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rfj\Desktop\NBAdb\NBAdb\Trend Deviations\"/>
    </mc:Choice>
  </mc:AlternateContent>
  <xr:revisionPtr revIDLastSave="0" documentId="13_ncr:1_{58BDD273-184A-467F-895B-55F1D569E987}" xr6:coauthVersionLast="47" xr6:coauthVersionMax="47" xr10:uidLastSave="{00000000-0000-0000-0000-000000000000}"/>
  <bookViews>
    <workbookView xWindow="-120" yWindow="-120" windowWidth="38640" windowHeight="21240" xr2:uid="{00D9833D-319E-4DFF-A0F0-F689CB0716CC}"/>
  </bookViews>
  <sheets>
    <sheet name="Points" sheetId="2" r:id="rId1"/>
    <sheet name="Rebounds" sheetId="3" r:id="rId2"/>
    <sheet name="Assists" sheetId="4" r:id="rId3"/>
    <sheet name="FG3M" sheetId="5" r:id="rId4"/>
    <sheet name="P+A" sheetId="7" r:id="rId5"/>
    <sheet name="P+R" sheetId="8" r:id="rId6"/>
    <sheet name="A+R" sheetId="9" r:id="rId7"/>
    <sheet name="P+A+R" sheetId="10" r:id="rId8"/>
    <sheet name="Minutes" sheetId="11" r:id="rId9"/>
  </sheets>
  <definedNames>
    <definedName name="ExternalData_1" localSheetId="6" hidden="1">'A+R'!$A$1:$AE$97</definedName>
    <definedName name="ExternalData_1" localSheetId="4" hidden="1">'P+A'!$A$1:$AW$219</definedName>
    <definedName name="ExternalData_1" localSheetId="7" hidden="1">'P+A+R'!$A$1:$BE$255</definedName>
    <definedName name="ExternalData_1" localSheetId="5" hidden="1">'P+R'!$A$1:$AW$243</definedName>
    <definedName name="ExternalData_1" localSheetId="0" hidden="1">Points!$A$1:$AK$177</definedName>
    <definedName name="ExternalData_2" localSheetId="8" hidden="1">Minutes!$A$1:$AI$260</definedName>
    <definedName name="ExternalData_3" localSheetId="1" hidden="1">'Rebounds'!$A$1:$S$202</definedName>
    <definedName name="ExternalData_4" localSheetId="2" hidden="1">Assists!$A$1:$R$166</definedName>
    <definedName name="ExternalData_5" localSheetId="3" hidden="1">'FG3M'!$A$1:$M$176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BF187" i="10" l="1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D297" i="10"/>
  <c r="CE297" i="10"/>
  <c r="CF297" i="10"/>
  <c r="CG297" i="10"/>
  <c r="CH297" i="10"/>
  <c r="CI297" i="10"/>
  <c r="CJ297" i="10"/>
  <c r="CK297" i="10"/>
  <c r="CL297" i="10"/>
  <c r="CM297" i="10"/>
  <c r="CN297" i="10"/>
  <c r="CO297" i="10"/>
  <c r="CP297" i="10"/>
  <c r="CQ297" i="10"/>
  <c r="CR297" i="10"/>
  <c r="CS297" i="10"/>
  <c r="CT297" i="10"/>
  <c r="CU297" i="10"/>
  <c r="CV297" i="10"/>
  <c r="CW297" i="10"/>
  <c r="CX297" i="10"/>
  <c r="CY297" i="10"/>
  <c r="CZ297" i="10"/>
  <c r="DA297" i="10"/>
  <c r="DB297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D298" i="10"/>
  <c r="CE298" i="10"/>
  <c r="CF298" i="10"/>
  <c r="CG298" i="10"/>
  <c r="CH298" i="10"/>
  <c r="CI298" i="10"/>
  <c r="CJ298" i="10"/>
  <c r="CK298" i="10"/>
  <c r="CL298" i="10"/>
  <c r="CM298" i="10"/>
  <c r="CN298" i="10"/>
  <c r="CO298" i="10"/>
  <c r="CP298" i="10"/>
  <c r="CQ298" i="10"/>
  <c r="CR298" i="10"/>
  <c r="CS298" i="10"/>
  <c r="CT298" i="10"/>
  <c r="CU298" i="10"/>
  <c r="CV298" i="10"/>
  <c r="CW298" i="10"/>
  <c r="CX298" i="10"/>
  <c r="CY298" i="10"/>
  <c r="CZ298" i="10"/>
  <c r="DA298" i="10"/>
  <c r="DB298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D299" i="10"/>
  <c r="CE299" i="10"/>
  <c r="CF299" i="10"/>
  <c r="CG299" i="10"/>
  <c r="CH299" i="10"/>
  <c r="CI299" i="10"/>
  <c r="CJ299" i="10"/>
  <c r="CK299" i="10"/>
  <c r="CL299" i="10"/>
  <c r="CM299" i="10"/>
  <c r="CN299" i="10"/>
  <c r="CO299" i="10"/>
  <c r="CP299" i="10"/>
  <c r="CQ299" i="10"/>
  <c r="CR299" i="10"/>
  <c r="CS299" i="10"/>
  <c r="CT299" i="10"/>
  <c r="CU299" i="10"/>
  <c r="CV299" i="10"/>
  <c r="CW299" i="10"/>
  <c r="CX299" i="10"/>
  <c r="CY299" i="10"/>
  <c r="CZ299" i="10"/>
  <c r="DA299" i="10"/>
  <c r="DB299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D300" i="10"/>
  <c r="CE300" i="10"/>
  <c r="CF300" i="10"/>
  <c r="CG300" i="10"/>
  <c r="CH300" i="10"/>
  <c r="CI300" i="10"/>
  <c r="CJ300" i="10"/>
  <c r="CK300" i="10"/>
  <c r="CL300" i="10"/>
  <c r="CM300" i="10"/>
  <c r="CN300" i="10"/>
  <c r="CO300" i="10"/>
  <c r="CP300" i="10"/>
  <c r="CQ300" i="10"/>
  <c r="CR300" i="10"/>
  <c r="CS300" i="10"/>
  <c r="CT300" i="10"/>
  <c r="CU300" i="10"/>
  <c r="CV300" i="10"/>
  <c r="CW300" i="10"/>
  <c r="CX300" i="10"/>
  <c r="CY300" i="10"/>
  <c r="CZ300" i="10"/>
  <c r="DA300" i="10"/>
  <c r="DB300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D301" i="10"/>
  <c r="CE301" i="10"/>
  <c r="CF301" i="10"/>
  <c r="CG301" i="10"/>
  <c r="CH301" i="10"/>
  <c r="CI301" i="10"/>
  <c r="CJ301" i="10"/>
  <c r="CK301" i="10"/>
  <c r="CL301" i="10"/>
  <c r="CM301" i="10"/>
  <c r="CN301" i="10"/>
  <c r="CO301" i="10"/>
  <c r="CP301" i="10"/>
  <c r="CQ301" i="10"/>
  <c r="CR301" i="10"/>
  <c r="CS301" i="10"/>
  <c r="CT301" i="10"/>
  <c r="CU301" i="10"/>
  <c r="CV301" i="10"/>
  <c r="CW301" i="10"/>
  <c r="CX301" i="10"/>
  <c r="CY301" i="10"/>
  <c r="CZ301" i="10"/>
  <c r="DA301" i="10"/>
  <c r="DB301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D302" i="10"/>
  <c r="CE302" i="10"/>
  <c r="CF302" i="10"/>
  <c r="CG302" i="10"/>
  <c r="CH302" i="10"/>
  <c r="CI302" i="10"/>
  <c r="CJ302" i="10"/>
  <c r="CK302" i="10"/>
  <c r="CL302" i="10"/>
  <c r="CM302" i="10"/>
  <c r="CN302" i="10"/>
  <c r="CO302" i="10"/>
  <c r="CP302" i="10"/>
  <c r="CQ302" i="10"/>
  <c r="CR302" i="10"/>
  <c r="CS302" i="10"/>
  <c r="CT302" i="10"/>
  <c r="CU302" i="10"/>
  <c r="CV302" i="10"/>
  <c r="CW302" i="10"/>
  <c r="CX302" i="10"/>
  <c r="CY302" i="10"/>
  <c r="CZ302" i="10"/>
  <c r="DA302" i="10"/>
  <c r="DB302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D303" i="10"/>
  <c r="CE303" i="10"/>
  <c r="CF303" i="10"/>
  <c r="CG303" i="10"/>
  <c r="CH303" i="10"/>
  <c r="CI303" i="10"/>
  <c r="CJ303" i="10"/>
  <c r="CK303" i="10"/>
  <c r="CL303" i="10"/>
  <c r="CM303" i="10"/>
  <c r="CN303" i="10"/>
  <c r="CO303" i="10"/>
  <c r="CP303" i="10"/>
  <c r="CQ303" i="10"/>
  <c r="CR303" i="10"/>
  <c r="CS303" i="10"/>
  <c r="CT303" i="10"/>
  <c r="CU303" i="10"/>
  <c r="CV303" i="10"/>
  <c r="CW303" i="10"/>
  <c r="CX303" i="10"/>
  <c r="CY303" i="10"/>
  <c r="CZ303" i="10"/>
  <c r="DA303" i="10"/>
  <c r="DB303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D304" i="10"/>
  <c r="CE304" i="10"/>
  <c r="CF304" i="10"/>
  <c r="CG304" i="10"/>
  <c r="CH304" i="10"/>
  <c r="CI304" i="10"/>
  <c r="CJ304" i="10"/>
  <c r="CK304" i="10"/>
  <c r="CL304" i="10"/>
  <c r="CM304" i="10"/>
  <c r="CN304" i="10"/>
  <c r="CO304" i="10"/>
  <c r="CP304" i="10"/>
  <c r="CQ304" i="10"/>
  <c r="CR304" i="10"/>
  <c r="CS304" i="10"/>
  <c r="CT304" i="10"/>
  <c r="CU304" i="10"/>
  <c r="CV304" i="10"/>
  <c r="CW304" i="10"/>
  <c r="CX304" i="10"/>
  <c r="CY304" i="10"/>
  <c r="CZ304" i="10"/>
  <c r="DA304" i="10"/>
  <c r="DB304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D305" i="10"/>
  <c r="CE305" i="10"/>
  <c r="CF305" i="10"/>
  <c r="CG305" i="10"/>
  <c r="CH305" i="10"/>
  <c r="CI305" i="10"/>
  <c r="CJ305" i="10"/>
  <c r="CK305" i="10"/>
  <c r="CL305" i="10"/>
  <c r="CM305" i="10"/>
  <c r="CN305" i="10"/>
  <c r="CO305" i="10"/>
  <c r="CP305" i="10"/>
  <c r="CQ305" i="10"/>
  <c r="CR305" i="10"/>
  <c r="CS305" i="10"/>
  <c r="CT305" i="10"/>
  <c r="CU305" i="10"/>
  <c r="CV305" i="10"/>
  <c r="CW305" i="10"/>
  <c r="CX305" i="10"/>
  <c r="CY305" i="10"/>
  <c r="CZ305" i="10"/>
  <c r="DA305" i="10"/>
  <c r="DB305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D306" i="10"/>
  <c r="CE306" i="10"/>
  <c r="CF306" i="10"/>
  <c r="CG306" i="10"/>
  <c r="CH306" i="10"/>
  <c r="CI306" i="10"/>
  <c r="CJ306" i="10"/>
  <c r="CK306" i="10"/>
  <c r="CL306" i="10"/>
  <c r="CM306" i="10"/>
  <c r="CN306" i="10"/>
  <c r="CO306" i="10"/>
  <c r="CP306" i="10"/>
  <c r="CQ306" i="10"/>
  <c r="CR306" i="10"/>
  <c r="CS306" i="10"/>
  <c r="CT306" i="10"/>
  <c r="CU306" i="10"/>
  <c r="CV306" i="10"/>
  <c r="CW306" i="10"/>
  <c r="CX306" i="10"/>
  <c r="CY306" i="10"/>
  <c r="CZ306" i="10"/>
  <c r="DA306" i="10"/>
  <c r="DB306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D307" i="10"/>
  <c r="CE307" i="10"/>
  <c r="CF307" i="10"/>
  <c r="CG307" i="10"/>
  <c r="CH307" i="10"/>
  <c r="CI307" i="10"/>
  <c r="CJ307" i="10"/>
  <c r="CK307" i="10"/>
  <c r="CL307" i="10"/>
  <c r="CM307" i="10"/>
  <c r="CN307" i="10"/>
  <c r="CO307" i="10"/>
  <c r="CP307" i="10"/>
  <c r="CQ307" i="10"/>
  <c r="CR307" i="10"/>
  <c r="CS307" i="10"/>
  <c r="CT307" i="10"/>
  <c r="CU307" i="10"/>
  <c r="CV307" i="10"/>
  <c r="CW307" i="10"/>
  <c r="CX307" i="10"/>
  <c r="CY307" i="10"/>
  <c r="CZ307" i="10"/>
  <c r="DA307" i="10"/>
  <c r="DB307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D308" i="10"/>
  <c r="CE308" i="10"/>
  <c r="CF308" i="10"/>
  <c r="CG308" i="10"/>
  <c r="CH308" i="10"/>
  <c r="CI308" i="10"/>
  <c r="CJ308" i="10"/>
  <c r="CK308" i="10"/>
  <c r="CL308" i="10"/>
  <c r="CM308" i="10"/>
  <c r="CN308" i="10"/>
  <c r="CO308" i="10"/>
  <c r="CP308" i="10"/>
  <c r="CQ308" i="10"/>
  <c r="CR308" i="10"/>
  <c r="CS308" i="10"/>
  <c r="CT308" i="10"/>
  <c r="CU308" i="10"/>
  <c r="CV308" i="10"/>
  <c r="CW308" i="10"/>
  <c r="CX308" i="10"/>
  <c r="CY308" i="10"/>
  <c r="CZ308" i="10"/>
  <c r="DA308" i="10"/>
  <c r="DB308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D309" i="10"/>
  <c r="CE309" i="10"/>
  <c r="CF309" i="10"/>
  <c r="CG309" i="10"/>
  <c r="CH309" i="10"/>
  <c r="CI309" i="10"/>
  <c r="CJ309" i="10"/>
  <c r="CK309" i="10"/>
  <c r="CL309" i="10"/>
  <c r="CM309" i="10"/>
  <c r="CN309" i="10"/>
  <c r="CO309" i="10"/>
  <c r="CP309" i="10"/>
  <c r="CQ309" i="10"/>
  <c r="CR309" i="10"/>
  <c r="CS309" i="10"/>
  <c r="CT309" i="10"/>
  <c r="CU309" i="10"/>
  <c r="CV309" i="10"/>
  <c r="CW309" i="10"/>
  <c r="CX309" i="10"/>
  <c r="CY309" i="10"/>
  <c r="CZ309" i="10"/>
  <c r="DA309" i="10"/>
  <c r="DB309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D310" i="10"/>
  <c r="CE310" i="10"/>
  <c r="CF310" i="10"/>
  <c r="CG310" i="10"/>
  <c r="CH310" i="10"/>
  <c r="CI310" i="10"/>
  <c r="CJ310" i="10"/>
  <c r="CK310" i="10"/>
  <c r="CL310" i="10"/>
  <c r="CM310" i="10"/>
  <c r="CN310" i="10"/>
  <c r="CO310" i="10"/>
  <c r="CP310" i="10"/>
  <c r="CQ310" i="10"/>
  <c r="CR310" i="10"/>
  <c r="CS310" i="10"/>
  <c r="CT310" i="10"/>
  <c r="CU310" i="10"/>
  <c r="CV310" i="10"/>
  <c r="CW310" i="10"/>
  <c r="CX310" i="10"/>
  <c r="CY310" i="10"/>
  <c r="CZ310" i="10"/>
  <c r="DA310" i="10"/>
  <c r="DB310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D311" i="10"/>
  <c r="CE311" i="10"/>
  <c r="CF311" i="10"/>
  <c r="CG311" i="10"/>
  <c r="CH311" i="10"/>
  <c r="CI311" i="10"/>
  <c r="CJ311" i="10"/>
  <c r="CK311" i="10"/>
  <c r="CL311" i="10"/>
  <c r="CM311" i="10"/>
  <c r="CN311" i="10"/>
  <c r="CO311" i="10"/>
  <c r="CP311" i="10"/>
  <c r="CQ311" i="10"/>
  <c r="CR311" i="10"/>
  <c r="CS311" i="10"/>
  <c r="CT311" i="10"/>
  <c r="CU311" i="10"/>
  <c r="CV311" i="10"/>
  <c r="CW311" i="10"/>
  <c r="CX311" i="10"/>
  <c r="CY311" i="10"/>
  <c r="CZ311" i="10"/>
  <c r="DA311" i="10"/>
  <c r="DB311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D312" i="10"/>
  <c r="CE312" i="10"/>
  <c r="CF312" i="10"/>
  <c r="CG312" i="10"/>
  <c r="CH312" i="10"/>
  <c r="CI312" i="10"/>
  <c r="CJ312" i="10"/>
  <c r="CK312" i="10"/>
  <c r="CL312" i="10"/>
  <c r="CM312" i="10"/>
  <c r="CN312" i="10"/>
  <c r="CO312" i="10"/>
  <c r="CP312" i="10"/>
  <c r="CQ312" i="10"/>
  <c r="CR312" i="10"/>
  <c r="CS312" i="10"/>
  <c r="CT312" i="10"/>
  <c r="CU312" i="10"/>
  <c r="CV312" i="10"/>
  <c r="CW312" i="10"/>
  <c r="CX312" i="10"/>
  <c r="CY312" i="10"/>
  <c r="CZ312" i="10"/>
  <c r="DA312" i="10"/>
  <c r="DB312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D313" i="10"/>
  <c r="CE313" i="10"/>
  <c r="CF313" i="10"/>
  <c r="CG313" i="10"/>
  <c r="CH313" i="10"/>
  <c r="CI313" i="10"/>
  <c r="CJ313" i="10"/>
  <c r="CK313" i="10"/>
  <c r="CL313" i="10"/>
  <c r="CM313" i="10"/>
  <c r="CN313" i="10"/>
  <c r="CO313" i="10"/>
  <c r="CP313" i="10"/>
  <c r="CQ313" i="10"/>
  <c r="CR313" i="10"/>
  <c r="CS313" i="10"/>
  <c r="CT313" i="10"/>
  <c r="CU313" i="10"/>
  <c r="CV313" i="10"/>
  <c r="CW313" i="10"/>
  <c r="CX313" i="10"/>
  <c r="CY313" i="10"/>
  <c r="CZ313" i="10"/>
  <c r="DA313" i="10"/>
  <c r="DB313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D314" i="10"/>
  <c r="CE314" i="10"/>
  <c r="CF314" i="10"/>
  <c r="CG314" i="10"/>
  <c r="CH314" i="10"/>
  <c r="CI314" i="10"/>
  <c r="CJ314" i="10"/>
  <c r="CK314" i="10"/>
  <c r="CL314" i="10"/>
  <c r="CM314" i="10"/>
  <c r="CN314" i="10"/>
  <c r="CO314" i="10"/>
  <c r="CP314" i="10"/>
  <c r="CQ314" i="10"/>
  <c r="CR314" i="10"/>
  <c r="CS314" i="10"/>
  <c r="CT314" i="10"/>
  <c r="CU314" i="10"/>
  <c r="CV314" i="10"/>
  <c r="CW314" i="10"/>
  <c r="CX314" i="10"/>
  <c r="CY314" i="10"/>
  <c r="CZ314" i="10"/>
  <c r="DA314" i="10"/>
  <c r="DB314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D315" i="10"/>
  <c r="CE315" i="10"/>
  <c r="CF315" i="10"/>
  <c r="CG315" i="10"/>
  <c r="CH315" i="10"/>
  <c r="CI315" i="10"/>
  <c r="CJ315" i="10"/>
  <c r="CK315" i="10"/>
  <c r="CL315" i="10"/>
  <c r="CM315" i="10"/>
  <c r="CN315" i="10"/>
  <c r="CO315" i="10"/>
  <c r="CP315" i="10"/>
  <c r="CQ315" i="10"/>
  <c r="CR315" i="10"/>
  <c r="CS315" i="10"/>
  <c r="CT315" i="10"/>
  <c r="CU315" i="10"/>
  <c r="CV315" i="10"/>
  <c r="CW315" i="10"/>
  <c r="CX315" i="10"/>
  <c r="CY315" i="10"/>
  <c r="CZ315" i="10"/>
  <c r="DA315" i="10"/>
  <c r="DB315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D316" i="10"/>
  <c r="CE316" i="10"/>
  <c r="CF316" i="10"/>
  <c r="CG316" i="10"/>
  <c r="CH316" i="10"/>
  <c r="CI316" i="10"/>
  <c r="CJ316" i="10"/>
  <c r="CK316" i="10"/>
  <c r="CL316" i="10"/>
  <c r="CM316" i="10"/>
  <c r="CN316" i="10"/>
  <c r="CO316" i="10"/>
  <c r="CP316" i="10"/>
  <c r="CQ316" i="10"/>
  <c r="CR316" i="10"/>
  <c r="CS316" i="10"/>
  <c r="CT316" i="10"/>
  <c r="CU316" i="10"/>
  <c r="CV316" i="10"/>
  <c r="CW316" i="10"/>
  <c r="CX316" i="10"/>
  <c r="CY316" i="10"/>
  <c r="CZ316" i="10"/>
  <c r="DA316" i="10"/>
  <c r="DB316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D317" i="10"/>
  <c r="CE317" i="10"/>
  <c r="CF317" i="10"/>
  <c r="CG317" i="10"/>
  <c r="CH317" i="10"/>
  <c r="CI317" i="10"/>
  <c r="CJ317" i="10"/>
  <c r="CK317" i="10"/>
  <c r="CL317" i="10"/>
  <c r="CM317" i="10"/>
  <c r="CN317" i="10"/>
  <c r="CO317" i="10"/>
  <c r="CP317" i="10"/>
  <c r="CQ317" i="10"/>
  <c r="CR317" i="10"/>
  <c r="CS317" i="10"/>
  <c r="CT317" i="10"/>
  <c r="CU317" i="10"/>
  <c r="CV317" i="10"/>
  <c r="CW317" i="10"/>
  <c r="CX317" i="10"/>
  <c r="CY317" i="10"/>
  <c r="CZ317" i="10"/>
  <c r="DA317" i="10"/>
  <c r="DB317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D318" i="10"/>
  <c r="CE318" i="10"/>
  <c r="CF318" i="10"/>
  <c r="CG318" i="10"/>
  <c r="CH318" i="10"/>
  <c r="CI318" i="10"/>
  <c r="CJ318" i="10"/>
  <c r="CK318" i="10"/>
  <c r="CL318" i="10"/>
  <c r="CM318" i="10"/>
  <c r="CN318" i="10"/>
  <c r="CO318" i="10"/>
  <c r="CP318" i="10"/>
  <c r="CQ318" i="10"/>
  <c r="CR318" i="10"/>
  <c r="CS318" i="10"/>
  <c r="CT318" i="10"/>
  <c r="CU318" i="10"/>
  <c r="CV318" i="10"/>
  <c r="CW318" i="10"/>
  <c r="CX318" i="10"/>
  <c r="CY318" i="10"/>
  <c r="CZ318" i="10"/>
  <c r="DA318" i="10"/>
  <c r="DB318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D319" i="10"/>
  <c r="CE319" i="10"/>
  <c r="CF319" i="10"/>
  <c r="CG319" i="10"/>
  <c r="CH319" i="10"/>
  <c r="CI319" i="10"/>
  <c r="CJ319" i="10"/>
  <c r="CK319" i="10"/>
  <c r="CL319" i="10"/>
  <c r="CM319" i="10"/>
  <c r="CN319" i="10"/>
  <c r="CO319" i="10"/>
  <c r="CP319" i="10"/>
  <c r="CQ319" i="10"/>
  <c r="CR319" i="10"/>
  <c r="CS319" i="10"/>
  <c r="CT319" i="10"/>
  <c r="CU319" i="10"/>
  <c r="CV319" i="10"/>
  <c r="CW319" i="10"/>
  <c r="CX319" i="10"/>
  <c r="CY319" i="10"/>
  <c r="CZ319" i="10"/>
  <c r="DA319" i="10"/>
  <c r="DB319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D320" i="10"/>
  <c r="CE320" i="10"/>
  <c r="CF320" i="10"/>
  <c r="CG320" i="10"/>
  <c r="CH320" i="10"/>
  <c r="CI320" i="10"/>
  <c r="CJ320" i="10"/>
  <c r="CK320" i="10"/>
  <c r="CL320" i="10"/>
  <c r="CM320" i="10"/>
  <c r="CN320" i="10"/>
  <c r="CO320" i="10"/>
  <c r="CP320" i="10"/>
  <c r="CQ320" i="10"/>
  <c r="CR320" i="10"/>
  <c r="CS320" i="10"/>
  <c r="CT320" i="10"/>
  <c r="CU320" i="10"/>
  <c r="CV320" i="10"/>
  <c r="CW320" i="10"/>
  <c r="CX320" i="10"/>
  <c r="CY320" i="10"/>
  <c r="CZ320" i="10"/>
  <c r="DA320" i="10"/>
  <c r="DB320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D321" i="10"/>
  <c r="CE321" i="10"/>
  <c r="CF321" i="10"/>
  <c r="CG321" i="10"/>
  <c r="CH321" i="10"/>
  <c r="CI321" i="10"/>
  <c r="CJ321" i="10"/>
  <c r="CK321" i="10"/>
  <c r="CL321" i="10"/>
  <c r="CM321" i="10"/>
  <c r="CN321" i="10"/>
  <c r="CO321" i="10"/>
  <c r="CP321" i="10"/>
  <c r="CQ321" i="10"/>
  <c r="CR321" i="10"/>
  <c r="CS321" i="10"/>
  <c r="CT321" i="10"/>
  <c r="CU321" i="10"/>
  <c r="CV321" i="10"/>
  <c r="CW321" i="10"/>
  <c r="CX321" i="10"/>
  <c r="CY321" i="10"/>
  <c r="CZ321" i="10"/>
  <c r="DA321" i="10"/>
  <c r="DB321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D322" i="10"/>
  <c r="CE322" i="10"/>
  <c r="CF322" i="10"/>
  <c r="CG322" i="10"/>
  <c r="CH322" i="10"/>
  <c r="CI322" i="10"/>
  <c r="CJ322" i="10"/>
  <c r="CK322" i="10"/>
  <c r="CL322" i="10"/>
  <c r="CM322" i="10"/>
  <c r="CN322" i="10"/>
  <c r="CO322" i="10"/>
  <c r="CP322" i="10"/>
  <c r="CQ322" i="10"/>
  <c r="CR322" i="10"/>
  <c r="CS322" i="10"/>
  <c r="CT322" i="10"/>
  <c r="CU322" i="10"/>
  <c r="CV322" i="10"/>
  <c r="CW322" i="10"/>
  <c r="CX322" i="10"/>
  <c r="CY322" i="10"/>
  <c r="CZ322" i="10"/>
  <c r="DA322" i="10"/>
  <c r="DB322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D323" i="10"/>
  <c r="CE323" i="10"/>
  <c r="CF323" i="10"/>
  <c r="CG323" i="10"/>
  <c r="CH323" i="10"/>
  <c r="CI323" i="10"/>
  <c r="CJ323" i="10"/>
  <c r="CK323" i="10"/>
  <c r="CL323" i="10"/>
  <c r="CM323" i="10"/>
  <c r="CN323" i="10"/>
  <c r="CO323" i="10"/>
  <c r="CP323" i="10"/>
  <c r="CQ323" i="10"/>
  <c r="CR323" i="10"/>
  <c r="CS323" i="10"/>
  <c r="CT323" i="10"/>
  <c r="CU323" i="10"/>
  <c r="CV323" i="10"/>
  <c r="CW323" i="10"/>
  <c r="CX323" i="10"/>
  <c r="CY323" i="10"/>
  <c r="CZ323" i="10"/>
  <c r="DA323" i="10"/>
  <c r="DB323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D324" i="10"/>
  <c r="CE324" i="10"/>
  <c r="CF324" i="10"/>
  <c r="CG324" i="10"/>
  <c r="CH324" i="10"/>
  <c r="CI324" i="10"/>
  <c r="CJ324" i="10"/>
  <c r="CK324" i="10"/>
  <c r="CL324" i="10"/>
  <c r="CM324" i="10"/>
  <c r="CN324" i="10"/>
  <c r="CO324" i="10"/>
  <c r="CP324" i="10"/>
  <c r="CQ324" i="10"/>
  <c r="CR324" i="10"/>
  <c r="CS324" i="10"/>
  <c r="CT324" i="10"/>
  <c r="CU324" i="10"/>
  <c r="CV324" i="10"/>
  <c r="CW324" i="10"/>
  <c r="CX324" i="10"/>
  <c r="CY324" i="10"/>
  <c r="CZ324" i="10"/>
  <c r="DA324" i="10"/>
  <c r="DB324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D325" i="10"/>
  <c r="CE325" i="10"/>
  <c r="CF325" i="10"/>
  <c r="CG325" i="10"/>
  <c r="CH325" i="10"/>
  <c r="CI325" i="10"/>
  <c r="CJ325" i="10"/>
  <c r="CK325" i="10"/>
  <c r="CL325" i="10"/>
  <c r="CM325" i="10"/>
  <c r="CN325" i="10"/>
  <c r="CO325" i="10"/>
  <c r="CP325" i="10"/>
  <c r="CQ325" i="10"/>
  <c r="CR325" i="10"/>
  <c r="CS325" i="10"/>
  <c r="CT325" i="10"/>
  <c r="CU325" i="10"/>
  <c r="CV325" i="10"/>
  <c r="CW325" i="10"/>
  <c r="CX325" i="10"/>
  <c r="CY325" i="10"/>
  <c r="CZ325" i="10"/>
  <c r="DA325" i="10"/>
  <c r="DB325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BW326" i="10"/>
  <c r="BX326" i="10"/>
  <c r="BY326" i="10"/>
  <c r="BZ326" i="10"/>
  <c r="CA326" i="10"/>
  <c r="CB326" i="10"/>
  <c r="CC326" i="10"/>
  <c r="CD326" i="10"/>
  <c r="CE326" i="10"/>
  <c r="CF326" i="10"/>
  <c r="CG326" i="10"/>
  <c r="CH326" i="10"/>
  <c r="CI326" i="10"/>
  <c r="CJ326" i="10"/>
  <c r="CK326" i="10"/>
  <c r="CL326" i="10"/>
  <c r="CM326" i="10"/>
  <c r="CN326" i="10"/>
  <c r="CO326" i="10"/>
  <c r="CP326" i="10"/>
  <c r="CQ326" i="10"/>
  <c r="CR326" i="10"/>
  <c r="CS326" i="10"/>
  <c r="CT326" i="10"/>
  <c r="CU326" i="10"/>
  <c r="CV326" i="10"/>
  <c r="CW326" i="10"/>
  <c r="CX326" i="10"/>
  <c r="CY326" i="10"/>
  <c r="CZ326" i="10"/>
  <c r="DA326" i="10"/>
  <c r="DB326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BW327" i="10"/>
  <c r="BX327" i="10"/>
  <c r="BY327" i="10"/>
  <c r="BZ327" i="10"/>
  <c r="CA327" i="10"/>
  <c r="CB327" i="10"/>
  <c r="CC327" i="10"/>
  <c r="CD327" i="10"/>
  <c r="CE327" i="10"/>
  <c r="CF327" i="10"/>
  <c r="CG327" i="10"/>
  <c r="CH327" i="10"/>
  <c r="CI327" i="10"/>
  <c r="CJ327" i="10"/>
  <c r="CK327" i="10"/>
  <c r="CL327" i="10"/>
  <c r="CM327" i="10"/>
  <c r="CN327" i="10"/>
  <c r="CO327" i="10"/>
  <c r="CP327" i="10"/>
  <c r="CQ327" i="10"/>
  <c r="CR327" i="10"/>
  <c r="CS327" i="10"/>
  <c r="CT327" i="10"/>
  <c r="CU327" i="10"/>
  <c r="CV327" i="10"/>
  <c r="CW327" i="10"/>
  <c r="CX327" i="10"/>
  <c r="CY327" i="10"/>
  <c r="CZ327" i="10"/>
  <c r="DA327" i="10"/>
  <c r="DB327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U328" i="10"/>
  <c r="BV328" i="10"/>
  <c r="BW328" i="10"/>
  <c r="BX328" i="10"/>
  <c r="BY328" i="10"/>
  <c r="BZ328" i="10"/>
  <c r="CA328" i="10"/>
  <c r="CB328" i="10"/>
  <c r="CC328" i="10"/>
  <c r="CD328" i="10"/>
  <c r="CE328" i="10"/>
  <c r="CF328" i="10"/>
  <c r="CG328" i="10"/>
  <c r="CH328" i="10"/>
  <c r="CI328" i="10"/>
  <c r="CJ328" i="10"/>
  <c r="CK328" i="10"/>
  <c r="CL328" i="10"/>
  <c r="CM328" i="10"/>
  <c r="CN328" i="10"/>
  <c r="CO328" i="10"/>
  <c r="CP328" i="10"/>
  <c r="CQ328" i="10"/>
  <c r="CR328" i="10"/>
  <c r="CS328" i="10"/>
  <c r="CT328" i="10"/>
  <c r="CU328" i="10"/>
  <c r="CV328" i="10"/>
  <c r="CW328" i="10"/>
  <c r="CX328" i="10"/>
  <c r="CY328" i="10"/>
  <c r="CZ328" i="10"/>
  <c r="DA328" i="10"/>
  <c r="DB328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BW329" i="10"/>
  <c r="BX329" i="10"/>
  <c r="BY329" i="10"/>
  <c r="BZ329" i="10"/>
  <c r="CA329" i="10"/>
  <c r="CB329" i="10"/>
  <c r="CC329" i="10"/>
  <c r="CD329" i="10"/>
  <c r="CE329" i="10"/>
  <c r="CF329" i="10"/>
  <c r="CG329" i="10"/>
  <c r="CH329" i="10"/>
  <c r="CI329" i="10"/>
  <c r="CJ329" i="10"/>
  <c r="CK329" i="10"/>
  <c r="CL329" i="10"/>
  <c r="CM329" i="10"/>
  <c r="CN329" i="10"/>
  <c r="CO329" i="10"/>
  <c r="CP329" i="10"/>
  <c r="CQ329" i="10"/>
  <c r="CR329" i="10"/>
  <c r="CS329" i="10"/>
  <c r="CT329" i="10"/>
  <c r="CU329" i="10"/>
  <c r="CV329" i="10"/>
  <c r="CW329" i="10"/>
  <c r="CX329" i="10"/>
  <c r="CY329" i="10"/>
  <c r="CZ329" i="10"/>
  <c r="DA329" i="10"/>
  <c r="DB329" i="10"/>
  <c r="BF330" i="10"/>
  <c r="BG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U330" i="10"/>
  <c r="BV330" i="10"/>
  <c r="BW330" i="10"/>
  <c r="BX330" i="10"/>
  <c r="BY330" i="10"/>
  <c r="BZ330" i="10"/>
  <c r="CA330" i="10"/>
  <c r="CB330" i="10"/>
  <c r="CC330" i="10"/>
  <c r="CD330" i="10"/>
  <c r="CE330" i="10"/>
  <c r="CF330" i="10"/>
  <c r="CG330" i="10"/>
  <c r="CH330" i="10"/>
  <c r="CI330" i="10"/>
  <c r="CJ330" i="10"/>
  <c r="CK330" i="10"/>
  <c r="CL330" i="10"/>
  <c r="CM330" i="10"/>
  <c r="CN330" i="10"/>
  <c r="CO330" i="10"/>
  <c r="CP330" i="10"/>
  <c r="CQ330" i="10"/>
  <c r="CR330" i="10"/>
  <c r="CS330" i="10"/>
  <c r="CT330" i="10"/>
  <c r="CU330" i="10"/>
  <c r="CV330" i="10"/>
  <c r="CW330" i="10"/>
  <c r="CX330" i="10"/>
  <c r="CY330" i="10"/>
  <c r="CZ330" i="10"/>
  <c r="DA330" i="10"/>
  <c r="DB330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BW331" i="10"/>
  <c r="BX331" i="10"/>
  <c r="BY331" i="10"/>
  <c r="BZ331" i="10"/>
  <c r="CA331" i="10"/>
  <c r="CB331" i="10"/>
  <c r="CC331" i="10"/>
  <c r="CD331" i="10"/>
  <c r="CE331" i="10"/>
  <c r="CF331" i="10"/>
  <c r="CG331" i="10"/>
  <c r="CH331" i="10"/>
  <c r="CI331" i="10"/>
  <c r="CJ331" i="10"/>
  <c r="CK331" i="10"/>
  <c r="CL331" i="10"/>
  <c r="CM331" i="10"/>
  <c r="CN331" i="10"/>
  <c r="CO331" i="10"/>
  <c r="CP331" i="10"/>
  <c r="CQ331" i="10"/>
  <c r="CR331" i="10"/>
  <c r="CS331" i="10"/>
  <c r="CT331" i="10"/>
  <c r="CU331" i="10"/>
  <c r="CV331" i="10"/>
  <c r="CW331" i="10"/>
  <c r="CX331" i="10"/>
  <c r="CY331" i="10"/>
  <c r="CZ331" i="10"/>
  <c r="DA331" i="10"/>
  <c r="DB331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BW332" i="10"/>
  <c r="BX332" i="10"/>
  <c r="BY332" i="10"/>
  <c r="BZ332" i="10"/>
  <c r="CA332" i="10"/>
  <c r="CB332" i="10"/>
  <c r="CC332" i="10"/>
  <c r="CD332" i="10"/>
  <c r="CE332" i="10"/>
  <c r="CF332" i="10"/>
  <c r="CG332" i="10"/>
  <c r="CH332" i="10"/>
  <c r="CI332" i="10"/>
  <c r="CJ332" i="10"/>
  <c r="CK332" i="10"/>
  <c r="CL332" i="10"/>
  <c r="CM332" i="10"/>
  <c r="CN332" i="10"/>
  <c r="CO332" i="10"/>
  <c r="CP332" i="10"/>
  <c r="CQ332" i="10"/>
  <c r="CR332" i="10"/>
  <c r="CS332" i="10"/>
  <c r="CT332" i="10"/>
  <c r="CU332" i="10"/>
  <c r="CV332" i="10"/>
  <c r="CW332" i="10"/>
  <c r="CX332" i="10"/>
  <c r="CY332" i="10"/>
  <c r="CZ332" i="10"/>
  <c r="DA332" i="10"/>
  <c r="DB332" i="10"/>
  <c r="BF333" i="10"/>
  <c r="BG333" i="10"/>
  <c r="BH333" i="10"/>
  <c r="BI333" i="10"/>
  <c r="BJ333" i="10"/>
  <c r="BK333" i="10"/>
  <c r="BL333" i="10"/>
  <c r="BM333" i="10"/>
  <c r="BN333" i="10"/>
  <c r="BO333" i="10"/>
  <c r="BP333" i="10"/>
  <c r="BQ333" i="10"/>
  <c r="BR333" i="10"/>
  <c r="BS333" i="10"/>
  <c r="BT333" i="10"/>
  <c r="BU333" i="10"/>
  <c r="BV333" i="10"/>
  <c r="BW333" i="10"/>
  <c r="BX333" i="10"/>
  <c r="BY333" i="10"/>
  <c r="BZ333" i="10"/>
  <c r="CA333" i="10"/>
  <c r="CB333" i="10"/>
  <c r="CC333" i="10"/>
  <c r="CD333" i="10"/>
  <c r="CE333" i="10"/>
  <c r="CF333" i="10"/>
  <c r="CG333" i="10"/>
  <c r="CH333" i="10"/>
  <c r="CI333" i="10"/>
  <c r="CJ333" i="10"/>
  <c r="CK333" i="10"/>
  <c r="CL333" i="10"/>
  <c r="CM333" i="10"/>
  <c r="CN333" i="10"/>
  <c r="CO333" i="10"/>
  <c r="CP333" i="10"/>
  <c r="CQ333" i="10"/>
  <c r="CR333" i="10"/>
  <c r="CS333" i="10"/>
  <c r="CT333" i="10"/>
  <c r="CU333" i="10"/>
  <c r="CV333" i="10"/>
  <c r="CW333" i="10"/>
  <c r="CX333" i="10"/>
  <c r="CY333" i="10"/>
  <c r="CZ333" i="10"/>
  <c r="DA333" i="10"/>
  <c r="DB333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BW334" i="10"/>
  <c r="BX334" i="10"/>
  <c r="BY334" i="10"/>
  <c r="BZ334" i="10"/>
  <c r="CA334" i="10"/>
  <c r="CB334" i="10"/>
  <c r="CC334" i="10"/>
  <c r="CD334" i="10"/>
  <c r="CE334" i="10"/>
  <c r="CF334" i="10"/>
  <c r="CG334" i="10"/>
  <c r="CH334" i="10"/>
  <c r="CI334" i="10"/>
  <c r="CJ334" i="10"/>
  <c r="CK334" i="10"/>
  <c r="CL334" i="10"/>
  <c r="CM334" i="10"/>
  <c r="CN334" i="10"/>
  <c r="CO334" i="10"/>
  <c r="CP334" i="10"/>
  <c r="CQ334" i="10"/>
  <c r="CR334" i="10"/>
  <c r="CS334" i="10"/>
  <c r="CT334" i="10"/>
  <c r="CU334" i="10"/>
  <c r="CV334" i="10"/>
  <c r="CW334" i="10"/>
  <c r="CX334" i="10"/>
  <c r="CY334" i="10"/>
  <c r="CZ334" i="10"/>
  <c r="DA334" i="10"/>
  <c r="DB334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BW335" i="10"/>
  <c r="BX335" i="10"/>
  <c r="BY335" i="10"/>
  <c r="BZ335" i="10"/>
  <c r="CA335" i="10"/>
  <c r="CB335" i="10"/>
  <c r="CC335" i="10"/>
  <c r="CD335" i="10"/>
  <c r="CE335" i="10"/>
  <c r="CF335" i="10"/>
  <c r="CG335" i="10"/>
  <c r="CH335" i="10"/>
  <c r="CI335" i="10"/>
  <c r="CJ335" i="10"/>
  <c r="CK335" i="10"/>
  <c r="CL335" i="10"/>
  <c r="CM335" i="10"/>
  <c r="CN335" i="10"/>
  <c r="CO335" i="10"/>
  <c r="CP335" i="10"/>
  <c r="CQ335" i="10"/>
  <c r="CR335" i="10"/>
  <c r="CS335" i="10"/>
  <c r="CT335" i="10"/>
  <c r="CU335" i="10"/>
  <c r="CV335" i="10"/>
  <c r="CW335" i="10"/>
  <c r="CX335" i="10"/>
  <c r="CY335" i="10"/>
  <c r="CZ335" i="10"/>
  <c r="DA335" i="10"/>
  <c r="DB335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BW336" i="10"/>
  <c r="BX336" i="10"/>
  <c r="BY336" i="10"/>
  <c r="BZ336" i="10"/>
  <c r="CA336" i="10"/>
  <c r="CB336" i="10"/>
  <c r="CC336" i="10"/>
  <c r="CD336" i="10"/>
  <c r="CE336" i="10"/>
  <c r="CF336" i="10"/>
  <c r="CG336" i="10"/>
  <c r="CH336" i="10"/>
  <c r="CI336" i="10"/>
  <c r="CJ336" i="10"/>
  <c r="CK336" i="10"/>
  <c r="CL336" i="10"/>
  <c r="CM336" i="10"/>
  <c r="CN336" i="10"/>
  <c r="CO336" i="10"/>
  <c r="CP336" i="10"/>
  <c r="CQ336" i="10"/>
  <c r="CR336" i="10"/>
  <c r="CS336" i="10"/>
  <c r="CT336" i="10"/>
  <c r="CU336" i="10"/>
  <c r="CV336" i="10"/>
  <c r="CW336" i="10"/>
  <c r="CX336" i="10"/>
  <c r="CY336" i="10"/>
  <c r="CZ336" i="10"/>
  <c r="DA336" i="10"/>
  <c r="DB336" i="10"/>
  <c r="BF337" i="10"/>
  <c r="BG337" i="10"/>
  <c r="BH337" i="10"/>
  <c r="BI337" i="10"/>
  <c r="BJ337" i="10"/>
  <c r="BK337" i="10"/>
  <c r="BL337" i="10"/>
  <c r="BM337" i="10"/>
  <c r="BN337" i="10"/>
  <c r="BO337" i="10"/>
  <c r="BP337" i="10"/>
  <c r="BQ337" i="10"/>
  <c r="BR337" i="10"/>
  <c r="BS337" i="10"/>
  <c r="BT337" i="10"/>
  <c r="BU337" i="10"/>
  <c r="BV337" i="10"/>
  <c r="BW337" i="10"/>
  <c r="BX337" i="10"/>
  <c r="BY337" i="10"/>
  <c r="BZ337" i="10"/>
  <c r="CA337" i="10"/>
  <c r="CB337" i="10"/>
  <c r="CC337" i="10"/>
  <c r="CD337" i="10"/>
  <c r="CE337" i="10"/>
  <c r="CF337" i="10"/>
  <c r="CG337" i="10"/>
  <c r="CH337" i="10"/>
  <c r="CI337" i="10"/>
  <c r="CJ337" i="10"/>
  <c r="CK337" i="10"/>
  <c r="CL337" i="10"/>
  <c r="CM337" i="10"/>
  <c r="CN337" i="10"/>
  <c r="CO337" i="10"/>
  <c r="CP337" i="10"/>
  <c r="CQ337" i="10"/>
  <c r="CR337" i="10"/>
  <c r="CS337" i="10"/>
  <c r="CT337" i="10"/>
  <c r="CU337" i="10"/>
  <c r="CV337" i="10"/>
  <c r="CW337" i="10"/>
  <c r="CX337" i="10"/>
  <c r="CY337" i="10"/>
  <c r="CZ337" i="10"/>
  <c r="DA337" i="10"/>
  <c r="DB337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BW338" i="10"/>
  <c r="BX338" i="10"/>
  <c r="BY338" i="10"/>
  <c r="BZ338" i="10"/>
  <c r="CA338" i="10"/>
  <c r="CB338" i="10"/>
  <c r="CC338" i="10"/>
  <c r="CD338" i="10"/>
  <c r="CE338" i="10"/>
  <c r="CF338" i="10"/>
  <c r="CG338" i="10"/>
  <c r="CH338" i="10"/>
  <c r="CI338" i="10"/>
  <c r="CJ338" i="10"/>
  <c r="CK338" i="10"/>
  <c r="CL338" i="10"/>
  <c r="CM338" i="10"/>
  <c r="CN338" i="10"/>
  <c r="CO338" i="10"/>
  <c r="CP338" i="10"/>
  <c r="CQ338" i="10"/>
  <c r="CR338" i="10"/>
  <c r="CS338" i="10"/>
  <c r="CT338" i="10"/>
  <c r="CU338" i="10"/>
  <c r="CV338" i="10"/>
  <c r="CW338" i="10"/>
  <c r="CX338" i="10"/>
  <c r="CY338" i="10"/>
  <c r="CZ338" i="10"/>
  <c r="DA338" i="10"/>
  <c r="DB338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BW339" i="10"/>
  <c r="BX339" i="10"/>
  <c r="BY339" i="10"/>
  <c r="BZ339" i="10"/>
  <c r="CA339" i="10"/>
  <c r="CB339" i="10"/>
  <c r="CC339" i="10"/>
  <c r="CD339" i="10"/>
  <c r="CE339" i="10"/>
  <c r="CF339" i="10"/>
  <c r="CG339" i="10"/>
  <c r="CH339" i="10"/>
  <c r="CI339" i="10"/>
  <c r="CJ339" i="10"/>
  <c r="CK339" i="10"/>
  <c r="CL339" i="10"/>
  <c r="CM339" i="10"/>
  <c r="CN339" i="10"/>
  <c r="CO339" i="10"/>
  <c r="CP339" i="10"/>
  <c r="CQ339" i="10"/>
  <c r="CR339" i="10"/>
  <c r="CS339" i="10"/>
  <c r="CT339" i="10"/>
  <c r="CU339" i="10"/>
  <c r="CV339" i="10"/>
  <c r="CW339" i="10"/>
  <c r="CX339" i="10"/>
  <c r="CY339" i="10"/>
  <c r="CZ339" i="10"/>
  <c r="DA339" i="10"/>
  <c r="DB339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BW340" i="10"/>
  <c r="BX340" i="10"/>
  <c r="BY340" i="10"/>
  <c r="BZ340" i="10"/>
  <c r="CA340" i="10"/>
  <c r="CB340" i="10"/>
  <c r="CC340" i="10"/>
  <c r="CD340" i="10"/>
  <c r="CE340" i="10"/>
  <c r="CF340" i="10"/>
  <c r="CG340" i="10"/>
  <c r="CH340" i="10"/>
  <c r="CI340" i="10"/>
  <c r="CJ340" i="10"/>
  <c r="CK340" i="10"/>
  <c r="CL340" i="10"/>
  <c r="CM340" i="10"/>
  <c r="CN340" i="10"/>
  <c r="CO340" i="10"/>
  <c r="CP340" i="10"/>
  <c r="CQ340" i="10"/>
  <c r="CR340" i="10"/>
  <c r="CS340" i="10"/>
  <c r="CT340" i="10"/>
  <c r="CU340" i="10"/>
  <c r="CV340" i="10"/>
  <c r="CW340" i="10"/>
  <c r="CX340" i="10"/>
  <c r="CY340" i="10"/>
  <c r="CZ340" i="10"/>
  <c r="DA340" i="10"/>
  <c r="DB340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BW341" i="10"/>
  <c r="BX341" i="10"/>
  <c r="BY341" i="10"/>
  <c r="BZ341" i="10"/>
  <c r="CA341" i="10"/>
  <c r="CB341" i="10"/>
  <c r="CC341" i="10"/>
  <c r="CD341" i="10"/>
  <c r="CE341" i="10"/>
  <c r="CF341" i="10"/>
  <c r="CG341" i="10"/>
  <c r="CH341" i="10"/>
  <c r="CI341" i="10"/>
  <c r="CJ341" i="10"/>
  <c r="CK341" i="10"/>
  <c r="CL341" i="10"/>
  <c r="CM341" i="10"/>
  <c r="CN341" i="10"/>
  <c r="CO341" i="10"/>
  <c r="CP341" i="10"/>
  <c r="CQ341" i="10"/>
  <c r="CR341" i="10"/>
  <c r="CS341" i="10"/>
  <c r="CT341" i="10"/>
  <c r="CU341" i="10"/>
  <c r="CV341" i="10"/>
  <c r="CW341" i="10"/>
  <c r="CX341" i="10"/>
  <c r="CY341" i="10"/>
  <c r="CZ341" i="10"/>
  <c r="DA341" i="10"/>
  <c r="DB341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BW342" i="10"/>
  <c r="BX342" i="10"/>
  <c r="BY342" i="10"/>
  <c r="BZ342" i="10"/>
  <c r="CA342" i="10"/>
  <c r="CB342" i="10"/>
  <c r="CC342" i="10"/>
  <c r="CD342" i="10"/>
  <c r="CE342" i="10"/>
  <c r="CF342" i="10"/>
  <c r="CG342" i="10"/>
  <c r="CH342" i="10"/>
  <c r="CI342" i="10"/>
  <c r="CJ342" i="10"/>
  <c r="CK342" i="10"/>
  <c r="CL342" i="10"/>
  <c r="CM342" i="10"/>
  <c r="CN342" i="10"/>
  <c r="CO342" i="10"/>
  <c r="CP342" i="10"/>
  <c r="CQ342" i="10"/>
  <c r="CR342" i="10"/>
  <c r="CS342" i="10"/>
  <c r="CT342" i="10"/>
  <c r="CU342" i="10"/>
  <c r="CV342" i="10"/>
  <c r="CW342" i="10"/>
  <c r="CX342" i="10"/>
  <c r="CY342" i="10"/>
  <c r="CZ342" i="10"/>
  <c r="DA342" i="10"/>
  <c r="DB342" i="10"/>
  <c r="BF343" i="10"/>
  <c r="BG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BW343" i="10"/>
  <c r="BX343" i="10"/>
  <c r="BY343" i="10"/>
  <c r="BZ343" i="10"/>
  <c r="CA343" i="10"/>
  <c r="CB343" i="10"/>
  <c r="CC343" i="10"/>
  <c r="CD343" i="10"/>
  <c r="CE343" i="10"/>
  <c r="CF343" i="10"/>
  <c r="CG343" i="10"/>
  <c r="CH343" i="10"/>
  <c r="CI343" i="10"/>
  <c r="CJ343" i="10"/>
  <c r="CK343" i="10"/>
  <c r="CL343" i="10"/>
  <c r="CM343" i="10"/>
  <c r="CN343" i="10"/>
  <c r="CO343" i="10"/>
  <c r="CP343" i="10"/>
  <c r="CQ343" i="10"/>
  <c r="CR343" i="10"/>
  <c r="CS343" i="10"/>
  <c r="CT343" i="10"/>
  <c r="CU343" i="10"/>
  <c r="CV343" i="10"/>
  <c r="CW343" i="10"/>
  <c r="CX343" i="10"/>
  <c r="CY343" i="10"/>
  <c r="CZ343" i="10"/>
  <c r="DA343" i="10"/>
  <c r="DB343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S344" i="10"/>
  <c r="BT344" i="10"/>
  <c r="BU344" i="10"/>
  <c r="BV344" i="10"/>
  <c r="BW344" i="10"/>
  <c r="BX344" i="10"/>
  <c r="BY344" i="10"/>
  <c r="BZ344" i="10"/>
  <c r="CA344" i="10"/>
  <c r="CB344" i="10"/>
  <c r="CC344" i="10"/>
  <c r="CD344" i="10"/>
  <c r="CE344" i="10"/>
  <c r="CF344" i="10"/>
  <c r="CG344" i="10"/>
  <c r="CH344" i="10"/>
  <c r="CI344" i="10"/>
  <c r="CJ344" i="10"/>
  <c r="CK344" i="10"/>
  <c r="CL344" i="10"/>
  <c r="CM344" i="10"/>
  <c r="CN344" i="10"/>
  <c r="CO344" i="10"/>
  <c r="CP344" i="10"/>
  <c r="CQ344" i="10"/>
  <c r="CR344" i="10"/>
  <c r="CS344" i="10"/>
  <c r="CT344" i="10"/>
  <c r="CU344" i="10"/>
  <c r="CV344" i="10"/>
  <c r="CW344" i="10"/>
  <c r="CX344" i="10"/>
  <c r="CY344" i="10"/>
  <c r="CZ344" i="10"/>
  <c r="DA344" i="10"/>
  <c r="DB344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BW345" i="10"/>
  <c r="BX345" i="10"/>
  <c r="BY345" i="10"/>
  <c r="BZ345" i="10"/>
  <c r="CA345" i="10"/>
  <c r="CB345" i="10"/>
  <c r="CC345" i="10"/>
  <c r="CD345" i="10"/>
  <c r="CE345" i="10"/>
  <c r="CF345" i="10"/>
  <c r="CG345" i="10"/>
  <c r="CH345" i="10"/>
  <c r="CI345" i="10"/>
  <c r="CJ345" i="10"/>
  <c r="CK345" i="10"/>
  <c r="CL345" i="10"/>
  <c r="CM345" i="10"/>
  <c r="CN345" i="10"/>
  <c r="CO345" i="10"/>
  <c r="CP345" i="10"/>
  <c r="CQ345" i="10"/>
  <c r="CR345" i="10"/>
  <c r="CS345" i="10"/>
  <c r="CT345" i="10"/>
  <c r="CU345" i="10"/>
  <c r="CV345" i="10"/>
  <c r="CW345" i="10"/>
  <c r="CX345" i="10"/>
  <c r="CY345" i="10"/>
  <c r="CZ345" i="10"/>
  <c r="DA345" i="10"/>
  <c r="DB345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BW346" i="10"/>
  <c r="BX346" i="10"/>
  <c r="BY346" i="10"/>
  <c r="BZ346" i="10"/>
  <c r="CA346" i="10"/>
  <c r="CB346" i="10"/>
  <c r="CC346" i="10"/>
  <c r="CD346" i="10"/>
  <c r="CE346" i="10"/>
  <c r="CF346" i="10"/>
  <c r="CG346" i="10"/>
  <c r="CH346" i="10"/>
  <c r="CI346" i="10"/>
  <c r="CJ346" i="10"/>
  <c r="CK346" i="10"/>
  <c r="CL346" i="10"/>
  <c r="CM346" i="10"/>
  <c r="CN346" i="10"/>
  <c r="CO346" i="10"/>
  <c r="CP346" i="10"/>
  <c r="CQ346" i="10"/>
  <c r="CR346" i="10"/>
  <c r="CS346" i="10"/>
  <c r="CT346" i="10"/>
  <c r="CU346" i="10"/>
  <c r="CV346" i="10"/>
  <c r="CW346" i="10"/>
  <c r="CX346" i="10"/>
  <c r="CY346" i="10"/>
  <c r="CZ346" i="10"/>
  <c r="DA346" i="10"/>
  <c r="DB346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BW347" i="10"/>
  <c r="BX347" i="10"/>
  <c r="BY347" i="10"/>
  <c r="BZ347" i="10"/>
  <c r="CA347" i="10"/>
  <c r="CB347" i="10"/>
  <c r="CC347" i="10"/>
  <c r="CD347" i="10"/>
  <c r="CE347" i="10"/>
  <c r="CF347" i="10"/>
  <c r="CG347" i="10"/>
  <c r="CH347" i="10"/>
  <c r="CI347" i="10"/>
  <c r="CJ347" i="10"/>
  <c r="CK347" i="10"/>
  <c r="CL347" i="10"/>
  <c r="CM347" i="10"/>
  <c r="CN347" i="10"/>
  <c r="CO347" i="10"/>
  <c r="CP347" i="10"/>
  <c r="CQ347" i="10"/>
  <c r="CR347" i="10"/>
  <c r="CS347" i="10"/>
  <c r="CT347" i="10"/>
  <c r="CU347" i="10"/>
  <c r="CV347" i="10"/>
  <c r="CW347" i="10"/>
  <c r="CX347" i="10"/>
  <c r="CY347" i="10"/>
  <c r="CZ347" i="10"/>
  <c r="DA347" i="10"/>
  <c r="DB347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BW348" i="10"/>
  <c r="BX348" i="10"/>
  <c r="BY348" i="10"/>
  <c r="BZ348" i="10"/>
  <c r="CA348" i="10"/>
  <c r="CB348" i="10"/>
  <c r="CC348" i="10"/>
  <c r="CD348" i="10"/>
  <c r="CE348" i="10"/>
  <c r="CF348" i="10"/>
  <c r="CG348" i="10"/>
  <c r="CH348" i="10"/>
  <c r="CI348" i="10"/>
  <c r="CJ348" i="10"/>
  <c r="CK348" i="10"/>
  <c r="CL348" i="10"/>
  <c r="CM348" i="10"/>
  <c r="CN348" i="10"/>
  <c r="CO348" i="10"/>
  <c r="CP348" i="10"/>
  <c r="CQ348" i="10"/>
  <c r="CR348" i="10"/>
  <c r="CS348" i="10"/>
  <c r="CT348" i="10"/>
  <c r="CU348" i="10"/>
  <c r="CV348" i="10"/>
  <c r="CW348" i="10"/>
  <c r="CX348" i="10"/>
  <c r="CY348" i="10"/>
  <c r="CZ348" i="10"/>
  <c r="DA348" i="10"/>
  <c r="DB348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BW349" i="10"/>
  <c r="BX349" i="10"/>
  <c r="BY349" i="10"/>
  <c r="BZ349" i="10"/>
  <c r="CA349" i="10"/>
  <c r="CB349" i="10"/>
  <c r="CC349" i="10"/>
  <c r="CD349" i="10"/>
  <c r="CE349" i="10"/>
  <c r="CF349" i="10"/>
  <c r="CG349" i="10"/>
  <c r="CH349" i="10"/>
  <c r="CI349" i="10"/>
  <c r="CJ349" i="10"/>
  <c r="CK349" i="10"/>
  <c r="CL349" i="10"/>
  <c r="CM349" i="10"/>
  <c r="CN349" i="10"/>
  <c r="CO349" i="10"/>
  <c r="CP349" i="10"/>
  <c r="CQ349" i="10"/>
  <c r="CR349" i="10"/>
  <c r="CS349" i="10"/>
  <c r="CT349" i="10"/>
  <c r="CU349" i="10"/>
  <c r="CV349" i="10"/>
  <c r="CW349" i="10"/>
  <c r="CX349" i="10"/>
  <c r="CY349" i="10"/>
  <c r="CZ349" i="10"/>
  <c r="DA349" i="10"/>
  <c r="DB349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BW350" i="10"/>
  <c r="BX350" i="10"/>
  <c r="BY350" i="10"/>
  <c r="BZ350" i="10"/>
  <c r="CA350" i="10"/>
  <c r="CB350" i="10"/>
  <c r="CC350" i="10"/>
  <c r="CD350" i="10"/>
  <c r="CE350" i="10"/>
  <c r="CF350" i="10"/>
  <c r="CG350" i="10"/>
  <c r="CH350" i="10"/>
  <c r="CI350" i="10"/>
  <c r="CJ350" i="10"/>
  <c r="CK350" i="10"/>
  <c r="CL350" i="10"/>
  <c r="CM350" i="10"/>
  <c r="CN350" i="10"/>
  <c r="CO350" i="10"/>
  <c r="CP350" i="10"/>
  <c r="CQ350" i="10"/>
  <c r="CR350" i="10"/>
  <c r="CS350" i="10"/>
  <c r="CT350" i="10"/>
  <c r="CU350" i="10"/>
  <c r="CV350" i="10"/>
  <c r="CW350" i="10"/>
  <c r="CX350" i="10"/>
  <c r="CY350" i="10"/>
  <c r="CZ350" i="10"/>
  <c r="DA350" i="10"/>
  <c r="DB350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BW351" i="10"/>
  <c r="BX351" i="10"/>
  <c r="BY351" i="10"/>
  <c r="BZ351" i="10"/>
  <c r="CA351" i="10"/>
  <c r="CB351" i="10"/>
  <c r="CC351" i="10"/>
  <c r="CD351" i="10"/>
  <c r="CE351" i="10"/>
  <c r="CF351" i="10"/>
  <c r="CG351" i="10"/>
  <c r="CH351" i="10"/>
  <c r="CI351" i="10"/>
  <c r="CJ351" i="10"/>
  <c r="CK351" i="10"/>
  <c r="CL351" i="10"/>
  <c r="CM351" i="10"/>
  <c r="CN351" i="10"/>
  <c r="CO351" i="10"/>
  <c r="CP351" i="10"/>
  <c r="CQ351" i="10"/>
  <c r="CR351" i="10"/>
  <c r="CS351" i="10"/>
  <c r="CT351" i="10"/>
  <c r="CU351" i="10"/>
  <c r="CV351" i="10"/>
  <c r="CW351" i="10"/>
  <c r="CX351" i="10"/>
  <c r="CY351" i="10"/>
  <c r="CZ351" i="10"/>
  <c r="DA351" i="10"/>
  <c r="DB351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BW352" i="10"/>
  <c r="BX352" i="10"/>
  <c r="BY352" i="10"/>
  <c r="BZ352" i="10"/>
  <c r="CA352" i="10"/>
  <c r="CB352" i="10"/>
  <c r="CC352" i="10"/>
  <c r="CD352" i="10"/>
  <c r="CE352" i="10"/>
  <c r="CF352" i="10"/>
  <c r="CG352" i="10"/>
  <c r="CH352" i="10"/>
  <c r="CI352" i="10"/>
  <c r="CJ352" i="10"/>
  <c r="CK352" i="10"/>
  <c r="CL352" i="10"/>
  <c r="CM352" i="10"/>
  <c r="CN352" i="10"/>
  <c r="CO352" i="10"/>
  <c r="CP352" i="10"/>
  <c r="CQ352" i="10"/>
  <c r="CR352" i="10"/>
  <c r="CS352" i="10"/>
  <c r="CT352" i="10"/>
  <c r="CU352" i="10"/>
  <c r="CV352" i="10"/>
  <c r="CW352" i="10"/>
  <c r="CX352" i="10"/>
  <c r="CY352" i="10"/>
  <c r="CZ352" i="10"/>
  <c r="DA352" i="10"/>
  <c r="DB352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BW353" i="10"/>
  <c r="BX353" i="10"/>
  <c r="BY353" i="10"/>
  <c r="BZ353" i="10"/>
  <c r="CA353" i="10"/>
  <c r="CB353" i="10"/>
  <c r="CC353" i="10"/>
  <c r="CD353" i="10"/>
  <c r="CE353" i="10"/>
  <c r="CF353" i="10"/>
  <c r="CG353" i="10"/>
  <c r="CH353" i="10"/>
  <c r="CI353" i="10"/>
  <c r="CJ353" i="10"/>
  <c r="CK353" i="10"/>
  <c r="CL353" i="10"/>
  <c r="CM353" i="10"/>
  <c r="CN353" i="10"/>
  <c r="CO353" i="10"/>
  <c r="CP353" i="10"/>
  <c r="CQ353" i="10"/>
  <c r="CR353" i="10"/>
  <c r="CS353" i="10"/>
  <c r="CT353" i="10"/>
  <c r="CU353" i="10"/>
  <c r="CV353" i="10"/>
  <c r="CW353" i="10"/>
  <c r="CX353" i="10"/>
  <c r="CY353" i="10"/>
  <c r="CZ353" i="10"/>
  <c r="DA353" i="10"/>
  <c r="DB353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BW354" i="10"/>
  <c r="BX354" i="10"/>
  <c r="BY354" i="10"/>
  <c r="BZ354" i="10"/>
  <c r="CA354" i="10"/>
  <c r="CB354" i="10"/>
  <c r="CC354" i="10"/>
  <c r="CD354" i="10"/>
  <c r="CE354" i="10"/>
  <c r="CF354" i="10"/>
  <c r="CG354" i="10"/>
  <c r="CH354" i="10"/>
  <c r="CI354" i="10"/>
  <c r="CJ354" i="10"/>
  <c r="CK354" i="10"/>
  <c r="CL354" i="10"/>
  <c r="CM354" i="10"/>
  <c r="CN354" i="10"/>
  <c r="CO354" i="10"/>
  <c r="CP354" i="10"/>
  <c r="CQ354" i="10"/>
  <c r="CR354" i="10"/>
  <c r="CS354" i="10"/>
  <c r="CT354" i="10"/>
  <c r="CU354" i="10"/>
  <c r="CV354" i="10"/>
  <c r="CW354" i="10"/>
  <c r="CX354" i="10"/>
  <c r="CY354" i="10"/>
  <c r="CZ354" i="10"/>
  <c r="DA354" i="10"/>
  <c r="DB354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BW355" i="10"/>
  <c r="BX355" i="10"/>
  <c r="BY355" i="10"/>
  <c r="BZ355" i="10"/>
  <c r="CA355" i="10"/>
  <c r="CB355" i="10"/>
  <c r="CC355" i="10"/>
  <c r="CD355" i="10"/>
  <c r="CE355" i="10"/>
  <c r="CF355" i="10"/>
  <c r="CG355" i="10"/>
  <c r="CH355" i="10"/>
  <c r="CI355" i="10"/>
  <c r="CJ355" i="10"/>
  <c r="CK355" i="10"/>
  <c r="CL355" i="10"/>
  <c r="CM355" i="10"/>
  <c r="CN355" i="10"/>
  <c r="CO355" i="10"/>
  <c r="CP355" i="10"/>
  <c r="CQ355" i="10"/>
  <c r="CR355" i="10"/>
  <c r="CS355" i="10"/>
  <c r="CT355" i="10"/>
  <c r="CU355" i="10"/>
  <c r="CV355" i="10"/>
  <c r="CW355" i="10"/>
  <c r="CX355" i="10"/>
  <c r="CY355" i="10"/>
  <c r="CZ355" i="10"/>
  <c r="DA355" i="10"/>
  <c r="DB355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BW356" i="10"/>
  <c r="BX356" i="10"/>
  <c r="BY356" i="10"/>
  <c r="BZ356" i="10"/>
  <c r="CA356" i="10"/>
  <c r="CB356" i="10"/>
  <c r="CC356" i="10"/>
  <c r="CD356" i="10"/>
  <c r="CE356" i="10"/>
  <c r="CF356" i="10"/>
  <c r="CG356" i="10"/>
  <c r="CH356" i="10"/>
  <c r="CI356" i="10"/>
  <c r="CJ356" i="10"/>
  <c r="CK356" i="10"/>
  <c r="CL356" i="10"/>
  <c r="CM356" i="10"/>
  <c r="CN356" i="10"/>
  <c r="CO356" i="10"/>
  <c r="CP356" i="10"/>
  <c r="CQ356" i="10"/>
  <c r="CR356" i="10"/>
  <c r="CS356" i="10"/>
  <c r="CT356" i="10"/>
  <c r="CU356" i="10"/>
  <c r="CV356" i="10"/>
  <c r="CW356" i="10"/>
  <c r="CX356" i="10"/>
  <c r="CY356" i="10"/>
  <c r="CZ356" i="10"/>
  <c r="DA356" i="10"/>
  <c r="DB356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BW357" i="10"/>
  <c r="BX357" i="10"/>
  <c r="BY357" i="10"/>
  <c r="BZ357" i="10"/>
  <c r="CA357" i="10"/>
  <c r="CB357" i="10"/>
  <c r="CC357" i="10"/>
  <c r="CD357" i="10"/>
  <c r="CE357" i="10"/>
  <c r="CF357" i="10"/>
  <c r="CG357" i="10"/>
  <c r="CH357" i="10"/>
  <c r="CI357" i="10"/>
  <c r="CJ357" i="10"/>
  <c r="CK357" i="10"/>
  <c r="CL357" i="10"/>
  <c r="CM357" i="10"/>
  <c r="CN357" i="10"/>
  <c r="CO357" i="10"/>
  <c r="CP357" i="10"/>
  <c r="CQ357" i="10"/>
  <c r="CR357" i="10"/>
  <c r="CS357" i="10"/>
  <c r="CT357" i="10"/>
  <c r="CU357" i="10"/>
  <c r="CV357" i="10"/>
  <c r="CW357" i="10"/>
  <c r="CX357" i="10"/>
  <c r="CY357" i="10"/>
  <c r="CZ357" i="10"/>
  <c r="DA357" i="10"/>
  <c r="DB357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BW358" i="10"/>
  <c r="BX358" i="10"/>
  <c r="BY358" i="10"/>
  <c r="BZ358" i="10"/>
  <c r="CA358" i="10"/>
  <c r="CB358" i="10"/>
  <c r="CC358" i="10"/>
  <c r="CD358" i="10"/>
  <c r="CE358" i="10"/>
  <c r="CF358" i="10"/>
  <c r="CG358" i="10"/>
  <c r="CH358" i="10"/>
  <c r="CI358" i="10"/>
  <c r="CJ358" i="10"/>
  <c r="CK358" i="10"/>
  <c r="CL358" i="10"/>
  <c r="CM358" i="10"/>
  <c r="CN358" i="10"/>
  <c r="CO358" i="10"/>
  <c r="CP358" i="10"/>
  <c r="CQ358" i="10"/>
  <c r="CR358" i="10"/>
  <c r="CS358" i="10"/>
  <c r="CT358" i="10"/>
  <c r="CU358" i="10"/>
  <c r="CV358" i="10"/>
  <c r="CW358" i="10"/>
  <c r="CX358" i="10"/>
  <c r="CY358" i="10"/>
  <c r="CZ358" i="10"/>
  <c r="DA358" i="10"/>
  <c r="DB358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BW359" i="10"/>
  <c r="BX359" i="10"/>
  <c r="BY359" i="10"/>
  <c r="BZ359" i="10"/>
  <c r="CA359" i="10"/>
  <c r="CB359" i="10"/>
  <c r="CC359" i="10"/>
  <c r="CD359" i="10"/>
  <c r="CE359" i="10"/>
  <c r="CF359" i="10"/>
  <c r="CG359" i="10"/>
  <c r="CH359" i="10"/>
  <c r="CI359" i="10"/>
  <c r="CJ359" i="10"/>
  <c r="CK359" i="10"/>
  <c r="CL359" i="10"/>
  <c r="CM359" i="10"/>
  <c r="CN359" i="10"/>
  <c r="CO359" i="10"/>
  <c r="CP359" i="10"/>
  <c r="CQ359" i="10"/>
  <c r="CR359" i="10"/>
  <c r="CS359" i="10"/>
  <c r="CT359" i="10"/>
  <c r="CU359" i="10"/>
  <c r="CV359" i="10"/>
  <c r="CW359" i="10"/>
  <c r="CX359" i="10"/>
  <c r="CY359" i="10"/>
  <c r="CZ359" i="10"/>
  <c r="DA359" i="10"/>
  <c r="DB359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BW360" i="10"/>
  <c r="BX360" i="10"/>
  <c r="BY360" i="10"/>
  <c r="BZ360" i="10"/>
  <c r="CA360" i="10"/>
  <c r="CB360" i="10"/>
  <c r="CC360" i="10"/>
  <c r="CD360" i="10"/>
  <c r="CE360" i="10"/>
  <c r="CF360" i="10"/>
  <c r="CG360" i="10"/>
  <c r="CH360" i="10"/>
  <c r="CI360" i="10"/>
  <c r="CJ360" i="10"/>
  <c r="CK360" i="10"/>
  <c r="CL360" i="10"/>
  <c r="CM360" i="10"/>
  <c r="CN360" i="10"/>
  <c r="CO360" i="10"/>
  <c r="CP360" i="10"/>
  <c r="CQ360" i="10"/>
  <c r="CR360" i="10"/>
  <c r="CS360" i="10"/>
  <c r="CT360" i="10"/>
  <c r="CU360" i="10"/>
  <c r="CV360" i="10"/>
  <c r="CW360" i="10"/>
  <c r="CX360" i="10"/>
  <c r="CY360" i="10"/>
  <c r="CZ360" i="10"/>
  <c r="DA360" i="10"/>
  <c r="DB360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BW361" i="10"/>
  <c r="BX361" i="10"/>
  <c r="BY361" i="10"/>
  <c r="BZ361" i="10"/>
  <c r="CA361" i="10"/>
  <c r="CB361" i="10"/>
  <c r="CC361" i="10"/>
  <c r="CD361" i="10"/>
  <c r="CE361" i="10"/>
  <c r="CF361" i="10"/>
  <c r="CG361" i="10"/>
  <c r="CH361" i="10"/>
  <c r="CI361" i="10"/>
  <c r="CJ361" i="10"/>
  <c r="CK361" i="10"/>
  <c r="CL361" i="10"/>
  <c r="CM361" i="10"/>
  <c r="CN361" i="10"/>
  <c r="CO361" i="10"/>
  <c r="CP361" i="10"/>
  <c r="CQ361" i="10"/>
  <c r="CR361" i="10"/>
  <c r="CS361" i="10"/>
  <c r="CT361" i="10"/>
  <c r="CU361" i="10"/>
  <c r="CV361" i="10"/>
  <c r="CW361" i="10"/>
  <c r="CX361" i="10"/>
  <c r="CY361" i="10"/>
  <c r="CZ361" i="10"/>
  <c r="DA361" i="10"/>
  <c r="DB361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BW362" i="10"/>
  <c r="BX362" i="10"/>
  <c r="BY362" i="10"/>
  <c r="BZ362" i="10"/>
  <c r="CA362" i="10"/>
  <c r="CB362" i="10"/>
  <c r="CC362" i="10"/>
  <c r="CD362" i="10"/>
  <c r="CE362" i="10"/>
  <c r="CF362" i="10"/>
  <c r="CG362" i="10"/>
  <c r="CH362" i="10"/>
  <c r="CI362" i="10"/>
  <c r="CJ362" i="10"/>
  <c r="CK362" i="10"/>
  <c r="CL362" i="10"/>
  <c r="CM362" i="10"/>
  <c r="CN362" i="10"/>
  <c r="CO362" i="10"/>
  <c r="CP362" i="10"/>
  <c r="CQ362" i="10"/>
  <c r="CR362" i="10"/>
  <c r="CS362" i="10"/>
  <c r="CT362" i="10"/>
  <c r="CU362" i="10"/>
  <c r="CV362" i="10"/>
  <c r="CW362" i="10"/>
  <c r="CX362" i="10"/>
  <c r="CY362" i="10"/>
  <c r="CZ362" i="10"/>
  <c r="DA362" i="10"/>
  <c r="DB362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BW363" i="10"/>
  <c r="BX363" i="10"/>
  <c r="BY363" i="10"/>
  <c r="BZ363" i="10"/>
  <c r="CA363" i="10"/>
  <c r="CB363" i="10"/>
  <c r="CC363" i="10"/>
  <c r="CD363" i="10"/>
  <c r="CE363" i="10"/>
  <c r="CF363" i="10"/>
  <c r="CG363" i="10"/>
  <c r="CH363" i="10"/>
  <c r="CI363" i="10"/>
  <c r="CJ363" i="10"/>
  <c r="CK363" i="10"/>
  <c r="CL363" i="10"/>
  <c r="CM363" i="10"/>
  <c r="CN363" i="10"/>
  <c r="CO363" i="10"/>
  <c r="CP363" i="10"/>
  <c r="CQ363" i="10"/>
  <c r="CR363" i="10"/>
  <c r="CS363" i="10"/>
  <c r="CT363" i="10"/>
  <c r="CU363" i="10"/>
  <c r="CV363" i="10"/>
  <c r="CW363" i="10"/>
  <c r="CX363" i="10"/>
  <c r="CY363" i="10"/>
  <c r="CZ363" i="10"/>
  <c r="DA363" i="10"/>
  <c r="DB363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BW364" i="10"/>
  <c r="BX364" i="10"/>
  <c r="BY364" i="10"/>
  <c r="BZ364" i="10"/>
  <c r="CA364" i="10"/>
  <c r="CB364" i="10"/>
  <c r="CC364" i="10"/>
  <c r="CD364" i="10"/>
  <c r="CE364" i="10"/>
  <c r="CF364" i="10"/>
  <c r="CG364" i="10"/>
  <c r="CH364" i="10"/>
  <c r="CI364" i="10"/>
  <c r="CJ364" i="10"/>
  <c r="CK364" i="10"/>
  <c r="CL364" i="10"/>
  <c r="CM364" i="10"/>
  <c r="CN364" i="10"/>
  <c r="CO364" i="10"/>
  <c r="CP364" i="10"/>
  <c r="CQ364" i="10"/>
  <c r="CR364" i="10"/>
  <c r="CS364" i="10"/>
  <c r="CT364" i="10"/>
  <c r="CU364" i="10"/>
  <c r="CV364" i="10"/>
  <c r="CW364" i="10"/>
  <c r="CX364" i="10"/>
  <c r="CY364" i="10"/>
  <c r="CZ364" i="10"/>
  <c r="DA364" i="10"/>
  <c r="DB364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BW365" i="10"/>
  <c r="BX365" i="10"/>
  <c r="BY365" i="10"/>
  <c r="BZ365" i="10"/>
  <c r="CA365" i="10"/>
  <c r="CB365" i="10"/>
  <c r="CC365" i="10"/>
  <c r="CD365" i="10"/>
  <c r="CE365" i="10"/>
  <c r="CF365" i="10"/>
  <c r="CG365" i="10"/>
  <c r="CH365" i="10"/>
  <c r="CI365" i="10"/>
  <c r="CJ365" i="10"/>
  <c r="CK365" i="10"/>
  <c r="CL365" i="10"/>
  <c r="CM365" i="10"/>
  <c r="CN365" i="10"/>
  <c r="CO365" i="10"/>
  <c r="CP365" i="10"/>
  <c r="CQ365" i="10"/>
  <c r="CR365" i="10"/>
  <c r="CS365" i="10"/>
  <c r="CT365" i="10"/>
  <c r="CU365" i="10"/>
  <c r="CV365" i="10"/>
  <c r="CW365" i="10"/>
  <c r="CX365" i="10"/>
  <c r="CY365" i="10"/>
  <c r="CZ365" i="10"/>
  <c r="DA365" i="10"/>
  <c r="DB365" i="10"/>
  <c r="BF366" i="10"/>
  <c r="BG366" i="10"/>
  <c r="BH366" i="10"/>
  <c r="BI366" i="10"/>
  <c r="BJ366" i="10"/>
  <c r="BK366" i="10"/>
  <c r="BL366" i="10"/>
  <c r="BM366" i="10"/>
  <c r="BN366" i="10"/>
  <c r="BO366" i="10"/>
  <c r="BP366" i="10"/>
  <c r="BQ366" i="10"/>
  <c r="BR366" i="10"/>
  <c r="BS366" i="10"/>
  <c r="BT366" i="10"/>
  <c r="BU366" i="10"/>
  <c r="BV366" i="10"/>
  <c r="BW366" i="10"/>
  <c r="BX366" i="10"/>
  <c r="BY366" i="10"/>
  <c r="BZ366" i="10"/>
  <c r="CA366" i="10"/>
  <c r="CB366" i="10"/>
  <c r="CC366" i="10"/>
  <c r="CD366" i="10"/>
  <c r="CE366" i="10"/>
  <c r="CF366" i="10"/>
  <c r="CG366" i="10"/>
  <c r="CH366" i="10"/>
  <c r="CI366" i="10"/>
  <c r="CJ366" i="10"/>
  <c r="CK366" i="10"/>
  <c r="CL366" i="10"/>
  <c r="CM366" i="10"/>
  <c r="CN366" i="10"/>
  <c r="CO366" i="10"/>
  <c r="CP366" i="10"/>
  <c r="CQ366" i="10"/>
  <c r="CR366" i="10"/>
  <c r="CS366" i="10"/>
  <c r="CT366" i="10"/>
  <c r="CU366" i="10"/>
  <c r="CV366" i="10"/>
  <c r="CW366" i="10"/>
  <c r="CX366" i="10"/>
  <c r="CY366" i="10"/>
  <c r="CZ366" i="10"/>
  <c r="DA366" i="10"/>
  <c r="DB366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BW367" i="10"/>
  <c r="BX367" i="10"/>
  <c r="BY367" i="10"/>
  <c r="BZ367" i="10"/>
  <c r="CA367" i="10"/>
  <c r="CB367" i="10"/>
  <c r="CC367" i="10"/>
  <c r="CD367" i="10"/>
  <c r="CE367" i="10"/>
  <c r="CF367" i="10"/>
  <c r="CG367" i="10"/>
  <c r="CH367" i="10"/>
  <c r="CI367" i="10"/>
  <c r="CJ367" i="10"/>
  <c r="CK367" i="10"/>
  <c r="CL367" i="10"/>
  <c r="CM367" i="10"/>
  <c r="CN367" i="10"/>
  <c r="CO367" i="10"/>
  <c r="CP367" i="10"/>
  <c r="CQ367" i="10"/>
  <c r="CR367" i="10"/>
  <c r="CS367" i="10"/>
  <c r="CT367" i="10"/>
  <c r="CU367" i="10"/>
  <c r="CV367" i="10"/>
  <c r="CW367" i="10"/>
  <c r="CX367" i="10"/>
  <c r="CY367" i="10"/>
  <c r="CZ367" i="10"/>
  <c r="DA367" i="10"/>
  <c r="DB367" i="10"/>
  <c r="BF368" i="10"/>
  <c r="BG368" i="10"/>
  <c r="BH368" i="10"/>
  <c r="BI368" i="10"/>
  <c r="BJ368" i="10"/>
  <c r="BK368" i="10"/>
  <c r="BL368" i="10"/>
  <c r="BM368" i="10"/>
  <c r="BN368" i="10"/>
  <c r="BO368" i="10"/>
  <c r="BP368" i="10"/>
  <c r="BQ368" i="10"/>
  <c r="BR368" i="10"/>
  <c r="BS368" i="10"/>
  <c r="BT368" i="10"/>
  <c r="BU368" i="10"/>
  <c r="BV368" i="10"/>
  <c r="BW368" i="10"/>
  <c r="BX368" i="10"/>
  <c r="BY368" i="10"/>
  <c r="BZ368" i="10"/>
  <c r="CA368" i="10"/>
  <c r="CB368" i="10"/>
  <c r="CC368" i="10"/>
  <c r="CD368" i="10"/>
  <c r="CE368" i="10"/>
  <c r="CF368" i="10"/>
  <c r="CG368" i="10"/>
  <c r="CH368" i="10"/>
  <c r="CI368" i="10"/>
  <c r="CJ368" i="10"/>
  <c r="CK368" i="10"/>
  <c r="CL368" i="10"/>
  <c r="CM368" i="10"/>
  <c r="CN368" i="10"/>
  <c r="CO368" i="10"/>
  <c r="CP368" i="10"/>
  <c r="CQ368" i="10"/>
  <c r="CR368" i="10"/>
  <c r="CS368" i="10"/>
  <c r="CT368" i="10"/>
  <c r="CU368" i="10"/>
  <c r="CV368" i="10"/>
  <c r="CW368" i="10"/>
  <c r="CX368" i="10"/>
  <c r="CY368" i="10"/>
  <c r="CZ368" i="10"/>
  <c r="DA368" i="10"/>
  <c r="DB368" i="10"/>
  <c r="BF369" i="10"/>
  <c r="BG369" i="10"/>
  <c r="BH369" i="10"/>
  <c r="BI369" i="10"/>
  <c r="BJ369" i="10"/>
  <c r="BK369" i="10"/>
  <c r="BL369" i="10"/>
  <c r="BM369" i="10"/>
  <c r="BN369" i="10"/>
  <c r="BO369" i="10"/>
  <c r="BP369" i="10"/>
  <c r="BQ369" i="10"/>
  <c r="BR369" i="10"/>
  <c r="BS369" i="10"/>
  <c r="BT369" i="10"/>
  <c r="BU369" i="10"/>
  <c r="BV369" i="10"/>
  <c r="BW369" i="10"/>
  <c r="BX369" i="10"/>
  <c r="BY369" i="10"/>
  <c r="BZ369" i="10"/>
  <c r="CA369" i="10"/>
  <c r="CB369" i="10"/>
  <c r="CC369" i="10"/>
  <c r="CD369" i="10"/>
  <c r="CE369" i="10"/>
  <c r="CF369" i="10"/>
  <c r="CG369" i="10"/>
  <c r="CH369" i="10"/>
  <c r="CI369" i="10"/>
  <c r="CJ369" i="10"/>
  <c r="CK369" i="10"/>
  <c r="CL369" i="10"/>
  <c r="CM369" i="10"/>
  <c r="CN369" i="10"/>
  <c r="CO369" i="10"/>
  <c r="CP369" i="10"/>
  <c r="CQ369" i="10"/>
  <c r="CR369" i="10"/>
  <c r="CS369" i="10"/>
  <c r="CT369" i="10"/>
  <c r="CU369" i="10"/>
  <c r="CV369" i="10"/>
  <c r="CW369" i="10"/>
  <c r="CX369" i="10"/>
  <c r="CY369" i="10"/>
  <c r="CZ369" i="10"/>
  <c r="DA369" i="10"/>
  <c r="DB369" i="10"/>
  <c r="BF370" i="10"/>
  <c r="BG370" i="10"/>
  <c r="BH370" i="10"/>
  <c r="BI370" i="10"/>
  <c r="BJ370" i="10"/>
  <c r="BK370" i="10"/>
  <c r="BL370" i="10"/>
  <c r="BM370" i="10"/>
  <c r="BN370" i="10"/>
  <c r="BO370" i="10"/>
  <c r="BP370" i="10"/>
  <c r="BQ370" i="10"/>
  <c r="BR370" i="10"/>
  <c r="BS370" i="10"/>
  <c r="BT370" i="10"/>
  <c r="BU370" i="10"/>
  <c r="BV370" i="10"/>
  <c r="BW370" i="10"/>
  <c r="BX370" i="10"/>
  <c r="BY370" i="10"/>
  <c r="BZ370" i="10"/>
  <c r="CA370" i="10"/>
  <c r="CB370" i="10"/>
  <c r="CC370" i="10"/>
  <c r="CD370" i="10"/>
  <c r="CE370" i="10"/>
  <c r="CF370" i="10"/>
  <c r="CG370" i="10"/>
  <c r="CH370" i="10"/>
  <c r="CI370" i="10"/>
  <c r="CJ370" i="10"/>
  <c r="CK370" i="10"/>
  <c r="CL370" i="10"/>
  <c r="CM370" i="10"/>
  <c r="CN370" i="10"/>
  <c r="CO370" i="10"/>
  <c r="CP370" i="10"/>
  <c r="CQ370" i="10"/>
  <c r="CR370" i="10"/>
  <c r="CS370" i="10"/>
  <c r="CT370" i="10"/>
  <c r="CU370" i="10"/>
  <c r="CV370" i="10"/>
  <c r="CW370" i="10"/>
  <c r="CX370" i="10"/>
  <c r="CY370" i="10"/>
  <c r="CZ370" i="10"/>
  <c r="DA370" i="10"/>
  <c r="DB370" i="10"/>
  <c r="BF371" i="10"/>
  <c r="BG371" i="10"/>
  <c r="BH371" i="10"/>
  <c r="BI371" i="10"/>
  <c r="BJ371" i="10"/>
  <c r="BK371" i="10"/>
  <c r="BL371" i="10"/>
  <c r="BM371" i="10"/>
  <c r="BN371" i="10"/>
  <c r="BO371" i="10"/>
  <c r="BP371" i="10"/>
  <c r="BQ371" i="10"/>
  <c r="BR371" i="10"/>
  <c r="BS371" i="10"/>
  <c r="BT371" i="10"/>
  <c r="BU371" i="10"/>
  <c r="BV371" i="10"/>
  <c r="BW371" i="10"/>
  <c r="BX371" i="10"/>
  <c r="BY371" i="10"/>
  <c r="BZ371" i="10"/>
  <c r="CA371" i="10"/>
  <c r="CB371" i="10"/>
  <c r="CC371" i="10"/>
  <c r="CD371" i="10"/>
  <c r="CE371" i="10"/>
  <c r="CF371" i="10"/>
  <c r="CG371" i="10"/>
  <c r="CH371" i="10"/>
  <c r="CI371" i="10"/>
  <c r="CJ371" i="10"/>
  <c r="CK371" i="10"/>
  <c r="CL371" i="10"/>
  <c r="CM371" i="10"/>
  <c r="CN371" i="10"/>
  <c r="CO371" i="10"/>
  <c r="CP371" i="10"/>
  <c r="CQ371" i="10"/>
  <c r="CR371" i="10"/>
  <c r="CS371" i="10"/>
  <c r="CT371" i="10"/>
  <c r="CU371" i="10"/>
  <c r="CV371" i="10"/>
  <c r="CW371" i="10"/>
  <c r="CX371" i="10"/>
  <c r="CY371" i="10"/>
  <c r="CZ371" i="10"/>
  <c r="DA371" i="10"/>
  <c r="DB371" i="10"/>
  <c r="BF372" i="10"/>
  <c r="BG372" i="10"/>
  <c r="BH372" i="10"/>
  <c r="BI372" i="10"/>
  <c r="BJ372" i="10"/>
  <c r="BK372" i="10"/>
  <c r="BL372" i="10"/>
  <c r="BM372" i="10"/>
  <c r="BN372" i="10"/>
  <c r="BO372" i="10"/>
  <c r="BP372" i="10"/>
  <c r="BQ372" i="10"/>
  <c r="BR372" i="10"/>
  <c r="BS372" i="10"/>
  <c r="BT372" i="10"/>
  <c r="BU372" i="10"/>
  <c r="BV372" i="10"/>
  <c r="BW372" i="10"/>
  <c r="BX372" i="10"/>
  <c r="BY372" i="10"/>
  <c r="BZ372" i="10"/>
  <c r="CA372" i="10"/>
  <c r="CB372" i="10"/>
  <c r="CC372" i="10"/>
  <c r="CD372" i="10"/>
  <c r="CE372" i="10"/>
  <c r="CF372" i="10"/>
  <c r="CG372" i="10"/>
  <c r="CH372" i="10"/>
  <c r="CI372" i="10"/>
  <c r="CJ372" i="10"/>
  <c r="CK372" i="10"/>
  <c r="CL372" i="10"/>
  <c r="CM372" i="10"/>
  <c r="CN372" i="10"/>
  <c r="CO372" i="10"/>
  <c r="CP372" i="10"/>
  <c r="CQ372" i="10"/>
  <c r="CR372" i="10"/>
  <c r="CS372" i="10"/>
  <c r="CT372" i="10"/>
  <c r="CU372" i="10"/>
  <c r="CV372" i="10"/>
  <c r="CW372" i="10"/>
  <c r="CX372" i="10"/>
  <c r="CY372" i="10"/>
  <c r="CZ372" i="10"/>
  <c r="DA372" i="10"/>
  <c r="DB372" i="10"/>
  <c r="BF373" i="10"/>
  <c r="BG373" i="10"/>
  <c r="BH373" i="10"/>
  <c r="BI373" i="10"/>
  <c r="BJ373" i="10"/>
  <c r="BK373" i="10"/>
  <c r="BL373" i="10"/>
  <c r="BM373" i="10"/>
  <c r="BN373" i="10"/>
  <c r="BO373" i="10"/>
  <c r="BP373" i="10"/>
  <c r="BQ373" i="10"/>
  <c r="BR373" i="10"/>
  <c r="BS373" i="10"/>
  <c r="BT373" i="10"/>
  <c r="BU373" i="10"/>
  <c r="BV373" i="10"/>
  <c r="BW373" i="10"/>
  <c r="BX373" i="10"/>
  <c r="BY373" i="10"/>
  <c r="BZ373" i="10"/>
  <c r="CA373" i="10"/>
  <c r="CB373" i="10"/>
  <c r="CC373" i="10"/>
  <c r="CD373" i="10"/>
  <c r="CE373" i="10"/>
  <c r="CF373" i="10"/>
  <c r="CG373" i="10"/>
  <c r="CH373" i="10"/>
  <c r="CI373" i="10"/>
  <c r="CJ373" i="10"/>
  <c r="CK373" i="10"/>
  <c r="CL373" i="10"/>
  <c r="CM373" i="10"/>
  <c r="CN373" i="10"/>
  <c r="CO373" i="10"/>
  <c r="CP373" i="10"/>
  <c r="CQ373" i="10"/>
  <c r="CR373" i="10"/>
  <c r="CS373" i="10"/>
  <c r="CT373" i="10"/>
  <c r="CU373" i="10"/>
  <c r="CV373" i="10"/>
  <c r="CW373" i="10"/>
  <c r="CX373" i="10"/>
  <c r="CY373" i="10"/>
  <c r="CZ373" i="10"/>
  <c r="DA373" i="10"/>
  <c r="DB373" i="10"/>
  <c r="BF374" i="10"/>
  <c r="BG374" i="10"/>
  <c r="BH374" i="10"/>
  <c r="BI374" i="10"/>
  <c r="BJ374" i="10"/>
  <c r="BK374" i="10"/>
  <c r="BL374" i="10"/>
  <c r="BM374" i="10"/>
  <c r="BN374" i="10"/>
  <c r="BO374" i="10"/>
  <c r="BP374" i="10"/>
  <c r="BQ374" i="10"/>
  <c r="BR374" i="10"/>
  <c r="BS374" i="10"/>
  <c r="BT374" i="10"/>
  <c r="BU374" i="10"/>
  <c r="BV374" i="10"/>
  <c r="BW374" i="10"/>
  <c r="BX374" i="10"/>
  <c r="BY374" i="10"/>
  <c r="BZ374" i="10"/>
  <c r="CA374" i="10"/>
  <c r="CB374" i="10"/>
  <c r="CC374" i="10"/>
  <c r="CD374" i="10"/>
  <c r="CE374" i="10"/>
  <c r="CF374" i="10"/>
  <c r="CG374" i="10"/>
  <c r="CH374" i="10"/>
  <c r="CI374" i="10"/>
  <c r="CJ374" i="10"/>
  <c r="CK374" i="10"/>
  <c r="CL374" i="10"/>
  <c r="CM374" i="10"/>
  <c r="CN374" i="10"/>
  <c r="CO374" i="10"/>
  <c r="CP374" i="10"/>
  <c r="CQ374" i="10"/>
  <c r="CR374" i="10"/>
  <c r="CS374" i="10"/>
  <c r="CT374" i="10"/>
  <c r="CU374" i="10"/>
  <c r="CV374" i="10"/>
  <c r="CW374" i="10"/>
  <c r="CX374" i="10"/>
  <c r="CY374" i="10"/>
  <c r="CZ374" i="10"/>
  <c r="DA374" i="10"/>
  <c r="DB374" i="10"/>
  <c r="BF375" i="10"/>
  <c r="BG375" i="10"/>
  <c r="BH375" i="10"/>
  <c r="BI375" i="10"/>
  <c r="BJ375" i="10"/>
  <c r="BK375" i="10"/>
  <c r="BL375" i="10"/>
  <c r="BM375" i="10"/>
  <c r="BN375" i="10"/>
  <c r="BO375" i="10"/>
  <c r="BP375" i="10"/>
  <c r="BQ375" i="10"/>
  <c r="BR375" i="10"/>
  <c r="BS375" i="10"/>
  <c r="BT375" i="10"/>
  <c r="BU375" i="10"/>
  <c r="BV375" i="10"/>
  <c r="BW375" i="10"/>
  <c r="BX375" i="10"/>
  <c r="BY375" i="10"/>
  <c r="BZ375" i="10"/>
  <c r="CA375" i="10"/>
  <c r="CB375" i="10"/>
  <c r="CC375" i="10"/>
  <c r="CD375" i="10"/>
  <c r="CE375" i="10"/>
  <c r="CF375" i="10"/>
  <c r="CG375" i="10"/>
  <c r="CH375" i="10"/>
  <c r="CI375" i="10"/>
  <c r="CJ375" i="10"/>
  <c r="CK375" i="10"/>
  <c r="CL375" i="10"/>
  <c r="CM375" i="10"/>
  <c r="CN375" i="10"/>
  <c r="CO375" i="10"/>
  <c r="CP375" i="10"/>
  <c r="CQ375" i="10"/>
  <c r="CR375" i="10"/>
  <c r="CS375" i="10"/>
  <c r="CT375" i="10"/>
  <c r="CU375" i="10"/>
  <c r="CV375" i="10"/>
  <c r="CW375" i="10"/>
  <c r="CX375" i="10"/>
  <c r="CY375" i="10"/>
  <c r="CZ375" i="10"/>
  <c r="DA375" i="10"/>
  <c r="DB375" i="10"/>
  <c r="BF376" i="10"/>
  <c r="BG376" i="10"/>
  <c r="BH376" i="10"/>
  <c r="BI376" i="10"/>
  <c r="BJ376" i="10"/>
  <c r="BK376" i="10"/>
  <c r="BL376" i="10"/>
  <c r="BM376" i="10"/>
  <c r="BN376" i="10"/>
  <c r="BO376" i="10"/>
  <c r="BP376" i="10"/>
  <c r="BQ376" i="10"/>
  <c r="BR376" i="10"/>
  <c r="BS376" i="10"/>
  <c r="BT376" i="10"/>
  <c r="BU376" i="10"/>
  <c r="BV376" i="10"/>
  <c r="BW376" i="10"/>
  <c r="BX376" i="10"/>
  <c r="BY376" i="10"/>
  <c r="BZ376" i="10"/>
  <c r="CA376" i="10"/>
  <c r="CB376" i="10"/>
  <c r="CC376" i="10"/>
  <c r="CD376" i="10"/>
  <c r="CE376" i="10"/>
  <c r="CF376" i="10"/>
  <c r="CG376" i="10"/>
  <c r="CH376" i="10"/>
  <c r="CI376" i="10"/>
  <c r="CJ376" i="10"/>
  <c r="CK376" i="10"/>
  <c r="CL376" i="10"/>
  <c r="CM376" i="10"/>
  <c r="CN376" i="10"/>
  <c r="CO376" i="10"/>
  <c r="CP376" i="10"/>
  <c r="CQ376" i="10"/>
  <c r="CR376" i="10"/>
  <c r="CS376" i="10"/>
  <c r="CT376" i="10"/>
  <c r="CU376" i="10"/>
  <c r="CV376" i="10"/>
  <c r="CW376" i="10"/>
  <c r="CX376" i="10"/>
  <c r="CY376" i="10"/>
  <c r="CZ376" i="10"/>
  <c r="DA376" i="10"/>
  <c r="DB376" i="10"/>
  <c r="BF377" i="10"/>
  <c r="BG377" i="10"/>
  <c r="BH377" i="10"/>
  <c r="BI377" i="10"/>
  <c r="BJ377" i="10"/>
  <c r="BK377" i="10"/>
  <c r="BL377" i="10"/>
  <c r="BM377" i="10"/>
  <c r="BN377" i="10"/>
  <c r="BO377" i="10"/>
  <c r="BP377" i="10"/>
  <c r="BQ377" i="10"/>
  <c r="BR377" i="10"/>
  <c r="BS377" i="10"/>
  <c r="BT377" i="10"/>
  <c r="BU377" i="10"/>
  <c r="BV377" i="10"/>
  <c r="BW377" i="10"/>
  <c r="BX377" i="10"/>
  <c r="BY377" i="10"/>
  <c r="BZ377" i="10"/>
  <c r="CA377" i="10"/>
  <c r="CB377" i="10"/>
  <c r="CC377" i="10"/>
  <c r="CD377" i="10"/>
  <c r="CE377" i="10"/>
  <c r="CF377" i="10"/>
  <c r="CG377" i="10"/>
  <c r="CH377" i="10"/>
  <c r="CI377" i="10"/>
  <c r="CJ377" i="10"/>
  <c r="CK377" i="10"/>
  <c r="CL377" i="10"/>
  <c r="CM377" i="10"/>
  <c r="CN377" i="10"/>
  <c r="CO377" i="10"/>
  <c r="CP377" i="10"/>
  <c r="CQ377" i="10"/>
  <c r="CR377" i="10"/>
  <c r="CS377" i="10"/>
  <c r="CT377" i="10"/>
  <c r="CU377" i="10"/>
  <c r="CV377" i="10"/>
  <c r="CW377" i="10"/>
  <c r="CX377" i="10"/>
  <c r="CY377" i="10"/>
  <c r="CZ377" i="10"/>
  <c r="DA377" i="10"/>
  <c r="DB377" i="10"/>
  <c r="BF378" i="10"/>
  <c r="BG378" i="10"/>
  <c r="BH378" i="10"/>
  <c r="BI378" i="10"/>
  <c r="BJ378" i="10"/>
  <c r="BK378" i="10"/>
  <c r="BL378" i="10"/>
  <c r="BM378" i="10"/>
  <c r="BN378" i="10"/>
  <c r="BO378" i="10"/>
  <c r="BP378" i="10"/>
  <c r="BQ378" i="10"/>
  <c r="BR378" i="10"/>
  <c r="BS378" i="10"/>
  <c r="BT378" i="10"/>
  <c r="BU378" i="10"/>
  <c r="BV378" i="10"/>
  <c r="BW378" i="10"/>
  <c r="BX378" i="10"/>
  <c r="BY378" i="10"/>
  <c r="BZ378" i="10"/>
  <c r="CA378" i="10"/>
  <c r="CB378" i="10"/>
  <c r="CC378" i="10"/>
  <c r="CD378" i="10"/>
  <c r="CE378" i="10"/>
  <c r="CF378" i="10"/>
  <c r="CG378" i="10"/>
  <c r="CH378" i="10"/>
  <c r="CI378" i="10"/>
  <c r="CJ378" i="10"/>
  <c r="CK378" i="10"/>
  <c r="CL378" i="10"/>
  <c r="CM378" i="10"/>
  <c r="CN378" i="10"/>
  <c r="CO378" i="10"/>
  <c r="CP378" i="10"/>
  <c r="CQ378" i="10"/>
  <c r="CR378" i="10"/>
  <c r="CS378" i="10"/>
  <c r="CT378" i="10"/>
  <c r="CU378" i="10"/>
  <c r="CV378" i="10"/>
  <c r="CW378" i="10"/>
  <c r="CX378" i="10"/>
  <c r="CY378" i="10"/>
  <c r="CZ378" i="10"/>
  <c r="DA378" i="10"/>
  <c r="DB378" i="10"/>
  <c r="BF379" i="10"/>
  <c r="BG379" i="10"/>
  <c r="BH379" i="10"/>
  <c r="BI379" i="10"/>
  <c r="BJ379" i="10"/>
  <c r="BK379" i="10"/>
  <c r="BL379" i="10"/>
  <c r="BM379" i="10"/>
  <c r="BN379" i="10"/>
  <c r="BO379" i="10"/>
  <c r="BP379" i="10"/>
  <c r="BQ379" i="10"/>
  <c r="BR379" i="10"/>
  <c r="BS379" i="10"/>
  <c r="BT379" i="10"/>
  <c r="BU379" i="10"/>
  <c r="BV379" i="10"/>
  <c r="BW379" i="10"/>
  <c r="BX379" i="10"/>
  <c r="BY379" i="10"/>
  <c r="BZ379" i="10"/>
  <c r="CA379" i="10"/>
  <c r="CB379" i="10"/>
  <c r="CC379" i="10"/>
  <c r="CD379" i="10"/>
  <c r="CE379" i="10"/>
  <c r="CF379" i="10"/>
  <c r="CG379" i="10"/>
  <c r="CH379" i="10"/>
  <c r="CI379" i="10"/>
  <c r="CJ379" i="10"/>
  <c r="CK379" i="10"/>
  <c r="CL379" i="10"/>
  <c r="CM379" i="10"/>
  <c r="CN379" i="10"/>
  <c r="CO379" i="10"/>
  <c r="CP379" i="10"/>
  <c r="CQ379" i="10"/>
  <c r="CR379" i="10"/>
  <c r="CS379" i="10"/>
  <c r="CT379" i="10"/>
  <c r="CU379" i="10"/>
  <c r="CV379" i="10"/>
  <c r="CW379" i="10"/>
  <c r="CX379" i="10"/>
  <c r="CY379" i="10"/>
  <c r="CZ379" i="10"/>
  <c r="DA379" i="10"/>
  <c r="DB379" i="10"/>
  <c r="BF380" i="10"/>
  <c r="BG380" i="10"/>
  <c r="BH380" i="10"/>
  <c r="BI380" i="10"/>
  <c r="BJ380" i="10"/>
  <c r="BK380" i="10"/>
  <c r="BL380" i="10"/>
  <c r="BM380" i="10"/>
  <c r="BN380" i="10"/>
  <c r="BO380" i="10"/>
  <c r="BP380" i="10"/>
  <c r="BQ380" i="10"/>
  <c r="BR380" i="10"/>
  <c r="BS380" i="10"/>
  <c r="BT380" i="10"/>
  <c r="BU380" i="10"/>
  <c r="BV380" i="10"/>
  <c r="BW380" i="10"/>
  <c r="BX380" i="10"/>
  <c r="BY380" i="10"/>
  <c r="BZ380" i="10"/>
  <c r="CA380" i="10"/>
  <c r="CB380" i="10"/>
  <c r="CC380" i="10"/>
  <c r="CD380" i="10"/>
  <c r="CE380" i="10"/>
  <c r="CF380" i="10"/>
  <c r="CG380" i="10"/>
  <c r="CH380" i="10"/>
  <c r="CI380" i="10"/>
  <c r="CJ380" i="10"/>
  <c r="CK380" i="10"/>
  <c r="CL380" i="10"/>
  <c r="CM380" i="10"/>
  <c r="CN380" i="10"/>
  <c r="CO380" i="10"/>
  <c r="CP380" i="10"/>
  <c r="CQ380" i="10"/>
  <c r="CR380" i="10"/>
  <c r="CS380" i="10"/>
  <c r="CT380" i="10"/>
  <c r="CU380" i="10"/>
  <c r="CV380" i="10"/>
  <c r="CW380" i="10"/>
  <c r="CX380" i="10"/>
  <c r="CY380" i="10"/>
  <c r="CZ380" i="10"/>
  <c r="DA380" i="10"/>
  <c r="DB380" i="10"/>
  <c r="BF381" i="10"/>
  <c r="BG381" i="10"/>
  <c r="BH381" i="10"/>
  <c r="BI381" i="10"/>
  <c r="BJ381" i="10"/>
  <c r="BK381" i="10"/>
  <c r="BL381" i="10"/>
  <c r="BM381" i="10"/>
  <c r="BN381" i="10"/>
  <c r="BO381" i="10"/>
  <c r="BP381" i="10"/>
  <c r="BQ381" i="10"/>
  <c r="BR381" i="10"/>
  <c r="BS381" i="10"/>
  <c r="BT381" i="10"/>
  <c r="BU381" i="10"/>
  <c r="BV381" i="10"/>
  <c r="BW381" i="10"/>
  <c r="BX381" i="10"/>
  <c r="BY381" i="10"/>
  <c r="BZ381" i="10"/>
  <c r="CA381" i="10"/>
  <c r="CB381" i="10"/>
  <c r="CC381" i="10"/>
  <c r="CD381" i="10"/>
  <c r="CE381" i="10"/>
  <c r="CF381" i="10"/>
  <c r="CG381" i="10"/>
  <c r="CH381" i="10"/>
  <c r="CI381" i="10"/>
  <c r="CJ381" i="10"/>
  <c r="CK381" i="10"/>
  <c r="CL381" i="10"/>
  <c r="CM381" i="10"/>
  <c r="CN381" i="10"/>
  <c r="CO381" i="10"/>
  <c r="CP381" i="10"/>
  <c r="CQ381" i="10"/>
  <c r="CR381" i="10"/>
  <c r="CS381" i="10"/>
  <c r="CT381" i="10"/>
  <c r="CU381" i="10"/>
  <c r="CV381" i="10"/>
  <c r="CW381" i="10"/>
  <c r="CX381" i="10"/>
  <c r="CY381" i="10"/>
  <c r="CZ381" i="10"/>
  <c r="DA381" i="10"/>
  <c r="DB381" i="10"/>
  <c r="BF382" i="10"/>
  <c r="BG382" i="10"/>
  <c r="BH382" i="10"/>
  <c r="BI382" i="10"/>
  <c r="BJ382" i="10"/>
  <c r="BK382" i="10"/>
  <c r="BL382" i="10"/>
  <c r="BM382" i="10"/>
  <c r="BN382" i="10"/>
  <c r="BO382" i="10"/>
  <c r="BP382" i="10"/>
  <c r="BQ382" i="10"/>
  <c r="BR382" i="10"/>
  <c r="BS382" i="10"/>
  <c r="BT382" i="10"/>
  <c r="BU382" i="10"/>
  <c r="BV382" i="10"/>
  <c r="BW382" i="10"/>
  <c r="BX382" i="10"/>
  <c r="BY382" i="10"/>
  <c r="BZ382" i="10"/>
  <c r="CA382" i="10"/>
  <c r="CB382" i="10"/>
  <c r="CC382" i="10"/>
  <c r="CD382" i="10"/>
  <c r="CE382" i="10"/>
  <c r="CF382" i="10"/>
  <c r="CG382" i="10"/>
  <c r="CH382" i="10"/>
  <c r="CI382" i="10"/>
  <c r="CJ382" i="10"/>
  <c r="CK382" i="10"/>
  <c r="CL382" i="10"/>
  <c r="CM382" i="10"/>
  <c r="CN382" i="10"/>
  <c r="CO382" i="10"/>
  <c r="CP382" i="10"/>
  <c r="CQ382" i="10"/>
  <c r="CR382" i="10"/>
  <c r="CS382" i="10"/>
  <c r="CT382" i="10"/>
  <c r="CU382" i="10"/>
  <c r="CV382" i="10"/>
  <c r="CW382" i="10"/>
  <c r="CX382" i="10"/>
  <c r="CY382" i="10"/>
  <c r="CZ382" i="10"/>
  <c r="DA382" i="10"/>
  <c r="DB382" i="10"/>
  <c r="BF383" i="10"/>
  <c r="BG383" i="10"/>
  <c r="BH383" i="10"/>
  <c r="BI383" i="10"/>
  <c r="BJ383" i="10"/>
  <c r="BK383" i="10"/>
  <c r="BL383" i="10"/>
  <c r="BM383" i="10"/>
  <c r="BN383" i="10"/>
  <c r="BO383" i="10"/>
  <c r="BP383" i="10"/>
  <c r="BQ383" i="10"/>
  <c r="BR383" i="10"/>
  <c r="BS383" i="10"/>
  <c r="BT383" i="10"/>
  <c r="BU383" i="10"/>
  <c r="BV383" i="10"/>
  <c r="BW383" i="10"/>
  <c r="BX383" i="10"/>
  <c r="BY383" i="10"/>
  <c r="BZ383" i="10"/>
  <c r="CA383" i="10"/>
  <c r="CB383" i="10"/>
  <c r="CC383" i="10"/>
  <c r="CD383" i="10"/>
  <c r="CE383" i="10"/>
  <c r="CF383" i="10"/>
  <c r="CG383" i="10"/>
  <c r="CH383" i="10"/>
  <c r="CI383" i="10"/>
  <c r="CJ383" i="10"/>
  <c r="CK383" i="10"/>
  <c r="CL383" i="10"/>
  <c r="CM383" i="10"/>
  <c r="CN383" i="10"/>
  <c r="CO383" i="10"/>
  <c r="CP383" i="10"/>
  <c r="CQ383" i="10"/>
  <c r="CR383" i="10"/>
  <c r="CS383" i="10"/>
  <c r="CT383" i="10"/>
  <c r="CU383" i="10"/>
  <c r="CV383" i="10"/>
  <c r="CW383" i="10"/>
  <c r="CX383" i="10"/>
  <c r="CY383" i="10"/>
  <c r="CZ383" i="10"/>
  <c r="DA383" i="10"/>
  <c r="DB383" i="10"/>
  <c r="BF384" i="10"/>
  <c r="BG384" i="10"/>
  <c r="BH384" i="10"/>
  <c r="BI384" i="10"/>
  <c r="BJ384" i="10"/>
  <c r="BK384" i="10"/>
  <c r="BL384" i="10"/>
  <c r="BM384" i="10"/>
  <c r="BN384" i="10"/>
  <c r="BO384" i="10"/>
  <c r="BP384" i="10"/>
  <c r="BQ384" i="10"/>
  <c r="BR384" i="10"/>
  <c r="BS384" i="10"/>
  <c r="BT384" i="10"/>
  <c r="BU384" i="10"/>
  <c r="BV384" i="10"/>
  <c r="BW384" i="10"/>
  <c r="BX384" i="10"/>
  <c r="BY384" i="10"/>
  <c r="BZ384" i="10"/>
  <c r="CA384" i="10"/>
  <c r="CB384" i="10"/>
  <c r="CC384" i="10"/>
  <c r="CD384" i="10"/>
  <c r="CE384" i="10"/>
  <c r="CF384" i="10"/>
  <c r="CG384" i="10"/>
  <c r="CH384" i="10"/>
  <c r="CI384" i="10"/>
  <c r="CJ384" i="10"/>
  <c r="CK384" i="10"/>
  <c r="CL384" i="10"/>
  <c r="CM384" i="10"/>
  <c r="CN384" i="10"/>
  <c r="CO384" i="10"/>
  <c r="CP384" i="10"/>
  <c r="CQ384" i="10"/>
  <c r="CR384" i="10"/>
  <c r="CS384" i="10"/>
  <c r="CT384" i="10"/>
  <c r="CU384" i="10"/>
  <c r="CV384" i="10"/>
  <c r="CW384" i="10"/>
  <c r="CX384" i="10"/>
  <c r="CY384" i="10"/>
  <c r="CZ384" i="10"/>
  <c r="DA384" i="10"/>
  <c r="DB384" i="10"/>
  <c r="BF385" i="10"/>
  <c r="BG385" i="10"/>
  <c r="BH385" i="10"/>
  <c r="BI385" i="10"/>
  <c r="BJ385" i="10"/>
  <c r="BK385" i="10"/>
  <c r="BL385" i="10"/>
  <c r="BM385" i="10"/>
  <c r="BN385" i="10"/>
  <c r="BO385" i="10"/>
  <c r="BP385" i="10"/>
  <c r="BQ385" i="10"/>
  <c r="BR385" i="10"/>
  <c r="BS385" i="10"/>
  <c r="BT385" i="10"/>
  <c r="BU385" i="10"/>
  <c r="BV385" i="10"/>
  <c r="BW385" i="10"/>
  <c r="BX385" i="10"/>
  <c r="BY385" i="10"/>
  <c r="BZ385" i="10"/>
  <c r="CA385" i="10"/>
  <c r="CB385" i="10"/>
  <c r="CC385" i="10"/>
  <c r="CD385" i="10"/>
  <c r="CE385" i="10"/>
  <c r="CF385" i="10"/>
  <c r="CG385" i="10"/>
  <c r="CH385" i="10"/>
  <c r="CI385" i="10"/>
  <c r="CJ385" i="10"/>
  <c r="CK385" i="10"/>
  <c r="CL385" i="10"/>
  <c r="CM385" i="10"/>
  <c r="CN385" i="10"/>
  <c r="CO385" i="10"/>
  <c r="CP385" i="10"/>
  <c r="CQ385" i="10"/>
  <c r="CR385" i="10"/>
  <c r="CS385" i="10"/>
  <c r="CT385" i="10"/>
  <c r="CU385" i="10"/>
  <c r="CV385" i="10"/>
  <c r="CW385" i="10"/>
  <c r="CX385" i="10"/>
  <c r="CY385" i="10"/>
  <c r="CZ385" i="10"/>
  <c r="DA385" i="10"/>
  <c r="DB385" i="10"/>
  <c r="BF386" i="10"/>
  <c r="BG386" i="10"/>
  <c r="BH386" i="10"/>
  <c r="BI386" i="10"/>
  <c r="BJ386" i="10"/>
  <c r="BK386" i="10"/>
  <c r="BL386" i="10"/>
  <c r="BM386" i="10"/>
  <c r="BN386" i="10"/>
  <c r="BO386" i="10"/>
  <c r="BP386" i="10"/>
  <c r="BQ386" i="10"/>
  <c r="BR386" i="10"/>
  <c r="BS386" i="10"/>
  <c r="BT386" i="10"/>
  <c r="BU386" i="10"/>
  <c r="BV386" i="10"/>
  <c r="BW386" i="10"/>
  <c r="BX386" i="10"/>
  <c r="BY386" i="10"/>
  <c r="BZ386" i="10"/>
  <c r="CA386" i="10"/>
  <c r="CB386" i="10"/>
  <c r="CC386" i="10"/>
  <c r="CD386" i="10"/>
  <c r="CE386" i="10"/>
  <c r="CF386" i="10"/>
  <c r="CG386" i="10"/>
  <c r="CH386" i="10"/>
  <c r="CI386" i="10"/>
  <c r="CJ386" i="10"/>
  <c r="CK386" i="10"/>
  <c r="CL386" i="10"/>
  <c r="CM386" i="10"/>
  <c r="CN386" i="10"/>
  <c r="CO386" i="10"/>
  <c r="CP386" i="10"/>
  <c r="CQ386" i="10"/>
  <c r="CR386" i="10"/>
  <c r="CS386" i="10"/>
  <c r="CT386" i="10"/>
  <c r="CU386" i="10"/>
  <c r="CV386" i="10"/>
  <c r="CW386" i="10"/>
  <c r="CX386" i="10"/>
  <c r="CY386" i="10"/>
  <c r="CZ386" i="10"/>
  <c r="DA386" i="10"/>
  <c r="DB386" i="10"/>
  <c r="BF387" i="10"/>
  <c r="BG387" i="10"/>
  <c r="BH387" i="10"/>
  <c r="BI387" i="10"/>
  <c r="BJ387" i="10"/>
  <c r="BK387" i="10"/>
  <c r="BL387" i="10"/>
  <c r="BM387" i="10"/>
  <c r="BN387" i="10"/>
  <c r="BO387" i="10"/>
  <c r="BP387" i="10"/>
  <c r="BQ387" i="10"/>
  <c r="BR387" i="10"/>
  <c r="BS387" i="10"/>
  <c r="BT387" i="10"/>
  <c r="BU387" i="10"/>
  <c r="BV387" i="10"/>
  <c r="BW387" i="10"/>
  <c r="BX387" i="10"/>
  <c r="BY387" i="10"/>
  <c r="BZ387" i="10"/>
  <c r="CA387" i="10"/>
  <c r="CB387" i="10"/>
  <c r="CC387" i="10"/>
  <c r="CD387" i="10"/>
  <c r="CE387" i="10"/>
  <c r="CF387" i="10"/>
  <c r="CG387" i="10"/>
  <c r="CH387" i="10"/>
  <c r="CI387" i="10"/>
  <c r="CJ387" i="10"/>
  <c r="CK387" i="10"/>
  <c r="CL387" i="10"/>
  <c r="CM387" i="10"/>
  <c r="CN387" i="10"/>
  <c r="CO387" i="10"/>
  <c r="CP387" i="10"/>
  <c r="CQ387" i="10"/>
  <c r="CR387" i="10"/>
  <c r="CS387" i="10"/>
  <c r="CT387" i="10"/>
  <c r="CU387" i="10"/>
  <c r="CV387" i="10"/>
  <c r="CW387" i="10"/>
  <c r="CX387" i="10"/>
  <c r="CY387" i="10"/>
  <c r="CZ387" i="10"/>
  <c r="DA387" i="10"/>
  <c r="DB387" i="10"/>
  <c r="BF388" i="10"/>
  <c r="BG388" i="10"/>
  <c r="BH388" i="10"/>
  <c r="BI388" i="10"/>
  <c r="BJ388" i="10"/>
  <c r="BK388" i="10"/>
  <c r="BL388" i="10"/>
  <c r="BM388" i="10"/>
  <c r="BN388" i="10"/>
  <c r="BO388" i="10"/>
  <c r="BP388" i="10"/>
  <c r="BQ388" i="10"/>
  <c r="BR388" i="10"/>
  <c r="BS388" i="10"/>
  <c r="BT388" i="10"/>
  <c r="BU388" i="10"/>
  <c r="BV388" i="10"/>
  <c r="BW388" i="10"/>
  <c r="BX388" i="10"/>
  <c r="BY388" i="10"/>
  <c r="BZ388" i="10"/>
  <c r="CA388" i="10"/>
  <c r="CB388" i="10"/>
  <c r="CC388" i="10"/>
  <c r="CD388" i="10"/>
  <c r="CE388" i="10"/>
  <c r="CF388" i="10"/>
  <c r="CG388" i="10"/>
  <c r="CH388" i="10"/>
  <c r="CI388" i="10"/>
  <c r="CJ388" i="10"/>
  <c r="CK388" i="10"/>
  <c r="CL388" i="10"/>
  <c r="CM388" i="10"/>
  <c r="CN388" i="10"/>
  <c r="CO388" i="10"/>
  <c r="CP388" i="10"/>
  <c r="CQ388" i="10"/>
  <c r="CR388" i="10"/>
  <c r="CS388" i="10"/>
  <c r="CT388" i="10"/>
  <c r="CU388" i="10"/>
  <c r="CV388" i="10"/>
  <c r="CW388" i="10"/>
  <c r="CX388" i="10"/>
  <c r="CY388" i="10"/>
  <c r="CZ388" i="10"/>
  <c r="DA388" i="10"/>
  <c r="DB388" i="10"/>
  <c r="BF389" i="10"/>
  <c r="BG389" i="10"/>
  <c r="BH389" i="10"/>
  <c r="BI389" i="10"/>
  <c r="BJ389" i="10"/>
  <c r="BK389" i="10"/>
  <c r="BL389" i="10"/>
  <c r="BM389" i="10"/>
  <c r="BN389" i="10"/>
  <c r="BO389" i="10"/>
  <c r="BP389" i="10"/>
  <c r="BQ389" i="10"/>
  <c r="BR389" i="10"/>
  <c r="BS389" i="10"/>
  <c r="BT389" i="10"/>
  <c r="BU389" i="10"/>
  <c r="BV389" i="10"/>
  <c r="BW389" i="10"/>
  <c r="BX389" i="10"/>
  <c r="BY389" i="10"/>
  <c r="BZ389" i="10"/>
  <c r="CA389" i="10"/>
  <c r="CB389" i="10"/>
  <c r="CC389" i="10"/>
  <c r="CD389" i="10"/>
  <c r="CE389" i="10"/>
  <c r="CF389" i="10"/>
  <c r="CG389" i="10"/>
  <c r="CH389" i="10"/>
  <c r="CI389" i="10"/>
  <c r="CJ389" i="10"/>
  <c r="CK389" i="10"/>
  <c r="CL389" i="10"/>
  <c r="CM389" i="10"/>
  <c r="CN389" i="10"/>
  <c r="CO389" i="10"/>
  <c r="CP389" i="10"/>
  <c r="CQ389" i="10"/>
  <c r="CR389" i="10"/>
  <c r="CS389" i="10"/>
  <c r="CT389" i="10"/>
  <c r="CU389" i="10"/>
  <c r="CV389" i="10"/>
  <c r="CW389" i="10"/>
  <c r="CX389" i="10"/>
  <c r="CY389" i="10"/>
  <c r="CZ389" i="10"/>
  <c r="DA389" i="10"/>
  <c r="DB389" i="10"/>
  <c r="BF390" i="10"/>
  <c r="BG390" i="10"/>
  <c r="BH390" i="10"/>
  <c r="BI390" i="10"/>
  <c r="BJ390" i="10"/>
  <c r="BK390" i="10"/>
  <c r="BL390" i="10"/>
  <c r="BM390" i="10"/>
  <c r="BN390" i="10"/>
  <c r="BO390" i="10"/>
  <c r="BP390" i="10"/>
  <c r="BQ390" i="10"/>
  <c r="BR390" i="10"/>
  <c r="BS390" i="10"/>
  <c r="BT390" i="10"/>
  <c r="BU390" i="10"/>
  <c r="BV390" i="10"/>
  <c r="BW390" i="10"/>
  <c r="BX390" i="10"/>
  <c r="BY390" i="10"/>
  <c r="BZ390" i="10"/>
  <c r="CA390" i="10"/>
  <c r="CB390" i="10"/>
  <c r="CC390" i="10"/>
  <c r="CD390" i="10"/>
  <c r="CE390" i="10"/>
  <c r="CF390" i="10"/>
  <c r="CG390" i="10"/>
  <c r="CH390" i="10"/>
  <c r="CI390" i="10"/>
  <c r="CJ390" i="10"/>
  <c r="CK390" i="10"/>
  <c r="CL390" i="10"/>
  <c r="CM390" i="10"/>
  <c r="CN390" i="10"/>
  <c r="CO390" i="10"/>
  <c r="CP390" i="10"/>
  <c r="CQ390" i="10"/>
  <c r="CR390" i="10"/>
  <c r="CS390" i="10"/>
  <c r="CT390" i="10"/>
  <c r="CU390" i="10"/>
  <c r="CV390" i="10"/>
  <c r="CW390" i="10"/>
  <c r="CX390" i="10"/>
  <c r="CY390" i="10"/>
  <c r="CZ390" i="10"/>
  <c r="DA390" i="10"/>
  <c r="DB390" i="10"/>
  <c r="BF391" i="10"/>
  <c r="BG391" i="10"/>
  <c r="BH391" i="10"/>
  <c r="BI391" i="10"/>
  <c r="BJ391" i="10"/>
  <c r="BK391" i="10"/>
  <c r="BL391" i="10"/>
  <c r="BM391" i="10"/>
  <c r="BN391" i="10"/>
  <c r="BO391" i="10"/>
  <c r="BP391" i="10"/>
  <c r="BQ391" i="10"/>
  <c r="BR391" i="10"/>
  <c r="BS391" i="10"/>
  <c r="BT391" i="10"/>
  <c r="BU391" i="10"/>
  <c r="BV391" i="10"/>
  <c r="BW391" i="10"/>
  <c r="BX391" i="10"/>
  <c r="BY391" i="10"/>
  <c r="BZ391" i="10"/>
  <c r="CA391" i="10"/>
  <c r="CB391" i="10"/>
  <c r="CC391" i="10"/>
  <c r="CD391" i="10"/>
  <c r="CE391" i="10"/>
  <c r="CF391" i="10"/>
  <c r="CG391" i="10"/>
  <c r="CH391" i="10"/>
  <c r="CI391" i="10"/>
  <c r="CJ391" i="10"/>
  <c r="CK391" i="10"/>
  <c r="CL391" i="10"/>
  <c r="CM391" i="10"/>
  <c r="CN391" i="10"/>
  <c r="CO391" i="10"/>
  <c r="CP391" i="10"/>
  <c r="CQ391" i="10"/>
  <c r="CR391" i="10"/>
  <c r="CS391" i="10"/>
  <c r="CT391" i="10"/>
  <c r="CU391" i="10"/>
  <c r="CV391" i="10"/>
  <c r="CW391" i="10"/>
  <c r="CX391" i="10"/>
  <c r="CY391" i="10"/>
  <c r="CZ391" i="10"/>
  <c r="DA391" i="10"/>
  <c r="DB391" i="10"/>
  <c r="BF392" i="10"/>
  <c r="BG392" i="10"/>
  <c r="BH392" i="10"/>
  <c r="BI392" i="10"/>
  <c r="BJ392" i="10"/>
  <c r="BK392" i="10"/>
  <c r="BL392" i="10"/>
  <c r="BM392" i="10"/>
  <c r="BN392" i="10"/>
  <c r="BO392" i="10"/>
  <c r="BP392" i="10"/>
  <c r="BQ392" i="10"/>
  <c r="BR392" i="10"/>
  <c r="BS392" i="10"/>
  <c r="BT392" i="10"/>
  <c r="BU392" i="10"/>
  <c r="BV392" i="10"/>
  <c r="BW392" i="10"/>
  <c r="BX392" i="10"/>
  <c r="BY392" i="10"/>
  <c r="BZ392" i="10"/>
  <c r="CA392" i="10"/>
  <c r="CB392" i="10"/>
  <c r="CC392" i="10"/>
  <c r="CD392" i="10"/>
  <c r="CE392" i="10"/>
  <c r="CF392" i="10"/>
  <c r="CG392" i="10"/>
  <c r="CH392" i="10"/>
  <c r="CI392" i="10"/>
  <c r="CJ392" i="10"/>
  <c r="CK392" i="10"/>
  <c r="CL392" i="10"/>
  <c r="CM392" i="10"/>
  <c r="CN392" i="10"/>
  <c r="CO392" i="10"/>
  <c r="CP392" i="10"/>
  <c r="CQ392" i="10"/>
  <c r="CR392" i="10"/>
  <c r="CS392" i="10"/>
  <c r="CT392" i="10"/>
  <c r="CU392" i="10"/>
  <c r="CV392" i="10"/>
  <c r="CW392" i="10"/>
  <c r="CX392" i="10"/>
  <c r="CY392" i="10"/>
  <c r="CZ392" i="10"/>
  <c r="DA392" i="10"/>
  <c r="DB392" i="10"/>
  <c r="BF393" i="10"/>
  <c r="BG393" i="10"/>
  <c r="BH393" i="10"/>
  <c r="BI393" i="10"/>
  <c r="BJ393" i="10"/>
  <c r="BK393" i="10"/>
  <c r="BL393" i="10"/>
  <c r="BM393" i="10"/>
  <c r="BN393" i="10"/>
  <c r="BO393" i="10"/>
  <c r="BP393" i="10"/>
  <c r="BQ393" i="10"/>
  <c r="BR393" i="10"/>
  <c r="BS393" i="10"/>
  <c r="BT393" i="10"/>
  <c r="BU393" i="10"/>
  <c r="BV393" i="10"/>
  <c r="BW393" i="10"/>
  <c r="BX393" i="10"/>
  <c r="BY393" i="10"/>
  <c r="BZ393" i="10"/>
  <c r="CA393" i="10"/>
  <c r="CB393" i="10"/>
  <c r="CC393" i="10"/>
  <c r="CD393" i="10"/>
  <c r="CE393" i="10"/>
  <c r="CF393" i="10"/>
  <c r="CG393" i="10"/>
  <c r="CH393" i="10"/>
  <c r="CI393" i="10"/>
  <c r="CJ393" i="10"/>
  <c r="CK393" i="10"/>
  <c r="CL393" i="10"/>
  <c r="CM393" i="10"/>
  <c r="CN393" i="10"/>
  <c r="CO393" i="10"/>
  <c r="CP393" i="10"/>
  <c r="CQ393" i="10"/>
  <c r="CR393" i="10"/>
  <c r="CS393" i="10"/>
  <c r="CT393" i="10"/>
  <c r="CU393" i="10"/>
  <c r="CV393" i="10"/>
  <c r="CW393" i="10"/>
  <c r="CX393" i="10"/>
  <c r="CY393" i="10"/>
  <c r="CZ393" i="10"/>
  <c r="DA393" i="10"/>
  <c r="DB393" i="10"/>
  <c r="BF394" i="10"/>
  <c r="BG394" i="10"/>
  <c r="BH394" i="10"/>
  <c r="BI394" i="10"/>
  <c r="BJ394" i="10"/>
  <c r="BK394" i="10"/>
  <c r="BL394" i="10"/>
  <c r="BM394" i="10"/>
  <c r="BN394" i="10"/>
  <c r="BO394" i="10"/>
  <c r="BP394" i="10"/>
  <c r="BQ394" i="10"/>
  <c r="BR394" i="10"/>
  <c r="BS394" i="10"/>
  <c r="BT394" i="10"/>
  <c r="BU394" i="10"/>
  <c r="BV394" i="10"/>
  <c r="BW394" i="10"/>
  <c r="BX394" i="10"/>
  <c r="BY394" i="10"/>
  <c r="BZ394" i="10"/>
  <c r="CA394" i="10"/>
  <c r="CB394" i="10"/>
  <c r="CC394" i="10"/>
  <c r="CD394" i="10"/>
  <c r="CE394" i="10"/>
  <c r="CF394" i="10"/>
  <c r="CG394" i="10"/>
  <c r="CH394" i="10"/>
  <c r="CI394" i="10"/>
  <c r="CJ394" i="10"/>
  <c r="CK394" i="10"/>
  <c r="CL394" i="10"/>
  <c r="CM394" i="10"/>
  <c r="CN394" i="10"/>
  <c r="CO394" i="10"/>
  <c r="CP394" i="10"/>
  <c r="CQ394" i="10"/>
  <c r="CR394" i="10"/>
  <c r="CS394" i="10"/>
  <c r="CT394" i="10"/>
  <c r="CU394" i="10"/>
  <c r="CV394" i="10"/>
  <c r="CW394" i="10"/>
  <c r="CX394" i="10"/>
  <c r="CY394" i="10"/>
  <c r="CZ394" i="10"/>
  <c r="DA394" i="10"/>
  <c r="DB394" i="10"/>
  <c r="BF395" i="10"/>
  <c r="BG395" i="10"/>
  <c r="BH395" i="10"/>
  <c r="BI395" i="10"/>
  <c r="BJ395" i="10"/>
  <c r="BK395" i="10"/>
  <c r="BL395" i="10"/>
  <c r="BM395" i="10"/>
  <c r="BN395" i="10"/>
  <c r="BO395" i="10"/>
  <c r="BP395" i="10"/>
  <c r="BQ395" i="10"/>
  <c r="BR395" i="10"/>
  <c r="BS395" i="10"/>
  <c r="BT395" i="10"/>
  <c r="BU395" i="10"/>
  <c r="BV395" i="10"/>
  <c r="BW395" i="10"/>
  <c r="BX395" i="10"/>
  <c r="BY395" i="10"/>
  <c r="BZ395" i="10"/>
  <c r="CA395" i="10"/>
  <c r="CB395" i="10"/>
  <c r="CC395" i="10"/>
  <c r="CD395" i="10"/>
  <c r="CE395" i="10"/>
  <c r="CF395" i="10"/>
  <c r="CG395" i="10"/>
  <c r="CH395" i="10"/>
  <c r="CI395" i="10"/>
  <c r="CJ395" i="10"/>
  <c r="CK395" i="10"/>
  <c r="CL395" i="10"/>
  <c r="CM395" i="10"/>
  <c r="CN395" i="10"/>
  <c r="CO395" i="10"/>
  <c r="CP395" i="10"/>
  <c r="CQ395" i="10"/>
  <c r="CR395" i="10"/>
  <c r="CS395" i="10"/>
  <c r="CT395" i="10"/>
  <c r="CU395" i="10"/>
  <c r="CV395" i="10"/>
  <c r="CW395" i="10"/>
  <c r="CX395" i="10"/>
  <c r="CY395" i="10"/>
  <c r="CZ395" i="10"/>
  <c r="DA395" i="10"/>
  <c r="DB395" i="10"/>
  <c r="BF396" i="10"/>
  <c r="BG396" i="10"/>
  <c r="BH396" i="10"/>
  <c r="BI396" i="10"/>
  <c r="BJ396" i="10"/>
  <c r="BK396" i="10"/>
  <c r="BL396" i="10"/>
  <c r="BM396" i="10"/>
  <c r="BN396" i="10"/>
  <c r="BO396" i="10"/>
  <c r="BP396" i="10"/>
  <c r="BQ396" i="10"/>
  <c r="BR396" i="10"/>
  <c r="BS396" i="10"/>
  <c r="BT396" i="10"/>
  <c r="BU396" i="10"/>
  <c r="BV396" i="10"/>
  <c r="BW396" i="10"/>
  <c r="BX396" i="10"/>
  <c r="BY396" i="10"/>
  <c r="BZ396" i="10"/>
  <c r="CA396" i="10"/>
  <c r="CB396" i="10"/>
  <c r="CC396" i="10"/>
  <c r="CD396" i="10"/>
  <c r="CE396" i="10"/>
  <c r="CF396" i="10"/>
  <c r="CG396" i="10"/>
  <c r="CH396" i="10"/>
  <c r="CI396" i="10"/>
  <c r="CJ396" i="10"/>
  <c r="CK396" i="10"/>
  <c r="CL396" i="10"/>
  <c r="CM396" i="10"/>
  <c r="CN396" i="10"/>
  <c r="CO396" i="10"/>
  <c r="CP396" i="10"/>
  <c r="CQ396" i="10"/>
  <c r="CR396" i="10"/>
  <c r="CS396" i="10"/>
  <c r="CT396" i="10"/>
  <c r="CU396" i="10"/>
  <c r="CV396" i="10"/>
  <c r="CW396" i="10"/>
  <c r="CX396" i="10"/>
  <c r="CY396" i="10"/>
  <c r="CZ396" i="10"/>
  <c r="DA396" i="10"/>
  <c r="DB396" i="10"/>
  <c r="BF397" i="10"/>
  <c r="BG397" i="10"/>
  <c r="BH397" i="10"/>
  <c r="BI397" i="10"/>
  <c r="BJ397" i="10"/>
  <c r="BK397" i="10"/>
  <c r="BL397" i="10"/>
  <c r="BM397" i="10"/>
  <c r="BN397" i="10"/>
  <c r="BO397" i="10"/>
  <c r="BP397" i="10"/>
  <c r="BQ397" i="10"/>
  <c r="BR397" i="10"/>
  <c r="BS397" i="10"/>
  <c r="BT397" i="10"/>
  <c r="BU397" i="10"/>
  <c r="BV397" i="10"/>
  <c r="BW397" i="10"/>
  <c r="BX397" i="10"/>
  <c r="BY397" i="10"/>
  <c r="BZ397" i="10"/>
  <c r="CA397" i="10"/>
  <c r="CB397" i="10"/>
  <c r="CC397" i="10"/>
  <c r="CD397" i="10"/>
  <c r="CE397" i="10"/>
  <c r="CF397" i="10"/>
  <c r="CG397" i="10"/>
  <c r="CH397" i="10"/>
  <c r="CI397" i="10"/>
  <c r="CJ397" i="10"/>
  <c r="CK397" i="10"/>
  <c r="CL397" i="10"/>
  <c r="CM397" i="10"/>
  <c r="CN397" i="10"/>
  <c r="CO397" i="10"/>
  <c r="CP397" i="10"/>
  <c r="CQ397" i="10"/>
  <c r="CR397" i="10"/>
  <c r="CS397" i="10"/>
  <c r="CT397" i="10"/>
  <c r="CU397" i="10"/>
  <c r="CV397" i="10"/>
  <c r="CW397" i="10"/>
  <c r="CX397" i="10"/>
  <c r="CY397" i="10"/>
  <c r="CZ397" i="10"/>
  <c r="DA397" i="10"/>
  <c r="DB397" i="10"/>
  <c r="BF398" i="10"/>
  <c r="BG398" i="10"/>
  <c r="BH398" i="10"/>
  <c r="BI398" i="10"/>
  <c r="BJ398" i="10"/>
  <c r="BK398" i="10"/>
  <c r="BL398" i="10"/>
  <c r="BM398" i="10"/>
  <c r="BN398" i="10"/>
  <c r="BO398" i="10"/>
  <c r="BP398" i="10"/>
  <c r="BQ398" i="10"/>
  <c r="BR398" i="10"/>
  <c r="BS398" i="10"/>
  <c r="BT398" i="10"/>
  <c r="BU398" i="10"/>
  <c r="BV398" i="10"/>
  <c r="BW398" i="10"/>
  <c r="BX398" i="10"/>
  <c r="BY398" i="10"/>
  <c r="BZ398" i="10"/>
  <c r="CA398" i="10"/>
  <c r="CB398" i="10"/>
  <c r="CC398" i="10"/>
  <c r="CD398" i="10"/>
  <c r="CE398" i="10"/>
  <c r="CF398" i="10"/>
  <c r="CG398" i="10"/>
  <c r="CH398" i="10"/>
  <c r="CI398" i="10"/>
  <c r="CJ398" i="10"/>
  <c r="CK398" i="10"/>
  <c r="CL398" i="10"/>
  <c r="CM398" i="10"/>
  <c r="CN398" i="10"/>
  <c r="CO398" i="10"/>
  <c r="CP398" i="10"/>
  <c r="CQ398" i="10"/>
  <c r="CR398" i="10"/>
  <c r="CS398" i="10"/>
  <c r="CT398" i="10"/>
  <c r="CU398" i="10"/>
  <c r="CV398" i="10"/>
  <c r="CW398" i="10"/>
  <c r="CX398" i="10"/>
  <c r="CY398" i="10"/>
  <c r="CZ398" i="10"/>
  <c r="DA398" i="10"/>
  <c r="DB398" i="10"/>
  <c r="BF399" i="10"/>
  <c r="BG399" i="10"/>
  <c r="BH399" i="10"/>
  <c r="BI399" i="10"/>
  <c r="BJ399" i="10"/>
  <c r="BK399" i="10"/>
  <c r="BL399" i="10"/>
  <c r="BM399" i="10"/>
  <c r="BN399" i="10"/>
  <c r="BO399" i="10"/>
  <c r="BP399" i="10"/>
  <c r="BQ399" i="10"/>
  <c r="BR399" i="10"/>
  <c r="BS399" i="10"/>
  <c r="BT399" i="10"/>
  <c r="BU399" i="10"/>
  <c r="BV399" i="10"/>
  <c r="BW399" i="10"/>
  <c r="BX399" i="10"/>
  <c r="BY399" i="10"/>
  <c r="BZ399" i="10"/>
  <c r="CA399" i="10"/>
  <c r="CB399" i="10"/>
  <c r="CC399" i="10"/>
  <c r="CD399" i="10"/>
  <c r="CE399" i="10"/>
  <c r="CF399" i="10"/>
  <c r="CG399" i="10"/>
  <c r="CH399" i="10"/>
  <c r="CI399" i="10"/>
  <c r="CJ399" i="10"/>
  <c r="CK399" i="10"/>
  <c r="CL399" i="10"/>
  <c r="CM399" i="10"/>
  <c r="CN399" i="10"/>
  <c r="CO399" i="10"/>
  <c r="CP399" i="10"/>
  <c r="CQ399" i="10"/>
  <c r="CR399" i="10"/>
  <c r="CS399" i="10"/>
  <c r="CT399" i="10"/>
  <c r="CU399" i="10"/>
  <c r="CV399" i="10"/>
  <c r="CW399" i="10"/>
  <c r="CX399" i="10"/>
  <c r="CY399" i="10"/>
  <c r="CZ399" i="10"/>
  <c r="DA399" i="10"/>
  <c r="DB399" i="10"/>
  <c r="BF400" i="10"/>
  <c r="BG400" i="10"/>
  <c r="BH400" i="10"/>
  <c r="BI400" i="10"/>
  <c r="BJ400" i="10"/>
  <c r="BK400" i="10"/>
  <c r="BL400" i="10"/>
  <c r="BM400" i="10"/>
  <c r="BN400" i="10"/>
  <c r="BO400" i="10"/>
  <c r="BP400" i="10"/>
  <c r="BQ400" i="10"/>
  <c r="BR400" i="10"/>
  <c r="BS400" i="10"/>
  <c r="BT400" i="10"/>
  <c r="BU400" i="10"/>
  <c r="BV400" i="10"/>
  <c r="BW400" i="10"/>
  <c r="BX400" i="10"/>
  <c r="BY400" i="10"/>
  <c r="BZ400" i="10"/>
  <c r="CA400" i="10"/>
  <c r="CB400" i="10"/>
  <c r="CC400" i="10"/>
  <c r="CD400" i="10"/>
  <c r="CE400" i="10"/>
  <c r="CF400" i="10"/>
  <c r="CG400" i="10"/>
  <c r="CH400" i="10"/>
  <c r="CI400" i="10"/>
  <c r="CJ400" i="10"/>
  <c r="CK400" i="10"/>
  <c r="CL400" i="10"/>
  <c r="CM400" i="10"/>
  <c r="CN400" i="10"/>
  <c r="CO400" i="10"/>
  <c r="CP400" i="10"/>
  <c r="CQ400" i="10"/>
  <c r="CR400" i="10"/>
  <c r="CS400" i="10"/>
  <c r="CT400" i="10"/>
  <c r="CU400" i="10"/>
  <c r="CV400" i="10"/>
  <c r="CW400" i="10"/>
  <c r="CX400" i="10"/>
  <c r="CY400" i="10"/>
  <c r="CZ400" i="10"/>
  <c r="DA400" i="10"/>
  <c r="DB400" i="10"/>
  <c r="BF401" i="10"/>
  <c r="BG401" i="10"/>
  <c r="BH401" i="10"/>
  <c r="BI401" i="10"/>
  <c r="BJ401" i="10"/>
  <c r="BK401" i="10"/>
  <c r="BL401" i="10"/>
  <c r="BM401" i="10"/>
  <c r="BN401" i="10"/>
  <c r="BO401" i="10"/>
  <c r="BP401" i="10"/>
  <c r="BQ401" i="10"/>
  <c r="BR401" i="10"/>
  <c r="BS401" i="10"/>
  <c r="BT401" i="10"/>
  <c r="BU401" i="10"/>
  <c r="BV401" i="10"/>
  <c r="BW401" i="10"/>
  <c r="BX401" i="10"/>
  <c r="BY401" i="10"/>
  <c r="BZ401" i="10"/>
  <c r="CA401" i="10"/>
  <c r="CB401" i="10"/>
  <c r="CC401" i="10"/>
  <c r="CD401" i="10"/>
  <c r="CE401" i="10"/>
  <c r="CF401" i="10"/>
  <c r="CG401" i="10"/>
  <c r="CH401" i="10"/>
  <c r="CI401" i="10"/>
  <c r="CJ401" i="10"/>
  <c r="CK401" i="10"/>
  <c r="CL401" i="10"/>
  <c r="CM401" i="10"/>
  <c r="CN401" i="10"/>
  <c r="CO401" i="10"/>
  <c r="CP401" i="10"/>
  <c r="CQ401" i="10"/>
  <c r="CR401" i="10"/>
  <c r="CS401" i="10"/>
  <c r="CT401" i="10"/>
  <c r="CU401" i="10"/>
  <c r="CV401" i="10"/>
  <c r="CW401" i="10"/>
  <c r="CX401" i="10"/>
  <c r="CY401" i="10"/>
  <c r="CZ401" i="10"/>
  <c r="DA401" i="10"/>
  <c r="DB401" i="10"/>
  <c r="BF402" i="10"/>
  <c r="BG402" i="10"/>
  <c r="BH402" i="10"/>
  <c r="BI402" i="10"/>
  <c r="BJ402" i="10"/>
  <c r="BK402" i="10"/>
  <c r="BL402" i="10"/>
  <c r="BM402" i="10"/>
  <c r="BN402" i="10"/>
  <c r="BO402" i="10"/>
  <c r="BP402" i="10"/>
  <c r="BQ402" i="10"/>
  <c r="BR402" i="10"/>
  <c r="BS402" i="10"/>
  <c r="BT402" i="10"/>
  <c r="BU402" i="10"/>
  <c r="BV402" i="10"/>
  <c r="BW402" i="10"/>
  <c r="BX402" i="10"/>
  <c r="BY402" i="10"/>
  <c r="BZ402" i="10"/>
  <c r="CA402" i="10"/>
  <c r="CB402" i="10"/>
  <c r="CC402" i="10"/>
  <c r="CD402" i="10"/>
  <c r="CE402" i="10"/>
  <c r="CF402" i="10"/>
  <c r="CG402" i="10"/>
  <c r="CH402" i="10"/>
  <c r="CI402" i="10"/>
  <c r="CJ402" i="10"/>
  <c r="CK402" i="10"/>
  <c r="CL402" i="10"/>
  <c r="CM402" i="10"/>
  <c r="CN402" i="10"/>
  <c r="CO402" i="10"/>
  <c r="CP402" i="10"/>
  <c r="CQ402" i="10"/>
  <c r="CR402" i="10"/>
  <c r="CS402" i="10"/>
  <c r="CT402" i="10"/>
  <c r="CU402" i="10"/>
  <c r="CV402" i="10"/>
  <c r="CW402" i="10"/>
  <c r="CX402" i="10"/>
  <c r="CY402" i="10"/>
  <c r="CZ402" i="10"/>
  <c r="DA402" i="10"/>
  <c r="DB402" i="10"/>
  <c r="BF403" i="10"/>
  <c r="BG403" i="10"/>
  <c r="BH403" i="10"/>
  <c r="BI403" i="10"/>
  <c r="BJ403" i="10"/>
  <c r="BK403" i="10"/>
  <c r="BL403" i="10"/>
  <c r="BM403" i="10"/>
  <c r="BN403" i="10"/>
  <c r="BO403" i="10"/>
  <c r="BP403" i="10"/>
  <c r="BQ403" i="10"/>
  <c r="BR403" i="10"/>
  <c r="BS403" i="10"/>
  <c r="BT403" i="10"/>
  <c r="BU403" i="10"/>
  <c r="BV403" i="10"/>
  <c r="BW403" i="10"/>
  <c r="BX403" i="10"/>
  <c r="BY403" i="10"/>
  <c r="BZ403" i="10"/>
  <c r="CA403" i="10"/>
  <c r="CB403" i="10"/>
  <c r="CC403" i="10"/>
  <c r="CD403" i="10"/>
  <c r="CE403" i="10"/>
  <c r="CF403" i="10"/>
  <c r="CG403" i="10"/>
  <c r="CH403" i="10"/>
  <c r="CI403" i="10"/>
  <c r="CJ403" i="10"/>
  <c r="CK403" i="10"/>
  <c r="CL403" i="10"/>
  <c r="CM403" i="10"/>
  <c r="CN403" i="10"/>
  <c r="CO403" i="10"/>
  <c r="CP403" i="10"/>
  <c r="CQ403" i="10"/>
  <c r="CR403" i="10"/>
  <c r="CS403" i="10"/>
  <c r="CT403" i="10"/>
  <c r="CU403" i="10"/>
  <c r="CV403" i="10"/>
  <c r="CW403" i="10"/>
  <c r="CX403" i="10"/>
  <c r="CY403" i="10"/>
  <c r="CZ403" i="10"/>
  <c r="DA403" i="10"/>
  <c r="DB403" i="10"/>
  <c r="BF404" i="10"/>
  <c r="BG404" i="10"/>
  <c r="BH404" i="10"/>
  <c r="BI404" i="10"/>
  <c r="BJ404" i="10"/>
  <c r="BK404" i="10"/>
  <c r="BL404" i="10"/>
  <c r="BM404" i="10"/>
  <c r="BN404" i="10"/>
  <c r="BO404" i="10"/>
  <c r="BP404" i="10"/>
  <c r="BQ404" i="10"/>
  <c r="BR404" i="10"/>
  <c r="BS404" i="10"/>
  <c r="BT404" i="10"/>
  <c r="BU404" i="10"/>
  <c r="BV404" i="10"/>
  <c r="BW404" i="10"/>
  <c r="BX404" i="10"/>
  <c r="BY404" i="10"/>
  <c r="BZ404" i="10"/>
  <c r="CA404" i="10"/>
  <c r="CB404" i="10"/>
  <c r="CC404" i="10"/>
  <c r="CD404" i="10"/>
  <c r="CE404" i="10"/>
  <c r="CF404" i="10"/>
  <c r="CG404" i="10"/>
  <c r="CH404" i="10"/>
  <c r="CI404" i="10"/>
  <c r="CJ404" i="10"/>
  <c r="CK404" i="10"/>
  <c r="CL404" i="10"/>
  <c r="CM404" i="10"/>
  <c r="CN404" i="10"/>
  <c r="CO404" i="10"/>
  <c r="CP404" i="10"/>
  <c r="CQ404" i="10"/>
  <c r="CR404" i="10"/>
  <c r="CS404" i="10"/>
  <c r="CT404" i="10"/>
  <c r="CU404" i="10"/>
  <c r="CV404" i="10"/>
  <c r="CW404" i="10"/>
  <c r="CX404" i="10"/>
  <c r="CY404" i="10"/>
  <c r="CZ404" i="10"/>
  <c r="DA404" i="10"/>
  <c r="DB404" i="10"/>
  <c r="BF405" i="10"/>
  <c r="BG405" i="10"/>
  <c r="BH405" i="10"/>
  <c r="BI405" i="10"/>
  <c r="BJ405" i="10"/>
  <c r="BK405" i="10"/>
  <c r="BL405" i="10"/>
  <c r="BM405" i="10"/>
  <c r="BN405" i="10"/>
  <c r="BO405" i="10"/>
  <c r="BP405" i="10"/>
  <c r="BQ405" i="10"/>
  <c r="BR405" i="10"/>
  <c r="BS405" i="10"/>
  <c r="BT405" i="10"/>
  <c r="BU405" i="10"/>
  <c r="BV405" i="10"/>
  <c r="BW405" i="10"/>
  <c r="BX405" i="10"/>
  <c r="BY405" i="10"/>
  <c r="BZ405" i="10"/>
  <c r="CA405" i="10"/>
  <c r="CB405" i="10"/>
  <c r="CC405" i="10"/>
  <c r="CD405" i="10"/>
  <c r="CE405" i="10"/>
  <c r="CF405" i="10"/>
  <c r="CG405" i="10"/>
  <c r="CH405" i="10"/>
  <c r="CI405" i="10"/>
  <c r="CJ405" i="10"/>
  <c r="CK405" i="10"/>
  <c r="CL405" i="10"/>
  <c r="CM405" i="10"/>
  <c r="CN405" i="10"/>
  <c r="CO405" i="10"/>
  <c r="CP405" i="10"/>
  <c r="CQ405" i="10"/>
  <c r="CR405" i="10"/>
  <c r="CS405" i="10"/>
  <c r="CT405" i="10"/>
  <c r="CU405" i="10"/>
  <c r="CV405" i="10"/>
  <c r="CW405" i="10"/>
  <c r="CX405" i="10"/>
  <c r="CY405" i="10"/>
  <c r="CZ405" i="10"/>
  <c r="DA405" i="10"/>
  <c r="DB405" i="10"/>
  <c r="BF406" i="10"/>
  <c r="BG406" i="10"/>
  <c r="BH406" i="10"/>
  <c r="BI406" i="10"/>
  <c r="BJ406" i="10"/>
  <c r="BK406" i="10"/>
  <c r="BL406" i="10"/>
  <c r="BM406" i="10"/>
  <c r="BN406" i="10"/>
  <c r="BO406" i="10"/>
  <c r="BP406" i="10"/>
  <c r="BQ406" i="10"/>
  <c r="BR406" i="10"/>
  <c r="BS406" i="10"/>
  <c r="BT406" i="10"/>
  <c r="BU406" i="10"/>
  <c r="BV406" i="10"/>
  <c r="BW406" i="10"/>
  <c r="BX406" i="10"/>
  <c r="BY406" i="10"/>
  <c r="BZ406" i="10"/>
  <c r="CA406" i="10"/>
  <c r="CB406" i="10"/>
  <c r="CC406" i="10"/>
  <c r="CD406" i="10"/>
  <c r="CE406" i="10"/>
  <c r="CF406" i="10"/>
  <c r="CG406" i="10"/>
  <c r="CH406" i="10"/>
  <c r="CI406" i="10"/>
  <c r="CJ406" i="10"/>
  <c r="CK406" i="10"/>
  <c r="CL406" i="10"/>
  <c r="CM406" i="10"/>
  <c r="CN406" i="10"/>
  <c r="CO406" i="10"/>
  <c r="CP406" i="10"/>
  <c r="CQ406" i="10"/>
  <c r="CR406" i="10"/>
  <c r="CS406" i="10"/>
  <c r="CT406" i="10"/>
  <c r="CU406" i="10"/>
  <c r="CV406" i="10"/>
  <c r="CW406" i="10"/>
  <c r="CX406" i="10"/>
  <c r="CY406" i="10"/>
  <c r="CZ406" i="10"/>
  <c r="DA406" i="10"/>
  <c r="DB406" i="10"/>
  <c r="BF407" i="10"/>
  <c r="BG407" i="10"/>
  <c r="BH407" i="10"/>
  <c r="BI407" i="10"/>
  <c r="BJ407" i="10"/>
  <c r="BK407" i="10"/>
  <c r="BL407" i="10"/>
  <c r="BM407" i="10"/>
  <c r="BN407" i="10"/>
  <c r="BO407" i="10"/>
  <c r="BP407" i="10"/>
  <c r="BQ407" i="10"/>
  <c r="BR407" i="10"/>
  <c r="BS407" i="10"/>
  <c r="BT407" i="10"/>
  <c r="BU407" i="10"/>
  <c r="BV407" i="10"/>
  <c r="BW407" i="10"/>
  <c r="BX407" i="10"/>
  <c r="BY407" i="10"/>
  <c r="BZ407" i="10"/>
  <c r="CA407" i="10"/>
  <c r="CB407" i="10"/>
  <c r="CC407" i="10"/>
  <c r="CD407" i="10"/>
  <c r="CE407" i="10"/>
  <c r="CF407" i="10"/>
  <c r="CG407" i="10"/>
  <c r="CH407" i="10"/>
  <c r="CI407" i="10"/>
  <c r="CJ407" i="10"/>
  <c r="CK407" i="10"/>
  <c r="CL407" i="10"/>
  <c r="CM407" i="10"/>
  <c r="CN407" i="10"/>
  <c r="CO407" i="10"/>
  <c r="CP407" i="10"/>
  <c r="CQ407" i="10"/>
  <c r="CR407" i="10"/>
  <c r="CS407" i="10"/>
  <c r="CT407" i="10"/>
  <c r="CU407" i="10"/>
  <c r="CV407" i="10"/>
  <c r="CW407" i="10"/>
  <c r="CX407" i="10"/>
  <c r="CY407" i="10"/>
  <c r="CZ407" i="10"/>
  <c r="DA407" i="10"/>
  <c r="DB407" i="10"/>
  <c r="BF408" i="10"/>
  <c r="BG408" i="10"/>
  <c r="BH408" i="10"/>
  <c r="BI408" i="10"/>
  <c r="BJ408" i="10"/>
  <c r="BK408" i="10"/>
  <c r="BL408" i="10"/>
  <c r="BM408" i="10"/>
  <c r="BN408" i="10"/>
  <c r="BO408" i="10"/>
  <c r="BP408" i="10"/>
  <c r="BQ408" i="10"/>
  <c r="BR408" i="10"/>
  <c r="BS408" i="10"/>
  <c r="BT408" i="10"/>
  <c r="BU408" i="10"/>
  <c r="BV408" i="10"/>
  <c r="BW408" i="10"/>
  <c r="BX408" i="10"/>
  <c r="BY408" i="10"/>
  <c r="BZ408" i="10"/>
  <c r="CA408" i="10"/>
  <c r="CB408" i="10"/>
  <c r="CC408" i="10"/>
  <c r="CD408" i="10"/>
  <c r="CE408" i="10"/>
  <c r="CF408" i="10"/>
  <c r="CG408" i="10"/>
  <c r="CH408" i="10"/>
  <c r="CI408" i="10"/>
  <c r="CJ408" i="10"/>
  <c r="CK408" i="10"/>
  <c r="CL408" i="10"/>
  <c r="CM408" i="10"/>
  <c r="CN408" i="10"/>
  <c r="CO408" i="10"/>
  <c r="CP408" i="10"/>
  <c r="CQ408" i="10"/>
  <c r="CR408" i="10"/>
  <c r="CS408" i="10"/>
  <c r="CT408" i="10"/>
  <c r="CU408" i="10"/>
  <c r="CV408" i="10"/>
  <c r="CW408" i="10"/>
  <c r="CX408" i="10"/>
  <c r="CY408" i="10"/>
  <c r="CZ408" i="10"/>
  <c r="DA408" i="10"/>
  <c r="DB408" i="10"/>
  <c r="BF409" i="10"/>
  <c r="BG409" i="10"/>
  <c r="BH409" i="10"/>
  <c r="BI409" i="10"/>
  <c r="BJ409" i="10"/>
  <c r="BK409" i="10"/>
  <c r="BL409" i="10"/>
  <c r="BM409" i="10"/>
  <c r="BN409" i="10"/>
  <c r="BO409" i="10"/>
  <c r="BP409" i="10"/>
  <c r="BQ409" i="10"/>
  <c r="BR409" i="10"/>
  <c r="BS409" i="10"/>
  <c r="BT409" i="10"/>
  <c r="BU409" i="10"/>
  <c r="BV409" i="10"/>
  <c r="BW409" i="10"/>
  <c r="BX409" i="10"/>
  <c r="BY409" i="10"/>
  <c r="BZ409" i="10"/>
  <c r="CA409" i="10"/>
  <c r="CB409" i="10"/>
  <c r="CC409" i="10"/>
  <c r="CD409" i="10"/>
  <c r="CE409" i="10"/>
  <c r="CF409" i="10"/>
  <c r="CG409" i="10"/>
  <c r="CH409" i="10"/>
  <c r="CI409" i="10"/>
  <c r="CJ409" i="10"/>
  <c r="CK409" i="10"/>
  <c r="CL409" i="10"/>
  <c r="CM409" i="10"/>
  <c r="CN409" i="10"/>
  <c r="CO409" i="10"/>
  <c r="CP409" i="10"/>
  <c r="CQ409" i="10"/>
  <c r="CR409" i="10"/>
  <c r="CS409" i="10"/>
  <c r="CT409" i="10"/>
  <c r="CU409" i="10"/>
  <c r="CV409" i="10"/>
  <c r="CW409" i="10"/>
  <c r="CX409" i="10"/>
  <c r="CY409" i="10"/>
  <c r="CZ409" i="10"/>
  <c r="DA409" i="10"/>
  <c r="DB409" i="10"/>
  <c r="BF410" i="10"/>
  <c r="BG410" i="10"/>
  <c r="BH410" i="10"/>
  <c r="BI410" i="10"/>
  <c r="BJ410" i="10"/>
  <c r="BK410" i="10"/>
  <c r="BL410" i="10"/>
  <c r="BM410" i="10"/>
  <c r="BN410" i="10"/>
  <c r="BO410" i="10"/>
  <c r="BP410" i="10"/>
  <c r="BQ410" i="10"/>
  <c r="BR410" i="10"/>
  <c r="BS410" i="10"/>
  <c r="BT410" i="10"/>
  <c r="BU410" i="10"/>
  <c r="BV410" i="10"/>
  <c r="BW410" i="10"/>
  <c r="BX410" i="10"/>
  <c r="BY410" i="10"/>
  <c r="BZ410" i="10"/>
  <c r="CA410" i="10"/>
  <c r="CB410" i="10"/>
  <c r="CC410" i="10"/>
  <c r="CD410" i="10"/>
  <c r="CE410" i="10"/>
  <c r="CF410" i="10"/>
  <c r="CG410" i="10"/>
  <c r="CH410" i="10"/>
  <c r="CI410" i="10"/>
  <c r="CJ410" i="10"/>
  <c r="CK410" i="10"/>
  <c r="CL410" i="10"/>
  <c r="CM410" i="10"/>
  <c r="CN410" i="10"/>
  <c r="CO410" i="10"/>
  <c r="CP410" i="10"/>
  <c r="CQ410" i="10"/>
  <c r="CR410" i="10"/>
  <c r="CS410" i="10"/>
  <c r="CT410" i="10"/>
  <c r="CU410" i="10"/>
  <c r="CV410" i="10"/>
  <c r="CW410" i="10"/>
  <c r="CX410" i="10"/>
  <c r="CY410" i="10"/>
  <c r="CZ410" i="10"/>
  <c r="DA410" i="10"/>
  <c r="DB410" i="10"/>
  <c r="BF411" i="10"/>
  <c r="BG411" i="10"/>
  <c r="BH411" i="10"/>
  <c r="BI411" i="10"/>
  <c r="BJ411" i="10"/>
  <c r="BK411" i="10"/>
  <c r="BL411" i="10"/>
  <c r="BM411" i="10"/>
  <c r="BN411" i="10"/>
  <c r="BO411" i="10"/>
  <c r="BP411" i="10"/>
  <c r="BQ411" i="10"/>
  <c r="BR411" i="10"/>
  <c r="BS411" i="10"/>
  <c r="BT411" i="10"/>
  <c r="BU411" i="10"/>
  <c r="BV411" i="10"/>
  <c r="BW411" i="10"/>
  <c r="BX411" i="10"/>
  <c r="BY411" i="10"/>
  <c r="BZ411" i="10"/>
  <c r="CA411" i="10"/>
  <c r="CB411" i="10"/>
  <c r="CC411" i="10"/>
  <c r="CD411" i="10"/>
  <c r="CE411" i="10"/>
  <c r="CF411" i="10"/>
  <c r="CG411" i="10"/>
  <c r="CH411" i="10"/>
  <c r="CI411" i="10"/>
  <c r="CJ411" i="10"/>
  <c r="CK411" i="10"/>
  <c r="CL411" i="10"/>
  <c r="CM411" i="10"/>
  <c r="CN411" i="10"/>
  <c r="CO411" i="10"/>
  <c r="CP411" i="10"/>
  <c r="CQ411" i="10"/>
  <c r="CR411" i="10"/>
  <c r="CS411" i="10"/>
  <c r="CT411" i="10"/>
  <c r="CU411" i="10"/>
  <c r="CV411" i="10"/>
  <c r="CW411" i="10"/>
  <c r="CX411" i="10"/>
  <c r="CY411" i="10"/>
  <c r="CZ411" i="10"/>
  <c r="DA411" i="10"/>
  <c r="DB411" i="10"/>
  <c r="BF412" i="10"/>
  <c r="BG412" i="10"/>
  <c r="BH412" i="10"/>
  <c r="BI412" i="10"/>
  <c r="BJ412" i="10"/>
  <c r="BK412" i="10"/>
  <c r="BL412" i="10"/>
  <c r="BM412" i="10"/>
  <c r="BN412" i="10"/>
  <c r="BO412" i="10"/>
  <c r="BP412" i="10"/>
  <c r="BQ412" i="10"/>
  <c r="BR412" i="10"/>
  <c r="BS412" i="10"/>
  <c r="BT412" i="10"/>
  <c r="BU412" i="10"/>
  <c r="BV412" i="10"/>
  <c r="BW412" i="10"/>
  <c r="BX412" i="10"/>
  <c r="BY412" i="10"/>
  <c r="BZ412" i="10"/>
  <c r="CA412" i="10"/>
  <c r="CB412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BF413" i="10"/>
  <c r="BG413" i="10"/>
  <c r="BH413" i="10"/>
  <c r="BI413" i="10"/>
  <c r="BJ413" i="10"/>
  <c r="BK413" i="10"/>
  <c r="BL413" i="10"/>
  <c r="BM413" i="10"/>
  <c r="BN413" i="10"/>
  <c r="BO413" i="10"/>
  <c r="BP413" i="10"/>
  <c r="BQ413" i="10"/>
  <c r="BR413" i="10"/>
  <c r="BS413" i="10"/>
  <c r="BT413" i="10"/>
  <c r="BU413" i="10"/>
  <c r="BV413" i="10"/>
  <c r="BW413" i="10"/>
  <c r="BX413" i="10"/>
  <c r="BY413" i="10"/>
  <c r="BZ413" i="10"/>
  <c r="CA413" i="10"/>
  <c r="CB413" i="10"/>
  <c r="CC413" i="10"/>
  <c r="CD413" i="10"/>
  <c r="CE413" i="10"/>
  <c r="CF413" i="10"/>
  <c r="CG413" i="10"/>
  <c r="CH413" i="10"/>
  <c r="CI413" i="10"/>
  <c r="CJ413" i="10"/>
  <c r="CK413" i="10"/>
  <c r="CL413" i="10"/>
  <c r="CM413" i="10"/>
  <c r="CN413" i="10"/>
  <c r="CO413" i="10"/>
  <c r="CP413" i="10"/>
  <c r="CQ413" i="10"/>
  <c r="CR413" i="10"/>
  <c r="CS413" i="10"/>
  <c r="CT413" i="10"/>
  <c r="CU413" i="10"/>
  <c r="CV413" i="10"/>
  <c r="CW413" i="10"/>
  <c r="CX413" i="10"/>
  <c r="CY413" i="10"/>
  <c r="CZ413" i="10"/>
  <c r="DA413" i="10"/>
  <c r="DB413" i="10"/>
  <c r="BF414" i="10"/>
  <c r="BG414" i="10"/>
  <c r="BH414" i="10"/>
  <c r="BI414" i="10"/>
  <c r="BJ414" i="10"/>
  <c r="BK414" i="10"/>
  <c r="BL414" i="10"/>
  <c r="BM414" i="10"/>
  <c r="BN414" i="10"/>
  <c r="BO414" i="10"/>
  <c r="BP414" i="10"/>
  <c r="BQ414" i="10"/>
  <c r="BR414" i="10"/>
  <c r="BS414" i="10"/>
  <c r="BT414" i="10"/>
  <c r="BU414" i="10"/>
  <c r="BV414" i="10"/>
  <c r="BW414" i="10"/>
  <c r="BX414" i="10"/>
  <c r="BY414" i="10"/>
  <c r="BZ414" i="10"/>
  <c r="CA414" i="10"/>
  <c r="CB414" i="10"/>
  <c r="CC414" i="10"/>
  <c r="CD414" i="10"/>
  <c r="CE414" i="10"/>
  <c r="CF414" i="10"/>
  <c r="CG414" i="10"/>
  <c r="CH414" i="10"/>
  <c r="CI414" i="10"/>
  <c r="CJ414" i="10"/>
  <c r="CK414" i="10"/>
  <c r="CL414" i="10"/>
  <c r="CM414" i="10"/>
  <c r="CN414" i="10"/>
  <c r="CO414" i="10"/>
  <c r="CP414" i="10"/>
  <c r="CQ414" i="10"/>
  <c r="CR414" i="10"/>
  <c r="CS414" i="10"/>
  <c r="CT414" i="10"/>
  <c r="CU414" i="10"/>
  <c r="CV414" i="10"/>
  <c r="CW414" i="10"/>
  <c r="CX414" i="10"/>
  <c r="CY414" i="10"/>
  <c r="CZ414" i="10"/>
  <c r="DA414" i="10"/>
  <c r="DB414" i="10"/>
  <c r="BF415" i="10"/>
  <c r="BG415" i="10"/>
  <c r="BH415" i="10"/>
  <c r="BI415" i="10"/>
  <c r="BJ415" i="10"/>
  <c r="BK415" i="10"/>
  <c r="BL415" i="10"/>
  <c r="BM415" i="10"/>
  <c r="BN415" i="10"/>
  <c r="BO415" i="10"/>
  <c r="BP415" i="10"/>
  <c r="BQ415" i="10"/>
  <c r="BR415" i="10"/>
  <c r="BS415" i="10"/>
  <c r="BT415" i="10"/>
  <c r="BU415" i="10"/>
  <c r="BV415" i="10"/>
  <c r="BW415" i="10"/>
  <c r="BX415" i="10"/>
  <c r="BY415" i="10"/>
  <c r="BZ415" i="10"/>
  <c r="CA415" i="10"/>
  <c r="CB415" i="10"/>
  <c r="CC415" i="10"/>
  <c r="CD415" i="10"/>
  <c r="CE415" i="10"/>
  <c r="CF415" i="10"/>
  <c r="CG415" i="10"/>
  <c r="CH415" i="10"/>
  <c r="CI415" i="10"/>
  <c r="CJ415" i="10"/>
  <c r="CK415" i="10"/>
  <c r="CL415" i="10"/>
  <c r="CM415" i="10"/>
  <c r="CN415" i="10"/>
  <c r="CO415" i="10"/>
  <c r="CP415" i="10"/>
  <c r="CQ415" i="10"/>
  <c r="CR415" i="10"/>
  <c r="CS415" i="10"/>
  <c r="CT415" i="10"/>
  <c r="CU415" i="10"/>
  <c r="CV415" i="10"/>
  <c r="CW415" i="10"/>
  <c r="CX415" i="10"/>
  <c r="CY415" i="10"/>
  <c r="CZ415" i="10"/>
  <c r="DA415" i="10"/>
  <c r="DB415" i="10"/>
  <c r="BF416" i="10"/>
  <c r="BG416" i="10"/>
  <c r="BH416" i="10"/>
  <c r="BI416" i="10"/>
  <c r="BJ416" i="10"/>
  <c r="BK416" i="10"/>
  <c r="BL416" i="10"/>
  <c r="BM416" i="10"/>
  <c r="BN416" i="10"/>
  <c r="BO416" i="10"/>
  <c r="BP416" i="10"/>
  <c r="BQ416" i="10"/>
  <c r="BR416" i="10"/>
  <c r="BS416" i="10"/>
  <c r="BT416" i="10"/>
  <c r="BU416" i="10"/>
  <c r="BV416" i="10"/>
  <c r="BW416" i="10"/>
  <c r="BX416" i="10"/>
  <c r="BY416" i="10"/>
  <c r="BZ416" i="10"/>
  <c r="CA416" i="10"/>
  <c r="CB416" i="10"/>
  <c r="CC416" i="10"/>
  <c r="CD416" i="10"/>
  <c r="CE416" i="10"/>
  <c r="CF416" i="10"/>
  <c r="CG416" i="10"/>
  <c r="CH416" i="10"/>
  <c r="CI416" i="10"/>
  <c r="CJ416" i="10"/>
  <c r="CK416" i="10"/>
  <c r="CL416" i="10"/>
  <c r="CM416" i="10"/>
  <c r="CN416" i="10"/>
  <c r="CO416" i="10"/>
  <c r="CP416" i="10"/>
  <c r="CQ416" i="10"/>
  <c r="CR416" i="10"/>
  <c r="CS416" i="10"/>
  <c r="CT416" i="10"/>
  <c r="CU416" i="10"/>
  <c r="CV416" i="10"/>
  <c r="CW416" i="10"/>
  <c r="CX416" i="10"/>
  <c r="CY416" i="10"/>
  <c r="CZ416" i="10"/>
  <c r="DA416" i="10"/>
  <c r="DB416" i="10"/>
  <c r="BF417" i="10"/>
  <c r="BG417" i="10"/>
  <c r="BH417" i="10"/>
  <c r="BI417" i="10"/>
  <c r="BJ417" i="10"/>
  <c r="BK417" i="10"/>
  <c r="BL417" i="10"/>
  <c r="BM417" i="10"/>
  <c r="BN417" i="10"/>
  <c r="BO417" i="10"/>
  <c r="BP417" i="10"/>
  <c r="BQ417" i="10"/>
  <c r="BR417" i="10"/>
  <c r="BS417" i="10"/>
  <c r="BT417" i="10"/>
  <c r="BU417" i="10"/>
  <c r="BV417" i="10"/>
  <c r="BW417" i="10"/>
  <c r="BX417" i="10"/>
  <c r="BY417" i="10"/>
  <c r="BZ417" i="10"/>
  <c r="CA417" i="10"/>
  <c r="CB417" i="10"/>
  <c r="CC417" i="10"/>
  <c r="CD417" i="10"/>
  <c r="CE417" i="10"/>
  <c r="CF417" i="10"/>
  <c r="CG417" i="10"/>
  <c r="CH417" i="10"/>
  <c r="CI417" i="10"/>
  <c r="CJ417" i="10"/>
  <c r="CK417" i="10"/>
  <c r="CL417" i="10"/>
  <c r="CM417" i="10"/>
  <c r="CN417" i="10"/>
  <c r="CO417" i="10"/>
  <c r="CP417" i="10"/>
  <c r="CQ417" i="10"/>
  <c r="CR417" i="10"/>
  <c r="CS417" i="10"/>
  <c r="CT417" i="10"/>
  <c r="CU417" i="10"/>
  <c r="CV417" i="10"/>
  <c r="CW417" i="10"/>
  <c r="CX417" i="10"/>
  <c r="CY417" i="10"/>
  <c r="CZ417" i="10"/>
  <c r="DA417" i="10"/>
  <c r="DB417" i="10"/>
  <c r="BF418" i="10"/>
  <c r="BG418" i="10"/>
  <c r="BH418" i="10"/>
  <c r="BI418" i="10"/>
  <c r="BJ418" i="10"/>
  <c r="BK418" i="10"/>
  <c r="BL418" i="10"/>
  <c r="BM418" i="10"/>
  <c r="BN418" i="10"/>
  <c r="BO418" i="10"/>
  <c r="BP418" i="10"/>
  <c r="BQ418" i="10"/>
  <c r="BR418" i="10"/>
  <c r="BS418" i="10"/>
  <c r="BT418" i="10"/>
  <c r="BU418" i="10"/>
  <c r="BV418" i="10"/>
  <c r="BW418" i="10"/>
  <c r="BX418" i="10"/>
  <c r="BY418" i="10"/>
  <c r="BZ418" i="10"/>
  <c r="CA418" i="10"/>
  <c r="CB418" i="10"/>
  <c r="CC418" i="10"/>
  <c r="CD418" i="10"/>
  <c r="CE418" i="10"/>
  <c r="CF418" i="10"/>
  <c r="CG418" i="10"/>
  <c r="CH418" i="10"/>
  <c r="CI418" i="10"/>
  <c r="CJ418" i="10"/>
  <c r="CK418" i="10"/>
  <c r="CL418" i="10"/>
  <c r="CM418" i="10"/>
  <c r="CN418" i="10"/>
  <c r="CO418" i="10"/>
  <c r="CP418" i="10"/>
  <c r="CQ418" i="10"/>
  <c r="CR418" i="10"/>
  <c r="CS418" i="10"/>
  <c r="CT418" i="10"/>
  <c r="CU418" i="10"/>
  <c r="CV418" i="10"/>
  <c r="CW418" i="10"/>
  <c r="CX418" i="10"/>
  <c r="CY418" i="10"/>
  <c r="CZ418" i="10"/>
  <c r="DA418" i="10"/>
  <c r="DB418" i="10"/>
  <c r="BF419" i="10"/>
  <c r="BG419" i="10"/>
  <c r="BH419" i="10"/>
  <c r="BI419" i="10"/>
  <c r="BJ419" i="10"/>
  <c r="BK419" i="10"/>
  <c r="BL419" i="10"/>
  <c r="BM419" i="10"/>
  <c r="BN419" i="10"/>
  <c r="BO419" i="10"/>
  <c r="BP419" i="10"/>
  <c r="BQ419" i="10"/>
  <c r="BR419" i="10"/>
  <c r="BS419" i="10"/>
  <c r="BT419" i="10"/>
  <c r="BU419" i="10"/>
  <c r="BV419" i="10"/>
  <c r="BW419" i="10"/>
  <c r="BX419" i="10"/>
  <c r="BY419" i="10"/>
  <c r="BZ419" i="10"/>
  <c r="CA419" i="10"/>
  <c r="CB419" i="10"/>
  <c r="CC419" i="10"/>
  <c r="CD419" i="10"/>
  <c r="CE419" i="10"/>
  <c r="CF419" i="10"/>
  <c r="CG419" i="10"/>
  <c r="CH419" i="10"/>
  <c r="CI419" i="10"/>
  <c r="CJ419" i="10"/>
  <c r="CK419" i="10"/>
  <c r="CL419" i="10"/>
  <c r="CM419" i="10"/>
  <c r="CN419" i="10"/>
  <c r="CO419" i="10"/>
  <c r="CP419" i="10"/>
  <c r="CQ419" i="10"/>
  <c r="CR419" i="10"/>
  <c r="CS419" i="10"/>
  <c r="CT419" i="10"/>
  <c r="CU419" i="10"/>
  <c r="CV419" i="10"/>
  <c r="CW419" i="10"/>
  <c r="CX419" i="10"/>
  <c r="CY419" i="10"/>
  <c r="CZ419" i="10"/>
  <c r="DA419" i="10"/>
  <c r="DB419" i="10"/>
  <c r="BF420" i="10"/>
  <c r="BG420" i="10"/>
  <c r="BH420" i="10"/>
  <c r="BI420" i="10"/>
  <c r="BJ420" i="10"/>
  <c r="BK420" i="10"/>
  <c r="BL420" i="10"/>
  <c r="BM420" i="10"/>
  <c r="BN420" i="10"/>
  <c r="BO420" i="10"/>
  <c r="BP420" i="10"/>
  <c r="BQ420" i="10"/>
  <c r="BR420" i="10"/>
  <c r="BS420" i="10"/>
  <c r="BT420" i="10"/>
  <c r="BU420" i="10"/>
  <c r="BV420" i="10"/>
  <c r="BW420" i="10"/>
  <c r="BX420" i="10"/>
  <c r="BY420" i="10"/>
  <c r="BZ420" i="10"/>
  <c r="CA420" i="10"/>
  <c r="CB420" i="10"/>
  <c r="CC420" i="10"/>
  <c r="CD420" i="10"/>
  <c r="CE420" i="10"/>
  <c r="CF420" i="10"/>
  <c r="CG420" i="10"/>
  <c r="CH420" i="10"/>
  <c r="CI420" i="10"/>
  <c r="CJ420" i="10"/>
  <c r="CK420" i="10"/>
  <c r="CL420" i="10"/>
  <c r="CM420" i="10"/>
  <c r="CN420" i="10"/>
  <c r="CO420" i="10"/>
  <c r="CP420" i="10"/>
  <c r="CQ420" i="10"/>
  <c r="CR420" i="10"/>
  <c r="CS420" i="10"/>
  <c r="CT420" i="10"/>
  <c r="CU420" i="10"/>
  <c r="CV420" i="10"/>
  <c r="CW420" i="10"/>
  <c r="CX420" i="10"/>
  <c r="CY420" i="10"/>
  <c r="CZ420" i="10"/>
  <c r="DA420" i="10"/>
  <c r="DB420" i="10"/>
  <c r="BF421" i="10"/>
  <c r="BG421" i="10"/>
  <c r="BH421" i="10"/>
  <c r="BI421" i="10"/>
  <c r="BJ421" i="10"/>
  <c r="BK421" i="10"/>
  <c r="BL421" i="10"/>
  <c r="BM421" i="10"/>
  <c r="BN421" i="10"/>
  <c r="BO421" i="10"/>
  <c r="BP421" i="10"/>
  <c r="BQ421" i="10"/>
  <c r="BR421" i="10"/>
  <c r="BS421" i="10"/>
  <c r="BT421" i="10"/>
  <c r="BU421" i="10"/>
  <c r="BV421" i="10"/>
  <c r="BW421" i="10"/>
  <c r="BX421" i="10"/>
  <c r="BY421" i="10"/>
  <c r="BZ421" i="10"/>
  <c r="CA421" i="10"/>
  <c r="CB421" i="10"/>
  <c r="CC421" i="10"/>
  <c r="CD421" i="10"/>
  <c r="CE421" i="10"/>
  <c r="CF421" i="10"/>
  <c r="CG421" i="10"/>
  <c r="CH421" i="10"/>
  <c r="CI421" i="10"/>
  <c r="CJ421" i="10"/>
  <c r="CK421" i="10"/>
  <c r="CL421" i="10"/>
  <c r="CM421" i="10"/>
  <c r="CN421" i="10"/>
  <c r="CO421" i="10"/>
  <c r="CP421" i="10"/>
  <c r="CQ421" i="10"/>
  <c r="CR421" i="10"/>
  <c r="CS421" i="10"/>
  <c r="CT421" i="10"/>
  <c r="CU421" i="10"/>
  <c r="CV421" i="10"/>
  <c r="CW421" i="10"/>
  <c r="CX421" i="10"/>
  <c r="CY421" i="10"/>
  <c r="CZ421" i="10"/>
  <c r="DA421" i="10"/>
  <c r="DB421" i="10"/>
  <c r="BF422" i="10"/>
  <c r="BG422" i="10"/>
  <c r="BH422" i="10"/>
  <c r="BI422" i="10"/>
  <c r="BJ422" i="10"/>
  <c r="BK422" i="10"/>
  <c r="BL422" i="10"/>
  <c r="BM422" i="10"/>
  <c r="BN422" i="10"/>
  <c r="BO422" i="10"/>
  <c r="BP422" i="10"/>
  <c r="BQ422" i="10"/>
  <c r="BR422" i="10"/>
  <c r="BS422" i="10"/>
  <c r="BT422" i="10"/>
  <c r="BU422" i="10"/>
  <c r="BV422" i="10"/>
  <c r="BW422" i="10"/>
  <c r="BX422" i="10"/>
  <c r="BY422" i="10"/>
  <c r="BZ422" i="10"/>
  <c r="CA422" i="10"/>
  <c r="CB422" i="10"/>
  <c r="CC422" i="10"/>
  <c r="CD422" i="10"/>
  <c r="CE422" i="10"/>
  <c r="CF422" i="10"/>
  <c r="CG422" i="10"/>
  <c r="CH422" i="10"/>
  <c r="CI422" i="10"/>
  <c r="CJ422" i="10"/>
  <c r="CK422" i="10"/>
  <c r="CL422" i="10"/>
  <c r="CM422" i="10"/>
  <c r="CN422" i="10"/>
  <c r="CO422" i="10"/>
  <c r="CP422" i="10"/>
  <c r="CQ422" i="10"/>
  <c r="CR422" i="10"/>
  <c r="CS422" i="10"/>
  <c r="CT422" i="10"/>
  <c r="CU422" i="10"/>
  <c r="CV422" i="10"/>
  <c r="CW422" i="10"/>
  <c r="CX422" i="10"/>
  <c r="CY422" i="10"/>
  <c r="CZ422" i="10"/>
  <c r="DA422" i="10"/>
  <c r="DB422" i="10"/>
  <c r="BF423" i="10"/>
  <c r="BG423" i="10"/>
  <c r="BH423" i="10"/>
  <c r="BI423" i="10"/>
  <c r="BJ423" i="10"/>
  <c r="BK423" i="10"/>
  <c r="BL423" i="10"/>
  <c r="BM423" i="10"/>
  <c r="BN423" i="10"/>
  <c r="BO423" i="10"/>
  <c r="BP423" i="10"/>
  <c r="BQ423" i="10"/>
  <c r="BR423" i="10"/>
  <c r="BS423" i="10"/>
  <c r="BT423" i="10"/>
  <c r="BU423" i="10"/>
  <c r="BV423" i="10"/>
  <c r="BW423" i="10"/>
  <c r="BX423" i="10"/>
  <c r="BY423" i="10"/>
  <c r="BZ423" i="10"/>
  <c r="CA423" i="10"/>
  <c r="CB423" i="10"/>
  <c r="CC423" i="10"/>
  <c r="CD423" i="10"/>
  <c r="CE423" i="10"/>
  <c r="CF423" i="10"/>
  <c r="CG423" i="10"/>
  <c r="CH423" i="10"/>
  <c r="CI423" i="10"/>
  <c r="CJ423" i="10"/>
  <c r="CK423" i="10"/>
  <c r="CL423" i="10"/>
  <c r="CM423" i="10"/>
  <c r="CN423" i="10"/>
  <c r="CO423" i="10"/>
  <c r="CP423" i="10"/>
  <c r="CQ423" i="10"/>
  <c r="CR423" i="10"/>
  <c r="CS423" i="10"/>
  <c r="CT423" i="10"/>
  <c r="CU423" i="10"/>
  <c r="CV423" i="10"/>
  <c r="CW423" i="10"/>
  <c r="CX423" i="10"/>
  <c r="CY423" i="10"/>
  <c r="CZ423" i="10"/>
  <c r="DA423" i="10"/>
  <c r="DB423" i="10"/>
  <c r="BF424" i="10"/>
  <c r="BG424" i="10"/>
  <c r="BH424" i="10"/>
  <c r="BI424" i="10"/>
  <c r="BJ424" i="10"/>
  <c r="BK424" i="10"/>
  <c r="BL424" i="10"/>
  <c r="BM424" i="10"/>
  <c r="BN424" i="10"/>
  <c r="BO424" i="10"/>
  <c r="BP424" i="10"/>
  <c r="BQ424" i="10"/>
  <c r="BR424" i="10"/>
  <c r="BS424" i="10"/>
  <c r="BT424" i="10"/>
  <c r="BU424" i="10"/>
  <c r="BV424" i="10"/>
  <c r="BW424" i="10"/>
  <c r="BX424" i="10"/>
  <c r="BY424" i="10"/>
  <c r="BZ424" i="10"/>
  <c r="CA424" i="10"/>
  <c r="CB424" i="10"/>
  <c r="CC424" i="10"/>
  <c r="CD424" i="10"/>
  <c r="CE424" i="10"/>
  <c r="CF424" i="10"/>
  <c r="CG424" i="10"/>
  <c r="CH424" i="10"/>
  <c r="CI424" i="10"/>
  <c r="CJ424" i="10"/>
  <c r="CK424" i="10"/>
  <c r="CL424" i="10"/>
  <c r="CM424" i="10"/>
  <c r="CN424" i="10"/>
  <c r="CO424" i="10"/>
  <c r="CP424" i="10"/>
  <c r="CQ424" i="10"/>
  <c r="CR424" i="10"/>
  <c r="CS424" i="10"/>
  <c r="CT424" i="10"/>
  <c r="CU424" i="10"/>
  <c r="CV424" i="10"/>
  <c r="CW424" i="10"/>
  <c r="CX424" i="10"/>
  <c r="CY424" i="10"/>
  <c r="CZ424" i="10"/>
  <c r="DA424" i="10"/>
  <c r="DB424" i="10"/>
  <c r="BF425" i="10"/>
  <c r="BG425" i="10"/>
  <c r="BH425" i="10"/>
  <c r="BI425" i="10"/>
  <c r="BJ425" i="10"/>
  <c r="BK425" i="10"/>
  <c r="BL425" i="10"/>
  <c r="BM425" i="10"/>
  <c r="BN425" i="10"/>
  <c r="BO425" i="10"/>
  <c r="BP425" i="10"/>
  <c r="BQ425" i="10"/>
  <c r="BR425" i="10"/>
  <c r="BS425" i="10"/>
  <c r="BT425" i="10"/>
  <c r="BU425" i="10"/>
  <c r="BV425" i="10"/>
  <c r="BW425" i="10"/>
  <c r="BX425" i="10"/>
  <c r="BY425" i="10"/>
  <c r="BZ425" i="10"/>
  <c r="CA425" i="10"/>
  <c r="CB425" i="10"/>
  <c r="CC425" i="10"/>
  <c r="CD425" i="10"/>
  <c r="CE425" i="10"/>
  <c r="CF425" i="10"/>
  <c r="CG425" i="10"/>
  <c r="CH425" i="10"/>
  <c r="CI425" i="10"/>
  <c r="CJ425" i="10"/>
  <c r="CK425" i="10"/>
  <c r="CL425" i="10"/>
  <c r="CM425" i="10"/>
  <c r="CN425" i="10"/>
  <c r="CO425" i="10"/>
  <c r="CP425" i="10"/>
  <c r="CQ425" i="10"/>
  <c r="CR425" i="10"/>
  <c r="CS425" i="10"/>
  <c r="CT425" i="10"/>
  <c r="CU425" i="10"/>
  <c r="CV425" i="10"/>
  <c r="CW425" i="10"/>
  <c r="CX425" i="10"/>
  <c r="CY425" i="10"/>
  <c r="CZ425" i="10"/>
  <c r="DA425" i="10"/>
  <c r="DB425" i="10"/>
  <c r="BF426" i="10"/>
  <c r="BG426" i="10"/>
  <c r="BH426" i="10"/>
  <c r="BI426" i="10"/>
  <c r="BJ426" i="10"/>
  <c r="BK426" i="10"/>
  <c r="BL426" i="10"/>
  <c r="BM426" i="10"/>
  <c r="BN426" i="10"/>
  <c r="BO426" i="10"/>
  <c r="BP426" i="10"/>
  <c r="BQ426" i="10"/>
  <c r="BR426" i="10"/>
  <c r="BS426" i="10"/>
  <c r="BT426" i="10"/>
  <c r="BU426" i="10"/>
  <c r="BV426" i="10"/>
  <c r="BW426" i="10"/>
  <c r="BX426" i="10"/>
  <c r="BY426" i="10"/>
  <c r="BZ426" i="10"/>
  <c r="CA426" i="10"/>
  <c r="CB426" i="10"/>
  <c r="CC426" i="10"/>
  <c r="CD426" i="10"/>
  <c r="CE426" i="10"/>
  <c r="CF426" i="10"/>
  <c r="CG426" i="10"/>
  <c r="CH426" i="10"/>
  <c r="CI426" i="10"/>
  <c r="CJ426" i="10"/>
  <c r="CK426" i="10"/>
  <c r="CL426" i="10"/>
  <c r="CM426" i="10"/>
  <c r="CN426" i="10"/>
  <c r="CO426" i="10"/>
  <c r="CP426" i="10"/>
  <c r="CQ426" i="10"/>
  <c r="CR426" i="10"/>
  <c r="CS426" i="10"/>
  <c r="CT426" i="10"/>
  <c r="CU426" i="10"/>
  <c r="CV426" i="10"/>
  <c r="CW426" i="10"/>
  <c r="CX426" i="10"/>
  <c r="CY426" i="10"/>
  <c r="CZ426" i="10"/>
  <c r="DA426" i="10"/>
  <c r="DB426" i="10"/>
  <c r="BF427" i="10"/>
  <c r="BG427" i="10"/>
  <c r="BH427" i="10"/>
  <c r="BI427" i="10"/>
  <c r="BJ427" i="10"/>
  <c r="BK427" i="10"/>
  <c r="BL427" i="10"/>
  <c r="BM427" i="10"/>
  <c r="BN427" i="10"/>
  <c r="BO427" i="10"/>
  <c r="BP427" i="10"/>
  <c r="BQ427" i="10"/>
  <c r="BR427" i="10"/>
  <c r="BS427" i="10"/>
  <c r="BT427" i="10"/>
  <c r="BU427" i="10"/>
  <c r="BV427" i="10"/>
  <c r="BW427" i="10"/>
  <c r="BX427" i="10"/>
  <c r="BY427" i="10"/>
  <c r="BZ427" i="10"/>
  <c r="CA427" i="10"/>
  <c r="CB427" i="10"/>
  <c r="CC427" i="10"/>
  <c r="CD427" i="10"/>
  <c r="CE427" i="10"/>
  <c r="CF427" i="10"/>
  <c r="CG427" i="10"/>
  <c r="CH427" i="10"/>
  <c r="CI427" i="10"/>
  <c r="CJ427" i="10"/>
  <c r="CK427" i="10"/>
  <c r="CL427" i="10"/>
  <c r="CM427" i="10"/>
  <c r="CN427" i="10"/>
  <c r="CO427" i="10"/>
  <c r="CP427" i="10"/>
  <c r="CQ427" i="10"/>
  <c r="CR427" i="10"/>
  <c r="CS427" i="10"/>
  <c r="CT427" i="10"/>
  <c r="CU427" i="10"/>
  <c r="CV427" i="10"/>
  <c r="CW427" i="10"/>
  <c r="CX427" i="10"/>
  <c r="CY427" i="10"/>
  <c r="CZ427" i="10"/>
  <c r="DA427" i="10"/>
  <c r="DB427" i="10"/>
  <c r="BF428" i="10"/>
  <c r="BG428" i="10"/>
  <c r="BH428" i="10"/>
  <c r="BI428" i="10"/>
  <c r="BJ428" i="10"/>
  <c r="BK428" i="10"/>
  <c r="BL428" i="10"/>
  <c r="BM428" i="10"/>
  <c r="BN428" i="10"/>
  <c r="BO428" i="10"/>
  <c r="BP428" i="10"/>
  <c r="BQ428" i="10"/>
  <c r="BR428" i="10"/>
  <c r="BS428" i="10"/>
  <c r="BT428" i="10"/>
  <c r="BU428" i="10"/>
  <c r="BV428" i="10"/>
  <c r="BW428" i="10"/>
  <c r="BX428" i="10"/>
  <c r="BY428" i="10"/>
  <c r="BZ428" i="10"/>
  <c r="CA428" i="10"/>
  <c r="CB428" i="10"/>
  <c r="CC428" i="10"/>
  <c r="CD428" i="10"/>
  <c r="CE428" i="10"/>
  <c r="CF428" i="10"/>
  <c r="CG428" i="10"/>
  <c r="CH428" i="10"/>
  <c r="CI428" i="10"/>
  <c r="CJ428" i="10"/>
  <c r="CK428" i="10"/>
  <c r="CL428" i="10"/>
  <c r="CM428" i="10"/>
  <c r="CN428" i="10"/>
  <c r="CO428" i="10"/>
  <c r="CP428" i="10"/>
  <c r="CQ428" i="10"/>
  <c r="CR428" i="10"/>
  <c r="CS428" i="10"/>
  <c r="CT428" i="10"/>
  <c r="CU428" i="10"/>
  <c r="CV428" i="10"/>
  <c r="CW428" i="10"/>
  <c r="CX428" i="10"/>
  <c r="CY428" i="10"/>
  <c r="CZ428" i="10"/>
  <c r="DA428" i="10"/>
  <c r="DB428" i="10"/>
  <c r="BF429" i="10"/>
  <c r="BG429" i="10"/>
  <c r="BH429" i="10"/>
  <c r="BI429" i="10"/>
  <c r="BJ429" i="10"/>
  <c r="BK429" i="10"/>
  <c r="BL429" i="10"/>
  <c r="BM429" i="10"/>
  <c r="BN429" i="10"/>
  <c r="BO429" i="10"/>
  <c r="BP429" i="10"/>
  <c r="BQ429" i="10"/>
  <c r="BR429" i="10"/>
  <c r="BS429" i="10"/>
  <c r="BT429" i="10"/>
  <c r="BU429" i="10"/>
  <c r="BV429" i="10"/>
  <c r="BW429" i="10"/>
  <c r="BX429" i="10"/>
  <c r="BY429" i="10"/>
  <c r="BZ429" i="10"/>
  <c r="CA429" i="10"/>
  <c r="CB429" i="10"/>
  <c r="CC429" i="10"/>
  <c r="CD429" i="10"/>
  <c r="CE429" i="10"/>
  <c r="CF429" i="10"/>
  <c r="CG429" i="10"/>
  <c r="CH429" i="10"/>
  <c r="CI429" i="10"/>
  <c r="CJ429" i="10"/>
  <c r="CK429" i="10"/>
  <c r="CL429" i="10"/>
  <c r="CM429" i="10"/>
  <c r="CN429" i="10"/>
  <c r="CO429" i="10"/>
  <c r="CP429" i="10"/>
  <c r="CQ429" i="10"/>
  <c r="CR429" i="10"/>
  <c r="CS429" i="10"/>
  <c r="CT429" i="10"/>
  <c r="CU429" i="10"/>
  <c r="CV429" i="10"/>
  <c r="CW429" i="10"/>
  <c r="CX429" i="10"/>
  <c r="CY429" i="10"/>
  <c r="CZ429" i="10"/>
  <c r="DA429" i="10"/>
  <c r="DB429" i="10"/>
  <c r="BF430" i="10"/>
  <c r="BG430" i="10"/>
  <c r="BH430" i="10"/>
  <c r="BI430" i="10"/>
  <c r="BJ430" i="10"/>
  <c r="BK430" i="10"/>
  <c r="BL430" i="10"/>
  <c r="BM430" i="10"/>
  <c r="BN430" i="10"/>
  <c r="BO430" i="10"/>
  <c r="BP430" i="10"/>
  <c r="BQ430" i="10"/>
  <c r="BR430" i="10"/>
  <c r="BS430" i="10"/>
  <c r="BT430" i="10"/>
  <c r="BU430" i="10"/>
  <c r="BV430" i="10"/>
  <c r="BW430" i="10"/>
  <c r="BX430" i="10"/>
  <c r="BY430" i="10"/>
  <c r="BZ430" i="10"/>
  <c r="CA430" i="10"/>
  <c r="CB430" i="10"/>
  <c r="CC430" i="10"/>
  <c r="CD430" i="10"/>
  <c r="CE430" i="10"/>
  <c r="CF430" i="10"/>
  <c r="CG430" i="10"/>
  <c r="CH430" i="10"/>
  <c r="CI430" i="10"/>
  <c r="CJ430" i="10"/>
  <c r="CK430" i="10"/>
  <c r="CL430" i="10"/>
  <c r="CM430" i="10"/>
  <c r="CN430" i="10"/>
  <c r="CO430" i="10"/>
  <c r="CP430" i="10"/>
  <c r="CQ430" i="10"/>
  <c r="CR430" i="10"/>
  <c r="CS430" i="10"/>
  <c r="CT430" i="10"/>
  <c r="CU430" i="10"/>
  <c r="CV430" i="10"/>
  <c r="CW430" i="10"/>
  <c r="CX430" i="10"/>
  <c r="CY430" i="10"/>
  <c r="CZ430" i="10"/>
  <c r="DA430" i="10"/>
  <c r="DB430" i="10"/>
  <c r="BF431" i="10"/>
  <c r="BG431" i="10"/>
  <c r="BH431" i="10"/>
  <c r="BI431" i="10"/>
  <c r="BJ431" i="10"/>
  <c r="BK431" i="10"/>
  <c r="BL431" i="10"/>
  <c r="BM431" i="10"/>
  <c r="BN431" i="10"/>
  <c r="BO431" i="10"/>
  <c r="BP431" i="10"/>
  <c r="BQ431" i="10"/>
  <c r="BR431" i="10"/>
  <c r="BS431" i="10"/>
  <c r="BT431" i="10"/>
  <c r="BU431" i="10"/>
  <c r="BV431" i="10"/>
  <c r="BW431" i="10"/>
  <c r="BX431" i="10"/>
  <c r="BY431" i="10"/>
  <c r="BZ431" i="10"/>
  <c r="CA431" i="10"/>
  <c r="CB431" i="10"/>
  <c r="CC431" i="10"/>
  <c r="CD431" i="10"/>
  <c r="CE431" i="10"/>
  <c r="CF431" i="10"/>
  <c r="CG431" i="10"/>
  <c r="CH431" i="10"/>
  <c r="CI431" i="10"/>
  <c r="CJ431" i="10"/>
  <c r="CK431" i="10"/>
  <c r="CL431" i="10"/>
  <c r="CM431" i="10"/>
  <c r="CN431" i="10"/>
  <c r="CO431" i="10"/>
  <c r="CP431" i="10"/>
  <c r="CQ431" i="10"/>
  <c r="CR431" i="10"/>
  <c r="CS431" i="10"/>
  <c r="CT431" i="10"/>
  <c r="CU431" i="10"/>
  <c r="CV431" i="10"/>
  <c r="CW431" i="10"/>
  <c r="CX431" i="10"/>
  <c r="CY431" i="10"/>
  <c r="CZ431" i="10"/>
  <c r="DA431" i="10"/>
  <c r="DB431" i="10"/>
  <c r="BF432" i="10"/>
  <c r="BG432" i="10"/>
  <c r="BH432" i="10"/>
  <c r="BI432" i="10"/>
  <c r="BJ432" i="10"/>
  <c r="BK432" i="10"/>
  <c r="BL432" i="10"/>
  <c r="BM432" i="10"/>
  <c r="BN432" i="10"/>
  <c r="BO432" i="10"/>
  <c r="BP432" i="10"/>
  <c r="BQ432" i="10"/>
  <c r="BR432" i="10"/>
  <c r="BS432" i="10"/>
  <c r="BT432" i="10"/>
  <c r="BU432" i="10"/>
  <c r="BV432" i="10"/>
  <c r="BW432" i="10"/>
  <c r="BX432" i="10"/>
  <c r="BY432" i="10"/>
  <c r="BZ432" i="10"/>
  <c r="CA432" i="10"/>
  <c r="CB432" i="10"/>
  <c r="CC432" i="10"/>
  <c r="CD432" i="10"/>
  <c r="CE432" i="10"/>
  <c r="CF432" i="10"/>
  <c r="CG432" i="10"/>
  <c r="CH432" i="10"/>
  <c r="CI432" i="10"/>
  <c r="CJ432" i="10"/>
  <c r="CK432" i="10"/>
  <c r="CL432" i="10"/>
  <c r="CM432" i="10"/>
  <c r="CN432" i="10"/>
  <c r="CO432" i="10"/>
  <c r="CP432" i="10"/>
  <c r="CQ432" i="10"/>
  <c r="CR432" i="10"/>
  <c r="CS432" i="10"/>
  <c r="CT432" i="10"/>
  <c r="CU432" i="10"/>
  <c r="CV432" i="10"/>
  <c r="CW432" i="10"/>
  <c r="CX432" i="10"/>
  <c r="CY432" i="10"/>
  <c r="CZ432" i="10"/>
  <c r="DA432" i="10"/>
  <c r="DB432" i="10"/>
  <c r="BF433" i="10"/>
  <c r="BG433" i="10"/>
  <c r="BH433" i="10"/>
  <c r="BI433" i="10"/>
  <c r="BJ433" i="10"/>
  <c r="BK433" i="10"/>
  <c r="BL433" i="10"/>
  <c r="BM433" i="10"/>
  <c r="BN433" i="10"/>
  <c r="BO433" i="10"/>
  <c r="BP433" i="10"/>
  <c r="BQ433" i="10"/>
  <c r="BR433" i="10"/>
  <c r="BS433" i="10"/>
  <c r="BT433" i="10"/>
  <c r="BU433" i="10"/>
  <c r="BV433" i="10"/>
  <c r="BW433" i="10"/>
  <c r="BX433" i="10"/>
  <c r="BY433" i="10"/>
  <c r="BZ433" i="10"/>
  <c r="CA433" i="10"/>
  <c r="CB433" i="10"/>
  <c r="CC433" i="10"/>
  <c r="CD433" i="10"/>
  <c r="CE433" i="10"/>
  <c r="CF433" i="10"/>
  <c r="CG433" i="10"/>
  <c r="CH433" i="10"/>
  <c r="CI433" i="10"/>
  <c r="CJ433" i="10"/>
  <c r="CK433" i="10"/>
  <c r="CL433" i="10"/>
  <c r="CM433" i="10"/>
  <c r="CN433" i="10"/>
  <c r="CO433" i="10"/>
  <c r="CP433" i="10"/>
  <c r="CQ433" i="10"/>
  <c r="CR433" i="10"/>
  <c r="CS433" i="10"/>
  <c r="CT433" i="10"/>
  <c r="CU433" i="10"/>
  <c r="CV433" i="10"/>
  <c r="CW433" i="10"/>
  <c r="CX433" i="10"/>
  <c r="CY433" i="10"/>
  <c r="CZ433" i="10"/>
  <c r="DA433" i="10"/>
  <c r="DB433" i="10"/>
  <c r="BF434" i="10"/>
  <c r="BG434" i="10"/>
  <c r="BH434" i="10"/>
  <c r="BI434" i="10"/>
  <c r="BJ434" i="10"/>
  <c r="BK434" i="10"/>
  <c r="BL434" i="10"/>
  <c r="BM434" i="10"/>
  <c r="BN434" i="10"/>
  <c r="BO434" i="10"/>
  <c r="BP434" i="10"/>
  <c r="BQ434" i="10"/>
  <c r="BR434" i="10"/>
  <c r="BS434" i="10"/>
  <c r="BT434" i="10"/>
  <c r="BU434" i="10"/>
  <c r="BV434" i="10"/>
  <c r="BW434" i="10"/>
  <c r="BX434" i="10"/>
  <c r="BY434" i="10"/>
  <c r="BZ434" i="10"/>
  <c r="CA434" i="10"/>
  <c r="CB434" i="10"/>
  <c r="CC434" i="10"/>
  <c r="CD434" i="10"/>
  <c r="CE434" i="10"/>
  <c r="CF434" i="10"/>
  <c r="CG434" i="10"/>
  <c r="CH434" i="10"/>
  <c r="CI434" i="10"/>
  <c r="CJ434" i="10"/>
  <c r="CK434" i="10"/>
  <c r="CL434" i="10"/>
  <c r="CM434" i="10"/>
  <c r="CN434" i="10"/>
  <c r="CO434" i="10"/>
  <c r="CP434" i="10"/>
  <c r="CQ434" i="10"/>
  <c r="CR434" i="10"/>
  <c r="CS434" i="10"/>
  <c r="CT434" i="10"/>
  <c r="CU434" i="10"/>
  <c r="CV434" i="10"/>
  <c r="CW434" i="10"/>
  <c r="CX434" i="10"/>
  <c r="CY434" i="10"/>
  <c r="CZ434" i="10"/>
  <c r="DA434" i="10"/>
  <c r="DB434" i="10"/>
  <c r="BF435" i="10"/>
  <c r="BG435" i="10"/>
  <c r="BH435" i="10"/>
  <c r="BI435" i="10"/>
  <c r="BJ435" i="10"/>
  <c r="BK435" i="10"/>
  <c r="BL435" i="10"/>
  <c r="BM435" i="10"/>
  <c r="BN435" i="10"/>
  <c r="BO435" i="10"/>
  <c r="BP435" i="10"/>
  <c r="BQ435" i="10"/>
  <c r="BR435" i="10"/>
  <c r="BS435" i="10"/>
  <c r="BT435" i="10"/>
  <c r="BU435" i="10"/>
  <c r="BV435" i="10"/>
  <c r="BW435" i="10"/>
  <c r="BX435" i="10"/>
  <c r="BY435" i="10"/>
  <c r="BZ435" i="10"/>
  <c r="CA435" i="10"/>
  <c r="CB435" i="10"/>
  <c r="CC435" i="10"/>
  <c r="CD435" i="10"/>
  <c r="CE435" i="10"/>
  <c r="CF435" i="10"/>
  <c r="CG435" i="10"/>
  <c r="CH435" i="10"/>
  <c r="CI435" i="10"/>
  <c r="CJ435" i="10"/>
  <c r="CK435" i="10"/>
  <c r="CL435" i="10"/>
  <c r="CM435" i="10"/>
  <c r="CN435" i="10"/>
  <c r="CO435" i="10"/>
  <c r="CP435" i="10"/>
  <c r="CQ435" i="10"/>
  <c r="CR435" i="10"/>
  <c r="CS435" i="10"/>
  <c r="CT435" i="10"/>
  <c r="CU435" i="10"/>
  <c r="CV435" i="10"/>
  <c r="CW435" i="10"/>
  <c r="CX435" i="10"/>
  <c r="CY435" i="10"/>
  <c r="CZ435" i="10"/>
  <c r="DA435" i="10"/>
  <c r="DB435" i="10"/>
  <c r="BF436" i="10"/>
  <c r="BG436" i="10"/>
  <c r="BH436" i="10"/>
  <c r="BI436" i="10"/>
  <c r="BJ436" i="10"/>
  <c r="BK436" i="10"/>
  <c r="BL436" i="10"/>
  <c r="BM436" i="10"/>
  <c r="BN436" i="10"/>
  <c r="BO436" i="10"/>
  <c r="BP436" i="10"/>
  <c r="BQ436" i="10"/>
  <c r="BR436" i="10"/>
  <c r="BS436" i="10"/>
  <c r="BT436" i="10"/>
  <c r="BU436" i="10"/>
  <c r="BV436" i="10"/>
  <c r="BW436" i="10"/>
  <c r="BX436" i="10"/>
  <c r="BY436" i="10"/>
  <c r="BZ436" i="10"/>
  <c r="CA436" i="10"/>
  <c r="CB436" i="10"/>
  <c r="CC436" i="10"/>
  <c r="CD436" i="10"/>
  <c r="CE436" i="10"/>
  <c r="CF436" i="10"/>
  <c r="CG436" i="10"/>
  <c r="CH436" i="10"/>
  <c r="CI436" i="10"/>
  <c r="CJ436" i="10"/>
  <c r="CK436" i="10"/>
  <c r="CL436" i="10"/>
  <c r="CM436" i="10"/>
  <c r="CN436" i="10"/>
  <c r="CO436" i="10"/>
  <c r="CP436" i="10"/>
  <c r="CQ436" i="10"/>
  <c r="CR436" i="10"/>
  <c r="CS436" i="10"/>
  <c r="CT436" i="10"/>
  <c r="CU436" i="10"/>
  <c r="CV436" i="10"/>
  <c r="CW436" i="10"/>
  <c r="CX436" i="10"/>
  <c r="CY436" i="10"/>
  <c r="CZ436" i="10"/>
  <c r="DA436" i="10"/>
  <c r="DB436" i="10"/>
  <c r="BF437" i="10"/>
  <c r="BG437" i="10"/>
  <c r="BH437" i="10"/>
  <c r="BI437" i="10"/>
  <c r="BJ437" i="10"/>
  <c r="BK437" i="10"/>
  <c r="BL437" i="10"/>
  <c r="BM437" i="10"/>
  <c r="BN437" i="10"/>
  <c r="BO437" i="10"/>
  <c r="BP437" i="10"/>
  <c r="BQ437" i="10"/>
  <c r="BR437" i="10"/>
  <c r="BS437" i="10"/>
  <c r="BT437" i="10"/>
  <c r="BU437" i="10"/>
  <c r="BV437" i="10"/>
  <c r="BW437" i="10"/>
  <c r="BX437" i="10"/>
  <c r="BY437" i="10"/>
  <c r="BZ437" i="10"/>
  <c r="CA437" i="10"/>
  <c r="CB437" i="10"/>
  <c r="CC437" i="10"/>
  <c r="CD437" i="10"/>
  <c r="CE437" i="10"/>
  <c r="CF437" i="10"/>
  <c r="CG437" i="10"/>
  <c r="CH437" i="10"/>
  <c r="CI437" i="10"/>
  <c r="CJ437" i="10"/>
  <c r="CK437" i="10"/>
  <c r="CL437" i="10"/>
  <c r="CM437" i="10"/>
  <c r="CN437" i="10"/>
  <c r="CO437" i="10"/>
  <c r="CP437" i="10"/>
  <c r="CQ437" i="10"/>
  <c r="CR437" i="10"/>
  <c r="CS437" i="10"/>
  <c r="CT437" i="10"/>
  <c r="CU437" i="10"/>
  <c r="CV437" i="10"/>
  <c r="CW437" i="10"/>
  <c r="CX437" i="10"/>
  <c r="CY437" i="10"/>
  <c r="CZ437" i="10"/>
  <c r="DA437" i="10"/>
  <c r="DB437" i="10"/>
  <c r="BF438" i="10"/>
  <c r="BG438" i="10"/>
  <c r="BH438" i="10"/>
  <c r="BI438" i="10"/>
  <c r="BJ438" i="10"/>
  <c r="BK438" i="10"/>
  <c r="BL438" i="10"/>
  <c r="BM438" i="10"/>
  <c r="BN438" i="10"/>
  <c r="BO438" i="10"/>
  <c r="BP438" i="10"/>
  <c r="BQ438" i="10"/>
  <c r="BR438" i="10"/>
  <c r="BS438" i="10"/>
  <c r="BT438" i="10"/>
  <c r="BU438" i="10"/>
  <c r="BV438" i="10"/>
  <c r="BW438" i="10"/>
  <c r="BX438" i="10"/>
  <c r="BY438" i="10"/>
  <c r="BZ438" i="10"/>
  <c r="CA438" i="10"/>
  <c r="CB438" i="10"/>
  <c r="CC438" i="10"/>
  <c r="CD438" i="10"/>
  <c r="CE438" i="10"/>
  <c r="CF438" i="10"/>
  <c r="CG438" i="10"/>
  <c r="CH438" i="10"/>
  <c r="CI438" i="10"/>
  <c r="CJ438" i="10"/>
  <c r="CK438" i="10"/>
  <c r="CL438" i="10"/>
  <c r="CM438" i="10"/>
  <c r="CN438" i="10"/>
  <c r="CO438" i="10"/>
  <c r="CP438" i="10"/>
  <c r="CQ438" i="10"/>
  <c r="CR438" i="10"/>
  <c r="CS438" i="10"/>
  <c r="CT438" i="10"/>
  <c r="CU438" i="10"/>
  <c r="CV438" i="10"/>
  <c r="CW438" i="10"/>
  <c r="CX438" i="10"/>
  <c r="CY438" i="10"/>
  <c r="CZ438" i="10"/>
  <c r="DA438" i="10"/>
  <c r="DB438" i="10"/>
  <c r="BF439" i="10"/>
  <c r="BG439" i="10"/>
  <c r="BH439" i="10"/>
  <c r="BI439" i="10"/>
  <c r="BJ439" i="10"/>
  <c r="BK439" i="10"/>
  <c r="BL439" i="10"/>
  <c r="BM439" i="10"/>
  <c r="BN439" i="10"/>
  <c r="BO439" i="10"/>
  <c r="BP439" i="10"/>
  <c r="BQ439" i="10"/>
  <c r="BR439" i="10"/>
  <c r="BS439" i="10"/>
  <c r="BT439" i="10"/>
  <c r="BU439" i="10"/>
  <c r="BV439" i="10"/>
  <c r="BW439" i="10"/>
  <c r="BX439" i="10"/>
  <c r="BY439" i="10"/>
  <c r="BZ439" i="10"/>
  <c r="CA439" i="10"/>
  <c r="CB439" i="10"/>
  <c r="CC439" i="10"/>
  <c r="CD439" i="10"/>
  <c r="CE439" i="10"/>
  <c r="CF439" i="10"/>
  <c r="CG439" i="10"/>
  <c r="CH439" i="10"/>
  <c r="CI439" i="10"/>
  <c r="CJ439" i="10"/>
  <c r="CK439" i="10"/>
  <c r="CL439" i="10"/>
  <c r="CM439" i="10"/>
  <c r="CN439" i="10"/>
  <c r="CO439" i="10"/>
  <c r="CP439" i="10"/>
  <c r="CQ439" i="10"/>
  <c r="CR439" i="10"/>
  <c r="CS439" i="10"/>
  <c r="CT439" i="10"/>
  <c r="CU439" i="10"/>
  <c r="CV439" i="10"/>
  <c r="CW439" i="10"/>
  <c r="CX439" i="10"/>
  <c r="CY439" i="10"/>
  <c r="CZ439" i="10"/>
  <c r="DA439" i="10"/>
  <c r="DB439" i="10"/>
  <c r="BF440" i="10"/>
  <c r="BG440" i="10"/>
  <c r="BH440" i="10"/>
  <c r="BI440" i="10"/>
  <c r="BJ440" i="10"/>
  <c r="BK440" i="10"/>
  <c r="BL440" i="10"/>
  <c r="BM440" i="10"/>
  <c r="BN440" i="10"/>
  <c r="BO440" i="10"/>
  <c r="BP440" i="10"/>
  <c r="BQ440" i="10"/>
  <c r="BR440" i="10"/>
  <c r="BS440" i="10"/>
  <c r="BT440" i="10"/>
  <c r="BU440" i="10"/>
  <c r="BV440" i="10"/>
  <c r="BW440" i="10"/>
  <c r="BX440" i="10"/>
  <c r="BY440" i="10"/>
  <c r="BZ440" i="10"/>
  <c r="CA440" i="10"/>
  <c r="CB440" i="10"/>
  <c r="CC440" i="10"/>
  <c r="CD440" i="10"/>
  <c r="CE440" i="10"/>
  <c r="CF440" i="10"/>
  <c r="CG440" i="10"/>
  <c r="CH440" i="10"/>
  <c r="CI440" i="10"/>
  <c r="CJ440" i="10"/>
  <c r="CK440" i="10"/>
  <c r="CL440" i="10"/>
  <c r="CM440" i="10"/>
  <c r="CN440" i="10"/>
  <c r="CO440" i="10"/>
  <c r="CP440" i="10"/>
  <c r="CQ440" i="10"/>
  <c r="CR440" i="10"/>
  <c r="CS440" i="10"/>
  <c r="CT440" i="10"/>
  <c r="CU440" i="10"/>
  <c r="CV440" i="10"/>
  <c r="CW440" i="10"/>
  <c r="CX440" i="10"/>
  <c r="CY440" i="10"/>
  <c r="CZ440" i="10"/>
  <c r="DA440" i="10"/>
  <c r="DB440" i="10"/>
  <c r="BF441" i="10"/>
  <c r="BG441" i="10"/>
  <c r="BH441" i="10"/>
  <c r="BI441" i="10"/>
  <c r="BJ441" i="10"/>
  <c r="BK441" i="10"/>
  <c r="BL441" i="10"/>
  <c r="BM441" i="10"/>
  <c r="BN441" i="10"/>
  <c r="BO441" i="10"/>
  <c r="BP441" i="10"/>
  <c r="BQ441" i="10"/>
  <c r="BR441" i="10"/>
  <c r="BS441" i="10"/>
  <c r="BT441" i="10"/>
  <c r="BU441" i="10"/>
  <c r="BV441" i="10"/>
  <c r="BW441" i="10"/>
  <c r="BX441" i="10"/>
  <c r="BY441" i="10"/>
  <c r="BZ441" i="10"/>
  <c r="CA441" i="10"/>
  <c r="CB441" i="10"/>
  <c r="CC441" i="10"/>
  <c r="CD441" i="10"/>
  <c r="CE441" i="10"/>
  <c r="CF441" i="10"/>
  <c r="CG441" i="10"/>
  <c r="CH441" i="10"/>
  <c r="CI441" i="10"/>
  <c r="CJ441" i="10"/>
  <c r="CK441" i="10"/>
  <c r="CL441" i="10"/>
  <c r="CM441" i="10"/>
  <c r="CN441" i="10"/>
  <c r="CO441" i="10"/>
  <c r="CP441" i="10"/>
  <c r="CQ441" i="10"/>
  <c r="CR441" i="10"/>
  <c r="CS441" i="10"/>
  <c r="CT441" i="10"/>
  <c r="CU441" i="10"/>
  <c r="CV441" i="10"/>
  <c r="CW441" i="10"/>
  <c r="CX441" i="10"/>
  <c r="CY441" i="10"/>
  <c r="CZ441" i="10"/>
  <c r="DA441" i="10"/>
  <c r="DB441" i="10"/>
  <c r="BF442" i="10"/>
  <c r="BG442" i="10"/>
  <c r="BH442" i="10"/>
  <c r="BI442" i="10"/>
  <c r="BJ442" i="10"/>
  <c r="BK442" i="10"/>
  <c r="BL442" i="10"/>
  <c r="BM442" i="10"/>
  <c r="BN442" i="10"/>
  <c r="BO442" i="10"/>
  <c r="BP442" i="10"/>
  <c r="BQ442" i="10"/>
  <c r="BR442" i="10"/>
  <c r="BS442" i="10"/>
  <c r="BT442" i="10"/>
  <c r="BU442" i="10"/>
  <c r="BV442" i="10"/>
  <c r="BW442" i="10"/>
  <c r="BX442" i="10"/>
  <c r="BY442" i="10"/>
  <c r="BZ442" i="10"/>
  <c r="CA442" i="10"/>
  <c r="CB442" i="10"/>
  <c r="CC442" i="10"/>
  <c r="CD442" i="10"/>
  <c r="CE442" i="10"/>
  <c r="CF442" i="10"/>
  <c r="CG442" i="10"/>
  <c r="CH442" i="10"/>
  <c r="CI442" i="10"/>
  <c r="CJ442" i="10"/>
  <c r="CK442" i="10"/>
  <c r="CL442" i="10"/>
  <c r="CM442" i="10"/>
  <c r="CN442" i="10"/>
  <c r="CO442" i="10"/>
  <c r="CP442" i="10"/>
  <c r="CQ442" i="10"/>
  <c r="CR442" i="10"/>
  <c r="CS442" i="10"/>
  <c r="CT442" i="10"/>
  <c r="CU442" i="10"/>
  <c r="CV442" i="10"/>
  <c r="CW442" i="10"/>
  <c r="CX442" i="10"/>
  <c r="CY442" i="10"/>
  <c r="CZ442" i="10"/>
  <c r="DA442" i="10"/>
  <c r="DB442" i="10"/>
  <c r="BF443" i="10"/>
  <c r="BG443" i="10"/>
  <c r="BH443" i="10"/>
  <c r="BI443" i="10"/>
  <c r="BJ443" i="10"/>
  <c r="BK443" i="10"/>
  <c r="BL443" i="10"/>
  <c r="BM443" i="10"/>
  <c r="BN443" i="10"/>
  <c r="BO443" i="10"/>
  <c r="BP443" i="10"/>
  <c r="BQ443" i="10"/>
  <c r="BR443" i="10"/>
  <c r="BS443" i="10"/>
  <c r="BT443" i="10"/>
  <c r="BU443" i="10"/>
  <c r="BV443" i="10"/>
  <c r="BW443" i="10"/>
  <c r="BX443" i="10"/>
  <c r="BY443" i="10"/>
  <c r="BZ443" i="10"/>
  <c r="CA443" i="10"/>
  <c r="CB443" i="10"/>
  <c r="CC443" i="10"/>
  <c r="CD443" i="10"/>
  <c r="CE443" i="10"/>
  <c r="CF443" i="10"/>
  <c r="CG443" i="10"/>
  <c r="CH443" i="10"/>
  <c r="CI443" i="10"/>
  <c r="CJ443" i="10"/>
  <c r="CK443" i="10"/>
  <c r="CL443" i="10"/>
  <c r="CM443" i="10"/>
  <c r="CN443" i="10"/>
  <c r="CO443" i="10"/>
  <c r="CP443" i="10"/>
  <c r="CQ443" i="10"/>
  <c r="CR443" i="10"/>
  <c r="CS443" i="10"/>
  <c r="CT443" i="10"/>
  <c r="CU443" i="10"/>
  <c r="CV443" i="10"/>
  <c r="CW443" i="10"/>
  <c r="CX443" i="10"/>
  <c r="CY443" i="10"/>
  <c r="CZ443" i="10"/>
  <c r="DA443" i="10"/>
  <c r="DB443" i="10"/>
  <c r="BF444" i="10"/>
  <c r="BG444" i="10"/>
  <c r="BH444" i="10"/>
  <c r="BI444" i="10"/>
  <c r="BJ444" i="10"/>
  <c r="BK444" i="10"/>
  <c r="BL444" i="10"/>
  <c r="BM444" i="10"/>
  <c r="BN444" i="10"/>
  <c r="BO444" i="10"/>
  <c r="BP444" i="10"/>
  <c r="BQ444" i="10"/>
  <c r="BR444" i="10"/>
  <c r="BS444" i="10"/>
  <c r="BT444" i="10"/>
  <c r="BU444" i="10"/>
  <c r="BV444" i="10"/>
  <c r="BW444" i="10"/>
  <c r="BX444" i="10"/>
  <c r="BY444" i="10"/>
  <c r="BZ444" i="10"/>
  <c r="CA444" i="10"/>
  <c r="CB444" i="10"/>
  <c r="CC444" i="10"/>
  <c r="CD444" i="10"/>
  <c r="CE444" i="10"/>
  <c r="CF444" i="10"/>
  <c r="CG444" i="10"/>
  <c r="CH444" i="10"/>
  <c r="CI444" i="10"/>
  <c r="CJ444" i="10"/>
  <c r="CK444" i="10"/>
  <c r="CL444" i="10"/>
  <c r="CM444" i="10"/>
  <c r="CN444" i="10"/>
  <c r="CO444" i="10"/>
  <c r="CP444" i="10"/>
  <c r="CQ444" i="10"/>
  <c r="CR444" i="10"/>
  <c r="CS444" i="10"/>
  <c r="CT444" i="10"/>
  <c r="CU444" i="10"/>
  <c r="CV444" i="10"/>
  <c r="CW444" i="10"/>
  <c r="CX444" i="10"/>
  <c r="CY444" i="10"/>
  <c r="CZ444" i="10"/>
  <c r="DA444" i="10"/>
  <c r="DB444" i="10"/>
  <c r="BF445" i="10"/>
  <c r="BG445" i="10"/>
  <c r="BH445" i="10"/>
  <c r="BI445" i="10"/>
  <c r="BJ445" i="10"/>
  <c r="BK445" i="10"/>
  <c r="BL445" i="10"/>
  <c r="BM445" i="10"/>
  <c r="BN445" i="10"/>
  <c r="BO445" i="10"/>
  <c r="BP445" i="10"/>
  <c r="BQ445" i="10"/>
  <c r="BR445" i="10"/>
  <c r="BS445" i="10"/>
  <c r="BT445" i="10"/>
  <c r="BU445" i="10"/>
  <c r="BV445" i="10"/>
  <c r="BW445" i="10"/>
  <c r="BX445" i="10"/>
  <c r="BY445" i="10"/>
  <c r="BZ445" i="10"/>
  <c r="CA445" i="10"/>
  <c r="CB445" i="10"/>
  <c r="CC445" i="10"/>
  <c r="CD445" i="10"/>
  <c r="CE445" i="10"/>
  <c r="CF445" i="10"/>
  <c r="CG445" i="10"/>
  <c r="CH445" i="10"/>
  <c r="CI445" i="10"/>
  <c r="CJ445" i="10"/>
  <c r="CK445" i="10"/>
  <c r="CL445" i="10"/>
  <c r="CM445" i="10"/>
  <c r="CN445" i="10"/>
  <c r="CO445" i="10"/>
  <c r="CP445" i="10"/>
  <c r="CQ445" i="10"/>
  <c r="CR445" i="10"/>
  <c r="CS445" i="10"/>
  <c r="CT445" i="10"/>
  <c r="CU445" i="10"/>
  <c r="CV445" i="10"/>
  <c r="CW445" i="10"/>
  <c r="CX445" i="10"/>
  <c r="CY445" i="10"/>
  <c r="CZ445" i="10"/>
  <c r="DA445" i="10"/>
  <c r="DB445" i="10"/>
  <c r="BF446" i="10"/>
  <c r="BG446" i="10"/>
  <c r="BH446" i="10"/>
  <c r="BI446" i="10"/>
  <c r="BJ446" i="10"/>
  <c r="BK446" i="10"/>
  <c r="BL446" i="10"/>
  <c r="BM446" i="10"/>
  <c r="BN446" i="10"/>
  <c r="BO446" i="10"/>
  <c r="BP446" i="10"/>
  <c r="BQ446" i="10"/>
  <c r="BR446" i="10"/>
  <c r="BS446" i="10"/>
  <c r="BT446" i="10"/>
  <c r="BU446" i="10"/>
  <c r="BV446" i="10"/>
  <c r="BW446" i="10"/>
  <c r="BX446" i="10"/>
  <c r="BY446" i="10"/>
  <c r="BZ446" i="10"/>
  <c r="CA446" i="10"/>
  <c r="CB446" i="10"/>
  <c r="CC446" i="10"/>
  <c r="CD446" i="10"/>
  <c r="CE446" i="10"/>
  <c r="CF446" i="10"/>
  <c r="CG446" i="10"/>
  <c r="CH446" i="10"/>
  <c r="CI446" i="10"/>
  <c r="CJ446" i="10"/>
  <c r="CK446" i="10"/>
  <c r="CL446" i="10"/>
  <c r="CM446" i="10"/>
  <c r="CN446" i="10"/>
  <c r="CO446" i="10"/>
  <c r="CP446" i="10"/>
  <c r="CQ446" i="10"/>
  <c r="CR446" i="10"/>
  <c r="CS446" i="10"/>
  <c r="CT446" i="10"/>
  <c r="CU446" i="10"/>
  <c r="CV446" i="10"/>
  <c r="CW446" i="10"/>
  <c r="CX446" i="10"/>
  <c r="CY446" i="10"/>
  <c r="CZ446" i="10"/>
  <c r="DA446" i="10"/>
  <c r="DB446" i="10"/>
  <c r="BF447" i="10"/>
  <c r="BG447" i="10"/>
  <c r="BH447" i="10"/>
  <c r="BI447" i="10"/>
  <c r="BJ447" i="10"/>
  <c r="BK447" i="10"/>
  <c r="BL447" i="10"/>
  <c r="BM447" i="10"/>
  <c r="BN447" i="10"/>
  <c r="BO447" i="10"/>
  <c r="BP447" i="10"/>
  <c r="BQ447" i="10"/>
  <c r="BR447" i="10"/>
  <c r="BS447" i="10"/>
  <c r="BT447" i="10"/>
  <c r="BU447" i="10"/>
  <c r="BV447" i="10"/>
  <c r="BW447" i="10"/>
  <c r="BX447" i="10"/>
  <c r="BY447" i="10"/>
  <c r="BZ447" i="10"/>
  <c r="CA447" i="10"/>
  <c r="CB447" i="10"/>
  <c r="CC447" i="10"/>
  <c r="CD447" i="10"/>
  <c r="CE447" i="10"/>
  <c r="CF447" i="10"/>
  <c r="CG447" i="10"/>
  <c r="CH447" i="10"/>
  <c r="CI447" i="10"/>
  <c r="CJ447" i="10"/>
  <c r="CK447" i="10"/>
  <c r="CL447" i="10"/>
  <c r="CM447" i="10"/>
  <c r="CN447" i="10"/>
  <c r="CO447" i="10"/>
  <c r="CP447" i="10"/>
  <c r="CQ447" i="10"/>
  <c r="CR447" i="10"/>
  <c r="CS447" i="10"/>
  <c r="CT447" i="10"/>
  <c r="CU447" i="10"/>
  <c r="CV447" i="10"/>
  <c r="CW447" i="10"/>
  <c r="CX447" i="10"/>
  <c r="CY447" i="10"/>
  <c r="CZ447" i="10"/>
  <c r="DA447" i="10"/>
  <c r="DB447" i="10"/>
  <c r="BF448" i="10"/>
  <c r="BG448" i="10"/>
  <c r="BH448" i="10"/>
  <c r="BI448" i="10"/>
  <c r="BJ448" i="10"/>
  <c r="BK448" i="10"/>
  <c r="BL448" i="10"/>
  <c r="BM448" i="10"/>
  <c r="BN448" i="10"/>
  <c r="BO448" i="10"/>
  <c r="BP448" i="10"/>
  <c r="BQ448" i="10"/>
  <c r="BR448" i="10"/>
  <c r="BS448" i="10"/>
  <c r="BT448" i="10"/>
  <c r="BU448" i="10"/>
  <c r="BV448" i="10"/>
  <c r="BW448" i="10"/>
  <c r="BX448" i="10"/>
  <c r="BY448" i="10"/>
  <c r="BZ448" i="10"/>
  <c r="CA448" i="10"/>
  <c r="CB448" i="10"/>
  <c r="CC448" i="10"/>
  <c r="CD448" i="10"/>
  <c r="CE448" i="10"/>
  <c r="CF448" i="10"/>
  <c r="CG448" i="10"/>
  <c r="CH448" i="10"/>
  <c r="CI448" i="10"/>
  <c r="CJ448" i="10"/>
  <c r="CK448" i="10"/>
  <c r="CL448" i="10"/>
  <c r="CM448" i="10"/>
  <c r="CN448" i="10"/>
  <c r="CO448" i="10"/>
  <c r="CP448" i="10"/>
  <c r="CQ448" i="10"/>
  <c r="CR448" i="10"/>
  <c r="CS448" i="10"/>
  <c r="CT448" i="10"/>
  <c r="CU448" i="10"/>
  <c r="CV448" i="10"/>
  <c r="CW448" i="10"/>
  <c r="CX448" i="10"/>
  <c r="CY448" i="10"/>
  <c r="CZ448" i="10"/>
  <c r="DA448" i="10"/>
  <c r="DB448" i="10"/>
  <c r="BF449" i="10"/>
  <c r="BG449" i="10"/>
  <c r="BH449" i="10"/>
  <c r="BI449" i="10"/>
  <c r="BJ449" i="10"/>
  <c r="BK449" i="10"/>
  <c r="BL449" i="10"/>
  <c r="BM449" i="10"/>
  <c r="BN449" i="10"/>
  <c r="BO449" i="10"/>
  <c r="BP449" i="10"/>
  <c r="BQ449" i="10"/>
  <c r="BR449" i="10"/>
  <c r="BS449" i="10"/>
  <c r="BT449" i="10"/>
  <c r="BU449" i="10"/>
  <c r="BV449" i="10"/>
  <c r="BW449" i="10"/>
  <c r="BX449" i="10"/>
  <c r="BY449" i="10"/>
  <c r="BZ449" i="10"/>
  <c r="CA449" i="10"/>
  <c r="CB449" i="10"/>
  <c r="CC449" i="10"/>
  <c r="CD449" i="10"/>
  <c r="CE449" i="10"/>
  <c r="CF449" i="10"/>
  <c r="CG449" i="10"/>
  <c r="CH449" i="10"/>
  <c r="CI449" i="10"/>
  <c r="CJ449" i="10"/>
  <c r="CK449" i="10"/>
  <c r="CL449" i="10"/>
  <c r="CM449" i="10"/>
  <c r="CN449" i="10"/>
  <c r="CO449" i="10"/>
  <c r="CP449" i="10"/>
  <c r="CQ449" i="10"/>
  <c r="CR449" i="10"/>
  <c r="CS449" i="10"/>
  <c r="CT449" i="10"/>
  <c r="CU449" i="10"/>
  <c r="CV449" i="10"/>
  <c r="CW449" i="10"/>
  <c r="CX449" i="10"/>
  <c r="CY449" i="10"/>
  <c r="CZ449" i="10"/>
  <c r="DA449" i="10"/>
  <c r="DB449" i="10"/>
  <c r="BF450" i="10"/>
  <c r="BG450" i="10"/>
  <c r="BH450" i="10"/>
  <c r="BI450" i="10"/>
  <c r="BJ450" i="10"/>
  <c r="BK450" i="10"/>
  <c r="BL450" i="10"/>
  <c r="BM450" i="10"/>
  <c r="BN450" i="10"/>
  <c r="BO450" i="10"/>
  <c r="BP450" i="10"/>
  <c r="BQ450" i="10"/>
  <c r="BR450" i="10"/>
  <c r="BS450" i="10"/>
  <c r="BT450" i="10"/>
  <c r="BU450" i="10"/>
  <c r="BV450" i="10"/>
  <c r="BW450" i="10"/>
  <c r="BX450" i="10"/>
  <c r="BY450" i="10"/>
  <c r="BZ450" i="10"/>
  <c r="CA450" i="10"/>
  <c r="CB450" i="10"/>
  <c r="CC450" i="10"/>
  <c r="CD450" i="10"/>
  <c r="CE450" i="10"/>
  <c r="CF450" i="10"/>
  <c r="CG450" i="10"/>
  <c r="CH450" i="10"/>
  <c r="CI450" i="10"/>
  <c r="CJ450" i="10"/>
  <c r="CK450" i="10"/>
  <c r="CL450" i="10"/>
  <c r="CM450" i="10"/>
  <c r="CN450" i="10"/>
  <c r="CO450" i="10"/>
  <c r="CP450" i="10"/>
  <c r="CQ450" i="10"/>
  <c r="CR450" i="10"/>
  <c r="CS450" i="10"/>
  <c r="CT450" i="10"/>
  <c r="CU450" i="10"/>
  <c r="CV450" i="10"/>
  <c r="CW450" i="10"/>
  <c r="CX450" i="10"/>
  <c r="CY450" i="10"/>
  <c r="CZ450" i="10"/>
  <c r="DA450" i="10"/>
  <c r="DB450" i="10"/>
  <c r="BF451" i="10"/>
  <c r="BG451" i="10"/>
  <c r="BH451" i="10"/>
  <c r="BI451" i="10"/>
  <c r="BJ451" i="10"/>
  <c r="BK451" i="10"/>
  <c r="BL451" i="10"/>
  <c r="BM451" i="10"/>
  <c r="BN451" i="10"/>
  <c r="BO451" i="10"/>
  <c r="BP451" i="10"/>
  <c r="BQ451" i="10"/>
  <c r="BR451" i="10"/>
  <c r="BS451" i="10"/>
  <c r="BT451" i="10"/>
  <c r="BU451" i="10"/>
  <c r="BV451" i="10"/>
  <c r="BW451" i="10"/>
  <c r="BX451" i="10"/>
  <c r="BY451" i="10"/>
  <c r="BZ451" i="10"/>
  <c r="CA451" i="10"/>
  <c r="CB451" i="10"/>
  <c r="CC451" i="10"/>
  <c r="CD451" i="10"/>
  <c r="CE451" i="10"/>
  <c r="CF451" i="10"/>
  <c r="CG451" i="10"/>
  <c r="CH451" i="10"/>
  <c r="CI451" i="10"/>
  <c r="CJ451" i="10"/>
  <c r="CK451" i="10"/>
  <c r="CL451" i="10"/>
  <c r="CM451" i="10"/>
  <c r="CN451" i="10"/>
  <c r="CO451" i="10"/>
  <c r="CP451" i="10"/>
  <c r="CQ451" i="10"/>
  <c r="CR451" i="10"/>
  <c r="CS451" i="10"/>
  <c r="CT451" i="10"/>
  <c r="CU451" i="10"/>
  <c r="CV451" i="10"/>
  <c r="CW451" i="10"/>
  <c r="CX451" i="10"/>
  <c r="CY451" i="10"/>
  <c r="CZ451" i="10"/>
  <c r="DA451" i="10"/>
  <c r="DB451" i="10"/>
  <c r="BF452" i="10"/>
  <c r="BG452" i="10"/>
  <c r="BH452" i="10"/>
  <c r="BI452" i="10"/>
  <c r="BJ452" i="10"/>
  <c r="BK452" i="10"/>
  <c r="BL452" i="10"/>
  <c r="BM452" i="10"/>
  <c r="BN452" i="10"/>
  <c r="BO452" i="10"/>
  <c r="BP452" i="10"/>
  <c r="BQ452" i="10"/>
  <c r="BR452" i="10"/>
  <c r="BS452" i="10"/>
  <c r="BT452" i="10"/>
  <c r="BU452" i="10"/>
  <c r="BV452" i="10"/>
  <c r="BW452" i="10"/>
  <c r="BX452" i="10"/>
  <c r="BY452" i="10"/>
  <c r="BZ452" i="10"/>
  <c r="CA452" i="10"/>
  <c r="CB452" i="10"/>
  <c r="CC452" i="10"/>
  <c r="CD452" i="10"/>
  <c r="CE452" i="10"/>
  <c r="CF452" i="10"/>
  <c r="CG452" i="10"/>
  <c r="CH452" i="10"/>
  <c r="CI452" i="10"/>
  <c r="CJ452" i="10"/>
  <c r="CK452" i="10"/>
  <c r="CL452" i="10"/>
  <c r="CM452" i="10"/>
  <c r="CN452" i="10"/>
  <c r="CO452" i="10"/>
  <c r="CP452" i="10"/>
  <c r="CQ452" i="10"/>
  <c r="CR452" i="10"/>
  <c r="CS452" i="10"/>
  <c r="CT452" i="10"/>
  <c r="CU452" i="10"/>
  <c r="CV452" i="10"/>
  <c r="CW452" i="10"/>
  <c r="CX452" i="10"/>
  <c r="CY452" i="10"/>
  <c r="CZ452" i="10"/>
  <c r="DA452" i="10"/>
  <c r="DB452" i="10"/>
  <c r="BF453" i="10"/>
  <c r="BG453" i="10"/>
  <c r="BH453" i="10"/>
  <c r="BI453" i="10"/>
  <c r="BJ453" i="10"/>
  <c r="BK453" i="10"/>
  <c r="BL453" i="10"/>
  <c r="BM453" i="10"/>
  <c r="BN453" i="10"/>
  <c r="BO453" i="10"/>
  <c r="BP453" i="10"/>
  <c r="BQ453" i="10"/>
  <c r="BR453" i="10"/>
  <c r="BS453" i="10"/>
  <c r="BT453" i="10"/>
  <c r="BU453" i="10"/>
  <c r="BV453" i="10"/>
  <c r="BW453" i="10"/>
  <c r="BX453" i="10"/>
  <c r="BY453" i="10"/>
  <c r="BZ453" i="10"/>
  <c r="CA453" i="10"/>
  <c r="CB453" i="10"/>
  <c r="CC453" i="10"/>
  <c r="CD453" i="10"/>
  <c r="CE453" i="10"/>
  <c r="CF453" i="10"/>
  <c r="CG453" i="10"/>
  <c r="CH453" i="10"/>
  <c r="CI453" i="10"/>
  <c r="CJ453" i="10"/>
  <c r="CK453" i="10"/>
  <c r="CL453" i="10"/>
  <c r="CM453" i="10"/>
  <c r="CN453" i="10"/>
  <c r="CO453" i="10"/>
  <c r="CP453" i="10"/>
  <c r="CQ453" i="10"/>
  <c r="CR453" i="10"/>
  <c r="CS453" i="10"/>
  <c r="CT453" i="10"/>
  <c r="CU453" i="10"/>
  <c r="CV453" i="10"/>
  <c r="CW453" i="10"/>
  <c r="CX453" i="10"/>
  <c r="CY453" i="10"/>
  <c r="CZ453" i="10"/>
  <c r="DA453" i="10"/>
  <c r="DB453" i="10"/>
  <c r="BF454" i="10"/>
  <c r="BG454" i="10"/>
  <c r="BH454" i="10"/>
  <c r="BI454" i="10"/>
  <c r="BJ454" i="10"/>
  <c r="BK454" i="10"/>
  <c r="BL454" i="10"/>
  <c r="BM454" i="10"/>
  <c r="BN454" i="10"/>
  <c r="BO454" i="10"/>
  <c r="BP454" i="10"/>
  <c r="BQ454" i="10"/>
  <c r="BR454" i="10"/>
  <c r="BS454" i="10"/>
  <c r="BT454" i="10"/>
  <c r="BU454" i="10"/>
  <c r="BV454" i="10"/>
  <c r="BW454" i="10"/>
  <c r="BX454" i="10"/>
  <c r="BY454" i="10"/>
  <c r="BZ454" i="10"/>
  <c r="CA454" i="10"/>
  <c r="CB454" i="10"/>
  <c r="CC454" i="10"/>
  <c r="CD454" i="10"/>
  <c r="CE454" i="10"/>
  <c r="CF454" i="10"/>
  <c r="CG454" i="10"/>
  <c r="CH454" i="10"/>
  <c r="CI454" i="10"/>
  <c r="CJ454" i="10"/>
  <c r="CK454" i="10"/>
  <c r="CL454" i="10"/>
  <c r="CM454" i="10"/>
  <c r="CN454" i="10"/>
  <c r="CO454" i="10"/>
  <c r="CP454" i="10"/>
  <c r="CQ454" i="10"/>
  <c r="CR454" i="10"/>
  <c r="CS454" i="10"/>
  <c r="CT454" i="10"/>
  <c r="CU454" i="10"/>
  <c r="CV454" i="10"/>
  <c r="CW454" i="10"/>
  <c r="CX454" i="10"/>
  <c r="CY454" i="10"/>
  <c r="CZ454" i="10"/>
  <c r="DA454" i="10"/>
  <c r="DB454" i="10"/>
  <c r="BF455" i="10"/>
  <c r="BG455" i="10"/>
  <c r="BH455" i="10"/>
  <c r="BI455" i="10"/>
  <c r="BJ455" i="10"/>
  <c r="BK455" i="10"/>
  <c r="BL455" i="10"/>
  <c r="BM455" i="10"/>
  <c r="BN455" i="10"/>
  <c r="BO455" i="10"/>
  <c r="BP455" i="10"/>
  <c r="BQ455" i="10"/>
  <c r="BR455" i="10"/>
  <c r="BS455" i="10"/>
  <c r="BT455" i="10"/>
  <c r="BU455" i="10"/>
  <c r="BV455" i="10"/>
  <c r="BW455" i="10"/>
  <c r="BX455" i="10"/>
  <c r="BY455" i="10"/>
  <c r="BZ455" i="10"/>
  <c r="CA455" i="10"/>
  <c r="CB455" i="10"/>
  <c r="CC455" i="10"/>
  <c r="CD455" i="10"/>
  <c r="CE455" i="10"/>
  <c r="CF455" i="10"/>
  <c r="CG455" i="10"/>
  <c r="CH455" i="10"/>
  <c r="CI455" i="10"/>
  <c r="CJ455" i="10"/>
  <c r="CK455" i="10"/>
  <c r="CL455" i="10"/>
  <c r="CM455" i="10"/>
  <c r="CN455" i="10"/>
  <c r="CO455" i="10"/>
  <c r="CP455" i="10"/>
  <c r="CQ455" i="10"/>
  <c r="CR455" i="10"/>
  <c r="CS455" i="10"/>
  <c r="CT455" i="10"/>
  <c r="CU455" i="10"/>
  <c r="CV455" i="10"/>
  <c r="CW455" i="10"/>
  <c r="CX455" i="10"/>
  <c r="CY455" i="10"/>
  <c r="CZ455" i="10"/>
  <c r="DA455" i="10"/>
  <c r="DB455" i="10"/>
  <c r="BF456" i="10"/>
  <c r="BG456" i="10"/>
  <c r="BH456" i="10"/>
  <c r="BI456" i="10"/>
  <c r="BJ456" i="10"/>
  <c r="BK456" i="10"/>
  <c r="BL456" i="10"/>
  <c r="BM456" i="10"/>
  <c r="BN456" i="10"/>
  <c r="BO456" i="10"/>
  <c r="BP456" i="10"/>
  <c r="BQ456" i="10"/>
  <c r="BR456" i="10"/>
  <c r="BS456" i="10"/>
  <c r="BT456" i="10"/>
  <c r="BU456" i="10"/>
  <c r="BV456" i="10"/>
  <c r="BW456" i="10"/>
  <c r="BX456" i="10"/>
  <c r="BY456" i="10"/>
  <c r="BZ456" i="10"/>
  <c r="CA456" i="10"/>
  <c r="CB456" i="10"/>
  <c r="CC456" i="10"/>
  <c r="CD456" i="10"/>
  <c r="CE456" i="10"/>
  <c r="CF456" i="10"/>
  <c r="CG456" i="10"/>
  <c r="CH456" i="10"/>
  <c r="CI456" i="10"/>
  <c r="CJ456" i="10"/>
  <c r="CK456" i="10"/>
  <c r="CL456" i="10"/>
  <c r="CM456" i="10"/>
  <c r="CN456" i="10"/>
  <c r="CO456" i="10"/>
  <c r="CP456" i="10"/>
  <c r="CQ456" i="10"/>
  <c r="CR456" i="10"/>
  <c r="CS456" i="10"/>
  <c r="CT456" i="10"/>
  <c r="CU456" i="10"/>
  <c r="CV456" i="10"/>
  <c r="CW456" i="10"/>
  <c r="CX456" i="10"/>
  <c r="CY456" i="10"/>
  <c r="CZ456" i="10"/>
  <c r="DA456" i="10"/>
  <c r="DB456" i="10"/>
  <c r="BF457" i="10"/>
  <c r="BG457" i="10"/>
  <c r="BH457" i="10"/>
  <c r="BI457" i="10"/>
  <c r="BJ457" i="10"/>
  <c r="BK457" i="10"/>
  <c r="BL457" i="10"/>
  <c r="BM457" i="10"/>
  <c r="BN457" i="10"/>
  <c r="BO457" i="10"/>
  <c r="BP457" i="10"/>
  <c r="BQ457" i="10"/>
  <c r="BR457" i="10"/>
  <c r="BS457" i="10"/>
  <c r="BT457" i="10"/>
  <c r="BU457" i="10"/>
  <c r="BV457" i="10"/>
  <c r="BW457" i="10"/>
  <c r="BX457" i="10"/>
  <c r="BY457" i="10"/>
  <c r="BZ457" i="10"/>
  <c r="CA457" i="10"/>
  <c r="CB457" i="10"/>
  <c r="CC457" i="10"/>
  <c r="CD457" i="10"/>
  <c r="CE457" i="10"/>
  <c r="CF457" i="10"/>
  <c r="CG457" i="10"/>
  <c r="CH457" i="10"/>
  <c r="CI457" i="10"/>
  <c r="CJ457" i="10"/>
  <c r="CK457" i="10"/>
  <c r="CL457" i="10"/>
  <c r="CM457" i="10"/>
  <c r="CN457" i="10"/>
  <c r="CO457" i="10"/>
  <c r="CP457" i="10"/>
  <c r="CQ457" i="10"/>
  <c r="CR457" i="10"/>
  <c r="CS457" i="10"/>
  <c r="CT457" i="10"/>
  <c r="CU457" i="10"/>
  <c r="CV457" i="10"/>
  <c r="CW457" i="10"/>
  <c r="CX457" i="10"/>
  <c r="CY457" i="10"/>
  <c r="CZ457" i="10"/>
  <c r="DA457" i="10"/>
  <c r="DB457" i="10"/>
  <c r="BF458" i="10"/>
  <c r="BG458" i="10"/>
  <c r="BH458" i="10"/>
  <c r="BI458" i="10"/>
  <c r="BJ458" i="10"/>
  <c r="BK458" i="10"/>
  <c r="BL458" i="10"/>
  <c r="BM458" i="10"/>
  <c r="BN458" i="10"/>
  <c r="BO458" i="10"/>
  <c r="BP458" i="10"/>
  <c r="BQ458" i="10"/>
  <c r="BR458" i="10"/>
  <c r="BS458" i="10"/>
  <c r="BT458" i="10"/>
  <c r="BU458" i="10"/>
  <c r="BV458" i="10"/>
  <c r="BW458" i="10"/>
  <c r="BX458" i="10"/>
  <c r="BY458" i="10"/>
  <c r="BZ458" i="10"/>
  <c r="CA458" i="10"/>
  <c r="CB458" i="10"/>
  <c r="CC458" i="10"/>
  <c r="CD458" i="10"/>
  <c r="CE458" i="10"/>
  <c r="CF458" i="10"/>
  <c r="CG458" i="10"/>
  <c r="CH458" i="10"/>
  <c r="CI458" i="10"/>
  <c r="CJ458" i="10"/>
  <c r="CK458" i="10"/>
  <c r="CL458" i="10"/>
  <c r="CM458" i="10"/>
  <c r="CN458" i="10"/>
  <c r="CO458" i="10"/>
  <c r="CP458" i="10"/>
  <c r="CQ458" i="10"/>
  <c r="CR458" i="10"/>
  <c r="CS458" i="10"/>
  <c r="CT458" i="10"/>
  <c r="CU458" i="10"/>
  <c r="CV458" i="10"/>
  <c r="CW458" i="10"/>
  <c r="CX458" i="10"/>
  <c r="CY458" i="10"/>
  <c r="CZ458" i="10"/>
  <c r="DA458" i="10"/>
  <c r="DB458" i="10"/>
  <c r="BF459" i="10"/>
  <c r="BG459" i="10"/>
  <c r="BH459" i="10"/>
  <c r="BI459" i="10"/>
  <c r="BJ459" i="10"/>
  <c r="BK459" i="10"/>
  <c r="BL459" i="10"/>
  <c r="BM459" i="10"/>
  <c r="BN459" i="10"/>
  <c r="BO459" i="10"/>
  <c r="BP459" i="10"/>
  <c r="BQ459" i="10"/>
  <c r="BR459" i="10"/>
  <c r="BS459" i="10"/>
  <c r="BT459" i="10"/>
  <c r="BU459" i="10"/>
  <c r="BV459" i="10"/>
  <c r="BW459" i="10"/>
  <c r="BX459" i="10"/>
  <c r="BY459" i="10"/>
  <c r="BZ459" i="10"/>
  <c r="CA459" i="10"/>
  <c r="CB459" i="10"/>
  <c r="CC459" i="10"/>
  <c r="CD459" i="10"/>
  <c r="CE459" i="10"/>
  <c r="CF459" i="10"/>
  <c r="CG459" i="10"/>
  <c r="CH459" i="10"/>
  <c r="CI459" i="10"/>
  <c r="CJ459" i="10"/>
  <c r="CK459" i="10"/>
  <c r="CL459" i="10"/>
  <c r="CM459" i="10"/>
  <c r="CN459" i="10"/>
  <c r="CO459" i="10"/>
  <c r="CP459" i="10"/>
  <c r="CQ459" i="10"/>
  <c r="CR459" i="10"/>
  <c r="CS459" i="10"/>
  <c r="CT459" i="10"/>
  <c r="CU459" i="10"/>
  <c r="CV459" i="10"/>
  <c r="CW459" i="10"/>
  <c r="CX459" i="10"/>
  <c r="CY459" i="10"/>
  <c r="CZ459" i="10"/>
  <c r="DA459" i="10"/>
  <c r="DB459" i="10"/>
  <c r="BF460" i="10"/>
  <c r="BG460" i="10"/>
  <c r="BH460" i="10"/>
  <c r="BI460" i="10"/>
  <c r="BJ460" i="10"/>
  <c r="BK460" i="10"/>
  <c r="BL460" i="10"/>
  <c r="BM460" i="10"/>
  <c r="BN460" i="10"/>
  <c r="BO460" i="10"/>
  <c r="BP460" i="10"/>
  <c r="BQ460" i="10"/>
  <c r="BR460" i="10"/>
  <c r="BS460" i="10"/>
  <c r="BT460" i="10"/>
  <c r="BU460" i="10"/>
  <c r="BV460" i="10"/>
  <c r="BW460" i="10"/>
  <c r="BX460" i="10"/>
  <c r="BY460" i="10"/>
  <c r="BZ460" i="10"/>
  <c r="CA460" i="10"/>
  <c r="CB460" i="10"/>
  <c r="CC460" i="10"/>
  <c r="CD460" i="10"/>
  <c r="CE460" i="10"/>
  <c r="CF460" i="10"/>
  <c r="CG460" i="10"/>
  <c r="CH460" i="10"/>
  <c r="CI460" i="10"/>
  <c r="CJ460" i="10"/>
  <c r="CK460" i="10"/>
  <c r="CL460" i="10"/>
  <c r="CM460" i="10"/>
  <c r="CN460" i="10"/>
  <c r="CO460" i="10"/>
  <c r="CP460" i="10"/>
  <c r="CQ460" i="10"/>
  <c r="CR460" i="10"/>
  <c r="CS460" i="10"/>
  <c r="CT460" i="10"/>
  <c r="CU460" i="10"/>
  <c r="CV460" i="10"/>
  <c r="CW460" i="10"/>
  <c r="CX460" i="10"/>
  <c r="CY460" i="10"/>
  <c r="CZ460" i="10"/>
  <c r="DA460" i="10"/>
  <c r="DB460" i="10"/>
  <c r="BF461" i="10"/>
  <c r="BG461" i="10"/>
  <c r="BH461" i="10"/>
  <c r="BI461" i="10"/>
  <c r="BJ461" i="10"/>
  <c r="BK461" i="10"/>
  <c r="BL461" i="10"/>
  <c r="BM461" i="10"/>
  <c r="BN461" i="10"/>
  <c r="BO461" i="10"/>
  <c r="BP461" i="10"/>
  <c r="BQ461" i="10"/>
  <c r="BR461" i="10"/>
  <c r="BS461" i="10"/>
  <c r="BT461" i="10"/>
  <c r="BU461" i="10"/>
  <c r="BV461" i="10"/>
  <c r="BW461" i="10"/>
  <c r="BX461" i="10"/>
  <c r="BY461" i="10"/>
  <c r="BZ461" i="10"/>
  <c r="CA461" i="10"/>
  <c r="CB461" i="10"/>
  <c r="CC461" i="10"/>
  <c r="CD461" i="10"/>
  <c r="CE461" i="10"/>
  <c r="CF461" i="10"/>
  <c r="CG461" i="10"/>
  <c r="CH461" i="10"/>
  <c r="CI461" i="10"/>
  <c r="CJ461" i="10"/>
  <c r="CK461" i="10"/>
  <c r="CL461" i="10"/>
  <c r="CM461" i="10"/>
  <c r="CN461" i="10"/>
  <c r="CO461" i="10"/>
  <c r="CP461" i="10"/>
  <c r="CQ461" i="10"/>
  <c r="CR461" i="10"/>
  <c r="CS461" i="10"/>
  <c r="CT461" i="10"/>
  <c r="CU461" i="10"/>
  <c r="CV461" i="10"/>
  <c r="CW461" i="10"/>
  <c r="CX461" i="10"/>
  <c r="CY461" i="10"/>
  <c r="CZ461" i="10"/>
  <c r="DA461" i="10"/>
  <c r="DB461" i="10"/>
  <c r="BF462" i="10"/>
  <c r="BG462" i="10"/>
  <c r="BH462" i="10"/>
  <c r="BI462" i="10"/>
  <c r="BJ462" i="10"/>
  <c r="BK462" i="10"/>
  <c r="BL462" i="10"/>
  <c r="BM462" i="10"/>
  <c r="BN462" i="10"/>
  <c r="BO462" i="10"/>
  <c r="BP462" i="10"/>
  <c r="BQ462" i="10"/>
  <c r="BR462" i="10"/>
  <c r="BS462" i="10"/>
  <c r="BT462" i="10"/>
  <c r="BU462" i="10"/>
  <c r="BV462" i="10"/>
  <c r="BW462" i="10"/>
  <c r="BX462" i="10"/>
  <c r="BY462" i="10"/>
  <c r="BZ462" i="10"/>
  <c r="CA462" i="10"/>
  <c r="CB462" i="10"/>
  <c r="CC462" i="10"/>
  <c r="CD462" i="10"/>
  <c r="CE462" i="10"/>
  <c r="CF462" i="10"/>
  <c r="CG462" i="10"/>
  <c r="CH462" i="10"/>
  <c r="CI462" i="10"/>
  <c r="CJ462" i="10"/>
  <c r="CK462" i="10"/>
  <c r="CL462" i="10"/>
  <c r="CM462" i="10"/>
  <c r="CN462" i="10"/>
  <c r="CO462" i="10"/>
  <c r="CP462" i="10"/>
  <c r="CQ462" i="10"/>
  <c r="CR462" i="10"/>
  <c r="CS462" i="10"/>
  <c r="CT462" i="10"/>
  <c r="CU462" i="10"/>
  <c r="CV462" i="10"/>
  <c r="CW462" i="10"/>
  <c r="CX462" i="10"/>
  <c r="CY462" i="10"/>
  <c r="CZ462" i="10"/>
  <c r="DA462" i="10"/>
  <c r="DB462" i="10"/>
  <c r="BF463" i="10"/>
  <c r="BG463" i="10"/>
  <c r="BH463" i="10"/>
  <c r="BI463" i="10"/>
  <c r="BJ463" i="10"/>
  <c r="BK463" i="10"/>
  <c r="BL463" i="10"/>
  <c r="BM463" i="10"/>
  <c r="BN463" i="10"/>
  <c r="BO463" i="10"/>
  <c r="BP463" i="10"/>
  <c r="BQ463" i="10"/>
  <c r="BR463" i="10"/>
  <c r="BS463" i="10"/>
  <c r="BT463" i="10"/>
  <c r="BU463" i="10"/>
  <c r="BV463" i="10"/>
  <c r="BW463" i="10"/>
  <c r="BX463" i="10"/>
  <c r="BY463" i="10"/>
  <c r="BZ463" i="10"/>
  <c r="CA463" i="10"/>
  <c r="CB463" i="10"/>
  <c r="CC463" i="10"/>
  <c r="CD463" i="10"/>
  <c r="CE463" i="10"/>
  <c r="CF463" i="10"/>
  <c r="CG463" i="10"/>
  <c r="CH463" i="10"/>
  <c r="CI463" i="10"/>
  <c r="CJ463" i="10"/>
  <c r="CK463" i="10"/>
  <c r="CL463" i="10"/>
  <c r="CM463" i="10"/>
  <c r="CN463" i="10"/>
  <c r="CO463" i="10"/>
  <c r="CP463" i="10"/>
  <c r="CQ463" i="10"/>
  <c r="CR463" i="10"/>
  <c r="CS463" i="10"/>
  <c r="CT463" i="10"/>
  <c r="CU463" i="10"/>
  <c r="CV463" i="10"/>
  <c r="CW463" i="10"/>
  <c r="CX463" i="10"/>
  <c r="CY463" i="10"/>
  <c r="CZ463" i="10"/>
  <c r="DA463" i="10"/>
  <c r="DB463" i="10"/>
  <c r="BF464" i="10"/>
  <c r="BG464" i="10"/>
  <c r="BH464" i="10"/>
  <c r="BI464" i="10"/>
  <c r="BJ464" i="10"/>
  <c r="BK464" i="10"/>
  <c r="BL464" i="10"/>
  <c r="BM464" i="10"/>
  <c r="BN464" i="10"/>
  <c r="BO464" i="10"/>
  <c r="BP464" i="10"/>
  <c r="BQ464" i="10"/>
  <c r="BR464" i="10"/>
  <c r="BS464" i="10"/>
  <c r="BT464" i="10"/>
  <c r="BU464" i="10"/>
  <c r="BV464" i="10"/>
  <c r="BW464" i="10"/>
  <c r="BX464" i="10"/>
  <c r="BY464" i="10"/>
  <c r="BZ464" i="10"/>
  <c r="CA464" i="10"/>
  <c r="CB464" i="10"/>
  <c r="CC464" i="10"/>
  <c r="CD464" i="10"/>
  <c r="CE464" i="10"/>
  <c r="CF464" i="10"/>
  <c r="CG464" i="10"/>
  <c r="CH464" i="10"/>
  <c r="CI464" i="10"/>
  <c r="CJ464" i="10"/>
  <c r="CK464" i="10"/>
  <c r="CL464" i="10"/>
  <c r="CM464" i="10"/>
  <c r="CN464" i="10"/>
  <c r="CO464" i="10"/>
  <c r="CP464" i="10"/>
  <c r="CQ464" i="10"/>
  <c r="CR464" i="10"/>
  <c r="CS464" i="10"/>
  <c r="CT464" i="10"/>
  <c r="CU464" i="10"/>
  <c r="CV464" i="10"/>
  <c r="CW464" i="10"/>
  <c r="CX464" i="10"/>
  <c r="CY464" i="10"/>
  <c r="CZ464" i="10"/>
  <c r="DA464" i="10"/>
  <c r="DB464" i="10"/>
  <c r="BF465" i="10"/>
  <c r="BG465" i="10"/>
  <c r="BH465" i="10"/>
  <c r="BI465" i="10"/>
  <c r="BJ465" i="10"/>
  <c r="BK465" i="10"/>
  <c r="BL465" i="10"/>
  <c r="BM465" i="10"/>
  <c r="BN465" i="10"/>
  <c r="BO465" i="10"/>
  <c r="BP465" i="10"/>
  <c r="BQ465" i="10"/>
  <c r="BR465" i="10"/>
  <c r="BS465" i="10"/>
  <c r="BT465" i="10"/>
  <c r="BU465" i="10"/>
  <c r="BV465" i="10"/>
  <c r="BW465" i="10"/>
  <c r="BX465" i="10"/>
  <c r="BY465" i="10"/>
  <c r="BZ465" i="10"/>
  <c r="CA465" i="10"/>
  <c r="CB465" i="10"/>
  <c r="CC465" i="10"/>
  <c r="CD465" i="10"/>
  <c r="CE465" i="10"/>
  <c r="CF465" i="10"/>
  <c r="CG465" i="10"/>
  <c r="CH465" i="10"/>
  <c r="CI465" i="10"/>
  <c r="CJ465" i="10"/>
  <c r="CK465" i="10"/>
  <c r="CL465" i="10"/>
  <c r="CM465" i="10"/>
  <c r="CN465" i="10"/>
  <c r="CO465" i="10"/>
  <c r="CP465" i="10"/>
  <c r="CQ465" i="10"/>
  <c r="CR465" i="10"/>
  <c r="CS465" i="10"/>
  <c r="CT465" i="10"/>
  <c r="CU465" i="10"/>
  <c r="CV465" i="10"/>
  <c r="CW465" i="10"/>
  <c r="CX465" i="10"/>
  <c r="CY465" i="10"/>
  <c r="CZ465" i="10"/>
  <c r="DA465" i="10"/>
  <c r="DB465" i="10"/>
  <c r="BF466" i="10"/>
  <c r="BG466" i="10"/>
  <c r="BH466" i="10"/>
  <c r="BI466" i="10"/>
  <c r="BJ466" i="10"/>
  <c r="BK466" i="10"/>
  <c r="BL466" i="10"/>
  <c r="BM466" i="10"/>
  <c r="BN466" i="10"/>
  <c r="BO466" i="10"/>
  <c r="BP466" i="10"/>
  <c r="BQ466" i="10"/>
  <c r="BR466" i="10"/>
  <c r="BS466" i="10"/>
  <c r="BT466" i="10"/>
  <c r="BU466" i="10"/>
  <c r="BV466" i="10"/>
  <c r="BW466" i="10"/>
  <c r="BX466" i="10"/>
  <c r="BY466" i="10"/>
  <c r="BZ466" i="10"/>
  <c r="CA466" i="10"/>
  <c r="CB466" i="10"/>
  <c r="CC466" i="10"/>
  <c r="CD466" i="10"/>
  <c r="CE466" i="10"/>
  <c r="CF466" i="10"/>
  <c r="CG466" i="10"/>
  <c r="CH466" i="10"/>
  <c r="CI466" i="10"/>
  <c r="CJ466" i="10"/>
  <c r="CK466" i="10"/>
  <c r="CL466" i="10"/>
  <c r="CM466" i="10"/>
  <c r="CN466" i="10"/>
  <c r="CO466" i="10"/>
  <c r="CP466" i="10"/>
  <c r="CQ466" i="10"/>
  <c r="CR466" i="10"/>
  <c r="CS466" i="10"/>
  <c r="CT466" i="10"/>
  <c r="CU466" i="10"/>
  <c r="CV466" i="10"/>
  <c r="CW466" i="10"/>
  <c r="CX466" i="10"/>
  <c r="CY466" i="10"/>
  <c r="CZ466" i="10"/>
  <c r="DA466" i="10"/>
  <c r="DB466" i="10"/>
  <c r="BF467" i="10"/>
  <c r="BG467" i="10"/>
  <c r="BH467" i="10"/>
  <c r="BI467" i="10"/>
  <c r="BJ467" i="10"/>
  <c r="BK467" i="10"/>
  <c r="BL467" i="10"/>
  <c r="BM467" i="10"/>
  <c r="BN467" i="10"/>
  <c r="BO467" i="10"/>
  <c r="BP467" i="10"/>
  <c r="BQ467" i="10"/>
  <c r="BR467" i="10"/>
  <c r="BS467" i="10"/>
  <c r="BT467" i="10"/>
  <c r="BU467" i="10"/>
  <c r="BV467" i="10"/>
  <c r="BW467" i="10"/>
  <c r="BX467" i="10"/>
  <c r="BY467" i="10"/>
  <c r="BZ467" i="10"/>
  <c r="CA467" i="10"/>
  <c r="CB467" i="10"/>
  <c r="CC467" i="10"/>
  <c r="CD467" i="10"/>
  <c r="CE467" i="10"/>
  <c r="CF467" i="10"/>
  <c r="CG467" i="10"/>
  <c r="CH467" i="10"/>
  <c r="CI467" i="10"/>
  <c r="CJ467" i="10"/>
  <c r="CK467" i="10"/>
  <c r="CL467" i="10"/>
  <c r="CM467" i="10"/>
  <c r="CN467" i="10"/>
  <c r="CO467" i="10"/>
  <c r="CP467" i="10"/>
  <c r="CQ467" i="10"/>
  <c r="CR467" i="10"/>
  <c r="CS467" i="10"/>
  <c r="CT467" i="10"/>
  <c r="CU467" i="10"/>
  <c r="CV467" i="10"/>
  <c r="CW467" i="10"/>
  <c r="CX467" i="10"/>
  <c r="CY467" i="10"/>
  <c r="CZ467" i="10"/>
  <c r="DA467" i="10"/>
  <c r="DB467" i="10"/>
  <c r="BF468" i="10"/>
  <c r="BG468" i="10"/>
  <c r="BH468" i="10"/>
  <c r="BI468" i="10"/>
  <c r="BJ468" i="10"/>
  <c r="BK468" i="10"/>
  <c r="BL468" i="10"/>
  <c r="BM468" i="10"/>
  <c r="BN468" i="10"/>
  <c r="BO468" i="10"/>
  <c r="BP468" i="10"/>
  <c r="BQ468" i="10"/>
  <c r="BR468" i="10"/>
  <c r="BS468" i="10"/>
  <c r="BT468" i="10"/>
  <c r="BU468" i="10"/>
  <c r="BV468" i="10"/>
  <c r="BW468" i="10"/>
  <c r="BX468" i="10"/>
  <c r="BY468" i="10"/>
  <c r="BZ468" i="10"/>
  <c r="CA468" i="10"/>
  <c r="CB468" i="10"/>
  <c r="CC468" i="10"/>
  <c r="CD468" i="10"/>
  <c r="CE468" i="10"/>
  <c r="CF468" i="10"/>
  <c r="CG468" i="10"/>
  <c r="CH468" i="10"/>
  <c r="CI468" i="10"/>
  <c r="CJ468" i="10"/>
  <c r="CK468" i="10"/>
  <c r="CL468" i="10"/>
  <c r="CM468" i="10"/>
  <c r="CN468" i="10"/>
  <c r="CO468" i="10"/>
  <c r="CP468" i="10"/>
  <c r="CQ468" i="10"/>
  <c r="CR468" i="10"/>
  <c r="CS468" i="10"/>
  <c r="CT468" i="10"/>
  <c r="CU468" i="10"/>
  <c r="CV468" i="10"/>
  <c r="CW468" i="10"/>
  <c r="CX468" i="10"/>
  <c r="CY468" i="10"/>
  <c r="CZ468" i="10"/>
  <c r="DA468" i="10"/>
  <c r="DB468" i="10"/>
  <c r="BF469" i="10"/>
  <c r="BG469" i="10"/>
  <c r="BH469" i="10"/>
  <c r="BI469" i="10"/>
  <c r="BJ469" i="10"/>
  <c r="BK469" i="10"/>
  <c r="BL469" i="10"/>
  <c r="BM469" i="10"/>
  <c r="BN469" i="10"/>
  <c r="BO469" i="10"/>
  <c r="BP469" i="10"/>
  <c r="BQ469" i="10"/>
  <c r="BR469" i="10"/>
  <c r="BS469" i="10"/>
  <c r="BT469" i="10"/>
  <c r="BU469" i="10"/>
  <c r="BV469" i="10"/>
  <c r="BW469" i="10"/>
  <c r="BX469" i="10"/>
  <c r="BY469" i="10"/>
  <c r="BZ469" i="10"/>
  <c r="CA469" i="10"/>
  <c r="CB469" i="10"/>
  <c r="CC469" i="10"/>
  <c r="CD469" i="10"/>
  <c r="CE469" i="10"/>
  <c r="CF469" i="10"/>
  <c r="CG469" i="10"/>
  <c r="CH469" i="10"/>
  <c r="CI469" i="10"/>
  <c r="CJ469" i="10"/>
  <c r="CK469" i="10"/>
  <c r="CL469" i="10"/>
  <c r="CM469" i="10"/>
  <c r="CN469" i="10"/>
  <c r="CO469" i="10"/>
  <c r="CP469" i="10"/>
  <c r="CQ469" i="10"/>
  <c r="CR469" i="10"/>
  <c r="CS469" i="10"/>
  <c r="CT469" i="10"/>
  <c r="CU469" i="10"/>
  <c r="CV469" i="10"/>
  <c r="CW469" i="10"/>
  <c r="CX469" i="10"/>
  <c r="CY469" i="10"/>
  <c r="CZ469" i="10"/>
  <c r="DA469" i="10"/>
  <c r="DB469" i="10"/>
  <c r="BF470" i="10"/>
  <c r="BG470" i="10"/>
  <c r="BH470" i="10"/>
  <c r="BI470" i="10"/>
  <c r="BJ470" i="10"/>
  <c r="BK470" i="10"/>
  <c r="BL470" i="10"/>
  <c r="BM470" i="10"/>
  <c r="BN470" i="10"/>
  <c r="BO470" i="10"/>
  <c r="BP470" i="10"/>
  <c r="BQ470" i="10"/>
  <c r="BR470" i="10"/>
  <c r="BS470" i="10"/>
  <c r="BT470" i="10"/>
  <c r="BU470" i="10"/>
  <c r="BV470" i="10"/>
  <c r="BW470" i="10"/>
  <c r="BX470" i="10"/>
  <c r="BY470" i="10"/>
  <c r="BZ470" i="10"/>
  <c r="CA470" i="10"/>
  <c r="CB470" i="10"/>
  <c r="CC470" i="10"/>
  <c r="CD470" i="10"/>
  <c r="CE470" i="10"/>
  <c r="CF470" i="10"/>
  <c r="CG470" i="10"/>
  <c r="CH470" i="10"/>
  <c r="CI470" i="10"/>
  <c r="CJ470" i="10"/>
  <c r="CK470" i="10"/>
  <c r="CL470" i="10"/>
  <c r="CM470" i="10"/>
  <c r="CN470" i="10"/>
  <c r="CO470" i="10"/>
  <c r="CP470" i="10"/>
  <c r="CQ470" i="10"/>
  <c r="CR470" i="10"/>
  <c r="CS470" i="10"/>
  <c r="CT470" i="10"/>
  <c r="CU470" i="10"/>
  <c r="CV470" i="10"/>
  <c r="CW470" i="10"/>
  <c r="CX470" i="10"/>
  <c r="CY470" i="10"/>
  <c r="CZ470" i="10"/>
  <c r="DA470" i="10"/>
  <c r="DB470" i="10"/>
  <c r="BF471" i="10"/>
  <c r="BG471" i="10"/>
  <c r="BH471" i="10"/>
  <c r="BI471" i="10"/>
  <c r="BJ471" i="10"/>
  <c r="BK471" i="10"/>
  <c r="BL471" i="10"/>
  <c r="BM471" i="10"/>
  <c r="BN471" i="10"/>
  <c r="BO471" i="10"/>
  <c r="BP471" i="10"/>
  <c r="BQ471" i="10"/>
  <c r="BR471" i="10"/>
  <c r="BS471" i="10"/>
  <c r="BT471" i="10"/>
  <c r="BU471" i="10"/>
  <c r="BV471" i="10"/>
  <c r="BW471" i="10"/>
  <c r="BX471" i="10"/>
  <c r="BY471" i="10"/>
  <c r="BZ471" i="10"/>
  <c r="CA471" i="10"/>
  <c r="CB471" i="10"/>
  <c r="CC471" i="10"/>
  <c r="CD471" i="10"/>
  <c r="CE471" i="10"/>
  <c r="CF471" i="10"/>
  <c r="CG471" i="10"/>
  <c r="CH471" i="10"/>
  <c r="CI471" i="10"/>
  <c r="CJ471" i="10"/>
  <c r="CK471" i="10"/>
  <c r="CL471" i="10"/>
  <c r="CM471" i="10"/>
  <c r="CN471" i="10"/>
  <c r="CO471" i="10"/>
  <c r="CP471" i="10"/>
  <c r="CQ471" i="10"/>
  <c r="CR471" i="10"/>
  <c r="CS471" i="10"/>
  <c r="CT471" i="10"/>
  <c r="CU471" i="10"/>
  <c r="CV471" i="10"/>
  <c r="CW471" i="10"/>
  <c r="CX471" i="10"/>
  <c r="CY471" i="10"/>
  <c r="CZ471" i="10"/>
  <c r="DA471" i="10"/>
  <c r="DB471" i="10"/>
  <c r="BF472" i="10"/>
  <c r="BG472" i="10"/>
  <c r="BH472" i="10"/>
  <c r="BI472" i="10"/>
  <c r="BJ472" i="10"/>
  <c r="BK472" i="10"/>
  <c r="BL472" i="10"/>
  <c r="BM472" i="10"/>
  <c r="BN472" i="10"/>
  <c r="BO472" i="10"/>
  <c r="BP472" i="10"/>
  <c r="BQ472" i="10"/>
  <c r="BR472" i="10"/>
  <c r="BS472" i="10"/>
  <c r="BT472" i="10"/>
  <c r="BU472" i="10"/>
  <c r="BV472" i="10"/>
  <c r="BW472" i="10"/>
  <c r="BX472" i="10"/>
  <c r="BY472" i="10"/>
  <c r="BZ472" i="10"/>
  <c r="CA472" i="10"/>
  <c r="CB472" i="10"/>
  <c r="CC472" i="10"/>
  <c r="CD472" i="10"/>
  <c r="CE472" i="10"/>
  <c r="CF472" i="10"/>
  <c r="CG472" i="10"/>
  <c r="CH472" i="10"/>
  <c r="CI472" i="10"/>
  <c r="CJ472" i="10"/>
  <c r="CK472" i="10"/>
  <c r="CL472" i="10"/>
  <c r="CM472" i="10"/>
  <c r="CN472" i="10"/>
  <c r="CO472" i="10"/>
  <c r="CP472" i="10"/>
  <c r="CQ472" i="10"/>
  <c r="CR472" i="10"/>
  <c r="CS472" i="10"/>
  <c r="CT472" i="10"/>
  <c r="CU472" i="10"/>
  <c r="CV472" i="10"/>
  <c r="CW472" i="10"/>
  <c r="CX472" i="10"/>
  <c r="CY472" i="10"/>
  <c r="CZ472" i="10"/>
  <c r="DA472" i="10"/>
  <c r="DB472" i="10"/>
  <c r="BF473" i="10"/>
  <c r="BG473" i="10"/>
  <c r="BH473" i="10"/>
  <c r="BI473" i="10"/>
  <c r="BJ473" i="10"/>
  <c r="BK473" i="10"/>
  <c r="BL473" i="10"/>
  <c r="BM473" i="10"/>
  <c r="BN473" i="10"/>
  <c r="BO473" i="10"/>
  <c r="BP473" i="10"/>
  <c r="BQ473" i="10"/>
  <c r="BR473" i="10"/>
  <c r="BS473" i="10"/>
  <c r="BT473" i="10"/>
  <c r="BU473" i="10"/>
  <c r="BV473" i="10"/>
  <c r="BW473" i="10"/>
  <c r="BX473" i="10"/>
  <c r="BY473" i="10"/>
  <c r="BZ473" i="10"/>
  <c r="CA473" i="10"/>
  <c r="CB473" i="10"/>
  <c r="CC473" i="10"/>
  <c r="CD473" i="10"/>
  <c r="CE473" i="10"/>
  <c r="CF473" i="10"/>
  <c r="CG473" i="10"/>
  <c r="CH473" i="10"/>
  <c r="CI473" i="10"/>
  <c r="CJ473" i="10"/>
  <c r="CK473" i="10"/>
  <c r="CL473" i="10"/>
  <c r="CM473" i="10"/>
  <c r="CN473" i="10"/>
  <c r="CO473" i="10"/>
  <c r="CP473" i="10"/>
  <c r="CQ473" i="10"/>
  <c r="CR473" i="10"/>
  <c r="CS473" i="10"/>
  <c r="CT473" i="10"/>
  <c r="CU473" i="10"/>
  <c r="CV473" i="10"/>
  <c r="CW473" i="10"/>
  <c r="CX473" i="10"/>
  <c r="CY473" i="10"/>
  <c r="CZ473" i="10"/>
  <c r="DA473" i="10"/>
  <c r="DB473" i="10"/>
  <c r="BF474" i="10"/>
  <c r="BG474" i="10"/>
  <c r="BH474" i="10"/>
  <c r="BI474" i="10"/>
  <c r="BJ474" i="10"/>
  <c r="BK474" i="10"/>
  <c r="BL474" i="10"/>
  <c r="BM474" i="10"/>
  <c r="BN474" i="10"/>
  <c r="BO474" i="10"/>
  <c r="BP474" i="10"/>
  <c r="BQ474" i="10"/>
  <c r="BR474" i="10"/>
  <c r="BS474" i="10"/>
  <c r="BT474" i="10"/>
  <c r="BU474" i="10"/>
  <c r="BV474" i="10"/>
  <c r="BW474" i="10"/>
  <c r="BX474" i="10"/>
  <c r="BY474" i="10"/>
  <c r="BZ474" i="10"/>
  <c r="CA474" i="10"/>
  <c r="CB474" i="10"/>
  <c r="CC474" i="10"/>
  <c r="CD474" i="10"/>
  <c r="CE474" i="10"/>
  <c r="CF474" i="10"/>
  <c r="CG474" i="10"/>
  <c r="CH474" i="10"/>
  <c r="CI474" i="10"/>
  <c r="CJ474" i="10"/>
  <c r="CK474" i="10"/>
  <c r="CL474" i="10"/>
  <c r="CM474" i="10"/>
  <c r="CN474" i="10"/>
  <c r="CO474" i="10"/>
  <c r="CP474" i="10"/>
  <c r="CQ474" i="10"/>
  <c r="CR474" i="10"/>
  <c r="CS474" i="10"/>
  <c r="CT474" i="10"/>
  <c r="CU474" i="10"/>
  <c r="CV474" i="10"/>
  <c r="CW474" i="10"/>
  <c r="CX474" i="10"/>
  <c r="CY474" i="10"/>
  <c r="CZ474" i="10"/>
  <c r="DA474" i="10"/>
  <c r="DB474" i="10"/>
  <c r="BF475" i="10"/>
  <c r="BG475" i="10"/>
  <c r="BH475" i="10"/>
  <c r="BI475" i="10"/>
  <c r="BJ475" i="10"/>
  <c r="BK475" i="10"/>
  <c r="BL475" i="10"/>
  <c r="BM475" i="10"/>
  <c r="BN475" i="10"/>
  <c r="BO475" i="10"/>
  <c r="BP475" i="10"/>
  <c r="BQ475" i="10"/>
  <c r="BR475" i="10"/>
  <c r="BS475" i="10"/>
  <c r="BT475" i="10"/>
  <c r="BU475" i="10"/>
  <c r="BV475" i="10"/>
  <c r="BW475" i="10"/>
  <c r="BX475" i="10"/>
  <c r="BY475" i="10"/>
  <c r="BZ475" i="10"/>
  <c r="CA475" i="10"/>
  <c r="CB475" i="10"/>
  <c r="CC475" i="10"/>
  <c r="CD475" i="10"/>
  <c r="CE475" i="10"/>
  <c r="CF475" i="10"/>
  <c r="CG475" i="10"/>
  <c r="CH475" i="10"/>
  <c r="CI475" i="10"/>
  <c r="CJ475" i="10"/>
  <c r="CK475" i="10"/>
  <c r="CL475" i="10"/>
  <c r="CM475" i="10"/>
  <c r="CN475" i="10"/>
  <c r="CO475" i="10"/>
  <c r="CP475" i="10"/>
  <c r="CQ475" i="10"/>
  <c r="CR475" i="10"/>
  <c r="CS475" i="10"/>
  <c r="CT475" i="10"/>
  <c r="CU475" i="10"/>
  <c r="CV475" i="10"/>
  <c r="CW475" i="10"/>
  <c r="CX475" i="10"/>
  <c r="CY475" i="10"/>
  <c r="CZ475" i="10"/>
  <c r="DA475" i="10"/>
  <c r="DB475" i="10"/>
  <c r="BF476" i="10"/>
  <c r="BG476" i="10"/>
  <c r="BH476" i="10"/>
  <c r="BI476" i="10"/>
  <c r="BJ476" i="10"/>
  <c r="BK476" i="10"/>
  <c r="BL476" i="10"/>
  <c r="BM476" i="10"/>
  <c r="BN476" i="10"/>
  <c r="BO476" i="10"/>
  <c r="BP476" i="10"/>
  <c r="BQ476" i="10"/>
  <c r="BR476" i="10"/>
  <c r="BS476" i="10"/>
  <c r="BT476" i="10"/>
  <c r="BU476" i="10"/>
  <c r="BV476" i="10"/>
  <c r="BW476" i="10"/>
  <c r="BX476" i="10"/>
  <c r="BY476" i="10"/>
  <c r="BZ476" i="10"/>
  <c r="CA476" i="10"/>
  <c r="CB476" i="10"/>
  <c r="CC476" i="10"/>
  <c r="CD476" i="10"/>
  <c r="CE476" i="10"/>
  <c r="CF476" i="10"/>
  <c r="CG476" i="10"/>
  <c r="CH476" i="10"/>
  <c r="CI476" i="10"/>
  <c r="CJ476" i="10"/>
  <c r="CK476" i="10"/>
  <c r="CL476" i="10"/>
  <c r="CM476" i="10"/>
  <c r="CN476" i="10"/>
  <c r="CO476" i="10"/>
  <c r="CP476" i="10"/>
  <c r="CQ476" i="10"/>
  <c r="CR476" i="10"/>
  <c r="CS476" i="10"/>
  <c r="CT476" i="10"/>
  <c r="CU476" i="10"/>
  <c r="CV476" i="10"/>
  <c r="CW476" i="10"/>
  <c r="CX476" i="10"/>
  <c r="CY476" i="10"/>
  <c r="CZ476" i="10"/>
  <c r="DA476" i="10"/>
  <c r="DB476" i="10"/>
  <c r="BF477" i="10"/>
  <c r="BG477" i="10"/>
  <c r="BH477" i="10"/>
  <c r="BI477" i="10"/>
  <c r="BJ477" i="10"/>
  <c r="BK477" i="10"/>
  <c r="BL477" i="10"/>
  <c r="BM477" i="10"/>
  <c r="BN477" i="10"/>
  <c r="BO477" i="10"/>
  <c r="BP477" i="10"/>
  <c r="BQ477" i="10"/>
  <c r="BR477" i="10"/>
  <c r="BS477" i="10"/>
  <c r="BT477" i="10"/>
  <c r="BU477" i="10"/>
  <c r="BV477" i="10"/>
  <c r="BW477" i="10"/>
  <c r="BX477" i="10"/>
  <c r="BY477" i="10"/>
  <c r="BZ477" i="10"/>
  <c r="CA477" i="10"/>
  <c r="CB477" i="10"/>
  <c r="CC477" i="10"/>
  <c r="CD477" i="10"/>
  <c r="CE477" i="10"/>
  <c r="CF477" i="10"/>
  <c r="CG477" i="10"/>
  <c r="CH477" i="10"/>
  <c r="CI477" i="10"/>
  <c r="CJ477" i="10"/>
  <c r="CK477" i="10"/>
  <c r="CL477" i="10"/>
  <c r="CM477" i="10"/>
  <c r="CN477" i="10"/>
  <c r="CO477" i="10"/>
  <c r="CP477" i="10"/>
  <c r="CQ477" i="10"/>
  <c r="CR477" i="10"/>
  <c r="CS477" i="10"/>
  <c r="CT477" i="10"/>
  <c r="CU477" i="10"/>
  <c r="CV477" i="10"/>
  <c r="CW477" i="10"/>
  <c r="CX477" i="10"/>
  <c r="CY477" i="10"/>
  <c r="CZ477" i="10"/>
  <c r="DA477" i="10"/>
  <c r="DB477" i="10"/>
  <c r="BF478" i="10"/>
  <c r="BG478" i="10"/>
  <c r="BH478" i="10"/>
  <c r="BI478" i="10"/>
  <c r="BJ478" i="10"/>
  <c r="BK478" i="10"/>
  <c r="BL478" i="10"/>
  <c r="BM478" i="10"/>
  <c r="BN478" i="10"/>
  <c r="BO478" i="10"/>
  <c r="BP478" i="10"/>
  <c r="BQ478" i="10"/>
  <c r="BR478" i="10"/>
  <c r="BS478" i="10"/>
  <c r="BT478" i="10"/>
  <c r="BU478" i="10"/>
  <c r="BV478" i="10"/>
  <c r="BW478" i="10"/>
  <c r="BX478" i="10"/>
  <c r="BY478" i="10"/>
  <c r="BZ478" i="10"/>
  <c r="CA478" i="10"/>
  <c r="CB478" i="10"/>
  <c r="CC478" i="10"/>
  <c r="CD478" i="10"/>
  <c r="CE478" i="10"/>
  <c r="CF478" i="10"/>
  <c r="CG478" i="10"/>
  <c r="CH478" i="10"/>
  <c r="CI478" i="10"/>
  <c r="CJ478" i="10"/>
  <c r="CK478" i="10"/>
  <c r="CL478" i="10"/>
  <c r="CM478" i="10"/>
  <c r="CN478" i="10"/>
  <c r="CO478" i="10"/>
  <c r="CP478" i="10"/>
  <c r="CQ478" i="10"/>
  <c r="CR478" i="10"/>
  <c r="CS478" i="10"/>
  <c r="CT478" i="10"/>
  <c r="CU478" i="10"/>
  <c r="CV478" i="10"/>
  <c r="CW478" i="10"/>
  <c r="CX478" i="10"/>
  <c r="CY478" i="10"/>
  <c r="CZ478" i="10"/>
  <c r="DA478" i="10"/>
  <c r="DB478" i="10"/>
  <c r="BF479" i="10"/>
  <c r="BG479" i="10"/>
  <c r="BH479" i="10"/>
  <c r="BI479" i="10"/>
  <c r="BJ479" i="10"/>
  <c r="BK479" i="10"/>
  <c r="BL479" i="10"/>
  <c r="BM479" i="10"/>
  <c r="BN479" i="10"/>
  <c r="BO479" i="10"/>
  <c r="BP479" i="10"/>
  <c r="BQ479" i="10"/>
  <c r="BR479" i="10"/>
  <c r="BS479" i="10"/>
  <c r="BT479" i="10"/>
  <c r="BU479" i="10"/>
  <c r="BV479" i="10"/>
  <c r="BW479" i="10"/>
  <c r="BX479" i="10"/>
  <c r="BY479" i="10"/>
  <c r="BZ479" i="10"/>
  <c r="CA479" i="10"/>
  <c r="CB479" i="10"/>
  <c r="CC479" i="10"/>
  <c r="CD479" i="10"/>
  <c r="CE479" i="10"/>
  <c r="CF479" i="10"/>
  <c r="CG479" i="10"/>
  <c r="CH479" i="10"/>
  <c r="CI479" i="10"/>
  <c r="CJ479" i="10"/>
  <c r="CK479" i="10"/>
  <c r="CL479" i="10"/>
  <c r="CM479" i="10"/>
  <c r="CN479" i="10"/>
  <c r="CO479" i="10"/>
  <c r="CP479" i="10"/>
  <c r="CQ479" i="10"/>
  <c r="CR479" i="10"/>
  <c r="CS479" i="10"/>
  <c r="CT479" i="10"/>
  <c r="CU479" i="10"/>
  <c r="CV479" i="10"/>
  <c r="CW479" i="10"/>
  <c r="CX479" i="10"/>
  <c r="CY479" i="10"/>
  <c r="CZ479" i="10"/>
  <c r="DA479" i="10"/>
  <c r="DB479" i="10"/>
  <c r="BF480" i="10"/>
  <c r="BG480" i="10"/>
  <c r="BH480" i="10"/>
  <c r="BI480" i="10"/>
  <c r="BJ480" i="10"/>
  <c r="BK480" i="10"/>
  <c r="BL480" i="10"/>
  <c r="BM480" i="10"/>
  <c r="BN480" i="10"/>
  <c r="BO480" i="10"/>
  <c r="BP480" i="10"/>
  <c r="BQ480" i="10"/>
  <c r="BR480" i="10"/>
  <c r="BS480" i="10"/>
  <c r="BT480" i="10"/>
  <c r="BU480" i="10"/>
  <c r="BV480" i="10"/>
  <c r="BW480" i="10"/>
  <c r="BX480" i="10"/>
  <c r="BY480" i="10"/>
  <c r="BZ480" i="10"/>
  <c r="CA480" i="10"/>
  <c r="CB480" i="10"/>
  <c r="CC480" i="10"/>
  <c r="CD480" i="10"/>
  <c r="CE480" i="10"/>
  <c r="CF480" i="10"/>
  <c r="CG480" i="10"/>
  <c r="CH480" i="10"/>
  <c r="CI480" i="10"/>
  <c r="CJ480" i="10"/>
  <c r="CK480" i="10"/>
  <c r="CL480" i="10"/>
  <c r="CM480" i="10"/>
  <c r="CN480" i="10"/>
  <c r="CO480" i="10"/>
  <c r="CP480" i="10"/>
  <c r="CQ480" i="10"/>
  <c r="CR480" i="10"/>
  <c r="CS480" i="10"/>
  <c r="CT480" i="10"/>
  <c r="CU480" i="10"/>
  <c r="CV480" i="10"/>
  <c r="CW480" i="10"/>
  <c r="CX480" i="10"/>
  <c r="CY480" i="10"/>
  <c r="CZ480" i="10"/>
  <c r="DA480" i="10"/>
  <c r="DB480" i="10"/>
  <c r="BF481" i="10"/>
  <c r="BG481" i="10"/>
  <c r="BH481" i="10"/>
  <c r="BI481" i="10"/>
  <c r="BJ481" i="10"/>
  <c r="BK481" i="10"/>
  <c r="BL481" i="10"/>
  <c r="BM481" i="10"/>
  <c r="BN481" i="10"/>
  <c r="BO481" i="10"/>
  <c r="BP481" i="10"/>
  <c r="BQ481" i="10"/>
  <c r="BR481" i="10"/>
  <c r="BS481" i="10"/>
  <c r="BT481" i="10"/>
  <c r="BU481" i="10"/>
  <c r="BV481" i="10"/>
  <c r="BW481" i="10"/>
  <c r="BX481" i="10"/>
  <c r="BY481" i="10"/>
  <c r="BZ481" i="10"/>
  <c r="CA481" i="10"/>
  <c r="CB481" i="10"/>
  <c r="CC481" i="10"/>
  <c r="CD481" i="10"/>
  <c r="CE481" i="10"/>
  <c r="CF481" i="10"/>
  <c r="CG481" i="10"/>
  <c r="CH481" i="10"/>
  <c r="CI481" i="10"/>
  <c r="CJ481" i="10"/>
  <c r="CK481" i="10"/>
  <c r="CL481" i="10"/>
  <c r="CM481" i="10"/>
  <c r="CN481" i="10"/>
  <c r="CO481" i="10"/>
  <c r="CP481" i="10"/>
  <c r="CQ481" i="10"/>
  <c r="CR481" i="10"/>
  <c r="CS481" i="10"/>
  <c r="CT481" i="10"/>
  <c r="CU481" i="10"/>
  <c r="CV481" i="10"/>
  <c r="CW481" i="10"/>
  <c r="CX481" i="10"/>
  <c r="CY481" i="10"/>
  <c r="CZ481" i="10"/>
  <c r="DA481" i="10"/>
  <c r="DB481" i="10"/>
  <c r="BF482" i="10"/>
  <c r="BG482" i="10"/>
  <c r="BH482" i="10"/>
  <c r="BI482" i="10"/>
  <c r="BJ482" i="10"/>
  <c r="BK482" i="10"/>
  <c r="BL482" i="10"/>
  <c r="BM482" i="10"/>
  <c r="BN482" i="10"/>
  <c r="BO482" i="10"/>
  <c r="BP482" i="10"/>
  <c r="BQ482" i="10"/>
  <c r="BR482" i="10"/>
  <c r="BS482" i="10"/>
  <c r="BT482" i="10"/>
  <c r="BU482" i="10"/>
  <c r="BV482" i="10"/>
  <c r="BW482" i="10"/>
  <c r="BX482" i="10"/>
  <c r="BY482" i="10"/>
  <c r="BZ482" i="10"/>
  <c r="CA482" i="10"/>
  <c r="CB482" i="10"/>
  <c r="CC482" i="10"/>
  <c r="CD482" i="10"/>
  <c r="CE482" i="10"/>
  <c r="CF482" i="10"/>
  <c r="CG482" i="10"/>
  <c r="CH482" i="10"/>
  <c r="CI482" i="10"/>
  <c r="CJ482" i="10"/>
  <c r="CK482" i="10"/>
  <c r="CL482" i="10"/>
  <c r="CM482" i="10"/>
  <c r="CN482" i="10"/>
  <c r="CO482" i="10"/>
  <c r="CP482" i="10"/>
  <c r="CQ482" i="10"/>
  <c r="CR482" i="10"/>
  <c r="CS482" i="10"/>
  <c r="CT482" i="10"/>
  <c r="CU482" i="10"/>
  <c r="CV482" i="10"/>
  <c r="CW482" i="10"/>
  <c r="CX482" i="10"/>
  <c r="CY482" i="10"/>
  <c r="CZ482" i="10"/>
  <c r="DA482" i="10"/>
  <c r="DB482" i="10"/>
  <c r="BF483" i="10"/>
  <c r="BG483" i="10"/>
  <c r="BH483" i="10"/>
  <c r="BI483" i="10"/>
  <c r="BJ483" i="10"/>
  <c r="BK483" i="10"/>
  <c r="BL483" i="10"/>
  <c r="BM483" i="10"/>
  <c r="BN483" i="10"/>
  <c r="BO483" i="10"/>
  <c r="BP483" i="10"/>
  <c r="BQ483" i="10"/>
  <c r="BR483" i="10"/>
  <c r="BS483" i="10"/>
  <c r="BT483" i="10"/>
  <c r="BU483" i="10"/>
  <c r="BV483" i="10"/>
  <c r="BW483" i="10"/>
  <c r="BX483" i="10"/>
  <c r="BY483" i="10"/>
  <c r="BZ483" i="10"/>
  <c r="CA483" i="10"/>
  <c r="CB483" i="10"/>
  <c r="CC483" i="10"/>
  <c r="CD483" i="10"/>
  <c r="CE483" i="10"/>
  <c r="CF483" i="10"/>
  <c r="CG483" i="10"/>
  <c r="CH483" i="10"/>
  <c r="CI483" i="10"/>
  <c r="CJ483" i="10"/>
  <c r="CK483" i="10"/>
  <c r="CL483" i="10"/>
  <c r="CM483" i="10"/>
  <c r="CN483" i="10"/>
  <c r="CO483" i="10"/>
  <c r="CP483" i="10"/>
  <c r="CQ483" i="10"/>
  <c r="CR483" i="10"/>
  <c r="CS483" i="10"/>
  <c r="CT483" i="10"/>
  <c r="CU483" i="10"/>
  <c r="CV483" i="10"/>
  <c r="CW483" i="10"/>
  <c r="CX483" i="10"/>
  <c r="CY483" i="10"/>
  <c r="CZ483" i="10"/>
  <c r="DA483" i="10"/>
  <c r="DB483" i="10"/>
  <c r="BF484" i="10"/>
  <c r="BG484" i="10"/>
  <c r="BH484" i="10"/>
  <c r="BI484" i="10"/>
  <c r="BJ484" i="10"/>
  <c r="BK484" i="10"/>
  <c r="BL484" i="10"/>
  <c r="BM484" i="10"/>
  <c r="BN484" i="10"/>
  <c r="BO484" i="10"/>
  <c r="BP484" i="10"/>
  <c r="BQ484" i="10"/>
  <c r="BR484" i="10"/>
  <c r="BS484" i="10"/>
  <c r="BT484" i="10"/>
  <c r="BU484" i="10"/>
  <c r="BV484" i="10"/>
  <c r="BW484" i="10"/>
  <c r="BX484" i="10"/>
  <c r="BY484" i="10"/>
  <c r="BZ484" i="10"/>
  <c r="CA484" i="10"/>
  <c r="CB484" i="10"/>
  <c r="CC484" i="10"/>
  <c r="CD484" i="10"/>
  <c r="CE484" i="10"/>
  <c r="CF484" i="10"/>
  <c r="CG484" i="10"/>
  <c r="CH484" i="10"/>
  <c r="CI484" i="10"/>
  <c r="CJ484" i="10"/>
  <c r="CK484" i="10"/>
  <c r="CL484" i="10"/>
  <c r="CM484" i="10"/>
  <c r="CN484" i="10"/>
  <c r="CO484" i="10"/>
  <c r="CP484" i="10"/>
  <c r="CQ484" i="10"/>
  <c r="CR484" i="10"/>
  <c r="CS484" i="10"/>
  <c r="CT484" i="10"/>
  <c r="CU484" i="10"/>
  <c r="CV484" i="10"/>
  <c r="CW484" i="10"/>
  <c r="CX484" i="10"/>
  <c r="CY484" i="10"/>
  <c r="CZ484" i="10"/>
  <c r="DA484" i="10"/>
  <c r="DB484" i="10"/>
  <c r="BF485" i="10"/>
  <c r="BG485" i="10"/>
  <c r="BH485" i="10"/>
  <c r="BI485" i="10"/>
  <c r="BJ485" i="10"/>
  <c r="BK485" i="10"/>
  <c r="BL485" i="10"/>
  <c r="BM485" i="10"/>
  <c r="BN485" i="10"/>
  <c r="BO485" i="10"/>
  <c r="BP485" i="10"/>
  <c r="BQ485" i="10"/>
  <c r="BR485" i="10"/>
  <c r="BS485" i="10"/>
  <c r="BT485" i="10"/>
  <c r="BU485" i="10"/>
  <c r="BV485" i="10"/>
  <c r="BW485" i="10"/>
  <c r="BX485" i="10"/>
  <c r="BY485" i="10"/>
  <c r="BZ485" i="10"/>
  <c r="CA485" i="10"/>
  <c r="CB485" i="10"/>
  <c r="CC485" i="10"/>
  <c r="CD485" i="10"/>
  <c r="CE485" i="10"/>
  <c r="CF485" i="10"/>
  <c r="CG485" i="10"/>
  <c r="CH485" i="10"/>
  <c r="CI485" i="10"/>
  <c r="CJ485" i="10"/>
  <c r="CK485" i="10"/>
  <c r="CL485" i="10"/>
  <c r="CM485" i="10"/>
  <c r="CN485" i="10"/>
  <c r="CO485" i="10"/>
  <c r="CP485" i="10"/>
  <c r="CQ485" i="10"/>
  <c r="CR485" i="10"/>
  <c r="CS485" i="10"/>
  <c r="CT485" i="10"/>
  <c r="CU485" i="10"/>
  <c r="CV485" i="10"/>
  <c r="CW485" i="10"/>
  <c r="CX485" i="10"/>
  <c r="CY485" i="10"/>
  <c r="CZ485" i="10"/>
  <c r="DA485" i="10"/>
  <c r="DB485" i="10"/>
  <c r="BF486" i="10"/>
  <c r="BG486" i="10"/>
  <c r="BH486" i="10"/>
  <c r="BI486" i="10"/>
  <c r="BJ486" i="10"/>
  <c r="BK486" i="10"/>
  <c r="BL486" i="10"/>
  <c r="BM486" i="10"/>
  <c r="BN486" i="10"/>
  <c r="BO486" i="10"/>
  <c r="BP486" i="10"/>
  <c r="BQ486" i="10"/>
  <c r="BR486" i="10"/>
  <c r="BS486" i="10"/>
  <c r="BT486" i="10"/>
  <c r="BU486" i="10"/>
  <c r="BV486" i="10"/>
  <c r="BW486" i="10"/>
  <c r="BX486" i="10"/>
  <c r="BY486" i="10"/>
  <c r="BZ486" i="10"/>
  <c r="CA486" i="10"/>
  <c r="CB486" i="10"/>
  <c r="CC486" i="10"/>
  <c r="CD486" i="10"/>
  <c r="CE486" i="10"/>
  <c r="CF486" i="10"/>
  <c r="CG486" i="10"/>
  <c r="CH486" i="10"/>
  <c r="CI486" i="10"/>
  <c r="CJ486" i="10"/>
  <c r="CK486" i="10"/>
  <c r="CL486" i="10"/>
  <c r="CM486" i="10"/>
  <c r="CN486" i="10"/>
  <c r="CO486" i="10"/>
  <c r="CP486" i="10"/>
  <c r="CQ486" i="10"/>
  <c r="CR486" i="10"/>
  <c r="CS486" i="10"/>
  <c r="CT486" i="10"/>
  <c r="CU486" i="10"/>
  <c r="CV486" i="10"/>
  <c r="CW486" i="10"/>
  <c r="CX486" i="10"/>
  <c r="CY486" i="10"/>
  <c r="CZ486" i="10"/>
  <c r="DA486" i="10"/>
  <c r="DB486" i="10"/>
  <c r="BF487" i="10"/>
  <c r="BG487" i="10"/>
  <c r="BH487" i="10"/>
  <c r="BI487" i="10"/>
  <c r="BJ487" i="10"/>
  <c r="BK487" i="10"/>
  <c r="BL487" i="10"/>
  <c r="BM487" i="10"/>
  <c r="BN487" i="10"/>
  <c r="BO487" i="10"/>
  <c r="BP487" i="10"/>
  <c r="BQ487" i="10"/>
  <c r="BR487" i="10"/>
  <c r="BS487" i="10"/>
  <c r="BT487" i="10"/>
  <c r="BU487" i="10"/>
  <c r="BV487" i="10"/>
  <c r="BW487" i="10"/>
  <c r="BX487" i="10"/>
  <c r="BY487" i="10"/>
  <c r="BZ487" i="10"/>
  <c r="CA487" i="10"/>
  <c r="CB487" i="10"/>
  <c r="CC487" i="10"/>
  <c r="CD487" i="10"/>
  <c r="CE487" i="10"/>
  <c r="CF487" i="10"/>
  <c r="CG487" i="10"/>
  <c r="CH487" i="10"/>
  <c r="CI487" i="10"/>
  <c r="CJ487" i="10"/>
  <c r="CK487" i="10"/>
  <c r="CL487" i="10"/>
  <c r="CM487" i="10"/>
  <c r="CN487" i="10"/>
  <c r="CO487" i="10"/>
  <c r="CP487" i="10"/>
  <c r="CQ487" i="10"/>
  <c r="CR487" i="10"/>
  <c r="CS487" i="10"/>
  <c r="CT487" i="10"/>
  <c r="CU487" i="10"/>
  <c r="CV487" i="10"/>
  <c r="CW487" i="10"/>
  <c r="CX487" i="10"/>
  <c r="CY487" i="10"/>
  <c r="CZ487" i="10"/>
  <c r="DA487" i="10"/>
  <c r="DB487" i="10"/>
  <c r="BF488" i="10"/>
  <c r="BG488" i="10"/>
  <c r="BH488" i="10"/>
  <c r="BI488" i="10"/>
  <c r="BJ488" i="10"/>
  <c r="BK488" i="10"/>
  <c r="BL488" i="10"/>
  <c r="BM488" i="10"/>
  <c r="BN488" i="10"/>
  <c r="BO488" i="10"/>
  <c r="BP488" i="10"/>
  <c r="BQ488" i="10"/>
  <c r="BR488" i="10"/>
  <c r="BS488" i="10"/>
  <c r="BT488" i="10"/>
  <c r="BU488" i="10"/>
  <c r="BV488" i="10"/>
  <c r="BW488" i="10"/>
  <c r="BX488" i="10"/>
  <c r="BY488" i="10"/>
  <c r="BZ488" i="10"/>
  <c r="CA488" i="10"/>
  <c r="CB488" i="10"/>
  <c r="CC488" i="10"/>
  <c r="CD488" i="10"/>
  <c r="CE488" i="10"/>
  <c r="CF488" i="10"/>
  <c r="CG488" i="10"/>
  <c r="CH488" i="10"/>
  <c r="CI488" i="10"/>
  <c r="CJ488" i="10"/>
  <c r="CK488" i="10"/>
  <c r="CL488" i="10"/>
  <c r="CM488" i="10"/>
  <c r="CN488" i="10"/>
  <c r="CO488" i="10"/>
  <c r="CP488" i="10"/>
  <c r="CQ488" i="10"/>
  <c r="CR488" i="10"/>
  <c r="CS488" i="10"/>
  <c r="CT488" i="10"/>
  <c r="CU488" i="10"/>
  <c r="CV488" i="10"/>
  <c r="CW488" i="10"/>
  <c r="CX488" i="10"/>
  <c r="CY488" i="10"/>
  <c r="CZ488" i="10"/>
  <c r="DA488" i="10"/>
  <c r="DB488" i="10"/>
  <c r="BF489" i="10"/>
  <c r="BG489" i="10"/>
  <c r="BH489" i="10"/>
  <c r="BI489" i="10"/>
  <c r="BJ489" i="10"/>
  <c r="BK489" i="10"/>
  <c r="BL489" i="10"/>
  <c r="BM489" i="10"/>
  <c r="BN489" i="10"/>
  <c r="BO489" i="10"/>
  <c r="BP489" i="10"/>
  <c r="BQ489" i="10"/>
  <c r="BR489" i="10"/>
  <c r="BS489" i="10"/>
  <c r="BT489" i="10"/>
  <c r="BU489" i="10"/>
  <c r="BV489" i="10"/>
  <c r="BW489" i="10"/>
  <c r="BX489" i="10"/>
  <c r="BY489" i="10"/>
  <c r="BZ489" i="10"/>
  <c r="CA489" i="10"/>
  <c r="CB489" i="10"/>
  <c r="CC489" i="10"/>
  <c r="CD489" i="10"/>
  <c r="CE489" i="10"/>
  <c r="CF489" i="10"/>
  <c r="CG489" i="10"/>
  <c r="CH489" i="10"/>
  <c r="CI489" i="10"/>
  <c r="CJ489" i="10"/>
  <c r="CK489" i="10"/>
  <c r="CL489" i="10"/>
  <c r="CM489" i="10"/>
  <c r="CN489" i="10"/>
  <c r="CO489" i="10"/>
  <c r="CP489" i="10"/>
  <c r="CQ489" i="10"/>
  <c r="CR489" i="10"/>
  <c r="CS489" i="10"/>
  <c r="CT489" i="10"/>
  <c r="CU489" i="10"/>
  <c r="CV489" i="10"/>
  <c r="CW489" i="10"/>
  <c r="CX489" i="10"/>
  <c r="CY489" i="10"/>
  <c r="CZ489" i="10"/>
  <c r="DA489" i="10"/>
  <c r="DB489" i="10"/>
  <c r="BF490" i="10"/>
  <c r="BG490" i="10"/>
  <c r="BH490" i="10"/>
  <c r="BI490" i="10"/>
  <c r="BJ490" i="10"/>
  <c r="BK490" i="10"/>
  <c r="BL490" i="10"/>
  <c r="BM490" i="10"/>
  <c r="BN490" i="10"/>
  <c r="BO490" i="10"/>
  <c r="BP490" i="10"/>
  <c r="BQ490" i="10"/>
  <c r="BR490" i="10"/>
  <c r="BS490" i="10"/>
  <c r="BT490" i="10"/>
  <c r="BU490" i="10"/>
  <c r="BV490" i="10"/>
  <c r="BW490" i="10"/>
  <c r="BX490" i="10"/>
  <c r="BY490" i="10"/>
  <c r="BZ490" i="10"/>
  <c r="CA490" i="10"/>
  <c r="CB490" i="10"/>
  <c r="CC490" i="10"/>
  <c r="CD490" i="10"/>
  <c r="CE490" i="10"/>
  <c r="CF490" i="10"/>
  <c r="CG490" i="10"/>
  <c r="CH490" i="10"/>
  <c r="CI490" i="10"/>
  <c r="CJ490" i="10"/>
  <c r="CK490" i="10"/>
  <c r="CL490" i="10"/>
  <c r="CM490" i="10"/>
  <c r="CN490" i="10"/>
  <c r="CO490" i="10"/>
  <c r="CP490" i="10"/>
  <c r="CQ490" i="10"/>
  <c r="CR490" i="10"/>
  <c r="CS490" i="10"/>
  <c r="CT490" i="10"/>
  <c r="CU490" i="10"/>
  <c r="CV490" i="10"/>
  <c r="CW490" i="10"/>
  <c r="CX490" i="10"/>
  <c r="CY490" i="10"/>
  <c r="CZ490" i="10"/>
  <c r="DA490" i="10"/>
  <c r="DB490" i="10"/>
  <c r="BF491" i="10"/>
  <c r="BG491" i="10"/>
  <c r="BH491" i="10"/>
  <c r="BI491" i="10"/>
  <c r="BJ491" i="10"/>
  <c r="BK491" i="10"/>
  <c r="BL491" i="10"/>
  <c r="BM491" i="10"/>
  <c r="BN491" i="10"/>
  <c r="BO491" i="10"/>
  <c r="BP491" i="10"/>
  <c r="BQ491" i="10"/>
  <c r="BR491" i="10"/>
  <c r="BS491" i="10"/>
  <c r="BT491" i="10"/>
  <c r="BU491" i="10"/>
  <c r="BV491" i="10"/>
  <c r="BW491" i="10"/>
  <c r="BX491" i="10"/>
  <c r="BY491" i="10"/>
  <c r="BZ491" i="10"/>
  <c r="CA491" i="10"/>
  <c r="CB491" i="10"/>
  <c r="CC491" i="10"/>
  <c r="CD491" i="10"/>
  <c r="CE491" i="10"/>
  <c r="CF491" i="10"/>
  <c r="CG491" i="10"/>
  <c r="CH491" i="10"/>
  <c r="CI491" i="10"/>
  <c r="CJ491" i="10"/>
  <c r="CK491" i="10"/>
  <c r="CL491" i="10"/>
  <c r="CM491" i="10"/>
  <c r="CN491" i="10"/>
  <c r="CO491" i="10"/>
  <c r="CP491" i="10"/>
  <c r="CQ491" i="10"/>
  <c r="CR491" i="10"/>
  <c r="CS491" i="10"/>
  <c r="CT491" i="10"/>
  <c r="CU491" i="10"/>
  <c r="CV491" i="10"/>
  <c r="CW491" i="10"/>
  <c r="CX491" i="10"/>
  <c r="CY491" i="10"/>
  <c r="CZ491" i="10"/>
  <c r="DA491" i="10"/>
  <c r="DB491" i="10"/>
  <c r="BF492" i="10"/>
  <c r="BG492" i="10"/>
  <c r="BH492" i="10"/>
  <c r="BI492" i="10"/>
  <c r="BJ492" i="10"/>
  <c r="BK492" i="10"/>
  <c r="BL492" i="10"/>
  <c r="BM492" i="10"/>
  <c r="BN492" i="10"/>
  <c r="BO492" i="10"/>
  <c r="BP492" i="10"/>
  <c r="BQ492" i="10"/>
  <c r="BR492" i="10"/>
  <c r="BS492" i="10"/>
  <c r="BT492" i="10"/>
  <c r="BU492" i="10"/>
  <c r="BV492" i="10"/>
  <c r="BW492" i="10"/>
  <c r="BX492" i="10"/>
  <c r="BY492" i="10"/>
  <c r="BZ492" i="10"/>
  <c r="CA492" i="10"/>
  <c r="CB492" i="10"/>
  <c r="CC492" i="10"/>
  <c r="CD492" i="10"/>
  <c r="CE492" i="10"/>
  <c r="CF492" i="10"/>
  <c r="CG492" i="10"/>
  <c r="CH492" i="10"/>
  <c r="CI492" i="10"/>
  <c r="CJ492" i="10"/>
  <c r="CK492" i="10"/>
  <c r="CL492" i="10"/>
  <c r="CM492" i="10"/>
  <c r="CN492" i="10"/>
  <c r="CO492" i="10"/>
  <c r="CP492" i="10"/>
  <c r="CQ492" i="10"/>
  <c r="CR492" i="10"/>
  <c r="CS492" i="10"/>
  <c r="CT492" i="10"/>
  <c r="CU492" i="10"/>
  <c r="CV492" i="10"/>
  <c r="CW492" i="10"/>
  <c r="CX492" i="10"/>
  <c r="CY492" i="10"/>
  <c r="CZ492" i="10"/>
  <c r="DA492" i="10"/>
  <c r="DB492" i="10"/>
  <c r="BF493" i="10"/>
  <c r="BG493" i="10"/>
  <c r="BH493" i="10"/>
  <c r="BI493" i="10"/>
  <c r="BJ493" i="10"/>
  <c r="BK493" i="10"/>
  <c r="BL493" i="10"/>
  <c r="BM493" i="10"/>
  <c r="BN493" i="10"/>
  <c r="BO493" i="10"/>
  <c r="BP493" i="10"/>
  <c r="BQ493" i="10"/>
  <c r="BR493" i="10"/>
  <c r="BS493" i="10"/>
  <c r="BT493" i="10"/>
  <c r="BU493" i="10"/>
  <c r="BV493" i="10"/>
  <c r="BW493" i="10"/>
  <c r="BX493" i="10"/>
  <c r="BY493" i="10"/>
  <c r="BZ493" i="10"/>
  <c r="CA493" i="10"/>
  <c r="CB493" i="10"/>
  <c r="CC493" i="10"/>
  <c r="CD493" i="10"/>
  <c r="CE493" i="10"/>
  <c r="CF493" i="10"/>
  <c r="CG493" i="10"/>
  <c r="CH493" i="10"/>
  <c r="CI493" i="10"/>
  <c r="CJ493" i="10"/>
  <c r="CK493" i="10"/>
  <c r="CL493" i="10"/>
  <c r="CM493" i="10"/>
  <c r="CN493" i="10"/>
  <c r="CO493" i="10"/>
  <c r="CP493" i="10"/>
  <c r="CQ493" i="10"/>
  <c r="CR493" i="10"/>
  <c r="CS493" i="10"/>
  <c r="CT493" i="10"/>
  <c r="CU493" i="10"/>
  <c r="CV493" i="10"/>
  <c r="CW493" i="10"/>
  <c r="CX493" i="10"/>
  <c r="CY493" i="10"/>
  <c r="CZ493" i="10"/>
  <c r="DA493" i="10"/>
  <c r="DB493" i="10"/>
  <c r="BF494" i="10"/>
  <c r="BG494" i="10"/>
  <c r="BH494" i="10"/>
  <c r="BI494" i="10"/>
  <c r="BJ494" i="10"/>
  <c r="BK494" i="10"/>
  <c r="BL494" i="10"/>
  <c r="BM494" i="10"/>
  <c r="BN494" i="10"/>
  <c r="BO494" i="10"/>
  <c r="BP494" i="10"/>
  <c r="BQ494" i="10"/>
  <c r="BR494" i="10"/>
  <c r="BS494" i="10"/>
  <c r="BT494" i="10"/>
  <c r="BU494" i="10"/>
  <c r="BV494" i="10"/>
  <c r="BW494" i="10"/>
  <c r="BX494" i="10"/>
  <c r="BY494" i="10"/>
  <c r="BZ494" i="10"/>
  <c r="CA494" i="10"/>
  <c r="CB494" i="10"/>
  <c r="CC494" i="10"/>
  <c r="CD494" i="10"/>
  <c r="CE494" i="10"/>
  <c r="CF494" i="10"/>
  <c r="CG494" i="10"/>
  <c r="CH494" i="10"/>
  <c r="CI494" i="10"/>
  <c r="CJ494" i="10"/>
  <c r="CK494" i="10"/>
  <c r="CL494" i="10"/>
  <c r="CM494" i="10"/>
  <c r="CN494" i="10"/>
  <c r="CO494" i="10"/>
  <c r="CP494" i="10"/>
  <c r="CQ494" i="10"/>
  <c r="CR494" i="10"/>
  <c r="CS494" i="10"/>
  <c r="CT494" i="10"/>
  <c r="CU494" i="10"/>
  <c r="CV494" i="10"/>
  <c r="CW494" i="10"/>
  <c r="CX494" i="10"/>
  <c r="CY494" i="10"/>
  <c r="CZ494" i="10"/>
  <c r="DA494" i="10"/>
  <c r="DB494" i="10"/>
  <c r="BF495" i="10"/>
  <c r="BG495" i="10"/>
  <c r="BH495" i="10"/>
  <c r="BI495" i="10"/>
  <c r="BJ495" i="10"/>
  <c r="BK495" i="10"/>
  <c r="BL495" i="10"/>
  <c r="BM495" i="10"/>
  <c r="BN495" i="10"/>
  <c r="BO495" i="10"/>
  <c r="BP495" i="10"/>
  <c r="BQ495" i="10"/>
  <c r="BR495" i="10"/>
  <c r="BS495" i="10"/>
  <c r="BT495" i="10"/>
  <c r="BU495" i="10"/>
  <c r="BV495" i="10"/>
  <c r="BW495" i="10"/>
  <c r="BX495" i="10"/>
  <c r="BY495" i="10"/>
  <c r="BZ495" i="10"/>
  <c r="CA495" i="10"/>
  <c r="CB495" i="10"/>
  <c r="CC495" i="10"/>
  <c r="CD495" i="10"/>
  <c r="CE495" i="10"/>
  <c r="CF495" i="10"/>
  <c r="CG495" i="10"/>
  <c r="CH495" i="10"/>
  <c r="CI495" i="10"/>
  <c r="CJ495" i="10"/>
  <c r="CK495" i="10"/>
  <c r="CL495" i="10"/>
  <c r="CM495" i="10"/>
  <c r="CN495" i="10"/>
  <c r="CO495" i="10"/>
  <c r="CP495" i="10"/>
  <c r="CQ495" i="10"/>
  <c r="CR495" i="10"/>
  <c r="CS495" i="10"/>
  <c r="CT495" i="10"/>
  <c r="CU495" i="10"/>
  <c r="CV495" i="10"/>
  <c r="CW495" i="10"/>
  <c r="CX495" i="10"/>
  <c r="CY495" i="10"/>
  <c r="CZ495" i="10"/>
  <c r="DA495" i="10"/>
  <c r="DB495" i="10"/>
  <c r="BF496" i="10"/>
  <c r="BG496" i="10"/>
  <c r="BH496" i="10"/>
  <c r="BI496" i="10"/>
  <c r="BJ496" i="10"/>
  <c r="BK496" i="10"/>
  <c r="BL496" i="10"/>
  <c r="BM496" i="10"/>
  <c r="BN496" i="10"/>
  <c r="BO496" i="10"/>
  <c r="BP496" i="10"/>
  <c r="BQ496" i="10"/>
  <c r="BR496" i="10"/>
  <c r="BS496" i="10"/>
  <c r="BT496" i="10"/>
  <c r="BU496" i="10"/>
  <c r="BV496" i="10"/>
  <c r="BW496" i="10"/>
  <c r="BX496" i="10"/>
  <c r="BY496" i="10"/>
  <c r="BZ496" i="10"/>
  <c r="CA496" i="10"/>
  <c r="CB496" i="10"/>
  <c r="CC496" i="10"/>
  <c r="CD496" i="10"/>
  <c r="CE496" i="10"/>
  <c r="CF496" i="10"/>
  <c r="CG496" i="10"/>
  <c r="CH496" i="10"/>
  <c r="CI496" i="10"/>
  <c r="CJ496" i="10"/>
  <c r="CK496" i="10"/>
  <c r="CL496" i="10"/>
  <c r="CM496" i="10"/>
  <c r="CN496" i="10"/>
  <c r="CO496" i="10"/>
  <c r="CP496" i="10"/>
  <c r="CQ496" i="10"/>
  <c r="CR496" i="10"/>
  <c r="CS496" i="10"/>
  <c r="CT496" i="10"/>
  <c r="CU496" i="10"/>
  <c r="CV496" i="10"/>
  <c r="CW496" i="10"/>
  <c r="CX496" i="10"/>
  <c r="CY496" i="10"/>
  <c r="CZ496" i="10"/>
  <c r="DA496" i="10"/>
  <c r="DB496" i="10"/>
  <c r="BF497" i="10"/>
  <c r="BG497" i="10"/>
  <c r="BH497" i="10"/>
  <c r="BI497" i="10"/>
  <c r="BJ497" i="10"/>
  <c r="BK497" i="10"/>
  <c r="BL497" i="10"/>
  <c r="BM497" i="10"/>
  <c r="BN497" i="10"/>
  <c r="BO497" i="10"/>
  <c r="BP497" i="10"/>
  <c r="BQ497" i="10"/>
  <c r="BR497" i="10"/>
  <c r="BS497" i="10"/>
  <c r="BT497" i="10"/>
  <c r="BU497" i="10"/>
  <c r="BV497" i="10"/>
  <c r="BW497" i="10"/>
  <c r="BX497" i="10"/>
  <c r="BY497" i="10"/>
  <c r="BZ497" i="10"/>
  <c r="CA497" i="10"/>
  <c r="CB497" i="10"/>
  <c r="CC497" i="10"/>
  <c r="CD497" i="10"/>
  <c r="CE497" i="10"/>
  <c r="CF497" i="10"/>
  <c r="CG497" i="10"/>
  <c r="CH497" i="10"/>
  <c r="CI497" i="10"/>
  <c r="CJ497" i="10"/>
  <c r="CK497" i="10"/>
  <c r="CL497" i="10"/>
  <c r="CM497" i="10"/>
  <c r="CN497" i="10"/>
  <c r="CO497" i="10"/>
  <c r="CP497" i="10"/>
  <c r="CQ497" i="10"/>
  <c r="CR497" i="10"/>
  <c r="CS497" i="10"/>
  <c r="CT497" i="10"/>
  <c r="CU497" i="10"/>
  <c r="CV497" i="10"/>
  <c r="CW497" i="10"/>
  <c r="CX497" i="10"/>
  <c r="CY497" i="10"/>
  <c r="CZ497" i="10"/>
  <c r="DA497" i="10"/>
  <c r="DB497" i="10"/>
  <c r="BF498" i="10"/>
  <c r="BG498" i="10"/>
  <c r="BH498" i="10"/>
  <c r="BI498" i="10"/>
  <c r="BJ498" i="10"/>
  <c r="BK498" i="10"/>
  <c r="BL498" i="10"/>
  <c r="BM498" i="10"/>
  <c r="BN498" i="10"/>
  <c r="BO498" i="10"/>
  <c r="BP498" i="10"/>
  <c r="BQ498" i="10"/>
  <c r="BR498" i="10"/>
  <c r="BS498" i="10"/>
  <c r="BT498" i="10"/>
  <c r="BU498" i="10"/>
  <c r="BV498" i="10"/>
  <c r="BW498" i="10"/>
  <c r="BX498" i="10"/>
  <c r="BY498" i="10"/>
  <c r="BZ498" i="10"/>
  <c r="CA498" i="10"/>
  <c r="CB498" i="10"/>
  <c r="CC498" i="10"/>
  <c r="CD498" i="10"/>
  <c r="CE498" i="10"/>
  <c r="CF498" i="10"/>
  <c r="CG498" i="10"/>
  <c r="CH498" i="10"/>
  <c r="CI498" i="10"/>
  <c r="CJ498" i="10"/>
  <c r="CK498" i="10"/>
  <c r="CL498" i="10"/>
  <c r="CM498" i="10"/>
  <c r="CN498" i="10"/>
  <c r="CO498" i="10"/>
  <c r="CP498" i="10"/>
  <c r="CQ498" i="10"/>
  <c r="CR498" i="10"/>
  <c r="CS498" i="10"/>
  <c r="CT498" i="10"/>
  <c r="CU498" i="10"/>
  <c r="CV498" i="10"/>
  <c r="CW498" i="10"/>
  <c r="CX498" i="10"/>
  <c r="CY498" i="10"/>
  <c r="CZ498" i="10"/>
  <c r="DA498" i="10"/>
  <c r="DB498" i="10"/>
  <c r="BF499" i="10"/>
  <c r="BG499" i="10"/>
  <c r="BH499" i="10"/>
  <c r="BI499" i="10"/>
  <c r="BJ499" i="10"/>
  <c r="BK499" i="10"/>
  <c r="BL499" i="10"/>
  <c r="BM499" i="10"/>
  <c r="BN499" i="10"/>
  <c r="BO499" i="10"/>
  <c r="BP499" i="10"/>
  <c r="BQ499" i="10"/>
  <c r="BR499" i="10"/>
  <c r="BS499" i="10"/>
  <c r="BT499" i="10"/>
  <c r="BU499" i="10"/>
  <c r="BV499" i="10"/>
  <c r="BW499" i="10"/>
  <c r="BX499" i="10"/>
  <c r="BY499" i="10"/>
  <c r="BZ499" i="10"/>
  <c r="CA499" i="10"/>
  <c r="CB499" i="10"/>
  <c r="CC499" i="10"/>
  <c r="CD499" i="10"/>
  <c r="CE499" i="10"/>
  <c r="CF499" i="10"/>
  <c r="CG499" i="10"/>
  <c r="CH499" i="10"/>
  <c r="CI499" i="10"/>
  <c r="CJ499" i="10"/>
  <c r="CK499" i="10"/>
  <c r="CL499" i="10"/>
  <c r="CM499" i="10"/>
  <c r="CN499" i="10"/>
  <c r="CO499" i="10"/>
  <c r="CP499" i="10"/>
  <c r="CQ499" i="10"/>
  <c r="CR499" i="10"/>
  <c r="CS499" i="10"/>
  <c r="CT499" i="10"/>
  <c r="CU499" i="10"/>
  <c r="CV499" i="10"/>
  <c r="CW499" i="10"/>
  <c r="CX499" i="10"/>
  <c r="CY499" i="10"/>
  <c r="CZ499" i="10"/>
  <c r="DA499" i="10"/>
  <c r="DB499" i="10"/>
  <c r="BF500" i="10"/>
  <c r="BG500" i="10"/>
  <c r="BH500" i="10"/>
  <c r="BI500" i="10"/>
  <c r="BJ500" i="10"/>
  <c r="BK500" i="10"/>
  <c r="BL500" i="10"/>
  <c r="BM500" i="10"/>
  <c r="BN500" i="10"/>
  <c r="BO500" i="10"/>
  <c r="BP500" i="10"/>
  <c r="BQ500" i="10"/>
  <c r="BR500" i="10"/>
  <c r="BS500" i="10"/>
  <c r="BT500" i="10"/>
  <c r="BU500" i="10"/>
  <c r="BV500" i="10"/>
  <c r="BW500" i="10"/>
  <c r="BX500" i="10"/>
  <c r="BY500" i="10"/>
  <c r="BZ500" i="10"/>
  <c r="CA500" i="10"/>
  <c r="CB500" i="10"/>
  <c r="CC500" i="10"/>
  <c r="CD500" i="10"/>
  <c r="CE500" i="10"/>
  <c r="CF500" i="10"/>
  <c r="CG500" i="10"/>
  <c r="CH500" i="10"/>
  <c r="CI500" i="10"/>
  <c r="CJ500" i="10"/>
  <c r="CK500" i="10"/>
  <c r="CL500" i="10"/>
  <c r="CM500" i="10"/>
  <c r="CN500" i="10"/>
  <c r="CO500" i="10"/>
  <c r="CP500" i="10"/>
  <c r="CQ500" i="10"/>
  <c r="CR500" i="10"/>
  <c r="CS500" i="10"/>
  <c r="CT500" i="10"/>
  <c r="CU500" i="10"/>
  <c r="CV500" i="10"/>
  <c r="CW500" i="10"/>
  <c r="CX500" i="10"/>
  <c r="CY500" i="10"/>
  <c r="CZ500" i="10"/>
  <c r="DA500" i="10"/>
  <c r="DB500" i="10"/>
  <c r="BF501" i="10"/>
  <c r="BG501" i="10"/>
  <c r="BH501" i="10"/>
  <c r="BI501" i="10"/>
  <c r="BJ501" i="10"/>
  <c r="BK501" i="10"/>
  <c r="BL501" i="10"/>
  <c r="BM501" i="10"/>
  <c r="BN501" i="10"/>
  <c r="BO501" i="10"/>
  <c r="BP501" i="10"/>
  <c r="BQ501" i="10"/>
  <c r="BR501" i="10"/>
  <c r="BS501" i="10"/>
  <c r="BT501" i="10"/>
  <c r="BU501" i="10"/>
  <c r="BV501" i="10"/>
  <c r="BW501" i="10"/>
  <c r="BX501" i="10"/>
  <c r="BY501" i="10"/>
  <c r="BZ501" i="10"/>
  <c r="CA501" i="10"/>
  <c r="CB501" i="10"/>
  <c r="CC501" i="10"/>
  <c r="CD501" i="10"/>
  <c r="CE501" i="10"/>
  <c r="CF501" i="10"/>
  <c r="CG501" i="10"/>
  <c r="CH501" i="10"/>
  <c r="CI501" i="10"/>
  <c r="CJ501" i="10"/>
  <c r="CK501" i="10"/>
  <c r="CL501" i="10"/>
  <c r="CM501" i="10"/>
  <c r="CN501" i="10"/>
  <c r="CO501" i="10"/>
  <c r="CP501" i="10"/>
  <c r="CQ501" i="10"/>
  <c r="CR501" i="10"/>
  <c r="CS501" i="10"/>
  <c r="CT501" i="10"/>
  <c r="CU501" i="10"/>
  <c r="CV501" i="10"/>
  <c r="CW501" i="10"/>
  <c r="CX501" i="10"/>
  <c r="CY501" i="10"/>
  <c r="CZ501" i="10"/>
  <c r="DA501" i="10"/>
  <c r="DB501" i="10"/>
  <c r="BF502" i="10"/>
  <c r="BG502" i="10"/>
  <c r="BH502" i="10"/>
  <c r="BI502" i="10"/>
  <c r="BJ502" i="10"/>
  <c r="BK502" i="10"/>
  <c r="BL502" i="10"/>
  <c r="BM502" i="10"/>
  <c r="BN502" i="10"/>
  <c r="BO502" i="10"/>
  <c r="BP502" i="10"/>
  <c r="BQ502" i="10"/>
  <c r="BR502" i="10"/>
  <c r="BS502" i="10"/>
  <c r="BT502" i="10"/>
  <c r="BU502" i="10"/>
  <c r="BV502" i="10"/>
  <c r="BW502" i="10"/>
  <c r="BX502" i="10"/>
  <c r="BY502" i="10"/>
  <c r="BZ502" i="10"/>
  <c r="CA502" i="10"/>
  <c r="CB502" i="10"/>
  <c r="CC502" i="10"/>
  <c r="CD502" i="10"/>
  <c r="CE502" i="10"/>
  <c r="CF502" i="10"/>
  <c r="CG502" i="10"/>
  <c r="CH502" i="10"/>
  <c r="CI502" i="10"/>
  <c r="CJ502" i="10"/>
  <c r="CK502" i="10"/>
  <c r="CL502" i="10"/>
  <c r="CM502" i="10"/>
  <c r="CN502" i="10"/>
  <c r="CO502" i="10"/>
  <c r="CP502" i="10"/>
  <c r="CQ502" i="10"/>
  <c r="CR502" i="10"/>
  <c r="CS502" i="10"/>
  <c r="CT502" i="10"/>
  <c r="CU502" i="10"/>
  <c r="CV502" i="10"/>
  <c r="CW502" i="10"/>
  <c r="CX502" i="10"/>
  <c r="CY502" i="10"/>
  <c r="CZ502" i="10"/>
  <c r="DA502" i="10"/>
  <c r="DB502" i="10"/>
  <c r="BF503" i="10"/>
  <c r="BG503" i="10"/>
  <c r="BH503" i="10"/>
  <c r="BI503" i="10"/>
  <c r="BJ503" i="10"/>
  <c r="BK503" i="10"/>
  <c r="BL503" i="10"/>
  <c r="BM503" i="10"/>
  <c r="BN503" i="10"/>
  <c r="BO503" i="10"/>
  <c r="BP503" i="10"/>
  <c r="BQ503" i="10"/>
  <c r="BR503" i="10"/>
  <c r="BS503" i="10"/>
  <c r="BT503" i="10"/>
  <c r="BU503" i="10"/>
  <c r="BV503" i="10"/>
  <c r="BW503" i="10"/>
  <c r="BX503" i="10"/>
  <c r="BY503" i="10"/>
  <c r="BZ503" i="10"/>
  <c r="CA503" i="10"/>
  <c r="CB503" i="10"/>
  <c r="CC503" i="10"/>
  <c r="CD503" i="10"/>
  <c r="CE503" i="10"/>
  <c r="CF503" i="10"/>
  <c r="CG503" i="10"/>
  <c r="CH503" i="10"/>
  <c r="CI503" i="10"/>
  <c r="CJ503" i="10"/>
  <c r="CK503" i="10"/>
  <c r="CL503" i="10"/>
  <c r="CM503" i="10"/>
  <c r="CN503" i="10"/>
  <c r="CO503" i="10"/>
  <c r="CP503" i="10"/>
  <c r="CQ503" i="10"/>
  <c r="CR503" i="10"/>
  <c r="CS503" i="10"/>
  <c r="CT503" i="10"/>
  <c r="CU503" i="10"/>
  <c r="CV503" i="10"/>
  <c r="CW503" i="10"/>
  <c r="CX503" i="10"/>
  <c r="CY503" i="10"/>
  <c r="CZ503" i="10"/>
  <c r="DA503" i="10"/>
  <c r="DB503" i="10"/>
  <c r="BF504" i="10"/>
  <c r="BG504" i="10"/>
  <c r="BH504" i="10"/>
  <c r="BI504" i="10"/>
  <c r="BJ504" i="10"/>
  <c r="BK504" i="10"/>
  <c r="BL504" i="10"/>
  <c r="BM504" i="10"/>
  <c r="BN504" i="10"/>
  <c r="BO504" i="10"/>
  <c r="BP504" i="10"/>
  <c r="BQ504" i="10"/>
  <c r="BR504" i="10"/>
  <c r="BS504" i="10"/>
  <c r="BT504" i="10"/>
  <c r="BU504" i="10"/>
  <c r="BV504" i="10"/>
  <c r="BW504" i="10"/>
  <c r="BX504" i="10"/>
  <c r="BY504" i="10"/>
  <c r="BZ504" i="10"/>
  <c r="CA504" i="10"/>
  <c r="CB504" i="10"/>
  <c r="CC504" i="10"/>
  <c r="CD504" i="10"/>
  <c r="CE504" i="10"/>
  <c r="CF504" i="10"/>
  <c r="CG504" i="10"/>
  <c r="CH504" i="10"/>
  <c r="CI504" i="10"/>
  <c r="CJ504" i="10"/>
  <c r="CK504" i="10"/>
  <c r="CL504" i="10"/>
  <c r="CM504" i="10"/>
  <c r="CN504" i="10"/>
  <c r="CO504" i="10"/>
  <c r="CP504" i="10"/>
  <c r="CQ504" i="10"/>
  <c r="CR504" i="10"/>
  <c r="CS504" i="10"/>
  <c r="CT504" i="10"/>
  <c r="CU504" i="10"/>
  <c r="CV504" i="10"/>
  <c r="CW504" i="10"/>
  <c r="CX504" i="10"/>
  <c r="CY504" i="10"/>
  <c r="CZ504" i="10"/>
  <c r="DA504" i="10"/>
  <c r="DB504" i="10"/>
  <c r="BF505" i="10"/>
  <c r="BG505" i="10"/>
  <c r="BH505" i="10"/>
  <c r="BI505" i="10"/>
  <c r="BJ505" i="10"/>
  <c r="BK505" i="10"/>
  <c r="BL505" i="10"/>
  <c r="BM505" i="10"/>
  <c r="BN505" i="10"/>
  <c r="BO505" i="10"/>
  <c r="BP505" i="10"/>
  <c r="BQ505" i="10"/>
  <c r="BR505" i="10"/>
  <c r="BS505" i="10"/>
  <c r="BT505" i="10"/>
  <c r="BU505" i="10"/>
  <c r="BV505" i="10"/>
  <c r="BW505" i="10"/>
  <c r="BX505" i="10"/>
  <c r="BY505" i="10"/>
  <c r="BZ505" i="10"/>
  <c r="CA505" i="10"/>
  <c r="CB505" i="10"/>
  <c r="CC505" i="10"/>
  <c r="CD505" i="10"/>
  <c r="CE505" i="10"/>
  <c r="CF505" i="10"/>
  <c r="CG505" i="10"/>
  <c r="CH505" i="10"/>
  <c r="CI505" i="10"/>
  <c r="CJ505" i="10"/>
  <c r="CK505" i="10"/>
  <c r="CL505" i="10"/>
  <c r="CM505" i="10"/>
  <c r="CN505" i="10"/>
  <c r="CO505" i="10"/>
  <c r="CP505" i="10"/>
  <c r="CQ505" i="10"/>
  <c r="CR505" i="10"/>
  <c r="CS505" i="10"/>
  <c r="CT505" i="10"/>
  <c r="CU505" i="10"/>
  <c r="CV505" i="10"/>
  <c r="CW505" i="10"/>
  <c r="CX505" i="10"/>
  <c r="CY505" i="10"/>
  <c r="CZ505" i="10"/>
  <c r="DA505" i="10"/>
  <c r="DB505" i="10"/>
  <c r="BF506" i="10"/>
  <c r="BG506" i="10"/>
  <c r="BH506" i="10"/>
  <c r="BI506" i="10"/>
  <c r="BJ506" i="10"/>
  <c r="BK506" i="10"/>
  <c r="BL506" i="10"/>
  <c r="BM506" i="10"/>
  <c r="BN506" i="10"/>
  <c r="BO506" i="10"/>
  <c r="BP506" i="10"/>
  <c r="BQ506" i="10"/>
  <c r="BR506" i="10"/>
  <c r="BS506" i="10"/>
  <c r="BT506" i="10"/>
  <c r="BU506" i="10"/>
  <c r="BV506" i="10"/>
  <c r="BW506" i="10"/>
  <c r="BX506" i="10"/>
  <c r="BY506" i="10"/>
  <c r="BZ506" i="10"/>
  <c r="CA506" i="10"/>
  <c r="CB506" i="10"/>
  <c r="CC506" i="10"/>
  <c r="CD506" i="10"/>
  <c r="CE506" i="10"/>
  <c r="CF506" i="10"/>
  <c r="CG506" i="10"/>
  <c r="CH506" i="10"/>
  <c r="CI506" i="10"/>
  <c r="CJ506" i="10"/>
  <c r="CK506" i="10"/>
  <c r="CL506" i="10"/>
  <c r="CM506" i="10"/>
  <c r="CN506" i="10"/>
  <c r="CO506" i="10"/>
  <c r="CP506" i="10"/>
  <c r="CQ506" i="10"/>
  <c r="CR506" i="10"/>
  <c r="CS506" i="10"/>
  <c r="CT506" i="10"/>
  <c r="CU506" i="10"/>
  <c r="CV506" i="10"/>
  <c r="CW506" i="10"/>
  <c r="CX506" i="10"/>
  <c r="CY506" i="10"/>
  <c r="CZ506" i="10"/>
  <c r="DA506" i="10"/>
  <c r="DB506" i="10"/>
  <c r="BF507" i="10"/>
  <c r="BG507" i="10"/>
  <c r="BH507" i="10"/>
  <c r="BI507" i="10"/>
  <c r="BJ507" i="10"/>
  <c r="BK507" i="10"/>
  <c r="BL507" i="10"/>
  <c r="BM507" i="10"/>
  <c r="BN507" i="10"/>
  <c r="BO507" i="10"/>
  <c r="BP507" i="10"/>
  <c r="BQ507" i="10"/>
  <c r="BR507" i="10"/>
  <c r="BS507" i="10"/>
  <c r="BT507" i="10"/>
  <c r="BU507" i="10"/>
  <c r="BV507" i="10"/>
  <c r="BW507" i="10"/>
  <c r="BX507" i="10"/>
  <c r="BY507" i="10"/>
  <c r="BZ507" i="10"/>
  <c r="CA507" i="10"/>
  <c r="CB507" i="10"/>
  <c r="CC507" i="10"/>
  <c r="CD507" i="10"/>
  <c r="CE507" i="10"/>
  <c r="CF507" i="10"/>
  <c r="CG507" i="10"/>
  <c r="CH507" i="10"/>
  <c r="CI507" i="10"/>
  <c r="CJ507" i="10"/>
  <c r="CK507" i="10"/>
  <c r="CL507" i="10"/>
  <c r="CM507" i="10"/>
  <c r="CN507" i="10"/>
  <c r="CO507" i="10"/>
  <c r="CP507" i="10"/>
  <c r="CQ507" i="10"/>
  <c r="CR507" i="10"/>
  <c r="CS507" i="10"/>
  <c r="CT507" i="10"/>
  <c r="CU507" i="10"/>
  <c r="CV507" i="10"/>
  <c r="CW507" i="10"/>
  <c r="CX507" i="10"/>
  <c r="CY507" i="10"/>
  <c r="CZ507" i="10"/>
  <c r="DA507" i="10"/>
  <c r="DB507" i="10"/>
  <c r="BF508" i="10"/>
  <c r="BG508" i="10"/>
  <c r="BH508" i="10"/>
  <c r="BI508" i="10"/>
  <c r="BJ508" i="10"/>
  <c r="BK508" i="10"/>
  <c r="BL508" i="10"/>
  <c r="BM508" i="10"/>
  <c r="BN508" i="10"/>
  <c r="BO508" i="10"/>
  <c r="BP508" i="10"/>
  <c r="BQ508" i="10"/>
  <c r="BR508" i="10"/>
  <c r="BS508" i="10"/>
  <c r="BT508" i="10"/>
  <c r="BU508" i="10"/>
  <c r="BV508" i="10"/>
  <c r="BW508" i="10"/>
  <c r="BX508" i="10"/>
  <c r="BY508" i="10"/>
  <c r="BZ508" i="10"/>
  <c r="CA508" i="10"/>
  <c r="CB508" i="10"/>
  <c r="CC508" i="10"/>
  <c r="CD508" i="10"/>
  <c r="CE508" i="10"/>
  <c r="CF508" i="10"/>
  <c r="CG508" i="10"/>
  <c r="CH508" i="10"/>
  <c r="CI508" i="10"/>
  <c r="CJ508" i="10"/>
  <c r="CK508" i="10"/>
  <c r="CL508" i="10"/>
  <c r="CM508" i="10"/>
  <c r="CN508" i="10"/>
  <c r="CO508" i="10"/>
  <c r="CP508" i="10"/>
  <c r="CQ508" i="10"/>
  <c r="CR508" i="10"/>
  <c r="CS508" i="10"/>
  <c r="CT508" i="10"/>
  <c r="CU508" i="10"/>
  <c r="CV508" i="10"/>
  <c r="CW508" i="10"/>
  <c r="CX508" i="10"/>
  <c r="CY508" i="10"/>
  <c r="CZ508" i="10"/>
  <c r="DA508" i="10"/>
  <c r="DB508" i="10"/>
  <c r="BF509" i="10"/>
  <c r="BG509" i="10"/>
  <c r="BH509" i="10"/>
  <c r="BI509" i="10"/>
  <c r="BJ509" i="10"/>
  <c r="BK509" i="10"/>
  <c r="BL509" i="10"/>
  <c r="BM509" i="10"/>
  <c r="BN509" i="10"/>
  <c r="BO509" i="10"/>
  <c r="BP509" i="10"/>
  <c r="BQ509" i="10"/>
  <c r="BR509" i="10"/>
  <c r="BS509" i="10"/>
  <c r="BT509" i="10"/>
  <c r="BU509" i="10"/>
  <c r="BV509" i="10"/>
  <c r="BW509" i="10"/>
  <c r="BX509" i="10"/>
  <c r="BY509" i="10"/>
  <c r="BZ509" i="10"/>
  <c r="CA509" i="10"/>
  <c r="CB509" i="10"/>
  <c r="CC509" i="10"/>
  <c r="CD509" i="10"/>
  <c r="CE509" i="10"/>
  <c r="CF509" i="10"/>
  <c r="CG509" i="10"/>
  <c r="CH509" i="10"/>
  <c r="CI509" i="10"/>
  <c r="CJ509" i="10"/>
  <c r="CK509" i="10"/>
  <c r="CL509" i="10"/>
  <c r="CM509" i="10"/>
  <c r="CN509" i="10"/>
  <c r="CO509" i="10"/>
  <c r="CP509" i="10"/>
  <c r="CQ509" i="10"/>
  <c r="CR509" i="10"/>
  <c r="CS509" i="10"/>
  <c r="CT509" i="10"/>
  <c r="CU509" i="10"/>
  <c r="CV509" i="10"/>
  <c r="CW509" i="10"/>
  <c r="CX509" i="10"/>
  <c r="CY509" i="10"/>
  <c r="CZ509" i="10"/>
  <c r="DA509" i="10"/>
  <c r="DB509" i="10"/>
  <c r="BF510" i="10"/>
  <c r="BG510" i="10"/>
  <c r="BH510" i="10"/>
  <c r="BI510" i="10"/>
  <c r="BJ510" i="10"/>
  <c r="BK510" i="10"/>
  <c r="BL510" i="10"/>
  <c r="BM510" i="10"/>
  <c r="BN510" i="10"/>
  <c r="BO510" i="10"/>
  <c r="BP510" i="10"/>
  <c r="BQ510" i="10"/>
  <c r="BR510" i="10"/>
  <c r="BS510" i="10"/>
  <c r="BT510" i="10"/>
  <c r="BU510" i="10"/>
  <c r="BV510" i="10"/>
  <c r="BW510" i="10"/>
  <c r="BX510" i="10"/>
  <c r="BY510" i="10"/>
  <c r="BZ510" i="10"/>
  <c r="CA510" i="10"/>
  <c r="CB510" i="10"/>
  <c r="CC510" i="10"/>
  <c r="CD510" i="10"/>
  <c r="CE510" i="10"/>
  <c r="CF510" i="10"/>
  <c r="CG510" i="10"/>
  <c r="CH510" i="10"/>
  <c r="CI510" i="10"/>
  <c r="CJ510" i="10"/>
  <c r="CK510" i="10"/>
  <c r="CL510" i="10"/>
  <c r="CM510" i="10"/>
  <c r="CN510" i="10"/>
  <c r="CO510" i="10"/>
  <c r="CP510" i="10"/>
  <c r="CQ510" i="10"/>
  <c r="CR510" i="10"/>
  <c r="CS510" i="10"/>
  <c r="CT510" i="10"/>
  <c r="CU510" i="10"/>
  <c r="CV510" i="10"/>
  <c r="CW510" i="10"/>
  <c r="CX510" i="10"/>
  <c r="CY510" i="10"/>
  <c r="CZ510" i="10"/>
  <c r="DA510" i="10"/>
  <c r="DB510" i="10"/>
  <c r="BF511" i="10"/>
  <c r="BG511" i="10"/>
  <c r="BH511" i="10"/>
  <c r="BI511" i="10"/>
  <c r="BJ511" i="10"/>
  <c r="BK511" i="10"/>
  <c r="BL511" i="10"/>
  <c r="BM511" i="10"/>
  <c r="BN511" i="10"/>
  <c r="BO511" i="10"/>
  <c r="BP511" i="10"/>
  <c r="BQ511" i="10"/>
  <c r="BR511" i="10"/>
  <c r="BS511" i="10"/>
  <c r="BT511" i="10"/>
  <c r="BU511" i="10"/>
  <c r="BV511" i="10"/>
  <c r="BW511" i="10"/>
  <c r="BX511" i="10"/>
  <c r="BY511" i="10"/>
  <c r="BZ511" i="10"/>
  <c r="CA511" i="10"/>
  <c r="CB511" i="10"/>
  <c r="CC511" i="10"/>
  <c r="CD511" i="10"/>
  <c r="CE511" i="10"/>
  <c r="CF511" i="10"/>
  <c r="CG511" i="10"/>
  <c r="CH511" i="10"/>
  <c r="CI511" i="10"/>
  <c r="CJ511" i="10"/>
  <c r="CK511" i="10"/>
  <c r="CL511" i="10"/>
  <c r="CM511" i="10"/>
  <c r="CN511" i="10"/>
  <c r="CO511" i="10"/>
  <c r="CP511" i="10"/>
  <c r="CQ511" i="10"/>
  <c r="CR511" i="10"/>
  <c r="CS511" i="10"/>
  <c r="CT511" i="10"/>
  <c r="CU511" i="10"/>
  <c r="CV511" i="10"/>
  <c r="CW511" i="10"/>
  <c r="CX511" i="10"/>
  <c r="CY511" i="10"/>
  <c r="CZ511" i="10"/>
  <c r="DA511" i="10"/>
  <c r="DB511" i="10"/>
  <c r="BF512" i="10"/>
  <c r="BG512" i="10"/>
  <c r="BH512" i="10"/>
  <c r="BI512" i="10"/>
  <c r="BJ512" i="10"/>
  <c r="BK512" i="10"/>
  <c r="BL512" i="10"/>
  <c r="BM512" i="10"/>
  <c r="BN512" i="10"/>
  <c r="BO512" i="10"/>
  <c r="BP512" i="10"/>
  <c r="BQ512" i="10"/>
  <c r="BR512" i="10"/>
  <c r="BS512" i="10"/>
  <c r="BT512" i="10"/>
  <c r="BU512" i="10"/>
  <c r="BV512" i="10"/>
  <c r="BW512" i="10"/>
  <c r="BX512" i="10"/>
  <c r="BY512" i="10"/>
  <c r="BZ512" i="10"/>
  <c r="CA512" i="10"/>
  <c r="CB512" i="10"/>
  <c r="CC512" i="10"/>
  <c r="CD512" i="10"/>
  <c r="CE512" i="10"/>
  <c r="CF512" i="10"/>
  <c r="CG512" i="10"/>
  <c r="CH512" i="10"/>
  <c r="CI512" i="10"/>
  <c r="CJ512" i="10"/>
  <c r="CK512" i="10"/>
  <c r="CL512" i="10"/>
  <c r="CM512" i="10"/>
  <c r="CN512" i="10"/>
  <c r="CO512" i="10"/>
  <c r="CP512" i="10"/>
  <c r="CQ512" i="10"/>
  <c r="CR512" i="10"/>
  <c r="CS512" i="10"/>
  <c r="CT512" i="10"/>
  <c r="CU512" i="10"/>
  <c r="CV512" i="10"/>
  <c r="CW512" i="10"/>
  <c r="CX512" i="10"/>
  <c r="CY512" i="10"/>
  <c r="CZ512" i="10"/>
  <c r="DA512" i="10"/>
  <c r="DB512" i="10"/>
  <c r="BF513" i="10"/>
  <c r="BG513" i="10"/>
  <c r="BH513" i="10"/>
  <c r="BI513" i="10"/>
  <c r="BJ513" i="10"/>
  <c r="BK513" i="10"/>
  <c r="BL513" i="10"/>
  <c r="BM513" i="10"/>
  <c r="BN513" i="10"/>
  <c r="BO513" i="10"/>
  <c r="BP513" i="10"/>
  <c r="BQ513" i="10"/>
  <c r="BR513" i="10"/>
  <c r="BS513" i="10"/>
  <c r="BT513" i="10"/>
  <c r="BU513" i="10"/>
  <c r="BV513" i="10"/>
  <c r="BW513" i="10"/>
  <c r="BX513" i="10"/>
  <c r="BY513" i="10"/>
  <c r="BZ513" i="10"/>
  <c r="CA513" i="10"/>
  <c r="CB513" i="10"/>
  <c r="CC513" i="10"/>
  <c r="CD513" i="10"/>
  <c r="CE513" i="10"/>
  <c r="CF513" i="10"/>
  <c r="CG513" i="10"/>
  <c r="CH513" i="10"/>
  <c r="CI513" i="10"/>
  <c r="CJ513" i="10"/>
  <c r="CK513" i="10"/>
  <c r="CL513" i="10"/>
  <c r="CM513" i="10"/>
  <c r="CN513" i="10"/>
  <c r="CO513" i="10"/>
  <c r="CP513" i="10"/>
  <c r="CQ513" i="10"/>
  <c r="CR513" i="10"/>
  <c r="CS513" i="10"/>
  <c r="CT513" i="10"/>
  <c r="CU513" i="10"/>
  <c r="CV513" i="10"/>
  <c r="CW513" i="10"/>
  <c r="CX513" i="10"/>
  <c r="CY513" i="10"/>
  <c r="CZ513" i="10"/>
  <c r="DA513" i="10"/>
  <c r="DB513" i="10"/>
  <c r="BF514" i="10"/>
  <c r="BG514" i="10"/>
  <c r="BH514" i="10"/>
  <c r="BI514" i="10"/>
  <c r="BJ514" i="10"/>
  <c r="BK514" i="10"/>
  <c r="BL514" i="10"/>
  <c r="BM514" i="10"/>
  <c r="BN514" i="10"/>
  <c r="BO514" i="10"/>
  <c r="BP514" i="10"/>
  <c r="BQ514" i="10"/>
  <c r="BR514" i="10"/>
  <c r="BS514" i="10"/>
  <c r="BT514" i="10"/>
  <c r="BU514" i="10"/>
  <c r="BV514" i="10"/>
  <c r="BW514" i="10"/>
  <c r="BX514" i="10"/>
  <c r="BY514" i="10"/>
  <c r="BZ514" i="10"/>
  <c r="CA514" i="10"/>
  <c r="CB514" i="10"/>
  <c r="CC514" i="10"/>
  <c r="CD514" i="10"/>
  <c r="CE514" i="10"/>
  <c r="CF514" i="10"/>
  <c r="CG514" i="10"/>
  <c r="CH514" i="10"/>
  <c r="CI514" i="10"/>
  <c r="CJ514" i="10"/>
  <c r="CK514" i="10"/>
  <c r="CL514" i="10"/>
  <c r="CM514" i="10"/>
  <c r="CN514" i="10"/>
  <c r="CO514" i="10"/>
  <c r="CP514" i="10"/>
  <c r="CQ514" i="10"/>
  <c r="CR514" i="10"/>
  <c r="CS514" i="10"/>
  <c r="CT514" i="10"/>
  <c r="CU514" i="10"/>
  <c r="CV514" i="10"/>
  <c r="CW514" i="10"/>
  <c r="CX514" i="10"/>
  <c r="CY514" i="10"/>
  <c r="CZ514" i="10"/>
  <c r="DA514" i="10"/>
  <c r="DB514" i="10"/>
  <c r="BF515" i="10"/>
  <c r="BG515" i="10"/>
  <c r="BH515" i="10"/>
  <c r="BI515" i="10"/>
  <c r="BJ515" i="10"/>
  <c r="BK515" i="10"/>
  <c r="BL515" i="10"/>
  <c r="BM515" i="10"/>
  <c r="BN515" i="10"/>
  <c r="BO515" i="10"/>
  <c r="BP515" i="10"/>
  <c r="BQ515" i="10"/>
  <c r="BR515" i="10"/>
  <c r="BS515" i="10"/>
  <c r="BT515" i="10"/>
  <c r="BU515" i="10"/>
  <c r="BV515" i="10"/>
  <c r="BW515" i="10"/>
  <c r="BX515" i="10"/>
  <c r="BY515" i="10"/>
  <c r="BZ515" i="10"/>
  <c r="CA515" i="10"/>
  <c r="CB515" i="10"/>
  <c r="CC515" i="10"/>
  <c r="CD515" i="10"/>
  <c r="CE515" i="10"/>
  <c r="CF515" i="10"/>
  <c r="CG515" i="10"/>
  <c r="CH515" i="10"/>
  <c r="CI515" i="10"/>
  <c r="CJ515" i="10"/>
  <c r="CK515" i="10"/>
  <c r="CL515" i="10"/>
  <c r="CM515" i="10"/>
  <c r="CN515" i="10"/>
  <c r="CO515" i="10"/>
  <c r="CP515" i="10"/>
  <c r="CQ515" i="10"/>
  <c r="CR515" i="10"/>
  <c r="CS515" i="10"/>
  <c r="CT515" i="10"/>
  <c r="CU515" i="10"/>
  <c r="CV515" i="10"/>
  <c r="CW515" i="10"/>
  <c r="CX515" i="10"/>
  <c r="CY515" i="10"/>
  <c r="CZ515" i="10"/>
  <c r="DA515" i="10"/>
  <c r="DB515" i="10"/>
  <c r="BF516" i="10"/>
  <c r="BG516" i="10"/>
  <c r="BH516" i="10"/>
  <c r="BI516" i="10"/>
  <c r="BJ516" i="10"/>
  <c r="BK516" i="10"/>
  <c r="BL516" i="10"/>
  <c r="BM516" i="10"/>
  <c r="BN516" i="10"/>
  <c r="BO516" i="10"/>
  <c r="BP516" i="10"/>
  <c r="BQ516" i="10"/>
  <c r="BR516" i="10"/>
  <c r="BS516" i="10"/>
  <c r="BT516" i="10"/>
  <c r="BU516" i="10"/>
  <c r="BV516" i="10"/>
  <c r="BW516" i="10"/>
  <c r="BX516" i="10"/>
  <c r="BY516" i="10"/>
  <c r="BZ516" i="10"/>
  <c r="CA516" i="10"/>
  <c r="CB516" i="10"/>
  <c r="CC516" i="10"/>
  <c r="CD516" i="10"/>
  <c r="CE516" i="10"/>
  <c r="CF516" i="10"/>
  <c r="CG516" i="10"/>
  <c r="CH516" i="10"/>
  <c r="CI516" i="10"/>
  <c r="CJ516" i="10"/>
  <c r="CK516" i="10"/>
  <c r="CL516" i="10"/>
  <c r="CM516" i="10"/>
  <c r="CN516" i="10"/>
  <c r="CO516" i="10"/>
  <c r="CP516" i="10"/>
  <c r="CQ516" i="10"/>
  <c r="CR516" i="10"/>
  <c r="CS516" i="10"/>
  <c r="CT516" i="10"/>
  <c r="CU516" i="10"/>
  <c r="CV516" i="10"/>
  <c r="CW516" i="10"/>
  <c r="CX516" i="10"/>
  <c r="CY516" i="10"/>
  <c r="CZ516" i="10"/>
  <c r="DA516" i="10"/>
  <c r="DB516" i="10"/>
  <c r="BF517" i="10"/>
  <c r="BG517" i="10"/>
  <c r="BH517" i="10"/>
  <c r="BI517" i="10"/>
  <c r="BJ517" i="10"/>
  <c r="BK517" i="10"/>
  <c r="BL517" i="10"/>
  <c r="BM517" i="10"/>
  <c r="BN517" i="10"/>
  <c r="BO517" i="10"/>
  <c r="BP517" i="10"/>
  <c r="BQ517" i="10"/>
  <c r="BR517" i="10"/>
  <c r="BS517" i="10"/>
  <c r="BT517" i="10"/>
  <c r="BU517" i="10"/>
  <c r="BV517" i="10"/>
  <c r="BW517" i="10"/>
  <c r="BX517" i="10"/>
  <c r="BY517" i="10"/>
  <c r="BZ517" i="10"/>
  <c r="CA517" i="10"/>
  <c r="CB517" i="10"/>
  <c r="CC517" i="10"/>
  <c r="CD517" i="10"/>
  <c r="CE517" i="10"/>
  <c r="CF517" i="10"/>
  <c r="CG517" i="10"/>
  <c r="CH517" i="10"/>
  <c r="CI517" i="10"/>
  <c r="CJ517" i="10"/>
  <c r="CK517" i="10"/>
  <c r="CL517" i="10"/>
  <c r="CM517" i="10"/>
  <c r="CN517" i="10"/>
  <c r="CO517" i="10"/>
  <c r="CP517" i="10"/>
  <c r="CQ517" i="10"/>
  <c r="CR517" i="10"/>
  <c r="CS517" i="10"/>
  <c r="CT517" i="10"/>
  <c r="CU517" i="10"/>
  <c r="CV517" i="10"/>
  <c r="CW517" i="10"/>
  <c r="CX517" i="10"/>
  <c r="CY517" i="10"/>
  <c r="CZ517" i="10"/>
  <c r="DA517" i="10"/>
  <c r="DB517" i="10"/>
  <c r="BF518" i="10"/>
  <c r="BG518" i="10"/>
  <c r="BH518" i="10"/>
  <c r="BI518" i="10"/>
  <c r="BJ518" i="10"/>
  <c r="BK518" i="10"/>
  <c r="BL518" i="10"/>
  <c r="BM518" i="10"/>
  <c r="BN518" i="10"/>
  <c r="BO518" i="10"/>
  <c r="BP518" i="10"/>
  <c r="BQ518" i="10"/>
  <c r="BR518" i="10"/>
  <c r="BS518" i="10"/>
  <c r="BT518" i="10"/>
  <c r="BU518" i="10"/>
  <c r="BV518" i="10"/>
  <c r="BW518" i="10"/>
  <c r="BX518" i="10"/>
  <c r="BY518" i="10"/>
  <c r="BZ518" i="10"/>
  <c r="CA518" i="10"/>
  <c r="CB518" i="10"/>
  <c r="CC518" i="10"/>
  <c r="CD518" i="10"/>
  <c r="CE518" i="10"/>
  <c r="CF518" i="10"/>
  <c r="CG518" i="10"/>
  <c r="CH518" i="10"/>
  <c r="CI518" i="10"/>
  <c r="CJ518" i="10"/>
  <c r="CK518" i="10"/>
  <c r="CL518" i="10"/>
  <c r="CM518" i="10"/>
  <c r="CN518" i="10"/>
  <c r="CO518" i="10"/>
  <c r="CP518" i="10"/>
  <c r="CQ518" i="10"/>
  <c r="CR518" i="10"/>
  <c r="CS518" i="10"/>
  <c r="CT518" i="10"/>
  <c r="CU518" i="10"/>
  <c r="CV518" i="10"/>
  <c r="CW518" i="10"/>
  <c r="CX518" i="10"/>
  <c r="CY518" i="10"/>
  <c r="CZ518" i="10"/>
  <c r="DA518" i="10"/>
  <c r="DB518" i="10"/>
  <c r="BF519" i="10"/>
  <c r="BG519" i="10"/>
  <c r="BH519" i="10"/>
  <c r="BI519" i="10"/>
  <c r="BJ519" i="10"/>
  <c r="BK519" i="10"/>
  <c r="BL519" i="10"/>
  <c r="BM519" i="10"/>
  <c r="BN519" i="10"/>
  <c r="BO519" i="10"/>
  <c r="BP519" i="10"/>
  <c r="BQ519" i="10"/>
  <c r="BR519" i="10"/>
  <c r="BS519" i="10"/>
  <c r="BT519" i="10"/>
  <c r="BU519" i="10"/>
  <c r="BV519" i="10"/>
  <c r="BW519" i="10"/>
  <c r="BX519" i="10"/>
  <c r="BY519" i="10"/>
  <c r="BZ519" i="10"/>
  <c r="CA519" i="10"/>
  <c r="CB519" i="10"/>
  <c r="CC519" i="10"/>
  <c r="CD519" i="10"/>
  <c r="CE519" i="10"/>
  <c r="CF519" i="10"/>
  <c r="CG519" i="10"/>
  <c r="CH519" i="10"/>
  <c r="CI519" i="10"/>
  <c r="CJ519" i="10"/>
  <c r="CK519" i="10"/>
  <c r="CL519" i="10"/>
  <c r="CM519" i="10"/>
  <c r="CN519" i="10"/>
  <c r="CO519" i="10"/>
  <c r="CP519" i="10"/>
  <c r="CQ519" i="10"/>
  <c r="CR519" i="10"/>
  <c r="CS519" i="10"/>
  <c r="CT519" i="10"/>
  <c r="CU519" i="10"/>
  <c r="CV519" i="10"/>
  <c r="CW519" i="10"/>
  <c r="CX519" i="10"/>
  <c r="CY519" i="10"/>
  <c r="CZ519" i="10"/>
  <c r="DA519" i="10"/>
  <c r="DB519" i="10"/>
  <c r="BF520" i="10"/>
  <c r="BG520" i="10"/>
  <c r="BH520" i="10"/>
  <c r="BI520" i="10"/>
  <c r="BJ520" i="10"/>
  <c r="BK520" i="10"/>
  <c r="BL520" i="10"/>
  <c r="BM520" i="10"/>
  <c r="BN520" i="10"/>
  <c r="BO520" i="10"/>
  <c r="BP520" i="10"/>
  <c r="BQ520" i="10"/>
  <c r="BR520" i="10"/>
  <c r="BS520" i="10"/>
  <c r="BT520" i="10"/>
  <c r="BU520" i="10"/>
  <c r="BV520" i="10"/>
  <c r="BW520" i="10"/>
  <c r="BX520" i="10"/>
  <c r="BY520" i="10"/>
  <c r="BZ520" i="10"/>
  <c r="CA520" i="10"/>
  <c r="CB520" i="10"/>
  <c r="CC520" i="10"/>
  <c r="CD520" i="10"/>
  <c r="CE520" i="10"/>
  <c r="CF520" i="10"/>
  <c r="CG520" i="10"/>
  <c r="CH520" i="10"/>
  <c r="CI520" i="10"/>
  <c r="CJ520" i="10"/>
  <c r="CK520" i="10"/>
  <c r="CL520" i="10"/>
  <c r="CM520" i="10"/>
  <c r="CN520" i="10"/>
  <c r="CO520" i="10"/>
  <c r="CP520" i="10"/>
  <c r="CQ520" i="10"/>
  <c r="CR520" i="10"/>
  <c r="CS520" i="10"/>
  <c r="CT520" i="10"/>
  <c r="CU520" i="10"/>
  <c r="CV520" i="10"/>
  <c r="CW520" i="10"/>
  <c r="CX520" i="10"/>
  <c r="CY520" i="10"/>
  <c r="CZ520" i="10"/>
  <c r="DA520" i="10"/>
  <c r="DB520" i="10"/>
  <c r="BF521" i="10"/>
  <c r="BG521" i="10"/>
  <c r="BH521" i="10"/>
  <c r="BI521" i="10"/>
  <c r="BJ521" i="10"/>
  <c r="BK521" i="10"/>
  <c r="BL521" i="10"/>
  <c r="BM521" i="10"/>
  <c r="BN521" i="10"/>
  <c r="BO521" i="10"/>
  <c r="BP521" i="10"/>
  <c r="BQ521" i="10"/>
  <c r="BR521" i="10"/>
  <c r="BS521" i="10"/>
  <c r="BT521" i="10"/>
  <c r="BU521" i="10"/>
  <c r="BV521" i="10"/>
  <c r="BW521" i="10"/>
  <c r="BX521" i="10"/>
  <c r="BY521" i="10"/>
  <c r="BZ521" i="10"/>
  <c r="CA521" i="10"/>
  <c r="CB521" i="10"/>
  <c r="CC521" i="10"/>
  <c r="CD521" i="10"/>
  <c r="CE521" i="10"/>
  <c r="CF521" i="10"/>
  <c r="CG521" i="10"/>
  <c r="CH521" i="10"/>
  <c r="CI521" i="10"/>
  <c r="CJ521" i="10"/>
  <c r="CK521" i="10"/>
  <c r="CL521" i="10"/>
  <c r="CM521" i="10"/>
  <c r="CN521" i="10"/>
  <c r="CO521" i="10"/>
  <c r="CP521" i="10"/>
  <c r="CQ521" i="10"/>
  <c r="CR521" i="10"/>
  <c r="CS521" i="10"/>
  <c r="CT521" i="10"/>
  <c r="CU521" i="10"/>
  <c r="CV521" i="10"/>
  <c r="CW521" i="10"/>
  <c r="CX521" i="10"/>
  <c r="CY521" i="10"/>
  <c r="CZ521" i="10"/>
  <c r="DA521" i="10"/>
  <c r="DB521" i="10"/>
  <c r="BF522" i="10"/>
  <c r="BG522" i="10"/>
  <c r="BH522" i="10"/>
  <c r="BI522" i="10"/>
  <c r="BJ522" i="10"/>
  <c r="BK522" i="10"/>
  <c r="BL522" i="10"/>
  <c r="BM522" i="10"/>
  <c r="BN522" i="10"/>
  <c r="BO522" i="10"/>
  <c r="BP522" i="10"/>
  <c r="BQ522" i="10"/>
  <c r="BR522" i="10"/>
  <c r="BS522" i="10"/>
  <c r="BT522" i="10"/>
  <c r="BU522" i="10"/>
  <c r="BV522" i="10"/>
  <c r="BW522" i="10"/>
  <c r="BX522" i="10"/>
  <c r="BY522" i="10"/>
  <c r="BZ522" i="10"/>
  <c r="CA522" i="10"/>
  <c r="CB522" i="10"/>
  <c r="CC522" i="10"/>
  <c r="CD522" i="10"/>
  <c r="CE522" i="10"/>
  <c r="CF522" i="10"/>
  <c r="CG522" i="10"/>
  <c r="CH522" i="10"/>
  <c r="CI522" i="10"/>
  <c r="CJ522" i="10"/>
  <c r="CK522" i="10"/>
  <c r="CL522" i="10"/>
  <c r="CM522" i="10"/>
  <c r="CN522" i="10"/>
  <c r="CO522" i="10"/>
  <c r="CP522" i="10"/>
  <c r="CQ522" i="10"/>
  <c r="CR522" i="10"/>
  <c r="CS522" i="10"/>
  <c r="CT522" i="10"/>
  <c r="CU522" i="10"/>
  <c r="CV522" i="10"/>
  <c r="CW522" i="10"/>
  <c r="CX522" i="10"/>
  <c r="CY522" i="10"/>
  <c r="CZ522" i="10"/>
  <c r="DA522" i="10"/>
  <c r="DB522" i="10"/>
  <c r="BF523" i="10"/>
  <c r="BG523" i="10"/>
  <c r="BH523" i="10"/>
  <c r="BI523" i="10"/>
  <c r="BJ523" i="10"/>
  <c r="BK523" i="10"/>
  <c r="BL523" i="10"/>
  <c r="BM523" i="10"/>
  <c r="BN523" i="10"/>
  <c r="BO523" i="10"/>
  <c r="BP523" i="10"/>
  <c r="BQ523" i="10"/>
  <c r="BR523" i="10"/>
  <c r="BS523" i="10"/>
  <c r="BT523" i="10"/>
  <c r="BU523" i="10"/>
  <c r="BV523" i="10"/>
  <c r="BW523" i="10"/>
  <c r="BX523" i="10"/>
  <c r="BY523" i="10"/>
  <c r="BZ523" i="10"/>
  <c r="CA523" i="10"/>
  <c r="CB523" i="10"/>
  <c r="CC523" i="10"/>
  <c r="CD523" i="10"/>
  <c r="CE523" i="10"/>
  <c r="CF523" i="10"/>
  <c r="CG523" i="10"/>
  <c r="CH523" i="10"/>
  <c r="CI523" i="10"/>
  <c r="CJ523" i="10"/>
  <c r="CK523" i="10"/>
  <c r="CL523" i="10"/>
  <c r="CM523" i="10"/>
  <c r="CN523" i="10"/>
  <c r="CO523" i="10"/>
  <c r="CP523" i="10"/>
  <c r="CQ523" i="10"/>
  <c r="CR523" i="10"/>
  <c r="CS523" i="10"/>
  <c r="CT523" i="10"/>
  <c r="CU523" i="10"/>
  <c r="CV523" i="10"/>
  <c r="CW523" i="10"/>
  <c r="CX523" i="10"/>
  <c r="CY523" i="10"/>
  <c r="CZ523" i="10"/>
  <c r="DA523" i="10"/>
  <c r="DB523" i="10"/>
  <c r="BF524" i="10"/>
  <c r="BG524" i="10"/>
  <c r="BH524" i="10"/>
  <c r="BI524" i="10"/>
  <c r="BJ524" i="10"/>
  <c r="BK524" i="10"/>
  <c r="BL524" i="10"/>
  <c r="BM524" i="10"/>
  <c r="BN524" i="10"/>
  <c r="BO524" i="10"/>
  <c r="BP524" i="10"/>
  <c r="BQ524" i="10"/>
  <c r="BR524" i="10"/>
  <c r="BS524" i="10"/>
  <c r="BT524" i="10"/>
  <c r="BU524" i="10"/>
  <c r="BV524" i="10"/>
  <c r="BW524" i="10"/>
  <c r="BX524" i="10"/>
  <c r="BY524" i="10"/>
  <c r="BZ524" i="10"/>
  <c r="CA524" i="10"/>
  <c r="CB524" i="10"/>
  <c r="CC524" i="10"/>
  <c r="CD524" i="10"/>
  <c r="CE524" i="10"/>
  <c r="CF524" i="10"/>
  <c r="CG524" i="10"/>
  <c r="CH524" i="10"/>
  <c r="CI524" i="10"/>
  <c r="CJ524" i="10"/>
  <c r="CK524" i="10"/>
  <c r="CL524" i="10"/>
  <c r="CM524" i="10"/>
  <c r="CN524" i="10"/>
  <c r="CO524" i="10"/>
  <c r="CP524" i="10"/>
  <c r="CQ524" i="10"/>
  <c r="CR524" i="10"/>
  <c r="CS524" i="10"/>
  <c r="CT524" i="10"/>
  <c r="CU524" i="10"/>
  <c r="CV524" i="10"/>
  <c r="CW524" i="10"/>
  <c r="CX524" i="10"/>
  <c r="CY524" i="10"/>
  <c r="CZ524" i="10"/>
  <c r="DA524" i="10"/>
  <c r="DB524" i="10"/>
  <c r="BF525" i="10"/>
  <c r="BG525" i="10"/>
  <c r="BH525" i="10"/>
  <c r="BI525" i="10"/>
  <c r="BJ525" i="10"/>
  <c r="BK525" i="10"/>
  <c r="BL525" i="10"/>
  <c r="BM525" i="10"/>
  <c r="BN525" i="10"/>
  <c r="BO525" i="10"/>
  <c r="BP525" i="10"/>
  <c r="BQ525" i="10"/>
  <c r="BR525" i="10"/>
  <c r="BS525" i="10"/>
  <c r="BT525" i="10"/>
  <c r="BU525" i="10"/>
  <c r="BV525" i="10"/>
  <c r="BW525" i="10"/>
  <c r="BX525" i="10"/>
  <c r="BY525" i="10"/>
  <c r="BZ525" i="10"/>
  <c r="CA525" i="10"/>
  <c r="CB525" i="10"/>
  <c r="CC525" i="10"/>
  <c r="CD525" i="10"/>
  <c r="CE525" i="10"/>
  <c r="CF525" i="10"/>
  <c r="CG525" i="10"/>
  <c r="CH525" i="10"/>
  <c r="CI525" i="10"/>
  <c r="CJ525" i="10"/>
  <c r="CK525" i="10"/>
  <c r="CL525" i="10"/>
  <c r="CM525" i="10"/>
  <c r="CN525" i="10"/>
  <c r="CO525" i="10"/>
  <c r="CP525" i="10"/>
  <c r="CQ525" i="10"/>
  <c r="CR525" i="10"/>
  <c r="CS525" i="10"/>
  <c r="CT525" i="10"/>
  <c r="CU525" i="10"/>
  <c r="CV525" i="10"/>
  <c r="CW525" i="10"/>
  <c r="CX525" i="10"/>
  <c r="CY525" i="10"/>
  <c r="CZ525" i="10"/>
  <c r="DA525" i="10"/>
  <c r="DB525" i="10"/>
  <c r="BF526" i="10"/>
  <c r="BG526" i="10"/>
  <c r="BH526" i="10"/>
  <c r="BI526" i="10"/>
  <c r="BJ526" i="10"/>
  <c r="BK526" i="10"/>
  <c r="BL526" i="10"/>
  <c r="BM526" i="10"/>
  <c r="BN526" i="10"/>
  <c r="BO526" i="10"/>
  <c r="BP526" i="10"/>
  <c r="BQ526" i="10"/>
  <c r="BR526" i="10"/>
  <c r="BS526" i="10"/>
  <c r="BT526" i="10"/>
  <c r="BU526" i="10"/>
  <c r="BV526" i="10"/>
  <c r="BW526" i="10"/>
  <c r="BX526" i="10"/>
  <c r="BY526" i="10"/>
  <c r="BZ526" i="10"/>
  <c r="CA526" i="10"/>
  <c r="CB526" i="10"/>
  <c r="CC526" i="10"/>
  <c r="CD526" i="10"/>
  <c r="CE526" i="10"/>
  <c r="CF526" i="10"/>
  <c r="CG526" i="10"/>
  <c r="CH526" i="10"/>
  <c r="CI526" i="10"/>
  <c r="CJ526" i="10"/>
  <c r="CK526" i="10"/>
  <c r="CL526" i="10"/>
  <c r="CM526" i="10"/>
  <c r="CN526" i="10"/>
  <c r="CO526" i="10"/>
  <c r="CP526" i="10"/>
  <c r="CQ526" i="10"/>
  <c r="CR526" i="10"/>
  <c r="CS526" i="10"/>
  <c r="CT526" i="10"/>
  <c r="CU526" i="10"/>
  <c r="CV526" i="10"/>
  <c r="CW526" i="10"/>
  <c r="CX526" i="10"/>
  <c r="CY526" i="10"/>
  <c r="CZ526" i="10"/>
  <c r="DA526" i="10"/>
  <c r="DB526" i="10"/>
  <c r="BF527" i="10"/>
  <c r="BG527" i="10"/>
  <c r="BH527" i="10"/>
  <c r="BI527" i="10"/>
  <c r="BJ527" i="10"/>
  <c r="BK527" i="10"/>
  <c r="BL527" i="10"/>
  <c r="BM527" i="10"/>
  <c r="BN527" i="10"/>
  <c r="BO527" i="10"/>
  <c r="BP527" i="10"/>
  <c r="BQ527" i="10"/>
  <c r="BR527" i="10"/>
  <c r="BS527" i="10"/>
  <c r="BT527" i="10"/>
  <c r="BU527" i="10"/>
  <c r="BV527" i="10"/>
  <c r="BW527" i="10"/>
  <c r="BX527" i="10"/>
  <c r="BY527" i="10"/>
  <c r="BZ527" i="10"/>
  <c r="CA527" i="10"/>
  <c r="CB527" i="10"/>
  <c r="CC527" i="10"/>
  <c r="CD527" i="10"/>
  <c r="CE527" i="10"/>
  <c r="CF527" i="10"/>
  <c r="CG527" i="10"/>
  <c r="CH527" i="10"/>
  <c r="CI527" i="10"/>
  <c r="CJ527" i="10"/>
  <c r="CK527" i="10"/>
  <c r="CL527" i="10"/>
  <c r="CM527" i="10"/>
  <c r="CN527" i="10"/>
  <c r="CO527" i="10"/>
  <c r="CP527" i="10"/>
  <c r="CQ527" i="10"/>
  <c r="CR527" i="10"/>
  <c r="CS527" i="10"/>
  <c r="CT527" i="10"/>
  <c r="CU527" i="10"/>
  <c r="CV527" i="10"/>
  <c r="CW527" i="10"/>
  <c r="CX527" i="10"/>
  <c r="CY527" i="10"/>
  <c r="CZ527" i="10"/>
  <c r="DA527" i="10"/>
  <c r="DB527" i="10"/>
  <c r="BF528" i="10"/>
  <c r="BG528" i="10"/>
  <c r="BH528" i="10"/>
  <c r="BI528" i="10"/>
  <c r="BJ528" i="10"/>
  <c r="BK528" i="10"/>
  <c r="BL528" i="10"/>
  <c r="BM528" i="10"/>
  <c r="BN528" i="10"/>
  <c r="BO528" i="10"/>
  <c r="BP528" i="10"/>
  <c r="BQ528" i="10"/>
  <c r="BR528" i="10"/>
  <c r="BS528" i="10"/>
  <c r="BT528" i="10"/>
  <c r="BU528" i="10"/>
  <c r="BV528" i="10"/>
  <c r="BW528" i="10"/>
  <c r="BX528" i="10"/>
  <c r="BY528" i="10"/>
  <c r="BZ528" i="10"/>
  <c r="CA528" i="10"/>
  <c r="CB528" i="10"/>
  <c r="CC528" i="10"/>
  <c r="CD528" i="10"/>
  <c r="CE528" i="10"/>
  <c r="CF528" i="10"/>
  <c r="CG528" i="10"/>
  <c r="CH528" i="10"/>
  <c r="CI528" i="10"/>
  <c r="CJ528" i="10"/>
  <c r="CK528" i="10"/>
  <c r="CL528" i="10"/>
  <c r="CM528" i="10"/>
  <c r="CN528" i="10"/>
  <c r="CO528" i="10"/>
  <c r="CP528" i="10"/>
  <c r="CQ528" i="10"/>
  <c r="CR528" i="10"/>
  <c r="CS528" i="10"/>
  <c r="CT528" i="10"/>
  <c r="CU528" i="10"/>
  <c r="CV528" i="10"/>
  <c r="CW528" i="10"/>
  <c r="CX528" i="10"/>
  <c r="CY528" i="10"/>
  <c r="CZ528" i="10"/>
  <c r="DA528" i="10"/>
  <c r="DB528" i="10"/>
  <c r="BF529" i="10"/>
  <c r="BG529" i="10"/>
  <c r="BH529" i="10"/>
  <c r="BI529" i="10"/>
  <c r="BJ529" i="10"/>
  <c r="BK529" i="10"/>
  <c r="BL529" i="10"/>
  <c r="BM529" i="10"/>
  <c r="BN529" i="10"/>
  <c r="BO529" i="10"/>
  <c r="BP529" i="10"/>
  <c r="BQ529" i="10"/>
  <c r="BR529" i="10"/>
  <c r="BS529" i="10"/>
  <c r="BT529" i="10"/>
  <c r="BU529" i="10"/>
  <c r="BV529" i="10"/>
  <c r="BW529" i="10"/>
  <c r="BX529" i="10"/>
  <c r="BY529" i="10"/>
  <c r="BZ529" i="10"/>
  <c r="CA529" i="10"/>
  <c r="CB529" i="10"/>
  <c r="CC529" i="10"/>
  <c r="CD529" i="10"/>
  <c r="CE529" i="10"/>
  <c r="CF529" i="10"/>
  <c r="CG529" i="10"/>
  <c r="CH529" i="10"/>
  <c r="CI529" i="10"/>
  <c r="CJ529" i="10"/>
  <c r="CK529" i="10"/>
  <c r="CL529" i="10"/>
  <c r="CM529" i="10"/>
  <c r="CN529" i="10"/>
  <c r="CO529" i="10"/>
  <c r="CP529" i="10"/>
  <c r="CQ529" i="10"/>
  <c r="CR529" i="10"/>
  <c r="CS529" i="10"/>
  <c r="CT529" i="10"/>
  <c r="CU529" i="10"/>
  <c r="CV529" i="10"/>
  <c r="CW529" i="10"/>
  <c r="CX529" i="10"/>
  <c r="CY529" i="10"/>
  <c r="CZ529" i="10"/>
  <c r="DA529" i="10"/>
  <c r="DB529" i="10"/>
  <c r="BF530" i="10"/>
  <c r="BG530" i="10"/>
  <c r="BH530" i="10"/>
  <c r="BI530" i="10"/>
  <c r="BJ530" i="10"/>
  <c r="BK530" i="10"/>
  <c r="BL530" i="10"/>
  <c r="BM530" i="10"/>
  <c r="BN530" i="10"/>
  <c r="BO530" i="10"/>
  <c r="BP530" i="10"/>
  <c r="BQ530" i="10"/>
  <c r="BR530" i="10"/>
  <c r="BS530" i="10"/>
  <c r="BT530" i="10"/>
  <c r="BU530" i="10"/>
  <c r="BV530" i="10"/>
  <c r="BW530" i="10"/>
  <c r="BX530" i="10"/>
  <c r="BY530" i="10"/>
  <c r="BZ530" i="10"/>
  <c r="CA530" i="10"/>
  <c r="CB530" i="10"/>
  <c r="CC530" i="10"/>
  <c r="CD530" i="10"/>
  <c r="CE530" i="10"/>
  <c r="CF530" i="10"/>
  <c r="CG530" i="10"/>
  <c r="CH530" i="10"/>
  <c r="CI530" i="10"/>
  <c r="CJ530" i="10"/>
  <c r="CK530" i="10"/>
  <c r="CL530" i="10"/>
  <c r="CM530" i="10"/>
  <c r="CN530" i="10"/>
  <c r="CO530" i="10"/>
  <c r="CP530" i="10"/>
  <c r="CQ530" i="10"/>
  <c r="CR530" i="10"/>
  <c r="CS530" i="10"/>
  <c r="CT530" i="10"/>
  <c r="CU530" i="10"/>
  <c r="CV530" i="10"/>
  <c r="CW530" i="10"/>
  <c r="CX530" i="10"/>
  <c r="CY530" i="10"/>
  <c r="CZ530" i="10"/>
  <c r="DA530" i="10"/>
  <c r="DB530" i="10"/>
  <c r="BF531" i="10"/>
  <c r="BG531" i="10"/>
  <c r="BH531" i="10"/>
  <c r="BI531" i="10"/>
  <c r="BJ531" i="10"/>
  <c r="BK531" i="10"/>
  <c r="BL531" i="10"/>
  <c r="BM531" i="10"/>
  <c r="BN531" i="10"/>
  <c r="BO531" i="10"/>
  <c r="BP531" i="10"/>
  <c r="BQ531" i="10"/>
  <c r="BR531" i="10"/>
  <c r="BS531" i="10"/>
  <c r="BT531" i="10"/>
  <c r="BU531" i="10"/>
  <c r="BV531" i="10"/>
  <c r="BW531" i="10"/>
  <c r="BX531" i="10"/>
  <c r="BY531" i="10"/>
  <c r="BZ531" i="10"/>
  <c r="CA531" i="10"/>
  <c r="CB531" i="10"/>
  <c r="CC531" i="10"/>
  <c r="CD531" i="10"/>
  <c r="CE531" i="10"/>
  <c r="CF531" i="10"/>
  <c r="CG531" i="10"/>
  <c r="CH531" i="10"/>
  <c r="CI531" i="10"/>
  <c r="CJ531" i="10"/>
  <c r="CK531" i="10"/>
  <c r="CL531" i="10"/>
  <c r="CM531" i="10"/>
  <c r="CN531" i="10"/>
  <c r="CO531" i="10"/>
  <c r="CP531" i="10"/>
  <c r="CQ531" i="10"/>
  <c r="CR531" i="10"/>
  <c r="CS531" i="10"/>
  <c r="CT531" i="10"/>
  <c r="CU531" i="10"/>
  <c r="CV531" i="10"/>
  <c r="CW531" i="10"/>
  <c r="CX531" i="10"/>
  <c r="CY531" i="10"/>
  <c r="CZ531" i="10"/>
  <c r="DA531" i="10"/>
  <c r="DB531" i="10"/>
  <c r="BF532" i="10"/>
  <c r="BG532" i="10"/>
  <c r="BH532" i="10"/>
  <c r="BI532" i="10"/>
  <c r="BJ532" i="10"/>
  <c r="BK532" i="10"/>
  <c r="BL532" i="10"/>
  <c r="BM532" i="10"/>
  <c r="BN532" i="10"/>
  <c r="BO532" i="10"/>
  <c r="BP532" i="10"/>
  <c r="BQ532" i="10"/>
  <c r="BR532" i="10"/>
  <c r="BS532" i="10"/>
  <c r="BT532" i="10"/>
  <c r="BU532" i="10"/>
  <c r="BV532" i="10"/>
  <c r="BW532" i="10"/>
  <c r="BX532" i="10"/>
  <c r="BY532" i="10"/>
  <c r="BZ532" i="10"/>
  <c r="CA532" i="10"/>
  <c r="CB532" i="10"/>
  <c r="CC532" i="10"/>
  <c r="CD532" i="10"/>
  <c r="CE532" i="10"/>
  <c r="CF532" i="10"/>
  <c r="CG532" i="10"/>
  <c r="CH532" i="10"/>
  <c r="CI532" i="10"/>
  <c r="CJ532" i="10"/>
  <c r="CK532" i="10"/>
  <c r="CL532" i="10"/>
  <c r="CM532" i="10"/>
  <c r="CN532" i="10"/>
  <c r="CO532" i="10"/>
  <c r="CP532" i="10"/>
  <c r="CQ532" i="10"/>
  <c r="CR532" i="10"/>
  <c r="CS532" i="10"/>
  <c r="CT532" i="10"/>
  <c r="CU532" i="10"/>
  <c r="CV532" i="10"/>
  <c r="CW532" i="10"/>
  <c r="CX532" i="10"/>
  <c r="CY532" i="10"/>
  <c r="CZ532" i="10"/>
  <c r="DA532" i="10"/>
  <c r="DB532" i="10"/>
  <c r="BF533" i="10"/>
  <c r="BG533" i="10"/>
  <c r="BH533" i="10"/>
  <c r="BI533" i="10"/>
  <c r="BJ533" i="10"/>
  <c r="BK533" i="10"/>
  <c r="BL533" i="10"/>
  <c r="BM533" i="10"/>
  <c r="BN533" i="10"/>
  <c r="BO533" i="10"/>
  <c r="BP533" i="10"/>
  <c r="BQ533" i="10"/>
  <c r="BR533" i="10"/>
  <c r="BS533" i="10"/>
  <c r="BT533" i="10"/>
  <c r="BU533" i="10"/>
  <c r="BV533" i="10"/>
  <c r="BW533" i="10"/>
  <c r="BX533" i="10"/>
  <c r="BY533" i="10"/>
  <c r="BZ533" i="10"/>
  <c r="CA533" i="10"/>
  <c r="CB533" i="10"/>
  <c r="CC533" i="10"/>
  <c r="CD533" i="10"/>
  <c r="CE533" i="10"/>
  <c r="CF533" i="10"/>
  <c r="CG533" i="10"/>
  <c r="CH533" i="10"/>
  <c r="CI533" i="10"/>
  <c r="CJ533" i="10"/>
  <c r="CK533" i="10"/>
  <c r="CL533" i="10"/>
  <c r="CM533" i="10"/>
  <c r="CN533" i="10"/>
  <c r="CO533" i="10"/>
  <c r="CP533" i="10"/>
  <c r="CQ533" i="10"/>
  <c r="CR533" i="10"/>
  <c r="CS533" i="10"/>
  <c r="CT533" i="10"/>
  <c r="CU533" i="10"/>
  <c r="CV533" i="10"/>
  <c r="CW533" i="10"/>
  <c r="CX533" i="10"/>
  <c r="CY533" i="10"/>
  <c r="CZ533" i="10"/>
  <c r="DA533" i="10"/>
  <c r="DB533" i="10"/>
  <c r="BF534" i="10"/>
  <c r="BG534" i="10"/>
  <c r="BH534" i="10"/>
  <c r="BI534" i="10"/>
  <c r="BJ534" i="10"/>
  <c r="BK534" i="10"/>
  <c r="BL534" i="10"/>
  <c r="BM534" i="10"/>
  <c r="BN534" i="10"/>
  <c r="BO534" i="10"/>
  <c r="BP534" i="10"/>
  <c r="BQ534" i="10"/>
  <c r="BR534" i="10"/>
  <c r="BS534" i="10"/>
  <c r="BT534" i="10"/>
  <c r="BU534" i="10"/>
  <c r="BV534" i="10"/>
  <c r="BW534" i="10"/>
  <c r="BX534" i="10"/>
  <c r="BY534" i="10"/>
  <c r="BZ534" i="10"/>
  <c r="CA534" i="10"/>
  <c r="CB534" i="10"/>
  <c r="CC534" i="10"/>
  <c r="CD534" i="10"/>
  <c r="CE534" i="10"/>
  <c r="CF534" i="10"/>
  <c r="CG534" i="10"/>
  <c r="CH534" i="10"/>
  <c r="CI534" i="10"/>
  <c r="CJ534" i="10"/>
  <c r="CK534" i="10"/>
  <c r="CL534" i="10"/>
  <c r="CM534" i="10"/>
  <c r="CN534" i="10"/>
  <c r="CO534" i="10"/>
  <c r="CP534" i="10"/>
  <c r="CQ534" i="10"/>
  <c r="CR534" i="10"/>
  <c r="CS534" i="10"/>
  <c r="CT534" i="10"/>
  <c r="CU534" i="10"/>
  <c r="CV534" i="10"/>
  <c r="CW534" i="10"/>
  <c r="CX534" i="10"/>
  <c r="CY534" i="10"/>
  <c r="CZ534" i="10"/>
  <c r="DA534" i="10"/>
  <c r="DB534" i="10"/>
  <c r="BF535" i="10"/>
  <c r="BG535" i="10"/>
  <c r="BH535" i="10"/>
  <c r="BI535" i="10"/>
  <c r="BJ535" i="10"/>
  <c r="BK535" i="10"/>
  <c r="BL535" i="10"/>
  <c r="BM535" i="10"/>
  <c r="BN535" i="10"/>
  <c r="BO535" i="10"/>
  <c r="BP535" i="10"/>
  <c r="BQ535" i="10"/>
  <c r="BR535" i="10"/>
  <c r="BS535" i="10"/>
  <c r="BT535" i="10"/>
  <c r="BU535" i="10"/>
  <c r="BV535" i="10"/>
  <c r="BW535" i="10"/>
  <c r="BX535" i="10"/>
  <c r="BY535" i="10"/>
  <c r="BZ535" i="10"/>
  <c r="CA535" i="10"/>
  <c r="CB535" i="10"/>
  <c r="CC535" i="10"/>
  <c r="CD535" i="10"/>
  <c r="CE535" i="10"/>
  <c r="CF535" i="10"/>
  <c r="CG535" i="10"/>
  <c r="CH535" i="10"/>
  <c r="CI535" i="10"/>
  <c r="CJ535" i="10"/>
  <c r="CK535" i="10"/>
  <c r="CL535" i="10"/>
  <c r="CM535" i="10"/>
  <c r="CN535" i="10"/>
  <c r="CO535" i="10"/>
  <c r="CP535" i="10"/>
  <c r="CQ535" i="10"/>
  <c r="CR535" i="10"/>
  <c r="CS535" i="10"/>
  <c r="CT535" i="10"/>
  <c r="CU535" i="10"/>
  <c r="CV535" i="10"/>
  <c r="CW535" i="10"/>
  <c r="CX535" i="10"/>
  <c r="CY535" i="10"/>
  <c r="CZ535" i="10"/>
  <c r="DA535" i="10"/>
  <c r="DB535" i="10"/>
  <c r="BF536" i="10"/>
  <c r="BG536" i="10"/>
  <c r="BH536" i="10"/>
  <c r="BI536" i="10"/>
  <c r="BJ536" i="10"/>
  <c r="BK536" i="10"/>
  <c r="BL536" i="10"/>
  <c r="BM536" i="10"/>
  <c r="BN536" i="10"/>
  <c r="BO536" i="10"/>
  <c r="BP536" i="10"/>
  <c r="BQ536" i="10"/>
  <c r="BR536" i="10"/>
  <c r="BS536" i="10"/>
  <c r="BT536" i="10"/>
  <c r="BU536" i="10"/>
  <c r="BV536" i="10"/>
  <c r="BW536" i="10"/>
  <c r="BX536" i="10"/>
  <c r="BY536" i="10"/>
  <c r="BZ536" i="10"/>
  <c r="CA536" i="10"/>
  <c r="CB536" i="10"/>
  <c r="CC536" i="10"/>
  <c r="CD536" i="10"/>
  <c r="CE536" i="10"/>
  <c r="CF536" i="10"/>
  <c r="CG536" i="10"/>
  <c r="CH536" i="10"/>
  <c r="CI536" i="10"/>
  <c r="CJ536" i="10"/>
  <c r="CK536" i="10"/>
  <c r="CL536" i="10"/>
  <c r="CM536" i="10"/>
  <c r="CN536" i="10"/>
  <c r="CO536" i="10"/>
  <c r="CP536" i="10"/>
  <c r="CQ536" i="10"/>
  <c r="CR536" i="10"/>
  <c r="CS536" i="10"/>
  <c r="CT536" i="10"/>
  <c r="CU536" i="10"/>
  <c r="CV536" i="10"/>
  <c r="CW536" i="10"/>
  <c r="CX536" i="10"/>
  <c r="CY536" i="10"/>
  <c r="CZ536" i="10"/>
  <c r="DA536" i="10"/>
  <c r="DB536" i="10"/>
  <c r="BF537" i="10"/>
  <c r="BG537" i="10"/>
  <c r="BH537" i="10"/>
  <c r="BI537" i="10"/>
  <c r="BJ537" i="10"/>
  <c r="BK537" i="10"/>
  <c r="BL537" i="10"/>
  <c r="BM537" i="10"/>
  <c r="BN537" i="10"/>
  <c r="BO537" i="10"/>
  <c r="BP537" i="10"/>
  <c r="BQ537" i="10"/>
  <c r="BR537" i="10"/>
  <c r="BS537" i="10"/>
  <c r="BT537" i="10"/>
  <c r="BU537" i="10"/>
  <c r="BV537" i="10"/>
  <c r="BW537" i="10"/>
  <c r="BX537" i="10"/>
  <c r="BY537" i="10"/>
  <c r="BZ537" i="10"/>
  <c r="CA537" i="10"/>
  <c r="CB537" i="10"/>
  <c r="CC537" i="10"/>
  <c r="CD537" i="10"/>
  <c r="CE537" i="10"/>
  <c r="CF537" i="10"/>
  <c r="CG537" i="10"/>
  <c r="CH537" i="10"/>
  <c r="CI537" i="10"/>
  <c r="CJ537" i="10"/>
  <c r="CK537" i="10"/>
  <c r="CL537" i="10"/>
  <c r="CM537" i="10"/>
  <c r="CN537" i="10"/>
  <c r="CO537" i="10"/>
  <c r="CP537" i="10"/>
  <c r="CQ537" i="10"/>
  <c r="CR537" i="10"/>
  <c r="CS537" i="10"/>
  <c r="CT537" i="10"/>
  <c r="CU537" i="10"/>
  <c r="CV537" i="10"/>
  <c r="CW537" i="10"/>
  <c r="CX537" i="10"/>
  <c r="CY537" i="10"/>
  <c r="CZ537" i="10"/>
  <c r="DA537" i="10"/>
  <c r="DB537" i="10"/>
  <c r="BF538" i="10"/>
  <c r="BG538" i="10"/>
  <c r="BH538" i="10"/>
  <c r="BI538" i="10"/>
  <c r="BJ538" i="10"/>
  <c r="BK538" i="10"/>
  <c r="BL538" i="10"/>
  <c r="BM538" i="10"/>
  <c r="BN538" i="10"/>
  <c r="BO538" i="10"/>
  <c r="BP538" i="10"/>
  <c r="BQ538" i="10"/>
  <c r="BR538" i="10"/>
  <c r="BS538" i="10"/>
  <c r="BT538" i="10"/>
  <c r="BU538" i="10"/>
  <c r="BV538" i="10"/>
  <c r="BW538" i="10"/>
  <c r="BX538" i="10"/>
  <c r="BY538" i="10"/>
  <c r="BZ538" i="10"/>
  <c r="CA538" i="10"/>
  <c r="CB538" i="10"/>
  <c r="CC538" i="10"/>
  <c r="CD538" i="10"/>
  <c r="CE538" i="10"/>
  <c r="CF538" i="10"/>
  <c r="CG538" i="10"/>
  <c r="CH538" i="10"/>
  <c r="CI538" i="10"/>
  <c r="CJ538" i="10"/>
  <c r="CK538" i="10"/>
  <c r="CL538" i="10"/>
  <c r="CM538" i="10"/>
  <c r="CN538" i="10"/>
  <c r="CO538" i="10"/>
  <c r="CP538" i="10"/>
  <c r="CQ538" i="10"/>
  <c r="CR538" i="10"/>
  <c r="CS538" i="10"/>
  <c r="CT538" i="10"/>
  <c r="CU538" i="10"/>
  <c r="CV538" i="10"/>
  <c r="CW538" i="10"/>
  <c r="CX538" i="10"/>
  <c r="CY538" i="10"/>
  <c r="CZ538" i="10"/>
  <c r="DA538" i="10"/>
  <c r="DB538" i="10"/>
  <c r="BF539" i="10"/>
  <c r="BG539" i="10"/>
  <c r="BH539" i="10"/>
  <c r="BI539" i="10"/>
  <c r="BJ539" i="10"/>
  <c r="BK539" i="10"/>
  <c r="BL539" i="10"/>
  <c r="BM539" i="10"/>
  <c r="BN539" i="10"/>
  <c r="BO539" i="10"/>
  <c r="BP539" i="10"/>
  <c r="BQ539" i="10"/>
  <c r="BR539" i="10"/>
  <c r="BS539" i="10"/>
  <c r="BT539" i="10"/>
  <c r="BU539" i="10"/>
  <c r="BV539" i="10"/>
  <c r="BW539" i="10"/>
  <c r="BX539" i="10"/>
  <c r="BY539" i="10"/>
  <c r="BZ539" i="10"/>
  <c r="CA539" i="10"/>
  <c r="CB539" i="10"/>
  <c r="CC539" i="10"/>
  <c r="CD539" i="10"/>
  <c r="CE539" i="10"/>
  <c r="CF539" i="10"/>
  <c r="CG539" i="10"/>
  <c r="CH539" i="10"/>
  <c r="CI539" i="10"/>
  <c r="CJ539" i="10"/>
  <c r="CK539" i="10"/>
  <c r="CL539" i="10"/>
  <c r="CM539" i="10"/>
  <c r="CN539" i="10"/>
  <c r="CO539" i="10"/>
  <c r="CP539" i="10"/>
  <c r="CQ539" i="10"/>
  <c r="CR539" i="10"/>
  <c r="CS539" i="10"/>
  <c r="CT539" i="10"/>
  <c r="CU539" i="10"/>
  <c r="CV539" i="10"/>
  <c r="CW539" i="10"/>
  <c r="CX539" i="10"/>
  <c r="CY539" i="10"/>
  <c r="CZ539" i="10"/>
  <c r="DA539" i="10"/>
  <c r="DB539" i="10"/>
  <c r="BF540" i="10"/>
  <c r="BG540" i="10"/>
  <c r="BH540" i="10"/>
  <c r="BI540" i="10"/>
  <c r="BJ540" i="10"/>
  <c r="BK540" i="10"/>
  <c r="BL540" i="10"/>
  <c r="BM540" i="10"/>
  <c r="BN540" i="10"/>
  <c r="BO540" i="10"/>
  <c r="BP540" i="10"/>
  <c r="BQ540" i="10"/>
  <c r="BR540" i="10"/>
  <c r="BS540" i="10"/>
  <c r="BT540" i="10"/>
  <c r="BU540" i="10"/>
  <c r="BV540" i="10"/>
  <c r="BW540" i="10"/>
  <c r="BX540" i="10"/>
  <c r="BY540" i="10"/>
  <c r="BZ540" i="10"/>
  <c r="CA540" i="10"/>
  <c r="CB540" i="10"/>
  <c r="CC540" i="10"/>
  <c r="CD540" i="10"/>
  <c r="CE540" i="10"/>
  <c r="CF540" i="10"/>
  <c r="CG540" i="10"/>
  <c r="CH540" i="10"/>
  <c r="CI540" i="10"/>
  <c r="CJ540" i="10"/>
  <c r="CK540" i="10"/>
  <c r="CL540" i="10"/>
  <c r="CM540" i="10"/>
  <c r="CN540" i="10"/>
  <c r="CO540" i="10"/>
  <c r="CP540" i="10"/>
  <c r="CQ540" i="10"/>
  <c r="CR540" i="10"/>
  <c r="CS540" i="10"/>
  <c r="CT540" i="10"/>
  <c r="CU540" i="10"/>
  <c r="CV540" i="10"/>
  <c r="CW540" i="10"/>
  <c r="CX540" i="10"/>
  <c r="CY540" i="10"/>
  <c r="CZ540" i="10"/>
  <c r="DA540" i="10"/>
  <c r="DB540" i="10"/>
  <c r="BF541" i="10"/>
  <c r="BG541" i="10"/>
  <c r="BH541" i="10"/>
  <c r="BI541" i="10"/>
  <c r="BJ541" i="10"/>
  <c r="BK541" i="10"/>
  <c r="BL541" i="10"/>
  <c r="BM541" i="10"/>
  <c r="BN541" i="10"/>
  <c r="BO541" i="10"/>
  <c r="BP541" i="10"/>
  <c r="BQ541" i="10"/>
  <c r="BR541" i="10"/>
  <c r="BS541" i="10"/>
  <c r="BT541" i="10"/>
  <c r="BU541" i="10"/>
  <c r="BV541" i="10"/>
  <c r="BW541" i="10"/>
  <c r="BX541" i="10"/>
  <c r="BY541" i="10"/>
  <c r="BZ541" i="10"/>
  <c r="CA541" i="10"/>
  <c r="CB541" i="10"/>
  <c r="CC541" i="10"/>
  <c r="CD541" i="10"/>
  <c r="CE541" i="10"/>
  <c r="CF541" i="10"/>
  <c r="CG541" i="10"/>
  <c r="CH541" i="10"/>
  <c r="CI541" i="10"/>
  <c r="CJ541" i="10"/>
  <c r="CK541" i="10"/>
  <c r="CL541" i="10"/>
  <c r="CM541" i="10"/>
  <c r="CN541" i="10"/>
  <c r="CO541" i="10"/>
  <c r="CP541" i="10"/>
  <c r="CQ541" i="10"/>
  <c r="CR541" i="10"/>
  <c r="CS541" i="10"/>
  <c r="CT541" i="10"/>
  <c r="CU541" i="10"/>
  <c r="CV541" i="10"/>
  <c r="CW541" i="10"/>
  <c r="CX541" i="10"/>
  <c r="CY541" i="10"/>
  <c r="CZ541" i="10"/>
  <c r="DA541" i="10"/>
  <c r="DB541" i="10"/>
  <c r="BF542" i="10"/>
  <c r="BG542" i="10"/>
  <c r="BH542" i="10"/>
  <c r="BI542" i="10"/>
  <c r="BJ542" i="10"/>
  <c r="BK542" i="10"/>
  <c r="BL542" i="10"/>
  <c r="BM542" i="10"/>
  <c r="BN542" i="10"/>
  <c r="BO542" i="10"/>
  <c r="BP542" i="10"/>
  <c r="BQ542" i="10"/>
  <c r="BR542" i="10"/>
  <c r="BS542" i="10"/>
  <c r="BT542" i="10"/>
  <c r="BU542" i="10"/>
  <c r="BV542" i="10"/>
  <c r="BW542" i="10"/>
  <c r="BX542" i="10"/>
  <c r="BY542" i="10"/>
  <c r="BZ542" i="10"/>
  <c r="CA542" i="10"/>
  <c r="CB542" i="10"/>
  <c r="CC542" i="10"/>
  <c r="CD542" i="10"/>
  <c r="CE542" i="10"/>
  <c r="CF542" i="10"/>
  <c r="CG542" i="10"/>
  <c r="CH542" i="10"/>
  <c r="CI542" i="10"/>
  <c r="CJ542" i="10"/>
  <c r="CK542" i="10"/>
  <c r="CL542" i="10"/>
  <c r="CM542" i="10"/>
  <c r="CN542" i="10"/>
  <c r="CO542" i="10"/>
  <c r="CP542" i="10"/>
  <c r="CQ542" i="10"/>
  <c r="CR542" i="10"/>
  <c r="CS542" i="10"/>
  <c r="CT542" i="10"/>
  <c r="CU542" i="10"/>
  <c r="CV542" i="10"/>
  <c r="CW542" i="10"/>
  <c r="CX542" i="10"/>
  <c r="CY542" i="10"/>
  <c r="CZ542" i="10"/>
  <c r="DA542" i="10"/>
  <c r="DB542" i="10"/>
  <c r="BF543" i="10"/>
  <c r="BG543" i="10"/>
  <c r="BH543" i="10"/>
  <c r="BI543" i="10"/>
  <c r="BJ543" i="10"/>
  <c r="BK543" i="10"/>
  <c r="BL543" i="10"/>
  <c r="BM543" i="10"/>
  <c r="BN543" i="10"/>
  <c r="BO543" i="10"/>
  <c r="BP543" i="10"/>
  <c r="BQ543" i="10"/>
  <c r="BR543" i="10"/>
  <c r="BS543" i="10"/>
  <c r="BT543" i="10"/>
  <c r="BU543" i="10"/>
  <c r="BV543" i="10"/>
  <c r="BW543" i="10"/>
  <c r="BX543" i="10"/>
  <c r="BY543" i="10"/>
  <c r="BZ543" i="10"/>
  <c r="CA543" i="10"/>
  <c r="CB543" i="10"/>
  <c r="CC543" i="10"/>
  <c r="CD543" i="10"/>
  <c r="CE543" i="10"/>
  <c r="CF543" i="10"/>
  <c r="CG543" i="10"/>
  <c r="CH543" i="10"/>
  <c r="CI543" i="10"/>
  <c r="CJ543" i="10"/>
  <c r="CK543" i="10"/>
  <c r="CL543" i="10"/>
  <c r="CM543" i="10"/>
  <c r="CN543" i="10"/>
  <c r="CO543" i="10"/>
  <c r="CP543" i="10"/>
  <c r="CQ543" i="10"/>
  <c r="CR543" i="10"/>
  <c r="CS543" i="10"/>
  <c r="CT543" i="10"/>
  <c r="CU543" i="10"/>
  <c r="CV543" i="10"/>
  <c r="CW543" i="10"/>
  <c r="CX543" i="10"/>
  <c r="CY543" i="10"/>
  <c r="CZ543" i="10"/>
  <c r="DA543" i="10"/>
  <c r="DB543" i="10"/>
  <c r="BF544" i="10"/>
  <c r="BG544" i="10"/>
  <c r="BH544" i="10"/>
  <c r="BI544" i="10"/>
  <c r="BJ544" i="10"/>
  <c r="BK544" i="10"/>
  <c r="BL544" i="10"/>
  <c r="BM544" i="10"/>
  <c r="BN544" i="10"/>
  <c r="BO544" i="10"/>
  <c r="BP544" i="10"/>
  <c r="BQ544" i="10"/>
  <c r="BR544" i="10"/>
  <c r="BS544" i="10"/>
  <c r="BT544" i="10"/>
  <c r="BU544" i="10"/>
  <c r="BV544" i="10"/>
  <c r="BW544" i="10"/>
  <c r="BX544" i="10"/>
  <c r="BY544" i="10"/>
  <c r="BZ544" i="10"/>
  <c r="CA544" i="10"/>
  <c r="CB544" i="10"/>
  <c r="CC544" i="10"/>
  <c r="CD544" i="10"/>
  <c r="CE544" i="10"/>
  <c r="CF544" i="10"/>
  <c r="CG544" i="10"/>
  <c r="CH544" i="10"/>
  <c r="CI544" i="10"/>
  <c r="CJ544" i="10"/>
  <c r="CK544" i="10"/>
  <c r="CL544" i="10"/>
  <c r="CM544" i="10"/>
  <c r="CN544" i="10"/>
  <c r="CO544" i="10"/>
  <c r="CP544" i="10"/>
  <c r="CQ544" i="10"/>
  <c r="CR544" i="10"/>
  <c r="CS544" i="10"/>
  <c r="CT544" i="10"/>
  <c r="CU544" i="10"/>
  <c r="CV544" i="10"/>
  <c r="CW544" i="10"/>
  <c r="CX544" i="10"/>
  <c r="CY544" i="10"/>
  <c r="CZ544" i="10"/>
  <c r="DA544" i="10"/>
  <c r="DB544" i="10"/>
  <c r="BF545" i="10"/>
  <c r="BG545" i="10"/>
  <c r="BH545" i="10"/>
  <c r="BI545" i="10"/>
  <c r="BJ545" i="10"/>
  <c r="BK545" i="10"/>
  <c r="BL545" i="10"/>
  <c r="BM545" i="10"/>
  <c r="BN545" i="10"/>
  <c r="BO545" i="10"/>
  <c r="BP545" i="10"/>
  <c r="BQ545" i="10"/>
  <c r="BR545" i="10"/>
  <c r="BS545" i="10"/>
  <c r="BT545" i="10"/>
  <c r="BU545" i="10"/>
  <c r="BV545" i="10"/>
  <c r="BW545" i="10"/>
  <c r="BX545" i="10"/>
  <c r="BY545" i="10"/>
  <c r="BZ545" i="10"/>
  <c r="CA545" i="10"/>
  <c r="CB545" i="10"/>
  <c r="CC545" i="10"/>
  <c r="CD545" i="10"/>
  <c r="CE545" i="10"/>
  <c r="CF545" i="10"/>
  <c r="CG545" i="10"/>
  <c r="CH545" i="10"/>
  <c r="CI545" i="10"/>
  <c r="CJ545" i="10"/>
  <c r="CK545" i="10"/>
  <c r="CL545" i="10"/>
  <c r="CM545" i="10"/>
  <c r="CN545" i="10"/>
  <c r="CO545" i="10"/>
  <c r="CP545" i="10"/>
  <c r="CQ545" i="10"/>
  <c r="CR545" i="10"/>
  <c r="CS545" i="10"/>
  <c r="CT545" i="10"/>
  <c r="CU545" i="10"/>
  <c r="CV545" i="10"/>
  <c r="CW545" i="10"/>
  <c r="CX545" i="10"/>
  <c r="CY545" i="10"/>
  <c r="CZ545" i="10"/>
  <c r="DA545" i="10"/>
  <c r="DB545" i="10"/>
  <c r="BF546" i="10"/>
  <c r="BG546" i="10"/>
  <c r="BH546" i="10"/>
  <c r="BI546" i="10"/>
  <c r="BJ546" i="10"/>
  <c r="BK546" i="10"/>
  <c r="BL546" i="10"/>
  <c r="BM546" i="10"/>
  <c r="BN546" i="10"/>
  <c r="BO546" i="10"/>
  <c r="BP546" i="10"/>
  <c r="BQ546" i="10"/>
  <c r="BR546" i="10"/>
  <c r="BS546" i="10"/>
  <c r="BT546" i="10"/>
  <c r="BU546" i="10"/>
  <c r="BV546" i="10"/>
  <c r="BW546" i="10"/>
  <c r="BX546" i="10"/>
  <c r="BY546" i="10"/>
  <c r="BZ546" i="10"/>
  <c r="CA546" i="10"/>
  <c r="CB546" i="10"/>
  <c r="CC546" i="10"/>
  <c r="CD546" i="10"/>
  <c r="CE546" i="10"/>
  <c r="CF546" i="10"/>
  <c r="CG546" i="10"/>
  <c r="CH546" i="10"/>
  <c r="CI546" i="10"/>
  <c r="CJ546" i="10"/>
  <c r="CK546" i="10"/>
  <c r="CL546" i="10"/>
  <c r="CM546" i="10"/>
  <c r="CN546" i="10"/>
  <c r="CO546" i="10"/>
  <c r="CP546" i="10"/>
  <c r="CQ546" i="10"/>
  <c r="CR546" i="10"/>
  <c r="CS546" i="10"/>
  <c r="CT546" i="10"/>
  <c r="CU546" i="10"/>
  <c r="CV546" i="10"/>
  <c r="CW546" i="10"/>
  <c r="CX546" i="10"/>
  <c r="CY546" i="10"/>
  <c r="CZ546" i="10"/>
  <c r="DA546" i="10"/>
  <c r="DB546" i="10"/>
  <c r="BF547" i="10"/>
  <c r="BG547" i="10"/>
  <c r="BH547" i="10"/>
  <c r="BI547" i="10"/>
  <c r="BJ547" i="10"/>
  <c r="BK547" i="10"/>
  <c r="BL547" i="10"/>
  <c r="BM547" i="10"/>
  <c r="BN547" i="10"/>
  <c r="BO547" i="10"/>
  <c r="BP547" i="10"/>
  <c r="BQ547" i="10"/>
  <c r="BR547" i="10"/>
  <c r="BS547" i="10"/>
  <c r="BT547" i="10"/>
  <c r="BU547" i="10"/>
  <c r="BV547" i="10"/>
  <c r="BW547" i="10"/>
  <c r="BX547" i="10"/>
  <c r="BY547" i="10"/>
  <c r="BZ547" i="10"/>
  <c r="CA547" i="10"/>
  <c r="CB547" i="10"/>
  <c r="CC547" i="10"/>
  <c r="CD547" i="10"/>
  <c r="CE547" i="10"/>
  <c r="CF547" i="10"/>
  <c r="CG547" i="10"/>
  <c r="CH547" i="10"/>
  <c r="CI547" i="10"/>
  <c r="CJ547" i="10"/>
  <c r="CK547" i="10"/>
  <c r="CL547" i="10"/>
  <c r="CM547" i="10"/>
  <c r="CN547" i="10"/>
  <c r="CO547" i="10"/>
  <c r="CP547" i="10"/>
  <c r="CQ547" i="10"/>
  <c r="CR547" i="10"/>
  <c r="CS547" i="10"/>
  <c r="CT547" i="10"/>
  <c r="CU547" i="10"/>
  <c r="CV547" i="10"/>
  <c r="CW547" i="10"/>
  <c r="CX547" i="10"/>
  <c r="CY547" i="10"/>
  <c r="CZ547" i="10"/>
  <c r="DA547" i="10"/>
  <c r="DB547" i="10"/>
  <c r="BF548" i="10"/>
  <c r="BG548" i="10"/>
  <c r="BH548" i="10"/>
  <c r="BI548" i="10"/>
  <c r="BJ548" i="10"/>
  <c r="BK548" i="10"/>
  <c r="BL548" i="10"/>
  <c r="BM548" i="10"/>
  <c r="BN548" i="10"/>
  <c r="BO548" i="10"/>
  <c r="BP548" i="10"/>
  <c r="BQ548" i="10"/>
  <c r="BR548" i="10"/>
  <c r="BS548" i="10"/>
  <c r="BT548" i="10"/>
  <c r="BU548" i="10"/>
  <c r="BV548" i="10"/>
  <c r="BW548" i="10"/>
  <c r="BX548" i="10"/>
  <c r="BY548" i="10"/>
  <c r="BZ548" i="10"/>
  <c r="CA548" i="10"/>
  <c r="CB548" i="10"/>
  <c r="CC548" i="10"/>
  <c r="CD548" i="10"/>
  <c r="CE548" i="10"/>
  <c r="CF548" i="10"/>
  <c r="CG548" i="10"/>
  <c r="CH548" i="10"/>
  <c r="CI548" i="10"/>
  <c r="CJ548" i="10"/>
  <c r="CK548" i="10"/>
  <c r="CL548" i="10"/>
  <c r="CM548" i="10"/>
  <c r="CN548" i="10"/>
  <c r="CO548" i="10"/>
  <c r="CP548" i="10"/>
  <c r="CQ548" i="10"/>
  <c r="CR548" i="10"/>
  <c r="CS548" i="10"/>
  <c r="CT548" i="10"/>
  <c r="CU548" i="10"/>
  <c r="CV548" i="10"/>
  <c r="CW548" i="10"/>
  <c r="CX548" i="10"/>
  <c r="CY548" i="10"/>
  <c r="CZ548" i="10"/>
  <c r="DA548" i="10"/>
  <c r="DB548" i="10"/>
  <c r="BF549" i="10"/>
  <c r="BG549" i="10"/>
  <c r="BH549" i="10"/>
  <c r="BI549" i="10"/>
  <c r="BJ549" i="10"/>
  <c r="BK549" i="10"/>
  <c r="BL549" i="10"/>
  <c r="BM549" i="10"/>
  <c r="BN549" i="10"/>
  <c r="BO549" i="10"/>
  <c r="BP549" i="10"/>
  <c r="BQ549" i="10"/>
  <c r="BR549" i="10"/>
  <c r="BS549" i="10"/>
  <c r="BT549" i="10"/>
  <c r="BU549" i="10"/>
  <c r="BV549" i="10"/>
  <c r="BW549" i="10"/>
  <c r="BX549" i="10"/>
  <c r="BY549" i="10"/>
  <c r="BZ549" i="10"/>
  <c r="CA549" i="10"/>
  <c r="CB549" i="10"/>
  <c r="CC549" i="10"/>
  <c r="CD549" i="10"/>
  <c r="CE549" i="10"/>
  <c r="CF549" i="10"/>
  <c r="CG549" i="10"/>
  <c r="CH549" i="10"/>
  <c r="CI549" i="10"/>
  <c r="CJ549" i="10"/>
  <c r="CK549" i="10"/>
  <c r="CL549" i="10"/>
  <c r="CM549" i="10"/>
  <c r="CN549" i="10"/>
  <c r="CO549" i="10"/>
  <c r="CP549" i="10"/>
  <c r="CQ549" i="10"/>
  <c r="CR549" i="10"/>
  <c r="CS549" i="10"/>
  <c r="CT549" i="10"/>
  <c r="CU549" i="10"/>
  <c r="CV549" i="10"/>
  <c r="CW549" i="10"/>
  <c r="CX549" i="10"/>
  <c r="CY549" i="10"/>
  <c r="CZ549" i="10"/>
  <c r="DA549" i="10"/>
  <c r="DB549" i="10"/>
  <c r="BF550" i="10"/>
  <c r="BG550" i="10"/>
  <c r="BH550" i="10"/>
  <c r="BI550" i="10"/>
  <c r="BJ550" i="10"/>
  <c r="BK550" i="10"/>
  <c r="BL550" i="10"/>
  <c r="BM550" i="10"/>
  <c r="BN550" i="10"/>
  <c r="BO550" i="10"/>
  <c r="BP550" i="10"/>
  <c r="BQ550" i="10"/>
  <c r="BR550" i="10"/>
  <c r="BS550" i="10"/>
  <c r="BT550" i="10"/>
  <c r="BU550" i="10"/>
  <c r="BV550" i="10"/>
  <c r="BW550" i="10"/>
  <c r="BX550" i="10"/>
  <c r="BY550" i="10"/>
  <c r="BZ550" i="10"/>
  <c r="CA550" i="10"/>
  <c r="CB550" i="10"/>
  <c r="CC550" i="10"/>
  <c r="CD550" i="10"/>
  <c r="CE550" i="10"/>
  <c r="CF550" i="10"/>
  <c r="CG550" i="10"/>
  <c r="CH550" i="10"/>
  <c r="CI550" i="10"/>
  <c r="CJ550" i="10"/>
  <c r="CK550" i="10"/>
  <c r="CL550" i="10"/>
  <c r="CM550" i="10"/>
  <c r="CN550" i="10"/>
  <c r="CO550" i="10"/>
  <c r="CP550" i="10"/>
  <c r="CQ550" i="10"/>
  <c r="CR550" i="10"/>
  <c r="CS550" i="10"/>
  <c r="CT550" i="10"/>
  <c r="CU550" i="10"/>
  <c r="CV550" i="10"/>
  <c r="CW550" i="10"/>
  <c r="CX550" i="10"/>
  <c r="CY550" i="10"/>
  <c r="CZ550" i="10"/>
  <c r="DA550" i="10"/>
  <c r="DB550" i="10"/>
  <c r="BF551" i="10"/>
  <c r="BG551" i="10"/>
  <c r="BH551" i="10"/>
  <c r="BI551" i="10"/>
  <c r="BJ551" i="10"/>
  <c r="BK551" i="10"/>
  <c r="BL551" i="10"/>
  <c r="BM551" i="10"/>
  <c r="BN551" i="10"/>
  <c r="BO551" i="10"/>
  <c r="BP551" i="10"/>
  <c r="BQ551" i="10"/>
  <c r="BR551" i="10"/>
  <c r="BS551" i="10"/>
  <c r="BT551" i="10"/>
  <c r="BU551" i="10"/>
  <c r="BV551" i="10"/>
  <c r="BW551" i="10"/>
  <c r="BX551" i="10"/>
  <c r="BY551" i="10"/>
  <c r="BZ551" i="10"/>
  <c r="CA551" i="10"/>
  <c r="CB551" i="10"/>
  <c r="CC551" i="10"/>
  <c r="CD551" i="10"/>
  <c r="CE551" i="10"/>
  <c r="CF551" i="10"/>
  <c r="CG551" i="10"/>
  <c r="CH551" i="10"/>
  <c r="CI551" i="10"/>
  <c r="CJ551" i="10"/>
  <c r="CK551" i="10"/>
  <c r="CL551" i="10"/>
  <c r="CM551" i="10"/>
  <c r="CN551" i="10"/>
  <c r="CO551" i="10"/>
  <c r="CP551" i="10"/>
  <c r="CQ551" i="10"/>
  <c r="CR551" i="10"/>
  <c r="CS551" i="10"/>
  <c r="CT551" i="10"/>
  <c r="CU551" i="10"/>
  <c r="CV551" i="10"/>
  <c r="CW551" i="10"/>
  <c r="CX551" i="10"/>
  <c r="CY551" i="10"/>
  <c r="CZ551" i="10"/>
  <c r="DA551" i="10"/>
  <c r="DB551" i="10"/>
  <c r="BF552" i="10"/>
  <c r="BG552" i="10"/>
  <c r="BH552" i="10"/>
  <c r="BI552" i="10"/>
  <c r="BJ552" i="10"/>
  <c r="BK552" i="10"/>
  <c r="BL552" i="10"/>
  <c r="BM552" i="10"/>
  <c r="BN552" i="10"/>
  <c r="BO552" i="10"/>
  <c r="BP552" i="10"/>
  <c r="BQ552" i="10"/>
  <c r="BR552" i="10"/>
  <c r="BS552" i="10"/>
  <c r="BT552" i="10"/>
  <c r="BU552" i="10"/>
  <c r="BV552" i="10"/>
  <c r="BW552" i="10"/>
  <c r="BX552" i="10"/>
  <c r="BY552" i="10"/>
  <c r="BZ552" i="10"/>
  <c r="CA552" i="10"/>
  <c r="CB552" i="10"/>
  <c r="CC552" i="10"/>
  <c r="CD552" i="10"/>
  <c r="CE552" i="10"/>
  <c r="CF552" i="10"/>
  <c r="CG552" i="10"/>
  <c r="CH552" i="10"/>
  <c r="CI552" i="10"/>
  <c r="CJ552" i="10"/>
  <c r="CK552" i="10"/>
  <c r="CL552" i="10"/>
  <c r="CM552" i="10"/>
  <c r="CN552" i="10"/>
  <c r="CO552" i="10"/>
  <c r="CP552" i="10"/>
  <c r="CQ552" i="10"/>
  <c r="CR552" i="10"/>
  <c r="CS552" i="10"/>
  <c r="CT552" i="10"/>
  <c r="CU552" i="10"/>
  <c r="CV552" i="10"/>
  <c r="CW552" i="10"/>
  <c r="CX552" i="10"/>
  <c r="CY552" i="10"/>
  <c r="CZ552" i="10"/>
  <c r="DA552" i="10"/>
  <c r="DB552" i="10"/>
  <c r="BF553" i="10"/>
  <c r="BG553" i="10"/>
  <c r="BH553" i="10"/>
  <c r="BI553" i="10"/>
  <c r="BJ553" i="10"/>
  <c r="BK553" i="10"/>
  <c r="BL553" i="10"/>
  <c r="BM553" i="10"/>
  <c r="BN553" i="10"/>
  <c r="BO553" i="10"/>
  <c r="BP553" i="10"/>
  <c r="BQ553" i="10"/>
  <c r="BR553" i="10"/>
  <c r="BS553" i="10"/>
  <c r="BT553" i="10"/>
  <c r="BU553" i="10"/>
  <c r="BV553" i="10"/>
  <c r="BW553" i="10"/>
  <c r="BX553" i="10"/>
  <c r="BY553" i="10"/>
  <c r="BZ553" i="10"/>
  <c r="CA553" i="10"/>
  <c r="CB553" i="10"/>
  <c r="CC553" i="10"/>
  <c r="CD553" i="10"/>
  <c r="CE553" i="10"/>
  <c r="CF553" i="10"/>
  <c r="CG553" i="10"/>
  <c r="CH553" i="10"/>
  <c r="CI553" i="10"/>
  <c r="CJ553" i="10"/>
  <c r="CK553" i="10"/>
  <c r="CL553" i="10"/>
  <c r="CM553" i="10"/>
  <c r="CN553" i="10"/>
  <c r="CO553" i="10"/>
  <c r="CP553" i="10"/>
  <c r="CQ553" i="10"/>
  <c r="CR553" i="10"/>
  <c r="CS553" i="10"/>
  <c r="CT553" i="10"/>
  <c r="CU553" i="10"/>
  <c r="CV553" i="10"/>
  <c r="CW553" i="10"/>
  <c r="CX553" i="10"/>
  <c r="CY553" i="10"/>
  <c r="CZ553" i="10"/>
  <c r="DA553" i="10"/>
  <c r="DB553" i="10"/>
  <c r="BF554" i="10"/>
  <c r="BG554" i="10"/>
  <c r="BH554" i="10"/>
  <c r="BI554" i="10"/>
  <c r="BJ554" i="10"/>
  <c r="BK554" i="10"/>
  <c r="BL554" i="10"/>
  <c r="BM554" i="10"/>
  <c r="BN554" i="10"/>
  <c r="BO554" i="10"/>
  <c r="BP554" i="10"/>
  <c r="BQ554" i="10"/>
  <c r="BR554" i="10"/>
  <c r="BS554" i="10"/>
  <c r="BT554" i="10"/>
  <c r="BU554" i="10"/>
  <c r="BV554" i="10"/>
  <c r="BW554" i="10"/>
  <c r="BX554" i="10"/>
  <c r="BY554" i="10"/>
  <c r="BZ554" i="10"/>
  <c r="CA554" i="10"/>
  <c r="CB554" i="10"/>
  <c r="CC554" i="10"/>
  <c r="CD554" i="10"/>
  <c r="CE554" i="10"/>
  <c r="CF554" i="10"/>
  <c r="CG554" i="10"/>
  <c r="CH554" i="10"/>
  <c r="CI554" i="10"/>
  <c r="CJ554" i="10"/>
  <c r="CK554" i="10"/>
  <c r="CL554" i="10"/>
  <c r="CM554" i="10"/>
  <c r="CN554" i="10"/>
  <c r="CO554" i="10"/>
  <c r="CP554" i="10"/>
  <c r="CQ554" i="10"/>
  <c r="CR554" i="10"/>
  <c r="CS554" i="10"/>
  <c r="CT554" i="10"/>
  <c r="CU554" i="10"/>
  <c r="CV554" i="10"/>
  <c r="CW554" i="10"/>
  <c r="CX554" i="10"/>
  <c r="CY554" i="10"/>
  <c r="CZ554" i="10"/>
  <c r="DA554" i="10"/>
  <c r="DB554" i="10"/>
  <c r="BF555" i="10"/>
  <c r="BG555" i="10"/>
  <c r="BH555" i="10"/>
  <c r="BI555" i="10"/>
  <c r="BJ555" i="10"/>
  <c r="BK555" i="10"/>
  <c r="BL555" i="10"/>
  <c r="BM555" i="10"/>
  <c r="BN555" i="10"/>
  <c r="BO555" i="10"/>
  <c r="BP555" i="10"/>
  <c r="BQ555" i="10"/>
  <c r="BR555" i="10"/>
  <c r="BS555" i="10"/>
  <c r="BT555" i="10"/>
  <c r="BU555" i="10"/>
  <c r="BV555" i="10"/>
  <c r="BW555" i="10"/>
  <c r="BX555" i="10"/>
  <c r="BY555" i="10"/>
  <c r="BZ555" i="10"/>
  <c r="CA555" i="10"/>
  <c r="CB555" i="10"/>
  <c r="CC555" i="10"/>
  <c r="CD555" i="10"/>
  <c r="CE555" i="10"/>
  <c r="CF555" i="10"/>
  <c r="CG555" i="10"/>
  <c r="CH555" i="10"/>
  <c r="CI555" i="10"/>
  <c r="CJ555" i="10"/>
  <c r="CK555" i="10"/>
  <c r="CL555" i="10"/>
  <c r="CM555" i="10"/>
  <c r="CN555" i="10"/>
  <c r="CO555" i="10"/>
  <c r="CP555" i="10"/>
  <c r="CQ555" i="10"/>
  <c r="CR555" i="10"/>
  <c r="CS555" i="10"/>
  <c r="CT555" i="10"/>
  <c r="CU555" i="10"/>
  <c r="CV555" i="10"/>
  <c r="CW555" i="10"/>
  <c r="CX555" i="10"/>
  <c r="CY555" i="10"/>
  <c r="CZ555" i="10"/>
  <c r="DA555" i="10"/>
  <c r="DB555" i="10"/>
  <c r="BF556" i="10"/>
  <c r="BG556" i="10"/>
  <c r="BH556" i="10"/>
  <c r="BI556" i="10"/>
  <c r="BJ556" i="10"/>
  <c r="BK556" i="10"/>
  <c r="BL556" i="10"/>
  <c r="BM556" i="10"/>
  <c r="BN556" i="10"/>
  <c r="BO556" i="10"/>
  <c r="BP556" i="10"/>
  <c r="BQ556" i="10"/>
  <c r="BR556" i="10"/>
  <c r="BS556" i="10"/>
  <c r="BT556" i="10"/>
  <c r="BU556" i="10"/>
  <c r="BV556" i="10"/>
  <c r="BW556" i="10"/>
  <c r="BX556" i="10"/>
  <c r="BY556" i="10"/>
  <c r="BZ556" i="10"/>
  <c r="CA556" i="10"/>
  <c r="CB556" i="10"/>
  <c r="CC556" i="10"/>
  <c r="CD556" i="10"/>
  <c r="CE556" i="10"/>
  <c r="CF556" i="10"/>
  <c r="CG556" i="10"/>
  <c r="CH556" i="10"/>
  <c r="CI556" i="10"/>
  <c r="CJ556" i="10"/>
  <c r="CK556" i="10"/>
  <c r="CL556" i="10"/>
  <c r="CM556" i="10"/>
  <c r="CN556" i="10"/>
  <c r="CO556" i="10"/>
  <c r="CP556" i="10"/>
  <c r="CQ556" i="10"/>
  <c r="CR556" i="10"/>
  <c r="CS556" i="10"/>
  <c r="CT556" i="10"/>
  <c r="CU556" i="10"/>
  <c r="CV556" i="10"/>
  <c r="CW556" i="10"/>
  <c r="CX556" i="10"/>
  <c r="CY556" i="10"/>
  <c r="CZ556" i="10"/>
  <c r="DA556" i="10"/>
  <c r="DB556" i="10"/>
  <c r="BF557" i="10"/>
  <c r="BG557" i="10"/>
  <c r="BH557" i="10"/>
  <c r="BI557" i="10"/>
  <c r="BJ557" i="10"/>
  <c r="BK557" i="10"/>
  <c r="BL557" i="10"/>
  <c r="BM557" i="10"/>
  <c r="BN557" i="10"/>
  <c r="BO557" i="10"/>
  <c r="BP557" i="10"/>
  <c r="BQ557" i="10"/>
  <c r="BR557" i="10"/>
  <c r="BS557" i="10"/>
  <c r="BT557" i="10"/>
  <c r="BU557" i="10"/>
  <c r="BV557" i="10"/>
  <c r="BW557" i="10"/>
  <c r="BX557" i="10"/>
  <c r="BY557" i="10"/>
  <c r="BZ557" i="10"/>
  <c r="CA557" i="10"/>
  <c r="CB557" i="10"/>
  <c r="CC557" i="10"/>
  <c r="CD557" i="10"/>
  <c r="CE557" i="10"/>
  <c r="CF557" i="10"/>
  <c r="CG557" i="10"/>
  <c r="CH557" i="10"/>
  <c r="CI557" i="10"/>
  <c r="CJ557" i="10"/>
  <c r="CK557" i="10"/>
  <c r="CL557" i="10"/>
  <c r="CM557" i="10"/>
  <c r="CN557" i="10"/>
  <c r="CO557" i="10"/>
  <c r="CP557" i="10"/>
  <c r="CQ557" i="10"/>
  <c r="CR557" i="10"/>
  <c r="CS557" i="10"/>
  <c r="CT557" i="10"/>
  <c r="CU557" i="10"/>
  <c r="CV557" i="10"/>
  <c r="CW557" i="10"/>
  <c r="CX557" i="10"/>
  <c r="CY557" i="10"/>
  <c r="CZ557" i="10"/>
  <c r="DA557" i="10"/>
  <c r="DB557" i="10"/>
  <c r="BF558" i="10"/>
  <c r="BG558" i="10"/>
  <c r="BH558" i="10"/>
  <c r="BI558" i="10"/>
  <c r="BJ558" i="10"/>
  <c r="BK558" i="10"/>
  <c r="BL558" i="10"/>
  <c r="BM558" i="10"/>
  <c r="BN558" i="10"/>
  <c r="BO558" i="10"/>
  <c r="BP558" i="10"/>
  <c r="BQ558" i="10"/>
  <c r="BR558" i="10"/>
  <c r="BS558" i="10"/>
  <c r="BT558" i="10"/>
  <c r="BU558" i="10"/>
  <c r="BV558" i="10"/>
  <c r="BW558" i="10"/>
  <c r="BX558" i="10"/>
  <c r="BY558" i="10"/>
  <c r="BZ558" i="10"/>
  <c r="CA558" i="10"/>
  <c r="CB558" i="10"/>
  <c r="CC558" i="10"/>
  <c r="CD558" i="10"/>
  <c r="CE558" i="10"/>
  <c r="CF558" i="10"/>
  <c r="CG558" i="10"/>
  <c r="CH558" i="10"/>
  <c r="CI558" i="10"/>
  <c r="CJ558" i="10"/>
  <c r="CK558" i="10"/>
  <c r="CL558" i="10"/>
  <c r="CM558" i="10"/>
  <c r="CN558" i="10"/>
  <c r="CO558" i="10"/>
  <c r="CP558" i="10"/>
  <c r="CQ558" i="10"/>
  <c r="CR558" i="10"/>
  <c r="CS558" i="10"/>
  <c r="CT558" i="10"/>
  <c r="CU558" i="10"/>
  <c r="CV558" i="10"/>
  <c r="CW558" i="10"/>
  <c r="CX558" i="10"/>
  <c r="CY558" i="10"/>
  <c r="CZ558" i="10"/>
  <c r="DA558" i="10"/>
  <c r="DB558" i="10"/>
  <c r="BF559" i="10"/>
  <c r="BG559" i="10"/>
  <c r="BH559" i="10"/>
  <c r="BI559" i="10"/>
  <c r="BJ559" i="10"/>
  <c r="BK559" i="10"/>
  <c r="BL559" i="10"/>
  <c r="BM559" i="10"/>
  <c r="BN559" i="10"/>
  <c r="BO559" i="10"/>
  <c r="BP559" i="10"/>
  <c r="BQ559" i="10"/>
  <c r="BR559" i="10"/>
  <c r="BS559" i="10"/>
  <c r="BT559" i="10"/>
  <c r="BU559" i="10"/>
  <c r="BV559" i="10"/>
  <c r="BW559" i="10"/>
  <c r="BX559" i="10"/>
  <c r="BY559" i="10"/>
  <c r="BZ559" i="10"/>
  <c r="CA559" i="10"/>
  <c r="CB559" i="10"/>
  <c r="CC559" i="10"/>
  <c r="CD559" i="10"/>
  <c r="CE559" i="10"/>
  <c r="CF559" i="10"/>
  <c r="CG559" i="10"/>
  <c r="CH559" i="10"/>
  <c r="CI559" i="10"/>
  <c r="CJ559" i="10"/>
  <c r="CK559" i="10"/>
  <c r="CL559" i="10"/>
  <c r="CM559" i="10"/>
  <c r="CN559" i="10"/>
  <c r="CO559" i="10"/>
  <c r="CP559" i="10"/>
  <c r="CQ559" i="10"/>
  <c r="CR559" i="10"/>
  <c r="CS559" i="10"/>
  <c r="CT559" i="10"/>
  <c r="CU559" i="10"/>
  <c r="CV559" i="10"/>
  <c r="CW559" i="10"/>
  <c r="CX559" i="10"/>
  <c r="CY559" i="10"/>
  <c r="CZ559" i="10"/>
  <c r="DA559" i="10"/>
  <c r="DB559" i="10"/>
  <c r="BF560" i="10"/>
  <c r="BG560" i="10"/>
  <c r="BH560" i="10"/>
  <c r="BI560" i="10"/>
  <c r="BJ560" i="10"/>
  <c r="BK560" i="10"/>
  <c r="BL560" i="10"/>
  <c r="BM560" i="10"/>
  <c r="BN560" i="10"/>
  <c r="BO560" i="10"/>
  <c r="BP560" i="10"/>
  <c r="BQ560" i="10"/>
  <c r="BR560" i="10"/>
  <c r="BS560" i="10"/>
  <c r="BT560" i="10"/>
  <c r="BU560" i="10"/>
  <c r="BV560" i="10"/>
  <c r="BW560" i="10"/>
  <c r="BX560" i="10"/>
  <c r="BY560" i="10"/>
  <c r="BZ560" i="10"/>
  <c r="CA560" i="10"/>
  <c r="CB560" i="10"/>
  <c r="CC560" i="10"/>
  <c r="CD560" i="10"/>
  <c r="CE560" i="10"/>
  <c r="CF560" i="10"/>
  <c r="CG560" i="10"/>
  <c r="CH560" i="10"/>
  <c r="CI560" i="10"/>
  <c r="CJ560" i="10"/>
  <c r="CK560" i="10"/>
  <c r="CL560" i="10"/>
  <c r="CM560" i="10"/>
  <c r="CN560" i="10"/>
  <c r="CO560" i="10"/>
  <c r="CP560" i="10"/>
  <c r="CQ560" i="10"/>
  <c r="CR560" i="10"/>
  <c r="CS560" i="10"/>
  <c r="CT560" i="10"/>
  <c r="CU560" i="10"/>
  <c r="CV560" i="10"/>
  <c r="CW560" i="10"/>
  <c r="CX560" i="10"/>
  <c r="CY560" i="10"/>
  <c r="CZ560" i="10"/>
  <c r="DA560" i="10"/>
  <c r="DB560" i="10"/>
  <c r="BF561" i="10"/>
  <c r="BG561" i="10"/>
  <c r="BH561" i="10"/>
  <c r="BI561" i="10"/>
  <c r="BJ561" i="10"/>
  <c r="BK561" i="10"/>
  <c r="BL561" i="10"/>
  <c r="BM561" i="10"/>
  <c r="BN561" i="10"/>
  <c r="BO561" i="10"/>
  <c r="BP561" i="10"/>
  <c r="BQ561" i="10"/>
  <c r="BR561" i="10"/>
  <c r="BS561" i="10"/>
  <c r="BT561" i="10"/>
  <c r="BU561" i="10"/>
  <c r="BV561" i="10"/>
  <c r="BW561" i="10"/>
  <c r="BX561" i="10"/>
  <c r="BY561" i="10"/>
  <c r="BZ561" i="10"/>
  <c r="CA561" i="10"/>
  <c r="CB561" i="10"/>
  <c r="CC561" i="10"/>
  <c r="CD561" i="10"/>
  <c r="CE561" i="10"/>
  <c r="CF561" i="10"/>
  <c r="CG561" i="10"/>
  <c r="CH561" i="10"/>
  <c r="CI561" i="10"/>
  <c r="CJ561" i="10"/>
  <c r="CK561" i="10"/>
  <c r="CL561" i="10"/>
  <c r="CM561" i="10"/>
  <c r="CN561" i="10"/>
  <c r="CO561" i="10"/>
  <c r="CP561" i="10"/>
  <c r="CQ561" i="10"/>
  <c r="CR561" i="10"/>
  <c r="CS561" i="10"/>
  <c r="CT561" i="10"/>
  <c r="CU561" i="10"/>
  <c r="CV561" i="10"/>
  <c r="CW561" i="10"/>
  <c r="CX561" i="10"/>
  <c r="CY561" i="10"/>
  <c r="CZ561" i="10"/>
  <c r="DA561" i="10"/>
  <c r="DB561" i="10"/>
  <c r="BF562" i="10"/>
  <c r="BG562" i="10"/>
  <c r="BH562" i="10"/>
  <c r="BI562" i="10"/>
  <c r="BJ562" i="10"/>
  <c r="BK562" i="10"/>
  <c r="BL562" i="10"/>
  <c r="BM562" i="10"/>
  <c r="BN562" i="10"/>
  <c r="BO562" i="10"/>
  <c r="BP562" i="10"/>
  <c r="BQ562" i="10"/>
  <c r="BR562" i="10"/>
  <c r="BS562" i="10"/>
  <c r="BT562" i="10"/>
  <c r="BU562" i="10"/>
  <c r="BV562" i="10"/>
  <c r="BW562" i="10"/>
  <c r="BX562" i="10"/>
  <c r="BY562" i="10"/>
  <c r="BZ562" i="10"/>
  <c r="CA562" i="10"/>
  <c r="CB562" i="10"/>
  <c r="CC562" i="10"/>
  <c r="CD562" i="10"/>
  <c r="CE562" i="10"/>
  <c r="CF562" i="10"/>
  <c r="CG562" i="10"/>
  <c r="CH562" i="10"/>
  <c r="CI562" i="10"/>
  <c r="CJ562" i="10"/>
  <c r="CK562" i="10"/>
  <c r="CL562" i="10"/>
  <c r="CM562" i="10"/>
  <c r="CN562" i="10"/>
  <c r="CO562" i="10"/>
  <c r="CP562" i="10"/>
  <c r="CQ562" i="10"/>
  <c r="CR562" i="10"/>
  <c r="CS562" i="10"/>
  <c r="CT562" i="10"/>
  <c r="CU562" i="10"/>
  <c r="CV562" i="10"/>
  <c r="CW562" i="10"/>
  <c r="CX562" i="10"/>
  <c r="CY562" i="10"/>
  <c r="CZ562" i="10"/>
  <c r="DA562" i="10"/>
  <c r="DB562" i="10"/>
  <c r="BF563" i="10"/>
  <c r="BG563" i="10"/>
  <c r="BH563" i="10"/>
  <c r="BI563" i="10"/>
  <c r="BJ563" i="10"/>
  <c r="BK563" i="10"/>
  <c r="BL563" i="10"/>
  <c r="BM563" i="10"/>
  <c r="BN563" i="10"/>
  <c r="BO563" i="10"/>
  <c r="BP563" i="10"/>
  <c r="BQ563" i="10"/>
  <c r="BR563" i="10"/>
  <c r="BS563" i="10"/>
  <c r="BT563" i="10"/>
  <c r="BU563" i="10"/>
  <c r="BV563" i="10"/>
  <c r="BW563" i="10"/>
  <c r="BX563" i="10"/>
  <c r="BY563" i="10"/>
  <c r="BZ563" i="10"/>
  <c r="CA563" i="10"/>
  <c r="CB563" i="10"/>
  <c r="CC563" i="10"/>
  <c r="CD563" i="10"/>
  <c r="CE563" i="10"/>
  <c r="CF563" i="10"/>
  <c r="CG563" i="10"/>
  <c r="CH563" i="10"/>
  <c r="CI563" i="10"/>
  <c r="CJ563" i="10"/>
  <c r="CK563" i="10"/>
  <c r="CL563" i="10"/>
  <c r="CM563" i="10"/>
  <c r="CN563" i="10"/>
  <c r="CO563" i="10"/>
  <c r="CP563" i="10"/>
  <c r="CQ563" i="10"/>
  <c r="CR563" i="10"/>
  <c r="CS563" i="10"/>
  <c r="CT563" i="10"/>
  <c r="CU563" i="10"/>
  <c r="CV563" i="10"/>
  <c r="CW563" i="10"/>
  <c r="CX563" i="10"/>
  <c r="CY563" i="10"/>
  <c r="CZ563" i="10"/>
  <c r="DA563" i="10"/>
  <c r="DB563" i="10"/>
  <c r="BF564" i="10"/>
  <c r="BG564" i="10"/>
  <c r="BH564" i="10"/>
  <c r="BI564" i="10"/>
  <c r="BJ564" i="10"/>
  <c r="BK564" i="10"/>
  <c r="BL564" i="10"/>
  <c r="BM564" i="10"/>
  <c r="BN564" i="10"/>
  <c r="BO564" i="10"/>
  <c r="BP564" i="10"/>
  <c r="BQ564" i="10"/>
  <c r="BR564" i="10"/>
  <c r="BS564" i="10"/>
  <c r="BT564" i="10"/>
  <c r="BU564" i="10"/>
  <c r="BV564" i="10"/>
  <c r="BW564" i="10"/>
  <c r="BX564" i="10"/>
  <c r="BY564" i="10"/>
  <c r="BZ564" i="10"/>
  <c r="CA564" i="10"/>
  <c r="CB564" i="10"/>
  <c r="CC564" i="10"/>
  <c r="CD564" i="10"/>
  <c r="CE564" i="10"/>
  <c r="CF564" i="10"/>
  <c r="CG564" i="10"/>
  <c r="CH564" i="10"/>
  <c r="CI564" i="10"/>
  <c r="CJ564" i="10"/>
  <c r="CK564" i="10"/>
  <c r="CL564" i="10"/>
  <c r="CM564" i="10"/>
  <c r="CN564" i="10"/>
  <c r="CO564" i="10"/>
  <c r="CP564" i="10"/>
  <c r="CQ564" i="10"/>
  <c r="CR564" i="10"/>
  <c r="CS564" i="10"/>
  <c r="CT564" i="10"/>
  <c r="CU564" i="10"/>
  <c r="CV564" i="10"/>
  <c r="CW564" i="10"/>
  <c r="CX564" i="10"/>
  <c r="CY564" i="10"/>
  <c r="CZ564" i="10"/>
  <c r="DA564" i="10"/>
  <c r="DB564" i="10"/>
  <c r="BF565" i="10"/>
  <c r="BG565" i="10"/>
  <c r="BH565" i="10"/>
  <c r="BI565" i="10"/>
  <c r="BJ565" i="10"/>
  <c r="BK565" i="10"/>
  <c r="BL565" i="10"/>
  <c r="BM565" i="10"/>
  <c r="BN565" i="10"/>
  <c r="BO565" i="10"/>
  <c r="BP565" i="10"/>
  <c r="BQ565" i="10"/>
  <c r="BR565" i="10"/>
  <c r="BS565" i="10"/>
  <c r="BT565" i="10"/>
  <c r="BU565" i="10"/>
  <c r="BV565" i="10"/>
  <c r="BW565" i="10"/>
  <c r="BX565" i="10"/>
  <c r="BY565" i="10"/>
  <c r="BZ565" i="10"/>
  <c r="CA565" i="10"/>
  <c r="CB565" i="10"/>
  <c r="CC565" i="10"/>
  <c r="CD565" i="10"/>
  <c r="CE565" i="10"/>
  <c r="CF565" i="10"/>
  <c r="CG565" i="10"/>
  <c r="CH565" i="10"/>
  <c r="CI565" i="10"/>
  <c r="CJ565" i="10"/>
  <c r="CK565" i="10"/>
  <c r="CL565" i="10"/>
  <c r="CM565" i="10"/>
  <c r="CN565" i="10"/>
  <c r="CO565" i="10"/>
  <c r="CP565" i="10"/>
  <c r="CQ565" i="10"/>
  <c r="CR565" i="10"/>
  <c r="CS565" i="10"/>
  <c r="CT565" i="10"/>
  <c r="CU565" i="10"/>
  <c r="CV565" i="10"/>
  <c r="CW565" i="10"/>
  <c r="CX565" i="10"/>
  <c r="CY565" i="10"/>
  <c r="CZ565" i="10"/>
  <c r="DA565" i="10"/>
  <c r="DB565" i="10"/>
  <c r="BF566" i="10"/>
  <c r="BG566" i="10"/>
  <c r="BH566" i="10"/>
  <c r="BI566" i="10"/>
  <c r="BJ566" i="10"/>
  <c r="BK566" i="10"/>
  <c r="BL566" i="10"/>
  <c r="BM566" i="10"/>
  <c r="BN566" i="10"/>
  <c r="BO566" i="10"/>
  <c r="BP566" i="10"/>
  <c r="BQ566" i="10"/>
  <c r="BR566" i="10"/>
  <c r="BS566" i="10"/>
  <c r="BT566" i="10"/>
  <c r="BU566" i="10"/>
  <c r="BV566" i="10"/>
  <c r="BW566" i="10"/>
  <c r="BX566" i="10"/>
  <c r="BY566" i="10"/>
  <c r="BZ566" i="10"/>
  <c r="CA566" i="10"/>
  <c r="CB566" i="10"/>
  <c r="CC566" i="10"/>
  <c r="CD566" i="10"/>
  <c r="CE566" i="10"/>
  <c r="CF566" i="10"/>
  <c r="CG566" i="10"/>
  <c r="CH566" i="10"/>
  <c r="CI566" i="10"/>
  <c r="CJ566" i="10"/>
  <c r="CK566" i="10"/>
  <c r="CL566" i="10"/>
  <c r="CM566" i="10"/>
  <c r="CN566" i="10"/>
  <c r="CO566" i="10"/>
  <c r="CP566" i="10"/>
  <c r="CQ566" i="10"/>
  <c r="CR566" i="10"/>
  <c r="CS566" i="10"/>
  <c r="CT566" i="10"/>
  <c r="CU566" i="10"/>
  <c r="CV566" i="10"/>
  <c r="CW566" i="10"/>
  <c r="CX566" i="10"/>
  <c r="CY566" i="10"/>
  <c r="CZ566" i="10"/>
  <c r="DA566" i="10"/>
  <c r="DB566" i="10"/>
  <c r="BF567" i="10"/>
  <c r="BG567" i="10"/>
  <c r="BH567" i="10"/>
  <c r="BI567" i="10"/>
  <c r="BJ567" i="10"/>
  <c r="BK567" i="10"/>
  <c r="BL567" i="10"/>
  <c r="BM567" i="10"/>
  <c r="BN567" i="10"/>
  <c r="BO567" i="10"/>
  <c r="BP567" i="10"/>
  <c r="BQ567" i="10"/>
  <c r="BR567" i="10"/>
  <c r="BS567" i="10"/>
  <c r="BT567" i="10"/>
  <c r="BU567" i="10"/>
  <c r="BV567" i="10"/>
  <c r="BW567" i="10"/>
  <c r="BX567" i="10"/>
  <c r="BY567" i="10"/>
  <c r="BZ567" i="10"/>
  <c r="CA567" i="10"/>
  <c r="CB567" i="10"/>
  <c r="CC567" i="10"/>
  <c r="CD567" i="10"/>
  <c r="CE567" i="10"/>
  <c r="CF567" i="10"/>
  <c r="CG567" i="10"/>
  <c r="CH567" i="10"/>
  <c r="CI567" i="10"/>
  <c r="CJ567" i="10"/>
  <c r="CK567" i="10"/>
  <c r="CL567" i="10"/>
  <c r="CM567" i="10"/>
  <c r="CN567" i="10"/>
  <c r="CO567" i="10"/>
  <c r="CP567" i="10"/>
  <c r="CQ567" i="10"/>
  <c r="CR567" i="10"/>
  <c r="CS567" i="10"/>
  <c r="CT567" i="10"/>
  <c r="CU567" i="10"/>
  <c r="CV567" i="10"/>
  <c r="CW567" i="10"/>
  <c r="CX567" i="10"/>
  <c r="CY567" i="10"/>
  <c r="CZ567" i="10"/>
  <c r="DA567" i="10"/>
  <c r="DB567" i="10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BB394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BB395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BB396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BB397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BB398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BB399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BB400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BB401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BB402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BB403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BB404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BB405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BB406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BB407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BB408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BB409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BB410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BB411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BB412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BB413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BB414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BB415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BB416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BB417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BB418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BB419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BB420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BB421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BB422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BB423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BB424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BB425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BB426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BB427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BB428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BB429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BB430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BB431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BB432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BB433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BB434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BB435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BB436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BB437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BB438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BB439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BB440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BB441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BB442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BB443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BB444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BB445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BB446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BB447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BB448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BB449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BB450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BB451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BB452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BB453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BB454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BB455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BB456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BB457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BB458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BB459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BB460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BB461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BB462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BB463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BB464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BB465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BB466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BB467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BB468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BB469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BB470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BB471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BB472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BB473" i="9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CE313" i="8"/>
  <c r="CF313" i="8"/>
  <c r="CG313" i="8"/>
  <c r="CH313" i="8"/>
  <c r="CI313" i="8"/>
  <c r="CJ313" i="8"/>
  <c r="CK313" i="8"/>
  <c r="CL313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CE314" i="8"/>
  <c r="CF314" i="8"/>
  <c r="CG314" i="8"/>
  <c r="CH314" i="8"/>
  <c r="CI314" i="8"/>
  <c r="CJ314" i="8"/>
  <c r="CK314" i="8"/>
  <c r="CL314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CE315" i="8"/>
  <c r="CF315" i="8"/>
  <c r="CG315" i="8"/>
  <c r="CH315" i="8"/>
  <c r="CI315" i="8"/>
  <c r="CJ315" i="8"/>
  <c r="CK315" i="8"/>
  <c r="CL315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CE317" i="8"/>
  <c r="CF317" i="8"/>
  <c r="CG317" i="8"/>
  <c r="CH317" i="8"/>
  <c r="CI317" i="8"/>
  <c r="CJ317" i="8"/>
  <c r="CK317" i="8"/>
  <c r="CL317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CE319" i="8"/>
  <c r="CF319" i="8"/>
  <c r="CG319" i="8"/>
  <c r="CH319" i="8"/>
  <c r="CI319" i="8"/>
  <c r="CJ319" i="8"/>
  <c r="CK319" i="8"/>
  <c r="CL319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CE321" i="8"/>
  <c r="CF321" i="8"/>
  <c r="CG321" i="8"/>
  <c r="CH321" i="8"/>
  <c r="CI321" i="8"/>
  <c r="CJ321" i="8"/>
  <c r="CK321" i="8"/>
  <c r="CL321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CE322" i="8"/>
  <c r="CF322" i="8"/>
  <c r="CG322" i="8"/>
  <c r="CH322" i="8"/>
  <c r="CI322" i="8"/>
  <c r="CJ322" i="8"/>
  <c r="CK322" i="8"/>
  <c r="CL322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CE323" i="8"/>
  <c r="CF323" i="8"/>
  <c r="CG323" i="8"/>
  <c r="CH323" i="8"/>
  <c r="CI323" i="8"/>
  <c r="CJ323" i="8"/>
  <c r="CK323" i="8"/>
  <c r="CL323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CE324" i="8"/>
  <c r="CF324" i="8"/>
  <c r="CG324" i="8"/>
  <c r="CH324" i="8"/>
  <c r="CI324" i="8"/>
  <c r="CJ324" i="8"/>
  <c r="CK324" i="8"/>
  <c r="CL324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CE325" i="8"/>
  <c r="CF325" i="8"/>
  <c r="CG325" i="8"/>
  <c r="CH325" i="8"/>
  <c r="CI325" i="8"/>
  <c r="CJ325" i="8"/>
  <c r="CK325" i="8"/>
  <c r="CL325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CE326" i="8"/>
  <c r="CF326" i="8"/>
  <c r="CG326" i="8"/>
  <c r="CH326" i="8"/>
  <c r="CI326" i="8"/>
  <c r="CJ326" i="8"/>
  <c r="CK326" i="8"/>
  <c r="CL326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CE327" i="8"/>
  <c r="CF327" i="8"/>
  <c r="CG327" i="8"/>
  <c r="CH327" i="8"/>
  <c r="CI327" i="8"/>
  <c r="CJ327" i="8"/>
  <c r="CK327" i="8"/>
  <c r="CL327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CE328" i="8"/>
  <c r="CF328" i="8"/>
  <c r="CG328" i="8"/>
  <c r="CH328" i="8"/>
  <c r="CI328" i="8"/>
  <c r="CJ328" i="8"/>
  <c r="CK328" i="8"/>
  <c r="CL328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CE329" i="8"/>
  <c r="CF329" i="8"/>
  <c r="CG329" i="8"/>
  <c r="CH329" i="8"/>
  <c r="CI329" i="8"/>
  <c r="CJ329" i="8"/>
  <c r="CK329" i="8"/>
  <c r="CL329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CE330" i="8"/>
  <c r="CF330" i="8"/>
  <c r="CG330" i="8"/>
  <c r="CH330" i="8"/>
  <c r="CI330" i="8"/>
  <c r="CJ330" i="8"/>
  <c r="CK330" i="8"/>
  <c r="CL330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CE331" i="8"/>
  <c r="CF331" i="8"/>
  <c r="CG331" i="8"/>
  <c r="CH331" i="8"/>
  <c r="CI331" i="8"/>
  <c r="CJ331" i="8"/>
  <c r="CK331" i="8"/>
  <c r="CL331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CE332" i="8"/>
  <c r="CF332" i="8"/>
  <c r="CG332" i="8"/>
  <c r="CH332" i="8"/>
  <c r="CI332" i="8"/>
  <c r="CJ332" i="8"/>
  <c r="CK332" i="8"/>
  <c r="CL332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CE333" i="8"/>
  <c r="CF333" i="8"/>
  <c r="CG333" i="8"/>
  <c r="CH333" i="8"/>
  <c r="CI333" i="8"/>
  <c r="CJ333" i="8"/>
  <c r="CK333" i="8"/>
  <c r="CL333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CE334" i="8"/>
  <c r="CF334" i="8"/>
  <c r="CG334" i="8"/>
  <c r="CH334" i="8"/>
  <c r="CI334" i="8"/>
  <c r="CJ334" i="8"/>
  <c r="CK334" i="8"/>
  <c r="CL334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CE335" i="8"/>
  <c r="CF335" i="8"/>
  <c r="CG335" i="8"/>
  <c r="CH335" i="8"/>
  <c r="CI335" i="8"/>
  <c r="CJ335" i="8"/>
  <c r="CK335" i="8"/>
  <c r="CL335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CE336" i="8"/>
  <c r="CF336" i="8"/>
  <c r="CG336" i="8"/>
  <c r="CH336" i="8"/>
  <c r="CI336" i="8"/>
  <c r="CJ336" i="8"/>
  <c r="CK336" i="8"/>
  <c r="CL336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CE337" i="8"/>
  <c r="CF337" i="8"/>
  <c r="CG337" i="8"/>
  <c r="CH337" i="8"/>
  <c r="CI337" i="8"/>
  <c r="CJ337" i="8"/>
  <c r="CK337" i="8"/>
  <c r="CL337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CE338" i="8"/>
  <c r="CF338" i="8"/>
  <c r="CG338" i="8"/>
  <c r="CH338" i="8"/>
  <c r="CI338" i="8"/>
  <c r="CJ338" i="8"/>
  <c r="CK338" i="8"/>
  <c r="CL338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CE339" i="8"/>
  <c r="CF339" i="8"/>
  <c r="CG339" i="8"/>
  <c r="CH339" i="8"/>
  <c r="CI339" i="8"/>
  <c r="CJ339" i="8"/>
  <c r="CK339" i="8"/>
  <c r="CL339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CE340" i="8"/>
  <c r="CF340" i="8"/>
  <c r="CG340" i="8"/>
  <c r="CH340" i="8"/>
  <c r="CI340" i="8"/>
  <c r="CJ340" i="8"/>
  <c r="CK340" i="8"/>
  <c r="CL340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CE341" i="8"/>
  <c r="CF341" i="8"/>
  <c r="CG341" i="8"/>
  <c r="CH341" i="8"/>
  <c r="CI341" i="8"/>
  <c r="CJ341" i="8"/>
  <c r="CK341" i="8"/>
  <c r="CL341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CE342" i="8"/>
  <c r="CF342" i="8"/>
  <c r="CG342" i="8"/>
  <c r="CH342" i="8"/>
  <c r="CI342" i="8"/>
  <c r="CJ342" i="8"/>
  <c r="CK342" i="8"/>
  <c r="CL342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CE343" i="8"/>
  <c r="CF343" i="8"/>
  <c r="CG343" i="8"/>
  <c r="CH343" i="8"/>
  <c r="CI343" i="8"/>
  <c r="CJ343" i="8"/>
  <c r="CK343" i="8"/>
  <c r="CL343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CE344" i="8"/>
  <c r="CF344" i="8"/>
  <c r="CG344" i="8"/>
  <c r="CH344" i="8"/>
  <c r="CI344" i="8"/>
  <c r="CJ344" i="8"/>
  <c r="CK344" i="8"/>
  <c r="CL344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CE345" i="8"/>
  <c r="CF345" i="8"/>
  <c r="CG345" i="8"/>
  <c r="CH345" i="8"/>
  <c r="CI345" i="8"/>
  <c r="CJ345" i="8"/>
  <c r="CK345" i="8"/>
  <c r="CL345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CE346" i="8"/>
  <c r="CF346" i="8"/>
  <c r="CG346" i="8"/>
  <c r="CH346" i="8"/>
  <c r="CI346" i="8"/>
  <c r="CJ346" i="8"/>
  <c r="CK346" i="8"/>
  <c r="CL346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CE347" i="8"/>
  <c r="CF347" i="8"/>
  <c r="CG347" i="8"/>
  <c r="CH347" i="8"/>
  <c r="CI347" i="8"/>
  <c r="CJ347" i="8"/>
  <c r="CK347" i="8"/>
  <c r="CL347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CE348" i="8"/>
  <c r="CF348" i="8"/>
  <c r="CG348" i="8"/>
  <c r="CH348" i="8"/>
  <c r="CI348" i="8"/>
  <c r="CJ348" i="8"/>
  <c r="CK348" i="8"/>
  <c r="CL348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CE349" i="8"/>
  <c r="CF349" i="8"/>
  <c r="CG349" i="8"/>
  <c r="CH349" i="8"/>
  <c r="CI349" i="8"/>
  <c r="CJ349" i="8"/>
  <c r="CK349" i="8"/>
  <c r="CL349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CE350" i="8"/>
  <c r="CF350" i="8"/>
  <c r="CG350" i="8"/>
  <c r="CH350" i="8"/>
  <c r="CI350" i="8"/>
  <c r="CJ350" i="8"/>
  <c r="CK350" i="8"/>
  <c r="CL350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CE351" i="8"/>
  <c r="CF351" i="8"/>
  <c r="CG351" i="8"/>
  <c r="CH351" i="8"/>
  <c r="CI351" i="8"/>
  <c r="CJ351" i="8"/>
  <c r="CK351" i="8"/>
  <c r="CL351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CE352" i="8"/>
  <c r="CF352" i="8"/>
  <c r="CG352" i="8"/>
  <c r="CH352" i="8"/>
  <c r="CI352" i="8"/>
  <c r="CJ352" i="8"/>
  <c r="CK352" i="8"/>
  <c r="CL352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CE353" i="8"/>
  <c r="CF353" i="8"/>
  <c r="CG353" i="8"/>
  <c r="CH353" i="8"/>
  <c r="CI353" i="8"/>
  <c r="CJ353" i="8"/>
  <c r="CK353" i="8"/>
  <c r="CL353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CE354" i="8"/>
  <c r="CF354" i="8"/>
  <c r="CG354" i="8"/>
  <c r="CH354" i="8"/>
  <c r="CI354" i="8"/>
  <c r="CJ354" i="8"/>
  <c r="CK354" i="8"/>
  <c r="CL354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CE355" i="8"/>
  <c r="CF355" i="8"/>
  <c r="CG355" i="8"/>
  <c r="CH355" i="8"/>
  <c r="CI355" i="8"/>
  <c r="CJ355" i="8"/>
  <c r="CK355" i="8"/>
  <c r="CL355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CE356" i="8"/>
  <c r="CF356" i="8"/>
  <c r="CG356" i="8"/>
  <c r="CH356" i="8"/>
  <c r="CI356" i="8"/>
  <c r="CJ356" i="8"/>
  <c r="CK356" i="8"/>
  <c r="CL356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CE357" i="8"/>
  <c r="CF357" i="8"/>
  <c r="CG357" i="8"/>
  <c r="CH357" i="8"/>
  <c r="CI357" i="8"/>
  <c r="CJ357" i="8"/>
  <c r="CK357" i="8"/>
  <c r="CL357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CE358" i="8"/>
  <c r="CF358" i="8"/>
  <c r="CG358" i="8"/>
  <c r="CH358" i="8"/>
  <c r="CI358" i="8"/>
  <c r="CJ358" i="8"/>
  <c r="CK358" i="8"/>
  <c r="CL358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CE359" i="8"/>
  <c r="CF359" i="8"/>
  <c r="CG359" i="8"/>
  <c r="CH359" i="8"/>
  <c r="CI359" i="8"/>
  <c r="CJ359" i="8"/>
  <c r="CK359" i="8"/>
  <c r="CL359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CE360" i="8"/>
  <c r="CF360" i="8"/>
  <c r="CG360" i="8"/>
  <c r="CH360" i="8"/>
  <c r="CI360" i="8"/>
  <c r="CJ360" i="8"/>
  <c r="CK360" i="8"/>
  <c r="CL360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CE361" i="8"/>
  <c r="CF361" i="8"/>
  <c r="CG361" i="8"/>
  <c r="CH361" i="8"/>
  <c r="CI361" i="8"/>
  <c r="CJ361" i="8"/>
  <c r="CK361" i="8"/>
  <c r="CL361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CE362" i="8"/>
  <c r="CF362" i="8"/>
  <c r="CG362" i="8"/>
  <c r="CH362" i="8"/>
  <c r="CI362" i="8"/>
  <c r="CJ362" i="8"/>
  <c r="CK362" i="8"/>
  <c r="CL362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CE363" i="8"/>
  <c r="CF363" i="8"/>
  <c r="CG363" i="8"/>
  <c r="CH363" i="8"/>
  <c r="CI363" i="8"/>
  <c r="CJ363" i="8"/>
  <c r="CK363" i="8"/>
  <c r="CL363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CE364" i="8"/>
  <c r="CF364" i="8"/>
  <c r="CG364" i="8"/>
  <c r="CH364" i="8"/>
  <c r="CI364" i="8"/>
  <c r="CJ364" i="8"/>
  <c r="CK364" i="8"/>
  <c r="CL364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CE365" i="8"/>
  <c r="CF365" i="8"/>
  <c r="CG365" i="8"/>
  <c r="CH365" i="8"/>
  <c r="CI365" i="8"/>
  <c r="CJ365" i="8"/>
  <c r="CK365" i="8"/>
  <c r="CL365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CE366" i="8"/>
  <c r="CF366" i="8"/>
  <c r="CG366" i="8"/>
  <c r="CH366" i="8"/>
  <c r="CI366" i="8"/>
  <c r="CJ366" i="8"/>
  <c r="CK366" i="8"/>
  <c r="CL366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CE367" i="8"/>
  <c r="CF367" i="8"/>
  <c r="CG367" i="8"/>
  <c r="CH367" i="8"/>
  <c r="CI367" i="8"/>
  <c r="CJ367" i="8"/>
  <c r="CK367" i="8"/>
  <c r="CL367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CE368" i="8"/>
  <c r="CF368" i="8"/>
  <c r="CG368" i="8"/>
  <c r="CH368" i="8"/>
  <c r="CI368" i="8"/>
  <c r="CJ368" i="8"/>
  <c r="CK368" i="8"/>
  <c r="CL368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CE369" i="8"/>
  <c r="CF369" i="8"/>
  <c r="CG369" i="8"/>
  <c r="CH369" i="8"/>
  <c r="CI369" i="8"/>
  <c r="CJ369" i="8"/>
  <c r="CK369" i="8"/>
  <c r="CL369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CE370" i="8"/>
  <c r="CF370" i="8"/>
  <c r="CG370" i="8"/>
  <c r="CH370" i="8"/>
  <c r="CI370" i="8"/>
  <c r="CJ370" i="8"/>
  <c r="CK370" i="8"/>
  <c r="CL370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CE371" i="8"/>
  <c r="CF371" i="8"/>
  <c r="CG371" i="8"/>
  <c r="CH371" i="8"/>
  <c r="CI371" i="8"/>
  <c r="CJ371" i="8"/>
  <c r="CK371" i="8"/>
  <c r="CL371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CE372" i="8"/>
  <c r="CF372" i="8"/>
  <c r="CG372" i="8"/>
  <c r="CH372" i="8"/>
  <c r="CI372" i="8"/>
  <c r="CJ372" i="8"/>
  <c r="CK372" i="8"/>
  <c r="CL372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CE373" i="8"/>
  <c r="CF373" i="8"/>
  <c r="CG373" i="8"/>
  <c r="CH373" i="8"/>
  <c r="CI373" i="8"/>
  <c r="CJ373" i="8"/>
  <c r="CK373" i="8"/>
  <c r="CL373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CE374" i="8"/>
  <c r="CF374" i="8"/>
  <c r="CG374" i="8"/>
  <c r="CH374" i="8"/>
  <c r="CI374" i="8"/>
  <c r="CJ374" i="8"/>
  <c r="CK374" i="8"/>
  <c r="CL374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CE375" i="8"/>
  <c r="CF375" i="8"/>
  <c r="CG375" i="8"/>
  <c r="CH375" i="8"/>
  <c r="CI375" i="8"/>
  <c r="CJ375" i="8"/>
  <c r="CK375" i="8"/>
  <c r="CL375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CE376" i="8"/>
  <c r="CF376" i="8"/>
  <c r="CG376" i="8"/>
  <c r="CH376" i="8"/>
  <c r="CI376" i="8"/>
  <c r="CJ376" i="8"/>
  <c r="CK376" i="8"/>
  <c r="CL376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CE377" i="8"/>
  <c r="CF377" i="8"/>
  <c r="CG377" i="8"/>
  <c r="CH377" i="8"/>
  <c r="CI377" i="8"/>
  <c r="CJ377" i="8"/>
  <c r="CK377" i="8"/>
  <c r="CL377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CE378" i="8"/>
  <c r="CF378" i="8"/>
  <c r="CG378" i="8"/>
  <c r="CH378" i="8"/>
  <c r="CI378" i="8"/>
  <c r="CJ378" i="8"/>
  <c r="CK378" i="8"/>
  <c r="CL378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CE379" i="8"/>
  <c r="CF379" i="8"/>
  <c r="CG379" i="8"/>
  <c r="CH379" i="8"/>
  <c r="CI379" i="8"/>
  <c r="CJ379" i="8"/>
  <c r="CK379" i="8"/>
  <c r="CL379" i="8"/>
  <c r="AX380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N380" i="8"/>
  <c r="BO380" i="8"/>
  <c r="BP380" i="8"/>
  <c r="BQ380" i="8"/>
  <c r="BR380" i="8"/>
  <c r="BS380" i="8"/>
  <c r="BT380" i="8"/>
  <c r="BU380" i="8"/>
  <c r="BV380" i="8"/>
  <c r="BW380" i="8"/>
  <c r="BX380" i="8"/>
  <c r="BY380" i="8"/>
  <c r="BZ380" i="8"/>
  <c r="CA380" i="8"/>
  <c r="CB380" i="8"/>
  <c r="CC380" i="8"/>
  <c r="CD380" i="8"/>
  <c r="CE380" i="8"/>
  <c r="CF380" i="8"/>
  <c r="CG380" i="8"/>
  <c r="CH380" i="8"/>
  <c r="CI380" i="8"/>
  <c r="CJ380" i="8"/>
  <c r="CK380" i="8"/>
  <c r="CL380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CE381" i="8"/>
  <c r="CF381" i="8"/>
  <c r="CG381" i="8"/>
  <c r="CH381" i="8"/>
  <c r="CI381" i="8"/>
  <c r="CJ381" i="8"/>
  <c r="CK381" i="8"/>
  <c r="CL381" i="8"/>
  <c r="AX382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N382" i="8"/>
  <c r="BO382" i="8"/>
  <c r="BP382" i="8"/>
  <c r="BQ382" i="8"/>
  <c r="BR382" i="8"/>
  <c r="BS382" i="8"/>
  <c r="BT382" i="8"/>
  <c r="BU382" i="8"/>
  <c r="BV382" i="8"/>
  <c r="BW382" i="8"/>
  <c r="BX382" i="8"/>
  <c r="BY382" i="8"/>
  <c r="BZ382" i="8"/>
  <c r="CA382" i="8"/>
  <c r="CB382" i="8"/>
  <c r="CC382" i="8"/>
  <c r="CD382" i="8"/>
  <c r="CE382" i="8"/>
  <c r="CF382" i="8"/>
  <c r="CG382" i="8"/>
  <c r="CH382" i="8"/>
  <c r="CI382" i="8"/>
  <c r="CJ382" i="8"/>
  <c r="CK382" i="8"/>
  <c r="CL382" i="8"/>
  <c r="AX383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N383" i="8"/>
  <c r="BO383" i="8"/>
  <c r="BP383" i="8"/>
  <c r="BQ383" i="8"/>
  <c r="BR383" i="8"/>
  <c r="BS383" i="8"/>
  <c r="BT383" i="8"/>
  <c r="BU383" i="8"/>
  <c r="BV383" i="8"/>
  <c r="BW383" i="8"/>
  <c r="BX383" i="8"/>
  <c r="BY383" i="8"/>
  <c r="BZ383" i="8"/>
  <c r="CA383" i="8"/>
  <c r="CB383" i="8"/>
  <c r="CC383" i="8"/>
  <c r="CD383" i="8"/>
  <c r="CE383" i="8"/>
  <c r="CF383" i="8"/>
  <c r="CG383" i="8"/>
  <c r="CH383" i="8"/>
  <c r="CI383" i="8"/>
  <c r="CJ383" i="8"/>
  <c r="CK383" i="8"/>
  <c r="CL383" i="8"/>
  <c r="AX384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N384" i="8"/>
  <c r="BO384" i="8"/>
  <c r="BP384" i="8"/>
  <c r="BQ384" i="8"/>
  <c r="BR384" i="8"/>
  <c r="BS384" i="8"/>
  <c r="BT384" i="8"/>
  <c r="BU384" i="8"/>
  <c r="BV384" i="8"/>
  <c r="BW384" i="8"/>
  <c r="BX384" i="8"/>
  <c r="BY384" i="8"/>
  <c r="BZ384" i="8"/>
  <c r="CA384" i="8"/>
  <c r="CB384" i="8"/>
  <c r="CC384" i="8"/>
  <c r="CD384" i="8"/>
  <c r="CE384" i="8"/>
  <c r="CF384" i="8"/>
  <c r="CG384" i="8"/>
  <c r="CH384" i="8"/>
  <c r="CI384" i="8"/>
  <c r="CJ384" i="8"/>
  <c r="CK384" i="8"/>
  <c r="CL384" i="8"/>
  <c r="AX385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N385" i="8"/>
  <c r="BO385" i="8"/>
  <c r="BP385" i="8"/>
  <c r="BQ385" i="8"/>
  <c r="BR385" i="8"/>
  <c r="BS385" i="8"/>
  <c r="BT385" i="8"/>
  <c r="BU385" i="8"/>
  <c r="BV385" i="8"/>
  <c r="BW385" i="8"/>
  <c r="BX385" i="8"/>
  <c r="BY385" i="8"/>
  <c r="BZ385" i="8"/>
  <c r="CA385" i="8"/>
  <c r="CB385" i="8"/>
  <c r="CC385" i="8"/>
  <c r="CD385" i="8"/>
  <c r="CE385" i="8"/>
  <c r="CF385" i="8"/>
  <c r="CG385" i="8"/>
  <c r="CH385" i="8"/>
  <c r="CI385" i="8"/>
  <c r="CJ385" i="8"/>
  <c r="CK385" i="8"/>
  <c r="CL385" i="8"/>
  <c r="AX386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N386" i="8"/>
  <c r="BO386" i="8"/>
  <c r="BP386" i="8"/>
  <c r="BQ386" i="8"/>
  <c r="BR386" i="8"/>
  <c r="BS386" i="8"/>
  <c r="BT386" i="8"/>
  <c r="BU386" i="8"/>
  <c r="BV386" i="8"/>
  <c r="BW386" i="8"/>
  <c r="BX386" i="8"/>
  <c r="BY386" i="8"/>
  <c r="BZ386" i="8"/>
  <c r="CA386" i="8"/>
  <c r="CB386" i="8"/>
  <c r="CC386" i="8"/>
  <c r="CD386" i="8"/>
  <c r="CE386" i="8"/>
  <c r="CF386" i="8"/>
  <c r="CG386" i="8"/>
  <c r="CH386" i="8"/>
  <c r="CI386" i="8"/>
  <c r="CJ386" i="8"/>
  <c r="CK386" i="8"/>
  <c r="CL386" i="8"/>
  <c r="AX387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N387" i="8"/>
  <c r="BO387" i="8"/>
  <c r="BP387" i="8"/>
  <c r="BQ387" i="8"/>
  <c r="BR387" i="8"/>
  <c r="BS387" i="8"/>
  <c r="BT387" i="8"/>
  <c r="BU387" i="8"/>
  <c r="BV387" i="8"/>
  <c r="BW387" i="8"/>
  <c r="BX387" i="8"/>
  <c r="BY387" i="8"/>
  <c r="BZ387" i="8"/>
  <c r="CA387" i="8"/>
  <c r="CB387" i="8"/>
  <c r="CC387" i="8"/>
  <c r="CD387" i="8"/>
  <c r="CE387" i="8"/>
  <c r="CF387" i="8"/>
  <c r="CG387" i="8"/>
  <c r="CH387" i="8"/>
  <c r="CI387" i="8"/>
  <c r="CJ387" i="8"/>
  <c r="CK387" i="8"/>
  <c r="CL387" i="8"/>
  <c r="AX388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N388" i="8"/>
  <c r="BO388" i="8"/>
  <c r="BP388" i="8"/>
  <c r="BQ388" i="8"/>
  <c r="BR388" i="8"/>
  <c r="BS388" i="8"/>
  <c r="BT388" i="8"/>
  <c r="BU388" i="8"/>
  <c r="BV388" i="8"/>
  <c r="BW388" i="8"/>
  <c r="BX388" i="8"/>
  <c r="BY388" i="8"/>
  <c r="BZ388" i="8"/>
  <c r="CA388" i="8"/>
  <c r="CB388" i="8"/>
  <c r="CC388" i="8"/>
  <c r="CD388" i="8"/>
  <c r="CE388" i="8"/>
  <c r="CF388" i="8"/>
  <c r="CG388" i="8"/>
  <c r="CH388" i="8"/>
  <c r="CI388" i="8"/>
  <c r="CJ388" i="8"/>
  <c r="CK388" i="8"/>
  <c r="CL388" i="8"/>
  <c r="AX389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N389" i="8"/>
  <c r="BO389" i="8"/>
  <c r="BP389" i="8"/>
  <c r="BQ389" i="8"/>
  <c r="BR389" i="8"/>
  <c r="BS389" i="8"/>
  <c r="BT389" i="8"/>
  <c r="BU389" i="8"/>
  <c r="BV389" i="8"/>
  <c r="BW389" i="8"/>
  <c r="BX389" i="8"/>
  <c r="BY389" i="8"/>
  <c r="BZ389" i="8"/>
  <c r="CA389" i="8"/>
  <c r="CB389" i="8"/>
  <c r="CC389" i="8"/>
  <c r="CD389" i="8"/>
  <c r="CE389" i="8"/>
  <c r="CF389" i="8"/>
  <c r="CG389" i="8"/>
  <c r="CH389" i="8"/>
  <c r="CI389" i="8"/>
  <c r="CJ389" i="8"/>
  <c r="CK389" i="8"/>
  <c r="CL389" i="8"/>
  <c r="AX390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N390" i="8"/>
  <c r="BO390" i="8"/>
  <c r="BP390" i="8"/>
  <c r="BQ390" i="8"/>
  <c r="BR390" i="8"/>
  <c r="BS390" i="8"/>
  <c r="BT390" i="8"/>
  <c r="BU390" i="8"/>
  <c r="BV390" i="8"/>
  <c r="BW390" i="8"/>
  <c r="BX390" i="8"/>
  <c r="BY390" i="8"/>
  <c r="BZ390" i="8"/>
  <c r="CA390" i="8"/>
  <c r="CB390" i="8"/>
  <c r="CC390" i="8"/>
  <c r="CD390" i="8"/>
  <c r="CE390" i="8"/>
  <c r="CF390" i="8"/>
  <c r="CG390" i="8"/>
  <c r="CH390" i="8"/>
  <c r="CI390" i="8"/>
  <c r="CJ390" i="8"/>
  <c r="CK390" i="8"/>
  <c r="CL390" i="8"/>
  <c r="AX391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N391" i="8"/>
  <c r="BO391" i="8"/>
  <c r="BP391" i="8"/>
  <c r="BQ391" i="8"/>
  <c r="BR391" i="8"/>
  <c r="BS391" i="8"/>
  <c r="BT391" i="8"/>
  <c r="BU391" i="8"/>
  <c r="BV391" i="8"/>
  <c r="BW391" i="8"/>
  <c r="BX391" i="8"/>
  <c r="BY391" i="8"/>
  <c r="BZ391" i="8"/>
  <c r="CA391" i="8"/>
  <c r="CB391" i="8"/>
  <c r="CC391" i="8"/>
  <c r="CD391" i="8"/>
  <c r="CE391" i="8"/>
  <c r="CF391" i="8"/>
  <c r="CG391" i="8"/>
  <c r="CH391" i="8"/>
  <c r="CI391" i="8"/>
  <c r="CJ391" i="8"/>
  <c r="CK391" i="8"/>
  <c r="CL391" i="8"/>
  <c r="AX392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N392" i="8"/>
  <c r="BO392" i="8"/>
  <c r="BP392" i="8"/>
  <c r="BQ392" i="8"/>
  <c r="BR392" i="8"/>
  <c r="BS392" i="8"/>
  <c r="BT392" i="8"/>
  <c r="BU392" i="8"/>
  <c r="BV392" i="8"/>
  <c r="BW392" i="8"/>
  <c r="BX392" i="8"/>
  <c r="BY392" i="8"/>
  <c r="BZ392" i="8"/>
  <c r="CA392" i="8"/>
  <c r="CB392" i="8"/>
  <c r="CC392" i="8"/>
  <c r="CD392" i="8"/>
  <c r="CE392" i="8"/>
  <c r="CF392" i="8"/>
  <c r="CG392" i="8"/>
  <c r="CH392" i="8"/>
  <c r="CI392" i="8"/>
  <c r="CJ392" i="8"/>
  <c r="CK392" i="8"/>
  <c r="CL392" i="8"/>
  <c r="AX393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N393" i="8"/>
  <c r="BO393" i="8"/>
  <c r="BP393" i="8"/>
  <c r="BQ393" i="8"/>
  <c r="BR393" i="8"/>
  <c r="BS393" i="8"/>
  <c r="BT393" i="8"/>
  <c r="BU393" i="8"/>
  <c r="BV393" i="8"/>
  <c r="BW393" i="8"/>
  <c r="BX393" i="8"/>
  <c r="BY393" i="8"/>
  <c r="BZ393" i="8"/>
  <c r="CA393" i="8"/>
  <c r="CB393" i="8"/>
  <c r="CC393" i="8"/>
  <c r="CD393" i="8"/>
  <c r="CE393" i="8"/>
  <c r="CF393" i="8"/>
  <c r="CG393" i="8"/>
  <c r="CH393" i="8"/>
  <c r="CI393" i="8"/>
  <c r="CJ393" i="8"/>
  <c r="CK393" i="8"/>
  <c r="CL393" i="8"/>
  <c r="AX394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N394" i="8"/>
  <c r="BO394" i="8"/>
  <c r="BP394" i="8"/>
  <c r="BQ394" i="8"/>
  <c r="BR394" i="8"/>
  <c r="BS394" i="8"/>
  <c r="BT394" i="8"/>
  <c r="BU394" i="8"/>
  <c r="BV394" i="8"/>
  <c r="BW394" i="8"/>
  <c r="BX394" i="8"/>
  <c r="BY394" i="8"/>
  <c r="BZ394" i="8"/>
  <c r="CA394" i="8"/>
  <c r="CB394" i="8"/>
  <c r="CC394" i="8"/>
  <c r="CD394" i="8"/>
  <c r="CE394" i="8"/>
  <c r="CF394" i="8"/>
  <c r="CG394" i="8"/>
  <c r="CH394" i="8"/>
  <c r="CI394" i="8"/>
  <c r="CJ394" i="8"/>
  <c r="CK394" i="8"/>
  <c r="CL394" i="8"/>
  <c r="AX395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N395" i="8"/>
  <c r="BO395" i="8"/>
  <c r="BP395" i="8"/>
  <c r="BQ395" i="8"/>
  <c r="BR395" i="8"/>
  <c r="BS395" i="8"/>
  <c r="BT395" i="8"/>
  <c r="BU395" i="8"/>
  <c r="BV395" i="8"/>
  <c r="BW395" i="8"/>
  <c r="BX395" i="8"/>
  <c r="BY395" i="8"/>
  <c r="BZ395" i="8"/>
  <c r="CA395" i="8"/>
  <c r="CB395" i="8"/>
  <c r="CC395" i="8"/>
  <c r="CD395" i="8"/>
  <c r="CE395" i="8"/>
  <c r="CF395" i="8"/>
  <c r="CG395" i="8"/>
  <c r="CH395" i="8"/>
  <c r="CI395" i="8"/>
  <c r="CJ395" i="8"/>
  <c r="CK395" i="8"/>
  <c r="CL395" i="8"/>
  <c r="AX396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N396" i="8"/>
  <c r="BO396" i="8"/>
  <c r="BP396" i="8"/>
  <c r="BQ396" i="8"/>
  <c r="BR396" i="8"/>
  <c r="BS396" i="8"/>
  <c r="BT396" i="8"/>
  <c r="BU396" i="8"/>
  <c r="BV396" i="8"/>
  <c r="BW396" i="8"/>
  <c r="BX396" i="8"/>
  <c r="BY396" i="8"/>
  <c r="BZ396" i="8"/>
  <c r="CA396" i="8"/>
  <c r="CB396" i="8"/>
  <c r="CC396" i="8"/>
  <c r="CD396" i="8"/>
  <c r="CE396" i="8"/>
  <c r="CF396" i="8"/>
  <c r="CG396" i="8"/>
  <c r="CH396" i="8"/>
  <c r="CI396" i="8"/>
  <c r="CJ396" i="8"/>
  <c r="CK396" i="8"/>
  <c r="CL396" i="8"/>
  <c r="AX397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N397" i="8"/>
  <c r="BO397" i="8"/>
  <c r="BP397" i="8"/>
  <c r="BQ397" i="8"/>
  <c r="BR397" i="8"/>
  <c r="BS397" i="8"/>
  <c r="BT397" i="8"/>
  <c r="BU397" i="8"/>
  <c r="BV397" i="8"/>
  <c r="BW397" i="8"/>
  <c r="BX397" i="8"/>
  <c r="BY397" i="8"/>
  <c r="BZ397" i="8"/>
  <c r="CA397" i="8"/>
  <c r="CB397" i="8"/>
  <c r="CC397" i="8"/>
  <c r="CD397" i="8"/>
  <c r="CE397" i="8"/>
  <c r="CF397" i="8"/>
  <c r="CG397" i="8"/>
  <c r="CH397" i="8"/>
  <c r="CI397" i="8"/>
  <c r="CJ397" i="8"/>
  <c r="CK397" i="8"/>
  <c r="CL397" i="8"/>
  <c r="AX398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N398" i="8"/>
  <c r="BO398" i="8"/>
  <c r="BP398" i="8"/>
  <c r="BQ398" i="8"/>
  <c r="BR398" i="8"/>
  <c r="BS398" i="8"/>
  <c r="BT398" i="8"/>
  <c r="BU398" i="8"/>
  <c r="BV398" i="8"/>
  <c r="BW398" i="8"/>
  <c r="BX398" i="8"/>
  <c r="BY398" i="8"/>
  <c r="BZ398" i="8"/>
  <c r="CA398" i="8"/>
  <c r="CB398" i="8"/>
  <c r="CC398" i="8"/>
  <c r="CD398" i="8"/>
  <c r="CE398" i="8"/>
  <c r="CF398" i="8"/>
  <c r="CG398" i="8"/>
  <c r="CH398" i="8"/>
  <c r="CI398" i="8"/>
  <c r="CJ398" i="8"/>
  <c r="CK398" i="8"/>
  <c r="CL398" i="8"/>
  <c r="AX399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N399" i="8"/>
  <c r="BO399" i="8"/>
  <c r="BP399" i="8"/>
  <c r="BQ399" i="8"/>
  <c r="BR399" i="8"/>
  <c r="BS399" i="8"/>
  <c r="BT399" i="8"/>
  <c r="BU399" i="8"/>
  <c r="BV399" i="8"/>
  <c r="BW399" i="8"/>
  <c r="BX399" i="8"/>
  <c r="BY399" i="8"/>
  <c r="BZ399" i="8"/>
  <c r="CA399" i="8"/>
  <c r="CB399" i="8"/>
  <c r="CC399" i="8"/>
  <c r="CD399" i="8"/>
  <c r="CE399" i="8"/>
  <c r="CF399" i="8"/>
  <c r="CG399" i="8"/>
  <c r="CH399" i="8"/>
  <c r="CI399" i="8"/>
  <c r="CJ399" i="8"/>
  <c r="CK399" i="8"/>
  <c r="CL399" i="8"/>
  <c r="AX400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N400" i="8"/>
  <c r="BO400" i="8"/>
  <c r="BP400" i="8"/>
  <c r="BQ400" i="8"/>
  <c r="BR400" i="8"/>
  <c r="BS400" i="8"/>
  <c r="BT400" i="8"/>
  <c r="BU400" i="8"/>
  <c r="BV400" i="8"/>
  <c r="BW400" i="8"/>
  <c r="BX400" i="8"/>
  <c r="BY400" i="8"/>
  <c r="BZ400" i="8"/>
  <c r="CA400" i="8"/>
  <c r="CB400" i="8"/>
  <c r="CC400" i="8"/>
  <c r="CD400" i="8"/>
  <c r="CE400" i="8"/>
  <c r="CF400" i="8"/>
  <c r="CG400" i="8"/>
  <c r="CH400" i="8"/>
  <c r="CI400" i="8"/>
  <c r="CJ400" i="8"/>
  <c r="CK400" i="8"/>
  <c r="CL400" i="8"/>
  <c r="AX401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N401" i="8"/>
  <c r="BO401" i="8"/>
  <c r="BP401" i="8"/>
  <c r="BQ401" i="8"/>
  <c r="BR401" i="8"/>
  <c r="BS401" i="8"/>
  <c r="BT401" i="8"/>
  <c r="BU401" i="8"/>
  <c r="BV401" i="8"/>
  <c r="BW401" i="8"/>
  <c r="BX401" i="8"/>
  <c r="BY401" i="8"/>
  <c r="BZ401" i="8"/>
  <c r="CA401" i="8"/>
  <c r="CB401" i="8"/>
  <c r="CC401" i="8"/>
  <c r="CD401" i="8"/>
  <c r="CE401" i="8"/>
  <c r="CF401" i="8"/>
  <c r="CG401" i="8"/>
  <c r="CH401" i="8"/>
  <c r="CI401" i="8"/>
  <c r="CJ401" i="8"/>
  <c r="CK401" i="8"/>
  <c r="CL401" i="8"/>
  <c r="AX402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N402" i="8"/>
  <c r="BO402" i="8"/>
  <c r="BP402" i="8"/>
  <c r="BQ402" i="8"/>
  <c r="BR402" i="8"/>
  <c r="BS402" i="8"/>
  <c r="BT402" i="8"/>
  <c r="BU402" i="8"/>
  <c r="BV402" i="8"/>
  <c r="BW402" i="8"/>
  <c r="BX402" i="8"/>
  <c r="BY402" i="8"/>
  <c r="BZ402" i="8"/>
  <c r="CA402" i="8"/>
  <c r="CB402" i="8"/>
  <c r="CC402" i="8"/>
  <c r="CD402" i="8"/>
  <c r="CE402" i="8"/>
  <c r="CF402" i="8"/>
  <c r="CG402" i="8"/>
  <c r="CH402" i="8"/>
  <c r="CI402" i="8"/>
  <c r="CJ402" i="8"/>
  <c r="CK402" i="8"/>
  <c r="CL402" i="8"/>
  <c r="AX403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N403" i="8"/>
  <c r="BO403" i="8"/>
  <c r="BP403" i="8"/>
  <c r="BQ403" i="8"/>
  <c r="BR403" i="8"/>
  <c r="BS403" i="8"/>
  <c r="BT403" i="8"/>
  <c r="BU403" i="8"/>
  <c r="BV403" i="8"/>
  <c r="BW403" i="8"/>
  <c r="BX403" i="8"/>
  <c r="BY403" i="8"/>
  <c r="BZ403" i="8"/>
  <c r="CA403" i="8"/>
  <c r="CB403" i="8"/>
  <c r="CC403" i="8"/>
  <c r="CD403" i="8"/>
  <c r="CE403" i="8"/>
  <c r="CF403" i="8"/>
  <c r="CG403" i="8"/>
  <c r="CH403" i="8"/>
  <c r="CI403" i="8"/>
  <c r="CJ403" i="8"/>
  <c r="CK403" i="8"/>
  <c r="CL403" i="8"/>
  <c r="AX404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N404" i="8"/>
  <c r="BO404" i="8"/>
  <c r="BP404" i="8"/>
  <c r="BQ404" i="8"/>
  <c r="BR404" i="8"/>
  <c r="BS404" i="8"/>
  <c r="BT404" i="8"/>
  <c r="BU404" i="8"/>
  <c r="BV404" i="8"/>
  <c r="BW404" i="8"/>
  <c r="BX404" i="8"/>
  <c r="BY404" i="8"/>
  <c r="BZ404" i="8"/>
  <c r="CA404" i="8"/>
  <c r="CB404" i="8"/>
  <c r="CC404" i="8"/>
  <c r="CD404" i="8"/>
  <c r="CE404" i="8"/>
  <c r="CF404" i="8"/>
  <c r="CG404" i="8"/>
  <c r="CH404" i="8"/>
  <c r="CI404" i="8"/>
  <c r="CJ404" i="8"/>
  <c r="CK404" i="8"/>
  <c r="CL404" i="8"/>
  <c r="AX405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N405" i="8"/>
  <c r="BO405" i="8"/>
  <c r="BP405" i="8"/>
  <c r="BQ405" i="8"/>
  <c r="BR405" i="8"/>
  <c r="BS405" i="8"/>
  <c r="BT405" i="8"/>
  <c r="BU405" i="8"/>
  <c r="BV405" i="8"/>
  <c r="BW405" i="8"/>
  <c r="BX405" i="8"/>
  <c r="BY405" i="8"/>
  <c r="BZ405" i="8"/>
  <c r="CA405" i="8"/>
  <c r="CB405" i="8"/>
  <c r="CC405" i="8"/>
  <c r="CD405" i="8"/>
  <c r="CE405" i="8"/>
  <c r="CF405" i="8"/>
  <c r="CG405" i="8"/>
  <c r="CH405" i="8"/>
  <c r="CI405" i="8"/>
  <c r="CJ405" i="8"/>
  <c r="CK405" i="8"/>
  <c r="CL405" i="8"/>
  <c r="AX406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N406" i="8"/>
  <c r="BO406" i="8"/>
  <c r="BP406" i="8"/>
  <c r="BQ406" i="8"/>
  <c r="BR406" i="8"/>
  <c r="BS406" i="8"/>
  <c r="BT406" i="8"/>
  <c r="BU406" i="8"/>
  <c r="BV406" i="8"/>
  <c r="BW406" i="8"/>
  <c r="BX406" i="8"/>
  <c r="BY406" i="8"/>
  <c r="BZ406" i="8"/>
  <c r="CA406" i="8"/>
  <c r="CB406" i="8"/>
  <c r="CC406" i="8"/>
  <c r="CD406" i="8"/>
  <c r="CE406" i="8"/>
  <c r="CF406" i="8"/>
  <c r="CG406" i="8"/>
  <c r="CH406" i="8"/>
  <c r="CI406" i="8"/>
  <c r="CJ406" i="8"/>
  <c r="CK406" i="8"/>
  <c r="CL406" i="8"/>
  <c r="AX407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N407" i="8"/>
  <c r="BO407" i="8"/>
  <c r="BP407" i="8"/>
  <c r="BQ407" i="8"/>
  <c r="BR407" i="8"/>
  <c r="BS407" i="8"/>
  <c r="BT407" i="8"/>
  <c r="BU407" i="8"/>
  <c r="BV407" i="8"/>
  <c r="BW407" i="8"/>
  <c r="BX407" i="8"/>
  <c r="BY407" i="8"/>
  <c r="BZ407" i="8"/>
  <c r="CA407" i="8"/>
  <c r="CB407" i="8"/>
  <c r="CC407" i="8"/>
  <c r="CD407" i="8"/>
  <c r="CE407" i="8"/>
  <c r="CF407" i="8"/>
  <c r="CG407" i="8"/>
  <c r="CH407" i="8"/>
  <c r="CI407" i="8"/>
  <c r="CJ407" i="8"/>
  <c r="CK407" i="8"/>
  <c r="CL407" i="8"/>
  <c r="AX408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N408" i="8"/>
  <c r="BO408" i="8"/>
  <c r="BP408" i="8"/>
  <c r="BQ408" i="8"/>
  <c r="BR408" i="8"/>
  <c r="BS408" i="8"/>
  <c r="BT408" i="8"/>
  <c r="BU408" i="8"/>
  <c r="BV408" i="8"/>
  <c r="BW408" i="8"/>
  <c r="BX408" i="8"/>
  <c r="BY408" i="8"/>
  <c r="BZ408" i="8"/>
  <c r="CA408" i="8"/>
  <c r="CB408" i="8"/>
  <c r="CC408" i="8"/>
  <c r="CD408" i="8"/>
  <c r="CE408" i="8"/>
  <c r="CF408" i="8"/>
  <c r="CG408" i="8"/>
  <c r="CH408" i="8"/>
  <c r="CI408" i="8"/>
  <c r="CJ408" i="8"/>
  <c r="CK408" i="8"/>
  <c r="CL408" i="8"/>
  <c r="AX409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N409" i="8"/>
  <c r="BO409" i="8"/>
  <c r="BP409" i="8"/>
  <c r="BQ409" i="8"/>
  <c r="BR409" i="8"/>
  <c r="BS409" i="8"/>
  <c r="BT409" i="8"/>
  <c r="BU409" i="8"/>
  <c r="BV409" i="8"/>
  <c r="BW409" i="8"/>
  <c r="BX409" i="8"/>
  <c r="BY409" i="8"/>
  <c r="BZ409" i="8"/>
  <c r="CA409" i="8"/>
  <c r="CB409" i="8"/>
  <c r="CC409" i="8"/>
  <c r="CD409" i="8"/>
  <c r="CE409" i="8"/>
  <c r="CF409" i="8"/>
  <c r="CG409" i="8"/>
  <c r="CH409" i="8"/>
  <c r="CI409" i="8"/>
  <c r="CJ409" i="8"/>
  <c r="CK409" i="8"/>
  <c r="CL409" i="8"/>
  <c r="AX410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N410" i="8"/>
  <c r="BO410" i="8"/>
  <c r="BP410" i="8"/>
  <c r="BQ410" i="8"/>
  <c r="BR410" i="8"/>
  <c r="BS410" i="8"/>
  <c r="BT410" i="8"/>
  <c r="BU410" i="8"/>
  <c r="BV410" i="8"/>
  <c r="BW410" i="8"/>
  <c r="BX410" i="8"/>
  <c r="BY410" i="8"/>
  <c r="BZ410" i="8"/>
  <c r="CA410" i="8"/>
  <c r="CB410" i="8"/>
  <c r="CC410" i="8"/>
  <c r="CD410" i="8"/>
  <c r="CE410" i="8"/>
  <c r="CF410" i="8"/>
  <c r="CG410" i="8"/>
  <c r="CH410" i="8"/>
  <c r="CI410" i="8"/>
  <c r="CJ410" i="8"/>
  <c r="CK410" i="8"/>
  <c r="CL410" i="8"/>
  <c r="AX411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N411" i="8"/>
  <c r="BO411" i="8"/>
  <c r="BP411" i="8"/>
  <c r="BQ411" i="8"/>
  <c r="BR411" i="8"/>
  <c r="BS411" i="8"/>
  <c r="BT411" i="8"/>
  <c r="BU411" i="8"/>
  <c r="BV411" i="8"/>
  <c r="BW411" i="8"/>
  <c r="BX411" i="8"/>
  <c r="BY411" i="8"/>
  <c r="BZ411" i="8"/>
  <c r="CA411" i="8"/>
  <c r="CB411" i="8"/>
  <c r="CC411" i="8"/>
  <c r="CD411" i="8"/>
  <c r="CE411" i="8"/>
  <c r="CF411" i="8"/>
  <c r="CG411" i="8"/>
  <c r="CH411" i="8"/>
  <c r="CI411" i="8"/>
  <c r="CJ411" i="8"/>
  <c r="CK411" i="8"/>
  <c r="CL411" i="8"/>
  <c r="AX412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N412" i="8"/>
  <c r="BO412" i="8"/>
  <c r="BP412" i="8"/>
  <c r="BQ412" i="8"/>
  <c r="BR412" i="8"/>
  <c r="BS412" i="8"/>
  <c r="BT412" i="8"/>
  <c r="BU412" i="8"/>
  <c r="BV412" i="8"/>
  <c r="BW412" i="8"/>
  <c r="BX412" i="8"/>
  <c r="BY412" i="8"/>
  <c r="BZ412" i="8"/>
  <c r="CA412" i="8"/>
  <c r="CB412" i="8"/>
  <c r="CC412" i="8"/>
  <c r="CD412" i="8"/>
  <c r="CE412" i="8"/>
  <c r="CF412" i="8"/>
  <c r="CG412" i="8"/>
  <c r="CH412" i="8"/>
  <c r="CI412" i="8"/>
  <c r="CJ412" i="8"/>
  <c r="CK412" i="8"/>
  <c r="CL412" i="8"/>
  <c r="AX413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N413" i="8"/>
  <c r="BO413" i="8"/>
  <c r="BP413" i="8"/>
  <c r="BQ413" i="8"/>
  <c r="BR413" i="8"/>
  <c r="BS413" i="8"/>
  <c r="BT413" i="8"/>
  <c r="BU413" i="8"/>
  <c r="BV413" i="8"/>
  <c r="BW413" i="8"/>
  <c r="BX413" i="8"/>
  <c r="BY413" i="8"/>
  <c r="BZ413" i="8"/>
  <c r="CA413" i="8"/>
  <c r="CB413" i="8"/>
  <c r="CC413" i="8"/>
  <c r="CD413" i="8"/>
  <c r="CE413" i="8"/>
  <c r="CF413" i="8"/>
  <c r="CG413" i="8"/>
  <c r="CH413" i="8"/>
  <c r="CI413" i="8"/>
  <c r="CJ413" i="8"/>
  <c r="CK413" i="8"/>
  <c r="CL413" i="8"/>
  <c r="AX414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N414" i="8"/>
  <c r="BO414" i="8"/>
  <c r="BP414" i="8"/>
  <c r="BQ414" i="8"/>
  <c r="BR414" i="8"/>
  <c r="BS414" i="8"/>
  <c r="BT414" i="8"/>
  <c r="BU414" i="8"/>
  <c r="BV414" i="8"/>
  <c r="BW414" i="8"/>
  <c r="BX414" i="8"/>
  <c r="BY414" i="8"/>
  <c r="BZ414" i="8"/>
  <c r="CA414" i="8"/>
  <c r="CB414" i="8"/>
  <c r="CC414" i="8"/>
  <c r="CD414" i="8"/>
  <c r="CE414" i="8"/>
  <c r="CF414" i="8"/>
  <c r="CG414" i="8"/>
  <c r="CH414" i="8"/>
  <c r="CI414" i="8"/>
  <c r="CJ414" i="8"/>
  <c r="CK414" i="8"/>
  <c r="CL414" i="8"/>
  <c r="AX415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N415" i="8"/>
  <c r="BO415" i="8"/>
  <c r="BP415" i="8"/>
  <c r="BQ415" i="8"/>
  <c r="BR415" i="8"/>
  <c r="BS415" i="8"/>
  <c r="BT415" i="8"/>
  <c r="BU415" i="8"/>
  <c r="BV415" i="8"/>
  <c r="BW415" i="8"/>
  <c r="BX415" i="8"/>
  <c r="BY415" i="8"/>
  <c r="BZ415" i="8"/>
  <c r="CA415" i="8"/>
  <c r="CB415" i="8"/>
  <c r="CC415" i="8"/>
  <c r="CD415" i="8"/>
  <c r="CE415" i="8"/>
  <c r="CF415" i="8"/>
  <c r="CG415" i="8"/>
  <c r="CH415" i="8"/>
  <c r="CI415" i="8"/>
  <c r="CJ415" i="8"/>
  <c r="CK415" i="8"/>
  <c r="CL415" i="8"/>
  <c r="AX416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N416" i="8"/>
  <c r="BO416" i="8"/>
  <c r="BP416" i="8"/>
  <c r="BQ416" i="8"/>
  <c r="BR416" i="8"/>
  <c r="BS416" i="8"/>
  <c r="BT416" i="8"/>
  <c r="BU416" i="8"/>
  <c r="BV416" i="8"/>
  <c r="BW416" i="8"/>
  <c r="BX416" i="8"/>
  <c r="BY416" i="8"/>
  <c r="BZ416" i="8"/>
  <c r="CA416" i="8"/>
  <c r="CB416" i="8"/>
  <c r="CC416" i="8"/>
  <c r="CD416" i="8"/>
  <c r="CE416" i="8"/>
  <c r="CF416" i="8"/>
  <c r="CG416" i="8"/>
  <c r="CH416" i="8"/>
  <c r="CI416" i="8"/>
  <c r="CJ416" i="8"/>
  <c r="CK416" i="8"/>
  <c r="CL416" i="8"/>
  <c r="AX417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N417" i="8"/>
  <c r="BO417" i="8"/>
  <c r="BP417" i="8"/>
  <c r="BQ417" i="8"/>
  <c r="BR417" i="8"/>
  <c r="BS417" i="8"/>
  <c r="BT417" i="8"/>
  <c r="BU417" i="8"/>
  <c r="BV417" i="8"/>
  <c r="BW417" i="8"/>
  <c r="BX417" i="8"/>
  <c r="BY417" i="8"/>
  <c r="BZ417" i="8"/>
  <c r="CA417" i="8"/>
  <c r="CB417" i="8"/>
  <c r="CC417" i="8"/>
  <c r="CD417" i="8"/>
  <c r="CE417" i="8"/>
  <c r="CF417" i="8"/>
  <c r="CG417" i="8"/>
  <c r="CH417" i="8"/>
  <c r="CI417" i="8"/>
  <c r="CJ417" i="8"/>
  <c r="CK417" i="8"/>
  <c r="CL417" i="8"/>
  <c r="AX418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N418" i="8"/>
  <c r="BO418" i="8"/>
  <c r="BP418" i="8"/>
  <c r="BQ418" i="8"/>
  <c r="BR418" i="8"/>
  <c r="BS418" i="8"/>
  <c r="BT418" i="8"/>
  <c r="BU418" i="8"/>
  <c r="BV418" i="8"/>
  <c r="BW418" i="8"/>
  <c r="BX418" i="8"/>
  <c r="BY418" i="8"/>
  <c r="BZ418" i="8"/>
  <c r="CA418" i="8"/>
  <c r="CB418" i="8"/>
  <c r="CC418" i="8"/>
  <c r="CD418" i="8"/>
  <c r="CE418" i="8"/>
  <c r="CF418" i="8"/>
  <c r="CG418" i="8"/>
  <c r="CH418" i="8"/>
  <c r="CI418" i="8"/>
  <c r="CJ418" i="8"/>
  <c r="CK418" i="8"/>
  <c r="CL418" i="8"/>
  <c r="AX419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N419" i="8"/>
  <c r="BO419" i="8"/>
  <c r="BP419" i="8"/>
  <c r="BQ419" i="8"/>
  <c r="BR419" i="8"/>
  <c r="BS419" i="8"/>
  <c r="BT419" i="8"/>
  <c r="BU419" i="8"/>
  <c r="BV419" i="8"/>
  <c r="BW419" i="8"/>
  <c r="BX419" i="8"/>
  <c r="BY419" i="8"/>
  <c r="BZ419" i="8"/>
  <c r="CA419" i="8"/>
  <c r="CB419" i="8"/>
  <c r="CC419" i="8"/>
  <c r="CD419" i="8"/>
  <c r="CE419" i="8"/>
  <c r="CF419" i="8"/>
  <c r="CG419" i="8"/>
  <c r="CH419" i="8"/>
  <c r="CI419" i="8"/>
  <c r="CJ419" i="8"/>
  <c r="CK419" i="8"/>
  <c r="CL419" i="8"/>
  <c r="AX420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N420" i="8"/>
  <c r="BO420" i="8"/>
  <c r="BP420" i="8"/>
  <c r="BQ420" i="8"/>
  <c r="BR420" i="8"/>
  <c r="BS420" i="8"/>
  <c r="BT420" i="8"/>
  <c r="BU420" i="8"/>
  <c r="BV420" i="8"/>
  <c r="BW420" i="8"/>
  <c r="BX420" i="8"/>
  <c r="BY420" i="8"/>
  <c r="BZ420" i="8"/>
  <c r="CA420" i="8"/>
  <c r="CB420" i="8"/>
  <c r="CC420" i="8"/>
  <c r="CD420" i="8"/>
  <c r="CE420" i="8"/>
  <c r="CF420" i="8"/>
  <c r="CG420" i="8"/>
  <c r="CH420" i="8"/>
  <c r="CI420" i="8"/>
  <c r="CJ420" i="8"/>
  <c r="CK420" i="8"/>
  <c r="CL420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BP421" i="8"/>
  <c r="BQ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CE421" i="8"/>
  <c r="CF421" i="8"/>
  <c r="CG421" i="8"/>
  <c r="CH421" i="8"/>
  <c r="CI421" i="8"/>
  <c r="CJ421" i="8"/>
  <c r="CK421" i="8"/>
  <c r="CL421" i="8"/>
  <c r="AX422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N422" i="8"/>
  <c r="BO422" i="8"/>
  <c r="BP422" i="8"/>
  <c r="BQ422" i="8"/>
  <c r="BR422" i="8"/>
  <c r="BS422" i="8"/>
  <c r="BT422" i="8"/>
  <c r="BU422" i="8"/>
  <c r="BV422" i="8"/>
  <c r="BW422" i="8"/>
  <c r="BX422" i="8"/>
  <c r="BY422" i="8"/>
  <c r="BZ422" i="8"/>
  <c r="CA422" i="8"/>
  <c r="CB422" i="8"/>
  <c r="CC422" i="8"/>
  <c r="CD422" i="8"/>
  <c r="CE422" i="8"/>
  <c r="CF422" i="8"/>
  <c r="CG422" i="8"/>
  <c r="CH422" i="8"/>
  <c r="CI422" i="8"/>
  <c r="CJ422" i="8"/>
  <c r="CK422" i="8"/>
  <c r="CL422" i="8"/>
  <c r="AX423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N423" i="8"/>
  <c r="BO423" i="8"/>
  <c r="BP423" i="8"/>
  <c r="BQ423" i="8"/>
  <c r="BR423" i="8"/>
  <c r="BS423" i="8"/>
  <c r="BT423" i="8"/>
  <c r="BU423" i="8"/>
  <c r="BV423" i="8"/>
  <c r="BW423" i="8"/>
  <c r="BX423" i="8"/>
  <c r="BY423" i="8"/>
  <c r="BZ423" i="8"/>
  <c r="CA423" i="8"/>
  <c r="CB423" i="8"/>
  <c r="CC423" i="8"/>
  <c r="CD423" i="8"/>
  <c r="CE423" i="8"/>
  <c r="CF423" i="8"/>
  <c r="CG423" i="8"/>
  <c r="CH423" i="8"/>
  <c r="CI423" i="8"/>
  <c r="CJ423" i="8"/>
  <c r="CK423" i="8"/>
  <c r="CL423" i="8"/>
  <c r="AX424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N424" i="8"/>
  <c r="BO424" i="8"/>
  <c r="BP424" i="8"/>
  <c r="BQ424" i="8"/>
  <c r="BR424" i="8"/>
  <c r="BS424" i="8"/>
  <c r="BT424" i="8"/>
  <c r="BU424" i="8"/>
  <c r="BV424" i="8"/>
  <c r="BW424" i="8"/>
  <c r="BX424" i="8"/>
  <c r="BY424" i="8"/>
  <c r="BZ424" i="8"/>
  <c r="CA424" i="8"/>
  <c r="CB424" i="8"/>
  <c r="CC424" i="8"/>
  <c r="CD424" i="8"/>
  <c r="CE424" i="8"/>
  <c r="CF424" i="8"/>
  <c r="CG424" i="8"/>
  <c r="CH424" i="8"/>
  <c r="CI424" i="8"/>
  <c r="CJ424" i="8"/>
  <c r="CK424" i="8"/>
  <c r="CL424" i="8"/>
  <c r="AX425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N425" i="8"/>
  <c r="BO425" i="8"/>
  <c r="BP425" i="8"/>
  <c r="BQ425" i="8"/>
  <c r="BR425" i="8"/>
  <c r="BS425" i="8"/>
  <c r="BT425" i="8"/>
  <c r="BU425" i="8"/>
  <c r="BV425" i="8"/>
  <c r="BW425" i="8"/>
  <c r="BX425" i="8"/>
  <c r="BY425" i="8"/>
  <c r="BZ425" i="8"/>
  <c r="CA425" i="8"/>
  <c r="CB425" i="8"/>
  <c r="CC425" i="8"/>
  <c r="CD425" i="8"/>
  <c r="CE425" i="8"/>
  <c r="CF425" i="8"/>
  <c r="CG425" i="8"/>
  <c r="CH425" i="8"/>
  <c r="CI425" i="8"/>
  <c r="CJ425" i="8"/>
  <c r="CK425" i="8"/>
  <c r="CL425" i="8"/>
  <c r="AX426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N426" i="8"/>
  <c r="BO426" i="8"/>
  <c r="BP426" i="8"/>
  <c r="BQ426" i="8"/>
  <c r="BR426" i="8"/>
  <c r="BS426" i="8"/>
  <c r="BT426" i="8"/>
  <c r="BU426" i="8"/>
  <c r="BV426" i="8"/>
  <c r="BW426" i="8"/>
  <c r="BX426" i="8"/>
  <c r="BY426" i="8"/>
  <c r="BZ426" i="8"/>
  <c r="CA426" i="8"/>
  <c r="CB426" i="8"/>
  <c r="CC426" i="8"/>
  <c r="CD426" i="8"/>
  <c r="CE426" i="8"/>
  <c r="CF426" i="8"/>
  <c r="CG426" i="8"/>
  <c r="CH426" i="8"/>
  <c r="CI426" i="8"/>
  <c r="CJ426" i="8"/>
  <c r="CK426" i="8"/>
  <c r="CL426" i="8"/>
  <c r="AX427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N427" i="8"/>
  <c r="BO427" i="8"/>
  <c r="BP427" i="8"/>
  <c r="BQ427" i="8"/>
  <c r="BR427" i="8"/>
  <c r="BS427" i="8"/>
  <c r="BT427" i="8"/>
  <c r="BU427" i="8"/>
  <c r="BV427" i="8"/>
  <c r="BW427" i="8"/>
  <c r="BX427" i="8"/>
  <c r="BY427" i="8"/>
  <c r="BZ427" i="8"/>
  <c r="CA427" i="8"/>
  <c r="CB427" i="8"/>
  <c r="CC427" i="8"/>
  <c r="CD427" i="8"/>
  <c r="CE427" i="8"/>
  <c r="CF427" i="8"/>
  <c r="CG427" i="8"/>
  <c r="CH427" i="8"/>
  <c r="CI427" i="8"/>
  <c r="CJ427" i="8"/>
  <c r="CK427" i="8"/>
  <c r="CL427" i="8"/>
  <c r="AX428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N428" i="8"/>
  <c r="BO428" i="8"/>
  <c r="BP428" i="8"/>
  <c r="BQ428" i="8"/>
  <c r="BR428" i="8"/>
  <c r="BS428" i="8"/>
  <c r="BT428" i="8"/>
  <c r="BU428" i="8"/>
  <c r="BV428" i="8"/>
  <c r="BW428" i="8"/>
  <c r="BX428" i="8"/>
  <c r="BY428" i="8"/>
  <c r="BZ428" i="8"/>
  <c r="CA428" i="8"/>
  <c r="CB428" i="8"/>
  <c r="CC428" i="8"/>
  <c r="CD428" i="8"/>
  <c r="CE428" i="8"/>
  <c r="CF428" i="8"/>
  <c r="CG428" i="8"/>
  <c r="CH428" i="8"/>
  <c r="CI428" i="8"/>
  <c r="CJ428" i="8"/>
  <c r="CK428" i="8"/>
  <c r="CL428" i="8"/>
  <c r="AX429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N429" i="8"/>
  <c r="BO429" i="8"/>
  <c r="BP429" i="8"/>
  <c r="BQ429" i="8"/>
  <c r="BR429" i="8"/>
  <c r="BS429" i="8"/>
  <c r="BT429" i="8"/>
  <c r="BU429" i="8"/>
  <c r="BV429" i="8"/>
  <c r="BW429" i="8"/>
  <c r="BX429" i="8"/>
  <c r="BY429" i="8"/>
  <c r="BZ429" i="8"/>
  <c r="CA429" i="8"/>
  <c r="CB429" i="8"/>
  <c r="CC429" i="8"/>
  <c r="CD429" i="8"/>
  <c r="CE429" i="8"/>
  <c r="CF429" i="8"/>
  <c r="CG429" i="8"/>
  <c r="CH429" i="8"/>
  <c r="CI429" i="8"/>
  <c r="CJ429" i="8"/>
  <c r="CK429" i="8"/>
  <c r="CL429" i="8"/>
  <c r="AX430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N430" i="8"/>
  <c r="BO430" i="8"/>
  <c r="BP430" i="8"/>
  <c r="BQ430" i="8"/>
  <c r="BR430" i="8"/>
  <c r="BS430" i="8"/>
  <c r="BT430" i="8"/>
  <c r="BU430" i="8"/>
  <c r="BV430" i="8"/>
  <c r="BW430" i="8"/>
  <c r="BX430" i="8"/>
  <c r="BY430" i="8"/>
  <c r="BZ430" i="8"/>
  <c r="CA430" i="8"/>
  <c r="CB430" i="8"/>
  <c r="CC430" i="8"/>
  <c r="CD430" i="8"/>
  <c r="CE430" i="8"/>
  <c r="CF430" i="8"/>
  <c r="CG430" i="8"/>
  <c r="CH430" i="8"/>
  <c r="CI430" i="8"/>
  <c r="CJ430" i="8"/>
  <c r="CK430" i="8"/>
  <c r="CL430" i="8"/>
  <c r="AX431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N431" i="8"/>
  <c r="BO431" i="8"/>
  <c r="BP431" i="8"/>
  <c r="BQ431" i="8"/>
  <c r="BR431" i="8"/>
  <c r="BS431" i="8"/>
  <c r="BT431" i="8"/>
  <c r="BU431" i="8"/>
  <c r="BV431" i="8"/>
  <c r="BW431" i="8"/>
  <c r="BX431" i="8"/>
  <c r="BY431" i="8"/>
  <c r="BZ431" i="8"/>
  <c r="CA431" i="8"/>
  <c r="CB431" i="8"/>
  <c r="CC431" i="8"/>
  <c r="CD431" i="8"/>
  <c r="CE431" i="8"/>
  <c r="CF431" i="8"/>
  <c r="CG431" i="8"/>
  <c r="CH431" i="8"/>
  <c r="CI431" i="8"/>
  <c r="CJ431" i="8"/>
  <c r="CK431" i="8"/>
  <c r="CL431" i="8"/>
  <c r="AX432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N432" i="8"/>
  <c r="BO432" i="8"/>
  <c r="BP432" i="8"/>
  <c r="BQ432" i="8"/>
  <c r="BR432" i="8"/>
  <c r="BS432" i="8"/>
  <c r="BT432" i="8"/>
  <c r="BU432" i="8"/>
  <c r="BV432" i="8"/>
  <c r="BW432" i="8"/>
  <c r="BX432" i="8"/>
  <c r="BY432" i="8"/>
  <c r="BZ432" i="8"/>
  <c r="CA432" i="8"/>
  <c r="CB432" i="8"/>
  <c r="CC432" i="8"/>
  <c r="CD432" i="8"/>
  <c r="CE432" i="8"/>
  <c r="CF432" i="8"/>
  <c r="CG432" i="8"/>
  <c r="CH432" i="8"/>
  <c r="CI432" i="8"/>
  <c r="CJ432" i="8"/>
  <c r="CK432" i="8"/>
  <c r="CL432" i="8"/>
  <c r="AX433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N433" i="8"/>
  <c r="BO433" i="8"/>
  <c r="BP433" i="8"/>
  <c r="BQ433" i="8"/>
  <c r="BR433" i="8"/>
  <c r="BS433" i="8"/>
  <c r="BT433" i="8"/>
  <c r="BU433" i="8"/>
  <c r="BV433" i="8"/>
  <c r="BW433" i="8"/>
  <c r="BX433" i="8"/>
  <c r="BY433" i="8"/>
  <c r="BZ433" i="8"/>
  <c r="CA433" i="8"/>
  <c r="CB433" i="8"/>
  <c r="CC433" i="8"/>
  <c r="CD433" i="8"/>
  <c r="CE433" i="8"/>
  <c r="CF433" i="8"/>
  <c r="CG433" i="8"/>
  <c r="CH433" i="8"/>
  <c r="CI433" i="8"/>
  <c r="CJ433" i="8"/>
  <c r="CK433" i="8"/>
  <c r="CL433" i="8"/>
  <c r="AX434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N434" i="8"/>
  <c r="BO434" i="8"/>
  <c r="BP434" i="8"/>
  <c r="BQ434" i="8"/>
  <c r="BR434" i="8"/>
  <c r="BS434" i="8"/>
  <c r="BT434" i="8"/>
  <c r="BU434" i="8"/>
  <c r="BV434" i="8"/>
  <c r="BW434" i="8"/>
  <c r="BX434" i="8"/>
  <c r="BY434" i="8"/>
  <c r="BZ434" i="8"/>
  <c r="CA434" i="8"/>
  <c r="CB434" i="8"/>
  <c r="CC434" i="8"/>
  <c r="CD434" i="8"/>
  <c r="CE434" i="8"/>
  <c r="CF434" i="8"/>
  <c r="CG434" i="8"/>
  <c r="CH434" i="8"/>
  <c r="CI434" i="8"/>
  <c r="CJ434" i="8"/>
  <c r="CK434" i="8"/>
  <c r="CL434" i="8"/>
  <c r="AX435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N435" i="8"/>
  <c r="BO435" i="8"/>
  <c r="BP435" i="8"/>
  <c r="BQ435" i="8"/>
  <c r="BR435" i="8"/>
  <c r="BS435" i="8"/>
  <c r="BT435" i="8"/>
  <c r="BU435" i="8"/>
  <c r="BV435" i="8"/>
  <c r="BW435" i="8"/>
  <c r="BX435" i="8"/>
  <c r="BY435" i="8"/>
  <c r="BZ435" i="8"/>
  <c r="CA435" i="8"/>
  <c r="CB435" i="8"/>
  <c r="CC435" i="8"/>
  <c r="CD435" i="8"/>
  <c r="CE435" i="8"/>
  <c r="CF435" i="8"/>
  <c r="CG435" i="8"/>
  <c r="CH435" i="8"/>
  <c r="CI435" i="8"/>
  <c r="CJ435" i="8"/>
  <c r="CK435" i="8"/>
  <c r="CL435" i="8"/>
  <c r="AX436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N436" i="8"/>
  <c r="BO436" i="8"/>
  <c r="BP436" i="8"/>
  <c r="BQ436" i="8"/>
  <c r="BR436" i="8"/>
  <c r="BS436" i="8"/>
  <c r="BT436" i="8"/>
  <c r="BU436" i="8"/>
  <c r="BV436" i="8"/>
  <c r="BW436" i="8"/>
  <c r="BX436" i="8"/>
  <c r="BY436" i="8"/>
  <c r="BZ436" i="8"/>
  <c r="CA436" i="8"/>
  <c r="CB436" i="8"/>
  <c r="CC436" i="8"/>
  <c r="CD436" i="8"/>
  <c r="CE436" i="8"/>
  <c r="CF436" i="8"/>
  <c r="CG436" i="8"/>
  <c r="CH436" i="8"/>
  <c r="CI436" i="8"/>
  <c r="CJ436" i="8"/>
  <c r="CK436" i="8"/>
  <c r="CL436" i="8"/>
  <c r="AX437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N437" i="8"/>
  <c r="BO437" i="8"/>
  <c r="BP437" i="8"/>
  <c r="BQ437" i="8"/>
  <c r="BR437" i="8"/>
  <c r="BS437" i="8"/>
  <c r="BT437" i="8"/>
  <c r="BU437" i="8"/>
  <c r="BV437" i="8"/>
  <c r="BW437" i="8"/>
  <c r="BX437" i="8"/>
  <c r="BY437" i="8"/>
  <c r="BZ437" i="8"/>
  <c r="CA437" i="8"/>
  <c r="CB437" i="8"/>
  <c r="CC437" i="8"/>
  <c r="CD437" i="8"/>
  <c r="CE437" i="8"/>
  <c r="CF437" i="8"/>
  <c r="CG437" i="8"/>
  <c r="CH437" i="8"/>
  <c r="CI437" i="8"/>
  <c r="CJ437" i="8"/>
  <c r="CK437" i="8"/>
  <c r="CL437" i="8"/>
  <c r="AX438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N438" i="8"/>
  <c r="BO438" i="8"/>
  <c r="BP438" i="8"/>
  <c r="BQ438" i="8"/>
  <c r="BR438" i="8"/>
  <c r="BS438" i="8"/>
  <c r="BT438" i="8"/>
  <c r="BU438" i="8"/>
  <c r="BV438" i="8"/>
  <c r="BW438" i="8"/>
  <c r="BX438" i="8"/>
  <c r="BY438" i="8"/>
  <c r="BZ438" i="8"/>
  <c r="CA438" i="8"/>
  <c r="CB438" i="8"/>
  <c r="CC438" i="8"/>
  <c r="CD438" i="8"/>
  <c r="CE438" i="8"/>
  <c r="CF438" i="8"/>
  <c r="CG438" i="8"/>
  <c r="CH438" i="8"/>
  <c r="CI438" i="8"/>
  <c r="CJ438" i="8"/>
  <c r="CK438" i="8"/>
  <c r="CL438" i="8"/>
  <c r="AX439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N439" i="8"/>
  <c r="BO439" i="8"/>
  <c r="BP439" i="8"/>
  <c r="BQ439" i="8"/>
  <c r="BR439" i="8"/>
  <c r="BS439" i="8"/>
  <c r="BT439" i="8"/>
  <c r="BU439" i="8"/>
  <c r="BV439" i="8"/>
  <c r="BW439" i="8"/>
  <c r="BX439" i="8"/>
  <c r="BY439" i="8"/>
  <c r="BZ439" i="8"/>
  <c r="CA439" i="8"/>
  <c r="CB439" i="8"/>
  <c r="CC439" i="8"/>
  <c r="CD439" i="8"/>
  <c r="CE439" i="8"/>
  <c r="CF439" i="8"/>
  <c r="CG439" i="8"/>
  <c r="CH439" i="8"/>
  <c r="CI439" i="8"/>
  <c r="CJ439" i="8"/>
  <c r="CK439" i="8"/>
  <c r="CL439" i="8"/>
  <c r="AX440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N440" i="8"/>
  <c r="BO440" i="8"/>
  <c r="BP440" i="8"/>
  <c r="BQ440" i="8"/>
  <c r="BR440" i="8"/>
  <c r="BS440" i="8"/>
  <c r="BT440" i="8"/>
  <c r="BU440" i="8"/>
  <c r="BV440" i="8"/>
  <c r="BW440" i="8"/>
  <c r="BX440" i="8"/>
  <c r="BY440" i="8"/>
  <c r="BZ440" i="8"/>
  <c r="CA440" i="8"/>
  <c r="CB440" i="8"/>
  <c r="CC440" i="8"/>
  <c r="CD440" i="8"/>
  <c r="CE440" i="8"/>
  <c r="CF440" i="8"/>
  <c r="CG440" i="8"/>
  <c r="CH440" i="8"/>
  <c r="CI440" i="8"/>
  <c r="CJ440" i="8"/>
  <c r="CK440" i="8"/>
  <c r="CL440" i="8"/>
  <c r="AX441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N441" i="8"/>
  <c r="BO441" i="8"/>
  <c r="BP441" i="8"/>
  <c r="BQ441" i="8"/>
  <c r="BR441" i="8"/>
  <c r="BS441" i="8"/>
  <c r="BT441" i="8"/>
  <c r="BU441" i="8"/>
  <c r="BV441" i="8"/>
  <c r="BW441" i="8"/>
  <c r="BX441" i="8"/>
  <c r="BY441" i="8"/>
  <c r="BZ441" i="8"/>
  <c r="CA441" i="8"/>
  <c r="CB441" i="8"/>
  <c r="CC441" i="8"/>
  <c r="CD441" i="8"/>
  <c r="CE441" i="8"/>
  <c r="CF441" i="8"/>
  <c r="CG441" i="8"/>
  <c r="CH441" i="8"/>
  <c r="CI441" i="8"/>
  <c r="CJ441" i="8"/>
  <c r="CK441" i="8"/>
  <c r="CL441" i="8"/>
  <c r="AX442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N442" i="8"/>
  <c r="BO442" i="8"/>
  <c r="BP442" i="8"/>
  <c r="BQ442" i="8"/>
  <c r="BR442" i="8"/>
  <c r="BS442" i="8"/>
  <c r="BT442" i="8"/>
  <c r="BU442" i="8"/>
  <c r="BV442" i="8"/>
  <c r="BW442" i="8"/>
  <c r="BX442" i="8"/>
  <c r="BY442" i="8"/>
  <c r="BZ442" i="8"/>
  <c r="CA442" i="8"/>
  <c r="CB442" i="8"/>
  <c r="CC442" i="8"/>
  <c r="CD442" i="8"/>
  <c r="CE442" i="8"/>
  <c r="CF442" i="8"/>
  <c r="CG442" i="8"/>
  <c r="CH442" i="8"/>
  <c r="CI442" i="8"/>
  <c r="CJ442" i="8"/>
  <c r="CK442" i="8"/>
  <c r="CL442" i="8"/>
  <c r="AX443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N443" i="8"/>
  <c r="BO443" i="8"/>
  <c r="BP443" i="8"/>
  <c r="BQ443" i="8"/>
  <c r="BR443" i="8"/>
  <c r="BS443" i="8"/>
  <c r="BT443" i="8"/>
  <c r="BU443" i="8"/>
  <c r="BV443" i="8"/>
  <c r="BW443" i="8"/>
  <c r="BX443" i="8"/>
  <c r="BY443" i="8"/>
  <c r="BZ443" i="8"/>
  <c r="CA443" i="8"/>
  <c r="CB443" i="8"/>
  <c r="CC443" i="8"/>
  <c r="CD443" i="8"/>
  <c r="CE443" i="8"/>
  <c r="CF443" i="8"/>
  <c r="CG443" i="8"/>
  <c r="CH443" i="8"/>
  <c r="CI443" i="8"/>
  <c r="CJ443" i="8"/>
  <c r="CK443" i="8"/>
  <c r="CL443" i="8"/>
  <c r="AX444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N444" i="8"/>
  <c r="BO444" i="8"/>
  <c r="BP444" i="8"/>
  <c r="BQ444" i="8"/>
  <c r="BR444" i="8"/>
  <c r="BS444" i="8"/>
  <c r="BT444" i="8"/>
  <c r="BU444" i="8"/>
  <c r="BV444" i="8"/>
  <c r="BW444" i="8"/>
  <c r="BX444" i="8"/>
  <c r="BY444" i="8"/>
  <c r="BZ444" i="8"/>
  <c r="CA444" i="8"/>
  <c r="CB444" i="8"/>
  <c r="CC444" i="8"/>
  <c r="CD444" i="8"/>
  <c r="CE444" i="8"/>
  <c r="CF444" i="8"/>
  <c r="CG444" i="8"/>
  <c r="CH444" i="8"/>
  <c r="CI444" i="8"/>
  <c r="CJ444" i="8"/>
  <c r="CK444" i="8"/>
  <c r="CL444" i="8"/>
  <c r="AX445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N445" i="8"/>
  <c r="BO445" i="8"/>
  <c r="BP445" i="8"/>
  <c r="BQ445" i="8"/>
  <c r="BR445" i="8"/>
  <c r="BS445" i="8"/>
  <c r="BT445" i="8"/>
  <c r="BU445" i="8"/>
  <c r="BV445" i="8"/>
  <c r="BW445" i="8"/>
  <c r="BX445" i="8"/>
  <c r="BY445" i="8"/>
  <c r="BZ445" i="8"/>
  <c r="CA445" i="8"/>
  <c r="CB445" i="8"/>
  <c r="CC445" i="8"/>
  <c r="CD445" i="8"/>
  <c r="CE445" i="8"/>
  <c r="CF445" i="8"/>
  <c r="CG445" i="8"/>
  <c r="CH445" i="8"/>
  <c r="CI445" i="8"/>
  <c r="CJ445" i="8"/>
  <c r="CK445" i="8"/>
  <c r="CL445" i="8"/>
  <c r="AX446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N446" i="8"/>
  <c r="BO446" i="8"/>
  <c r="BP446" i="8"/>
  <c r="BQ446" i="8"/>
  <c r="BR446" i="8"/>
  <c r="BS446" i="8"/>
  <c r="BT446" i="8"/>
  <c r="BU446" i="8"/>
  <c r="BV446" i="8"/>
  <c r="BW446" i="8"/>
  <c r="BX446" i="8"/>
  <c r="BY446" i="8"/>
  <c r="BZ446" i="8"/>
  <c r="CA446" i="8"/>
  <c r="CB446" i="8"/>
  <c r="CC446" i="8"/>
  <c r="CD446" i="8"/>
  <c r="CE446" i="8"/>
  <c r="CF446" i="8"/>
  <c r="CG446" i="8"/>
  <c r="CH446" i="8"/>
  <c r="CI446" i="8"/>
  <c r="CJ446" i="8"/>
  <c r="CK446" i="8"/>
  <c r="CL446" i="8"/>
  <c r="AX447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N447" i="8"/>
  <c r="BO447" i="8"/>
  <c r="BP447" i="8"/>
  <c r="BQ447" i="8"/>
  <c r="BR447" i="8"/>
  <c r="BS447" i="8"/>
  <c r="BT447" i="8"/>
  <c r="BU447" i="8"/>
  <c r="BV447" i="8"/>
  <c r="BW447" i="8"/>
  <c r="BX447" i="8"/>
  <c r="BY447" i="8"/>
  <c r="BZ447" i="8"/>
  <c r="CA447" i="8"/>
  <c r="CB447" i="8"/>
  <c r="CC447" i="8"/>
  <c r="CD447" i="8"/>
  <c r="CE447" i="8"/>
  <c r="CF447" i="8"/>
  <c r="CG447" i="8"/>
  <c r="CH447" i="8"/>
  <c r="CI447" i="8"/>
  <c r="CJ447" i="8"/>
  <c r="CK447" i="8"/>
  <c r="CL447" i="8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CI288" i="7"/>
  <c r="CJ288" i="7"/>
  <c r="CK288" i="7"/>
  <c r="CL288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CI289" i="7"/>
  <c r="CJ289" i="7"/>
  <c r="CK289" i="7"/>
  <c r="CL289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CI314" i="7"/>
  <c r="CJ314" i="7"/>
  <c r="CK314" i="7"/>
  <c r="CL314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CI315" i="7"/>
  <c r="CJ315" i="7"/>
  <c r="CK315" i="7"/>
  <c r="CL315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N137" i="5"/>
  <c r="O137" i="5"/>
  <c r="P137" i="5"/>
  <c r="Q137" i="5"/>
  <c r="R137" i="5"/>
  <c r="N138" i="5"/>
  <c r="O138" i="5"/>
  <c r="P138" i="5"/>
  <c r="Q138" i="5"/>
  <c r="R138" i="5"/>
  <c r="N139" i="5"/>
  <c r="O139" i="5"/>
  <c r="P139" i="5"/>
  <c r="Q139" i="5"/>
  <c r="R139" i="5"/>
  <c r="N140" i="5"/>
  <c r="O140" i="5"/>
  <c r="P140" i="5"/>
  <c r="Q140" i="5"/>
  <c r="R140" i="5"/>
  <c r="N141" i="5"/>
  <c r="O141" i="5"/>
  <c r="P141" i="5"/>
  <c r="Q141" i="5"/>
  <c r="R141" i="5"/>
  <c r="N142" i="5"/>
  <c r="O142" i="5"/>
  <c r="P142" i="5"/>
  <c r="Q142" i="5"/>
  <c r="R142" i="5"/>
  <c r="N143" i="5"/>
  <c r="O143" i="5"/>
  <c r="P143" i="5"/>
  <c r="Q143" i="5"/>
  <c r="R143" i="5"/>
  <c r="N144" i="5"/>
  <c r="O144" i="5"/>
  <c r="P144" i="5"/>
  <c r="Q144" i="5"/>
  <c r="R144" i="5"/>
  <c r="N145" i="5"/>
  <c r="O145" i="5"/>
  <c r="P145" i="5"/>
  <c r="Q145" i="5"/>
  <c r="R145" i="5"/>
  <c r="N146" i="5"/>
  <c r="O146" i="5"/>
  <c r="P146" i="5"/>
  <c r="Q146" i="5"/>
  <c r="R146" i="5"/>
  <c r="N147" i="5"/>
  <c r="O147" i="5"/>
  <c r="P147" i="5"/>
  <c r="Q147" i="5"/>
  <c r="R147" i="5"/>
  <c r="N148" i="5"/>
  <c r="O148" i="5"/>
  <c r="P148" i="5"/>
  <c r="Q148" i="5"/>
  <c r="R148" i="5"/>
  <c r="N149" i="5"/>
  <c r="O149" i="5"/>
  <c r="P149" i="5"/>
  <c r="Q149" i="5"/>
  <c r="R149" i="5"/>
  <c r="N150" i="5"/>
  <c r="O150" i="5"/>
  <c r="P150" i="5"/>
  <c r="Q150" i="5"/>
  <c r="R150" i="5"/>
  <c r="N151" i="5"/>
  <c r="O151" i="5"/>
  <c r="P151" i="5"/>
  <c r="Q151" i="5"/>
  <c r="R151" i="5"/>
  <c r="N152" i="5"/>
  <c r="O152" i="5"/>
  <c r="P152" i="5"/>
  <c r="Q152" i="5"/>
  <c r="R152" i="5"/>
  <c r="N153" i="5"/>
  <c r="O153" i="5"/>
  <c r="P153" i="5"/>
  <c r="Q153" i="5"/>
  <c r="R153" i="5"/>
  <c r="N154" i="5"/>
  <c r="O154" i="5"/>
  <c r="P154" i="5"/>
  <c r="Q154" i="5"/>
  <c r="R154" i="5"/>
  <c r="N155" i="5"/>
  <c r="O155" i="5"/>
  <c r="P155" i="5"/>
  <c r="Q155" i="5"/>
  <c r="R155" i="5"/>
  <c r="N156" i="5"/>
  <c r="O156" i="5"/>
  <c r="P156" i="5"/>
  <c r="Q156" i="5"/>
  <c r="R156" i="5"/>
  <c r="N157" i="5"/>
  <c r="O157" i="5"/>
  <c r="P157" i="5"/>
  <c r="Q157" i="5"/>
  <c r="R157" i="5"/>
  <c r="N158" i="5"/>
  <c r="O158" i="5"/>
  <c r="P158" i="5"/>
  <c r="Q158" i="5"/>
  <c r="R158" i="5"/>
  <c r="N159" i="5"/>
  <c r="O159" i="5"/>
  <c r="P159" i="5"/>
  <c r="Q159" i="5"/>
  <c r="R159" i="5"/>
  <c r="N160" i="5"/>
  <c r="O160" i="5"/>
  <c r="P160" i="5"/>
  <c r="Q160" i="5"/>
  <c r="R160" i="5"/>
  <c r="N161" i="5"/>
  <c r="O161" i="5"/>
  <c r="P161" i="5"/>
  <c r="Q161" i="5"/>
  <c r="R161" i="5"/>
  <c r="N162" i="5"/>
  <c r="O162" i="5"/>
  <c r="P162" i="5"/>
  <c r="Q162" i="5"/>
  <c r="R162" i="5"/>
  <c r="N163" i="5"/>
  <c r="O163" i="5"/>
  <c r="P163" i="5"/>
  <c r="Q163" i="5"/>
  <c r="R163" i="5"/>
  <c r="N164" i="5"/>
  <c r="O164" i="5"/>
  <c r="P164" i="5"/>
  <c r="Q164" i="5"/>
  <c r="R164" i="5"/>
  <c r="N165" i="5"/>
  <c r="O165" i="5"/>
  <c r="P165" i="5"/>
  <c r="Q165" i="5"/>
  <c r="R165" i="5"/>
  <c r="N166" i="5"/>
  <c r="O166" i="5"/>
  <c r="P166" i="5"/>
  <c r="Q166" i="5"/>
  <c r="R166" i="5"/>
  <c r="N167" i="5"/>
  <c r="O167" i="5"/>
  <c r="P167" i="5"/>
  <c r="Q167" i="5"/>
  <c r="R167" i="5"/>
  <c r="N168" i="5"/>
  <c r="O168" i="5"/>
  <c r="P168" i="5"/>
  <c r="Q168" i="5"/>
  <c r="R168" i="5"/>
  <c r="N169" i="5"/>
  <c r="O169" i="5"/>
  <c r="P169" i="5"/>
  <c r="Q169" i="5"/>
  <c r="R169" i="5"/>
  <c r="N170" i="5"/>
  <c r="O170" i="5"/>
  <c r="P170" i="5"/>
  <c r="Q170" i="5"/>
  <c r="R170" i="5"/>
  <c r="N171" i="5"/>
  <c r="O171" i="5"/>
  <c r="P171" i="5"/>
  <c r="Q171" i="5"/>
  <c r="R171" i="5"/>
  <c r="N172" i="5"/>
  <c r="O172" i="5"/>
  <c r="P172" i="5"/>
  <c r="Q172" i="5"/>
  <c r="R172" i="5"/>
  <c r="N173" i="5"/>
  <c r="O173" i="5"/>
  <c r="P173" i="5"/>
  <c r="Q173" i="5"/>
  <c r="R173" i="5"/>
  <c r="N174" i="5"/>
  <c r="O174" i="5"/>
  <c r="P174" i="5"/>
  <c r="Q174" i="5"/>
  <c r="R174" i="5"/>
  <c r="N175" i="5"/>
  <c r="O175" i="5"/>
  <c r="P175" i="5"/>
  <c r="Q175" i="5"/>
  <c r="R175" i="5"/>
  <c r="N176" i="5"/>
  <c r="O176" i="5"/>
  <c r="P176" i="5"/>
  <c r="Q176" i="5"/>
  <c r="R176" i="5"/>
  <c r="N177" i="5"/>
  <c r="O177" i="5"/>
  <c r="P177" i="5"/>
  <c r="Q177" i="5"/>
  <c r="R177" i="5"/>
  <c r="N178" i="5"/>
  <c r="O178" i="5"/>
  <c r="P178" i="5"/>
  <c r="Q178" i="5"/>
  <c r="R178" i="5"/>
  <c r="N179" i="5"/>
  <c r="O179" i="5"/>
  <c r="P179" i="5"/>
  <c r="Q179" i="5"/>
  <c r="R179" i="5"/>
  <c r="N180" i="5"/>
  <c r="O180" i="5"/>
  <c r="P180" i="5"/>
  <c r="Q180" i="5"/>
  <c r="R180" i="5"/>
  <c r="N181" i="5"/>
  <c r="O181" i="5"/>
  <c r="P181" i="5"/>
  <c r="Q181" i="5"/>
  <c r="R181" i="5"/>
  <c r="N182" i="5"/>
  <c r="O182" i="5"/>
  <c r="P182" i="5"/>
  <c r="Q182" i="5"/>
  <c r="R182" i="5"/>
  <c r="N183" i="5"/>
  <c r="O183" i="5"/>
  <c r="P183" i="5"/>
  <c r="Q183" i="5"/>
  <c r="R183" i="5"/>
  <c r="N184" i="5"/>
  <c r="O184" i="5"/>
  <c r="P184" i="5"/>
  <c r="Q184" i="5"/>
  <c r="R184" i="5"/>
  <c r="N185" i="5"/>
  <c r="O185" i="5"/>
  <c r="P185" i="5"/>
  <c r="Q185" i="5"/>
  <c r="R185" i="5"/>
  <c r="N186" i="5"/>
  <c r="O186" i="5"/>
  <c r="P186" i="5"/>
  <c r="Q186" i="5"/>
  <c r="R186" i="5"/>
  <c r="N187" i="5"/>
  <c r="O187" i="5"/>
  <c r="P187" i="5"/>
  <c r="Q187" i="5"/>
  <c r="R187" i="5"/>
  <c r="N188" i="5"/>
  <c r="O188" i="5"/>
  <c r="P188" i="5"/>
  <c r="Q188" i="5"/>
  <c r="R188" i="5"/>
  <c r="N189" i="5"/>
  <c r="O189" i="5"/>
  <c r="P189" i="5"/>
  <c r="Q189" i="5"/>
  <c r="R189" i="5"/>
  <c r="N190" i="5"/>
  <c r="O190" i="5"/>
  <c r="P190" i="5"/>
  <c r="Q190" i="5"/>
  <c r="R190" i="5"/>
  <c r="N191" i="5"/>
  <c r="O191" i="5"/>
  <c r="P191" i="5"/>
  <c r="Q191" i="5"/>
  <c r="R191" i="5"/>
  <c r="N192" i="5"/>
  <c r="O192" i="5"/>
  <c r="P192" i="5"/>
  <c r="Q192" i="5"/>
  <c r="R192" i="5"/>
  <c r="N193" i="5"/>
  <c r="O193" i="5"/>
  <c r="P193" i="5"/>
  <c r="Q193" i="5"/>
  <c r="R193" i="5"/>
  <c r="N194" i="5"/>
  <c r="O194" i="5"/>
  <c r="P194" i="5"/>
  <c r="Q194" i="5"/>
  <c r="R194" i="5"/>
  <c r="N195" i="5"/>
  <c r="O195" i="5"/>
  <c r="P195" i="5"/>
  <c r="Q195" i="5"/>
  <c r="R195" i="5"/>
  <c r="N196" i="5"/>
  <c r="O196" i="5"/>
  <c r="P196" i="5"/>
  <c r="Q196" i="5"/>
  <c r="R196" i="5"/>
  <c r="N197" i="5"/>
  <c r="O197" i="5"/>
  <c r="P197" i="5"/>
  <c r="Q197" i="5"/>
  <c r="R197" i="5"/>
  <c r="N198" i="5"/>
  <c r="O198" i="5"/>
  <c r="P198" i="5"/>
  <c r="Q198" i="5"/>
  <c r="R198" i="5"/>
  <c r="N199" i="5"/>
  <c r="O199" i="5"/>
  <c r="P199" i="5"/>
  <c r="Q199" i="5"/>
  <c r="R199" i="5"/>
  <c r="N200" i="5"/>
  <c r="O200" i="5"/>
  <c r="P200" i="5"/>
  <c r="Q200" i="5"/>
  <c r="R200" i="5"/>
  <c r="N201" i="5"/>
  <c r="O201" i="5"/>
  <c r="P201" i="5"/>
  <c r="Q201" i="5"/>
  <c r="R201" i="5"/>
  <c r="N202" i="5"/>
  <c r="O202" i="5"/>
  <c r="P202" i="5"/>
  <c r="Q202" i="5"/>
  <c r="R202" i="5"/>
  <c r="N203" i="5"/>
  <c r="O203" i="5"/>
  <c r="P203" i="5"/>
  <c r="Q203" i="5"/>
  <c r="R203" i="5"/>
  <c r="N204" i="5"/>
  <c r="O204" i="5"/>
  <c r="P204" i="5"/>
  <c r="Q204" i="5"/>
  <c r="R204" i="5"/>
  <c r="N205" i="5"/>
  <c r="O205" i="5"/>
  <c r="P205" i="5"/>
  <c r="Q205" i="5"/>
  <c r="R205" i="5"/>
  <c r="N206" i="5"/>
  <c r="O206" i="5"/>
  <c r="P206" i="5"/>
  <c r="Q206" i="5"/>
  <c r="R206" i="5"/>
  <c r="N207" i="5"/>
  <c r="O207" i="5"/>
  <c r="P207" i="5"/>
  <c r="Q207" i="5"/>
  <c r="R207" i="5"/>
  <c r="N208" i="5"/>
  <c r="O208" i="5"/>
  <c r="P208" i="5"/>
  <c r="Q208" i="5"/>
  <c r="R208" i="5"/>
  <c r="N209" i="5"/>
  <c r="O209" i="5"/>
  <c r="P209" i="5"/>
  <c r="Q209" i="5"/>
  <c r="R209" i="5"/>
  <c r="N210" i="5"/>
  <c r="O210" i="5"/>
  <c r="P210" i="5"/>
  <c r="Q210" i="5"/>
  <c r="R210" i="5"/>
  <c r="N211" i="5"/>
  <c r="O211" i="5"/>
  <c r="P211" i="5"/>
  <c r="Q211" i="5"/>
  <c r="R211" i="5"/>
  <c r="N212" i="5"/>
  <c r="O212" i="5"/>
  <c r="P212" i="5"/>
  <c r="Q212" i="5"/>
  <c r="R212" i="5"/>
  <c r="N213" i="5"/>
  <c r="O213" i="5"/>
  <c r="P213" i="5"/>
  <c r="Q213" i="5"/>
  <c r="R213" i="5"/>
  <c r="N214" i="5"/>
  <c r="O214" i="5"/>
  <c r="P214" i="5"/>
  <c r="Q214" i="5"/>
  <c r="R214" i="5"/>
  <c r="N215" i="5"/>
  <c r="O215" i="5"/>
  <c r="P215" i="5"/>
  <c r="Q215" i="5"/>
  <c r="R215" i="5"/>
  <c r="N216" i="5"/>
  <c r="O216" i="5"/>
  <c r="P216" i="5"/>
  <c r="Q216" i="5"/>
  <c r="R216" i="5"/>
  <c r="N217" i="5"/>
  <c r="O217" i="5"/>
  <c r="P217" i="5"/>
  <c r="Q217" i="5"/>
  <c r="R217" i="5"/>
  <c r="N218" i="5"/>
  <c r="O218" i="5"/>
  <c r="P218" i="5"/>
  <c r="Q218" i="5"/>
  <c r="R218" i="5"/>
  <c r="N219" i="5"/>
  <c r="O219" i="5"/>
  <c r="P219" i="5"/>
  <c r="Q219" i="5"/>
  <c r="R219" i="5"/>
  <c r="N220" i="5"/>
  <c r="O220" i="5"/>
  <c r="P220" i="5"/>
  <c r="Q220" i="5"/>
  <c r="R220" i="5"/>
  <c r="N221" i="5"/>
  <c r="O221" i="5"/>
  <c r="P221" i="5"/>
  <c r="Q221" i="5"/>
  <c r="R221" i="5"/>
  <c r="N222" i="5"/>
  <c r="O222" i="5"/>
  <c r="P222" i="5"/>
  <c r="Q222" i="5"/>
  <c r="R222" i="5"/>
  <c r="N223" i="5"/>
  <c r="O223" i="5"/>
  <c r="P223" i="5"/>
  <c r="Q223" i="5"/>
  <c r="R223" i="5"/>
  <c r="N224" i="5"/>
  <c r="O224" i="5"/>
  <c r="P224" i="5"/>
  <c r="Q224" i="5"/>
  <c r="R224" i="5"/>
  <c r="N225" i="5"/>
  <c r="O225" i="5"/>
  <c r="P225" i="5"/>
  <c r="Q225" i="5"/>
  <c r="R225" i="5"/>
  <c r="N226" i="5"/>
  <c r="O226" i="5"/>
  <c r="P226" i="5"/>
  <c r="Q226" i="5"/>
  <c r="R226" i="5"/>
  <c r="N227" i="5"/>
  <c r="O227" i="5"/>
  <c r="P227" i="5"/>
  <c r="Q227" i="5"/>
  <c r="R227" i="5"/>
  <c r="N228" i="5"/>
  <c r="O228" i="5"/>
  <c r="P228" i="5"/>
  <c r="Q228" i="5"/>
  <c r="R228" i="5"/>
  <c r="N229" i="5"/>
  <c r="O229" i="5"/>
  <c r="P229" i="5"/>
  <c r="Q229" i="5"/>
  <c r="R229" i="5"/>
  <c r="N230" i="5"/>
  <c r="O230" i="5"/>
  <c r="P230" i="5"/>
  <c r="Q230" i="5"/>
  <c r="R230" i="5"/>
  <c r="N231" i="5"/>
  <c r="O231" i="5"/>
  <c r="P231" i="5"/>
  <c r="Q231" i="5"/>
  <c r="R231" i="5"/>
  <c r="N232" i="5"/>
  <c r="O232" i="5"/>
  <c r="P232" i="5"/>
  <c r="Q232" i="5"/>
  <c r="R232" i="5"/>
  <c r="N233" i="5"/>
  <c r="O233" i="5"/>
  <c r="P233" i="5"/>
  <c r="Q233" i="5"/>
  <c r="R233" i="5"/>
  <c r="N234" i="5"/>
  <c r="O234" i="5"/>
  <c r="P234" i="5"/>
  <c r="Q234" i="5"/>
  <c r="R234" i="5"/>
  <c r="N235" i="5"/>
  <c r="O235" i="5"/>
  <c r="P235" i="5"/>
  <c r="Q235" i="5"/>
  <c r="R235" i="5"/>
  <c r="N236" i="5"/>
  <c r="O236" i="5"/>
  <c r="P236" i="5"/>
  <c r="Q236" i="5"/>
  <c r="R236" i="5"/>
  <c r="N237" i="5"/>
  <c r="O237" i="5"/>
  <c r="P237" i="5"/>
  <c r="Q237" i="5"/>
  <c r="R237" i="5"/>
  <c r="N238" i="5"/>
  <c r="O238" i="5"/>
  <c r="P238" i="5"/>
  <c r="Q238" i="5"/>
  <c r="R238" i="5"/>
  <c r="N239" i="5"/>
  <c r="O239" i="5"/>
  <c r="P239" i="5"/>
  <c r="Q239" i="5"/>
  <c r="R239" i="5"/>
  <c r="N240" i="5"/>
  <c r="O240" i="5"/>
  <c r="P240" i="5"/>
  <c r="Q240" i="5"/>
  <c r="R240" i="5"/>
  <c r="N241" i="5"/>
  <c r="O241" i="5"/>
  <c r="P241" i="5"/>
  <c r="Q241" i="5"/>
  <c r="R241" i="5"/>
  <c r="N242" i="5"/>
  <c r="O242" i="5"/>
  <c r="P242" i="5"/>
  <c r="Q242" i="5"/>
  <c r="R242" i="5"/>
  <c r="N243" i="5"/>
  <c r="O243" i="5"/>
  <c r="P243" i="5"/>
  <c r="Q243" i="5"/>
  <c r="R243" i="5"/>
  <c r="N244" i="5"/>
  <c r="O244" i="5"/>
  <c r="P244" i="5"/>
  <c r="Q244" i="5"/>
  <c r="R244" i="5"/>
  <c r="N245" i="5"/>
  <c r="O245" i="5"/>
  <c r="P245" i="5"/>
  <c r="Q245" i="5"/>
  <c r="R245" i="5"/>
  <c r="N246" i="5"/>
  <c r="O246" i="5"/>
  <c r="P246" i="5"/>
  <c r="Q246" i="5"/>
  <c r="R246" i="5"/>
  <c r="N247" i="5"/>
  <c r="O247" i="5"/>
  <c r="P247" i="5"/>
  <c r="Q247" i="5"/>
  <c r="R247" i="5"/>
  <c r="N248" i="5"/>
  <c r="O248" i="5"/>
  <c r="P248" i="5"/>
  <c r="Q248" i="5"/>
  <c r="R248" i="5"/>
  <c r="N249" i="5"/>
  <c r="O249" i="5"/>
  <c r="P249" i="5"/>
  <c r="Q249" i="5"/>
  <c r="R249" i="5"/>
  <c r="N250" i="5"/>
  <c r="O250" i="5"/>
  <c r="P250" i="5"/>
  <c r="Q250" i="5"/>
  <c r="R250" i="5"/>
  <c r="N251" i="5"/>
  <c r="O251" i="5"/>
  <c r="P251" i="5"/>
  <c r="Q251" i="5"/>
  <c r="R251" i="5"/>
  <c r="N252" i="5"/>
  <c r="O252" i="5"/>
  <c r="P252" i="5"/>
  <c r="Q252" i="5"/>
  <c r="R252" i="5"/>
  <c r="N253" i="5"/>
  <c r="O253" i="5"/>
  <c r="P253" i="5"/>
  <c r="Q253" i="5"/>
  <c r="R253" i="5"/>
  <c r="N254" i="5"/>
  <c r="O254" i="5"/>
  <c r="P254" i="5"/>
  <c r="Q254" i="5"/>
  <c r="R254" i="5"/>
  <c r="N255" i="5"/>
  <c r="O255" i="5"/>
  <c r="P255" i="5"/>
  <c r="Q255" i="5"/>
  <c r="R255" i="5"/>
  <c r="N256" i="5"/>
  <c r="O256" i="5"/>
  <c r="P256" i="5"/>
  <c r="Q256" i="5"/>
  <c r="R256" i="5"/>
  <c r="N257" i="5"/>
  <c r="O257" i="5"/>
  <c r="P257" i="5"/>
  <c r="Q257" i="5"/>
  <c r="R257" i="5"/>
  <c r="N258" i="5"/>
  <c r="O258" i="5"/>
  <c r="P258" i="5"/>
  <c r="Q258" i="5"/>
  <c r="R258" i="5"/>
  <c r="N259" i="5"/>
  <c r="O259" i="5"/>
  <c r="P259" i="5"/>
  <c r="Q259" i="5"/>
  <c r="R259" i="5"/>
  <c r="N260" i="5"/>
  <c r="O260" i="5"/>
  <c r="P260" i="5"/>
  <c r="Q260" i="5"/>
  <c r="R260" i="5"/>
  <c r="N261" i="5"/>
  <c r="O261" i="5"/>
  <c r="P261" i="5"/>
  <c r="Q261" i="5"/>
  <c r="R261" i="5"/>
  <c r="N262" i="5"/>
  <c r="O262" i="5"/>
  <c r="P262" i="5"/>
  <c r="Q262" i="5"/>
  <c r="R262" i="5"/>
  <c r="N263" i="5"/>
  <c r="O263" i="5"/>
  <c r="P263" i="5"/>
  <c r="Q263" i="5"/>
  <c r="R263" i="5"/>
  <c r="N264" i="5"/>
  <c r="O264" i="5"/>
  <c r="P264" i="5"/>
  <c r="Q264" i="5"/>
  <c r="R264" i="5"/>
  <c r="N265" i="5"/>
  <c r="O265" i="5"/>
  <c r="P265" i="5"/>
  <c r="Q265" i="5"/>
  <c r="R265" i="5"/>
  <c r="N266" i="5"/>
  <c r="O266" i="5"/>
  <c r="P266" i="5"/>
  <c r="Q266" i="5"/>
  <c r="R266" i="5"/>
  <c r="N267" i="5"/>
  <c r="O267" i="5"/>
  <c r="P267" i="5"/>
  <c r="Q267" i="5"/>
  <c r="R267" i="5"/>
  <c r="N268" i="5"/>
  <c r="O268" i="5"/>
  <c r="P268" i="5"/>
  <c r="Q268" i="5"/>
  <c r="R268" i="5"/>
  <c r="N269" i="5"/>
  <c r="O269" i="5"/>
  <c r="P269" i="5"/>
  <c r="Q269" i="5"/>
  <c r="R269" i="5"/>
  <c r="N270" i="5"/>
  <c r="O270" i="5"/>
  <c r="P270" i="5"/>
  <c r="Q270" i="5"/>
  <c r="R270" i="5"/>
  <c r="N271" i="5"/>
  <c r="O271" i="5"/>
  <c r="P271" i="5"/>
  <c r="Q271" i="5"/>
  <c r="R271" i="5"/>
  <c r="N272" i="5"/>
  <c r="O272" i="5"/>
  <c r="P272" i="5"/>
  <c r="Q272" i="5"/>
  <c r="R272" i="5"/>
  <c r="N273" i="5"/>
  <c r="O273" i="5"/>
  <c r="P273" i="5"/>
  <c r="Q273" i="5"/>
  <c r="R273" i="5"/>
  <c r="N274" i="5"/>
  <c r="O274" i="5"/>
  <c r="P274" i="5"/>
  <c r="Q274" i="5"/>
  <c r="R274" i="5"/>
  <c r="N275" i="5"/>
  <c r="O275" i="5"/>
  <c r="P275" i="5"/>
  <c r="Q275" i="5"/>
  <c r="R275" i="5"/>
  <c r="N276" i="5"/>
  <c r="O276" i="5"/>
  <c r="P276" i="5"/>
  <c r="Q276" i="5"/>
  <c r="R276" i="5"/>
  <c r="N277" i="5"/>
  <c r="O277" i="5"/>
  <c r="P277" i="5"/>
  <c r="Q277" i="5"/>
  <c r="R277" i="5"/>
  <c r="N278" i="5"/>
  <c r="O278" i="5"/>
  <c r="P278" i="5"/>
  <c r="Q278" i="5"/>
  <c r="R278" i="5"/>
  <c r="N279" i="5"/>
  <c r="O279" i="5"/>
  <c r="P279" i="5"/>
  <c r="Q279" i="5"/>
  <c r="R279" i="5"/>
  <c r="N280" i="5"/>
  <c r="O280" i="5"/>
  <c r="P280" i="5"/>
  <c r="Q280" i="5"/>
  <c r="R280" i="5"/>
  <c r="N281" i="5"/>
  <c r="O281" i="5"/>
  <c r="P281" i="5"/>
  <c r="Q281" i="5"/>
  <c r="R281" i="5"/>
  <c r="N282" i="5"/>
  <c r="O282" i="5"/>
  <c r="P282" i="5"/>
  <c r="Q282" i="5"/>
  <c r="R282" i="5"/>
  <c r="N283" i="5"/>
  <c r="O283" i="5"/>
  <c r="P283" i="5"/>
  <c r="Q283" i="5"/>
  <c r="R283" i="5"/>
  <c r="N284" i="5"/>
  <c r="O284" i="5"/>
  <c r="P284" i="5"/>
  <c r="Q284" i="5"/>
  <c r="R284" i="5"/>
  <c r="N285" i="5"/>
  <c r="O285" i="5"/>
  <c r="P285" i="5"/>
  <c r="Q285" i="5"/>
  <c r="R285" i="5"/>
  <c r="N286" i="5"/>
  <c r="O286" i="5"/>
  <c r="P286" i="5"/>
  <c r="Q286" i="5"/>
  <c r="R286" i="5"/>
  <c r="N287" i="5"/>
  <c r="O287" i="5"/>
  <c r="P287" i="5"/>
  <c r="Q287" i="5"/>
  <c r="R287" i="5"/>
  <c r="N288" i="5"/>
  <c r="O288" i="5"/>
  <c r="P288" i="5"/>
  <c r="Q288" i="5"/>
  <c r="R288" i="5"/>
  <c r="N289" i="5"/>
  <c r="O289" i="5"/>
  <c r="P289" i="5"/>
  <c r="Q289" i="5"/>
  <c r="R289" i="5"/>
  <c r="N290" i="5"/>
  <c r="O290" i="5"/>
  <c r="P290" i="5"/>
  <c r="Q290" i="5"/>
  <c r="R290" i="5"/>
  <c r="N291" i="5"/>
  <c r="O291" i="5"/>
  <c r="P291" i="5"/>
  <c r="Q291" i="5"/>
  <c r="R291" i="5"/>
  <c r="N292" i="5"/>
  <c r="O292" i="5"/>
  <c r="P292" i="5"/>
  <c r="Q292" i="5"/>
  <c r="R292" i="5"/>
  <c r="N293" i="5"/>
  <c r="O293" i="5"/>
  <c r="P293" i="5"/>
  <c r="Q293" i="5"/>
  <c r="R293" i="5"/>
  <c r="N294" i="5"/>
  <c r="O294" i="5"/>
  <c r="P294" i="5"/>
  <c r="Q294" i="5"/>
  <c r="R294" i="5"/>
  <c r="N295" i="5"/>
  <c r="O295" i="5"/>
  <c r="P295" i="5"/>
  <c r="Q295" i="5"/>
  <c r="R295" i="5"/>
  <c r="N296" i="5"/>
  <c r="O296" i="5"/>
  <c r="P296" i="5"/>
  <c r="Q296" i="5"/>
  <c r="R296" i="5"/>
  <c r="N297" i="5"/>
  <c r="O297" i="5"/>
  <c r="P297" i="5"/>
  <c r="Q297" i="5"/>
  <c r="R297" i="5"/>
  <c r="N298" i="5"/>
  <c r="O298" i="5"/>
  <c r="P298" i="5"/>
  <c r="Q298" i="5"/>
  <c r="R298" i="5"/>
  <c r="N299" i="5"/>
  <c r="O299" i="5"/>
  <c r="P299" i="5"/>
  <c r="Q299" i="5"/>
  <c r="R299" i="5"/>
  <c r="N300" i="5"/>
  <c r="O300" i="5"/>
  <c r="P300" i="5"/>
  <c r="Q300" i="5"/>
  <c r="R300" i="5"/>
  <c r="N301" i="5"/>
  <c r="O301" i="5"/>
  <c r="P301" i="5"/>
  <c r="Q301" i="5"/>
  <c r="R301" i="5"/>
  <c r="N302" i="5"/>
  <c r="O302" i="5"/>
  <c r="P302" i="5"/>
  <c r="Q302" i="5"/>
  <c r="R302" i="5"/>
  <c r="N303" i="5"/>
  <c r="O303" i="5"/>
  <c r="P303" i="5"/>
  <c r="Q303" i="5"/>
  <c r="R303" i="5"/>
  <c r="N304" i="5"/>
  <c r="O304" i="5"/>
  <c r="P304" i="5"/>
  <c r="Q304" i="5"/>
  <c r="R304" i="5"/>
  <c r="N305" i="5"/>
  <c r="O305" i="5"/>
  <c r="P305" i="5"/>
  <c r="Q305" i="5"/>
  <c r="R305" i="5"/>
  <c r="N306" i="5"/>
  <c r="O306" i="5"/>
  <c r="P306" i="5"/>
  <c r="Q306" i="5"/>
  <c r="R306" i="5"/>
  <c r="N307" i="5"/>
  <c r="O307" i="5"/>
  <c r="P307" i="5"/>
  <c r="Q307" i="5"/>
  <c r="R307" i="5"/>
  <c r="N308" i="5"/>
  <c r="O308" i="5"/>
  <c r="P308" i="5"/>
  <c r="Q308" i="5"/>
  <c r="R308" i="5"/>
  <c r="N309" i="5"/>
  <c r="O309" i="5"/>
  <c r="P309" i="5"/>
  <c r="Q309" i="5"/>
  <c r="R309" i="5"/>
  <c r="N310" i="5"/>
  <c r="O310" i="5"/>
  <c r="P310" i="5"/>
  <c r="Q310" i="5"/>
  <c r="R310" i="5"/>
  <c r="N311" i="5"/>
  <c r="O311" i="5"/>
  <c r="P311" i="5"/>
  <c r="Q311" i="5"/>
  <c r="R311" i="5"/>
  <c r="N312" i="5"/>
  <c r="O312" i="5"/>
  <c r="P312" i="5"/>
  <c r="Q312" i="5"/>
  <c r="R312" i="5"/>
  <c r="N313" i="5"/>
  <c r="O313" i="5"/>
  <c r="P313" i="5"/>
  <c r="Q313" i="5"/>
  <c r="R313" i="5"/>
  <c r="N314" i="5"/>
  <c r="O314" i="5"/>
  <c r="P314" i="5"/>
  <c r="Q314" i="5"/>
  <c r="R314" i="5"/>
  <c r="N315" i="5"/>
  <c r="O315" i="5"/>
  <c r="P315" i="5"/>
  <c r="Q315" i="5"/>
  <c r="R315" i="5"/>
  <c r="N316" i="5"/>
  <c r="O316" i="5"/>
  <c r="P316" i="5"/>
  <c r="Q316" i="5"/>
  <c r="R316" i="5"/>
  <c r="N317" i="5"/>
  <c r="O317" i="5"/>
  <c r="P317" i="5"/>
  <c r="Q317" i="5"/>
  <c r="R317" i="5"/>
  <c r="N318" i="5"/>
  <c r="O318" i="5"/>
  <c r="P318" i="5"/>
  <c r="Q318" i="5"/>
  <c r="R318" i="5"/>
  <c r="N319" i="5"/>
  <c r="O319" i="5"/>
  <c r="P319" i="5"/>
  <c r="Q319" i="5"/>
  <c r="R319" i="5"/>
  <c r="N320" i="5"/>
  <c r="O320" i="5"/>
  <c r="P320" i="5"/>
  <c r="Q320" i="5"/>
  <c r="R320" i="5"/>
  <c r="N321" i="5"/>
  <c r="O321" i="5"/>
  <c r="P321" i="5"/>
  <c r="Q321" i="5"/>
  <c r="R321" i="5"/>
  <c r="N322" i="5"/>
  <c r="O322" i="5"/>
  <c r="P322" i="5"/>
  <c r="Q322" i="5"/>
  <c r="R322" i="5"/>
  <c r="N323" i="5"/>
  <c r="O323" i="5"/>
  <c r="P323" i="5"/>
  <c r="Q323" i="5"/>
  <c r="R323" i="5"/>
  <c r="N324" i="5"/>
  <c r="O324" i="5"/>
  <c r="P324" i="5"/>
  <c r="Q324" i="5"/>
  <c r="R324" i="5"/>
  <c r="N325" i="5"/>
  <c r="O325" i="5"/>
  <c r="P325" i="5"/>
  <c r="Q325" i="5"/>
  <c r="R325" i="5"/>
  <c r="N326" i="5"/>
  <c r="O326" i="5"/>
  <c r="P326" i="5"/>
  <c r="Q326" i="5"/>
  <c r="R326" i="5"/>
  <c r="N327" i="5"/>
  <c r="O327" i="5"/>
  <c r="P327" i="5"/>
  <c r="Q327" i="5"/>
  <c r="R327" i="5"/>
  <c r="N328" i="5"/>
  <c r="O328" i="5"/>
  <c r="P328" i="5"/>
  <c r="Q328" i="5"/>
  <c r="R328" i="5"/>
  <c r="N329" i="5"/>
  <c r="O329" i="5"/>
  <c r="P329" i="5"/>
  <c r="Q329" i="5"/>
  <c r="R329" i="5"/>
  <c r="N330" i="5"/>
  <c r="O330" i="5"/>
  <c r="P330" i="5"/>
  <c r="Q330" i="5"/>
  <c r="R330" i="5"/>
  <c r="N331" i="5"/>
  <c r="O331" i="5"/>
  <c r="P331" i="5"/>
  <c r="Q331" i="5"/>
  <c r="R331" i="5"/>
  <c r="N332" i="5"/>
  <c r="O332" i="5"/>
  <c r="P332" i="5"/>
  <c r="Q332" i="5"/>
  <c r="R332" i="5"/>
  <c r="N333" i="5"/>
  <c r="O333" i="5"/>
  <c r="P333" i="5"/>
  <c r="Q333" i="5"/>
  <c r="R333" i="5"/>
  <c r="N334" i="5"/>
  <c r="O334" i="5"/>
  <c r="P334" i="5"/>
  <c r="Q334" i="5"/>
  <c r="R334" i="5"/>
  <c r="N335" i="5"/>
  <c r="O335" i="5"/>
  <c r="P335" i="5"/>
  <c r="Q335" i="5"/>
  <c r="R335" i="5"/>
  <c r="N336" i="5"/>
  <c r="O336" i="5"/>
  <c r="P336" i="5"/>
  <c r="Q336" i="5"/>
  <c r="R336" i="5"/>
  <c r="N337" i="5"/>
  <c r="O337" i="5"/>
  <c r="P337" i="5"/>
  <c r="Q337" i="5"/>
  <c r="R337" i="5"/>
  <c r="N338" i="5"/>
  <c r="O338" i="5"/>
  <c r="P338" i="5"/>
  <c r="Q338" i="5"/>
  <c r="R338" i="5"/>
  <c r="N339" i="5"/>
  <c r="O339" i="5"/>
  <c r="P339" i="5"/>
  <c r="Q339" i="5"/>
  <c r="R339" i="5"/>
  <c r="N340" i="5"/>
  <c r="O340" i="5"/>
  <c r="P340" i="5"/>
  <c r="Q340" i="5"/>
  <c r="R340" i="5"/>
  <c r="N341" i="5"/>
  <c r="O341" i="5"/>
  <c r="P341" i="5"/>
  <c r="Q341" i="5"/>
  <c r="R341" i="5"/>
  <c r="N342" i="5"/>
  <c r="O342" i="5"/>
  <c r="P342" i="5"/>
  <c r="Q342" i="5"/>
  <c r="R342" i="5"/>
  <c r="N343" i="5"/>
  <c r="O343" i="5"/>
  <c r="P343" i="5"/>
  <c r="Q343" i="5"/>
  <c r="R343" i="5"/>
  <c r="N344" i="5"/>
  <c r="O344" i="5"/>
  <c r="P344" i="5"/>
  <c r="Q344" i="5"/>
  <c r="R344" i="5"/>
  <c r="N345" i="5"/>
  <c r="O345" i="5"/>
  <c r="P345" i="5"/>
  <c r="Q345" i="5"/>
  <c r="R345" i="5"/>
  <c r="S122" i="4"/>
  <c r="T122" i="4"/>
  <c r="U122" i="4"/>
  <c r="V122" i="4"/>
  <c r="W122" i="4"/>
  <c r="X122" i="4"/>
  <c r="Y122" i="4"/>
  <c r="Z122" i="4"/>
  <c r="AA122" i="4"/>
  <c r="AB122" i="4"/>
  <c r="S123" i="4"/>
  <c r="T123" i="4"/>
  <c r="U123" i="4"/>
  <c r="V123" i="4"/>
  <c r="W123" i="4"/>
  <c r="X123" i="4"/>
  <c r="Y123" i="4"/>
  <c r="Z123" i="4"/>
  <c r="AA123" i="4"/>
  <c r="AB123" i="4"/>
  <c r="S124" i="4"/>
  <c r="T124" i="4"/>
  <c r="U124" i="4"/>
  <c r="V124" i="4"/>
  <c r="W124" i="4"/>
  <c r="X124" i="4"/>
  <c r="Y124" i="4"/>
  <c r="Z124" i="4"/>
  <c r="AA124" i="4"/>
  <c r="AB124" i="4"/>
  <c r="S125" i="4"/>
  <c r="T125" i="4"/>
  <c r="U125" i="4"/>
  <c r="V125" i="4"/>
  <c r="W125" i="4"/>
  <c r="X125" i="4"/>
  <c r="Y125" i="4"/>
  <c r="Z125" i="4"/>
  <c r="AA125" i="4"/>
  <c r="AB125" i="4"/>
  <c r="S126" i="4"/>
  <c r="T126" i="4"/>
  <c r="U126" i="4"/>
  <c r="V126" i="4"/>
  <c r="W126" i="4"/>
  <c r="X126" i="4"/>
  <c r="Y126" i="4"/>
  <c r="Z126" i="4"/>
  <c r="AA126" i="4"/>
  <c r="AB126" i="4"/>
  <c r="S127" i="4"/>
  <c r="T127" i="4"/>
  <c r="U127" i="4"/>
  <c r="V127" i="4"/>
  <c r="W127" i="4"/>
  <c r="X127" i="4"/>
  <c r="Y127" i="4"/>
  <c r="Z127" i="4"/>
  <c r="AA127" i="4"/>
  <c r="AB127" i="4"/>
  <c r="S128" i="4"/>
  <c r="T128" i="4"/>
  <c r="U128" i="4"/>
  <c r="V128" i="4"/>
  <c r="W128" i="4"/>
  <c r="X128" i="4"/>
  <c r="Y128" i="4"/>
  <c r="Z128" i="4"/>
  <c r="AA128" i="4"/>
  <c r="AB128" i="4"/>
  <c r="S129" i="4"/>
  <c r="T129" i="4"/>
  <c r="U129" i="4"/>
  <c r="V129" i="4"/>
  <c r="W129" i="4"/>
  <c r="X129" i="4"/>
  <c r="Y129" i="4"/>
  <c r="Z129" i="4"/>
  <c r="AA129" i="4"/>
  <c r="AB129" i="4"/>
  <c r="S130" i="4"/>
  <c r="T130" i="4"/>
  <c r="U130" i="4"/>
  <c r="V130" i="4"/>
  <c r="W130" i="4"/>
  <c r="X130" i="4"/>
  <c r="Y130" i="4"/>
  <c r="Z130" i="4"/>
  <c r="AA130" i="4"/>
  <c r="AB130" i="4"/>
  <c r="S131" i="4"/>
  <c r="T131" i="4"/>
  <c r="U131" i="4"/>
  <c r="V131" i="4"/>
  <c r="W131" i="4"/>
  <c r="X131" i="4"/>
  <c r="Y131" i="4"/>
  <c r="Z131" i="4"/>
  <c r="AA131" i="4"/>
  <c r="AB131" i="4"/>
  <c r="S132" i="4"/>
  <c r="T132" i="4"/>
  <c r="U132" i="4"/>
  <c r="V132" i="4"/>
  <c r="W132" i="4"/>
  <c r="X132" i="4"/>
  <c r="Y132" i="4"/>
  <c r="Z132" i="4"/>
  <c r="AA132" i="4"/>
  <c r="AB132" i="4"/>
  <c r="S133" i="4"/>
  <c r="T133" i="4"/>
  <c r="U133" i="4"/>
  <c r="V133" i="4"/>
  <c r="W133" i="4"/>
  <c r="X133" i="4"/>
  <c r="Y133" i="4"/>
  <c r="Z133" i="4"/>
  <c r="AA133" i="4"/>
  <c r="AB133" i="4"/>
  <c r="S134" i="4"/>
  <c r="T134" i="4"/>
  <c r="U134" i="4"/>
  <c r="V134" i="4"/>
  <c r="W134" i="4"/>
  <c r="X134" i="4"/>
  <c r="Y134" i="4"/>
  <c r="Z134" i="4"/>
  <c r="AA134" i="4"/>
  <c r="AB134" i="4"/>
  <c r="S135" i="4"/>
  <c r="T135" i="4"/>
  <c r="U135" i="4"/>
  <c r="V135" i="4"/>
  <c r="W135" i="4"/>
  <c r="X135" i="4"/>
  <c r="Y135" i="4"/>
  <c r="Z135" i="4"/>
  <c r="AA135" i="4"/>
  <c r="AB135" i="4"/>
  <c r="S136" i="4"/>
  <c r="T136" i="4"/>
  <c r="U136" i="4"/>
  <c r="V136" i="4"/>
  <c r="W136" i="4"/>
  <c r="X136" i="4"/>
  <c r="Y136" i="4"/>
  <c r="Z136" i="4"/>
  <c r="AA136" i="4"/>
  <c r="AB136" i="4"/>
  <c r="S137" i="4"/>
  <c r="T137" i="4"/>
  <c r="U137" i="4"/>
  <c r="V137" i="4"/>
  <c r="W137" i="4"/>
  <c r="X137" i="4"/>
  <c r="Y137" i="4"/>
  <c r="Z137" i="4"/>
  <c r="AA137" i="4"/>
  <c r="AB137" i="4"/>
  <c r="S138" i="4"/>
  <c r="T138" i="4"/>
  <c r="U138" i="4"/>
  <c r="V138" i="4"/>
  <c r="W138" i="4"/>
  <c r="X138" i="4"/>
  <c r="Y138" i="4"/>
  <c r="Z138" i="4"/>
  <c r="AA138" i="4"/>
  <c r="AB138" i="4"/>
  <c r="S139" i="4"/>
  <c r="T139" i="4"/>
  <c r="U139" i="4"/>
  <c r="V139" i="4"/>
  <c r="W139" i="4"/>
  <c r="X139" i="4"/>
  <c r="Y139" i="4"/>
  <c r="Z139" i="4"/>
  <c r="AA139" i="4"/>
  <c r="AB139" i="4"/>
  <c r="S140" i="4"/>
  <c r="T140" i="4"/>
  <c r="U140" i="4"/>
  <c r="V140" i="4"/>
  <c r="W140" i="4"/>
  <c r="X140" i="4"/>
  <c r="Y140" i="4"/>
  <c r="Z140" i="4"/>
  <c r="AA140" i="4"/>
  <c r="AB140" i="4"/>
  <c r="S141" i="4"/>
  <c r="T141" i="4"/>
  <c r="U141" i="4"/>
  <c r="V141" i="4"/>
  <c r="W141" i="4"/>
  <c r="X141" i="4"/>
  <c r="Y141" i="4"/>
  <c r="Z141" i="4"/>
  <c r="AA141" i="4"/>
  <c r="AB141" i="4"/>
  <c r="S142" i="4"/>
  <c r="T142" i="4"/>
  <c r="U142" i="4"/>
  <c r="V142" i="4"/>
  <c r="W142" i="4"/>
  <c r="X142" i="4"/>
  <c r="Y142" i="4"/>
  <c r="Z142" i="4"/>
  <c r="AA142" i="4"/>
  <c r="AB142" i="4"/>
  <c r="S143" i="4"/>
  <c r="T143" i="4"/>
  <c r="U143" i="4"/>
  <c r="V143" i="4"/>
  <c r="W143" i="4"/>
  <c r="X143" i="4"/>
  <c r="Y143" i="4"/>
  <c r="Z143" i="4"/>
  <c r="AA143" i="4"/>
  <c r="AB143" i="4"/>
  <c r="S144" i="4"/>
  <c r="T144" i="4"/>
  <c r="U144" i="4"/>
  <c r="V144" i="4"/>
  <c r="W144" i="4"/>
  <c r="X144" i="4"/>
  <c r="Y144" i="4"/>
  <c r="Z144" i="4"/>
  <c r="AA144" i="4"/>
  <c r="AB144" i="4"/>
  <c r="S145" i="4"/>
  <c r="T145" i="4"/>
  <c r="U145" i="4"/>
  <c r="V145" i="4"/>
  <c r="W145" i="4"/>
  <c r="X145" i="4"/>
  <c r="Y145" i="4"/>
  <c r="Z145" i="4"/>
  <c r="AA145" i="4"/>
  <c r="AB145" i="4"/>
  <c r="S146" i="4"/>
  <c r="T146" i="4"/>
  <c r="U146" i="4"/>
  <c r="V146" i="4"/>
  <c r="W146" i="4"/>
  <c r="X146" i="4"/>
  <c r="Y146" i="4"/>
  <c r="Z146" i="4"/>
  <c r="AA146" i="4"/>
  <c r="AB146" i="4"/>
  <c r="S147" i="4"/>
  <c r="T147" i="4"/>
  <c r="U147" i="4"/>
  <c r="V147" i="4"/>
  <c r="W147" i="4"/>
  <c r="X147" i="4"/>
  <c r="Y147" i="4"/>
  <c r="Z147" i="4"/>
  <c r="AA147" i="4"/>
  <c r="AB147" i="4"/>
  <c r="S148" i="4"/>
  <c r="T148" i="4"/>
  <c r="U148" i="4"/>
  <c r="V148" i="4"/>
  <c r="W148" i="4"/>
  <c r="X148" i="4"/>
  <c r="Y148" i="4"/>
  <c r="Z148" i="4"/>
  <c r="AA148" i="4"/>
  <c r="AB148" i="4"/>
  <c r="S149" i="4"/>
  <c r="T149" i="4"/>
  <c r="U149" i="4"/>
  <c r="V149" i="4"/>
  <c r="W149" i="4"/>
  <c r="X149" i="4"/>
  <c r="Y149" i="4"/>
  <c r="Z149" i="4"/>
  <c r="AA149" i="4"/>
  <c r="AB149" i="4"/>
  <c r="S150" i="4"/>
  <c r="T150" i="4"/>
  <c r="U150" i="4"/>
  <c r="V150" i="4"/>
  <c r="W150" i="4"/>
  <c r="X150" i="4"/>
  <c r="Y150" i="4"/>
  <c r="Z150" i="4"/>
  <c r="AA150" i="4"/>
  <c r="AB150" i="4"/>
  <c r="S151" i="4"/>
  <c r="T151" i="4"/>
  <c r="U151" i="4"/>
  <c r="V151" i="4"/>
  <c r="W151" i="4"/>
  <c r="X151" i="4"/>
  <c r="Y151" i="4"/>
  <c r="Z151" i="4"/>
  <c r="AA151" i="4"/>
  <c r="AB151" i="4"/>
  <c r="S152" i="4"/>
  <c r="T152" i="4"/>
  <c r="U152" i="4"/>
  <c r="V152" i="4"/>
  <c r="W152" i="4"/>
  <c r="X152" i="4"/>
  <c r="Y152" i="4"/>
  <c r="Z152" i="4"/>
  <c r="AA152" i="4"/>
  <c r="AB152" i="4"/>
  <c r="S153" i="4"/>
  <c r="T153" i="4"/>
  <c r="U153" i="4"/>
  <c r="V153" i="4"/>
  <c r="W153" i="4"/>
  <c r="X153" i="4"/>
  <c r="Y153" i="4"/>
  <c r="Z153" i="4"/>
  <c r="AA153" i="4"/>
  <c r="AB153" i="4"/>
  <c r="S154" i="4"/>
  <c r="T154" i="4"/>
  <c r="U154" i="4"/>
  <c r="V154" i="4"/>
  <c r="W154" i="4"/>
  <c r="X154" i="4"/>
  <c r="Y154" i="4"/>
  <c r="Z154" i="4"/>
  <c r="AA154" i="4"/>
  <c r="AB154" i="4"/>
  <c r="S155" i="4"/>
  <c r="T155" i="4"/>
  <c r="U155" i="4"/>
  <c r="V155" i="4"/>
  <c r="W155" i="4"/>
  <c r="X155" i="4"/>
  <c r="Y155" i="4"/>
  <c r="Z155" i="4"/>
  <c r="AA155" i="4"/>
  <c r="AB155" i="4"/>
  <c r="S156" i="4"/>
  <c r="T156" i="4"/>
  <c r="U156" i="4"/>
  <c r="V156" i="4"/>
  <c r="W156" i="4"/>
  <c r="X156" i="4"/>
  <c r="Y156" i="4"/>
  <c r="Z156" i="4"/>
  <c r="AA156" i="4"/>
  <c r="AB156" i="4"/>
  <c r="S157" i="4"/>
  <c r="T157" i="4"/>
  <c r="U157" i="4"/>
  <c r="V157" i="4"/>
  <c r="W157" i="4"/>
  <c r="X157" i="4"/>
  <c r="Y157" i="4"/>
  <c r="Z157" i="4"/>
  <c r="AA157" i="4"/>
  <c r="AB157" i="4"/>
  <c r="S158" i="4"/>
  <c r="T158" i="4"/>
  <c r="U158" i="4"/>
  <c r="V158" i="4"/>
  <c r="W158" i="4"/>
  <c r="X158" i="4"/>
  <c r="Y158" i="4"/>
  <c r="Z158" i="4"/>
  <c r="AA158" i="4"/>
  <c r="AB158" i="4"/>
  <c r="S159" i="4"/>
  <c r="T159" i="4"/>
  <c r="U159" i="4"/>
  <c r="V159" i="4"/>
  <c r="W159" i="4"/>
  <c r="X159" i="4"/>
  <c r="Y159" i="4"/>
  <c r="Z159" i="4"/>
  <c r="AA159" i="4"/>
  <c r="AB159" i="4"/>
  <c r="S160" i="4"/>
  <c r="T160" i="4"/>
  <c r="U160" i="4"/>
  <c r="V160" i="4"/>
  <c r="W160" i="4"/>
  <c r="X160" i="4"/>
  <c r="Y160" i="4"/>
  <c r="Z160" i="4"/>
  <c r="AA160" i="4"/>
  <c r="AB160" i="4"/>
  <c r="S161" i="4"/>
  <c r="T161" i="4"/>
  <c r="U161" i="4"/>
  <c r="V161" i="4"/>
  <c r="W161" i="4"/>
  <c r="X161" i="4"/>
  <c r="Y161" i="4"/>
  <c r="Z161" i="4"/>
  <c r="AA161" i="4"/>
  <c r="AB161" i="4"/>
  <c r="S162" i="4"/>
  <c r="T162" i="4"/>
  <c r="U162" i="4"/>
  <c r="V162" i="4"/>
  <c r="W162" i="4"/>
  <c r="X162" i="4"/>
  <c r="Y162" i="4"/>
  <c r="Z162" i="4"/>
  <c r="AA162" i="4"/>
  <c r="AB162" i="4"/>
  <c r="S163" i="4"/>
  <c r="T163" i="4"/>
  <c r="U163" i="4"/>
  <c r="V163" i="4"/>
  <c r="W163" i="4"/>
  <c r="X163" i="4"/>
  <c r="Y163" i="4"/>
  <c r="Z163" i="4"/>
  <c r="AA163" i="4"/>
  <c r="AB163" i="4"/>
  <c r="S164" i="4"/>
  <c r="T164" i="4"/>
  <c r="U164" i="4"/>
  <c r="V164" i="4"/>
  <c r="W164" i="4"/>
  <c r="X164" i="4"/>
  <c r="Y164" i="4"/>
  <c r="Z164" i="4"/>
  <c r="AA164" i="4"/>
  <c r="AB164" i="4"/>
  <c r="S165" i="4"/>
  <c r="T165" i="4"/>
  <c r="U165" i="4"/>
  <c r="V165" i="4"/>
  <c r="W165" i="4"/>
  <c r="X165" i="4"/>
  <c r="Y165" i="4"/>
  <c r="Z165" i="4"/>
  <c r="AA165" i="4"/>
  <c r="AB165" i="4"/>
  <c r="S166" i="4"/>
  <c r="T166" i="4"/>
  <c r="U166" i="4"/>
  <c r="V166" i="4"/>
  <c r="W166" i="4"/>
  <c r="X166" i="4"/>
  <c r="Y166" i="4"/>
  <c r="Z166" i="4"/>
  <c r="AA166" i="4"/>
  <c r="AB166" i="4"/>
  <c r="S167" i="4"/>
  <c r="T167" i="4"/>
  <c r="U167" i="4"/>
  <c r="V167" i="4"/>
  <c r="W167" i="4"/>
  <c r="X167" i="4"/>
  <c r="Y167" i="4"/>
  <c r="Z167" i="4"/>
  <c r="AA167" i="4"/>
  <c r="AB167" i="4"/>
  <c r="S168" i="4"/>
  <c r="T168" i="4"/>
  <c r="U168" i="4"/>
  <c r="V168" i="4"/>
  <c r="W168" i="4"/>
  <c r="X168" i="4"/>
  <c r="Y168" i="4"/>
  <c r="Z168" i="4"/>
  <c r="AA168" i="4"/>
  <c r="AB168" i="4"/>
  <c r="S169" i="4"/>
  <c r="T169" i="4"/>
  <c r="U169" i="4"/>
  <c r="V169" i="4"/>
  <c r="W169" i="4"/>
  <c r="X169" i="4"/>
  <c r="Y169" i="4"/>
  <c r="Z169" i="4"/>
  <c r="AA169" i="4"/>
  <c r="AB169" i="4"/>
  <c r="S170" i="4"/>
  <c r="T170" i="4"/>
  <c r="U170" i="4"/>
  <c r="V170" i="4"/>
  <c r="W170" i="4"/>
  <c r="X170" i="4"/>
  <c r="Y170" i="4"/>
  <c r="Z170" i="4"/>
  <c r="AA170" i="4"/>
  <c r="AB170" i="4"/>
  <c r="S171" i="4"/>
  <c r="T171" i="4"/>
  <c r="U171" i="4"/>
  <c r="V171" i="4"/>
  <c r="W171" i="4"/>
  <c r="X171" i="4"/>
  <c r="Y171" i="4"/>
  <c r="Z171" i="4"/>
  <c r="AA171" i="4"/>
  <c r="AB171" i="4"/>
  <c r="S172" i="4"/>
  <c r="T172" i="4"/>
  <c r="U172" i="4"/>
  <c r="V172" i="4"/>
  <c r="W172" i="4"/>
  <c r="X172" i="4"/>
  <c r="Y172" i="4"/>
  <c r="Z172" i="4"/>
  <c r="AA172" i="4"/>
  <c r="AB172" i="4"/>
  <c r="S173" i="4"/>
  <c r="T173" i="4"/>
  <c r="U173" i="4"/>
  <c r="V173" i="4"/>
  <c r="W173" i="4"/>
  <c r="X173" i="4"/>
  <c r="Y173" i="4"/>
  <c r="Z173" i="4"/>
  <c r="AA173" i="4"/>
  <c r="AB173" i="4"/>
  <c r="S174" i="4"/>
  <c r="T174" i="4"/>
  <c r="U174" i="4"/>
  <c r="V174" i="4"/>
  <c r="W174" i="4"/>
  <c r="X174" i="4"/>
  <c r="Y174" i="4"/>
  <c r="Z174" i="4"/>
  <c r="AA174" i="4"/>
  <c r="AB174" i="4"/>
  <c r="S175" i="4"/>
  <c r="T175" i="4"/>
  <c r="U175" i="4"/>
  <c r="V175" i="4"/>
  <c r="W175" i="4"/>
  <c r="X175" i="4"/>
  <c r="Y175" i="4"/>
  <c r="Z175" i="4"/>
  <c r="AA175" i="4"/>
  <c r="AB175" i="4"/>
  <c r="S176" i="4"/>
  <c r="T176" i="4"/>
  <c r="U176" i="4"/>
  <c r="V176" i="4"/>
  <c r="W176" i="4"/>
  <c r="X176" i="4"/>
  <c r="Y176" i="4"/>
  <c r="Z176" i="4"/>
  <c r="AA176" i="4"/>
  <c r="AB176" i="4"/>
  <c r="S177" i="4"/>
  <c r="T177" i="4"/>
  <c r="U177" i="4"/>
  <c r="V177" i="4"/>
  <c r="W177" i="4"/>
  <c r="X177" i="4"/>
  <c r="Y177" i="4"/>
  <c r="Z177" i="4"/>
  <c r="AA177" i="4"/>
  <c r="AB177" i="4"/>
  <c r="S178" i="4"/>
  <c r="T178" i="4"/>
  <c r="U178" i="4"/>
  <c r="V178" i="4"/>
  <c r="W178" i="4"/>
  <c r="X178" i="4"/>
  <c r="Y178" i="4"/>
  <c r="Z178" i="4"/>
  <c r="AA178" i="4"/>
  <c r="AB178" i="4"/>
  <c r="S179" i="4"/>
  <c r="T179" i="4"/>
  <c r="U179" i="4"/>
  <c r="V179" i="4"/>
  <c r="W179" i="4"/>
  <c r="X179" i="4"/>
  <c r="Y179" i="4"/>
  <c r="Z179" i="4"/>
  <c r="AA179" i="4"/>
  <c r="AB179" i="4"/>
  <c r="S180" i="4"/>
  <c r="T180" i="4"/>
  <c r="U180" i="4"/>
  <c r="V180" i="4"/>
  <c r="W180" i="4"/>
  <c r="X180" i="4"/>
  <c r="Y180" i="4"/>
  <c r="Z180" i="4"/>
  <c r="AA180" i="4"/>
  <c r="AB180" i="4"/>
  <c r="S181" i="4"/>
  <c r="T181" i="4"/>
  <c r="U181" i="4"/>
  <c r="V181" i="4"/>
  <c r="W181" i="4"/>
  <c r="X181" i="4"/>
  <c r="Y181" i="4"/>
  <c r="Z181" i="4"/>
  <c r="AA181" i="4"/>
  <c r="AB181" i="4"/>
  <c r="S182" i="4"/>
  <c r="T182" i="4"/>
  <c r="U182" i="4"/>
  <c r="V182" i="4"/>
  <c r="W182" i="4"/>
  <c r="X182" i="4"/>
  <c r="Y182" i="4"/>
  <c r="Z182" i="4"/>
  <c r="AA182" i="4"/>
  <c r="AB182" i="4"/>
  <c r="S183" i="4"/>
  <c r="T183" i="4"/>
  <c r="U183" i="4"/>
  <c r="V183" i="4"/>
  <c r="W183" i="4"/>
  <c r="X183" i="4"/>
  <c r="Y183" i="4"/>
  <c r="Z183" i="4"/>
  <c r="AA183" i="4"/>
  <c r="AB183" i="4"/>
  <c r="S184" i="4"/>
  <c r="T184" i="4"/>
  <c r="U184" i="4"/>
  <c r="V184" i="4"/>
  <c r="W184" i="4"/>
  <c r="X184" i="4"/>
  <c r="Y184" i="4"/>
  <c r="Z184" i="4"/>
  <c r="AA184" i="4"/>
  <c r="AB184" i="4"/>
  <c r="S185" i="4"/>
  <c r="T185" i="4"/>
  <c r="U185" i="4"/>
  <c r="V185" i="4"/>
  <c r="W185" i="4"/>
  <c r="X185" i="4"/>
  <c r="Y185" i="4"/>
  <c r="Z185" i="4"/>
  <c r="AA185" i="4"/>
  <c r="AB185" i="4"/>
  <c r="S186" i="4"/>
  <c r="T186" i="4"/>
  <c r="U186" i="4"/>
  <c r="V186" i="4"/>
  <c r="W186" i="4"/>
  <c r="X186" i="4"/>
  <c r="Y186" i="4"/>
  <c r="Z186" i="4"/>
  <c r="AA186" i="4"/>
  <c r="AB186" i="4"/>
  <c r="S187" i="4"/>
  <c r="T187" i="4"/>
  <c r="U187" i="4"/>
  <c r="V187" i="4"/>
  <c r="W187" i="4"/>
  <c r="X187" i="4"/>
  <c r="Y187" i="4"/>
  <c r="Z187" i="4"/>
  <c r="AA187" i="4"/>
  <c r="AB187" i="4"/>
  <c r="S188" i="4"/>
  <c r="T188" i="4"/>
  <c r="U188" i="4"/>
  <c r="V188" i="4"/>
  <c r="W188" i="4"/>
  <c r="X188" i="4"/>
  <c r="Y188" i="4"/>
  <c r="Z188" i="4"/>
  <c r="AA188" i="4"/>
  <c r="AB188" i="4"/>
  <c r="S189" i="4"/>
  <c r="T189" i="4"/>
  <c r="U189" i="4"/>
  <c r="V189" i="4"/>
  <c r="W189" i="4"/>
  <c r="X189" i="4"/>
  <c r="Y189" i="4"/>
  <c r="Z189" i="4"/>
  <c r="AA189" i="4"/>
  <c r="AB189" i="4"/>
  <c r="S190" i="4"/>
  <c r="T190" i="4"/>
  <c r="U190" i="4"/>
  <c r="V190" i="4"/>
  <c r="W190" i="4"/>
  <c r="X190" i="4"/>
  <c r="Y190" i="4"/>
  <c r="Z190" i="4"/>
  <c r="AA190" i="4"/>
  <c r="AB190" i="4"/>
  <c r="S191" i="4"/>
  <c r="T191" i="4"/>
  <c r="U191" i="4"/>
  <c r="V191" i="4"/>
  <c r="W191" i="4"/>
  <c r="X191" i="4"/>
  <c r="Y191" i="4"/>
  <c r="Z191" i="4"/>
  <c r="AA191" i="4"/>
  <c r="AB191" i="4"/>
  <c r="S192" i="4"/>
  <c r="T192" i="4"/>
  <c r="U192" i="4"/>
  <c r="V192" i="4"/>
  <c r="W192" i="4"/>
  <c r="X192" i="4"/>
  <c r="Y192" i="4"/>
  <c r="Z192" i="4"/>
  <c r="AA192" i="4"/>
  <c r="AB192" i="4"/>
  <c r="S193" i="4"/>
  <c r="T193" i="4"/>
  <c r="U193" i="4"/>
  <c r="V193" i="4"/>
  <c r="W193" i="4"/>
  <c r="X193" i="4"/>
  <c r="Y193" i="4"/>
  <c r="Z193" i="4"/>
  <c r="AA193" i="4"/>
  <c r="AB193" i="4"/>
  <c r="S194" i="4"/>
  <c r="T194" i="4"/>
  <c r="U194" i="4"/>
  <c r="V194" i="4"/>
  <c r="W194" i="4"/>
  <c r="X194" i="4"/>
  <c r="Y194" i="4"/>
  <c r="Z194" i="4"/>
  <c r="AA194" i="4"/>
  <c r="AB194" i="4"/>
  <c r="S195" i="4"/>
  <c r="T195" i="4"/>
  <c r="U195" i="4"/>
  <c r="V195" i="4"/>
  <c r="W195" i="4"/>
  <c r="X195" i="4"/>
  <c r="Y195" i="4"/>
  <c r="Z195" i="4"/>
  <c r="AA195" i="4"/>
  <c r="AB195" i="4"/>
  <c r="S196" i="4"/>
  <c r="T196" i="4"/>
  <c r="U196" i="4"/>
  <c r="V196" i="4"/>
  <c r="W196" i="4"/>
  <c r="X196" i="4"/>
  <c r="Y196" i="4"/>
  <c r="Z196" i="4"/>
  <c r="AA196" i="4"/>
  <c r="AB196" i="4"/>
  <c r="S197" i="4"/>
  <c r="T197" i="4"/>
  <c r="U197" i="4"/>
  <c r="V197" i="4"/>
  <c r="W197" i="4"/>
  <c r="X197" i="4"/>
  <c r="Y197" i="4"/>
  <c r="Z197" i="4"/>
  <c r="AA197" i="4"/>
  <c r="AB197" i="4"/>
  <c r="S198" i="4"/>
  <c r="T198" i="4"/>
  <c r="U198" i="4"/>
  <c r="V198" i="4"/>
  <c r="W198" i="4"/>
  <c r="X198" i="4"/>
  <c r="Y198" i="4"/>
  <c r="Z198" i="4"/>
  <c r="AA198" i="4"/>
  <c r="AB198" i="4"/>
  <c r="S199" i="4"/>
  <c r="T199" i="4"/>
  <c r="U199" i="4"/>
  <c r="V199" i="4"/>
  <c r="W199" i="4"/>
  <c r="X199" i="4"/>
  <c r="Y199" i="4"/>
  <c r="Z199" i="4"/>
  <c r="AA199" i="4"/>
  <c r="AB199" i="4"/>
  <c r="S200" i="4"/>
  <c r="T200" i="4"/>
  <c r="U200" i="4"/>
  <c r="V200" i="4"/>
  <c r="W200" i="4"/>
  <c r="X200" i="4"/>
  <c r="Y200" i="4"/>
  <c r="Z200" i="4"/>
  <c r="AA200" i="4"/>
  <c r="AB200" i="4"/>
  <c r="S201" i="4"/>
  <c r="T201" i="4"/>
  <c r="U201" i="4"/>
  <c r="V201" i="4"/>
  <c r="W201" i="4"/>
  <c r="X201" i="4"/>
  <c r="Y201" i="4"/>
  <c r="Z201" i="4"/>
  <c r="AA201" i="4"/>
  <c r="AB201" i="4"/>
  <c r="S202" i="4"/>
  <c r="T202" i="4"/>
  <c r="U202" i="4"/>
  <c r="V202" i="4"/>
  <c r="W202" i="4"/>
  <c r="X202" i="4"/>
  <c r="Y202" i="4"/>
  <c r="Z202" i="4"/>
  <c r="AA202" i="4"/>
  <c r="AB202" i="4"/>
  <c r="S203" i="4"/>
  <c r="T203" i="4"/>
  <c r="U203" i="4"/>
  <c r="V203" i="4"/>
  <c r="W203" i="4"/>
  <c r="X203" i="4"/>
  <c r="Y203" i="4"/>
  <c r="Z203" i="4"/>
  <c r="AA203" i="4"/>
  <c r="AB203" i="4"/>
  <c r="S204" i="4"/>
  <c r="T204" i="4"/>
  <c r="U204" i="4"/>
  <c r="V204" i="4"/>
  <c r="W204" i="4"/>
  <c r="X204" i="4"/>
  <c r="Y204" i="4"/>
  <c r="Z204" i="4"/>
  <c r="AA204" i="4"/>
  <c r="AB204" i="4"/>
  <c r="S205" i="4"/>
  <c r="T205" i="4"/>
  <c r="U205" i="4"/>
  <c r="V205" i="4"/>
  <c r="W205" i="4"/>
  <c r="X205" i="4"/>
  <c r="Y205" i="4"/>
  <c r="Z205" i="4"/>
  <c r="AA205" i="4"/>
  <c r="AB205" i="4"/>
  <c r="S206" i="4"/>
  <c r="T206" i="4"/>
  <c r="U206" i="4"/>
  <c r="V206" i="4"/>
  <c r="W206" i="4"/>
  <c r="X206" i="4"/>
  <c r="Y206" i="4"/>
  <c r="Z206" i="4"/>
  <c r="AA206" i="4"/>
  <c r="AB206" i="4"/>
  <c r="S207" i="4"/>
  <c r="T207" i="4"/>
  <c r="U207" i="4"/>
  <c r="V207" i="4"/>
  <c r="W207" i="4"/>
  <c r="X207" i="4"/>
  <c r="Y207" i="4"/>
  <c r="Z207" i="4"/>
  <c r="AA207" i="4"/>
  <c r="AB207" i="4"/>
  <c r="S208" i="4"/>
  <c r="T208" i="4"/>
  <c r="U208" i="4"/>
  <c r="V208" i="4"/>
  <c r="W208" i="4"/>
  <c r="X208" i="4"/>
  <c r="Y208" i="4"/>
  <c r="Z208" i="4"/>
  <c r="AA208" i="4"/>
  <c r="AB208" i="4"/>
  <c r="S209" i="4"/>
  <c r="T209" i="4"/>
  <c r="U209" i="4"/>
  <c r="V209" i="4"/>
  <c r="W209" i="4"/>
  <c r="X209" i="4"/>
  <c r="Y209" i="4"/>
  <c r="Z209" i="4"/>
  <c r="AA209" i="4"/>
  <c r="AB209" i="4"/>
  <c r="S210" i="4"/>
  <c r="T210" i="4"/>
  <c r="U210" i="4"/>
  <c r="V210" i="4"/>
  <c r="W210" i="4"/>
  <c r="X210" i="4"/>
  <c r="Y210" i="4"/>
  <c r="Z210" i="4"/>
  <c r="AA210" i="4"/>
  <c r="AB210" i="4"/>
  <c r="S211" i="4"/>
  <c r="T211" i="4"/>
  <c r="U211" i="4"/>
  <c r="V211" i="4"/>
  <c r="W211" i="4"/>
  <c r="X211" i="4"/>
  <c r="Y211" i="4"/>
  <c r="Z211" i="4"/>
  <c r="AA211" i="4"/>
  <c r="AB211" i="4"/>
  <c r="S212" i="4"/>
  <c r="T212" i="4"/>
  <c r="U212" i="4"/>
  <c r="V212" i="4"/>
  <c r="W212" i="4"/>
  <c r="X212" i="4"/>
  <c r="Y212" i="4"/>
  <c r="Z212" i="4"/>
  <c r="AA212" i="4"/>
  <c r="AB212" i="4"/>
  <c r="S213" i="4"/>
  <c r="T213" i="4"/>
  <c r="U213" i="4"/>
  <c r="V213" i="4"/>
  <c r="W213" i="4"/>
  <c r="X213" i="4"/>
  <c r="Y213" i="4"/>
  <c r="Z213" i="4"/>
  <c r="AA213" i="4"/>
  <c r="AB213" i="4"/>
  <c r="S214" i="4"/>
  <c r="T214" i="4"/>
  <c r="U214" i="4"/>
  <c r="V214" i="4"/>
  <c r="W214" i="4"/>
  <c r="X214" i="4"/>
  <c r="Y214" i="4"/>
  <c r="Z214" i="4"/>
  <c r="AA214" i="4"/>
  <c r="AB214" i="4"/>
  <c r="S215" i="4"/>
  <c r="T215" i="4"/>
  <c r="U215" i="4"/>
  <c r="V215" i="4"/>
  <c r="W215" i="4"/>
  <c r="X215" i="4"/>
  <c r="Y215" i="4"/>
  <c r="Z215" i="4"/>
  <c r="AA215" i="4"/>
  <c r="AB215" i="4"/>
  <c r="S216" i="4"/>
  <c r="T216" i="4"/>
  <c r="U216" i="4"/>
  <c r="V216" i="4"/>
  <c r="W216" i="4"/>
  <c r="X216" i="4"/>
  <c r="Y216" i="4"/>
  <c r="Z216" i="4"/>
  <c r="AA216" i="4"/>
  <c r="AB216" i="4"/>
  <c r="S217" i="4"/>
  <c r="T217" i="4"/>
  <c r="U217" i="4"/>
  <c r="V217" i="4"/>
  <c r="W217" i="4"/>
  <c r="X217" i="4"/>
  <c r="Y217" i="4"/>
  <c r="Z217" i="4"/>
  <c r="AA217" i="4"/>
  <c r="AB217" i="4"/>
  <c r="S218" i="4"/>
  <c r="T218" i="4"/>
  <c r="U218" i="4"/>
  <c r="V218" i="4"/>
  <c r="W218" i="4"/>
  <c r="X218" i="4"/>
  <c r="Y218" i="4"/>
  <c r="Z218" i="4"/>
  <c r="AA218" i="4"/>
  <c r="AB218" i="4"/>
  <c r="S219" i="4"/>
  <c r="T219" i="4"/>
  <c r="U219" i="4"/>
  <c r="V219" i="4"/>
  <c r="W219" i="4"/>
  <c r="X219" i="4"/>
  <c r="Y219" i="4"/>
  <c r="Z219" i="4"/>
  <c r="AA219" i="4"/>
  <c r="AB219" i="4"/>
  <c r="S220" i="4"/>
  <c r="T220" i="4"/>
  <c r="U220" i="4"/>
  <c r="V220" i="4"/>
  <c r="W220" i="4"/>
  <c r="X220" i="4"/>
  <c r="Y220" i="4"/>
  <c r="Z220" i="4"/>
  <c r="AA220" i="4"/>
  <c r="AB220" i="4"/>
  <c r="S221" i="4"/>
  <c r="T221" i="4"/>
  <c r="U221" i="4"/>
  <c r="V221" i="4"/>
  <c r="W221" i="4"/>
  <c r="X221" i="4"/>
  <c r="Y221" i="4"/>
  <c r="Z221" i="4"/>
  <c r="AA221" i="4"/>
  <c r="AB221" i="4"/>
  <c r="S222" i="4"/>
  <c r="T222" i="4"/>
  <c r="U222" i="4"/>
  <c r="V222" i="4"/>
  <c r="W222" i="4"/>
  <c r="X222" i="4"/>
  <c r="Y222" i="4"/>
  <c r="Z222" i="4"/>
  <c r="AA222" i="4"/>
  <c r="AB222" i="4"/>
  <c r="S223" i="4"/>
  <c r="T223" i="4"/>
  <c r="U223" i="4"/>
  <c r="V223" i="4"/>
  <c r="W223" i="4"/>
  <c r="X223" i="4"/>
  <c r="Y223" i="4"/>
  <c r="Z223" i="4"/>
  <c r="AA223" i="4"/>
  <c r="AB223" i="4"/>
  <c r="S224" i="4"/>
  <c r="T224" i="4"/>
  <c r="U224" i="4"/>
  <c r="V224" i="4"/>
  <c r="W224" i="4"/>
  <c r="X224" i="4"/>
  <c r="Y224" i="4"/>
  <c r="Z224" i="4"/>
  <c r="AA224" i="4"/>
  <c r="AB224" i="4"/>
  <c r="S225" i="4"/>
  <c r="T225" i="4"/>
  <c r="U225" i="4"/>
  <c r="V225" i="4"/>
  <c r="W225" i="4"/>
  <c r="X225" i="4"/>
  <c r="Y225" i="4"/>
  <c r="Z225" i="4"/>
  <c r="AA225" i="4"/>
  <c r="AB225" i="4"/>
  <c r="S226" i="4"/>
  <c r="T226" i="4"/>
  <c r="U226" i="4"/>
  <c r="V226" i="4"/>
  <c r="W226" i="4"/>
  <c r="X226" i="4"/>
  <c r="Y226" i="4"/>
  <c r="Z226" i="4"/>
  <c r="AA226" i="4"/>
  <c r="AB226" i="4"/>
  <c r="S227" i="4"/>
  <c r="T227" i="4"/>
  <c r="U227" i="4"/>
  <c r="V227" i="4"/>
  <c r="W227" i="4"/>
  <c r="X227" i="4"/>
  <c r="Y227" i="4"/>
  <c r="Z227" i="4"/>
  <c r="AA227" i="4"/>
  <c r="AB227" i="4"/>
  <c r="S228" i="4"/>
  <c r="T228" i="4"/>
  <c r="U228" i="4"/>
  <c r="V228" i="4"/>
  <c r="W228" i="4"/>
  <c r="X228" i="4"/>
  <c r="Y228" i="4"/>
  <c r="Z228" i="4"/>
  <c r="AA228" i="4"/>
  <c r="AB228" i="4"/>
  <c r="S229" i="4"/>
  <c r="T229" i="4"/>
  <c r="U229" i="4"/>
  <c r="V229" i="4"/>
  <c r="W229" i="4"/>
  <c r="X229" i="4"/>
  <c r="Y229" i="4"/>
  <c r="Z229" i="4"/>
  <c r="AA229" i="4"/>
  <c r="AB229" i="4"/>
  <c r="S230" i="4"/>
  <c r="T230" i="4"/>
  <c r="U230" i="4"/>
  <c r="V230" i="4"/>
  <c r="W230" i="4"/>
  <c r="X230" i="4"/>
  <c r="Y230" i="4"/>
  <c r="Z230" i="4"/>
  <c r="AA230" i="4"/>
  <c r="AB230" i="4"/>
  <c r="S231" i="4"/>
  <c r="T231" i="4"/>
  <c r="U231" i="4"/>
  <c r="V231" i="4"/>
  <c r="W231" i="4"/>
  <c r="X231" i="4"/>
  <c r="Y231" i="4"/>
  <c r="Z231" i="4"/>
  <c r="AA231" i="4"/>
  <c r="AB231" i="4"/>
  <c r="S232" i="4"/>
  <c r="T232" i="4"/>
  <c r="U232" i="4"/>
  <c r="V232" i="4"/>
  <c r="W232" i="4"/>
  <c r="X232" i="4"/>
  <c r="Y232" i="4"/>
  <c r="Z232" i="4"/>
  <c r="AA232" i="4"/>
  <c r="AB232" i="4"/>
  <c r="S233" i="4"/>
  <c r="T233" i="4"/>
  <c r="U233" i="4"/>
  <c r="V233" i="4"/>
  <c r="W233" i="4"/>
  <c r="X233" i="4"/>
  <c r="Y233" i="4"/>
  <c r="Z233" i="4"/>
  <c r="AA233" i="4"/>
  <c r="AB233" i="4"/>
  <c r="S234" i="4"/>
  <c r="T234" i="4"/>
  <c r="U234" i="4"/>
  <c r="V234" i="4"/>
  <c r="W234" i="4"/>
  <c r="X234" i="4"/>
  <c r="Y234" i="4"/>
  <c r="Z234" i="4"/>
  <c r="AA234" i="4"/>
  <c r="AB234" i="4"/>
  <c r="S235" i="4"/>
  <c r="T235" i="4"/>
  <c r="U235" i="4"/>
  <c r="V235" i="4"/>
  <c r="W235" i="4"/>
  <c r="X235" i="4"/>
  <c r="Y235" i="4"/>
  <c r="Z235" i="4"/>
  <c r="AA235" i="4"/>
  <c r="AB235" i="4"/>
  <c r="S236" i="4"/>
  <c r="T236" i="4"/>
  <c r="U236" i="4"/>
  <c r="V236" i="4"/>
  <c r="W236" i="4"/>
  <c r="X236" i="4"/>
  <c r="Y236" i="4"/>
  <c r="Z236" i="4"/>
  <c r="AA236" i="4"/>
  <c r="AB236" i="4"/>
  <c r="S237" i="4"/>
  <c r="T237" i="4"/>
  <c r="U237" i="4"/>
  <c r="V237" i="4"/>
  <c r="W237" i="4"/>
  <c r="X237" i="4"/>
  <c r="Y237" i="4"/>
  <c r="Z237" i="4"/>
  <c r="AA237" i="4"/>
  <c r="AB237" i="4"/>
  <c r="S238" i="4"/>
  <c r="T238" i="4"/>
  <c r="U238" i="4"/>
  <c r="V238" i="4"/>
  <c r="W238" i="4"/>
  <c r="X238" i="4"/>
  <c r="Y238" i="4"/>
  <c r="Z238" i="4"/>
  <c r="AA238" i="4"/>
  <c r="AB238" i="4"/>
  <c r="S239" i="4"/>
  <c r="T239" i="4"/>
  <c r="U239" i="4"/>
  <c r="V239" i="4"/>
  <c r="W239" i="4"/>
  <c r="X239" i="4"/>
  <c r="Y239" i="4"/>
  <c r="Z239" i="4"/>
  <c r="AA239" i="4"/>
  <c r="AB239" i="4"/>
  <c r="S240" i="4"/>
  <c r="T240" i="4"/>
  <c r="U240" i="4"/>
  <c r="V240" i="4"/>
  <c r="W240" i="4"/>
  <c r="X240" i="4"/>
  <c r="Y240" i="4"/>
  <c r="Z240" i="4"/>
  <c r="AA240" i="4"/>
  <c r="AB240" i="4"/>
  <c r="S241" i="4"/>
  <c r="T241" i="4"/>
  <c r="U241" i="4"/>
  <c r="V241" i="4"/>
  <c r="W241" i="4"/>
  <c r="X241" i="4"/>
  <c r="Y241" i="4"/>
  <c r="Z241" i="4"/>
  <c r="AA241" i="4"/>
  <c r="AB241" i="4"/>
  <c r="S242" i="4"/>
  <c r="T242" i="4"/>
  <c r="U242" i="4"/>
  <c r="V242" i="4"/>
  <c r="W242" i="4"/>
  <c r="X242" i="4"/>
  <c r="Y242" i="4"/>
  <c r="Z242" i="4"/>
  <c r="AA242" i="4"/>
  <c r="AB242" i="4"/>
  <c r="S243" i="4"/>
  <c r="T243" i="4"/>
  <c r="U243" i="4"/>
  <c r="V243" i="4"/>
  <c r="W243" i="4"/>
  <c r="X243" i="4"/>
  <c r="Y243" i="4"/>
  <c r="Z243" i="4"/>
  <c r="AA243" i="4"/>
  <c r="AB243" i="4"/>
  <c r="S244" i="4"/>
  <c r="T244" i="4"/>
  <c r="U244" i="4"/>
  <c r="V244" i="4"/>
  <c r="W244" i="4"/>
  <c r="X244" i="4"/>
  <c r="Y244" i="4"/>
  <c r="Z244" i="4"/>
  <c r="AA244" i="4"/>
  <c r="AB244" i="4"/>
  <c r="S245" i="4"/>
  <c r="T245" i="4"/>
  <c r="U245" i="4"/>
  <c r="V245" i="4"/>
  <c r="W245" i="4"/>
  <c r="X245" i="4"/>
  <c r="Y245" i="4"/>
  <c r="Z245" i="4"/>
  <c r="AA245" i="4"/>
  <c r="AB245" i="4"/>
  <c r="S246" i="4"/>
  <c r="T246" i="4"/>
  <c r="U246" i="4"/>
  <c r="V246" i="4"/>
  <c r="W246" i="4"/>
  <c r="X246" i="4"/>
  <c r="Y246" i="4"/>
  <c r="Z246" i="4"/>
  <c r="AA246" i="4"/>
  <c r="AB246" i="4"/>
  <c r="S247" i="4"/>
  <c r="T247" i="4"/>
  <c r="U247" i="4"/>
  <c r="V247" i="4"/>
  <c r="W247" i="4"/>
  <c r="X247" i="4"/>
  <c r="Y247" i="4"/>
  <c r="Z247" i="4"/>
  <c r="AA247" i="4"/>
  <c r="AB247" i="4"/>
  <c r="S248" i="4"/>
  <c r="T248" i="4"/>
  <c r="U248" i="4"/>
  <c r="V248" i="4"/>
  <c r="W248" i="4"/>
  <c r="X248" i="4"/>
  <c r="Y248" i="4"/>
  <c r="Z248" i="4"/>
  <c r="AA248" i="4"/>
  <c r="AB248" i="4"/>
  <c r="S249" i="4"/>
  <c r="T249" i="4"/>
  <c r="U249" i="4"/>
  <c r="V249" i="4"/>
  <c r="W249" i="4"/>
  <c r="X249" i="4"/>
  <c r="Y249" i="4"/>
  <c r="Z249" i="4"/>
  <c r="AA249" i="4"/>
  <c r="AB249" i="4"/>
  <c r="S250" i="4"/>
  <c r="T250" i="4"/>
  <c r="U250" i="4"/>
  <c r="V250" i="4"/>
  <c r="W250" i="4"/>
  <c r="X250" i="4"/>
  <c r="Y250" i="4"/>
  <c r="Z250" i="4"/>
  <c r="AA250" i="4"/>
  <c r="AB250" i="4"/>
  <c r="S251" i="4"/>
  <c r="T251" i="4"/>
  <c r="U251" i="4"/>
  <c r="V251" i="4"/>
  <c r="W251" i="4"/>
  <c r="X251" i="4"/>
  <c r="Y251" i="4"/>
  <c r="Z251" i="4"/>
  <c r="AA251" i="4"/>
  <c r="AB251" i="4"/>
  <c r="S252" i="4"/>
  <c r="T252" i="4"/>
  <c r="U252" i="4"/>
  <c r="V252" i="4"/>
  <c r="W252" i="4"/>
  <c r="X252" i="4"/>
  <c r="Y252" i="4"/>
  <c r="Z252" i="4"/>
  <c r="AA252" i="4"/>
  <c r="AB252" i="4"/>
  <c r="S253" i="4"/>
  <c r="T253" i="4"/>
  <c r="U253" i="4"/>
  <c r="V253" i="4"/>
  <c r="W253" i="4"/>
  <c r="X253" i="4"/>
  <c r="Y253" i="4"/>
  <c r="Z253" i="4"/>
  <c r="AA253" i="4"/>
  <c r="AB253" i="4"/>
  <c r="S254" i="4"/>
  <c r="T254" i="4"/>
  <c r="U254" i="4"/>
  <c r="V254" i="4"/>
  <c r="W254" i="4"/>
  <c r="X254" i="4"/>
  <c r="Y254" i="4"/>
  <c r="Z254" i="4"/>
  <c r="AA254" i="4"/>
  <c r="AB254" i="4"/>
  <c r="S255" i="4"/>
  <c r="T255" i="4"/>
  <c r="U255" i="4"/>
  <c r="V255" i="4"/>
  <c r="W255" i="4"/>
  <c r="X255" i="4"/>
  <c r="Y255" i="4"/>
  <c r="Z255" i="4"/>
  <c r="AA255" i="4"/>
  <c r="AB255" i="4"/>
  <c r="S256" i="4"/>
  <c r="T256" i="4"/>
  <c r="U256" i="4"/>
  <c r="V256" i="4"/>
  <c r="W256" i="4"/>
  <c r="X256" i="4"/>
  <c r="Y256" i="4"/>
  <c r="Z256" i="4"/>
  <c r="AA256" i="4"/>
  <c r="AB256" i="4"/>
  <c r="S257" i="4"/>
  <c r="T257" i="4"/>
  <c r="U257" i="4"/>
  <c r="V257" i="4"/>
  <c r="W257" i="4"/>
  <c r="X257" i="4"/>
  <c r="Y257" i="4"/>
  <c r="Z257" i="4"/>
  <c r="AA257" i="4"/>
  <c r="AB257" i="4"/>
  <c r="S258" i="4"/>
  <c r="T258" i="4"/>
  <c r="U258" i="4"/>
  <c r="V258" i="4"/>
  <c r="W258" i="4"/>
  <c r="X258" i="4"/>
  <c r="Y258" i="4"/>
  <c r="Z258" i="4"/>
  <c r="AA258" i="4"/>
  <c r="AB258" i="4"/>
  <c r="S259" i="4"/>
  <c r="T259" i="4"/>
  <c r="U259" i="4"/>
  <c r="V259" i="4"/>
  <c r="W259" i="4"/>
  <c r="X259" i="4"/>
  <c r="Y259" i="4"/>
  <c r="Z259" i="4"/>
  <c r="AA259" i="4"/>
  <c r="AB259" i="4"/>
  <c r="S260" i="4"/>
  <c r="T260" i="4"/>
  <c r="U260" i="4"/>
  <c r="V260" i="4"/>
  <c r="W260" i="4"/>
  <c r="X260" i="4"/>
  <c r="Y260" i="4"/>
  <c r="Z260" i="4"/>
  <c r="AA260" i="4"/>
  <c r="AB260" i="4"/>
  <c r="S261" i="4"/>
  <c r="T261" i="4"/>
  <c r="U261" i="4"/>
  <c r="V261" i="4"/>
  <c r="W261" i="4"/>
  <c r="X261" i="4"/>
  <c r="Y261" i="4"/>
  <c r="Z261" i="4"/>
  <c r="AA261" i="4"/>
  <c r="AB261" i="4"/>
  <c r="S262" i="4"/>
  <c r="T262" i="4"/>
  <c r="U262" i="4"/>
  <c r="V262" i="4"/>
  <c r="W262" i="4"/>
  <c r="X262" i="4"/>
  <c r="Y262" i="4"/>
  <c r="Z262" i="4"/>
  <c r="AA262" i="4"/>
  <c r="AB262" i="4"/>
  <c r="S263" i="4"/>
  <c r="T263" i="4"/>
  <c r="U263" i="4"/>
  <c r="V263" i="4"/>
  <c r="W263" i="4"/>
  <c r="X263" i="4"/>
  <c r="Y263" i="4"/>
  <c r="Z263" i="4"/>
  <c r="AA263" i="4"/>
  <c r="AB263" i="4"/>
  <c r="S264" i="4"/>
  <c r="T264" i="4"/>
  <c r="U264" i="4"/>
  <c r="V264" i="4"/>
  <c r="W264" i="4"/>
  <c r="X264" i="4"/>
  <c r="Y264" i="4"/>
  <c r="Z264" i="4"/>
  <c r="AA264" i="4"/>
  <c r="AB264" i="4"/>
  <c r="S265" i="4"/>
  <c r="T265" i="4"/>
  <c r="U265" i="4"/>
  <c r="V265" i="4"/>
  <c r="W265" i="4"/>
  <c r="X265" i="4"/>
  <c r="Y265" i="4"/>
  <c r="Z265" i="4"/>
  <c r="AA265" i="4"/>
  <c r="AB265" i="4"/>
  <c r="S266" i="4"/>
  <c r="T266" i="4"/>
  <c r="U266" i="4"/>
  <c r="V266" i="4"/>
  <c r="W266" i="4"/>
  <c r="X266" i="4"/>
  <c r="Y266" i="4"/>
  <c r="Z266" i="4"/>
  <c r="AA266" i="4"/>
  <c r="AB266" i="4"/>
  <c r="S267" i="4"/>
  <c r="T267" i="4"/>
  <c r="U267" i="4"/>
  <c r="V267" i="4"/>
  <c r="W267" i="4"/>
  <c r="X267" i="4"/>
  <c r="Y267" i="4"/>
  <c r="Z267" i="4"/>
  <c r="AA267" i="4"/>
  <c r="AB267" i="4"/>
  <c r="S268" i="4"/>
  <c r="T268" i="4"/>
  <c r="U268" i="4"/>
  <c r="V268" i="4"/>
  <c r="W268" i="4"/>
  <c r="X268" i="4"/>
  <c r="Y268" i="4"/>
  <c r="Z268" i="4"/>
  <c r="AA268" i="4"/>
  <c r="AB268" i="4"/>
  <c r="S269" i="4"/>
  <c r="T269" i="4"/>
  <c r="U269" i="4"/>
  <c r="V269" i="4"/>
  <c r="W269" i="4"/>
  <c r="X269" i="4"/>
  <c r="Y269" i="4"/>
  <c r="Z269" i="4"/>
  <c r="AA269" i="4"/>
  <c r="AB269" i="4"/>
  <c r="S270" i="4"/>
  <c r="T270" i="4"/>
  <c r="U270" i="4"/>
  <c r="V270" i="4"/>
  <c r="W270" i="4"/>
  <c r="X270" i="4"/>
  <c r="Y270" i="4"/>
  <c r="Z270" i="4"/>
  <c r="AA270" i="4"/>
  <c r="AB270" i="4"/>
  <c r="S271" i="4"/>
  <c r="T271" i="4"/>
  <c r="U271" i="4"/>
  <c r="V271" i="4"/>
  <c r="W271" i="4"/>
  <c r="X271" i="4"/>
  <c r="Y271" i="4"/>
  <c r="Z271" i="4"/>
  <c r="AA271" i="4"/>
  <c r="AB271" i="4"/>
  <c r="S272" i="4"/>
  <c r="T272" i="4"/>
  <c r="U272" i="4"/>
  <c r="V272" i="4"/>
  <c r="W272" i="4"/>
  <c r="X272" i="4"/>
  <c r="Y272" i="4"/>
  <c r="Z272" i="4"/>
  <c r="AA272" i="4"/>
  <c r="AB272" i="4"/>
  <c r="S273" i="4"/>
  <c r="T273" i="4"/>
  <c r="U273" i="4"/>
  <c r="V273" i="4"/>
  <c r="W273" i="4"/>
  <c r="X273" i="4"/>
  <c r="Y273" i="4"/>
  <c r="Z273" i="4"/>
  <c r="AA273" i="4"/>
  <c r="AB273" i="4"/>
  <c r="S274" i="4"/>
  <c r="T274" i="4"/>
  <c r="U274" i="4"/>
  <c r="V274" i="4"/>
  <c r="W274" i="4"/>
  <c r="X274" i="4"/>
  <c r="Y274" i="4"/>
  <c r="Z274" i="4"/>
  <c r="AA274" i="4"/>
  <c r="AB274" i="4"/>
  <c r="S275" i="4"/>
  <c r="T275" i="4"/>
  <c r="U275" i="4"/>
  <c r="V275" i="4"/>
  <c r="W275" i="4"/>
  <c r="X275" i="4"/>
  <c r="Y275" i="4"/>
  <c r="Z275" i="4"/>
  <c r="AA275" i="4"/>
  <c r="AB275" i="4"/>
  <c r="S276" i="4"/>
  <c r="T276" i="4"/>
  <c r="U276" i="4"/>
  <c r="V276" i="4"/>
  <c r="W276" i="4"/>
  <c r="X276" i="4"/>
  <c r="Y276" i="4"/>
  <c r="Z276" i="4"/>
  <c r="AA276" i="4"/>
  <c r="AB276" i="4"/>
  <c r="S277" i="4"/>
  <c r="T277" i="4"/>
  <c r="U277" i="4"/>
  <c r="V277" i="4"/>
  <c r="W277" i="4"/>
  <c r="X277" i="4"/>
  <c r="Y277" i="4"/>
  <c r="Z277" i="4"/>
  <c r="AA277" i="4"/>
  <c r="AB277" i="4"/>
  <c r="S278" i="4"/>
  <c r="T278" i="4"/>
  <c r="U278" i="4"/>
  <c r="V278" i="4"/>
  <c r="W278" i="4"/>
  <c r="X278" i="4"/>
  <c r="Y278" i="4"/>
  <c r="Z278" i="4"/>
  <c r="AA278" i="4"/>
  <c r="AB278" i="4"/>
  <c r="S279" i="4"/>
  <c r="T279" i="4"/>
  <c r="U279" i="4"/>
  <c r="V279" i="4"/>
  <c r="W279" i="4"/>
  <c r="X279" i="4"/>
  <c r="Y279" i="4"/>
  <c r="Z279" i="4"/>
  <c r="AA279" i="4"/>
  <c r="AB279" i="4"/>
  <c r="S280" i="4"/>
  <c r="T280" i="4"/>
  <c r="U280" i="4"/>
  <c r="V280" i="4"/>
  <c r="W280" i="4"/>
  <c r="X280" i="4"/>
  <c r="Y280" i="4"/>
  <c r="Z280" i="4"/>
  <c r="AA280" i="4"/>
  <c r="AB280" i="4"/>
  <c r="S281" i="4"/>
  <c r="T281" i="4"/>
  <c r="U281" i="4"/>
  <c r="V281" i="4"/>
  <c r="W281" i="4"/>
  <c r="X281" i="4"/>
  <c r="Y281" i="4"/>
  <c r="Z281" i="4"/>
  <c r="AA281" i="4"/>
  <c r="AB281" i="4"/>
  <c r="S282" i="4"/>
  <c r="T282" i="4"/>
  <c r="U282" i="4"/>
  <c r="V282" i="4"/>
  <c r="W282" i="4"/>
  <c r="X282" i="4"/>
  <c r="Y282" i="4"/>
  <c r="Z282" i="4"/>
  <c r="AA282" i="4"/>
  <c r="AB282" i="4"/>
  <c r="S283" i="4"/>
  <c r="T283" i="4"/>
  <c r="U283" i="4"/>
  <c r="V283" i="4"/>
  <c r="W283" i="4"/>
  <c r="X283" i="4"/>
  <c r="Y283" i="4"/>
  <c r="Z283" i="4"/>
  <c r="AA283" i="4"/>
  <c r="AB283" i="4"/>
  <c r="S284" i="4"/>
  <c r="T284" i="4"/>
  <c r="U284" i="4"/>
  <c r="V284" i="4"/>
  <c r="W284" i="4"/>
  <c r="X284" i="4"/>
  <c r="Y284" i="4"/>
  <c r="Z284" i="4"/>
  <c r="AA284" i="4"/>
  <c r="AB284" i="4"/>
  <c r="S285" i="4"/>
  <c r="T285" i="4"/>
  <c r="U285" i="4"/>
  <c r="V285" i="4"/>
  <c r="W285" i="4"/>
  <c r="X285" i="4"/>
  <c r="Y285" i="4"/>
  <c r="Z285" i="4"/>
  <c r="AA285" i="4"/>
  <c r="AB285" i="4"/>
  <c r="S286" i="4"/>
  <c r="T286" i="4"/>
  <c r="U286" i="4"/>
  <c r="V286" i="4"/>
  <c r="W286" i="4"/>
  <c r="X286" i="4"/>
  <c r="Y286" i="4"/>
  <c r="Z286" i="4"/>
  <c r="AA286" i="4"/>
  <c r="AB286" i="4"/>
  <c r="S287" i="4"/>
  <c r="T287" i="4"/>
  <c r="U287" i="4"/>
  <c r="V287" i="4"/>
  <c r="W287" i="4"/>
  <c r="X287" i="4"/>
  <c r="Y287" i="4"/>
  <c r="Z287" i="4"/>
  <c r="AA287" i="4"/>
  <c r="AB287" i="4"/>
  <c r="S288" i="4"/>
  <c r="T288" i="4"/>
  <c r="U288" i="4"/>
  <c r="V288" i="4"/>
  <c r="W288" i="4"/>
  <c r="X288" i="4"/>
  <c r="Y288" i="4"/>
  <c r="Z288" i="4"/>
  <c r="AA288" i="4"/>
  <c r="AB288" i="4"/>
  <c r="S289" i="4"/>
  <c r="T289" i="4"/>
  <c r="U289" i="4"/>
  <c r="V289" i="4"/>
  <c r="W289" i="4"/>
  <c r="X289" i="4"/>
  <c r="Y289" i="4"/>
  <c r="Z289" i="4"/>
  <c r="AA289" i="4"/>
  <c r="AB289" i="4"/>
  <c r="S290" i="4"/>
  <c r="T290" i="4"/>
  <c r="U290" i="4"/>
  <c r="V290" i="4"/>
  <c r="W290" i="4"/>
  <c r="X290" i="4"/>
  <c r="Y290" i="4"/>
  <c r="Z290" i="4"/>
  <c r="AA290" i="4"/>
  <c r="AB290" i="4"/>
  <c r="S291" i="4"/>
  <c r="T291" i="4"/>
  <c r="U291" i="4"/>
  <c r="V291" i="4"/>
  <c r="W291" i="4"/>
  <c r="X291" i="4"/>
  <c r="Y291" i="4"/>
  <c r="Z291" i="4"/>
  <c r="AA291" i="4"/>
  <c r="AB291" i="4"/>
  <c r="S292" i="4"/>
  <c r="T292" i="4"/>
  <c r="U292" i="4"/>
  <c r="V292" i="4"/>
  <c r="W292" i="4"/>
  <c r="X292" i="4"/>
  <c r="Y292" i="4"/>
  <c r="Z292" i="4"/>
  <c r="AA292" i="4"/>
  <c r="AB292" i="4"/>
  <c r="S293" i="4"/>
  <c r="T293" i="4"/>
  <c r="U293" i="4"/>
  <c r="V293" i="4"/>
  <c r="W293" i="4"/>
  <c r="X293" i="4"/>
  <c r="Y293" i="4"/>
  <c r="Z293" i="4"/>
  <c r="AA293" i="4"/>
  <c r="AB293" i="4"/>
  <c r="S294" i="4"/>
  <c r="T294" i="4"/>
  <c r="U294" i="4"/>
  <c r="V294" i="4"/>
  <c r="W294" i="4"/>
  <c r="X294" i="4"/>
  <c r="Y294" i="4"/>
  <c r="Z294" i="4"/>
  <c r="AA294" i="4"/>
  <c r="AB294" i="4"/>
  <c r="S295" i="4"/>
  <c r="T295" i="4"/>
  <c r="U295" i="4"/>
  <c r="V295" i="4"/>
  <c r="W295" i="4"/>
  <c r="X295" i="4"/>
  <c r="Y295" i="4"/>
  <c r="Z295" i="4"/>
  <c r="AA295" i="4"/>
  <c r="AB295" i="4"/>
  <c r="S296" i="4"/>
  <c r="T296" i="4"/>
  <c r="U296" i="4"/>
  <c r="V296" i="4"/>
  <c r="W296" i="4"/>
  <c r="X296" i="4"/>
  <c r="Y296" i="4"/>
  <c r="Z296" i="4"/>
  <c r="AA296" i="4"/>
  <c r="AB296" i="4"/>
  <c r="S297" i="4"/>
  <c r="T297" i="4"/>
  <c r="U297" i="4"/>
  <c r="V297" i="4"/>
  <c r="W297" i="4"/>
  <c r="X297" i="4"/>
  <c r="Y297" i="4"/>
  <c r="Z297" i="4"/>
  <c r="AA297" i="4"/>
  <c r="AB297" i="4"/>
  <c r="S298" i="4"/>
  <c r="T298" i="4"/>
  <c r="U298" i="4"/>
  <c r="V298" i="4"/>
  <c r="W298" i="4"/>
  <c r="X298" i="4"/>
  <c r="Y298" i="4"/>
  <c r="Z298" i="4"/>
  <c r="AA298" i="4"/>
  <c r="AB298" i="4"/>
  <c r="S299" i="4"/>
  <c r="T299" i="4"/>
  <c r="U299" i="4"/>
  <c r="V299" i="4"/>
  <c r="W299" i="4"/>
  <c r="X299" i="4"/>
  <c r="Y299" i="4"/>
  <c r="Z299" i="4"/>
  <c r="AA299" i="4"/>
  <c r="AB299" i="4"/>
  <c r="S300" i="4"/>
  <c r="T300" i="4"/>
  <c r="U300" i="4"/>
  <c r="V300" i="4"/>
  <c r="W300" i="4"/>
  <c r="X300" i="4"/>
  <c r="Y300" i="4"/>
  <c r="Z300" i="4"/>
  <c r="AA300" i="4"/>
  <c r="AB300" i="4"/>
  <c r="S301" i="4"/>
  <c r="T301" i="4"/>
  <c r="U301" i="4"/>
  <c r="V301" i="4"/>
  <c r="W301" i="4"/>
  <c r="X301" i="4"/>
  <c r="Y301" i="4"/>
  <c r="Z301" i="4"/>
  <c r="AA301" i="4"/>
  <c r="AB301" i="4"/>
  <c r="S302" i="4"/>
  <c r="T302" i="4"/>
  <c r="U302" i="4"/>
  <c r="V302" i="4"/>
  <c r="W302" i="4"/>
  <c r="X302" i="4"/>
  <c r="Y302" i="4"/>
  <c r="Z302" i="4"/>
  <c r="AA302" i="4"/>
  <c r="AB302" i="4"/>
  <c r="S303" i="4"/>
  <c r="T303" i="4"/>
  <c r="U303" i="4"/>
  <c r="V303" i="4"/>
  <c r="W303" i="4"/>
  <c r="X303" i="4"/>
  <c r="Y303" i="4"/>
  <c r="Z303" i="4"/>
  <c r="AA303" i="4"/>
  <c r="AB303" i="4"/>
  <c r="S304" i="4"/>
  <c r="T304" i="4"/>
  <c r="U304" i="4"/>
  <c r="V304" i="4"/>
  <c r="W304" i="4"/>
  <c r="X304" i="4"/>
  <c r="Y304" i="4"/>
  <c r="Z304" i="4"/>
  <c r="AA304" i="4"/>
  <c r="AB304" i="4"/>
  <c r="S305" i="4"/>
  <c r="T305" i="4"/>
  <c r="U305" i="4"/>
  <c r="V305" i="4"/>
  <c r="W305" i="4"/>
  <c r="X305" i="4"/>
  <c r="Y305" i="4"/>
  <c r="Z305" i="4"/>
  <c r="AA305" i="4"/>
  <c r="AB305" i="4"/>
  <c r="S306" i="4"/>
  <c r="T306" i="4"/>
  <c r="U306" i="4"/>
  <c r="V306" i="4"/>
  <c r="W306" i="4"/>
  <c r="X306" i="4"/>
  <c r="Y306" i="4"/>
  <c r="Z306" i="4"/>
  <c r="AA306" i="4"/>
  <c r="AB306" i="4"/>
  <c r="S307" i="4"/>
  <c r="T307" i="4"/>
  <c r="U307" i="4"/>
  <c r="V307" i="4"/>
  <c r="W307" i="4"/>
  <c r="X307" i="4"/>
  <c r="Y307" i="4"/>
  <c r="Z307" i="4"/>
  <c r="AA307" i="4"/>
  <c r="AB307" i="4"/>
  <c r="S308" i="4"/>
  <c r="T308" i="4"/>
  <c r="U308" i="4"/>
  <c r="V308" i="4"/>
  <c r="W308" i="4"/>
  <c r="X308" i="4"/>
  <c r="Y308" i="4"/>
  <c r="Z308" i="4"/>
  <c r="AA308" i="4"/>
  <c r="AB308" i="4"/>
  <c r="S309" i="4"/>
  <c r="T309" i="4"/>
  <c r="U309" i="4"/>
  <c r="V309" i="4"/>
  <c r="W309" i="4"/>
  <c r="X309" i="4"/>
  <c r="Y309" i="4"/>
  <c r="Z309" i="4"/>
  <c r="AA309" i="4"/>
  <c r="AB309" i="4"/>
  <c r="S310" i="4"/>
  <c r="T310" i="4"/>
  <c r="U310" i="4"/>
  <c r="V310" i="4"/>
  <c r="W310" i="4"/>
  <c r="X310" i="4"/>
  <c r="Y310" i="4"/>
  <c r="Z310" i="4"/>
  <c r="AA310" i="4"/>
  <c r="AB310" i="4"/>
  <c r="S311" i="4"/>
  <c r="T311" i="4"/>
  <c r="U311" i="4"/>
  <c r="V311" i="4"/>
  <c r="W311" i="4"/>
  <c r="X311" i="4"/>
  <c r="Y311" i="4"/>
  <c r="Z311" i="4"/>
  <c r="AA311" i="4"/>
  <c r="AB311" i="4"/>
  <c r="S312" i="4"/>
  <c r="T312" i="4"/>
  <c r="U312" i="4"/>
  <c r="V312" i="4"/>
  <c r="W312" i="4"/>
  <c r="X312" i="4"/>
  <c r="Y312" i="4"/>
  <c r="Z312" i="4"/>
  <c r="AA312" i="4"/>
  <c r="AB312" i="4"/>
  <c r="S313" i="4"/>
  <c r="T313" i="4"/>
  <c r="U313" i="4"/>
  <c r="V313" i="4"/>
  <c r="W313" i="4"/>
  <c r="X313" i="4"/>
  <c r="Y313" i="4"/>
  <c r="Z313" i="4"/>
  <c r="AA313" i="4"/>
  <c r="AB313" i="4"/>
  <c r="S314" i="4"/>
  <c r="T314" i="4"/>
  <c r="U314" i="4"/>
  <c r="V314" i="4"/>
  <c r="W314" i="4"/>
  <c r="X314" i="4"/>
  <c r="Y314" i="4"/>
  <c r="Z314" i="4"/>
  <c r="AA314" i="4"/>
  <c r="AB314" i="4"/>
  <c r="S315" i="4"/>
  <c r="T315" i="4"/>
  <c r="U315" i="4"/>
  <c r="V315" i="4"/>
  <c r="W315" i="4"/>
  <c r="X315" i="4"/>
  <c r="Y315" i="4"/>
  <c r="Z315" i="4"/>
  <c r="AA315" i="4"/>
  <c r="AB315" i="4"/>
  <c r="S316" i="4"/>
  <c r="T316" i="4"/>
  <c r="U316" i="4"/>
  <c r="V316" i="4"/>
  <c r="W316" i="4"/>
  <c r="X316" i="4"/>
  <c r="Y316" i="4"/>
  <c r="Z316" i="4"/>
  <c r="AA316" i="4"/>
  <c r="AB316" i="4"/>
  <c r="S317" i="4"/>
  <c r="T317" i="4"/>
  <c r="U317" i="4"/>
  <c r="V317" i="4"/>
  <c r="W317" i="4"/>
  <c r="X317" i="4"/>
  <c r="Y317" i="4"/>
  <c r="Z317" i="4"/>
  <c r="AA317" i="4"/>
  <c r="AB317" i="4"/>
  <c r="S318" i="4"/>
  <c r="T318" i="4"/>
  <c r="U318" i="4"/>
  <c r="V318" i="4"/>
  <c r="W318" i="4"/>
  <c r="X318" i="4"/>
  <c r="Y318" i="4"/>
  <c r="Z318" i="4"/>
  <c r="AA318" i="4"/>
  <c r="AB318" i="4"/>
  <c r="S319" i="4"/>
  <c r="T319" i="4"/>
  <c r="U319" i="4"/>
  <c r="V319" i="4"/>
  <c r="W319" i="4"/>
  <c r="X319" i="4"/>
  <c r="Y319" i="4"/>
  <c r="Z319" i="4"/>
  <c r="AA319" i="4"/>
  <c r="AB319" i="4"/>
  <c r="S320" i="4"/>
  <c r="T320" i="4"/>
  <c r="U320" i="4"/>
  <c r="V320" i="4"/>
  <c r="W320" i="4"/>
  <c r="X320" i="4"/>
  <c r="Y320" i="4"/>
  <c r="Z320" i="4"/>
  <c r="AA320" i="4"/>
  <c r="AB320" i="4"/>
  <c r="S321" i="4"/>
  <c r="T321" i="4"/>
  <c r="U321" i="4"/>
  <c r="V321" i="4"/>
  <c r="W321" i="4"/>
  <c r="X321" i="4"/>
  <c r="Y321" i="4"/>
  <c r="Z321" i="4"/>
  <c r="AA321" i="4"/>
  <c r="AB321" i="4"/>
  <c r="S322" i="4"/>
  <c r="T322" i="4"/>
  <c r="U322" i="4"/>
  <c r="V322" i="4"/>
  <c r="W322" i="4"/>
  <c r="X322" i="4"/>
  <c r="Y322" i="4"/>
  <c r="Z322" i="4"/>
  <c r="AA322" i="4"/>
  <c r="AB322" i="4"/>
  <c r="S323" i="4"/>
  <c r="T323" i="4"/>
  <c r="U323" i="4"/>
  <c r="V323" i="4"/>
  <c r="W323" i="4"/>
  <c r="X323" i="4"/>
  <c r="Y323" i="4"/>
  <c r="Z323" i="4"/>
  <c r="AA323" i="4"/>
  <c r="AB323" i="4"/>
  <c r="S324" i="4"/>
  <c r="T324" i="4"/>
  <c r="U324" i="4"/>
  <c r="V324" i="4"/>
  <c r="W324" i="4"/>
  <c r="X324" i="4"/>
  <c r="Y324" i="4"/>
  <c r="Z324" i="4"/>
  <c r="AA324" i="4"/>
  <c r="AB324" i="4"/>
  <c r="S325" i="4"/>
  <c r="T325" i="4"/>
  <c r="U325" i="4"/>
  <c r="V325" i="4"/>
  <c r="W325" i="4"/>
  <c r="X325" i="4"/>
  <c r="Y325" i="4"/>
  <c r="Z325" i="4"/>
  <c r="AA325" i="4"/>
  <c r="AB325" i="4"/>
  <c r="S326" i="4"/>
  <c r="T326" i="4"/>
  <c r="U326" i="4"/>
  <c r="V326" i="4"/>
  <c r="W326" i="4"/>
  <c r="X326" i="4"/>
  <c r="Y326" i="4"/>
  <c r="Z326" i="4"/>
  <c r="AA326" i="4"/>
  <c r="AB326" i="4"/>
  <c r="S327" i="4"/>
  <c r="T327" i="4"/>
  <c r="U327" i="4"/>
  <c r="V327" i="4"/>
  <c r="W327" i="4"/>
  <c r="X327" i="4"/>
  <c r="Y327" i="4"/>
  <c r="Z327" i="4"/>
  <c r="AA327" i="4"/>
  <c r="AB327" i="4"/>
  <c r="S328" i="4"/>
  <c r="T328" i="4"/>
  <c r="U328" i="4"/>
  <c r="V328" i="4"/>
  <c r="W328" i="4"/>
  <c r="X328" i="4"/>
  <c r="Y328" i="4"/>
  <c r="Z328" i="4"/>
  <c r="AA328" i="4"/>
  <c r="AB328" i="4"/>
  <c r="S329" i="4"/>
  <c r="T329" i="4"/>
  <c r="U329" i="4"/>
  <c r="V329" i="4"/>
  <c r="W329" i="4"/>
  <c r="X329" i="4"/>
  <c r="Y329" i="4"/>
  <c r="Z329" i="4"/>
  <c r="AA329" i="4"/>
  <c r="AB329" i="4"/>
  <c r="S330" i="4"/>
  <c r="T330" i="4"/>
  <c r="U330" i="4"/>
  <c r="V330" i="4"/>
  <c r="W330" i="4"/>
  <c r="X330" i="4"/>
  <c r="Y330" i="4"/>
  <c r="Z330" i="4"/>
  <c r="AA330" i="4"/>
  <c r="AB330" i="4"/>
  <c r="S331" i="4"/>
  <c r="T331" i="4"/>
  <c r="U331" i="4"/>
  <c r="V331" i="4"/>
  <c r="W331" i="4"/>
  <c r="X331" i="4"/>
  <c r="Y331" i="4"/>
  <c r="Z331" i="4"/>
  <c r="AA331" i="4"/>
  <c r="AB331" i="4"/>
  <c r="S332" i="4"/>
  <c r="T332" i="4"/>
  <c r="U332" i="4"/>
  <c r="V332" i="4"/>
  <c r="W332" i="4"/>
  <c r="X332" i="4"/>
  <c r="Y332" i="4"/>
  <c r="Z332" i="4"/>
  <c r="AA332" i="4"/>
  <c r="AB332" i="4"/>
  <c r="S333" i="4"/>
  <c r="T333" i="4"/>
  <c r="U333" i="4"/>
  <c r="V333" i="4"/>
  <c r="W333" i="4"/>
  <c r="X333" i="4"/>
  <c r="Y333" i="4"/>
  <c r="Z333" i="4"/>
  <c r="AA333" i="4"/>
  <c r="AB333" i="4"/>
  <c r="S334" i="4"/>
  <c r="T334" i="4"/>
  <c r="U334" i="4"/>
  <c r="V334" i="4"/>
  <c r="W334" i="4"/>
  <c r="X334" i="4"/>
  <c r="Y334" i="4"/>
  <c r="Z334" i="4"/>
  <c r="AA334" i="4"/>
  <c r="AB334" i="4"/>
  <c r="S335" i="4"/>
  <c r="T335" i="4"/>
  <c r="U335" i="4"/>
  <c r="V335" i="4"/>
  <c r="W335" i="4"/>
  <c r="X335" i="4"/>
  <c r="Y335" i="4"/>
  <c r="Z335" i="4"/>
  <c r="AA335" i="4"/>
  <c r="AB335" i="4"/>
  <c r="S336" i="4"/>
  <c r="T336" i="4"/>
  <c r="U336" i="4"/>
  <c r="V336" i="4"/>
  <c r="W336" i="4"/>
  <c r="X336" i="4"/>
  <c r="Y336" i="4"/>
  <c r="Z336" i="4"/>
  <c r="AA336" i="4"/>
  <c r="AB336" i="4"/>
  <c r="S337" i="4"/>
  <c r="T337" i="4"/>
  <c r="U337" i="4"/>
  <c r="V337" i="4"/>
  <c r="W337" i="4"/>
  <c r="X337" i="4"/>
  <c r="Y337" i="4"/>
  <c r="Z337" i="4"/>
  <c r="AA337" i="4"/>
  <c r="AB337" i="4"/>
  <c r="S338" i="4"/>
  <c r="T338" i="4"/>
  <c r="U338" i="4"/>
  <c r="V338" i="4"/>
  <c r="W338" i="4"/>
  <c r="X338" i="4"/>
  <c r="Y338" i="4"/>
  <c r="Z338" i="4"/>
  <c r="AA338" i="4"/>
  <c r="AB338" i="4"/>
  <c r="S339" i="4"/>
  <c r="T339" i="4"/>
  <c r="U339" i="4"/>
  <c r="V339" i="4"/>
  <c r="W339" i="4"/>
  <c r="X339" i="4"/>
  <c r="Y339" i="4"/>
  <c r="Z339" i="4"/>
  <c r="AA339" i="4"/>
  <c r="AB339" i="4"/>
  <c r="S340" i="4"/>
  <c r="T340" i="4"/>
  <c r="U340" i="4"/>
  <c r="V340" i="4"/>
  <c r="W340" i="4"/>
  <c r="X340" i="4"/>
  <c r="Y340" i="4"/>
  <c r="Z340" i="4"/>
  <c r="AA340" i="4"/>
  <c r="AB340" i="4"/>
  <c r="S341" i="4"/>
  <c r="T341" i="4"/>
  <c r="U341" i="4"/>
  <c r="V341" i="4"/>
  <c r="W341" i="4"/>
  <c r="X341" i="4"/>
  <c r="Y341" i="4"/>
  <c r="Z341" i="4"/>
  <c r="AA341" i="4"/>
  <c r="AB341" i="4"/>
  <c r="S342" i="4"/>
  <c r="T342" i="4"/>
  <c r="U342" i="4"/>
  <c r="V342" i="4"/>
  <c r="W342" i="4"/>
  <c r="X342" i="4"/>
  <c r="Y342" i="4"/>
  <c r="Z342" i="4"/>
  <c r="AA342" i="4"/>
  <c r="AB342" i="4"/>
  <c r="S343" i="4"/>
  <c r="T343" i="4"/>
  <c r="U343" i="4"/>
  <c r="V343" i="4"/>
  <c r="W343" i="4"/>
  <c r="X343" i="4"/>
  <c r="Y343" i="4"/>
  <c r="Z343" i="4"/>
  <c r="AA343" i="4"/>
  <c r="AB343" i="4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T144" i="3"/>
  <c r="U144" i="3"/>
  <c r="V144" i="3"/>
  <c r="W144" i="3"/>
  <c r="X144" i="3"/>
  <c r="Y144" i="3"/>
  <c r="Z144" i="3"/>
  <c r="AA144" i="3"/>
  <c r="AB144" i="3"/>
  <c r="AC144" i="3"/>
  <c r="AD144" i="3"/>
  <c r="T145" i="3"/>
  <c r="U145" i="3"/>
  <c r="V145" i="3"/>
  <c r="W145" i="3"/>
  <c r="X145" i="3"/>
  <c r="Y145" i="3"/>
  <c r="Z145" i="3"/>
  <c r="AA145" i="3"/>
  <c r="AB145" i="3"/>
  <c r="AC145" i="3"/>
  <c r="AD145" i="3"/>
  <c r="T146" i="3"/>
  <c r="U146" i="3"/>
  <c r="V146" i="3"/>
  <c r="W146" i="3"/>
  <c r="X146" i="3"/>
  <c r="Y146" i="3"/>
  <c r="Z146" i="3"/>
  <c r="AA146" i="3"/>
  <c r="AB146" i="3"/>
  <c r="AC146" i="3"/>
  <c r="AD146" i="3"/>
  <c r="T147" i="3"/>
  <c r="U147" i="3"/>
  <c r="V147" i="3"/>
  <c r="W147" i="3"/>
  <c r="X147" i="3"/>
  <c r="Y147" i="3"/>
  <c r="Z147" i="3"/>
  <c r="AA147" i="3"/>
  <c r="AB147" i="3"/>
  <c r="AC147" i="3"/>
  <c r="AD147" i="3"/>
  <c r="T148" i="3"/>
  <c r="U148" i="3"/>
  <c r="V148" i="3"/>
  <c r="W148" i="3"/>
  <c r="X148" i="3"/>
  <c r="Y148" i="3"/>
  <c r="Z148" i="3"/>
  <c r="AA148" i="3"/>
  <c r="AB148" i="3"/>
  <c r="AC148" i="3"/>
  <c r="AD148" i="3"/>
  <c r="T149" i="3"/>
  <c r="U149" i="3"/>
  <c r="V149" i="3"/>
  <c r="W149" i="3"/>
  <c r="X149" i="3"/>
  <c r="Y149" i="3"/>
  <c r="Z149" i="3"/>
  <c r="AA149" i="3"/>
  <c r="AB149" i="3"/>
  <c r="AC149" i="3"/>
  <c r="AD149" i="3"/>
  <c r="T150" i="3"/>
  <c r="U150" i="3"/>
  <c r="V150" i="3"/>
  <c r="W150" i="3"/>
  <c r="X150" i="3"/>
  <c r="Y150" i="3"/>
  <c r="Z150" i="3"/>
  <c r="AA150" i="3"/>
  <c r="AB150" i="3"/>
  <c r="AC150" i="3"/>
  <c r="AD150" i="3"/>
  <c r="T151" i="3"/>
  <c r="U151" i="3"/>
  <c r="V151" i="3"/>
  <c r="W151" i="3"/>
  <c r="X151" i="3"/>
  <c r="Y151" i="3"/>
  <c r="Z151" i="3"/>
  <c r="AA151" i="3"/>
  <c r="AB151" i="3"/>
  <c r="AC151" i="3"/>
  <c r="AD151" i="3"/>
  <c r="T152" i="3"/>
  <c r="U152" i="3"/>
  <c r="V152" i="3"/>
  <c r="W152" i="3"/>
  <c r="X152" i="3"/>
  <c r="Y152" i="3"/>
  <c r="Z152" i="3"/>
  <c r="AA152" i="3"/>
  <c r="AB152" i="3"/>
  <c r="AC152" i="3"/>
  <c r="AD152" i="3"/>
  <c r="T153" i="3"/>
  <c r="U153" i="3"/>
  <c r="V153" i="3"/>
  <c r="W153" i="3"/>
  <c r="X153" i="3"/>
  <c r="Y153" i="3"/>
  <c r="Z153" i="3"/>
  <c r="AA153" i="3"/>
  <c r="AB153" i="3"/>
  <c r="AC153" i="3"/>
  <c r="AD153" i="3"/>
  <c r="T154" i="3"/>
  <c r="U154" i="3"/>
  <c r="V154" i="3"/>
  <c r="W154" i="3"/>
  <c r="X154" i="3"/>
  <c r="Y154" i="3"/>
  <c r="Z154" i="3"/>
  <c r="AA154" i="3"/>
  <c r="AB154" i="3"/>
  <c r="AC154" i="3"/>
  <c r="AD154" i="3"/>
  <c r="T155" i="3"/>
  <c r="U155" i="3"/>
  <c r="V155" i="3"/>
  <c r="W155" i="3"/>
  <c r="X155" i="3"/>
  <c r="Y155" i="3"/>
  <c r="Z155" i="3"/>
  <c r="AA155" i="3"/>
  <c r="AB155" i="3"/>
  <c r="AC155" i="3"/>
  <c r="AD155" i="3"/>
  <c r="T156" i="3"/>
  <c r="U156" i="3"/>
  <c r="V156" i="3"/>
  <c r="W156" i="3"/>
  <c r="X156" i="3"/>
  <c r="Y156" i="3"/>
  <c r="Z156" i="3"/>
  <c r="AA156" i="3"/>
  <c r="AB156" i="3"/>
  <c r="AC156" i="3"/>
  <c r="AD156" i="3"/>
  <c r="T157" i="3"/>
  <c r="U157" i="3"/>
  <c r="V157" i="3"/>
  <c r="W157" i="3"/>
  <c r="X157" i="3"/>
  <c r="Y157" i="3"/>
  <c r="Z157" i="3"/>
  <c r="AA157" i="3"/>
  <c r="AB157" i="3"/>
  <c r="AC157" i="3"/>
  <c r="AD157" i="3"/>
  <c r="T158" i="3"/>
  <c r="U158" i="3"/>
  <c r="V158" i="3"/>
  <c r="W158" i="3"/>
  <c r="X158" i="3"/>
  <c r="Y158" i="3"/>
  <c r="Z158" i="3"/>
  <c r="AA158" i="3"/>
  <c r="AB158" i="3"/>
  <c r="AC158" i="3"/>
  <c r="AD158" i="3"/>
  <c r="T159" i="3"/>
  <c r="U159" i="3"/>
  <c r="V159" i="3"/>
  <c r="W159" i="3"/>
  <c r="X159" i="3"/>
  <c r="Y159" i="3"/>
  <c r="Z159" i="3"/>
  <c r="AA159" i="3"/>
  <c r="AB159" i="3"/>
  <c r="AC159" i="3"/>
  <c r="AD159" i="3"/>
  <c r="T160" i="3"/>
  <c r="U160" i="3"/>
  <c r="V160" i="3"/>
  <c r="W160" i="3"/>
  <c r="X160" i="3"/>
  <c r="Y160" i="3"/>
  <c r="Z160" i="3"/>
  <c r="AA160" i="3"/>
  <c r="AB160" i="3"/>
  <c r="AC160" i="3"/>
  <c r="AD160" i="3"/>
  <c r="T161" i="3"/>
  <c r="U161" i="3"/>
  <c r="V161" i="3"/>
  <c r="W161" i="3"/>
  <c r="X161" i="3"/>
  <c r="Y161" i="3"/>
  <c r="Z161" i="3"/>
  <c r="AA161" i="3"/>
  <c r="AB161" i="3"/>
  <c r="AC161" i="3"/>
  <c r="AD161" i="3"/>
  <c r="T162" i="3"/>
  <c r="U162" i="3"/>
  <c r="V162" i="3"/>
  <c r="W162" i="3"/>
  <c r="X162" i="3"/>
  <c r="Y162" i="3"/>
  <c r="Z162" i="3"/>
  <c r="AA162" i="3"/>
  <c r="AB162" i="3"/>
  <c r="AC162" i="3"/>
  <c r="AD162" i="3"/>
  <c r="T163" i="3"/>
  <c r="U163" i="3"/>
  <c r="V163" i="3"/>
  <c r="W163" i="3"/>
  <c r="X163" i="3"/>
  <c r="Y163" i="3"/>
  <c r="Z163" i="3"/>
  <c r="AA163" i="3"/>
  <c r="AB163" i="3"/>
  <c r="AC163" i="3"/>
  <c r="AD163" i="3"/>
  <c r="T164" i="3"/>
  <c r="U164" i="3"/>
  <c r="V164" i="3"/>
  <c r="W164" i="3"/>
  <c r="X164" i="3"/>
  <c r="Y164" i="3"/>
  <c r="Z164" i="3"/>
  <c r="AA164" i="3"/>
  <c r="AB164" i="3"/>
  <c r="AC164" i="3"/>
  <c r="AD164" i="3"/>
  <c r="T165" i="3"/>
  <c r="U165" i="3"/>
  <c r="V165" i="3"/>
  <c r="W165" i="3"/>
  <c r="X165" i="3"/>
  <c r="Y165" i="3"/>
  <c r="Z165" i="3"/>
  <c r="AA165" i="3"/>
  <c r="AB165" i="3"/>
  <c r="AC165" i="3"/>
  <c r="AD165" i="3"/>
  <c r="T166" i="3"/>
  <c r="U166" i="3"/>
  <c r="V166" i="3"/>
  <c r="W166" i="3"/>
  <c r="X166" i="3"/>
  <c r="Y166" i="3"/>
  <c r="Z166" i="3"/>
  <c r="AA166" i="3"/>
  <c r="AB166" i="3"/>
  <c r="AC166" i="3"/>
  <c r="AD166" i="3"/>
  <c r="T167" i="3"/>
  <c r="U167" i="3"/>
  <c r="V167" i="3"/>
  <c r="W167" i="3"/>
  <c r="X167" i="3"/>
  <c r="Y167" i="3"/>
  <c r="Z167" i="3"/>
  <c r="AA167" i="3"/>
  <c r="AB167" i="3"/>
  <c r="AC167" i="3"/>
  <c r="AD167" i="3"/>
  <c r="T168" i="3"/>
  <c r="U168" i="3"/>
  <c r="V168" i="3"/>
  <c r="W168" i="3"/>
  <c r="X168" i="3"/>
  <c r="Y168" i="3"/>
  <c r="Z168" i="3"/>
  <c r="AA168" i="3"/>
  <c r="AB168" i="3"/>
  <c r="AC168" i="3"/>
  <c r="AD168" i="3"/>
  <c r="T169" i="3"/>
  <c r="U169" i="3"/>
  <c r="V169" i="3"/>
  <c r="W169" i="3"/>
  <c r="X169" i="3"/>
  <c r="Y169" i="3"/>
  <c r="Z169" i="3"/>
  <c r="AA169" i="3"/>
  <c r="AB169" i="3"/>
  <c r="AC169" i="3"/>
  <c r="AD169" i="3"/>
  <c r="T170" i="3"/>
  <c r="U170" i="3"/>
  <c r="V170" i="3"/>
  <c r="W170" i="3"/>
  <c r="X170" i="3"/>
  <c r="Y170" i="3"/>
  <c r="Z170" i="3"/>
  <c r="AA170" i="3"/>
  <c r="AB170" i="3"/>
  <c r="AC170" i="3"/>
  <c r="AD170" i="3"/>
  <c r="T171" i="3"/>
  <c r="U171" i="3"/>
  <c r="V171" i="3"/>
  <c r="W171" i="3"/>
  <c r="X171" i="3"/>
  <c r="Y171" i="3"/>
  <c r="Z171" i="3"/>
  <c r="AA171" i="3"/>
  <c r="AB171" i="3"/>
  <c r="AC171" i="3"/>
  <c r="AD171" i="3"/>
  <c r="T172" i="3"/>
  <c r="U172" i="3"/>
  <c r="V172" i="3"/>
  <c r="W172" i="3"/>
  <c r="X172" i="3"/>
  <c r="Y172" i="3"/>
  <c r="Z172" i="3"/>
  <c r="AA172" i="3"/>
  <c r="AB172" i="3"/>
  <c r="AC172" i="3"/>
  <c r="AD172" i="3"/>
  <c r="T173" i="3"/>
  <c r="U173" i="3"/>
  <c r="V173" i="3"/>
  <c r="W173" i="3"/>
  <c r="X173" i="3"/>
  <c r="Y173" i="3"/>
  <c r="Z173" i="3"/>
  <c r="AA173" i="3"/>
  <c r="AB173" i="3"/>
  <c r="AC173" i="3"/>
  <c r="AD173" i="3"/>
  <c r="T174" i="3"/>
  <c r="U174" i="3"/>
  <c r="V174" i="3"/>
  <c r="W174" i="3"/>
  <c r="X174" i="3"/>
  <c r="Y174" i="3"/>
  <c r="Z174" i="3"/>
  <c r="AA174" i="3"/>
  <c r="AB174" i="3"/>
  <c r="AC174" i="3"/>
  <c r="AD174" i="3"/>
  <c r="T175" i="3"/>
  <c r="U175" i="3"/>
  <c r="V175" i="3"/>
  <c r="W175" i="3"/>
  <c r="X175" i="3"/>
  <c r="Y175" i="3"/>
  <c r="Z175" i="3"/>
  <c r="AA175" i="3"/>
  <c r="AB175" i="3"/>
  <c r="AC175" i="3"/>
  <c r="AD175" i="3"/>
  <c r="T176" i="3"/>
  <c r="U176" i="3"/>
  <c r="V176" i="3"/>
  <c r="W176" i="3"/>
  <c r="X176" i="3"/>
  <c r="Y176" i="3"/>
  <c r="Z176" i="3"/>
  <c r="AA176" i="3"/>
  <c r="AB176" i="3"/>
  <c r="AC176" i="3"/>
  <c r="AD176" i="3"/>
  <c r="T177" i="3"/>
  <c r="U177" i="3"/>
  <c r="V177" i="3"/>
  <c r="W177" i="3"/>
  <c r="X177" i="3"/>
  <c r="Y177" i="3"/>
  <c r="Z177" i="3"/>
  <c r="AA177" i="3"/>
  <c r="AB177" i="3"/>
  <c r="AC177" i="3"/>
  <c r="AD177" i="3"/>
  <c r="T178" i="3"/>
  <c r="U178" i="3"/>
  <c r="V178" i="3"/>
  <c r="W178" i="3"/>
  <c r="X178" i="3"/>
  <c r="Y178" i="3"/>
  <c r="Z178" i="3"/>
  <c r="AA178" i="3"/>
  <c r="AB178" i="3"/>
  <c r="AC178" i="3"/>
  <c r="AD178" i="3"/>
  <c r="T179" i="3"/>
  <c r="U179" i="3"/>
  <c r="V179" i="3"/>
  <c r="W179" i="3"/>
  <c r="X179" i="3"/>
  <c r="Y179" i="3"/>
  <c r="Z179" i="3"/>
  <c r="AA179" i="3"/>
  <c r="AB179" i="3"/>
  <c r="AC179" i="3"/>
  <c r="AD179" i="3"/>
  <c r="T180" i="3"/>
  <c r="U180" i="3"/>
  <c r="V180" i="3"/>
  <c r="W180" i="3"/>
  <c r="X180" i="3"/>
  <c r="Y180" i="3"/>
  <c r="Z180" i="3"/>
  <c r="AA180" i="3"/>
  <c r="AB180" i="3"/>
  <c r="AC180" i="3"/>
  <c r="AD180" i="3"/>
  <c r="T181" i="3"/>
  <c r="U181" i="3"/>
  <c r="V181" i="3"/>
  <c r="W181" i="3"/>
  <c r="X181" i="3"/>
  <c r="Y181" i="3"/>
  <c r="Z181" i="3"/>
  <c r="AA181" i="3"/>
  <c r="AB181" i="3"/>
  <c r="AC181" i="3"/>
  <c r="AD181" i="3"/>
  <c r="T182" i="3"/>
  <c r="U182" i="3"/>
  <c r="V182" i="3"/>
  <c r="W182" i="3"/>
  <c r="X182" i="3"/>
  <c r="Y182" i="3"/>
  <c r="Z182" i="3"/>
  <c r="AA182" i="3"/>
  <c r="AB182" i="3"/>
  <c r="AC182" i="3"/>
  <c r="AD182" i="3"/>
  <c r="T183" i="3"/>
  <c r="U183" i="3"/>
  <c r="V183" i="3"/>
  <c r="W183" i="3"/>
  <c r="X183" i="3"/>
  <c r="Y183" i="3"/>
  <c r="Z183" i="3"/>
  <c r="AA183" i="3"/>
  <c r="AB183" i="3"/>
  <c r="AC183" i="3"/>
  <c r="AD183" i="3"/>
  <c r="T184" i="3"/>
  <c r="U184" i="3"/>
  <c r="V184" i="3"/>
  <c r="W184" i="3"/>
  <c r="X184" i="3"/>
  <c r="Y184" i="3"/>
  <c r="Z184" i="3"/>
  <c r="AA184" i="3"/>
  <c r="AB184" i="3"/>
  <c r="AC184" i="3"/>
  <c r="AD184" i="3"/>
  <c r="T185" i="3"/>
  <c r="U185" i="3"/>
  <c r="V185" i="3"/>
  <c r="W185" i="3"/>
  <c r="X185" i="3"/>
  <c r="Y185" i="3"/>
  <c r="Z185" i="3"/>
  <c r="AA185" i="3"/>
  <c r="AB185" i="3"/>
  <c r="AC185" i="3"/>
  <c r="AD185" i="3"/>
  <c r="T186" i="3"/>
  <c r="U186" i="3"/>
  <c r="V186" i="3"/>
  <c r="W186" i="3"/>
  <c r="X186" i="3"/>
  <c r="Y186" i="3"/>
  <c r="Z186" i="3"/>
  <c r="AA186" i="3"/>
  <c r="AB186" i="3"/>
  <c r="AC186" i="3"/>
  <c r="AD186" i="3"/>
  <c r="T187" i="3"/>
  <c r="U187" i="3"/>
  <c r="V187" i="3"/>
  <c r="W187" i="3"/>
  <c r="X187" i="3"/>
  <c r="Y187" i="3"/>
  <c r="Z187" i="3"/>
  <c r="AA187" i="3"/>
  <c r="AB187" i="3"/>
  <c r="AC187" i="3"/>
  <c r="AD187" i="3"/>
  <c r="T188" i="3"/>
  <c r="U188" i="3"/>
  <c r="V188" i="3"/>
  <c r="W188" i="3"/>
  <c r="X188" i="3"/>
  <c r="Y188" i="3"/>
  <c r="Z188" i="3"/>
  <c r="AA188" i="3"/>
  <c r="AB188" i="3"/>
  <c r="AC188" i="3"/>
  <c r="AD188" i="3"/>
  <c r="T189" i="3"/>
  <c r="U189" i="3"/>
  <c r="V189" i="3"/>
  <c r="W189" i="3"/>
  <c r="X189" i="3"/>
  <c r="Y189" i="3"/>
  <c r="Z189" i="3"/>
  <c r="AA189" i="3"/>
  <c r="AB189" i="3"/>
  <c r="AC189" i="3"/>
  <c r="AD189" i="3"/>
  <c r="T190" i="3"/>
  <c r="U190" i="3"/>
  <c r="V190" i="3"/>
  <c r="W190" i="3"/>
  <c r="X190" i="3"/>
  <c r="Y190" i="3"/>
  <c r="Z190" i="3"/>
  <c r="AA190" i="3"/>
  <c r="AB190" i="3"/>
  <c r="AC190" i="3"/>
  <c r="AD190" i="3"/>
  <c r="T191" i="3"/>
  <c r="U191" i="3"/>
  <c r="V191" i="3"/>
  <c r="W191" i="3"/>
  <c r="X191" i="3"/>
  <c r="Y191" i="3"/>
  <c r="Z191" i="3"/>
  <c r="AA191" i="3"/>
  <c r="AB191" i="3"/>
  <c r="AC191" i="3"/>
  <c r="AD191" i="3"/>
  <c r="T192" i="3"/>
  <c r="U192" i="3"/>
  <c r="V192" i="3"/>
  <c r="W192" i="3"/>
  <c r="X192" i="3"/>
  <c r="Y192" i="3"/>
  <c r="Z192" i="3"/>
  <c r="AA192" i="3"/>
  <c r="AB192" i="3"/>
  <c r="AC192" i="3"/>
  <c r="AD192" i="3"/>
  <c r="T193" i="3"/>
  <c r="U193" i="3"/>
  <c r="V193" i="3"/>
  <c r="W193" i="3"/>
  <c r="X193" i="3"/>
  <c r="Y193" i="3"/>
  <c r="Z193" i="3"/>
  <c r="AA193" i="3"/>
  <c r="AB193" i="3"/>
  <c r="AC193" i="3"/>
  <c r="AD193" i="3"/>
  <c r="T194" i="3"/>
  <c r="U194" i="3"/>
  <c r="V194" i="3"/>
  <c r="W194" i="3"/>
  <c r="X194" i="3"/>
  <c r="Y194" i="3"/>
  <c r="Z194" i="3"/>
  <c r="AA194" i="3"/>
  <c r="AB194" i="3"/>
  <c r="AC194" i="3"/>
  <c r="AD194" i="3"/>
  <c r="T195" i="3"/>
  <c r="U195" i="3"/>
  <c r="V195" i="3"/>
  <c r="W195" i="3"/>
  <c r="X195" i="3"/>
  <c r="Y195" i="3"/>
  <c r="Z195" i="3"/>
  <c r="AA195" i="3"/>
  <c r="AB195" i="3"/>
  <c r="AC195" i="3"/>
  <c r="AD195" i="3"/>
  <c r="T196" i="3"/>
  <c r="U196" i="3"/>
  <c r="V196" i="3"/>
  <c r="W196" i="3"/>
  <c r="X196" i="3"/>
  <c r="Y196" i="3"/>
  <c r="Z196" i="3"/>
  <c r="AA196" i="3"/>
  <c r="AB196" i="3"/>
  <c r="AC196" i="3"/>
  <c r="AD196" i="3"/>
  <c r="T197" i="3"/>
  <c r="U197" i="3"/>
  <c r="V197" i="3"/>
  <c r="W197" i="3"/>
  <c r="X197" i="3"/>
  <c r="Y197" i="3"/>
  <c r="Z197" i="3"/>
  <c r="AA197" i="3"/>
  <c r="AB197" i="3"/>
  <c r="AC197" i="3"/>
  <c r="AD197" i="3"/>
  <c r="T198" i="3"/>
  <c r="U198" i="3"/>
  <c r="V198" i="3"/>
  <c r="W198" i="3"/>
  <c r="X198" i="3"/>
  <c r="Y198" i="3"/>
  <c r="Z198" i="3"/>
  <c r="AA198" i="3"/>
  <c r="AB198" i="3"/>
  <c r="AC198" i="3"/>
  <c r="AD198" i="3"/>
  <c r="T199" i="3"/>
  <c r="U199" i="3"/>
  <c r="V199" i="3"/>
  <c r="W199" i="3"/>
  <c r="X199" i="3"/>
  <c r="Y199" i="3"/>
  <c r="Z199" i="3"/>
  <c r="AA199" i="3"/>
  <c r="AB199" i="3"/>
  <c r="AC199" i="3"/>
  <c r="AD199" i="3"/>
  <c r="T200" i="3"/>
  <c r="U200" i="3"/>
  <c r="V200" i="3"/>
  <c r="W200" i="3"/>
  <c r="X200" i="3"/>
  <c r="Y200" i="3"/>
  <c r="Z200" i="3"/>
  <c r="AA200" i="3"/>
  <c r="AB200" i="3"/>
  <c r="AC200" i="3"/>
  <c r="AD200" i="3"/>
  <c r="T201" i="3"/>
  <c r="U201" i="3"/>
  <c r="V201" i="3"/>
  <c r="W201" i="3"/>
  <c r="X201" i="3"/>
  <c r="Y201" i="3"/>
  <c r="Z201" i="3"/>
  <c r="AA201" i="3"/>
  <c r="AB201" i="3"/>
  <c r="AC201" i="3"/>
  <c r="AD201" i="3"/>
  <c r="T202" i="3"/>
  <c r="U202" i="3"/>
  <c r="V202" i="3"/>
  <c r="W202" i="3"/>
  <c r="X202" i="3"/>
  <c r="Y202" i="3"/>
  <c r="Z202" i="3"/>
  <c r="AA202" i="3"/>
  <c r="AB202" i="3"/>
  <c r="AC202" i="3"/>
  <c r="AD202" i="3"/>
  <c r="T203" i="3"/>
  <c r="U203" i="3"/>
  <c r="V203" i="3"/>
  <c r="W203" i="3"/>
  <c r="X203" i="3"/>
  <c r="Y203" i="3"/>
  <c r="Z203" i="3"/>
  <c r="AA203" i="3"/>
  <c r="AB203" i="3"/>
  <c r="AC203" i="3"/>
  <c r="AD203" i="3"/>
  <c r="T204" i="3"/>
  <c r="U204" i="3"/>
  <c r="V204" i="3"/>
  <c r="W204" i="3"/>
  <c r="X204" i="3"/>
  <c r="Y204" i="3"/>
  <c r="Z204" i="3"/>
  <c r="AA204" i="3"/>
  <c r="AB204" i="3"/>
  <c r="AC204" i="3"/>
  <c r="AD204" i="3"/>
  <c r="T205" i="3"/>
  <c r="U205" i="3"/>
  <c r="V205" i="3"/>
  <c r="W205" i="3"/>
  <c r="X205" i="3"/>
  <c r="Y205" i="3"/>
  <c r="Z205" i="3"/>
  <c r="AA205" i="3"/>
  <c r="AB205" i="3"/>
  <c r="AC205" i="3"/>
  <c r="AD205" i="3"/>
  <c r="T206" i="3"/>
  <c r="U206" i="3"/>
  <c r="V206" i="3"/>
  <c r="W206" i="3"/>
  <c r="X206" i="3"/>
  <c r="Y206" i="3"/>
  <c r="Z206" i="3"/>
  <c r="AA206" i="3"/>
  <c r="AB206" i="3"/>
  <c r="AC206" i="3"/>
  <c r="AD206" i="3"/>
  <c r="T207" i="3"/>
  <c r="U207" i="3"/>
  <c r="V207" i="3"/>
  <c r="W207" i="3"/>
  <c r="X207" i="3"/>
  <c r="Y207" i="3"/>
  <c r="Z207" i="3"/>
  <c r="AA207" i="3"/>
  <c r="AB207" i="3"/>
  <c r="AC207" i="3"/>
  <c r="AD207" i="3"/>
  <c r="T208" i="3"/>
  <c r="U208" i="3"/>
  <c r="V208" i="3"/>
  <c r="W208" i="3"/>
  <c r="X208" i="3"/>
  <c r="Y208" i="3"/>
  <c r="Z208" i="3"/>
  <c r="AA208" i="3"/>
  <c r="AB208" i="3"/>
  <c r="AC208" i="3"/>
  <c r="AD208" i="3"/>
  <c r="T209" i="3"/>
  <c r="U209" i="3"/>
  <c r="V209" i="3"/>
  <c r="W209" i="3"/>
  <c r="X209" i="3"/>
  <c r="Y209" i="3"/>
  <c r="Z209" i="3"/>
  <c r="AA209" i="3"/>
  <c r="AB209" i="3"/>
  <c r="AC209" i="3"/>
  <c r="AD209" i="3"/>
  <c r="T210" i="3"/>
  <c r="U210" i="3"/>
  <c r="V210" i="3"/>
  <c r="W210" i="3"/>
  <c r="X210" i="3"/>
  <c r="Y210" i="3"/>
  <c r="Z210" i="3"/>
  <c r="AA210" i="3"/>
  <c r="AB210" i="3"/>
  <c r="AC210" i="3"/>
  <c r="AD210" i="3"/>
  <c r="T211" i="3"/>
  <c r="U211" i="3"/>
  <c r="V211" i="3"/>
  <c r="W211" i="3"/>
  <c r="X211" i="3"/>
  <c r="Y211" i="3"/>
  <c r="Z211" i="3"/>
  <c r="AA211" i="3"/>
  <c r="AB211" i="3"/>
  <c r="AC211" i="3"/>
  <c r="AD211" i="3"/>
  <c r="T212" i="3"/>
  <c r="U212" i="3"/>
  <c r="V212" i="3"/>
  <c r="W212" i="3"/>
  <c r="X212" i="3"/>
  <c r="Y212" i="3"/>
  <c r="Z212" i="3"/>
  <c r="AA212" i="3"/>
  <c r="AB212" i="3"/>
  <c r="AC212" i="3"/>
  <c r="AD212" i="3"/>
  <c r="T213" i="3"/>
  <c r="U213" i="3"/>
  <c r="V213" i="3"/>
  <c r="W213" i="3"/>
  <c r="X213" i="3"/>
  <c r="Y213" i="3"/>
  <c r="Z213" i="3"/>
  <c r="AA213" i="3"/>
  <c r="AB213" i="3"/>
  <c r="AC213" i="3"/>
  <c r="AD213" i="3"/>
  <c r="T214" i="3"/>
  <c r="U214" i="3"/>
  <c r="V214" i="3"/>
  <c r="W214" i="3"/>
  <c r="X214" i="3"/>
  <c r="Y214" i="3"/>
  <c r="Z214" i="3"/>
  <c r="AA214" i="3"/>
  <c r="AB214" i="3"/>
  <c r="AC214" i="3"/>
  <c r="AD214" i="3"/>
  <c r="T215" i="3"/>
  <c r="U215" i="3"/>
  <c r="V215" i="3"/>
  <c r="W215" i="3"/>
  <c r="X215" i="3"/>
  <c r="Y215" i="3"/>
  <c r="Z215" i="3"/>
  <c r="AA215" i="3"/>
  <c r="AB215" i="3"/>
  <c r="AC215" i="3"/>
  <c r="AD215" i="3"/>
  <c r="T216" i="3"/>
  <c r="U216" i="3"/>
  <c r="V216" i="3"/>
  <c r="W216" i="3"/>
  <c r="X216" i="3"/>
  <c r="Y216" i="3"/>
  <c r="Z216" i="3"/>
  <c r="AA216" i="3"/>
  <c r="AB216" i="3"/>
  <c r="AC216" i="3"/>
  <c r="AD216" i="3"/>
  <c r="T217" i="3"/>
  <c r="U217" i="3"/>
  <c r="V217" i="3"/>
  <c r="W217" i="3"/>
  <c r="X217" i="3"/>
  <c r="Y217" i="3"/>
  <c r="Z217" i="3"/>
  <c r="AA217" i="3"/>
  <c r="AB217" i="3"/>
  <c r="AC217" i="3"/>
  <c r="AD217" i="3"/>
  <c r="T218" i="3"/>
  <c r="U218" i="3"/>
  <c r="V218" i="3"/>
  <c r="W218" i="3"/>
  <c r="X218" i="3"/>
  <c r="Y218" i="3"/>
  <c r="Z218" i="3"/>
  <c r="AA218" i="3"/>
  <c r="AB218" i="3"/>
  <c r="AC218" i="3"/>
  <c r="AD218" i="3"/>
  <c r="T219" i="3"/>
  <c r="U219" i="3"/>
  <c r="V219" i="3"/>
  <c r="W219" i="3"/>
  <c r="X219" i="3"/>
  <c r="Y219" i="3"/>
  <c r="Z219" i="3"/>
  <c r="AA219" i="3"/>
  <c r="AB219" i="3"/>
  <c r="AC219" i="3"/>
  <c r="AD219" i="3"/>
  <c r="T220" i="3"/>
  <c r="U220" i="3"/>
  <c r="V220" i="3"/>
  <c r="W220" i="3"/>
  <c r="X220" i="3"/>
  <c r="Y220" i="3"/>
  <c r="Z220" i="3"/>
  <c r="AA220" i="3"/>
  <c r="AB220" i="3"/>
  <c r="AC220" i="3"/>
  <c r="AD220" i="3"/>
  <c r="T221" i="3"/>
  <c r="U221" i="3"/>
  <c r="V221" i="3"/>
  <c r="W221" i="3"/>
  <c r="X221" i="3"/>
  <c r="Y221" i="3"/>
  <c r="Z221" i="3"/>
  <c r="AA221" i="3"/>
  <c r="AB221" i="3"/>
  <c r="AC221" i="3"/>
  <c r="AD221" i="3"/>
  <c r="T222" i="3"/>
  <c r="U222" i="3"/>
  <c r="V222" i="3"/>
  <c r="W222" i="3"/>
  <c r="X222" i="3"/>
  <c r="Y222" i="3"/>
  <c r="Z222" i="3"/>
  <c r="AA222" i="3"/>
  <c r="AB222" i="3"/>
  <c r="AC222" i="3"/>
  <c r="AD222" i="3"/>
  <c r="T223" i="3"/>
  <c r="U223" i="3"/>
  <c r="V223" i="3"/>
  <c r="W223" i="3"/>
  <c r="X223" i="3"/>
  <c r="Y223" i="3"/>
  <c r="Z223" i="3"/>
  <c r="AA223" i="3"/>
  <c r="AB223" i="3"/>
  <c r="AC223" i="3"/>
  <c r="AD223" i="3"/>
  <c r="T224" i="3"/>
  <c r="U224" i="3"/>
  <c r="V224" i="3"/>
  <c r="W224" i="3"/>
  <c r="X224" i="3"/>
  <c r="Y224" i="3"/>
  <c r="Z224" i="3"/>
  <c r="AA224" i="3"/>
  <c r="AB224" i="3"/>
  <c r="AC224" i="3"/>
  <c r="AD224" i="3"/>
  <c r="T225" i="3"/>
  <c r="U225" i="3"/>
  <c r="V225" i="3"/>
  <c r="W225" i="3"/>
  <c r="X225" i="3"/>
  <c r="Y225" i="3"/>
  <c r="Z225" i="3"/>
  <c r="AA225" i="3"/>
  <c r="AB225" i="3"/>
  <c r="AC225" i="3"/>
  <c r="AD225" i="3"/>
  <c r="T226" i="3"/>
  <c r="U226" i="3"/>
  <c r="V226" i="3"/>
  <c r="W226" i="3"/>
  <c r="X226" i="3"/>
  <c r="Y226" i="3"/>
  <c r="Z226" i="3"/>
  <c r="AA226" i="3"/>
  <c r="AB226" i="3"/>
  <c r="AC226" i="3"/>
  <c r="AD226" i="3"/>
  <c r="T227" i="3"/>
  <c r="U227" i="3"/>
  <c r="V227" i="3"/>
  <c r="W227" i="3"/>
  <c r="X227" i="3"/>
  <c r="Y227" i="3"/>
  <c r="Z227" i="3"/>
  <c r="AA227" i="3"/>
  <c r="AB227" i="3"/>
  <c r="AC227" i="3"/>
  <c r="AD227" i="3"/>
  <c r="T228" i="3"/>
  <c r="U228" i="3"/>
  <c r="V228" i="3"/>
  <c r="W228" i="3"/>
  <c r="X228" i="3"/>
  <c r="Y228" i="3"/>
  <c r="Z228" i="3"/>
  <c r="AA228" i="3"/>
  <c r="AB228" i="3"/>
  <c r="AC228" i="3"/>
  <c r="AD228" i="3"/>
  <c r="T229" i="3"/>
  <c r="U229" i="3"/>
  <c r="V229" i="3"/>
  <c r="W229" i="3"/>
  <c r="X229" i="3"/>
  <c r="Y229" i="3"/>
  <c r="Z229" i="3"/>
  <c r="AA229" i="3"/>
  <c r="AB229" i="3"/>
  <c r="AC229" i="3"/>
  <c r="AD229" i="3"/>
  <c r="T230" i="3"/>
  <c r="U230" i="3"/>
  <c r="V230" i="3"/>
  <c r="W230" i="3"/>
  <c r="X230" i="3"/>
  <c r="Y230" i="3"/>
  <c r="Z230" i="3"/>
  <c r="AA230" i="3"/>
  <c r="AB230" i="3"/>
  <c r="AC230" i="3"/>
  <c r="AD230" i="3"/>
  <c r="T231" i="3"/>
  <c r="U231" i="3"/>
  <c r="V231" i="3"/>
  <c r="W231" i="3"/>
  <c r="X231" i="3"/>
  <c r="Y231" i="3"/>
  <c r="Z231" i="3"/>
  <c r="AA231" i="3"/>
  <c r="AB231" i="3"/>
  <c r="AC231" i="3"/>
  <c r="AD231" i="3"/>
  <c r="T232" i="3"/>
  <c r="U232" i="3"/>
  <c r="V232" i="3"/>
  <c r="W232" i="3"/>
  <c r="X232" i="3"/>
  <c r="Y232" i="3"/>
  <c r="Z232" i="3"/>
  <c r="AA232" i="3"/>
  <c r="AB232" i="3"/>
  <c r="AC232" i="3"/>
  <c r="AD232" i="3"/>
  <c r="T233" i="3"/>
  <c r="U233" i="3"/>
  <c r="V233" i="3"/>
  <c r="W233" i="3"/>
  <c r="X233" i="3"/>
  <c r="Y233" i="3"/>
  <c r="Z233" i="3"/>
  <c r="AA233" i="3"/>
  <c r="AB233" i="3"/>
  <c r="AC233" i="3"/>
  <c r="AD233" i="3"/>
  <c r="T234" i="3"/>
  <c r="U234" i="3"/>
  <c r="V234" i="3"/>
  <c r="W234" i="3"/>
  <c r="X234" i="3"/>
  <c r="Y234" i="3"/>
  <c r="Z234" i="3"/>
  <c r="AA234" i="3"/>
  <c r="AB234" i="3"/>
  <c r="AC234" i="3"/>
  <c r="AD234" i="3"/>
  <c r="T235" i="3"/>
  <c r="U235" i="3"/>
  <c r="V235" i="3"/>
  <c r="W235" i="3"/>
  <c r="X235" i="3"/>
  <c r="Y235" i="3"/>
  <c r="Z235" i="3"/>
  <c r="AA235" i="3"/>
  <c r="AB235" i="3"/>
  <c r="AC235" i="3"/>
  <c r="AD235" i="3"/>
  <c r="T236" i="3"/>
  <c r="U236" i="3"/>
  <c r="V236" i="3"/>
  <c r="W236" i="3"/>
  <c r="X236" i="3"/>
  <c r="Y236" i="3"/>
  <c r="Z236" i="3"/>
  <c r="AA236" i="3"/>
  <c r="AB236" i="3"/>
  <c r="AC236" i="3"/>
  <c r="AD236" i="3"/>
  <c r="T237" i="3"/>
  <c r="U237" i="3"/>
  <c r="V237" i="3"/>
  <c r="W237" i="3"/>
  <c r="X237" i="3"/>
  <c r="Y237" i="3"/>
  <c r="Z237" i="3"/>
  <c r="AA237" i="3"/>
  <c r="AB237" i="3"/>
  <c r="AC237" i="3"/>
  <c r="AD237" i="3"/>
  <c r="T238" i="3"/>
  <c r="U238" i="3"/>
  <c r="V238" i="3"/>
  <c r="W238" i="3"/>
  <c r="X238" i="3"/>
  <c r="Y238" i="3"/>
  <c r="Z238" i="3"/>
  <c r="AA238" i="3"/>
  <c r="AB238" i="3"/>
  <c r="AC238" i="3"/>
  <c r="AD238" i="3"/>
  <c r="T239" i="3"/>
  <c r="U239" i="3"/>
  <c r="V239" i="3"/>
  <c r="W239" i="3"/>
  <c r="X239" i="3"/>
  <c r="Y239" i="3"/>
  <c r="Z239" i="3"/>
  <c r="AA239" i="3"/>
  <c r="AB239" i="3"/>
  <c r="AC239" i="3"/>
  <c r="AD239" i="3"/>
  <c r="T240" i="3"/>
  <c r="U240" i="3"/>
  <c r="V240" i="3"/>
  <c r="W240" i="3"/>
  <c r="X240" i="3"/>
  <c r="Y240" i="3"/>
  <c r="Z240" i="3"/>
  <c r="AA240" i="3"/>
  <c r="AB240" i="3"/>
  <c r="AC240" i="3"/>
  <c r="AD240" i="3"/>
  <c r="T241" i="3"/>
  <c r="U241" i="3"/>
  <c r="V241" i="3"/>
  <c r="W241" i="3"/>
  <c r="X241" i="3"/>
  <c r="Y241" i="3"/>
  <c r="Z241" i="3"/>
  <c r="AA241" i="3"/>
  <c r="AB241" i="3"/>
  <c r="AC241" i="3"/>
  <c r="AD241" i="3"/>
  <c r="T242" i="3"/>
  <c r="U242" i="3"/>
  <c r="V242" i="3"/>
  <c r="W242" i="3"/>
  <c r="X242" i="3"/>
  <c r="Y242" i="3"/>
  <c r="Z242" i="3"/>
  <c r="AA242" i="3"/>
  <c r="AB242" i="3"/>
  <c r="AC242" i="3"/>
  <c r="AD242" i="3"/>
  <c r="T243" i="3"/>
  <c r="U243" i="3"/>
  <c r="V243" i="3"/>
  <c r="W243" i="3"/>
  <c r="X243" i="3"/>
  <c r="Y243" i="3"/>
  <c r="Z243" i="3"/>
  <c r="AA243" i="3"/>
  <c r="AB243" i="3"/>
  <c r="AC243" i="3"/>
  <c r="AD243" i="3"/>
  <c r="T244" i="3"/>
  <c r="U244" i="3"/>
  <c r="V244" i="3"/>
  <c r="W244" i="3"/>
  <c r="X244" i="3"/>
  <c r="Y244" i="3"/>
  <c r="Z244" i="3"/>
  <c r="AA244" i="3"/>
  <c r="AB244" i="3"/>
  <c r="AC244" i="3"/>
  <c r="AD244" i="3"/>
  <c r="T245" i="3"/>
  <c r="U245" i="3"/>
  <c r="V245" i="3"/>
  <c r="W245" i="3"/>
  <c r="X245" i="3"/>
  <c r="Y245" i="3"/>
  <c r="Z245" i="3"/>
  <c r="AA245" i="3"/>
  <c r="AB245" i="3"/>
  <c r="AC245" i="3"/>
  <c r="AD245" i="3"/>
  <c r="T246" i="3"/>
  <c r="U246" i="3"/>
  <c r="V246" i="3"/>
  <c r="W246" i="3"/>
  <c r="X246" i="3"/>
  <c r="Y246" i="3"/>
  <c r="Z246" i="3"/>
  <c r="AA246" i="3"/>
  <c r="AB246" i="3"/>
  <c r="AC246" i="3"/>
  <c r="AD246" i="3"/>
  <c r="T247" i="3"/>
  <c r="U247" i="3"/>
  <c r="V247" i="3"/>
  <c r="W247" i="3"/>
  <c r="X247" i="3"/>
  <c r="Y247" i="3"/>
  <c r="Z247" i="3"/>
  <c r="AA247" i="3"/>
  <c r="AB247" i="3"/>
  <c r="AC247" i="3"/>
  <c r="AD247" i="3"/>
  <c r="T248" i="3"/>
  <c r="U248" i="3"/>
  <c r="V248" i="3"/>
  <c r="W248" i="3"/>
  <c r="X248" i="3"/>
  <c r="Y248" i="3"/>
  <c r="Z248" i="3"/>
  <c r="AA248" i="3"/>
  <c r="AB248" i="3"/>
  <c r="AC248" i="3"/>
  <c r="AD248" i="3"/>
  <c r="T249" i="3"/>
  <c r="U249" i="3"/>
  <c r="V249" i="3"/>
  <c r="W249" i="3"/>
  <c r="X249" i="3"/>
  <c r="Y249" i="3"/>
  <c r="Z249" i="3"/>
  <c r="AA249" i="3"/>
  <c r="AB249" i="3"/>
  <c r="AC249" i="3"/>
  <c r="AD249" i="3"/>
  <c r="T250" i="3"/>
  <c r="U250" i="3"/>
  <c r="V250" i="3"/>
  <c r="W250" i="3"/>
  <c r="X250" i="3"/>
  <c r="Y250" i="3"/>
  <c r="Z250" i="3"/>
  <c r="AA250" i="3"/>
  <c r="AB250" i="3"/>
  <c r="AC250" i="3"/>
  <c r="AD250" i="3"/>
  <c r="T251" i="3"/>
  <c r="U251" i="3"/>
  <c r="V251" i="3"/>
  <c r="W251" i="3"/>
  <c r="X251" i="3"/>
  <c r="Y251" i="3"/>
  <c r="Z251" i="3"/>
  <c r="AA251" i="3"/>
  <c r="AB251" i="3"/>
  <c r="AC251" i="3"/>
  <c r="AD251" i="3"/>
  <c r="T252" i="3"/>
  <c r="U252" i="3"/>
  <c r="V252" i="3"/>
  <c r="W252" i="3"/>
  <c r="X252" i="3"/>
  <c r="Y252" i="3"/>
  <c r="Z252" i="3"/>
  <c r="AA252" i="3"/>
  <c r="AB252" i="3"/>
  <c r="AC252" i="3"/>
  <c r="AD252" i="3"/>
  <c r="T253" i="3"/>
  <c r="U253" i="3"/>
  <c r="V253" i="3"/>
  <c r="W253" i="3"/>
  <c r="X253" i="3"/>
  <c r="Y253" i="3"/>
  <c r="Z253" i="3"/>
  <c r="AA253" i="3"/>
  <c r="AB253" i="3"/>
  <c r="AC253" i="3"/>
  <c r="AD253" i="3"/>
  <c r="T254" i="3"/>
  <c r="U254" i="3"/>
  <c r="V254" i="3"/>
  <c r="W254" i="3"/>
  <c r="X254" i="3"/>
  <c r="Y254" i="3"/>
  <c r="Z254" i="3"/>
  <c r="AA254" i="3"/>
  <c r="AB254" i="3"/>
  <c r="AC254" i="3"/>
  <c r="AD254" i="3"/>
  <c r="T255" i="3"/>
  <c r="U255" i="3"/>
  <c r="V255" i="3"/>
  <c r="W255" i="3"/>
  <c r="X255" i="3"/>
  <c r="Y255" i="3"/>
  <c r="Z255" i="3"/>
  <c r="AA255" i="3"/>
  <c r="AB255" i="3"/>
  <c r="AC255" i="3"/>
  <c r="AD255" i="3"/>
  <c r="T256" i="3"/>
  <c r="U256" i="3"/>
  <c r="V256" i="3"/>
  <c r="W256" i="3"/>
  <c r="X256" i="3"/>
  <c r="Y256" i="3"/>
  <c r="Z256" i="3"/>
  <c r="AA256" i="3"/>
  <c r="AB256" i="3"/>
  <c r="AC256" i="3"/>
  <c r="AD256" i="3"/>
  <c r="T257" i="3"/>
  <c r="U257" i="3"/>
  <c r="V257" i="3"/>
  <c r="W257" i="3"/>
  <c r="X257" i="3"/>
  <c r="Y257" i="3"/>
  <c r="Z257" i="3"/>
  <c r="AA257" i="3"/>
  <c r="AB257" i="3"/>
  <c r="AC257" i="3"/>
  <c r="AD257" i="3"/>
  <c r="T258" i="3"/>
  <c r="U258" i="3"/>
  <c r="V258" i="3"/>
  <c r="W258" i="3"/>
  <c r="X258" i="3"/>
  <c r="Y258" i="3"/>
  <c r="Z258" i="3"/>
  <c r="AA258" i="3"/>
  <c r="AB258" i="3"/>
  <c r="AC258" i="3"/>
  <c r="AD258" i="3"/>
  <c r="T259" i="3"/>
  <c r="U259" i="3"/>
  <c r="V259" i="3"/>
  <c r="W259" i="3"/>
  <c r="X259" i="3"/>
  <c r="Y259" i="3"/>
  <c r="Z259" i="3"/>
  <c r="AA259" i="3"/>
  <c r="AB259" i="3"/>
  <c r="AC259" i="3"/>
  <c r="AD259" i="3"/>
  <c r="T260" i="3"/>
  <c r="U260" i="3"/>
  <c r="V260" i="3"/>
  <c r="W260" i="3"/>
  <c r="X260" i="3"/>
  <c r="Y260" i="3"/>
  <c r="Z260" i="3"/>
  <c r="AA260" i="3"/>
  <c r="AB260" i="3"/>
  <c r="AC260" i="3"/>
  <c r="AD260" i="3"/>
  <c r="T261" i="3"/>
  <c r="U261" i="3"/>
  <c r="V261" i="3"/>
  <c r="W261" i="3"/>
  <c r="X261" i="3"/>
  <c r="Y261" i="3"/>
  <c r="Z261" i="3"/>
  <c r="AA261" i="3"/>
  <c r="AB261" i="3"/>
  <c r="AC261" i="3"/>
  <c r="AD261" i="3"/>
  <c r="T262" i="3"/>
  <c r="U262" i="3"/>
  <c r="V262" i="3"/>
  <c r="W262" i="3"/>
  <c r="X262" i="3"/>
  <c r="Y262" i="3"/>
  <c r="Z262" i="3"/>
  <c r="AA262" i="3"/>
  <c r="AB262" i="3"/>
  <c r="AC262" i="3"/>
  <c r="AD262" i="3"/>
  <c r="T263" i="3"/>
  <c r="U263" i="3"/>
  <c r="V263" i="3"/>
  <c r="W263" i="3"/>
  <c r="X263" i="3"/>
  <c r="Y263" i="3"/>
  <c r="Z263" i="3"/>
  <c r="AA263" i="3"/>
  <c r="AB263" i="3"/>
  <c r="AC263" i="3"/>
  <c r="AD263" i="3"/>
  <c r="T264" i="3"/>
  <c r="U264" i="3"/>
  <c r="V264" i="3"/>
  <c r="W264" i="3"/>
  <c r="X264" i="3"/>
  <c r="Y264" i="3"/>
  <c r="Z264" i="3"/>
  <c r="AA264" i="3"/>
  <c r="AB264" i="3"/>
  <c r="AC264" i="3"/>
  <c r="AD264" i="3"/>
  <c r="T265" i="3"/>
  <c r="U265" i="3"/>
  <c r="V265" i="3"/>
  <c r="W265" i="3"/>
  <c r="X265" i="3"/>
  <c r="Y265" i="3"/>
  <c r="Z265" i="3"/>
  <c r="AA265" i="3"/>
  <c r="AB265" i="3"/>
  <c r="AC265" i="3"/>
  <c r="AD265" i="3"/>
  <c r="T266" i="3"/>
  <c r="U266" i="3"/>
  <c r="V266" i="3"/>
  <c r="W266" i="3"/>
  <c r="X266" i="3"/>
  <c r="Y266" i="3"/>
  <c r="Z266" i="3"/>
  <c r="AA266" i="3"/>
  <c r="AB266" i="3"/>
  <c r="AC266" i="3"/>
  <c r="AD266" i="3"/>
  <c r="T267" i="3"/>
  <c r="U267" i="3"/>
  <c r="V267" i="3"/>
  <c r="W267" i="3"/>
  <c r="X267" i="3"/>
  <c r="Y267" i="3"/>
  <c r="Z267" i="3"/>
  <c r="AA267" i="3"/>
  <c r="AB267" i="3"/>
  <c r="AC267" i="3"/>
  <c r="AD267" i="3"/>
  <c r="T268" i="3"/>
  <c r="U268" i="3"/>
  <c r="V268" i="3"/>
  <c r="W268" i="3"/>
  <c r="X268" i="3"/>
  <c r="Y268" i="3"/>
  <c r="Z268" i="3"/>
  <c r="AA268" i="3"/>
  <c r="AB268" i="3"/>
  <c r="AC268" i="3"/>
  <c r="AD268" i="3"/>
  <c r="T269" i="3"/>
  <c r="U269" i="3"/>
  <c r="V269" i="3"/>
  <c r="W269" i="3"/>
  <c r="X269" i="3"/>
  <c r="Y269" i="3"/>
  <c r="Z269" i="3"/>
  <c r="AA269" i="3"/>
  <c r="AB269" i="3"/>
  <c r="AC269" i="3"/>
  <c r="AD269" i="3"/>
  <c r="T270" i="3"/>
  <c r="U270" i="3"/>
  <c r="V270" i="3"/>
  <c r="W270" i="3"/>
  <c r="X270" i="3"/>
  <c r="Y270" i="3"/>
  <c r="Z270" i="3"/>
  <c r="AA270" i="3"/>
  <c r="AB270" i="3"/>
  <c r="AC270" i="3"/>
  <c r="AD270" i="3"/>
  <c r="T271" i="3"/>
  <c r="U271" i="3"/>
  <c r="V271" i="3"/>
  <c r="W271" i="3"/>
  <c r="X271" i="3"/>
  <c r="Y271" i="3"/>
  <c r="Z271" i="3"/>
  <c r="AA271" i="3"/>
  <c r="AB271" i="3"/>
  <c r="AC271" i="3"/>
  <c r="AD271" i="3"/>
  <c r="T272" i="3"/>
  <c r="U272" i="3"/>
  <c r="V272" i="3"/>
  <c r="W272" i="3"/>
  <c r="X272" i="3"/>
  <c r="Y272" i="3"/>
  <c r="Z272" i="3"/>
  <c r="AA272" i="3"/>
  <c r="AB272" i="3"/>
  <c r="AC272" i="3"/>
  <c r="AD272" i="3"/>
  <c r="T273" i="3"/>
  <c r="U273" i="3"/>
  <c r="V273" i="3"/>
  <c r="W273" i="3"/>
  <c r="X273" i="3"/>
  <c r="Y273" i="3"/>
  <c r="Z273" i="3"/>
  <c r="AA273" i="3"/>
  <c r="AB273" i="3"/>
  <c r="AC273" i="3"/>
  <c r="AD273" i="3"/>
  <c r="T274" i="3"/>
  <c r="U274" i="3"/>
  <c r="V274" i="3"/>
  <c r="W274" i="3"/>
  <c r="X274" i="3"/>
  <c r="Y274" i="3"/>
  <c r="Z274" i="3"/>
  <c r="AA274" i="3"/>
  <c r="AB274" i="3"/>
  <c r="AC274" i="3"/>
  <c r="AD274" i="3"/>
  <c r="T275" i="3"/>
  <c r="U275" i="3"/>
  <c r="V275" i="3"/>
  <c r="W275" i="3"/>
  <c r="X275" i="3"/>
  <c r="Y275" i="3"/>
  <c r="Z275" i="3"/>
  <c r="AA275" i="3"/>
  <c r="AB275" i="3"/>
  <c r="AC275" i="3"/>
  <c r="AD275" i="3"/>
  <c r="T276" i="3"/>
  <c r="U276" i="3"/>
  <c r="V276" i="3"/>
  <c r="W276" i="3"/>
  <c r="X276" i="3"/>
  <c r="Y276" i="3"/>
  <c r="Z276" i="3"/>
  <c r="AA276" i="3"/>
  <c r="AB276" i="3"/>
  <c r="AC276" i="3"/>
  <c r="AD276" i="3"/>
  <c r="T277" i="3"/>
  <c r="U277" i="3"/>
  <c r="V277" i="3"/>
  <c r="W277" i="3"/>
  <c r="X277" i="3"/>
  <c r="Y277" i="3"/>
  <c r="Z277" i="3"/>
  <c r="AA277" i="3"/>
  <c r="AB277" i="3"/>
  <c r="AC277" i="3"/>
  <c r="AD277" i="3"/>
  <c r="T278" i="3"/>
  <c r="U278" i="3"/>
  <c r="V278" i="3"/>
  <c r="W278" i="3"/>
  <c r="X278" i="3"/>
  <c r="Y278" i="3"/>
  <c r="Z278" i="3"/>
  <c r="AA278" i="3"/>
  <c r="AB278" i="3"/>
  <c r="AC278" i="3"/>
  <c r="AD278" i="3"/>
  <c r="T279" i="3"/>
  <c r="U279" i="3"/>
  <c r="V279" i="3"/>
  <c r="W279" i="3"/>
  <c r="X279" i="3"/>
  <c r="Y279" i="3"/>
  <c r="Z279" i="3"/>
  <c r="AA279" i="3"/>
  <c r="AB279" i="3"/>
  <c r="AC279" i="3"/>
  <c r="AD279" i="3"/>
  <c r="T280" i="3"/>
  <c r="U280" i="3"/>
  <c r="V280" i="3"/>
  <c r="W280" i="3"/>
  <c r="X280" i="3"/>
  <c r="Y280" i="3"/>
  <c r="Z280" i="3"/>
  <c r="AA280" i="3"/>
  <c r="AB280" i="3"/>
  <c r="AC280" i="3"/>
  <c r="AD280" i="3"/>
  <c r="T281" i="3"/>
  <c r="U281" i="3"/>
  <c r="V281" i="3"/>
  <c r="W281" i="3"/>
  <c r="X281" i="3"/>
  <c r="Y281" i="3"/>
  <c r="Z281" i="3"/>
  <c r="AA281" i="3"/>
  <c r="AB281" i="3"/>
  <c r="AC281" i="3"/>
  <c r="AD281" i="3"/>
  <c r="T282" i="3"/>
  <c r="U282" i="3"/>
  <c r="V282" i="3"/>
  <c r="W282" i="3"/>
  <c r="X282" i="3"/>
  <c r="Y282" i="3"/>
  <c r="Z282" i="3"/>
  <c r="AA282" i="3"/>
  <c r="AB282" i="3"/>
  <c r="AC282" i="3"/>
  <c r="AD282" i="3"/>
  <c r="T283" i="3"/>
  <c r="U283" i="3"/>
  <c r="V283" i="3"/>
  <c r="W283" i="3"/>
  <c r="X283" i="3"/>
  <c r="Y283" i="3"/>
  <c r="Z283" i="3"/>
  <c r="AA283" i="3"/>
  <c r="AB283" i="3"/>
  <c r="AC283" i="3"/>
  <c r="AD283" i="3"/>
  <c r="T284" i="3"/>
  <c r="U284" i="3"/>
  <c r="V284" i="3"/>
  <c r="W284" i="3"/>
  <c r="X284" i="3"/>
  <c r="Y284" i="3"/>
  <c r="Z284" i="3"/>
  <c r="AA284" i="3"/>
  <c r="AB284" i="3"/>
  <c r="AC284" i="3"/>
  <c r="AD284" i="3"/>
  <c r="T285" i="3"/>
  <c r="U285" i="3"/>
  <c r="V285" i="3"/>
  <c r="W285" i="3"/>
  <c r="X285" i="3"/>
  <c r="Y285" i="3"/>
  <c r="Z285" i="3"/>
  <c r="AA285" i="3"/>
  <c r="AB285" i="3"/>
  <c r="AC285" i="3"/>
  <c r="AD285" i="3"/>
  <c r="T286" i="3"/>
  <c r="U286" i="3"/>
  <c r="V286" i="3"/>
  <c r="W286" i="3"/>
  <c r="X286" i="3"/>
  <c r="Y286" i="3"/>
  <c r="Z286" i="3"/>
  <c r="AA286" i="3"/>
  <c r="AB286" i="3"/>
  <c r="AC286" i="3"/>
  <c r="AD286" i="3"/>
  <c r="T287" i="3"/>
  <c r="U287" i="3"/>
  <c r="V287" i="3"/>
  <c r="W287" i="3"/>
  <c r="X287" i="3"/>
  <c r="Y287" i="3"/>
  <c r="Z287" i="3"/>
  <c r="AA287" i="3"/>
  <c r="AB287" i="3"/>
  <c r="AC287" i="3"/>
  <c r="AD287" i="3"/>
  <c r="T288" i="3"/>
  <c r="U288" i="3"/>
  <c r="V288" i="3"/>
  <c r="W288" i="3"/>
  <c r="X288" i="3"/>
  <c r="Y288" i="3"/>
  <c r="Z288" i="3"/>
  <c r="AA288" i="3"/>
  <c r="AB288" i="3"/>
  <c r="AC288" i="3"/>
  <c r="AD288" i="3"/>
  <c r="T289" i="3"/>
  <c r="U289" i="3"/>
  <c r="V289" i="3"/>
  <c r="W289" i="3"/>
  <c r="X289" i="3"/>
  <c r="Y289" i="3"/>
  <c r="Z289" i="3"/>
  <c r="AA289" i="3"/>
  <c r="AB289" i="3"/>
  <c r="AC289" i="3"/>
  <c r="AD289" i="3"/>
  <c r="T290" i="3"/>
  <c r="U290" i="3"/>
  <c r="V290" i="3"/>
  <c r="W290" i="3"/>
  <c r="X290" i="3"/>
  <c r="Y290" i="3"/>
  <c r="Z290" i="3"/>
  <c r="AA290" i="3"/>
  <c r="AB290" i="3"/>
  <c r="AC290" i="3"/>
  <c r="AD290" i="3"/>
  <c r="T291" i="3"/>
  <c r="U291" i="3"/>
  <c r="V291" i="3"/>
  <c r="W291" i="3"/>
  <c r="X291" i="3"/>
  <c r="Y291" i="3"/>
  <c r="Z291" i="3"/>
  <c r="AA291" i="3"/>
  <c r="AB291" i="3"/>
  <c r="AC291" i="3"/>
  <c r="AD291" i="3"/>
  <c r="T292" i="3"/>
  <c r="U292" i="3"/>
  <c r="V292" i="3"/>
  <c r="W292" i="3"/>
  <c r="X292" i="3"/>
  <c r="Y292" i="3"/>
  <c r="Z292" i="3"/>
  <c r="AA292" i="3"/>
  <c r="AB292" i="3"/>
  <c r="AC292" i="3"/>
  <c r="AD292" i="3"/>
  <c r="T293" i="3"/>
  <c r="U293" i="3"/>
  <c r="V293" i="3"/>
  <c r="W293" i="3"/>
  <c r="X293" i="3"/>
  <c r="Y293" i="3"/>
  <c r="Z293" i="3"/>
  <c r="AA293" i="3"/>
  <c r="AB293" i="3"/>
  <c r="AC293" i="3"/>
  <c r="AD293" i="3"/>
  <c r="T294" i="3"/>
  <c r="U294" i="3"/>
  <c r="V294" i="3"/>
  <c r="W294" i="3"/>
  <c r="X294" i="3"/>
  <c r="Y294" i="3"/>
  <c r="Z294" i="3"/>
  <c r="AA294" i="3"/>
  <c r="AB294" i="3"/>
  <c r="AC294" i="3"/>
  <c r="AD294" i="3"/>
  <c r="T295" i="3"/>
  <c r="U295" i="3"/>
  <c r="V295" i="3"/>
  <c r="W295" i="3"/>
  <c r="X295" i="3"/>
  <c r="Y295" i="3"/>
  <c r="Z295" i="3"/>
  <c r="AA295" i="3"/>
  <c r="AB295" i="3"/>
  <c r="AC295" i="3"/>
  <c r="AD295" i="3"/>
  <c r="T296" i="3"/>
  <c r="U296" i="3"/>
  <c r="V296" i="3"/>
  <c r="W296" i="3"/>
  <c r="X296" i="3"/>
  <c r="Y296" i="3"/>
  <c r="Z296" i="3"/>
  <c r="AA296" i="3"/>
  <c r="AB296" i="3"/>
  <c r="AC296" i="3"/>
  <c r="AD296" i="3"/>
  <c r="T297" i="3"/>
  <c r="U297" i="3"/>
  <c r="V297" i="3"/>
  <c r="W297" i="3"/>
  <c r="X297" i="3"/>
  <c r="Y297" i="3"/>
  <c r="Z297" i="3"/>
  <c r="AA297" i="3"/>
  <c r="AB297" i="3"/>
  <c r="AC297" i="3"/>
  <c r="AD297" i="3"/>
  <c r="T298" i="3"/>
  <c r="U298" i="3"/>
  <c r="V298" i="3"/>
  <c r="W298" i="3"/>
  <c r="X298" i="3"/>
  <c r="Y298" i="3"/>
  <c r="Z298" i="3"/>
  <c r="AA298" i="3"/>
  <c r="AB298" i="3"/>
  <c r="AC298" i="3"/>
  <c r="AD298" i="3"/>
  <c r="T299" i="3"/>
  <c r="U299" i="3"/>
  <c r="V299" i="3"/>
  <c r="W299" i="3"/>
  <c r="X299" i="3"/>
  <c r="Y299" i="3"/>
  <c r="Z299" i="3"/>
  <c r="AA299" i="3"/>
  <c r="AB299" i="3"/>
  <c r="AC299" i="3"/>
  <c r="AD299" i="3"/>
  <c r="T300" i="3"/>
  <c r="U300" i="3"/>
  <c r="V300" i="3"/>
  <c r="W300" i="3"/>
  <c r="X300" i="3"/>
  <c r="Y300" i="3"/>
  <c r="Z300" i="3"/>
  <c r="AA300" i="3"/>
  <c r="AB300" i="3"/>
  <c r="AC300" i="3"/>
  <c r="AD300" i="3"/>
  <c r="T301" i="3"/>
  <c r="U301" i="3"/>
  <c r="V301" i="3"/>
  <c r="W301" i="3"/>
  <c r="X301" i="3"/>
  <c r="Y301" i="3"/>
  <c r="Z301" i="3"/>
  <c r="AA301" i="3"/>
  <c r="AB301" i="3"/>
  <c r="AC301" i="3"/>
  <c r="AD301" i="3"/>
  <c r="T302" i="3"/>
  <c r="U302" i="3"/>
  <c r="V302" i="3"/>
  <c r="W302" i="3"/>
  <c r="X302" i="3"/>
  <c r="Y302" i="3"/>
  <c r="Z302" i="3"/>
  <c r="AA302" i="3"/>
  <c r="AB302" i="3"/>
  <c r="AC302" i="3"/>
  <c r="AD302" i="3"/>
  <c r="T303" i="3"/>
  <c r="U303" i="3"/>
  <c r="V303" i="3"/>
  <c r="W303" i="3"/>
  <c r="X303" i="3"/>
  <c r="Y303" i="3"/>
  <c r="Z303" i="3"/>
  <c r="AA303" i="3"/>
  <c r="AB303" i="3"/>
  <c r="AC303" i="3"/>
  <c r="AD303" i="3"/>
  <c r="T304" i="3"/>
  <c r="U304" i="3"/>
  <c r="V304" i="3"/>
  <c r="W304" i="3"/>
  <c r="X304" i="3"/>
  <c r="Y304" i="3"/>
  <c r="Z304" i="3"/>
  <c r="AA304" i="3"/>
  <c r="AB304" i="3"/>
  <c r="AC304" i="3"/>
  <c r="AD304" i="3"/>
  <c r="T305" i="3"/>
  <c r="U305" i="3"/>
  <c r="V305" i="3"/>
  <c r="W305" i="3"/>
  <c r="X305" i="3"/>
  <c r="Y305" i="3"/>
  <c r="Z305" i="3"/>
  <c r="AA305" i="3"/>
  <c r="AB305" i="3"/>
  <c r="AC305" i="3"/>
  <c r="AD305" i="3"/>
  <c r="T306" i="3"/>
  <c r="U306" i="3"/>
  <c r="V306" i="3"/>
  <c r="W306" i="3"/>
  <c r="X306" i="3"/>
  <c r="Y306" i="3"/>
  <c r="Z306" i="3"/>
  <c r="AA306" i="3"/>
  <c r="AB306" i="3"/>
  <c r="AC306" i="3"/>
  <c r="AD306" i="3"/>
  <c r="T307" i="3"/>
  <c r="U307" i="3"/>
  <c r="V307" i="3"/>
  <c r="W307" i="3"/>
  <c r="X307" i="3"/>
  <c r="Y307" i="3"/>
  <c r="Z307" i="3"/>
  <c r="AA307" i="3"/>
  <c r="AB307" i="3"/>
  <c r="AC307" i="3"/>
  <c r="AD307" i="3"/>
  <c r="T308" i="3"/>
  <c r="U308" i="3"/>
  <c r="V308" i="3"/>
  <c r="W308" i="3"/>
  <c r="X308" i="3"/>
  <c r="Y308" i="3"/>
  <c r="Z308" i="3"/>
  <c r="AA308" i="3"/>
  <c r="AB308" i="3"/>
  <c r="AC308" i="3"/>
  <c r="AD308" i="3"/>
  <c r="T309" i="3"/>
  <c r="U309" i="3"/>
  <c r="V309" i="3"/>
  <c r="W309" i="3"/>
  <c r="X309" i="3"/>
  <c r="Y309" i="3"/>
  <c r="Z309" i="3"/>
  <c r="AA309" i="3"/>
  <c r="AB309" i="3"/>
  <c r="AC309" i="3"/>
  <c r="AD309" i="3"/>
  <c r="T310" i="3"/>
  <c r="U310" i="3"/>
  <c r="V310" i="3"/>
  <c r="W310" i="3"/>
  <c r="X310" i="3"/>
  <c r="Y310" i="3"/>
  <c r="Z310" i="3"/>
  <c r="AA310" i="3"/>
  <c r="AB310" i="3"/>
  <c r="AC310" i="3"/>
  <c r="AD310" i="3"/>
  <c r="T311" i="3"/>
  <c r="U311" i="3"/>
  <c r="V311" i="3"/>
  <c r="W311" i="3"/>
  <c r="X311" i="3"/>
  <c r="Y311" i="3"/>
  <c r="Z311" i="3"/>
  <c r="AA311" i="3"/>
  <c r="AB311" i="3"/>
  <c r="AC311" i="3"/>
  <c r="AD311" i="3"/>
  <c r="T312" i="3"/>
  <c r="U312" i="3"/>
  <c r="V312" i="3"/>
  <c r="W312" i="3"/>
  <c r="X312" i="3"/>
  <c r="Y312" i="3"/>
  <c r="Z312" i="3"/>
  <c r="AA312" i="3"/>
  <c r="AB312" i="3"/>
  <c r="AC312" i="3"/>
  <c r="AD312" i="3"/>
  <c r="T313" i="3"/>
  <c r="U313" i="3"/>
  <c r="V313" i="3"/>
  <c r="W313" i="3"/>
  <c r="X313" i="3"/>
  <c r="Y313" i="3"/>
  <c r="Z313" i="3"/>
  <c r="AA313" i="3"/>
  <c r="AB313" i="3"/>
  <c r="AC313" i="3"/>
  <c r="AD313" i="3"/>
  <c r="T314" i="3"/>
  <c r="U314" i="3"/>
  <c r="V314" i="3"/>
  <c r="W314" i="3"/>
  <c r="X314" i="3"/>
  <c r="Y314" i="3"/>
  <c r="Z314" i="3"/>
  <c r="AA314" i="3"/>
  <c r="AB314" i="3"/>
  <c r="AC314" i="3"/>
  <c r="AD314" i="3"/>
  <c r="T315" i="3"/>
  <c r="U315" i="3"/>
  <c r="V315" i="3"/>
  <c r="W315" i="3"/>
  <c r="X315" i="3"/>
  <c r="Y315" i="3"/>
  <c r="Z315" i="3"/>
  <c r="AA315" i="3"/>
  <c r="AB315" i="3"/>
  <c r="AC315" i="3"/>
  <c r="AD315" i="3"/>
  <c r="T316" i="3"/>
  <c r="U316" i="3"/>
  <c r="V316" i="3"/>
  <c r="W316" i="3"/>
  <c r="X316" i="3"/>
  <c r="Y316" i="3"/>
  <c r="Z316" i="3"/>
  <c r="AA316" i="3"/>
  <c r="AB316" i="3"/>
  <c r="AC316" i="3"/>
  <c r="AD316" i="3"/>
  <c r="T317" i="3"/>
  <c r="U317" i="3"/>
  <c r="V317" i="3"/>
  <c r="W317" i="3"/>
  <c r="X317" i="3"/>
  <c r="Y317" i="3"/>
  <c r="Z317" i="3"/>
  <c r="AA317" i="3"/>
  <c r="AB317" i="3"/>
  <c r="AC317" i="3"/>
  <c r="AD317" i="3"/>
  <c r="T318" i="3"/>
  <c r="U318" i="3"/>
  <c r="V318" i="3"/>
  <c r="W318" i="3"/>
  <c r="X318" i="3"/>
  <c r="Y318" i="3"/>
  <c r="Z318" i="3"/>
  <c r="AA318" i="3"/>
  <c r="AB318" i="3"/>
  <c r="AC318" i="3"/>
  <c r="AD318" i="3"/>
  <c r="T319" i="3"/>
  <c r="U319" i="3"/>
  <c r="V319" i="3"/>
  <c r="W319" i="3"/>
  <c r="X319" i="3"/>
  <c r="Y319" i="3"/>
  <c r="Z319" i="3"/>
  <c r="AA319" i="3"/>
  <c r="AB319" i="3"/>
  <c r="AC319" i="3"/>
  <c r="AD319" i="3"/>
  <c r="T320" i="3"/>
  <c r="U320" i="3"/>
  <c r="V320" i="3"/>
  <c r="W320" i="3"/>
  <c r="X320" i="3"/>
  <c r="Y320" i="3"/>
  <c r="Z320" i="3"/>
  <c r="AA320" i="3"/>
  <c r="AB320" i="3"/>
  <c r="AC320" i="3"/>
  <c r="AD320" i="3"/>
  <c r="T321" i="3"/>
  <c r="U321" i="3"/>
  <c r="V321" i="3"/>
  <c r="W321" i="3"/>
  <c r="X321" i="3"/>
  <c r="Y321" i="3"/>
  <c r="Z321" i="3"/>
  <c r="AA321" i="3"/>
  <c r="AB321" i="3"/>
  <c r="AC321" i="3"/>
  <c r="AD321" i="3"/>
  <c r="T322" i="3"/>
  <c r="U322" i="3"/>
  <c r="V322" i="3"/>
  <c r="W322" i="3"/>
  <c r="X322" i="3"/>
  <c r="Y322" i="3"/>
  <c r="Z322" i="3"/>
  <c r="AA322" i="3"/>
  <c r="AB322" i="3"/>
  <c r="AC322" i="3"/>
  <c r="AD322" i="3"/>
  <c r="T323" i="3"/>
  <c r="U323" i="3"/>
  <c r="V323" i="3"/>
  <c r="W323" i="3"/>
  <c r="X323" i="3"/>
  <c r="Y323" i="3"/>
  <c r="Z323" i="3"/>
  <c r="AA323" i="3"/>
  <c r="AB323" i="3"/>
  <c r="AC323" i="3"/>
  <c r="AD323" i="3"/>
  <c r="T324" i="3"/>
  <c r="U324" i="3"/>
  <c r="V324" i="3"/>
  <c r="W324" i="3"/>
  <c r="X324" i="3"/>
  <c r="Y324" i="3"/>
  <c r="Z324" i="3"/>
  <c r="AA324" i="3"/>
  <c r="AB324" i="3"/>
  <c r="AC324" i="3"/>
  <c r="AD324" i="3"/>
  <c r="T325" i="3"/>
  <c r="U325" i="3"/>
  <c r="V325" i="3"/>
  <c r="W325" i="3"/>
  <c r="X325" i="3"/>
  <c r="Y325" i="3"/>
  <c r="Z325" i="3"/>
  <c r="AA325" i="3"/>
  <c r="AB325" i="3"/>
  <c r="AC325" i="3"/>
  <c r="AD325" i="3"/>
  <c r="T326" i="3"/>
  <c r="U326" i="3"/>
  <c r="V326" i="3"/>
  <c r="W326" i="3"/>
  <c r="X326" i="3"/>
  <c r="Y326" i="3"/>
  <c r="Z326" i="3"/>
  <c r="AA326" i="3"/>
  <c r="AB326" i="3"/>
  <c r="AC326" i="3"/>
  <c r="AD326" i="3"/>
  <c r="T327" i="3"/>
  <c r="U327" i="3"/>
  <c r="V327" i="3"/>
  <c r="W327" i="3"/>
  <c r="X327" i="3"/>
  <c r="Y327" i="3"/>
  <c r="Z327" i="3"/>
  <c r="AA327" i="3"/>
  <c r="AB327" i="3"/>
  <c r="AC327" i="3"/>
  <c r="AD327" i="3"/>
  <c r="T328" i="3"/>
  <c r="U328" i="3"/>
  <c r="V328" i="3"/>
  <c r="W328" i="3"/>
  <c r="X328" i="3"/>
  <c r="Y328" i="3"/>
  <c r="Z328" i="3"/>
  <c r="AA328" i="3"/>
  <c r="AB328" i="3"/>
  <c r="AC328" i="3"/>
  <c r="AD328" i="3"/>
  <c r="T329" i="3"/>
  <c r="U329" i="3"/>
  <c r="V329" i="3"/>
  <c r="W329" i="3"/>
  <c r="X329" i="3"/>
  <c r="Y329" i="3"/>
  <c r="Z329" i="3"/>
  <c r="AA329" i="3"/>
  <c r="AB329" i="3"/>
  <c r="AC329" i="3"/>
  <c r="AD329" i="3"/>
  <c r="T330" i="3"/>
  <c r="U330" i="3"/>
  <c r="V330" i="3"/>
  <c r="W330" i="3"/>
  <c r="X330" i="3"/>
  <c r="Y330" i="3"/>
  <c r="Z330" i="3"/>
  <c r="AA330" i="3"/>
  <c r="AB330" i="3"/>
  <c r="AC330" i="3"/>
  <c r="AD330" i="3"/>
  <c r="T331" i="3"/>
  <c r="U331" i="3"/>
  <c r="V331" i="3"/>
  <c r="W331" i="3"/>
  <c r="X331" i="3"/>
  <c r="Y331" i="3"/>
  <c r="Z331" i="3"/>
  <c r="AA331" i="3"/>
  <c r="AB331" i="3"/>
  <c r="AC331" i="3"/>
  <c r="AD331" i="3"/>
  <c r="T332" i="3"/>
  <c r="U332" i="3"/>
  <c r="V332" i="3"/>
  <c r="W332" i="3"/>
  <c r="X332" i="3"/>
  <c r="Y332" i="3"/>
  <c r="Z332" i="3"/>
  <c r="AA332" i="3"/>
  <c r="AB332" i="3"/>
  <c r="AC332" i="3"/>
  <c r="AD332" i="3"/>
  <c r="T333" i="3"/>
  <c r="U333" i="3"/>
  <c r="V333" i="3"/>
  <c r="W333" i="3"/>
  <c r="X333" i="3"/>
  <c r="Y333" i="3"/>
  <c r="Z333" i="3"/>
  <c r="AA333" i="3"/>
  <c r="AB333" i="3"/>
  <c r="AC333" i="3"/>
  <c r="AD333" i="3"/>
  <c r="T334" i="3"/>
  <c r="U334" i="3"/>
  <c r="V334" i="3"/>
  <c r="W334" i="3"/>
  <c r="X334" i="3"/>
  <c r="Y334" i="3"/>
  <c r="Z334" i="3"/>
  <c r="AA334" i="3"/>
  <c r="AB334" i="3"/>
  <c r="AC334" i="3"/>
  <c r="AD334" i="3"/>
  <c r="T335" i="3"/>
  <c r="U335" i="3"/>
  <c r="V335" i="3"/>
  <c r="W335" i="3"/>
  <c r="X335" i="3"/>
  <c r="Y335" i="3"/>
  <c r="Z335" i="3"/>
  <c r="AA335" i="3"/>
  <c r="AB335" i="3"/>
  <c r="AC335" i="3"/>
  <c r="AD335" i="3"/>
  <c r="T336" i="3"/>
  <c r="U336" i="3"/>
  <c r="V336" i="3"/>
  <c r="W336" i="3"/>
  <c r="X336" i="3"/>
  <c r="Y336" i="3"/>
  <c r="Z336" i="3"/>
  <c r="AA336" i="3"/>
  <c r="AB336" i="3"/>
  <c r="AC336" i="3"/>
  <c r="AD336" i="3"/>
  <c r="T337" i="3"/>
  <c r="U337" i="3"/>
  <c r="V337" i="3"/>
  <c r="W337" i="3"/>
  <c r="X337" i="3"/>
  <c r="Y337" i="3"/>
  <c r="Z337" i="3"/>
  <c r="AA337" i="3"/>
  <c r="AB337" i="3"/>
  <c r="AC337" i="3"/>
  <c r="AD337" i="3"/>
  <c r="T338" i="3"/>
  <c r="U338" i="3"/>
  <c r="V338" i="3"/>
  <c r="W338" i="3"/>
  <c r="X338" i="3"/>
  <c r="Y338" i="3"/>
  <c r="Z338" i="3"/>
  <c r="AA338" i="3"/>
  <c r="AB338" i="3"/>
  <c r="AC338" i="3"/>
  <c r="AD338" i="3"/>
  <c r="T339" i="3"/>
  <c r="U339" i="3"/>
  <c r="V339" i="3"/>
  <c r="W339" i="3"/>
  <c r="X339" i="3"/>
  <c r="Y339" i="3"/>
  <c r="Z339" i="3"/>
  <c r="AA339" i="3"/>
  <c r="AB339" i="3"/>
  <c r="AC339" i="3"/>
  <c r="AD339" i="3"/>
  <c r="T340" i="3"/>
  <c r="U340" i="3"/>
  <c r="V340" i="3"/>
  <c r="W340" i="3"/>
  <c r="X340" i="3"/>
  <c r="Y340" i="3"/>
  <c r="Z340" i="3"/>
  <c r="AA340" i="3"/>
  <c r="AB340" i="3"/>
  <c r="AC340" i="3"/>
  <c r="AD340" i="3"/>
  <c r="T341" i="3"/>
  <c r="U341" i="3"/>
  <c r="V341" i="3"/>
  <c r="W341" i="3"/>
  <c r="X341" i="3"/>
  <c r="Y341" i="3"/>
  <c r="Z341" i="3"/>
  <c r="AA341" i="3"/>
  <c r="AB341" i="3"/>
  <c r="AC341" i="3"/>
  <c r="AD341" i="3"/>
  <c r="T342" i="3"/>
  <c r="U342" i="3"/>
  <c r="V342" i="3"/>
  <c r="W342" i="3"/>
  <c r="X342" i="3"/>
  <c r="Y342" i="3"/>
  <c r="Z342" i="3"/>
  <c r="AA342" i="3"/>
  <c r="AB342" i="3"/>
  <c r="AC342" i="3"/>
  <c r="AD342" i="3"/>
  <c r="T343" i="3"/>
  <c r="U343" i="3"/>
  <c r="V343" i="3"/>
  <c r="W343" i="3"/>
  <c r="X343" i="3"/>
  <c r="Y343" i="3"/>
  <c r="Z343" i="3"/>
  <c r="AA343" i="3"/>
  <c r="AB343" i="3"/>
  <c r="AC343" i="3"/>
  <c r="AD343" i="3"/>
  <c r="T344" i="3"/>
  <c r="U344" i="3"/>
  <c r="V344" i="3"/>
  <c r="W344" i="3"/>
  <c r="X344" i="3"/>
  <c r="Y344" i="3"/>
  <c r="Z344" i="3"/>
  <c r="AA344" i="3"/>
  <c r="AB344" i="3"/>
  <c r="AC344" i="3"/>
  <c r="AD344" i="3"/>
  <c r="T345" i="3"/>
  <c r="U345" i="3"/>
  <c r="V345" i="3"/>
  <c r="W345" i="3"/>
  <c r="X345" i="3"/>
  <c r="Y345" i="3"/>
  <c r="Z345" i="3"/>
  <c r="AA345" i="3"/>
  <c r="AB345" i="3"/>
  <c r="AC345" i="3"/>
  <c r="AD345" i="3"/>
  <c r="T346" i="3"/>
  <c r="U346" i="3"/>
  <c r="V346" i="3"/>
  <c r="W346" i="3"/>
  <c r="X346" i="3"/>
  <c r="Y346" i="3"/>
  <c r="Z346" i="3"/>
  <c r="AA346" i="3"/>
  <c r="AB346" i="3"/>
  <c r="AC346" i="3"/>
  <c r="AD346" i="3"/>
  <c r="T347" i="3"/>
  <c r="U347" i="3"/>
  <c r="V347" i="3"/>
  <c r="W347" i="3"/>
  <c r="X347" i="3"/>
  <c r="Y347" i="3"/>
  <c r="Z347" i="3"/>
  <c r="AA347" i="3"/>
  <c r="AB347" i="3"/>
  <c r="AC347" i="3"/>
  <c r="AD347" i="3"/>
  <c r="T348" i="3"/>
  <c r="U348" i="3"/>
  <c r="V348" i="3"/>
  <c r="W348" i="3"/>
  <c r="X348" i="3"/>
  <c r="Y348" i="3"/>
  <c r="Z348" i="3"/>
  <c r="AA348" i="3"/>
  <c r="AB348" i="3"/>
  <c r="AC348" i="3"/>
  <c r="AD348" i="3"/>
  <c r="T349" i="3"/>
  <c r="U349" i="3"/>
  <c r="V349" i="3"/>
  <c r="W349" i="3"/>
  <c r="X349" i="3"/>
  <c r="Y349" i="3"/>
  <c r="Z349" i="3"/>
  <c r="AA349" i="3"/>
  <c r="AB349" i="3"/>
  <c r="AC349" i="3"/>
  <c r="AD349" i="3"/>
  <c r="T350" i="3"/>
  <c r="U350" i="3"/>
  <c r="V350" i="3"/>
  <c r="W350" i="3"/>
  <c r="X350" i="3"/>
  <c r="Y350" i="3"/>
  <c r="Z350" i="3"/>
  <c r="AA350" i="3"/>
  <c r="AB350" i="3"/>
  <c r="AC350" i="3"/>
  <c r="AD350" i="3"/>
  <c r="T351" i="3"/>
  <c r="U351" i="3"/>
  <c r="V351" i="3"/>
  <c r="W351" i="3"/>
  <c r="X351" i="3"/>
  <c r="Y351" i="3"/>
  <c r="Z351" i="3"/>
  <c r="AA351" i="3"/>
  <c r="AB351" i="3"/>
  <c r="AC351" i="3"/>
  <c r="AD351" i="3"/>
  <c r="T352" i="3"/>
  <c r="U352" i="3"/>
  <c r="V352" i="3"/>
  <c r="W352" i="3"/>
  <c r="X352" i="3"/>
  <c r="Y352" i="3"/>
  <c r="Z352" i="3"/>
  <c r="AA352" i="3"/>
  <c r="AB352" i="3"/>
  <c r="AC352" i="3"/>
  <c r="AD352" i="3"/>
  <c r="T353" i="3"/>
  <c r="U353" i="3"/>
  <c r="V353" i="3"/>
  <c r="W353" i="3"/>
  <c r="X353" i="3"/>
  <c r="Y353" i="3"/>
  <c r="Z353" i="3"/>
  <c r="AA353" i="3"/>
  <c r="AB353" i="3"/>
  <c r="AC353" i="3"/>
  <c r="AD353" i="3"/>
  <c r="T354" i="3"/>
  <c r="U354" i="3"/>
  <c r="V354" i="3"/>
  <c r="W354" i="3"/>
  <c r="X354" i="3"/>
  <c r="Y354" i="3"/>
  <c r="Z354" i="3"/>
  <c r="AA354" i="3"/>
  <c r="AB354" i="3"/>
  <c r="AC354" i="3"/>
  <c r="AD354" i="3"/>
  <c r="T355" i="3"/>
  <c r="U355" i="3"/>
  <c r="V355" i="3"/>
  <c r="W355" i="3"/>
  <c r="X355" i="3"/>
  <c r="Y355" i="3"/>
  <c r="Z355" i="3"/>
  <c r="AA355" i="3"/>
  <c r="AB355" i="3"/>
  <c r="AC355" i="3"/>
  <c r="AD355" i="3"/>
  <c r="T356" i="3"/>
  <c r="U356" i="3"/>
  <c r="V356" i="3"/>
  <c r="W356" i="3"/>
  <c r="X356" i="3"/>
  <c r="Y356" i="3"/>
  <c r="Z356" i="3"/>
  <c r="AA356" i="3"/>
  <c r="AB356" i="3"/>
  <c r="AC356" i="3"/>
  <c r="AD356" i="3"/>
  <c r="T357" i="3"/>
  <c r="U357" i="3"/>
  <c r="V357" i="3"/>
  <c r="W357" i="3"/>
  <c r="X357" i="3"/>
  <c r="Y357" i="3"/>
  <c r="Z357" i="3"/>
  <c r="AA357" i="3"/>
  <c r="AB357" i="3"/>
  <c r="AC357" i="3"/>
  <c r="AD357" i="3"/>
  <c r="T358" i="3"/>
  <c r="U358" i="3"/>
  <c r="V358" i="3"/>
  <c r="W358" i="3"/>
  <c r="X358" i="3"/>
  <c r="Y358" i="3"/>
  <c r="Z358" i="3"/>
  <c r="AA358" i="3"/>
  <c r="AB358" i="3"/>
  <c r="AC358" i="3"/>
  <c r="AD358" i="3"/>
  <c r="T359" i="3"/>
  <c r="U359" i="3"/>
  <c r="V359" i="3"/>
  <c r="W359" i="3"/>
  <c r="X359" i="3"/>
  <c r="Y359" i="3"/>
  <c r="Z359" i="3"/>
  <c r="AA359" i="3"/>
  <c r="AB359" i="3"/>
  <c r="AC359" i="3"/>
  <c r="AD359" i="3"/>
  <c r="T360" i="3"/>
  <c r="U360" i="3"/>
  <c r="V360" i="3"/>
  <c r="W360" i="3"/>
  <c r="X360" i="3"/>
  <c r="Y360" i="3"/>
  <c r="Z360" i="3"/>
  <c r="AA360" i="3"/>
  <c r="AB360" i="3"/>
  <c r="AC360" i="3"/>
  <c r="AD360" i="3"/>
  <c r="T361" i="3"/>
  <c r="U361" i="3"/>
  <c r="V361" i="3"/>
  <c r="W361" i="3"/>
  <c r="X361" i="3"/>
  <c r="Y361" i="3"/>
  <c r="Z361" i="3"/>
  <c r="AA361" i="3"/>
  <c r="AB361" i="3"/>
  <c r="AC361" i="3"/>
  <c r="AD361" i="3"/>
  <c r="T362" i="3"/>
  <c r="U362" i="3"/>
  <c r="V362" i="3"/>
  <c r="W362" i="3"/>
  <c r="X362" i="3"/>
  <c r="Y362" i="3"/>
  <c r="Z362" i="3"/>
  <c r="AA362" i="3"/>
  <c r="AB362" i="3"/>
  <c r="AC362" i="3"/>
  <c r="AD362" i="3"/>
  <c r="T363" i="3"/>
  <c r="U363" i="3"/>
  <c r="V363" i="3"/>
  <c r="W363" i="3"/>
  <c r="X363" i="3"/>
  <c r="Y363" i="3"/>
  <c r="Z363" i="3"/>
  <c r="AA363" i="3"/>
  <c r="AB363" i="3"/>
  <c r="AC363" i="3"/>
  <c r="AD363" i="3"/>
  <c r="T364" i="3"/>
  <c r="U364" i="3"/>
  <c r="V364" i="3"/>
  <c r="W364" i="3"/>
  <c r="X364" i="3"/>
  <c r="Y364" i="3"/>
  <c r="Z364" i="3"/>
  <c r="AA364" i="3"/>
  <c r="AB364" i="3"/>
  <c r="AC364" i="3"/>
  <c r="AD364" i="3"/>
  <c r="T365" i="3"/>
  <c r="U365" i="3"/>
  <c r="V365" i="3"/>
  <c r="W365" i="3"/>
  <c r="X365" i="3"/>
  <c r="Y365" i="3"/>
  <c r="Z365" i="3"/>
  <c r="AA365" i="3"/>
  <c r="AB365" i="3"/>
  <c r="AC365" i="3"/>
  <c r="AD365" i="3"/>
  <c r="T366" i="3"/>
  <c r="U366" i="3"/>
  <c r="V366" i="3"/>
  <c r="W366" i="3"/>
  <c r="X366" i="3"/>
  <c r="Y366" i="3"/>
  <c r="Z366" i="3"/>
  <c r="AA366" i="3"/>
  <c r="AB366" i="3"/>
  <c r="AC366" i="3"/>
  <c r="AD366" i="3"/>
  <c r="T367" i="3"/>
  <c r="U367" i="3"/>
  <c r="V367" i="3"/>
  <c r="W367" i="3"/>
  <c r="X367" i="3"/>
  <c r="Y367" i="3"/>
  <c r="Z367" i="3"/>
  <c r="AA367" i="3"/>
  <c r="AB367" i="3"/>
  <c r="AC367" i="3"/>
  <c r="AD367" i="3"/>
  <c r="T368" i="3"/>
  <c r="U368" i="3"/>
  <c r="V368" i="3"/>
  <c r="W368" i="3"/>
  <c r="X368" i="3"/>
  <c r="Y368" i="3"/>
  <c r="Z368" i="3"/>
  <c r="AA368" i="3"/>
  <c r="AB368" i="3"/>
  <c r="AC368" i="3"/>
  <c r="AD368" i="3"/>
  <c r="T369" i="3"/>
  <c r="U369" i="3"/>
  <c r="V369" i="3"/>
  <c r="W369" i="3"/>
  <c r="X369" i="3"/>
  <c r="Y369" i="3"/>
  <c r="Z369" i="3"/>
  <c r="AA369" i="3"/>
  <c r="AB369" i="3"/>
  <c r="AC369" i="3"/>
  <c r="AD369" i="3"/>
  <c r="T370" i="3"/>
  <c r="U370" i="3"/>
  <c r="V370" i="3"/>
  <c r="W370" i="3"/>
  <c r="X370" i="3"/>
  <c r="Y370" i="3"/>
  <c r="Z370" i="3"/>
  <c r="AA370" i="3"/>
  <c r="AB370" i="3"/>
  <c r="AC370" i="3"/>
  <c r="AD370" i="3"/>
  <c r="T371" i="3"/>
  <c r="U371" i="3"/>
  <c r="V371" i="3"/>
  <c r="W371" i="3"/>
  <c r="X371" i="3"/>
  <c r="Y371" i="3"/>
  <c r="Z371" i="3"/>
  <c r="AA371" i="3"/>
  <c r="AB371" i="3"/>
  <c r="AC371" i="3"/>
  <c r="AD371" i="3"/>
  <c r="T372" i="3"/>
  <c r="U372" i="3"/>
  <c r="V372" i="3"/>
  <c r="W372" i="3"/>
  <c r="X372" i="3"/>
  <c r="Y372" i="3"/>
  <c r="Z372" i="3"/>
  <c r="AA372" i="3"/>
  <c r="AB372" i="3"/>
  <c r="AC372" i="3"/>
  <c r="AD372" i="3"/>
  <c r="T373" i="3"/>
  <c r="U373" i="3"/>
  <c r="V373" i="3"/>
  <c r="W373" i="3"/>
  <c r="X373" i="3"/>
  <c r="Y373" i="3"/>
  <c r="Z373" i="3"/>
  <c r="AA373" i="3"/>
  <c r="AB373" i="3"/>
  <c r="AC373" i="3"/>
  <c r="AD373" i="3"/>
  <c r="T374" i="3"/>
  <c r="U374" i="3"/>
  <c r="V374" i="3"/>
  <c r="W374" i="3"/>
  <c r="X374" i="3"/>
  <c r="Y374" i="3"/>
  <c r="Z374" i="3"/>
  <c r="AA374" i="3"/>
  <c r="AB374" i="3"/>
  <c r="AC374" i="3"/>
  <c r="AD374" i="3"/>
  <c r="T375" i="3"/>
  <c r="U375" i="3"/>
  <c r="V375" i="3"/>
  <c r="W375" i="3"/>
  <c r="X375" i="3"/>
  <c r="Y375" i="3"/>
  <c r="Z375" i="3"/>
  <c r="AA375" i="3"/>
  <c r="AB375" i="3"/>
  <c r="AC375" i="3"/>
  <c r="AD375" i="3"/>
  <c r="T376" i="3"/>
  <c r="U376" i="3"/>
  <c r="V376" i="3"/>
  <c r="W376" i="3"/>
  <c r="X376" i="3"/>
  <c r="Y376" i="3"/>
  <c r="Z376" i="3"/>
  <c r="AA376" i="3"/>
  <c r="AB376" i="3"/>
  <c r="AC376" i="3"/>
  <c r="AD376" i="3"/>
  <c r="T377" i="3"/>
  <c r="U377" i="3"/>
  <c r="V377" i="3"/>
  <c r="W377" i="3"/>
  <c r="X377" i="3"/>
  <c r="Y377" i="3"/>
  <c r="Z377" i="3"/>
  <c r="AA377" i="3"/>
  <c r="AB377" i="3"/>
  <c r="AC377" i="3"/>
  <c r="AD377" i="3"/>
  <c r="T378" i="3"/>
  <c r="U378" i="3"/>
  <c r="V378" i="3"/>
  <c r="W378" i="3"/>
  <c r="X378" i="3"/>
  <c r="Y378" i="3"/>
  <c r="Z378" i="3"/>
  <c r="AA378" i="3"/>
  <c r="AB378" i="3"/>
  <c r="AC378" i="3"/>
  <c r="AD378" i="3"/>
  <c r="T379" i="3"/>
  <c r="U379" i="3"/>
  <c r="V379" i="3"/>
  <c r="W379" i="3"/>
  <c r="X379" i="3"/>
  <c r="Y379" i="3"/>
  <c r="Z379" i="3"/>
  <c r="AA379" i="3"/>
  <c r="AB379" i="3"/>
  <c r="AC379" i="3"/>
  <c r="AD379" i="3"/>
  <c r="T380" i="3"/>
  <c r="U380" i="3"/>
  <c r="V380" i="3"/>
  <c r="W380" i="3"/>
  <c r="X380" i="3"/>
  <c r="Y380" i="3"/>
  <c r="Z380" i="3"/>
  <c r="AA380" i="3"/>
  <c r="AB380" i="3"/>
  <c r="AC380" i="3"/>
  <c r="AD380" i="3"/>
  <c r="T381" i="3"/>
  <c r="U381" i="3"/>
  <c r="V381" i="3"/>
  <c r="W381" i="3"/>
  <c r="X381" i="3"/>
  <c r="Y381" i="3"/>
  <c r="Z381" i="3"/>
  <c r="AA381" i="3"/>
  <c r="AB381" i="3"/>
  <c r="AC381" i="3"/>
  <c r="AD381" i="3"/>
  <c r="T382" i="3"/>
  <c r="U382" i="3"/>
  <c r="V382" i="3"/>
  <c r="W382" i="3"/>
  <c r="X382" i="3"/>
  <c r="Y382" i="3"/>
  <c r="Z382" i="3"/>
  <c r="AA382" i="3"/>
  <c r="AB382" i="3"/>
  <c r="AC382" i="3"/>
  <c r="AD382" i="3"/>
  <c r="T383" i="3"/>
  <c r="U383" i="3"/>
  <c r="V383" i="3"/>
  <c r="W383" i="3"/>
  <c r="X383" i="3"/>
  <c r="Y383" i="3"/>
  <c r="Z383" i="3"/>
  <c r="AA383" i="3"/>
  <c r="AB383" i="3"/>
  <c r="AC383" i="3"/>
  <c r="AD383" i="3"/>
  <c r="T384" i="3"/>
  <c r="U384" i="3"/>
  <c r="V384" i="3"/>
  <c r="W384" i="3"/>
  <c r="X384" i="3"/>
  <c r="Y384" i="3"/>
  <c r="Z384" i="3"/>
  <c r="AA384" i="3"/>
  <c r="AB384" i="3"/>
  <c r="AC384" i="3"/>
  <c r="AD384" i="3"/>
  <c r="T385" i="3"/>
  <c r="U385" i="3"/>
  <c r="V385" i="3"/>
  <c r="W385" i="3"/>
  <c r="X385" i="3"/>
  <c r="Y385" i="3"/>
  <c r="Z385" i="3"/>
  <c r="AA385" i="3"/>
  <c r="AB385" i="3"/>
  <c r="AC385" i="3"/>
  <c r="AD385" i="3"/>
  <c r="T386" i="3"/>
  <c r="U386" i="3"/>
  <c r="V386" i="3"/>
  <c r="W386" i="3"/>
  <c r="X386" i="3"/>
  <c r="Y386" i="3"/>
  <c r="Z386" i="3"/>
  <c r="AA386" i="3"/>
  <c r="AB386" i="3"/>
  <c r="AC386" i="3"/>
  <c r="AD386" i="3"/>
  <c r="T387" i="3"/>
  <c r="U387" i="3"/>
  <c r="V387" i="3"/>
  <c r="W387" i="3"/>
  <c r="X387" i="3"/>
  <c r="Y387" i="3"/>
  <c r="Z387" i="3"/>
  <c r="AA387" i="3"/>
  <c r="AB387" i="3"/>
  <c r="AC387" i="3"/>
  <c r="AD387" i="3"/>
  <c r="T388" i="3"/>
  <c r="U388" i="3"/>
  <c r="V388" i="3"/>
  <c r="W388" i="3"/>
  <c r="X388" i="3"/>
  <c r="Y388" i="3"/>
  <c r="Z388" i="3"/>
  <c r="AA388" i="3"/>
  <c r="AB388" i="3"/>
  <c r="AC388" i="3"/>
  <c r="AD388" i="3"/>
  <c r="T389" i="3"/>
  <c r="U389" i="3"/>
  <c r="V389" i="3"/>
  <c r="W389" i="3"/>
  <c r="X389" i="3"/>
  <c r="Y389" i="3"/>
  <c r="Z389" i="3"/>
  <c r="AA389" i="3"/>
  <c r="AB389" i="3"/>
  <c r="AC389" i="3"/>
  <c r="AD389" i="3"/>
  <c r="T390" i="3"/>
  <c r="U390" i="3"/>
  <c r="V390" i="3"/>
  <c r="W390" i="3"/>
  <c r="X390" i="3"/>
  <c r="Y390" i="3"/>
  <c r="Z390" i="3"/>
  <c r="AA390" i="3"/>
  <c r="AB390" i="3"/>
  <c r="AC390" i="3"/>
  <c r="AD390" i="3"/>
  <c r="T391" i="3"/>
  <c r="U391" i="3"/>
  <c r="V391" i="3"/>
  <c r="W391" i="3"/>
  <c r="X391" i="3"/>
  <c r="Y391" i="3"/>
  <c r="Z391" i="3"/>
  <c r="AA391" i="3"/>
  <c r="AB391" i="3"/>
  <c r="AC391" i="3"/>
  <c r="AD391" i="3"/>
  <c r="T392" i="3"/>
  <c r="U392" i="3"/>
  <c r="V392" i="3"/>
  <c r="W392" i="3"/>
  <c r="X392" i="3"/>
  <c r="Y392" i="3"/>
  <c r="Z392" i="3"/>
  <c r="AA392" i="3"/>
  <c r="AB392" i="3"/>
  <c r="AC392" i="3"/>
  <c r="AD392" i="3"/>
  <c r="T393" i="3"/>
  <c r="U393" i="3"/>
  <c r="V393" i="3"/>
  <c r="W393" i="3"/>
  <c r="X393" i="3"/>
  <c r="Y393" i="3"/>
  <c r="Z393" i="3"/>
  <c r="AA393" i="3"/>
  <c r="AB393" i="3"/>
  <c r="AC393" i="3"/>
  <c r="AD393" i="3"/>
  <c r="T394" i="3"/>
  <c r="U394" i="3"/>
  <c r="V394" i="3"/>
  <c r="W394" i="3"/>
  <c r="X394" i="3"/>
  <c r="Y394" i="3"/>
  <c r="Z394" i="3"/>
  <c r="AA394" i="3"/>
  <c r="AB394" i="3"/>
  <c r="AC394" i="3"/>
  <c r="AD394" i="3"/>
  <c r="T395" i="3"/>
  <c r="U395" i="3"/>
  <c r="V395" i="3"/>
  <c r="W395" i="3"/>
  <c r="X395" i="3"/>
  <c r="Y395" i="3"/>
  <c r="Z395" i="3"/>
  <c r="AA395" i="3"/>
  <c r="AB395" i="3"/>
  <c r="AC395" i="3"/>
  <c r="AD395" i="3"/>
  <c r="T396" i="3"/>
  <c r="U396" i="3"/>
  <c r="V396" i="3"/>
  <c r="W396" i="3"/>
  <c r="X396" i="3"/>
  <c r="Y396" i="3"/>
  <c r="Z396" i="3"/>
  <c r="AA396" i="3"/>
  <c r="AB396" i="3"/>
  <c r="AC396" i="3"/>
  <c r="AD396" i="3"/>
  <c r="T397" i="3"/>
  <c r="U397" i="3"/>
  <c r="V397" i="3"/>
  <c r="W397" i="3"/>
  <c r="X397" i="3"/>
  <c r="Y397" i="3"/>
  <c r="Z397" i="3"/>
  <c r="AA397" i="3"/>
  <c r="AB397" i="3"/>
  <c r="AC397" i="3"/>
  <c r="AD397" i="3"/>
  <c r="T398" i="3"/>
  <c r="U398" i="3"/>
  <c r="V398" i="3"/>
  <c r="W398" i="3"/>
  <c r="X398" i="3"/>
  <c r="Y398" i="3"/>
  <c r="Z398" i="3"/>
  <c r="AA398" i="3"/>
  <c r="AB398" i="3"/>
  <c r="AC398" i="3"/>
  <c r="AD398" i="3"/>
  <c r="T399" i="3"/>
  <c r="U399" i="3"/>
  <c r="V399" i="3"/>
  <c r="W399" i="3"/>
  <c r="X399" i="3"/>
  <c r="Y399" i="3"/>
  <c r="Z399" i="3"/>
  <c r="AA399" i="3"/>
  <c r="AB399" i="3"/>
  <c r="AC399" i="3"/>
  <c r="AD399" i="3"/>
  <c r="T400" i="3"/>
  <c r="U400" i="3"/>
  <c r="V400" i="3"/>
  <c r="W400" i="3"/>
  <c r="X400" i="3"/>
  <c r="Y400" i="3"/>
  <c r="Z400" i="3"/>
  <c r="AA400" i="3"/>
  <c r="AB400" i="3"/>
  <c r="AC400" i="3"/>
  <c r="AD400" i="3"/>
  <c r="T401" i="3"/>
  <c r="U401" i="3"/>
  <c r="V401" i="3"/>
  <c r="W401" i="3"/>
  <c r="X401" i="3"/>
  <c r="Y401" i="3"/>
  <c r="Z401" i="3"/>
  <c r="AA401" i="3"/>
  <c r="AB401" i="3"/>
  <c r="AC401" i="3"/>
  <c r="AD401" i="3"/>
  <c r="T402" i="3"/>
  <c r="U402" i="3"/>
  <c r="V402" i="3"/>
  <c r="W402" i="3"/>
  <c r="X402" i="3"/>
  <c r="Y402" i="3"/>
  <c r="Z402" i="3"/>
  <c r="AA402" i="3"/>
  <c r="AB402" i="3"/>
  <c r="AC402" i="3"/>
  <c r="AD402" i="3"/>
  <c r="T403" i="3"/>
  <c r="U403" i="3"/>
  <c r="V403" i="3"/>
  <c r="W403" i="3"/>
  <c r="X403" i="3"/>
  <c r="Y403" i="3"/>
  <c r="Z403" i="3"/>
  <c r="AA403" i="3"/>
  <c r="AB403" i="3"/>
  <c r="AC403" i="3"/>
  <c r="AD403" i="3"/>
  <c r="T404" i="3"/>
  <c r="U404" i="3"/>
  <c r="V404" i="3"/>
  <c r="W404" i="3"/>
  <c r="X404" i="3"/>
  <c r="Y404" i="3"/>
  <c r="Z404" i="3"/>
  <c r="AA404" i="3"/>
  <c r="AB404" i="3"/>
  <c r="AC404" i="3"/>
  <c r="AD404" i="3"/>
  <c r="T405" i="3"/>
  <c r="U405" i="3"/>
  <c r="V405" i="3"/>
  <c r="W405" i="3"/>
  <c r="X405" i="3"/>
  <c r="Y405" i="3"/>
  <c r="Z405" i="3"/>
  <c r="AA405" i="3"/>
  <c r="AB405" i="3"/>
  <c r="AC405" i="3"/>
  <c r="AD405" i="3"/>
  <c r="T406" i="3"/>
  <c r="U406" i="3"/>
  <c r="V406" i="3"/>
  <c r="W406" i="3"/>
  <c r="X406" i="3"/>
  <c r="Y406" i="3"/>
  <c r="Z406" i="3"/>
  <c r="AA406" i="3"/>
  <c r="AB406" i="3"/>
  <c r="AC406" i="3"/>
  <c r="AD406" i="3"/>
  <c r="T407" i="3"/>
  <c r="U407" i="3"/>
  <c r="V407" i="3"/>
  <c r="W407" i="3"/>
  <c r="X407" i="3"/>
  <c r="Y407" i="3"/>
  <c r="Z407" i="3"/>
  <c r="AA407" i="3"/>
  <c r="AB407" i="3"/>
  <c r="AC407" i="3"/>
  <c r="AD407" i="3"/>
  <c r="T408" i="3"/>
  <c r="U408" i="3"/>
  <c r="V408" i="3"/>
  <c r="W408" i="3"/>
  <c r="X408" i="3"/>
  <c r="Y408" i="3"/>
  <c r="Z408" i="3"/>
  <c r="AA408" i="3"/>
  <c r="AB408" i="3"/>
  <c r="AC408" i="3"/>
  <c r="AD408" i="3"/>
  <c r="T409" i="3"/>
  <c r="U409" i="3"/>
  <c r="V409" i="3"/>
  <c r="W409" i="3"/>
  <c r="X409" i="3"/>
  <c r="Y409" i="3"/>
  <c r="Z409" i="3"/>
  <c r="AA409" i="3"/>
  <c r="AB409" i="3"/>
  <c r="AC409" i="3"/>
  <c r="AD409" i="3"/>
  <c r="T410" i="3"/>
  <c r="U410" i="3"/>
  <c r="V410" i="3"/>
  <c r="W410" i="3"/>
  <c r="X410" i="3"/>
  <c r="Y410" i="3"/>
  <c r="Z410" i="3"/>
  <c r="AA410" i="3"/>
  <c r="AB410" i="3"/>
  <c r="AC410" i="3"/>
  <c r="AD410" i="3"/>
  <c r="T411" i="3"/>
  <c r="U411" i="3"/>
  <c r="V411" i="3"/>
  <c r="W411" i="3"/>
  <c r="X411" i="3"/>
  <c r="Y411" i="3"/>
  <c r="Z411" i="3"/>
  <c r="AA411" i="3"/>
  <c r="AB411" i="3"/>
  <c r="AC411" i="3"/>
  <c r="AD411" i="3"/>
  <c r="T412" i="3"/>
  <c r="U412" i="3"/>
  <c r="V412" i="3"/>
  <c r="W412" i="3"/>
  <c r="X412" i="3"/>
  <c r="Y412" i="3"/>
  <c r="Z412" i="3"/>
  <c r="AA412" i="3"/>
  <c r="AB412" i="3"/>
  <c r="AC412" i="3"/>
  <c r="AD412" i="3"/>
  <c r="T413" i="3"/>
  <c r="U413" i="3"/>
  <c r="V413" i="3"/>
  <c r="W413" i="3"/>
  <c r="X413" i="3"/>
  <c r="Y413" i="3"/>
  <c r="Z413" i="3"/>
  <c r="AA413" i="3"/>
  <c r="AB413" i="3"/>
  <c r="AC413" i="3"/>
  <c r="AD413" i="3"/>
  <c r="T414" i="3"/>
  <c r="U414" i="3"/>
  <c r="V414" i="3"/>
  <c r="W414" i="3"/>
  <c r="X414" i="3"/>
  <c r="Y414" i="3"/>
  <c r="Z414" i="3"/>
  <c r="AA414" i="3"/>
  <c r="AB414" i="3"/>
  <c r="AC414" i="3"/>
  <c r="AD414" i="3"/>
  <c r="T415" i="3"/>
  <c r="U415" i="3"/>
  <c r="V415" i="3"/>
  <c r="W415" i="3"/>
  <c r="X415" i="3"/>
  <c r="Y415" i="3"/>
  <c r="Z415" i="3"/>
  <c r="AA415" i="3"/>
  <c r="AB415" i="3"/>
  <c r="AC415" i="3"/>
  <c r="AD415" i="3"/>
  <c r="T416" i="3"/>
  <c r="U416" i="3"/>
  <c r="V416" i="3"/>
  <c r="W416" i="3"/>
  <c r="X416" i="3"/>
  <c r="Y416" i="3"/>
  <c r="Z416" i="3"/>
  <c r="AA416" i="3"/>
  <c r="AB416" i="3"/>
  <c r="AC416" i="3"/>
  <c r="AD416" i="3"/>
  <c r="T417" i="3"/>
  <c r="U417" i="3"/>
  <c r="V417" i="3"/>
  <c r="W417" i="3"/>
  <c r="X417" i="3"/>
  <c r="Y417" i="3"/>
  <c r="Z417" i="3"/>
  <c r="AA417" i="3"/>
  <c r="AB417" i="3"/>
  <c r="AC417" i="3"/>
  <c r="AD417" i="3"/>
  <c r="T418" i="3"/>
  <c r="U418" i="3"/>
  <c r="V418" i="3"/>
  <c r="W418" i="3"/>
  <c r="X418" i="3"/>
  <c r="Y418" i="3"/>
  <c r="Z418" i="3"/>
  <c r="AA418" i="3"/>
  <c r="AB418" i="3"/>
  <c r="AC418" i="3"/>
  <c r="AD418" i="3"/>
  <c r="T419" i="3"/>
  <c r="U419" i="3"/>
  <c r="V419" i="3"/>
  <c r="W419" i="3"/>
  <c r="X419" i="3"/>
  <c r="Y419" i="3"/>
  <c r="Z419" i="3"/>
  <c r="AA419" i="3"/>
  <c r="AB419" i="3"/>
  <c r="AC419" i="3"/>
  <c r="AD419" i="3"/>
  <c r="T420" i="3"/>
  <c r="U420" i="3"/>
  <c r="V420" i="3"/>
  <c r="W420" i="3"/>
  <c r="X420" i="3"/>
  <c r="Y420" i="3"/>
  <c r="Z420" i="3"/>
  <c r="AA420" i="3"/>
  <c r="AB420" i="3"/>
  <c r="AC420" i="3"/>
  <c r="AD420" i="3"/>
  <c r="T421" i="3"/>
  <c r="U421" i="3"/>
  <c r="V421" i="3"/>
  <c r="W421" i="3"/>
  <c r="X421" i="3"/>
  <c r="Y421" i="3"/>
  <c r="Z421" i="3"/>
  <c r="AA421" i="3"/>
  <c r="AB421" i="3"/>
  <c r="AC421" i="3"/>
  <c r="AD421" i="3"/>
  <c r="T422" i="3"/>
  <c r="U422" i="3"/>
  <c r="V422" i="3"/>
  <c r="W422" i="3"/>
  <c r="X422" i="3"/>
  <c r="Y422" i="3"/>
  <c r="Z422" i="3"/>
  <c r="AA422" i="3"/>
  <c r="AB422" i="3"/>
  <c r="AC422" i="3"/>
  <c r="AD422" i="3"/>
  <c r="T423" i="3"/>
  <c r="U423" i="3"/>
  <c r="V423" i="3"/>
  <c r="W423" i="3"/>
  <c r="X423" i="3"/>
  <c r="Y423" i="3"/>
  <c r="Z423" i="3"/>
  <c r="AA423" i="3"/>
  <c r="AB423" i="3"/>
  <c r="AC423" i="3"/>
  <c r="AD423" i="3"/>
  <c r="T424" i="3"/>
  <c r="U424" i="3"/>
  <c r="V424" i="3"/>
  <c r="W424" i="3"/>
  <c r="X424" i="3"/>
  <c r="Y424" i="3"/>
  <c r="Z424" i="3"/>
  <c r="AA424" i="3"/>
  <c r="AB424" i="3"/>
  <c r="AC424" i="3"/>
  <c r="AD424" i="3"/>
  <c r="T425" i="3"/>
  <c r="U425" i="3"/>
  <c r="V425" i="3"/>
  <c r="W425" i="3"/>
  <c r="X425" i="3"/>
  <c r="Y425" i="3"/>
  <c r="Z425" i="3"/>
  <c r="AA425" i="3"/>
  <c r="AB425" i="3"/>
  <c r="AC425" i="3"/>
  <c r="AD425" i="3"/>
  <c r="T426" i="3"/>
  <c r="U426" i="3"/>
  <c r="V426" i="3"/>
  <c r="W426" i="3"/>
  <c r="X426" i="3"/>
  <c r="Y426" i="3"/>
  <c r="Z426" i="3"/>
  <c r="AA426" i="3"/>
  <c r="AB426" i="3"/>
  <c r="AC426" i="3"/>
  <c r="AD426" i="3"/>
  <c r="T427" i="3"/>
  <c r="U427" i="3"/>
  <c r="V427" i="3"/>
  <c r="W427" i="3"/>
  <c r="X427" i="3"/>
  <c r="Y427" i="3"/>
  <c r="Z427" i="3"/>
  <c r="AA427" i="3"/>
  <c r="AB427" i="3"/>
  <c r="AC427" i="3"/>
  <c r="AD427" i="3"/>
  <c r="T428" i="3"/>
  <c r="U428" i="3"/>
  <c r="V428" i="3"/>
  <c r="W428" i="3"/>
  <c r="X428" i="3"/>
  <c r="Y428" i="3"/>
  <c r="Z428" i="3"/>
  <c r="AA428" i="3"/>
  <c r="AB428" i="3"/>
  <c r="AC428" i="3"/>
  <c r="AD428" i="3"/>
  <c r="T429" i="3"/>
  <c r="U429" i="3"/>
  <c r="V429" i="3"/>
  <c r="W429" i="3"/>
  <c r="X429" i="3"/>
  <c r="Y429" i="3"/>
  <c r="Z429" i="3"/>
  <c r="AA429" i="3"/>
  <c r="AB429" i="3"/>
  <c r="AC429" i="3"/>
  <c r="AD429" i="3"/>
  <c r="T430" i="3"/>
  <c r="U430" i="3"/>
  <c r="V430" i="3"/>
  <c r="W430" i="3"/>
  <c r="X430" i="3"/>
  <c r="Y430" i="3"/>
  <c r="Z430" i="3"/>
  <c r="AA430" i="3"/>
  <c r="AB430" i="3"/>
  <c r="AC430" i="3"/>
  <c r="AD430" i="3"/>
  <c r="T431" i="3"/>
  <c r="U431" i="3"/>
  <c r="V431" i="3"/>
  <c r="W431" i="3"/>
  <c r="X431" i="3"/>
  <c r="Y431" i="3"/>
  <c r="Z431" i="3"/>
  <c r="AA431" i="3"/>
  <c r="AB431" i="3"/>
  <c r="AC431" i="3"/>
  <c r="AD431" i="3"/>
  <c r="T432" i="3"/>
  <c r="U432" i="3"/>
  <c r="V432" i="3"/>
  <c r="W432" i="3"/>
  <c r="X432" i="3"/>
  <c r="Y432" i="3"/>
  <c r="Z432" i="3"/>
  <c r="AA432" i="3"/>
  <c r="AB432" i="3"/>
  <c r="AC432" i="3"/>
  <c r="AD432" i="3"/>
  <c r="T433" i="3"/>
  <c r="U433" i="3"/>
  <c r="V433" i="3"/>
  <c r="W433" i="3"/>
  <c r="X433" i="3"/>
  <c r="Y433" i="3"/>
  <c r="Z433" i="3"/>
  <c r="AA433" i="3"/>
  <c r="AB433" i="3"/>
  <c r="AC433" i="3"/>
  <c r="AD433" i="3"/>
  <c r="T434" i="3"/>
  <c r="U434" i="3"/>
  <c r="V434" i="3"/>
  <c r="W434" i="3"/>
  <c r="X434" i="3"/>
  <c r="Y434" i="3"/>
  <c r="Z434" i="3"/>
  <c r="AA434" i="3"/>
  <c r="AB434" i="3"/>
  <c r="AC434" i="3"/>
  <c r="AD434" i="3"/>
  <c r="T435" i="3"/>
  <c r="U435" i="3"/>
  <c r="V435" i="3"/>
  <c r="W435" i="3"/>
  <c r="X435" i="3"/>
  <c r="Y435" i="3"/>
  <c r="Z435" i="3"/>
  <c r="AA435" i="3"/>
  <c r="AB435" i="3"/>
  <c r="AC435" i="3"/>
  <c r="AD435" i="3"/>
  <c r="T436" i="3"/>
  <c r="U436" i="3"/>
  <c r="V436" i="3"/>
  <c r="W436" i="3"/>
  <c r="X436" i="3"/>
  <c r="Y436" i="3"/>
  <c r="Z436" i="3"/>
  <c r="AA436" i="3"/>
  <c r="AB436" i="3"/>
  <c r="AC436" i="3"/>
  <c r="AD436" i="3"/>
  <c r="T437" i="3"/>
  <c r="U437" i="3"/>
  <c r="V437" i="3"/>
  <c r="W437" i="3"/>
  <c r="X437" i="3"/>
  <c r="Y437" i="3"/>
  <c r="Z437" i="3"/>
  <c r="AA437" i="3"/>
  <c r="AB437" i="3"/>
  <c r="AC437" i="3"/>
  <c r="AD437" i="3"/>
  <c r="T438" i="3"/>
  <c r="U438" i="3"/>
  <c r="V438" i="3"/>
  <c r="W438" i="3"/>
  <c r="X438" i="3"/>
  <c r="Y438" i="3"/>
  <c r="Z438" i="3"/>
  <c r="AA438" i="3"/>
  <c r="AB438" i="3"/>
  <c r="AC438" i="3"/>
  <c r="AD438" i="3"/>
  <c r="T439" i="3"/>
  <c r="U439" i="3"/>
  <c r="V439" i="3"/>
  <c r="W439" i="3"/>
  <c r="X439" i="3"/>
  <c r="Y439" i="3"/>
  <c r="Z439" i="3"/>
  <c r="AA439" i="3"/>
  <c r="AB439" i="3"/>
  <c r="AC439" i="3"/>
  <c r="AD439" i="3"/>
  <c r="T440" i="3"/>
  <c r="U440" i="3"/>
  <c r="V440" i="3"/>
  <c r="W440" i="3"/>
  <c r="X440" i="3"/>
  <c r="Y440" i="3"/>
  <c r="Z440" i="3"/>
  <c r="AA440" i="3"/>
  <c r="AB440" i="3"/>
  <c r="AC440" i="3"/>
  <c r="AD440" i="3"/>
  <c r="T441" i="3"/>
  <c r="U441" i="3"/>
  <c r="V441" i="3"/>
  <c r="W441" i="3"/>
  <c r="X441" i="3"/>
  <c r="Y441" i="3"/>
  <c r="Z441" i="3"/>
  <c r="AA441" i="3"/>
  <c r="AB441" i="3"/>
  <c r="AC441" i="3"/>
  <c r="AD441" i="3"/>
  <c r="T442" i="3"/>
  <c r="U442" i="3"/>
  <c r="V442" i="3"/>
  <c r="W442" i="3"/>
  <c r="X442" i="3"/>
  <c r="Y442" i="3"/>
  <c r="Z442" i="3"/>
  <c r="AA442" i="3"/>
  <c r="AB442" i="3"/>
  <c r="AC442" i="3"/>
  <c r="AD442" i="3"/>
  <c r="T443" i="3"/>
  <c r="U443" i="3"/>
  <c r="V443" i="3"/>
  <c r="W443" i="3"/>
  <c r="X443" i="3"/>
  <c r="Y443" i="3"/>
  <c r="Z443" i="3"/>
  <c r="AA443" i="3"/>
  <c r="AB443" i="3"/>
  <c r="AC443" i="3"/>
  <c r="AD443" i="3"/>
  <c r="T444" i="3"/>
  <c r="U444" i="3"/>
  <c r="V444" i="3"/>
  <c r="W444" i="3"/>
  <c r="X444" i="3"/>
  <c r="Y444" i="3"/>
  <c r="Z444" i="3"/>
  <c r="AA444" i="3"/>
  <c r="AB444" i="3"/>
  <c r="AC444" i="3"/>
  <c r="AD444" i="3"/>
  <c r="T445" i="3"/>
  <c r="U445" i="3"/>
  <c r="V445" i="3"/>
  <c r="W445" i="3"/>
  <c r="X445" i="3"/>
  <c r="Y445" i="3"/>
  <c r="Z445" i="3"/>
  <c r="AA445" i="3"/>
  <c r="AB445" i="3"/>
  <c r="AC445" i="3"/>
  <c r="AD445" i="3"/>
  <c r="T446" i="3"/>
  <c r="U446" i="3"/>
  <c r="V446" i="3"/>
  <c r="W446" i="3"/>
  <c r="X446" i="3"/>
  <c r="Y446" i="3"/>
  <c r="Z446" i="3"/>
  <c r="AA446" i="3"/>
  <c r="AB446" i="3"/>
  <c r="AC446" i="3"/>
  <c r="AD446" i="3"/>
  <c r="T447" i="3"/>
  <c r="U447" i="3"/>
  <c r="V447" i="3"/>
  <c r="W447" i="3"/>
  <c r="X447" i="3"/>
  <c r="Y447" i="3"/>
  <c r="Z447" i="3"/>
  <c r="AA447" i="3"/>
  <c r="AB447" i="3"/>
  <c r="AC447" i="3"/>
  <c r="AD447" i="3"/>
  <c r="T448" i="3"/>
  <c r="U448" i="3"/>
  <c r="V448" i="3"/>
  <c r="W448" i="3"/>
  <c r="X448" i="3"/>
  <c r="Y448" i="3"/>
  <c r="Z448" i="3"/>
  <c r="AA448" i="3"/>
  <c r="AB448" i="3"/>
  <c r="AC448" i="3"/>
  <c r="AD448" i="3"/>
  <c r="T449" i="3"/>
  <c r="U449" i="3"/>
  <c r="V449" i="3"/>
  <c r="W449" i="3"/>
  <c r="X449" i="3"/>
  <c r="Y449" i="3"/>
  <c r="Z449" i="3"/>
  <c r="AA449" i="3"/>
  <c r="AB449" i="3"/>
  <c r="AC449" i="3"/>
  <c r="AD449" i="3"/>
  <c r="T450" i="3"/>
  <c r="U450" i="3"/>
  <c r="V450" i="3"/>
  <c r="W450" i="3"/>
  <c r="X450" i="3"/>
  <c r="Y450" i="3"/>
  <c r="Z450" i="3"/>
  <c r="AA450" i="3"/>
  <c r="AB450" i="3"/>
  <c r="AC450" i="3"/>
  <c r="AD450" i="3"/>
  <c r="T451" i="3"/>
  <c r="U451" i="3"/>
  <c r="V451" i="3"/>
  <c r="W451" i="3"/>
  <c r="X451" i="3"/>
  <c r="Y451" i="3"/>
  <c r="Z451" i="3"/>
  <c r="AA451" i="3"/>
  <c r="AB451" i="3"/>
  <c r="AC451" i="3"/>
  <c r="AD451" i="3"/>
  <c r="T452" i="3"/>
  <c r="U452" i="3"/>
  <c r="V452" i="3"/>
  <c r="W452" i="3"/>
  <c r="X452" i="3"/>
  <c r="Y452" i="3"/>
  <c r="Z452" i="3"/>
  <c r="AA452" i="3"/>
  <c r="AB452" i="3"/>
  <c r="AC452" i="3"/>
  <c r="AD452" i="3"/>
  <c r="T453" i="3"/>
  <c r="U453" i="3"/>
  <c r="V453" i="3"/>
  <c r="W453" i="3"/>
  <c r="X453" i="3"/>
  <c r="Y453" i="3"/>
  <c r="Z453" i="3"/>
  <c r="AA453" i="3"/>
  <c r="AB453" i="3"/>
  <c r="AC453" i="3"/>
  <c r="AD453" i="3"/>
  <c r="T454" i="3"/>
  <c r="U454" i="3"/>
  <c r="V454" i="3"/>
  <c r="W454" i="3"/>
  <c r="X454" i="3"/>
  <c r="Y454" i="3"/>
  <c r="Z454" i="3"/>
  <c r="AA454" i="3"/>
  <c r="AB454" i="3"/>
  <c r="AC454" i="3"/>
  <c r="AD454" i="3"/>
  <c r="T455" i="3"/>
  <c r="U455" i="3"/>
  <c r="V455" i="3"/>
  <c r="W455" i="3"/>
  <c r="X455" i="3"/>
  <c r="Y455" i="3"/>
  <c r="Z455" i="3"/>
  <c r="AA455" i="3"/>
  <c r="AB455" i="3"/>
  <c r="AC455" i="3"/>
  <c r="AD455" i="3"/>
  <c r="T456" i="3"/>
  <c r="U456" i="3"/>
  <c r="V456" i="3"/>
  <c r="W456" i="3"/>
  <c r="X456" i="3"/>
  <c r="Y456" i="3"/>
  <c r="Z456" i="3"/>
  <c r="AA456" i="3"/>
  <c r="AB456" i="3"/>
  <c r="AC456" i="3"/>
  <c r="AD456" i="3"/>
  <c r="T457" i="3"/>
  <c r="U457" i="3"/>
  <c r="V457" i="3"/>
  <c r="W457" i="3"/>
  <c r="X457" i="3"/>
  <c r="Y457" i="3"/>
  <c r="Z457" i="3"/>
  <c r="AA457" i="3"/>
  <c r="AB457" i="3"/>
  <c r="AC457" i="3"/>
  <c r="AD457" i="3"/>
  <c r="T458" i="3"/>
  <c r="U458" i="3"/>
  <c r="V458" i="3"/>
  <c r="W458" i="3"/>
  <c r="X458" i="3"/>
  <c r="Y458" i="3"/>
  <c r="Z458" i="3"/>
  <c r="AA458" i="3"/>
  <c r="AB458" i="3"/>
  <c r="AC458" i="3"/>
  <c r="AD458" i="3"/>
  <c r="T459" i="3"/>
  <c r="U459" i="3"/>
  <c r="V459" i="3"/>
  <c r="W459" i="3"/>
  <c r="X459" i="3"/>
  <c r="Y459" i="3"/>
  <c r="Z459" i="3"/>
  <c r="AA459" i="3"/>
  <c r="AB459" i="3"/>
  <c r="AC459" i="3"/>
  <c r="AD459" i="3"/>
  <c r="T460" i="3"/>
  <c r="U460" i="3"/>
  <c r="V460" i="3"/>
  <c r="W460" i="3"/>
  <c r="X460" i="3"/>
  <c r="Y460" i="3"/>
  <c r="Z460" i="3"/>
  <c r="AA460" i="3"/>
  <c r="AB460" i="3"/>
  <c r="AC460" i="3"/>
  <c r="AD460" i="3"/>
  <c r="T461" i="3"/>
  <c r="U461" i="3"/>
  <c r="V461" i="3"/>
  <c r="W461" i="3"/>
  <c r="X461" i="3"/>
  <c r="Y461" i="3"/>
  <c r="Z461" i="3"/>
  <c r="AA461" i="3"/>
  <c r="AB461" i="3"/>
  <c r="AC461" i="3"/>
  <c r="AD461" i="3"/>
  <c r="T462" i="3"/>
  <c r="U462" i="3"/>
  <c r="V462" i="3"/>
  <c r="W462" i="3"/>
  <c r="X462" i="3"/>
  <c r="Y462" i="3"/>
  <c r="Z462" i="3"/>
  <c r="AA462" i="3"/>
  <c r="AB462" i="3"/>
  <c r="AC462" i="3"/>
  <c r="AD462" i="3"/>
  <c r="T463" i="3"/>
  <c r="U463" i="3"/>
  <c r="V463" i="3"/>
  <c r="W463" i="3"/>
  <c r="X463" i="3"/>
  <c r="Y463" i="3"/>
  <c r="Z463" i="3"/>
  <c r="AA463" i="3"/>
  <c r="AB463" i="3"/>
  <c r="AC463" i="3"/>
  <c r="AD463" i="3"/>
  <c r="T464" i="3"/>
  <c r="U464" i="3"/>
  <c r="V464" i="3"/>
  <c r="W464" i="3"/>
  <c r="X464" i="3"/>
  <c r="Y464" i="3"/>
  <c r="Z464" i="3"/>
  <c r="AA464" i="3"/>
  <c r="AB464" i="3"/>
  <c r="AC464" i="3"/>
  <c r="AD464" i="3"/>
  <c r="T465" i="3"/>
  <c r="U465" i="3"/>
  <c r="V465" i="3"/>
  <c r="W465" i="3"/>
  <c r="X465" i="3"/>
  <c r="Y465" i="3"/>
  <c r="Z465" i="3"/>
  <c r="AA465" i="3"/>
  <c r="AB465" i="3"/>
  <c r="AC465" i="3"/>
  <c r="AD465" i="3"/>
  <c r="T466" i="3"/>
  <c r="U466" i="3"/>
  <c r="V466" i="3"/>
  <c r="W466" i="3"/>
  <c r="X466" i="3"/>
  <c r="Y466" i="3"/>
  <c r="Z466" i="3"/>
  <c r="AA466" i="3"/>
  <c r="AB466" i="3"/>
  <c r="AC466" i="3"/>
  <c r="AD466" i="3"/>
  <c r="T467" i="3"/>
  <c r="U467" i="3"/>
  <c r="V467" i="3"/>
  <c r="W467" i="3"/>
  <c r="X467" i="3"/>
  <c r="Y467" i="3"/>
  <c r="Z467" i="3"/>
  <c r="AA467" i="3"/>
  <c r="AB467" i="3"/>
  <c r="AC467" i="3"/>
  <c r="AD467" i="3"/>
  <c r="T468" i="3"/>
  <c r="U468" i="3"/>
  <c r="V468" i="3"/>
  <c r="W468" i="3"/>
  <c r="X468" i="3"/>
  <c r="Y468" i="3"/>
  <c r="Z468" i="3"/>
  <c r="AA468" i="3"/>
  <c r="AB468" i="3"/>
  <c r="AC468" i="3"/>
  <c r="AD468" i="3"/>
  <c r="T469" i="3"/>
  <c r="U469" i="3"/>
  <c r="V469" i="3"/>
  <c r="W469" i="3"/>
  <c r="X469" i="3"/>
  <c r="Y469" i="3"/>
  <c r="Z469" i="3"/>
  <c r="AA469" i="3"/>
  <c r="AB469" i="3"/>
  <c r="AC469" i="3"/>
  <c r="AD469" i="3"/>
  <c r="T470" i="3"/>
  <c r="U470" i="3"/>
  <c r="V470" i="3"/>
  <c r="W470" i="3"/>
  <c r="X470" i="3"/>
  <c r="Y470" i="3"/>
  <c r="Z470" i="3"/>
  <c r="AA470" i="3"/>
  <c r="AB470" i="3"/>
  <c r="AC470" i="3"/>
  <c r="AD470" i="3"/>
  <c r="T471" i="3"/>
  <c r="U471" i="3"/>
  <c r="V471" i="3"/>
  <c r="W471" i="3"/>
  <c r="X471" i="3"/>
  <c r="Y471" i="3"/>
  <c r="Z471" i="3"/>
  <c r="AA471" i="3"/>
  <c r="AB471" i="3"/>
  <c r="AC471" i="3"/>
  <c r="AD471" i="3"/>
  <c r="T472" i="3"/>
  <c r="U472" i="3"/>
  <c r="V472" i="3"/>
  <c r="W472" i="3"/>
  <c r="X472" i="3"/>
  <c r="Y472" i="3"/>
  <c r="Z472" i="3"/>
  <c r="AA472" i="3"/>
  <c r="AB472" i="3"/>
  <c r="AC472" i="3"/>
  <c r="AD472" i="3"/>
  <c r="T473" i="3"/>
  <c r="U473" i="3"/>
  <c r="V473" i="3"/>
  <c r="W473" i="3"/>
  <c r="X473" i="3"/>
  <c r="Y473" i="3"/>
  <c r="Z473" i="3"/>
  <c r="AA473" i="3"/>
  <c r="AB473" i="3"/>
  <c r="AC473" i="3"/>
  <c r="AD473" i="3"/>
  <c r="T474" i="3"/>
  <c r="U474" i="3"/>
  <c r="V474" i="3"/>
  <c r="W474" i="3"/>
  <c r="X474" i="3"/>
  <c r="Y474" i="3"/>
  <c r="Z474" i="3"/>
  <c r="AA474" i="3"/>
  <c r="AB474" i="3"/>
  <c r="AC474" i="3"/>
  <c r="AD474" i="3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N80" i="5"/>
  <c r="O80" i="5"/>
  <c r="P80" i="5"/>
  <c r="Q80" i="5"/>
  <c r="R80" i="5"/>
  <c r="N81" i="5"/>
  <c r="O81" i="5"/>
  <c r="P81" i="5"/>
  <c r="Q81" i="5"/>
  <c r="R81" i="5"/>
  <c r="N82" i="5"/>
  <c r="O82" i="5"/>
  <c r="P82" i="5"/>
  <c r="Q82" i="5"/>
  <c r="R82" i="5"/>
  <c r="N83" i="5"/>
  <c r="O83" i="5"/>
  <c r="P83" i="5"/>
  <c r="Q83" i="5"/>
  <c r="R83" i="5"/>
  <c r="N84" i="5"/>
  <c r="O84" i="5"/>
  <c r="P84" i="5"/>
  <c r="Q84" i="5"/>
  <c r="R84" i="5"/>
  <c r="N85" i="5"/>
  <c r="O85" i="5"/>
  <c r="P85" i="5"/>
  <c r="Q85" i="5"/>
  <c r="R85" i="5"/>
  <c r="N86" i="5"/>
  <c r="O86" i="5"/>
  <c r="P86" i="5"/>
  <c r="Q86" i="5"/>
  <c r="R86" i="5"/>
  <c r="N87" i="5"/>
  <c r="O87" i="5"/>
  <c r="P87" i="5"/>
  <c r="Q87" i="5"/>
  <c r="R87" i="5"/>
  <c r="N88" i="5"/>
  <c r="O88" i="5"/>
  <c r="P88" i="5"/>
  <c r="Q88" i="5"/>
  <c r="R88" i="5"/>
  <c r="N89" i="5"/>
  <c r="O89" i="5"/>
  <c r="P89" i="5"/>
  <c r="Q89" i="5"/>
  <c r="R89" i="5"/>
  <c r="N90" i="5"/>
  <c r="O90" i="5"/>
  <c r="P90" i="5"/>
  <c r="Q90" i="5"/>
  <c r="R90" i="5"/>
  <c r="N91" i="5"/>
  <c r="O91" i="5"/>
  <c r="P91" i="5"/>
  <c r="Q91" i="5"/>
  <c r="R91" i="5"/>
  <c r="N92" i="5"/>
  <c r="O92" i="5"/>
  <c r="P92" i="5"/>
  <c r="Q92" i="5"/>
  <c r="R92" i="5"/>
  <c r="N93" i="5"/>
  <c r="O93" i="5"/>
  <c r="P93" i="5"/>
  <c r="Q93" i="5"/>
  <c r="R93" i="5"/>
  <c r="N94" i="5"/>
  <c r="O94" i="5"/>
  <c r="P94" i="5"/>
  <c r="Q94" i="5"/>
  <c r="R94" i="5"/>
  <c r="N95" i="5"/>
  <c r="O95" i="5"/>
  <c r="P95" i="5"/>
  <c r="Q95" i="5"/>
  <c r="R95" i="5"/>
  <c r="N96" i="5"/>
  <c r="O96" i="5"/>
  <c r="P96" i="5"/>
  <c r="Q96" i="5"/>
  <c r="R96" i="5"/>
  <c r="N97" i="5"/>
  <c r="O97" i="5"/>
  <c r="P97" i="5"/>
  <c r="Q97" i="5"/>
  <c r="R97" i="5"/>
  <c r="N98" i="5"/>
  <c r="O98" i="5"/>
  <c r="P98" i="5"/>
  <c r="Q98" i="5"/>
  <c r="R98" i="5"/>
  <c r="N99" i="5"/>
  <c r="O99" i="5"/>
  <c r="P99" i="5"/>
  <c r="Q99" i="5"/>
  <c r="R99" i="5"/>
  <c r="N100" i="5"/>
  <c r="O100" i="5"/>
  <c r="P100" i="5"/>
  <c r="Q100" i="5"/>
  <c r="R100" i="5"/>
  <c r="N101" i="5"/>
  <c r="O101" i="5"/>
  <c r="P101" i="5"/>
  <c r="Q101" i="5"/>
  <c r="R101" i="5"/>
  <c r="N102" i="5"/>
  <c r="O102" i="5"/>
  <c r="P102" i="5"/>
  <c r="Q102" i="5"/>
  <c r="R102" i="5"/>
  <c r="N103" i="5"/>
  <c r="O103" i="5"/>
  <c r="P103" i="5"/>
  <c r="Q103" i="5"/>
  <c r="R103" i="5"/>
  <c r="N104" i="5"/>
  <c r="O104" i="5"/>
  <c r="P104" i="5"/>
  <c r="Q104" i="5"/>
  <c r="R104" i="5"/>
  <c r="N105" i="5"/>
  <c r="O105" i="5"/>
  <c r="P105" i="5"/>
  <c r="Q105" i="5"/>
  <c r="R105" i="5"/>
  <c r="N106" i="5"/>
  <c r="O106" i="5"/>
  <c r="P106" i="5"/>
  <c r="Q106" i="5"/>
  <c r="R106" i="5"/>
  <c r="N107" i="5"/>
  <c r="O107" i="5"/>
  <c r="P107" i="5"/>
  <c r="Q107" i="5"/>
  <c r="R107" i="5"/>
  <c r="N108" i="5"/>
  <c r="O108" i="5"/>
  <c r="P108" i="5"/>
  <c r="Q108" i="5"/>
  <c r="R108" i="5"/>
  <c r="N109" i="5"/>
  <c r="O109" i="5"/>
  <c r="P109" i="5"/>
  <c r="Q109" i="5"/>
  <c r="R109" i="5"/>
  <c r="N110" i="5"/>
  <c r="O110" i="5"/>
  <c r="P110" i="5"/>
  <c r="Q110" i="5"/>
  <c r="R110" i="5"/>
  <c r="N111" i="5"/>
  <c r="O111" i="5"/>
  <c r="P111" i="5"/>
  <c r="Q111" i="5"/>
  <c r="R111" i="5"/>
  <c r="N112" i="5"/>
  <c r="O112" i="5"/>
  <c r="P112" i="5"/>
  <c r="Q112" i="5"/>
  <c r="R112" i="5"/>
  <c r="N113" i="5"/>
  <c r="O113" i="5"/>
  <c r="P113" i="5"/>
  <c r="Q113" i="5"/>
  <c r="R113" i="5"/>
  <c r="N114" i="5"/>
  <c r="O114" i="5"/>
  <c r="P114" i="5"/>
  <c r="Q114" i="5"/>
  <c r="R114" i="5"/>
  <c r="N115" i="5"/>
  <c r="O115" i="5"/>
  <c r="P115" i="5"/>
  <c r="Q115" i="5"/>
  <c r="R115" i="5"/>
  <c r="N116" i="5"/>
  <c r="O116" i="5"/>
  <c r="P116" i="5"/>
  <c r="Q116" i="5"/>
  <c r="R116" i="5"/>
  <c r="N117" i="5"/>
  <c r="O117" i="5"/>
  <c r="P117" i="5"/>
  <c r="Q117" i="5"/>
  <c r="R117" i="5"/>
  <c r="N118" i="5"/>
  <c r="O118" i="5"/>
  <c r="P118" i="5"/>
  <c r="Q118" i="5"/>
  <c r="R118" i="5"/>
  <c r="N119" i="5"/>
  <c r="O119" i="5"/>
  <c r="P119" i="5"/>
  <c r="Q119" i="5"/>
  <c r="R119" i="5"/>
  <c r="N120" i="5"/>
  <c r="O120" i="5"/>
  <c r="P120" i="5"/>
  <c r="Q120" i="5"/>
  <c r="R120" i="5"/>
  <c r="N121" i="5"/>
  <c r="O121" i="5"/>
  <c r="P121" i="5"/>
  <c r="Q121" i="5"/>
  <c r="R121" i="5"/>
  <c r="N122" i="5"/>
  <c r="O122" i="5"/>
  <c r="P122" i="5"/>
  <c r="Q122" i="5"/>
  <c r="R122" i="5"/>
  <c r="N123" i="5"/>
  <c r="O123" i="5"/>
  <c r="P123" i="5"/>
  <c r="Q123" i="5"/>
  <c r="R123" i="5"/>
  <c r="N124" i="5"/>
  <c r="O124" i="5"/>
  <c r="P124" i="5"/>
  <c r="Q124" i="5"/>
  <c r="R124" i="5"/>
  <c r="N125" i="5"/>
  <c r="O125" i="5"/>
  <c r="P125" i="5"/>
  <c r="Q125" i="5"/>
  <c r="R125" i="5"/>
  <c r="N126" i="5"/>
  <c r="O126" i="5"/>
  <c r="P126" i="5"/>
  <c r="Q126" i="5"/>
  <c r="R126" i="5"/>
  <c r="N127" i="5"/>
  <c r="O127" i="5"/>
  <c r="P127" i="5"/>
  <c r="Q127" i="5"/>
  <c r="R127" i="5"/>
  <c r="N128" i="5"/>
  <c r="O128" i="5"/>
  <c r="P128" i="5"/>
  <c r="Q128" i="5"/>
  <c r="R128" i="5"/>
  <c r="N129" i="5"/>
  <c r="O129" i="5"/>
  <c r="P129" i="5"/>
  <c r="Q129" i="5"/>
  <c r="R129" i="5"/>
  <c r="N130" i="5"/>
  <c r="O130" i="5"/>
  <c r="P130" i="5"/>
  <c r="Q130" i="5"/>
  <c r="R130" i="5"/>
  <c r="N131" i="5"/>
  <c r="O131" i="5"/>
  <c r="P131" i="5"/>
  <c r="Q131" i="5"/>
  <c r="R131" i="5"/>
  <c r="N132" i="5"/>
  <c r="O132" i="5"/>
  <c r="P132" i="5"/>
  <c r="Q132" i="5"/>
  <c r="R132" i="5"/>
  <c r="N133" i="5"/>
  <c r="O133" i="5"/>
  <c r="P133" i="5"/>
  <c r="Q133" i="5"/>
  <c r="R133" i="5"/>
  <c r="N134" i="5"/>
  <c r="O134" i="5"/>
  <c r="P134" i="5"/>
  <c r="Q134" i="5"/>
  <c r="R134" i="5"/>
  <c r="N135" i="5"/>
  <c r="O135" i="5"/>
  <c r="P135" i="5"/>
  <c r="Q135" i="5"/>
  <c r="R135" i="5"/>
  <c r="N136" i="5"/>
  <c r="O136" i="5"/>
  <c r="P136" i="5"/>
  <c r="Q136" i="5"/>
  <c r="R136" i="5"/>
  <c r="S73" i="4"/>
  <c r="T73" i="4"/>
  <c r="U73" i="4"/>
  <c r="V73" i="4"/>
  <c r="W73" i="4"/>
  <c r="X73" i="4"/>
  <c r="Y73" i="4"/>
  <c r="Z73" i="4"/>
  <c r="AA73" i="4"/>
  <c r="AB73" i="4"/>
  <c r="S74" i="4"/>
  <c r="T74" i="4"/>
  <c r="U74" i="4"/>
  <c r="V74" i="4"/>
  <c r="W74" i="4"/>
  <c r="X74" i="4"/>
  <c r="Y74" i="4"/>
  <c r="Z74" i="4"/>
  <c r="AA74" i="4"/>
  <c r="AB74" i="4"/>
  <c r="S75" i="4"/>
  <c r="T75" i="4"/>
  <c r="U75" i="4"/>
  <c r="V75" i="4"/>
  <c r="W75" i="4"/>
  <c r="X75" i="4"/>
  <c r="Y75" i="4"/>
  <c r="Z75" i="4"/>
  <c r="AA75" i="4"/>
  <c r="AB75" i="4"/>
  <c r="S76" i="4"/>
  <c r="T76" i="4"/>
  <c r="U76" i="4"/>
  <c r="V76" i="4"/>
  <c r="W76" i="4"/>
  <c r="X76" i="4"/>
  <c r="Y76" i="4"/>
  <c r="Z76" i="4"/>
  <c r="AA76" i="4"/>
  <c r="AB76" i="4"/>
  <c r="S77" i="4"/>
  <c r="T77" i="4"/>
  <c r="U77" i="4"/>
  <c r="V77" i="4"/>
  <c r="W77" i="4"/>
  <c r="X77" i="4"/>
  <c r="Y77" i="4"/>
  <c r="Z77" i="4"/>
  <c r="AA77" i="4"/>
  <c r="AB77" i="4"/>
  <c r="S78" i="4"/>
  <c r="T78" i="4"/>
  <c r="U78" i="4"/>
  <c r="V78" i="4"/>
  <c r="W78" i="4"/>
  <c r="X78" i="4"/>
  <c r="Y78" i="4"/>
  <c r="Z78" i="4"/>
  <c r="AA78" i="4"/>
  <c r="AB78" i="4"/>
  <c r="S79" i="4"/>
  <c r="T79" i="4"/>
  <c r="U79" i="4"/>
  <c r="V79" i="4"/>
  <c r="W79" i="4"/>
  <c r="X79" i="4"/>
  <c r="Y79" i="4"/>
  <c r="Z79" i="4"/>
  <c r="AA79" i="4"/>
  <c r="AB79" i="4"/>
  <c r="S80" i="4"/>
  <c r="T80" i="4"/>
  <c r="U80" i="4"/>
  <c r="V80" i="4"/>
  <c r="W80" i="4"/>
  <c r="X80" i="4"/>
  <c r="Y80" i="4"/>
  <c r="Z80" i="4"/>
  <c r="AA80" i="4"/>
  <c r="AB80" i="4"/>
  <c r="S81" i="4"/>
  <c r="T81" i="4"/>
  <c r="U81" i="4"/>
  <c r="V81" i="4"/>
  <c r="W81" i="4"/>
  <c r="X81" i="4"/>
  <c r="Y81" i="4"/>
  <c r="Z81" i="4"/>
  <c r="AA81" i="4"/>
  <c r="AB81" i="4"/>
  <c r="S82" i="4"/>
  <c r="T82" i="4"/>
  <c r="U82" i="4"/>
  <c r="V82" i="4"/>
  <c r="W82" i="4"/>
  <c r="X82" i="4"/>
  <c r="Y82" i="4"/>
  <c r="Z82" i="4"/>
  <c r="AA82" i="4"/>
  <c r="AB82" i="4"/>
  <c r="S83" i="4"/>
  <c r="T83" i="4"/>
  <c r="U83" i="4"/>
  <c r="V83" i="4"/>
  <c r="W83" i="4"/>
  <c r="X83" i="4"/>
  <c r="Y83" i="4"/>
  <c r="Z83" i="4"/>
  <c r="AA83" i="4"/>
  <c r="AB83" i="4"/>
  <c r="S84" i="4"/>
  <c r="T84" i="4"/>
  <c r="U84" i="4"/>
  <c r="V84" i="4"/>
  <c r="W84" i="4"/>
  <c r="X84" i="4"/>
  <c r="Y84" i="4"/>
  <c r="Z84" i="4"/>
  <c r="AA84" i="4"/>
  <c r="AB84" i="4"/>
  <c r="S85" i="4"/>
  <c r="T85" i="4"/>
  <c r="U85" i="4"/>
  <c r="V85" i="4"/>
  <c r="W85" i="4"/>
  <c r="X85" i="4"/>
  <c r="Y85" i="4"/>
  <c r="Z85" i="4"/>
  <c r="AA85" i="4"/>
  <c r="AB85" i="4"/>
  <c r="S86" i="4"/>
  <c r="T86" i="4"/>
  <c r="U86" i="4"/>
  <c r="V86" i="4"/>
  <c r="W86" i="4"/>
  <c r="X86" i="4"/>
  <c r="Y86" i="4"/>
  <c r="Z86" i="4"/>
  <c r="AA86" i="4"/>
  <c r="AB86" i="4"/>
  <c r="S87" i="4"/>
  <c r="T87" i="4"/>
  <c r="U87" i="4"/>
  <c r="V87" i="4"/>
  <c r="W87" i="4"/>
  <c r="X87" i="4"/>
  <c r="Y87" i="4"/>
  <c r="Z87" i="4"/>
  <c r="AA87" i="4"/>
  <c r="AB87" i="4"/>
  <c r="S88" i="4"/>
  <c r="T88" i="4"/>
  <c r="U88" i="4"/>
  <c r="V88" i="4"/>
  <c r="W88" i="4"/>
  <c r="X88" i="4"/>
  <c r="Y88" i="4"/>
  <c r="Z88" i="4"/>
  <c r="AA88" i="4"/>
  <c r="AB88" i="4"/>
  <c r="S89" i="4"/>
  <c r="T89" i="4"/>
  <c r="U89" i="4"/>
  <c r="V89" i="4"/>
  <c r="W89" i="4"/>
  <c r="X89" i="4"/>
  <c r="Y89" i="4"/>
  <c r="Z89" i="4"/>
  <c r="AA89" i="4"/>
  <c r="AB89" i="4"/>
  <c r="S90" i="4"/>
  <c r="T90" i="4"/>
  <c r="U90" i="4"/>
  <c r="V90" i="4"/>
  <c r="W90" i="4"/>
  <c r="X90" i="4"/>
  <c r="Y90" i="4"/>
  <c r="Z90" i="4"/>
  <c r="AA90" i="4"/>
  <c r="AB90" i="4"/>
  <c r="S91" i="4"/>
  <c r="T91" i="4"/>
  <c r="U91" i="4"/>
  <c r="V91" i="4"/>
  <c r="W91" i="4"/>
  <c r="X91" i="4"/>
  <c r="Y91" i="4"/>
  <c r="Z91" i="4"/>
  <c r="AA91" i="4"/>
  <c r="AB91" i="4"/>
  <c r="S92" i="4"/>
  <c r="T92" i="4"/>
  <c r="U92" i="4"/>
  <c r="V92" i="4"/>
  <c r="W92" i="4"/>
  <c r="X92" i="4"/>
  <c r="Y92" i="4"/>
  <c r="Z92" i="4"/>
  <c r="AA92" i="4"/>
  <c r="AB92" i="4"/>
  <c r="S93" i="4"/>
  <c r="T93" i="4"/>
  <c r="U93" i="4"/>
  <c r="V93" i="4"/>
  <c r="W93" i="4"/>
  <c r="X93" i="4"/>
  <c r="Y93" i="4"/>
  <c r="Z93" i="4"/>
  <c r="AA93" i="4"/>
  <c r="AB93" i="4"/>
  <c r="S94" i="4"/>
  <c r="T94" i="4"/>
  <c r="U94" i="4"/>
  <c r="V94" i="4"/>
  <c r="W94" i="4"/>
  <c r="X94" i="4"/>
  <c r="Y94" i="4"/>
  <c r="Z94" i="4"/>
  <c r="AA94" i="4"/>
  <c r="AB94" i="4"/>
  <c r="S95" i="4"/>
  <c r="T95" i="4"/>
  <c r="U95" i="4"/>
  <c r="V95" i="4"/>
  <c r="W95" i="4"/>
  <c r="X95" i="4"/>
  <c r="Y95" i="4"/>
  <c r="Z95" i="4"/>
  <c r="AA95" i="4"/>
  <c r="AB95" i="4"/>
  <c r="S96" i="4"/>
  <c r="T96" i="4"/>
  <c r="U96" i="4"/>
  <c r="V96" i="4"/>
  <c r="W96" i="4"/>
  <c r="X96" i="4"/>
  <c r="Y96" i="4"/>
  <c r="Z96" i="4"/>
  <c r="AA96" i="4"/>
  <c r="AB96" i="4"/>
  <c r="S97" i="4"/>
  <c r="T97" i="4"/>
  <c r="U97" i="4"/>
  <c r="V97" i="4"/>
  <c r="W97" i="4"/>
  <c r="X97" i="4"/>
  <c r="Y97" i="4"/>
  <c r="Z97" i="4"/>
  <c r="AA97" i="4"/>
  <c r="AB97" i="4"/>
  <c r="S98" i="4"/>
  <c r="T98" i="4"/>
  <c r="U98" i="4"/>
  <c r="V98" i="4"/>
  <c r="W98" i="4"/>
  <c r="X98" i="4"/>
  <c r="Y98" i="4"/>
  <c r="Z98" i="4"/>
  <c r="AA98" i="4"/>
  <c r="AB98" i="4"/>
  <c r="S99" i="4"/>
  <c r="T99" i="4"/>
  <c r="U99" i="4"/>
  <c r="V99" i="4"/>
  <c r="W99" i="4"/>
  <c r="X99" i="4"/>
  <c r="Y99" i="4"/>
  <c r="Z99" i="4"/>
  <c r="AA99" i="4"/>
  <c r="AB99" i="4"/>
  <c r="S100" i="4"/>
  <c r="T100" i="4"/>
  <c r="U100" i="4"/>
  <c r="V100" i="4"/>
  <c r="W100" i="4"/>
  <c r="X100" i="4"/>
  <c r="Y100" i="4"/>
  <c r="Z100" i="4"/>
  <c r="AA100" i="4"/>
  <c r="AB100" i="4"/>
  <c r="S101" i="4"/>
  <c r="T101" i="4"/>
  <c r="U101" i="4"/>
  <c r="V101" i="4"/>
  <c r="W101" i="4"/>
  <c r="X101" i="4"/>
  <c r="Y101" i="4"/>
  <c r="Z101" i="4"/>
  <c r="AA101" i="4"/>
  <c r="AB101" i="4"/>
  <c r="S102" i="4"/>
  <c r="T102" i="4"/>
  <c r="U102" i="4"/>
  <c r="V102" i="4"/>
  <c r="W102" i="4"/>
  <c r="X102" i="4"/>
  <c r="Y102" i="4"/>
  <c r="Z102" i="4"/>
  <c r="AA102" i="4"/>
  <c r="AB102" i="4"/>
  <c r="S103" i="4"/>
  <c r="T103" i="4"/>
  <c r="U103" i="4"/>
  <c r="V103" i="4"/>
  <c r="W103" i="4"/>
  <c r="X103" i="4"/>
  <c r="Y103" i="4"/>
  <c r="Z103" i="4"/>
  <c r="AA103" i="4"/>
  <c r="AB103" i="4"/>
  <c r="S104" i="4"/>
  <c r="T104" i="4"/>
  <c r="U104" i="4"/>
  <c r="V104" i="4"/>
  <c r="W104" i="4"/>
  <c r="X104" i="4"/>
  <c r="Y104" i="4"/>
  <c r="Z104" i="4"/>
  <c r="AA104" i="4"/>
  <c r="AB104" i="4"/>
  <c r="S105" i="4"/>
  <c r="T105" i="4"/>
  <c r="U105" i="4"/>
  <c r="V105" i="4"/>
  <c r="W105" i="4"/>
  <c r="X105" i="4"/>
  <c r="Y105" i="4"/>
  <c r="Z105" i="4"/>
  <c r="AA105" i="4"/>
  <c r="AB105" i="4"/>
  <c r="S106" i="4"/>
  <c r="T106" i="4"/>
  <c r="U106" i="4"/>
  <c r="V106" i="4"/>
  <c r="W106" i="4"/>
  <c r="X106" i="4"/>
  <c r="Y106" i="4"/>
  <c r="Z106" i="4"/>
  <c r="AA106" i="4"/>
  <c r="AB106" i="4"/>
  <c r="S107" i="4"/>
  <c r="T107" i="4"/>
  <c r="U107" i="4"/>
  <c r="V107" i="4"/>
  <c r="W107" i="4"/>
  <c r="X107" i="4"/>
  <c r="Y107" i="4"/>
  <c r="Z107" i="4"/>
  <c r="AA107" i="4"/>
  <c r="AB107" i="4"/>
  <c r="S108" i="4"/>
  <c r="T108" i="4"/>
  <c r="U108" i="4"/>
  <c r="V108" i="4"/>
  <c r="W108" i="4"/>
  <c r="X108" i="4"/>
  <c r="Y108" i="4"/>
  <c r="Z108" i="4"/>
  <c r="AA108" i="4"/>
  <c r="AB108" i="4"/>
  <c r="S109" i="4"/>
  <c r="T109" i="4"/>
  <c r="U109" i="4"/>
  <c r="V109" i="4"/>
  <c r="W109" i="4"/>
  <c r="X109" i="4"/>
  <c r="Y109" i="4"/>
  <c r="Z109" i="4"/>
  <c r="AA109" i="4"/>
  <c r="AB109" i="4"/>
  <c r="S110" i="4"/>
  <c r="T110" i="4"/>
  <c r="U110" i="4"/>
  <c r="V110" i="4"/>
  <c r="W110" i="4"/>
  <c r="X110" i="4"/>
  <c r="Y110" i="4"/>
  <c r="Z110" i="4"/>
  <c r="AA110" i="4"/>
  <c r="AB110" i="4"/>
  <c r="S111" i="4"/>
  <c r="T111" i="4"/>
  <c r="U111" i="4"/>
  <c r="V111" i="4"/>
  <c r="W111" i="4"/>
  <c r="X111" i="4"/>
  <c r="Y111" i="4"/>
  <c r="Z111" i="4"/>
  <c r="AA111" i="4"/>
  <c r="AB111" i="4"/>
  <c r="S112" i="4"/>
  <c r="T112" i="4"/>
  <c r="U112" i="4"/>
  <c r="V112" i="4"/>
  <c r="W112" i="4"/>
  <c r="X112" i="4"/>
  <c r="Y112" i="4"/>
  <c r="Z112" i="4"/>
  <c r="AA112" i="4"/>
  <c r="AB112" i="4"/>
  <c r="S113" i="4"/>
  <c r="T113" i="4"/>
  <c r="U113" i="4"/>
  <c r="V113" i="4"/>
  <c r="W113" i="4"/>
  <c r="X113" i="4"/>
  <c r="Y113" i="4"/>
  <c r="Z113" i="4"/>
  <c r="AA113" i="4"/>
  <c r="AB113" i="4"/>
  <c r="S114" i="4"/>
  <c r="T114" i="4"/>
  <c r="U114" i="4"/>
  <c r="V114" i="4"/>
  <c r="W114" i="4"/>
  <c r="X114" i="4"/>
  <c r="Y114" i="4"/>
  <c r="Z114" i="4"/>
  <c r="AA114" i="4"/>
  <c r="AB114" i="4"/>
  <c r="S115" i="4"/>
  <c r="T115" i="4"/>
  <c r="U115" i="4"/>
  <c r="V115" i="4"/>
  <c r="W115" i="4"/>
  <c r="X115" i="4"/>
  <c r="Y115" i="4"/>
  <c r="Z115" i="4"/>
  <c r="AA115" i="4"/>
  <c r="AB115" i="4"/>
  <c r="S116" i="4"/>
  <c r="T116" i="4"/>
  <c r="U116" i="4"/>
  <c r="V116" i="4"/>
  <c r="W116" i="4"/>
  <c r="X116" i="4"/>
  <c r="Y116" i="4"/>
  <c r="Z116" i="4"/>
  <c r="AA116" i="4"/>
  <c r="AB116" i="4"/>
  <c r="S117" i="4"/>
  <c r="T117" i="4"/>
  <c r="U117" i="4"/>
  <c r="V117" i="4"/>
  <c r="W117" i="4"/>
  <c r="X117" i="4"/>
  <c r="Y117" i="4"/>
  <c r="Z117" i="4"/>
  <c r="AA117" i="4"/>
  <c r="AB117" i="4"/>
  <c r="S118" i="4"/>
  <c r="T118" i="4"/>
  <c r="U118" i="4"/>
  <c r="V118" i="4"/>
  <c r="W118" i="4"/>
  <c r="X118" i="4"/>
  <c r="Y118" i="4"/>
  <c r="Z118" i="4"/>
  <c r="AA118" i="4"/>
  <c r="AB118" i="4"/>
  <c r="S119" i="4"/>
  <c r="T119" i="4"/>
  <c r="U119" i="4"/>
  <c r="V119" i="4"/>
  <c r="W119" i="4"/>
  <c r="X119" i="4"/>
  <c r="Y119" i="4"/>
  <c r="Z119" i="4"/>
  <c r="AA119" i="4"/>
  <c r="AB119" i="4"/>
  <c r="S120" i="4"/>
  <c r="T120" i="4"/>
  <c r="U120" i="4"/>
  <c r="V120" i="4"/>
  <c r="W120" i="4"/>
  <c r="X120" i="4"/>
  <c r="Y120" i="4"/>
  <c r="Z120" i="4"/>
  <c r="AA120" i="4"/>
  <c r="AB120" i="4"/>
  <c r="S121" i="4"/>
  <c r="T121" i="4"/>
  <c r="U121" i="4"/>
  <c r="V121" i="4"/>
  <c r="W121" i="4"/>
  <c r="X121" i="4"/>
  <c r="Y121" i="4"/>
  <c r="Z121" i="4"/>
  <c r="AA121" i="4"/>
  <c r="AB121" i="4"/>
  <c r="T56" i="3"/>
  <c r="U56" i="3"/>
  <c r="V56" i="3"/>
  <c r="W56" i="3"/>
  <c r="X56" i="3"/>
  <c r="Y56" i="3"/>
  <c r="Z56" i="3"/>
  <c r="AA56" i="3"/>
  <c r="AB56" i="3"/>
  <c r="AC56" i="3"/>
  <c r="AD56" i="3"/>
  <c r="T57" i="3"/>
  <c r="U57" i="3"/>
  <c r="V57" i="3"/>
  <c r="W57" i="3"/>
  <c r="X57" i="3"/>
  <c r="Y57" i="3"/>
  <c r="Z57" i="3"/>
  <c r="AA57" i="3"/>
  <c r="AB57" i="3"/>
  <c r="AC57" i="3"/>
  <c r="AD57" i="3"/>
  <c r="T58" i="3"/>
  <c r="U58" i="3"/>
  <c r="V58" i="3"/>
  <c r="W58" i="3"/>
  <c r="X58" i="3"/>
  <c r="Y58" i="3"/>
  <c r="Z58" i="3"/>
  <c r="AA58" i="3"/>
  <c r="AB58" i="3"/>
  <c r="AC58" i="3"/>
  <c r="AD58" i="3"/>
  <c r="T59" i="3"/>
  <c r="U59" i="3"/>
  <c r="V59" i="3"/>
  <c r="W59" i="3"/>
  <c r="X59" i="3"/>
  <c r="Y59" i="3"/>
  <c r="Z59" i="3"/>
  <c r="AA59" i="3"/>
  <c r="AB59" i="3"/>
  <c r="AC59" i="3"/>
  <c r="AD59" i="3"/>
  <c r="T60" i="3"/>
  <c r="U60" i="3"/>
  <c r="V60" i="3"/>
  <c r="W60" i="3"/>
  <c r="X60" i="3"/>
  <c r="Y60" i="3"/>
  <c r="Z60" i="3"/>
  <c r="AA60" i="3"/>
  <c r="AB60" i="3"/>
  <c r="AC60" i="3"/>
  <c r="AD60" i="3"/>
  <c r="T61" i="3"/>
  <c r="U61" i="3"/>
  <c r="V61" i="3"/>
  <c r="W61" i="3"/>
  <c r="X61" i="3"/>
  <c r="Y61" i="3"/>
  <c r="Z61" i="3"/>
  <c r="AA61" i="3"/>
  <c r="AB61" i="3"/>
  <c r="AC61" i="3"/>
  <c r="AD61" i="3"/>
  <c r="T62" i="3"/>
  <c r="U62" i="3"/>
  <c r="V62" i="3"/>
  <c r="W62" i="3"/>
  <c r="X62" i="3"/>
  <c r="Y62" i="3"/>
  <c r="Z62" i="3"/>
  <c r="AA62" i="3"/>
  <c r="AB62" i="3"/>
  <c r="AC62" i="3"/>
  <c r="AD62" i="3"/>
  <c r="T63" i="3"/>
  <c r="U63" i="3"/>
  <c r="V63" i="3"/>
  <c r="W63" i="3"/>
  <c r="X63" i="3"/>
  <c r="Y63" i="3"/>
  <c r="Z63" i="3"/>
  <c r="AA63" i="3"/>
  <c r="AB63" i="3"/>
  <c r="AC63" i="3"/>
  <c r="AD63" i="3"/>
  <c r="T64" i="3"/>
  <c r="U64" i="3"/>
  <c r="V64" i="3"/>
  <c r="W64" i="3"/>
  <c r="X64" i="3"/>
  <c r="Y64" i="3"/>
  <c r="Z64" i="3"/>
  <c r="AA64" i="3"/>
  <c r="AB64" i="3"/>
  <c r="AC64" i="3"/>
  <c r="AD64" i="3"/>
  <c r="T65" i="3"/>
  <c r="U65" i="3"/>
  <c r="V65" i="3"/>
  <c r="W65" i="3"/>
  <c r="X65" i="3"/>
  <c r="Y65" i="3"/>
  <c r="Z65" i="3"/>
  <c r="AA65" i="3"/>
  <c r="AB65" i="3"/>
  <c r="AC65" i="3"/>
  <c r="AD65" i="3"/>
  <c r="T66" i="3"/>
  <c r="U66" i="3"/>
  <c r="V66" i="3"/>
  <c r="W66" i="3"/>
  <c r="X66" i="3"/>
  <c r="Y66" i="3"/>
  <c r="Z66" i="3"/>
  <c r="AA66" i="3"/>
  <c r="AB66" i="3"/>
  <c r="AC66" i="3"/>
  <c r="AD66" i="3"/>
  <c r="T67" i="3"/>
  <c r="U67" i="3"/>
  <c r="V67" i="3"/>
  <c r="W67" i="3"/>
  <c r="X67" i="3"/>
  <c r="Y67" i="3"/>
  <c r="Z67" i="3"/>
  <c r="AA67" i="3"/>
  <c r="AB67" i="3"/>
  <c r="AC67" i="3"/>
  <c r="AD67" i="3"/>
  <c r="T68" i="3"/>
  <c r="U68" i="3"/>
  <c r="V68" i="3"/>
  <c r="W68" i="3"/>
  <c r="X68" i="3"/>
  <c r="Y68" i="3"/>
  <c r="Z68" i="3"/>
  <c r="AA68" i="3"/>
  <c r="AB68" i="3"/>
  <c r="AC68" i="3"/>
  <c r="AD68" i="3"/>
  <c r="T69" i="3"/>
  <c r="U69" i="3"/>
  <c r="V69" i="3"/>
  <c r="W69" i="3"/>
  <c r="X69" i="3"/>
  <c r="Y69" i="3"/>
  <c r="Z69" i="3"/>
  <c r="AA69" i="3"/>
  <c r="AB69" i="3"/>
  <c r="AC69" i="3"/>
  <c r="AD69" i="3"/>
  <c r="T70" i="3"/>
  <c r="U70" i="3"/>
  <c r="V70" i="3"/>
  <c r="W70" i="3"/>
  <c r="X70" i="3"/>
  <c r="Y70" i="3"/>
  <c r="Z70" i="3"/>
  <c r="AA70" i="3"/>
  <c r="AB70" i="3"/>
  <c r="AC70" i="3"/>
  <c r="AD70" i="3"/>
  <c r="T71" i="3"/>
  <c r="U71" i="3"/>
  <c r="V71" i="3"/>
  <c r="W71" i="3"/>
  <c r="X71" i="3"/>
  <c r="Y71" i="3"/>
  <c r="Z71" i="3"/>
  <c r="AA71" i="3"/>
  <c r="AB71" i="3"/>
  <c r="AC71" i="3"/>
  <c r="AD71" i="3"/>
  <c r="T72" i="3"/>
  <c r="U72" i="3"/>
  <c r="V72" i="3"/>
  <c r="W72" i="3"/>
  <c r="X72" i="3"/>
  <c r="Y72" i="3"/>
  <c r="Z72" i="3"/>
  <c r="AA72" i="3"/>
  <c r="AB72" i="3"/>
  <c r="AC72" i="3"/>
  <c r="AD72" i="3"/>
  <c r="T73" i="3"/>
  <c r="U73" i="3"/>
  <c r="V73" i="3"/>
  <c r="W73" i="3"/>
  <c r="X73" i="3"/>
  <c r="Y73" i="3"/>
  <c r="Z73" i="3"/>
  <c r="AA73" i="3"/>
  <c r="AB73" i="3"/>
  <c r="AC73" i="3"/>
  <c r="AD73" i="3"/>
  <c r="T74" i="3"/>
  <c r="U74" i="3"/>
  <c r="V74" i="3"/>
  <c r="W74" i="3"/>
  <c r="X74" i="3"/>
  <c r="Y74" i="3"/>
  <c r="Z74" i="3"/>
  <c r="AA74" i="3"/>
  <c r="AB74" i="3"/>
  <c r="AC74" i="3"/>
  <c r="AD74" i="3"/>
  <c r="T75" i="3"/>
  <c r="U75" i="3"/>
  <c r="V75" i="3"/>
  <c r="W75" i="3"/>
  <c r="X75" i="3"/>
  <c r="Y75" i="3"/>
  <c r="Z75" i="3"/>
  <c r="AA75" i="3"/>
  <c r="AB75" i="3"/>
  <c r="AC75" i="3"/>
  <c r="AD75" i="3"/>
  <c r="T76" i="3"/>
  <c r="U76" i="3"/>
  <c r="V76" i="3"/>
  <c r="W76" i="3"/>
  <c r="X76" i="3"/>
  <c r="Y76" i="3"/>
  <c r="Z76" i="3"/>
  <c r="AA76" i="3"/>
  <c r="AB76" i="3"/>
  <c r="AC76" i="3"/>
  <c r="AD76" i="3"/>
  <c r="T77" i="3"/>
  <c r="U77" i="3"/>
  <c r="V77" i="3"/>
  <c r="W77" i="3"/>
  <c r="X77" i="3"/>
  <c r="Y77" i="3"/>
  <c r="Z77" i="3"/>
  <c r="AA77" i="3"/>
  <c r="AB77" i="3"/>
  <c r="AC77" i="3"/>
  <c r="AD77" i="3"/>
  <c r="T78" i="3"/>
  <c r="U78" i="3"/>
  <c r="V78" i="3"/>
  <c r="W78" i="3"/>
  <c r="X78" i="3"/>
  <c r="Y78" i="3"/>
  <c r="Z78" i="3"/>
  <c r="AA78" i="3"/>
  <c r="AB78" i="3"/>
  <c r="AC78" i="3"/>
  <c r="AD78" i="3"/>
  <c r="T79" i="3"/>
  <c r="U79" i="3"/>
  <c r="V79" i="3"/>
  <c r="W79" i="3"/>
  <c r="X79" i="3"/>
  <c r="Y79" i="3"/>
  <c r="Z79" i="3"/>
  <c r="AA79" i="3"/>
  <c r="AB79" i="3"/>
  <c r="AC79" i="3"/>
  <c r="AD79" i="3"/>
  <c r="T80" i="3"/>
  <c r="U80" i="3"/>
  <c r="V80" i="3"/>
  <c r="W80" i="3"/>
  <c r="X80" i="3"/>
  <c r="Y80" i="3"/>
  <c r="Z80" i="3"/>
  <c r="AA80" i="3"/>
  <c r="AB80" i="3"/>
  <c r="AC80" i="3"/>
  <c r="AD80" i="3"/>
  <c r="T81" i="3"/>
  <c r="U81" i="3"/>
  <c r="V81" i="3"/>
  <c r="W81" i="3"/>
  <c r="X81" i="3"/>
  <c r="Y81" i="3"/>
  <c r="Z81" i="3"/>
  <c r="AA81" i="3"/>
  <c r="AB81" i="3"/>
  <c r="AC81" i="3"/>
  <c r="AD81" i="3"/>
  <c r="T82" i="3"/>
  <c r="U82" i="3"/>
  <c r="V82" i="3"/>
  <c r="W82" i="3"/>
  <c r="X82" i="3"/>
  <c r="Y82" i="3"/>
  <c r="Z82" i="3"/>
  <c r="AA82" i="3"/>
  <c r="AB82" i="3"/>
  <c r="AC82" i="3"/>
  <c r="AD82" i="3"/>
  <c r="T83" i="3"/>
  <c r="U83" i="3"/>
  <c r="V83" i="3"/>
  <c r="W83" i="3"/>
  <c r="X83" i="3"/>
  <c r="Y83" i="3"/>
  <c r="Z83" i="3"/>
  <c r="AA83" i="3"/>
  <c r="AB83" i="3"/>
  <c r="AC83" i="3"/>
  <c r="AD83" i="3"/>
  <c r="T84" i="3"/>
  <c r="U84" i="3"/>
  <c r="V84" i="3"/>
  <c r="W84" i="3"/>
  <c r="X84" i="3"/>
  <c r="Y84" i="3"/>
  <c r="Z84" i="3"/>
  <c r="AA84" i="3"/>
  <c r="AB84" i="3"/>
  <c r="AC84" i="3"/>
  <c r="AD84" i="3"/>
  <c r="T85" i="3"/>
  <c r="U85" i="3"/>
  <c r="V85" i="3"/>
  <c r="W85" i="3"/>
  <c r="X85" i="3"/>
  <c r="Y85" i="3"/>
  <c r="Z85" i="3"/>
  <c r="AA85" i="3"/>
  <c r="AB85" i="3"/>
  <c r="AC85" i="3"/>
  <c r="AD85" i="3"/>
  <c r="T86" i="3"/>
  <c r="U86" i="3"/>
  <c r="V86" i="3"/>
  <c r="W86" i="3"/>
  <c r="X86" i="3"/>
  <c r="Y86" i="3"/>
  <c r="Z86" i="3"/>
  <c r="AA86" i="3"/>
  <c r="AB86" i="3"/>
  <c r="AC86" i="3"/>
  <c r="AD86" i="3"/>
  <c r="T87" i="3"/>
  <c r="U87" i="3"/>
  <c r="V87" i="3"/>
  <c r="W87" i="3"/>
  <c r="X87" i="3"/>
  <c r="Y87" i="3"/>
  <c r="Z87" i="3"/>
  <c r="AA87" i="3"/>
  <c r="AB87" i="3"/>
  <c r="AC87" i="3"/>
  <c r="AD87" i="3"/>
  <c r="T88" i="3"/>
  <c r="U88" i="3"/>
  <c r="V88" i="3"/>
  <c r="W88" i="3"/>
  <c r="X88" i="3"/>
  <c r="Y88" i="3"/>
  <c r="Z88" i="3"/>
  <c r="AA88" i="3"/>
  <c r="AB88" i="3"/>
  <c r="AC88" i="3"/>
  <c r="AD88" i="3"/>
  <c r="T89" i="3"/>
  <c r="U89" i="3"/>
  <c r="V89" i="3"/>
  <c r="W89" i="3"/>
  <c r="X89" i="3"/>
  <c r="Y89" i="3"/>
  <c r="Z89" i="3"/>
  <c r="AA89" i="3"/>
  <c r="AB89" i="3"/>
  <c r="AC89" i="3"/>
  <c r="AD89" i="3"/>
  <c r="T90" i="3"/>
  <c r="U90" i="3"/>
  <c r="V90" i="3"/>
  <c r="W90" i="3"/>
  <c r="X90" i="3"/>
  <c r="Y90" i="3"/>
  <c r="Z90" i="3"/>
  <c r="AA90" i="3"/>
  <c r="AB90" i="3"/>
  <c r="AC90" i="3"/>
  <c r="AD90" i="3"/>
  <c r="T91" i="3"/>
  <c r="U91" i="3"/>
  <c r="V91" i="3"/>
  <c r="W91" i="3"/>
  <c r="X91" i="3"/>
  <c r="Y91" i="3"/>
  <c r="Z91" i="3"/>
  <c r="AA91" i="3"/>
  <c r="AB91" i="3"/>
  <c r="AC91" i="3"/>
  <c r="AD91" i="3"/>
  <c r="T92" i="3"/>
  <c r="U92" i="3"/>
  <c r="V92" i="3"/>
  <c r="W92" i="3"/>
  <c r="X92" i="3"/>
  <c r="Y92" i="3"/>
  <c r="Z92" i="3"/>
  <c r="AA92" i="3"/>
  <c r="AB92" i="3"/>
  <c r="AC92" i="3"/>
  <c r="AD92" i="3"/>
  <c r="T93" i="3"/>
  <c r="U93" i="3"/>
  <c r="V93" i="3"/>
  <c r="W93" i="3"/>
  <c r="X93" i="3"/>
  <c r="Y93" i="3"/>
  <c r="Z93" i="3"/>
  <c r="AA93" i="3"/>
  <c r="AB93" i="3"/>
  <c r="AC93" i="3"/>
  <c r="AD93" i="3"/>
  <c r="T94" i="3"/>
  <c r="U94" i="3"/>
  <c r="V94" i="3"/>
  <c r="W94" i="3"/>
  <c r="X94" i="3"/>
  <c r="Y94" i="3"/>
  <c r="Z94" i="3"/>
  <c r="AA94" i="3"/>
  <c r="AB94" i="3"/>
  <c r="AC94" i="3"/>
  <c r="AD94" i="3"/>
  <c r="T95" i="3"/>
  <c r="U95" i="3"/>
  <c r="V95" i="3"/>
  <c r="W95" i="3"/>
  <c r="X95" i="3"/>
  <c r="Y95" i="3"/>
  <c r="Z95" i="3"/>
  <c r="AA95" i="3"/>
  <c r="AB95" i="3"/>
  <c r="AC95" i="3"/>
  <c r="AD95" i="3"/>
  <c r="T96" i="3"/>
  <c r="U96" i="3"/>
  <c r="V96" i="3"/>
  <c r="W96" i="3"/>
  <c r="X96" i="3"/>
  <c r="Y96" i="3"/>
  <c r="Z96" i="3"/>
  <c r="AA96" i="3"/>
  <c r="AB96" i="3"/>
  <c r="AC96" i="3"/>
  <c r="AD96" i="3"/>
  <c r="T97" i="3"/>
  <c r="U97" i="3"/>
  <c r="V97" i="3"/>
  <c r="W97" i="3"/>
  <c r="X97" i="3"/>
  <c r="Y97" i="3"/>
  <c r="Z97" i="3"/>
  <c r="AA97" i="3"/>
  <c r="AB97" i="3"/>
  <c r="AC97" i="3"/>
  <c r="AD97" i="3"/>
  <c r="T98" i="3"/>
  <c r="U98" i="3"/>
  <c r="V98" i="3"/>
  <c r="W98" i="3"/>
  <c r="X98" i="3"/>
  <c r="Y98" i="3"/>
  <c r="Z98" i="3"/>
  <c r="AA98" i="3"/>
  <c r="AB98" i="3"/>
  <c r="AC98" i="3"/>
  <c r="AD98" i="3"/>
  <c r="T99" i="3"/>
  <c r="U99" i="3"/>
  <c r="V99" i="3"/>
  <c r="W99" i="3"/>
  <c r="X99" i="3"/>
  <c r="Y99" i="3"/>
  <c r="Z99" i="3"/>
  <c r="AA99" i="3"/>
  <c r="AB99" i="3"/>
  <c r="AC99" i="3"/>
  <c r="AD99" i="3"/>
  <c r="T100" i="3"/>
  <c r="U100" i="3"/>
  <c r="V100" i="3"/>
  <c r="W100" i="3"/>
  <c r="X100" i="3"/>
  <c r="Y100" i="3"/>
  <c r="Z100" i="3"/>
  <c r="AA100" i="3"/>
  <c r="AB100" i="3"/>
  <c r="AC100" i="3"/>
  <c r="AD100" i="3"/>
  <c r="T101" i="3"/>
  <c r="U101" i="3"/>
  <c r="V101" i="3"/>
  <c r="W101" i="3"/>
  <c r="X101" i="3"/>
  <c r="Y101" i="3"/>
  <c r="Z101" i="3"/>
  <c r="AA101" i="3"/>
  <c r="AB101" i="3"/>
  <c r="AC101" i="3"/>
  <c r="AD101" i="3"/>
  <c r="T102" i="3"/>
  <c r="U102" i="3"/>
  <c r="V102" i="3"/>
  <c r="W102" i="3"/>
  <c r="X102" i="3"/>
  <c r="Y102" i="3"/>
  <c r="Z102" i="3"/>
  <c r="AA102" i="3"/>
  <c r="AB102" i="3"/>
  <c r="AC102" i="3"/>
  <c r="AD102" i="3"/>
  <c r="T103" i="3"/>
  <c r="U103" i="3"/>
  <c r="V103" i="3"/>
  <c r="W103" i="3"/>
  <c r="X103" i="3"/>
  <c r="Y103" i="3"/>
  <c r="Z103" i="3"/>
  <c r="AA103" i="3"/>
  <c r="AB103" i="3"/>
  <c r="AC103" i="3"/>
  <c r="AD103" i="3"/>
  <c r="T104" i="3"/>
  <c r="U104" i="3"/>
  <c r="V104" i="3"/>
  <c r="W104" i="3"/>
  <c r="X104" i="3"/>
  <c r="Y104" i="3"/>
  <c r="Z104" i="3"/>
  <c r="AA104" i="3"/>
  <c r="AB104" i="3"/>
  <c r="AC104" i="3"/>
  <c r="AD104" i="3"/>
  <c r="T105" i="3"/>
  <c r="U105" i="3"/>
  <c r="V105" i="3"/>
  <c r="W105" i="3"/>
  <c r="X105" i="3"/>
  <c r="Y105" i="3"/>
  <c r="Z105" i="3"/>
  <c r="AA105" i="3"/>
  <c r="AB105" i="3"/>
  <c r="AC105" i="3"/>
  <c r="AD105" i="3"/>
  <c r="T106" i="3"/>
  <c r="U106" i="3"/>
  <c r="V106" i="3"/>
  <c r="W106" i="3"/>
  <c r="X106" i="3"/>
  <c r="Y106" i="3"/>
  <c r="Z106" i="3"/>
  <c r="AA106" i="3"/>
  <c r="AB106" i="3"/>
  <c r="AC106" i="3"/>
  <c r="AD106" i="3"/>
  <c r="T107" i="3"/>
  <c r="U107" i="3"/>
  <c r="V107" i="3"/>
  <c r="W107" i="3"/>
  <c r="X107" i="3"/>
  <c r="Y107" i="3"/>
  <c r="Z107" i="3"/>
  <c r="AA107" i="3"/>
  <c r="AB107" i="3"/>
  <c r="AC107" i="3"/>
  <c r="AD107" i="3"/>
  <c r="T108" i="3"/>
  <c r="U108" i="3"/>
  <c r="V108" i="3"/>
  <c r="W108" i="3"/>
  <c r="X108" i="3"/>
  <c r="Y108" i="3"/>
  <c r="Z108" i="3"/>
  <c r="AA108" i="3"/>
  <c r="AB108" i="3"/>
  <c r="AC108" i="3"/>
  <c r="AD108" i="3"/>
  <c r="T109" i="3"/>
  <c r="U109" i="3"/>
  <c r="V109" i="3"/>
  <c r="W109" i="3"/>
  <c r="X109" i="3"/>
  <c r="Y109" i="3"/>
  <c r="Z109" i="3"/>
  <c r="AA109" i="3"/>
  <c r="AB109" i="3"/>
  <c r="AC109" i="3"/>
  <c r="AD109" i="3"/>
  <c r="T110" i="3"/>
  <c r="U110" i="3"/>
  <c r="V110" i="3"/>
  <c r="W110" i="3"/>
  <c r="X110" i="3"/>
  <c r="Y110" i="3"/>
  <c r="Z110" i="3"/>
  <c r="AA110" i="3"/>
  <c r="AB110" i="3"/>
  <c r="AC110" i="3"/>
  <c r="AD110" i="3"/>
  <c r="T111" i="3"/>
  <c r="U111" i="3"/>
  <c r="V111" i="3"/>
  <c r="W111" i="3"/>
  <c r="X111" i="3"/>
  <c r="Y111" i="3"/>
  <c r="Z111" i="3"/>
  <c r="AA111" i="3"/>
  <c r="AB111" i="3"/>
  <c r="AC111" i="3"/>
  <c r="AD111" i="3"/>
  <c r="T112" i="3"/>
  <c r="U112" i="3"/>
  <c r="V112" i="3"/>
  <c r="W112" i="3"/>
  <c r="X112" i="3"/>
  <c r="Y112" i="3"/>
  <c r="Z112" i="3"/>
  <c r="AA112" i="3"/>
  <c r="AB112" i="3"/>
  <c r="AC112" i="3"/>
  <c r="AD112" i="3"/>
  <c r="T113" i="3"/>
  <c r="U113" i="3"/>
  <c r="V113" i="3"/>
  <c r="W113" i="3"/>
  <c r="X113" i="3"/>
  <c r="Y113" i="3"/>
  <c r="Z113" i="3"/>
  <c r="AA113" i="3"/>
  <c r="AB113" i="3"/>
  <c r="AC113" i="3"/>
  <c r="AD113" i="3"/>
  <c r="T114" i="3"/>
  <c r="U114" i="3"/>
  <c r="V114" i="3"/>
  <c r="W114" i="3"/>
  <c r="X114" i="3"/>
  <c r="Y114" i="3"/>
  <c r="Z114" i="3"/>
  <c r="AA114" i="3"/>
  <c r="AB114" i="3"/>
  <c r="AC114" i="3"/>
  <c r="AD114" i="3"/>
  <c r="T115" i="3"/>
  <c r="U115" i="3"/>
  <c r="V115" i="3"/>
  <c r="W115" i="3"/>
  <c r="X115" i="3"/>
  <c r="Y115" i="3"/>
  <c r="Z115" i="3"/>
  <c r="AA115" i="3"/>
  <c r="AB115" i="3"/>
  <c r="AC115" i="3"/>
  <c r="AD115" i="3"/>
  <c r="T116" i="3"/>
  <c r="U116" i="3"/>
  <c r="V116" i="3"/>
  <c r="W116" i="3"/>
  <c r="X116" i="3"/>
  <c r="Y116" i="3"/>
  <c r="Z116" i="3"/>
  <c r="AA116" i="3"/>
  <c r="AB116" i="3"/>
  <c r="AC116" i="3"/>
  <c r="AD116" i="3"/>
  <c r="T117" i="3"/>
  <c r="U117" i="3"/>
  <c r="V117" i="3"/>
  <c r="W117" i="3"/>
  <c r="X117" i="3"/>
  <c r="Y117" i="3"/>
  <c r="Z117" i="3"/>
  <c r="AA117" i="3"/>
  <c r="AB117" i="3"/>
  <c r="AC117" i="3"/>
  <c r="AD117" i="3"/>
  <c r="T118" i="3"/>
  <c r="U118" i="3"/>
  <c r="V118" i="3"/>
  <c r="W118" i="3"/>
  <c r="X118" i="3"/>
  <c r="Y118" i="3"/>
  <c r="Z118" i="3"/>
  <c r="AA118" i="3"/>
  <c r="AB118" i="3"/>
  <c r="AC118" i="3"/>
  <c r="AD118" i="3"/>
  <c r="T119" i="3"/>
  <c r="U119" i="3"/>
  <c r="V119" i="3"/>
  <c r="W119" i="3"/>
  <c r="X119" i="3"/>
  <c r="Y119" i="3"/>
  <c r="Z119" i="3"/>
  <c r="AA119" i="3"/>
  <c r="AB119" i="3"/>
  <c r="AC119" i="3"/>
  <c r="AD119" i="3"/>
  <c r="T120" i="3"/>
  <c r="U120" i="3"/>
  <c r="V120" i="3"/>
  <c r="W120" i="3"/>
  <c r="X120" i="3"/>
  <c r="Y120" i="3"/>
  <c r="Z120" i="3"/>
  <c r="AA120" i="3"/>
  <c r="AB120" i="3"/>
  <c r="AC120" i="3"/>
  <c r="AD120" i="3"/>
  <c r="T121" i="3"/>
  <c r="U121" i="3"/>
  <c r="V121" i="3"/>
  <c r="W121" i="3"/>
  <c r="X121" i="3"/>
  <c r="Y121" i="3"/>
  <c r="Z121" i="3"/>
  <c r="AA121" i="3"/>
  <c r="AB121" i="3"/>
  <c r="AC121" i="3"/>
  <c r="AD121" i="3"/>
  <c r="T122" i="3"/>
  <c r="U122" i="3"/>
  <c r="V122" i="3"/>
  <c r="W122" i="3"/>
  <c r="X122" i="3"/>
  <c r="Y122" i="3"/>
  <c r="Z122" i="3"/>
  <c r="AA122" i="3"/>
  <c r="AB122" i="3"/>
  <c r="AC122" i="3"/>
  <c r="AD122" i="3"/>
  <c r="T123" i="3"/>
  <c r="U123" i="3"/>
  <c r="V123" i="3"/>
  <c r="W123" i="3"/>
  <c r="X123" i="3"/>
  <c r="Y123" i="3"/>
  <c r="Z123" i="3"/>
  <c r="AA123" i="3"/>
  <c r="AB123" i="3"/>
  <c r="AC123" i="3"/>
  <c r="AD123" i="3"/>
  <c r="T124" i="3"/>
  <c r="U124" i="3"/>
  <c r="V124" i="3"/>
  <c r="W124" i="3"/>
  <c r="X124" i="3"/>
  <c r="Y124" i="3"/>
  <c r="Z124" i="3"/>
  <c r="AA124" i="3"/>
  <c r="AB124" i="3"/>
  <c r="AC124" i="3"/>
  <c r="AD124" i="3"/>
  <c r="T125" i="3"/>
  <c r="U125" i="3"/>
  <c r="V125" i="3"/>
  <c r="W125" i="3"/>
  <c r="X125" i="3"/>
  <c r="Y125" i="3"/>
  <c r="Z125" i="3"/>
  <c r="AA125" i="3"/>
  <c r="AB125" i="3"/>
  <c r="AC125" i="3"/>
  <c r="AD125" i="3"/>
  <c r="T126" i="3"/>
  <c r="U126" i="3"/>
  <c r="V126" i="3"/>
  <c r="W126" i="3"/>
  <c r="X126" i="3"/>
  <c r="Y126" i="3"/>
  <c r="Z126" i="3"/>
  <c r="AA126" i="3"/>
  <c r="AB126" i="3"/>
  <c r="AC126" i="3"/>
  <c r="AD126" i="3"/>
  <c r="T127" i="3"/>
  <c r="U127" i="3"/>
  <c r="V127" i="3"/>
  <c r="W127" i="3"/>
  <c r="X127" i="3"/>
  <c r="Y127" i="3"/>
  <c r="Z127" i="3"/>
  <c r="AA127" i="3"/>
  <c r="AB127" i="3"/>
  <c r="AC127" i="3"/>
  <c r="AD127" i="3"/>
  <c r="T128" i="3"/>
  <c r="U128" i="3"/>
  <c r="V128" i="3"/>
  <c r="W128" i="3"/>
  <c r="X128" i="3"/>
  <c r="Y128" i="3"/>
  <c r="Z128" i="3"/>
  <c r="AA128" i="3"/>
  <c r="AB128" i="3"/>
  <c r="AC128" i="3"/>
  <c r="AD128" i="3"/>
  <c r="T129" i="3"/>
  <c r="U129" i="3"/>
  <c r="V129" i="3"/>
  <c r="W129" i="3"/>
  <c r="X129" i="3"/>
  <c r="Y129" i="3"/>
  <c r="Z129" i="3"/>
  <c r="AA129" i="3"/>
  <c r="AB129" i="3"/>
  <c r="AC129" i="3"/>
  <c r="AD129" i="3"/>
  <c r="T130" i="3"/>
  <c r="U130" i="3"/>
  <c r="V130" i="3"/>
  <c r="W130" i="3"/>
  <c r="X130" i="3"/>
  <c r="Y130" i="3"/>
  <c r="Z130" i="3"/>
  <c r="AA130" i="3"/>
  <c r="AB130" i="3"/>
  <c r="AC130" i="3"/>
  <c r="AD130" i="3"/>
  <c r="T131" i="3"/>
  <c r="U131" i="3"/>
  <c r="V131" i="3"/>
  <c r="W131" i="3"/>
  <c r="X131" i="3"/>
  <c r="Y131" i="3"/>
  <c r="Z131" i="3"/>
  <c r="AA131" i="3"/>
  <c r="AB131" i="3"/>
  <c r="AC131" i="3"/>
  <c r="AD131" i="3"/>
  <c r="T132" i="3"/>
  <c r="U132" i="3"/>
  <c r="V132" i="3"/>
  <c r="W132" i="3"/>
  <c r="X132" i="3"/>
  <c r="Y132" i="3"/>
  <c r="Z132" i="3"/>
  <c r="AA132" i="3"/>
  <c r="AB132" i="3"/>
  <c r="AC132" i="3"/>
  <c r="AD132" i="3"/>
  <c r="T133" i="3"/>
  <c r="U133" i="3"/>
  <c r="V133" i="3"/>
  <c r="W133" i="3"/>
  <c r="X133" i="3"/>
  <c r="Y133" i="3"/>
  <c r="Z133" i="3"/>
  <c r="AA133" i="3"/>
  <c r="AB133" i="3"/>
  <c r="AC133" i="3"/>
  <c r="AD133" i="3"/>
  <c r="T134" i="3"/>
  <c r="U134" i="3"/>
  <c r="V134" i="3"/>
  <c r="W134" i="3"/>
  <c r="X134" i="3"/>
  <c r="Y134" i="3"/>
  <c r="Z134" i="3"/>
  <c r="AA134" i="3"/>
  <c r="AB134" i="3"/>
  <c r="AC134" i="3"/>
  <c r="AD134" i="3"/>
  <c r="T135" i="3"/>
  <c r="U135" i="3"/>
  <c r="V135" i="3"/>
  <c r="W135" i="3"/>
  <c r="X135" i="3"/>
  <c r="Y135" i="3"/>
  <c r="Z135" i="3"/>
  <c r="AA135" i="3"/>
  <c r="AB135" i="3"/>
  <c r="AC135" i="3"/>
  <c r="AD135" i="3"/>
  <c r="T136" i="3"/>
  <c r="U136" i="3"/>
  <c r="V136" i="3"/>
  <c r="W136" i="3"/>
  <c r="X136" i="3"/>
  <c r="Y136" i="3"/>
  <c r="Z136" i="3"/>
  <c r="AA136" i="3"/>
  <c r="AB136" i="3"/>
  <c r="AC136" i="3"/>
  <c r="AD136" i="3"/>
  <c r="T137" i="3"/>
  <c r="U137" i="3"/>
  <c r="V137" i="3"/>
  <c r="W137" i="3"/>
  <c r="X137" i="3"/>
  <c r="Y137" i="3"/>
  <c r="Z137" i="3"/>
  <c r="AA137" i="3"/>
  <c r="AB137" i="3"/>
  <c r="AC137" i="3"/>
  <c r="AD137" i="3"/>
  <c r="T138" i="3"/>
  <c r="U138" i="3"/>
  <c r="V138" i="3"/>
  <c r="W138" i="3"/>
  <c r="X138" i="3"/>
  <c r="Y138" i="3"/>
  <c r="Z138" i="3"/>
  <c r="AA138" i="3"/>
  <c r="AB138" i="3"/>
  <c r="AC138" i="3"/>
  <c r="AD138" i="3"/>
  <c r="T139" i="3"/>
  <c r="U139" i="3"/>
  <c r="V139" i="3"/>
  <c r="W139" i="3"/>
  <c r="X139" i="3"/>
  <c r="Y139" i="3"/>
  <c r="Z139" i="3"/>
  <c r="AA139" i="3"/>
  <c r="AB139" i="3"/>
  <c r="AC139" i="3"/>
  <c r="AD139" i="3"/>
  <c r="T140" i="3"/>
  <c r="U140" i="3"/>
  <c r="V140" i="3"/>
  <c r="W140" i="3"/>
  <c r="X140" i="3"/>
  <c r="Y140" i="3"/>
  <c r="Z140" i="3"/>
  <c r="AA140" i="3"/>
  <c r="AB140" i="3"/>
  <c r="AC140" i="3"/>
  <c r="AD140" i="3"/>
  <c r="T141" i="3"/>
  <c r="U141" i="3"/>
  <c r="V141" i="3"/>
  <c r="W141" i="3"/>
  <c r="X141" i="3"/>
  <c r="Y141" i="3"/>
  <c r="Z141" i="3"/>
  <c r="AA141" i="3"/>
  <c r="AB141" i="3"/>
  <c r="AC141" i="3"/>
  <c r="AD141" i="3"/>
  <c r="T142" i="3"/>
  <c r="U142" i="3"/>
  <c r="V142" i="3"/>
  <c r="W142" i="3"/>
  <c r="X142" i="3"/>
  <c r="Y142" i="3"/>
  <c r="Z142" i="3"/>
  <c r="AA142" i="3"/>
  <c r="AB142" i="3"/>
  <c r="AC142" i="3"/>
  <c r="AD142" i="3"/>
  <c r="T143" i="3"/>
  <c r="U143" i="3"/>
  <c r="V143" i="3"/>
  <c r="W143" i="3"/>
  <c r="X143" i="3"/>
  <c r="Y143" i="3"/>
  <c r="Z143" i="3"/>
  <c r="AA143" i="3"/>
  <c r="AB143" i="3"/>
  <c r="AC143" i="3"/>
  <c r="AD143" i="3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BF2" i="10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AF2" i="9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AX2" i="8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AX2" i="7"/>
  <c r="N3" i="5"/>
  <c r="O3" i="5"/>
  <c r="P3" i="5"/>
  <c r="Q3" i="5"/>
  <c r="R3" i="5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N12" i="5"/>
  <c r="O12" i="5"/>
  <c r="P12" i="5"/>
  <c r="Q12" i="5"/>
  <c r="R12" i="5"/>
  <c r="N13" i="5"/>
  <c r="O13" i="5"/>
  <c r="P13" i="5"/>
  <c r="Q13" i="5"/>
  <c r="R13" i="5"/>
  <c r="N14" i="5"/>
  <c r="O14" i="5"/>
  <c r="P14" i="5"/>
  <c r="Q14" i="5"/>
  <c r="R14" i="5"/>
  <c r="N15" i="5"/>
  <c r="O15" i="5"/>
  <c r="P15" i="5"/>
  <c r="Q15" i="5"/>
  <c r="R15" i="5"/>
  <c r="N16" i="5"/>
  <c r="O16" i="5"/>
  <c r="P16" i="5"/>
  <c r="Q16" i="5"/>
  <c r="R16" i="5"/>
  <c r="N17" i="5"/>
  <c r="O17" i="5"/>
  <c r="P17" i="5"/>
  <c r="Q17" i="5"/>
  <c r="R17" i="5"/>
  <c r="N18" i="5"/>
  <c r="O18" i="5"/>
  <c r="P18" i="5"/>
  <c r="Q18" i="5"/>
  <c r="R18" i="5"/>
  <c r="N19" i="5"/>
  <c r="O19" i="5"/>
  <c r="P19" i="5"/>
  <c r="Q19" i="5"/>
  <c r="R19" i="5"/>
  <c r="N20" i="5"/>
  <c r="O20" i="5"/>
  <c r="P20" i="5"/>
  <c r="Q20" i="5"/>
  <c r="R20" i="5"/>
  <c r="N21" i="5"/>
  <c r="O21" i="5"/>
  <c r="P21" i="5"/>
  <c r="Q21" i="5"/>
  <c r="R21" i="5"/>
  <c r="N22" i="5"/>
  <c r="O22" i="5"/>
  <c r="P22" i="5"/>
  <c r="Q22" i="5"/>
  <c r="R22" i="5"/>
  <c r="N23" i="5"/>
  <c r="O23" i="5"/>
  <c r="P23" i="5"/>
  <c r="Q23" i="5"/>
  <c r="R23" i="5"/>
  <c r="N24" i="5"/>
  <c r="O24" i="5"/>
  <c r="P24" i="5"/>
  <c r="Q24" i="5"/>
  <c r="R24" i="5"/>
  <c r="N25" i="5"/>
  <c r="O25" i="5"/>
  <c r="P25" i="5"/>
  <c r="Q25" i="5"/>
  <c r="R25" i="5"/>
  <c r="N26" i="5"/>
  <c r="O26" i="5"/>
  <c r="P26" i="5"/>
  <c r="Q26" i="5"/>
  <c r="R26" i="5"/>
  <c r="N27" i="5"/>
  <c r="O27" i="5"/>
  <c r="P27" i="5"/>
  <c r="Q27" i="5"/>
  <c r="R27" i="5"/>
  <c r="N28" i="5"/>
  <c r="O28" i="5"/>
  <c r="P28" i="5"/>
  <c r="Q28" i="5"/>
  <c r="R28" i="5"/>
  <c r="N29" i="5"/>
  <c r="O29" i="5"/>
  <c r="P29" i="5"/>
  <c r="Q29" i="5"/>
  <c r="R29" i="5"/>
  <c r="N30" i="5"/>
  <c r="O30" i="5"/>
  <c r="P30" i="5"/>
  <c r="Q30" i="5"/>
  <c r="R30" i="5"/>
  <c r="N31" i="5"/>
  <c r="O31" i="5"/>
  <c r="P31" i="5"/>
  <c r="Q31" i="5"/>
  <c r="R31" i="5"/>
  <c r="N32" i="5"/>
  <c r="O32" i="5"/>
  <c r="P32" i="5"/>
  <c r="Q32" i="5"/>
  <c r="R32" i="5"/>
  <c r="N33" i="5"/>
  <c r="O33" i="5"/>
  <c r="P33" i="5"/>
  <c r="Q33" i="5"/>
  <c r="R33" i="5"/>
  <c r="N34" i="5"/>
  <c r="O34" i="5"/>
  <c r="P34" i="5"/>
  <c r="Q34" i="5"/>
  <c r="R34" i="5"/>
  <c r="N35" i="5"/>
  <c r="O35" i="5"/>
  <c r="P35" i="5"/>
  <c r="Q35" i="5"/>
  <c r="R35" i="5"/>
  <c r="N36" i="5"/>
  <c r="O36" i="5"/>
  <c r="P36" i="5"/>
  <c r="Q36" i="5"/>
  <c r="R36" i="5"/>
  <c r="N37" i="5"/>
  <c r="O37" i="5"/>
  <c r="P37" i="5"/>
  <c r="Q37" i="5"/>
  <c r="R37" i="5"/>
  <c r="N38" i="5"/>
  <c r="O38" i="5"/>
  <c r="P38" i="5"/>
  <c r="Q38" i="5"/>
  <c r="R38" i="5"/>
  <c r="N39" i="5"/>
  <c r="O39" i="5"/>
  <c r="P39" i="5"/>
  <c r="Q39" i="5"/>
  <c r="R39" i="5"/>
  <c r="N40" i="5"/>
  <c r="O40" i="5"/>
  <c r="P40" i="5"/>
  <c r="Q40" i="5"/>
  <c r="R40" i="5"/>
  <c r="N41" i="5"/>
  <c r="O41" i="5"/>
  <c r="P41" i="5"/>
  <c r="Q41" i="5"/>
  <c r="R41" i="5"/>
  <c r="N42" i="5"/>
  <c r="O42" i="5"/>
  <c r="P42" i="5"/>
  <c r="Q42" i="5"/>
  <c r="R42" i="5"/>
  <c r="N43" i="5"/>
  <c r="O43" i="5"/>
  <c r="P43" i="5"/>
  <c r="Q43" i="5"/>
  <c r="R43" i="5"/>
  <c r="N44" i="5"/>
  <c r="O44" i="5"/>
  <c r="P44" i="5"/>
  <c r="Q44" i="5"/>
  <c r="R44" i="5"/>
  <c r="N45" i="5"/>
  <c r="O45" i="5"/>
  <c r="P45" i="5"/>
  <c r="Q45" i="5"/>
  <c r="R45" i="5"/>
  <c r="N46" i="5"/>
  <c r="O46" i="5"/>
  <c r="P46" i="5"/>
  <c r="Q46" i="5"/>
  <c r="R46" i="5"/>
  <c r="N47" i="5"/>
  <c r="O47" i="5"/>
  <c r="P47" i="5"/>
  <c r="Q47" i="5"/>
  <c r="R47" i="5"/>
  <c r="N48" i="5"/>
  <c r="O48" i="5"/>
  <c r="P48" i="5"/>
  <c r="Q48" i="5"/>
  <c r="R48" i="5"/>
  <c r="N49" i="5"/>
  <c r="O49" i="5"/>
  <c r="P49" i="5"/>
  <c r="Q49" i="5"/>
  <c r="R49" i="5"/>
  <c r="N50" i="5"/>
  <c r="O50" i="5"/>
  <c r="P50" i="5"/>
  <c r="Q50" i="5"/>
  <c r="R50" i="5"/>
  <c r="N51" i="5"/>
  <c r="O51" i="5"/>
  <c r="P51" i="5"/>
  <c r="Q51" i="5"/>
  <c r="R51" i="5"/>
  <c r="N52" i="5"/>
  <c r="O52" i="5"/>
  <c r="P52" i="5"/>
  <c r="Q52" i="5"/>
  <c r="R52" i="5"/>
  <c r="N53" i="5"/>
  <c r="O53" i="5"/>
  <c r="P53" i="5"/>
  <c r="Q53" i="5"/>
  <c r="R53" i="5"/>
  <c r="N54" i="5"/>
  <c r="O54" i="5"/>
  <c r="P54" i="5"/>
  <c r="Q54" i="5"/>
  <c r="R54" i="5"/>
  <c r="N55" i="5"/>
  <c r="O55" i="5"/>
  <c r="P55" i="5"/>
  <c r="Q55" i="5"/>
  <c r="R55" i="5"/>
  <c r="N56" i="5"/>
  <c r="O56" i="5"/>
  <c r="P56" i="5"/>
  <c r="Q56" i="5"/>
  <c r="R56" i="5"/>
  <c r="N57" i="5"/>
  <c r="O57" i="5"/>
  <c r="P57" i="5"/>
  <c r="Q57" i="5"/>
  <c r="R57" i="5"/>
  <c r="N58" i="5"/>
  <c r="O58" i="5"/>
  <c r="P58" i="5"/>
  <c r="Q58" i="5"/>
  <c r="R58" i="5"/>
  <c r="N59" i="5"/>
  <c r="O59" i="5"/>
  <c r="P59" i="5"/>
  <c r="Q59" i="5"/>
  <c r="R59" i="5"/>
  <c r="N60" i="5"/>
  <c r="O60" i="5"/>
  <c r="P60" i="5"/>
  <c r="Q60" i="5"/>
  <c r="R60" i="5"/>
  <c r="N61" i="5"/>
  <c r="O61" i="5"/>
  <c r="P61" i="5"/>
  <c r="Q61" i="5"/>
  <c r="R61" i="5"/>
  <c r="N62" i="5"/>
  <c r="O62" i="5"/>
  <c r="P62" i="5"/>
  <c r="Q62" i="5"/>
  <c r="R62" i="5"/>
  <c r="N63" i="5"/>
  <c r="O63" i="5"/>
  <c r="P63" i="5"/>
  <c r="Q63" i="5"/>
  <c r="R63" i="5"/>
  <c r="N64" i="5"/>
  <c r="O64" i="5"/>
  <c r="P64" i="5"/>
  <c r="Q64" i="5"/>
  <c r="R64" i="5"/>
  <c r="N65" i="5"/>
  <c r="O65" i="5"/>
  <c r="P65" i="5"/>
  <c r="Q65" i="5"/>
  <c r="R65" i="5"/>
  <c r="N66" i="5"/>
  <c r="O66" i="5"/>
  <c r="P66" i="5"/>
  <c r="Q66" i="5"/>
  <c r="R66" i="5"/>
  <c r="N67" i="5"/>
  <c r="O67" i="5"/>
  <c r="P67" i="5"/>
  <c r="Q67" i="5"/>
  <c r="R67" i="5"/>
  <c r="N68" i="5"/>
  <c r="O68" i="5"/>
  <c r="P68" i="5"/>
  <c r="Q68" i="5"/>
  <c r="R68" i="5"/>
  <c r="N69" i="5"/>
  <c r="O69" i="5"/>
  <c r="P69" i="5"/>
  <c r="Q69" i="5"/>
  <c r="R69" i="5"/>
  <c r="N70" i="5"/>
  <c r="O70" i="5"/>
  <c r="P70" i="5"/>
  <c r="Q70" i="5"/>
  <c r="R70" i="5"/>
  <c r="N71" i="5"/>
  <c r="O71" i="5"/>
  <c r="P71" i="5"/>
  <c r="Q71" i="5"/>
  <c r="R71" i="5"/>
  <c r="N72" i="5"/>
  <c r="O72" i="5"/>
  <c r="P72" i="5"/>
  <c r="Q72" i="5"/>
  <c r="R72" i="5"/>
  <c r="N73" i="5"/>
  <c r="O73" i="5"/>
  <c r="P73" i="5"/>
  <c r="Q73" i="5"/>
  <c r="R73" i="5"/>
  <c r="N74" i="5"/>
  <c r="O74" i="5"/>
  <c r="P74" i="5"/>
  <c r="Q74" i="5"/>
  <c r="R74" i="5"/>
  <c r="N75" i="5"/>
  <c r="O75" i="5"/>
  <c r="P75" i="5"/>
  <c r="Q75" i="5"/>
  <c r="R75" i="5"/>
  <c r="N76" i="5"/>
  <c r="O76" i="5"/>
  <c r="P76" i="5"/>
  <c r="Q76" i="5"/>
  <c r="R76" i="5"/>
  <c r="N77" i="5"/>
  <c r="O77" i="5"/>
  <c r="P77" i="5"/>
  <c r="Q77" i="5"/>
  <c r="R77" i="5"/>
  <c r="N78" i="5"/>
  <c r="O78" i="5"/>
  <c r="P78" i="5"/>
  <c r="Q78" i="5"/>
  <c r="R78" i="5"/>
  <c r="N79" i="5"/>
  <c r="O79" i="5"/>
  <c r="P79" i="5"/>
  <c r="Q79" i="5"/>
  <c r="R79" i="5"/>
  <c r="O2" i="5"/>
  <c r="P2" i="5"/>
  <c r="Q2" i="5"/>
  <c r="R2" i="5"/>
  <c r="N2" i="5"/>
  <c r="S3" i="4"/>
  <c r="T3" i="4"/>
  <c r="U3" i="4"/>
  <c r="V3" i="4"/>
  <c r="W3" i="4"/>
  <c r="X3" i="4"/>
  <c r="Y3" i="4"/>
  <c r="Z3" i="4"/>
  <c r="AA3" i="4"/>
  <c r="AB3" i="4"/>
  <c r="S4" i="4"/>
  <c r="T4" i="4"/>
  <c r="U4" i="4"/>
  <c r="V4" i="4"/>
  <c r="W4" i="4"/>
  <c r="X4" i="4"/>
  <c r="Y4" i="4"/>
  <c r="Z4" i="4"/>
  <c r="AA4" i="4"/>
  <c r="AB4" i="4"/>
  <c r="S5" i="4"/>
  <c r="T5" i="4"/>
  <c r="U5" i="4"/>
  <c r="V5" i="4"/>
  <c r="W5" i="4"/>
  <c r="X5" i="4"/>
  <c r="Y5" i="4"/>
  <c r="Z5" i="4"/>
  <c r="AA5" i="4"/>
  <c r="AB5" i="4"/>
  <c r="S6" i="4"/>
  <c r="T6" i="4"/>
  <c r="U6" i="4"/>
  <c r="V6" i="4"/>
  <c r="W6" i="4"/>
  <c r="X6" i="4"/>
  <c r="Y6" i="4"/>
  <c r="Z6" i="4"/>
  <c r="AA6" i="4"/>
  <c r="AB6" i="4"/>
  <c r="S7" i="4"/>
  <c r="T7" i="4"/>
  <c r="U7" i="4"/>
  <c r="V7" i="4"/>
  <c r="W7" i="4"/>
  <c r="X7" i="4"/>
  <c r="Y7" i="4"/>
  <c r="Z7" i="4"/>
  <c r="AA7" i="4"/>
  <c r="AB7" i="4"/>
  <c r="S8" i="4"/>
  <c r="T8" i="4"/>
  <c r="U8" i="4"/>
  <c r="V8" i="4"/>
  <c r="W8" i="4"/>
  <c r="X8" i="4"/>
  <c r="Y8" i="4"/>
  <c r="Z8" i="4"/>
  <c r="AA8" i="4"/>
  <c r="AB8" i="4"/>
  <c r="S9" i="4"/>
  <c r="T9" i="4"/>
  <c r="U9" i="4"/>
  <c r="V9" i="4"/>
  <c r="W9" i="4"/>
  <c r="X9" i="4"/>
  <c r="Y9" i="4"/>
  <c r="Z9" i="4"/>
  <c r="AA9" i="4"/>
  <c r="AB9" i="4"/>
  <c r="S10" i="4"/>
  <c r="T10" i="4"/>
  <c r="U10" i="4"/>
  <c r="V10" i="4"/>
  <c r="W10" i="4"/>
  <c r="X10" i="4"/>
  <c r="Y10" i="4"/>
  <c r="Z10" i="4"/>
  <c r="AA10" i="4"/>
  <c r="AB10" i="4"/>
  <c r="S11" i="4"/>
  <c r="T11" i="4"/>
  <c r="U11" i="4"/>
  <c r="V11" i="4"/>
  <c r="W11" i="4"/>
  <c r="X11" i="4"/>
  <c r="Y11" i="4"/>
  <c r="Z11" i="4"/>
  <c r="AA11" i="4"/>
  <c r="AB11" i="4"/>
  <c r="S12" i="4"/>
  <c r="T12" i="4"/>
  <c r="U12" i="4"/>
  <c r="V12" i="4"/>
  <c r="W12" i="4"/>
  <c r="X12" i="4"/>
  <c r="Y12" i="4"/>
  <c r="Z12" i="4"/>
  <c r="AA12" i="4"/>
  <c r="AB12" i="4"/>
  <c r="S13" i="4"/>
  <c r="T13" i="4"/>
  <c r="U13" i="4"/>
  <c r="V13" i="4"/>
  <c r="W13" i="4"/>
  <c r="X13" i="4"/>
  <c r="Y13" i="4"/>
  <c r="Z13" i="4"/>
  <c r="AA13" i="4"/>
  <c r="AB13" i="4"/>
  <c r="S14" i="4"/>
  <c r="T14" i="4"/>
  <c r="U14" i="4"/>
  <c r="V14" i="4"/>
  <c r="W14" i="4"/>
  <c r="X14" i="4"/>
  <c r="Y14" i="4"/>
  <c r="Z14" i="4"/>
  <c r="AA14" i="4"/>
  <c r="AB14" i="4"/>
  <c r="S15" i="4"/>
  <c r="T15" i="4"/>
  <c r="U15" i="4"/>
  <c r="V15" i="4"/>
  <c r="W15" i="4"/>
  <c r="X15" i="4"/>
  <c r="Y15" i="4"/>
  <c r="Z15" i="4"/>
  <c r="AA15" i="4"/>
  <c r="AB15" i="4"/>
  <c r="S16" i="4"/>
  <c r="T16" i="4"/>
  <c r="U16" i="4"/>
  <c r="V16" i="4"/>
  <c r="W16" i="4"/>
  <c r="X16" i="4"/>
  <c r="Y16" i="4"/>
  <c r="Z16" i="4"/>
  <c r="AA16" i="4"/>
  <c r="AB16" i="4"/>
  <c r="S17" i="4"/>
  <c r="T17" i="4"/>
  <c r="U17" i="4"/>
  <c r="V17" i="4"/>
  <c r="W17" i="4"/>
  <c r="X17" i="4"/>
  <c r="Y17" i="4"/>
  <c r="Z17" i="4"/>
  <c r="AA17" i="4"/>
  <c r="AB17" i="4"/>
  <c r="S18" i="4"/>
  <c r="T18" i="4"/>
  <c r="U18" i="4"/>
  <c r="V18" i="4"/>
  <c r="W18" i="4"/>
  <c r="X18" i="4"/>
  <c r="Y18" i="4"/>
  <c r="Z18" i="4"/>
  <c r="AA18" i="4"/>
  <c r="AB18" i="4"/>
  <c r="S19" i="4"/>
  <c r="T19" i="4"/>
  <c r="U19" i="4"/>
  <c r="V19" i="4"/>
  <c r="W19" i="4"/>
  <c r="X19" i="4"/>
  <c r="Y19" i="4"/>
  <c r="Z19" i="4"/>
  <c r="AA19" i="4"/>
  <c r="AB19" i="4"/>
  <c r="S20" i="4"/>
  <c r="T20" i="4"/>
  <c r="U20" i="4"/>
  <c r="V20" i="4"/>
  <c r="W20" i="4"/>
  <c r="X20" i="4"/>
  <c r="Y20" i="4"/>
  <c r="Z20" i="4"/>
  <c r="AA20" i="4"/>
  <c r="AB20" i="4"/>
  <c r="S21" i="4"/>
  <c r="T21" i="4"/>
  <c r="U21" i="4"/>
  <c r="V21" i="4"/>
  <c r="W21" i="4"/>
  <c r="X21" i="4"/>
  <c r="Y21" i="4"/>
  <c r="Z21" i="4"/>
  <c r="AA21" i="4"/>
  <c r="AB21" i="4"/>
  <c r="S22" i="4"/>
  <c r="T22" i="4"/>
  <c r="U22" i="4"/>
  <c r="V22" i="4"/>
  <c r="W22" i="4"/>
  <c r="X22" i="4"/>
  <c r="Y22" i="4"/>
  <c r="Z22" i="4"/>
  <c r="AA22" i="4"/>
  <c r="AB22" i="4"/>
  <c r="S23" i="4"/>
  <c r="T23" i="4"/>
  <c r="U23" i="4"/>
  <c r="V23" i="4"/>
  <c r="W23" i="4"/>
  <c r="X23" i="4"/>
  <c r="Y23" i="4"/>
  <c r="Z23" i="4"/>
  <c r="AA23" i="4"/>
  <c r="AB23" i="4"/>
  <c r="S24" i="4"/>
  <c r="T24" i="4"/>
  <c r="U24" i="4"/>
  <c r="V24" i="4"/>
  <c r="W24" i="4"/>
  <c r="X24" i="4"/>
  <c r="Y24" i="4"/>
  <c r="Z24" i="4"/>
  <c r="AA24" i="4"/>
  <c r="AB24" i="4"/>
  <c r="S25" i="4"/>
  <c r="T25" i="4"/>
  <c r="U25" i="4"/>
  <c r="V25" i="4"/>
  <c r="W25" i="4"/>
  <c r="X25" i="4"/>
  <c r="Y25" i="4"/>
  <c r="Z25" i="4"/>
  <c r="AA25" i="4"/>
  <c r="AB25" i="4"/>
  <c r="S26" i="4"/>
  <c r="T26" i="4"/>
  <c r="U26" i="4"/>
  <c r="V26" i="4"/>
  <c r="W26" i="4"/>
  <c r="X26" i="4"/>
  <c r="Y26" i="4"/>
  <c r="Z26" i="4"/>
  <c r="AA26" i="4"/>
  <c r="AB26" i="4"/>
  <c r="S27" i="4"/>
  <c r="T27" i="4"/>
  <c r="U27" i="4"/>
  <c r="V27" i="4"/>
  <c r="W27" i="4"/>
  <c r="X27" i="4"/>
  <c r="Y27" i="4"/>
  <c r="Z27" i="4"/>
  <c r="AA27" i="4"/>
  <c r="AB27" i="4"/>
  <c r="S28" i="4"/>
  <c r="T28" i="4"/>
  <c r="U28" i="4"/>
  <c r="V28" i="4"/>
  <c r="W28" i="4"/>
  <c r="X28" i="4"/>
  <c r="Y28" i="4"/>
  <c r="Z28" i="4"/>
  <c r="AA28" i="4"/>
  <c r="AB28" i="4"/>
  <c r="S29" i="4"/>
  <c r="T29" i="4"/>
  <c r="U29" i="4"/>
  <c r="V29" i="4"/>
  <c r="W29" i="4"/>
  <c r="X29" i="4"/>
  <c r="Y29" i="4"/>
  <c r="Z29" i="4"/>
  <c r="AA29" i="4"/>
  <c r="AB29" i="4"/>
  <c r="S30" i="4"/>
  <c r="T30" i="4"/>
  <c r="U30" i="4"/>
  <c r="V30" i="4"/>
  <c r="W30" i="4"/>
  <c r="X30" i="4"/>
  <c r="Y30" i="4"/>
  <c r="Z30" i="4"/>
  <c r="AA30" i="4"/>
  <c r="AB30" i="4"/>
  <c r="S31" i="4"/>
  <c r="T31" i="4"/>
  <c r="U31" i="4"/>
  <c r="V31" i="4"/>
  <c r="W31" i="4"/>
  <c r="X31" i="4"/>
  <c r="Y31" i="4"/>
  <c r="Z31" i="4"/>
  <c r="AA31" i="4"/>
  <c r="AB31" i="4"/>
  <c r="S32" i="4"/>
  <c r="T32" i="4"/>
  <c r="U32" i="4"/>
  <c r="V32" i="4"/>
  <c r="W32" i="4"/>
  <c r="X32" i="4"/>
  <c r="Y32" i="4"/>
  <c r="Z32" i="4"/>
  <c r="AA32" i="4"/>
  <c r="AB32" i="4"/>
  <c r="S33" i="4"/>
  <c r="T33" i="4"/>
  <c r="U33" i="4"/>
  <c r="V33" i="4"/>
  <c r="W33" i="4"/>
  <c r="X33" i="4"/>
  <c r="Y33" i="4"/>
  <c r="Z33" i="4"/>
  <c r="AA33" i="4"/>
  <c r="AB33" i="4"/>
  <c r="S34" i="4"/>
  <c r="T34" i="4"/>
  <c r="U34" i="4"/>
  <c r="V34" i="4"/>
  <c r="W34" i="4"/>
  <c r="X34" i="4"/>
  <c r="Y34" i="4"/>
  <c r="Z34" i="4"/>
  <c r="AA34" i="4"/>
  <c r="AB34" i="4"/>
  <c r="S35" i="4"/>
  <c r="T35" i="4"/>
  <c r="U35" i="4"/>
  <c r="V35" i="4"/>
  <c r="W35" i="4"/>
  <c r="X35" i="4"/>
  <c r="Y35" i="4"/>
  <c r="Z35" i="4"/>
  <c r="AA35" i="4"/>
  <c r="AB35" i="4"/>
  <c r="S36" i="4"/>
  <c r="T36" i="4"/>
  <c r="U36" i="4"/>
  <c r="V36" i="4"/>
  <c r="W36" i="4"/>
  <c r="X36" i="4"/>
  <c r="Y36" i="4"/>
  <c r="Z36" i="4"/>
  <c r="AA36" i="4"/>
  <c r="AB36" i="4"/>
  <c r="S37" i="4"/>
  <c r="T37" i="4"/>
  <c r="U37" i="4"/>
  <c r="V37" i="4"/>
  <c r="W37" i="4"/>
  <c r="X37" i="4"/>
  <c r="Y37" i="4"/>
  <c r="Z37" i="4"/>
  <c r="AA37" i="4"/>
  <c r="AB37" i="4"/>
  <c r="S38" i="4"/>
  <c r="T38" i="4"/>
  <c r="U38" i="4"/>
  <c r="V38" i="4"/>
  <c r="W38" i="4"/>
  <c r="X38" i="4"/>
  <c r="Y38" i="4"/>
  <c r="Z38" i="4"/>
  <c r="AA38" i="4"/>
  <c r="AB38" i="4"/>
  <c r="S39" i="4"/>
  <c r="T39" i="4"/>
  <c r="U39" i="4"/>
  <c r="V39" i="4"/>
  <c r="W39" i="4"/>
  <c r="X39" i="4"/>
  <c r="Y39" i="4"/>
  <c r="Z39" i="4"/>
  <c r="AA39" i="4"/>
  <c r="AB39" i="4"/>
  <c r="S40" i="4"/>
  <c r="T40" i="4"/>
  <c r="U40" i="4"/>
  <c r="V40" i="4"/>
  <c r="W40" i="4"/>
  <c r="X40" i="4"/>
  <c r="Y40" i="4"/>
  <c r="Z40" i="4"/>
  <c r="AA40" i="4"/>
  <c r="AB40" i="4"/>
  <c r="S41" i="4"/>
  <c r="T41" i="4"/>
  <c r="U41" i="4"/>
  <c r="V41" i="4"/>
  <c r="W41" i="4"/>
  <c r="X41" i="4"/>
  <c r="Y41" i="4"/>
  <c r="Z41" i="4"/>
  <c r="AA41" i="4"/>
  <c r="AB41" i="4"/>
  <c r="S42" i="4"/>
  <c r="T42" i="4"/>
  <c r="U42" i="4"/>
  <c r="V42" i="4"/>
  <c r="W42" i="4"/>
  <c r="X42" i="4"/>
  <c r="Y42" i="4"/>
  <c r="Z42" i="4"/>
  <c r="AA42" i="4"/>
  <c r="AB42" i="4"/>
  <c r="S43" i="4"/>
  <c r="T43" i="4"/>
  <c r="U43" i="4"/>
  <c r="V43" i="4"/>
  <c r="W43" i="4"/>
  <c r="X43" i="4"/>
  <c r="Y43" i="4"/>
  <c r="Z43" i="4"/>
  <c r="AA43" i="4"/>
  <c r="AB43" i="4"/>
  <c r="S44" i="4"/>
  <c r="T44" i="4"/>
  <c r="U44" i="4"/>
  <c r="V44" i="4"/>
  <c r="W44" i="4"/>
  <c r="X44" i="4"/>
  <c r="Y44" i="4"/>
  <c r="Z44" i="4"/>
  <c r="AA44" i="4"/>
  <c r="AB44" i="4"/>
  <c r="S45" i="4"/>
  <c r="T45" i="4"/>
  <c r="U45" i="4"/>
  <c r="V45" i="4"/>
  <c r="W45" i="4"/>
  <c r="X45" i="4"/>
  <c r="Y45" i="4"/>
  <c r="Z45" i="4"/>
  <c r="AA45" i="4"/>
  <c r="AB45" i="4"/>
  <c r="S46" i="4"/>
  <c r="T46" i="4"/>
  <c r="U46" i="4"/>
  <c r="V46" i="4"/>
  <c r="W46" i="4"/>
  <c r="X46" i="4"/>
  <c r="Y46" i="4"/>
  <c r="Z46" i="4"/>
  <c r="AA46" i="4"/>
  <c r="AB46" i="4"/>
  <c r="S47" i="4"/>
  <c r="T47" i="4"/>
  <c r="U47" i="4"/>
  <c r="V47" i="4"/>
  <c r="W47" i="4"/>
  <c r="X47" i="4"/>
  <c r="Y47" i="4"/>
  <c r="Z47" i="4"/>
  <c r="AA47" i="4"/>
  <c r="AB47" i="4"/>
  <c r="S48" i="4"/>
  <c r="T48" i="4"/>
  <c r="U48" i="4"/>
  <c r="V48" i="4"/>
  <c r="W48" i="4"/>
  <c r="X48" i="4"/>
  <c r="Y48" i="4"/>
  <c r="Z48" i="4"/>
  <c r="AA48" i="4"/>
  <c r="AB48" i="4"/>
  <c r="S49" i="4"/>
  <c r="T49" i="4"/>
  <c r="U49" i="4"/>
  <c r="V49" i="4"/>
  <c r="W49" i="4"/>
  <c r="X49" i="4"/>
  <c r="Y49" i="4"/>
  <c r="Z49" i="4"/>
  <c r="AA49" i="4"/>
  <c r="AB49" i="4"/>
  <c r="S50" i="4"/>
  <c r="T50" i="4"/>
  <c r="U50" i="4"/>
  <c r="V50" i="4"/>
  <c r="W50" i="4"/>
  <c r="X50" i="4"/>
  <c r="Y50" i="4"/>
  <c r="Z50" i="4"/>
  <c r="AA50" i="4"/>
  <c r="AB50" i="4"/>
  <c r="S51" i="4"/>
  <c r="T51" i="4"/>
  <c r="U51" i="4"/>
  <c r="V51" i="4"/>
  <c r="W51" i="4"/>
  <c r="X51" i="4"/>
  <c r="Y51" i="4"/>
  <c r="Z51" i="4"/>
  <c r="AA51" i="4"/>
  <c r="AB51" i="4"/>
  <c r="S52" i="4"/>
  <c r="T52" i="4"/>
  <c r="U52" i="4"/>
  <c r="V52" i="4"/>
  <c r="W52" i="4"/>
  <c r="X52" i="4"/>
  <c r="Y52" i="4"/>
  <c r="Z52" i="4"/>
  <c r="AA52" i="4"/>
  <c r="AB52" i="4"/>
  <c r="S53" i="4"/>
  <c r="T53" i="4"/>
  <c r="U53" i="4"/>
  <c r="V53" i="4"/>
  <c r="W53" i="4"/>
  <c r="X53" i="4"/>
  <c r="Y53" i="4"/>
  <c r="Z53" i="4"/>
  <c r="AA53" i="4"/>
  <c r="AB53" i="4"/>
  <c r="S54" i="4"/>
  <c r="T54" i="4"/>
  <c r="U54" i="4"/>
  <c r="V54" i="4"/>
  <c r="W54" i="4"/>
  <c r="X54" i="4"/>
  <c r="Y54" i="4"/>
  <c r="Z54" i="4"/>
  <c r="AA54" i="4"/>
  <c r="AB54" i="4"/>
  <c r="S55" i="4"/>
  <c r="T55" i="4"/>
  <c r="U55" i="4"/>
  <c r="V55" i="4"/>
  <c r="W55" i="4"/>
  <c r="X55" i="4"/>
  <c r="Y55" i="4"/>
  <c r="Z55" i="4"/>
  <c r="AA55" i="4"/>
  <c r="AB55" i="4"/>
  <c r="S56" i="4"/>
  <c r="T56" i="4"/>
  <c r="U56" i="4"/>
  <c r="V56" i="4"/>
  <c r="W56" i="4"/>
  <c r="X56" i="4"/>
  <c r="Y56" i="4"/>
  <c r="Z56" i="4"/>
  <c r="AA56" i="4"/>
  <c r="AB56" i="4"/>
  <c r="S57" i="4"/>
  <c r="T57" i="4"/>
  <c r="U57" i="4"/>
  <c r="V57" i="4"/>
  <c r="W57" i="4"/>
  <c r="X57" i="4"/>
  <c r="Y57" i="4"/>
  <c r="Z57" i="4"/>
  <c r="AA57" i="4"/>
  <c r="AB57" i="4"/>
  <c r="S58" i="4"/>
  <c r="T58" i="4"/>
  <c r="U58" i="4"/>
  <c r="V58" i="4"/>
  <c r="W58" i="4"/>
  <c r="X58" i="4"/>
  <c r="Y58" i="4"/>
  <c r="Z58" i="4"/>
  <c r="AA58" i="4"/>
  <c r="AB58" i="4"/>
  <c r="S59" i="4"/>
  <c r="T59" i="4"/>
  <c r="U59" i="4"/>
  <c r="V59" i="4"/>
  <c r="W59" i="4"/>
  <c r="X59" i="4"/>
  <c r="Y59" i="4"/>
  <c r="Z59" i="4"/>
  <c r="AA59" i="4"/>
  <c r="AB59" i="4"/>
  <c r="S60" i="4"/>
  <c r="T60" i="4"/>
  <c r="U60" i="4"/>
  <c r="V60" i="4"/>
  <c r="W60" i="4"/>
  <c r="X60" i="4"/>
  <c r="Y60" i="4"/>
  <c r="Z60" i="4"/>
  <c r="AA60" i="4"/>
  <c r="AB60" i="4"/>
  <c r="S61" i="4"/>
  <c r="T61" i="4"/>
  <c r="U61" i="4"/>
  <c r="V61" i="4"/>
  <c r="W61" i="4"/>
  <c r="X61" i="4"/>
  <c r="Y61" i="4"/>
  <c r="Z61" i="4"/>
  <c r="AA61" i="4"/>
  <c r="AB61" i="4"/>
  <c r="S62" i="4"/>
  <c r="T62" i="4"/>
  <c r="U62" i="4"/>
  <c r="V62" i="4"/>
  <c r="W62" i="4"/>
  <c r="X62" i="4"/>
  <c r="Y62" i="4"/>
  <c r="Z62" i="4"/>
  <c r="AA62" i="4"/>
  <c r="AB62" i="4"/>
  <c r="S63" i="4"/>
  <c r="T63" i="4"/>
  <c r="U63" i="4"/>
  <c r="V63" i="4"/>
  <c r="W63" i="4"/>
  <c r="X63" i="4"/>
  <c r="Y63" i="4"/>
  <c r="Z63" i="4"/>
  <c r="AA63" i="4"/>
  <c r="AB63" i="4"/>
  <c r="S64" i="4"/>
  <c r="T64" i="4"/>
  <c r="U64" i="4"/>
  <c r="V64" i="4"/>
  <c r="W64" i="4"/>
  <c r="X64" i="4"/>
  <c r="Y64" i="4"/>
  <c r="Z64" i="4"/>
  <c r="AA64" i="4"/>
  <c r="AB64" i="4"/>
  <c r="S65" i="4"/>
  <c r="T65" i="4"/>
  <c r="U65" i="4"/>
  <c r="V65" i="4"/>
  <c r="W65" i="4"/>
  <c r="X65" i="4"/>
  <c r="Y65" i="4"/>
  <c r="Z65" i="4"/>
  <c r="AA65" i="4"/>
  <c r="AB65" i="4"/>
  <c r="S66" i="4"/>
  <c r="T66" i="4"/>
  <c r="U66" i="4"/>
  <c r="V66" i="4"/>
  <c r="W66" i="4"/>
  <c r="X66" i="4"/>
  <c r="Y66" i="4"/>
  <c r="Z66" i="4"/>
  <c r="AA66" i="4"/>
  <c r="AB66" i="4"/>
  <c r="S67" i="4"/>
  <c r="T67" i="4"/>
  <c r="U67" i="4"/>
  <c r="V67" i="4"/>
  <c r="W67" i="4"/>
  <c r="X67" i="4"/>
  <c r="Y67" i="4"/>
  <c r="Z67" i="4"/>
  <c r="AA67" i="4"/>
  <c r="AB67" i="4"/>
  <c r="S68" i="4"/>
  <c r="T68" i="4"/>
  <c r="U68" i="4"/>
  <c r="V68" i="4"/>
  <c r="W68" i="4"/>
  <c r="X68" i="4"/>
  <c r="Y68" i="4"/>
  <c r="Z68" i="4"/>
  <c r="AA68" i="4"/>
  <c r="AB68" i="4"/>
  <c r="S69" i="4"/>
  <c r="T69" i="4"/>
  <c r="U69" i="4"/>
  <c r="V69" i="4"/>
  <c r="W69" i="4"/>
  <c r="X69" i="4"/>
  <c r="Y69" i="4"/>
  <c r="Z69" i="4"/>
  <c r="AA69" i="4"/>
  <c r="AB69" i="4"/>
  <c r="S70" i="4"/>
  <c r="T70" i="4"/>
  <c r="U70" i="4"/>
  <c r="V70" i="4"/>
  <c r="W70" i="4"/>
  <c r="X70" i="4"/>
  <c r="Y70" i="4"/>
  <c r="Z70" i="4"/>
  <c r="AA70" i="4"/>
  <c r="AB70" i="4"/>
  <c r="S71" i="4"/>
  <c r="T71" i="4"/>
  <c r="U71" i="4"/>
  <c r="V71" i="4"/>
  <c r="W71" i="4"/>
  <c r="X71" i="4"/>
  <c r="Y71" i="4"/>
  <c r="Z71" i="4"/>
  <c r="AA71" i="4"/>
  <c r="AB71" i="4"/>
  <c r="S72" i="4"/>
  <c r="T72" i="4"/>
  <c r="U72" i="4"/>
  <c r="V72" i="4"/>
  <c r="W72" i="4"/>
  <c r="X72" i="4"/>
  <c r="Y72" i="4"/>
  <c r="Z72" i="4"/>
  <c r="AA72" i="4"/>
  <c r="AB72" i="4"/>
  <c r="T2" i="4"/>
  <c r="U2" i="4"/>
  <c r="V2" i="4"/>
  <c r="W2" i="4"/>
  <c r="X2" i="4"/>
  <c r="Y2" i="4"/>
  <c r="Z2" i="4"/>
  <c r="AA2" i="4"/>
  <c r="AB2" i="4"/>
  <c r="S2" i="4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AL2" i="2"/>
  <c r="AD55" i="3"/>
  <c r="AC55" i="3"/>
  <c r="AB55" i="3"/>
  <c r="AA55" i="3"/>
  <c r="Z55" i="3"/>
  <c r="Y55" i="3"/>
  <c r="X55" i="3"/>
  <c r="W55" i="3"/>
  <c r="V55" i="3"/>
  <c r="U55" i="3"/>
  <c r="T55" i="3"/>
  <c r="AD54" i="3"/>
  <c r="AC54" i="3"/>
  <c r="AB54" i="3"/>
  <c r="AA54" i="3"/>
  <c r="Z54" i="3"/>
  <c r="Y54" i="3"/>
  <c r="X54" i="3"/>
  <c r="W54" i="3"/>
  <c r="V54" i="3"/>
  <c r="U54" i="3"/>
  <c r="T54" i="3"/>
  <c r="AD53" i="3"/>
  <c r="AC53" i="3"/>
  <c r="AB53" i="3"/>
  <c r="AA53" i="3"/>
  <c r="Z53" i="3"/>
  <c r="Y53" i="3"/>
  <c r="X53" i="3"/>
  <c r="W53" i="3"/>
  <c r="V53" i="3"/>
  <c r="U53" i="3"/>
  <c r="T53" i="3"/>
  <c r="AD52" i="3"/>
  <c r="AC52" i="3"/>
  <c r="AB52" i="3"/>
  <c r="AA52" i="3"/>
  <c r="Z52" i="3"/>
  <c r="Y52" i="3"/>
  <c r="X52" i="3"/>
  <c r="W52" i="3"/>
  <c r="V52" i="3"/>
  <c r="U52" i="3"/>
  <c r="T52" i="3"/>
  <c r="AD51" i="3"/>
  <c r="AC51" i="3"/>
  <c r="AB51" i="3"/>
  <c r="AA51" i="3"/>
  <c r="Z51" i="3"/>
  <c r="Y51" i="3"/>
  <c r="X51" i="3"/>
  <c r="W51" i="3"/>
  <c r="V51" i="3"/>
  <c r="U51" i="3"/>
  <c r="T51" i="3"/>
  <c r="AD50" i="3"/>
  <c r="AC50" i="3"/>
  <c r="AB50" i="3"/>
  <c r="AA50" i="3"/>
  <c r="Z50" i="3"/>
  <c r="Y50" i="3"/>
  <c r="X50" i="3"/>
  <c r="W50" i="3"/>
  <c r="V50" i="3"/>
  <c r="U50" i="3"/>
  <c r="T50" i="3"/>
  <c r="AD49" i="3"/>
  <c r="AC49" i="3"/>
  <c r="AB49" i="3"/>
  <c r="AA49" i="3"/>
  <c r="Z49" i="3"/>
  <c r="Y49" i="3"/>
  <c r="X49" i="3"/>
  <c r="W49" i="3"/>
  <c r="V49" i="3"/>
  <c r="U49" i="3"/>
  <c r="T49" i="3"/>
  <c r="AD48" i="3"/>
  <c r="AC48" i="3"/>
  <c r="AB48" i="3"/>
  <c r="AA48" i="3"/>
  <c r="Z48" i="3"/>
  <c r="Y48" i="3"/>
  <c r="X48" i="3"/>
  <c r="W48" i="3"/>
  <c r="V48" i="3"/>
  <c r="U48" i="3"/>
  <c r="T48" i="3"/>
  <c r="AD47" i="3"/>
  <c r="AC47" i="3"/>
  <c r="AB47" i="3"/>
  <c r="AA47" i="3"/>
  <c r="Z47" i="3"/>
  <c r="Y47" i="3"/>
  <c r="X47" i="3"/>
  <c r="W47" i="3"/>
  <c r="V47" i="3"/>
  <c r="U47" i="3"/>
  <c r="T47" i="3"/>
  <c r="AD46" i="3"/>
  <c r="AC46" i="3"/>
  <c r="AB46" i="3"/>
  <c r="AA46" i="3"/>
  <c r="Z46" i="3"/>
  <c r="Y46" i="3"/>
  <c r="X46" i="3"/>
  <c r="W46" i="3"/>
  <c r="V46" i="3"/>
  <c r="U46" i="3"/>
  <c r="T46" i="3"/>
  <c r="AD45" i="3"/>
  <c r="AC45" i="3"/>
  <c r="AB45" i="3"/>
  <c r="AA45" i="3"/>
  <c r="Z45" i="3"/>
  <c r="Y45" i="3"/>
  <c r="X45" i="3"/>
  <c r="W45" i="3"/>
  <c r="V45" i="3"/>
  <c r="U45" i="3"/>
  <c r="T45" i="3"/>
  <c r="AD44" i="3"/>
  <c r="AC44" i="3"/>
  <c r="AB44" i="3"/>
  <c r="AA44" i="3"/>
  <c r="Z44" i="3"/>
  <c r="Y44" i="3"/>
  <c r="X44" i="3"/>
  <c r="W44" i="3"/>
  <c r="V44" i="3"/>
  <c r="U44" i="3"/>
  <c r="T44" i="3"/>
  <c r="AD43" i="3"/>
  <c r="AC43" i="3"/>
  <c r="AB43" i="3"/>
  <c r="AA43" i="3"/>
  <c r="Z43" i="3"/>
  <c r="Y43" i="3"/>
  <c r="X43" i="3"/>
  <c r="W43" i="3"/>
  <c r="V43" i="3"/>
  <c r="U43" i="3"/>
  <c r="T43" i="3"/>
  <c r="AD42" i="3"/>
  <c r="AC42" i="3"/>
  <c r="AB42" i="3"/>
  <c r="AA42" i="3"/>
  <c r="Z42" i="3"/>
  <c r="Y42" i="3"/>
  <c r="X42" i="3"/>
  <c r="W42" i="3"/>
  <c r="V42" i="3"/>
  <c r="U42" i="3"/>
  <c r="T42" i="3"/>
  <c r="AD41" i="3"/>
  <c r="AC41" i="3"/>
  <c r="AB41" i="3"/>
  <c r="AA41" i="3"/>
  <c r="Z41" i="3"/>
  <c r="Y41" i="3"/>
  <c r="X41" i="3"/>
  <c r="W41" i="3"/>
  <c r="V41" i="3"/>
  <c r="U41" i="3"/>
  <c r="T41" i="3"/>
  <c r="AD40" i="3"/>
  <c r="AC40" i="3"/>
  <c r="AB40" i="3"/>
  <c r="AA40" i="3"/>
  <c r="Z40" i="3"/>
  <c r="Y40" i="3"/>
  <c r="X40" i="3"/>
  <c r="W40" i="3"/>
  <c r="V40" i="3"/>
  <c r="U40" i="3"/>
  <c r="T40" i="3"/>
  <c r="AD39" i="3"/>
  <c r="AC39" i="3"/>
  <c r="AB39" i="3"/>
  <c r="AA39" i="3"/>
  <c r="Z39" i="3"/>
  <c r="Y39" i="3"/>
  <c r="X39" i="3"/>
  <c r="W39" i="3"/>
  <c r="V39" i="3"/>
  <c r="U39" i="3"/>
  <c r="T39" i="3"/>
  <c r="AD38" i="3"/>
  <c r="AC38" i="3"/>
  <c r="AB38" i="3"/>
  <c r="AA38" i="3"/>
  <c r="Z38" i="3"/>
  <c r="Y38" i="3"/>
  <c r="X38" i="3"/>
  <c r="W38" i="3"/>
  <c r="V38" i="3"/>
  <c r="U38" i="3"/>
  <c r="T38" i="3"/>
  <c r="AD37" i="3"/>
  <c r="AC37" i="3"/>
  <c r="AB37" i="3"/>
  <c r="AA37" i="3"/>
  <c r="Z37" i="3"/>
  <c r="Y37" i="3"/>
  <c r="X37" i="3"/>
  <c r="W37" i="3"/>
  <c r="V37" i="3"/>
  <c r="U37" i="3"/>
  <c r="T37" i="3"/>
  <c r="AD36" i="3"/>
  <c r="AC36" i="3"/>
  <c r="AB36" i="3"/>
  <c r="AA36" i="3"/>
  <c r="Z36" i="3"/>
  <c r="Y36" i="3"/>
  <c r="X36" i="3"/>
  <c r="W36" i="3"/>
  <c r="V36" i="3"/>
  <c r="U36" i="3"/>
  <c r="T36" i="3"/>
  <c r="AD35" i="3"/>
  <c r="AC35" i="3"/>
  <c r="AB35" i="3"/>
  <c r="AA35" i="3"/>
  <c r="Z35" i="3"/>
  <c r="Y35" i="3"/>
  <c r="X35" i="3"/>
  <c r="W35" i="3"/>
  <c r="V35" i="3"/>
  <c r="U35" i="3"/>
  <c r="T35" i="3"/>
  <c r="AD34" i="3"/>
  <c r="AC34" i="3"/>
  <c r="AB34" i="3"/>
  <c r="AA34" i="3"/>
  <c r="Z34" i="3"/>
  <c r="Y34" i="3"/>
  <c r="X34" i="3"/>
  <c r="W34" i="3"/>
  <c r="V34" i="3"/>
  <c r="U34" i="3"/>
  <c r="T34" i="3"/>
  <c r="AD33" i="3"/>
  <c r="AC33" i="3"/>
  <c r="AB33" i="3"/>
  <c r="AA33" i="3"/>
  <c r="Z33" i="3"/>
  <c r="Y33" i="3"/>
  <c r="X33" i="3"/>
  <c r="W33" i="3"/>
  <c r="V33" i="3"/>
  <c r="U33" i="3"/>
  <c r="T33" i="3"/>
  <c r="AD32" i="3"/>
  <c r="AC32" i="3"/>
  <c r="AB32" i="3"/>
  <c r="AA32" i="3"/>
  <c r="Z32" i="3"/>
  <c r="Y32" i="3"/>
  <c r="X32" i="3"/>
  <c r="W32" i="3"/>
  <c r="V32" i="3"/>
  <c r="U32" i="3"/>
  <c r="T32" i="3"/>
  <c r="AD31" i="3"/>
  <c r="AC31" i="3"/>
  <c r="AB31" i="3"/>
  <c r="AA31" i="3"/>
  <c r="Z31" i="3"/>
  <c r="Y31" i="3"/>
  <c r="X31" i="3"/>
  <c r="W31" i="3"/>
  <c r="V31" i="3"/>
  <c r="U31" i="3"/>
  <c r="T31" i="3"/>
  <c r="AD30" i="3"/>
  <c r="AC30" i="3"/>
  <c r="AB30" i="3"/>
  <c r="AA30" i="3"/>
  <c r="Z30" i="3"/>
  <c r="Y30" i="3"/>
  <c r="X30" i="3"/>
  <c r="W30" i="3"/>
  <c r="V30" i="3"/>
  <c r="U30" i="3"/>
  <c r="T30" i="3"/>
  <c r="AD29" i="3"/>
  <c r="AC29" i="3"/>
  <c r="AB29" i="3"/>
  <c r="AA29" i="3"/>
  <c r="Z29" i="3"/>
  <c r="Y29" i="3"/>
  <c r="X29" i="3"/>
  <c r="W29" i="3"/>
  <c r="V29" i="3"/>
  <c r="U29" i="3"/>
  <c r="T29" i="3"/>
  <c r="AD28" i="3"/>
  <c r="AC28" i="3"/>
  <c r="AB28" i="3"/>
  <c r="AA28" i="3"/>
  <c r="Z28" i="3"/>
  <c r="Y28" i="3"/>
  <c r="X28" i="3"/>
  <c r="W28" i="3"/>
  <c r="V28" i="3"/>
  <c r="U28" i="3"/>
  <c r="T28" i="3"/>
  <c r="AD27" i="3"/>
  <c r="AC27" i="3"/>
  <c r="AB27" i="3"/>
  <c r="AA27" i="3"/>
  <c r="Z27" i="3"/>
  <c r="Y27" i="3"/>
  <c r="X27" i="3"/>
  <c r="W27" i="3"/>
  <c r="V27" i="3"/>
  <c r="U27" i="3"/>
  <c r="T27" i="3"/>
  <c r="AD26" i="3"/>
  <c r="AC26" i="3"/>
  <c r="AB26" i="3"/>
  <c r="AA26" i="3"/>
  <c r="Z26" i="3"/>
  <c r="Y26" i="3"/>
  <c r="X26" i="3"/>
  <c r="W26" i="3"/>
  <c r="V26" i="3"/>
  <c r="U26" i="3"/>
  <c r="T26" i="3"/>
  <c r="AD25" i="3"/>
  <c r="AC25" i="3"/>
  <c r="AB25" i="3"/>
  <c r="AA25" i="3"/>
  <c r="Z25" i="3"/>
  <c r="Y25" i="3"/>
  <c r="X25" i="3"/>
  <c r="W25" i="3"/>
  <c r="V25" i="3"/>
  <c r="U25" i="3"/>
  <c r="T25" i="3"/>
  <c r="AD24" i="3"/>
  <c r="AC24" i="3"/>
  <c r="AB24" i="3"/>
  <c r="AA24" i="3"/>
  <c r="Z24" i="3"/>
  <c r="Y24" i="3"/>
  <c r="X24" i="3"/>
  <c r="W24" i="3"/>
  <c r="V24" i="3"/>
  <c r="U24" i="3"/>
  <c r="T24" i="3"/>
  <c r="AD23" i="3"/>
  <c r="AC23" i="3"/>
  <c r="AB23" i="3"/>
  <c r="AA23" i="3"/>
  <c r="Z23" i="3"/>
  <c r="Y23" i="3"/>
  <c r="X23" i="3"/>
  <c r="W23" i="3"/>
  <c r="V23" i="3"/>
  <c r="U23" i="3"/>
  <c r="T23" i="3"/>
  <c r="AD22" i="3"/>
  <c r="AC22" i="3"/>
  <c r="AB22" i="3"/>
  <c r="AA22" i="3"/>
  <c r="Z22" i="3"/>
  <c r="Y22" i="3"/>
  <c r="X22" i="3"/>
  <c r="W22" i="3"/>
  <c r="V22" i="3"/>
  <c r="U22" i="3"/>
  <c r="T22" i="3"/>
  <c r="AD21" i="3"/>
  <c r="AC21" i="3"/>
  <c r="AB21" i="3"/>
  <c r="AA21" i="3"/>
  <c r="Z21" i="3"/>
  <c r="Y21" i="3"/>
  <c r="X21" i="3"/>
  <c r="W21" i="3"/>
  <c r="V21" i="3"/>
  <c r="U21" i="3"/>
  <c r="T21" i="3"/>
  <c r="AD20" i="3"/>
  <c r="AC20" i="3"/>
  <c r="AB20" i="3"/>
  <c r="AA20" i="3"/>
  <c r="Z20" i="3"/>
  <c r="Y20" i="3"/>
  <c r="X20" i="3"/>
  <c r="W20" i="3"/>
  <c r="V20" i="3"/>
  <c r="U20" i="3"/>
  <c r="T20" i="3"/>
  <c r="AD19" i="3"/>
  <c r="AC19" i="3"/>
  <c r="AB19" i="3"/>
  <c r="AA19" i="3"/>
  <c r="Z19" i="3"/>
  <c r="Y19" i="3"/>
  <c r="X19" i="3"/>
  <c r="W19" i="3"/>
  <c r="V19" i="3"/>
  <c r="U19" i="3"/>
  <c r="T19" i="3"/>
  <c r="AD18" i="3"/>
  <c r="AC18" i="3"/>
  <c r="AB18" i="3"/>
  <c r="AA18" i="3"/>
  <c r="Z18" i="3"/>
  <c r="Y18" i="3"/>
  <c r="X18" i="3"/>
  <c r="W18" i="3"/>
  <c r="V18" i="3"/>
  <c r="U18" i="3"/>
  <c r="T18" i="3"/>
  <c r="AD17" i="3"/>
  <c r="AC17" i="3"/>
  <c r="AB17" i="3"/>
  <c r="AA17" i="3"/>
  <c r="Z17" i="3"/>
  <c r="Y17" i="3"/>
  <c r="X17" i="3"/>
  <c r="W17" i="3"/>
  <c r="V17" i="3"/>
  <c r="U17" i="3"/>
  <c r="T17" i="3"/>
  <c r="AD16" i="3"/>
  <c r="AC16" i="3"/>
  <c r="AB16" i="3"/>
  <c r="AA16" i="3"/>
  <c r="Z16" i="3"/>
  <c r="Y16" i="3"/>
  <c r="X16" i="3"/>
  <c r="W16" i="3"/>
  <c r="V16" i="3"/>
  <c r="U16" i="3"/>
  <c r="T16" i="3"/>
  <c r="AD15" i="3"/>
  <c r="AC15" i="3"/>
  <c r="AB15" i="3"/>
  <c r="AA15" i="3"/>
  <c r="Z15" i="3"/>
  <c r="Y15" i="3"/>
  <c r="X15" i="3"/>
  <c r="W15" i="3"/>
  <c r="V15" i="3"/>
  <c r="U15" i="3"/>
  <c r="T15" i="3"/>
  <c r="AD14" i="3"/>
  <c r="AC14" i="3"/>
  <c r="AB14" i="3"/>
  <c r="AA14" i="3"/>
  <c r="Z14" i="3"/>
  <c r="Y14" i="3"/>
  <c r="X14" i="3"/>
  <c r="W14" i="3"/>
  <c r="V14" i="3"/>
  <c r="U14" i="3"/>
  <c r="T14" i="3"/>
  <c r="AD13" i="3"/>
  <c r="AC13" i="3"/>
  <c r="AB13" i="3"/>
  <c r="AA13" i="3"/>
  <c r="Z13" i="3"/>
  <c r="Y13" i="3"/>
  <c r="X13" i="3"/>
  <c r="W13" i="3"/>
  <c r="V13" i="3"/>
  <c r="U13" i="3"/>
  <c r="T13" i="3"/>
  <c r="AD12" i="3"/>
  <c r="AC12" i="3"/>
  <c r="AB12" i="3"/>
  <c r="AA12" i="3"/>
  <c r="Z12" i="3"/>
  <c r="Y12" i="3"/>
  <c r="X12" i="3"/>
  <c r="W12" i="3"/>
  <c r="V12" i="3"/>
  <c r="U12" i="3"/>
  <c r="T12" i="3"/>
  <c r="AD11" i="3"/>
  <c r="AC11" i="3"/>
  <c r="AB11" i="3"/>
  <c r="AA11" i="3"/>
  <c r="Z11" i="3"/>
  <c r="Y11" i="3"/>
  <c r="X11" i="3"/>
  <c r="W11" i="3"/>
  <c r="V11" i="3"/>
  <c r="U11" i="3"/>
  <c r="T11" i="3"/>
  <c r="AD9" i="3"/>
  <c r="AC9" i="3"/>
  <c r="AB9" i="3"/>
  <c r="AA9" i="3"/>
  <c r="Z9" i="3"/>
  <c r="Y9" i="3"/>
  <c r="X9" i="3"/>
  <c r="W9" i="3"/>
  <c r="V9" i="3"/>
  <c r="U9" i="3"/>
  <c r="T9" i="3"/>
  <c r="AD8" i="3"/>
  <c r="AC8" i="3"/>
  <c r="AB8" i="3"/>
  <c r="AA8" i="3"/>
  <c r="Z8" i="3"/>
  <c r="Y8" i="3"/>
  <c r="X8" i="3"/>
  <c r="W8" i="3"/>
  <c r="V8" i="3"/>
  <c r="U8" i="3"/>
  <c r="T8" i="3"/>
  <c r="AD7" i="3"/>
  <c r="AC7" i="3"/>
  <c r="AB7" i="3"/>
  <c r="AA7" i="3"/>
  <c r="Z7" i="3"/>
  <c r="Y7" i="3"/>
  <c r="X7" i="3"/>
  <c r="W7" i="3"/>
  <c r="V7" i="3"/>
  <c r="U7" i="3"/>
  <c r="T7" i="3"/>
  <c r="AD6" i="3"/>
  <c r="AC6" i="3"/>
  <c r="AB6" i="3"/>
  <c r="AA6" i="3"/>
  <c r="Z6" i="3"/>
  <c r="Y6" i="3"/>
  <c r="X6" i="3"/>
  <c r="W6" i="3"/>
  <c r="V6" i="3"/>
  <c r="U6" i="3"/>
  <c r="T6" i="3"/>
  <c r="AD5" i="3"/>
  <c r="AC5" i="3"/>
  <c r="AB5" i="3"/>
  <c r="AA5" i="3"/>
  <c r="Z5" i="3"/>
  <c r="Y5" i="3"/>
  <c r="X5" i="3"/>
  <c r="W5" i="3"/>
  <c r="V5" i="3"/>
  <c r="U5" i="3"/>
  <c r="T5" i="3"/>
  <c r="AD4" i="3"/>
  <c r="AC4" i="3"/>
  <c r="AB4" i="3"/>
  <c r="AA4" i="3"/>
  <c r="Z4" i="3"/>
  <c r="Y4" i="3"/>
  <c r="X4" i="3"/>
  <c r="W4" i="3"/>
  <c r="V4" i="3"/>
  <c r="U4" i="3"/>
  <c r="T4" i="3"/>
  <c r="AD3" i="3"/>
  <c r="AC3" i="3"/>
  <c r="AB3" i="3"/>
  <c r="AA3" i="3"/>
  <c r="Z3" i="3"/>
  <c r="Y3" i="3"/>
  <c r="X3" i="3"/>
  <c r="W3" i="3"/>
  <c r="V3" i="3"/>
  <c r="U3" i="3"/>
  <c r="T3" i="3"/>
  <c r="AD2" i="3"/>
  <c r="AC2" i="3"/>
  <c r="AB2" i="3"/>
  <c r="AA2" i="3"/>
  <c r="Z2" i="3"/>
  <c r="Y2" i="3"/>
  <c r="X2" i="3"/>
  <c r="W2" i="3"/>
  <c r="V2" i="3"/>
  <c r="U2" i="3"/>
  <c r="T2" i="3"/>
  <c r="U10" i="3"/>
  <c r="V10" i="3"/>
  <c r="W10" i="3"/>
  <c r="X10" i="3"/>
  <c r="Y10" i="3"/>
  <c r="Z10" i="3"/>
  <c r="AA10" i="3"/>
  <c r="AB10" i="3"/>
  <c r="AC10" i="3"/>
  <c r="AD10" i="3"/>
  <c r="T1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E54D27-06B9-4298-8E19-5DC9C24852C1}" keepAlive="1" name="Query - A+R" description="Connection to the 'A+R' query in the workbook." type="5" refreshedVersion="8" background="1" saveData="1">
    <dbPr connection="Provider=Microsoft.Mashup.OleDb.1;Data Source=$Workbook$;Location=A+R;Extended Properties=&quot;&quot;" command="SELECT * FROM [A+R]"/>
  </connection>
  <connection id="2" xr16:uid="{7DE148A7-EE53-4376-A5CD-C35F5814D963}" keepAlive="1" name="Query - Assists" description="Connection to the 'Assists' query in the workbook." type="5" refreshedVersion="8" background="1" saveData="1">
    <dbPr connection="Provider=Microsoft.Mashup.OleDb.1;Data Source=$Workbook$;Location=Assists;Extended Properties=&quot;&quot;" command="SELECT * FROM [Assists]"/>
  </connection>
  <connection id="3" xr16:uid="{303ECDA9-27ED-4C48-9F11-956E8DF33E85}" keepAlive="1" name="Query - FG3M" description="Connection to the 'FG3M' query in the workbook." type="5" refreshedVersion="8" background="1" saveData="1">
    <dbPr connection="Provider=Microsoft.Mashup.OleDb.1;Data Source=$Workbook$;Location=FG3M;Extended Properties=&quot;&quot;" command="SELECT * FROM [FG3M]"/>
  </connection>
  <connection id="4" xr16:uid="{55AA4DF8-1063-4294-BFD2-DBE0AE7B1612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5" xr16:uid="{F7E354BA-D9B0-4963-82DF-2AF581405046}" keepAlive="1" name="Query - P+A" description="Connection to the 'P+A' query in the workbook." type="5" refreshedVersion="8" background="1" saveData="1">
    <dbPr connection="Provider=Microsoft.Mashup.OleDb.1;Data Source=$Workbook$;Location=P+A;Extended Properties=&quot;&quot;" command="SELECT * FROM [P+A]"/>
  </connection>
  <connection id="6" xr16:uid="{A6FB8F7A-A7DB-4F67-A316-F6BD2A21512B}" keepAlive="1" name="Query - P+A+R" description="Connection to the 'P+A+R' query in the workbook." type="5" refreshedVersion="8" background="1" saveData="1">
    <dbPr connection="Provider=Microsoft.Mashup.OleDb.1;Data Source=$Workbook$;Location=P+A+R;Extended Properties=&quot;&quot;" command="SELECT * FROM [P+A+R]"/>
  </connection>
  <connection id="7" xr16:uid="{7F2A5344-A5FE-437E-AD48-0A2A62EEF8A3}" keepAlive="1" name="Query - P+R" description="Connection to the 'P+R' query in the workbook." type="5" refreshedVersion="8" background="1" saveData="1">
    <dbPr connection="Provider=Microsoft.Mashup.OleDb.1;Data Source=$Workbook$;Location=P+R;Extended Properties=&quot;&quot;" command="SELECT * FROM [P+R]"/>
  </connection>
  <connection id="8" xr16:uid="{8E5925C0-38F7-4157-B8F4-746853E4F897}" keepAlive="1" name="Query - Points" description="Connection to the 'Points' query in the workbook." type="5" refreshedVersion="8" background="1" saveData="1">
    <dbPr connection="Provider=Microsoft.Mashup.OleDb.1;Data Source=$Workbook$;Location=Points;Extended Properties=&quot;&quot;" command="SELECT * FROM [Points]"/>
  </connection>
  <connection id="9" xr16:uid="{CBF9C856-8B55-41B1-8F5A-4CBE13A68CFC}" keepAlive="1" name="Query - Rebounds" description="Connection to the 'Rebounds' query in the workbook." type="5" refreshedVersion="8" background="1" saveData="1">
    <dbPr connection="Provider=Microsoft.Mashup.OleDb.1;Data Source=$Workbook$;Location=Rebounds;Extended Properties=&quot;&quot;" command="SELECT * FROM [Rebounds]"/>
  </connection>
</connections>
</file>

<file path=xl/sharedStrings.xml><?xml version="1.0" encoding="utf-8"?>
<sst xmlns="http://schemas.openxmlformats.org/spreadsheetml/2006/main" count="5798" uniqueCount="85">
  <si>
    <t>Points</t>
  </si>
  <si>
    <t>PtsDeviation</t>
  </si>
  <si>
    <t>8+</t>
  </si>
  <si>
    <t>9+</t>
  </si>
  <si>
    <t>10+</t>
  </si>
  <si>
    <t>11+</t>
  </si>
  <si>
    <t>12+</t>
  </si>
  <si>
    <t>13+</t>
  </si>
  <si>
    <t>14+</t>
  </si>
  <si>
    <t>15+</t>
  </si>
  <si>
    <t>16+</t>
  </si>
  <si>
    <t>17+</t>
  </si>
  <si>
    <t>18+</t>
  </si>
  <si>
    <t>19+</t>
  </si>
  <si>
    <t>20+</t>
  </si>
  <si>
    <t>21+</t>
  </si>
  <si>
    <t>22+</t>
  </si>
  <si>
    <t>23+</t>
  </si>
  <si>
    <t>24+</t>
  </si>
  <si>
    <t>25+</t>
  </si>
  <si>
    <t>26+</t>
  </si>
  <si>
    <t>27+</t>
  </si>
  <si>
    <t>28+</t>
  </si>
  <si>
    <t>29+</t>
  </si>
  <si>
    <t>30+</t>
  </si>
  <si>
    <t>Team</t>
  </si>
  <si>
    <t>Matchup</t>
  </si>
  <si>
    <t>Player</t>
  </si>
  <si>
    <t>Assists</t>
  </si>
  <si>
    <t>2+</t>
  </si>
  <si>
    <t>3+</t>
  </si>
  <si>
    <t>4+</t>
  </si>
  <si>
    <t>5+</t>
  </si>
  <si>
    <t>6+</t>
  </si>
  <si>
    <t>7+</t>
  </si>
  <si>
    <t>Rebounds</t>
  </si>
  <si>
    <t>FG3M</t>
  </si>
  <si>
    <t>1+</t>
  </si>
  <si>
    <t>P+A</t>
  </si>
  <si>
    <t>31+</t>
  </si>
  <si>
    <t>32+</t>
  </si>
  <si>
    <t>33+</t>
  </si>
  <si>
    <t>34+</t>
  </si>
  <si>
    <t>35+</t>
  </si>
  <si>
    <t>36+</t>
  </si>
  <si>
    <t>37+</t>
  </si>
  <si>
    <t>38+</t>
  </si>
  <si>
    <t>39+</t>
  </si>
  <si>
    <t>40+</t>
  </si>
  <si>
    <t>41+</t>
  </si>
  <si>
    <t>42+</t>
  </si>
  <si>
    <t>43+</t>
  </si>
  <si>
    <t>44+</t>
  </si>
  <si>
    <t>45+</t>
  </si>
  <si>
    <t>46+</t>
  </si>
  <si>
    <t>47+</t>
  </si>
  <si>
    <t>48+</t>
  </si>
  <si>
    <t>49+</t>
  </si>
  <si>
    <t>P+A+R</t>
  </si>
  <si>
    <t>50+</t>
  </si>
  <si>
    <t>51+</t>
  </si>
  <si>
    <t>52+</t>
  </si>
  <si>
    <t>53+</t>
  </si>
  <si>
    <t>54+</t>
  </si>
  <si>
    <t>55+</t>
  </si>
  <si>
    <t>56+</t>
  </si>
  <si>
    <t>57+</t>
  </si>
  <si>
    <t>58+</t>
  </si>
  <si>
    <t>59+</t>
  </si>
  <si>
    <t>P+R</t>
  </si>
  <si>
    <t>A+R</t>
  </si>
  <si>
    <t>Dev</t>
  </si>
  <si>
    <t>time</t>
  </si>
  <si>
    <t>game_id</t>
  </si>
  <si>
    <t>Minutes</t>
  </si>
  <si>
    <t>MinDeviation</t>
  </si>
  <si>
    <t>76ers</t>
  </si>
  <si>
    <t>Nets</t>
  </si>
  <si>
    <t>Pacers</t>
  </si>
  <si>
    <t>Raptors</t>
  </si>
  <si>
    <t>Bulls</t>
  </si>
  <si>
    <t>Celtics</t>
  </si>
  <si>
    <t>Cavaliers</t>
  </si>
  <si>
    <t>Heat</t>
  </si>
  <si>
    <t>Knicks</t>
  </si>
  <si>
    <t>Mavericks</t>
  </si>
  <si>
    <t>Clippers</t>
  </si>
  <si>
    <t>Rockets</t>
  </si>
  <si>
    <t>Lakers</t>
  </si>
  <si>
    <t>Trail Blazers</t>
  </si>
  <si>
    <t>Bucks</t>
  </si>
  <si>
    <t>Hornets</t>
  </si>
  <si>
    <t>Pistons</t>
  </si>
  <si>
    <t>Hawks</t>
  </si>
  <si>
    <t>Spurs</t>
  </si>
  <si>
    <t>Wizards</t>
  </si>
  <si>
    <t>Grizzlies</t>
  </si>
  <si>
    <t>Timberwolves</t>
  </si>
  <si>
    <t>Jazz</t>
  </si>
  <si>
    <t>Warriors</t>
  </si>
  <si>
    <t>Nuggets</t>
  </si>
  <si>
    <t>Pelicans</t>
  </si>
  <si>
    <t>Suns</t>
  </si>
  <si>
    <t>Thunder</t>
  </si>
  <si>
    <t>Kings</t>
  </si>
  <si>
    <t>Magic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</si>
</sst>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10" fontId="0" fillId="0" borderId="0" xfId="1" applyNumberFormat="1" applyFont="1"/>
    <xf numFmtId="0" fontId="0" fillId="0" borderId="0" xfId="1" applyNumberFormat="1" applyFont="1"/>
    <xf numFmtId="10" fontId="0" fillId="0" borderId="0" xfId="0" applyNumberFormat="1"/>
    <xf numFmtId="0" fontId="5" fillId="0" borderId="0" xfId="2" applyNumberFormat="1"/>
    <xf numFmtId="10" fontId="2" fillId="2" borderId="1" xfId="1" applyNumberFormat="1" applyFont="1" applyFill="1" applyBorder="1"/>
    <xf numFmtId="0" fontId="3" fillId="0" borderId="0" xfId="0" applyFont="1"/>
    <xf numFmtId="0" fontId="6" fillId="0" borderId="0" xfId="2" applyNumberFormat="1" applyFont="1"/>
    <xf numFmtId="9" fontId="0" fillId="0" borderId="0" xfId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29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21FDB36-C709-4256-8F33-4D5B735C6558}" autoFormatId="16" applyNumberFormats="0" applyBorderFormats="0" applyFontFormats="0" applyPatternFormats="0" applyAlignmentFormats="0" applyWidthHeightFormats="0">
  <queryTableRefresh nextId="54">
    <queryTableFields count="37">
      <queryTableField id="52" name="game_id" tableColumnId="46"/>
      <queryTableField id="33" name="Team" tableColumnId="33"/>
      <queryTableField id="34" name="Matchup" tableColumnId="34"/>
      <queryTableField id="41" name="time" tableColumnId="37"/>
      <queryTableField id="35" name="Player" tableColumnId="35"/>
      <queryTableField id="8" name="Points" tableColumnId="8"/>
      <queryTableField id="43" name="PtsDeviation" tableColumnId="38"/>
      <queryTableField id="10" name="8+" tableColumnId="10"/>
      <queryTableField id="11" name="9+" tableColumnId="11"/>
      <queryTableField id="12" name="10+" tableColumnId="12"/>
      <queryTableField id="13" name="11+" tableColumnId="13"/>
      <queryTableField id="14" name="12+" tableColumnId="14"/>
      <queryTableField id="15" name="13+" tableColumnId="15"/>
      <queryTableField id="16" name="14+" tableColumnId="16"/>
      <queryTableField id="17" name="15+" tableColumnId="17"/>
      <queryTableField id="18" name="16+" tableColumnId="18"/>
      <queryTableField id="19" name="17+" tableColumnId="19"/>
      <queryTableField id="20" name="18+" tableColumnId="20"/>
      <queryTableField id="21" name="19+" tableColumnId="21"/>
      <queryTableField id="22" name="20+" tableColumnId="22"/>
      <queryTableField id="23" name="21+" tableColumnId="23"/>
      <queryTableField id="24" name="22+" tableColumnId="24"/>
      <queryTableField id="25" name="23+" tableColumnId="25"/>
      <queryTableField id="26" name="24+" tableColumnId="26"/>
      <queryTableField id="27" name="25+" tableColumnId="27"/>
      <queryTableField id="28" name="26+" tableColumnId="28"/>
      <queryTableField id="29" name="27+" tableColumnId="29"/>
      <queryTableField id="30" name="28+" tableColumnId="30"/>
      <queryTableField id="31" name="29+" tableColumnId="31"/>
      <queryTableField id="32" name="30+" tableColumnId="32"/>
      <queryTableField id="44" name="31+" tableColumnId="39"/>
      <queryTableField id="45" name="32+" tableColumnId="40"/>
      <queryTableField id="46" name="33+" tableColumnId="41"/>
      <queryTableField id="47" name="34+" tableColumnId="42"/>
      <queryTableField id="48" name="35+" tableColumnId="43"/>
      <queryTableField id="49" name="40+" tableColumnId="44"/>
      <queryTableField id="50" name="45+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C27AFE2E-8FA5-407D-A3D7-5A0BA7BE008B}" autoFormatId="16" applyNumberFormats="0" applyBorderFormats="0" applyFontFormats="0" applyPatternFormats="0" applyAlignmentFormats="0" applyWidthHeightFormats="0">
  <queryTableRefresh nextId="31">
    <queryTableFields count="19">
      <queryTableField id="29" name="game_id" tableColumnId="27"/>
      <queryTableField id="8" name="Team" tableColumnId="8"/>
      <queryTableField id="9" name="Matchup" tableColumnId="9"/>
      <queryTableField id="25" name="time" tableColumnId="25"/>
      <queryTableField id="10" name="Player" tableColumnId="10"/>
      <queryTableField id="11" name="Rebounds" tableColumnId="11"/>
      <queryTableField id="26" name="Dev" tableColumnId="26"/>
      <queryTableField id="13" name="3+" tableColumnId="13"/>
      <queryTableField id="14" name="4+" tableColumnId="14"/>
      <queryTableField id="15" name="5+" tableColumnId="15"/>
      <queryTableField id="16" name="6+" tableColumnId="16"/>
      <queryTableField id="17" name="7+" tableColumnId="17"/>
      <queryTableField id="18" name="8+" tableColumnId="18"/>
      <queryTableField id="19" name="9+" tableColumnId="19"/>
      <queryTableField id="20" name="10+" tableColumnId="20"/>
      <queryTableField id="21" name="11+" tableColumnId="21"/>
      <queryTableField id="22" name="12+" tableColumnId="22"/>
      <queryTableField id="23" name="13+" tableColumnId="23"/>
      <queryTableField id="24" name="14+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0403AFA8-391C-473A-9D8B-5FEABD04DAC0}" autoFormatId="16" applyNumberFormats="0" applyBorderFormats="0" applyFontFormats="0" applyPatternFormats="0" applyAlignmentFormats="0" applyWidthHeightFormats="0">
  <queryTableRefresh nextId="30">
    <queryTableFields count="18">
      <queryTableField id="28" name="game_id" tableColumnId="26"/>
      <queryTableField id="8" name="Team" tableColumnId="8"/>
      <queryTableField id="9" name="Matchup" tableColumnId="9"/>
      <queryTableField id="26" name="time" tableColumnId="25"/>
      <queryTableField id="10" name="Player" tableColumnId="10"/>
      <queryTableField id="11" name="Assists" tableColumnId="11"/>
      <queryTableField id="24" name="Dev" tableColumnId="24"/>
      <queryTableField id="13" name="2+" tableColumnId="13"/>
      <queryTableField id="14" name="3+" tableColumnId="14"/>
      <queryTableField id="15" name="4+" tableColumnId="15"/>
      <queryTableField id="16" name="5+" tableColumnId="16"/>
      <queryTableField id="17" name="6+" tableColumnId="17"/>
      <queryTableField id="18" name="7+" tableColumnId="18"/>
      <queryTableField id="19" name="8+" tableColumnId="19"/>
      <queryTableField id="20" name="9+" tableColumnId="20"/>
      <queryTableField id="21" name="10+" tableColumnId="21"/>
      <queryTableField id="22" name="11+" tableColumnId="22"/>
      <queryTableField id="23" name="12+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A142CEF6-386C-438D-9F41-F88D35A479E5}" autoFormatId="16" applyNumberFormats="0" applyBorderFormats="0" applyFontFormats="0" applyPatternFormats="0" applyAlignmentFormats="0" applyWidthHeightFormats="0">
  <queryTableRefresh nextId="25">
    <queryTableFields count="13">
      <queryTableField id="23" name="game_id" tableColumnId="21"/>
      <queryTableField id="8" name="Team" tableColumnId="8"/>
      <queryTableField id="9" name="Matchup" tableColumnId="9"/>
      <queryTableField id="21" name="time" tableColumnId="20"/>
      <queryTableField id="10" name="Player" tableColumnId="10"/>
      <queryTableField id="11" name="FG3M" tableColumnId="11"/>
      <queryTableField id="19" name="Dev" tableColumnId="19"/>
      <queryTableField id="13" name="1+" tableColumnId="13"/>
      <queryTableField id="14" name="2+" tableColumnId="14"/>
      <queryTableField id="15" name="3+" tableColumnId="15"/>
      <queryTableField id="16" name="4+" tableColumnId="16"/>
      <queryTableField id="17" name="5+" tableColumnId="17"/>
      <queryTableField id="18" name="6+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EE6BC30-0ECC-4FB4-AA43-D79346544466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A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10221D3-1A66-428B-BEA7-9453570E7AC8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R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4539DF-D0D7-4746-A05D-BB6FBE5281B7}" autoFormatId="16" applyNumberFormats="0" applyBorderFormats="0" applyFontFormats="0" applyPatternFormats="0" applyAlignmentFormats="0" applyWidthHeightFormats="0">
  <queryTableRefresh nextId="43">
    <queryTableFields count="31">
      <queryTableField id="41" name="game_id" tableColumnId="39"/>
      <queryTableField id="8" name="Team" tableColumnId="8"/>
      <queryTableField id="9" name="Matchup" tableColumnId="9"/>
      <queryTableField id="39" name="time" tableColumnId="38"/>
      <queryTableField id="10" name="Player" tableColumnId="10"/>
      <queryTableField id="11" name="A+R" tableColumnId="11"/>
      <queryTableField id="37" name="Dev" tableColumnId="37"/>
      <queryTableField id="13" name="5+" tableColumnId="13"/>
      <queryTableField id="14" name="6+" tableColumnId="14"/>
      <queryTableField id="15" name="7+" tableColumnId="15"/>
      <queryTableField id="16" name="8+" tableColumnId="16"/>
      <queryTableField id="17" name="9+" tableColumnId="17"/>
      <queryTableField id="18" name="10+" tableColumnId="18"/>
      <queryTableField id="19" name="11+" tableColumnId="19"/>
      <queryTableField id="20" name="12+" tableColumnId="20"/>
      <queryTableField id="21" name="13+" tableColumnId="21"/>
      <queryTableField id="22" name="14+" tableColumnId="22"/>
      <queryTableField id="23" name="15+" tableColumnId="23"/>
      <queryTableField id="24" name="16+" tableColumnId="24"/>
      <queryTableField id="25" name="17+" tableColumnId="25"/>
      <queryTableField id="26" name="18+" tableColumnId="26"/>
      <queryTableField id="27" name="19+" tableColumnId="27"/>
      <queryTableField id="28" name="20+" tableColumnId="28"/>
      <queryTableField id="29" name="21+" tableColumnId="29"/>
      <queryTableField id="30" name="22+" tableColumnId="30"/>
      <queryTableField id="31" name="23+" tableColumnId="31"/>
      <queryTableField id="32" name="24+" tableColumnId="32"/>
      <queryTableField id="33" name="25+" tableColumnId="33"/>
      <queryTableField id="34" name="26+" tableColumnId="34"/>
      <queryTableField id="35" name="27+" tableColumnId="35"/>
      <queryTableField id="36" name="28+" tableColumnId="3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A474889-E7C3-4AD7-BE7B-DD44013B0A8A}" autoFormatId="16" applyNumberFormats="0" applyBorderFormats="0" applyFontFormats="0" applyPatternFormats="0" applyAlignmentFormats="0" applyWidthHeightFormats="0">
  <queryTableRefresh nextId="69">
    <queryTableFields count="57">
      <queryTableField id="67" name="game_id" tableColumnId="65"/>
      <queryTableField id="8" name="Team" tableColumnId="8"/>
      <queryTableField id="9" name="Matchup" tableColumnId="9"/>
      <queryTableField id="63" name="time" tableColumnId="63"/>
      <queryTableField id="10" name="Player" tableColumnId="10"/>
      <queryTableField id="11" name="P+A+R" tableColumnId="11"/>
      <queryTableField id="64" name="Dev" tableColumnId="64"/>
      <queryTableField id="13" name="10+" tableColumnId="13"/>
      <queryTableField id="14" name="11+" tableColumnId="14"/>
      <queryTableField id="15" name="12+" tableColumnId="15"/>
      <queryTableField id="16" name="13+" tableColumnId="16"/>
      <queryTableField id="17" name="14+" tableColumnId="17"/>
      <queryTableField id="18" name="15+" tableColumnId="18"/>
      <queryTableField id="19" name="16+" tableColumnId="19"/>
      <queryTableField id="20" name="17+" tableColumnId="20"/>
      <queryTableField id="21" name="18+" tableColumnId="21"/>
      <queryTableField id="22" name="19+" tableColumnId="22"/>
      <queryTableField id="23" name="20+" tableColumnId="23"/>
      <queryTableField id="24" name="21+" tableColumnId="24"/>
      <queryTableField id="25" name="22+" tableColumnId="25"/>
      <queryTableField id="26" name="23+" tableColumnId="26"/>
      <queryTableField id="27" name="24+" tableColumnId="27"/>
      <queryTableField id="28" name="25+" tableColumnId="28"/>
      <queryTableField id="29" name="26+" tableColumnId="29"/>
      <queryTableField id="30" name="27+" tableColumnId="30"/>
      <queryTableField id="31" name="28+" tableColumnId="31"/>
      <queryTableField id="32" name="29+" tableColumnId="32"/>
      <queryTableField id="33" name="30+" tableColumnId="33"/>
      <queryTableField id="34" name="31+" tableColumnId="34"/>
      <queryTableField id="35" name="32+" tableColumnId="35"/>
      <queryTableField id="36" name="33+" tableColumnId="36"/>
      <queryTableField id="37" name="34+" tableColumnId="37"/>
      <queryTableField id="38" name="35+" tableColumnId="38"/>
      <queryTableField id="39" name="36+" tableColumnId="39"/>
      <queryTableField id="40" name="37+" tableColumnId="40"/>
      <queryTableField id="41" name="38+" tableColumnId="41"/>
      <queryTableField id="42" name="39+" tableColumnId="42"/>
      <queryTableField id="43" name="40+" tableColumnId="43"/>
      <queryTableField id="44" name="41+" tableColumnId="44"/>
      <queryTableField id="45" name="42+" tableColumnId="45"/>
      <queryTableField id="46" name="43+" tableColumnId="46"/>
      <queryTableField id="47" name="44+" tableColumnId="47"/>
      <queryTableField id="48" name="45+" tableColumnId="48"/>
      <queryTableField id="49" name="46+" tableColumnId="49"/>
      <queryTableField id="50" name="47+" tableColumnId="50"/>
      <queryTableField id="51" name="48+" tableColumnId="51"/>
      <queryTableField id="52" name="49+" tableColumnId="52"/>
      <queryTableField id="53" name="50+" tableColumnId="53"/>
      <queryTableField id="54" name="51+" tableColumnId="54"/>
      <queryTableField id="55" name="52+" tableColumnId="55"/>
      <queryTableField id="56" name="53+" tableColumnId="56"/>
      <queryTableField id="57" name="54+" tableColumnId="57"/>
      <queryTableField id="58" name="55+" tableColumnId="58"/>
      <queryTableField id="59" name="56+" tableColumnId="59"/>
      <queryTableField id="60" name="57+" tableColumnId="60"/>
      <queryTableField id="61" name="58+" tableColumnId="61"/>
      <queryTableField id="62" name="59+" tableColumnId="6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217E061-3DA8-4E88-AD90-27B9ABBD2321}" autoFormatId="16" applyNumberFormats="0" applyBorderFormats="0" applyFontFormats="0" applyPatternFormats="0" applyAlignmentFormats="0" applyWidthHeightFormats="0">
  <queryTableRefresh nextId="45">
    <queryTableFields count="35">
      <queryTableField id="43" name="game_id" tableColumnId="1"/>
      <queryTableField id="9" name="Team" tableColumnId="9"/>
      <queryTableField id="10" name="Matchup" tableColumnId="10"/>
      <queryTableField id="11" name="time" tableColumnId="11"/>
      <queryTableField id="12" name="Player" tableColumnId="12"/>
      <queryTableField id="13" name="Minutes" tableColumnId="13"/>
      <queryTableField id="14" name="MinDeviation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40+" tableColumnId="41"/>
      <queryTableField id="42" name="45+" tableColumnId="42"/>
    </queryTableFields>
    <queryTableDeletedFields count="1">
      <deletedField name="game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59D264-FE97-4192-9E03-00260E717D58}" name="Points" displayName="Points" ref="A1:AK177" tableType="queryTable" totalsRowShown="0">
  <autoFilter ref="A1:AK177" xr:uid="{1E59D264-FE97-4192-9E03-00260E717D58}"/>
  <sortState xmlns:xlrd2="http://schemas.microsoft.com/office/spreadsheetml/2017/richdata2" ref="A2:AK177">
    <sortCondition ref="D1:D177"/>
  </sortState>
  <tableColumns count="37">
    <tableColumn id="46" xr3:uid="{8972E0FD-EDA9-4813-90EC-A04011147995}" uniqueName="46" name="game_id" queryTableFieldId="52" dataDxfId="183" dataCellStyle="Percent"/>
    <tableColumn id="33" xr3:uid="{1775C20D-7BC8-4989-A629-2471F32909FF}" uniqueName="33" name="Team" queryTableFieldId="33" dataDxfId="182" dataCellStyle="Percent"/>
    <tableColumn id="34" xr3:uid="{A043ADEE-CE49-479B-87C8-BB6A5C0D4578}" uniqueName="34" name="Matchup" queryTableFieldId="34" dataDxfId="181" dataCellStyle="Percent"/>
    <tableColumn id="37" xr3:uid="{141E9919-AA4C-4B35-81F1-D393A5A70D48}" uniqueName="37" name="time" queryTableFieldId="41" dataDxfId="180" dataCellStyle="Percent"/>
    <tableColumn id="35" xr3:uid="{AF8D8CED-9D95-4BF9-AA82-20800B970816}" uniqueName="35" name="Player" queryTableFieldId="35" dataDxfId="179" dataCellStyle="Hyperlink"/>
    <tableColumn id="8" xr3:uid="{DF32671A-7763-44A6-B862-7628CB7E95FC}" uniqueName="8" name="Points" queryTableFieldId="8"/>
    <tableColumn id="38" xr3:uid="{2549A062-1AAD-4CDB-A595-8DCAC8A60659}" uniqueName="38" name="PtsDeviation" queryTableFieldId="43" dataDxfId="178" dataCellStyle="Percent"/>
    <tableColumn id="10" xr3:uid="{6E75293F-B1EC-40A9-B149-0CC61A2BBDD0}" uniqueName="10" name="8+" queryTableFieldId="10" dataDxfId="177" dataCellStyle="Percent"/>
    <tableColumn id="11" xr3:uid="{D2ADD258-134B-482C-B155-8D5E7F7F8F11}" uniqueName="11" name="9+" queryTableFieldId="11" dataDxfId="176" dataCellStyle="Percent"/>
    <tableColumn id="12" xr3:uid="{3DCCD1FC-88F2-4322-905A-71CB7C60A94B}" uniqueName="12" name="10+" queryTableFieldId="12" dataDxfId="175" dataCellStyle="Percent"/>
    <tableColumn id="13" xr3:uid="{C3BE1F5E-B23C-44A6-85E2-ADB950F4303E}" uniqueName="13" name="11+" queryTableFieldId="13" dataDxfId="174" dataCellStyle="Percent"/>
    <tableColumn id="14" xr3:uid="{F6C6EAC6-2566-4C81-83F3-A4AF6F8A69FC}" uniqueName="14" name="12+" queryTableFieldId="14" dataDxfId="173" dataCellStyle="Percent"/>
    <tableColumn id="15" xr3:uid="{621534D9-FBDC-44DB-BD27-2C43235FFDD7}" uniqueName="15" name="13+" queryTableFieldId="15" dataDxfId="172" dataCellStyle="Percent"/>
    <tableColumn id="16" xr3:uid="{F987FABC-9C76-4940-8E1A-7448D22B7DD0}" uniqueName="16" name="14+" queryTableFieldId="16" dataDxfId="171" dataCellStyle="Percent"/>
    <tableColumn id="17" xr3:uid="{103CEBE8-AE20-4F40-BDD5-2EAEDFCBAD61}" uniqueName="17" name="15+" queryTableFieldId="17" dataDxfId="170" dataCellStyle="Percent"/>
    <tableColumn id="18" xr3:uid="{ED25ECE1-1F1F-4C4C-94A9-790A3B4022B0}" uniqueName="18" name="16+" queryTableFieldId="18" dataDxfId="169" dataCellStyle="Percent"/>
    <tableColumn id="19" xr3:uid="{AE6EBC5D-3BDC-4362-AA89-4D3F61958F11}" uniqueName="19" name="17+" queryTableFieldId="19" dataDxfId="168" dataCellStyle="Percent"/>
    <tableColumn id="20" xr3:uid="{DF5B0486-E390-4FE5-BA94-E308E5B4B7DF}" uniqueName="20" name="18+" queryTableFieldId="20" dataDxfId="167" dataCellStyle="Percent"/>
    <tableColumn id="21" xr3:uid="{8F867834-FCC7-4350-B5A4-2AE8F837F21F}" uniqueName="21" name="19+" queryTableFieldId="21" dataDxfId="166" dataCellStyle="Percent"/>
    <tableColumn id="22" xr3:uid="{CB2BE0E8-3274-46EE-B2CF-03D9DF3D6474}" uniqueName="22" name="20+" queryTableFieldId="22" dataDxfId="165" dataCellStyle="Percent"/>
    <tableColumn id="23" xr3:uid="{C154FA59-1202-4CCC-AE71-409E6DBCDF09}" uniqueName="23" name="21+" queryTableFieldId="23" dataDxfId="164" dataCellStyle="Percent"/>
    <tableColumn id="24" xr3:uid="{A68D3284-CDD5-43E5-A4A4-6C60067F08A5}" uniqueName="24" name="22+" queryTableFieldId="24" dataDxfId="163" dataCellStyle="Percent"/>
    <tableColumn id="25" xr3:uid="{0D9D91BE-DE6B-4183-BAE2-59E677719F41}" uniqueName="25" name="23+" queryTableFieldId="25" dataDxfId="162" dataCellStyle="Percent"/>
    <tableColumn id="26" xr3:uid="{6ED20EEE-3FB6-4C95-B367-A8A0AF84799F}" uniqueName="26" name="24+" queryTableFieldId="26" dataDxfId="161" dataCellStyle="Percent"/>
    <tableColumn id="27" xr3:uid="{0F05A8FB-8B1B-4A6A-B6B3-7DEBE01CBB9F}" uniqueName="27" name="25+" queryTableFieldId="27" dataDxfId="160" dataCellStyle="Percent"/>
    <tableColumn id="28" xr3:uid="{203DA849-C675-4DA4-B239-CA505ADB80C5}" uniqueName="28" name="26+" queryTableFieldId="28" dataDxfId="159" dataCellStyle="Percent"/>
    <tableColumn id="29" xr3:uid="{A6C8900E-757D-4EE0-A287-CF38FA87B3E0}" uniqueName="29" name="27+" queryTableFieldId="29" dataDxfId="158" dataCellStyle="Percent"/>
    <tableColumn id="30" xr3:uid="{FCB7387D-A659-4B68-A753-0E928EC94F85}" uniqueName="30" name="28+" queryTableFieldId="30" dataDxfId="157" dataCellStyle="Percent"/>
    <tableColumn id="31" xr3:uid="{CD77E202-A623-4214-800D-13AF825F3E27}" uniqueName="31" name="29+" queryTableFieldId="31" dataDxfId="156" dataCellStyle="Percent"/>
    <tableColumn id="32" xr3:uid="{7F684702-F22B-4976-BB34-E52EB1B1664E}" uniqueName="32" name="30+" queryTableFieldId="32" dataDxfId="155" dataCellStyle="Percent"/>
    <tableColumn id="39" xr3:uid="{695BF299-35E0-4CD9-BE58-CF9C015168C0}" uniqueName="39" name="31+" queryTableFieldId="44" dataDxfId="154" dataCellStyle="Percent"/>
    <tableColumn id="40" xr3:uid="{6D695D03-06C1-4110-B0ED-25AD39608B8D}" uniqueName="40" name="32+" queryTableFieldId="45" dataDxfId="153" dataCellStyle="Percent"/>
    <tableColumn id="41" xr3:uid="{5EA3C990-12C2-481F-B4E7-D35533A64FA5}" uniqueName="41" name="33+" queryTableFieldId="46" dataDxfId="152" dataCellStyle="Percent"/>
    <tableColumn id="42" xr3:uid="{C3CD4190-2DAC-4DDE-8545-DEF3D6C085E8}" uniqueName="42" name="34+" queryTableFieldId="47" dataDxfId="151" dataCellStyle="Percent"/>
    <tableColumn id="43" xr3:uid="{6FF19E1F-9EEF-4C35-BB6E-539B01180196}" uniqueName="43" name="35+" queryTableFieldId="48" dataDxfId="150" dataCellStyle="Percent"/>
    <tableColumn id="44" xr3:uid="{472BEB26-A222-41A7-83FD-806CC533FD2F}" uniqueName="44" name="40+" queryTableFieldId="49" dataDxfId="149" dataCellStyle="Percent"/>
    <tableColumn id="45" xr3:uid="{1D0371ED-EC73-4B2A-A11A-8B95E7E3749D}" uniqueName="45" name="45+" queryTableFieldId="50" dataDxfId="148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81FA08-4CD0-4E3F-AD7B-FB6BB380E2CB}" name="Rebounds" displayName="Rebounds" ref="A1:S202" tableType="queryTable" totalsRowShown="0">
  <autoFilter ref="A1:S202" xr:uid="{4F81FA08-4CD0-4E3F-AD7B-FB6BB380E2CB}"/>
  <sortState xmlns:xlrd2="http://schemas.microsoft.com/office/spreadsheetml/2017/richdata2" ref="A2:S202">
    <sortCondition ref="D1:D202"/>
  </sortState>
  <tableColumns count="19">
    <tableColumn id="27" xr3:uid="{89DFD020-389F-442A-89FB-FBD61738C2DD}" uniqueName="27" name="game_id" queryTableFieldId="29" dataDxfId="201" dataCellStyle="Percent"/>
    <tableColumn id="8" xr3:uid="{1D03B8DF-1344-4758-A6BA-6A806AAE0A67}" uniqueName="8" name="Team" queryTableFieldId="8" dataDxfId="200"/>
    <tableColumn id="9" xr3:uid="{2D5F476F-4F21-4D1D-8704-5CF12B557C0A}" uniqueName="9" name="Matchup" queryTableFieldId="9" dataDxfId="199"/>
    <tableColumn id="25" xr3:uid="{C2F438D6-C639-47B2-BD4D-EE2F39D17BB8}" uniqueName="25" name="time" queryTableFieldId="25" dataDxfId="198" dataCellStyle="Percent"/>
    <tableColumn id="10" xr3:uid="{0CF16EA1-6916-4870-897A-5DFC08C64648}" uniqueName="10" name="Player" queryTableFieldId="10" dataDxfId="197" dataCellStyle="Hyperlink"/>
    <tableColumn id="11" xr3:uid="{43842987-AAED-4895-965F-CC9243368ED9}" uniqueName="11" name="Rebounds" queryTableFieldId="11"/>
    <tableColumn id="26" xr3:uid="{2ECFAAE9-2F79-4621-B132-C4FF4DC6683A}" uniqueName="26" name="Dev" queryTableFieldId="26" dataDxfId="196" dataCellStyle="Percent"/>
    <tableColumn id="13" xr3:uid="{4FDFD193-CBC2-4620-908A-4F4D2D883A3E}" uniqueName="13" name="3+" queryTableFieldId="13" dataDxfId="195" dataCellStyle="Percent"/>
    <tableColumn id="14" xr3:uid="{7FA72576-6012-41DC-8C44-08BD1858CAFB}" uniqueName="14" name="4+" queryTableFieldId="14" dataDxfId="194" dataCellStyle="Percent"/>
    <tableColumn id="15" xr3:uid="{24DA29D7-C9A4-4920-B6FA-3E3ABB4F1FCD}" uniqueName="15" name="5+" queryTableFieldId="15" dataDxfId="193" dataCellStyle="Percent"/>
    <tableColumn id="16" xr3:uid="{41B7CF0A-69EC-4941-9890-B1D841A66F6C}" uniqueName="16" name="6+" queryTableFieldId="16" dataDxfId="192" dataCellStyle="Percent"/>
    <tableColumn id="17" xr3:uid="{B09363B4-DD05-455C-9AA8-A01626795B64}" uniqueName="17" name="7+" queryTableFieldId="17" dataDxfId="191" dataCellStyle="Percent"/>
    <tableColumn id="18" xr3:uid="{A5CE7739-6789-4CA6-9446-8B063D8C1023}" uniqueName="18" name="8+" queryTableFieldId="18" dataDxfId="190" dataCellStyle="Percent"/>
    <tableColumn id="19" xr3:uid="{1CA16248-2E71-4595-8667-F8DE95A23808}" uniqueName="19" name="9+" queryTableFieldId="19" dataDxfId="189" dataCellStyle="Percent"/>
    <tableColumn id="20" xr3:uid="{8D8B42A2-3D16-4190-9422-227694D73178}" uniqueName="20" name="10+" queryTableFieldId="20" dataDxfId="188" dataCellStyle="Percent"/>
    <tableColumn id="21" xr3:uid="{9AD2DF02-F4AE-4E79-9968-DB9A0068810D}" uniqueName="21" name="11+" queryTableFieldId="21" dataDxfId="187" dataCellStyle="Percent"/>
    <tableColumn id="22" xr3:uid="{098D32FD-3181-46BE-95F3-748B8A74C466}" uniqueName="22" name="12+" queryTableFieldId="22" dataDxfId="186" dataCellStyle="Percent"/>
    <tableColumn id="23" xr3:uid="{96E22C0D-E1E1-450F-8956-901293A2877C}" uniqueName="23" name="13+" queryTableFieldId="23" dataDxfId="185" dataCellStyle="Percent"/>
    <tableColumn id="24" xr3:uid="{C743A9DA-6278-4050-8AD5-200DB2F97CFC}" uniqueName="24" name="14+" queryTableFieldId="24" dataDxfId="184" dataCellStyle="Perce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6AC1E3-8CDB-42D3-9368-6BF035692275}" name="Assists" displayName="Assists" ref="A1:R166" tableType="queryTable" totalsRowShown="0">
  <autoFilter ref="A1:R166" xr:uid="{F56AC1E3-8CDB-42D3-9368-6BF035692275}"/>
  <sortState xmlns:xlrd2="http://schemas.microsoft.com/office/spreadsheetml/2017/richdata2" ref="A2:R166">
    <sortCondition ref="D1:D166"/>
  </sortState>
  <tableColumns count="18">
    <tableColumn id="26" xr3:uid="{148655BD-E328-414B-B949-A9C9385D4776}" uniqueName="26" name="game_id" queryTableFieldId="28" dataDxfId="135" dataCellStyle="Percent"/>
    <tableColumn id="8" xr3:uid="{46494FFD-0D98-4628-ACBF-9C519012429E}" uniqueName="8" name="Team" queryTableFieldId="8" dataDxfId="134"/>
    <tableColumn id="9" xr3:uid="{79025B20-D09B-4154-830A-7D8740D4BF63}" uniqueName="9" name="Matchup" queryTableFieldId="9" dataDxfId="133"/>
    <tableColumn id="25" xr3:uid="{13902FEA-6D25-4D10-9FAD-9805562509C3}" uniqueName="25" name="time" queryTableFieldId="26" dataDxfId="132" dataCellStyle="Percent"/>
    <tableColumn id="10" xr3:uid="{1582755E-1C3D-4172-A38E-BF13B5EBCB01}" uniqueName="10" name="Player" queryTableFieldId="10" dataDxfId="131" dataCellStyle="Hyperlink"/>
    <tableColumn id="11" xr3:uid="{98EBB228-054F-43DF-8481-E773C6F852F9}" uniqueName="11" name="Assists" queryTableFieldId="11"/>
    <tableColumn id="24" xr3:uid="{957F6AAC-3D1A-4C05-98D6-D29EB7E6D0D1}" uniqueName="24" name="Dev" queryTableFieldId="24" dataDxfId="130" dataCellStyle="Percent"/>
    <tableColumn id="13" xr3:uid="{5A52C5AB-D035-4235-B226-BE3279ED6DE4}" uniqueName="13" name="2+" queryTableFieldId="13" dataDxfId="129" dataCellStyle="Percent"/>
    <tableColumn id="14" xr3:uid="{7CB9C28B-F3F5-4A10-AC81-C96B767CEE8E}" uniqueName="14" name="3+" queryTableFieldId="14" dataDxfId="128" dataCellStyle="Percent"/>
    <tableColumn id="15" xr3:uid="{C58EA442-604F-4160-8BBF-E90F59F6E366}" uniqueName="15" name="4+" queryTableFieldId="15" dataDxfId="127" dataCellStyle="Percent"/>
    <tableColumn id="16" xr3:uid="{97C37C8B-CB3C-4C59-BF6B-48ACCED394A2}" uniqueName="16" name="5+" queryTableFieldId="16" dataDxfId="126" dataCellStyle="Percent"/>
    <tableColumn id="17" xr3:uid="{4CE3286D-7183-43E5-AA69-FC1BB3F5EFFB}" uniqueName="17" name="6+" queryTableFieldId="17" dataDxfId="125" dataCellStyle="Percent"/>
    <tableColumn id="18" xr3:uid="{FBCA4992-D870-4B4A-921D-AA345C6B891D}" uniqueName="18" name="7+" queryTableFieldId="18" dataDxfId="124" dataCellStyle="Percent"/>
    <tableColumn id="19" xr3:uid="{79039255-6638-45CF-8996-E1AE1A296AE4}" uniqueName="19" name="8+" queryTableFieldId="19" dataDxfId="123" dataCellStyle="Percent"/>
    <tableColumn id="20" xr3:uid="{0A58B04F-A73C-431E-B609-6EA6EB107C0A}" uniqueName="20" name="9+" queryTableFieldId="20" dataDxfId="122" dataCellStyle="Percent"/>
    <tableColumn id="21" xr3:uid="{BFE9F6B3-D2AF-4255-8690-129BB4B763B4}" uniqueName="21" name="10+" queryTableFieldId="21" dataDxfId="121" dataCellStyle="Percent"/>
    <tableColumn id="22" xr3:uid="{92F538AB-E5FD-4392-B540-782CBA864675}" uniqueName="22" name="11+" queryTableFieldId="22" dataDxfId="120" dataCellStyle="Percent"/>
    <tableColumn id="23" xr3:uid="{F6B505DA-6571-481C-A98D-67EA78E14264}" uniqueName="23" name="12+" queryTableFieldId="23" dataDxfId="119" dataCellStyle="Percen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002F66-3CC8-4E75-8497-823EA0A7E49D}" name="FG3M" displayName="FG3M" ref="A1:M176" tableType="queryTable" totalsRowShown="0">
  <autoFilter ref="A1:M176" xr:uid="{93002F66-3CC8-4E75-8497-823EA0A7E49D}"/>
  <sortState xmlns:xlrd2="http://schemas.microsoft.com/office/spreadsheetml/2017/richdata2" ref="A2:M176">
    <sortCondition descending="1" ref="I1:I176"/>
  </sortState>
  <tableColumns count="13">
    <tableColumn id="21" xr3:uid="{A8E6BF70-5C35-40B4-BD8D-33B9E2D237F7}" uniqueName="21" name="game_id" queryTableFieldId="23" dataDxfId="147" dataCellStyle="Percent"/>
    <tableColumn id="8" xr3:uid="{9BE9B967-5D04-4605-B5B0-808F1E4C466C}" uniqueName="8" name="Team" queryTableFieldId="8" dataDxfId="146"/>
    <tableColumn id="9" xr3:uid="{B2DF6B08-B35B-4CC5-B30C-75B5E9F8FF9A}" uniqueName="9" name="Matchup" queryTableFieldId="9" dataDxfId="145"/>
    <tableColumn id="20" xr3:uid="{96F288BB-A11F-4FA8-935F-EF1E71A644E1}" uniqueName="20" name="time" queryTableFieldId="21" dataDxfId="144" dataCellStyle="Percent"/>
    <tableColumn id="10" xr3:uid="{F5228505-1074-442E-86D5-A9AF06C500D6}" uniqueName="10" name="Player" queryTableFieldId="10" dataDxfId="143" dataCellStyle="Hyperlink"/>
    <tableColumn id="11" xr3:uid="{5E40A9AF-0A11-4AD5-BD58-DD84AF48AEB8}" uniqueName="11" name="FG3M" queryTableFieldId="11"/>
    <tableColumn id="19" xr3:uid="{793CEBBB-E278-43C1-9DF0-33285BC82BE9}" uniqueName="19" name="Dev" queryTableFieldId="19" dataDxfId="142" dataCellStyle="Percent"/>
    <tableColumn id="13" xr3:uid="{1A004E26-39B5-4C2F-B1B6-7E9E6A0196CA}" uniqueName="13" name="1+" queryTableFieldId="13" dataDxfId="141" dataCellStyle="Percent"/>
    <tableColumn id="14" xr3:uid="{6B8E63F8-848B-4413-B921-52FBA3D6857B}" uniqueName="14" name="2+" queryTableFieldId="14" dataDxfId="140" dataCellStyle="Percent"/>
    <tableColumn id="15" xr3:uid="{6AA71F14-688D-4DB9-92C3-EAE0AB51CDD5}" uniqueName="15" name="3+" queryTableFieldId="15" dataDxfId="139" dataCellStyle="Percent"/>
    <tableColumn id="16" xr3:uid="{A7DF2D81-4DF2-458F-AF4A-80E40257C2C9}" uniqueName="16" name="4+" queryTableFieldId="16" dataDxfId="138" dataCellStyle="Percent"/>
    <tableColumn id="17" xr3:uid="{1CCF5C5A-B8B7-430B-802E-4AB687A78677}" uniqueName="17" name="5+" queryTableFieldId="17" dataDxfId="137" dataCellStyle="Percent"/>
    <tableColumn id="18" xr3:uid="{10A94B34-DE73-4C56-BC11-5FB5342949EA}" uniqueName="18" name="6+" queryTableFieldId="18" dataDxfId="136" dataCellStyle="Percen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32098B-41D5-4633-AC85-F2EC2E9AB394}" name="P_A" displayName="P_A" ref="A1:AW219" tableType="queryTable" totalsRowShown="0">
  <autoFilter ref="A1:AW219" xr:uid="{8532098B-41D5-4633-AC85-F2EC2E9AB394}"/>
  <sortState xmlns:xlrd2="http://schemas.microsoft.com/office/spreadsheetml/2017/richdata2" ref="A2:AW219">
    <sortCondition ref="D1:D219"/>
  </sortState>
  <tableColumns count="49">
    <tableColumn id="57" xr3:uid="{04536475-2662-4633-AC6F-A50A70A7CAD8}" uniqueName="57" name="game_id" queryTableFieldId="59" dataDxfId="249" dataCellStyle="Percent"/>
    <tableColumn id="8" xr3:uid="{B87CDC55-4AFC-4AB3-974E-74052AF10C91}" uniqueName="8" name="Team" queryTableFieldId="8" dataDxfId="248"/>
    <tableColumn id="9" xr3:uid="{110CD6D0-FEAF-47F8-886F-D0AF4E80AA47}" uniqueName="9" name="Matchup" queryTableFieldId="9" dataDxfId="247"/>
    <tableColumn id="56" xr3:uid="{6D01E6F0-405C-42BE-9B69-CCB77A6CCE30}" uniqueName="56" name="time" queryTableFieldId="57" dataDxfId="246" dataCellStyle="Percent"/>
    <tableColumn id="10" xr3:uid="{A0BDF437-A5C7-45B5-9B06-5763AB429F66}" uniqueName="10" name="Player" queryTableFieldId="10" dataDxfId="245" dataCellStyle="Hyperlink"/>
    <tableColumn id="11" xr3:uid="{52453988-05D2-40D0-BD3A-F3EB255E9404}" uniqueName="11" name="P+A" queryTableFieldId="11"/>
    <tableColumn id="55" xr3:uid="{4A4AF42F-A849-481B-9F74-612710336E6C}" uniqueName="55" name="Dev" queryTableFieldId="55" dataDxfId="244" dataCellStyle="Percent"/>
    <tableColumn id="13" xr3:uid="{6452ECF3-5D41-44E4-9AD3-B957C0BF6169}" uniqueName="13" name="8+" queryTableFieldId="13" dataDxfId="243" dataCellStyle="Percent"/>
    <tableColumn id="14" xr3:uid="{6D2AD114-9A0B-4D9E-B31D-F906FCF32884}" uniqueName="14" name="9+" queryTableFieldId="14" dataDxfId="242" dataCellStyle="Percent"/>
    <tableColumn id="15" xr3:uid="{E2A3F3EC-49C3-481D-B0DF-8261AB9854E3}" uniqueName="15" name="10+" queryTableFieldId="15" dataDxfId="241" dataCellStyle="Percent"/>
    <tableColumn id="16" xr3:uid="{3F905C73-A62D-44AC-BD9C-ACB274D599A0}" uniqueName="16" name="11+" queryTableFieldId="16" dataDxfId="240" dataCellStyle="Percent"/>
    <tableColumn id="17" xr3:uid="{FD37C7D8-BBCC-4885-8DFE-CA0A08D85588}" uniqueName="17" name="12+" queryTableFieldId="17" dataDxfId="239" dataCellStyle="Percent"/>
    <tableColumn id="18" xr3:uid="{99DC288D-6A90-48E5-845A-1C33EB1A79F9}" uniqueName="18" name="13+" queryTableFieldId="18" dataDxfId="238" dataCellStyle="Percent"/>
    <tableColumn id="19" xr3:uid="{9ABF8E33-4565-4BE6-B8A3-05F8844ECFC7}" uniqueName="19" name="14+" queryTableFieldId="19" dataDxfId="237" dataCellStyle="Percent"/>
    <tableColumn id="20" xr3:uid="{0D131BCF-BFC1-4861-A88C-796D2428F1F7}" uniqueName="20" name="15+" queryTableFieldId="20" dataDxfId="236" dataCellStyle="Percent"/>
    <tableColumn id="21" xr3:uid="{3F2A877C-A4C0-4F16-AF98-329D0936E2EE}" uniqueName="21" name="16+" queryTableFieldId="21" dataDxfId="235" dataCellStyle="Percent"/>
    <tableColumn id="22" xr3:uid="{2BCC1D63-8435-4653-B8A3-5446BE7F5574}" uniqueName="22" name="17+" queryTableFieldId="22" dataDxfId="234" dataCellStyle="Percent"/>
    <tableColumn id="23" xr3:uid="{690FCA8A-FBA4-4C67-9332-9BBA037F3CBA}" uniqueName="23" name="18+" queryTableFieldId="23" dataDxfId="233" dataCellStyle="Percent"/>
    <tableColumn id="24" xr3:uid="{26DCB9B8-A3CB-4C2B-96C2-1A63A476608A}" uniqueName="24" name="19+" queryTableFieldId="24" dataDxfId="232" dataCellStyle="Percent"/>
    <tableColumn id="25" xr3:uid="{5E8BDB21-27A8-469A-84A4-FFC688B82421}" uniqueName="25" name="20+" queryTableFieldId="25" dataDxfId="231" dataCellStyle="Percent"/>
    <tableColumn id="26" xr3:uid="{21704E83-39BC-4E80-9BB2-65E8F1176385}" uniqueName="26" name="21+" queryTableFieldId="26" dataDxfId="230" dataCellStyle="Percent"/>
    <tableColumn id="27" xr3:uid="{84A58269-F30D-4ED0-A69C-0638F1095A35}" uniqueName="27" name="22+" queryTableFieldId="27" dataDxfId="229" dataCellStyle="Percent"/>
    <tableColumn id="28" xr3:uid="{B6C8E3AC-97F0-4AAA-87A5-02DD64008FF7}" uniqueName="28" name="23+" queryTableFieldId="28" dataDxfId="228" dataCellStyle="Percent"/>
    <tableColumn id="29" xr3:uid="{BB02B998-A0B9-4BE2-8539-6F86450E72E4}" uniqueName="29" name="24+" queryTableFieldId="29" dataDxfId="227" dataCellStyle="Percent"/>
    <tableColumn id="30" xr3:uid="{78913975-F7E3-48C1-8590-F6F3074778BC}" uniqueName="30" name="25+" queryTableFieldId="30" dataDxfId="226" dataCellStyle="Percent"/>
    <tableColumn id="31" xr3:uid="{9A1F190D-CFAB-42A0-AE77-50990BA43547}" uniqueName="31" name="26+" queryTableFieldId="31" dataDxfId="225" dataCellStyle="Percent"/>
    <tableColumn id="32" xr3:uid="{EC5947D1-597B-470B-9F38-FB46D6260F73}" uniqueName="32" name="27+" queryTableFieldId="32" dataDxfId="224" dataCellStyle="Percent"/>
    <tableColumn id="33" xr3:uid="{812B0609-D2C7-4BD0-97FA-057061A1CC4D}" uniqueName="33" name="28+" queryTableFieldId="33" dataDxfId="223" dataCellStyle="Percent"/>
    <tableColumn id="34" xr3:uid="{987F2DB4-F9D8-463B-B4FA-6BB454456F2D}" uniqueName="34" name="29+" queryTableFieldId="34" dataDxfId="222" dataCellStyle="Percent"/>
    <tableColumn id="35" xr3:uid="{752744B1-42DD-4A73-8292-ED272FE44F6A}" uniqueName="35" name="30+" queryTableFieldId="35" dataDxfId="221" dataCellStyle="Percent"/>
    <tableColumn id="36" xr3:uid="{0BCC8EE5-8069-4AF3-B97D-D980230C154A}" uniqueName="36" name="31+" queryTableFieldId="36" dataDxfId="220" dataCellStyle="Percent"/>
    <tableColumn id="37" xr3:uid="{05F08944-C209-402F-9C02-9DBD46E61828}" uniqueName="37" name="32+" queryTableFieldId="37" dataDxfId="219" dataCellStyle="Percent"/>
    <tableColumn id="38" xr3:uid="{F9C80E15-C342-4873-96FF-776DAA9CAF9E}" uniqueName="38" name="33+" queryTableFieldId="38" dataDxfId="218" dataCellStyle="Percent"/>
    <tableColumn id="39" xr3:uid="{F80E2964-3F91-4428-9ED2-1E2D0EC97B35}" uniqueName="39" name="34+" queryTableFieldId="39" dataDxfId="217" dataCellStyle="Percent"/>
    <tableColumn id="40" xr3:uid="{EF27DDF5-79E9-4418-981C-B92886ED82A0}" uniqueName="40" name="35+" queryTableFieldId="40" dataDxfId="216" dataCellStyle="Percent"/>
    <tableColumn id="41" xr3:uid="{4E80FF99-7304-444F-8027-FE1BAA282CA3}" uniqueName="41" name="36+" queryTableFieldId="41" dataDxfId="215" dataCellStyle="Percent"/>
    <tableColumn id="42" xr3:uid="{F34F2410-DCCD-4DF8-98EC-40A3C025BE9C}" uniqueName="42" name="37+" queryTableFieldId="42" dataDxfId="214" dataCellStyle="Percent"/>
    <tableColumn id="43" xr3:uid="{929EDC91-3E13-4681-ACFA-1A26CA6B0813}" uniqueName="43" name="38+" queryTableFieldId="43" dataDxfId="213" dataCellStyle="Percent"/>
    <tableColumn id="44" xr3:uid="{64E7BA60-752D-441A-8BB0-037834C65C95}" uniqueName="44" name="39+" queryTableFieldId="44" dataDxfId="212" dataCellStyle="Percent"/>
    <tableColumn id="45" xr3:uid="{D2F8D545-CB43-4429-8AFE-369BE59C1FDA}" uniqueName="45" name="40+" queryTableFieldId="45" dataDxfId="211" dataCellStyle="Percent"/>
    <tableColumn id="46" xr3:uid="{0B07505B-1996-4CFD-995F-227DEC7BDB1F}" uniqueName="46" name="41+" queryTableFieldId="46" dataDxfId="210" dataCellStyle="Percent"/>
    <tableColumn id="47" xr3:uid="{7CA34F5A-1EE2-4E45-94A5-C2B46529CFAF}" uniqueName="47" name="42+" queryTableFieldId="47" dataDxfId="209" dataCellStyle="Percent"/>
    <tableColumn id="48" xr3:uid="{29C675DC-221D-47FF-A293-D84003E9A22D}" uniqueName="48" name="43+" queryTableFieldId="48" dataDxfId="208" dataCellStyle="Percent"/>
    <tableColumn id="49" xr3:uid="{D9FB466E-AB07-4A18-A7BE-1461A449C9AB}" uniqueName="49" name="44+" queryTableFieldId="49" dataDxfId="207" dataCellStyle="Percent"/>
    <tableColumn id="50" xr3:uid="{6AEE614F-FFC7-4738-B3D3-7B5882991359}" uniqueName="50" name="45+" queryTableFieldId="50" dataDxfId="206" dataCellStyle="Percent"/>
    <tableColumn id="51" xr3:uid="{B285FF06-39EE-4D3E-8C1E-9C96235DFFEC}" uniqueName="51" name="46+" queryTableFieldId="51" dataDxfId="205" dataCellStyle="Percent"/>
    <tableColumn id="52" xr3:uid="{E3D5A676-D67C-460A-B19E-0AC4F69F8F85}" uniqueName="52" name="47+" queryTableFieldId="52" dataDxfId="204" dataCellStyle="Percent"/>
    <tableColumn id="53" xr3:uid="{E2CED1B2-9C63-4B6A-AF11-5010CD47A1B7}" uniqueName="53" name="48+" queryTableFieldId="53" dataDxfId="203" dataCellStyle="Percent"/>
    <tableColumn id="54" xr3:uid="{998E6D5B-87DB-44E9-8B51-944DC209B8F3}" uniqueName="54" name="49+" queryTableFieldId="54" dataDxfId="202" dataCellStyle="Perc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12B9F0-AE15-4702-95D2-B39FFB1643C9}" name="P_R" displayName="P_R" ref="A1:AW243" tableType="queryTable" totalsRowShown="0">
  <autoFilter ref="A1:AW243" xr:uid="{8A12B9F0-AE15-4702-95D2-B39FFB1643C9}"/>
  <sortState xmlns:xlrd2="http://schemas.microsoft.com/office/spreadsheetml/2017/richdata2" ref="A2:AW243">
    <sortCondition ref="D1:D243"/>
  </sortState>
  <tableColumns count="49">
    <tableColumn id="57" xr3:uid="{3B037D68-BEDC-4AC1-95A5-B8EB24C5590A}" uniqueName="57" name="game_id" queryTableFieldId="59" dataDxfId="297" dataCellStyle="Percent"/>
    <tableColumn id="8" xr3:uid="{2CD991AF-145E-401F-8713-E74BBF28B217}" uniqueName="8" name="Team" queryTableFieldId="8" dataDxfId="296"/>
    <tableColumn id="9" xr3:uid="{F190B446-86DE-4279-B242-5CF0768A53E0}" uniqueName="9" name="Matchup" queryTableFieldId="9" dataDxfId="295"/>
    <tableColumn id="56" xr3:uid="{35828846-E92C-47D6-A5AE-A9B18492F497}" uniqueName="56" name="time" queryTableFieldId="57" dataDxfId="294" dataCellStyle="Percent"/>
    <tableColumn id="10" xr3:uid="{9B90897C-F932-4167-8277-205752B4D241}" uniqueName="10" name="Player" queryTableFieldId="10" dataDxfId="293" dataCellStyle="Hyperlink"/>
    <tableColumn id="11" xr3:uid="{37B60F9B-4453-4C85-BAF7-EFFFA3125447}" uniqueName="11" name="P+R" queryTableFieldId="11"/>
    <tableColumn id="55" xr3:uid="{94C04AAE-5CF7-491D-80AB-2D107CDB0598}" uniqueName="55" name="Dev" queryTableFieldId="55" dataDxfId="292" dataCellStyle="Percent"/>
    <tableColumn id="13" xr3:uid="{EA543C63-3920-48C5-B173-D7B07F0862C1}" uniqueName="13" name="8+" queryTableFieldId="13" dataDxfId="291" dataCellStyle="Percent"/>
    <tableColumn id="14" xr3:uid="{60A0CD04-14CF-4136-B064-F01DD324EDFD}" uniqueName="14" name="9+" queryTableFieldId="14" dataDxfId="290" dataCellStyle="Percent"/>
    <tableColumn id="15" xr3:uid="{9CC3F588-12CF-42DF-902F-FB40375A5740}" uniqueName="15" name="10+" queryTableFieldId="15" dataDxfId="289" dataCellStyle="Percent"/>
    <tableColumn id="16" xr3:uid="{571BFD54-D017-4D42-A1B4-51BD78377982}" uniqueName="16" name="11+" queryTableFieldId="16" dataDxfId="288" dataCellStyle="Percent"/>
    <tableColumn id="17" xr3:uid="{714B519D-8B61-499F-A324-526095BF4C27}" uniqueName="17" name="12+" queryTableFieldId="17" dataDxfId="287" dataCellStyle="Percent"/>
    <tableColumn id="18" xr3:uid="{09FF8E58-9246-4E53-9033-680D7076F30E}" uniqueName="18" name="13+" queryTableFieldId="18" dataDxfId="286" dataCellStyle="Percent"/>
    <tableColumn id="19" xr3:uid="{A75261D9-CB66-4C35-9CE9-25365934A7FB}" uniqueName="19" name="14+" queryTableFieldId="19" dataDxfId="285" dataCellStyle="Percent"/>
    <tableColumn id="20" xr3:uid="{4AE49934-09D1-45F8-AA17-0C5BD219E594}" uniqueName="20" name="15+" queryTableFieldId="20" dataDxfId="284" dataCellStyle="Percent"/>
    <tableColumn id="21" xr3:uid="{CE1EE618-CF8E-40E9-A5FC-E574B7AAE32C}" uniqueName="21" name="16+" queryTableFieldId="21" dataDxfId="283" dataCellStyle="Percent"/>
    <tableColumn id="22" xr3:uid="{04F97855-AED5-47DD-A537-700FA7393A25}" uniqueName="22" name="17+" queryTableFieldId="22" dataDxfId="282" dataCellStyle="Percent"/>
    <tableColumn id="23" xr3:uid="{F9BB1166-F8CD-4DB2-8B45-EB769FF58802}" uniqueName="23" name="18+" queryTableFieldId="23" dataDxfId="281" dataCellStyle="Percent"/>
    <tableColumn id="24" xr3:uid="{D252C96E-2D01-4671-AB05-C556D2D27CA7}" uniqueName="24" name="19+" queryTableFieldId="24" dataDxfId="280" dataCellStyle="Percent"/>
    <tableColumn id="25" xr3:uid="{E95E3D11-67D7-419C-BF9C-861D47E8DFD2}" uniqueName="25" name="20+" queryTableFieldId="25" dataDxfId="279" dataCellStyle="Percent"/>
    <tableColumn id="26" xr3:uid="{B39A05F1-8AFF-40E7-B72B-6A019846D403}" uniqueName="26" name="21+" queryTableFieldId="26" dataDxfId="278" dataCellStyle="Percent"/>
    <tableColumn id="27" xr3:uid="{8E57387A-F7AB-4554-BDB0-4F48902F832F}" uniqueName="27" name="22+" queryTableFieldId="27" dataDxfId="277" dataCellStyle="Percent"/>
    <tableColumn id="28" xr3:uid="{83E7E683-E3F1-419D-8028-C1B99CFAA232}" uniqueName="28" name="23+" queryTableFieldId="28" dataDxfId="276" dataCellStyle="Percent"/>
    <tableColumn id="29" xr3:uid="{6CDFFCD5-D951-4A09-BFFB-3BB4B3634265}" uniqueName="29" name="24+" queryTableFieldId="29" dataDxfId="275" dataCellStyle="Percent"/>
    <tableColumn id="30" xr3:uid="{5A019ECE-7E22-43FC-ACCF-E8AB75E37118}" uniqueName="30" name="25+" queryTableFieldId="30" dataDxfId="274" dataCellStyle="Percent"/>
    <tableColumn id="31" xr3:uid="{654D13D1-EC7C-48DD-935D-02278DAD0947}" uniqueName="31" name="26+" queryTableFieldId="31" dataDxfId="273" dataCellStyle="Percent"/>
    <tableColumn id="32" xr3:uid="{D39EAD96-A6F9-4EE3-A517-406102143792}" uniqueName="32" name="27+" queryTableFieldId="32" dataDxfId="272" dataCellStyle="Percent"/>
    <tableColumn id="33" xr3:uid="{DBF8B128-FBB0-48D7-8C93-DE5A0366B5DB}" uniqueName="33" name="28+" queryTableFieldId="33" dataDxfId="271" dataCellStyle="Percent"/>
    <tableColumn id="34" xr3:uid="{15DCB928-4D1A-48E0-B14E-D219F167A59B}" uniqueName="34" name="29+" queryTableFieldId="34" dataDxfId="270" dataCellStyle="Percent"/>
    <tableColumn id="35" xr3:uid="{D61B2589-B959-4C07-937E-D8CD0FFC4F1C}" uniqueName="35" name="30+" queryTableFieldId="35" dataDxfId="269" dataCellStyle="Percent"/>
    <tableColumn id="36" xr3:uid="{66554538-F1DB-41D4-AB5C-3EB3208D6E29}" uniqueName="36" name="31+" queryTableFieldId="36" dataDxfId="268" dataCellStyle="Percent"/>
    <tableColumn id="37" xr3:uid="{48750F66-7D1C-40C4-B9EB-DC7E98B03391}" uniqueName="37" name="32+" queryTableFieldId="37" dataDxfId="267" dataCellStyle="Percent"/>
    <tableColumn id="38" xr3:uid="{6E61A3D3-7F37-4291-9711-E91AEA63B5A2}" uniqueName="38" name="33+" queryTableFieldId="38" dataDxfId="266" dataCellStyle="Percent"/>
    <tableColumn id="39" xr3:uid="{A84E6431-E21C-4062-BA2F-CE118E832707}" uniqueName="39" name="34+" queryTableFieldId="39" dataDxfId="265" dataCellStyle="Percent"/>
    <tableColumn id="40" xr3:uid="{70D01167-2B65-405E-8C5D-9495B915C1B2}" uniqueName="40" name="35+" queryTableFieldId="40" dataDxfId="264" dataCellStyle="Percent"/>
    <tableColumn id="41" xr3:uid="{BAD9B407-C7AE-47AB-A264-7F3C9D6FE1CD}" uniqueName="41" name="36+" queryTableFieldId="41" dataDxfId="263" dataCellStyle="Percent"/>
    <tableColumn id="42" xr3:uid="{0C681155-FBDA-455B-9DFC-3D4F43D4E1D5}" uniqueName="42" name="37+" queryTableFieldId="42" dataDxfId="262" dataCellStyle="Percent"/>
    <tableColumn id="43" xr3:uid="{21B773FD-6012-4EFE-81B6-4ACEF29F6148}" uniqueName="43" name="38+" queryTableFieldId="43" dataDxfId="261" dataCellStyle="Percent"/>
    <tableColumn id="44" xr3:uid="{5D3BCE34-DAA9-4444-85E3-F8B129116619}" uniqueName="44" name="39+" queryTableFieldId="44" dataDxfId="260" dataCellStyle="Percent"/>
    <tableColumn id="45" xr3:uid="{2462DCEC-CB80-4AD0-B693-4E0AC486C9D5}" uniqueName="45" name="40+" queryTableFieldId="45" dataDxfId="259" dataCellStyle="Percent"/>
    <tableColumn id="46" xr3:uid="{86B007F9-FA30-46CD-9D05-5A6AF6437BE7}" uniqueName="46" name="41+" queryTableFieldId="46" dataDxfId="258" dataCellStyle="Percent"/>
    <tableColumn id="47" xr3:uid="{C85F02C0-9FFA-4641-ABD5-98C1ADBDD061}" uniqueName="47" name="42+" queryTableFieldId="47" dataDxfId="257" dataCellStyle="Percent"/>
    <tableColumn id="48" xr3:uid="{2DE19933-424D-4480-BB54-A1A8353A08E7}" uniqueName="48" name="43+" queryTableFieldId="48" dataDxfId="256" dataCellStyle="Percent"/>
    <tableColumn id="49" xr3:uid="{D756D851-C1F7-40C0-9C52-D4A78341426F}" uniqueName="49" name="44+" queryTableFieldId="49" dataDxfId="255" dataCellStyle="Percent"/>
    <tableColumn id="50" xr3:uid="{D396B429-F1BA-4BD3-95C3-D82E8AD89A22}" uniqueName="50" name="45+" queryTableFieldId="50" dataDxfId="254" dataCellStyle="Percent"/>
    <tableColumn id="51" xr3:uid="{6AAA8F21-D647-47A2-B41D-2FE9DA7FCA73}" uniqueName="51" name="46+" queryTableFieldId="51" dataDxfId="253" dataCellStyle="Percent"/>
    <tableColumn id="52" xr3:uid="{8CCD98F1-13C1-4CFC-9B19-3C6165F9AC2B}" uniqueName="52" name="47+" queryTableFieldId="52" dataDxfId="252" dataCellStyle="Percent"/>
    <tableColumn id="53" xr3:uid="{6D4BB758-0546-449D-837F-1148FFF6EAA0}" uniqueName="53" name="48+" queryTableFieldId="53" dataDxfId="251" dataCellStyle="Percent"/>
    <tableColumn id="54" xr3:uid="{96EE7F93-8FE3-4836-BD88-F083CA720048}" uniqueName="54" name="49+" queryTableFieldId="54" dataDxfId="250" dataCellStyle="Percent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963A06E-E553-43DA-A66B-9AC83F174779}" name="A_R" displayName="A_R" ref="A1:AE97" tableType="queryTable" totalsRowShown="0">
  <autoFilter ref="A1:AE97" xr:uid="{F963A06E-E553-43DA-A66B-9AC83F174779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AE97">
    <sortCondition ref="D1:D38"/>
  </sortState>
  <tableColumns count="31">
    <tableColumn id="39" xr3:uid="{6F069DD7-2360-40B6-9A4F-3D334BCE1DB3}" uniqueName="39" name="game_id" queryTableFieldId="41" dataDxfId="62" dataCellStyle="Percent"/>
    <tableColumn id="8" xr3:uid="{7692D340-2846-4DD5-AA7D-4C4F39C98CC9}" uniqueName="8" name="Team" queryTableFieldId="8" dataDxfId="61"/>
    <tableColumn id="9" xr3:uid="{4B6C10D3-5B5C-444D-8C4C-CC3FEA3B3E0D}" uniqueName="9" name="Matchup" queryTableFieldId="9" dataDxfId="60"/>
    <tableColumn id="38" xr3:uid="{DFA97CD5-F7AE-4E91-BF4C-99FE2E66BBC7}" uniqueName="38" name="time" queryTableFieldId="39" dataDxfId="59" dataCellStyle="Percent"/>
    <tableColumn id="10" xr3:uid="{438650CB-CEC8-4437-9802-F521D823E3CC}" uniqueName="10" name="Player" queryTableFieldId="10" dataDxfId="58" dataCellStyle="Hyperlink"/>
    <tableColumn id="11" xr3:uid="{F69D51FE-F161-4554-AB82-650F4110167F}" uniqueName="11" name="A+R" queryTableFieldId="11"/>
    <tableColumn id="37" xr3:uid="{D6EA6286-825A-457C-AF4F-8D7572623C84}" uniqueName="37" name="Dev" queryTableFieldId="37" dataDxfId="57" dataCellStyle="Percent"/>
    <tableColumn id="13" xr3:uid="{3B3E403C-1709-45E0-87D3-52C97CAA83C0}" uniqueName="13" name="5+" queryTableFieldId="13" dataDxfId="56" dataCellStyle="Percent"/>
    <tableColumn id="14" xr3:uid="{DCB882BC-F58C-4994-BC9E-6A3CF13810E4}" uniqueName="14" name="6+" queryTableFieldId="14" dataDxfId="55" dataCellStyle="Percent"/>
    <tableColumn id="15" xr3:uid="{0810DFF1-B8AD-4236-B71F-3109130AE2B9}" uniqueName="15" name="7+" queryTableFieldId="15" dataDxfId="54" dataCellStyle="Percent"/>
    <tableColumn id="16" xr3:uid="{0D8DA9B3-48C3-4F67-A868-7EA98CDA998A}" uniqueName="16" name="8+" queryTableFieldId="16" dataDxfId="53" dataCellStyle="Percent"/>
    <tableColumn id="17" xr3:uid="{818A31F8-E559-4B8C-9FF7-2AE0A06E8CBC}" uniqueName="17" name="9+" queryTableFieldId="17" dataDxfId="52" dataCellStyle="Percent"/>
    <tableColumn id="18" xr3:uid="{22A01D6E-C1D6-4319-8030-F50C3D0C5D2B}" uniqueName="18" name="10+" queryTableFieldId="18" dataDxfId="51" dataCellStyle="Percent"/>
    <tableColumn id="19" xr3:uid="{293AD3A7-9FDA-4789-B55A-090B270139E1}" uniqueName="19" name="11+" queryTableFieldId="19" dataDxfId="50" dataCellStyle="Percent"/>
    <tableColumn id="20" xr3:uid="{662EE193-3757-4EF7-9CE1-C0AF1526E082}" uniqueName="20" name="12+" queryTableFieldId="20" dataDxfId="49" dataCellStyle="Percent"/>
    <tableColumn id="21" xr3:uid="{6D9EF185-DC4B-488B-B061-2D7B7F3AF7F4}" uniqueName="21" name="13+" queryTableFieldId="21" dataDxfId="48" dataCellStyle="Percent"/>
    <tableColumn id="22" xr3:uid="{FC286F03-2754-4C9A-98C3-3D9CB2C80969}" uniqueName="22" name="14+" queryTableFieldId="22" dataDxfId="47" dataCellStyle="Percent"/>
    <tableColumn id="23" xr3:uid="{9C133D44-B42A-4944-A92B-A542206DF446}" uniqueName="23" name="15+" queryTableFieldId="23" dataDxfId="46" dataCellStyle="Percent"/>
    <tableColumn id="24" xr3:uid="{29DD5A73-61C6-4061-B9AA-9982D4CAEE7E}" uniqueName="24" name="16+" queryTableFieldId="24" dataDxfId="45" dataCellStyle="Percent"/>
    <tableColumn id="25" xr3:uid="{E5B19634-D4F5-463E-B448-DD0D238CE6A1}" uniqueName="25" name="17+" queryTableFieldId="25" dataDxfId="44" dataCellStyle="Percent"/>
    <tableColumn id="26" xr3:uid="{86A2922A-34ED-42B7-8B85-F3ED85753C89}" uniqueName="26" name="18+" queryTableFieldId="26" dataDxfId="43" dataCellStyle="Percent"/>
    <tableColumn id="27" xr3:uid="{BF4B6EBB-ABE0-4710-81B8-204058F6DC7A}" uniqueName="27" name="19+" queryTableFieldId="27" dataDxfId="42" dataCellStyle="Percent"/>
    <tableColumn id="28" xr3:uid="{D9245337-1BA9-42E6-87F4-6C41996A1C41}" uniqueName="28" name="20+" queryTableFieldId="28" dataDxfId="41" dataCellStyle="Percent"/>
    <tableColumn id="29" xr3:uid="{D97E5D0A-F0A5-45B7-92EF-B25CF8033C12}" uniqueName="29" name="21+" queryTableFieldId="29" dataDxfId="40" dataCellStyle="Percent"/>
    <tableColumn id="30" xr3:uid="{506EB888-12DE-4C49-A20B-05A9E5CFE9D6}" uniqueName="30" name="22+" queryTableFieldId="30" dataDxfId="39" dataCellStyle="Percent"/>
    <tableColumn id="31" xr3:uid="{2D6B6634-A9FA-4605-BD74-42CAD1C038BC}" uniqueName="31" name="23+" queryTableFieldId="31" dataDxfId="38" dataCellStyle="Percent"/>
    <tableColumn id="32" xr3:uid="{2B489041-7958-4112-983B-DAFD0AF202BF}" uniqueName="32" name="24+" queryTableFieldId="32" dataDxfId="37" dataCellStyle="Percent"/>
    <tableColumn id="33" xr3:uid="{8F78F656-92CA-4726-9594-1AAD332EB86F}" uniqueName="33" name="25+" queryTableFieldId="33" dataDxfId="36" dataCellStyle="Percent"/>
    <tableColumn id="34" xr3:uid="{7F8DDCED-AC38-4203-A881-F9255003A65F}" uniqueName="34" name="26+" queryTableFieldId="34" dataDxfId="35" dataCellStyle="Percent"/>
    <tableColumn id="35" xr3:uid="{823C1723-9875-441D-8143-0D81BEA71191}" uniqueName="35" name="27+" queryTableFieldId="35" dataDxfId="34" dataCellStyle="Percent"/>
    <tableColumn id="36" xr3:uid="{CA1A69D2-3F15-4157-A188-0FC104D4A00D}" uniqueName="36" name="28+" queryTableFieldId="36" dataDxfId="33" dataCellStyle="Percent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9C5D7E-8478-4126-999D-348FD8FE1A23}" name="P_A_R" displayName="P_A_R" ref="A1:BE255" tableType="queryTable" totalsRowShown="0">
  <autoFilter ref="A1:BE255" xr:uid="{469C5D7E-8478-4126-999D-348FD8FE1A23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BE255">
    <sortCondition ref="D1:D255"/>
  </sortState>
  <tableColumns count="57">
    <tableColumn id="65" xr3:uid="{322A772A-7626-4618-A725-74BABC2E2FDB}" uniqueName="65" name="game_id" queryTableFieldId="67" dataDxfId="118" dataCellStyle="Percent"/>
    <tableColumn id="8" xr3:uid="{A38044AE-0047-496B-82EB-1A0C953D70BD}" uniqueName="8" name="Team" queryTableFieldId="8" dataDxfId="117"/>
    <tableColumn id="9" xr3:uid="{3711BD00-CAD0-4190-A9F0-5F074C6B87F8}" uniqueName="9" name="Matchup" queryTableFieldId="9" dataDxfId="116"/>
    <tableColumn id="63" xr3:uid="{C4537382-3933-4463-AA31-CB1AF30233BE}" uniqueName="63" name="time" queryTableFieldId="63" dataDxfId="115" dataCellStyle="Percent"/>
    <tableColumn id="10" xr3:uid="{7EBF96F9-4AEE-47CC-9896-54D16EB85DE2}" uniqueName="10" name="Player" queryTableFieldId="10" dataDxfId="114" dataCellStyle="Hyperlink"/>
    <tableColumn id="11" xr3:uid="{DC3785EC-F30A-41CC-A6AD-341AEB9F84B2}" uniqueName="11" name="P+A+R" queryTableFieldId="11"/>
    <tableColumn id="64" xr3:uid="{33A40149-0928-483D-AE48-C9C853D6A269}" uniqueName="64" name="Dev" queryTableFieldId="64" dataDxfId="113" dataCellStyle="Percent"/>
    <tableColumn id="13" xr3:uid="{D639552C-DFCE-42CA-8C65-AD9DCBF81C89}" uniqueName="13" name="10+" queryTableFieldId="13" dataDxfId="112" dataCellStyle="Percent"/>
    <tableColumn id="14" xr3:uid="{8C7FF93F-59C6-45CA-8104-418A351B5890}" uniqueName="14" name="11+" queryTableFieldId="14" dataDxfId="111" dataCellStyle="Percent"/>
    <tableColumn id="15" xr3:uid="{1BC3FFC7-8759-4B18-BA85-7CBE8696AA7C}" uniqueName="15" name="12+" queryTableFieldId="15" dataDxfId="110" dataCellStyle="Percent"/>
    <tableColumn id="16" xr3:uid="{476EFF3B-B3CB-42DF-B843-AE77838382B0}" uniqueName="16" name="13+" queryTableFieldId="16" dataDxfId="109" dataCellStyle="Percent"/>
    <tableColumn id="17" xr3:uid="{263D2F52-4583-4C87-8010-6219F4F0DD89}" uniqueName="17" name="14+" queryTableFieldId="17" dataDxfId="108" dataCellStyle="Percent"/>
    <tableColumn id="18" xr3:uid="{1BADE112-D06B-4F60-A259-EE2CEDA3AA60}" uniqueName="18" name="15+" queryTableFieldId="18" dataDxfId="107" dataCellStyle="Percent"/>
    <tableColumn id="19" xr3:uid="{0E9D5B8A-104B-474E-8AFB-1FA14F28D373}" uniqueName="19" name="16+" queryTableFieldId="19" dataDxfId="106" dataCellStyle="Percent"/>
    <tableColumn id="20" xr3:uid="{C8F1741C-7B1D-4801-A1B7-456A46CFBEA1}" uniqueName="20" name="17+" queryTableFieldId="20" dataDxfId="105" dataCellStyle="Percent"/>
    <tableColumn id="21" xr3:uid="{062CD284-F32D-44F1-9A8F-6A7D0012039E}" uniqueName="21" name="18+" queryTableFieldId="21" dataDxfId="104" dataCellStyle="Percent"/>
    <tableColumn id="22" xr3:uid="{A2071F5F-9ABC-477D-BCA1-43190AFB9FB2}" uniqueName="22" name="19+" queryTableFieldId="22" dataDxfId="103" dataCellStyle="Percent"/>
    <tableColumn id="23" xr3:uid="{62592795-E95F-4EC0-8BB8-DAF0CD92D8DD}" uniqueName="23" name="20+" queryTableFieldId="23" dataDxfId="102" dataCellStyle="Percent"/>
    <tableColumn id="24" xr3:uid="{7EDA43E9-B6CD-4650-A5E5-4DF78CFE1155}" uniqueName="24" name="21+" queryTableFieldId="24" dataDxfId="101" dataCellStyle="Percent"/>
    <tableColumn id="25" xr3:uid="{CF3BB4BA-7211-4080-B533-33005DE1DB56}" uniqueName="25" name="22+" queryTableFieldId="25" dataDxfId="100" dataCellStyle="Percent"/>
    <tableColumn id="26" xr3:uid="{2AE333FF-5993-4A8B-B595-ECFDCEDC3CAC}" uniqueName="26" name="23+" queryTableFieldId="26" dataDxfId="99" dataCellStyle="Percent"/>
    <tableColumn id="27" xr3:uid="{A012FE15-CF1E-4540-AC36-B05D829D371C}" uniqueName="27" name="24+" queryTableFieldId="27" dataDxfId="98" dataCellStyle="Percent"/>
    <tableColumn id="28" xr3:uid="{5BE0E211-31EC-4133-9AFE-11BFF2FF08A4}" uniqueName="28" name="25+" queryTableFieldId="28" dataDxfId="97" dataCellStyle="Percent"/>
    <tableColumn id="29" xr3:uid="{EC8FD300-B3B0-4C0E-8FA7-42264C0C4F92}" uniqueName="29" name="26+" queryTableFieldId="29" dataDxfId="96" dataCellStyle="Percent"/>
    <tableColumn id="30" xr3:uid="{F333B256-C5B7-462B-B625-80F8470DFF4B}" uniqueName="30" name="27+" queryTableFieldId="30" dataDxfId="95" dataCellStyle="Percent"/>
    <tableColumn id="31" xr3:uid="{25D06D74-5F0B-4682-B775-3933C4C859F7}" uniqueName="31" name="28+" queryTableFieldId="31" dataDxfId="94" dataCellStyle="Percent"/>
    <tableColumn id="32" xr3:uid="{19F0EAC3-F661-403E-823E-08C038FE8619}" uniqueName="32" name="29+" queryTableFieldId="32" dataDxfId="93" dataCellStyle="Percent"/>
    <tableColumn id="33" xr3:uid="{83CFFF2E-A250-472D-8F16-1290C1AAC09C}" uniqueName="33" name="30+" queryTableFieldId="33" dataDxfId="92" dataCellStyle="Percent"/>
    <tableColumn id="34" xr3:uid="{03D63B69-51DD-4115-ADD1-2B5D0DAE8EFF}" uniqueName="34" name="31+" queryTableFieldId="34" dataDxfId="91" dataCellStyle="Percent"/>
    <tableColumn id="35" xr3:uid="{78707636-4160-4017-81C0-EEC72C3A2E41}" uniqueName="35" name="32+" queryTableFieldId="35" dataDxfId="90" dataCellStyle="Percent"/>
    <tableColumn id="36" xr3:uid="{49D536FE-7EB3-4C27-9016-02325FD394ED}" uniqueName="36" name="33+" queryTableFieldId="36" dataDxfId="89" dataCellStyle="Percent"/>
    <tableColumn id="37" xr3:uid="{13F0B263-CB49-4C97-834A-ADF8EAC56861}" uniqueName="37" name="34+" queryTableFieldId="37" dataDxfId="88" dataCellStyle="Percent"/>
    <tableColumn id="38" xr3:uid="{0BA98414-1CAA-4D9E-81CE-E9186E6B6161}" uniqueName="38" name="35+" queryTableFieldId="38" dataDxfId="87" dataCellStyle="Percent"/>
    <tableColumn id="39" xr3:uid="{827F8CB6-BD93-4314-8053-9C6E19338D17}" uniqueName="39" name="36+" queryTableFieldId="39" dataDxfId="86" dataCellStyle="Percent"/>
    <tableColumn id="40" xr3:uid="{9239BFBF-311E-4003-9361-BB65556E2919}" uniqueName="40" name="37+" queryTableFieldId="40" dataDxfId="85" dataCellStyle="Percent"/>
    <tableColumn id="41" xr3:uid="{407E6FE9-7D43-4187-A0E1-A61CE176ABD1}" uniqueName="41" name="38+" queryTableFieldId="41" dataDxfId="84" dataCellStyle="Percent"/>
    <tableColumn id="42" xr3:uid="{21903E19-F8B4-447C-A367-AC8EAA3536BF}" uniqueName="42" name="39+" queryTableFieldId="42" dataDxfId="83" dataCellStyle="Percent"/>
    <tableColumn id="43" xr3:uid="{74DFC3E7-B422-4BA2-8F0C-944EC84EB2E6}" uniqueName="43" name="40+" queryTableFieldId="43" dataDxfId="82" dataCellStyle="Percent"/>
    <tableColumn id="44" xr3:uid="{0B78ED37-9EBD-4C5F-8BBB-FC826B8CE844}" uniqueName="44" name="41+" queryTableFieldId="44" dataDxfId="81" dataCellStyle="Percent"/>
    <tableColumn id="45" xr3:uid="{72120C4A-F9A7-4299-B0AF-1CA8673E5135}" uniqueName="45" name="42+" queryTableFieldId="45" dataDxfId="80" dataCellStyle="Percent"/>
    <tableColumn id="46" xr3:uid="{3EB0CDF5-9255-4F96-956C-91C749316341}" uniqueName="46" name="43+" queryTableFieldId="46" dataDxfId="79" dataCellStyle="Percent"/>
    <tableColumn id="47" xr3:uid="{18132A14-519A-47EF-8620-9C63E6E35448}" uniqueName="47" name="44+" queryTableFieldId="47" dataDxfId="78" dataCellStyle="Percent"/>
    <tableColumn id="48" xr3:uid="{A8818068-E2E6-4A52-BFE7-E4AC30076E6F}" uniqueName="48" name="45+" queryTableFieldId="48" dataDxfId="77" dataCellStyle="Percent"/>
    <tableColumn id="49" xr3:uid="{D1A6B41F-6228-40B6-83B1-8ADE85A6E5B2}" uniqueName="49" name="46+" queryTableFieldId="49" dataDxfId="76" dataCellStyle="Percent"/>
    <tableColumn id="50" xr3:uid="{84A1B7CA-B9F7-49FC-B208-6F2B7C68F2D4}" uniqueName="50" name="47+" queryTableFieldId="50" dataDxfId="75" dataCellStyle="Percent"/>
    <tableColumn id="51" xr3:uid="{0140087E-B84D-4783-AFE0-B7A8AF6A2022}" uniqueName="51" name="48+" queryTableFieldId="51" dataDxfId="74" dataCellStyle="Percent"/>
    <tableColumn id="52" xr3:uid="{C6F571C1-8298-4DA0-A84D-550458E68B79}" uniqueName="52" name="49+" queryTableFieldId="52" dataDxfId="73" dataCellStyle="Percent"/>
    <tableColumn id="53" xr3:uid="{802E2010-82A1-411E-A6B9-B7BABB2C65C7}" uniqueName="53" name="50+" queryTableFieldId="53" dataDxfId="72" dataCellStyle="Percent"/>
    <tableColumn id="54" xr3:uid="{DA2DBC35-F771-48EC-BD25-07A23813C4FD}" uniqueName="54" name="51+" queryTableFieldId="54" dataDxfId="71" dataCellStyle="Percent"/>
    <tableColumn id="55" xr3:uid="{70B75603-B262-4DFA-ABEF-B660A202E131}" uniqueName="55" name="52+" queryTableFieldId="55" dataDxfId="70" dataCellStyle="Percent"/>
    <tableColumn id="56" xr3:uid="{1E4FAFF4-A60B-42DF-9553-ECE56B82E42F}" uniqueName="56" name="53+" queryTableFieldId="56" dataDxfId="69" dataCellStyle="Percent"/>
    <tableColumn id="57" xr3:uid="{D34A05F4-5838-490B-AD38-D99E38C57D11}" uniqueName="57" name="54+" queryTableFieldId="57" dataDxfId="68" dataCellStyle="Percent"/>
    <tableColumn id="58" xr3:uid="{BEFC1997-8BFE-4213-AD69-B88BB01D3251}" uniqueName="58" name="55+" queryTableFieldId="58" dataDxfId="67" dataCellStyle="Percent"/>
    <tableColumn id="59" xr3:uid="{284C0723-91D7-49CA-98DA-5373568396DA}" uniqueName="59" name="56+" queryTableFieldId="59" dataDxfId="66" dataCellStyle="Percent"/>
    <tableColumn id="60" xr3:uid="{0CD1BC38-8637-408C-A767-7C65755DDDA5}" uniqueName="60" name="57+" queryTableFieldId="60" dataDxfId="65" dataCellStyle="Percent"/>
    <tableColumn id="61" xr3:uid="{AD2FCFBF-AB0A-4551-9549-7AC467434922}" uniqueName="61" name="58+" queryTableFieldId="61" dataDxfId="64" dataCellStyle="Percent"/>
    <tableColumn id="62" xr3:uid="{E25B90F6-40E9-4D4F-9B8E-79B6708B53E3}" uniqueName="62" name="59+" queryTableFieldId="62" dataDxfId="63" dataCellStyle="Percent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E955F-4068-4BD2-BBCC-07D367E631ED}" name="Minutes" displayName="Minutes" ref="A1:AI260" tableType="queryTable" totalsRowShown="0">
  <autoFilter ref="A1:AI260" xr:uid="{D7BE955F-4068-4BD2-BBCC-07D367E631ED}"/>
  <tableColumns count="35">
    <tableColumn id="1" xr3:uid="{016B8256-B3E1-4FBB-8ABE-2C3045F56036}" uniqueName="1" name="game_id" queryTableFieldId="43" dataDxfId="32" dataCellStyle="Percent"/>
    <tableColumn id="9" xr3:uid="{EC64978B-24FE-4224-A142-41C7E9B09EAD}" uniqueName="9" name="Team" queryTableFieldId="9" dataDxfId="31"/>
    <tableColumn id="10" xr3:uid="{F28DC8D9-C974-4ED8-AC79-E360573874CA}" uniqueName="10" name="Matchup" queryTableFieldId="10" dataDxfId="30"/>
    <tableColumn id="11" xr3:uid="{260B787A-A307-4667-8DC5-20A3ECB9F906}" uniqueName="11" name="time" queryTableFieldId="11" dataDxfId="29"/>
    <tableColumn id="12" xr3:uid="{85C064CB-2347-416C-8DA7-A40B2C9F4E69}" uniqueName="12" name="Player" queryTableFieldId="12" dataDxfId="28"/>
    <tableColumn id="13" xr3:uid="{DE049C01-4D17-4017-88A6-3957D8D249D0}" uniqueName="13" name="Minutes" queryTableFieldId="13"/>
    <tableColumn id="14" xr3:uid="{AA21B118-7D2D-4161-9E54-1B30D1AA5F57}" uniqueName="14" name="MinDeviation" queryTableFieldId="14"/>
    <tableColumn id="15" xr3:uid="{360CAB28-CD97-4E6C-B51D-44DCE000A726}" uniqueName="15" name="10+" queryTableFieldId="15" dataDxfId="27" dataCellStyle="Percent"/>
    <tableColumn id="16" xr3:uid="{B33BCBC6-7D2A-4742-8B7B-AC4BA7AF245F}" uniqueName="16" name="11+" queryTableFieldId="16" dataDxfId="26" dataCellStyle="Percent"/>
    <tableColumn id="17" xr3:uid="{5F8F622F-7E49-40C3-A99A-4A3F92A1FD28}" uniqueName="17" name="12+" queryTableFieldId="17" dataDxfId="25" dataCellStyle="Percent"/>
    <tableColumn id="18" xr3:uid="{21992B40-72FD-4A3F-8AB2-DE2CA1F0A258}" uniqueName="18" name="13+" queryTableFieldId="18" dataDxfId="24" dataCellStyle="Percent"/>
    <tableColumn id="19" xr3:uid="{789D5029-29DF-4272-A9E2-D9360AFD87E6}" uniqueName="19" name="14+" queryTableFieldId="19" dataDxfId="23" dataCellStyle="Percent"/>
    <tableColumn id="20" xr3:uid="{B5573A9B-E640-4E6D-9737-A60625C32EF7}" uniqueName="20" name="15+" queryTableFieldId="20" dataDxfId="22" dataCellStyle="Percent"/>
    <tableColumn id="21" xr3:uid="{822BF979-EDE6-4DF5-8D9E-A0669E9E7C70}" uniqueName="21" name="16+" queryTableFieldId="21" dataDxfId="21" dataCellStyle="Percent"/>
    <tableColumn id="22" xr3:uid="{CA2CAA25-4F71-4232-82B1-A5AACB6508DB}" uniqueName="22" name="17+" queryTableFieldId="22" dataDxfId="20" dataCellStyle="Percent"/>
    <tableColumn id="23" xr3:uid="{C880067A-54A5-42EB-9E0E-B5BA9B8048EC}" uniqueName="23" name="18+" queryTableFieldId="23" dataDxfId="19" dataCellStyle="Percent"/>
    <tableColumn id="24" xr3:uid="{F0107604-758C-48E0-950D-2B1035836758}" uniqueName="24" name="19+" queryTableFieldId="24" dataDxfId="18" dataCellStyle="Percent"/>
    <tableColumn id="25" xr3:uid="{E8111D72-3A6A-4227-AF1E-BCB40D950D91}" uniqueName="25" name="20+" queryTableFieldId="25" dataDxfId="17" dataCellStyle="Percent"/>
    <tableColumn id="26" xr3:uid="{C4EA9414-762F-4007-9524-37B775C772BC}" uniqueName="26" name="21+" queryTableFieldId="26" dataDxfId="16" dataCellStyle="Percent"/>
    <tableColumn id="27" xr3:uid="{5E84A32B-4832-491C-B9D9-2561B5695D1E}" uniqueName="27" name="22+" queryTableFieldId="27" dataDxfId="15" dataCellStyle="Percent"/>
    <tableColumn id="28" xr3:uid="{91EFAFBE-850F-4CEE-ACCA-937F7BF90752}" uniqueName="28" name="23+" queryTableFieldId="28" dataDxfId="14" dataCellStyle="Percent"/>
    <tableColumn id="29" xr3:uid="{04411EF3-63E5-4C69-BAED-B0C85DEA3503}" uniqueName="29" name="24+" queryTableFieldId="29" dataDxfId="13" dataCellStyle="Percent"/>
    <tableColumn id="30" xr3:uid="{98CBB9F4-F33C-4177-B2B9-4AD387BC596C}" uniqueName="30" name="25+" queryTableFieldId="30" dataDxfId="12" dataCellStyle="Percent"/>
    <tableColumn id="31" xr3:uid="{30B07BF0-4A03-42DE-A6FB-E6E751160556}" uniqueName="31" name="26+" queryTableFieldId="31" dataDxfId="11" dataCellStyle="Percent"/>
    <tableColumn id="32" xr3:uid="{49C1BB31-1C10-406C-B788-C932D0F9600E}" uniqueName="32" name="27+" queryTableFieldId="32" dataDxfId="10" dataCellStyle="Percent"/>
    <tableColumn id="33" xr3:uid="{DC1ABC9D-0BAF-4250-A937-E0CCF2B5EE62}" uniqueName="33" name="28+" queryTableFieldId="33" dataDxfId="9" dataCellStyle="Percent"/>
    <tableColumn id="34" xr3:uid="{EA9B2A5A-72ED-4076-ACCA-0030509FFFED}" uniqueName="34" name="29+" queryTableFieldId="34" dataDxfId="8" dataCellStyle="Percent"/>
    <tableColumn id="35" xr3:uid="{2BCA45FC-97B7-48CC-9AD6-708B7B7DFA48}" uniqueName="35" name="30+" queryTableFieldId="35" dataDxfId="7" dataCellStyle="Percent"/>
    <tableColumn id="36" xr3:uid="{2F60294C-C25C-4B76-A0B8-55B8F1052B13}" uniqueName="36" name="31+" queryTableFieldId="36" dataDxfId="6" dataCellStyle="Percent"/>
    <tableColumn id="37" xr3:uid="{78D86394-1A42-468A-97F8-1CBFA98F1CA8}" uniqueName="37" name="32+" queryTableFieldId="37" dataDxfId="5" dataCellStyle="Percent"/>
    <tableColumn id="38" xr3:uid="{78C05253-5512-4A9A-9E0F-5C1548E22253}" uniqueName="38" name="33+" queryTableFieldId="38" dataDxfId="4" dataCellStyle="Percent"/>
    <tableColumn id="39" xr3:uid="{0D9B72E1-682A-447C-9CEA-E386C4DE09B8}" uniqueName="39" name="34+" queryTableFieldId="39" dataDxfId="3" dataCellStyle="Percent"/>
    <tableColumn id="40" xr3:uid="{1C55531E-F0C4-4442-98DA-293E6A4109AD}" uniqueName="40" name="35+" queryTableFieldId="40" dataDxfId="2" dataCellStyle="Percent"/>
    <tableColumn id="41" xr3:uid="{35D17D5D-1B0D-4ED7-9BC2-C56AFE03D050}" uniqueName="41" name="40+" queryTableFieldId="41" dataDxfId="1" dataCellStyle="Percent"/>
    <tableColumn id="42" xr3:uid="{EB0C01EF-DF63-4280-AC5A-ECADF201941E}" uniqueName="42" name="45+" queryTableFieldId="42" dataDxfId="0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1E2D-6BAA-4B1D-86E8-289EC00E5C54}">
  <dimension ref="A1:BT243"/>
  <sheetViews>
    <sheetView tabSelected="1" zoomScaleNormal="100" workbookViewId="0">
      <pane xSplit="7" ySplit="1" topLeftCell="H59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77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9" bestFit="1" customWidth="1"/>
    <col min="7" max="7" width="14.85546875" bestFit="1" customWidth="1"/>
    <col min="8" max="20" width="8.140625" bestFit="1" customWidth="1"/>
    <col min="21" max="23" width="8.140625" style="3" bestFit="1" customWidth="1"/>
    <col min="24" max="37" width="7.140625" style="3" bestFit="1" customWidth="1"/>
    <col min="38" max="57" width="8.140625" style="3" bestFit="1" customWidth="1"/>
    <col min="58" max="66" width="8.140625" bestFit="1" customWidth="1"/>
  </cols>
  <sheetData>
    <row r="1" spans="1:72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0</v>
      </c>
      <c r="G1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48</v>
      </c>
      <c r="AK1" t="s">
        <v>53</v>
      </c>
      <c r="AL1" s="7" t="s">
        <v>3</v>
      </c>
      <c r="AM1" s="7" t="s">
        <v>4</v>
      </c>
      <c r="AN1" s="7" t="s">
        <v>5</v>
      </c>
      <c r="AO1" s="7" t="s">
        <v>6</v>
      </c>
      <c r="AP1" s="7" t="s">
        <v>7</v>
      </c>
      <c r="AQ1" s="7" t="s">
        <v>8</v>
      </c>
      <c r="AR1" s="7" t="s">
        <v>9</v>
      </c>
      <c r="AS1" s="7" t="s">
        <v>10</v>
      </c>
      <c r="AT1" s="7" t="s">
        <v>11</v>
      </c>
      <c r="AU1" s="7" t="s">
        <v>12</v>
      </c>
      <c r="AV1" s="7" t="s">
        <v>13</v>
      </c>
      <c r="AW1" s="7" t="s">
        <v>14</v>
      </c>
      <c r="AX1" s="7" t="s">
        <v>15</v>
      </c>
      <c r="AY1" s="7" t="s">
        <v>16</v>
      </c>
      <c r="AZ1" s="7" t="s">
        <v>17</v>
      </c>
      <c r="BA1" s="7" t="s">
        <v>18</v>
      </c>
      <c r="BB1" s="7" t="s">
        <v>19</v>
      </c>
      <c r="BC1" s="7" t="s">
        <v>20</v>
      </c>
      <c r="BD1" s="7" t="s">
        <v>21</v>
      </c>
      <c r="BE1" s="7" t="s">
        <v>22</v>
      </c>
      <c r="BF1" s="7" t="s">
        <v>23</v>
      </c>
      <c r="BG1" s="7" t="s">
        <v>24</v>
      </c>
      <c r="BH1" s="1" t="s">
        <v>39</v>
      </c>
      <c r="BI1" s="1" t="s">
        <v>40</v>
      </c>
      <c r="BJ1" s="1" t="s">
        <v>41</v>
      </c>
      <c r="BK1" s="1" t="s">
        <v>42</v>
      </c>
      <c r="BL1" s="1" t="s">
        <v>43</v>
      </c>
      <c r="BM1" s="1" t="s">
        <v>48</v>
      </c>
      <c r="BN1" s="2" t="s">
        <v>53</v>
      </c>
    </row>
    <row r="2" spans="1:72" x14ac:dyDescent="0.25">
      <c r="A2" s="10">
        <v>22400717</v>
      </c>
      <c r="B2" s="4" t="s">
        <v>90</v>
      </c>
      <c r="C2" s="4" t="s">
        <v>91</v>
      </c>
      <c r="D2" s="11">
        <v>0.79166666666666663</v>
      </c>
      <c r="E2" s="6" t="str">
        <f>HYPERLINK("https://www.nba.com/stats/player/203507/boxscores-traditional", "Giannis Antetokounmpo")</f>
        <v>Giannis Antetokounmpo</v>
      </c>
      <c r="F2">
        <v>35</v>
      </c>
      <c r="G2" s="4">
        <v>2.8980000000000001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0.99992999999999999</v>
      </c>
      <c r="Y2" s="3">
        <v>0.99972000000000005</v>
      </c>
      <c r="Z2" s="3">
        <v>0.99905999999999995</v>
      </c>
      <c r="AA2" s="3">
        <v>0.99711000000000005</v>
      </c>
      <c r="AB2" s="3">
        <v>0.99224000000000001</v>
      </c>
      <c r="AC2" s="3">
        <v>0.98077000000000003</v>
      </c>
      <c r="AD2" s="3">
        <v>0.95818000000000003</v>
      </c>
      <c r="AE2" s="3">
        <v>0.91620999999999997</v>
      </c>
      <c r="AF2" s="3">
        <v>0.85082999999999998</v>
      </c>
      <c r="AG2" s="3">
        <v>0.75490000000000002</v>
      </c>
      <c r="AH2" s="3">
        <v>0.63683000000000001</v>
      </c>
      <c r="AI2" s="3">
        <v>0.5</v>
      </c>
      <c r="AJ2" s="3">
        <v>4.1820000000000003E-2</v>
      </c>
      <c r="AK2" s="3">
        <v>2.7999999999999998E-4</v>
      </c>
      <c r="AL2" s="5">
        <f>Points[[#This Row],[8+]]-Points[[#This Row],[9+]]</f>
        <v>0</v>
      </c>
      <c r="AM2" s="5">
        <f>Points[[#This Row],[9+]]-Points[[#This Row],[10+]]</f>
        <v>0</v>
      </c>
      <c r="AN2" s="5">
        <f>Points[[#This Row],[10+]]-Points[[#This Row],[11+]]</f>
        <v>0</v>
      </c>
      <c r="AO2" s="5">
        <f>Points[[#This Row],[11+]]-Points[[#This Row],[12+]]</f>
        <v>0</v>
      </c>
      <c r="AP2" s="5">
        <f>Points[[#This Row],[12+]]-Points[[#This Row],[13+]]</f>
        <v>0</v>
      </c>
      <c r="AQ2" s="5">
        <f>Points[[#This Row],[13+]]-Points[[#This Row],[14+]]</f>
        <v>0</v>
      </c>
      <c r="AR2" s="5">
        <f>Points[[#This Row],[14+]]-Points[[#This Row],[15+]]</f>
        <v>0</v>
      </c>
      <c r="AS2" s="5">
        <f>Points[[#This Row],[15+]]-Points[[#This Row],[16+]]</f>
        <v>0</v>
      </c>
      <c r="AT2" s="5">
        <f>Points[[#This Row],[16+]]-Points[[#This Row],[17+]]</f>
        <v>0</v>
      </c>
      <c r="AU2" s="5">
        <f>Points[[#This Row],[17+]]-Points[[#This Row],[18+]]</f>
        <v>0</v>
      </c>
      <c r="AV2" s="5">
        <f>Points[[#This Row],[18+]]-Points[[#This Row],[19+]]</f>
        <v>0</v>
      </c>
      <c r="AW2" s="5">
        <f>Points[[#This Row],[19+]]-Points[[#This Row],[20+]]</f>
        <v>0</v>
      </c>
      <c r="AX2" s="5">
        <f>Points[[#This Row],[20+]]-Points[[#This Row],[21+]]</f>
        <v>0</v>
      </c>
      <c r="AY2" s="5">
        <f>Points[[#This Row],[21+]]-Points[[#This Row],[22+]]</f>
        <v>0</v>
      </c>
      <c r="AZ2" s="5">
        <f>Points[[#This Row],[22+]]-Points[[#This Row],[23+]]</f>
        <v>0</v>
      </c>
      <c r="BA2" s="5">
        <f>Points[[#This Row],[23+]]-Points[[#This Row],[24+]]</f>
        <v>7.0000000000014495E-5</v>
      </c>
      <c r="BB2" s="5">
        <f>Points[[#This Row],[24+]]-Points[[#This Row],[25+]]</f>
        <v>2.0999999999993246E-4</v>
      </c>
      <c r="BC2" s="5">
        <f>Points[[#This Row],[25+]]-Points[[#This Row],[26+]]</f>
        <v>6.6000000000010495E-4</v>
      </c>
      <c r="BD2" s="5">
        <f>Points[[#This Row],[26+]]-Points[[#This Row],[27+]]</f>
        <v>1.9499999999998963E-3</v>
      </c>
      <c r="BE2" s="5">
        <f>Points[[#This Row],[27+]]-Points[[#This Row],[28+]]</f>
        <v>4.870000000000041E-3</v>
      </c>
      <c r="BF2" s="5">
        <f>Points[[#This Row],[28+]]-Points[[#This Row],[29+]]</f>
        <v>1.146999999999998E-2</v>
      </c>
      <c r="BG2" s="5">
        <f>Points[[#This Row],[29+]]-Points[[#This Row],[30+]]</f>
        <v>2.2589999999999999E-2</v>
      </c>
      <c r="BH2" s="5">
        <f>Points[[#This Row],[30+]]-Points[[#This Row],[31+]]</f>
        <v>4.1970000000000063E-2</v>
      </c>
      <c r="BI2" s="5">
        <f>Points[[#This Row],[31+]]-Points[[#This Row],[32+]]</f>
        <v>6.5379999999999994E-2</v>
      </c>
      <c r="BJ2" s="5">
        <f>Points[[#This Row],[32+]]-Points[[#This Row],[33+]]</f>
        <v>9.592999999999996E-2</v>
      </c>
      <c r="BK2" s="5">
        <f>Points[[#This Row],[33+]]-Points[[#This Row],[34+]]</f>
        <v>0.11807000000000001</v>
      </c>
      <c r="BL2" s="5">
        <f>Points[[#This Row],[34+]]-Points[[#This Row],[35+]]</f>
        <v>0.13683000000000001</v>
      </c>
      <c r="BM2" s="5">
        <f>Points[[#This Row],[35+]]-Points[[#This Row],[40+]]</f>
        <v>0.45817999999999998</v>
      </c>
      <c r="BN2" s="5">
        <f>Points[[#This Row],[40+]]-Points[[#This Row],[45+]]</f>
        <v>4.1540000000000001E-2</v>
      </c>
      <c r="BO2" s="5"/>
      <c r="BP2" s="5"/>
      <c r="BQ2" s="5"/>
      <c r="BR2" s="5"/>
      <c r="BS2" s="5"/>
      <c r="BT2" s="5"/>
    </row>
    <row r="3" spans="1:72" x14ac:dyDescent="0.25">
      <c r="A3" s="10">
        <v>22400717</v>
      </c>
      <c r="B3" s="4" t="s">
        <v>90</v>
      </c>
      <c r="C3" s="4" t="s">
        <v>91</v>
      </c>
      <c r="D3" s="11">
        <v>0.79166666666666663</v>
      </c>
      <c r="E3" s="6" t="str">
        <f>HYPERLINK("https://www.nba.com/stats/player/203081/boxscores-traditional", "Damian Lillard")</f>
        <v>Damian Lillard</v>
      </c>
      <c r="F3">
        <v>24.2</v>
      </c>
      <c r="G3" s="4">
        <v>7.0259999999999998</v>
      </c>
      <c r="H3" s="3">
        <v>0.98956</v>
      </c>
      <c r="I3" s="3">
        <v>0.98460999999999999</v>
      </c>
      <c r="J3" s="3">
        <v>0.97831000000000001</v>
      </c>
      <c r="K3" s="3">
        <v>0.96994999999999998</v>
      </c>
      <c r="L3" s="3">
        <v>0.95906999999999998</v>
      </c>
      <c r="M3" s="3">
        <v>0.94408000000000003</v>
      </c>
      <c r="N3" s="3">
        <v>0.92647000000000002</v>
      </c>
      <c r="O3" s="3">
        <v>0.90490000000000004</v>
      </c>
      <c r="P3" s="3">
        <v>0.879</v>
      </c>
      <c r="Q3" s="3">
        <v>0.84614</v>
      </c>
      <c r="R3" s="3">
        <v>0.81057000000000001</v>
      </c>
      <c r="S3" s="3">
        <v>0.77034999999999998</v>
      </c>
      <c r="T3" s="3">
        <v>0.72575000000000001</v>
      </c>
      <c r="U3" s="3">
        <v>0.67723999999999995</v>
      </c>
      <c r="V3" s="3">
        <v>0.62172000000000005</v>
      </c>
      <c r="W3" s="3">
        <v>0.56749000000000005</v>
      </c>
      <c r="X3" s="3">
        <v>0.51197000000000004</v>
      </c>
      <c r="Y3" s="3">
        <v>0.45619999999999999</v>
      </c>
      <c r="Z3" s="3">
        <v>0.39743000000000001</v>
      </c>
      <c r="AA3" s="3">
        <v>0.34458</v>
      </c>
      <c r="AB3" s="3">
        <v>0.29459999999999997</v>
      </c>
      <c r="AC3" s="3">
        <v>0.24825</v>
      </c>
      <c r="AD3" s="3">
        <v>0.20327000000000001</v>
      </c>
      <c r="AE3" s="3">
        <v>0.16602</v>
      </c>
      <c r="AF3" s="3">
        <v>0.13350000000000001</v>
      </c>
      <c r="AG3" s="3">
        <v>0.10564999999999999</v>
      </c>
      <c r="AH3" s="3">
        <v>8.226E-2</v>
      </c>
      <c r="AI3" s="3">
        <v>6.1780000000000002E-2</v>
      </c>
      <c r="AJ3" s="3">
        <v>1.222E-2</v>
      </c>
      <c r="AK3" s="3">
        <v>1.5399999999999999E-3</v>
      </c>
      <c r="AL3" s="5">
        <f>Points[[#This Row],[8+]]-Points[[#This Row],[9+]]</f>
        <v>4.9500000000000099E-3</v>
      </c>
      <c r="AM3" s="5">
        <f>Points[[#This Row],[9+]]-Points[[#This Row],[10+]]</f>
        <v>6.2999999999999723E-3</v>
      </c>
      <c r="AN3" s="5">
        <f>Points[[#This Row],[10+]]-Points[[#This Row],[11+]]</f>
        <v>8.3600000000000341E-3</v>
      </c>
      <c r="AO3" s="5">
        <f>Points[[#This Row],[11+]]-Points[[#This Row],[12+]]</f>
        <v>1.0880000000000001E-2</v>
      </c>
      <c r="AP3" s="5">
        <f>Points[[#This Row],[12+]]-Points[[#This Row],[13+]]</f>
        <v>1.4989999999999948E-2</v>
      </c>
      <c r="AQ3" s="5">
        <f>Points[[#This Row],[13+]]-Points[[#This Row],[14+]]</f>
        <v>1.7610000000000015E-2</v>
      </c>
      <c r="AR3" s="5">
        <f>Points[[#This Row],[14+]]-Points[[#This Row],[15+]]</f>
        <v>2.1569999999999978E-2</v>
      </c>
      <c r="AS3" s="5">
        <f>Points[[#This Row],[15+]]-Points[[#This Row],[16+]]</f>
        <v>2.5900000000000034E-2</v>
      </c>
      <c r="AT3" s="5">
        <f>Points[[#This Row],[16+]]-Points[[#This Row],[17+]]</f>
        <v>3.286E-2</v>
      </c>
      <c r="AU3" s="5">
        <f>Points[[#This Row],[17+]]-Points[[#This Row],[18+]]</f>
        <v>3.5569999999999991E-2</v>
      </c>
      <c r="AV3" s="5">
        <f>Points[[#This Row],[18+]]-Points[[#This Row],[19+]]</f>
        <v>4.0220000000000034E-2</v>
      </c>
      <c r="AW3" s="5">
        <f>Points[[#This Row],[19+]]-Points[[#This Row],[20+]]</f>
        <v>4.4599999999999973E-2</v>
      </c>
      <c r="AX3" s="5">
        <f>Points[[#This Row],[20+]]-Points[[#This Row],[21+]]</f>
        <v>4.8510000000000053E-2</v>
      </c>
      <c r="AY3" s="5">
        <f>Points[[#This Row],[21+]]-Points[[#This Row],[22+]]</f>
        <v>5.5519999999999903E-2</v>
      </c>
      <c r="AZ3" s="5">
        <f>Points[[#This Row],[22+]]-Points[[#This Row],[23+]]</f>
        <v>5.423E-2</v>
      </c>
      <c r="BA3" s="5">
        <f>Points[[#This Row],[23+]]-Points[[#This Row],[24+]]</f>
        <v>5.5520000000000014E-2</v>
      </c>
      <c r="BB3" s="5">
        <f>Points[[#This Row],[24+]]-Points[[#This Row],[25+]]</f>
        <v>5.5770000000000042E-2</v>
      </c>
      <c r="BC3" s="5">
        <f>Points[[#This Row],[25+]]-Points[[#This Row],[26+]]</f>
        <v>5.8769999999999989E-2</v>
      </c>
      <c r="BD3" s="5">
        <f>Points[[#This Row],[26+]]-Points[[#This Row],[27+]]</f>
        <v>5.2850000000000008E-2</v>
      </c>
      <c r="BE3" s="5">
        <f>Points[[#This Row],[27+]]-Points[[#This Row],[28+]]</f>
        <v>4.9980000000000024E-2</v>
      </c>
      <c r="BF3" s="5">
        <f>Points[[#This Row],[28+]]-Points[[#This Row],[29+]]</f>
        <v>4.6349999999999975E-2</v>
      </c>
      <c r="BG3" s="5">
        <f>Points[[#This Row],[29+]]-Points[[#This Row],[30+]]</f>
        <v>4.4979999999999992E-2</v>
      </c>
      <c r="BH3" s="5">
        <f>Points[[#This Row],[30+]]-Points[[#This Row],[31+]]</f>
        <v>3.7250000000000005E-2</v>
      </c>
      <c r="BI3" s="5">
        <f>Points[[#This Row],[31+]]-Points[[#This Row],[32+]]</f>
        <v>3.2519999999999993E-2</v>
      </c>
      <c r="BJ3" s="5">
        <f>Points[[#This Row],[32+]]-Points[[#This Row],[33+]]</f>
        <v>2.7850000000000014E-2</v>
      </c>
      <c r="BK3" s="5">
        <f>Points[[#This Row],[33+]]-Points[[#This Row],[34+]]</f>
        <v>2.3389999999999994E-2</v>
      </c>
      <c r="BL3" s="5">
        <f>Points[[#This Row],[34+]]-Points[[#This Row],[35+]]</f>
        <v>2.0479999999999998E-2</v>
      </c>
      <c r="BM3" s="5">
        <f>Points[[#This Row],[35+]]-Points[[#This Row],[40+]]</f>
        <v>4.956E-2</v>
      </c>
      <c r="BN3" s="5">
        <f>Points[[#This Row],[40+]]-Points[[#This Row],[45+]]</f>
        <v>1.068E-2</v>
      </c>
    </row>
    <row r="4" spans="1:72" x14ac:dyDescent="0.25">
      <c r="A4" s="10">
        <v>22400717</v>
      </c>
      <c r="B4" s="4" t="s">
        <v>90</v>
      </c>
      <c r="C4" s="4" t="s">
        <v>91</v>
      </c>
      <c r="D4" s="11">
        <v>0.79166666666666663</v>
      </c>
      <c r="E4" s="6" t="str">
        <f>HYPERLINK("https://www.nba.com/stats/player/201572/boxscores-traditional", "Brook Lopez")</f>
        <v>Brook Lopez</v>
      </c>
      <c r="F4">
        <v>11</v>
      </c>
      <c r="G4" s="4">
        <v>3.0329999999999999</v>
      </c>
      <c r="H4" s="3">
        <v>0.83891000000000004</v>
      </c>
      <c r="I4" s="3">
        <v>0.74536999999999998</v>
      </c>
      <c r="J4" s="3">
        <v>0.62929999999999997</v>
      </c>
      <c r="K4" s="3">
        <v>0.5</v>
      </c>
      <c r="L4" s="3">
        <v>0.37069999999999997</v>
      </c>
      <c r="M4" s="3">
        <v>0.25463000000000002</v>
      </c>
      <c r="N4" s="3">
        <v>0.16109000000000001</v>
      </c>
      <c r="O4" s="3">
        <v>9.3420000000000003E-2</v>
      </c>
      <c r="P4" s="3">
        <v>4.947E-2</v>
      </c>
      <c r="Q4" s="3">
        <v>2.385E-2</v>
      </c>
      <c r="R4" s="3">
        <v>1.044E-2</v>
      </c>
      <c r="S4" s="3">
        <v>4.15E-3</v>
      </c>
      <c r="T4" s="3">
        <v>1.49E-3</v>
      </c>
      <c r="U4" s="3">
        <v>4.8000000000000001E-4</v>
      </c>
      <c r="V4" s="3">
        <v>1.3999999999999999E-4</v>
      </c>
      <c r="W4" s="3">
        <v>4.0000000000000003E-5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5">
        <f>Points[[#This Row],[8+]]-Points[[#This Row],[9+]]</f>
        <v>9.3540000000000068E-2</v>
      </c>
      <c r="AM4" s="5">
        <f>Points[[#This Row],[9+]]-Points[[#This Row],[10+]]</f>
        <v>0.11607000000000001</v>
      </c>
      <c r="AN4" s="5">
        <f>Points[[#This Row],[10+]]-Points[[#This Row],[11+]]</f>
        <v>0.12929999999999997</v>
      </c>
      <c r="AO4" s="5">
        <f>Points[[#This Row],[11+]]-Points[[#This Row],[12+]]</f>
        <v>0.12930000000000003</v>
      </c>
      <c r="AP4" s="5">
        <f>Points[[#This Row],[12+]]-Points[[#This Row],[13+]]</f>
        <v>0.11606999999999995</v>
      </c>
      <c r="AQ4" s="5">
        <f>Points[[#This Row],[13+]]-Points[[#This Row],[14+]]</f>
        <v>9.3540000000000012E-2</v>
      </c>
      <c r="AR4" s="5">
        <f>Points[[#This Row],[14+]]-Points[[#This Row],[15+]]</f>
        <v>6.7670000000000008E-2</v>
      </c>
      <c r="AS4" s="5">
        <f>Points[[#This Row],[15+]]-Points[[#This Row],[16+]]</f>
        <v>4.3950000000000003E-2</v>
      </c>
      <c r="AT4" s="5">
        <f>Points[[#This Row],[16+]]-Points[[#This Row],[17+]]</f>
        <v>2.562E-2</v>
      </c>
      <c r="AU4" s="5">
        <f>Points[[#This Row],[17+]]-Points[[#This Row],[18+]]</f>
        <v>1.341E-2</v>
      </c>
      <c r="AV4" s="5">
        <f>Points[[#This Row],[18+]]-Points[[#This Row],[19+]]</f>
        <v>6.2899999999999996E-3</v>
      </c>
      <c r="AW4" s="5">
        <f>Points[[#This Row],[19+]]-Points[[#This Row],[20+]]</f>
        <v>2.66E-3</v>
      </c>
      <c r="AX4" s="5">
        <f>Points[[#This Row],[20+]]-Points[[#This Row],[21+]]</f>
        <v>1.01E-3</v>
      </c>
      <c r="AY4" s="5">
        <f>Points[[#This Row],[21+]]-Points[[#This Row],[22+]]</f>
        <v>3.4000000000000002E-4</v>
      </c>
      <c r="AZ4" s="5">
        <f>Points[[#This Row],[22+]]-Points[[#This Row],[23+]]</f>
        <v>9.9999999999999991E-5</v>
      </c>
      <c r="BA4" s="5">
        <f>Points[[#This Row],[23+]]-Points[[#This Row],[24+]]</f>
        <v>4.0000000000000003E-5</v>
      </c>
      <c r="BB4" s="5">
        <f>Points[[#This Row],[24+]]-Points[[#This Row],[25+]]</f>
        <v>0</v>
      </c>
      <c r="BC4" s="5">
        <f>Points[[#This Row],[25+]]-Points[[#This Row],[26+]]</f>
        <v>0</v>
      </c>
      <c r="BD4" s="5">
        <f>Points[[#This Row],[26+]]-Points[[#This Row],[27+]]</f>
        <v>0</v>
      </c>
      <c r="BE4" s="5">
        <f>Points[[#This Row],[27+]]-Points[[#This Row],[28+]]</f>
        <v>0</v>
      </c>
      <c r="BF4" s="5">
        <f>Points[[#This Row],[28+]]-Points[[#This Row],[29+]]</f>
        <v>0</v>
      </c>
      <c r="BG4" s="5">
        <f>Points[[#This Row],[29+]]-Points[[#This Row],[30+]]</f>
        <v>0</v>
      </c>
      <c r="BH4" s="5">
        <f>Points[[#This Row],[30+]]-Points[[#This Row],[31+]]</f>
        <v>0</v>
      </c>
      <c r="BI4" s="5">
        <f>Points[[#This Row],[31+]]-Points[[#This Row],[32+]]</f>
        <v>0</v>
      </c>
      <c r="BJ4" s="5">
        <f>Points[[#This Row],[32+]]-Points[[#This Row],[33+]]</f>
        <v>0</v>
      </c>
      <c r="BK4" s="5">
        <f>Points[[#This Row],[33+]]-Points[[#This Row],[34+]]</f>
        <v>0</v>
      </c>
      <c r="BL4" s="5">
        <f>Points[[#This Row],[34+]]-Points[[#This Row],[35+]]</f>
        <v>0</v>
      </c>
      <c r="BM4" s="5">
        <f>Points[[#This Row],[35+]]-Points[[#This Row],[40+]]</f>
        <v>0</v>
      </c>
      <c r="BN4" s="5">
        <f>Points[[#This Row],[40+]]-Points[[#This Row],[45+]]</f>
        <v>0</v>
      </c>
    </row>
    <row r="5" spans="1:72" x14ac:dyDescent="0.25">
      <c r="A5" s="10">
        <v>22400717</v>
      </c>
      <c r="B5" s="4" t="s">
        <v>90</v>
      </c>
      <c r="C5" s="4" t="s">
        <v>91</v>
      </c>
      <c r="D5" s="11">
        <v>0.79166666666666663</v>
      </c>
      <c r="E5" s="6" t="str">
        <f>HYPERLINK("https://www.nba.com/stats/player/1626171/boxscores-traditional", "Bobby Portis")</f>
        <v>Bobby Portis</v>
      </c>
      <c r="F5">
        <v>11.8</v>
      </c>
      <c r="G5" s="4">
        <v>4.0199999999999996</v>
      </c>
      <c r="H5" s="3">
        <v>0.82894000000000001</v>
      </c>
      <c r="I5" s="3">
        <v>0.75804000000000005</v>
      </c>
      <c r="J5" s="3">
        <v>0.67364000000000002</v>
      </c>
      <c r="K5" s="3">
        <v>0.57926</v>
      </c>
      <c r="L5" s="3">
        <v>0.48005999999999999</v>
      </c>
      <c r="M5" s="3">
        <v>0.38208999999999999</v>
      </c>
      <c r="N5" s="3">
        <v>0.29115999999999997</v>
      </c>
      <c r="O5" s="3">
        <v>0.21185999999999999</v>
      </c>
      <c r="P5" s="3">
        <v>0.14917</v>
      </c>
      <c r="Q5" s="3">
        <v>9.8530000000000006E-2</v>
      </c>
      <c r="R5" s="3">
        <v>6.1780000000000002E-2</v>
      </c>
      <c r="S5" s="3">
        <v>3.6729999999999999E-2</v>
      </c>
      <c r="T5" s="3">
        <v>2.068E-2</v>
      </c>
      <c r="U5" s="3">
        <v>1.1010000000000001E-2</v>
      </c>
      <c r="V5" s="3">
        <v>5.5399999999999998E-3</v>
      </c>
      <c r="W5" s="3">
        <v>2.64E-3</v>
      </c>
      <c r="X5" s="3">
        <v>1.2199999999999999E-3</v>
      </c>
      <c r="Y5" s="3">
        <v>5.1999999999999995E-4</v>
      </c>
      <c r="Z5" s="3">
        <v>2.1000000000000001E-4</v>
      </c>
      <c r="AA5" s="3">
        <v>8.0000000000000007E-5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5">
        <f>Points[[#This Row],[8+]]-Points[[#This Row],[9+]]</f>
        <v>7.0899999999999963E-2</v>
      </c>
      <c r="AM5" s="5">
        <f>Points[[#This Row],[9+]]-Points[[#This Row],[10+]]</f>
        <v>8.4400000000000031E-2</v>
      </c>
      <c r="AN5" s="5">
        <f>Points[[#This Row],[10+]]-Points[[#This Row],[11+]]</f>
        <v>9.4380000000000019E-2</v>
      </c>
      <c r="AO5" s="5">
        <f>Points[[#This Row],[11+]]-Points[[#This Row],[12+]]</f>
        <v>9.920000000000001E-2</v>
      </c>
      <c r="AP5" s="5">
        <f>Points[[#This Row],[12+]]-Points[[#This Row],[13+]]</f>
        <v>9.7970000000000002E-2</v>
      </c>
      <c r="AQ5" s="5">
        <f>Points[[#This Row],[13+]]-Points[[#This Row],[14+]]</f>
        <v>9.0930000000000011E-2</v>
      </c>
      <c r="AR5" s="5">
        <f>Points[[#This Row],[14+]]-Points[[#This Row],[15+]]</f>
        <v>7.9299999999999982E-2</v>
      </c>
      <c r="AS5" s="5">
        <f>Points[[#This Row],[15+]]-Points[[#This Row],[16+]]</f>
        <v>6.2689999999999996E-2</v>
      </c>
      <c r="AT5" s="5">
        <f>Points[[#This Row],[16+]]-Points[[#This Row],[17+]]</f>
        <v>5.0639999999999991E-2</v>
      </c>
      <c r="AU5" s="5">
        <f>Points[[#This Row],[17+]]-Points[[#This Row],[18+]]</f>
        <v>3.6750000000000005E-2</v>
      </c>
      <c r="AV5" s="5">
        <f>Points[[#This Row],[18+]]-Points[[#This Row],[19+]]</f>
        <v>2.5050000000000003E-2</v>
      </c>
      <c r="AW5" s="5">
        <f>Points[[#This Row],[19+]]-Points[[#This Row],[20+]]</f>
        <v>1.6049999999999998E-2</v>
      </c>
      <c r="AX5" s="5">
        <f>Points[[#This Row],[20+]]-Points[[#This Row],[21+]]</f>
        <v>9.6699999999999998E-3</v>
      </c>
      <c r="AY5" s="5">
        <f>Points[[#This Row],[21+]]-Points[[#This Row],[22+]]</f>
        <v>5.4700000000000009E-3</v>
      </c>
      <c r="AZ5" s="5">
        <f>Points[[#This Row],[22+]]-Points[[#This Row],[23+]]</f>
        <v>2.8999999999999998E-3</v>
      </c>
      <c r="BA5" s="5">
        <f>Points[[#This Row],[23+]]-Points[[#This Row],[24+]]</f>
        <v>1.42E-3</v>
      </c>
      <c r="BB5" s="5">
        <f>Points[[#This Row],[24+]]-Points[[#This Row],[25+]]</f>
        <v>6.9999999999999999E-4</v>
      </c>
      <c r="BC5" s="5">
        <f>Points[[#This Row],[25+]]-Points[[#This Row],[26+]]</f>
        <v>3.0999999999999995E-4</v>
      </c>
      <c r="BD5" s="5">
        <f>Points[[#This Row],[26+]]-Points[[#This Row],[27+]]</f>
        <v>1.3000000000000002E-4</v>
      </c>
      <c r="BE5" s="5">
        <f>Points[[#This Row],[27+]]-Points[[#This Row],[28+]]</f>
        <v>8.0000000000000007E-5</v>
      </c>
      <c r="BF5" s="5">
        <f>Points[[#This Row],[28+]]-Points[[#This Row],[29+]]</f>
        <v>0</v>
      </c>
      <c r="BG5" s="5">
        <f>Points[[#This Row],[29+]]-Points[[#This Row],[30+]]</f>
        <v>0</v>
      </c>
      <c r="BH5" s="5">
        <f>Points[[#This Row],[30+]]-Points[[#This Row],[31+]]</f>
        <v>0</v>
      </c>
      <c r="BI5" s="5">
        <f>Points[[#This Row],[31+]]-Points[[#This Row],[32+]]</f>
        <v>0</v>
      </c>
      <c r="BJ5" s="5">
        <f>Points[[#This Row],[32+]]-Points[[#This Row],[33+]]</f>
        <v>0</v>
      </c>
      <c r="BK5" s="5">
        <f>Points[[#This Row],[33+]]-Points[[#This Row],[34+]]</f>
        <v>0</v>
      </c>
      <c r="BL5" s="5">
        <f>Points[[#This Row],[34+]]-Points[[#This Row],[35+]]</f>
        <v>0</v>
      </c>
      <c r="BM5" s="5">
        <f>Points[[#This Row],[35+]]-Points[[#This Row],[40+]]</f>
        <v>0</v>
      </c>
      <c r="BN5" s="5">
        <f>Points[[#This Row],[40+]]-Points[[#This Row],[45+]]</f>
        <v>0</v>
      </c>
    </row>
    <row r="6" spans="1:72" x14ac:dyDescent="0.25">
      <c r="A6" s="10">
        <v>22400717</v>
      </c>
      <c r="B6" s="4" t="s">
        <v>90</v>
      </c>
      <c r="C6" s="4" t="s">
        <v>91</v>
      </c>
      <c r="D6" s="11">
        <v>0.79166666666666663</v>
      </c>
      <c r="E6" s="6" t="str">
        <f>HYPERLINK("https://www.nba.com/stats/player/203114/boxscores-traditional", "Khris Middleton")</f>
        <v>Khris Middleton</v>
      </c>
      <c r="F6">
        <v>12.6</v>
      </c>
      <c r="G6" s="4">
        <v>10.307</v>
      </c>
      <c r="H6" s="3">
        <v>0.67364000000000002</v>
      </c>
      <c r="I6" s="3">
        <v>0.63683000000000001</v>
      </c>
      <c r="J6" s="3">
        <v>0.59870999999999996</v>
      </c>
      <c r="K6" s="3">
        <v>0.56355999999999995</v>
      </c>
      <c r="L6" s="3">
        <v>0.52392000000000005</v>
      </c>
      <c r="M6" s="3">
        <v>0.48404999999999998</v>
      </c>
      <c r="N6" s="3">
        <v>0.44433</v>
      </c>
      <c r="O6" s="3">
        <v>0.40905000000000002</v>
      </c>
      <c r="P6" s="3">
        <v>0.37069999999999997</v>
      </c>
      <c r="Q6" s="3">
        <v>0.33360000000000001</v>
      </c>
      <c r="R6" s="3">
        <v>0.30153000000000002</v>
      </c>
      <c r="S6" s="3">
        <v>0.26762999999999998</v>
      </c>
      <c r="T6" s="3">
        <v>0.23576</v>
      </c>
      <c r="U6" s="3">
        <v>0.20896999999999999</v>
      </c>
      <c r="V6" s="3">
        <v>0.18140999999999999</v>
      </c>
      <c r="W6" s="3">
        <v>0.15625</v>
      </c>
      <c r="X6" s="3">
        <v>0.13350000000000001</v>
      </c>
      <c r="Y6" s="3">
        <v>0.11507000000000001</v>
      </c>
      <c r="Z6" s="3">
        <v>9.6799999999999997E-2</v>
      </c>
      <c r="AA6" s="3">
        <v>8.0759999999999998E-2</v>
      </c>
      <c r="AB6" s="3">
        <v>6.8110000000000004E-2</v>
      </c>
      <c r="AC6" s="3">
        <v>5.5919999999999997E-2</v>
      </c>
      <c r="AD6" s="3">
        <v>4.5510000000000002E-2</v>
      </c>
      <c r="AE6" s="3">
        <v>3.6729999999999999E-2</v>
      </c>
      <c r="AF6" s="3">
        <v>3.005E-2</v>
      </c>
      <c r="AG6" s="3">
        <v>2.385E-2</v>
      </c>
      <c r="AH6" s="3">
        <v>1.8759999999999999E-2</v>
      </c>
      <c r="AI6" s="3">
        <v>1.4999999999999999E-2</v>
      </c>
      <c r="AJ6" s="3">
        <v>3.9100000000000003E-3</v>
      </c>
      <c r="AK6" s="3">
        <v>8.4000000000000003E-4</v>
      </c>
      <c r="AL6" s="5">
        <f>Points[[#This Row],[8+]]-Points[[#This Row],[9+]]</f>
        <v>3.6810000000000009E-2</v>
      </c>
      <c r="AM6" s="5">
        <f>Points[[#This Row],[9+]]-Points[[#This Row],[10+]]</f>
        <v>3.8120000000000043E-2</v>
      </c>
      <c r="AN6" s="5">
        <f>Points[[#This Row],[10+]]-Points[[#This Row],[11+]]</f>
        <v>3.5150000000000015E-2</v>
      </c>
      <c r="AO6" s="5">
        <f>Points[[#This Row],[11+]]-Points[[#This Row],[12+]]</f>
        <v>3.9639999999999898E-2</v>
      </c>
      <c r="AP6" s="5">
        <f>Points[[#This Row],[12+]]-Points[[#This Row],[13+]]</f>
        <v>3.9870000000000072E-2</v>
      </c>
      <c r="AQ6" s="5">
        <f>Points[[#This Row],[13+]]-Points[[#This Row],[14+]]</f>
        <v>3.9719999999999978E-2</v>
      </c>
      <c r="AR6" s="5">
        <f>Points[[#This Row],[14+]]-Points[[#This Row],[15+]]</f>
        <v>3.5279999999999978E-2</v>
      </c>
      <c r="AS6" s="5">
        <f>Points[[#This Row],[15+]]-Points[[#This Row],[16+]]</f>
        <v>3.8350000000000051E-2</v>
      </c>
      <c r="AT6" s="5">
        <f>Points[[#This Row],[16+]]-Points[[#This Row],[17+]]</f>
        <v>3.7099999999999966E-2</v>
      </c>
      <c r="AU6" s="5">
        <f>Points[[#This Row],[17+]]-Points[[#This Row],[18+]]</f>
        <v>3.2069999999999987E-2</v>
      </c>
      <c r="AV6" s="5">
        <f>Points[[#This Row],[18+]]-Points[[#This Row],[19+]]</f>
        <v>3.3900000000000041E-2</v>
      </c>
      <c r="AW6" s="5">
        <f>Points[[#This Row],[19+]]-Points[[#This Row],[20+]]</f>
        <v>3.1869999999999982E-2</v>
      </c>
      <c r="AX6" s="5">
        <f>Points[[#This Row],[20+]]-Points[[#This Row],[21+]]</f>
        <v>2.6790000000000008E-2</v>
      </c>
      <c r="AY6" s="5">
        <f>Points[[#This Row],[21+]]-Points[[#This Row],[22+]]</f>
        <v>2.7560000000000001E-2</v>
      </c>
      <c r="AZ6" s="5">
        <f>Points[[#This Row],[22+]]-Points[[#This Row],[23+]]</f>
        <v>2.5159999999999988E-2</v>
      </c>
      <c r="BA6" s="5">
        <f>Points[[#This Row],[23+]]-Points[[#This Row],[24+]]</f>
        <v>2.2749999999999992E-2</v>
      </c>
      <c r="BB6" s="5">
        <f>Points[[#This Row],[24+]]-Points[[#This Row],[25+]]</f>
        <v>1.8430000000000002E-2</v>
      </c>
      <c r="BC6" s="5">
        <f>Points[[#This Row],[25+]]-Points[[#This Row],[26+]]</f>
        <v>1.8270000000000008E-2</v>
      </c>
      <c r="BD6" s="5">
        <f>Points[[#This Row],[26+]]-Points[[#This Row],[27+]]</f>
        <v>1.6039999999999999E-2</v>
      </c>
      <c r="BE6" s="5">
        <f>Points[[#This Row],[27+]]-Points[[#This Row],[28+]]</f>
        <v>1.2649999999999995E-2</v>
      </c>
      <c r="BF6" s="5">
        <f>Points[[#This Row],[28+]]-Points[[#This Row],[29+]]</f>
        <v>1.2190000000000006E-2</v>
      </c>
      <c r="BG6" s="5">
        <f>Points[[#This Row],[29+]]-Points[[#This Row],[30+]]</f>
        <v>1.0409999999999996E-2</v>
      </c>
      <c r="BH6" s="5">
        <f>Points[[#This Row],[30+]]-Points[[#This Row],[31+]]</f>
        <v>8.7800000000000031E-3</v>
      </c>
      <c r="BI6" s="5">
        <f>Points[[#This Row],[31+]]-Points[[#This Row],[32+]]</f>
        <v>6.6799999999999984E-3</v>
      </c>
      <c r="BJ6" s="5">
        <f>Points[[#This Row],[32+]]-Points[[#This Row],[33+]]</f>
        <v>6.2000000000000006E-3</v>
      </c>
      <c r="BK6" s="5">
        <f>Points[[#This Row],[33+]]-Points[[#This Row],[34+]]</f>
        <v>5.0900000000000008E-3</v>
      </c>
      <c r="BL6" s="5">
        <f>Points[[#This Row],[34+]]-Points[[#This Row],[35+]]</f>
        <v>3.7599999999999995E-3</v>
      </c>
      <c r="BM6" s="5">
        <f>Points[[#This Row],[35+]]-Points[[#This Row],[40+]]</f>
        <v>1.1089999999999999E-2</v>
      </c>
      <c r="BN6" s="5">
        <f>Points[[#This Row],[40+]]-Points[[#This Row],[45+]]</f>
        <v>3.0700000000000002E-3</v>
      </c>
    </row>
    <row r="7" spans="1:72" x14ac:dyDescent="0.25">
      <c r="A7" s="10">
        <v>22400717</v>
      </c>
      <c r="B7" s="4" t="s">
        <v>90</v>
      </c>
      <c r="C7" s="4" t="s">
        <v>91</v>
      </c>
      <c r="D7" s="11">
        <v>0.79166666666666663</v>
      </c>
      <c r="E7" s="6" t="str">
        <f>HYPERLINK("https://www.nba.com/stats/player/1627752/boxscores-traditional", "Taurean Prince")</f>
        <v>Taurean Prince</v>
      </c>
      <c r="F7">
        <v>8.8000000000000007</v>
      </c>
      <c r="G7" s="4">
        <v>3.6550000000000002</v>
      </c>
      <c r="H7" s="3">
        <v>0.58706000000000003</v>
      </c>
      <c r="I7" s="3">
        <v>0.48005999999999999</v>
      </c>
      <c r="J7" s="3">
        <v>0.37069999999999997</v>
      </c>
      <c r="K7" s="3">
        <v>0.27424999999999999</v>
      </c>
      <c r="L7" s="3">
        <v>0.18942999999999999</v>
      </c>
      <c r="M7" s="3">
        <v>0.12506999999999999</v>
      </c>
      <c r="N7" s="3">
        <v>7.7799999999999994E-2</v>
      </c>
      <c r="O7" s="3">
        <v>4.4569999999999999E-2</v>
      </c>
      <c r="P7" s="3">
        <v>2.4420000000000001E-2</v>
      </c>
      <c r="Q7" s="3">
        <v>1.255E-2</v>
      </c>
      <c r="R7" s="3">
        <v>5.8700000000000002E-3</v>
      </c>
      <c r="S7" s="3">
        <v>2.64E-3</v>
      </c>
      <c r="T7" s="3">
        <v>1.1100000000000001E-3</v>
      </c>
      <c r="U7" s="3">
        <v>4.2000000000000002E-4</v>
      </c>
      <c r="V7" s="3">
        <v>1.4999999999999999E-4</v>
      </c>
      <c r="W7" s="3">
        <v>5.0000000000000002E-5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5">
        <f>Points[[#This Row],[8+]]-Points[[#This Row],[9+]]</f>
        <v>0.10700000000000004</v>
      </c>
      <c r="AM7" s="5">
        <f>Points[[#This Row],[9+]]-Points[[#This Row],[10+]]</f>
        <v>0.10936000000000001</v>
      </c>
      <c r="AN7" s="5">
        <f>Points[[#This Row],[10+]]-Points[[#This Row],[11+]]</f>
        <v>9.644999999999998E-2</v>
      </c>
      <c r="AO7" s="5">
        <f>Points[[#This Row],[11+]]-Points[[#This Row],[12+]]</f>
        <v>8.4820000000000007E-2</v>
      </c>
      <c r="AP7" s="5">
        <f>Points[[#This Row],[12+]]-Points[[#This Row],[13+]]</f>
        <v>6.4360000000000001E-2</v>
      </c>
      <c r="AQ7" s="5">
        <f>Points[[#This Row],[13+]]-Points[[#This Row],[14+]]</f>
        <v>4.7269999999999993E-2</v>
      </c>
      <c r="AR7" s="5">
        <f>Points[[#This Row],[14+]]-Points[[#This Row],[15+]]</f>
        <v>3.3229999999999996E-2</v>
      </c>
      <c r="AS7" s="5">
        <f>Points[[#This Row],[15+]]-Points[[#This Row],[16+]]</f>
        <v>2.0149999999999998E-2</v>
      </c>
      <c r="AT7" s="5">
        <f>Points[[#This Row],[16+]]-Points[[#This Row],[17+]]</f>
        <v>1.187E-2</v>
      </c>
      <c r="AU7" s="5">
        <f>Points[[#This Row],[17+]]-Points[[#This Row],[18+]]</f>
        <v>6.6800000000000002E-3</v>
      </c>
      <c r="AV7" s="5">
        <f>Points[[#This Row],[18+]]-Points[[#This Row],[19+]]</f>
        <v>3.2300000000000002E-3</v>
      </c>
      <c r="AW7" s="5">
        <f>Points[[#This Row],[19+]]-Points[[#This Row],[20+]]</f>
        <v>1.5299999999999999E-3</v>
      </c>
      <c r="AX7" s="5">
        <f>Points[[#This Row],[20+]]-Points[[#This Row],[21+]]</f>
        <v>6.9000000000000008E-4</v>
      </c>
      <c r="AY7" s="5">
        <f>Points[[#This Row],[21+]]-Points[[#This Row],[22+]]</f>
        <v>2.7000000000000006E-4</v>
      </c>
      <c r="AZ7" s="5">
        <f>Points[[#This Row],[22+]]-Points[[#This Row],[23+]]</f>
        <v>9.9999999999999991E-5</v>
      </c>
      <c r="BA7" s="5">
        <f>Points[[#This Row],[23+]]-Points[[#This Row],[24+]]</f>
        <v>5.0000000000000002E-5</v>
      </c>
      <c r="BB7" s="5">
        <f>Points[[#This Row],[24+]]-Points[[#This Row],[25+]]</f>
        <v>0</v>
      </c>
      <c r="BC7" s="5">
        <f>Points[[#This Row],[25+]]-Points[[#This Row],[26+]]</f>
        <v>0</v>
      </c>
      <c r="BD7" s="5">
        <f>Points[[#This Row],[26+]]-Points[[#This Row],[27+]]</f>
        <v>0</v>
      </c>
      <c r="BE7" s="5">
        <f>Points[[#This Row],[27+]]-Points[[#This Row],[28+]]</f>
        <v>0</v>
      </c>
      <c r="BF7" s="5">
        <f>Points[[#This Row],[28+]]-Points[[#This Row],[29+]]</f>
        <v>0</v>
      </c>
      <c r="BG7" s="5">
        <f>Points[[#This Row],[29+]]-Points[[#This Row],[30+]]</f>
        <v>0</v>
      </c>
      <c r="BH7" s="5">
        <f>Points[[#This Row],[30+]]-Points[[#This Row],[31+]]</f>
        <v>0</v>
      </c>
      <c r="BI7" s="5">
        <f>Points[[#This Row],[31+]]-Points[[#This Row],[32+]]</f>
        <v>0</v>
      </c>
      <c r="BJ7" s="5">
        <f>Points[[#This Row],[32+]]-Points[[#This Row],[33+]]</f>
        <v>0</v>
      </c>
      <c r="BK7" s="5">
        <f>Points[[#This Row],[33+]]-Points[[#This Row],[34+]]</f>
        <v>0</v>
      </c>
      <c r="BL7" s="5">
        <f>Points[[#This Row],[34+]]-Points[[#This Row],[35+]]</f>
        <v>0</v>
      </c>
      <c r="BM7" s="5">
        <f>Points[[#This Row],[35+]]-Points[[#This Row],[40+]]</f>
        <v>0</v>
      </c>
      <c r="BN7" s="5">
        <f>Points[[#This Row],[40+]]-Points[[#This Row],[45+]]</f>
        <v>0</v>
      </c>
    </row>
    <row r="8" spans="1:72" x14ac:dyDescent="0.25">
      <c r="A8" s="10">
        <v>22400717</v>
      </c>
      <c r="B8" s="4" t="s">
        <v>91</v>
      </c>
      <c r="C8" s="4" t="s">
        <v>90</v>
      </c>
      <c r="D8" s="11">
        <v>0.79166666666666663</v>
      </c>
      <c r="E8" s="6" t="str">
        <f>HYPERLINK("https://www.nba.com/stats/player/1628970/boxscores-traditional", "Miles Bridges")</f>
        <v>Miles Bridges</v>
      </c>
      <c r="F8">
        <v>24.8</v>
      </c>
      <c r="G8" s="4">
        <v>1.47</v>
      </c>
      <c r="H8" s="3">
        <v>1</v>
      </c>
      <c r="I8" s="3">
        <v>1</v>
      </c>
      <c r="J8" s="3">
        <v>1</v>
      </c>
      <c r="K8" s="3">
        <v>1</v>
      </c>
      <c r="L8" s="3">
        <v>1</v>
      </c>
      <c r="M8" s="3">
        <v>1</v>
      </c>
      <c r="N8" s="3">
        <v>1</v>
      </c>
      <c r="O8" s="3">
        <v>1</v>
      </c>
      <c r="P8" s="3">
        <v>1</v>
      </c>
      <c r="Q8" s="3">
        <v>1</v>
      </c>
      <c r="R8" s="3">
        <v>1</v>
      </c>
      <c r="S8" s="3">
        <v>0.99995999999999996</v>
      </c>
      <c r="T8" s="3">
        <v>0.99946000000000002</v>
      </c>
      <c r="U8" s="3">
        <v>0.99519999999999997</v>
      </c>
      <c r="V8" s="3">
        <v>0.97128000000000003</v>
      </c>
      <c r="W8" s="3">
        <v>0.88876999999999995</v>
      </c>
      <c r="X8" s="3">
        <v>0.70540000000000003</v>
      </c>
      <c r="Y8" s="3">
        <v>0.44433</v>
      </c>
      <c r="Z8" s="3">
        <v>0.20610999999999999</v>
      </c>
      <c r="AA8" s="3">
        <v>6.6809999999999994E-2</v>
      </c>
      <c r="AB8" s="3">
        <v>1.4630000000000001E-2</v>
      </c>
      <c r="AC8" s="3">
        <v>2.1199999999999999E-3</v>
      </c>
      <c r="AD8" s="3">
        <v>2.0000000000000001E-4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5">
        <f>Points[[#This Row],[8+]]-Points[[#This Row],[9+]]</f>
        <v>0</v>
      </c>
      <c r="AM8" s="5">
        <f>Points[[#This Row],[9+]]-Points[[#This Row],[10+]]</f>
        <v>0</v>
      </c>
      <c r="AN8" s="5">
        <f>Points[[#This Row],[10+]]-Points[[#This Row],[11+]]</f>
        <v>0</v>
      </c>
      <c r="AO8" s="5">
        <f>Points[[#This Row],[11+]]-Points[[#This Row],[12+]]</f>
        <v>0</v>
      </c>
      <c r="AP8" s="5">
        <f>Points[[#This Row],[12+]]-Points[[#This Row],[13+]]</f>
        <v>0</v>
      </c>
      <c r="AQ8" s="5">
        <f>Points[[#This Row],[13+]]-Points[[#This Row],[14+]]</f>
        <v>0</v>
      </c>
      <c r="AR8" s="5">
        <f>Points[[#This Row],[14+]]-Points[[#This Row],[15+]]</f>
        <v>0</v>
      </c>
      <c r="AS8" s="5">
        <f>Points[[#This Row],[15+]]-Points[[#This Row],[16+]]</f>
        <v>0</v>
      </c>
      <c r="AT8" s="5">
        <f>Points[[#This Row],[16+]]-Points[[#This Row],[17+]]</f>
        <v>0</v>
      </c>
      <c r="AU8" s="5">
        <f>Points[[#This Row],[17+]]-Points[[#This Row],[18+]]</f>
        <v>0</v>
      </c>
      <c r="AV8" s="5">
        <f>Points[[#This Row],[18+]]-Points[[#This Row],[19+]]</f>
        <v>4.0000000000040004E-5</v>
      </c>
      <c r="AW8" s="5">
        <f>Points[[#This Row],[19+]]-Points[[#This Row],[20+]]</f>
        <v>4.9999999999994493E-4</v>
      </c>
      <c r="AX8" s="5">
        <f>Points[[#This Row],[20+]]-Points[[#This Row],[21+]]</f>
        <v>4.2600000000000415E-3</v>
      </c>
      <c r="AY8" s="5">
        <f>Points[[#This Row],[21+]]-Points[[#This Row],[22+]]</f>
        <v>2.3919999999999941E-2</v>
      </c>
      <c r="AZ8" s="5">
        <f>Points[[#This Row],[22+]]-Points[[#This Row],[23+]]</f>
        <v>8.2510000000000083E-2</v>
      </c>
      <c r="BA8" s="5">
        <f>Points[[#This Row],[23+]]-Points[[#This Row],[24+]]</f>
        <v>0.18336999999999992</v>
      </c>
      <c r="BB8" s="5">
        <f>Points[[#This Row],[24+]]-Points[[#This Row],[25+]]</f>
        <v>0.26107000000000002</v>
      </c>
      <c r="BC8" s="5">
        <f>Points[[#This Row],[25+]]-Points[[#This Row],[26+]]</f>
        <v>0.23822000000000002</v>
      </c>
      <c r="BD8" s="5">
        <f>Points[[#This Row],[26+]]-Points[[#This Row],[27+]]</f>
        <v>0.13929999999999998</v>
      </c>
      <c r="BE8" s="5">
        <f>Points[[#This Row],[27+]]-Points[[#This Row],[28+]]</f>
        <v>5.217999999999999E-2</v>
      </c>
      <c r="BF8" s="5">
        <f>Points[[#This Row],[28+]]-Points[[#This Row],[29+]]</f>
        <v>1.251E-2</v>
      </c>
      <c r="BG8" s="5">
        <f>Points[[#This Row],[29+]]-Points[[#This Row],[30+]]</f>
        <v>1.9199999999999998E-3</v>
      </c>
      <c r="BH8" s="5">
        <f>Points[[#This Row],[30+]]-Points[[#This Row],[31+]]</f>
        <v>2.0000000000000001E-4</v>
      </c>
      <c r="BI8" s="5">
        <f>Points[[#This Row],[31+]]-Points[[#This Row],[32+]]</f>
        <v>0</v>
      </c>
      <c r="BJ8" s="5">
        <f>Points[[#This Row],[32+]]-Points[[#This Row],[33+]]</f>
        <v>0</v>
      </c>
      <c r="BK8" s="5">
        <f>Points[[#This Row],[33+]]-Points[[#This Row],[34+]]</f>
        <v>0</v>
      </c>
      <c r="BL8" s="5">
        <f>Points[[#This Row],[34+]]-Points[[#This Row],[35+]]</f>
        <v>0</v>
      </c>
      <c r="BM8" s="5">
        <f>Points[[#This Row],[35+]]-Points[[#This Row],[40+]]</f>
        <v>0</v>
      </c>
      <c r="BN8" s="5">
        <f>Points[[#This Row],[40+]]-Points[[#This Row],[45+]]</f>
        <v>0</v>
      </c>
    </row>
    <row r="9" spans="1:72" x14ac:dyDescent="0.25">
      <c r="A9" s="10">
        <v>22400717</v>
      </c>
      <c r="B9" s="4" t="s">
        <v>91</v>
      </c>
      <c r="C9" s="4" t="s">
        <v>90</v>
      </c>
      <c r="D9" s="11">
        <v>0.79166666666666663</v>
      </c>
      <c r="E9" s="6" t="str">
        <f>HYPERLINK("https://www.nba.com/stats/player/1630163/boxscores-traditional", "LaMelo Ball")</f>
        <v>LaMelo Ball</v>
      </c>
      <c r="F9">
        <v>24.6</v>
      </c>
      <c r="G9" s="4">
        <v>1.855</v>
      </c>
      <c r="H9" s="3">
        <v>1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0.99980999999999998</v>
      </c>
      <c r="S9" s="3">
        <v>0.99873999999999996</v>
      </c>
      <c r="T9" s="3">
        <v>0.99343000000000004</v>
      </c>
      <c r="U9" s="3">
        <v>0.97380999999999995</v>
      </c>
      <c r="V9" s="3">
        <v>0.91923999999999995</v>
      </c>
      <c r="W9" s="3">
        <v>0.80510999999999999</v>
      </c>
      <c r="X9" s="3">
        <v>0.62551999999999996</v>
      </c>
      <c r="Y9" s="3">
        <v>0.41293999999999997</v>
      </c>
      <c r="Z9" s="3">
        <v>0.22663</v>
      </c>
      <c r="AA9" s="3">
        <v>9.8530000000000006E-2</v>
      </c>
      <c r="AB9" s="3">
        <v>3.3619999999999997E-2</v>
      </c>
      <c r="AC9" s="3">
        <v>8.8900000000000003E-3</v>
      </c>
      <c r="AD9" s="3">
        <v>1.81E-3</v>
      </c>
      <c r="AE9" s="3">
        <v>2.7999999999999998E-4</v>
      </c>
      <c r="AF9" s="3">
        <v>3.0000000000000001E-5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5">
        <f>Points[[#This Row],[8+]]-Points[[#This Row],[9+]]</f>
        <v>0</v>
      </c>
      <c r="AM9" s="5">
        <f>Points[[#This Row],[9+]]-Points[[#This Row],[10+]]</f>
        <v>0</v>
      </c>
      <c r="AN9" s="5">
        <f>Points[[#This Row],[10+]]-Points[[#This Row],[11+]]</f>
        <v>0</v>
      </c>
      <c r="AO9" s="5">
        <f>Points[[#This Row],[11+]]-Points[[#This Row],[12+]]</f>
        <v>0</v>
      </c>
      <c r="AP9" s="5">
        <f>Points[[#This Row],[12+]]-Points[[#This Row],[13+]]</f>
        <v>0</v>
      </c>
      <c r="AQ9" s="5">
        <f>Points[[#This Row],[13+]]-Points[[#This Row],[14+]]</f>
        <v>0</v>
      </c>
      <c r="AR9" s="5">
        <f>Points[[#This Row],[14+]]-Points[[#This Row],[15+]]</f>
        <v>0</v>
      </c>
      <c r="AS9" s="5">
        <f>Points[[#This Row],[15+]]-Points[[#This Row],[16+]]</f>
        <v>0</v>
      </c>
      <c r="AT9" s="5">
        <f>Points[[#This Row],[16+]]-Points[[#This Row],[17+]]</f>
        <v>0</v>
      </c>
      <c r="AU9" s="5">
        <f>Points[[#This Row],[17+]]-Points[[#This Row],[18+]]</f>
        <v>1.9000000000002348E-4</v>
      </c>
      <c r="AV9" s="5">
        <f>Points[[#This Row],[18+]]-Points[[#This Row],[19+]]</f>
        <v>1.0700000000000154E-3</v>
      </c>
      <c r="AW9" s="5">
        <f>Points[[#This Row],[19+]]-Points[[#This Row],[20+]]</f>
        <v>5.3099999999999259E-3</v>
      </c>
      <c r="AX9" s="5">
        <f>Points[[#This Row],[20+]]-Points[[#This Row],[21+]]</f>
        <v>1.9620000000000082E-2</v>
      </c>
      <c r="AY9" s="5">
        <f>Points[[#This Row],[21+]]-Points[[#This Row],[22+]]</f>
        <v>5.4570000000000007E-2</v>
      </c>
      <c r="AZ9" s="5">
        <f>Points[[#This Row],[22+]]-Points[[#This Row],[23+]]</f>
        <v>0.11412999999999995</v>
      </c>
      <c r="BA9" s="5">
        <f>Points[[#This Row],[23+]]-Points[[#This Row],[24+]]</f>
        <v>0.17959000000000003</v>
      </c>
      <c r="BB9" s="5">
        <f>Points[[#This Row],[24+]]-Points[[#This Row],[25+]]</f>
        <v>0.21257999999999999</v>
      </c>
      <c r="BC9" s="5">
        <f>Points[[#This Row],[25+]]-Points[[#This Row],[26+]]</f>
        <v>0.18630999999999998</v>
      </c>
      <c r="BD9" s="5">
        <f>Points[[#This Row],[26+]]-Points[[#This Row],[27+]]</f>
        <v>0.12809999999999999</v>
      </c>
      <c r="BE9" s="5">
        <f>Points[[#This Row],[27+]]-Points[[#This Row],[28+]]</f>
        <v>6.4910000000000009E-2</v>
      </c>
      <c r="BF9" s="5">
        <f>Points[[#This Row],[28+]]-Points[[#This Row],[29+]]</f>
        <v>2.4729999999999995E-2</v>
      </c>
      <c r="BG9" s="5">
        <f>Points[[#This Row],[29+]]-Points[[#This Row],[30+]]</f>
        <v>7.0800000000000004E-3</v>
      </c>
      <c r="BH9" s="5">
        <f>Points[[#This Row],[30+]]-Points[[#This Row],[31+]]</f>
        <v>1.5300000000000001E-3</v>
      </c>
      <c r="BI9" s="5">
        <f>Points[[#This Row],[31+]]-Points[[#This Row],[32+]]</f>
        <v>2.4999999999999995E-4</v>
      </c>
      <c r="BJ9" s="5">
        <f>Points[[#This Row],[32+]]-Points[[#This Row],[33+]]</f>
        <v>3.0000000000000001E-5</v>
      </c>
      <c r="BK9" s="5">
        <f>Points[[#This Row],[33+]]-Points[[#This Row],[34+]]</f>
        <v>0</v>
      </c>
      <c r="BL9" s="5">
        <f>Points[[#This Row],[34+]]-Points[[#This Row],[35+]]</f>
        <v>0</v>
      </c>
      <c r="BM9" s="5">
        <f>Points[[#This Row],[35+]]-Points[[#This Row],[40+]]</f>
        <v>0</v>
      </c>
      <c r="BN9" s="5">
        <f>Points[[#This Row],[40+]]-Points[[#This Row],[45+]]</f>
        <v>0</v>
      </c>
    </row>
    <row r="10" spans="1:72" x14ac:dyDescent="0.25">
      <c r="A10" s="10">
        <v>22400717</v>
      </c>
      <c r="B10" s="4" t="s">
        <v>91</v>
      </c>
      <c r="C10" s="4" t="s">
        <v>90</v>
      </c>
      <c r="D10" s="11">
        <v>0.79166666666666663</v>
      </c>
      <c r="E10" s="6" t="str">
        <f>HYPERLINK("https://www.nba.com/stats/player/1641706/boxscores-traditional", "Brandon Miller")</f>
        <v>Brandon Miller</v>
      </c>
      <c r="F10">
        <v>18.8</v>
      </c>
      <c r="G10" s="4">
        <v>3.544</v>
      </c>
      <c r="H10" s="3">
        <v>0.99885999999999997</v>
      </c>
      <c r="I10" s="3">
        <v>0.99719999999999998</v>
      </c>
      <c r="J10" s="3">
        <v>0.99343000000000004</v>
      </c>
      <c r="K10" s="3">
        <v>0.98609999999999998</v>
      </c>
      <c r="L10" s="3">
        <v>0.97257000000000005</v>
      </c>
      <c r="M10" s="3">
        <v>0.94950000000000001</v>
      </c>
      <c r="N10" s="3">
        <v>0.91149000000000002</v>
      </c>
      <c r="O10" s="3">
        <v>0.85768999999999995</v>
      </c>
      <c r="P10" s="3">
        <v>0.78524000000000005</v>
      </c>
      <c r="Q10" s="3">
        <v>0.69496999999999998</v>
      </c>
      <c r="R10" s="3">
        <v>0.59094999999999998</v>
      </c>
      <c r="S10" s="3">
        <v>0.47608</v>
      </c>
      <c r="T10" s="3">
        <v>0.36692999999999998</v>
      </c>
      <c r="U10" s="3">
        <v>0.26762999999999998</v>
      </c>
      <c r="V10" s="3">
        <v>0.18406</v>
      </c>
      <c r="W10" s="3">
        <v>0.11702</v>
      </c>
      <c r="X10" s="3">
        <v>7.0779999999999996E-2</v>
      </c>
      <c r="Y10" s="3">
        <v>4.0059999999999998E-2</v>
      </c>
      <c r="Z10" s="3">
        <v>2.1180000000000001E-2</v>
      </c>
      <c r="AA10" s="3">
        <v>1.044E-2</v>
      </c>
      <c r="AB10" s="3">
        <v>4.6600000000000001E-3</v>
      </c>
      <c r="AC10" s="3">
        <v>1.99E-3</v>
      </c>
      <c r="AD10" s="3">
        <v>7.9000000000000001E-4</v>
      </c>
      <c r="AE10" s="3">
        <v>2.9E-4</v>
      </c>
      <c r="AF10" s="3">
        <v>1E-4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5">
        <f>Points[[#This Row],[8+]]-Points[[#This Row],[9+]]</f>
        <v>1.6599999999999948E-3</v>
      </c>
      <c r="AM10" s="5">
        <f>Points[[#This Row],[9+]]-Points[[#This Row],[10+]]</f>
        <v>3.7699999999999401E-3</v>
      </c>
      <c r="AN10" s="5">
        <f>Points[[#This Row],[10+]]-Points[[#This Row],[11+]]</f>
        <v>7.3300000000000587E-3</v>
      </c>
      <c r="AO10" s="5">
        <f>Points[[#This Row],[11+]]-Points[[#This Row],[12+]]</f>
        <v>1.3529999999999931E-2</v>
      </c>
      <c r="AP10" s="5">
        <f>Points[[#This Row],[12+]]-Points[[#This Row],[13+]]</f>
        <v>2.3070000000000035E-2</v>
      </c>
      <c r="AQ10" s="5">
        <f>Points[[#This Row],[13+]]-Points[[#This Row],[14+]]</f>
        <v>3.8009999999999988E-2</v>
      </c>
      <c r="AR10" s="5">
        <f>Points[[#This Row],[14+]]-Points[[#This Row],[15+]]</f>
        <v>5.380000000000007E-2</v>
      </c>
      <c r="AS10" s="5">
        <f>Points[[#This Row],[15+]]-Points[[#This Row],[16+]]</f>
        <v>7.2449999999999903E-2</v>
      </c>
      <c r="AT10" s="5">
        <f>Points[[#This Row],[16+]]-Points[[#This Row],[17+]]</f>
        <v>9.0270000000000072E-2</v>
      </c>
      <c r="AU10" s="5">
        <f>Points[[#This Row],[17+]]-Points[[#This Row],[18+]]</f>
        <v>0.10402</v>
      </c>
      <c r="AV10" s="5">
        <f>Points[[#This Row],[18+]]-Points[[#This Row],[19+]]</f>
        <v>0.11486999999999997</v>
      </c>
      <c r="AW10" s="5">
        <f>Points[[#This Row],[19+]]-Points[[#This Row],[20+]]</f>
        <v>0.10915000000000002</v>
      </c>
      <c r="AX10" s="5">
        <f>Points[[#This Row],[20+]]-Points[[#This Row],[21+]]</f>
        <v>9.9299999999999999E-2</v>
      </c>
      <c r="AY10" s="5">
        <f>Points[[#This Row],[21+]]-Points[[#This Row],[22+]]</f>
        <v>8.3569999999999978E-2</v>
      </c>
      <c r="AZ10" s="5">
        <f>Points[[#This Row],[22+]]-Points[[#This Row],[23+]]</f>
        <v>6.7040000000000002E-2</v>
      </c>
      <c r="BA10" s="5">
        <f>Points[[#This Row],[23+]]-Points[[#This Row],[24+]]</f>
        <v>4.6240000000000003E-2</v>
      </c>
      <c r="BB10" s="5">
        <f>Points[[#This Row],[24+]]-Points[[#This Row],[25+]]</f>
        <v>3.0719999999999997E-2</v>
      </c>
      <c r="BC10" s="5">
        <f>Points[[#This Row],[25+]]-Points[[#This Row],[26+]]</f>
        <v>1.8879999999999997E-2</v>
      </c>
      <c r="BD10" s="5">
        <f>Points[[#This Row],[26+]]-Points[[#This Row],[27+]]</f>
        <v>1.0740000000000001E-2</v>
      </c>
      <c r="BE10" s="5">
        <f>Points[[#This Row],[27+]]-Points[[#This Row],[28+]]</f>
        <v>5.7799999999999995E-3</v>
      </c>
      <c r="BF10" s="5">
        <f>Points[[#This Row],[28+]]-Points[[#This Row],[29+]]</f>
        <v>2.6700000000000001E-3</v>
      </c>
      <c r="BG10" s="5">
        <f>Points[[#This Row],[29+]]-Points[[#This Row],[30+]]</f>
        <v>1.2000000000000001E-3</v>
      </c>
      <c r="BH10" s="5">
        <f>Points[[#This Row],[30+]]-Points[[#This Row],[31+]]</f>
        <v>5.0000000000000001E-4</v>
      </c>
      <c r="BI10" s="5">
        <f>Points[[#This Row],[31+]]-Points[[#This Row],[32+]]</f>
        <v>1.9000000000000001E-4</v>
      </c>
      <c r="BJ10" s="5">
        <f>Points[[#This Row],[32+]]-Points[[#This Row],[33+]]</f>
        <v>1E-4</v>
      </c>
      <c r="BK10" s="5">
        <f>Points[[#This Row],[33+]]-Points[[#This Row],[34+]]</f>
        <v>0</v>
      </c>
      <c r="BL10" s="5">
        <f>Points[[#This Row],[34+]]-Points[[#This Row],[35+]]</f>
        <v>0</v>
      </c>
      <c r="BM10" s="5">
        <f>Points[[#This Row],[35+]]-Points[[#This Row],[40+]]</f>
        <v>0</v>
      </c>
      <c r="BN10" s="5">
        <f>Points[[#This Row],[40+]]-Points[[#This Row],[45+]]</f>
        <v>0</v>
      </c>
    </row>
    <row r="11" spans="1:72" x14ac:dyDescent="0.25">
      <c r="A11" s="10">
        <v>22400717</v>
      </c>
      <c r="B11" s="4" t="s">
        <v>91</v>
      </c>
      <c r="C11" s="4" t="s">
        <v>90</v>
      </c>
      <c r="D11" s="11">
        <v>0.79166666666666663</v>
      </c>
      <c r="E11" s="6" t="str">
        <f>HYPERLINK("https://www.nba.com/stats/player/1631109/boxscores-traditional", "Mark Williams")</f>
        <v>Mark Williams</v>
      </c>
      <c r="F11">
        <v>21.4</v>
      </c>
      <c r="G11" s="4">
        <v>9.2650000000000006</v>
      </c>
      <c r="H11" s="3">
        <v>0.92647000000000002</v>
      </c>
      <c r="I11" s="3">
        <v>0.90988000000000002</v>
      </c>
      <c r="J11" s="3">
        <v>0.89065000000000005</v>
      </c>
      <c r="K11" s="3">
        <v>0.86863999999999997</v>
      </c>
      <c r="L11" s="3">
        <v>0.84375</v>
      </c>
      <c r="M11" s="3">
        <v>0.81859000000000004</v>
      </c>
      <c r="N11" s="3">
        <v>0.78813999999999995</v>
      </c>
      <c r="O11" s="3">
        <v>0.75490000000000002</v>
      </c>
      <c r="P11" s="3">
        <v>0.71904000000000001</v>
      </c>
      <c r="Q11" s="3">
        <v>0.68081999999999998</v>
      </c>
      <c r="R11" s="3">
        <v>0.64431000000000005</v>
      </c>
      <c r="S11" s="3">
        <v>0.60257000000000005</v>
      </c>
      <c r="T11" s="3">
        <v>0.55962000000000001</v>
      </c>
      <c r="U11" s="3">
        <v>0.51595000000000002</v>
      </c>
      <c r="V11" s="3">
        <v>0.47608</v>
      </c>
      <c r="W11" s="3">
        <v>0.43251000000000001</v>
      </c>
      <c r="X11" s="3">
        <v>0.38973999999999998</v>
      </c>
      <c r="Y11" s="3">
        <v>0.34827000000000002</v>
      </c>
      <c r="Z11" s="3">
        <v>0.30853999999999998</v>
      </c>
      <c r="AA11" s="3">
        <v>0.27424999999999999</v>
      </c>
      <c r="AB11" s="3">
        <v>0.23885000000000001</v>
      </c>
      <c r="AC11" s="3">
        <v>0.20610999999999999</v>
      </c>
      <c r="AD11" s="3">
        <v>0.17619000000000001</v>
      </c>
      <c r="AE11" s="3">
        <v>0.14917</v>
      </c>
      <c r="AF11" s="3">
        <v>0.12714</v>
      </c>
      <c r="AG11" s="3">
        <v>0.10564999999999999</v>
      </c>
      <c r="AH11" s="3">
        <v>8.6910000000000001E-2</v>
      </c>
      <c r="AI11" s="3">
        <v>7.0779999999999996E-2</v>
      </c>
      <c r="AJ11" s="3">
        <v>2.222E-2</v>
      </c>
      <c r="AK11" s="3">
        <v>5.3899999999999998E-3</v>
      </c>
      <c r="AL11" s="5">
        <f>Points[[#This Row],[8+]]-Points[[#This Row],[9+]]</f>
        <v>1.6589999999999994E-2</v>
      </c>
      <c r="AM11" s="5">
        <f>Points[[#This Row],[9+]]-Points[[#This Row],[10+]]</f>
        <v>1.9229999999999969E-2</v>
      </c>
      <c r="AN11" s="5">
        <f>Points[[#This Row],[10+]]-Points[[#This Row],[11+]]</f>
        <v>2.2010000000000085E-2</v>
      </c>
      <c r="AO11" s="5">
        <f>Points[[#This Row],[11+]]-Points[[#This Row],[12+]]</f>
        <v>2.4889999999999968E-2</v>
      </c>
      <c r="AP11" s="5">
        <f>Points[[#This Row],[12+]]-Points[[#This Row],[13+]]</f>
        <v>2.515999999999996E-2</v>
      </c>
      <c r="AQ11" s="5">
        <f>Points[[#This Row],[13+]]-Points[[#This Row],[14+]]</f>
        <v>3.0450000000000088E-2</v>
      </c>
      <c r="AR11" s="5">
        <f>Points[[#This Row],[14+]]-Points[[#This Row],[15+]]</f>
        <v>3.3239999999999936E-2</v>
      </c>
      <c r="AS11" s="5">
        <f>Points[[#This Row],[15+]]-Points[[#This Row],[16+]]</f>
        <v>3.5860000000000003E-2</v>
      </c>
      <c r="AT11" s="5">
        <f>Points[[#This Row],[16+]]-Points[[#This Row],[17+]]</f>
        <v>3.8220000000000032E-2</v>
      </c>
      <c r="AU11" s="5">
        <f>Points[[#This Row],[17+]]-Points[[#This Row],[18+]]</f>
        <v>3.6509999999999931E-2</v>
      </c>
      <c r="AV11" s="5">
        <f>Points[[#This Row],[18+]]-Points[[#This Row],[19+]]</f>
        <v>4.1739999999999999E-2</v>
      </c>
      <c r="AW11" s="5">
        <f>Points[[#This Row],[19+]]-Points[[#This Row],[20+]]</f>
        <v>4.2950000000000044E-2</v>
      </c>
      <c r="AX11" s="5">
        <f>Points[[#This Row],[20+]]-Points[[#This Row],[21+]]</f>
        <v>4.3669999999999987E-2</v>
      </c>
      <c r="AY11" s="5">
        <f>Points[[#This Row],[21+]]-Points[[#This Row],[22+]]</f>
        <v>3.9870000000000017E-2</v>
      </c>
      <c r="AZ11" s="5">
        <f>Points[[#This Row],[22+]]-Points[[#This Row],[23+]]</f>
        <v>4.3569999999999998E-2</v>
      </c>
      <c r="BA11" s="5">
        <f>Points[[#This Row],[23+]]-Points[[#This Row],[24+]]</f>
        <v>4.277000000000003E-2</v>
      </c>
      <c r="BB11" s="5">
        <f>Points[[#This Row],[24+]]-Points[[#This Row],[25+]]</f>
        <v>4.1469999999999951E-2</v>
      </c>
      <c r="BC11" s="5">
        <f>Points[[#This Row],[25+]]-Points[[#This Row],[26+]]</f>
        <v>3.9730000000000043E-2</v>
      </c>
      <c r="BD11" s="5">
        <f>Points[[#This Row],[26+]]-Points[[#This Row],[27+]]</f>
        <v>3.4289999999999987E-2</v>
      </c>
      <c r="BE11" s="5">
        <f>Points[[#This Row],[27+]]-Points[[#This Row],[28+]]</f>
        <v>3.5399999999999987E-2</v>
      </c>
      <c r="BF11" s="5">
        <f>Points[[#This Row],[28+]]-Points[[#This Row],[29+]]</f>
        <v>3.2740000000000019E-2</v>
      </c>
      <c r="BG11" s="5">
        <f>Points[[#This Row],[29+]]-Points[[#This Row],[30+]]</f>
        <v>2.9919999999999974E-2</v>
      </c>
      <c r="BH11" s="5">
        <f>Points[[#This Row],[30+]]-Points[[#This Row],[31+]]</f>
        <v>2.7020000000000016E-2</v>
      </c>
      <c r="BI11" s="5">
        <f>Points[[#This Row],[31+]]-Points[[#This Row],[32+]]</f>
        <v>2.2029999999999994E-2</v>
      </c>
      <c r="BJ11" s="5">
        <f>Points[[#This Row],[32+]]-Points[[#This Row],[33+]]</f>
        <v>2.1490000000000009E-2</v>
      </c>
      <c r="BK11" s="5">
        <f>Points[[#This Row],[33+]]-Points[[#This Row],[34+]]</f>
        <v>1.8739999999999993E-2</v>
      </c>
      <c r="BL11" s="5">
        <f>Points[[#This Row],[34+]]-Points[[#This Row],[35+]]</f>
        <v>1.6130000000000005E-2</v>
      </c>
      <c r="BM11" s="5">
        <f>Points[[#This Row],[35+]]-Points[[#This Row],[40+]]</f>
        <v>4.8559999999999992E-2</v>
      </c>
      <c r="BN11" s="5">
        <f>Points[[#This Row],[40+]]-Points[[#This Row],[45+]]</f>
        <v>1.6830000000000001E-2</v>
      </c>
    </row>
    <row r="12" spans="1:72" x14ac:dyDescent="0.25">
      <c r="A12" s="10">
        <v>22400717</v>
      </c>
      <c r="B12" s="4" t="s">
        <v>91</v>
      </c>
      <c r="C12" s="4" t="s">
        <v>90</v>
      </c>
      <c r="D12" s="11">
        <v>0.79166666666666663</v>
      </c>
      <c r="E12" s="6" t="str">
        <f>HYPERLINK("https://www.nba.com/stats/player/1630182/boxscores-traditional", "Josh Green")</f>
        <v>Josh Green</v>
      </c>
      <c r="F12">
        <v>11</v>
      </c>
      <c r="G12" s="4">
        <v>3.0329999999999999</v>
      </c>
      <c r="H12" s="3">
        <v>0.83891000000000004</v>
      </c>
      <c r="I12" s="3">
        <v>0.74536999999999998</v>
      </c>
      <c r="J12" s="3">
        <v>0.62929999999999997</v>
      </c>
      <c r="K12" s="3">
        <v>0.5</v>
      </c>
      <c r="L12" s="3">
        <v>0.37069999999999997</v>
      </c>
      <c r="M12" s="3">
        <v>0.25463000000000002</v>
      </c>
      <c r="N12" s="3">
        <v>0.16109000000000001</v>
      </c>
      <c r="O12" s="3">
        <v>9.3420000000000003E-2</v>
      </c>
      <c r="P12" s="3">
        <v>4.947E-2</v>
      </c>
      <c r="Q12" s="3">
        <v>2.385E-2</v>
      </c>
      <c r="R12" s="3">
        <v>1.044E-2</v>
      </c>
      <c r="S12" s="3">
        <v>4.15E-3</v>
      </c>
      <c r="T12" s="3">
        <v>1.49E-3</v>
      </c>
      <c r="U12" s="3">
        <v>4.8000000000000001E-4</v>
      </c>
      <c r="V12" s="3">
        <v>1.3999999999999999E-4</v>
      </c>
      <c r="W12" s="3">
        <v>4.0000000000000003E-5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5">
        <f>Points[[#This Row],[8+]]-Points[[#This Row],[9+]]</f>
        <v>9.3540000000000068E-2</v>
      </c>
      <c r="AM12" s="5">
        <f>Points[[#This Row],[9+]]-Points[[#This Row],[10+]]</f>
        <v>0.11607000000000001</v>
      </c>
      <c r="AN12" s="5">
        <f>Points[[#This Row],[10+]]-Points[[#This Row],[11+]]</f>
        <v>0.12929999999999997</v>
      </c>
      <c r="AO12" s="5">
        <f>Points[[#This Row],[11+]]-Points[[#This Row],[12+]]</f>
        <v>0.12930000000000003</v>
      </c>
      <c r="AP12" s="5">
        <f>Points[[#This Row],[12+]]-Points[[#This Row],[13+]]</f>
        <v>0.11606999999999995</v>
      </c>
      <c r="AQ12" s="5">
        <f>Points[[#This Row],[13+]]-Points[[#This Row],[14+]]</f>
        <v>9.3540000000000012E-2</v>
      </c>
      <c r="AR12" s="5">
        <f>Points[[#This Row],[14+]]-Points[[#This Row],[15+]]</f>
        <v>6.7670000000000008E-2</v>
      </c>
      <c r="AS12" s="5">
        <f>Points[[#This Row],[15+]]-Points[[#This Row],[16+]]</f>
        <v>4.3950000000000003E-2</v>
      </c>
      <c r="AT12" s="5">
        <f>Points[[#This Row],[16+]]-Points[[#This Row],[17+]]</f>
        <v>2.562E-2</v>
      </c>
      <c r="AU12" s="5">
        <f>Points[[#This Row],[17+]]-Points[[#This Row],[18+]]</f>
        <v>1.341E-2</v>
      </c>
      <c r="AV12" s="5">
        <f>Points[[#This Row],[18+]]-Points[[#This Row],[19+]]</f>
        <v>6.2899999999999996E-3</v>
      </c>
      <c r="AW12" s="5">
        <f>Points[[#This Row],[19+]]-Points[[#This Row],[20+]]</f>
        <v>2.66E-3</v>
      </c>
      <c r="AX12" s="5">
        <f>Points[[#This Row],[20+]]-Points[[#This Row],[21+]]</f>
        <v>1.01E-3</v>
      </c>
      <c r="AY12" s="5">
        <f>Points[[#This Row],[21+]]-Points[[#This Row],[22+]]</f>
        <v>3.4000000000000002E-4</v>
      </c>
      <c r="AZ12" s="5">
        <f>Points[[#This Row],[22+]]-Points[[#This Row],[23+]]</f>
        <v>9.9999999999999991E-5</v>
      </c>
      <c r="BA12" s="5">
        <f>Points[[#This Row],[23+]]-Points[[#This Row],[24+]]</f>
        <v>4.0000000000000003E-5</v>
      </c>
      <c r="BB12" s="5">
        <f>Points[[#This Row],[24+]]-Points[[#This Row],[25+]]</f>
        <v>0</v>
      </c>
      <c r="BC12" s="5">
        <f>Points[[#This Row],[25+]]-Points[[#This Row],[26+]]</f>
        <v>0</v>
      </c>
      <c r="BD12" s="5">
        <f>Points[[#This Row],[26+]]-Points[[#This Row],[27+]]</f>
        <v>0</v>
      </c>
      <c r="BE12" s="5">
        <f>Points[[#This Row],[27+]]-Points[[#This Row],[28+]]</f>
        <v>0</v>
      </c>
      <c r="BF12" s="5">
        <f>Points[[#This Row],[28+]]-Points[[#This Row],[29+]]</f>
        <v>0</v>
      </c>
      <c r="BG12" s="5">
        <f>Points[[#This Row],[29+]]-Points[[#This Row],[30+]]</f>
        <v>0</v>
      </c>
      <c r="BH12" s="5">
        <f>Points[[#This Row],[30+]]-Points[[#This Row],[31+]]</f>
        <v>0</v>
      </c>
      <c r="BI12" s="5">
        <f>Points[[#This Row],[31+]]-Points[[#This Row],[32+]]</f>
        <v>0</v>
      </c>
      <c r="BJ12" s="5">
        <f>Points[[#This Row],[32+]]-Points[[#This Row],[33+]]</f>
        <v>0</v>
      </c>
      <c r="BK12" s="5">
        <f>Points[[#This Row],[33+]]-Points[[#This Row],[34+]]</f>
        <v>0</v>
      </c>
      <c r="BL12" s="5">
        <f>Points[[#This Row],[34+]]-Points[[#This Row],[35+]]</f>
        <v>0</v>
      </c>
      <c r="BM12" s="5">
        <f>Points[[#This Row],[35+]]-Points[[#This Row],[40+]]</f>
        <v>0</v>
      </c>
      <c r="BN12" s="5">
        <f>Points[[#This Row],[40+]]-Points[[#This Row],[45+]]</f>
        <v>0</v>
      </c>
    </row>
    <row r="13" spans="1:72" x14ac:dyDescent="0.25">
      <c r="A13" s="10">
        <v>22400717</v>
      </c>
      <c r="B13" s="4" t="s">
        <v>91</v>
      </c>
      <c r="C13" s="4" t="s">
        <v>90</v>
      </c>
      <c r="D13" s="11">
        <v>0.79166666666666663</v>
      </c>
      <c r="E13" s="6" t="str">
        <f>HYPERLINK("https://www.nba.com/stats/player/1629684/boxscores-traditional", "Grant Williams")</f>
        <v>Grant Williams</v>
      </c>
      <c r="F13">
        <v>11.4</v>
      </c>
      <c r="G13" s="4">
        <v>3.8780000000000001</v>
      </c>
      <c r="H13" s="3">
        <v>0.81057000000000001</v>
      </c>
      <c r="I13" s="3">
        <v>0.73236999999999997</v>
      </c>
      <c r="J13" s="3">
        <v>0.64058000000000004</v>
      </c>
      <c r="K13" s="3">
        <v>0.53983000000000003</v>
      </c>
      <c r="L13" s="3">
        <v>0.44037999999999999</v>
      </c>
      <c r="M13" s="3">
        <v>0.34089999999999998</v>
      </c>
      <c r="N13" s="3">
        <v>0.25142999999999999</v>
      </c>
      <c r="O13" s="3">
        <v>0.17619000000000001</v>
      </c>
      <c r="P13" s="3">
        <v>0.11702</v>
      </c>
      <c r="Q13" s="3">
        <v>7.4929999999999997E-2</v>
      </c>
      <c r="R13" s="3">
        <v>4.4569999999999999E-2</v>
      </c>
      <c r="S13" s="3">
        <v>2.5000000000000001E-2</v>
      </c>
      <c r="T13" s="3">
        <v>1.321E-2</v>
      </c>
      <c r="U13" s="3">
        <v>6.5700000000000003E-3</v>
      </c>
      <c r="V13" s="3">
        <v>3.1700000000000001E-3</v>
      </c>
      <c r="W13" s="3">
        <v>1.39E-3</v>
      </c>
      <c r="X13" s="3">
        <v>5.8E-4</v>
      </c>
      <c r="Y13" s="3">
        <v>2.2000000000000001E-4</v>
      </c>
      <c r="Z13" s="3">
        <v>8.0000000000000007E-5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5">
        <f>Points[[#This Row],[8+]]-Points[[#This Row],[9+]]</f>
        <v>7.8200000000000047E-2</v>
      </c>
      <c r="AM13" s="5">
        <f>Points[[#This Row],[9+]]-Points[[#This Row],[10+]]</f>
        <v>9.1789999999999927E-2</v>
      </c>
      <c r="AN13" s="5">
        <f>Points[[#This Row],[10+]]-Points[[#This Row],[11+]]</f>
        <v>0.10075000000000001</v>
      </c>
      <c r="AO13" s="5">
        <f>Points[[#This Row],[11+]]-Points[[#This Row],[12+]]</f>
        <v>9.9450000000000038E-2</v>
      </c>
      <c r="AP13" s="5">
        <f>Points[[#This Row],[12+]]-Points[[#This Row],[13+]]</f>
        <v>9.9480000000000013E-2</v>
      </c>
      <c r="AQ13" s="5">
        <f>Points[[#This Row],[13+]]-Points[[#This Row],[14+]]</f>
        <v>8.9469999999999994E-2</v>
      </c>
      <c r="AR13" s="5">
        <f>Points[[#This Row],[14+]]-Points[[#This Row],[15+]]</f>
        <v>7.5239999999999974E-2</v>
      </c>
      <c r="AS13" s="5">
        <f>Points[[#This Row],[15+]]-Points[[#This Row],[16+]]</f>
        <v>5.9170000000000014E-2</v>
      </c>
      <c r="AT13" s="5">
        <f>Points[[#This Row],[16+]]-Points[[#This Row],[17+]]</f>
        <v>4.2090000000000002E-2</v>
      </c>
      <c r="AU13" s="5">
        <f>Points[[#This Row],[17+]]-Points[[#This Row],[18+]]</f>
        <v>3.0359999999999998E-2</v>
      </c>
      <c r="AV13" s="5">
        <f>Points[[#This Row],[18+]]-Points[[#This Row],[19+]]</f>
        <v>1.9569999999999997E-2</v>
      </c>
      <c r="AW13" s="5">
        <f>Points[[#This Row],[19+]]-Points[[#This Row],[20+]]</f>
        <v>1.1790000000000002E-2</v>
      </c>
      <c r="AX13" s="5">
        <f>Points[[#This Row],[20+]]-Points[[#This Row],[21+]]</f>
        <v>6.6399999999999992E-3</v>
      </c>
      <c r="AY13" s="5">
        <f>Points[[#This Row],[21+]]-Points[[#This Row],[22+]]</f>
        <v>3.4000000000000002E-3</v>
      </c>
      <c r="AZ13" s="5">
        <f>Points[[#This Row],[22+]]-Points[[#This Row],[23+]]</f>
        <v>1.7800000000000001E-3</v>
      </c>
      <c r="BA13" s="5">
        <f>Points[[#This Row],[23+]]-Points[[#This Row],[24+]]</f>
        <v>8.0999999999999996E-4</v>
      </c>
      <c r="BB13" s="5">
        <f>Points[[#This Row],[24+]]-Points[[#This Row],[25+]]</f>
        <v>3.5999999999999997E-4</v>
      </c>
      <c r="BC13" s="5">
        <f>Points[[#This Row],[25+]]-Points[[#This Row],[26+]]</f>
        <v>1.3999999999999999E-4</v>
      </c>
      <c r="BD13" s="5">
        <f>Points[[#This Row],[26+]]-Points[[#This Row],[27+]]</f>
        <v>8.0000000000000007E-5</v>
      </c>
      <c r="BE13" s="5">
        <f>Points[[#This Row],[27+]]-Points[[#This Row],[28+]]</f>
        <v>0</v>
      </c>
      <c r="BF13" s="5">
        <f>Points[[#This Row],[28+]]-Points[[#This Row],[29+]]</f>
        <v>0</v>
      </c>
      <c r="BG13" s="5">
        <f>Points[[#This Row],[29+]]-Points[[#This Row],[30+]]</f>
        <v>0</v>
      </c>
      <c r="BH13" s="5">
        <f>Points[[#This Row],[30+]]-Points[[#This Row],[31+]]</f>
        <v>0</v>
      </c>
      <c r="BI13" s="5">
        <f>Points[[#This Row],[31+]]-Points[[#This Row],[32+]]</f>
        <v>0</v>
      </c>
      <c r="BJ13" s="5">
        <f>Points[[#This Row],[32+]]-Points[[#This Row],[33+]]</f>
        <v>0</v>
      </c>
      <c r="BK13" s="5">
        <f>Points[[#This Row],[33+]]-Points[[#This Row],[34+]]</f>
        <v>0</v>
      </c>
      <c r="BL13" s="5">
        <f>Points[[#This Row],[34+]]-Points[[#This Row],[35+]]</f>
        <v>0</v>
      </c>
      <c r="BM13" s="5">
        <f>Points[[#This Row],[35+]]-Points[[#This Row],[40+]]</f>
        <v>0</v>
      </c>
      <c r="BN13" s="5">
        <f>Points[[#This Row],[40+]]-Points[[#This Row],[45+]]</f>
        <v>0</v>
      </c>
    </row>
    <row r="14" spans="1:72" x14ac:dyDescent="0.25">
      <c r="A14" s="10">
        <v>22400717</v>
      </c>
      <c r="B14" s="4" t="s">
        <v>91</v>
      </c>
      <c r="C14" s="4" t="s">
        <v>90</v>
      </c>
      <c r="D14" s="11">
        <v>0.79166666666666663</v>
      </c>
      <c r="E14" s="6" t="str">
        <f>HYPERLINK("https://www.nba.com/stats/player/1629006/boxscores-traditional", "Josh Okogie")</f>
        <v>Josh Okogie</v>
      </c>
      <c r="F14">
        <v>11.8</v>
      </c>
      <c r="G14" s="4">
        <v>4.7919999999999998</v>
      </c>
      <c r="H14" s="3">
        <v>0.78524000000000005</v>
      </c>
      <c r="I14" s="3">
        <v>0.71904000000000001</v>
      </c>
      <c r="J14" s="3">
        <v>0.64802999999999999</v>
      </c>
      <c r="K14" s="3">
        <v>0.56749000000000005</v>
      </c>
      <c r="L14" s="3">
        <v>0.48404999999999998</v>
      </c>
      <c r="M14" s="3">
        <v>0.40128999999999998</v>
      </c>
      <c r="N14" s="3">
        <v>0.32275999999999999</v>
      </c>
      <c r="O14" s="3">
        <v>0.25142999999999999</v>
      </c>
      <c r="P14" s="3">
        <v>0.18942999999999999</v>
      </c>
      <c r="Q14" s="3">
        <v>0.13786000000000001</v>
      </c>
      <c r="R14" s="3">
        <v>9.8530000000000006E-2</v>
      </c>
      <c r="S14" s="3">
        <v>6.6809999999999994E-2</v>
      </c>
      <c r="T14" s="3">
        <v>4.3630000000000002E-2</v>
      </c>
      <c r="U14" s="3">
        <v>2.743E-2</v>
      </c>
      <c r="V14" s="3">
        <v>1.6590000000000001E-2</v>
      </c>
      <c r="W14" s="3">
        <v>9.6399999999999993E-3</v>
      </c>
      <c r="X14" s="3">
        <v>5.3899999999999998E-3</v>
      </c>
      <c r="Y14" s="3">
        <v>2.98E-3</v>
      </c>
      <c r="Z14" s="3">
        <v>1.5399999999999999E-3</v>
      </c>
      <c r="AA14" s="3">
        <v>7.6000000000000004E-4</v>
      </c>
      <c r="AB14" s="3">
        <v>3.6000000000000002E-4</v>
      </c>
      <c r="AC14" s="3">
        <v>1.7000000000000001E-4</v>
      </c>
      <c r="AD14" s="3">
        <v>6.9999999999999994E-5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5">
        <f>Points[[#This Row],[8+]]-Points[[#This Row],[9+]]</f>
        <v>6.6200000000000037E-2</v>
      </c>
      <c r="AM14" s="5">
        <f>Points[[#This Row],[9+]]-Points[[#This Row],[10+]]</f>
        <v>7.1010000000000018E-2</v>
      </c>
      <c r="AN14" s="5">
        <f>Points[[#This Row],[10+]]-Points[[#This Row],[11+]]</f>
        <v>8.0539999999999945E-2</v>
      </c>
      <c r="AO14" s="5">
        <f>Points[[#This Row],[11+]]-Points[[#This Row],[12+]]</f>
        <v>8.344000000000007E-2</v>
      </c>
      <c r="AP14" s="5">
        <f>Points[[#This Row],[12+]]-Points[[#This Row],[13+]]</f>
        <v>8.276E-2</v>
      </c>
      <c r="AQ14" s="5">
        <f>Points[[#This Row],[13+]]-Points[[#This Row],[14+]]</f>
        <v>7.8529999999999989E-2</v>
      </c>
      <c r="AR14" s="5">
        <f>Points[[#This Row],[14+]]-Points[[#This Row],[15+]]</f>
        <v>7.1330000000000005E-2</v>
      </c>
      <c r="AS14" s="5">
        <f>Points[[#This Row],[15+]]-Points[[#This Row],[16+]]</f>
        <v>6.2E-2</v>
      </c>
      <c r="AT14" s="5">
        <f>Points[[#This Row],[16+]]-Points[[#This Row],[17+]]</f>
        <v>5.1569999999999977E-2</v>
      </c>
      <c r="AU14" s="5">
        <f>Points[[#This Row],[17+]]-Points[[#This Row],[18+]]</f>
        <v>3.9330000000000004E-2</v>
      </c>
      <c r="AV14" s="5">
        <f>Points[[#This Row],[18+]]-Points[[#This Row],[19+]]</f>
        <v>3.1720000000000012E-2</v>
      </c>
      <c r="AW14" s="5">
        <f>Points[[#This Row],[19+]]-Points[[#This Row],[20+]]</f>
        <v>2.3179999999999992E-2</v>
      </c>
      <c r="AX14" s="5">
        <f>Points[[#This Row],[20+]]-Points[[#This Row],[21+]]</f>
        <v>1.6200000000000003E-2</v>
      </c>
      <c r="AY14" s="5">
        <f>Points[[#This Row],[21+]]-Points[[#This Row],[22+]]</f>
        <v>1.0839999999999999E-2</v>
      </c>
      <c r="AZ14" s="5">
        <f>Points[[#This Row],[22+]]-Points[[#This Row],[23+]]</f>
        <v>6.9500000000000013E-3</v>
      </c>
      <c r="BA14" s="5">
        <f>Points[[#This Row],[23+]]-Points[[#This Row],[24+]]</f>
        <v>4.2499999999999994E-3</v>
      </c>
      <c r="BB14" s="5">
        <f>Points[[#This Row],[24+]]-Points[[#This Row],[25+]]</f>
        <v>2.4099999999999998E-3</v>
      </c>
      <c r="BC14" s="5">
        <f>Points[[#This Row],[25+]]-Points[[#This Row],[26+]]</f>
        <v>1.4400000000000001E-3</v>
      </c>
      <c r="BD14" s="5">
        <f>Points[[#This Row],[26+]]-Points[[#This Row],[27+]]</f>
        <v>7.7999999999999988E-4</v>
      </c>
      <c r="BE14" s="5">
        <f>Points[[#This Row],[27+]]-Points[[#This Row],[28+]]</f>
        <v>4.0000000000000002E-4</v>
      </c>
      <c r="BF14" s="5">
        <f>Points[[#This Row],[28+]]-Points[[#This Row],[29+]]</f>
        <v>1.9000000000000001E-4</v>
      </c>
      <c r="BG14" s="5">
        <f>Points[[#This Row],[29+]]-Points[[#This Row],[30+]]</f>
        <v>1.0000000000000002E-4</v>
      </c>
      <c r="BH14" s="5">
        <f>Points[[#This Row],[30+]]-Points[[#This Row],[31+]]</f>
        <v>6.9999999999999994E-5</v>
      </c>
      <c r="BI14" s="5">
        <f>Points[[#This Row],[31+]]-Points[[#This Row],[32+]]</f>
        <v>0</v>
      </c>
      <c r="BJ14" s="5">
        <f>Points[[#This Row],[32+]]-Points[[#This Row],[33+]]</f>
        <v>0</v>
      </c>
      <c r="BK14" s="5">
        <f>Points[[#This Row],[33+]]-Points[[#This Row],[34+]]</f>
        <v>0</v>
      </c>
      <c r="BL14" s="5">
        <f>Points[[#This Row],[34+]]-Points[[#This Row],[35+]]</f>
        <v>0</v>
      </c>
      <c r="BM14" s="5">
        <f>Points[[#This Row],[35+]]-Points[[#This Row],[40+]]</f>
        <v>0</v>
      </c>
      <c r="BN14" s="5">
        <f>Points[[#This Row],[40+]]-Points[[#This Row],[45+]]</f>
        <v>0</v>
      </c>
    </row>
    <row r="15" spans="1:72" x14ac:dyDescent="0.25">
      <c r="A15" s="10">
        <v>22400717</v>
      </c>
      <c r="B15" s="4" t="s">
        <v>91</v>
      </c>
      <c r="C15" s="4" t="s">
        <v>90</v>
      </c>
      <c r="D15" s="11">
        <v>0.79166666666666663</v>
      </c>
      <c r="E15" s="6" t="str">
        <f>HYPERLINK("https://www.nba.com/stats/player/203995/boxscores-traditional", "Vasilije Micic")</f>
        <v>Vasilije Micic</v>
      </c>
      <c r="F15">
        <v>11.8</v>
      </c>
      <c r="G15" s="4">
        <v>6.6150000000000002</v>
      </c>
      <c r="H15" s="3">
        <v>0.71565999999999996</v>
      </c>
      <c r="I15" s="3">
        <v>0.66276000000000002</v>
      </c>
      <c r="J15" s="3">
        <v>0.60641999999999996</v>
      </c>
      <c r="K15" s="3">
        <v>0.54776000000000002</v>
      </c>
      <c r="L15" s="3">
        <v>0.48803000000000002</v>
      </c>
      <c r="M15" s="3">
        <v>0.42858000000000002</v>
      </c>
      <c r="N15" s="3">
        <v>0.37069999999999997</v>
      </c>
      <c r="O15" s="3">
        <v>0.31561</v>
      </c>
      <c r="P15" s="3">
        <v>0.26434999999999997</v>
      </c>
      <c r="Q15" s="3">
        <v>0.21476000000000001</v>
      </c>
      <c r="R15" s="3">
        <v>0.17360999999999999</v>
      </c>
      <c r="S15" s="3">
        <v>0.13786000000000001</v>
      </c>
      <c r="T15" s="3">
        <v>0.10749</v>
      </c>
      <c r="U15" s="3">
        <v>8.226E-2</v>
      </c>
      <c r="V15" s="3">
        <v>6.1780000000000002E-2</v>
      </c>
      <c r="W15" s="3">
        <v>4.5510000000000002E-2</v>
      </c>
      <c r="X15" s="3">
        <v>3.288E-2</v>
      </c>
      <c r="Y15" s="3">
        <v>2.2749999999999999E-2</v>
      </c>
      <c r="Z15" s="3">
        <v>1.5779999999999999E-2</v>
      </c>
      <c r="AA15" s="3">
        <v>1.072E-2</v>
      </c>
      <c r="AB15" s="3">
        <v>7.1399999999999996E-3</v>
      </c>
      <c r="AC15" s="3">
        <v>4.6600000000000001E-3</v>
      </c>
      <c r="AD15" s="3">
        <v>2.98E-3</v>
      </c>
      <c r="AE15" s="3">
        <v>1.8699999999999999E-3</v>
      </c>
      <c r="AF15" s="3">
        <v>1.14E-3</v>
      </c>
      <c r="AG15" s="3">
        <v>6.8999999999999997E-4</v>
      </c>
      <c r="AH15" s="3">
        <v>3.8999999999999999E-4</v>
      </c>
      <c r="AI15" s="3">
        <v>2.2000000000000001E-4</v>
      </c>
      <c r="AJ15" s="3">
        <v>0</v>
      </c>
      <c r="AK15" s="3">
        <v>0</v>
      </c>
      <c r="AL15" s="5">
        <f>Points[[#This Row],[8+]]-Points[[#This Row],[9+]]</f>
        <v>5.2899999999999947E-2</v>
      </c>
      <c r="AM15" s="5">
        <f>Points[[#This Row],[9+]]-Points[[#This Row],[10+]]</f>
        <v>5.6340000000000057E-2</v>
      </c>
      <c r="AN15" s="5">
        <f>Points[[#This Row],[10+]]-Points[[#This Row],[11+]]</f>
        <v>5.8659999999999934E-2</v>
      </c>
      <c r="AO15" s="5">
        <f>Points[[#This Row],[11+]]-Points[[#This Row],[12+]]</f>
        <v>5.9730000000000005E-2</v>
      </c>
      <c r="AP15" s="5">
        <f>Points[[#This Row],[12+]]-Points[[#This Row],[13+]]</f>
        <v>5.9450000000000003E-2</v>
      </c>
      <c r="AQ15" s="5">
        <f>Points[[#This Row],[13+]]-Points[[#This Row],[14+]]</f>
        <v>5.7880000000000043E-2</v>
      </c>
      <c r="AR15" s="5">
        <f>Points[[#This Row],[14+]]-Points[[#This Row],[15+]]</f>
        <v>5.5089999999999972E-2</v>
      </c>
      <c r="AS15" s="5">
        <f>Points[[#This Row],[15+]]-Points[[#This Row],[16+]]</f>
        <v>5.1260000000000028E-2</v>
      </c>
      <c r="AT15" s="5">
        <f>Points[[#This Row],[16+]]-Points[[#This Row],[17+]]</f>
        <v>4.9589999999999967E-2</v>
      </c>
      <c r="AU15" s="5">
        <f>Points[[#This Row],[17+]]-Points[[#This Row],[18+]]</f>
        <v>4.115000000000002E-2</v>
      </c>
      <c r="AV15" s="5">
        <f>Points[[#This Row],[18+]]-Points[[#This Row],[19+]]</f>
        <v>3.5749999999999976E-2</v>
      </c>
      <c r="AW15" s="5">
        <f>Points[[#This Row],[19+]]-Points[[#This Row],[20+]]</f>
        <v>3.0370000000000008E-2</v>
      </c>
      <c r="AX15" s="5">
        <f>Points[[#This Row],[20+]]-Points[[#This Row],[21+]]</f>
        <v>2.5230000000000002E-2</v>
      </c>
      <c r="AY15" s="5">
        <f>Points[[#This Row],[21+]]-Points[[#This Row],[22+]]</f>
        <v>2.0479999999999998E-2</v>
      </c>
      <c r="AZ15" s="5">
        <f>Points[[#This Row],[22+]]-Points[[#This Row],[23+]]</f>
        <v>1.627E-2</v>
      </c>
      <c r="BA15" s="5">
        <f>Points[[#This Row],[23+]]-Points[[#This Row],[24+]]</f>
        <v>1.2630000000000002E-2</v>
      </c>
      <c r="BB15" s="5">
        <f>Points[[#This Row],[24+]]-Points[[#This Row],[25+]]</f>
        <v>1.013E-2</v>
      </c>
      <c r="BC15" s="5">
        <f>Points[[#This Row],[25+]]-Points[[#This Row],[26+]]</f>
        <v>6.9700000000000005E-3</v>
      </c>
      <c r="BD15" s="5">
        <f>Points[[#This Row],[26+]]-Points[[#This Row],[27+]]</f>
        <v>5.0599999999999985E-3</v>
      </c>
      <c r="BE15" s="5">
        <f>Points[[#This Row],[27+]]-Points[[#This Row],[28+]]</f>
        <v>3.5800000000000007E-3</v>
      </c>
      <c r="BF15" s="5">
        <f>Points[[#This Row],[28+]]-Points[[#This Row],[29+]]</f>
        <v>2.4799999999999996E-3</v>
      </c>
      <c r="BG15" s="5">
        <f>Points[[#This Row],[29+]]-Points[[#This Row],[30+]]</f>
        <v>1.6800000000000001E-3</v>
      </c>
      <c r="BH15" s="5">
        <f>Points[[#This Row],[30+]]-Points[[#This Row],[31+]]</f>
        <v>1.1100000000000001E-3</v>
      </c>
      <c r="BI15" s="5">
        <f>Points[[#This Row],[31+]]-Points[[#This Row],[32+]]</f>
        <v>7.2999999999999996E-4</v>
      </c>
      <c r="BJ15" s="5">
        <f>Points[[#This Row],[32+]]-Points[[#This Row],[33+]]</f>
        <v>4.4999999999999999E-4</v>
      </c>
      <c r="BK15" s="5">
        <f>Points[[#This Row],[33+]]-Points[[#This Row],[34+]]</f>
        <v>2.9999999999999997E-4</v>
      </c>
      <c r="BL15" s="5">
        <f>Points[[#This Row],[34+]]-Points[[#This Row],[35+]]</f>
        <v>1.6999999999999999E-4</v>
      </c>
      <c r="BM15" s="5">
        <f>Points[[#This Row],[35+]]-Points[[#This Row],[40+]]</f>
        <v>2.2000000000000001E-4</v>
      </c>
      <c r="BN15" s="5">
        <f>Points[[#This Row],[40+]]-Points[[#This Row],[45+]]</f>
        <v>0</v>
      </c>
    </row>
    <row r="16" spans="1:72" x14ac:dyDescent="0.25">
      <c r="A16" s="10">
        <v>22400717</v>
      </c>
      <c r="B16" s="4" t="s">
        <v>91</v>
      </c>
      <c r="C16" s="4" t="s">
        <v>90</v>
      </c>
      <c r="D16" s="11">
        <v>0.79166666666666663</v>
      </c>
      <c r="E16" s="6" t="str">
        <f>HYPERLINK("https://www.nba.com/stats/player/1630544/boxscores-traditional", "Tre Mann")</f>
        <v>Tre Mann</v>
      </c>
      <c r="F16">
        <v>10.8</v>
      </c>
      <c r="G16" s="4">
        <v>5.3810000000000002</v>
      </c>
      <c r="H16" s="3">
        <v>0.69847000000000004</v>
      </c>
      <c r="I16" s="3">
        <v>0.62929999999999997</v>
      </c>
      <c r="J16" s="3">
        <v>0.55962000000000001</v>
      </c>
      <c r="K16" s="3">
        <v>0.48404999999999998</v>
      </c>
      <c r="L16" s="3">
        <v>0.41293999999999997</v>
      </c>
      <c r="M16" s="3">
        <v>0.34089999999999998</v>
      </c>
      <c r="N16" s="3">
        <v>0.27760000000000001</v>
      </c>
      <c r="O16" s="3">
        <v>0.2177</v>
      </c>
      <c r="P16" s="3">
        <v>0.16602</v>
      </c>
      <c r="Q16" s="3">
        <v>0.12506999999999999</v>
      </c>
      <c r="R16" s="3">
        <v>9.0120000000000006E-2</v>
      </c>
      <c r="S16" s="3">
        <v>6.4259999999999998E-2</v>
      </c>
      <c r="T16" s="3">
        <v>4.3630000000000002E-2</v>
      </c>
      <c r="U16" s="3">
        <v>2.8719999999999999E-2</v>
      </c>
      <c r="V16" s="3">
        <v>1.8759999999999999E-2</v>
      </c>
      <c r="W16" s="3">
        <v>1.1599999999999999E-2</v>
      </c>
      <c r="X16" s="3">
        <v>7.1399999999999996E-3</v>
      </c>
      <c r="Y16" s="3">
        <v>4.15E-3</v>
      </c>
      <c r="Z16" s="3">
        <v>2.3999999999999998E-3</v>
      </c>
      <c r="AA16" s="3">
        <v>1.31E-3</v>
      </c>
      <c r="AB16" s="3">
        <v>6.8999999999999997E-4</v>
      </c>
      <c r="AC16" s="3">
        <v>3.6000000000000002E-4</v>
      </c>
      <c r="AD16" s="3">
        <v>1.8000000000000001E-4</v>
      </c>
      <c r="AE16" s="3">
        <v>9.0000000000000006E-5</v>
      </c>
      <c r="AF16" s="3">
        <v>4.0000000000000003E-5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5">
        <f>Points[[#This Row],[8+]]-Points[[#This Row],[9+]]</f>
        <v>6.9170000000000065E-2</v>
      </c>
      <c r="AM16" s="5">
        <f>Points[[#This Row],[9+]]-Points[[#This Row],[10+]]</f>
        <v>6.9679999999999964E-2</v>
      </c>
      <c r="AN16" s="5">
        <f>Points[[#This Row],[10+]]-Points[[#This Row],[11+]]</f>
        <v>7.5570000000000026E-2</v>
      </c>
      <c r="AO16" s="5">
        <f>Points[[#This Row],[11+]]-Points[[#This Row],[12+]]</f>
        <v>7.1110000000000007E-2</v>
      </c>
      <c r="AP16" s="5">
        <f>Points[[#This Row],[12+]]-Points[[#This Row],[13+]]</f>
        <v>7.2039999999999993E-2</v>
      </c>
      <c r="AQ16" s="5">
        <f>Points[[#This Row],[13+]]-Points[[#This Row],[14+]]</f>
        <v>6.3299999999999967E-2</v>
      </c>
      <c r="AR16" s="5">
        <f>Points[[#This Row],[14+]]-Points[[#This Row],[15+]]</f>
        <v>5.9900000000000009E-2</v>
      </c>
      <c r="AS16" s="5">
        <f>Points[[#This Row],[15+]]-Points[[#This Row],[16+]]</f>
        <v>5.1680000000000004E-2</v>
      </c>
      <c r="AT16" s="5">
        <f>Points[[#This Row],[16+]]-Points[[#This Row],[17+]]</f>
        <v>4.0950000000000014E-2</v>
      </c>
      <c r="AU16" s="5">
        <f>Points[[#This Row],[17+]]-Points[[#This Row],[18+]]</f>
        <v>3.4949999999999981E-2</v>
      </c>
      <c r="AV16" s="5">
        <f>Points[[#This Row],[18+]]-Points[[#This Row],[19+]]</f>
        <v>2.5860000000000008E-2</v>
      </c>
      <c r="AW16" s="5">
        <f>Points[[#This Row],[19+]]-Points[[#This Row],[20+]]</f>
        <v>2.0629999999999996E-2</v>
      </c>
      <c r="AX16" s="5">
        <f>Points[[#This Row],[20+]]-Points[[#This Row],[21+]]</f>
        <v>1.4910000000000003E-2</v>
      </c>
      <c r="AY16" s="5">
        <f>Points[[#This Row],[21+]]-Points[[#This Row],[22+]]</f>
        <v>9.9600000000000001E-3</v>
      </c>
      <c r="AZ16" s="5">
        <f>Points[[#This Row],[22+]]-Points[[#This Row],[23+]]</f>
        <v>7.1599999999999997E-3</v>
      </c>
      <c r="BA16" s="5">
        <f>Points[[#This Row],[23+]]-Points[[#This Row],[24+]]</f>
        <v>4.4599999999999996E-3</v>
      </c>
      <c r="BB16" s="5">
        <f>Points[[#This Row],[24+]]-Points[[#This Row],[25+]]</f>
        <v>2.9899999999999996E-3</v>
      </c>
      <c r="BC16" s="5">
        <f>Points[[#This Row],[25+]]-Points[[#This Row],[26+]]</f>
        <v>1.7500000000000003E-3</v>
      </c>
      <c r="BD16" s="5">
        <f>Points[[#This Row],[26+]]-Points[[#This Row],[27+]]</f>
        <v>1.0899999999999998E-3</v>
      </c>
      <c r="BE16" s="5">
        <f>Points[[#This Row],[27+]]-Points[[#This Row],[28+]]</f>
        <v>6.2E-4</v>
      </c>
      <c r="BF16" s="5">
        <f>Points[[#This Row],[28+]]-Points[[#This Row],[29+]]</f>
        <v>3.2999999999999994E-4</v>
      </c>
      <c r="BG16" s="5">
        <f>Points[[#This Row],[29+]]-Points[[#This Row],[30+]]</f>
        <v>1.8000000000000001E-4</v>
      </c>
      <c r="BH16" s="5">
        <f>Points[[#This Row],[30+]]-Points[[#This Row],[31+]]</f>
        <v>9.0000000000000006E-5</v>
      </c>
      <c r="BI16" s="5">
        <f>Points[[#This Row],[31+]]-Points[[#This Row],[32+]]</f>
        <v>5.0000000000000002E-5</v>
      </c>
      <c r="BJ16" s="5">
        <f>Points[[#This Row],[32+]]-Points[[#This Row],[33+]]</f>
        <v>4.0000000000000003E-5</v>
      </c>
      <c r="BK16" s="5">
        <f>Points[[#This Row],[33+]]-Points[[#This Row],[34+]]</f>
        <v>0</v>
      </c>
      <c r="BL16" s="5">
        <f>Points[[#This Row],[34+]]-Points[[#This Row],[35+]]</f>
        <v>0</v>
      </c>
      <c r="BM16" s="5">
        <f>Points[[#This Row],[35+]]-Points[[#This Row],[40+]]</f>
        <v>0</v>
      </c>
      <c r="BN16" s="5">
        <f>Points[[#This Row],[40+]]-Points[[#This Row],[45+]]</f>
        <v>0</v>
      </c>
    </row>
    <row r="17" spans="1:66" x14ac:dyDescent="0.25">
      <c r="A17" s="10">
        <v>22400717</v>
      </c>
      <c r="B17" s="4" t="s">
        <v>91</v>
      </c>
      <c r="C17" s="4" t="s">
        <v>90</v>
      </c>
      <c r="D17" s="11">
        <v>0.79166666666666663</v>
      </c>
      <c r="E17" s="6" t="str">
        <f>HYPERLINK("https://www.nba.com/stats/player/1641733/boxscores-traditional", "Nick Smith Jr.")</f>
        <v>Nick Smith Jr.</v>
      </c>
      <c r="F17">
        <v>11.4</v>
      </c>
      <c r="G17" s="4">
        <v>8.6159999999999997</v>
      </c>
      <c r="H17" s="3">
        <v>0.65173000000000003</v>
      </c>
      <c r="I17" s="3">
        <v>0.61026000000000002</v>
      </c>
      <c r="J17" s="3">
        <v>0.56355999999999995</v>
      </c>
      <c r="K17" s="3">
        <v>0.51993999999999996</v>
      </c>
      <c r="L17" s="3">
        <v>0.47210000000000002</v>
      </c>
      <c r="M17" s="3">
        <v>0.42465000000000003</v>
      </c>
      <c r="N17" s="3">
        <v>0.38208999999999999</v>
      </c>
      <c r="O17" s="3">
        <v>0.33723999999999998</v>
      </c>
      <c r="P17" s="3">
        <v>0.29805999999999999</v>
      </c>
      <c r="Q17" s="3">
        <v>0.25785000000000002</v>
      </c>
      <c r="R17" s="3">
        <v>0.22065000000000001</v>
      </c>
      <c r="S17" s="3">
        <v>0.18942999999999999</v>
      </c>
      <c r="T17" s="3">
        <v>0.15866</v>
      </c>
      <c r="U17" s="3">
        <v>0.13350000000000001</v>
      </c>
      <c r="V17" s="3">
        <v>0.10935</v>
      </c>
      <c r="W17" s="3">
        <v>8.8510000000000005E-2</v>
      </c>
      <c r="X17" s="3">
        <v>7.2150000000000006E-2</v>
      </c>
      <c r="Y17" s="3">
        <v>5.7049999999999997E-2</v>
      </c>
      <c r="Z17" s="3">
        <v>4.5510000000000002E-2</v>
      </c>
      <c r="AA17" s="3">
        <v>3.5150000000000001E-2</v>
      </c>
      <c r="AB17" s="3">
        <v>2.6800000000000001E-2</v>
      </c>
      <c r="AC17" s="3">
        <v>2.068E-2</v>
      </c>
      <c r="AD17" s="3">
        <v>1.5389999999999999E-2</v>
      </c>
      <c r="AE17" s="3">
        <v>1.1599999999999999E-2</v>
      </c>
      <c r="AF17" s="3">
        <v>8.4200000000000004E-3</v>
      </c>
      <c r="AG17" s="3">
        <v>6.0400000000000002E-3</v>
      </c>
      <c r="AH17" s="3">
        <v>4.4000000000000003E-3</v>
      </c>
      <c r="AI17" s="3">
        <v>3.0699999999999998E-3</v>
      </c>
      <c r="AJ17" s="3">
        <v>4.4999999999999999E-4</v>
      </c>
      <c r="AK17" s="3">
        <v>5.0000000000000002E-5</v>
      </c>
      <c r="AL17" s="5">
        <f>Points[[#This Row],[8+]]-Points[[#This Row],[9+]]</f>
        <v>4.1470000000000007E-2</v>
      </c>
      <c r="AM17" s="5">
        <f>Points[[#This Row],[9+]]-Points[[#This Row],[10+]]</f>
        <v>4.6700000000000075E-2</v>
      </c>
      <c r="AN17" s="5">
        <f>Points[[#This Row],[10+]]-Points[[#This Row],[11+]]</f>
        <v>4.3619999999999992E-2</v>
      </c>
      <c r="AO17" s="5">
        <f>Points[[#This Row],[11+]]-Points[[#This Row],[12+]]</f>
        <v>4.7839999999999938E-2</v>
      </c>
      <c r="AP17" s="5">
        <f>Points[[#This Row],[12+]]-Points[[#This Row],[13+]]</f>
        <v>4.7449999999999992E-2</v>
      </c>
      <c r="AQ17" s="5">
        <f>Points[[#This Row],[13+]]-Points[[#This Row],[14+]]</f>
        <v>4.2560000000000042E-2</v>
      </c>
      <c r="AR17" s="5">
        <f>Points[[#This Row],[14+]]-Points[[#This Row],[15+]]</f>
        <v>4.4850000000000001E-2</v>
      </c>
      <c r="AS17" s="5">
        <f>Points[[#This Row],[15+]]-Points[[#This Row],[16+]]</f>
        <v>3.9179999999999993E-2</v>
      </c>
      <c r="AT17" s="5">
        <f>Points[[#This Row],[16+]]-Points[[#This Row],[17+]]</f>
        <v>4.0209999999999968E-2</v>
      </c>
      <c r="AU17" s="5">
        <f>Points[[#This Row],[17+]]-Points[[#This Row],[18+]]</f>
        <v>3.7200000000000011E-2</v>
      </c>
      <c r="AV17" s="5">
        <f>Points[[#This Row],[18+]]-Points[[#This Row],[19+]]</f>
        <v>3.1220000000000026E-2</v>
      </c>
      <c r="AW17" s="5">
        <f>Points[[#This Row],[19+]]-Points[[#This Row],[20+]]</f>
        <v>3.0769999999999992E-2</v>
      </c>
      <c r="AX17" s="5">
        <f>Points[[#This Row],[20+]]-Points[[#This Row],[21+]]</f>
        <v>2.5159999999999988E-2</v>
      </c>
      <c r="AY17" s="5">
        <f>Points[[#This Row],[21+]]-Points[[#This Row],[22+]]</f>
        <v>2.4150000000000005E-2</v>
      </c>
      <c r="AZ17" s="5">
        <f>Points[[#This Row],[22+]]-Points[[#This Row],[23+]]</f>
        <v>2.0839999999999997E-2</v>
      </c>
      <c r="BA17" s="5">
        <f>Points[[#This Row],[23+]]-Points[[#This Row],[24+]]</f>
        <v>1.636E-2</v>
      </c>
      <c r="BB17" s="5">
        <f>Points[[#This Row],[24+]]-Points[[#This Row],[25+]]</f>
        <v>1.5100000000000009E-2</v>
      </c>
      <c r="BC17" s="5">
        <f>Points[[#This Row],[25+]]-Points[[#This Row],[26+]]</f>
        <v>1.1539999999999995E-2</v>
      </c>
      <c r="BD17" s="5">
        <f>Points[[#This Row],[26+]]-Points[[#This Row],[27+]]</f>
        <v>1.0360000000000001E-2</v>
      </c>
      <c r="BE17" s="5">
        <f>Points[[#This Row],[27+]]-Points[[#This Row],[28+]]</f>
        <v>8.3499999999999998E-3</v>
      </c>
      <c r="BF17" s="5">
        <f>Points[[#This Row],[28+]]-Points[[#This Row],[29+]]</f>
        <v>6.1200000000000004E-3</v>
      </c>
      <c r="BG17" s="5">
        <f>Points[[#This Row],[29+]]-Points[[#This Row],[30+]]</f>
        <v>5.2900000000000013E-3</v>
      </c>
      <c r="BH17" s="5">
        <f>Points[[#This Row],[30+]]-Points[[#This Row],[31+]]</f>
        <v>3.79E-3</v>
      </c>
      <c r="BI17" s="5">
        <f>Points[[#This Row],[31+]]-Points[[#This Row],[32+]]</f>
        <v>3.1799999999999988E-3</v>
      </c>
      <c r="BJ17" s="5">
        <f>Points[[#This Row],[32+]]-Points[[#This Row],[33+]]</f>
        <v>2.3800000000000002E-3</v>
      </c>
      <c r="BK17" s="5">
        <f>Points[[#This Row],[33+]]-Points[[#This Row],[34+]]</f>
        <v>1.64E-3</v>
      </c>
      <c r="BL17" s="5">
        <f>Points[[#This Row],[34+]]-Points[[#This Row],[35+]]</f>
        <v>1.3300000000000005E-3</v>
      </c>
      <c r="BM17" s="5">
        <f>Points[[#This Row],[35+]]-Points[[#This Row],[40+]]</f>
        <v>2.6199999999999999E-3</v>
      </c>
      <c r="BN17" s="5">
        <f>Points[[#This Row],[40+]]-Points[[#This Row],[45+]]</f>
        <v>3.9999999999999996E-4</v>
      </c>
    </row>
    <row r="18" spans="1:66" x14ac:dyDescent="0.25">
      <c r="A18" s="10">
        <v>22400717</v>
      </c>
      <c r="B18" s="4" t="s">
        <v>91</v>
      </c>
      <c r="C18" s="4" t="s">
        <v>90</v>
      </c>
      <c r="D18" s="11">
        <v>0.79166666666666663</v>
      </c>
      <c r="E18" s="6" t="str">
        <f>HYPERLINK("https://www.nba.com/stats/player/1631217/boxscores-traditional", "Moussa Diabaté")</f>
        <v>Moussa Diabaté</v>
      </c>
      <c r="F18">
        <v>9</v>
      </c>
      <c r="G18" s="4">
        <v>3.742</v>
      </c>
      <c r="H18" s="3">
        <v>0.60641999999999996</v>
      </c>
      <c r="I18" s="3">
        <v>0.5</v>
      </c>
      <c r="J18" s="3">
        <v>0.39357999999999999</v>
      </c>
      <c r="K18" s="3">
        <v>0.29805999999999999</v>
      </c>
      <c r="L18" s="3">
        <v>0.21185999999999999</v>
      </c>
      <c r="M18" s="3">
        <v>0.14230999999999999</v>
      </c>
      <c r="N18" s="3">
        <v>9.0120000000000006E-2</v>
      </c>
      <c r="O18" s="3">
        <v>5.4800000000000001E-2</v>
      </c>
      <c r="P18" s="3">
        <v>3.074E-2</v>
      </c>
      <c r="Q18" s="3">
        <v>1.618E-2</v>
      </c>
      <c r="R18" s="3">
        <v>7.9799999999999992E-3</v>
      </c>
      <c r="S18" s="3">
        <v>3.79E-3</v>
      </c>
      <c r="T18" s="3">
        <v>1.64E-3</v>
      </c>
      <c r="U18" s="3">
        <v>6.6E-4</v>
      </c>
      <c r="V18" s="3">
        <v>2.5999999999999998E-4</v>
      </c>
      <c r="W18" s="3">
        <v>9.0000000000000006E-5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5">
        <f>Points[[#This Row],[8+]]-Points[[#This Row],[9+]]</f>
        <v>0.10641999999999996</v>
      </c>
      <c r="AM18" s="5">
        <f>Points[[#This Row],[9+]]-Points[[#This Row],[10+]]</f>
        <v>0.10642000000000001</v>
      </c>
      <c r="AN18" s="5">
        <f>Points[[#This Row],[10+]]-Points[[#This Row],[11+]]</f>
        <v>9.5519999999999994E-2</v>
      </c>
      <c r="AO18" s="5">
        <f>Points[[#This Row],[11+]]-Points[[#This Row],[12+]]</f>
        <v>8.6199999999999999E-2</v>
      </c>
      <c r="AP18" s="5">
        <f>Points[[#This Row],[12+]]-Points[[#This Row],[13+]]</f>
        <v>6.9550000000000001E-2</v>
      </c>
      <c r="AQ18" s="5">
        <f>Points[[#This Row],[13+]]-Points[[#This Row],[14+]]</f>
        <v>5.2189999999999986E-2</v>
      </c>
      <c r="AR18" s="5">
        <f>Points[[#This Row],[14+]]-Points[[#This Row],[15+]]</f>
        <v>3.5320000000000004E-2</v>
      </c>
      <c r="AS18" s="5">
        <f>Points[[#This Row],[15+]]-Points[[#This Row],[16+]]</f>
        <v>2.4060000000000002E-2</v>
      </c>
      <c r="AT18" s="5">
        <f>Points[[#This Row],[16+]]-Points[[#This Row],[17+]]</f>
        <v>1.456E-2</v>
      </c>
      <c r="AU18" s="5">
        <f>Points[[#This Row],[17+]]-Points[[#This Row],[18+]]</f>
        <v>8.2000000000000007E-3</v>
      </c>
      <c r="AV18" s="5">
        <f>Points[[#This Row],[18+]]-Points[[#This Row],[19+]]</f>
        <v>4.1899999999999993E-3</v>
      </c>
      <c r="AW18" s="5">
        <f>Points[[#This Row],[19+]]-Points[[#This Row],[20+]]</f>
        <v>2.15E-3</v>
      </c>
      <c r="AX18" s="5">
        <f>Points[[#This Row],[20+]]-Points[[#This Row],[21+]]</f>
        <v>9.7999999999999997E-4</v>
      </c>
      <c r="AY18" s="5">
        <f>Points[[#This Row],[21+]]-Points[[#This Row],[22+]]</f>
        <v>4.0000000000000002E-4</v>
      </c>
      <c r="AZ18" s="5">
        <f>Points[[#This Row],[22+]]-Points[[#This Row],[23+]]</f>
        <v>1.6999999999999996E-4</v>
      </c>
      <c r="BA18" s="5">
        <f>Points[[#This Row],[23+]]-Points[[#This Row],[24+]]</f>
        <v>9.0000000000000006E-5</v>
      </c>
      <c r="BB18" s="5">
        <f>Points[[#This Row],[24+]]-Points[[#This Row],[25+]]</f>
        <v>0</v>
      </c>
      <c r="BC18" s="5">
        <f>Points[[#This Row],[25+]]-Points[[#This Row],[26+]]</f>
        <v>0</v>
      </c>
      <c r="BD18" s="5">
        <f>Points[[#This Row],[26+]]-Points[[#This Row],[27+]]</f>
        <v>0</v>
      </c>
      <c r="BE18" s="5">
        <f>Points[[#This Row],[27+]]-Points[[#This Row],[28+]]</f>
        <v>0</v>
      </c>
      <c r="BF18" s="5">
        <f>Points[[#This Row],[28+]]-Points[[#This Row],[29+]]</f>
        <v>0</v>
      </c>
      <c r="BG18" s="5">
        <f>Points[[#This Row],[29+]]-Points[[#This Row],[30+]]</f>
        <v>0</v>
      </c>
      <c r="BH18" s="5">
        <f>Points[[#This Row],[30+]]-Points[[#This Row],[31+]]</f>
        <v>0</v>
      </c>
      <c r="BI18" s="5">
        <f>Points[[#This Row],[31+]]-Points[[#This Row],[32+]]</f>
        <v>0</v>
      </c>
      <c r="BJ18" s="5">
        <f>Points[[#This Row],[32+]]-Points[[#This Row],[33+]]</f>
        <v>0</v>
      </c>
      <c r="BK18" s="5">
        <f>Points[[#This Row],[33+]]-Points[[#This Row],[34+]]</f>
        <v>0</v>
      </c>
      <c r="BL18" s="5">
        <f>Points[[#This Row],[34+]]-Points[[#This Row],[35+]]</f>
        <v>0</v>
      </c>
      <c r="BM18" s="5">
        <f>Points[[#This Row],[35+]]-Points[[#This Row],[40+]]</f>
        <v>0</v>
      </c>
      <c r="BN18" s="5">
        <f>Points[[#This Row],[40+]]-Points[[#This Row],[45+]]</f>
        <v>0</v>
      </c>
    </row>
    <row r="19" spans="1:66" x14ac:dyDescent="0.25">
      <c r="A19" s="10">
        <v>22400717</v>
      </c>
      <c r="B19" s="4" t="s">
        <v>91</v>
      </c>
      <c r="C19" s="4" t="s">
        <v>90</v>
      </c>
      <c r="D19" s="11">
        <v>0.79166666666666663</v>
      </c>
      <c r="E19" s="6" t="str">
        <f>HYPERLINK("https://www.nba.com/stats/player/1642354/boxscores-traditional", "KJ Simpson")</f>
        <v>KJ Simpson</v>
      </c>
      <c r="F19">
        <v>8</v>
      </c>
      <c r="G19" s="4">
        <v>0.89400000000000002</v>
      </c>
      <c r="H19" s="3">
        <v>0.5</v>
      </c>
      <c r="I19" s="3">
        <v>0.13136</v>
      </c>
      <c r="J19" s="3">
        <v>1.255E-2</v>
      </c>
      <c r="K19" s="3">
        <v>3.8999999999999999E-4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5">
        <f>Points[[#This Row],[8+]]-Points[[#This Row],[9+]]</f>
        <v>0.36863999999999997</v>
      </c>
      <c r="AM19" s="5">
        <f>Points[[#This Row],[9+]]-Points[[#This Row],[10+]]</f>
        <v>0.11881</v>
      </c>
      <c r="AN19" s="5">
        <f>Points[[#This Row],[10+]]-Points[[#This Row],[11+]]</f>
        <v>1.2160000000000001E-2</v>
      </c>
      <c r="AO19" s="5">
        <f>Points[[#This Row],[11+]]-Points[[#This Row],[12+]]</f>
        <v>3.8999999999999999E-4</v>
      </c>
      <c r="AP19" s="5">
        <f>Points[[#This Row],[12+]]-Points[[#This Row],[13+]]</f>
        <v>0</v>
      </c>
      <c r="AQ19" s="5">
        <f>Points[[#This Row],[13+]]-Points[[#This Row],[14+]]</f>
        <v>0</v>
      </c>
      <c r="AR19" s="5">
        <f>Points[[#This Row],[14+]]-Points[[#This Row],[15+]]</f>
        <v>0</v>
      </c>
      <c r="AS19" s="5">
        <f>Points[[#This Row],[15+]]-Points[[#This Row],[16+]]</f>
        <v>0</v>
      </c>
      <c r="AT19" s="5">
        <f>Points[[#This Row],[16+]]-Points[[#This Row],[17+]]</f>
        <v>0</v>
      </c>
      <c r="AU19" s="5">
        <f>Points[[#This Row],[17+]]-Points[[#This Row],[18+]]</f>
        <v>0</v>
      </c>
      <c r="AV19" s="5">
        <f>Points[[#This Row],[18+]]-Points[[#This Row],[19+]]</f>
        <v>0</v>
      </c>
      <c r="AW19" s="5">
        <f>Points[[#This Row],[19+]]-Points[[#This Row],[20+]]</f>
        <v>0</v>
      </c>
      <c r="AX19" s="5">
        <f>Points[[#This Row],[20+]]-Points[[#This Row],[21+]]</f>
        <v>0</v>
      </c>
      <c r="AY19" s="5">
        <f>Points[[#This Row],[21+]]-Points[[#This Row],[22+]]</f>
        <v>0</v>
      </c>
      <c r="AZ19" s="5">
        <f>Points[[#This Row],[22+]]-Points[[#This Row],[23+]]</f>
        <v>0</v>
      </c>
      <c r="BA19" s="5">
        <f>Points[[#This Row],[23+]]-Points[[#This Row],[24+]]</f>
        <v>0</v>
      </c>
      <c r="BB19" s="5">
        <f>Points[[#This Row],[24+]]-Points[[#This Row],[25+]]</f>
        <v>0</v>
      </c>
      <c r="BC19" s="5">
        <f>Points[[#This Row],[25+]]-Points[[#This Row],[26+]]</f>
        <v>0</v>
      </c>
      <c r="BD19" s="5">
        <f>Points[[#This Row],[26+]]-Points[[#This Row],[27+]]</f>
        <v>0</v>
      </c>
      <c r="BE19" s="5">
        <f>Points[[#This Row],[27+]]-Points[[#This Row],[28+]]</f>
        <v>0</v>
      </c>
      <c r="BF19" s="5">
        <f>Points[[#This Row],[28+]]-Points[[#This Row],[29+]]</f>
        <v>0</v>
      </c>
      <c r="BG19" s="5">
        <f>Points[[#This Row],[29+]]-Points[[#This Row],[30+]]</f>
        <v>0</v>
      </c>
      <c r="BH19" s="5">
        <f>Points[[#This Row],[30+]]-Points[[#This Row],[31+]]</f>
        <v>0</v>
      </c>
      <c r="BI19" s="5">
        <f>Points[[#This Row],[31+]]-Points[[#This Row],[32+]]</f>
        <v>0</v>
      </c>
      <c r="BJ19" s="5">
        <f>Points[[#This Row],[32+]]-Points[[#This Row],[33+]]</f>
        <v>0</v>
      </c>
      <c r="BK19" s="5">
        <f>Points[[#This Row],[33+]]-Points[[#This Row],[34+]]</f>
        <v>0</v>
      </c>
      <c r="BL19" s="5">
        <f>Points[[#This Row],[34+]]-Points[[#This Row],[35+]]</f>
        <v>0</v>
      </c>
      <c r="BM19" s="5">
        <f>Points[[#This Row],[35+]]-Points[[#This Row],[40+]]</f>
        <v>0</v>
      </c>
      <c r="BN19" s="5">
        <f>Points[[#This Row],[40+]]-Points[[#This Row],[45+]]</f>
        <v>0</v>
      </c>
    </row>
    <row r="20" spans="1:66" x14ac:dyDescent="0.25">
      <c r="A20" s="10">
        <v>22400718</v>
      </c>
      <c r="B20" s="4" t="s">
        <v>82</v>
      </c>
      <c r="C20" s="4" t="s">
        <v>92</v>
      </c>
      <c r="D20" s="11">
        <v>0.79166666666666663</v>
      </c>
      <c r="E20" s="6" t="str">
        <f>HYPERLINK("https://www.nba.com/stats/player/1629636/boxscores-traditional", "Darius Garland")</f>
        <v>Darius Garland</v>
      </c>
      <c r="F20">
        <v>25.8</v>
      </c>
      <c r="G20" s="4">
        <v>7.3049999999999997</v>
      </c>
      <c r="H20" s="3">
        <v>0.99265999999999999</v>
      </c>
      <c r="I20" s="3">
        <v>0.98928000000000005</v>
      </c>
      <c r="J20" s="3">
        <v>0.98460999999999999</v>
      </c>
      <c r="K20" s="3">
        <v>0.97882000000000002</v>
      </c>
      <c r="L20" s="3">
        <v>0.97062000000000004</v>
      </c>
      <c r="M20" s="3">
        <v>0.95994000000000002</v>
      </c>
      <c r="N20" s="3">
        <v>0.94738</v>
      </c>
      <c r="O20" s="3">
        <v>0.93056000000000005</v>
      </c>
      <c r="P20" s="3">
        <v>0.90988000000000002</v>
      </c>
      <c r="Q20" s="3">
        <v>0.88492999999999999</v>
      </c>
      <c r="R20" s="3">
        <v>0.85768999999999995</v>
      </c>
      <c r="S20" s="3">
        <v>0.82381000000000004</v>
      </c>
      <c r="T20" s="3">
        <v>0.78524000000000005</v>
      </c>
      <c r="U20" s="3">
        <v>0.74536999999999998</v>
      </c>
      <c r="V20" s="3">
        <v>0.69847000000000004</v>
      </c>
      <c r="W20" s="3">
        <v>0.64802999999999999</v>
      </c>
      <c r="X20" s="3">
        <v>0.59870999999999996</v>
      </c>
      <c r="Y20" s="3">
        <v>0.54379999999999995</v>
      </c>
      <c r="Z20" s="3">
        <v>0.48803000000000002</v>
      </c>
      <c r="AA20" s="3">
        <v>0.43643999999999999</v>
      </c>
      <c r="AB20" s="3">
        <v>0.38208999999999999</v>
      </c>
      <c r="AC20" s="3">
        <v>0.32996999999999999</v>
      </c>
      <c r="AD20" s="3">
        <v>0.28433999999999998</v>
      </c>
      <c r="AE20" s="3">
        <v>0.23885000000000001</v>
      </c>
      <c r="AF20" s="3">
        <v>0.19766</v>
      </c>
      <c r="AG20" s="3">
        <v>0.16109000000000001</v>
      </c>
      <c r="AH20" s="3">
        <v>0.13136</v>
      </c>
      <c r="AI20" s="3">
        <v>0.10383000000000001</v>
      </c>
      <c r="AJ20" s="3">
        <v>2.6190000000000001E-2</v>
      </c>
      <c r="AK20" s="3">
        <v>4.2700000000000004E-3</v>
      </c>
      <c r="AL20" s="5">
        <f>Points[[#This Row],[8+]]-Points[[#This Row],[9+]]</f>
        <v>3.3799999999999386E-3</v>
      </c>
      <c r="AM20" s="5">
        <f>Points[[#This Row],[9+]]-Points[[#This Row],[10+]]</f>
        <v>4.670000000000063E-3</v>
      </c>
      <c r="AN20" s="5">
        <f>Points[[#This Row],[10+]]-Points[[#This Row],[11+]]</f>
        <v>5.7899999999999618E-3</v>
      </c>
      <c r="AO20" s="5">
        <f>Points[[#This Row],[11+]]-Points[[#This Row],[12+]]</f>
        <v>8.1999999999999851E-3</v>
      </c>
      <c r="AP20" s="5">
        <f>Points[[#This Row],[12+]]-Points[[#This Row],[13+]]</f>
        <v>1.0680000000000023E-2</v>
      </c>
      <c r="AQ20" s="5">
        <f>Points[[#This Row],[13+]]-Points[[#This Row],[14+]]</f>
        <v>1.2560000000000016E-2</v>
      </c>
      <c r="AR20" s="5">
        <f>Points[[#This Row],[14+]]-Points[[#This Row],[15+]]</f>
        <v>1.6819999999999946E-2</v>
      </c>
      <c r="AS20" s="5">
        <f>Points[[#This Row],[15+]]-Points[[#This Row],[16+]]</f>
        <v>2.0680000000000032E-2</v>
      </c>
      <c r="AT20" s="5">
        <f>Points[[#This Row],[16+]]-Points[[#This Row],[17+]]</f>
        <v>2.4950000000000028E-2</v>
      </c>
      <c r="AU20" s="5">
        <f>Points[[#This Row],[17+]]-Points[[#This Row],[18+]]</f>
        <v>2.7240000000000042E-2</v>
      </c>
      <c r="AV20" s="5">
        <f>Points[[#This Row],[18+]]-Points[[#This Row],[19+]]</f>
        <v>3.387999999999991E-2</v>
      </c>
      <c r="AW20" s="5">
        <f>Points[[#This Row],[19+]]-Points[[#This Row],[20+]]</f>
        <v>3.8569999999999993E-2</v>
      </c>
      <c r="AX20" s="5">
        <f>Points[[#This Row],[20+]]-Points[[#This Row],[21+]]</f>
        <v>3.9870000000000072E-2</v>
      </c>
      <c r="AY20" s="5">
        <f>Points[[#This Row],[21+]]-Points[[#This Row],[22+]]</f>
        <v>4.6899999999999942E-2</v>
      </c>
      <c r="AZ20" s="5">
        <f>Points[[#This Row],[22+]]-Points[[#This Row],[23+]]</f>
        <v>5.044000000000004E-2</v>
      </c>
      <c r="BA20" s="5">
        <f>Points[[#This Row],[23+]]-Points[[#This Row],[24+]]</f>
        <v>4.932000000000003E-2</v>
      </c>
      <c r="BB20" s="5">
        <f>Points[[#This Row],[24+]]-Points[[#This Row],[25+]]</f>
        <v>5.4910000000000014E-2</v>
      </c>
      <c r="BC20" s="5">
        <f>Points[[#This Row],[25+]]-Points[[#This Row],[26+]]</f>
        <v>5.5769999999999931E-2</v>
      </c>
      <c r="BD20" s="5">
        <f>Points[[#This Row],[26+]]-Points[[#This Row],[27+]]</f>
        <v>5.1590000000000025E-2</v>
      </c>
      <c r="BE20" s="5">
        <f>Points[[#This Row],[27+]]-Points[[#This Row],[28+]]</f>
        <v>5.4350000000000009E-2</v>
      </c>
      <c r="BF20" s="5">
        <f>Points[[#This Row],[28+]]-Points[[#This Row],[29+]]</f>
        <v>5.212E-2</v>
      </c>
      <c r="BG20" s="5">
        <f>Points[[#This Row],[29+]]-Points[[#This Row],[30+]]</f>
        <v>4.5630000000000004E-2</v>
      </c>
      <c r="BH20" s="5">
        <f>Points[[#This Row],[30+]]-Points[[#This Row],[31+]]</f>
        <v>4.5489999999999975E-2</v>
      </c>
      <c r="BI20" s="5">
        <f>Points[[#This Row],[31+]]-Points[[#This Row],[32+]]</f>
        <v>4.1190000000000004E-2</v>
      </c>
      <c r="BJ20" s="5">
        <f>Points[[#This Row],[32+]]-Points[[#This Row],[33+]]</f>
        <v>3.6569999999999991E-2</v>
      </c>
      <c r="BK20" s="5">
        <f>Points[[#This Row],[33+]]-Points[[#This Row],[34+]]</f>
        <v>2.9730000000000006E-2</v>
      </c>
      <c r="BL20" s="5">
        <f>Points[[#This Row],[34+]]-Points[[#This Row],[35+]]</f>
        <v>2.7529999999999999E-2</v>
      </c>
      <c r="BM20" s="5">
        <f>Points[[#This Row],[35+]]-Points[[#This Row],[40+]]</f>
        <v>7.7640000000000001E-2</v>
      </c>
      <c r="BN20" s="5">
        <f>Points[[#This Row],[40+]]-Points[[#This Row],[45+]]</f>
        <v>2.1920000000000002E-2</v>
      </c>
    </row>
    <row r="21" spans="1:66" x14ac:dyDescent="0.25">
      <c r="A21" s="10">
        <v>22400718</v>
      </c>
      <c r="B21" s="4" t="s">
        <v>82</v>
      </c>
      <c r="C21" s="4" t="s">
        <v>92</v>
      </c>
      <c r="D21" s="11">
        <v>0.79166666666666663</v>
      </c>
      <c r="E21" s="6" t="str">
        <f>HYPERLINK("https://www.nba.com/stats/player/1628378/boxscores-traditional", "Donovan Mitchell")</f>
        <v>Donovan Mitchell</v>
      </c>
      <c r="F21">
        <v>24.4</v>
      </c>
      <c r="G21" s="4">
        <v>7.7610000000000001</v>
      </c>
      <c r="H21" s="3">
        <v>0.98257000000000005</v>
      </c>
      <c r="I21" s="3">
        <v>0.97614999999999996</v>
      </c>
      <c r="J21" s="3">
        <v>0.96855999999999998</v>
      </c>
      <c r="K21" s="3">
        <v>0.95818000000000003</v>
      </c>
      <c r="L21" s="3">
        <v>0.94520000000000004</v>
      </c>
      <c r="M21" s="3">
        <v>0.92922000000000005</v>
      </c>
      <c r="N21" s="3">
        <v>0.90988000000000002</v>
      </c>
      <c r="O21" s="3">
        <v>0.88685999999999998</v>
      </c>
      <c r="P21" s="3">
        <v>0.85992999999999997</v>
      </c>
      <c r="Q21" s="3">
        <v>0.82894000000000001</v>
      </c>
      <c r="R21" s="3">
        <v>0.79388999999999998</v>
      </c>
      <c r="S21" s="3">
        <v>0.75804000000000005</v>
      </c>
      <c r="T21" s="3">
        <v>0.71565999999999996</v>
      </c>
      <c r="U21" s="3">
        <v>0.67003000000000001</v>
      </c>
      <c r="V21" s="3">
        <v>0.62172000000000005</v>
      </c>
      <c r="W21" s="3">
        <v>0.57142000000000004</v>
      </c>
      <c r="X21" s="3">
        <v>0.51993999999999996</v>
      </c>
      <c r="Y21" s="3">
        <v>0.46811999999999998</v>
      </c>
      <c r="Z21" s="3">
        <v>0.41682999999999998</v>
      </c>
      <c r="AA21" s="3">
        <v>0.36692999999999998</v>
      </c>
      <c r="AB21" s="3">
        <v>0.32275999999999999</v>
      </c>
      <c r="AC21" s="3">
        <v>0.27760000000000001</v>
      </c>
      <c r="AD21" s="3">
        <v>0.23576</v>
      </c>
      <c r="AE21" s="3">
        <v>0.19766</v>
      </c>
      <c r="AF21" s="3">
        <v>0.16353999999999999</v>
      </c>
      <c r="AG21" s="3">
        <v>0.13350000000000001</v>
      </c>
      <c r="AH21" s="3">
        <v>0.10749</v>
      </c>
      <c r="AI21" s="3">
        <v>8.5339999999999999E-2</v>
      </c>
      <c r="AJ21" s="3">
        <v>2.222E-2</v>
      </c>
      <c r="AK21" s="3">
        <v>4.0200000000000001E-3</v>
      </c>
      <c r="AL21" s="5">
        <f>Points[[#This Row],[8+]]-Points[[#This Row],[9+]]</f>
        <v>6.4200000000000923E-3</v>
      </c>
      <c r="AM21" s="5">
        <f>Points[[#This Row],[9+]]-Points[[#This Row],[10+]]</f>
        <v>7.5899999999999856E-3</v>
      </c>
      <c r="AN21" s="5">
        <f>Points[[#This Row],[10+]]-Points[[#This Row],[11+]]</f>
        <v>1.0379999999999945E-2</v>
      </c>
      <c r="AO21" s="5">
        <f>Points[[#This Row],[11+]]-Points[[#This Row],[12+]]</f>
        <v>1.2979999999999992E-2</v>
      </c>
      <c r="AP21" s="5">
        <f>Points[[#This Row],[12+]]-Points[[#This Row],[13+]]</f>
        <v>1.5979999999999994E-2</v>
      </c>
      <c r="AQ21" s="5">
        <f>Points[[#This Row],[13+]]-Points[[#This Row],[14+]]</f>
        <v>1.9340000000000024E-2</v>
      </c>
      <c r="AR21" s="5">
        <f>Points[[#This Row],[14+]]-Points[[#This Row],[15+]]</f>
        <v>2.302000000000004E-2</v>
      </c>
      <c r="AS21" s="5">
        <f>Points[[#This Row],[15+]]-Points[[#This Row],[16+]]</f>
        <v>2.6930000000000009E-2</v>
      </c>
      <c r="AT21" s="5">
        <f>Points[[#This Row],[16+]]-Points[[#This Row],[17+]]</f>
        <v>3.0989999999999962E-2</v>
      </c>
      <c r="AU21" s="5">
        <f>Points[[#This Row],[17+]]-Points[[#This Row],[18+]]</f>
        <v>3.5050000000000026E-2</v>
      </c>
      <c r="AV21" s="5">
        <f>Points[[#This Row],[18+]]-Points[[#This Row],[19+]]</f>
        <v>3.5849999999999937E-2</v>
      </c>
      <c r="AW21" s="5">
        <f>Points[[#This Row],[19+]]-Points[[#This Row],[20+]]</f>
        <v>4.2380000000000084E-2</v>
      </c>
      <c r="AX21" s="5">
        <f>Points[[#This Row],[20+]]-Points[[#This Row],[21+]]</f>
        <v>4.5629999999999948E-2</v>
      </c>
      <c r="AY21" s="5">
        <f>Points[[#This Row],[21+]]-Points[[#This Row],[22+]]</f>
        <v>4.8309999999999964E-2</v>
      </c>
      <c r="AZ21" s="5">
        <f>Points[[#This Row],[22+]]-Points[[#This Row],[23+]]</f>
        <v>5.0300000000000011E-2</v>
      </c>
      <c r="BA21" s="5">
        <f>Points[[#This Row],[23+]]-Points[[#This Row],[24+]]</f>
        <v>5.1480000000000081E-2</v>
      </c>
      <c r="BB21" s="5">
        <f>Points[[#This Row],[24+]]-Points[[#This Row],[25+]]</f>
        <v>5.1819999999999977E-2</v>
      </c>
      <c r="BC21" s="5">
        <f>Points[[#This Row],[25+]]-Points[[#This Row],[26+]]</f>
        <v>5.1290000000000002E-2</v>
      </c>
      <c r="BD21" s="5">
        <f>Points[[#This Row],[26+]]-Points[[#This Row],[27+]]</f>
        <v>4.99E-2</v>
      </c>
      <c r="BE21" s="5">
        <f>Points[[#This Row],[27+]]-Points[[#This Row],[28+]]</f>
        <v>4.4169999999999987E-2</v>
      </c>
      <c r="BF21" s="5">
        <f>Points[[#This Row],[28+]]-Points[[#This Row],[29+]]</f>
        <v>4.5159999999999978E-2</v>
      </c>
      <c r="BG21" s="5">
        <f>Points[[#This Row],[29+]]-Points[[#This Row],[30+]]</f>
        <v>4.1840000000000016E-2</v>
      </c>
      <c r="BH21" s="5">
        <f>Points[[#This Row],[30+]]-Points[[#This Row],[31+]]</f>
        <v>3.8099999999999995E-2</v>
      </c>
      <c r="BI21" s="5">
        <f>Points[[#This Row],[31+]]-Points[[#This Row],[32+]]</f>
        <v>3.4120000000000011E-2</v>
      </c>
      <c r="BJ21" s="5">
        <f>Points[[#This Row],[32+]]-Points[[#This Row],[33+]]</f>
        <v>3.0039999999999983E-2</v>
      </c>
      <c r="BK21" s="5">
        <f>Points[[#This Row],[33+]]-Points[[#This Row],[34+]]</f>
        <v>2.6010000000000005E-2</v>
      </c>
      <c r="BL21" s="5">
        <f>Points[[#This Row],[34+]]-Points[[#This Row],[35+]]</f>
        <v>2.2150000000000003E-2</v>
      </c>
      <c r="BM21" s="5">
        <f>Points[[#This Row],[35+]]-Points[[#This Row],[40+]]</f>
        <v>6.3119999999999996E-2</v>
      </c>
      <c r="BN21" s="5">
        <f>Points[[#This Row],[40+]]-Points[[#This Row],[45+]]</f>
        <v>1.8200000000000001E-2</v>
      </c>
    </row>
    <row r="22" spans="1:66" x14ac:dyDescent="0.25">
      <c r="A22" s="10">
        <v>22400718</v>
      </c>
      <c r="B22" s="4" t="s">
        <v>82</v>
      </c>
      <c r="C22" s="4" t="s">
        <v>92</v>
      </c>
      <c r="D22" s="11">
        <v>0.79166666666666663</v>
      </c>
      <c r="E22" s="6" t="str">
        <f>HYPERLINK("https://www.nba.com/stats/player/1628386/boxscores-traditional", "Jarrett Allen")</f>
        <v>Jarrett Allen</v>
      </c>
      <c r="F22">
        <v>13.4</v>
      </c>
      <c r="G22" s="4">
        <v>2.7279999999999998</v>
      </c>
      <c r="H22" s="3">
        <v>0.97614999999999996</v>
      </c>
      <c r="I22" s="3">
        <v>0.94630000000000003</v>
      </c>
      <c r="J22" s="3">
        <v>0.89434999999999998</v>
      </c>
      <c r="K22" s="3">
        <v>0.81057000000000001</v>
      </c>
      <c r="L22" s="3">
        <v>0.69496999999999998</v>
      </c>
      <c r="M22" s="3">
        <v>0.55962000000000001</v>
      </c>
      <c r="N22" s="3">
        <v>0.41293999999999997</v>
      </c>
      <c r="O22" s="3">
        <v>0.27760000000000001</v>
      </c>
      <c r="P22" s="3">
        <v>0.17105999999999999</v>
      </c>
      <c r="Q22" s="3">
        <v>9.3420000000000003E-2</v>
      </c>
      <c r="R22" s="3">
        <v>4.5510000000000002E-2</v>
      </c>
      <c r="S22" s="3">
        <v>2.018E-2</v>
      </c>
      <c r="T22" s="3">
        <v>7.7600000000000004E-3</v>
      </c>
      <c r="U22" s="3">
        <v>2.64E-3</v>
      </c>
      <c r="V22" s="3">
        <v>8.1999999999999998E-4</v>
      </c>
      <c r="W22" s="3">
        <v>2.2000000000000001E-4</v>
      </c>
      <c r="X22" s="3">
        <v>5.0000000000000002E-5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5">
        <f>Points[[#This Row],[8+]]-Points[[#This Row],[9+]]</f>
        <v>2.9849999999999932E-2</v>
      </c>
      <c r="AM22" s="5">
        <f>Points[[#This Row],[9+]]-Points[[#This Row],[10+]]</f>
        <v>5.1950000000000052E-2</v>
      </c>
      <c r="AN22" s="5">
        <f>Points[[#This Row],[10+]]-Points[[#This Row],[11+]]</f>
        <v>8.3779999999999966E-2</v>
      </c>
      <c r="AO22" s="5">
        <f>Points[[#This Row],[11+]]-Points[[#This Row],[12+]]</f>
        <v>0.11560000000000004</v>
      </c>
      <c r="AP22" s="5">
        <f>Points[[#This Row],[12+]]-Points[[#This Row],[13+]]</f>
        <v>0.13534999999999997</v>
      </c>
      <c r="AQ22" s="5">
        <f>Points[[#This Row],[13+]]-Points[[#This Row],[14+]]</f>
        <v>0.14668000000000003</v>
      </c>
      <c r="AR22" s="5">
        <f>Points[[#This Row],[14+]]-Points[[#This Row],[15+]]</f>
        <v>0.13533999999999996</v>
      </c>
      <c r="AS22" s="5">
        <f>Points[[#This Row],[15+]]-Points[[#This Row],[16+]]</f>
        <v>0.10654000000000002</v>
      </c>
      <c r="AT22" s="5">
        <f>Points[[#This Row],[16+]]-Points[[#This Row],[17+]]</f>
        <v>7.7639999999999987E-2</v>
      </c>
      <c r="AU22" s="5">
        <f>Points[[#This Row],[17+]]-Points[[#This Row],[18+]]</f>
        <v>4.7910000000000001E-2</v>
      </c>
      <c r="AV22" s="5">
        <f>Points[[#This Row],[18+]]-Points[[#This Row],[19+]]</f>
        <v>2.5330000000000002E-2</v>
      </c>
      <c r="AW22" s="5">
        <f>Points[[#This Row],[19+]]-Points[[#This Row],[20+]]</f>
        <v>1.242E-2</v>
      </c>
      <c r="AX22" s="5">
        <f>Points[[#This Row],[20+]]-Points[[#This Row],[21+]]</f>
        <v>5.1200000000000004E-3</v>
      </c>
      <c r="AY22" s="5">
        <f>Points[[#This Row],[21+]]-Points[[#This Row],[22+]]</f>
        <v>1.82E-3</v>
      </c>
      <c r="AZ22" s="5">
        <f>Points[[#This Row],[22+]]-Points[[#This Row],[23+]]</f>
        <v>5.9999999999999995E-4</v>
      </c>
      <c r="BA22" s="5">
        <f>Points[[#This Row],[23+]]-Points[[#This Row],[24+]]</f>
        <v>1.7000000000000001E-4</v>
      </c>
      <c r="BB22" s="5">
        <f>Points[[#This Row],[24+]]-Points[[#This Row],[25+]]</f>
        <v>5.0000000000000002E-5</v>
      </c>
      <c r="BC22" s="5">
        <f>Points[[#This Row],[25+]]-Points[[#This Row],[26+]]</f>
        <v>0</v>
      </c>
      <c r="BD22" s="5">
        <f>Points[[#This Row],[26+]]-Points[[#This Row],[27+]]</f>
        <v>0</v>
      </c>
      <c r="BE22" s="5">
        <f>Points[[#This Row],[27+]]-Points[[#This Row],[28+]]</f>
        <v>0</v>
      </c>
      <c r="BF22" s="5">
        <f>Points[[#This Row],[28+]]-Points[[#This Row],[29+]]</f>
        <v>0</v>
      </c>
      <c r="BG22" s="5">
        <f>Points[[#This Row],[29+]]-Points[[#This Row],[30+]]</f>
        <v>0</v>
      </c>
      <c r="BH22" s="5">
        <f>Points[[#This Row],[30+]]-Points[[#This Row],[31+]]</f>
        <v>0</v>
      </c>
      <c r="BI22" s="5">
        <f>Points[[#This Row],[31+]]-Points[[#This Row],[32+]]</f>
        <v>0</v>
      </c>
      <c r="BJ22" s="5">
        <f>Points[[#This Row],[32+]]-Points[[#This Row],[33+]]</f>
        <v>0</v>
      </c>
      <c r="BK22" s="5">
        <f>Points[[#This Row],[33+]]-Points[[#This Row],[34+]]</f>
        <v>0</v>
      </c>
      <c r="BL22" s="5">
        <f>Points[[#This Row],[34+]]-Points[[#This Row],[35+]]</f>
        <v>0</v>
      </c>
      <c r="BM22" s="5">
        <f>Points[[#This Row],[35+]]-Points[[#This Row],[40+]]</f>
        <v>0</v>
      </c>
      <c r="BN22" s="5">
        <f>Points[[#This Row],[40+]]-Points[[#This Row],[45+]]</f>
        <v>0</v>
      </c>
    </row>
    <row r="23" spans="1:66" x14ac:dyDescent="0.25">
      <c r="A23" s="10">
        <v>22400718</v>
      </c>
      <c r="B23" s="4" t="s">
        <v>82</v>
      </c>
      <c r="C23" s="4" t="s">
        <v>92</v>
      </c>
      <c r="D23" s="11">
        <v>0.79166666666666663</v>
      </c>
      <c r="E23" s="6" t="str">
        <f>HYPERLINK("https://www.nba.com/stats/player/1630596/boxscores-traditional", "Evan Mobley")</f>
        <v>Evan Mobley</v>
      </c>
      <c r="F23">
        <v>15.6</v>
      </c>
      <c r="G23" s="4">
        <v>5.9530000000000003</v>
      </c>
      <c r="H23" s="3">
        <v>0.89973000000000003</v>
      </c>
      <c r="I23" s="3">
        <v>0.86650000000000005</v>
      </c>
      <c r="J23" s="3">
        <v>0.82638999999999996</v>
      </c>
      <c r="K23" s="3">
        <v>0.77934999999999999</v>
      </c>
      <c r="L23" s="3">
        <v>0.72575000000000001</v>
      </c>
      <c r="M23" s="3">
        <v>0.67003000000000001</v>
      </c>
      <c r="N23" s="3">
        <v>0.60641999999999996</v>
      </c>
      <c r="O23" s="3">
        <v>0.53983000000000003</v>
      </c>
      <c r="P23" s="3">
        <v>0.47210000000000002</v>
      </c>
      <c r="Q23" s="3">
        <v>0.40516999999999997</v>
      </c>
      <c r="R23" s="3">
        <v>0.34458</v>
      </c>
      <c r="S23" s="3">
        <v>0.28433999999999998</v>
      </c>
      <c r="T23" s="3">
        <v>0.22964999999999999</v>
      </c>
      <c r="U23" s="3">
        <v>0.18140999999999999</v>
      </c>
      <c r="V23" s="3">
        <v>0.14007</v>
      </c>
      <c r="W23" s="3">
        <v>0.10749</v>
      </c>
      <c r="X23" s="3">
        <v>7.9269999999999993E-2</v>
      </c>
      <c r="Y23" s="3">
        <v>5.7049999999999997E-2</v>
      </c>
      <c r="Z23" s="3">
        <v>4.0059999999999998E-2</v>
      </c>
      <c r="AA23" s="3">
        <v>2.743E-2</v>
      </c>
      <c r="AB23" s="3">
        <v>1.8759999999999999E-2</v>
      </c>
      <c r="AC23" s="3">
        <v>1.222E-2</v>
      </c>
      <c r="AD23" s="3">
        <v>7.7600000000000004E-3</v>
      </c>
      <c r="AE23" s="3">
        <v>4.7999999999999996E-3</v>
      </c>
      <c r="AF23" s="3">
        <v>2.98E-3</v>
      </c>
      <c r="AG23" s="3">
        <v>1.75E-3</v>
      </c>
      <c r="AH23" s="3">
        <v>1E-3</v>
      </c>
      <c r="AI23" s="3">
        <v>5.5999999999999995E-4</v>
      </c>
      <c r="AJ23" s="3">
        <v>0</v>
      </c>
      <c r="AK23" s="3">
        <v>0</v>
      </c>
      <c r="AL23" s="5">
        <f>Points[[#This Row],[8+]]-Points[[#This Row],[9+]]</f>
        <v>3.3229999999999982E-2</v>
      </c>
      <c r="AM23" s="5">
        <f>Points[[#This Row],[9+]]-Points[[#This Row],[10+]]</f>
        <v>4.011000000000009E-2</v>
      </c>
      <c r="AN23" s="5">
        <f>Points[[#This Row],[10+]]-Points[[#This Row],[11+]]</f>
        <v>4.7039999999999971E-2</v>
      </c>
      <c r="AO23" s="5">
        <f>Points[[#This Row],[11+]]-Points[[#This Row],[12+]]</f>
        <v>5.3599999999999981E-2</v>
      </c>
      <c r="AP23" s="5">
        <f>Points[[#This Row],[12+]]-Points[[#This Row],[13+]]</f>
        <v>5.5719999999999992E-2</v>
      </c>
      <c r="AQ23" s="5">
        <f>Points[[#This Row],[13+]]-Points[[#This Row],[14+]]</f>
        <v>6.3610000000000055E-2</v>
      </c>
      <c r="AR23" s="5">
        <f>Points[[#This Row],[14+]]-Points[[#This Row],[15+]]</f>
        <v>6.6589999999999927E-2</v>
      </c>
      <c r="AS23" s="5">
        <f>Points[[#This Row],[15+]]-Points[[#This Row],[16+]]</f>
        <v>6.7730000000000012E-2</v>
      </c>
      <c r="AT23" s="5">
        <f>Points[[#This Row],[16+]]-Points[[#This Row],[17+]]</f>
        <v>6.6930000000000045E-2</v>
      </c>
      <c r="AU23" s="5">
        <f>Points[[#This Row],[17+]]-Points[[#This Row],[18+]]</f>
        <v>6.0589999999999977E-2</v>
      </c>
      <c r="AV23" s="5">
        <f>Points[[#This Row],[18+]]-Points[[#This Row],[19+]]</f>
        <v>6.0240000000000016E-2</v>
      </c>
      <c r="AW23" s="5">
        <f>Points[[#This Row],[19+]]-Points[[#This Row],[20+]]</f>
        <v>5.4689999999999989E-2</v>
      </c>
      <c r="AX23" s="5">
        <f>Points[[#This Row],[20+]]-Points[[#This Row],[21+]]</f>
        <v>4.8240000000000005E-2</v>
      </c>
      <c r="AY23" s="5">
        <f>Points[[#This Row],[21+]]-Points[[#This Row],[22+]]</f>
        <v>4.1339999999999988E-2</v>
      </c>
      <c r="AZ23" s="5">
        <f>Points[[#This Row],[22+]]-Points[[#This Row],[23+]]</f>
        <v>3.2579999999999998E-2</v>
      </c>
      <c r="BA23" s="5">
        <f>Points[[#This Row],[23+]]-Points[[#This Row],[24+]]</f>
        <v>2.8220000000000009E-2</v>
      </c>
      <c r="BB23" s="5">
        <f>Points[[#This Row],[24+]]-Points[[#This Row],[25+]]</f>
        <v>2.2219999999999997E-2</v>
      </c>
      <c r="BC23" s="5">
        <f>Points[[#This Row],[25+]]-Points[[#This Row],[26+]]</f>
        <v>1.6989999999999998E-2</v>
      </c>
      <c r="BD23" s="5">
        <f>Points[[#This Row],[26+]]-Points[[#This Row],[27+]]</f>
        <v>1.2629999999999999E-2</v>
      </c>
      <c r="BE23" s="5">
        <f>Points[[#This Row],[27+]]-Points[[#This Row],[28+]]</f>
        <v>8.6700000000000006E-3</v>
      </c>
      <c r="BF23" s="5">
        <f>Points[[#This Row],[28+]]-Points[[#This Row],[29+]]</f>
        <v>6.5399999999999989E-3</v>
      </c>
      <c r="BG23" s="5">
        <f>Points[[#This Row],[29+]]-Points[[#This Row],[30+]]</f>
        <v>4.4599999999999996E-3</v>
      </c>
      <c r="BH23" s="5">
        <f>Points[[#This Row],[30+]]-Points[[#This Row],[31+]]</f>
        <v>2.9600000000000008E-3</v>
      </c>
      <c r="BI23" s="5">
        <f>Points[[#This Row],[31+]]-Points[[#This Row],[32+]]</f>
        <v>1.8199999999999996E-3</v>
      </c>
      <c r="BJ23" s="5">
        <f>Points[[#This Row],[32+]]-Points[[#This Row],[33+]]</f>
        <v>1.23E-3</v>
      </c>
      <c r="BK23" s="5">
        <f>Points[[#This Row],[33+]]-Points[[#This Row],[34+]]</f>
        <v>7.5000000000000002E-4</v>
      </c>
      <c r="BL23" s="5">
        <f>Points[[#This Row],[34+]]-Points[[#This Row],[35+]]</f>
        <v>4.4000000000000007E-4</v>
      </c>
      <c r="BM23" s="5">
        <f>Points[[#This Row],[35+]]-Points[[#This Row],[40+]]</f>
        <v>5.5999999999999995E-4</v>
      </c>
      <c r="BN23" s="5">
        <f>Points[[#This Row],[40+]]-Points[[#This Row],[45+]]</f>
        <v>0</v>
      </c>
    </row>
    <row r="24" spans="1:66" x14ac:dyDescent="0.25">
      <c r="A24" s="10">
        <v>22400718</v>
      </c>
      <c r="B24" s="4" t="s">
        <v>82</v>
      </c>
      <c r="C24" s="4" t="s">
        <v>92</v>
      </c>
      <c r="D24" s="11">
        <v>0.79166666666666663</v>
      </c>
      <c r="E24" s="6" t="str">
        <f>HYPERLINK("https://www.nba.com/stats/player/1629660/boxscores-traditional", "Ty Jerome")</f>
        <v>Ty Jerome</v>
      </c>
      <c r="F24">
        <v>14.4</v>
      </c>
      <c r="G24" s="4">
        <v>5.6070000000000002</v>
      </c>
      <c r="H24" s="3">
        <v>0.87285999999999997</v>
      </c>
      <c r="I24" s="3">
        <v>0.83147000000000004</v>
      </c>
      <c r="J24" s="3">
        <v>0.7823</v>
      </c>
      <c r="K24" s="3">
        <v>0.72907</v>
      </c>
      <c r="L24" s="3">
        <v>0.66639999999999999</v>
      </c>
      <c r="M24" s="3">
        <v>0.59870999999999996</v>
      </c>
      <c r="N24" s="3">
        <v>0.52790000000000004</v>
      </c>
      <c r="O24" s="3">
        <v>0.45619999999999999</v>
      </c>
      <c r="P24" s="3">
        <v>0.38590999999999998</v>
      </c>
      <c r="Q24" s="3">
        <v>0.32275999999999999</v>
      </c>
      <c r="R24" s="3">
        <v>0.26108999999999999</v>
      </c>
      <c r="S24" s="3">
        <v>0.20610999999999999</v>
      </c>
      <c r="T24" s="3">
        <v>0.15866</v>
      </c>
      <c r="U24" s="3">
        <v>0.11899999999999999</v>
      </c>
      <c r="V24" s="3">
        <v>8.6910000000000001E-2</v>
      </c>
      <c r="W24" s="3">
        <v>6.3009999999999997E-2</v>
      </c>
      <c r="X24" s="3">
        <v>4.3630000000000002E-2</v>
      </c>
      <c r="Y24" s="3">
        <v>2.938E-2</v>
      </c>
      <c r="Z24" s="3">
        <v>1.9230000000000001E-2</v>
      </c>
      <c r="AA24" s="3">
        <v>1.222E-2</v>
      </c>
      <c r="AB24" s="3">
        <v>7.5500000000000003E-3</v>
      </c>
      <c r="AC24" s="3">
        <v>4.6600000000000001E-3</v>
      </c>
      <c r="AD24" s="3">
        <v>2.7200000000000002E-3</v>
      </c>
      <c r="AE24" s="3">
        <v>1.5399999999999999E-3</v>
      </c>
      <c r="AF24" s="3">
        <v>8.4000000000000003E-4</v>
      </c>
      <c r="AG24" s="3">
        <v>4.4999999999999999E-4</v>
      </c>
      <c r="AH24" s="3">
        <v>2.3000000000000001E-4</v>
      </c>
      <c r="AI24" s="3">
        <v>1.2E-4</v>
      </c>
      <c r="AJ24" s="3">
        <v>0</v>
      </c>
      <c r="AK24" s="3">
        <v>0</v>
      </c>
      <c r="AL24" s="5">
        <f>Points[[#This Row],[8+]]-Points[[#This Row],[9+]]</f>
        <v>4.1389999999999927E-2</v>
      </c>
      <c r="AM24" s="5">
        <f>Points[[#This Row],[9+]]-Points[[#This Row],[10+]]</f>
        <v>4.9170000000000047E-2</v>
      </c>
      <c r="AN24" s="5">
        <f>Points[[#This Row],[10+]]-Points[[#This Row],[11+]]</f>
        <v>5.323E-2</v>
      </c>
      <c r="AO24" s="5">
        <f>Points[[#This Row],[11+]]-Points[[#This Row],[12+]]</f>
        <v>6.2670000000000003E-2</v>
      </c>
      <c r="AP24" s="5">
        <f>Points[[#This Row],[12+]]-Points[[#This Row],[13+]]</f>
        <v>6.7690000000000028E-2</v>
      </c>
      <c r="AQ24" s="5">
        <f>Points[[#This Row],[13+]]-Points[[#This Row],[14+]]</f>
        <v>7.0809999999999929E-2</v>
      </c>
      <c r="AR24" s="5">
        <f>Points[[#This Row],[14+]]-Points[[#This Row],[15+]]</f>
        <v>7.1700000000000041E-2</v>
      </c>
      <c r="AS24" s="5">
        <f>Points[[#This Row],[15+]]-Points[[#This Row],[16+]]</f>
        <v>7.0290000000000019E-2</v>
      </c>
      <c r="AT24" s="5">
        <f>Points[[#This Row],[16+]]-Points[[#This Row],[17+]]</f>
        <v>6.3149999999999984E-2</v>
      </c>
      <c r="AU24" s="5">
        <f>Points[[#This Row],[17+]]-Points[[#This Row],[18+]]</f>
        <v>6.1670000000000003E-2</v>
      </c>
      <c r="AV24" s="5">
        <f>Points[[#This Row],[18+]]-Points[[#This Row],[19+]]</f>
        <v>5.4980000000000001E-2</v>
      </c>
      <c r="AW24" s="5">
        <f>Points[[#This Row],[19+]]-Points[[#This Row],[20+]]</f>
        <v>4.7449999999999992E-2</v>
      </c>
      <c r="AX24" s="5">
        <f>Points[[#This Row],[20+]]-Points[[#This Row],[21+]]</f>
        <v>3.9660000000000001E-2</v>
      </c>
      <c r="AY24" s="5">
        <f>Points[[#This Row],[21+]]-Points[[#This Row],[22+]]</f>
        <v>3.2089999999999994E-2</v>
      </c>
      <c r="AZ24" s="5">
        <f>Points[[#This Row],[22+]]-Points[[#This Row],[23+]]</f>
        <v>2.3900000000000005E-2</v>
      </c>
      <c r="BA24" s="5">
        <f>Points[[#This Row],[23+]]-Points[[#This Row],[24+]]</f>
        <v>1.9379999999999994E-2</v>
      </c>
      <c r="BB24" s="5">
        <f>Points[[#This Row],[24+]]-Points[[#This Row],[25+]]</f>
        <v>1.4250000000000002E-2</v>
      </c>
      <c r="BC24" s="5">
        <f>Points[[#This Row],[25+]]-Points[[#This Row],[26+]]</f>
        <v>1.0149999999999999E-2</v>
      </c>
      <c r="BD24" s="5">
        <f>Points[[#This Row],[26+]]-Points[[#This Row],[27+]]</f>
        <v>7.0100000000000006E-3</v>
      </c>
      <c r="BE24" s="5">
        <f>Points[[#This Row],[27+]]-Points[[#This Row],[28+]]</f>
        <v>4.6699999999999997E-3</v>
      </c>
      <c r="BF24" s="5">
        <f>Points[[#This Row],[28+]]-Points[[#This Row],[29+]]</f>
        <v>2.8900000000000002E-3</v>
      </c>
      <c r="BG24" s="5">
        <f>Points[[#This Row],[29+]]-Points[[#This Row],[30+]]</f>
        <v>1.9399999999999999E-3</v>
      </c>
      <c r="BH24" s="5">
        <f>Points[[#This Row],[30+]]-Points[[#This Row],[31+]]</f>
        <v>1.1800000000000003E-3</v>
      </c>
      <c r="BI24" s="5">
        <f>Points[[#This Row],[31+]]-Points[[#This Row],[32+]]</f>
        <v>6.9999999999999988E-4</v>
      </c>
      <c r="BJ24" s="5">
        <f>Points[[#This Row],[32+]]-Points[[#This Row],[33+]]</f>
        <v>3.9000000000000005E-4</v>
      </c>
      <c r="BK24" s="5">
        <f>Points[[#This Row],[33+]]-Points[[#This Row],[34+]]</f>
        <v>2.1999999999999998E-4</v>
      </c>
      <c r="BL24" s="5">
        <f>Points[[#This Row],[34+]]-Points[[#This Row],[35+]]</f>
        <v>1.1E-4</v>
      </c>
      <c r="BM24" s="5">
        <f>Points[[#This Row],[35+]]-Points[[#This Row],[40+]]</f>
        <v>1.2E-4</v>
      </c>
      <c r="BN24" s="5">
        <f>Points[[#This Row],[40+]]-Points[[#This Row],[45+]]</f>
        <v>0</v>
      </c>
    </row>
    <row r="25" spans="1:66" x14ac:dyDescent="0.25">
      <c r="A25" s="10">
        <v>22400718</v>
      </c>
      <c r="B25" s="4" t="s">
        <v>82</v>
      </c>
      <c r="C25" s="4" t="s">
        <v>92</v>
      </c>
      <c r="D25" s="11">
        <v>0.79166666666666663</v>
      </c>
      <c r="E25" s="6" t="str">
        <f>HYPERLINK("https://www.nba.com/stats/player/1630241/boxscores-traditional", "Sam Merrill")</f>
        <v>Sam Merrill</v>
      </c>
      <c r="F25">
        <v>10.8</v>
      </c>
      <c r="G25" s="4">
        <v>8.7040000000000006</v>
      </c>
      <c r="H25" s="3">
        <v>0.62551999999999996</v>
      </c>
      <c r="I25" s="3">
        <v>0.58316999999999997</v>
      </c>
      <c r="J25" s="3">
        <v>0.53586</v>
      </c>
      <c r="K25" s="3">
        <v>0.49202000000000001</v>
      </c>
      <c r="L25" s="3">
        <v>0.44433</v>
      </c>
      <c r="M25" s="3">
        <v>0.40128999999999998</v>
      </c>
      <c r="N25" s="3">
        <v>0.35569000000000001</v>
      </c>
      <c r="O25" s="3">
        <v>0.31561</v>
      </c>
      <c r="P25" s="3">
        <v>0.27424999999999999</v>
      </c>
      <c r="Q25" s="3">
        <v>0.23885000000000001</v>
      </c>
      <c r="R25" s="3">
        <v>0.20327000000000001</v>
      </c>
      <c r="S25" s="3">
        <v>0.17360999999999999</v>
      </c>
      <c r="T25" s="3">
        <v>0.14457</v>
      </c>
      <c r="U25" s="3">
        <v>0.121</v>
      </c>
      <c r="V25" s="3">
        <v>9.8530000000000006E-2</v>
      </c>
      <c r="W25" s="3">
        <v>8.0759999999999998E-2</v>
      </c>
      <c r="X25" s="3">
        <v>6.4259999999999998E-2</v>
      </c>
      <c r="Y25" s="3">
        <v>5.1549999999999999E-2</v>
      </c>
      <c r="Z25" s="3">
        <v>4.0059999999999998E-2</v>
      </c>
      <c r="AA25" s="3">
        <v>3.1440000000000003E-2</v>
      </c>
      <c r="AB25" s="3">
        <v>2.385E-2</v>
      </c>
      <c r="AC25" s="3">
        <v>1.831E-2</v>
      </c>
      <c r="AD25" s="3">
        <v>1.355E-2</v>
      </c>
      <c r="AE25" s="3">
        <v>1.017E-2</v>
      </c>
      <c r="AF25" s="3">
        <v>7.3400000000000002E-3</v>
      </c>
      <c r="AG25" s="3">
        <v>5.3899999999999998E-3</v>
      </c>
      <c r="AH25" s="3">
        <v>3.79E-3</v>
      </c>
      <c r="AI25" s="3">
        <v>2.7200000000000002E-3</v>
      </c>
      <c r="AJ25" s="3">
        <v>4.0000000000000002E-4</v>
      </c>
      <c r="AK25" s="3">
        <v>4.0000000000000003E-5</v>
      </c>
      <c r="AL25" s="5">
        <f>Points[[#This Row],[8+]]-Points[[#This Row],[9+]]</f>
        <v>4.2349999999999999E-2</v>
      </c>
      <c r="AM25" s="5">
        <f>Points[[#This Row],[9+]]-Points[[#This Row],[10+]]</f>
        <v>4.7309999999999963E-2</v>
      </c>
      <c r="AN25" s="5">
        <f>Points[[#This Row],[10+]]-Points[[#This Row],[11+]]</f>
        <v>4.383999999999999E-2</v>
      </c>
      <c r="AO25" s="5">
        <f>Points[[#This Row],[11+]]-Points[[#This Row],[12+]]</f>
        <v>4.769000000000001E-2</v>
      </c>
      <c r="AP25" s="5">
        <f>Points[[#This Row],[12+]]-Points[[#This Row],[13+]]</f>
        <v>4.3040000000000023E-2</v>
      </c>
      <c r="AQ25" s="5">
        <f>Points[[#This Row],[13+]]-Points[[#This Row],[14+]]</f>
        <v>4.5599999999999974E-2</v>
      </c>
      <c r="AR25" s="5">
        <f>Points[[#This Row],[14+]]-Points[[#This Row],[15+]]</f>
        <v>4.0080000000000005E-2</v>
      </c>
      <c r="AS25" s="5">
        <f>Points[[#This Row],[15+]]-Points[[#This Row],[16+]]</f>
        <v>4.1360000000000008E-2</v>
      </c>
      <c r="AT25" s="5">
        <f>Points[[#This Row],[16+]]-Points[[#This Row],[17+]]</f>
        <v>3.5399999999999987E-2</v>
      </c>
      <c r="AU25" s="5">
        <f>Points[[#This Row],[17+]]-Points[[#This Row],[18+]]</f>
        <v>3.5580000000000001E-2</v>
      </c>
      <c r="AV25" s="5">
        <f>Points[[#This Row],[18+]]-Points[[#This Row],[19+]]</f>
        <v>2.966000000000002E-2</v>
      </c>
      <c r="AW25" s="5">
        <f>Points[[#This Row],[19+]]-Points[[#This Row],[20+]]</f>
        <v>2.9039999999999982E-2</v>
      </c>
      <c r="AX25" s="5">
        <f>Points[[#This Row],[20+]]-Points[[#This Row],[21+]]</f>
        <v>2.3570000000000008E-2</v>
      </c>
      <c r="AY25" s="5">
        <f>Points[[#This Row],[21+]]-Points[[#This Row],[22+]]</f>
        <v>2.246999999999999E-2</v>
      </c>
      <c r="AZ25" s="5">
        <f>Points[[#This Row],[22+]]-Points[[#This Row],[23+]]</f>
        <v>1.7770000000000008E-2</v>
      </c>
      <c r="BA25" s="5">
        <f>Points[[#This Row],[23+]]-Points[[#This Row],[24+]]</f>
        <v>1.6500000000000001E-2</v>
      </c>
      <c r="BB25" s="5">
        <f>Points[[#This Row],[24+]]-Points[[#This Row],[25+]]</f>
        <v>1.2709999999999999E-2</v>
      </c>
      <c r="BC25" s="5">
        <f>Points[[#This Row],[25+]]-Points[[#This Row],[26+]]</f>
        <v>1.149E-2</v>
      </c>
      <c r="BD25" s="5">
        <f>Points[[#This Row],[26+]]-Points[[#This Row],[27+]]</f>
        <v>8.6199999999999957E-3</v>
      </c>
      <c r="BE25" s="5">
        <f>Points[[#This Row],[27+]]-Points[[#This Row],[28+]]</f>
        <v>7.590000000000003E-3</v>
      </c>
      <c r="BF25" s="5">
        <f>Points[[#This Row],[28+]]-Points[[#This Row],[29+]]</f>
        <v>5.5399999999999998E-3</v>
      </c>
      <c r="BG25" s="5">
        <f>Points[[#This Row],[29+]]-Points[[#This Row],[30+]]</f>
        <v>4.7600000000000003E-3</v>
      </c>
      <c r="BH25" s="5">
        <f>Points[[#This Row],[30+]]-Points[[#This Row],[31+]]</f>
        <v>3.3799999999999993E-3</v>
      </c>
      <c r="BI25" s="5">
        <f>Points[[#This Row],[31+]]-Points[[#This Row],[32+]]</f>
        <v>2.8300000000000001E-3</v>
      </c>
      <c r="BJ25" s="5">
        <f>Points[[#This Row],[32+]]-Points[[#This Row],[33+]]</f>
        <v>1.9500000000000003E-3</v>
      </c>
      <c r="BK25" s="5">
        <f>Points[[#This Row],[33+]]-Points[[#This Row],[34+]]</f>
        <v>1.5999999999999999E-3</v>
      </c>
      <c r="BL25" s="5">
        <f>Points[[#This Row],[34+]]-Points[[#This Row],[35+]]</f>
        <v>1.0699999999999998E-3</v>
      </c>
      <c r="BM25" s="5">
        <f>Points[[#This Row],[35+]]-Points[[#This Row],[40+]]</f>
        <v>2.32E-3</v>
      </c>
      <c r="BN25" s="5">
        <f>Points[[#This Row],[40+]]-Points[[#This Row],[45+]]</f>
        <v>3.6000000000000002E-4</v>
      </c>
    </row>
    <row r="26" spans="1:66" x14ac:dyDescent="0.25">
      <c r="A26" s="10">
        <v>22400718</v>
      </c>
      <c r="B26" s="4" t="s">
        <v>82</v>
      </c>
      <c r="C26" s="4" t="s">
        <v>92</v>
      </c>
      <c r="D26" s="11">
        <v>0.79166666666666663</v>
      </c>
      <c r="E26" s="6" t="str">
        <f>HYPERLINK("https://www.nba.com/stats/player/1627777/boxscores-traditional", "Georges Niang")</f>
        <v>Georges Niang</v>
      </c>
      <c r="F26">
        <v>9.4</v>
      </c>
      <c r="G26" s="4">
        <v>4.4089999999999998</v>
      </c>
      <c r="H26" s="3">
        <v>0.62551999999999996</v>
      </c>
      <c r="I26" s="3">
        <v>0.53586</v>
      </c>
      <c r="J26" s="3">
        <v>0.44433</v>
      </c>
      <c r="K26" s="3">
        <v>0.35942000000000002</v>
      </c>
      <c r="L26" s="3">
        <v>0.27760000000000001</v>
      </c>
      <c r="M26" s="3">
        <v>0.20610999999999999</v>
      </c>
      <c r="N26" s="3">
        <v>0.14917</v>
      </c>
      <c r="O26" s="3">
        <v>0.10204000000000001</v>
      </c>
      <c r="P26" s="3">
        <v>6.6809999999999994E-2</v>
      </c>
      <c r="Q26" s="3">
        <v>4.2720000000000001E-2</v>
      </c>
      <c r="R26" s="3">
        <v>2.5590000000000002E-2</v>
      </c>
      <c r="S26" s="3">
        <v>1.4630000000000001E-2</v>
      </c>
      <c r="T26" s="3">
        <v>8.2000000000000007E-3</v>
      </c>
      <c r="U26" s="3">
        <v>4.2700000000000004E-3</v>
      </c>
      <c r="V26" s="3">
        <v>2.1199999999999999E-3</v>
      </c>
      <c r="W26" s="3">
        <v>1.0399999999999999E-3</v>
      </c>
      <c r="X26" s="3">
        <v>4.6999999999999999E-4</v>
      </c>
      <c r="Y26" s="3">
        <v>2.0000000000000001E-4</v>
      </c>
      <c r="Z26" s="3">
        <v>8.0000000000000007E-5</v>
      </c>
      <c r="AA26" s="3">
        <v>3.0000000000000001E-5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5">
        <f>Points[[#This Row],[8+]]-Points[[#This Row],[9+]]</f>
        <v>8.9659999999999962E-2</v>
      </c>
      <c r="AM26" s="5">
        <f>Points[[#This Row],[9+]]-Points[[#This Row],[10+]]</f>
        <v>9.153E-2</v>
      </c>
      <c r="AN26" s="5">
        <f>Points[[#This Row],[10+]]-Points[[#This Row],[11+]]</f>
        <v>8.4909999999999985E-2</v>
      </c>
      <c r="AO26" s="5">
        <f>Points[[#This Row],[11+]]-Points[[#This Row],[12+]]</f>
        <v>8.1820000000000004E-2</v>
      </c>
      <c r="AP26" s="5">
        <f>Points[[#This Row],[12+]]-Points[[#This Row],[13+]]</f>
        <v>7.1490000000000026E-2</v>
      </c>
      <c r="AQ26" s="5">
        <f>Points[[#This Row],[13+]]-Points[[#This Row],[14+]]</f>
        <v>5.6939999999999991E-2</v>
      </c>
      <c r="AR26" s="5">
        <f>Points[[#This Row],[14+]]-Points[[#This Row],[15+]]</f>
        <v>4.7129999999999991E-2</v>
      </c>
      <c r="AS26" s="5">
        <f>Points[[#This Row],[15+]]-Points[[#This Row],[16+]]</f>
        <v>3.5230000000000011E-2</v>
      </c>
      <c r="AT26" s="5">
        <f>Points[[#This Row],[16+]]-Points[[#This Row],[17+]]</f>
        <v>2.4089999999999993E-2</v>
      </c>
      <c r="AU26" s="5">
        <f>Points[[#This Row],[17+]]-Points[[#This Row],[18+]]</f>
        <v>1.7129999999999999E-2</v>
      </c>
      <c r="AV26" s="5">
        <f>Points[[#This Row],[18+]]-Points[[#This Row],[19+]]</f>
        <v>1.0960000000000001E-2</v>
      </c>
      <c r="AW26" s="5">
        <f>Points[[#This Row],[19+]]-Points[[#This Row],[20+]]</f>
        <v>6.43E-3</v>
      </c>
      <c r="AX26" s="5">
        <f>Points[[#This Row],[20+]]-Points[[#This Row],[21+]]</f>
        <v>3.9300000000000003E-3</v>
      </c>
      <c r="AY26" s="5">
        <f>Points[[#This Row],[21+]]-Points[[#This Row],[22+]]</f>
        <v>2.1500000000000004E-3</v>
      </c>
      <c r="AZ26" s="5">
        <f>Points[[#This Row],[22+]]-Points[[#This Row],[23+]]</f>
        <v>1.08E-3</v>
      </c>
      <c r="BA26" s="5">
        <f>Points[[#This Row],[23+]]-Points[[#This Row],[24+]]</f>
        <v>5.6999999999999998E-4</v>
      </c>
      <c r="BB26" s="5">
        <f>Points[[#This Row],[24+]]-Points[[#This Row],[25+]]</f>
        <v>2.6999999999999995E-4</v>
      </c>
      <c r="BC26" s="5">
        <f>Points[[#This Row],[25+]]-Points[[#This Row],[26+]]</f>
        <v>1.2E-4</v>
      </c>
      <c r="BD26" s="5">
        <f>Points[[#This Row],[26+]]-Points[[#This Row],[27+]]</f>
        <v>5.0000000000000009E-5</v>
      </c>
      <c r="BE26" s="5">
        <f>Points[[#This Row],[27+]]-Points[[#This Row],[28+]]</f>
        <v>3.0000000000000001E-5</v>
      </c>
      <c r="BF26" s="5">
        <f>Points[[#This Row],[28+]]-Points[[#This Row],[29+]]</f>
        <v>0</v>
      </c>
      <c r="BG26" s="5">
        <f>Points[[#This Row],[29+]]-Points[[#This Row],[30+]]</f>
        <v>0</v>
      </c>
      <c r="BH26" s="5">
        <f>Points[[#This Row],[30+]]-Points[[#This Row],[31+]]</f>
        <v>0</v>
      </c>
      <c r="BI26" s="5">
        <f>Points[[#This Row],[31+]]-Points[[#This Row],[32+]]</f>
        <v>0</v>
      </c>
      <c r="BJ26" s="5">
        <f>Points[[#This Row],[32+]]-Points[[#This Row],[33+]]</f>
        <v>0</v>
      </c>
      <c r="BK26" s="5">
        <f>Points[[#This Row],[33+]]-Points[[#This Row],[34+]]</f>
        <v>0</v>
      </c>
      <c r="BL26" s="5">
        <f>Points[[#This Row],[34+]]-Points[[#This Row],[35+]]</f>
        <v>0</v>
      </c>
      <c r="BM26" s="5">
        <f>Points[[#This Row],[35+]]-Points[[#This Row],[40+]]</f>
        <v>0</v>
      </c>
      <c r="BN26" s="5">
        <f>Points[[#This Row],[40+]]-Points[[#This Row],[45+]]</f>
        <v>0</v>
      </c>
    </row>
    <row r="27" spans="1:66" x14ac:dyDescent="0.25">
      <c r="A27" s="10">
        <v>22400718</v>
      </c>
      <c r="B27" s="4" t="s">
        <v>82</v>
      </c>
      <c r="C27" s="4" t="s">
        <v>92</v>
      </c>
      <c r="D27" s="11">
        <v>0.79166666666666663</v>
      </c>
      <c r="E27" s="6" t="str">
        <f>HYPERLINK("https://www.nba.com/stats/player/1629622/boxscores-traditional", "Max Strus")</f>
        <v>Max Strus</v>
      </c>
      <c r="F27">
        <v>8</v>
      </c>
      <c r="G27" s="4">
        <v>3.1619999999999999</v>
      </c>
      <c r="H27" s="3">
        <v>0.5</v>
      </c>
      <c r="I27" s="3">
        <v>0.37447999999999998</v>
      </c>
      <c r="J27" s="3">
        <v>0.26434999999999997</v>
      </c>
      <c r="K27" s="3">
        <v>0.17105999999999999</v>
      </c>
      <c r="L27" s="3">
        <v>0.10204000000000001</v>
      </c>
      <c r="M27" s="3">
        <v>5.7049999999999997E-2</v>
      </c>
      <c r="N27" s="3">
        <v>2.8719999999999999E-2</v>
      </c>
      <c r="O27" s="3">
        <v>1.355E-2</v>
      </c>
      <c r="P27" s="3">
        <v>5.7000000000000002E-3</v>
      </c>
      <c r="Q27" s="3">
        <v>2.1900000000000001E-3</v>
      </c>
      <c r="R27" s="3">
        <v>7.9000000000000001E-4</v>
      </c>
      <c r="S27" s="3">
        <v>2.5000000000000001E-4</v>
      </c>
      <c r="T27" s="3">
        <v>6.9999999999999994E-5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5">
        <f>Points[[#This Row],[8+]]-Points[[#This Row],[9+]]</f>
        <v>0.12552000000000002</v>
      </c>
      <c r="AM27" s="5">
        <f>Points[[#This Row],[9+]]-Points[[#This Row],[10+]]</f>
        <v>0.11013000000000001</v>
      </c>
      <c r="AN27" s="5">
        <f>Points[[#This Row],[10+]]-Points[[#This Row],[11+]]</f>
        <v>9.3289999999999984E-2</v>
      </c>
      <c r="AO27" s="5">
        <f>Points[[#This Row],[11+]]-Points[[#This Row],[12+]]</f>
        <v>6.9019999999999984E-2</v>
      </c>
      <c r="AP27" s="5">
        <f>Points[[#This Row],[12+]]-Points[[#This Row],[13+]]</f>
        <v>4.4990000000000009E-2</v>
      </c>
      <c r="AQ27" s="5">
        <f>Points[[#This Row],[13+]]-Points[[#This Row],[14+]]</f>
        <v>2.8329999999999998E-2</v>
      </c>
      <c r="AR27" s="5">
        <f>Points[[#This Row],[14+]]-Points[[#This Row],[15+]]</f>
        <v>1.5169999999999999E-2</v>
      </c>
      <c r="AS27" s="5">
        <f>Points[[#This Row],[15+]]-Points[[#This Row],[16+]]</f>
        <v>7.8499999999999993E-3</v>
      </c>
      <c r="AT27" s="5">
        <f>Points[[#This Row],[16+]]-Points[[#This Row],[17+]]</f>
        <v>3.5100000000000001E-3</v>
      </c>
      <c r="AU27" s="5">
        <f>Points[[#This Row],[17+]]-Points[[#This Row],[18+]]</f>
        <v>1.4000000000000002E-3</v>
      </c>
      <c r="AV27" s="5">
        <f>Points[[#This Row],[18+]]-Points[[#This Row],[19+]]</f>
        <v>5.4000000000000001E-4</v>
      </c>
      <c r="AW27" s="5">
        <f>Points[[#This Row],[19+]]-Points[[#This Row],[20+]]</f>
        <v>1.8000000000000001E-4</v>
      </c>
      <c r="AX27" s="5">
        <f>Points[[#This Row],[20+]]-Points[[#This Row],[21+]]</f>
        <v>6.9999999999999994E-5</v>
      </c>
      <c r="AY27" s="5">
        <f>Points[[#This Row],[21+]]-Points[[#This Row],[22+]]</f>
        <v>0</v>
      </c>
      <c r="AZ27" s="5">
        <f>Points[[#This Row],[22+]]-Points[[#This Row],[23+]]</f>
        <v>0</v>
      </c>
      <c r="BA27" s="5">
        <f>Points[[#This Row],[23+]]-Points[[#This Row],[24+]]</f>
        <v>0</v>
      </c>
      <c r="BB27" s="5">
        <f>Points[[#This Row],[24+]]-Points[[#This Row],[25+]]</f>
        <v>0</v>
      </c>
      <c r="BC27" s="5">
        <f>Points[[#This Row],[25+]]-Points[[#This Row],[26+]]</f>
        <v>0</v>
      </c>
      <c r="BD27" s="5">
        <f>Points[[#This Row],[26+]]-Points[[#This Row],[27+]]</f>
        <v>0</v>
      </c>
      <c r="BE27" s="5">
        <f>Points[[#This Row],[27+]]-Points[[#This Row],[28+]]</f>
        <v>0</v>
      </c>
      <c r="BF27" s="5">
        <f>Points[[#This Row],[28+]]-Points[[#This Row],[29+]]</f>
        <v>0</v>
      </c>
      <c r="BG27" s="5">
        <f>Points[[#This Row],[29+]]-Points[[#This Row],[30+]]</f>
        <v>0</v>
      </c>
      <c r="BH27" s="5">
        <f>Points[[#This Row],[30+]]-Points[[#This Row],[31+]]</f>
        <v>0</v>
      </c>
      <c r="BI27" s="5">
        <f>Points[[#This Row],[31+]]-Points[[#This Row],[32+]]</f>
        <v>0</v>
      </c>
      <c r="BJ27" s="5">
        <f>Points[[#This Row],[32+]]-Points[[#This Row],[33+]]</f>
        <v>0</v>
      </c>
      <c r="BK27" s="5">
        <f>Points[[#This Row],[33+]]-Points[[#This Row],[34+]]</f>
        <v>0</v>
      </c>
      <c r="BL27" s="5">
        <f>Points[[#This Row],[34+]]-Points[[#This Row],[35+]]</f>
        <v>0</v>
      </c>
      <c r="BM27" s="5">
        <f>Points[[#This Row],[35+]]-Points[[#This Row],[40+]]</f>
        <v>0</v>
      </c>
      <c r="BN27" s="5">
        <f>Points[[#This Row],[40+]]-Points[[#This Row],[45+]]</f>
        <v>0</v>
      </c>
    </row>
    <row r="28" spans="1:66" x14ac:dyDescent="0.25">
      <c r="A28" s="10">
        <v>22400718</v>
      </c>
      <c r="B28" s="4" t="s">
        <v>92</v>
      </c>
      <c r="C28" s="4" t="s">
        <v>82</v>
      </c>
      <c r="D28" s="11">
        <v>0.79166666666666663</v>
      </c>
      <c r="E28" s="6" t="str">
        <f>HYPERLINK("https://www.nba.com/stats/player/1631093/boxscores-traditional", "Jaden Ivey")</f>
        <v>Jaden Ivey</v>
      </c>
      <c r="F28">
        <v>19.2</v>
      </c>
      <c r="G28" s="4">
        <v>1.72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  <c r="M28" s="3">
        <v>0.99983999999999995</v>
      </c>
      <c r="N28" s="3">
        <v>0.99873999999999996</v>
      </c>
      <c r="O28" s="3">
        <v>0.99265999999999999</v>
      </c>
      <c r="P28" s="3">
        <v>0.96855999999999998</v>
      </c>
      <c r="Q28" s="3">
        <v>0.89973000000000003</v>
      </c>
      <c r="R28" s="3">
        <v>0.75804000000000005</v>
      </c>
      <c r="S28" s="3">
        <v>0.54776000000000002</v>
      </c>
      <c r="T28" s="3">
        <v>0.31918000000000002</v>
      </c>
      <c r="U28" s="3">
        <v>0.14685999999999999</v>
      </c>
      <c r="V28" s="3">
        <v>5.1549999999999999E-2</v>
      </c>
      <c r="W28" s="3">
        <v>1.355E-2</v>
      </c>
      <c r="X28" s="3">
        <v>2.64E-3</v>
      </c>
      <c r="Y28" s="3">
        <v>3.8000000000000002E-4</v>
      </c>
      <c r="Z28" s="3">
        <v>4.0000000000000003E-5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5">
        <f>Points[[#This Row],[8+]]-Points[[#This Row],[9+]]</f>
        <v>0</v>
      </c>
      <c r="AM28" s="5">
        <f>Points[[#This Row],[9+]]-Points[[#This Row],[10+]]</f>
        <v>0</v>
      </c>
      <c r="AN28" s="5">
        <f>Points[[#This Row],[10+]]-Points[[#This Row],[11+]]</f>
        <v>0</v>
      </c>
      <c r="AO28" s="5">
        <f>Points[[#This Row],[11+]]-Points[[#This Row],[12+]]</f>
        <v>0</v>
      </c>
      <c r="AP28" s="5">
        <f>Points[[#This Row],[12+]]-Points[[#This Row],[13+]]</f>
        <v>1.6000000000004899E-4</v>
      </c>
      <c r="AQ28" s="5">
        <f>Points[[#This Row],[13+]]-Points[[#This Row],[14+]]</f>
        <v>1.0999999999999899E-3</v>
      </c>
      <c r="AR28" s="5">
        <f>Points[[#This Row],[14+]]-Points[[#This Row],[15+]]</f>
        <v>6.0799999999999743E-3</v>
      </c>
      <c r="AS28" s="5">
        <f>Points[[#This Row],[15+]]-Points[[#This Row],[16+]]</f>
        <v>2.410000000000001E-2</v>
      </c>
      <c r="AT28" s="5">
        <f>Points[[#This Row],[16+]]-Points[[#This Row],[17+]]</f>
        <v>6.8829999999999947E-2</v>
      </c>
      <c r="AU28" s="5">
        <f>Points[[#This Row],[17+]]-Points[[#This Row],[18+]]</f>
        <v>0.14168999999999998</v>
      </c>
      <c r="AV28" s="5">
        <f>Points[[#This Row],[18+]]-Points[[#This Row],[19+]]</f>
        <v>0.21028000000000002</v>
      </c>
      <c r="AW28" s="5">
        <f>Points[[#This Row],[19+]]-Points[[#This Row],[20+]]</f>
        <v>0.22858000000000001</v>
      </c>
      <c r="AX28" s="5">
        <f>Points[[#This Row],[20+]]-Points[[#This Row],[21+]]</f>
        <v>0.17232000000000003</v>
      </c>
      <c r="AY28" s="5">
        <f>Points[[#This Row],[21+]]-Points[[#This Row],[22+]]</f>
        <v>9.5309999999999992E-2</v>
      </c>
      <c r="AZ28" s="5">
        <f>Points[[#This Row],[22+]]-Points[[#This Row],[23+]]</f>
        <v>3.7999999999999999E-2</v>
      </c>
      <c r="BA28" s="5">
        <f>Points[[#This Row],[23+]]-Points[[#This Row],[24+]]</f>
        <v>1.091E-2</v>
      </c>
      <c r="BB28" s="5">
        <f>Points[[#This Row],[24+]]-Points[[#This Row],[25+]]</f>
        <v>2.2599999999999999E-3</v>
      </c>
      <c r="BC28" s="5">
        <f>Points[[#This Row],[25+]]-Points[[#This Row],[26+]]</f>
        <v>3.4000000000000002E-4</v>
      </c>
      <c r="BD28" s="5">
        <f>Points[[#This Row],[26+]]-Points[[#This Row],[27+]]</f>
        <v>4.0000000000000003E-5</v>
      </c>
      <c r="BE28" s="5">
        <f>Points[[#This Row],[27+]]-Points[[#This Row],[28+]]</f>
        <v>0</v>
      </c>
      <c r="BF28" s="5">
        <f>Points[[#This Row],[28+]]-Points[[#This Row],[29+]]</f>
        <v>0</v>
      </c>
      <c r="BG28" s="5">
        <f>Points[[#This Row],[29+]]-Points[[#This Row],[30+]]</f>
        <v>0</v>
      </c>
      <c r="BH28" s="5">
        <f>Points[[#This Row],[30+]]-Points[[#This Row],[31+]]</f>
        <v>0</v>
      </c>
      <c r="BI28" s="5">
        <f>Points[[#This Row],[31+]]-Points[[#This Row],[32+]]</f>
        <v>0</v>
      </c>
      <c r="BJ28" s="5">
        <f>Points[[#This Row],[32+]]-Points[[#This Row],[33+]]</f>
        <v>0</v>
      </c>
      <c r="BK28" s="5">
        <f>Points[[#This Row],[33+]]-Points[[#This Row],[34+]]</f>
        <v>0</v>
      </c>
      <c r="BL28" s="5">
        <f>Points[[#This Row],[34+]]-Points[[#This Row],[35+]]</f>
        <v>0</v>
      </c>
      <c r="BM28" s="5">
        <f>Points[[#This Row],[35+]]-Points[[#This Row],[40+]]</f>
        <v>0</v>
      </c>
      <c r="BN28" s="5">
        <f>Points[[#This Row],[40+]]-Points[[#This Row],[45+]]</f>
        <v>0</v>
      </c>
    </row>
    <row r="29" spans="1:66" x14ac:dyDescent="0.25">
      <c r="A29" s="10">
        <v>22400718</v>
      </c>
      <c r="B29" s="4" t="s">
        <v>92</v>
      </c>
      <c r="C29" s="4" t="s">
        <v>82</v>
      </c>
      <c r="D29" s="11">
        <v>0.79166666666666663</v>
      </c>
      <c r="E29" s="6" t="str">
        <f>HYPERLINK("https://www.nba.com/stats/player/1630595/boxscores-traditional", "Cade Cunningham")</f>
        <v>Cade Cunningham</v>
      </c>
      <c r="F29">
        <v>29.2</v>
      </c>
      <c r="G29" s="4">
        <v>6.7649999999999997</v>
      </c>
      <c r="H29" s="3">
        <v>0.99912999999999996</v>
      </c>
      <c r="I29" s="3">
        <v>0.99861</v>
      </c>
      <c r="J29" s="3">
        <v>0.99773999999999996</v>
      </c>
      <c r="K29" s="3">
        <v>0.99643000000000004</v>
      </c>
      <c r="L29" s="3">
        <v>0.99446000000000001</v>
      </c>
      <c r="M29" s="3">
        <v>0.99158000000000002</v>
      </c>
      <c r="N29" s="3">
        <v>0.98777999999999999</v>
      </c>
      <c r="O29" s="3">
        <v>0.98214000000000001</v>
      </c>
      <c r="P29" s="3">
        <v>0.97441</v>
      </c>
      <c r="Q29" s="3">
        <v>0.96406999999999998</v>
      </c>
      <c r="R29" s="3">
        <v>0.95154000000000005</v>
      </c>
      <c r="S29" s="3">
        <v>0.93447999999999998</v>
      </c>
      <c r="T29" s="3">
        <v>0.91308999999999996</v>
      </c>
      <c r="U29" s="3">
        <v>0.88685999999999998</v>
      </c>
      <c r="V29" s="3">
        <v>0.85543000000000002</v>
      </c>
      <c r="W29" s="3">
        <v>0.82121</v>
      </c>
      <c r="X29" s="3">
        <v>0.77934999999999999</v>
      </c>
      <c r="Y29" s="3">
        <v>0.73236999999999997</v>
      </c>
      <c r="Z29" s="3">
        <v>0.68081999999999998</v>
      </c>
      <c r="AA29" s="3">
        <v>0.62929999999999997</v>
      </c>
      <c r="AB29" s="3">
        <v>0.57142000000000004</v>
      </c>
      <c r="AC29" s="3">
        <v>0.51197000000000004</v>
      </c>
      <c r="AD29" s="3">
        <v>0.45223999999999998</v>
      </c>
      <c r="AE29" s="3">
        <v>0.39357999999999999</v>
      </c>
      <c r="AF29" s="3">
        <v>0.34089999999999998</v>
      </c>
      <c r="AG29" s="3">
        <v>0.28774</v>
      </c>
      <c r="AH29" s="3">
        <v>0.23885000000000001</v>
      </c>
      <c r="AI29" s="3">
        <v>0.19489000000000001</v>
      </c>
      <c r="AJ29" s="3">
        <v>5.4800000000000001E-2</v>
      </c>
      <c r="AK29" s="3">
        <v>9.6399999999999993E-3</v>
      </c>
      <c r="AL29" s="5">
        <f>Points[[#This Row],[8+]]-Points[[#This Row],[9+]]</f>
        <v>5.1999999999996493E-4</v>
      </c>
      <c r="AM29" s="5">
        <f>Points[[#This Row],[9+]]-Points[[#This Row],[10+]]</f>
        <v>8.7000000000003741E-4</v>
      </c>
      <c r="AN29" s="5">
        <f>Points[[#This Row],[10+]]-Points[[#This Row],[11+]]</f>
        <v>1.3099999999999223E-3</v>
      </c>
      <c r="AO29" s="5">
        <f>Points[[#This Row],[11+]]-Points[[#This Row],[12+]]</f>
        <v>1.9700000000000273E-3</v>
      </c>
      <c r="AP29" s="5">
        <f>Points[[#This Row],[12+]]-Points[[#This Row],[13+]]</f>
        <v>2.8799999999999937E-3</v>
      </c>
      <c r="AQ29" s="5">
        <f>Points[[#This Row],[13+]]-Points[[#This Row],[14+]]</f>
        <v>3.8000000000000256E-3</v>
      </c>
      <c r="AR29" s="5">
        <f>Points[[#This Row],[14+]]-Points[[#This Row],[15+]]</f>
        <v>5.6399999999999784E-3</v>
      </c>
      <c r="AS29" s="5">
        <f>Points[[#This Row],[15+]]-Points[[#This Row],[16+]]</f>
        <v>7.7300000000000146E-3</v>
      </c>
      <c r="AT29" s="5">
        <f>Points[[#This Row],[16+]]-Points[[#This Row],[17+]]</f>
        <v>1.0340000000000016E-2</v>
      </c>
      <c r="AU29" s="5">
        <f>Points[[#This Row],[17+]]-Points[[#This Row],[18+]]</f>
        <v>1.252999999999993E-2</v>
      </c>
      <c r="AV29" s="5">
        <f>Points[[#This Row],[18+]]-Points[[#This Row],[19+]]</f>
        <v>1.7060000000000075E-2</v>
      </c>
      <c r="AW29" s="5">
        <f>Points[[#This Row],[19+]]-Points[[#This Row],[20+]]</f>
        <v>2.139000000000002E-2</v>
      </c>
      <c r="AX29" s="5">
        <f>Points[[#This Row],[20+]]-Points[[#This Row],[21+]]</f>
        <v>2.6229999999999976E-2</v>
      </c>
      <c r="AY29" s="5">
        <f>Points[[#This Row],[21+]]-Points[[#This Row],[22+]]</f>
        <v>3.1429999999999958E-2</v>
      </c>
      <c r="AZ29" s="5">
        <f>Points[[#This Row],[22+]]-Points[[#This Row],[23+]]</f>
        <v>3.4220000000000028E-2</v>
      </c>
      <c r="BA29" s="5">
        <f>Points[[#This Row],[23+]]-Points[[#This Row],[24+]]</f>
        <v>4.1860000000000008E-2</v>
      </c>
      <c r="BB29" s="5">
        <f>Points[[#This Row],[24+]]-Points[[#This Row],[25+]]</f>
        <v>4.6980000000000022E-2</v>
      </c>
      <c r="BC29" s="5">
        <f>Points[[#This Row],[25+]]-Points[[#This Row],[26+]]</f>
        <v>5.1549999999999985E-2</v>
      </c>
      <c r="BD29" s="5">
        <f>Points[[#This Row],[26+]]-Points[[#This Row],[27+]]</f>
        <v>5.152000000000001E-2</v>
      </c>
      <c r="BE29" s="5">
        <f>Points[[#This Row],[27+]]-Points[[#This Row],[28+]]</f>
        <v>5.7879999999999932E-2</v>
      </c>
      <c r="BF29" s="5">
        <f>Points[[#This Row],[28+]]-Points[[#This Row],[29+]]</f>
        <v>5.9450000000000003E-2</v>
      </c>
      <c r="BG29" s="5">
        <f>Points[[#This Row],[29+]]-Points[[#This Row],[30+]]</f>
        <v>5.9730000000000061E-2</v>
      </c>
      <c r="BH29" s="5">
        <f>Points[[#This Row],[30+]]-Points[[#This Row],[31+]]</f>
        <v>5.865999999999999E-2</v>
      </c>
      <c r="BI29" s="5">
        <f>Points[[#This Row],[31+]]-Points[[#This Row],[32+]]</f>
        <v>5.2680000000000005E-2</v>
      </c>
      <c r="BJ29" s="5">
        <f>Points[[#This Row],[32+]]-Points[[#This Row],[33+]]</f>
        <v>5.3159999999999985E-2</v>
      </c>
      <c r="BK29" s="5">
        <f>Points[[#This Row],[33+]]-Points[[#This Row],[34+]]</f>
        <v>4.8889999999999989E-2</v>
      </c>
      <c r="BL29" s="5">
        <f>Points[[#This Row],[34+]]-Points[[#This Row],[35+]]</f>
        <v>4.3959999999999999E-2</v>
      </c>
      <c r="BM29" s="5">
        <f>Points[[#This Row],[35+]]-Points[[#This Row],[40+]]</f>
        <v>0.14008999999999999</v>
      </c>
      <c r="BN29" s="5">
        <f>Points[[#This Row],[40+]]-Points[[#This Row],[45+]]</f>
        <v>4.5160000000000006E-2</v>
      </c>
    </row>
    <row r="30" spans="1:66" x14ac:dyDescent="0.25">
      <c r="A30" s="10">
        <v>22400718</v>
      </c>
      <c r="B30" s="4" t="s">
        <v>92</v>
      </c>
      <c r="C30" s="4" t="s">
        <v>82</v>
      </c>
      <c r="D30" s="11">
        <v>0.79166666666666663</v>
      </c>
      <c r="E30" s="6" t="str">
        <f>HYPERLINK("https://www.nba.com/stats/player/1631105/boxscores-traditional", "Jalen Duren")</f>
        <v>Jalen Duren</v>
      </c>
      <c r="F30">
        <v>16.2</v>
      </c>
      <c r="G30" s="4">
        <v>3.1240000000000001</v>
      </c>
      <c r="H30" s="3">
        <v>0.99560000000000004</v>
      </c>
      <c r="I30" s="3">
        <v>0.98928000000000005</v>
      </c>
      <c r="J30" s="3">
        <v>0.97614999999999996</v>
      </c>
      <c r="K30" s="3">
        <v>0.95154000000000005</v>
      </c>
      <c r="L30" s="3">
        <v>0.90988000000000002</v>
      </c>
      <c r="M30" s="3">
        <v>0.84614</v>
      </c>
      <c r="N30" s="3">
        <v>0.75804000000000005</v>
      </c>
      <c r="O30" s="3">
        <v>0.64802999999999999</v>
      </c>
      <c r="P30" s="3">
        <v>0.52392000000000005</v>
      </c>
      <c r="Q30" s="3">
        <v>0.39743000000000001</v>
      </c>
      <c r="R30" s="3">
        <v>0.28095999999999999</v>
      </c>
      <c r="S30" s="3">
        <v>0.18406</v>
      </c>
      <c r="T30" s="3">
        <v>0.11123</v>
      </c>
      <c r="U30" s="3">
        <v>6.1780000000000002E-2</v>
      </c>
      <c r="V30" s="3">
        <v>3.1440000000000003E-2</v>
      </c>
      <c r="W30" s="3">
        <v>1.4630000000000001E-2</v>
      </c>
      <c r="X30" s="3">
        <v>6.2100000000000002E-3</v>
      </c>
      <c r="Y30" s="3">
        <v>2.3999999999999998E-3</v>
      </c>
      <c r="Z30" s="3">
        <v>8.4000000000000003E-4</v>
      </c>
      <c r="AA30" s="3">
        <v>2.7E-4</v>
      </c>
      <c r="AB30" s="3">
        <v>8.0000000000000007E-5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5">
        <f>Points[[#This Row],[8+]]-Points[[#This Row],[9+]]</f>
        <v>6.3199999999999923E-3</v>
      </c>
      <c r="AM30" s="5">
        <f>Points[[#This Row],[9+]]-Points[[#This Row],[10+]]</f>
        <v>1.3130000000000086E-2</v>
      </c>
      <c r="AN30" s="5">
        <f>Points[[#This Row],[10+]]-Points[[#This Row],[11+]]</f>
        <v>2.460999999999991E-2</v>
      </c>
      <c r="AO30" s="5">
        <f>Points[[#This Row],[11+]]-Points[[#This Row],[12+]]</f>
        <v>4.166000000000003E-2</v>
      </c>
      <c r="AP30" s="5">
        <f>Points[[#This Row],[12+]]-Points[[#This Row],[13+]]</f>
        <v>6.3740000000000019E-2</v>
      </c>
      <c r="AQ30" s="5">
        <f>Points[[#This Row],[13+]]-Points[[#This Row],[14+]]</f>
        <v>8.8099999999999956E-2</v>
      </c>
      <c r="AR30" s="5">
        <f>Points[[#This Row],[14+]]-Points[[#This Row],[15+]]</f>
        <v>0.11001000000000005</v>
      </c>
      <c r="AS30" s="5">
        <f>Points[[#This Row],[15+]]-Points[[#This Row],[16+]]</f>
        <v>0.12410999999999994</v>
      </c>
      <c r="AT30" s="5">
        <f>Points[[#This Row],[16+]]-Points[[#This Row],[17+]]</f>
        <v>0.12649000000000005</v>
      </c>
      <c r="AU30" s="5">
        <f>Points[[#This Row],[17+]]-Points[[#This Row],[18+]]</f>
        <v>0.11647000000000002</v>
      </c>
      <c r="AV30" s="5">
        <f>Points[[#This Row],[18+]]-Points[[#This Row],[19+]]</f>
        <v>9.6899999999999986E-2</v>
      </c>
      <c r="AW30" s="5">
        <f>Points[[#This Row],[19+]]-Points[[#This Row],[20+]]</f>
        <v>7.2830000000000006E-2</v>
      </c>
      <c r="AX30" s="5">
        <f>Points[[#This Row],[20+]]-Points[[#This Row],[21+]]</f>
        <v>4.9449999999999994E-2</v>
      </c>
      <c r="AY30" s="5">
        <f>Points[[#This Row],[21+]]-Points[[#This Row],[22+]]</f>
        <v>3.0339999999999999E-2</v>
      </c>
      <c r="AZ30" s="5">
        <f>Points[[#This Row],[22+]]-Points[[#This Row],[23+]]</f>
        <v>1.6810000000000002E-2</v>
      </c>
      <c r="BA30" s="5">
        <f>Points[[#This Row],[23+]]-Points[[#This Row],[24+]]</f>
        <v>8.4200000000000004E-3</v>
      </c>
      <c r="BB30" s="5">
        <f>Points[[#This Row],[24+]]-Points[[#This Row],[25+]]</f>
        <v>3.8100000000000005E-3</v>
      </c>
      <c r="BC30" s="5">
        <f>Points[[#This Row],[25+]]-Points[[#This Row],[26+]]</f>
        <v>1.5599999999999998E-3</v>
      </c>
      <c r="BD30" s="5">
        <f>Points[[#This Row],[26+]]-Points[[#This Row],[27+]]</f>
        <v>5.6999999999999998E-4</v>
      </c>
      <c r="BE30" s="5">
        <f>Points[[#This Row],[27+]]-Points[[#This Row],[28+]]</f>
        <v>1.9000000000000001E-4</v>
      </c>
      <c r="BF30" s="5">
        <f>Points[[#This Row],[28+]]-Points[[#This Row],[29+]]</f>
        <v>8.0000000000000007E-5</v>
      </c>
      <c r="BG30" s="5">
        <f>Points[[#This Row],[29+]]-Points[[#This Row],[30+]]</f>
        <v>0</v>
      </c>
      <c r="BH30" s="5">
        <f>Points[[#This Row],[30+]]-Points[[#This Row],[31+]]</f>
        <v>0</v>
      </c>
      <c r="BI30" s="5">
        <f>Points[[#This Row],[31+]]-Points[[#This Row],[32+]]</f>
        <v>0</v>
      </c>
      <c r="BJ30" s="5">
        <f>Points[[#This Row],[32+]]-Points[[#This Row],[33+]]</f>
        <v>0</v>
      </c>
      <c r="BK30" s="5">
        <f>Points[[#This Row],[33+]]-Points[[#This Row],[34+]]</f>
        <v>0</v>
      </c>
      <c r="BL30" s="5">
        <f>Points[[#This Row],[34+]]-Points[[#This Row],[35+]]</f>
        <v>0</v>
      </c>
      <c r="BM30" s="5">
        <f>Points[[#This Row],[35+]]-Points[[#This Row],[40+]]</f>
        <v>0</v>
      </c>
      <c r="BN30" s="5">
        <f>Points[[#This Row],[40+]]-Points[[#This Row],[45+]]</f>
        <v>0</v>
      </c>
    </row>
    <row r="31" spans="1:66" x14ac:dyDescent="0.25">
      <c r="A31" s="10">
        <v>22400718</v>
      </c>
      <c r="B31" s="4" t="s">
        <v>92</v>
      </c>
      <c r="C31" s="4" t="s">
        <v>82</v>
      </c>
      <c r="D31" s="11">
        <v>0.79166666666666663</v>
      </c>
      <c r="E31" s="6" t="str">
        <f>HYPERLINK("https://www.nba.com/stats/player/1627736/boxscores-traditional", "Malik Beasley")</f>
        <v>Malik Beasley</v>
      </c>
      <c r="F31">
        <v>17</v>
      </c>
      <c r="G31" s="4">
        <v>4.05</v>
      </c>
      <c r="H31" s="3">
        <v>0.98678999999999994</v>
      </c>
      <c r="I31" s="3">
        <v>0.97614999999999996</v>
      </c>
      <c r="J31" s="3">
        <v>0.95818000000000003</v>
      </c>
      <c r="K31" s="3">
        <v>0.93056000000000005</v>
      </c>
      <c r="L31" s="3">
        <v>0.89065000000000005</v>
      </c>
      <c r="M31" s="3">
        <v>0.83891000000000004</v>
      </c>
      <c r="N31" s="3">
        <v>0.77034999999999998</v>
      </c>
      <c r="O31" s="3">
        <v>0.68793000000000004</v>
      </c>
      <c r="P31" s="3">
        <v>0.59870999999999996</v>
      </c>
      <c r="Q31" s="3">
        <v>0.5</v>
      </c>
      <c r="R31" s="3">
        <v>0.40128999999999998</v>
      </c>
      <c r="S31" s="3">
        <v>0.31207000000000001</v>
      </c>
      <c r="T31" s="3">
        <v>0.22964999999999999</v>
      </c>
      <c r="U31" s="3">
        <v>0.16109000000000001</v>
      </c>
      <c r="V31" s="3">
        <v>0.10935</v>
      </c>
      <c r="W31" s="3">
        <v>6.9440000000000002E-2</v>
      </c>
      <c r="X31" s="3">
        <v>4.1820000000000003E-2</v>
      </c>
      <c r="Y31" s="3">
        <v>2.385E-2</v>
      </c>
      <c r="Z31" s="3">
        <v>1.321E-2</v>
      </c>
      <c r="AA31" s="3">
        <v>6.7600000000000004E-3</v>
      </c>
      <c r="AB31" s="3">
        <v>3.2599999999999999E-3</v>
      </c>
      <c r="AC31" s="3">
        <v>1.5399999999999999E-3</v>
      </c>
      <c r="AD31" s="3">
        <v>6.6E-4</v>
      </c>
      <c r="AE31" s="3">
        <v>2.7E-4</v>
      </c>
      <c r="AF31" s="3">
        <v>1.1E-4</v>
      </c>
      <c r="AG31" s="3">
        <v>4.0000000000000003E-5</v>
      </c>
      <c r="AH31" s="3">
        <v>0</v>
      </c>
      <c r="AI31" s="3">
        <v>0</v>
      </c>
      <c r="AJ31" s="3">
        <v>0</v>
      </c>
      <c r="AK31" s="3">
        <v>0</v>
      </c>
      <c r="AL31" s="5">
        <f>Points[[#This Row],[8+]]-Points[[#This Row],[9+]]</f>
        <v>1.0639999999999983E-2</v>
      </c>
      <c r="AM31" s="5">
        <f>Points[[#This Row],[9+]]-Points[[#This Row],[10+]]</f>
        <v>1.796999999999993E-2</v>
      </c>
      <c r="AN31" s="5">
        <f>Points[[#This Row],[10+]]-Points[[#This Row],[11+]]</f>
        <v>2.7619999999999978E-2</v>
      </c>
      <c r="AO31" s="5">
        <f>Points[[#This Row],[11+]]-Points[[#This Row],[12+]]</f>
        <v>3.9910000000000001E-2</v>
      </c>
      <c r="AP31" s="5">
        <f>Points[[#This Row],[12+]]-Points[[#This Row],[13+]]</f>
        <v>5.1740000000000008E-2</v>
      </c>
      <c r="AQ31" s="5">
        <f>Points[[#This Row],[13+]]-Points[[#This Row],[14+]]</f>
        <v>6.8560000000000065E-2</v>
      </c>
      <c r="AR31" s="5">
        <f>Points[[#This Row],[14+]]-Points[[#This Row],[15+]]</f>
        <v>8.2419999999999938E-2</v>
      </c>
      <c r="AS31" s="5">
        <f>Points[[#This Row],[15+]]-Points[[#This Row],[16+]]</f>
        <v>8.9220000000000077E-2</v>
      </c>
      <c r="AT31" s="5">
        <f>Points[[#This Row],[16+]]-Points[[#This Row],[17+]]</f>
        <v>9.8709999999999964E-2</v>
      </c>
      <c r="AU31" s="5">
        <f>Points[[#This Row],[17+]]-Points[[#This Row],[18+]]</f>
        <v>9.871000000000002E-2</v>
      </c>
      <c r="AV31" s="5">
        <f>Points[[#This Row],[18+]]-Points[[#This Row],[19+]]</f>
        <v>8.9219999999999966E-2</v>
      </c>
      <c r="AW31" s="5">
        <f>Points[[#This Row],[19+]]-Points[[#This Row],[20+]]</f>
        <v>8.2420000000000021E-2</v>
      </c>
      <c r="AX31" s="5">
        <f>Points[[#This Row],[20+]]-Points[[#This Row],[21+]]</f>
        <v>6.8559999999999982E-2</v>
      </c>
      <c r="AY31" s="5">
        <f>Points[[#This Row],[21+]]-Points[[#This Row],[22+]]</f>
        <v>5.1740000000000008E-2</v>
      </c>
      <c r="AZ31" s="5">
        <f>Points[[#This Row],[22+]]-Points[[#This Row],[23+]]</f>
        <v>3.9910000000000001E-2</v>
      </c>
      <c r="BA31" s="5">
        <f>Points[[#This Row],[23+]]-Points[[#This Row],[24+]]</f>
        <v>2.7619999999999999E-2</v>
      </c>
      <c r="BB31" s="5">
        <f>Points[[#This Row],[24+]]-Points[[#This Row],[25+]]</f>
        <v>1.7970000000000003E-2</v>
      </c>
      <c r="BC31" s="5">
        <f>Points[[#This Row],[25+]]-Points[[#This Row],[26+]]</f>
        <v>1.064E-2</v>
      </c>
      <c r="BD31" s="5">
        <f>Points[[#This Row],[26+]]-Points[[#This Row],[27+]]</f>
        <v>6.4499999999999991E-3</v>
      </c>
      <c r="BE31" s="5">
        <f>Points[[#This Row],[27+]]-Points[[#This Row],[28+]]</f>
        <v>3.5000000000000005E-3</v>
      </c>
      <c r="BF31" s="5">
        <f>Points[[#This Row],[28+]]-Points[[#This Row],[29+]]</f>
        <v>1.72E-3</v>
      </c>
      <c r="BG31" s="5">
        <f>Points[[#This Row],[29+]]-Points[[#This Row],[30+]]</f>
        <v>8.7999999999999992E-4</v>
      </c>
      <c r="BH31" s="5">
        <f>Points[[#This Row],[30+]]-Points[[#This Row],[31+]]</f>
        <v>3.8999999999999999E-4</v>
      </c>
      <c r="BI31" s="5">
        <f>Points[[#This Row],[31+]]-Points[[#This Row],[32+]]</f>
        <v>1.5999999999999999E-4</v>
      </c>
      <c r="BJ31" s="5">
        <f>Points[[#This Row],[32+]]-Points[[#This Row],[33+]]</f>
        <v>6.9999999999999994E-5</v>
      </c>
      <c r="BK31" s="5">
        <f>Points[[#This Row],[33+]]-Points[[#This Row],[34+]]</f>
        <v>4.0000000000000003E-5</v>
      </c>
      <c r="BL31" s="5">
        <f>Points[[#This Row],[34+]]-Points[[#This Row],[35+]]</f>
        <v>0</v>
      </c>
      <c r="BM31" s="5">
        <f>Points[[#This Row],[35+]]-Points[[#This Row],[40+]]</f>
        <v>0</v>
      </c>
      <c r="BN31" s="5">
        <f>Points[[#This Row],[40+]]-Points[[#This Row],[45+]]</f>
        <v>0</v>
      </c>
    </row>
    <row r="32" spans="1:66" x14ac:dyDescent="0.25">
      <c r="A32" s="10">
        <v>22400718</v>
      </c>
      <c r="B32" s="4" t="s">
        <v>92</v>
      </c>
      <c r="C32" s="4" t="s">
        <v>82</v>
      </c>
      <c r="D32" s="11">
        <v>0.79166666666666663</v>
      </c>
      <c r="E32" s="6" t="str">
        <f>HYPERLINK("https://www.nba.com/stats/player/202699/boxscores-traditional", "Tobias Harris")</f>
        <v>Tobias Harris</v>
      </c>
      <c r="F32">
        <v>15.2</v>
      </c>
      <c r="G32" s="4">
        <v>6.9109999999999996</v>
      </c>
      <c r="H32" s="3">
        <v>0.85082999999999998</v>
      </c>
      <c r="I32" s="3">
        <v>0.81594</v>
      </c>
      <c r="J32" s="3">
        <v>0.77337</v>
      </c>
      <c r="K32" s="3">
        <v>0.72907</v>
      </c>
      <c r="L32" s="3">
        <v>0.67723999999999995</v>
      </c>
      <c r="M32" s="3">
        <v>0.62551999999999996</v>
      </c>
      <c r="N32" s="3">
        <v>0.56749000000000005</v>
      </c>
      <c r="O32" s="3">
        <v>0.51197000000000004</v>
      </c>
      <c r="P32" s="3">
        <v>0.45223999999999998</v>
      </c>
      <c r="Q32" s="3">
        <v>0.39743000000000001</v>
      </c>
      <c r="R32" s="3">
        <v>0.34089999999999998</v>
      </c>
      <c r="S32" s="3">
        <v>0.29115999999999997</v>
      </c>
      <c r="T32" s="3">
        <v>0.24510000000000001</v>
      </c>
      <c r="U32" s="3">
        <v>0.20044999999999999</v>
      </c>
      <c r="V32" s="3">
        <v>0.16353999999999999</v>
      </c>
      <c r="W32" s="3">
        <v>0.12923999999999999</v>
      </c>
      <c r="X32" s="3">
        <v>0.10204000000000001</v>
      </c>
      <c r="Y32" s="3">
        <v>7.7799999999999994E-2</v>
      </c>
      <c r="Z32" s="3">
        <v>5.9380000000000002E-2</v>
      </c>
      <c r="AA32" s="3">
        <v>4.3630000000000002E-2</v>
      </c>
      <c r="AB32" s="3">
        <v>3.2160000000000001E-2</v>
      </c>
      <c r="AC32" s="3">
        <v>2.2749999999999999E-2</v>
      </c>
      <c r="AD32" s="3">
        <v>1.618E-2</v>
      </c>
      <c r="AE32" s="3">
        <v>1.1010000000000001E-2</v>
      </c>
      <c r="AF32" s="3">
        <v>7.5500000000000003E-3</v>
      </c>
      <c r="AG32" s="3">
        <v>4.9399999999999999E-3</v>
      </c>
      <c r="AH32" s="3">
        <v>3.2599999999999999E-3</v>
      </c>
      <c r="AI32" s="3">
        <v>2.1199999999999999E-3</v>
      </c>
      <c r="AJ32" s="3">
        <v>1.7000000000000001E-4</v>
      </c>
      <c r="AK32" s="3">
        <v>0</v>
      </c>
      <c r="AL32" s="5">
        <f>Points[[#This Row],[8+]]-Points[[#This Row],[9+]]</f>
        <v>3.4889999999999977E-2</v>
      </c>
      <c r="AM32" s="5">
        <f>Points[[#This Row],[9+]]-Points[[#This Row],[10+]]</f>
        <v>4.2569999999999997E-2</v>
      </c>
      <c r="AN32" s="5">
        <f>Points[[#This Row],[10+]]-Points[[#This Row],[11+]]</f>
        <v>4.4300000000000006E-2</v>
      </c>
      <c r="AO32" s="5">
        <f>Points[[#This Row],[11+]]-Points[[#This Row],[12+]]</f>
        <v>5.1830000000000043E-2</v>
      </c>
      <c r="AP32" s="5">
        <f>Points[[#This Row],[12+]]-Points[[#This Row],[13+]]</f>
        <v>5.1719999999999988E-2</v>
      </c>
      <c r="AQ32" s="5">
        <f>Points[[#This Row],[13+]]-Points[[#This Row],[14+]]</f>
        <v>5.8029999999999915E-2</v>
      </c>
      <c r="AR32" s="5">
        <f>Points[[#This Row],[14+]]-Points[[#This Row],[15+]]</f>
        <v>5.5520000000000014E-2</v>
      </c>
      <c r="AS32" s="5">
        <f>Points[[#This Row],[15+]]-Points[[#This Row],[16+]]</f>
        <v>5.9730000000000061E-2</v>
      </c>
      <c r="AT32" s="5">
        <f>Points[[#This Row],[16+]]-Points[[#This Row],[17+]]</f>
        <v>5.480999999999997E-2</v>
      </c>
      <c r="AU32" s="5">
        <f>Points[[#This Row],[17+]]-Points[[#This Row],[18+]]</f>
        <v>5.6530000000000025E-2</v>
      </c>
      <c r="AV32" s="5">
        <f>Points[[#This Row],[18+]]-Points[[#This Row],[19+]]</f>
        <v>4.9740000000000006E-2</v>
      </c>
      <c r="AW32" s="5">
        <f>Points[[#This Row],[19+]]-Points[[#This Row],[20+]]</f>
        <v>4.6059999999999962E-2</v>
      </c>
      <c r="AX32" s="5">
        <f>Points[[#This Row],[20+]]-Points[[#This Row],[21+]]</f>
        <v>4.4650000000000023E-2</v>
      </c>
      <c r="AY32" s="5">
        <f>Points[[#This Row],[21+]]-Points[[#This Row],[22+]]</f>
        <v>3.6909999999999998E-2</v>
      </c>
      <c r="AZ32" s="5">
        <f>Points[[#This Row],[22+]]-Points[[#This Row],[23+]]</f>
        <v>3.4299999999999997E-2</v>
      </c>
      <c r="BA32" s="5">
        <f>Points[[#This Row],[23+]]-Points[[#This Row],[24+]]</f>
        <v>2.7199999999999988E-2</v>
      </c>
      <c r="BB32" s="5">
        <f>Points[[#This Row],[24+]]-Points[[#This Row],[25+]]</f>
        <v>2.4240000000000012E-2</v>
      </c>
      <c r="BC32" s="5">
        <f>Points[[#This Row],[25+]]-Points[[#This Row],[26+]]</f>
        <v>1.8419999999999992E-2</v>
      </c>
      <c r="BD32" s="5">
        <f>Points[[#This Row],[26+]]-Points[[#This Row],[27+]]</f>
        <v>1.575E-2</v>
      </c>
      <c r="BE32" s="5">
        <f>Points[[#This Row],[27+]]-Points[[#This Row],[28+]]</f>
        <v>1.1470000000000001E-2</v>
      </c>
      <c r="BF32" s="5">
        <f>Points[[#This Row],[28+]]-Points[[#This Row],[29+]]</f>
        <v>9.4100000000000017E-3</v>
      </c>
      <c r="BG32" s="5">
        <f>Points[[#This Row],[29+]]-Points[[#This Row],[30+]]</f>
        <v>6.5699999999999995E-3</v>
      </c>
      <c r="BH32" s="5">
        <f>Points[[#This Row],[30+]]-Points[[#This Row],[31+]]</f>
        <v>5.1699999999999992E-3</v>
      </c>
      <c r="BI32" s="5">
        <f>Points[[#This Row],[31+]]-Points[[#This Row],[32+]]</f>
        <v>3.4600000000000004E-3</v>
      </c>
      <c r="BJ32" s="5">
        <f>Points[[#This Row],[32+]]-Points[[#This Row],[33+]]</f>
        <v>2.6100000000000003E-3</v>
      </c>
      <c r="BK32" s="5">
        <f>Points[[#This Row],[33+]]-Points[[#This Row],[34+]]</f>
        <v>1.6800000000000001E-3</v>
      </c>
      <c r="BL32" s="5">
        <f>Points[[#This Row],[34+]]-Points[[#This Row],[35+]]</f>
        <v>1.14E-3</v>
      </c>
      <c r="BM32" s="5">
        <f>Points[[#This Row],[35+]]-Points[[#This Row],[40+]]</f>
        <v>1.9499999999999999E-3</v>
      </c>
      <c r="BN32" s="5">
        <f>Points[[#This Row],[40+]]-Points[[#This Row],[45+]]</f>
        <v>1.7000000000000001E-4</v>
      </c>
    </row>
    <row r="33" spans="1:66" x14ac:dyDescent="0.25">
      <c r="A33" s="10">
        <v>22400719</v>
      </c>
      <c r="B33" s="4" t="s">
        <v>93</v>
      </c>
      <c r="C33" s="4" t="s">
        <v>94</v>
      </c>
      <c r="D33" s="11">
        <v>0.79166666666666663</v>
      </c>
      <c r="E33" s="6" t="str">
        <f>HYPERLINK("https://www.nba.com/stats/player/1630552/boxscores-traditional", "Jalen Johnson")</f>
        <v>Jalen Johnson</v>
      </c>
      <c r="F33">
        <v>15.2</v>
      </c>
      <c r="G33" s="4">
        <v>2.7130000000000001</v>
      </c>
      <c r="H33" s="3">
        <v>0.99597999999999998</v>
      </c>
      <c r="I33" s="3">
        <v>0.98899000000000004</v>
      </c>
      <c r="J33" s="3">
        <v>0.97257000000000005</v>
      </c>
      <c r="K33" s="3">
        <v>0.93942999999999999</v>
      </c>
      <c r="L33" s="3">
        <v>0.88100000000000001</v>
      </c>
      <c r="M33" s="3">
        <v>0.79103000000000001</v>
      </c>
      <c r="N33" s="3">
        <v>0.67003000000000001</v>
      </c>
      <c r="O33" s="3">
        <v>0.52790000000000004</v>
      </c>
      <c r="P33" s="3">
        <v>0.38590999999999998</v>
      </c>
      <c r="Q33" s="3">
        <v>0.25463000000000002</v>
      </c>
      <c r="R33" s="3">
        <v>0.15151000000000001</v>
      </c>
      <c r="S33" s="3">
        <v>8.0759999999999998E-2</v>
      </c>
      <c r="T33" s="3">
        <v>3.8359999999999998E-2</v>
      </c>
      <c r="U33" s="3">
        <v>1.618E-2</v>
      </c>
      <c r="V33" s="3">
        <v>6.0400000000000002E-3</v>
      </c>
      <c r="W33" s="3">
        <v>1.99E-3</v>
      </c>
      <c r="X33" s="3">
        <v>5.9999999999999995E-4</v>
      </c>
      <c r="Y33" s="3">
        <v>1.4999999999999999E-4</v>
      </c>
      <c r="Z33" s="3">
        <v>3.0000000000000001E-5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5">
        <f>Points[[#This Row],[8+]]-Points[[#This Row],[9+]]</f>
        <v>6.9899999999999407E-3</v>
      </c>
      <c r="AM33" s="5">
        <f>Points[[#This Row],[9+]]-Points[[#This Row],[10+]]</f>
        <v>1.641999999999999E-2</v>
      </c>
      <c r="AN33" s="5">
        <f>Points[[#This Row],[10+]]-Points[[#This Row],[11+]]</f>
        <v>3.3140000000000058E-2</v>
      </c>
      <c r="AO33" s="5">
        <f>Points[[#This Row],[11+]]-Points[[#This Row],[12+]]</f>
        <v>5.8429999999999982E-2</v>
      </c>
      <c r="AP33" s="5">
        <f>Points[[#This Row],[12+]]-Points[[#This Row],[13+]]</f>
        <v>8.9969999999999994E-2</v>
      </c>
      <c r="AQ33" s="5">
        <f>Points[[#This Row],[13+]]-Points[[#This Row],[14+]]</f>
        <v>0.121</v>
      </c>
      <c r="AR33" s="5">
        <f>Points[[#This Row],[14+]]-Points[[#This Row],[15+]]</f>
        <v>0.14212999999999998</v>
      </c>
      <c r="AS33" s="5">
        <f>Points[[#This Row],[15+]]-Points[[#This Row],[16+]]</f>
        <v>0.14199000000000006</v>
      </c>
      <c r="AT33" s="5">
        <f>Points[[#This Row],[16+]]-Points[[#This Row],[17+]]</f>
        <v>0.13127999999999995</v>
      </c>
      <c r="AU33" s="5">
        <f>Points[[#This Row],[17+]]-Points[[#This Row],[18+]]</f>
        <v>0.10312000000000002</v>
      </c>
      <c r="AV33" s="5">
        <f>Points[[#This Row],[18+]]-Points[[#This Row],[19+]]</f>
        <v>7.0750000000000007E-2</v>
      </c>
      <c r="AW33" s="5">
        <f>Points[[#This Row],[19+]]-Points[[#This Row],[20+]]</f>
        <v>4.24E-2</v>
      </c>
      <c r="AX33" s="5">
        <f>Points[[#This Row],[20+]]-Points[[#This Row],[21+]]</f>
        <v>2.2179999999999998E-2</v>
      </c>
      <c r="AY33" s="5">
        <f>Points[[#This Row],[21+]]-Points[[#This Row],[22+]]</f>
        <v>1.014E-2</v>
      </c>
      <c r="AZ33" s="5">
        <f>Points[[#This Row],[22+]]-Points[[#This Row],[23+]]</f>
        <v>4.0499999999999998E-3</v>
      </c>
      <c r="BA33" s="5">
        <f>Points[[#This Row],[23+]]-Points[[#This Row],[24+]]</f>
        <v>1.3900000000000002E-3</v>
      </c>
      <c r="BB33" s="5">
        <f>Points[[#This Row],[24+]]-Points[[#This Row],[25+]]</f>
        <v>4.4999999999999999E-4</v>
      </c>
      <c r="BC33" s="5">
        <f>Points[[#This Row],[25+]]-Points[[#This Row],[26+]]</f>
        <v>1.1999999999999999E-4</v>
      </c>
      <c r="BD33" s="5">
        <f>Points[[#This Row],[26+]]-Points[[#This Row],[27+]]</f>
        <v>3.0000000000000001E-5</v>
      </c>
      <c r="BE33" s="5">
        <f>Points[[#This Row],[27+]]-Points[[#This Row],[28+]]</f>
        <v>0</v>
      </c>
      <c r="BF33" s="5">
        <f>Points[[#This Row],[28+]]-Points[[#This Row],[29+]]</f>
        <v>0</v>
      </c>
      <c r="BG33" s="5">
        <f>Points[[#This Row],[29+]]-Points[[#This Row],[30+]]</f>
        <v>0</v>
      </c>
      <c r="BH33" s="5">
        <f>Points[[#This Row],[30+]]-Points[[#This Row],[31+]]</f>
        <v>0</v>
      </c>
      <c r="BI33" s="5">
        <f>Points[[#This Row],[31+]]-Points[[#This Row],[32+]]</f>
        <v>0</v>
      </c>
      <c r="BJ33" s="5">
        <f>Points[[#This Row],[32+]]-Points[[#This Row],[33+]]</f>
        <v>0</v>
      </c>
      <c r="BK33" s="5">
        <f>Points[[#This Row],[33+]]-Points[[#This Row],[34+]]</f>
        <v>0</v>
      </c>
      <c r="BL33" s="5">
        <f>Points[[#This Row],[34+]]-Points[[#This Row],[35+]]</f>
        <v>0</v>
      </c>
      <c r="BM33" s="5">
        <f>Points[[#This Row],[35+]]-Points[[#This Row],[40+]]</f>
        <v>0</v>
      </c>
      <c r="BN33" s="5">
        <f>Points[[#This Row],[40+]]-Points[[#This Row],[45+]]</f>
        <v>0</v>
      </c>
    </row>
    <row r="34" spans="1:66" x14ac:dyDescent="0.25">
      <c r="A34" s="10">
        <v>22400719</v>
      </c>
      <c r="B34" s="4" t="s">
        <v>93</v>
      </c>
      <c r="C34" s="4" t="s">
        <v>94</v>
      </c>
      <c r="D34" s="11">
        <v>0.79166666666666663</v>
      </c>
      <c r="E34" s="6" t="str">
        <f>HYPERLINK("https://www.nba.com/stats/player/1629027/boxscores-traditional", "Trae Young")</f>
        <v>Trae Young</v>
      </c>
      <c r="F34">
        <v>24</v>
      </c>
      <c r="G34" s="4">
        <v>8.4139999999999997</v>
      </c>
      <c r="H34" s="3">
        <v>0.97128000000000003</v>
      </c>
      <c r="I34" s="3">
        <v>0.96245999999999998</v>
      </c>
      <c r="J34" s="3">
        <v>0.95154000000000005</v>
      </c>
      <c r="K34" s="3">
        <v>0.93942999999999999</v>
      </c>
      <c r="L34" s="3">
        <v>0.92364000000000002</v>
      </c>
      <c r="M34" s="3">
        <v>0.90490000000000004</v>
      </c>
      <c r="N34" s="3">
        <v>0.88297999999999999</v>
      </c>
      <c r="O34" s="3">
        <v>0.85768999999999995</v>
      </c>
      <c r="P34" s="3">
        <v>0.82894000000000001</v>
      </c>
      <c r="Q34" s="3">
        <v>0.79673000000000005</v>
      </c>
      <c r="R34" s="3">
        <v>0.76114999999999999</v>
      </c>
      <c r="S34" s="3">
        <v>0.72240000000000004</v>
      </c>
      <c r="T34" s="3">
        <v>0.68439000000000005</v>
      </c>
      <c r="U34" s="3">
        <v>0.64058000000000004</v>
      </c>
      <c r="V34" s="3">
        <v>0.59482999999999997</v>
      </c>
      <c r="W34" s="3">
        <v>0.54776000000000002</v>
      </c>
      <c r="X34" s="3">
        <v>0.5</v>
      </c>
      <c r="Y34" s="3">
        <v>0.45223999999999998</v>
      </c>
      <c r="Z34" s="3">
        <v>0.40516999999999997</v>
      </c>
      <c r="AA34" s="3">
        <v>0.35942000000000002</v>
      </c>
      <c r="AB34" s="3">
        <v>0.31561</v>
      </c>
      <c r="AC34" s="3">
        <v>0.27760000000000001</v>
      </c>
      <c r="AD34" s="3">
        <v>0.23885000000000001</v>
      </c>
      <c r="AE34" s="3">
        <v>0.20327000000000001</v>
      </c>
      <c r="AF34" s="3">
        <v>0.17105999999999999</v>
      </c>
      <c r="AG34" s="3">
        <v>0.14230999999999999</v>
      </c>
      <c r="AH34" s="3">
        <v>0.11702</v>
      </c>
      <c r="AI34" s="3">
        <v>9.5100000000000004E-2</v>
      </c>
      <c r="AJ34" s="3">
        <v>2.8719999999999999E-2</v>
      </c>
      <c r="AK34" s="3">
        <v>6.2100000000000002E-3</v>
      </c>
      <c r="AL34" s="5">
        <f>Points[[#This Row],[8+]]-Points[[#This Row],[9+]]</f>
        <v>8.82000000000005E-3</v>
      </c>
      <c r="AM34" s="5">
        <f>Points[[#This Row],[9+]]-Points[[#This Row],[10+]]</f>
        <v>1.091999999999993E-2</v>
      </c>
      <c r="AN34" s="5">
        <f>Points[[#This Row],[10+]]-Points[[#This Row],[11+]]</f>
        <v>1.2110000000000065E-2</v>
      </c>
      <c r="AO34" s="5">
        <f>Points[[#This Row],[11+]]-Points[[#This Row],[12+]]</f>
        <v>1.5789999999999971E-2</v>
      </c>
      <c r="AP34" s="5">
        <f>Points[[#This Row],[12+]]-Points[[#This Row],[13+]]</f>
        <v>1.8739999999999979E-2</v>
      </c>
      <c r="AQ34" s="5">
        <f>Points[[#This Row],[13+]]-Points[[#This Row],[14+]]</f>
        <v>2.1920000000000051E-2</v>
      </c>
      <c r="AR34" s="5">
        <f>Points[[#This Row],[14+]]-Points[[#This Row],[15+]]</f>
        <v>2.5290000000000035E-2</v>
      </c>
      <c r="AS34" s="5">
        <f>Points[[#This Row],[15+]]-Points[[#This Row],[16+]]</f>
        <v>2.8749999999999942E-2</v>
      </c>
      <c r="AT34" s="5">
        <f>Points[[#This Row],[16+]]-Points[[#This Row],[17+]]</f>
        <v>3.2209999999999961E-2</v>
      </c>
      <c r="AU34" s="5">
        <f>Points[[#This Row],[17+]]-Points[[#This Row],[18+]]</f>
        <v>3.5580000000000056E-2</v>
      </c>
      <c r="AV34" s="5">
        <f>Points[[#This Row],[18+]]-Points[[#This Row],[19+]]</f>
        <v>3.8749999999999951E-2</v>
      </c>
      <c r="AW34" s="5">
        <f>Points[[#This Row],[19+]]-Points[[#This Row],[20+]]</f>
        <v>3.8009999999999988E-2</v>
      </c>
      <c r="AX34" s="5">
        <f>Points[[#This Row],[20+]]-Points[[#This Row],[21+]]</f>
        <v>4.3810000000000016E-2</v>
      </c>
      <c r="AY34" s="5">
        <f>Points[[#This Row],[21+]]-Points[[#This Row],[22+]]</f>
        <v>4.5750000000000068E-2</v>
      </c>
      <c r="AZ34" s="5">
        <f>Points[[#This Row],[22+]]-Points[[#This Row],[23+]]</f>
        <v>4.7069999999999945E-2</v>
      </c>
      <c r="BA34" s="5">
        <f>Points[[#This Row],[23+]]-Points[[#This Row],[24+]]</f>
        <v>4.7760000000000025E-2</v>
      </c>
      <c r="BB34" s="5">
        <f>Points[[#This Row],[24+]]-Points[[#This Row],[25+]]</f>
        <v>4.7760000000000025E-2</v>
      </c>
      <c r="BC34" s="5">
        <f>Points[[#This Row],[25+]]-Points[[#This Row],[26+]]</f>
        <v>4.7070000000000001E-2</v>
      </c>
      <c r="BD34" s="5">
        <f>Points[[#This Row],[26+]]-Points[[#This Row],[27+]]</f>
        <v>4.5749999999999957E-2</v>
      </c>
      <c r="BE34" s="5">
        <f>Points[[#This Row],[27+]]-Points[[#This Row],[28+]]</f>
        <v>4.3810000000000016E-2</v>
      </c>
      <c r="BF34" s="5">
        <f>Points[[#This Row],[28+]]-Points[[#This Row],[29+]]</f>
        <v>3.8009999999999988E-2</v>
      </c>
      <c r="BG34" s="5">
        <f>Points[[#This Row],[29+]]-Points[[#This Row],[30+]]</f>
        <v>3.8750000000000007E-2</v>
      </c>
      <c r="BH34" s="5">
        <f>Points[[#This Row],[30+]]-Points[[#This Row],[31+]]</f>
        <v>3.5580000000000001E-2</v>
      </c>
      <c r="BI34" s="5">
        <f>Points[[#This Row],[31+]]-Points[[#This Row],[32+]]</f>
        <v>3.2210000000000016E-2</v>
      </c>
      <c r="BJ34" s="5">
        <f>Points[[#This Row],[32+]]-Points[[#This Row],[33+]]</f>
        <v>2.8749999999999998E-2</v>
      </c>
      <c r="BK34" s="5">
        <f>Points[[#This Row],[33+]]-Points[[#This Row],[34+]]</f>
        <v>2.5289999999999993E-2</v>
      </c>
      <c r="BL34" s="5">
        <f>Points[[#This Row],[34+]]-Points[[#This Row],[35+]]</f>
        <v>2.1919999999999995E-2</v>
      </c>
      <c r="BM34" s="5">
        <f>Points[[#This Row],[35+]]-Points[[#This Row],[40+]]</f>
        <v>6.6380000000000008E-2</v>
      </c>
      <c r="BN34" s="5">
        <f>Points[[#This Row],[40+]]-Points[[#This Row],[45+]]</f>
        <v>2.2509999999999999E-2</v>
      </c>
    </row>
    <row r="35" spans="1:66" x14ac:dyDescent="0.25">
      <c r="A35" s="10">
        <v>22400719</v>
      </c>
      <c r="B35" s="4" t="s">
        <v>93</v>
      </c>
      <c r="C35" s="4" t="s">
        <v>94</v>
      </c>
      <c r="D35" s="11">
        <v>0.79166666666666663</v>
      </c>
      <c r="E35" s="6" t="str">
        <f>HYPERLINK("https://www.nba.com/stats/player/1630700/boxscores-traditional", "Dyson Daniels")</f>
        <v>Dyson Daniels</v>
      </c>
      <c r="F35">
        <v>14.8</v>
      </c>
      <c r="G35" s="4">
        <v>5.6</v>
      </c>
      <c r="H35" s="3">
        <v>0.88685999999999998</v>
      </c>
      <c r="I35" s="3">
        <v>0.85082999999999998</v>
      </c>
      <c r="J35" s="3">
        <v>0.80510999999999999</v>
      </c>
      <c r="K35" s="3">
        <v>0.75175000000000003</v>
      </c>
      <c r="L35" s="3">
        <v>0.69145999999999996</v>
      </c>
      <c r="M35" s="3">
        <v>0.62551999999999996</v>
      </c>
      <c r="N35" s="3">
        <v>0.55567</v>
      </c>
      <c r="O35" s="3">
        <v>0.48404999999999998</v>
      </c>
      <c r="P35" s="3">
        <v>0.41682999999999998</v>
      </c>
      <c r="Q35" s="3">
        <v>0.34827000000000002</v>
      </c>
      <c r="R35" s="3">
        <v>0.28433999999999998</v>
      </c>
      <c r="S35" s="3">
        <v>0.22663</v>
      </c>
      <c r="T35" s="3">
        <v>0.17619000000000001</v>
      </c>
      <c r="U35" s="3">
        <v>0.13350000000000001</v>
      </c>
      <c r="V35" s="3">
        <v>9.8530000000000006E-2</v>
      </c>
      <c r="W35" s="3">
        <v>7.2150000000000006E-2</v>
      </c>
      <c r="X35" s="3">
        <v>5.0500000000000003E-2</v>
      </c>
      <c r="Y35" s="3">
        <v>3.4380000000000001E-2</v>
      </c>
      <c r="Z35" s="3">
        <v>2.2749999999999999E-2</v>
      </c>
      <c r="AA35" s="3">
        <v>1.4630000000000001E-2</v>
      </c>
      <c r="AB35" s="3">
        <v>9.1400000000000006E-3</v>
      </c>
      <c r="AC35" s="3">
        <v>5.5399999999999998E-3</v>
      </c>
      <c r="AD35" s="3">
        <v>3.3600000000000001E-3</v>
      </c>
      <c r="AE35" s="3">
        <v>1.9300000000000001E-3</v>
      </c>
      <c r="AF35" s="3">
        <v>1.07E-3</v>
      </c>
      <c r="AG35" s="3">
        <v>5.8E-4</v>
      </c>
      <c r="AH35" s="3">
        <v>2.9999999999999997E-4</v>
      </c>
      <c r="AI35" s="3">
        <v>1.4999999999999999E-4</v>
      </c>
      <c r="AJ35" s="3">
        <v>0</v>
      </c>
      <c r="AK35" s="3">
        <v>0</v>
      </c>
      <c r="AL35" s="5">
        <f>Points[[#This Row],[8+]]-Points[[#This Row],[9+]]</f>
        <v>3.6030000000000006E-2</v>
      </c>
      <c r="AM35" s="5">
        <f>Points[[#This Row],[9+]]-Points[[#This Row],[10+]]</f>
        <v>4.5719999999999983E-2</v>
      </c>
      <c r="AN35" s="5">
        <f>Points[[#This Row],[10+]]-Points[[#This Row],[11+]]</f>
        <v>5.3359999999999963E-2</v>
      </c>
      <c r="AO35" s="5">
        <f>Points[[#This Row],[11+]]-Points[[#This Row],[12+]]</f>
        <v>6.0290000000000066E-2</v>
      </c>
      <c r="AP35" s="5">
        <f>Points[[#This Row],[12+]]-Points[[#This Row],[13+]]</f>
        <v>6.5939999999999999E-2</v>
      </c>
      <c r="AQ35" s="5">
        <f>Points[[#This Row],[13+]]-Points[[#This Row],[14+]]</f>
        <v>6.9849999999999968E-2</v>
      </c>
      <c r="AR35" s="5">
        <f>Points[[#This Row],[14+]]-Points[[#This Row],[15+]]</f>
        <v>7.1620000000000017E-2</v>
      </c>
      <c r="AS35" s="5">
        <f>Points[[#This Row],[15+]]-Points[[#This Row],[16+]]</f>
        <v>6.7220000000000002E-2</v>
      </c>
      <c r="AT35" s="5">
        <f>Points[[#This Row],[16+]]-Points[[#This Row],[17+]]</f>
        <v>6.8559999999999954E-2</v>
      </c>
      <c r="AU35" s="5">
        <f>Points[[#This Row],[17+]]-Points[[#This Row],[18+]]</f>
        <v>6.3930000000000042E-2</v>
      </c>
      <c r="AV35" s="5">
        <f>Points[[#This Row],[18+]]-Points[[#This Row],[19+]]</f>
        <v>5.7709999999999984E-2</v>
      </c>
      <c r="AW35" s="5">
        <f>Points[[#This Row],[19+]]-Points[[#This Row],[20+]]</f>
        <v>5.0439999999999985E-2</v>
      </c>
      <c r="AX35" s="5">
        <f>Points[[#This Row],[20+]]-Points[[#This Row],[21+]]</f>
        <v>4.2690000000000006E-2</v>
      </c>
      <c r="AY35" s="5">
        <f>Points[[#This Row],[21+]]-Points[[#This Row],[22+]]</f>
        <v>3.4970000000000001E-2</v>
      </c>
      <c r="AZ35" s="5">
        <f>Points[[#This Row],[22+]]-Points[[#This Row],[23+]]</f>
        <v>2.6380000000000001E-2</v>
      </c>
      <c r="BA35" s="5">
        <f>Points[[#This Row],[23+]]-Points[[#This Row],[24+]]</f>
        <v>2.1650000000000003E-2</v>
      </c>
      <c r="BB35" s="5">
        <f>Points[[#This Row],[24+]]-Points[[#This Row],[25+]]</f>
        <v>1.6120000000000002E-2</v>
      </c>
      <c r="BC35" s="5">
        <f>Points[[#This Row],[25+]]-Points[[#This Row],[26+]]</f>
        <v>1.1630000000000001E-2</v>
      </c>
      <c r="BD35" s="5">
        <f>Points[[#This Row],[26+]]-Points[[#This Row],[27+]]</f>
        <v>8.1199999999999987E-3</v>
      </c>
      <c r="BE35" s="5">
        <f>Points[[#This Row],[27+]]-Points[[#This Row],[28+]]</f>
        <v>5.4900000000000001E-3</v>
      </c>
      <c r="BF35" s="5">
        <f>Points[[#This Row],[28+]]-Points[[#This Row],[29+]]</f>
        <v>3.6000000000000008E-3</v>
      </c>
      <c r="BG35" s="5">
        <f>Points[[#This Row],[29+]]-Points[[#This Row],[30+]]</f>
        <v>2.1799999999999996E-3</v>
      </c>
      <c r="BH35" s="5">
        <f>Points[[#This Row],[30+]]-Points[[#This Row],[31+]]</f>
        <v>1.4300000000000001E-3</v>
      </c>
      <c r="BI35" s="5">
        <f>Points[[#This Row],[31+]]-Points[[#This Row],[32+]]</f>
        <v>8.6000000000000009E-4</v>
      </c>
      <c r="BJ35" s="5">
        <f>Points[[#This Row],[32+]]-Points[[#This Row],[33+]]</f>
        <v>4.8999999999999998E-4</v>
      </c>
      <c r="BK35" s="5">
        <f>Points[[#This Row],[33+]]-Points[[#This Row],[34+]]</f>
        <v>2.8000000000000003E-4</v>
      </c>
      <c r="BL35" s="5">
        <f>Points[[#This Row],[34+]]-Points[[#This Row],[35+]]</f>
        <v>1.4999999999999999E-4</v>
      </c>
      <c r="BM35" s="5">
        <f>Points[[#This Row],[35+]]-Points[[#This Row],[40+]]</f>
        <v>1.4999999999999999E-4</v>
      </c>
      <c r="BN35" s="5">
        <f>Points[[#This Row],[40+]]-Points[[#This Row],[45+]]</f>
        <v>0</v>
      </c>
    </row>
    <row r="36" spans="1:66" x14ac:dyDescent="0.25">
      <c r="A36" s="10">
        <v>22400719</v>
      </c>
      <c r="B36" s="4" t="s">
        <v>93</v>
      </c>
      <c r="C36" s="4" t="s">
        <v>94</v>
      </c>
      <c r="D36" s="11">
        <v>0.79166666666666663</v>
      </c>
      <c r="E36" s="6" t="str">
        <f>HYPERLINK("https://www.nba.com/stats/player/1629631/boxscores-traditional", "De'Andre Hunter")</f>
        <v>De'Andre Hunter</v>
      </c>
      <c r="F36">
        <v>20</v>
      </c>
      <c r="G36" s="4">
        <v>10.218</v>
      </c>
      <c r="H36" s="3">
        <v>0.879</v>
      </c>
      <c r="I36" s="3">
        <v>0.85992999999999997</v>
      </c>
      <c r="J36" s="3">
        <v>0.83645999999999998</v>
      </c>
      <c r="K36" s="3">
        <v>0.81057000000000001</v>
      </c>
      <c r="L36" s="3">
        <v>0.7823</v>
      </c>
      <c r="M36" s="3">
        <v>0.75490000000000002</v>
      </c>
      <c r="N36" s="3">
        <v>0.72240000000000004</v>
      </c>
      <c r="O36" s="3">
        <v>0.68793000000000004</v>
      </c>
      <c r="P36" s="3">
        <v>0.65173000000000003</v>
      </c>
      <c r="Q36" s="3">
        <v>0.61409000000000002</v>
      </c>
      <c r="R36" s="3">
        <v>0.57926</v>
      </c>
      <c r="S36" s="3">
        <v>0.53983000000000003</v>
      </c>
      <c r="T36" s="3">
        <v>0.5</v>
      </c>
      <c r="U36" s="3">
        <v>0.46017000000000002</v>
      </c>
      <c r="V36" s="3">
        <v>0.42074</v>
      </c>
      <c r="W36" s="3">
        <v>0.38590999999999998</v>
      </c>
      <c r="X36" s="3">
        <v>0.34827000000000002</v>
      </c>
      <c r="Y36" s="3">
        <v>0.31207000000000001</v>
      </c>
      <c r="Z36" s="3">
        <v>0.27760000000000001</v>
      </c>
      <c r="AA36" s="3">
        <v>0.24510000000000001</v>
      </c>
      <c r="AB36" s="3">
        <v>0.2177</v>
      </c>
      <c r="AC36" s="3">
        <v>0.18942999999999999</v>
      </c>
      <c r="AD36" s="3">
        <v>0.16353999999999999</v>
      </c>
      <c r="AE36" s="3">
        <v>0.14007</v>
      </c>
      <c r="AF36" s="3">
        <v>0.121</v>
      </c>
      <c r="AG36" s="3">
        <v>0.10204000000000001</v>
      </c>
      <c r="AH36" s="3">
        <v>8.5339999999999999E-2</v>
      </c>
      <c r="AI36" s="3">
        <v>7.0779999999999996E-2</v>
      </c>
      <c r="AJ36" s="3">
        <v>2.5000000000000001E-2</v>
      </c>
      <c r="AK36" s="3">
        <v>7.1399999999999996E-3</v>
      </c>
      <c r="AL36" s="5">
        <f>Points[[#This Row],[8+]]-Points[[#This Row],[9+]]</f>
        <v>1.9070000000000031E-2</v>
      </c>
      <c r="AM36" s="5">
        <f>Points[[#This Row],[9+]]-Points[[#This Row],[10+]]</f>
        <v>2.3469999999999991E-2</v>
      </c>
      <c r="AN36" s="5">
        <f>Points[[#This Row],[10+]]-Points[[#This Row],[11+]]</f>
        <v>2.5889999999999969E-2</v>
      </c>
      <c r="AO36" s="5">
        <f>Points[[#This Row],[11+]]-Points[[#This Row],[12+]]</f>
        <v>2.8270000000000017E-2</v>
      </c>
      <c r="AP36" s="5">
        <f>Points[[#This Row],[12+]]-Points[[#This Row],[13+]]</f>
        <v>2.739999999999998E-2</v>
      </c>
      <c r="AQ36" s="5">
        <f>Points[[#This Row],[13+]]-Points[[#This Row],[14+]]</f>
        <v>3.2499999999999973E-2</v>
      </c>
      <c r="AR36" s="5">
        <f>Points[[#This Row],[14+]]-Points[[#This Row],[15+]]</f>
        <v>3.4470000000000001E-2</v>
      </c>
      <c r="AS36" s="5">
        <f>Points[[#This Row],[15+]]-Points[[#This Row],[16+]]</f>
        <v>3.620000000000001E-2</v>
      </c>
      <c r="AT36" s="5">
        <f>Points[[#This Row],[16+]]-Points[[#This Row],[17+]]</f>
        <v>3.7640000000000007E-2</v>
      </c>
      <c r="AU36" s="5">
        <f>Points[[#This Row],[17+]]-Points[[#This Row],[18+]]</f>
        <v>3.4830000000000028E-2</v>
      </c>
      <c r="AV36" s="5">
        <f>Points[[#This Row],[18+]]-Points[[#This Row],[19+]]</f>
        <v>3.9429999999999965E-2</v>
      </c>
      <c r="AW36" s="5">
        <f>Points[[#This Row],[19+]]-Points[[#This Row],[20+]]</f>
        <v>3.9830000000000032E-2</v>
      </c>
      <c r="AX36" s="5">
        <f>Points[[#This Row],[20+]]-Points[[#This Row],[21+]]</f>
        <v>3.9829999999999977E-2</v>
      </c>
      <c r="AY36" s="5">
        <f>Points[[#This Row],[21+]]-Points[[#This Row],[22+]]</f>
        <v>3.9430000000000021E-2</v>
      </c>
      <c r="AZ36" s="5">
        <f>Points[[#This Row],[22+]]-Points[[#This Row],[23+]]</f>
        <v>3.4830000000000028E-2</v>
      </c>
      <c r="BA36" s="5">
        <f>Points[[#This Row],[23+]]-Points[[#This Row],[24+]]</f>
        <v>3.7639999999999951E-2</v>
      </c>
      <c r="BB36" s="5">
        <f>Points[[#This Row],[24+]]-Points[[#This Row],[25+]]</f>
        <v>3.620000000000001E-2</v>
      </c>
      <c r="BC36" s="5">
        <f>Points[[#This Row],[25+]]-Points[[#This Row],[26+]]</f>
        <v>3.4470000000000001E-2</v>
      </c>
      <c r="BD36" s="5">
        <f>Points[[#This Row],[26+]]-Points[[#This Row],[27+]]</f>
        <v>3.2500000000000001E-2</v>
      </c>
      <c r="BE36" s="5">
        <f>Points[[#This Row],[27+]]-Points[[#This Row],[28+]]</f>
        <v>2.7400000000000008E-2</v>
      </c>
      <c r="BF36" s="5">
        <f>Points[[#This Row],[28+]]-Points[[#This Row],[29+]]</f>
        <v>2.8270000000000017E-2</v>
      </c>
      <c r="BG36" s="5">
        <f>Points[[#This Row],[29+]]-Points[[#This Row],[30+]]</f>
        <v>2.5889999999999996E-2</v>
      </c>
      <c r="BH36" s="5">
        <f>Points[[#This Row],[30+]]-Points[[#This Row],[31+]]</f>
        <v>2.3469999999999991E-2</v>
      </c>
      <c r="BI36" s="5">
        <f>Points[[#This Row],[31+]]-Points[[#This Row],[32+]]</f>
        <v>1.9070000000000004E-2</v>
      </c>
      <c r="BJ36" s="5">
        <f>Points[[#This Row],[32+]]-Points[[#This Row],[33+]]</f>
        <v>1.8959999999999991E-2</v>
      </c>
      <c r="BK36" s="5">
        <f>Points[[#This Row],[33+]]-Points[[#This Row],[34+]]</f>
        <v>1.6700000000000007E-2</v>
      </c>
      <c r="BL36" s="5">
        <f>Points[[#This Row],[34+]]-Points[[#This Row],[35+]]</f>
        <v>1.4560000000000003E-2</v>
      </c>
      <c r="BM36" s="5">
        <f>Points[[#This Row],[35+]]-Points[[#This Row],[40+]]</f>
        <v>4.5779999999999994E-2</v>
      </c>
      <c r="BN36" s="5">
        <f>Points[[#This Row],[40+]]-Points[[#This Row],[45+]]</f>
        <v>1.7860000000000001E-2</v>
      </c>
    </row>
    <row r="37" spans="1:66" x14ac:dyDescent="0.25">
      <c r="A37" s="10">
        <v>22400719</v>
      </c>
      <c r="B37" s="4" t="s">
        <v>93</v>
      </c>
      <c r="C37" s="4" t="s">
        <v>94</v>
      </c>
      <c r="D37" s="11">
        <v>0.79166666666666663</v>
      </c>
      <c r="E37" s="6" t="str">
        <f>HYPERLINK("https://www.nba.com/stats/player/1630168/boxscores-traditional", "Onyeka Okongwu")</f>
        <v>Onyeka Okongwu</v>
      </c>
      <c r="F37">
        <v>10.4</v>
      </c>
      <c r="G37" s="4">
        <v>2.871</v>
      </c>
      <c r="H37" s="3">
        <v>0.79954999999999998</v>
      </c>
      <c r="I37" s="3">
        <v>0.68793000000000004</v>
      </c>
      <c r="J37" s="3">
        <v>0.55567</v>
      </c>
      <c r="K37" s="3">
        <v>0.41682999999999998</v>
      </c>
      <c r="L37" s="3">
        <v>0.28774</v>
      </c>
      <c r="M37" s="3">
        <v>0.18140999999999999</v>
      </c>
      <c r="N37" s="3">
        <v>0.10564999999999999</v>
      </c>
      <c r="O37" s="3">
        <v>5.4800000000000001E-2</v>
      </c>
      <c r="P37" s="3">
        <v>2.5590000000000002E-2</v>
      </c>
      <c r="Q37" s="3">
        <v>1.072E-2</v>
      </c>
      <c r="R37" s="3">
        <v>4.0200000000000001E-3</v>
      </c>
      <c r="S37" s="3">
        <v>1.3500000000000001E-3</v>
      </c>
      <c r="T37" s="3">
        <v>4.2000000000000002E-4</v>
      </c>
      <c r="U37" s="3">
        <v>1.1E-4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5">
        <f>Points[[#This Row],[8+]]-Points[[#This Row],[9+]]</f>
        <v>0.11161999999999994</v>
      </c>
      <c r="AM37" s="5">
        <f>Points[[#This Row],[9+]]-Points[[#This Row],[10+]]</f>
        <v>0.13226000000000004</v>
      </c>
      <c r="AN37" s="5">
        <f>Points[[#This Row],[10+]]-Points[[#This Row],[11+]]</f>
        <v>0.13884000000000002</v>
      </c>
      <c r="AO37" s="5">
        <f>Points[[#This Row],[11+]]-Points[[#This Row],[12+]]</f>
        <v>0.12908999999999998</v>
      </c>
      <c r="AP37" s="5">
        <f>Points[[#This Row],[12+]]-Points[[#This Row],[13+]]</f>
        <v>0.10633000000000001</v>
      </c>
      <c r="AQ37" s="5">
        <f>Points[[#This Row],[13+]]-Points[[#This Row],[14+]]</f>
        <v>7.5759999999999994E-2</v>
      </c>
      <c r="AR37" s="5">
        <f>Points[[#This Row],[14+]]-Points[[#This Row],[15+]]</f>
        <v>5.0849999999999992E-2</v>
      </c>
      <c r="AS37" s="5">
        <f>Points[[#This Row],[15+]]-Points[[#This Row],[16+]]</f>
        <v>2.921E-2</v>
      </c>
      <c r="AT37" s="5">
        <f>Points[[#This Row],[16+]]-Points[[#This Row],[17+]]</f>
        <v>1.4870000000000001E-2</v>
      </c>
      <c r="AU37" s="5">
        <f>Points[[#This Row],[17+]]-Points[[#This Row],[18+]]</f>
        <v>6.7000000000000002E-3</v>
      </c>
      <c r="AV37" s="5">
        <f>Points[[#This Row],[18+]]-Points[[#This Row],[19+]]</f>
        <v>2.6700000000000001E-3</v>
      </c>
      <c r="AW37" s="5">
        <f>Points[[#This Row],[19+]]-Points[[#This Row],[20+]]</f>
        <v>9.3000000000000005E-4</v>
      </c>
      <c r="AX37" s="5">
        <f>Points[[#This Row],[20+]]-Points[[#This Row],[21+]]</f>
        <v>3.1E-4</v>
      </c>
      <c r="AY37" s="5">
        <f>Points[[#This Row],[21+]]-Points[[#This Row],[22+]]</f>
        <v>1.1E-4</v>
      </c>
      <c r="AZ37" s="5">
        <f>Points[[#This Row],[22+]]-Points[[#This Row],[23+]]</f>
        <v>0</v>
      </c>
      <c r="BA37" s="5">
        <f>Points[[#This Row],[23+]]-Points[[#This Row],[24+]]</f>
        <v>0</v>
      </c>
      <c r="BB37" s="5">
        <f>Points[[#This Row],[24+]]-Points[[#This Row],[25+]]</f>
        <v>0</v>
      </c>
      <c r="BC37" s="5">
        <f>Points[[#This Row],[25+]]-Points[[#This Row],[26+]]</f>
        <v>0</v>
      </c>
      <c r="BD37" s="5">
        <f>Points[[#This Row],[26+]]-Points[[#This Row],[27+]]</f>
        <v>0</v>
      </c>
      <c r="BE37" s="5">
        <f>Points[[#This Row],[27+]]-Points[[#This Row],[28+]]</f>
        <v>0</v>
      </c>
      <c r="BF37" s="5">
        <f>Points[[#This Row],[28+]]-Points[[#This Row],[29+]]</f>
        <v>0</v>
      </c>
      <c r="BG37" s="5">
        <f>Points[[#This Row],[29+]]-Points[[#This Row],[30+]]</f>
        <v>0</v>
      </c>
      <c r="BH37" s="5">
        <f>Points[[#This Row],[30+]]-Points[[#This Row],[31+]]</f>
        <v>0</v>
      </c>
      <c r="BI37" s="5">
        <f>Points[[#This Row],[31+]]-Points[[#This Row],[32+]]</f>
        <v>0</v>
      </c>
      <c r="BJ37" s="5">
        <f>Points[[#This Row],[32+]]-Points[[#This Row],[33+]]</f>
        <v>0</v>
      </c>
      <c r="BK37" s="5">
        <f>Points[[#This Row],[33+]]-Points[[#This Row],[34+]]</f>
        <v>0</v>
      </c>
      <c r="BL37" s="5">
        <f>Points[[#This Row],[34+]]-Points[[#This Row],[35+]]</f>
        <v>0</v>
      </c>
      <c r="BM37" s="5">
        <f>Points[[#This Row],[35+]]-Points[[#This Row],[40+]]</f>
        <v>0</v>
      </c>
      <c r="BN37" s="5">
        <f>Points[[#This Row],[40+]]-Points[[#This Row],[45+]]</f>
        <v>0</v>
      </c>
    </row>
    <row r="38" spans="1:66" x14ac:dyDescent="0.25">
      <c r="A38" s="10">
        <v>22400719</v>
      </c>
      <c r="B38" s="4" t="s">
        <v>93</v>
      </c>
      <c r="C38" s="4" t="s">
        <v>94</v>
      </c>
      <c r="D38" s="11">
        <v>0.79166666666666663</v>
      </c>
      <c r="E38" s="6" t="str">
        <f>HYPERLINK("https://www.nba.com/stats/player/1642258/boxscores-traditional", "Zaccharie Risacher")</f>
        <v>Zaccharie Risacher</v>
      </c>
      <c r="F38">
        <v>15.4</v>
      </c>
      <c r="G38" s="4">
        <v>9.1349999999999998</v>
      </c>
      <c r="H38" s="3">
        <v>0.79103000000000001</v>
      </c>
      <c r="I38" s="3">
        <v>0.75804000000000005</v>
      </c>
      <c r="J38" s="3">
        <v>0.72240000000000004</v>
      </c>
      <c r="K38" s="3">
        <v>0.68439000000000005</v>
      </c>
      <c r="L38" s="3">
        <v>0.64431000000000005</v>
      </c>
      <c r="M38" s="3">
        <v>0.60257000000000005</v>
      </c>
      <c r="N38" s="3">
        <v>0.55962000000000001</v>
      </c>
      <c r="O38" s="3">
        <v>0.51595000000000002</v>
      </c>
      <c r="P38" s="3">
        <v>0.47210000000000002</v>
      </c>
      <c r="Q38" s="3">
        <v>0.42858000000000002</v>
      </c>
      <c r="R38" s="3">
        <v>0.38973999999999998</v>
      </c>
      <c r="S38" s="3">
        <v>0.34827000000000002</v>
      </c>
      <c r="T38" s="3">
        <v>0.30853999999999998</v>
      </c>
      <c r="U38" s="3">
        <v>0.27093</v>
      </c>
      <c r="V38" s="3">
        <v>0.23576</v>
      </c>
      <c r="W38" s="3">
        <v>0.20327000000000001</v>
      </c>
      <c r="X38" s="3">
        <v>0.17360999999999999</v>
      </c>
      <c r="Y38" s="3">
        <v>0.14685999999999999</v>
      </c>
      <c r="Z38" s="3">
        <v>0.12302</v>
      </c>
      <c r="AA38" s="3">
        <v>0.10204000000000001</v>
      </c>
      <c r="AB38" s="3">
        <v>8.3790000000000003E-2</v>
      </c>
      <c r="AC38" s="3">
        <v>6.8110000000000004E-2</v>
      </c>
      <c r="AD38" s="3">
        <v>5.4800000000000001E-2</v>
      </c>
      <c r="AE38" s="3">
        <v>4.3630000000000002E-2</v>
      </c>
      <c r="AF38" s="3">
        <v>3.4380000000000001E-2</v>
      </c>
      <c r="AG38" s="3">
        <v>2.6800000000000001E-2</v>
      </c>
      <c r="AH38" s="3">
        <v>2.068E-2</v>
      </c>
      <c r="AI38" s="3">
        <v>1.5779999999999999E-2</v>
      </c>
      <c r="AJ38" s="3">
        <v>3.5699999999999998E-3</v>
      </c>
      <c r="AK38" s="3">
        <v>5.9999999999999995E-4</v>
      </c>
      <c r="AL38" s="5">
        <f>Points[[#This Row],[8+]]-Points[[#This Row],[9+]]</f>
        <v>3.2989999999999964E-2</v>
      </c>
      <c r="AM38" s="5">
        <f>Points[[#This Row],[9+]]-Points[[#This Row],[10+]]</f>
        <v>3.5640000000000005E-2</v>
      </c>
      <c r="AN38" s="5">
        <f>Points[[#This Row],[10+]]-Points[[#This Row],[11+]]</f>
        <v>3.8009999999999988E-2</v>
      </c>
      <c r="AO38" s="5">
        <f>Points[[#This Row],[11+]]-Points[[#This Row],[12+]]</f>
        <v>4.0080000000000005E-2</v>
      </c>
      <c r="AP38" s="5">
        <f>Points[[#This Row],[12+]]-Points[[#This Row],[13+]]</f>
        <v>4.1739999999999999E-2</v>
      </c>
      <c r="AQ38" s="5">
        <f>Points[[#This Row],[13+]]-Points[[#This Row],[14+]]</f>
        <v>4.2950000000000044E-2</v>
      </c>
      <c r="AR38" s="5">
        <f>Points[[#This Row],[14+]]-Points[[#This Row],[15+]]</f>
        <v>4.3669999999999987E-2</v>
      </c>
      <c r="AS38" s="5">
        <f>Points[[#This Row],[15+]]-Points[[#This Row],[16+]]</f>
        <v>4.385E-2</v>
      </c>
      <c r="AT38" s="5">
        <f>Points[[#This Row],[16+]]-Points[[#This Row],[17+]]</f>
        <v>4.3520000000000003E-2</v>
      </c>
      <c r="AU38" s="5">
        <f>Points[[#This Row],[17+]]-Points[[#This Row],[18+]]</f>
        <v>3.8840000000000041E-2</v>
      </c>
      <c r="AV38" s="5">
        <f>Points[[#This Row],[18+]]-Points[[#This Row],[19+]]</f>
        <v>4.1469999999999951E-2</v>
      </c>
      <c r="AW38" s="5">
        <f>Points[[#This Row],[19+]]-Points[[#This Row],[20+]]</f>
        <v>3.9730000000000043E-2</v>
      </c>
      <c r="AX38" s="5">
        <f>Points[[#This Row],[20+]]-Points[[#This Row],[21+]]</f>
        <v>3.7609999999999977E-2</v>
      </c>
      <c r="AY38" s="5">
        <f>Points[[#This Row],[21+]]-Points[[#This Row],[22+]]</f>
        <v>3.5170000000000007E-2</v>
      </c>
      <c r="AZ38" s="5">
        <f>Points[[#This Row],[22+]]-Points[[#This Row],[23+]]</f>
        <v>3.2489999999999991E-2</v>
      </c>
      <c r="BA38" s="5">
        <f>Points[[#This Row],[23+]]-Points[[#This Row],[24+]]</f>
        <v>2.966000000000002E-2</v>
      </c>
      <c r="BB38" s="5">
        <f>Points[[#This Row],[24+]]-Points[[#This Row],[25+]]</f>
        <v>2.6749999999999996E-2</v>
      </c>
      <c r="BC38" s="5">
        <f>Points[[#This Row],[25+]]-Points[[#This Row],[26+]]</f>
        <v>2.3839999999999986E-2</v>
      </c>
      <c r="BD38" s="5">
        <f>Points[[#This Row],[26+]]-Points[[#This Row],[27+]]</f>
        <v>2.0979999999999999E-2</v>
      </c>
      <c r="BE38" s="5">
        <f>Points[[#This Row],[27+]]-Points[[#This Row],[28+]]</f>
        <v>1.8250000000000002E-2</v>
      </c>
      <c r="BF38" s="5">
        <f>Points[[#This Row],[28+]]-Points[[#This Row],[29+]]</f>
        <v>1.5679999999999999E-2</v>
      </c>
      <c r="BG38" s="5">
        <f>Points[[#This Row],[29+]]-Points[[#This Row],[30+]]</f>
        <v>1.3310000000000002E-2</v>
      </c>
      <c r="BH38" s="5">
        <f>Points[[#This Row],[30+]]-Points[[#This Row],[31+]]</f>
        <v>1.1169999999999999E-2</v>
      </c>
      <c r="BI38" s="5">
        <f>Points[[#This Row],[31+]]-Points[[#This Row],[32+]]</f>
        <v>9.2500000000000013E-3</v>
      </c>
      <c r="BJ38" s="5">
        <f>Points[[#This Row],[32+]]-Points[[#This Row],[33+]]</f>
        <v>7.5799999999999999E-3</v>
      </c>
      <c r="BK38" s="5">
        <f>Points[[#This Row],[33+]]-Points[[#This Row],[34+]]</f>
        <v>6.1200000000000004E-3</v>
      </c>
      <c r="BL38" s="5">
        <f>Points[[#This Row],[34+]]-Points[[#This Row],[35+]]</f>
        <v>4.9000000000000016E-3</v>
      </c>
      <c r="BM38" s="5">
        <f>Points[[#This Row],[35+]]-Points[[#This Row],[40+]]</f>
        <v>1.2209999999999999E-2</v>
      </c>
      <c r="BN38" s="5">
        <f>Points[[#This Row],[40+]]-Points[[#This Row],[45+]]</f>
        <v>2.97E-3</v>
      </c>
    </row>
    <row r="39" spans="1:66" x14ac:dyDescent="0.25">
      <c r="A39" s="10">
        <v>22400719</v>
      </c>
      <c r="B39" s="4" t="s">
        <v>93</v>
      </c>
      <c r="C39" s="4" t="s">
        <v>94</v>
      </c>
      <c r="D39" s="11">
        <v>0.79166666666666663</v>
      </c>
      <c r="E39" s="6" t="str">
        <f>HYPERLINK("https://www.nba.com/stats/player/203991/boxscores-traditional", "Clint Capela")</f>
        <v>Clint Capela</v>
      </c>
      <c r="F39">
        <v>9.1999999999999993</v>
      </c>
      <c r="G39" s="4">
        <v>4.7069999999999999</v>
      </c>
      <c r="H39" s="3">
        <v>0.59870999999999996</v>
      </c>
      <c r="I39" s="3">
        <v>0.51595000000000002</v>
      </c>
      <c r="J39" s="3">
        <v>0.43251000000000001</v>
      </c>
      <c r="K39" s="3">
        <v>0.35197000000000001</v>
      </c>
      <c r="L39" s="3">
        <v>0.27760000000000001</v>
      </c>
      <c r="M39" s="3">
        <v>0.20896999999999999</v>
      </c>
      <c r="N39" s="3">
        <v>0.15386</v>
      </c>
      <c r="O39" s="3">
        <v>0.10935</v>
      </c>
      <c r="P39" s="3">
        <v>7.4929999999999997E-2</v>
      </c>
      <c r="Q39" s="3">
        <v>4.8460000000000003E-2</v>
      </c>
      <c r="R39" s="3">
        <v>3.074E-2</v>
      </c>
      <c r="S39" s="3">
        <v>1.8759999999999999E-2</v>
      </c>
      <c r="T39" s="3">
        <v>1.1010000000000001E-2</v>
      </c>
      <c r="U39" s="3">
        <v>6.0400000000000002E-3</v>
      </c>
      <c r="V39" s="3">
        <v>3.2599999999999999E-3</v>
      </c>
      <c r="W39" s="3">
        <v>1.6900000000000001E-3</v>
      </c>
      <c r="X39" s="3">
        <v>8.4000000000000003E-4</v>
      </c>
      <c r="Y39" s="3">
        <v>3.8999999999999999E-4</v>
      </c>
      <c r="Z39" s="3">
        <v>1.8000000000000001E-4</v>
      </c>
      <c r="AA39" s="3">
        <v>8.0000000000000007E-5</v>
      </c>
      <c r="AB39" s="3">
        <v>3.0000000000000001E-5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5">
        <f>Points[[#This Row],[8+]]-Points[[#This Row],[9+]]</f>
        <v>8.2759999999999945E-2</v>
      </c>
      <c r="AM39" s="5">
        <f>Points[[#This Row],[9+]]-Points[[#This Row],[10+]]</f>
        <v>8.3440000000000014E-2</v>
      </c>
      <c r="AN39" s="5">
        <f>Points[[#This Row],[10+]]-Points[[#This Row],[11+]]</f>
        <v>8.054E-2</v>
      </c>
      <c r="AO39" s="5">
        <f>Points[[#This Row],[11+]]-Points[[#This Row],[12+]]</f>
        <v>7.4369999999999992E-2</v>
      </c>
      <c r="AP39" s="5">
        <f>Points[[#This Row],[12+]]-Points[[#This Row],[13+]]</f>
        <v>6.8630000000000024E-2</v>
      </c>
      <c r="AQ39" s="5">
        <f>Points[[#This Row],[13+]]-Points[[#This Row],[14+]]</f>
        <v>5.5109999999999992E-2</v>
      </c>
      <c r="AR39" s="5">
        <f>Points[[#This Row],[14+]]-Points[[#This Row],[15+]]</f>
        <v>4.4509999999999994E-2</v>
      </c>
      <c r="AS39" s="5">
        <f>Points[[#This Row],[15+]]-Points[[#This Row],[16+]]</f>
        <v>3.4420000000000006E-2</v>
      </c>
      <c r="AT39" s="5">
        <f>Points[[#This Row],[16+]]-Points[[#This Row],[17+]]</f>
        <v>2.6469999999999994E-2</v>
      </c>
      <c r="AU39" s="5">
        <f>Points[[#This Row],[17+]]-Points[[#This Row],[18+]]</f>
        <v>1.7720000000000003E-2</v>
      </c>
      <c r="AV39" s="5">
        <f>Points[[#This Row],[18+]]-Points[[#This Row],[19+]]</f>
        <v>1.1980000000000001E-2</v>
      </c>
      <c r="AW39" s="5">
        <f>Points[[#This Row],[19+]]-Points[[#This Row],[20+]]</f>
        <v>7.7499999999999982E-3</v>
      </c>
      <c r="AX39" s="5">
        <f>Points[[#This Row],[20+]]-Points[[#This Row],[21+]]</f>
        <v>4.9700000000000005E-3</v>
      </c>
      <c r="AY39" s="5">
        <f>Points[[#This Row],[21+]]-Points[[#This Row],[22+]]</f>
        <v>2.7800000000000004E-3</v>
      </c>
      <c r="AZ39" s="5">
        <f>Points[[#This Row],[22+]]-Points[[#This Row],[23+]]</f>
        <v>1.5699999999999998E-3</v>
      </c>
      <c r="BA39" s="5">
        <f>Points[[#This Row],[23+]]-Points[[#This Row],[24+]]</f>
        <v>8.5000000000000006E-4</v>
      </c>
      <c r="BB39" s="5">
        <f>Points[[#This Row],[24+]]-Points[[#This Row],[25+]]</f>
        <v>4.5000000000000004E-4</v>
      </c>
      <c r="BC39" s="5">
        <f>Points[[#This Row],[25+]]-Points[[#This Row],[26+]]</f>
        <v>2.0999999999999998E-4</v>
      </c>
      <c r="BD39" s="5">
        <f>Points[[#This Row],[26+]]-Points[[#This Row],[27+]]</f>
        <v>1E-4</v>
      </c>
      <c r="BE39" s="5">
        <f>Points[[#This Row],[27+]]-Points[[#This Row],[28+]]</f>
        <v>5.0000000000000009E-5</v>
      </c>
      <c r="BF39" s="5">
        <f>Points[[#This Row],[28+]]-Points[[#This Row],[29+]]</f>
        <v>3.0000000000000001E-5</v>
      </c>
      <c r="BG39" s="5">
        <f>Points[[#This Row],[29+]]-Points[[#This Row],[30+]]</f>
        <v>0</v>
      </c>
      <c r="BH39" s="5">
        <f>Points[[#This Row],[30+]]-Points[[#This Row],[31+]]</f>
        <v>0</v>
      </c>
      <c r="BI39" s="5">
        <f>Points[[#This Row],[31+]]-Points[[#This Row],[32+]]</f>
        <v>0</v>
      </c>
      <c r="BJ39" s="5">
        <f>Points[[#This Row],[32+]]-Points[[#This Row],[33+]]</f>
        <v>0</v>
      </c>
      <c r="BK39" s="5">
        <f>Points[[#This Row],[33+]]-Points[[#This Row],[34+]]</f>
        <v>0</v>
      </c>
      <c r="BL39" s="5">
        <f>Points[[#This Row],[34+]]-Points[[#This Row],[35+]]</f>
        <v>0</v>
      </c>
      <c r="BM39" s="5">
        <f>Points[[#This Row],[35+]]-Points[[#This Row],[40+]]</f>
        <v>0</v>
      </c>
      <c r="BN39" s="5">
        <f>Points[[#This Row],[40+]]-Points[[#This Row],[45+]]</f>
        <v>0</v>
      </c>
    </row>
    <row r="40" spans="1:66" x14ac:dyDescent="0.25">
      <c r="A40" s="10">
        <v>22400719</v>
      </c>
      <c r="B40" s="4" t="s">
        <v>93</v>
      </c>
      <c r="C40" s="4" t="s">
        <v>94</v>
      </c>
      <c r="D40" s="11">
        <v>0.79166666666666663</v>
      </c>
      <c r="E40" s="6" t="str">
        <f>HYPERLINK("https://www.nba.com/stats/player/1630249/boxscores-traditional", "Vít Krejcí")</f>
        <v>Vít Krejcí</v>
      </c>
      <c r="F40">
        <v>8.1999999999999993</v>
      </c>
      <c r="G40" s="4">
        <v>3.9699999999999998</v>
      </c>
      <c r="H40" s="3">
        <v>0.51993999999999996</v>
      </c>
      <c r="I40" s="3">
        <v>0.42074</v>
      </c>
      <c r="J40" s="3">
        <v>0.32635999999999998</v>
      </c>
      <c r="K40" s="3">
        <v>0.23885000000000001</v>
      </c>
      <c r="L40" s="3">
        <v>0.16853000000000001</v>
      </c>
      <c r="M40" s="3">
        <v>0.11314</v>
      </c>
      <c r="N40" s="3">
        <v>7.2150000000000006E-2</v>
      </c>
      <c r="O40" s="3">
        <v>4.3630000000000002E-2</v>
      </c>
      <c r="P40" s="3">
        <v>2.5000000000000001E-2</v>
      </c>
      <c r="Q40" s="3">
        <v>1.321E-2</v>
      </c>
      <c r="R40" s="3">
        <v>6.7600000000000004E-3</v>
      </c>
      <c r="S40" s="3">
        <v>3.2599999999999999E-3</v>
      </c>
      <c r="T40" s="3">
        <v>1.49E-3</v>
      </c>
      <c r="U40" s="3">
        <v>6.4000000000000005E-4</v>
      </c>
      <c r="V40" s="3">
        <v>2.5000000000000001E-4</v>
      </c>
      <c r="W40" s="3">
        <v>1E-4</v>
      </c>
      <c r="X40" s="3">
        <v>3.0000000000000001E-5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5">
        <f>Points[[#This Row],[8+]]-Points[[#This Row],[9+]]</f>
        <v>9.9199999999999955E-2</v>
      </c>
      <c r="AM40" s="5">
        <f>Points[[#This Row],[9+]]-Points[[#This Row],[10+]]</f>
        <v>9.4380000000000019E-2</v>
      </c>
      <c r="AN40" s="5">
        <f>Points[[#This Row],[10+]]-Points[[#This Row],[11+]]</f>
        <v>8.7509999999999977E-2</v>
      </c>
      <c r="AO40" s="5">
        <f>Points[[#This Row],[11+]]-Points[[#This Row],[12+]]</f>
        <v>7.0319999999999994E-2</v>
      </c>
      <c r="AP40" s="5">
        <f>Points[[#This Row],[12+]]-Points[[#This Row],[13+]]</f>
        <v>5.5390000000000009E-2</v>
      </c>
      <c r="AQ40" s="5">
        <f>Points[[#This Row],[13+]]-Points[[#This Row],[14+]]</f>
        <v>4.0989999999999999E-2</v>
      </c>
      <c r="AR40" s="5">
        <f>Points[[#This Row],[14+]]-Points[[#This Row],[15+]]</f>
        <v>2.8520000000000004E-2</v>
      </c>
      <c r="AS40" s="5">
        <f>Points[[#This Row],[15+]]-Points[[#This Row],[16+]]</f>
        <v>1.8630000000000001E-2</v>
      </c>
      <c r="AT40" s="5">
        <f>Points[[#This Row],[16+]]-Points[[#This Row],[17+]]</f>
        <v>1.1790000000000002E-2</v>
      </c>
      <c r="AU40" s="5">
        <f>Points[[#This Row],[17+]]-Points[[#This Row],[18+]]</f>
        <v>6.4499999999999991E-3</v>
      </c>
      <c r="AV40" s="5">
        <f>Points[[#This Row],[18+]]-Points[[#This Row],[19+]]</f>
        <v>3.5000000000000005E-3</v>
      </c>
      <c r="AW40" s="5">
        <f>Points[[#This Row],[19+]]-Points[[#This Row],[20+]]</f>
        <v>1.7699999999999999E-3</v>
      </c>
      <c r="AX40" s="5">
        <f>Points[[#This Row],[20+]]-Points[[#This Row],[21+]]</f>
        <v>8.4999999999999995E-4</v>
      </c>
      <c r="AY40" s="5">
        <f>Points[[#This Row],[21+]]-Points[[#This Row],[22+]]</f>
        <v>3.9000000000000005E-4</v>
      </c>
      <c r="AZ40" s="5">
        <f>Points[[#This Row],[22+]]-Points[[#This Row],[23+]]</f>
        <v>1.5000000000000001E-4</v>
      </c>
      <c r="BA40" s="5">
        <f>Points[[#This Row],[23+]]-Points[[#This Row],[24+]]</f>
        <v>7.0000000000000007E-5</v>
      </c>
      <c r="BB40" s="5">
        <f>Points[[#This Row],[24+]]-Points[[#This Row],[25+]]</f>
        <v>3.0000000000000001E-5</v>
      </c>
      <c r="BC40" s="5">
        <f>Points[[#This Row],[25+]]-Points[[#This Row],[26+]]</f>
        <v>0</v>
      </c>
      <c r="BD40" s="5">
        <f>Points[[#This Row],[26+]]-Points[[#This Row],[27+]]</f>
        <v>0</v>
      </c>
      <c r="BE40" s="5">
        <f>Points[[#This Row],[27+]]-Points[[#This Row],[28+]]</f>
        <v>0</v>
      </c>
      <c r="BF40" s="5">
        <f>Points[[#This Row],[28+]]-Points[[#This Row],[29+]]</f>
        <v>0</v>
      </c>
      <c r="BG40" s="5">
        <f>Points[[#This Row],[29+]]-Points[[#This Row],[30+]]</f>
        <v>0</v>
      </c>
      <c r="BH40" s="5">
        <f>Points[[#This Row],[30+]]-Points[[#This Row],[31+]]</f>
        <v>0</v>
      </c>
      <c r="BI40" s="5">
        <f>Points[[#This Row],[31+]]-Points[[#This Row],[32+]]</f>
        <v>0</v>
      </c>
      <c r="BJ40" s="5">
        <f>Points[[#This Row],[32+]]-Points[[#This Row],[33+]]</f>
        <v>0</v>
      </c>
      <c r="BK40" s="5">
        <f>Points[[#This Row],[33+]]-Points[[#This Row],[34+]]</f>
        <v>0</v>
      </c>
      <c r="BL40" s="5">
        <f>Points[[#This Row],[34+]]-Points[[#This Row],[35+]]</f>
        <v>0</v>
      </c>
      <c r="BM40" s="5">
        <f>Points[[#This Row],[35+]]-Points[[#This Row],[40+]]</f>
        <v>0</v>
      </c>
      <c r="BN40" s="5">
        <f>Points[[#This Row],[40+]]-Points[[#This Row],[45+]]</f>
        <v>0</v>
      </c>
    </row>
    <row r="41" spans="1:66" x14ac:dyDescent="0.25">
      <c r="A41" s="10">
        <v>22400719</v>
      </c>
      <c r="B41" s="4" t="s">
        <v>94</v>
      </c>
      <c r="C41" s="4" t="s">
        <v>93</v>
      </c>
      <c r="D41" s="11">
        <v>0.79166666666666663</v>
      </c>
      <c r="E41" s="6" t="str">
        <f>HYPERLINK("https://www.nba.com/stats/player/1641705/boxscores-traditional", "Victor Wembanyama")</f>
        <v>Victor Wembanyama</v>
      </c>
      <c r="F41">
        <v>26</v>
      </c>
      <c r="G41" s="4">
        <v>3.95</v>
      </c>
      <c r="H41" s="3">
        <v>1</v>
      </c>
      <c r="I41" s="3">
        <v>1</v>
      </c>
      <c r="J41" s="3">
        <v>1</v>
      </c>
      <c r="K41" s="3">
        <v>0.99992999999999999</v>
      </c>
      <c r="L41" s="3">
        <v>0.99980000000000002</v>
      </c>
      <c r="M41" s="3">
        <v>0.99950000000000006</v>
      </c>
      <c r="N41" s="3">
        <v>0.99882000000000004</v>
      </c>
      <c r="O41" s="3">
        <v>0.99728000000000006</v>
      </c>
      <c r="P41" s="3">
        <v>0.99429999999999996</v>
      </c>
      <c r="Q41" s="3">
        <v>0.98870000000000002</v>
      </c>
      <c r="R41" s="3">
        <v>0.97882000000000002</v>
      </c>
      <c r="S41" s="3">
        <v>0.96164000000000005</v>
      </c>
      <c r="T41" s="3">
        <v>0.93574000000000002</v>
      </c>
      <c r="U41" s="3">
        <v>0.89795999999999998</v>
      </c>
      <c r="V41" s="3">
        <v>0.84375</v>
      </c>
      <c r="W41" s="3">
        <v>0.77637</v>
      </c>
      <c r="X41" s="3">
        <v>0.69496999999999998</v>
      </c>
      <c r="Y41" s="3">
        <v>0.59870999999999996</v>
      </c>
      <c r="Z41" s="3">
        <v>0.5</v>
      </c>
      <c r="AA41" s="3">
        <v>0.40128999999999998</v>
      </c>
      <c r="AB41" s="3">
        <v>0.30503000000000002</v>
      </c>
      <c r="AC41" s="3">
        <v>0.22363</v>
      </c>
      <c r="AD41" s="3">
        <v>0.15625</v>
      </c>
      <c r="AE41" s="3">
        <v>0.10204000000000001</v>
      </c>
      <c r="AF41" s="3">
        <v>6.4259999999999998E-2</v>
      </c>
      <c r="AG41" s="3">
        <v>3.8359999999999998E-2</v>
      </c>
      <c r="AH41" s="3">
        <v>2.1180000000000001E-2</v>
      </c>
      <c r="AI41" s="3">
        <v>1.1299999999999999E-2</v>
      </c>
      <c r="AJ41" s="3">
        <v>2.0000000000000001E-4</v>
      </c>
      <c r="AK41" s="3">
        <v>0</v>
      </c>
      <c r="AL41" s="5">
        <f>Points[[#This Row],[8+]]-Points[[#This Row],[9+]]</f>
        <v>0</v>
      </c>
      <c r="AM41" s="5">
        <f>Points[[#This Row],[9+]]-Points[[#This Row],[10+]]</f>
        <v>0</v>
      </c>
      <c r="AN41" s="5">
        <f>Points[[#This Row],[10+]]-Points[[#This Row],[11+]]</f>
        <v>7.0000000000014495E-5</v>
      </c>
      <c r="AO41" s="5">
        <f>Points[[#This Row],[11+]]-Points[[#This Row],[12+]]</f>
        <v>1.2999999999996348E-4</v>
      </c>
      <c r="AP41" s="5">
        <f>Points[[#This Row],[12+]]-Points[[#This Row],[13+]]</f>
        <v>2.9999999999996696E-4</v>
      </c>
      <c r="AQ41" s="5">
        <f>Points[[#This Row],[13+]]-Points[[#This Row],[14+]]</f>
        <v>6.8000000000001393E-4</v>
      </c>
      <c r="AR41" s="5">
        <f>Points[[#This Row],[14+]]-Points[[#This Row],[15+]]</f>
        <v>1.5399999999999858E-3</v>
      </c>
      <c r="AS41" s="5">
        <f>Points[[#This Row],[15+]]-Points[[#This Row],[16+]]</f>
        <v>2.9800000000000937E-3</v>
      </c>
      <c r="AT41" s="5">
        <f>Points[[#This Row],[16+]]-Points[[#This Row],[17+]]</f>
        <v>5.5999999999999384E-3</v>
      </c>
      <c r="AU41" s="5">
        <f>Points[[#This Row],[17+]]-Points[[#This Row],[18+]]</f>
        <v>9.8799999999999999E-3</v>
      </c>
      <c r="AV41" s="5">
        <f>Points[[#This Row],[18+]]-Points[[#This Row],[19+]]</f>
        <v>1.7179999999999973E-2</v>
      </c>
      <c r="AW41" s="5">
        <f>Points[[#This Row],[19+]]-Points[[#This Row],[20+]]</f>
        <v>2.5900000000000034E-2</v>
      </c>
      <c r="AX41" s="5">
        <f>Points[[#This Row],[20+]]-Points[[#This Row],[21+]]</f>
        <v>3.7780000000000036E-2</v>
      </c>
      <c r="AY41" s="5">
        <f>Points[[#This Row],[21+]]-Points[[#This Row],[22+]]</f>
        <v>5.420999999999998E-2</v>
      </c>
      <c r="AZ41" s="5">
        <f>Points[[#This Row],[22+]]-Points[[#This Row],[23+]]</f>
        <v>6.7379999999999995E-2</v>
      </c>
      <c r="BA41" s="5">
        <f>Points[[#This Row],[23+]]-Points[[#This Row],[24+]]</f>
        <v>8.1400000000000028E-2</v>
      </c>
      <c r="BB41" s="5">
        <f>Points[[#This Row],[24+]]-Points[[#This Row],[25+]]</f>
        <v>9.6260000000000012E-2</v>
      </c>
      <c r="BC41" s="5">
        <f>Points[[#This Row],[25+]]-Points[[#This Row],[26+]]</f>
        <v>9.8709999999999964E-2</v>
      </c>
      <c r="BD41" s="5">
        <f>Points[[#This Row],[26+]]-Points[[#This Row],[27+]]</f>
        <v>9.871000000000002E-2</v>
      </c>
      <c r="BE41" s="5">
        <f>Points[[#This Row],[27+]]-Points[[#This Row],[28+]]</f>
        <v>9.6259999999999957E-2</v>
      </c>
      <c r="BF41" s="5">
        <f>Points[[#This Row],[28+]]-Points[[#This Row],[29+]]</f>
        <v>8.1400000000000028E-2</v>
      </c>
      <c r="BG41" s="5">
        <f>Points[[#This Row],[29+]]-Points[[#This Row],[30+]]</f>
        <v>6.7379999999999995E-2</v>
      </c>
      <c r="BH41" s="5">
        <f>Points[[#This Row],[30+]]-Points[[#This Row],[31+]]</f>
        <v>5.4209999999999994E-2</v>
      </c>
      <c r="BI41" s="5">
        <f>Points[[#This Row],[31+]]-Points[[#This Row],[32+]]</f>
        <v>3.7780000000000008E-2</v>
      </c>
      <c r="BJ41" s="5">
        <f>Points[[#This Row],[32+]]-Points[[#This Row],[33+]]</f>
        <v>2.5899999999999999E-2</v>
      </c>
      <c r="BK41" s="5">
        <f>Points[[#This Row],[33+]]-Points[[#This Row],[34+]]</f>
        <v>1.7179999999999997E-2</v>
      </c>
      <c r="BL41" s="5">
        <f>Points[[#This Row],[34+]]-Points[[#This Row],[35+]]</f>
        <v>9.8800000000000016E-3</v>
      </c>
      <c r="BM41" s="5">
        <f>Points[[#This Row],[35+]]-Points[[#This Row],[40+]]</f>
        <v>1.1099999999999999E-2</v>
      </c>
      <c r="BN41" s="5">
        <f>Points[[#This Row],[40+]]-Points[[#This Row],[45+]]</f>
        <v>2.0000000000000001E-4</v>
      </c>
    </row>
    <row r="42" spans="1:66" x14ac:dyDescent="0.25">
      <c r="A42" s="10">
        <v>22400719</v>
      </c>
      <c r="B42" s="4" t="s">
        <v>94</v>
      </c>
      <c r="C42" s="4" t="s">
        <v>93</v>
      </c>
      <c r="D42" s="11">
        <v>0.79166666666666663</v>
      </c>
      <c r="E42" s="6" t="str">
        <f>HYPERLINK("https://www.nba.com/stats/player/1642264/boxscores-traditional", "Stephon Castle")</f>
        <v>Stephon Castle</v>
      </c>
      <c r="F42">
        <v>17.600000000000001</v>
      </c>
      <c r="G42" s="4">
        <v>4.03</v>
      </c>
      <c r="H42" s="3">
        <v>0.99134</v>
      </c>
      <c r="I42" s="3">
        <v>0.98341000000000001</v>
      </c>
      <c r="J42" s="3">
        <v>0.97062000000000004</v>
      </c>
      <c r="K42" s="3">
        <v>0.94950000000000001</v>
      </c>
      <c r="L42" s="3">
        <v>0.91774</v>
      </c>
      <c r="M42" s="3">
        <v>0.87285999999999997</v>
      </c>
      <c r="N42" s="3">
        <v>0.81327000000000005</v>
      </c>
      <c r="O42" s="3">
        <v>0.74214999999999998</v>
      </c>
      <c r="P42" s="3">
        <v>0.65542</v>
      </c>
      <c r="Q42" s="3">
        <v>0.55962000000000001</v>
      </c>
      <c r="R42" s="3">
        <v>0.46017000000000002</v>
      </c>
      <c r="S42" s="3">
        <v>0.36316999999999999</v>
      </c>
      <c r="T42" s="3">
        <v>0.27424999999999999</v>
      </c>
      <c r="U42" s="3">
        <v>0.20044999999999999</v>
      </c>
      <c r="V42" s="3">
        <v>0.13786000000000001</v>
      </c>
      <c r="W42" s="3">
        <v>9.0120000000000006E-2</v>
      </c>
      <c r="X42" s="3">
        <v>5.5919999999999997E-2</v>
      </c>
      <c r="Y42" s="3">
        <v>3.288E-2</v>
      </c>
      <c r="Z42" s="3">
        <v>1.8759999999999999E-2</v>
      </c>
      <c r="AA42" s="3">
        <v>9.9000000000000008E-3</v>
      </c>
      <c r="AB42" s="3">
        <v>4.9399999999999999E-3</v>
      </c>
      <c r="AC42" s="3">
        <v>2.33E-3</v>
      </c>
      <c r="AD42" s="3">
        <v>1.0399999999999999E-3</v>
      </c>
      <c r="AE42" s="3">
        <v>4.2999999999999999E-4</v>
      </c>
      <c r="AF42" s="3">
        <v>1.8000000000000001E-4</v>
      </c>
      <c r="AG42" s="3">
        <v>6.9999999999999994E-5</v>
      </c>
      <c r="AH42" s="3">
        <v>0</v>
      </c>
      <c r="AI42" s="3">
        <v>0</v>
      </c>
      <c r="AJ42" s="3">
        <v>0</v>
      </c>
      <c r="AK42" s="3">
        <v>0</v>
      </c>
      <c r="AL42" s="5">
        <f>Points[[#This Row],[8+]]-Points[[#This Row],[9+]]</f>
        <v>7.9299999999999926E-3</v>
      </c>
      <c r="AM42" s="5">
        <f>Points[[#This Row],[9+]]-Points[[#This Row],[10+]]</f>
        <v>1.2789999999999968E-2</v>
      </c>
      <c r="AN42" s="5">
        <f>Points[[#This Row],[10+]]-Points[[#This Row],[11+]]</f>
        <v>2.1120000000000028E-2</v>
      </c>
      <c r="AO42" s="5">
        <f>Points[[#This Row],[11+]]-Points[[#This Row],[12+]]</f>
        <v>3.176000000000001E-2</v>
      </c>
      <c r="AP42" s="5">
        <f>Points[[#This Row],[12+]]-Points[[#This Row],[13+]]</f>
        <v>4.4880000000000031E-2</v>
      </c>
      <c r="AQ42" s="5">
        <f>Points[[#This Row],[13+]]-Points[[#This Row],[14+]]</f>
        <v>5.9589999999999921E-2</v>
      </c>
      <c r="AR42" s="5">
        <f>Points[[#This Row],[14+]]-Points[[#This Row],[15+]]</f>
        <v>7.1120000000000072E-2</v>
      </c>
      <c r="AS42" s="5">
        <f>Points[[#This Row],[15+]]-Points[[#This Row],[16+]]</f>
        <v>8.6729999999999974E-2</v>
      </c>
      <c r="AT42" s="5">
        <f>Points[[#This Row],[16+]]-Points[[#This Row],[17+]]</f>
        <v>9.5799999999999996E-2</v>
      </c>
      <c r="AU42" s="5">
        <f>Points[[#This Row],[17+]]-Points[[#This Row],[18+]]</f>
        <v>9.9449999999999983E-2</v>
      </c>
      <c r="AV42" s="5">
        <f>Points[[#This Row],[18+]]-Points[[#This Row],[19+]]</f>
        <v>9.7000000000000031E-2</v>
      </c>
      <c r="AW42" s="5">
        <f>Points[[#This Row],[19+]]-Points[[#This Row],[20+]]</f>
        <v>8.8919999999999999E-2</v>
      </c>
      <c r="AX42" s="5">
        <f>Points[[#This Row],[20+]]-Points[[#This Row],[21+]]</f>
        <v>7.3800000000000004E-2</v>
      </c>
      <c r="AY42" s="5">
        <f>Points[[#This Row],[21+]]-Points[[#This Row],[22+]]</f>
        <v>6.2589999999999979E-2</v>
      </c>
      <c r="AZ42" s="5">
        <f>Points[[#This Row],[22+]]-Points[[#This Row],[23+]]</f>
        <v>4.7740000000000005E-2</v>
      </c>
      <c r="BA42" s="5">
        <f>Points[[#This Row],[23+]]-Points[[#This Row],[24+]]</f>
        <v>3.4200000000000008E-2</v>
      </c>
      <c r="BB42" s="5">
        <f>Points[[#This Row],[24+]]-Points[[#This Row],[25+]]</f>
        <v>2.3039999999999998E-2</v>
      </c>
      <c r="BC42" s="5">
        <f>Points[[#This Row],[25+]]-Points[[#This Row],[26+]]</f>
        <v>1.4120000000000001E-2</v>
      </c>
      <c r="BD42" s="5">
        <f>Points[[#This Row],[26+]]-Points[[#This Row],[27+]]</f>
        <v>8.8599999999999981E-3</v>
      </c>
      <c r="BE42" s="5">
        <f>Points[[#This Row],[27+]]-Points[[#This Row],[28+]]</f>
        <v>4.9600000000000009E-3</v>
      </c>
      <c r="BF42" s="5">
        <f>Points[[#This Row],[28+]]-Points[[#This Row],[29+]]</f>
        <v>2.6099999999999999E-3</v>
      </c>
      <c r="BG42" s="5">
        <f>Points[[#This Row],[29+]]-Points[[#This Row],[30+]]</f>
        <v>1.2900000000000001E-3</v>
      </c>
      <c r="BH42" s="5">
        <f>Points[[#This Row],[30+]]-Points[[#This Row],[31+]]</f>
        <v>6.0999999999999987E-4</v>
      </c>
      <c r="BI42" s="5">
        <f>Points[[#This Row],[31+]]-Points[[#This Row],[32+]]</f>
        <v>2.5000000000000001E-4</v>
      </c>
      <c r="BJ42" s="5">
        <f>Points[[#This Row],[32+]]-Points[[#This Row],[33+]]</f>
        <v>1.1000000000000002E-4</v>
      </c>
      <c r="BK42" s="5">
        <f>Points[[#This Row],[33+]]-Points[[#This Row],[34+]]</f>
        <v>6.9999999999999994E-5</v>
      </c>
      <c r="BL42" s="5">
        <f>Points[[#This Row],[34+]]-Points[[#This Row],[35+]]</f>
        <v>0</v>
      </c>
      <c r="BM42" s="5">
        <f>Points[[#This Row],[35+]]-Points[[#This Row],[40+]]</f>
        <v>0</v>
      </c>
      <c r="BN42" s="5">
        <f>Points[[#This Row],[40+]]-Points[[#This Row],[45+]]</f>
        <v>0</v>
      </c>
    </row>
    <row r="43" spans="1:66" x14ac:dyDescent="0.25">
      <c r="A43" s="10">
        <v>22400719</v>
      </c>
      <c r="B43" s="4" t="s">
        <v>94</v>
      </c>
      <c r="C43" s="4" t="s">
        <v>93</v>
      </c>
      <c r="D43" s="11">
        <v>0.79166666666666663</v>
      </c>
      <c r="E43" s="6" t="str">
        <f>HYPERLINK("https://www.nba.com/stats/player/1630170/boxscores-traditional", "Devin Vassell")</f>
        <v>Devin Vassell</v>
      </c>
      <c r="F43">
        <v>13.2</v>
      </c>
      <c r="G43" s="4">
        <v>4.7919999999999998</v>
      </c>
      <c r="H43" s="3">
        <v>0.86214000000000002</v>
      </c>
      <c r="I43" s="3">
        <v>0.81057000000000001</v>
      </c>
      <c r="J43" s="3">
        <v>0.74856999999999996</v>
      </c>
      <c r="K43" s="3">
        <v>0.67723999999999995</v>
      </c>
      <c r="L43" s="3">
        <v>0.59870999999999996</v>
      </c>
      <c r="M43" s="3">
        <v>0.51595000000000002</v>
      </c>
      <c r="N43" s="3">
        <v>0.43251000000000001</v>
      </c>
      <c r="O43" s="3">
        <v>0.35197000000000001</v>
      </c>
      <c r="P43" s="3">
        <v>0.28095999999999999</v>
      </c>
      <c r="Q43" s="3">
        <v>0.21476000000000001</v>
      </c>
      <c r="R43" s="3">
        <v>0.15866</v>
      </c>
      <c r="S43" s="3">
        <v>0.11314</v>
      </c>
      <c r="T43" s="3">
        <v>7.7799999999999994E-2</v>
      </c>
      <c r="U43" s="3">
        <v>5.1549999999999999E-2</v>
      </c>
      <c r="V43" s="3">
        <v>3.288E-2</v>
      </c>
      <c r="W43" s="3">
        <v>2.018E-2</v>
      </c>
      <c r="X43" s="3">
        <v>1.222E-2</v>
      </c>
      <c r="Y43" s="3">
        <v>6.9499999999999996E-3</v>
      </c>
      <c r="Z43" s="3">
        <v>3.79E-3</v>
      </c>
      <c r="AA43" s="3">
        <v>1.99E-3</v>
      </c>
      <c r="AB43" s="3">
        <v>1E-3</v>
      </c>
      <c r="AC43" s="3">
        <v>4.8000000000000001E-4</v>
      </c>
      <c r="AD43" s="3">
        <v>2.2000000000000001E-4</v>
      </c>
      <c r="AE43" s="3">
        <v>1E-4</v>
      </c>
      <c r="AF43" s="3">
        <v>4.0000000000000003E-5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5">
        <f>Points[[#This Row],[8+]]-Points[[#This Row],[9+]]</f>
        <v>5.1570000000000005E-2</v>
      </c>
      <c r="AM43" s="5">
        <f>Points[[#This Row],[9+]]-Points[[#This Row],[10+]]</f>
        <v>6.2000000000000055E-2</v>
      </c>
      <c r="AN43" s="5">
        <f>Points[[#This Row],[10+]]-Points[[#This Row],[11+]]</f>
        <v>7.1330000000000005E-2</v>
      </c>
      <c r="AO43" s="5">
        <f>Points[[#This Row],[11+]]-Points[[#This Row],[12+]]</f>
        <v>7.8529999999999989E-2</v>
      </c>
      <c r="AP43" s="5">
        <f>Points[[#This Row],[12+]]-Points[[#This Row],[13+]]</f>
        <v>8.2759999999999945E-2</v>
      </c>
      <c r="AQ43" s="5">
        <f>Points[[#This Row],[13+]]-Points[[#This Row],[14+]]</f>
        <v>8.3440000000000014E-2</v>
      </c>
      <c r="AR43" s="5">
        <f>Points[[#This Row],[14+]]-Points[[#This Row],[15+]]</f>
        <v>8.054E-2</v>
      </c>
      <c r="AS43" s="5">
        <f>Points[[#This Row],[15+]]-Points[[#This Row],[16+]]</f>
        <v>7.1010000000000018E-2</v>
      </c>
      <c r="AT43" s="5">
        <f>Points[[#This Row],[16+]]-Points[[#This Row],[17+]]</f>
        <v>6.6199999999999981E-2</v>
      </c>
      <c r="AU43" s="5">
        <f>Points[[#This Row],[17+]]-Points[[#This Row],[18+]]</f>
        <v>5.6100000000000011E-2</v>
      </c>
      <c r="AV43" s="5">
        <f>Points[[#This Row],[18+]]-Points[[#This Row],[19+]]</f>
        <v>4.5519999999999991E-2</v>
      </c>
      <c r="AW43" s="5">
        <f>Points[[#This Row],[19+]]-Points[[#This Row],[20+]]</f>
        <v>3.534000000000001E-2</v>
      </c>
      <c r="AX43" s="5">
        <f>Points[[#This Row],[20+]]-Points[[#This Row],[21+]]</f>
        <v>2.6249999999999996E-2</v>
      </c>
      <c r="AY43" s="5">
        <f>Points[[#This Row],[21+]]-Points[[#This Row],[22+]]</f>
        <v>1.8669999999999999E-2</v>
      </c>
      <c r="AZ43" s="5">
        <f>Points[[#This Row],[22+]]-Points[[#This Row],[23+]]</f>
        <v>1.2699999999999999E-2</v>
      </c>
      <c r="BA43" s="5">
        <f>Points[[#This Row],[23+]]-Points[[#This Row],[24+]]</f>
        <v>7.9600000000000001E-3</v>
      </c>
      <c r="BB43" s="5">
        <f>Points[[#This Row],[24+]]-Points[[#This Row],[25+]]</f>
        <v>5.2700000000000004E-3</v>
      </c>
      <c r="BC43" s="5">
        <f>Points[[#This Row],[25+]]-Points[[#This Row],[26+]]</f>
        <v>3.1599999999999996E-3</v>
      </c>
      <c r="BD43" s="5">
        <f>Points[[#This Row],[26+]]-Points[[#This Row],[27+]]</f>
        <v>1.8E-3</v>
      </c>
      <c r="BE43" s="5">
        <f>Points[[#This Row],[27+]]-Points[[#This Row],[28+]]</f>
        <v>9.8999999999999999E-4</v>
      </c>
      <c r="BF43" s="5">
        <f>Points[[#This Row],[28+]]-Points[[#This Row],[29+]]</f>
        <v>5.2000000000000006E-4</v>
      </c>
      <c r="BG43" s="5">
        <f>Points[[#This Row],[29+]]-Points[[#This Row],[30+]]</f>
        <v>2.6000000000000003E-4</v>
      </c>
      <c r="BH43" s="5">
        <f>Points[[#This Row],[30+]]-Points[[#This Row],[31+]]</f>
        <v>1.2E-4</v>
      </c>
      <c r="BI43" s="5">
        <f>Points[[#This Row],[31+]]-Points[[#This Row],[32+]]</f>
        <v>6.0000000000000002E-5</v>
      </c>
      <c r="BJ43" s="5">
        <f>Points[[#This Row],[32+]]-Points[[#This Row],[33+]]</f>
        <v>4.0000000000000003E-5</v>
      </c>
      <c r="BK43" s="5">
        <f>Points[[#This Row],[33+]]-Points[[#This Row],[34+]]</f>
        <v>0</v>
      </c>
      <c r="BL43" s="5">
        <f>Points[[#This Row],[34+]]-Points[[#This Row],[35+]]</f>
        <v>0</v>
      </c>
      <c r="BM43" s="5">
        <f>Points[[#This Row],[35+]]-Points[[#This Row],[40+]]</f>
        <v>0</v>
      </c>
      <c r="BN43" s="5">
        <f>Points[[#This Row],[40+]]-Points[[#This Row],[45+]]</f>
        <v>0</v>
      </c>
    </row>
    <row r="44" spans="1:66" x14ac:dyDescent="0.25">
      <c r="A44" s="10">
        <v>22400719</v>
      </c>
      <c r="B44" s="4" t="s">
        <v>94</v>
      </c>
      <c r="C44" s="4" t="s">
        <v>93</v>
      </c>
      <c r="D44" s="11">
        <v>0.79166666666666663</v>
      </c>
      <c r="E44" s="6" t="str">
        <f>HYPERLINK("https://www.nba.com/stats/player/203084/boxscores-traditional", "Harrison Barnes")</f>
        <v>Harrison Barnes</v>
      </c>
      <c r="F44">
        <v>14.4</v>
      </c>
      <c r="G44" s="4">
        <v>6.7709999999999999</v>
      </c>
      <c r="H44" s="3">
        <v>0.82894000000000001</v>
      </c>
      <c r="I44" s="3">
        <v>0.78813999999999995</v>
      </c>
      <c r="J44" s="3">
        <v>0.74214999999999998</v>
      </c>
      <c r="K44" s="3">
        <v>0.69145999999999996</v>
      </c>
      <c r="L44" s="3">
        <v>0.63683000000000001</v>
      </c>
      <c r="M44" s="3">
        <v>0.58316999999999997</v>
      </c>
      <c r="N44" s="3">
        <v>0.52392000000000005</v>
      </c>
      <c r="O44" s="3">
        <v>0.46414</v>
      </c>
      <c r="P44" s="3">
        <v>0.40516999999999997</v>
      </c>
      <c r="Q44" s="3">
        <v>0.35197000000000001</v>
      </c>
      <c r="R44" s="3">
        <v>0.29805999999999999</v>
      </c>
      <c r="S44" s="3">
        <v>0.24825</v>
      </c>
      <c r="T44" s="3">
        <v>0.20327000000000001</v>
      </c>
      <c r="U44" s="3">
        <v>0.16602</v>
      </c>
      <c r="V44" s="3">
        <v>0.13136</v>
      </c>
      <c r="W44" s="3">
        <v>0.10204000000000001</v>
      </c>
      <c r="X44" s="3">
        <v>7.7799999999999994E-2</v>
      </c>
      <c r="Y44" s="3">
        <v>5.8209999999999998E-2</v>
      </c>
      <c r="Z44" s="3">
        <v>4.3630000000000002E-2</v>
      </c>
      <c r="AA44" s="3">
        <v>3.1440000000000003E-2</v>
      </c>
      <c r="AB44" s="3">
        <v>2.222E-2</v>
      </c>
      <c r="AC44" s="3">
        <v>1.5389999999999999E-2</v>
      </c>
      <c r="AD44" s="3">
        <v>1.072E-2</v>
      </c>
      <c r="AE44" s="3">
        <v>7.1399999999999996E-3</v>
      </c>
      <c r="AF44" s="3">
        <v>4.6600000000000001E-3</v>
      </c>
      <c r="AG44" s="3">
        <v>2.98E-3</v>
      </c>
      <c r="AH44" s="3">
        <v>1.9300000000000001E-3</v>
      </c>
      <c r="AI44" s="3">
        <v>1.1800000000000001E-3</v>
      </c>
      <c r="AJ44" s="3">
        <v>8.0000000000000007E-5</v>
      </c>
      <c r="AK44" s="3">
        <v>0</v>
      </c>
      <c r="AL44" s="5">
        <f>Points[[#This Row],[8+]]-Points[[#This Row],[9+]]</f>
        <v>4.0800000000000058E-2</v>
      </c>
      <c r="AM44" s="5">
        <f>Points[[#This Row],[9+]]-Points[[#This Row],[10+]]</f>
        <v>4.5989999999999975E-2</v>
      </c>
      <c r="AN44" s="5">
        <f>Points[[#This Row],[10+]]-Points[[#This Row],[11+]]</f>
        <v>5.0690000000000013E-2</v>
      </c>
      <c r="AO44" s="5">
        <f>Points[[#This Row],[11+]]-Points[[#This Row],[12+]]</f>
        <v>5.4629999999999956E-2</v>
      </c>
      <c r="AP44" s="5">
        <f>Points[[#This Row],[12+]]-Points[[#This Row],[13+]]</f>
        <v>5.3660000000000041E-2</v>
      </c>
      <c r="AQ44" s="5">
        <f>Points[[#This Row],[13+]]-Points[[#This Row],[14+]]</f>
        <v>5.9249999999999914E-2</v>
      </c>
      <c r="AR44" s="5">
        <f>Points[[#This Row],[14+]]-Points[[#This Row],[15+]]</f>
        <v>5.9780000000000055E-2</v>
      </c>
      <c r="AS44" s="5">
        <f>Points[[#This Row],[15+]]-Points[[#This Row],[16+]]</f>
        <v>5.8970000000000022E-2</v>
      </c>
      <c r="AT44" s="5">
        <f>Points[[#This Row],[16+]]-Points[[#This Row],[17+]]</f>
        <v>5.319999999999997E-2</v>
      </c>
      <c r="AU44" s="5">
        <f>Points[[#This Row],[17+]]-Points[[#This Row],[18+]]</f>
        <v>5.3910000000000013E-2</v>
      </c>
      <c r="AV44" s="5">
        <f>Points[[#This Row],[18+]]-Points[[#This Row],[19+]]</f>
        <v>4.9809999999999993E-2</v>
      </c>
      <c r="AW44" s="5">
        <f>Points[[#This Row],[19+]]-Points[[#This Row],[20+]]</f>
        <v>4.4979999999999992E-2</v>
      </c>
      <c r="AX44" s="5">
        <f>Points[[#This Row],[20+]]-Points[[#This Row],[21+]]</f>
        <v>3.7250000000000005E-2</v>
      </c>
      <c r="AY44" s="5">
        <f>Points[[#This Row],[21+]]-Points[[#This Row],[22+]]</f>
        <v>3.4659999999999996E-2</v>
      </c>
      <c r="AZ44" s="5">
        <f>Points[[#This Row],[22+]]-Points[[#This Row],[23+]]</f>
        <v>2.9319999999999999E-2</v>
      </c>
      <c r="BA44" s="5">
        <f>Points[[#This Row],[23+]]-Points[[#This Row],[24+]]</f>
        <v>2.4240000000000012E-2</v>
      </c>
      <c r="BB44" s="5">
        <f>Points[[#This Row],[24+]]-Points[[#This Row],[25+]]</f>
        <v>1.9589999999999996E-2</v>
      </c>
      <c r="BC44" s="5">
        <f>Points[[#This Row],[25+]]-Points[[#This Row],[26+]]</f>
        <v>1.4579999999999996E-2</v>
      </c>
      <c r="BD44" s="5">
        <f>Points[[#This Row],[26+]]-Points[[#This Row],[27+]]</f>
        <v>1.2189999999999999E-2</v>
      </c>
      <c r="BE44" s="5">
        <f>Points[[#This Row],[27+]]-Points[[#This Row],[28+]]</f>
        <v>9.2200000000000025E-3</v>
      </c>
      <c r="BF44" s="5">
        <f>Points[[#This Row],[28+]]-Points[[#This Row],[29+]]</f>
        <v>6.830000000000001E-3</v>
      </c>
      <c r="BG44" s="5">
        <f>Points[[#This Row],[29+]]-Points[[#This Row],[30+]]</f>
        <v>4.6699999999999988E-3</v>
      </c>
      <c r="BH44" s="5">
        <f>Points[[#This Row],[30+]]-Points[[#This Row],[31+]]</f>
        <v>3.5800000000000007E-3</v>
      </c>
      <c r="BI44" s="5">
        <f>Points[[#This Row],[31+]]-Points[[#This Row],[32+]]</f>
        <v>2.4799999999999996E-3</v>
      </c>
      <c r="BJ44" s="5">
        <f>Points[[#This Row],[32+]]-Points[[#This Row],[33+]]</f>
        <v>1.6800000000000001E-3</v>
      </c>
      <c r="BK44" s="5">
        <f>Points[[#This Row],[33+]]-Points[[#This Row],[34+]]</f>
        <v>1.0499999999999999E-3</v>
      </c>
      <c r="BL44" s="5">
        <f>Points[[#This Row],[34+]]-Points[[#This Row],[35+]]</f>
        <v>7.5000000000000002E-4</v>
      </c>
      <c r="BM44" s="5">
        <f>Points[[#This Row],[35+]]-Points[[#This Row],[40+]]</f>
        <v>1.1000000000000001E-3</v>
      </c>
      <c r="BN44" s="5">
        <f>Points[[#This Row],[40+]]-Points[[#This Row],[45+]]</f>
        <v>8.0000000000000007E-5</v>
      </c>
    </row>
    <row r="45" spans="1:66" x14ac:dyDescent="0.25">
      <c r="A45" s="10">
        <v>22400719</v>
      </c>
      <c r="B45" s="4" t="s">
        <v>94</v>
      </c>
      <c r="C45" s="4" t="s">
        <v>93</v>
      </c>
      <c r="D45" s="11">
        <v>0.79166666666666663</v>
      </c>
      <c r="E45" s="6" t="str">
        <f>HYPERLINK("https://www.nba.com/stats/player/1629640/boxscores-traditional", "Keldon Johnson")</f>
        <v>Keldon Johnson</v>
      </c>
      <c r="F45">
        <v>13.6</v>
      </c>
      <c r="G45" s="4">
        <v>6.681</v>
      </c>
      <c r="H45" s="3">
        <v>0.79954999999999998</v>
      </c>
      <c r="I45" s="3">
        <v>0.75490000000000002</v>
      </c>
      <c r="J45" s="3">
        <v>0.70540000000000003</v>
      </c>
      <c r="K45" s="3">
        <v>0.65173000000000003</v>
      </c>
      <c r="L45" s="3">
        <v>0.59482999999999997</v>
      </c>
      <c r="M45" s="3">
        <v>0.53586</v>
      </c>
      <c r="N45" s="3">
        <v>0.47608</v>
      </c>
      <c r="O45" s="3">
        <v>0.41682999999999998</v>
      </c>
      <c r="P45" s="3">
        <v>0.35942000000000002</v>
      </c>
      <c r="Q45" s="3">
        <v>0.30503000000000002</v>
      </c>
      <c r="R45" s="3">
        <v>0.25463000000000002</v>
      </c>
      <c r="S45" s="3">
        <v>0.20896999999999999</v>
      </c>
      <c r="T45" s="3">
        <v>0.16853000000000001</v>
      </c>
      <c r="U45" s="3">
        <v>0.13350000000000001</v>
      </c>
      <c r="V45" s="3">
        <v>0.10383000000000001</v>
      </c>
      <c r="W45" s="3">
        <v>7.9269999999999993E-2</v>
      </c>
      <c r="X45" s="3">
        <v>5.9380000000000002E-2</v>
      </c>
      <c r="Y45" s="3">
        <v>4.3630000000000002E-2</v>
      </c>
      <c r="Z45" s="3">
        <v>3.1440000000000003E-2</v>
      </c>
      <c r="AA45" s="3">
        <v>2.222E-2</v>
      </c>
      <c r="AB45" s="3">
        <v>1.5389999999999999E-2</v>
      </c>
      <c r="AC45" s="3">
        <v>1.044E-2</v>
      </c>
      <c r="AD45" s="3">
        <v>7.1399999999999996E-3</v>
      </c>
      <c r="AE45" s="3">
        <v>4.6600000000000001E-3</v>
      </c>
      <c r="AF45" s="3">
        <v>2.98E-3</v>
      </c>
      <c r="AG45" s="3">
        <v>1.8699999999999999E-3</v>
      </c>
      <c r="AH45" s="3">
        <v>1.14E-3</v>
      </c>
      <c r="AI45" s="3">
        <v>6.8999999999999997E-4</v>
      </c>
      <c r="AJ45" s="3">
        <v>4.0000000000000003E-5</v>
      </c>
      <c r="AK45" s="3">
        <v>0</v>
      </c>
      <c r="AL45" s="5">
        <f>Points[[#This Row],[8+]]-Points[[#This Row],[9+]]</f>
        <v>4.4649999999999967E-2</v>
      </c>
      <c r="AM45" s="5">
        <f>Points[[#This Row],[9+]]-Points[[#This Row],[10+]]</f>
        <v>4.9499999999999988E-2</v>
      </c>
      <c r="AN45" s="5">
        <f>Points[[#This Row],[10+]]-Points[[#This Row],[11+]]</f>
        <v>5.3669999999999995E-2</v>
      </c>
      <c r="AO45" s="5">
        <f>Points[[#This Row],[11+]]-Points[[#This Row],[12+]]</f>
        <v>5.6900000000000062E-2</v>
      </c>
      <c r="AP45" s="5">
        <f>Points[[#This Row],[12+]]-Points[[#This Row],[13+]]</f>
        <v>5.8969999999999967E-2</v>
      </c>
      <c r="AQ45" s="5">
        <f>Points[[#This Row],[13+]]-Points[[#This Row],[14+]]</f>
        <v>5.978E-2</v>
      </c>
      <c r="AR45" s="5">
        <f>Points[[#This Row],[14+]]-Points[[#This Row],[15+]]</f>
        <v>5.9250000000000025E-2</v>
      </c>
      <c r="AS45" s="5">
        <f>Points[[#This Row],[15+]]-Points[[#This Row],[16+]]</f>
        <v>5.7409999999999961E-2</v>
      </c>
      <c r="AT45" s="5">
        <f>Points[[#This Row],[16+]]-Points[[#This Row],[17+]]</f>
        <v>5.4389999999999994E-2</v>
      </c>
      <c r="AU45" s="5">
        <f>Points[[#This Row],[17+]]-Points[[#This Row],[18+]]</f>
        <v>5.04E-2</v>
      </c>
      <c r="AV45" s="5">
        <f>Points[[#This Row],[18+]]-Points[[#This Row],[19+]]</f>
        <v>4.5660000000000034E-2</v>
      </c>
      <c r="AW45" s="5">
        <f>Points[[#This Row],[19+]]-Points[[#This Row],[20+]]</f>
        <v>4.0439999999999976E-2</v>
      </c>
      <c r="AX45" s="5">
        <f>Points[[#This Row],[20+]]-Points[[#This Row],[21+]]</f>
        <v>3.5030000000000006E-2</v>
      </c>
      <c r="AY45" s="5">
        <f>Points[[#This Row],[21+]]-Points[[#This Row],[22+]]</f>
        <v>2.9670000000000002E-2</v>
      </c>
      <c r="AZ45" s="5">
        <f>Points[[#This Row],[22+]]-Points[[#This Row],[23+]]</f>
        <v>2.4560000000000012E-2</v>
      </c>
      <c r="BA45" s="5">
        <f>Points[[#This Row],[23+]]-Points[[#This Row],[24+]]</f>
        <v>1.9889999999999991E-2</v>
      </c>
      <c r="BB45" s="5">
        <f>Points[[#This Row],[24+]]-Points[[#This Row],[25+]]</f>
        <v>1.575E-2</v>
      </c>
      <c r="BC45" s="5">
        <f>Points[[#This Row],[25+]]-Points[[#This Row],[26+]]</f>
        <v>1.2189999999999999E-2</v>
      </c>
      <c r="BD45" s="5">
        <f>Points[[#This Row],[26+]]-Points[[#This Row],[27+]]</f>
        <v>9.2200000000000025E-3</v>
      </c>
      <c r="BE45" s="5">
        <f>Points[[#This Row],[27+]]-Points[[#This Row],[28+]]</f>
        <v>6.830000000000001E-3</v>
      </c>
      <c r="BF45" s="5">
        <f>Points[[#This Row],[28+]]-Points[[#This Row],[29+]]</f>
        <v>4.9499999999999995E-3</v>
      </c>
      <c r="BG45" s="5">
        <f>Points[[#This Row],[29+]]-Points[[#This Row],[30+]]</f>
        <v>3.3E-3</v>
      </c>
      <c r="BH45" s="5">
        <f>Points[[#This Row],[30+]]-Points[[#This Row],[31+]]</f>
        <v>2.4799999999999996E-3</v>
      </c>
      <c r="BI45" s="5">
        <f>Points[[#This Row],[31+]]-Points[[#This Row],[32+]]</f>
        <v>1.6800000000000001E-3</v>
      </c>
      <c r="BJ45" s="5">
        <f>Points[[#This Row],[32+]]-Points[[#This Row],[33+]]</f>
        <v>1.1100000000000001E-3</v>
      </c>
      <c r="BK45" s="5">
        <f>Points[[#This Row],[33+]]-Points[[#This Row],[34+]]</f>
        <v>7.2999999999999996E-4</v>
      </c>
      <c r="BL45" s="5">
        <f>Points[[#This Row],[34+]]-Points[[#This Row],[35+]]</f>
        <v>4.4999999999999999E-4</v>
      </c>
      <c r="BM45" s="5">
        <f>Points[[#This Row],[35+]]-Points[[#This Row],[40+]]</f>
        <v>6.4999999999999997E-4</v>
      </c>
      <c r="BN45" s="5">
        <f>Points[[#This Row],[40+]]-Points[[#This Row],[45+]]</f>
        <v>4.0000000000000003E-5</v>
      </c>
    </row>
    <row r="46" spans="1:66" x14ac:dyDescent="0.25">
      <c r="A46" s="10">
        <v>22400719</v>
      </c>
      <c r="B46" s="4" t="s">
        <v>94</v>
      </c>
      <c r="C46" s="4" t="s">
        <v>93</v>
      </c>
      <c r="D46" s="11">
        <v>0.79166666666666663</v>
      </c>
      <c r="E46" s="6" t="str">
        <f>HYPERLINK("https://www.nba.com/stats/player/101108/boxscores-traditional", "Chris Paul")</f>
        <v>Chris Paul</v>
      </c>
      <c r="F46">
        <v>9</v>
      </c>
      <c r="G46" s="4">
        <v>3.5209999999999999</v>
      </c>
      <c r="H46" s="3">
        <v>0.61026000000000002</v>
      </c>
      <c r="I46" s="3">
        <v>0.5</v>
      </c>
      <c r="J46" s="3">
        <v>0.38973999999999998</v>
      </c>
      <c r="K46" s="3">
        <v>0.28433999999999998</v>
      </c>
      <c r="L46" s="3">
        <v>0.19766</v>
      </c>
      <c r="M46" s="3">
        <v>0.12714</v>
      </c>
      <c r="N46" s="3">
        <v>7.7799999999999994E-2</v>
      </c>
      <c r="O46" s="3">
        <v>4.4569999999999999E-2</v>
      </c>
      <c r="P46" s="3">
        <v>2.3300000000000001E-2</v>
      </c>
      <c r="Q46" s="3">
        <v>1.1599999999999999E-2</v>
      </c>
      <c r="R46" s="3">
        <v>5.2300000000000003E-3</v>
      </c>
      <c r="S46" s="3">
        <v>2.2599999999999999E-3</v>
      </c>
      <c r="T46" s="3">
        <v>8.9999999999999998E-4</v>
      </c>
      <c r="U46" s="3">
        <v>3.2000000000000003E-4</v>
      </c>
      <c r="V46" s="3">
        <v>1.1E-4</v>
      </c>
      <c r="W46" s="3">
        <v>3.0000000000000001E-5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5">
        <f>Points[[#This Row],[8+]]-Points[[#This Row],[9+]]</f>
        <v>0.11026000000000002</v>
      </c>
      <c r="AM46" s="5">
        <f>Points[[#This Row],[9+]]-Points[[#This Row],[10+]]</f>
        <v>0.11026000000000002</v>
      </c>
      <c r="AN46" s="5">
        <f>Points[[#This Row],[10+]]-Points[[#This Row],[11+]]</f>
        <v>0.10539999999999999</v>
      </c>
      <c r="AO46" s="5">
        <f>Points[[#This Row],[11+]]-Points[[#This Row],[12+]]</f>
        <v>8.6679999999999979E-2</v>
      </c>
      <c r="AP46" s="5">
        <f>Points[[#This Row],[12+]]-Points[[#This Row],[13+]]</f>
        <v>7.0519999999999999E-2</v>
      </c>
      <c r="AQ46" s="5">
        <f>Points[[#This Row],[13+]]-Points[[#This Row],[14+]]</f>
        <v>4.9340000000000009E-2</v>
      </c>
      <c r="AR46" s="5">
        <f>Points[[#This Row],[14+]]-Points[[#This Row],[15+]]</f>
        <v>3.3229999999999996E-2</v>
      </c>
      <c r="AS46" s="5">
        <f>Points[[#This Row],[15+]]-Points[[#This Row],[16+]]</f>
        <v>2.1269999999999997E-2</v>
      </c>
      <c r="AT46" s="5">
        <f>Points[[#This Row],[16+]]-Points[[#This Row],[17+]]</f>
        <v>1.1700000000000002E-2</v>
      </c>
      <c r="AU46" s="5">
        <f>Points[[#This Row],[17+]]-Points[[#This Row],[18+]]</f>
        <v>6.3699999999999989E-3</v>
      </c>
      <c r="AV46" s="5">
        <f>Points[[#This Row],[18+]]-Points[[#This Row],[19+]]</f>
        <v>2.9700000000000004E-3</v>
      </c>
      <c r="AW46" s="5">
        <f>Points[[#This Row],[19+]]-Points[[#This Row],[20+]]</f>
        <v>1.3599999999999999E-3</v>
      </c>
      <c r="AX46" s="5">
        <f>Points[[#This Row],[20+]]-Points[[#This Row],[21+]]</f>
        <v>5.8E-4</v>
      </c>
      <c r="AY46" s="5">
        <f>Points[[#This Row],[21+]]-Points[[#This Row],[22+]]</f>
        <v>2.1000000000000001E-4</v>
      </c>
      <c r="AZ46" s="5">
        <f>Points[[#This Row],[22+]]-Points[[#This Row],[23+]]</f>
        <v>8.0000000000000007E-5</v>
      </c>
      <c r="BA46" s="5">
        <f>Points[[#This Row],[23+]]-Points[[#This Row],[24+]]</f>
        <v>3.0000000000000001E-5</v>
      </c>
      <c r="BB46" s="5">
        <f>Points[[#This Row],[24+]]-Points[[#This Row],[25+]]</f>
        <v>0</v>
      </c>
      <c r="BC46" s="5">
        <f>Points[[#This Row],[25+]]-Points[[#This Row],[26+]]</f>
        <v>0</v>
      </c>
      <c r="BD46" s="5">
        <f>Points[[#This Row],[26+]]-Points[[#This Row],[27+]]</f>
        <v>0</v>
      </c>
      <c r="BE46" s="5">
        <f>Points[[#This Row],[27+]]-Points[[#This Row],[28+]]</f>
        <v>0</v>
      </c>
      <c r="BF46" s="5">
        <f>Points[[#This Row],[28+]]-Points[[#This Row],[29+]]</f>
        <v>0</v>
      </c>
      <c r="BG46" s="5">
        <f>Points[[#This Row],[29+]]-Points[[#This Row],[30+]]</f>
        <v>0</v>
      </c>
      <c r="BH46" s="5">
        <f>Points[[#This Row],[30+]]-Points[[#This Row],[31+]]</f>
        <v>0</v>
      </c>
      <c r="BI46" s="5">
        <f>Points[[#This Row],[31+]]-Points[[#This Row],[32+]]</f>
        <v>0</v>
      </c>
      <c r="BJ46" s="5">
        <f>Points[[#This Row],[32+]]-Points[[#This Row],[33+]]</f>
        <v>0</v>
      </c>
      <c r="BK46" s="5">
        <f>Points[[#This Row],[33+]]-Points[[#This Row],[34+]]</f>
        <v>0</v>
      </c>
      <c r="BL46" s="5">
        <f>Points[[#This Row],[34+]]-Points[[#This Row],[35+]]</f>
        <v>0</v>
      </c>
      <c r="BM46" s="5">
        <f>Points[[#This Row],[35+]]-Points[[#This Row],[40+]]</f>
        <v>0</v>
      </c>
      <c r="BN46" s="5">
        <f>Points[[#This Row],[40+]]-Points[[#This Row],[45+]]</f>
        <v>0</v>
      </c>
    </row>
    <row r="47" spans="1:66" x14ac:dyDescent="0.25">
      <c r="A47" s="10">
        <v>22400720</v>
      </c>
      <c r="B47" s="4" t="s">
        <v>77</v>
      </c>
      <c r="C47" s="4" t="s">
        <v>95</v>
      </c>
      <c r="D47" s="11">
        <v>0.8125</v>
      </c>
      <c r="E47" s="6" t="str">
        <f>HYPERLINK("https://www.nba.com/stats/player/1630560/boxscores-traditional", "Cam Thomas")</f>
        <v>Cam Thomas</v>
      </c>
      <c r="F47">
        <v>24.8</v>
      </c>
      <c r="G47" s="4">
        <v>5.1920000000000002</v>
      </c>
      <c r="H47" s="3">
        <v>0.99939999999999996</v>
      </c>
      <c r="I47" s="3">
        <v>0.99882000000000004</v>
      </c>
      <c r="J47" s="3">
        <v>0.99780999999999997</v>
      </c>
      <c r="K47" s="3">
        <v>0.99609000000000003</v>
      </c>
      <c r="L47" s="3">
        <v>0.99324000000000001</v>
      </c>
      <c r="M47" s="3">
        <v>0.98839999999999995</v>
      </c>
      <c r="N47" s="3">
        <v>0.98124</v>
      </c>
      <c r="O47" s="3">
        <v>0.97062000000000004</v>
      </c>
      <c r="P47" s="3">
        <v>0.95448999999999995</v>
      </c>
      <c r="Q47" s="3">
        <v>0.93318999999999996</v>
      </c>
      <c r="R47" s="3">
        <v>0.90490000000000004</v>
      </c>
      <c r="S47" s="3">
        <v>0.86863999999999997</v>
      </c>
      <c r="T47" s="3">
        <v>0.82121</v>
      </c>
      <c r="U47" s="3">
        <v>0.76729999999999998</v>
      </c>
      <c r="V47" s="3">
        <v>0.70540000000000003</v>
      </c>
      <c r="W47" s="3">
        <v>0.63683000000000001</v>
      </c>
      <c r="X47" s="3">
        <v>0.55962000000000001</v>
      </c>
      <c r="Y47" s="3">
        <v>0.48404999999999998</v>
      </c>
      <c r="Z47" s="3">
        <v>0.40905000000000002</v>
      </c>
      <c r="AA47" s="3">
        <v>0.33723999999999998</v>
      </c>
      <c r="AB47" s="3">
        <v>0.26762999999999998</v>
      </c>
      <c r="AC47" s="3">
        <v>0.20896999999999999</v>
      </c>
      <c r="AD47" s="3">
        <v>0.15866</v>
      </c>
      <c r="AE47" s="3">
        <v>0.11702</v>
      </c>
      <c r="AF47" s="3">
        <v>8.226E-2</v>
      </c>
      <c r="AG47" s="3">
        <v>5.7049999999999997E-2</v>
      </c>
      <c r="AH47" s="3">
        <v>3.8359999999999998E-2</v>
      </c>
      <c r="AI47" s="3">
        <v>2.5000000000000001E-2</v>
      </c>
      <c r="AJ47" s="3">
        <v>1.6900000000000001E-3</v>
      </c>
      <c r="AK47" s="3">
        <v>5.0000000000000002E-5</v>
      </c>
      <c r="AL47" s="5">
        <f>Points[[#This Row],[8+]]-Points[[#This Row],[9+]]</f>
        <v>5.7999999999991392E-4</v>
      </c>
      <c r="AM47" s="5">
        <f>Points[[#This Row],[9+]]-Points[[#This Row],[10+]]</f>
        <v>1.0100000000000664E-3</v>
      </c>
      <c r="AN47" s="5">
        <f>Points[[#This Row],[10+]]-Points[[#This Row],[11+]]</f>
        <v>1.7199999999999438E-3</v>
      </c>
      <c r="AO47" s="5">
        <f>Points[[#This Row],[11+]]-Points[[#This Row],[12+]]</f>
        <v>2.8500000000000192E-3</v>
      </c>
      <c r="AP47" s="5">
        <f>Points[[#This Row],[12+]]-Points[[#This Row],[13+]]</f>
        <v>4.8400000000000665E-3</v>
      </c>
      <c r="AQ47" s="5">
        <f>Points[[#This Row],[13+]]-Points[[#This Row],[14+]]</f>
        <v>7.1599999999999442E-3</v>
      </c>
      <c r="AR47" s="5">
        <f>Points[[#This Row],[14+]]-Points[[#This Row],[15+]]</f>
        <v>1.0619999999999963E-2</v>
      </c>
      <c r="AS47" s="5">
        <f>Points[[#This Row],[15+]]-Points[[#This Row],[16+]]</f>
        <v>1.6130000000000089E-2</v>
      </c>
      <c r="AT47" s="5">
        <f>Points[[#This Row],[16+]]-Points[[#This Row],[17+]]</f>
        <v>2.1299999999999986E-2</v>
      </c>
      <c r="AU47" s="5">
        <f>Points[[#This Row],[17+]]-Points[[#This Row],[18+]]</f>
        <v>2.8289999999999926E-2</v>
      </c>
      <c r="AV47" s="5">
        <f>Points[[#This Row],[18+]]-Points[[#This Row],[19+]]</f>
        <v>3.626000000000007E-2</v>
      </c>
      <c r="AW47" s="5">
        <f>Points[[#This Row],[19+]]-Points[[#This Row],[20+]]</f>
        <v>4.7429999999999972E-2</v>
      </c>
      <c r="AX47" s="5">
        <f>Points[[#This Row],[20+]]-Points[[#This Row],[21+]]</f>
        <v>5.3910000000000013E-2</v>
      </c>
      <c r="AY47" s="5">
        <f>Points[[#This Row],[21+]]-Points[[#This Row],[22+]]</f>
        <v>6.1899999999999955E-2</v>
      </c>
      <c r="AZ47" s="5">
        <f>Points[[#This Row],[22+]]-Points[[#This Row],[23+]]</f>
        <v>6.857000000000002E-2</v>
      </c>
      <c r="BA47" s="5">
        <f>Points[[#This Row],[23+]]-Points[[#This Row],[24+]]</f>
        <v>7.7210000000000001E-2</v>
      </c>
      <c r="BB47" s="5">
        <f>Points[[#This Row],[24+]]-Points[[#This Row],[25+]]</f>
        <v>7.5570000000000026E-2</v>
      </c>
      <c r="BC47" s="5">
        <f>Points[[#This Row],[25+]]-Points[[#This Row],[26+]]</f>
        <v>7.4999999999999956E-2</v>
      </c>
      <c r="BD47" s="5">
        <f>Points[[#This Row],[26+]]-Points[[#This Row],[27+]]</f>
        <v>7.181000000000004E-2</v>
      </c>
      <c r="BE47" s="5">
        <f>Points[[#This Row],[27+]]-Points[[#This Row],[28+]]</f>
        <v>6.9610000000000005E-2</v>
      </c>
      <c r="BF47" s="5">
        <f>Points[[#This Row],[28+]]-Points[[#This Row],[29+]]</f>
        <v>5.865999999999999E-2</v>
      </c>
      <c r="BG47" s="5">
        <f>Points[[#This Row],[29+]]-Points[[#This Row],[30+]]</f>
        <v>5.0309999999999994E-2</v>
      </c>
      <c r="BH47" s="5">
        <f>Points[[#This Row],[30+]]-Points[[#This Row],[31+]]</f>
        <v>4.1639999999999996E-2</v>
      </c>
      <c r="BI47" s="5">
        <f>Points[[#This Row],[31+]]-Points[[#This Row],[32+]]</f>
        <v>3.4759999999999999E-2</v>
      </c>
      <c r="BJ47" s="5">
        <f>Points[[#This Row],[32+]]-Points[[#This Row],[33+]]</f>
        <v>2.5210000000000003E-2</v>
      </c>
      <c r="BK47" s="5">
        <f>Points[[#This Row],[33+]]-Points[[#This Row],[34+]]</f>
        <v>1.8689999999999998E-2</v>
      </c>
      <c r="BL47" s="5">
        <f>Points[[#This Row],[34+]]-Points[[#This Row],[35+]]</f>
        <v>1.3359999999999997E-2</v>
      </c>
      <c r="BM47" s="5">
        <f>Points[[#This Row],[35+]]-Points[[#This Row],[40+]]</f>
        <v>2.3310000000000001E-2</v>
      </c>
      <c r="BN47" s="5">
        <f>Points[[#This Row],[40+]]-Points[[#This Row],[45+]]</f>
        <v>1.6400000000000002E-3</v>
      </c>
    </row>
    <row r="48" spans="1:66" x14ac:dyDescent="0.25">
      <c r="A48" s="10">
        <v>22400720</v>
      </c>
      <c r="B48" s="4" t="s">
        <v>77</v>
      </c>
      <c r="C48" s="4" t="s">
        <v>95</v>
      </c>
      <c r="D48" s="11">
        <v>0.8125</v>
      </c>
      <c r="E48" s="6" t="str">
        <f>HYPERLINK("https://www.nba.com/stats/player/1629661/boxscores-traditional", "Cameron Johnson")</f>
        <v>Cameron Johnson</v>
      </c>
      <c r="F48">
        <v>21</v>
      </c>
      <c r="G48" s="4">
        <v>4.5609999999999999</v>
      </c>
      <c r="H48" s="3">
        <v>0.99780999999999997</v>
      </c>
      <c r="I48" s="3">
        <v>0.99573</v>
      </c>
      <c r="J48" s="3">
        <v>0.99202000000000001</v>
      </c>
      <c r="K48" s="3">
        <v>0.98573999999999995</v>
      </c>
      <c r="L48" s="3">
        <v>0.97558</v>
      </c>
      <c r="M48" s="3">
        <v>0.95994000000000002</v>
      </c>
      <c r="N48" s="3">
        <v>0.93698999999999999</v>
      </c>
      <c r="O48" s="3">
        <v>0.90658000000000005</v>
      </c>
      <c r="P48" s="3">
        <v>0.86433000000000004</v>
      </c>
      <c r="Q48" s="3">
        <v>0.81057000000000001</v>
      </c>
      <c r="R48" s="3">
        <v>0.74536999999999998</v>
      </c>
      <c r="S48" s="3">
        <v>0.67003000000000001</v>
      </c>
      <c r="T48" s="3">
        <v>0.58706000000000003</v>
      </c>
      <c r="U48" s="3">
        <v>0.5</v>
      </c>
      <c r="V48" s="3">
        <v>0.41293999999999997</v>
      </c>
      <c r="W48" s="3">
        <v>0.32996999999999999</v>
      </c>
      <c r="X48" s="3">
        <v>0.25463000000000002</v>
      </c>
      <c r="Y48" s="3">
        <v>0.18942999999999999</v>
      </c>
      <c r="Z48" s="3">
        <v>0.13567000000000001</v>
      </c>
      <c r="AA48" s="3">
        <v>9.3420000000000003E-2</v>
      </c>
      <c r="AB48" s="3">
        <v>6.3009999999999997E-2</v>
      </c>
      <c r="AC48" s="3">
        <v>4.0059999999999998E-2</v>
      </c>
      <c r="AD48" s="3">
        <v>2.4420000000000001E-2</v>
      </c>
      <c r="AE48" s="3">
        <v>1.426E-2</v>
      </c>
      <c r="AF48" s="3">
        <v>7.9799999999999992E-3</v>
      </c>
      <c r="AG48" s="3">
        <v>4.2700000000000004E-3</v>
      </c>
      <c r="AH48" s="3">
        <v>2.1900000000000001E-3</v>
      </c>
      <c r="AI48" s="3">
        <v>1.07E-3</v>
      </c>
      <c r="AJ48" s="3">
        <v>0</v>
      </c>
      <c r="AK48" s="3">
        <v>0</v>
      </c>
      <c r="AL48" s="5">
        <f>Points[[#This Row],[8+]]-Points[[#This Row],[9+]]</f>
        <v>2.0799999999999708E-3</v>
      </c>
      <c r="AM48" s="5">
        <f>Points[[#This Row],[9+]]-Points[[#This Row],[10+]]</f>
        <v>3.7099999999999911E-3</v>
      </c>
      <c r="AN48" s="5">
        <f>Points[[#This Row],[10+]]-Points[[#This Row],[11+]]</f>
        <v>6.2800000000000633E-3</v>
      </c>
      <c r="AO48" s="5">
        <f>Points[[#This Row],[11+]]-Points[[#This Row],[12+]]</f>
        <v>1.0159999999999947E-2</v>
      </c>
      <c r="AP48" s="5">
        <f>Points[[#This Row],[12+]]-Points[[#This Row],[13+]]</f>
        <v>1.5639999999999987E-2</v>
      </c>
      <c r="AQ48" s="5">
        <f>Points[[#This Row],[13+]]-Points[[#This Row],[14+]]</f>
        <v>2.2950000000000026E-2</v>
      </c>
      <c r="AR48" s="5">
        <f>Points[[#This Row],[14+]]-Points[[#This Row],[15+]]</f>
        <v>3.0409999999999937E-2</v>
      </c>
      <c r="AS48" s="5">
        <f>Points[[#This Row],[15+]]-Points[[#This Row],[16+]]</f>
        <v>4.225000000000001E-2</v>
      </c>
      <c r="AT48" s="5">
        <f>Points[[#This Row],[16+]]-Points[[#This Row],[17+]]</f>
        <v>5.376000000000003E-2</v>
      </c>
      <c r="AU48" s="5">
        <f>Points[[#This Row],[17+]]-Points[[#This Row],[18+]]</f>
        <v>6.5200000000000036E-2</v>
      </c>
      <c r="AV48" s="5">
        <f>Points[[#This Row],[18+]]-Points[[#This Row],[19+]]</f>
        <v>7.5339999999999963E-2</v>
      </c>
      <c r="AW48" s="5">
        <f>Points[[#This Row],[19+]]-Points[[#This Row],[20+]]</f>
        <v>8.2969999999999988E-2</v>
      </c>
      <c r="AX48" s="5">
        <f>Points[[#This Row],[20+]]-Points[[#This Row],[21+]]</f>
        <v>8.7060000000000026E-2</v>
      </c>
      <c r="AY48" s="5">
        <f>Points[[#This Row],[21+]]-Points[[#This Row],[22+]]</f>
        <v>8.7060000000000026E-2</v>
      </c>
      <c r="AZ48" s="5">
        <f>Points[[#This Row],[22+]]-Points[[#This Row],[23+]]</f>
        <v>8.2969999999999988E-2</v>
      </c>
      <c r="BA48" s="5">
        <f>Points[[#This Row],[23+]]-Points[[#This Row],[24+]]</f>
        <v>7.5339999999999963E-2</v>
      </c>
      <c r="BB48" s="5">
        <f>Points[[#This Row],[24+]]-Points[[#This Row],[25+]]</f>
        <v>6.5200000000000036E-2</v>
      </c>
      <c r="BC48" s="5">
        <f>Points[[#This Row],[25+]]-Points[[#This Row],[26+]]</f>
        <v>5.3759999999999974E-2</v>
      </c>
      <c r="BD48" s="5">
        <f>Points[[#This Row],[26+]]-Points[[#This Row],[27+]]</f>
        <v>4.225000000000001E-2</v>
      </c>
      <c r="BE48" s="5">
        <f>Points[[#This Row],[27+]]-Points[[#This Row],[28+]]</f>
        <v>3.0410000000000006E-2</v>
      </c>
      <c r="BF48" s="5">
        <f>Points[[#This Row],[28+]]-Points[[#This Row],[29+]]</f>
        <v>2.2949999999999998E-2</v>
      </c>
      <c r="BG48" s="5">
        <f>Points[[#This Row],[29+]]-Points[[#This Row],[30+]]</f>
        <v>1.5639999999999998E-2</v>
      </c>
      <c r="BH48" s="5">
        <f>Points[[#This Row],[30+]]-Points[[#This Row],[31+]]</f>
        <v>1.0160000000000001E-2</v>
      </c>
      <c r="BI48" s="5">
        <f>Points[[#This Row],[31+]]-Points[[#This Row],[32+]]</f>
        <v>6.2800000000000009E-3</v>
      </c>
      <c r="BJ48" s="5">
        <f>Points[[#This Row],[32+]]-Points[[#This Row],[33+]]</f>
        <v>3.7099999999999989E-3</v>
      </c>
      <c r="BK48" s="5">
        <f>Points[[#This Row],[33+]]-Points[[#This Row],[34+]]</f>
        <v>2.0800000000000003E-3</v>
      </c>
      <c r="BL48" s="5">
        <f>Points[[#This Row],[34+]]-Points[[#This Row],[35+]]</f>
        <v>1.1200000000000001E-3</v>
      </c>
      <c r="BM48" s="5">
        <f>Points[[#This Row],[35+]]-Points[[#This Row],[40+]]</f>
        <v>1.07E-3</v>
      </c>
      <c r="BN48" s="5">
        <f>Points[[#This Row],[40+]]-Points[[#This Row],[45+]]</f>
        <v>0</v>
      </c>
    </row>
    <row r="49" spans="1:66" x14ac:dyDescent="0.25">
      <c r="A49" s="10">
        <v>22400720</v>
      </c>
      <c r="B49" s="4" t="s">
        <v>77</v>
      </c>
      <c r="C49" s="4" t="s">
        <v>95</v>
      </c>
      <c r="D49" s="11">
        <v>0.8125</v>
      </c>
      <c r="E49" s="6" t="str">
        <f>HYPERLINK("https://www.nba.com/stats/player/1630553/boxscores-traditional", "Keon Johnson")</f>
        <v>Keon Johnson</v>
      </c>
      <c r="F49">
        <v>17</v>
      </c>
      <c r="G49" s="4">
        <v>4.8170000000000002</v>
      </c>
      <c r="H49" s="3">
        <v>0.96926000000000001</v>
      </c>
      <c r="I49" s="3">
        <v>0.95154000000000005</v>
      </c>
      <c r="J49" s="3">
        <v>0.92647000000000002</v>
      </c>
      <c r="K49" s="3">
        <v>0.89434999999999998</v>
      </c>
      <c r="L49" s="3">
        <v>0.85082999999999998</v>
      </c>
      <c r="M49" s="3">
        <v>0.79673000000000005</v>
      </c>
      <c r="N49" s="3">
        <v>0.73236999999999997</v>
      </c>
      <c r="O49" s="3">
        <v>0.66276000000000002</v>
      </c>
      <c r="P49" s="3">
        <v>0.58316999999999997</v>
      </c>
      <c r="Q49" s="3">
        <v>0.5</v>
      </c>
      <c r="R49" s="3">
        <v>0.41682999999999998</v>
      </c>
      <c r="S49" s="3">
        <v>0.33723999999999998</v>
      </c>
      <c r="T49" s="3">
        <v>0.26762999999999998</v>
      </c>
      <c r="U49" s="3">
        <v>0.20327000000000001</v>
      </c>
      <c r="V49" s="3">
        <v>0.14917</v>
      </c>
      <c r="W49" s="3">
        <v>0.10564999999999999</v>
      </c>
      <c r="X49" s="3">
        <v>7.3529999999999998E-2</v>
      </c>
      <c r="Y49" s="3">
        <v>4.8460000000000003E-2</v>
      </c>
      <c r="Z49" s="3">
        <v>3.074E-2</v>
      </c>
      <c r="AA49" s="3">
        <v>1.8759999999999999E-2</v>
      </c>
      <c r="AB49" s="3">
        <v>1.1299999999999999E-2</v>
      </c>
      <c r="AC49" s="3">
        <v>6.3899999999999998E-3</v>
      </c>
      <c r="AD49" s="3">
        <v>3.47E-3</v>
      </c>
      <c r="AE49" s="3">
        <v>1.81E-3</v>
      </c>
      <c r="AF49" s="3">
        <v>9.3999999999999997E-4</v>
      </c>
      <c r="AG49" s="3">
        <v>4.4999999999999999E-4</v>
      </c>
      <c r="AH49" s="3">
        <v>2.1000000000000001E-4</v>
      </c>
      <c r="AI49" s="3">
        <v>9.0000000000000006E-5</v>
      </c>
      <c r="AJ49" s="3">
        <v>0</v>
      </c>
      <c r="AK49" s="3">
        <v>0</v>
      </c>
      <c r="AL49" s="5">
        <f>Points[[#This Row],[8+]]-Points[[#This Row],[9+]]</f>
        <v>1.7719999999999958E-2</v>
      </c>
      <c r="AM49" s="5">
        <f>Points[[#This Row],[9+]]-Points[[#This Row],[10+]]</f>
        <v>2.5070000000000037E-2</v>
      </c>
      <c r="AN49" s="5">
        <f>Points[[#This Row],[10+]]-Points[[#This Row],[11+]]</f>
        <v>3.2120000000000037E-2</v>
      </c>
      <c r="AO49" s="5">
        <f>Points[[#This Row],[11+]]-Points[[#This Row],[12+]]</f>
        <v>4.3520000000000003E-2</v>
      </c>
      <c r="AP49" s="5">
        <f>Points[[#This Row],[12+]]-Points[[#This Row],[13+]]</f>
        <v>5.4099999999999926E-2</v>
      </c>
      <c r="AQ49" s="5">
        <f>Points[[#This Row],[13+]]-Points[[#This Row],[14+]]</f>
        <v>6.4360000000000084E-2</v>
      </c>
      <c r="AR49" s="5">
        <f>Points[[#This Row],[14+]]-Points[[#This Row],[15+]]</f>
        <v>6.960999999999995E-2</v>
      </c>
      <c r="AS49" s="5">
        <f>Points[[#This Row],[15+]]-Points[[#This Row],[16+]]</f>
        <v>7.959000000000005E-2</v>
      </c>
      <c r="AT49" s="5">
        <f>Points[[#This Row],[16+]]-Points[[#This Row],[17+]]</f>
        <v>8.3169999999999966E-2</v>
      </c>
      <c r="AU49" s="5">
        <f>Points[[#This Row],[17+]]-Points[[#This Row],[18+]]</f>
        <v>8.3170000000000022E-2</v>
      </c>
      <c r="AV49" s="5">
        <f>Points[[#This Row],[18+]]-Points[[#This Row],[19+]]</f>
        <v>7.9589999999999994E-2</v>
      </c>
      <c r="AW49" s="5">
        <f>Points[[#This Row],[19+]]-Points[[#This Row],[20+]]</f>
        <v>6.9610000000000005E-2</v>
      </c>
      <c r="AX49" s="5">
        <f>Points[[#This Row],[20+]]-Points[[#This Row],[21+]]</f>
        <v>6.4359999999999973E-2</v>
      </c>
      <c r="AY49" s="5">
        <f>Points[[#This Row],[21+]]-Points[[#This Row],[22+]]</f>
        <v>5.4100000000000009E-2</v>
      </c>
      <c r="AZ49" s="5">
        <f>Points[[#This Row],[22+]]-Points[[#This Row],[23+]]</f>
        <v>4.3520000000000003E-2</v>
      </c>
      <c r="BA49" s="5">
        <f>Points[[#This Row],[23+]]-Points[[#This Row],[24+]]</f>
        <v>3.2119999999999996E-2</v>
      </c>
      <c r="BB49" s="5">
        <f>Points[[#This Row],[24+]]-Points[[#This Row],[25+]]</f>
        <v>2.5069999999999995E-2</v>
      </c>
      <c r="BC49" s="5">
        <f>Points[[#This Row],[25+]]-Points[[#This Row],[26+]]</f>
        <v>1.7720000000000003E-2</v>
      </c>
      <c r="BD49" s="5">
        <f>Points[[#This Row],[26+]]-Points[[#This Row],[27+]]</f>
        <v>1.1980000000000001E-2</v>
      </c>
      <c r="BE49" s="5">
        <f>Points[[#This Row],[27+]]-Points[[#This Row],[28+]]</f>
        <v>7.4599999999999996E-3</v>
      </c>
      <c r="BF49" s="5">
        <f>Points[[#This Row],[28+]]-Points[[#This Row],[29+]]</f>
        <v>4.9099999999999994E-3</v>
      </c>
      <c r="BG49" s="5">
        <f>Points[[#This Row],[29+]]-Points[[#This Row],[30+]]</f>
        <v>2.9199999999999999E-3</v>
      </c>
      <c r="BH49" s="5">
        <f>Points[[#This Row],[30+]]-Points[[#This Row],[31+]]</f>
        <v>1.66E-3</v>
      </c>
      <c r="BI49" s="5">
        <f>Points[[#This Row],[31+]]-Points[[#This Row],[32+]]</f>
        <v>8.7000000000000001E-4</v>
      </c>
      <c r="BJ49" s="5">
        <f>Points[[#This Row],[32+]]-Points[[#This Row],[33+]]</f>
        <v>4.8999999999999998E-4</v>
      </c>
      <c r="BK49" s="5">
        <f>Points[[#This Row],[33+]]-Points[[#This Row],[34+]]</f>
        <v>2.3999999999999998E-4</v>
      </c>
      <c r="BL49" s="5">
        <f>Points[[#This Row],[34+]]-Points[[#This Row],[35+]]</f>
        <v>1.2E-4</v>
      </c>
      <c r="BM49" s="5">
        <f>Points[[#This Row],[35+]]-Points[[#This Row],[40+]]</f>
        <v>9.0000000000000006E-5</v>
      </c>
      <c r="BN49" s="5">
        <f>Points[[#This Row],[40+]]-Points[[#This Row],[45+]]</f>
        <v>0</v>
      </c>
    </row>
    <row r="50" spans="1:66" x14ac:dyDescent="0.25">
      <c r="A50" s="10">
        <v>22400720</v>
      </c>
      <c r="B50" s="4" t="s">
        <v>77</v>
      </c>
      <c r="C50" s="4" t="s">
        <v>95</v>
      </c>
      <c r="D50" s="11">
        <v>0.8125</v>
      </c>
      <c r="E50" s="6" t="str">
        <f>HYPERLINK("https://www.nba.com/stats/player/1630592/boxscores-traditional", "Jalen Wilson")</f>
        <v>Jalen Wilson</v>
      </c>
      <c r="F50">
        <v>12.4</v>
      </c>
      <c r="G50" s="4">
        <v>2.9390000000000001</v>
      </c>
      <c r="H50" s="3">
        <v>0.93318999999999996</v>
      </c>
      <c r="I50" s="3">
        <v>0.87697999999999998</v>
      </c>
      <c r="J50" s="3">
        <v>0.79388999999999998</v>
      </c>
      <c r="K50" s="3">
        <v>0.68439000000000005</v>
      </c>
      <c r="L50" s="3">
        <v>0.55567</v>
      </c>
      <c r="M50" s="3">
        <v>0.42074</v>
      </c>
      <c r="N50" s="3">
        <v>0.29459999999999997</v>
      </c>
      <c r="O50" s="3">
        <v>0.18942999999999999</v>
      </c>
      <c r="P50" s="3">
        <v>0.11123</v>
      </c>
      <c r="Q50" s="3">
        <v>5.8209999999999998E-2</v>
      </c>
      <c r="R50" s="3">
        <v>2.8070000000000001E-2</v>
      </c>
      <c r="S50" s="3">
        <v>1.222E-2</v>
      </c>
      <c r="T50" s="3">
        <v>4.7999999999999996E-3</v>
      </c>
      <c r="U50" s="3">
        <v>1.6900000000000001E-3</v>
      </c>
      <c r="V50" s="3">
        <v>5.4000000000000001E-4</v>
      </c>
      <c r="W50" s="3">
        <v>1.4999999999999999E-4</v>
      </c>
      <c r="X50" s="3">
        <v>4.0000000000000003E-5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5">
        <f>Points[[#This Row],[8+]]-Points[[#This Row],[9+]]</f>
        <v>5.6209999999999982E-2</v>
      </c>
      <c r="AM50" s="5">
        <f>Points[[#This Row],[9+]]-Points[[#This Row],[10+]]</f>
        <v>8.3089999999999997E-2</v>
      </c>
      <c r="AN50" s="5">
        <f>Points[[#This Row],[10+]]-Points[[#This Row],[11+]]</f>
        <v>0.10949999999999993</v>
      </c>
      <c r="AO50" s="5">
        <f>Points[[#This Row],[11+]]-Points[[#This Row],[12+]]</f>
        <v>0.12872000000000006</v>
      </c>
      <c r="AP50" s="5">
        <f>Points[[#This Row],[12+]]-Points[[#This Row],[13+]]</f>
        <v>0.13492999999999999</v>
      </c>
      <c r="AQ50" s="5">
        <f>Points[[#This Row],[13+]]-Points[[#This Row],[14+]]</f>
        <v>0.12614000000000003</v>
      </c>
      <c r="AR50" s="5">
        <f>Points[[#This Row],[14+]]-Points[[#This Row],[15+]]</f>
        <v>0.10516999999999999</v>
      </c>
      <c r="AS50" s="5">
        <f>Points[[#This Row],[15+]]-Points[[#This Row],[16+]]</f>
        <v>7.8199999999999992E-2</v>
      </c>
      <c r="AT50" s="5">
        <f>Points[[#This Row],[16+]]-Points[[#This Row],[17+]]</f>
        <v>5.3019999999999998E-2</v>
      </c>
      <c r="AU50" s="5">
        <f>Points[[#This Row],[17+]]-Points[[#This Row],[18+]]</f>
        <v>3.0139999999999997E-2</v>
      </c>
      <c r="AV50" s="5">
        <f>Points[[#This Row],[18+]]-Points[[#This Row],[19+]]</f>
        <v>1.5850000000000003E-2</v>
      </c>
      <c r="AW50" s="5">
        <f>Points[[#This Row],[19+]]-Points[[#This Row],[20+]]</f>
        <v>7.4200000000000004E-3</v>
      </c>
      <c r="AX50" s="5">
        <f>Points[[#This Row],[20+]]-Points[[#This Row],[21+]]</f>
        <v>3.1099999999999995E-3</v>
      </c>
      <c r="AY50" s="5">
        <f>Points[[#This Row],[21+]]-Points[[#This Row],[22+]]</f>
        <v>1.15E-3</v>
      </c>
      <c r="AZ50" s="5">
        <f>Points[[#This Row],[22+]]-Points[[#This Row],[23+]]</f>
        <v>3.9000000000000005E-4</v>
      </c>
      <c r="BA50" s="5">
        <f>Points[[#This Row],[23+]]-Points[[#This Row],[24+]]</f>
        <v>1.0999999999999999E-4</v>
      </c>
      <c r="BB50" s="5">
        <f>Points[[#This Row],[24+]]-Points[[#This Row],[25+]]</f>
        <v>4.0000000000000003E-5</v>
      </c>
      <c r="BC50" s="5">
        <f>Points[[#This Row],[25+]]-Points[[#This Row],[26+]]</f>
        <v>0</v>
      </c>
      <c r="BD50" s="5">
        <f>Points[[#This Row],[26+]]-Points[[#This Row],[27+]]</f>
        <v>0</v>
      </c>
      <c r="BE50" s="5">
        <f>Points[[#This Row],[27+]]-Points[[#This Row],[28+]]</f>
        <v>0</v>
      </c>
      <c r="BF50" s="5">
        <f>Points[[#This Row],[28+]]-Points[[#This Row],[29+]]</f>
        <v>0</v>
      </c>
      <c r="BG50" s="5">
        <f>Points[[#This Row],[29+]]-Points[[#This Row],[30+]]</f>
        <v>0</v>
      </c>
      <c r="BH50" s="5">
        <f>Points[[#This Row],[30+]]-Points[[#This Row],[31+]]</f>
        <v>0</v>
      </c>
      <c r="BI50" s="5">
        <f>Points[[#This Row],[31+]]-Points[[#This Row],[32+]]</f>
        <v>0</v>
      </c>
      <c r="BJ50" s="5">
        <f>Points[[#This Row],[32+]]-Points[[#This Row],[33+]]</f>
        <v>0</v>
      </c>
      <c r="BK50" s="5">
        <f>Points[[#This Row],[33+]]-Points[[#This Row],[34+]]</f>
        <v>0</v>
      </c>
      <c r="BL50" s="5">
        <f>Points[[#This Row],[34+]]-Points[[#This Row],[35+]]</f>
        <v>0</v>
      </c>
      <c r="BM50" s="5">
        <f>Points[[#This Row],[35+]]-Points[[#This Row],[40+]]</f>
        <v>0</v>
      </c>
      <c r="BN50" s="5">
        <f>Points[[#This Row],[40+]]-Points[[#This Row],[45+]]</f>
        <v>0</v>
      </c>
    </row>
    <row r="51" spans="1:66" x14ac:dyDescent="0.25">
      <c r="A51" s="10">
        <v>22400720</v>
      </c>
      <c r="B51" s="4" t="s">
        <v>77</v>
      </c>
      <c r="C51" s="4" t="s">
        <v>95</v>
      </c>
      <c r="D51" s="11">
        <v>0.8125</v>
      </c>
      <c r="E51" s="6" t="str">
        <f>HYPERLINK("https://www.nba.com/stats/player/1629651/boxscores-traditional", "Nic Claxton")</f>
        <v>Nic Claxton</v>
      </c>
      <c r="F51">
        <v>12.4</v>
      </c>
      <c r="G51" s="4">
        <v>3.6109999999999998</v>
      </c>
      <c r="H51" s="3">
        <v>0.88876999999999995</v>
      </c>
      <c r="I51" s="3">
        <v>0.82638999999999996</v>
      </c>
      <c r="J51" s="3">
        <v>0.74536999999999998</v>
      </c>
      <c r="K51" s="3">
        <v>0.65173000000000003</v>
      </c>
      <c r="L51" s="3">
        <v>0.54379999999999995</v>
      </c>
      <c r="M51" s="3">
        <v>0.43251000000000001</v>
      </c>
      <c r="N51" s="3">
        <v>0.32996999999999999</v>
      </c>
      <c r="O51" s="3">
        <v>0.23576</v>
      </c>
      <c r="P51" s="3">
        <v>0.15866</v>
      </c>
      <c r="Q51" s="3">
        <v>0.10204000000000001</v>
      </c>
      <c r="R51" s="3">
        <v>6.0569999999999999E-2</v>
      </c>
      <c r="S51" s="3">
        <v>3.3619999999999997E-2</v>
      </c>
      <c r="T51" s="3">
        <v>1.7860000000000001E-2</v>
      </c>
      <c r="U51" s="3">
        <v>8.6599999999999993E-3</v>
      </c>
      <c r="V51" s="3">
        <v>3.9100000000000003E-3</v>
      </c>
      <c r="W51" s="3">
        <v>1.64E-3</v>
      </c>
      <c r="X51" s="3">
        <v>6.6E-4</v>
      </c>
      <c r="Y51" s="3">
        <v>2.4000000000000001E-4</v>
      </c>
      <c r="Z51" s="3">
        <v>8.0000000000000007E-5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5">
        <f>Points[[#This Row],[8+]]-Points[[#This Row],[9+]]</f>
        <v>6.2379999999999991E-2</v>
      </c>
      <c r="AM51" s="5">
        <f>Points[[#This Row],[9+]]-Points[[#This Row],[10+]]</f>
        <v>8.1019999999999981E-2</v>
      </c>
      <c r="AN51" s="5">
        <f>Points[[#This Row],[10+]]-Points[[#This Row],[11+]]</f>
        <v>9.3639999999999946E-2</v>
      </c>
      <c r="AO51" s="5">
        <f>Points[[#This Row],[11+]]-Points[[#This Row],[12+]]</f>
        <v>0.10793000000000008</v>
      </c>
      <c r="AP51" s="5">
        <f>Points[[#This Row],[12+]]-Points[[#This Row],[13+]]</f>
        <v>0.11128999999999994</v>
      </c>
      <c r="AQ51" s="5">
        <f>Points[[#This Row],[13+]]-Points[[#This Row],[14+]]</f>
        <v>0.10254000000000002</v>
      </c>
      <c r="AR51" s="5">
        <f>Points[[#This Row],[14+]]-Points[[#This Row],[15+]]</f>
        <v>9.4209999999999988E-2</v>
      </c>
      <c r="AS51" s="5">
        <f>Points[[#This Row],[15+]]-Points[[#This Row],[16+]]</f>
        <v>7.7100000000000002E-2</v>
      </c>
      <c r="AT51" s="5">
        <f>Points[[#This Row],[16+]]-Points[[#This Row],[17+]]</f>
        <v>5.661999999999999E-2</v>
      </c>
      <c r="AU51" s="5">
        <f>Points[[#This Row],[17+]]-Points[[#This Row],[18+]]</f>
        <v>4.1470000000000007E-2</v>
      </c>
      <c r="AV51" s="5">
        <f>Points[[#This Row],[18+]]-Points[[#This Row],[19+]]</f>
        <v>2.6950000000000002E-2</v>
      </c>
      <c r="AW51" s="5">
        <f>Points[[#This Row],[19+]]-Points[[#This Row],[20+]]</f>
        <v>1.5759999999999996E-2</v>
      </c>
      <c r="AX51" s="5">
        <f>Points[[#This Row],[20+]]-Points[[#This Row],[21+]]</f>
        <v>9.2000000000000016E-3</v>
      </c>
      <c r="AY51" s="5">
        <f>Points[[#This Row],[21+]]-Points[[#This Row],[22+]]</f>
        <v>4.749999999999999E-3</v>
      </c>
      <c r="AZ51" s="5">
        <f>Points[[#This Row],[22+]]-Points[[#This Row],[23+]]</f>
        <v>2.2700000000000003E-3</v>
      </c>
      <c r="BA51" s="5">
        <f>Points[[#This Row],[23+]]-Points[[#This Row],[24+]]</f>
        <v>9.7999999999999997E-4</v>
      </c>
      <c r="BB51" s="5">
        <f>Points[[#This Row],[24+]]-Points[[#This Row],[25+]]</f>
        <v>4.2000000000000002E-4</v>
      </c>
      <c r="BC51" s="5">
        <f>Points[[#This Row],[25+]]-Points[[#This Row],[26+]]</f>
        <v>1.5999999999999999E-4</v>
      </c>
      <c r="BD51" s="5">
        <f>Points[[#This Row],[26+]]-Points[[#This Row],[27+]]</f>
        <v>8.0000000000000007E-5</v>
      </c>
      <c r="BE51" s="5">
        <f>Points[[#This Row],[27+]]-Points[[#This Row],[28+]]</f>
        <v>0</v>
      </c>
      <c r="BF51" s="5">
        <f>Points[[#This Row],[28+]]-Points[[#This Row],[29+]]</f>
        <v>0</v>
      </c>
      <c r="BG51" s="5">
        <f>Points[[#This Row],[29+]]-Points[[#This Row],[30+]]</f>
        <v>0</v>
      </c>
      <c r="BH51" s="5">
        <f>Points[[#This Row],[30+]]-Points[[#This Row],[31+]]</f>
        <v>0</v>
      </c>
      <c r="BI51" s="5">
        <f>Points[[#This Row],[31+]]-Points[[#This Row],[32+]]</f>
        <v>0</v>
      </c>
      <c r="BJ51" s="5">
        <f>Points[[#This Row],[32+]]-Points[[#This Row],[33+]]</f>
        <v>0</v>
      </c>
      <c r="BK51" s="5">
        <f>Points[[#This Row],[33+]]-Points[[#This Row],[34+]]</f>
        <v>0</v>
      </c>
      <c r="BL51" s="5">
        <f>Points[[#This Row],[34+]]-Points[[#This Row],[35+]]</f>
        <v>0</v>
      </c>
      <c r="BM51" s="5">
        <f>Points[[#This Row],[35+]]-Points[[#This Row],[40+]]</f>
        <v>0</v>
      </c>
      <c r="BN51" s="5">
        <f>Points[[#This Row],[40+]]-Points[[#This Row],[45+]]</f>
        <v>0</v>
      </c>
    </row>
    <row r="52" spans="1:66" x14ac:dyDescent="0.25">
      <c r="A52" s="10">
        <v>22400720</v>
      </c>
      <c r="B52" s="4" t="s">
        <v>77</v>
      </c>
      <c r="C52" s="4" t="s">
        <v>95</v>
      </c>
      <c r="D52" s="11">
        <v>0.8125</v>
      </c>
      <c r="E52" s="6" t="str">
        <f>HYPERLINK("https://www.nba.com/stats/player/1626156/boxscores-traditional", "D'Angelo Russell")</f>
        <v>D'Angelo Russell</v>
      </c>
      <c r="F52">
        <v>15</v>
      </c>
      <c r="G52" s="4">
        <v>6</v>
      </c>
      <c r="H52" s="3">
        <v>0.879</v>
      </c>
      <c r="I52" s="3">
        <v>0.84133999999999998</v>
      </c>
      <c r="J52" s="3">
        <v>0.79673000000000005</v>
      </c>
      <c r="K52" s="3">
        <v>0.74856999999999996</v>
      </c>
      <c r="L52" s="3">
        <v>0.69145999999999996</v>
      </c>
      <c r="M52" s="3">
        <v>0.62929999999999997</v>
      </c>
      <c r="N52" s="3">
        <v>0.56749000000000005</v>
      </c>
      <c r="O52" s="3">
        <v>0.5</v>
      </c>
      <c r="P52" s="3">
        <v>0.43251000000000001</v>
      </c>
      <c r="Q52" s="3">
        <v>0.37069999999999997</v>
      </c>
      <c r="R52" s="3">
        <v>0.30853999999999998</v>
      </c>
      <c r="S52" s="3">
        <v>0.25142999999999999</v>
      </c>
      <c r="T52" s="3">
        <v>0.20327000000000001</v>
      </c>
      <c r="U52" s="3">
        <v>0.15866</v>
      </c>
      <c r="V52" s="3">
        <v>0.121</v>
      </c>
      <c r="W52" s="3">
        <v>9.1759999999999994E-2</v>
      </c>
      <c r="X52" s="3">
        <v>6.6809999999999994E-2</v>
      </c>
      <c r="Y52" s="3">
        <v>4.7460000000000002E-2</v>
      </c>
      <c r="Z52" s="3">
        <v>3.3619999999999997E-2</v>
      </c>
      <c r="AA52" s="3">
        <v>2.2749999999999999E-2</v>
      </c>
      <c r="AB52" s="3">
        <v>1.4999999999999999E-2</v>
      </c>
      <c r="AC52" s="3">
        <v>9.9000000000000008E-3</v>
      </c>
      <c r="AD52" s="3">
        <v>6.2100000000000002E-3</v>
      </c>
      <c r="AE52" s="3">
        <v>3.79E-3</v>
      </c>
      <c r="AF52" s="3">
        <v>2.33E-3</v>
      </c>
      <c r="AG52" s="3">
        <v>1.3500000000000001E-3</v>
      </c>
      <c r="AH52" s="3">
        <v>7.6000000000000004E-4</v>
      </c>
      <c r="AI52" s="3">
        <v>4.2999999999999999E-4</v>
      </c>
      <c r="AJ52" s="3">
        <v>0</v>
      </c>
      <c r="AK52" s="3">
        <v>0</v>
      </c>
      <c r="AL52" s="5">
        <f>Points[[#This Row],[8+]]-Points[[#This Row],[9+]]</f>
        <v>3.7660000000000027E-2</v>
      </c>
      <c r="AM52" s="5">
        <f>Points[[#This Row],[9+]]-Points[[#This Row],[10+]]</f>
        <v>4.4609999999999927E-2</v>
      </c>
      <c r="AN52" s="5">
        <f>Points[[#This Row],[10+]]-Points[[#This Row],[11+]]</f>
        <v>4.8160000000000092E-2</v>
      </c>
      <c r="AO52" s="5">
        <f>Points[[#This Row],[11+]]-Points[[#This Row],[12+]]</f>
        <v>5.7109999999999994E-2</v>
      </c>
      <c r="AP52" s="5">
        <f>Points[[#This Row],[12+]]-Points[[#This Row],[13+]]</f>
        <v>6.2159999999999993E-2</v>
      </c>
      <c r="AQ52" s="5">
        <f>Points[[#This Row],[13+]]-Points[[#This Row],[14+]]</f>
        <v>6.1809999999999921E-2</v>
      </c>
      <c r="AR52" s="5">
        <f>Points[[#This Row],[14+]]-Points[[#This Row],[15+]]</f>
        <v>6.749000000000005E-2</v>
      </c>
      <c r="AS52" s="5">
        <f>Points[[#This Row],[15+]]-Points[[#This Row],[16+]]</f>
        <v>6.7489999999999994E-2</v>
      </c>
      <c r="AT52" s="5">
        <f>Points[[#This Row],[16+]]-Points[[#This Row],[17+]]</f>
        <v>6.1810000000000032E-2</v>
      </c>
      <c r="AU52" s="5">
        <f>Points[[#This Row],[17+]]-Points[[#This Row],[18+]]</f>
        <v>6.2159999999999993E-2</v>
      </c>
      <c r="AV52" s="5">
        <f>Points[[#This Row],[18+]]-Points[[#This Row],[19+]]</f>
        <v>5.7109999999999994E-2</v>
      </c>
      <c r="AW52" s="5">
        <f>Points[[#This Row],[19+]]-Points[[#This Row],[20+]]</f>
        <v>4.8159999999999981E-2</v>
      </c>
      <c r="AX52" s="5">
        <f>Points[[#This Row],[20+]]-Points[[#This Row],[21+]]</f>
        <v>4.4610000000000011E-2</v>
      </c>
      <c r="AY52" s="5">
        <f>Points[[#This Row],[21+]]-Points[[#This Row],[22+]]</f>
        <v>3.7659999999999999E-2</v>
      </c>
      <c r="AZ52" s="5">
        <f>Points[[#This Row],[22+]]-Points[[#This Row],[23+]]</f>
        <v>2.9240000000000002E-2</v>
      </c>
      <c r="BA52" s="5">
        <f>Points[[#This Row],[23+]]-Points[[#This Row],[24+]]</f>
        <v>2.495E-2</v>
      </c>
      <c r="BB52" s="5">
        <f>Points[[#This Row],[24+]]-Points[[#This Row],[25+]]</f>
        <v>1.9349999999999992E-2</v>
      </c>
      <c r="BC52" s="5">
        <f>Points[[#This Row],[25+]]-Points[[#This Row],[26+]]</f>
        <v>1.3840000000000005E-2</v>
      </c>
      <c r="BD52" s="5">
        <f>Points[[#This Row],[26+]]-Points[[#This Row],[27+]]</f>
        <v>1.0869999999999998E-2</v>
      </c>
      <c r="BE52" s="5">
        <f>Points[[#This Row],[27+]]-Points[[#This Row],[28+]]</f>
        <v>7.7499999999999999E-3</v>
      </c>
      <c r="BF52" s="5">
        <f>Points[[#This Row],[28+]]-Points[[#This Row],[29+]]</f>
        <v>5.0999999999999986E-3</v>
      </c>
      <c r="BG52" s="5">
        <f>Points[[#This Row],[29+]]-Points[[#This Row],[30+]]</f>
        <v>3.6900000000000006E-3</v>
      </c>
      <c r="BH52" s="5">
        <f>Points[[#This Row],[30+]]-Points[[#This Row],[31+]]</f>
        <v>2.4200000000000003E-3</v>
      </c>
      <c r="BI52" s="5">
        <f>Points[[#This Row],[31+]]-Points[[#This Row],[32+]]</f>
        <v>1.4599999999999999E-3</v>
      </c>
      <c r="BJ52" s="5">
        <f>Points[[#This Row],[32+]]-Points[[#This Row],[33+]]</f>
        <v>9.7999999999999997E-4</v>
      </c>
      <c r="BK52" s="5">
        <f>Points[[#This Row],[33+]]-Points[[#This Row],[34+]]</f>
        <v>5.9000000000000003E-4</v>
      </c>
      <c r="BL52" s="5">
        <f>Points[[#This Row],[34+]]-Points[[#This Row],[35+]]</f>
        <v>3.3000000000000005E-4</v>
      </c>
      <c r="BM52" s="5">
        <f>Points[[#This Row],[35+]]-Points[[#This Row],[40+]]</f>
        <v>4.2999999999999999E-4</v>
      </c>
      <c r="BN52" s="5">
        <f>Points[[#This Row],[40+]]-Points[[#This Row],[45+]]</f>
        <v>0</v>
      </c>
    </row>
    <row r="53" spans="1:66" x14ac:dyDescent="0.25">
      <c r="A53" s="10">
        <v>22400720</v>
      </c>
      <c r="B53" s="4" t="s">
        <v>77</v>
      </c>
      <c r="C53" s="4" t="s">
        <v>95</v>
      </c>
      <c r="D53" s="11">
        <v>0.8125</v>
      </c>
      <c r="E53" s="6" t="str">
        <f>HYPERLINK("https://www.nba.com/stats/player/1641727/boxscores-traditional", "Dariq Whitehead")</f>
        <v>Dariq Whitehead</v>
      </c>
      <c r="F53">
        <v>11</v>
      </c>
      <c r="G53" s="4">
        <v>6.1639999999999997</v>
      </c>
      <c r="H53" s="3">
        <v>0.68793000000000004</v>
      </c>
      <c r="I53" s="3">
        <v>0.62551999999999996</v>
      </c>
      <c r="J53" s="3">
        <v>0.56355999999999995</v>
      </c>
      <c r="K53" s="3">
        <v>0.5</v>
      </c>
      <c r="L53" s="3">
        <v>0.43643999999999999</v>
      </c>
      <c r="M53" s="3">
        <v>0.37447999999999998</v>
      </c>
      <c r="N53" s="3">
        <v>0.31207000000000001</v>
      </c>
      <c r="O53" s="3">
        <v>0.25785000000000002</v>
      </c>
      <c r="P53" s="3">
        <v>0.20896999999999999</v>
      </c>
      <c r="Q53" s="3">
        <v>0.16602</v>
      </c>
      <c r="R53" s="3">
        <v>0.12714</v>
      </c>
      <c r="S53" s="3">
        <v>9.6799999999999997E-2</v>
      </c>
      <c r="T53" s="3">
        <v>7.2150000000000006E-2</v>
      </c>
      <c r="U53" s="3">
        <v>5.262E-2</v>
      </c>
      <c r="V53" s="3">
        <v>3.7539999999999997E-2</v>
      </c>
      <c r="W53" s="3">
        <v>2.5590000000000002E-2</v>
      </c>
      <c r="X53" s="3">
        <v>1.7430000000000001E-2</v>
      </c>
      <c r="Y53" s="3">
        <v>1.1599999999999999E-2</v>
      </c>
      <c r="Z53" s="3">
        <v>7.5500000000000003E-3</v>
      </c>
      <c r="AA53" s="3">
        <v>4.6600000000000001E-3</v>
      </c>
      <c r="AB53" s="3">
        <v>2.8900000000000002E-3</v>
      </c>
      <c r="AC53" s="3">
        <v>1.75E-3</v>
      </c>
      <c r="AD53" s="3">
        <v>1.0399999999999999E-3</v>
      </c>
      <c r="AE53" s="3">
        <v>5.9999999999999995E-4</v>
      </c>
      <c r="AF53" s="3">
        <v>3.2000000000000003E-4</v>
      </c>
      <c r="AG53" s="3">
        <v>1.8000000000000001E-4</v>
      </c>
      <c r="AH53" s="3">
        <v>1E-4</v>
      </c>
      <c r="AI53" s="3">
        <v>5.0000000000000002E-5</v>
      </c>
      <c r="AJ53" s="3">
        <v>0</v>
      </c>
      <c r="AK53" s="3">
        <v>0</v>
      </c>
      <c r="AL53" s="5">
        <f>Points[[#This Row],[8+]]-Points[[#This Row],[9+]]</f>
        <v>6.2410000000000077E-2</v>
      </c>
      <c r="AM53" s="5">
        <f>Points[[#This Row],[9+]]-Points[[#This Row],[10+]]</f>
        <v>6.1960000000000015E-2</v>
      </c>
      <c r="AN53" s="5">
        <f>Points[[#This Row],[10+]]-Points[[#This Row],[11+]]</f>
        <v>6.355999999999995E-2</v>
      </c>
      <c r="AO53" s="5">
        <f>Points[[#This Row],[11+]]-Points[[#This Row],[12+]]</f>
        <v>6.3560000000000005E-2</v>
      </c>
      <c r="AP53" s="5">
        <f>Points[[#This Row],[12+]]-Points[[#This Row],[13+]]</f>
        <v>6.1960000000000015E-2</v>
      </c>
      <c r="AQ53" s="5">
        <f>Points[[#This Row],[13+]]-Points[[#This Row],[14+]]</f>
        <v>6.2409999999999966E-2</v>
      </c>
      <c r="AR53" s="5">
        <f>Points[[#This Row],[14+]]-Points[[#This Row],[15+]]</f>
        <v>5.421999999999999E-2</v>
      </c>
      <c r="AS53" s="5">
        <f>Points[[#This Row],[15+]]-Points[[#This Row],[16+]]</f>
        <v>4.8880000000000035E-2</v>
      </c>
      <c r="AT53" s="5">
        <f>Points[[#This Row],[16+]]-Points[[#This Row],[17+]]</f>
        <v>4.2949999999999988E-2</v>
      </c>
      <c r="AU53" s="5">
        <f>Points[[#This Row],[17+]]-Points[[#This Row],[18+]]</f>
        <v>3.8879999999999998E-2</v>
      </c>
      <c r="AV53" s="5">
        <f>Points[[#This Row],[18+]]-Points[[#This Row],[19+]]</f>
        <v>3.0340000000000006E-2</v>
      </c>
      <c r="AW53" s="5">
        <f>Points[[#This Row],[19+]]-Points[[#This Row],[20+]]</f>
        <v>2.4649999999999991E-2</v>
      </c>
      <c r="AX53" s="5">
        <f>Points[[#This Row],[20+]]-Points[[#This Row],[21+]]</f>
        <v>1.9530000000000006E-2</v>
      </c>
      <c r="AY53" s="5">
        <f>Points[[#This Row],[21+]]-Points[[#This Row],[22+]]</f>
        <v>1.5080000000000003E-2</v>
      </c>
      <c r="AZ53" s="5">
        <f>Points[[#This Row],[22+]]-Points[[#This Row],[23+]]</f>
        <v>1.1949999999999995E-2</v>
      </c>
      <c r="BA53" s="5">
        <f>Points[[#This Row],[23+]]-Points[[#This Row],[24+]]</f>
        <v>8.1600000000000006E-3</v>
      </c>
      <c r="BB53" s="5">
        <f>Points[[#This Row],[24+]]-Points[[#This Row],[25+]]</f>
        <v>5.8300000000000018E-3</v>
      </c>
      <c r="BC53" s="5">
        <f>Points[[#This Row],[25+]]-Points[[#This Row],[26+]]</f>
        <v>4.0499999999999989E-3</v>
      </c>
      <c r="BD53" s="5">
        <f>Points[[#This Row],[26+]]-Points[[#This Row],[27+]]</f>
        <v>2.8900000000000002E-3</v>
      </c>
      <c r="BE53" s="5">
        <f>Points[[#This Row],[27+]]-Points[[#This Row],[28+]]</f>
        <v>1.7699999999999999E-3</v>
      </c>
      <c r="BF53" s="5">
        <f>Points[[#This Row],[28+]]-Points[[#This Row],[29+]]</f>
        <v>1.1400000000000002E-3</v>
      </c>
      <c r="BG53" s="5">
        <f>Points[[#This Row],[29+]]-Points[[#This Row],[30+]]</f>
        <v>7.1000000000000013E-4</v>
      </c>
      <c r="BH53" s="5">
        <f>Points[[#This Row],[30+]]-Points[[#This Row],[31+]]</f>
        <v>4.3999999999999996E-4</v>
      </c>
      <c r="BI53" s="5">
        <f>Points[[#This Row],[31+]]-Points[[#This Row],[32+]]</f>
        <v>2.7999999999999992E-4</v>
      </c>
      <c r="BJ53" s="5">
        <f>Points[[#This Row],[32+]]-Points[[#This Row],[33+]]</f>
        <v>1.4000000000000001E-4</v>
      </c>
      <c r="BK53" s="5">
        <f>Points[[#This Row],[33+]]-Points[[#This Row],[34+]]</f>
        <v>8.0000000000000007E-5</v>
      </c>
      <c r="BL53" s="5">
        <f>Points[[#This Row],[34+]]-Points[[#This Row],[35+]]</f>
        <v>5.0000000000000002E-5</v>
      </c>
      <c r="BM53" s="5">
        <f>Points[[#This Row],[35+]]-Points[[#This Row],[40+]]</f>
        <v>5.0000000000000002E-5</v>
      </c>
      <c r="BN53" s="5">
        <f>Points[[#This Row],[40+]]-Points[[#This Row],[45+]]</f>
        <v>0</v>
      </c>
    </row>
    <row r="54" spans="1:66" x14ac:dyDescent="0.25">
      <c r="A54" s="10">
        <v>22400720</v>
      </c>
      <c r="B54" s="4" t="s">
        <v>77</v>
      </c>
      <c r="C54" s="4" t="s">
        <v>95</v>
      </c>
      <c r="D54" s="11">
        <v>0.8125</v>
      </c>
      <c r="E54" s="6" t="str">
        <f>HYPERLINK("https://www.nba.com/stats/player/1641787/boxscores-traditional", "Tosan Evbuomwan")</f>
        <v>Tosan Evbuomwan</v>
      </c>
      <c r="F54">
        <v>10.4</v>
      </c>
      <c r="G54" s="4">
        <v>5.0830000000000002</v>
      </c>
      <c r="H54" s="3">
        <v>0.68081999999999998</v>
      </c>
      <c r="I54" s="3">
        <v>0.61026000000000002</v>
      </c>
      <c r="J54" s="3">
        <v>0.53188000000000002</v>
      </c>
      <c r="K54" s="3">
        <v>0.45223999999999998</v>
      </c>
      <c r="L54" s="3">
        <v>0.37828000000000001</v>
      </c>
      <c r="M54" s="3">
        <v>0.30503000000000002</v>
      </c>
      <c r="N54" s="3">
        <v>0.23885000000000001</v>
      </c>
      <c r="O54" s="3">
        <v>0.18406</v>
      </c>
      <c r="P54" s="3">
        <v>0.13567000000000001</v>
      </c>
      <c r="Q54" s="3">
        <v>9.6799999999999997E-2</v>
      </c>
      <c r="R54" s="3">
        <v>6.6809999999999994E-2</v>
      </c>
      <c r="S54" s="3">
        <v>4.5510000000000002E-2</v>
      </c>
      <c r="T54" s="3">
        <v>2.938E-2</v>
      </c>
      <c r="U54" s="3">
        <v>1.831E-2</v>
      </c>
      <c r="V54" s="3">
        <v>1.1299999999999999E-2</v>
      </c>
      <c r="W54" s="3">
        <v>6.5700000000000003E-3</v>
      </c>
      <c r="X54" s="3">
        <v>3.6800000000000001E-3</v>
      </c>
      <c r="Y54" s="3">
        <v>2.0500000000000002E-3</v>
      </c>
      <c r="Z54" s="3">
        <v>1.07E-3</v>
      </c>
      <c r="AA54" s="3">
        <v>5.4000000000000001E-4</v>
      </c>
      <c r="AB54" s="3">
        <v>2.7E-4</v>
      </c>
      <c r="AC54" s="3">
        <v>1.2999999999999999E-4</v>
      </c>
      <c r="AD54" s="3">
        <v>6.0000000000000002E-5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5">
        <f>Points[[#This Row],[8+]]-Points[[#This Row],[9+]]</f>
        <v>7.0559999999999956E-2</v>
      </c>
      <c r="AM54" s="5">
        <f>Points[[#This Row],[9+]]-Points[[#This Row],[10+]]</f>
        <v>7.8380000000000005E-2</v>
      </c>
      <c r="AN54" s="5">
        <f>Points[[#This Row],[10+]]-Points[[#This Row],[11+]]</f>
        <v>7.9640000000000044E-2</v>
      </c>
      <c r="AO54" s="5">
        <f>Points[[#This Row],[11+]]-Points[[#This Row],[12+]]</f>
        <v>7.395999999999997E-2</v>
      </c>
      <c r="AP54" s="5">
        <f>Points[[#This Row],[12+]]-Points[[#This Row],[13+]]</f>
        <v>7.3249999999999982E-2</v>
      </c>
      <c r="AQ54" s="5">
        <f>Points[[#This Row],[13+]]-Points[[#This Row],[14+]]</f>
        <v>6.6180000000000017E-2</v>
      </c>
      <c r="AR54" s="5">
        <f>Points[[#This Row],[14+]]-Points[[#This Row],[15+]]</f>
        <v>5.4790000000000005E-2</v>
      </c>
      <c r="AS54" s="5">
        <f>Points[[#This Row],[15+]]-Points[[#This Row],[16+]]</f>
        <v>4.8389999999999989E-2</v>
      </c>
      <c r="AT54" s="5">
        <f>Points[[#This Row],[16+]]-Points[[#This Row],[17+]]</f>
        <v>3.8870000000000016E-2</v>
      </c>
      <c r="AU54" s="5">
        <f>Points[[#This Row],[17+]]-Points[[#This Row],[18+]]</f>
        <v>2.9990000000000003E-2</v>
      </c>
      <c r="AV54" s="5">
        <f>Points[[#This Row],[18+]]-Points[[#This Row],[19+]]</f>
        <v>2.1299999999999993E-2</v>
      </c>
      <c r="AW54" s="5">
        <f>Points[[#This Row],[19+]]-Points[[#This Row],[20+]]</f>
        <v>1.6130000000000002E-2</v>
      </c>
      <c r="AX54" s="5">
        <f>Points[[#This Row],[20+]]-Points[[#This Row],[21+]]</f>
        <v>1.107E-2</v>
      </c>
      <c r="AY54" s="5">
        <f>Points[[#This Row],[21+]]-Points[[#This Row],[22+]]</f>
        <v>7.0100000000000006E-3</v>
      </c>
      <c r="AZ54" s="5">
        <f>Points[[#This Row],[22+]]-Points[[#This Row],[23+]]</f>
        <v>4.729999999999999E-3</v>
      </c>
      <c r="BA54" s="5">
        <f>Points[[#This Row],[23+]]-Points[[#This Row],[24+]]</f>
        <v>2.8900000000000002E-3</v>
      </c>
      <c r="BB54" s="5">
        <f>Points[[#This Row],[24+]]-Points[[#This Row],[25+]]</f>
        <v>1.6299999999999999E-3</v>
      </c>
      <c r="BC54" s="5">
        <f>Points[[#This Row],[25+]]-Points[[#This Row],[26+]]</f>
        <v>9.8000000000000019E-4</v>
      </c>
      <c r="BD54" s="5">
        <f>Points[[#This Row],[26+]]-Points[[#This Row],[27+]]</f>
        <v>5.2999999999999998E-4</v>
      </c>
      <c r="BE54" s="5">
        <f>Points[[#This Row],[27+]]-Points[[#This Row],[28+]]</f>
        <v>2.7E-4</v>
      </c>
      <c r="BF54" s="5">
        <f>Points[[#This Row],[28+]]-Points[[#This Row],[29+]]</f>
        <v>1.4000000000000001E-4</v>
      </c>
      <c r="BG54" s="5">
        <f>Points[[#This Row],[29+]]-Points[[#This Row],[30+]]</f>
        <v>6.9999999999999994E-5</v>
      </c>
      <c r="BH54" s="5">
        <f>Points[[#This Row],[30+]]-Points[[#This Row],[31+]]</f>
        <v>6.0000000000000002E-5</v>
      </c>
      <c r="BI54" s="5">
        <f>Points[[#This Row],[31+]]-Points[[#This Row],[32+]]</f>
        <v>0</v>
      </c>
      <c r="BJ54" s="5">
        <f>Points[[#This Row],[32+]]-Points[[#This Row],[33+]]</f>
        <v>0</v>
      </c>
      <c r="BK54" s="5">
        <f>Points[[#This Row],[33+]]-Points[[#This Row],[34+]]</f>
        <v>0</v>
      </c>
      <c r="BL54" s="5">
        <f>Points[[#This Row],[34+]]-Points[[#This Row],[35+]]</f>
        <v>0</v>
      </c>
      <c r="BM54" s="5">
        <f>Points[[#This Row],[35+]]-Points[[#This Row],[40+]]</f>
        <v>0</v>
      </c>
      <c r="BN54" s="5">
        <f>Points[[#This Row],[40+]]-Points[[#This Row],[45+]]</f>
        <v>0</v>
      </c>
    </row>
    <row r="55" spans="1:66" x14ac:dyDescent="0.25">
      <c r="A55" s="10">
        <v>22400720</v>
      </c>
      <c r="B55" s="4" t="s">
        <v>77</v>
      </c>
      <c r="C55" s="4" t="s">
        <v>95</v>
      </c>
      <c r="D55" s="11">
        <v>0.8125</v>
      </c>
      <c r="E55" s="6" t="str">
        <f>HYPERLINK("https://www.nba.com/stats/player/1641730/boxscores-traditional", "Noah Clowney")</f>
        <v>Noah Clowney</v>
      </c>
      <c r="F55">
        <v>9</v>
      </c>
      <c r="G55" s="4">
        <v>2.4489999999999998</v>
      </c>
      <c r="H55" s="3">
        <v>0.65910000000000002</v>
      </c>
      <c r="I55" s="3">
        <v>0.5</v>
      </c>
      <c r="J55" s="3">
        <v>0.34089999999999998</v>
      </c>
      <c r="K55" s="3">
        <v>0.20610999999999999</v>
      </c>
      <c r="L55" s="3">
        <v>0.11123</v>
      </c>
      <c r="M55" s="3">
        <v>5.1549999999999999E-2</v>
      </c>
      <c r="N55" s="3">
        <v>2.068E-2</v>
      </c>
      <c r="O55" s="3">
        <v>7.1399999999999996E-3</v>
      </c>
      <c r="P55" s="3">
        <v>2.1199999999999999E-3</v>
      </c>
      <c r="Q55" s="3">
        <v>5.4000000000000001E-4</v>
      </c>
      <c r="R55" s="3">
        <v>1.2E-4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5">
        <f>Points[[#This Row],[8+]]-Points[[#This Row],[9+]]</f>
        <v>0.15910000000000002</v>
      </c>
      <c r="AM55" s="5">
        <f>Points[[#This Row],[9+]]-Points[[#This Row],[10+]]</f>
        <v>0.15910000000000002</v>
      </c>
      <c r="AN55" s="5">
        <f>Points[[#This Row],[10+]]-Points[[#This Row],[11+]]</f>
        <v>0.13478999999999999</v>
      </c>
      <c r="AO55" s="5">
        <f>Points[[#This Row],[11+]]-Points[[#This Row],[12+]]</f>
        <v>9.4879999999999992E-2</v>
      </c>
      <c r="AP55" s="5">
        <f>Points[[#This Row],[12+]]-Points[[#This Row],[13+]]</f>
        <v>5.9679999999999997E-2</v>
      </c>
      <c r="AQ55" s="5">
        <f>Points[[#This Row],[13+]]-Points[[#This Row],[14+]]</f>
        <v>3.0869999999999998E-2</v>
      </c>
      <c r="AR55" s="5">
        <f>Points[[#This Row],[14+]]-Points[[#This Row],[15+]]</f>
        <v>1.354E-2</v>
      </c>
      <c r="AS55" s="5">
        <f>Points[[#This Row],[15+]]-Points[[#This Row],[16+]]</f>
        <v>5.0200000000000002E-3</v>
      </c>
      <c r="AT55" s="5">
        <f>Points[[#This Row],[16+]]-Points[[#This Row],[17+]]</f>
        <v>1.5799999999999998E-3</v>
      </c>
      <c r="AU55" s="5">
        <f>Points[[#This Row],[17+]]-Points[[#This Row],[18+]]</f>
        <v>4.2000000000000002E-4</v>
      </c>
      <c r="AV55" s="5">
        <f>Points[[#This Row],[18+]]-Points[[#This Row],[19+]]</f>
        <v>1.2E-4</v>
      </c>
      <c r="AW55" s="5">
        <f>Points[[#This Row],[19+]]-Points[[#This Row],[20+]]</f>
        <v>0</v>
      </c>
      <c r="AX55" s="5">
        <f>Points[[#This Row],[20+]]-Points[[#This Row],[21+]]</f>
        <v>0</v>
      </c>
      <c r="AY55" s="5">
        <f>Points[[#This Row],[21+]]-Points[[#This Row],[22+]]</f>
        <v>0</v>
      </c>
      <c r="AZ55" s="5">
        <f>Points[[#This Row],[22+]]-Points[[#This Row],[23+]]</f>
        <v>0</v>
      </c>
      <c r="BA55" s="5">
        <f>Points[[#This Row],[23+]]-Points[[#This Row],[24+]]</f>
        <v>0</v>
      </c>
      <c r="BB55" s="5">
        <f>Points[[#This Row],[24+]]-Points[[#This Row],[25+]]</f>
        <v>0</v>
      </c>
      <c r="BC55" s="5">
        <f>Points[[#This Row],[25+]]-Points[[#This Row],[26+]]</f>
        <v>0</v>
      </c>
      <c r="BD55" s="5">
        <f>Points[[#This Row],[26+]]-Points[[#This Row],[27+]]</f>
        <v>0</v>
      </c>
      <c r="BE55" s="5">
        <f>Points[[#This Row],[27+]]-Points[[#This Row],[28+]]</f>
        <v>0</v>
      </c>
      <c r="BF55" s="5">
        <f>Points[[#This Row],[28+]]-Points[[#This Row],[29+]]</f>
        <v>0</v>
      </c>
      <c r="BG55" s="5">
        <f>Points[[#This Row],[29+]]-Points[[#This Row],[30+]]</f>
        <v>0</v>
      </c>
      <c r="BH55" s="5">
        <f>Points[[#This Row],[30+]]-Points[[#This Row],[31+]]</f>
        <v>0</v>
      </c>
      <c r="BI55" s="5">
        <f>Points[[#This Row],[31+]]-Points[[#This Row],[32+]]</f>
        <v>0</v>
      </c>
      <c r="BJ55" s="5">
        <f>Points[[#This Row],[32+]]-Points[[#This Row],[33+]]</f>
        <v>0</v>
      </c>
      <c r="BK55" s="5">
        <f>Points[[#This Row],[33+]]-Points[[#This Row],[34+]]</f>
        <v>0</v>
      </c>
      <c r="BL55" s="5">
        <f>Points[[#This Row],[34+]]-Points[[#This Row],[35+]]</f>
        <v>0</v>
      </c>
      <c r="BM55" s="5">
        <f>Points[[#This Row],[35+]]-Points[[#This Row],[40+]]</f>
        <v>0</v>
      </c>
      <c r="BN55" s="5">
        <f>Points[[#This Row],[40+]]-Points[[#This Row],[45+]]</f>
        <v>0</v>
      </c>
    </row>
    <row r="56" spans="1:66" x14ac:dyDescent="0.25">
      <c r="A56" s="10">
        <v>22400720</v>
      </c>
      <c r="B56" s="4" t="s">
        <v>77</v>
      </c>
      <c r="C56" s="4" t="s">
        <v>95</v>
      </c>
      <c r="D56" s="11">
        <v>0.8125</v>
      </c>
      <c r="E56" s="6" t="str">
        <f>HYPERLINK("https://www.nba.com/stats/player/1630549/boxscores-traditional", "Day'Ron Sharpe")</f>
        <v>Day'Ron Sharpe</v>
      </c>
      <c r="F56">
        <v>9</v>
      </c>
      <c r="G56" s="4">
        <v>3.0329999999999999</v>
      </c>
      <c r="H56" s="3">
        <v>0.62929999999999997</v>
      </c>
      <c r="I56" s="3">
        <v>0.5</v>
      </c>
      <c r="J56" s="3">
        <v>0.37069999999999997</v>
      </c>
      <c r="K56" s="3">
        <v>0.25463000000000002</v>
      </c>
      <c r="L56" s="3">
        <v>0.16109000000000001</v>
      </c>
      <c r="M56" s="3">
        <v>9.3420000000000003E-2</v>
      </c>
      <c r="N56" s="3">
        <v>4.947E-2</v>
      </c>
      <c r="O56" s="3">
        <v>2.385E-2</v>
      </c>
      <c r="P56" s="3">
        <v>1.044E-2</v>
      </c>
      <c r="Q56" s="3">
        <v>4.15E-3</v>
      </c>
      <c r="R56" s="3">
        <v>1.49E-3</v>
      </c>
      <c r="S56" s="3">
        <v>4.8000000000000001E-4</v>
      </c>
      <c r="T56" s="3">
        <v>1.3999999999999999E-4</v>
      </c>
      <c r="U56" s="3">
        <v>4.0000000000000003E-5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5">
        <f>Points[[#This Row],[8+]]-Points[[#This Row],[9+]]</f>
        <v>0.12929999999999997</v>
      </c>
      <c r="AM56" s="5">
        <f>Points[[#This Row],[9+]]-Points[[#This Row],[10+]]</f>
        <v>0.12930000000000003</v>
      </c>
      <c r="AN56" s="5">
        <f>Points[[#This Row],[10+]]-Points[[#This Row],[11+]]</f>
        <v>0.11606999999999995</v>
      </c>
      <c r="AO56" s="5">
        <f>Points[[#This Row],[11+]]-Points[[#This Row],[12+]]</f>
        <v>9.3540000000000012E-2</v>
      </c>
      <c r="AP56" s="5">
        <f>Points[[#This Row],[12+]]-Points[[#This Row],[13+]]</f>
        <v>6.7670000000000008E-2</v>
      </c>
      <c r="AQ56" s="5">
        <f>Points[[#This Row],[13+]]-Points[[#This Row],[14+]]</f>
        <v>4.3950000000000003E-2</v>
      </c>
      <c r="AR56" s="5">
        <f>Points[[#This Row],[14+]]-Points[[#This Row],[15+]]</f>
        <v>2.562E-2</v>
      </c>
      <c r="AS56" s="5">
        <f>Points[[#This Row],[15+]]-Points[[#This Row],[16+]]</f>
        <v>1.341E-2</v>
      </c>
      <c r="AT56" s="5">
        <f>Points[[#This Row],[16+]]-Points[[#This Row],[17+]]</f>
        <v>6.2899999999999996E-3</v>
      </c>
      <c r="AU56" s="5">
        <f>Points[[#This Row],[17+]]-Points[[#This Row],[18+]]</f>
        <v>2.66E-3</v>
      </c>
      <c r="AV56" s="5">
        <f>Points[[#This Row],[18+]]-Points[[#This Row],[19+]]</f>
        <v>1.01E-3</v>
      </c>
      <c r="AW56" s="5">
        <f>Points[[#This Row],[19+]]-Points[[#This Row],[20+]]</f>
        <v>3.4000000000000002E-4</v>
      </c>
      <c r="AX56" s="5">
        <f>Points[[#This Row],[20+]]-Points[[#This Row],[21+]]</f>
        <v>9.9999999999999991E-5</v>
      </c>
      <c r="AY56" s="5">
        <f>Points[[#This Row],[21+]]-Points[[#This Row],[22+]]</f>
        <v>4.0000000000000003E-5</v>
      </c>
      <c r="AZ56" s="5">
        <f>Points[[#This Row],[22+]]-Points[[#This Row],[23+]]</f>
        <v>0</v>
      </c>
      <c r="BA56" s="5">
        <f>Points[[#This Row],[23+]]-Points[[#This Row],[24+]]</f>
        <v>0</v>
      </c>
      <c r="BB56" s="5">
        <f>Points[[#This Row],[24+]]-Points[[#This Row],[25+]]</f>
        <v>0</v>
      </c>
      <c r="BC56" s="5">
        <f>Points[[#This Row],[25+]]-Points[[#This Row],[26+]]</f>
        <v>0</v>
      </c>
      <c r="BD56" s="5">
        <f>Points[[#This Row],[26+]]-Points[[#This Row],[27+]]</f>
        <v>0</v>
      </c>
      <c r="BE56" s="5">
        <f>Points[[#This Row],[27+]]-Points[[#This Row],[28+]]</f>
        <v>0</v>
      </c>
      <c r="BF56" s="5">
        <f>Points[[#This Row],[28+]]-Points[[#This Row],[29+]]</f>
        <v>0</v>
      </c>
      <c r="BG56" s="5">
        <f>Points[[#This Row],[29+]]-Points[[#This Row],[30+]]</f>
        <v>0</v>
      </c>
      <c r="BH56" s="5">
        <f>Points[[#This Row],[30+]]-Points[[#This Row],[31+]]</f>
        <v>0</v>
      </c>
      <c r="BI56" s="5">
        <f>Points[[#This Row],[31+]]-Points[[#This Row],[32+]]</f>
        <v>0</v>
      </c>
      <c r="BJ56" s="5">
        <f>Points[[#This Row],[32+]]-Points[[#This Row],[33+]]</f>
        <v>0</v>
      </c>
      <c r="BK56" s="5">
        <f>Points[[#This Row],[33+]]-Points[[#This Row],[34+]]</f>
        <v>0</v>
      </c>
      <c r="BL56" s="5">
        <f>Points[[#This Row],[34+]]-Points[[#This Row],[35+]]</f>
        <v>0</v>
      </c>
      <c r="BM56" s="5">
        <f>Points[[#This Row],[35+]]-Points[[#This Row],[40+]]</f>
        <v>0</v>
      </c>
      <c r="BN56" s="5">
        <f>Points[[#This Row],[40+]]-Points[[#This Row],[45+]]</f>
        <v>0</v>
      </c>
    </row>
    <row r="57" spans="1:66" x14ac:dyDescent="0.25">
      <c r="A57" s="10">
        <v>22400720</v>
      </c>
      <c r="B57" s="4" t="s">
        <v>77</v>
      </c>
      <c r="C57" s="4" t="s">
        <v>95</v>
      </c>
      <c r="D57" s="11">
        <v>0.8125</v>
      </c>
      <c r="E57" s="6" t="str">
        <f>HYPERLINK("https://www.nba.com/stats/player/1630533/boxscores-traditional", "Ziaire Williams")</f>
        <v>Ziaire Williams</v>
      </c>
      <c r="F57">
        <v>9.6</v>
      </c>
      <c r="G57" s="4">
        <v>6.9169999999999998</v>
      </c>
      <c r="H57" s="3">
        <v>0.59094999999999998</v>
      </c>
      <c r="I57" s="3">
        <v>0.53586</v>
      </c>
      <c r="J57" s="3">
        <v>0.47608</v>
      </c>
      <c r="K57" s="3">
        <v>0.42074</v>
      </c>
      <c r="L57" s="3">
        <v>0.36316999999999999</v>
      </c>
      <c r="M57" s="3">
        <v>0.31207000000000001</v>
      </c>
      <c r="N57" s="3">
        <v>0.26108999999999999</v>
      </c>
      <c r="O57" s="3">
        <v>0.2177</v>
      </c>
      <c r="P57" s="3">
        <v>0.17619000000000001</v>
      </c>
      <c r="Q57" s="3">
        <v>0.14230999999999999</v>
      </c>
      <c r="R57" s="3">
        <v>0.11314</v>
      </c>
      <c r="S57" s="3">
        <v>8.6910000000000001E-2</v>
      </c>
      <c r="T57" s="3">
        <v>6.6809999999999994E-2</v>
      </c>
      <c r="U57" s="3">
        <v>4.947E-2</v>
      </c>
      <c r="V57" s="3">
        <v>3.6729999999999999E-2</v>
      </c>
      <c r="W57" s="3">
        <v>2.6190000000000001E-2</v>
      </c>
      <c r="X57" s="3">
        <v>1.8759999999999999E-2</v>
      </c>
      <c r="Y57" s="3">
        <v>1.2869999999999999E-2</v>
      </c>
      <c r="Z57" s="3">
        <v>8.8900000000000003E-3</v>
      </c>
      <c r="AA57" s="3">
        <v>5.8700000000000002E-3</v>
      </c>
      <c r="AB57" s="3">
        <v>3.9100000000000003E-3</v>
      </c>
      <c r="AC57" s="3">
        <v>2.5600000000000002E-3</v>
      </c>
      <c r="AD57" s="3">
        <v>1.5900000000000001E-3</v>
      </c>
      <c r="AE57" s="3">
        <v>1E-3</v>
      </c>
      <c r="AF57" s="3">
        <v>5.9999999999999995E-4</v>
      </c>
      <c r="AG57" s="3">
        <v>3.6000000000000002E-4</v>
      </c>
      <c r="AH57" s="3">
        <v>2.1000000000000001E-4</v>
      </c>
      <c r="AI57" s="3">
        <v>1.2E-4</v>
      </c>
      <c r="AJ57" s="3">
        <v>0</v>
      </c>
      <c r="AK57" s="3">
        <v>0</v>
      </c>
      <c r="AL57" s="5">
        <f>Points[[#This Row],[8+]]-Points[[#This Row],[9+]]</f>
        <v>5.5089999999999972E-2</v>
      </c>
      <c r="AM57" s="5">
        <f>Points[[#This Row],[9+]]-Points[[#This Row],[10+]]</f>
        <v>5.978E-2</v>
      </c>
      <c r="AN57" s="5">
        <f>Points[[#This Row],[10+]]-Points[[#This Row],[11+]]</f>
        <v>5.534E-2</v>
      </c>
      <c r="AO57" s="5">
        <f>Points[[#This Row],[11+]]-Points[[#This Row],[12+]]</f>
        <v>5.757000000000001E-2</v>
      </c>
      <c r="AP57" s="5">
        <f>Points[[#This Row],[12+]]-Points[[#This Row],[13+]]</f>
        <v>5.1099999999999979E-2</v>
      </c>
      <c r="AQ57" s="5">
        <f>Points[[#This Row],[13+]]-Points[[#This Row],[14+]]</f>
        <v>5.0980000000000025E-2</v>
      </c>
      <c r="AR57" s="5">
        <f>Points[[#This Row],[14+]]-Points[[#This Row],[15+]]</f>
        <v>4.3389999999999984E-2</v>
      </c>
      <c r="AS57" s="5">
        <f>Points[[#This Row],[15+]]-Points[[#This Row],[16+]]</f>
        <v>4.1509999999999991E-2</v>
      </c>
      <c r="AT57" s="5">
        <f>Points[[#This Row],[16+]]-Points[[#This Row],[17+]]</f>
        <v>3.3880000000000021E-2</v>
      </c>
      <c r="AU57" s="5">
        <f>Points[[#This Row],[17+]]-Points[[#This Row],[18+]]</f>
        <v>2.9169999999999988E-2</v>
      </c>
      <c r="AV57" s="5">
        <f>Points[[#This Row],[18+]]-Points[[#This Row],[19+]]</f>
        <v>2.6230000000000003E-2</v>
      </c>
      <c r="AW57" s="5">
        <f>Points[[#This Row],[19+]]-Points[[#This Row],[20+]]</f>
        <v>2.0100000000000007E-2</v>
      </c>
      <c r="AX57" s="5">
        <f>Points[[#This Row],[20+]]-Points[[#This Row],[21+]]</f>
        <v>1.7339999999999994E-2</v>
      </c>
      <c r="AY57" s="5">
        <f>Points[[#This Row],[21+]]-Points[[#This Row],[22+]]</f>
        <v>1.2740000000000001E-2</v>
      </c>
      <c r="AZ57" s="5">
        <f>Points[[#This Row],[22+]]-Points[[#This Row],[23+]]</f>
        <v>1.0539999999999997E-2</v>
      </c>
      <c r="BA57" s="5">
        <f>Points[[#This Row],[23+]]-Points[[#This Row],[24+]]</f>
        <v>7.4300000000000026E-3</v>
      </c>
      <c r="BB57" s="5">
        <f>Points[[#This Row],[24+]]-Points[[#This Row],[25+]]</f>
        <v>5.8899999999999994E-3</v>
      </c>
      <c r="BC57" s="5">
        <f>Points[[#This Row],[25+]]-Points[[#This Row],[26+]]</f>
        <v>3.9799999999999992E-3</v>
      </c>
      <c r="BD57" s="5">
        <f>Points[[#This Row],[26+]]-Points[[#This Row],[27+]]</f>
        <v>3.0200000000000001E-3</v>
      </c>
      <c r="BE57" s="5">
        <f>Points[[#This Row],[27+]]-Points[[#This Row],[28+]]</f>
        <v>1.9599999999999999E-3</v>
      </c>
      <c r="BF57" s="5">
        <f>Points[[#This Row],[28+]]-Points[[#This Row],[29+]]</f>
        <v>1.3500000000000001E-3</v>
      </c>
      <c r="BG57" s="5">
        <f>Points[[#This Row],[29+]]-Points[[#This Row],[30+]]</f>
        <v>9.7000000000000016E-4</v>
      </c>
      <c r="BH57" s="5">
        <f>Points[[#This Row],[30+]]-Points[[#This Row],[31+]]</f>
        <v>5.9000000000000003E-4</v>
      </c>
      <c r="BI57" s="5">
        <f>Points[[#This Row],[31+]]-Points[[#This Row],[32+]]</f>
        <v>4.0000000000000007E-4</v>
      </c>
      <c r="BJ57" s="5">
        <f>Points[[#This Row],[32+]]-Points[[#This Row],[33+]]</f>
        <v>2.3999999999999992E-4</v>
      </c>
      <c r="BK57" s="5">
        <f>Points[[#This Row],[33+]]-Points[[#This Row],[34+]]</f>
        <v>1.5000000000000001E-4</v>
      </c>
      <c r="BL57" s="5">
        <f>Points[[#This Row],[34+]]-Points[[#This Row],[35+]]</f>
        <v>9.0000000000000006E-5</v>
      </c>
      <c r="BM57" s="5">
        <f>Points[[#This Row],[35+]]-Points[[#This Row],[40+]]</f>
        <v>1.2E-4</v>
      </c>
      <c r="BN57" s="5">
        <f>Points[[#This Row],[40+]]-Points[[#This Row],[45+]]</f>
        <v>0</v>
      </c>
    </row>
    <row r="58" spans="1:66" x14ac:dyDescent="0.25">
      <c r="A58" s="10">
        <v>22400720</v>
      </c>
      <c r="B58" s="4" t="s">
        <v>95</v>
      </c>
      <c r="C58" s="4" t="s">
        <v>77</v>
      </c>
      <c r="D58" s="11">
        <v>0.8125</v>
      </c>
      <c r="E58" s="6" t="str">
        <f>HYPERLINK("https://www.nba.com/stats/player/1628398/boxscores-traditional", "Kyle Kuzma")</f>
        <v>Kyle Kuzma</v>
      </c>
      <c r="F58">
        <v>18.399999999999999</v>
      </c>
      <c r="G58" s="4">
        <v>8.1389999999999993</v>
      </c>
      <c r="H58" s="3">
        <v>0.89973000000000003</v>
      </c>
      <c r="I58" s="3">
        <v>0.87492999999999999</v>
      </c>
      <c r="J58" s="3">
        <v>0.84848999999999997</v>
      </c>
      <c r="K58" s="3">
        <v>0.81859000000000004</v>
      </c>
      <c r="L58" s="3">
        <v>0.78524000000000005</v>
      </c>
      <c r="M58" s="3">
        <v>0.74536999999999998</v>
      </c>
      <c r="N58" s="3">
        <v>0.70540000000000003</v>
      </c>
      <c r="O58" s="3">
        <v>0.66276000000000002</v>
      </c>
      <c r="P58" s="3">
        <v>0.61409000000000002</v>
      </c>
      <c r="Q58" s="3">
        <v>0.56749000000000005</v>
      </c>
      <c r="R58" s="3">
        <v>0.51993999999999996</v>
      </c>
      <c r="S58" s="3">
        <v>0.47210000000000002</v>
      </c>
      <c r="T58" s="3">
        <v>0.42074</v>
      </c>
      <c r="U58" s="3">
        <v>0.37447999999999998</v>
      </c>
      <c r="V58" s="3">
        <v>0.32996999999999999</v>
      </c>
      <c r="W58" s="3">
        <v>0.28433999999999998</v>
      </c>
      <c r="X58" s="3">
        <v>0.24510000000000001</v>
      </c>
      <c r="Y58" s="3">
        <v>0.20896999999999999</v>
      </c>
      <c r="Z58" s="3">
        <v>0.17619000000000001</v>
      </c>
      <c r="AA58" s="3">
        <v>0.14457</v>
      </c>
      <c r="AB58" s="3">
        <v>0.11899999999999999</v>
      </c>
      <c r="AC58" s="3">
        <v>9.6799999999999997E-2</v>
      </c>
      <c r="AD58" s="3">
        <v>7.6359999999999997E-2</v>
      </c>
      <c r="AE58" s="3">
        <v>6.0569999999999999E-2</v>
      </c>
      <c r="AF58" s="3">
        <v>4.7460000000000002E-2</v>
      </c>
      <c r="AG58" s="3">
        <v>3.6729999999999999E-2</v>
      </c>
      <c r="AH58" s="3">
        <v>2.743E-2</v>
      </c>
      <c r="AI58" s="3">
        <v>2.068E-2</v>
      </c>
      <c r="AJ58" s="3">
        <v>4.0200000000000001E-3</v>
      </c>
      <c r="AK58" s="3">
        <v>5.4000000000000001E-4</v>
      </c>
      <c r="AL58" s="5">
        <f>Points[[#This Row],[8+]]-Points[[#This Row],[9+]]</f>
        <v>2.4800000000000044E-2</v>
      </c>
      <c r="AM58" s="5">
        <f>Points[[#This Row],[9+]]-Points[[#This Row],[10+]]</f>
        <v>2.6440000000000019E-2</v>
      </c>
      <c r="AN58" s="5">
        <f>Points[[#This Row],[10+]]-Points[[#This Row],[11+]]</f>
        <v>2.9899999999999927E-2</v>
      </c>
      <c r="AO58" s="5">
        <f>Points[[#This Row],[11+]]-Points[[#This Row],[12+]]</f>
        <v>3.3349999999999991E-2</v>
      </c>
      <c r="AP58" s="5">
        <f>Points[[#This Row],[12+]]-Points[[#This Row],[13+]]</f>
        <v>3.9870000000000072E-2</v>
      </c>
      <c r="AQ58" s="5">
        <f>Points[[#This Row],[13+]]-Points[[#This Row],[14+]]</f>
        <v>3.996999999999995E-2</v>
      </c>
      <c r="AR58" s="5">
        <f>Points[[#This Row],[14+]]-Points[[#This Row],[15+]]</f>
        <v>4.2640000000000011E-2</v>
      </c>
      <c r="AS58" s="5">
        <f>Points[[#This Row],[15+]]-Points[[#This Row],[16+]]</f>
        <v>4.8669999999999991E-2</v>
      </c>
      <c r="AT58" s="5">
        <f>Points[[#This Row],[16+]]-Points[[#This Row],[17+]]</f>
        <v>4.6599999999999975E-2</v>
      </c>
      <c r="AU58" s="5">
        <f>Points[[#This Row],[17+]]-Points[[#This Row],[18+]]</f>
        <v>4.7550000000000092E-2</v>
      </c>
      <c r="AV58" s="5">
        <f>Points[[#This Row],[18+]]-Points[[#This Row],[19+]]</f>
        <v>4.7839999999999938E-2</v>
      </c>
      <c r="AW58" s="5">
        <f>Points[[#This Row],[19+]]-Points[[#This Row],[20+]]</f>
        <v>5.1360000000000017E-2</v>
      </c>
      <c r="AX58" s="5">
        <f>Points[[#This Row],[20+]]-Points[[#This Row],[21+]]</f>
        <v>4.6260000000000023E-2</v>
      </c>
      <c r="AY58" s="5">
        <f>Points[[#This Row],[21+]]-Points[[#This Row],[22+]]</f>
        <v>4.4509999999999994E-2</v>
      </c>
      <c r="AZ58" s="5">
        <f>Points[[#This Row],[22+]]-Points[[#This Row],[23+]]</f>
        <v>4.5630000000000004E-2</v>
      </c>
      <c r="BA58" s="5">
        <f>Points[[#This Row],[23+]]-Points[[#This Row],[24+]]</f>
        <v>3.9239999999999969E-2</v>
      </c>
      <c r="BB58" s="5">
        <f>Points[[#This Row],[24+]]-Points[[#This Row],[25+]]</f>
        <v>3.6130000000000023E-2</v>
      </c>
      <c r="BC58" s="5">
        <f>Points[[#This Row],[25+]]-Points[[#This Row],[26+]]</f>
        <v>3.2779999999999976E-2</v>
      </c>
      <c r="BD58" s="5">
        <f>Points[[#This Row],[26+]]-Points[[#This Row],[27+]]</f>
        <v>3.1620000000000009E-2</v>
      </c>
      <c r="BE58" s="5">
        <f>Points[[#This Row],[27+]]-Points[[#This Row],[28+]]</f>
        <v>2.5570000000000009E-2</v>
      </c>
      <c r="BF58" s="5">
        <f>Points[[#This Row],[28+]]-Points[[#This Row],[29+]]</f>
        <v>2.2199999999999998E-2</v>
      </c>
      <c r="BG58" s="5">
        <f>Points[[#This Row],[29+]]-Points[[#This Row],[30+]]</f>
        <v>2.044E-2</v>
      </c>
      <c r="BH58" s="5">
        <f>Points[[#This Row],[30+]]-Points[[#This Row],[31+]]</f>
        <v>1.5789999999999998E-2</v>
      </c>
      <c r="BI58" s="5">
        <f>Points[[#This Row],[31+]]-Points[[#This Row],[32+]]</f>
        <v>1.3109999999999997E-2</v>
      </c>
      <c r="BJ58" s="5">
        <f>Points[[#This Row],[32+]]-Points[[#This Row],[33+]]</f>
        <v>1.0730000000000003E-2</v>
      </c>
      <c r="BK58" s="5">
        <f>Points[[#This Row],[33+]]-Points[[#This Row],[34+]]</f>
        <v>9.2999999999999992E-3</v>
      </c>
      <c r="BL58" s="5">
        <f>Points[[#This Row],[34+]]-Points[[#This Row],[35+]]</f>
        <v>6.7499999999999991E-3</v>
      </c>
      <c r="BM58" s="5">
        <f>Points[[#This Row],[35+]]-Points[[#This Row],[40+]]</f>
        <v>1.6660000000000001E-2</v>
      </c>
      <c r="BN58" s="5">
        <f>Points[[#This Row],[40+]]-Points[[#This Row],[45+]]</f>
        <v>3.48E-3</v>
      </c>
    </row>
    <row r="59" spans="1:66" x14ac:dyDescent="0.25">
      <c r="A59" s="10">
        <v>22400720</v>
      </c>
      <c r="B59" s="4" t="s">
        <v>95</v>
      </c>
      <c r="C59" s="4" t="s">
        <v>77</v>
      </c>
      <c r="D59" s="11">
        <v>0.8125</v>
      </c>
      <c r="E59" s="6" t="str">
        <f>HYPERLINK("https://www.nba.com/stats/player/1642259/boxscores-traditional", "Alexandre Sarr")</f>
        <v>Alexandre Sarr</v>
      </c>
      <c r="F59">
        <v>10.4</v>
      </c>
      <c r="G59" s="4">
        <v>2.577</v>
      </c>
      <c r="H59" s="3">
        <v>0.82381000000000004</v>
      </c>
      <c r="I59" s="3">
        <v>0.70540000000000003</v>
      </c>
      <c r="J59" s="3">
        <v>0.56355999999999995</v>
      </c>
      <c r="K59" s="3">
        <v>0.40905000000000002</v>
      </c>
      <c r="L59" s="3">
        <v>0.26762999999999998</v>
      </c>
      <c r="M59" s="3">
        <v>0.15625</v>
      </c>
      <c r="N59" s="3">
        <v>8.0759999999999998E-2</v>
      </c>
      <c r="O59" s="3">
        <v>3.6729999999999999E-2</v>
      </c>
      <c r="P59" s="3">
        <v>1.4999999999999999E-2</v>
      </c>
      <c r="Q59" s="3">
        <v>5.2300000000000003E-3</v>
      </c>
      <c r="R59" s="3">
        <v>1.5900000000000001E-3</v>
      </c>
      <c r="S59" s="3">
        <v>4.2000000000000002E-4</v>
      </c>
      <c r="T59" s="3">
        <v>1E-4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5">
        <f>Points[[#This Row],[8+]]-Points[[#This Row],[9+]]</f>
        <v>0.11841000000000002</v>
      </c>
      <c r="AM59" s="5">
        <f>Points[[#This Row],[9+]]-Points[[#This Row],[10+]]</f>
        <v>0.14184000000000008</v>
      </c>
      <c r="AN59" s="5">
        <f>Points[[#This Row],[10+]]-Points[[#This Row],[11+]]</f>
        <v>0.15450999999999993</v>
      </c>
      <c r="AO59" s="5">
        <f>Points[[#This Row],[11+]]-Points[[#This Row],[12+]]</f>
        <v>0.14142000000000005</v>
      </c>
      <c r="AP59" s="5">
        <f>Points[[#This Row],[12+]]-Points[[#This Row],[13+]]</f>
        <v>0.11137999999999998</v>
      </c>
      <c r="AQ59" s="5">
        <f>Points[[#This Row],[13+]]-Points[[#This Row],[14+]]</f>
        <v>7.5490000000000002E-2</v>
      </c>
      <c r="AR59" s="5">
        <f>Points[[#This Row],[14+]]-Points[[#This Row],[15+]]</f>
        <v>4.403E-2</v>
      </c>
      <c r="AS59" s="5">
        <f>Points[[#This Row],[15+]]-Points[[#This Row],[16+]]</f>
        <v>2.1729999999999999E-2</v>
      </c>
      <c r="AT59" s="5">
        <f>Points[[#This Row],[16+]]-Points[[#This Row],[17+]]</f>
        <v>9.7699999999999992E-3</v>
      </c>
      <c r="AU59" s="5">
        <f>Points[[#This Row],[17+]]-Points[[#This Row],[18+]]</f>
        <v>3.64E-3</v>
      </c>
      <c r="AV59" s="5">
        <f>Points[[#This Row],[18+]]-Points[[#This Row],[19+]]</f>
        <v>1.17E-3</v>
      </c>
      <c r="AW59" s="5">
        <f>Points[[#This Row],[19+]]-Points[[#This Row],[20+]]</f>
        <v>3.2000000000000003E-4</v>
      </c>
      <c r="AX59" s="5">
        <f>Points[[#This Row],[20+]]-Points[[#This Row],[21+]]</f>
        <v>1E-4</v>
      </c>
      <c r="AY59" s="5">
        <f>Points[[#This Row],[21+]]-Points[[#This Row],[22+]]</f>
        <v>0</v>
      </c>
      <c r="AZ59" s="5">
        <f>Points[[#This Row],[22+]]-Points[[#This Row],[23+]]</f>
        <v>0</v>
      </c>
      <c r="BA59" s="5">
        <f>Points[[#This Row],[23+]]-Points[[#This Row],[24+]]</f>
        <v>0</v>
      </c>
      <c r="BB59" s="5">
        <f>Points[[#This Row],[24+]]-Points[[#This Row],[25+]]</f>
        <v>0</v>
      </c>
      <c r="BC59" s="5">
        <f>Points[[#This Row],[25+]]-Points[[#This Row],[26+]]</f>
        <v>0</v>
      </c>
      <c r="BD59" s="5">
        <f>Points[[#This Row],[26+]]-Points[[#This Row],[27+]]</f>
        <v>0</v>
      </c>
      <c r="BE59" s="5">
        <f>Points[[#This Row],[27+]]-Points[[#This Row],[28+]]</f>
        <v>0</v>
      </c>
      <c r="BF59" s="5">
        <f>Points[[#This Row],[28+]]-Points[[#This Row],[29+]]</f>
        <v>0</v>
      </c>
      <c r="BG59" s="5">
        <f>Points[[#This Row],[29+]]-Points[[#This Row],[30+]]</f>
        <v>0</v>
      </c>
      <c r="BH59" s="5">
        <f>Points[[#This Row],[30+]]-Points[[#This Row],[31+]]</f>
        <v>0</v>
      </c>
      <c r="BI59" s="5">
        <f>Points[[#This Row],[31+]]-Points[[#This Row],[32+]]</f>
        <v>0</v>
      </c>
      <c r="BJ59" s="5">
        <f>Points[[#This Row],[32+]]-Points[[#This Row],[33+]]</f>
        <v>0</v>
      </c>
      <c r="BK59" s="5">
        <f>Points[[#This Row],[33+]]-Points[[#This Row],[34+]]</f>
        <v>0</v>
      </c>
      <c r="BL59" s="5">
        <f>Points[[#This Row],[34+]]-Points[[#This Row],[35+]]</f>
        <v>0</v>
      </c>
      <c r="BM59" s="5">
        <f>Points[[#This Row],[35+]]-Points[[#This Row],[40+]]</f>
        <v>0</v>
      </c>
      <c r="BN59" s="5">
        <f>Points[[#This Row],[40+]]-Points[[#This Row],[45+]]</f>
        <v>0</v>
      </c>
    </row>
    <row r="60" spans="1:66" x14ac:dyDescent="0.25">
      <c r="A60" s="10">
        <v>22400720</v>
      </c>
      <c r="B60" s="4" t="s">
        <v>95</v>
      </c>
      <c r="C60" s="4" t="s">
        <v>77</v>
      </c>
      <c r="D60" s="11">
        <v>0.8125</v>
      </c>
      <c r="E60" s="6" t="str">
        <f>HYPERLINK("https://www.nba.com/stats/player/1641731/boxscores-traditional", "Bilal Coulibaly")</f>
        <v>Bilal Coulibaly</v>
      </c>
      <c r="F60">
        <v>14</v>
      </c>
      <c r="G60" s="4">
        <v>7.0430000000000001</v>
      </c>
      <c r="H60" s="3">
        <v>0.80234000000000005</v>
      </c>
      <c r="I60" s="3">
        <v>0.76114999999999999</v>
      </c>
      <c r="J60" s="3">
        <v>0.71565999999999996</v>
      </c>
      <c r="K60" s="3">
        <v>0.66639999999999999</v>
      </c>
      <c r="L60" s="3">
        <v>0.61026000000000002</v>
      </c>
      <c r="M60" s="3">
        <v>0.55567</v>
      </c>
      <c r="N60" s="3">
        <v>0.5</v>
      </c>
      <c r="O60" s="3">
        <v>0.44433</v>
      </c>
      <c r="P60" s="3">
        <v>0.38973999999999998</v>
      </c>
      <c r="Q60" s="3">
        <v>0.33360000000000001</v>
      </c>
      <c r="R60" s="3">
        <v>0.28433999999999998</v>
      </c>
      <c r="S60" s="3">
        <v>0.23885000000000001</v>
      </c>
      <c r="T60" s="3">
        <v>0.19766</v>
      </c>
      <c r="U60" s="3">
        <v>0.16109000000000001</v>
      </c>
      <c r="V60" s="3">
        <v>0.12714</v>
      </c>
      <c r="W60" s="3">
        <v>0.10027</v>
      </c>
      <c r="X60" s="3">
        <v>7.7799999999999994E-2</v>
      </c>
      <c r="Y60" s="3">
        <v>5.9380000000000002E-2</v>
      </c>
      <c r="Z60" s="3">
        <v>4.4569999999999999E-2</v>
      </c>
      <c r="AA60" s="3">
        <v>3.2160000000000001E-2</v>
      </c>
      <c r="AB60" s="3">
        <v>2.3300000000000001E-2</v>
      </c>
      <c r="AC60" s="3">
        <v>1.6590000000000001E-2</v>
      </c>
      <c r="AD60" s="3">
        <v>1.1599999999999999E-2</v>
      </c>
      <c r="AE60" s="3">
        <v>7.9799999999999992E-3</v>
      </c>
      <c r="AF60" s="3">
        <v>5.2300000000000003E-3</v>
      </c>
      <c r="AG60" s="3">
        <v>3.47E-3</v>
      </c>
      <c r="AH60" s="3">
        <v>2.2599999999999999E-3</v>
      </c>
      <c r="AI60" s="3">
        <v>1.4400000000000001E-3</v>
      </c>
      <c r="AJ60" s="3">
        <v>1.1E-4</v>
      </c>
      <c r="AK60" s="3">
        <v>0</v>
      </c>
      <c r="AL60" s="5">
        <f>Points[[#This Row],[8+]]-Points[[#This Row],[9+]]</f>
        <v>4.119000000000006E-2</v>
      </c>
      <c r="AM60" s="5">
        <f>Points[[#This Row],[9+]]-Points[[#This Row],[10+]]</f>
        <v>4.549000000000003E-2</v>
      </c>
      <c r="AN60" s="5">
        <f>Points[[#This Row],[10+]]-Points[[#This Row],[11+]]</f>
        <v>4.925999999999997E-2</v>
      </c>
      <c r="AO60" s="5">
        <f>Points[[#This Row],[11+]]-Points[[#This Row],[12+]]</f>
        <v>5.6139999999999968E-2</v>
      </c>
      <c r="AP60" s="5">
        <f>Points[[#This Row],[12+]]-Points[[#This Row],[13+]]</f>
        <v>5.4590000000000027E-2</v>
      </c>
      <c r="AQ60" s="5">
        <f>Points[[#This Row],[13+]]-Points[[#This Row],[14+]]</f>
        <v>5.5669999999999997E-2</v>
      </c>
      <c r="AR60" s="5">
        <f>Points[[#This Row],[14+]]-Points[[#This Row],[15+]]</f>
        <v>5.5669999999999997E-2</v>
      </c>
      <c r="AS60" s="5">
        <f>Points[[#This Row],[15+]]-Points[[#This Row],[16+]]</f>
        <v>5.4590000000000027E-2</v>
      </c>
      <c r="AT60" s="5">
        <f>Points[[#This Row],[16+]]-Points[[#This Row],[17+]]</f>
        <v>5.6139999999999968E-2</v>
      </c>
      <c r="AU60" s="5">
        <f>Points[[#This Row],[17+]]-Points[[#This Row],[18+]]</f>
        <v>4.9260000000000026E-2</v>
      </c>
      <c r="AV60" s="5">
        <f>Points[[#This Row],[18+]]-Points[[#This Row],[19+]]</f>
        <v>4.5489999999999975E-2</v>
      </c>
      <c r="AW60" s="5">
        <f>Points[[#This Row],[19+]]-Points[[#This Row],[20+]]</f>
        <v>4.1190000000000004E-2</v>
      </c>
      <c r="AX60" s="5">
        <f>Points[[#This Row],[20+]]-Points[[#This Row],[21+]]</f>
        <v>3.6569999999999991E-2</v>
      </c>
      <c r="AY60" s="5">
        <f>Points[[#This Row],[21+]]-Points[[#This Row],[22+]]</f>
        <v>3.3950000000000008E-2</v>
      </c>
      <c r="AZ60" s="5">
        <f>Points[[#This Row],[22+]]-Points[[#This Row],[23+]]</f>
        <v>2.6870000000000005E-2</v>
      </c>
      <c r="BA60" s="5">
        <f>Points[[#This Row],[23+]]-Points[[#This Row],[24+]]</f>
        <v>2.2470000000000004E-2</v>
      </c>
      <c r="BB60" s="5">
        <f>Points[[#This Row],[24+]]-Points[[#This Row],[25+]]</f>
        <v>1.8419999999999992E-2</v>
      </c>
      <c r="BC60" s="5">
        <f>Points[[#This Row],[25+]]-Points[[#This Row],[26+]]</f>
        <v>1.4810000000000004E-2</v>
      </c>
      <c r="BD60" s="5">
        <f>Points[[#This Row],[26+]]-Points[[#This Row],[27+]]</f>
        <v>1.2409999999999997E-2</v>
      </c>
      <c r="BE60" s="5">
        <f>Points[[#This Row],[27+]]-Points[[#This Row],[28+]]</f>
        <v>8.8599999999999998E-3</v>
      </c>
      <c r="BF60" s="5">
        <f>Points[[#This Row],[28+]]-Points[[#This Row],[29+]]</f>
        <v>6.7100000000000007E-3</v>
      </c>
      <c r="BG60" s="5">
        <f>Points[[#This Row],[29+]]-Points[[#This Row],[30+]]</f>
        <v>4.9900000000000014E-3</v>
      </c>
      <c r="BH60" s="5">
        <f>Points[[#This Row],[30+]]-Points[[#This Row],[31+]]</f>
        <v>3.62E-3</v>
      </c>
      <c r="BI60" s="5">
        <f>Points[[#This Row],[31+]]-Points[[#This Row],[32+]]</f>
        <v>2.749999999999999E-3</v>
      </c>
      <c r="BJ60" s="5">
        <f>Points[[#This Row],[32+]]-Points[[#This Row],[33+]]</f>
        <v>1.7600000000000003E-3</v>
      </c>
      <c r="BK60" s="5">
        <f>Points[[#This Row],[33+]]-Points[[#This Row],[34+]]</f>
        <v>1.2100000000000001E-3</v>
      </c>
      <c r="BL60" s="5">
        <f>Points[[#This Row],[34+]]-Points[[#This Row],[35+]]</f>
        <v>8.1999999999999977E-4</v>
      </c>
      <c r="BM60" s="5">
        <f>Points[[#This Row],[35+]]-Points[[#This Row],[40+]]</f>
        <v>1.33E-3</v>
      </c>
      <c r="BN60" s="5">
        <f>Points[[#This Row],[40+]]-Points[[#This Row],[45+]]</f>
        <v>1.1E-4</v>
      </c>
    </row>
    <row r="61" spans="1:66" x14ac:dyDescent="0.25">
      <c r="A61" s="10">
        <v>22400720</v>
      </c>
      <c r="B61" s="4" t="s">
        <v>95</v>
      </c>
      <c r="C61" s="4" t="s">
        <v>77</v>
      </c>
      <c r="D61" s="11">
        <v>0.8125</v>
      </c>
      <c r="E61" s="6" t="str">
        <f>HYPERLINK("https://www.nba.com/stats/player/1630557/boxscores-traditional", "Corey Kispert")</f>
        <v>Corey Kispert</v>
      </c>
      <c r="F61">
        <v>13.4</v>
      </c>
      <c r="G61" s="4">
        <v>6.3440000000000003</v>
      </c>
      <c r="H61" s="3">
        <v>0.80234000000000005</v>
      </c>
      <c r="I61" s="3">
        <v>0.75490000000000002</v>
      </c>
      <c r="J61" s="3">
        <v>0.70540000000000003</v>
      </c>
      <c r="K61" s="3">
        <v>0.64802999999999999</v>
      </c>
      <c r="L61" s="3">
        <v>0.58706000000000003</v>
      </c>
      <c r="M61" s="3">
        <v>0.52392000000000005</v>
      </c>
      <c r="N61" s="3">
        <v>0.46414</v>
      </c>
      <c r="O61" s="3">
        <v>0.40128999999999998</v>
      </c>
      <c r="P61" s="3">
        <v>0.34089999999999998</v>
      </c>
      <c r="Q61" s="3">
        <v>0.28433999999999998</v>
      </c>
      <c r="R61" s="3">
        <v>0.23269999999999999</v>
      </c>
      <c r="S61" s="3">
        <v>0.18942999999999999</v>
      </c>
      <c r="T61" s="3">
        <v>0.14917</v>
      </c>
      <c r="U61" s="3">
        <v>0.11507000000000001</v>
      </c>
      <c r="V61" s="3">
        <v>8.6910000000000001E-2</v>
      </c>
      <c r="W61" s="3">
        <v>6.5519999999999995E-2</v>
      </c>
      <c r="X61" s="3">
        <v>4.7460000000000002E-2</v>
      </c>
      <c r="Y61" s="3">
        <v>3.3619999999999997E-2</v>
      </c>
      <c r="Z61" s="3">
        <v>2.3300000000000001E-2</v>
      </c>
      <c r="AA61" s="3">
        <v>1.618E-2</v>
      </c>
      <c r="AB61" s="3">
        <v>1.072E-2</v>
      </c>
      <c r="AC61" s="3">
        <v>6.9499999999999996E-3</v>
      </c>
      <c r="AD61" s="3">
        <v>4.4000000000000003E-3</v>
      </c>
      <c r="AE61" s="3">
        <v>2.8E-3</v>
      </c>
      <c r="AF61" s="3">
        <v>1.6900000000000001E-3</v>
      </c>
      <c r="AG61" s="3">
        <v>1E-3</v>
      </c>
      <c r="AH61" s="3">
        <v>5.8E-4</v>
      </c>
      <c r="AI61" s="3">
        <v>3.4000000000000002E-4</v>
      </c>
      <c r="AJ61" s="3">
        <v>0</v>
      </c>
      <c r="AK61" s="3">
        <v>0</v>
      </c>
      <c r="AL61" s="5">
        <f>Points[[#This Row],[8+]]-Points[[#This Row],[9+]]</f>
        <v>4.7440000000000038E-2</v>
      </c>
      <c r="AM61" s="5">
        <f>Points[[#This Row],[9+]]-Points[[#This Row],[10+]]</f>
        <v>4.9499999999999988E-2</v>
      </c>
      <c r="AN61" s="5">
        <f>Points[[#This Row],[10+]]-Points[[#This Row],[11+]]</f>
        <v>5.7370000000000032E-2</v>
      </c>
      <c r="AO61" s="5">
        <f>Points[[#This Row],[11+]]-Points[[#This Row],[12+]]</f>
        <v>6.0969999999999969E-2</v>
      </c>
      <c r="AP61" s="5">
        <f>Points[[#This Row],[12+]]-Points[[#This Row],[13+]]</f>
        <v>6.3139999999999974E-2</v>
      </c>
      <c r="AQ61" s="5">
        <f>Points[[#This Row],[13+]]-Points[[#This Row],[14+]]</f>
        <v>5.9780000000000055E-2</v>
      </c>
      <c r="AR61" s="5">
        <f>Points[[#This Row],[14+]]-Points[[#This Row],[15+]]</f>
        <v>6.2850000000000017E-2</v>
      </c>
      <c r="AS61" s="5">
        <f>Points[[#This Row],[15+]]-Points[[#This Row],[16+]]</f>
        <v>6.0389999999999999E-2</v>
      </c>
      <c r="AT61" s="5">
        <f>Points[[#This Row],[16+]]-Points[[#This Row],[17+]]</f>
        <v>5.6559999999999999E-2</v>
      </c>
      <c r="AU61" s="5">
        <f>Points[[#This Row],[17+]]-Points[[#This Row],[18+]]</f>
        <v>5.1639999999999991E-2</v>
      </c>
      <c r="AV61" s="5">
        <f>Points[[#This Row],[18+]]-Points[[#This Row],[19+]]</f>
        <v>4.3270000000000003E-2</v>
      </c>
      <c r="AW61" s="5">
        <f>Points[[#This Row],[19+]]-Points[[#This Row],[20+]]</f>
        <v>4.025999999999999E-2</v>
      </c>
      <c r="AX61" s="5">
        <f>Points[[#This Row],[20+]]-Points[[#This Row],[21+]]</f>
        <v>3.4099999999999991E-2</v>
      </c>
      <c r="AY61" s="5">
        <f>Points[[#This Row],[21+]]-Points[[#This Row],[22+]]</f>
        <v>2.8160000000000004E-2</v>
      </c>
      <c r="AZ61" s="5">
        <f>Points[[#This Row],[22+]]-Points[[#This Row],[23+]]</f>
        <v>2.1390000000000006E-2</v>
      </c>
      <c r="BA61" s="5">
        <f>Points[[#This Row],[23+]]-Points[[#This Row],[24+]]</f>
        <v>1.8059999999999993E-2</v>
      </c>
      <c r="BB61" s="5">
        <f>Points[[#This Row],[24+]]-Points[[#This Row],[25+]]</f>
        <v>1.3840000000000005E-2</v>
      </c>
      <c r="BC61" s="5">
        <f>Points[[#This Row],[25+]]-Points[[#This Row],[26+]]</f>
        <v>1.0319999999999996E-2</v>
      </c>
      <c r="BD61" s="5">
        <f>Points[[#This Row],[26+]]-Points[[#This Row],[27+]]</f>
        <v>7.1200000000000013E-3</v>
      </c>
      <c r="BE61" s="5">
        <f>Points[[#This Row],[27+]]-Points[[#This Row],[28+]]</f>
        <v>5.4599999999999996E-3</v>
      </c>
      <c r="BF61" s="5">
        <f>Points[[#This Row],[28+]]-Points[[#This Row],[29+]]</f>
        <v>3.7700000000000008E-3</v>
      </c>
      <c r="BG61" s="5">
        <f>Points[[#This Row],[29+]]-Points[[#This Row],[30+]]</f>
        <v>2.5499999999999993E-3</v>
      </c>
      <c r="BH61" s="5">
        <f>Points[[#This Row],[30+]]-Points[[#This Row],[31+]]</f>
        <v>1.6000000000000003E-3</v>
      </c>
      <c r="BI61" s="5">
        <f>Points[[#This Row],[31+]]-Points[[#This Row],[32+]]</f>
        <v>1.1099999999999999E-3</v>
      </c>
      <c r="BJ61" s="5">
        <f>Points[[#This Row],[32+]]-Points[[#This Row],[33+]]</f>
        <v>6.9000000000000008E-4</v>
      </c>
      <c r="BK61" s="5">
        <f>Points[[#This Row],[33+]]-Points[[#This Row],[34+]]</f>
        <v>4.2000000000000002E-4</v>
      </c>
      <c r="BL61" s="5">
        <f>Points[[#This Row],[34+]]-Points[[#This Row],[35+]]</f>
        <v>2.3999999999999998E-4</v>
      </c>
      <c r="BM61" s="5">
        <f>Points[[#This Row],[35+]]-Points[[#This Row],[40+]]</f>
        <v>3.4000000000000002E-4</v>
      </c>
      <c r="BN61" s="5">
        <f>Points[[#This Row],[40+]]-Points[[#This Row],[45+]]</f>
        <v>0</v>
      </c>
    </row>
    <row r="62" spans="1:66" x14ac:dyDescent="0.25">
      <c r="A62" s="10">
        <v>22400720</v>
      </c>
      <c r="B62" s="4" t="s">
        <v>95</v>
      </c>
      <c r="C62" s="4" t="s">
        <v>77</v>
      </c>
      <c r="D62" s="11">
        <v>0.8125</v>
      </c>
      <c r="E62" s="6" t="str">
        <f>HYPERLINK("https://www.nba.com/stats/player/1629673/boxscores-traditional", "Jordan Poole")</f>
        <v>Jordan Poole</v>
      </c>
      <c r="F62">
        <v>12.4</v>
      </c>
      <c r="G62" s="4">
        <v>6.681</v>
      </c>
      <c r="H62" s="3">
        <v>0.74536999999999998</v>
      </c>
      <c r="I62" s="3">
        <v>0.69496999999999998</v>
      </c>
      <c r="J62" s="3">
        <v>0.64058000000000004</v>
      </c>
      <c r="K62" s="3">
        <v>0.58316999999999997</v>
      </c>
      <c r="L62" s="3">
        <v>0.52392000000000005</v>
      </c>
      <c r="M62" s="3">
        <v>0.46414</v>
      </c>
      <c r="N62" s="3">
        <v>0.40516999999999997</v>
      </c>
      <c r="O62" s="3">
        <v>0.34827000000000002</v>
      </c>
      <c r="P62" s="3">
        <v>0.29459999999999997</v>
      </c>
      <c r="Q62" s="3">
        <v>0.24510000000000001</v>
      </c>
      <c r="R62" s="3">
        <v>0.20044999999999999</v>
      </c>
      <c r="S62" s="3">
        <v>0.16109000000000001</v>
      </c>
      <c r="T62" s="3">
        <v>0.12714</v>
      </c>
      <c r="U62" s="3">
        <v>9.8530000000000006E-2</v>
      </c>
      <c r="V62" s="3">
        <v>7.4929999999999997E-2</v>
      </c>
      <c r="W62" s="3">
        <v>5.5919999999999997E-2</v>
      </c>
      <c r="X62" s="3">
        <v>4.0930000000000001E-2</v>
      </c>
      <c r="Y62" s="3">
        <v>2.938E-2</v>
      </c>
      <c r="Z62" s="3">
        <v>2.068E-2</v>
      </c>
      <c r="AA62" s="3">
        <v>1.426E-2</v>
      </c>
      <c r="AB62" s="3">
        <v>9.9000000000000008E-3</v>
      </c>
      <c r="AC62" s="3">
        <v>6.5700000000000003E-3</v>
      </c>
      <c r="AD62" s="3">
        <v>4.2700000000000004E-3</v>
      </c>
      <c r="AE62" s="3">
        <v>2.7200000000000002E-3</v>
      </c>
      <c r="AF62" s="3">
        <v>1.6900000000000001E-3</v>
      </c>
      <c r="AG62" s="3">
        <v>1.0399999999999999E-3</v>
      </c>
      <c r="AH62" s="3">
        <v>6.2E-4</v>
      </c>
      <c r="AI62" s="3">
        <v>3.6000000000000002E-4</v>
      </c>
      <c r="AJ62" s="3">
        <v>0</v>
      </c>
      <c r="AK62" s="3">
        <v>0</v>
      </c>
      <c r="AL62" s="5">
        <f>Points[[#This Row],[8+]]-Points[[#This Row],[9+]]</f>
        <v>5.04E-2</v>
      </c>
      <c r="AM62" s="5">
        <f>Points[[#This Row],[9+]]-Points[[#This Row],[10+]]</f>
        <v>5.4389999999999938E-2</v>
      </c>
      <c r="AN62" s="5">
        <f>Points[[#This Row],[10+]]-Points[[#This Row],[11+]]</f>
        <v>5.7410000000000072E-2</v>
      </c>
      <c r="AO62" s="5">
        <f>Points[[#This Row],[11+]]-Points[[#This Row],[12+]]</f>
        <v>5.9249999999999914E-2</v>
      </c>
      <c r="AP62" s="5">
        <f>Points[[#This Row],[12+]]-Points[[#This Row],[13+]]</f>
        <v>5.9780000000000055E-2</v>
      </c>
      <c r="AQ62" s="5">
        <f>Points[[#This Row],[13+]]-Points[[#This Row],[14+]]</f>
        <v>5.8970000000000022E-2</v>
      </c>
      <c r="AR62" s="5">
        <f>Points[[#This Row],[14+]]-Points[[#This Row],[15+]]</f>
        <v>5.6899999999999951E-2</v>
      </c>
      <c r="AS62" s="5">
        <f>Points[[#This Row],[15+]]-Points[[#This Row],[16+]]</f>
        <v>5.3670000000000051E-2</v>
      </c>
      <c r="AT62" s="5">
        <f>Points[[#This Row],[16+]]-Points[[#This Row],[17+]]</f>
        <v>4.9499999999999961E-2</v>
      </c>
      <c r="AU62" s="5">
        <f>Points[[#This Row],[17+]]-Points[[#This Row],[18+]]</f>
        <v>4.4650000000000023E-2</v>
      </c>
      <c r="AV62" s="5">
        <f>Points[[#This Row],[18+]]-Points[[#This Row],[19+]]</f>
        <v>3.9359999999999978E-2</v>
      </c>
      <c r="AW62" s="5">
        <f>Points[[#This Row],[19+]]-Points[[#This Row],[20+]]</f>
        <v>3.3950000000000008E-2</v>
      </c>
      <c r="AX62" s="5">
        <f>Points[[#This Row],[20+]]-Points[[#This Row],[21+]]</f>
        <v>2.8609999999999997E-2</v>
      </c>
      <c r="AY62" s="5">
        <f>Points[[#This Row],[21+]]-Points[[#This Row],[22+]]</f>
        <v>2.360000000000001E-2</v>
      </c>
      <c r="AZ62" s="5">
        <f>Points[[#This Row],[22+]]-Points[[#This Row],[23+]]</f>
        <v>1.9009999999999999E-2</v>
      </c>
      <c r="BA62" s="5">
        <f>Points[[#This Row],[23+]]-Points[[#This Row],[24+]]</f>
        <v>1.4989999999999996E-2</v>
      </c>
      <c r="BB62" s="5">
        <f>Points[[#This Row],[24+]]-Points[[#This Row],[25+]]</f>
        <v>1.1550000000000001E-2</v>
      </c>
      <c r="BC62" s="5">
        <f>Points[[#This Row],[25+]]-Points[[#This Row],[26+]]</f>
        <v>8.6999999999999994E-3</v>
      </c>
      <c r="BD62" s="5">
        <f>Points[[#This Row],[26+]]-Points[[#This Row],[27+]]</f>
        <v>6.4200000000000004E-3</v>
      </c>
      <c r="BE62" s="5">
        <f>Points[[#This Row],[27+]]-Points[[#This Row],[28+]]</f>
        <v>4.3599999999999993E-3</v>
      </c>
      <c r="BF62" s="5">
        <f>Points[[#This Row],[28+]]-Points[[#This Row],[29+]]</f>
        <v>3.3300000000000005E-3</v>
      </c>
      <c r="BG62" s="5">
        <f>Points[[#This Row],[29+]]-Points[[#This Row],[30+]]</f>
        <v>2.3E-3</v>
      </c>
      <c r="BH62" s="5">
        <f>Points[[#This Row],[30+]]-Points[[#This Row],[31+]]</f>
        <v>1.5500000000000002E-3</v>
      </c>
      <c r="BI62" s="5">
        <f>Points[[#This Row],[31+]]-Points[[#This Row],[32+]]</f>
        <v>1.0300000000000001E-3</v>
      </c>
      <c r="BJ62" s="5">
        <f>Points[[#This Row],[32+]]-Points[[#This Row],[33+]]</f>
        <v>6.5000000000000019E-4</v>
      </c>
      <c r="BK62" s="5">
        <f>Points[[#This Row],[33+]]-Points[[#This Row],[34+]]</f>
        <v>4.1999999999999991E-4</v>
      </c>
      <c r="BL62" s="5">
        <f>Points[[#This Row],[34+]]-Points[[#This Row],[35+]]</f>
        <v>2.5999999999999998E-4</v>
      </c>
      <c r="BM62" s="5">
        <f>Points[[#This Row],[35+]]-Points[[#This Row],[40+]]</f>
        <v>3.6000000000000002E-4</v>
      </c>
      <c r="BN62" s="5">
        <f>Points[[#This Row],[40+]]-Points[[#This Row],[45+]]</f>
        <v>0</v>
      </c>
    </row>
    <row r="63" spans="1:66" x14ac:dyDescent="0.25">
      <c r="A63" s="10">
        <v>22400720</v>
      </c>
      <c r="B63" s="4" t="s">
        <v>95</v>
      </c>
      <c r="C63" s="4" t="s">
        <v>77</v>
      </c>
      <c r="D63" s="11">
        <v>0.8125</v>
      </c>
      <c r="E63" s="6" t="str">
        <f>HYPERLINK("https://www.nba.com/stats/player/1627763/boxscores-traditional", "Malcolm Brogdon")</f>
        <v>Malcolm Brogdon</v>
      </c>
      <c r="F63">
        <v>10.199999999999999</v>
      </c>
      <c r="G63" s="4">
        <v>5.6710000000000003</v>
      </c>
      <c r="H63" s="3">
        <v>0.65173000000000003</v>
      </c>
      <c r="I63" s="3">
        <v>0.58316999999999997</v>
      </c>
      <c r="J63" s="3">
        <v>0.51595000000000002</v>
      </c>
      <c r="K63" s="3">
        <v>0.44433</v>
      </c>
      <c r="L63" s="3">
        <v>0.37447999999999998</v>
      </c>
      <c r="M63" s="3">
        <v>0.31207000000000001</v>
      </c>
      <c r="N63" s="3">
        <v>0.25142999999999999</v>
      </c>
      <c r="O63" s="3">
        <v>0.19766</v>
      </c>
      <c r="P63" s="3">
        <v>0.15386</v>
      </c>
      <c r="Q63" s="3">
        <v>0.11507000000000001</v>
      </c>
      <c r="R63" s="3">
        <v>8.3790000000000003E-2</v>
      </c>
      <c r="S63" s="3">
        <v>6.0569999999999999E-2</v>
      </c>
      <c r="T63" s="3">
        <v>4.1820000000000003E-2</v>
      </c>
      <c r="U63" s="3">
        <v>2.8719999999999999E-2</v>
      </c>
      <c r="V63" s="3">
        <v>1.8759999999999999E-2</v>
      </c>
      <c r="W63" s="3">
        <v>1.191E-2</v>
      </c>
      <c r="X63" s="3">
        <v>7.5500000000000003E-3</v>
      </c>
      <c r="Y63" s="3">
        <v>4.5300000000000002E-3</v>
      </c>
      <c r="Z63" s="3">
        <v>2.64E-3</v>
      </c>
      <c r="AA63" s="3">
        <v>1.5399999999999999E-3</v>
      </c>
      <c r="AB63" s="3">
        <v>8.4000000000000003E-4</v>
      </c>
      <c r="AC63" s="3">
        <v>4.4999999999999999E-4</v>
      </c>
      <c r="AD63" s="3">
        <v>2.4000000000000001E-4</v>
      </c>
      <c r="AE63" s="3">
        <v>1.2E-4</v>
      </c>
      <c r="AF63" s="3">
        <v>6.0000000000000002E-5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5">
        <f>Points[[#This Row],[8+]]-Points[[#This Row],[9+]]</f>
        <v>6.8560000000000065E-2</v>
      </c>
      <c r="AM63" s="5">
        <f>Points[[#This Row],[9+]]-Points[[#This Row],[10+]]</f>
        <v>6.7219999999999946E-2</v>
      </c>
      <c r="AN63" s="5">
        <f>Points[[#This Row],[10+]]-Points[[#This Row],[11+]]</f>
        <v>7.1620000000000017E-2</v>
      </c>
      <c r="AO63" s="5">
        <f>Points[[#This Row],[11+]]-Points[[#This Row],[12+]]</f>
        <v>6.9850000000000023E-2</v>
      </c>
      <c r="AP63" s="5">
        <f>Points[[#This Row],[12+]]-Points[[#This Row],[13+]]</f>
        <v>6.2409999999999966E-2</v>
      </c>
      <c r="AQ63" s="5">
        <f>Points[[#This Row],[13+]]-Points[[#This Row],[14+]]</f>
        <v>6.0640000000000027E-2</v>
      </c>
      <c r="AR63" s="5">
        <f>Points[[#This Row],[14+]]-Points[[#This Row],[15+]]</f>
        <v>5.3769999999999984E-2</v>
      </c>
      <c r="AS63" s="5">
        <f>Points[[#This Row],[15+]]-Points[[#This Row],[16+]]</f>
        <v>4.3800000000000006E-2</v>
      </c>
      <c r="AT63" s="5">
        <f>Points[[#This Row],[16+]]-Points[[#This Row],[17+]]</f>
        <v>3.8789999999999991E-2</v>
      </c>
      <c r="AU63" s="5">
        <f>Points[[#This Row],[17+]]-Points[[#This Row],[18+]]</f>
        <v>3.1280000000000002E-2</v>
      </c>
      <c r="AV63" s="5">
        <f>Points[[#This Row],[18+]]-Points[[#This Row],[19+]]</f>
        <v>2.3220000000000005E-2</v>
      </c>
      <c r="AW63" s="5">
        <f>Points[[#This Row],[19+]]-Points[[#This Row],[20+]]</f>
        <v>1.8749999999999996E-2</v>
      </c>
      <c r="AX63" s="5">
        <f>Points[[#This Row],[20+]]-Points[[#This Row],[21+]]</f>
        <v>1.3100000000000004E-2</v>
      </c>
      <c r="AY63" s="5">
        <f>Points[[#This Row],[21+]]-Points[[#This Row],[22+]]</f>
        <v>9.9600000000000001E-3</v>
      </c>
      <c r="AZ63" s="5">
        <f>Points[[#This Row],[22+]]-Points[[#This Row],[23+]]</f>
        <v>6.8499999999999985E-3</v>
      </c>
      <c r="BA63" s="5">
        <f>Points[[#This Row],[23+]]-Points[[#This Row],[24+]]</f>
        <v>4.3600000000000002E-3</v>
      </c>
      <c r="BB63" s="5">
        <f>Points[[#This Row],[24+]]-Points[[#This Row],[25+]]</f>
        <v>3.0200000000000001E-3</v>
      </c>
      <c r="BC63" s="5">
        <f>Points[[#This Row],[25+]]-Points[[#This Row],[26+]]</f>
        <v>1.8900000000000002E-3</v>
      </c>
      <c r="BD63" s="5">
        <f>Points[[#This Row],[26+]]-Points[[#This Row],[27+]]</f>
        <v>1.1000000000000001E-3</v>
      </c>
      <c r="BE63" s="5">
        <f>Points[[#This Row],[27+]]-Points[[#This Row],[28+]]</f>
        <v>6.9999999999999988E-4</v>
      </c>
      <c r="BF63" s="5">
        <f>Points[[#This Row],[28+]]-Points[[#This Row],[29+]]</f>
        <v>3.9000000000000005E-4</v>
      </c>
      <c r="BG63" s="5">
        <f>Points[[#This Row],[29+]]-Points[[#This Row],[30+]]</f>
        <v>2.0999999999999998E-4</v>
      </c>
      <c r="BH63" s="5">
        <f>Points[[#This Row],[30+]]-Points[[#This Row],[31+]]</f>
        <v>1.2E-4</v>
      </c>
      <c r="BI63" s="5">
        <f>Points[[#This Row],[31+]]-Points[[#This Row],[32+]]</f>
        <v>6.0000000000000002E-5</v>
      </c>
      <c r="BJ63" s="5">
        <f>Points[[#This Row],[32+]]-Points[[#This Row],[33+]]</f>
        <v>6.0000000000000002E-5</v>
      </c>
      <c r="BK63" s="5">
        <f>Points[[#This Row],[33+]]-Points[[#This Row],[34+]]</f>
        <v>0</v>
      </c>
      <c r="BL63" s="5">
        <f>Points[[#This Row],[34+]]-Points[[#This Row],[35+]]</f>
        <v>0</v>
      </c>
      <c r="BM63" s="5">
        <f>Points[[#This Row],[35+]]-Points[[#This Row],[40+]]</f>
        <v>0</v>
      </c>
      <c r="BN63" s="5">
        <f>Points[[#This Row],[40+]]-Points[[#This Row],[45+]]</f>
        <v>0</v>
      </c>
    </row>
    <row r="64" spans="1:66" x14ac:dyDescent="0.25">
      <c r="A64" s="10">
        <v>22400720</v>
      </c>
      <c r="B64" s="4" t="s">
        <v>95</v>
      </c>
      <c r="C64" s="4" t="s">
        <v>77</v>
      </c>
      <c r="D64" s="11">
        <v>0.8125</v>
      </c>
      <c r="E64" s="6" t="str">
        <f>HYPERLINK("https://www.nba.com/stats/player/202685/boxscores-traditional", "Jonas Valanciunas")</f>
        <v>Jonas Valanciunas</v>
      </c>
      <c r="F64">
        <v>9.4</v>
      </c>
      <c r="G64" s="4">
        <v>3.6109999999999998</v>
      </c>
      <c r="H64" s="3">
        <v>0.65173000000000003</v>
      </c>
      <c r="I64" s="3">
        <v>0.54379999999999995</v>
      </c>
      <c r="J64" s="3">
        <v>0.43251000000000001</v>
      </c>
      <c r="K64" s="3">
        <v>0.32996999999999999</v>
      </c>
      <c r="L64" s="3">
        <v>0.23576</v>
      </c>
      <c r="M64" s="3">
        <v>0.15866</v>
      </c>
      <c r="N64" s="3">
        <v>0.10204000000000001</v>
      </c>
      <c r="O64" s="3">
        <v>6.0569999999999999E-2</v>
      </c>
      <c r="P64" s="3">
        <v>3.3619999999999997E-2</v>
      </c>
      <c r="Q64" s="3">
        <v>1.7860000000000001E-2</v>
      </c>
      <c r="R64" s="3">
        <v>8.6599999999999993E-3</v>
      </c>
      <c r="S64" s="3">
        <v>3.9100000000000003E-3</v>
      </c>
      <c r="T64" s="3">
        <v>1.64E-3</v>
      </c>
      <c r="U64" s="3">
        <v>6.6E-4</v>
      </c>
      <c r="V64" s="3">
        <v>2.4000000000000001E-4</v>
      </c>
      <c r="W64" s="3">
        <v>8.0000000000000007E-5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5">
        <f>Points[[#This Row],[8+]]-Points[[#This Row],[9+]]</f>
        <v>0.10793000000000008</v>
      </c>
      <c r="AM64" s="5">
        <f>Points[[#This Row],[9+]]-Points[[#This Row],[10+]]</f>
        <v>0.11128999999999994</v>
      </c>
      <c r="AN64" s="5">
        <f>Points[[#This Row],[10+]]-Points[[#This Row],[11+]]</f>
        <v>0.10254000000000002</v>
      </c>
      <c r="AO64" s="5">
        <f>Points[[#This Row],[11+]]-Points[[#This Row],[12+]]</f>
        <v>9.4209999999999988E-2</v>
      </c>
      <c r="AP64" s="5">
        <f>Points[[#This Row],[12+]]-Points[[#This Row],[13+]]</f>
        <v>7.7100000000000002E-2</v>
      </c>
      <c r="AQ64" s="5">
        <f>Points[[#This Row],[13+]]-Points[[#This Row],[14+]]</f>
        <v>5.661999999999999E-2</v>
      </c>
      <c r="AR64" s="5">
        <f>Points[[#This Row],[14+]]-Points[[#This Row],[15+]]</f>
        <v>4.1470000000000007E-2</v>
      </c>
      <c r="AS64" s="5">
        <f>Points[[#This Row],[15+]]-Points[[#This Row],[16+]]</f>
        <v>2.6950000000000002E-2</v>
      </c>
      <c r="AT64" s="5">
        <f>Points[[#This Row],[16+]]-Points[[#This Row],[17+]]</f>
        <v>1.5759999999999996E-2</v>
      </c>
      <c r="AU64" s="5">
        <f>Points[[#This Row],[17+]]-Points[[#This Row],[18+]]</f>
        <v>9.2000000000000016E-3</v>
      </c>
      <c r="AV64" s="5">
        <f>Points[[#This Row],[18+]]-Points[[#This Row],[19+]]</f>
        <v>4.749999999999999E-3</v>
      </c>
      <c r="AW64" s="5">
        <f>Points[[#This Row],[19+]]-Points[[#This Row],[20+]]</f>
        <v>2.2700000000000003E-3</v>
      </c>
      <c r="AX64" s="5">
        <f>Points[[#This Row],[20+]]-Points[[#This Row],[21+]]</f>
        <v>9.7999999999999997E-4</v>
      </c>
      <c r="AY64" s="5">
        <f>Points[[#This Row],[21+]]-Points[[#This Row],[22+]]</f>
        <v>4.2000000000000002E-4</v>
      </c>
      <c r="AZ64" s="5">
        <f>Points[[#This Row],[22+]]-Points[[#This Row],[23+]]</f>
        <v>1.5999999999999999E-4</v>
      </c>
      <c r="BA64" s="5">
        <f>Points[[#This Row],[23+]]-Points[[#This Row],[24+]]</f>
        <v>8.0000000000000007E-5</v>
      </c>
      <c r="BB64" s="5">
        <f>Points[[#This Row],[24+]]-Points[[#This Row],[25+]]</f>
        <v>0</v>
      </c>
      <c r="BC64" s="5">
        <f>Points[[#This Row],[25+]]-Points[[#This Row],[26+]]</f>
        <v>0</v>
      </c>
      <c r="BD64" s="5">
        <f>Points[[#This Row],[26+]]-Points[[#This Row],[27+]]</f>
        <v>0</v>
      </c>
      <c r="BE64" s="5">
        <f>Points[[#This Row],[27+]]-Points[[#This Row],[28+]]</f>
        <v>0</v>
      </c>
      <c r="BF64" s="5">
        <f>Points[[#This Row],[28+]]-Points[[#This Row],[29+]]</f>
        <v>0</v>
      </c>
      <c r="BG64" s="5">
        <f>Points[[#This Row],[29+]]-Points[[#This Row],[30+]]</f>
        <v>0</v>
      </c>
      <c r="BH64" s="5">
        <f>Points[[#This Row],[30+]]-Points[[#This Row],[31+]]</f>
        <v>0</v>
      </c>
      <c r="BI64" s="5">
        <f>Points[[#This Row],[31+]]-Points[[#This Row],[32+]]</f>
        <v>0</v>
      </c>
      <c r="BJ64" s="5">
        <f>Points[[#This Row],[32+]]-Points[[#This Row],[33+]]</f>
        <v>0</v>
      </c>
      <c r="BK64" s="5">
        <f>Points[[#This Row],[33+]]-Points[[#This Row],[34+]]</f>
        <v>0</v>
      </c>
      <c r="BL64" s="5">
        <f>Points[[#This Row],[34+]]-Points[[#This Row],[35+]]</f>
        <v>0</v>
      </c>
      <c r="BM64" s="5">
        <f>Points[[#This Row],[35+]]-Points[[#This Row],[40+]]</f>
        <v>0</v>
      </c>
      <c r="BN64" s="5">
        <f>Points[[#This Row],[40+]]-Points[[#This Row],[45+]]</f>
        <v>0</v>
      </c>
    </row>
    <row r="65" spans="1:66" x14ac:dyDescent="0.25">
      <c r="A65" s="10">
        <v>22400721</v>
      </c>
      <c r="B65" s="4" t="s">
        <v>76</v>
      </c>
      <c r="C65" s="4" t="s">
        <v>83</v>
      </c>
      <c r="D65" s="11">
        <v>0.8125</v>
      </c>
      <c r="E65" s="6" t="str">
        <f>HYPERLINK("https://www.nba.com/stats/player/203954/boxscores-traditional", "Joel Embiid")</f>
        <v>Joel Embiid</v>
      </c>
      <c r="F65">
        <v>30.8</v>
      </c>
      <c r="G65" s="4">
        <v>3.4289999999999998</v>
      </c>
      <c r="H65" s="3">
        <v>1</v>
      </c>
      <c r="I65" s="3">
        <v>1</v>
      </c>
      <c r="J65" s="3">
        <v>1</v>
      </c>
      <c r="K65" s="3">
        <v>1</v>
      </c>
      <c r="L65" s="3">
        <v>1</v>
      </c>
      <c r="M65" s="3">
        <v>1</v>
      </c>
      <c r="N65" s="3">
        <v>1</v>
      </c>
      <c r="O65" s="3">
        <v>1</v>
      </c>
      <c r="P65" s="3">
        <v>1</v>
      </c>
      <c r="Q65" s="3">
        <v>1</v>
      </c>
      <c r="R65" s="3">
        <v>0.99990000000000001</v>
      </c>
      <c r="S65" s="3">
        <v>0.99970999999999999</v>
      </c>
      <c r="T65" s="3">
        <v>0.99917999999999996</v>
      </c>
      <c r="U65" s="3">
        <v>0.99787999999999999</v>
      </c>
      <c r="V65" s="3">
        <v>0.99492000000000003</v>
      </c>
      <c r="W65" s="3">
        <v>0.98839999999999995</v>
      </c>
      <c r="X65" s="3">
        <v>0.97614999999999996</v>
      </c>
      <c r="Y65" s="3">
        <v>0.95448999999999995</v>
      </c>
      <c r="Z65" s="3">
        <v>0.91923999999999995</v>
      </c>
      <c r="AA65" s="3">
        <v>0.86650000000000005</v>
      </c>
      <c r="AB65" s="3">
        <v>0.79388999999999998</v>
      </c>
      <c r="AC65" s="3">
        <v>0.69847000000000004</v>
      </c>
      <c r="AD65" s="3">
        <v>0.59094999999999998</v>
      </c>
      <c r="AE65" s="3">
        <v>0.47608</v>
      </c>
      <c r="AF65" s="3">
        <v>0.36316999999999999</v>
      </c>
      <c r="AG65" s="3">
        <v>0.26108999999999999</v>
      </c>
      <c r="AH65" s="3">
        <v>0.17619000000000001</v>
      </c>
      <c r="AI65" s="3">
        <v>0.11123</v>
      </c>
      <c r="AJ65" s="3">
        <v>3.6800000000000001E-3</v>
      </c>
      <c r="AK65" s="3">
        <v>0</v>
      </c>
      <c r="AL65" s="5">
        <f>Points[[#This Row],[8+]]-Points[[#This Row],[9+]]</f>
        <v>0</v>
      </c>
      <c r="AM65" s="5">
        <f>Points[[#This Row],[9+]]-Points[[#This Row],[10+]]</f>
        <v>0</v>
      </c>
      <c r="AN65" s="5">
        <f>Points[[#This Row],[10+]]-Points[[#This Row],[11+]]</f>
        <v>0</v>
      </c>
      <c r="AO65" s="5">
        <f>Points[[#This Row],[11+]]-Points[[#This Row],[12+]]</f>
        <v>0</v>
      </c>
      <c r="AP65" s="5">
        <f>Points[[#This Row],[12+]]-Points[[#This Row],[13+]]</f>
        <v>0</v>
      </c>
      <c r="AQ65" s="5">
        <f>Points[[#This Row],[13+]]-Points[[#This Row],[14+]]</f>
        <v>0</v>
      </c>
      <c r="AR65" s="5">
        <f>Points[[#This Row],[14+]]-Points[[#This Row],[15+]]</f>
        <v>0</v>
      </c>
      <c r="AS65" s="5">
        <f>Points[[#This Row],[15+]]-Points[[#This Row],[16+]]</f>
        <v>0</v>
      </c>
      <c r="AT65" s="5">
        <f>Points[[#This Row],[16+]]-Points[[#This Row],[17+]]</f>
        <v>0</v>
      </c>
      <c r="AU65" s="5">
        <f>Points[[#This Row],[17+]]-Points[[#This Row],[18+]]</f>
        <v>9.9999999999988987E-5</v>
      </c>
      <c r="AV65" s="5">
        <f>Points[[#This Row],[18+]]-Points[[#This Row],[19+]]</f>
        <v>1.9000000000002348E-4</v>
      </c>
      <c r="AW65" s="5">
        <f>Points[[#This Row],[19+]]-Points[[#This Row],[20+]]</f>
        <v>5.3000000000003045E-4</v>
      </c>
      <c r="AX65" s="5">
        <f>Points[[#This Row],[20+]]-Points[[#This Row],[21+]]</f>
        <v>1.2999999999999678E-3</v>
      </c>
      <c r="AY65" s="5">
        <f>Points[[#This Row],[21+]]-Points[[#This Row],[22+]]</f>
        <v>2.9599999999999627E-3</v>
      </c>
      <c r="AZ65" s="5">
        <f>Points[[#This Row],[22+]]-Points[[#This Row],[23+]]</f>
        <v>6.5200000000000813E-3</v>
      </c>
      <c r="BA65" s="5">
        <f>Points[[#This Row],[23+]]-Points[[#This Row],[24+]]</f>
        <v>1.2249999999999983E-2</v>
      </c>
      <c r="BB65" s="5">
        <f>Points[[#This Row],[24+]]-Points[[#This Row],[25+]]</f>
        <v>2.1660000000000013E-2</v>
      </c>
      <c r="BC65" s="5">
        <f>Points[[#This Row],[25+]]-Points[[#This Row],[26+]]</f>
        <v>3.5250000000000004E-2</v>
      </c>
      <c r="BD65" s="5">
        <f>Points[[#This Row],[26+]]-Points[[#This Row],[27+]]</f>
        <v>5.2739999999999898E-2</v>
      </c>
      <c r="BE65" s="5">
        <f>Points[[#This Row],[27+]]-Points[[#This Row],[28+]]</f>
        <v>7.2610000000000063E-2</v>
      </c>
      <c r="BF65" s="5">
        <f>Points[[#This Row],[28+]]-Points[[#This Row],[29+]]</f>
        <v>9.5419999999999949E-2</v>
      </c>
      <c r="BG65" s="5">
        <f>Points[[#This Row],[29+]]-Points[[#This Row],[30+]]</f>
        <v>0.10752000000000006</v>
      </c>
      <c r="BH65" s="5">
        <f>Points[[#This Row],[30+]]-Points[[#This Row],[31+]]</f>
        <v>0.11486999999999997</v>
      </c>
      <c r="BI65" s="5">
        <f>Points[[#This Row],[31+]]-Points[[#This Row],[32+]]</f>
        <v>0.11291000000000001</v>
      </c>
      <c r="BJ65" s="5">
        <f>Points[[#This Row],[32+]]-Points[[#This Row],[33+]]</f>
        <v>0.10208</v>
      </c>
      <c r="BK65" s="5">
        <f>Points[[#This Row],[33+]]-Points[[#This Row],[34+]]</f>
        <v>8.4899999999999975E-2</v>
      </c>
      <c r="BL65" s="5">
        <f>Points[[#This Row],[34+]]-Points[[#This Row],[35+]]</f>
        <v>6.4960000000000018E-2</v>
      </c>
      <c r="BM65" s="5">
        <f>Points[[#This Row],[35+]]-Points[[#This Row],[40+]]</f>
        <v>0.10754999999999999</v>
      </c>
      <c r="BN65" s="5">
        <f>Points[[#This Row],[40+]]-Points[[#This Row],[45+]]</f>
        <v>3.6800000000000001E-3</v>
      </c>
    </row>
    <row r="66" spans="1:66" x14ac:dyDescent="0.25">
      <c r="A66" s="10">
        <v>22400721</v>
      </c>
      <c r="B66" s="4" t="s">
        <v>76</v>
      </c>
      <c r="C66" s="4" t="s">
        <v>83</v>
      </c>
      <c r="D66" s="11">
        <v>0.8125</v>
      </c>
      <c r="E66" s="6" t="str">
        <f>HYPERLINK("https://www.nba.com/stats/player/1630178/boxscores-traditional", "Tyrese Maxey")</f>
        <v>Tyrese Maxey</v>
      </c>
      <c r="F66">
        <v>35.6</v>
      </c>
      <c r="G66" s="4">
        <v>5.7480000000000002</v>
      </c>
      <c r="H66" s="3">
        <v>1</v>
      </c>
      <c r="I66" s="3">
        <v>1</v>
      </c>
      <c r="J66" s="3">
        <v>1</v>
      </c>
      <c r="K66" s="3">
        <v>1</v>
      </c>
      <c r="L66" s="3">
        <v>1</v>
      </c>
      <c r="M66" s="3">
        <v>0.99995999999999996</v>
      </c>
      <c r="N66" s="3">
        <v>0.99992000000000003</v>
      </c>
      <c r="O66" s="3">
        <v>0.99983</v>
      </c>
      <c r="P66" s="3">
        <v>0.99968000000000001</v>
      </c>
      <c r="Q66" s="3">
        <v>0.99939999999999996</v>
      </c>
      <c r="R66" s="3">
        <v>0.99888999999999994</v>
      </c>
      <c r="S66" s="3">
        <v>0.99807000000000001</v>
      </c>
      <c r="T66" s="3">
        <v>0.99663999999999997</v>
      </c>
      <c r="U66" s="3">
        <v>0.99446000000000001</v>
      </c>
      <c r="V66" s="3">
        <v>0.99111000000000005</v>
      </c>
      <c r="W66" s="3">
        <v>0.98573999999999995</v>
      </c>
      <c r="X66" s="3">
        <v>0.97831000000000001</v>
      </c>
      <c r="Y66" s="3">
        <v>0.96711999999999998</v>
      </c>
      <c r="Z66" s="3">
        <v>0.95254000000000005</v>
      </c>
      <c r="AA66" s="3">
        <v>0.93318999999999996</v>
      </c>
      <c r="AB66" s="3">
        <v>0.90658000000000005</v>
      </c>
      <c r="AC66" s="3">
        <v>0.87492999999999999</v>
      </c>
      <c r="AD66" s="3">
        <v>0.83398000000000005</v>
      </c>
      <c r="AE66" s="3">
        <v>0.78813999999999995</v>
      </c>
      <c r="AF66" s="3">
        <v>0.73565000000000003</v>
      </c>
      <c r="AG66" s="3">
        <v>0.67364000000000002</v>
      </c>
      <c r="AH66" s="3">
        <v>0.61026000000000002</v>
      </c>
      <c r="AI66" s="3">
        <v>0.53983000000000003</v>
      </c>
      <c r="AJ66" s="3">
        <v>0.22065000000000001</v>
      </c>
      <c r="AK66" s="3">
        <v>5.0500000000000003E-2</v>
      </c>
      <c r="AL66" s="5">
        <f>Points[[#This Row],[8+]]-Points[[#This Row],[9+]]</f>
        <v>0</v>
      </c>
      <c r="AM66" s="5">
        <f>Points[[#This Row],[9+]]-Points[[#This Row],[10+]]</f>
        <v>0</v>
      </c>
      <c r="AN66" s="5">
        <f>Points[[#This Row],[10+]]-Points[[#This Row],[11+]]</f>
        <v>0</v>
      </c>
      <c r="AO66" s="5">
        <f>Points[[#This Row],[11+]]-Points[[#This Row],[12+]]</f>
        <v>0</v>
      </c>
      <c r="AP66" s="5">
        <f>Points[[#This Row],[12+]]-Points[[#This Row],[13+]]</f>
        <v>4.0000000000040004E-5</v>
      </c>
      <c r="AQ66" s="5">
        <f>Points[[#This Row],[13+]]-Points[[#This Row],[14+]]</f>
        <v>3.9999999999928981E-5</v>
      </c>
      <c r="AR66" s="5">
        <f>Points[[#This Row],[14+]]-Points[[#This Row],[15+]]</f>
        <v>9.0000000000034497E-5</v>
      </c>
      <c r="AS66" s="5">
        <f>Points[[#This Row],[15+]]-Points[[#This Row],[16+]]</f>
        <v>1.4999999999998348E-4</v>
      </c>
      <c r="AT66" s="5">
        <f>Points[[#This Row],[16+]]-Points[[#This Row],[17+]]</f>
        <v>2.8000000000005798E-4</v>
      </c>
      <c r="AU66" s="5">
        <f>Points[[#This Row],[17+]]-Points[[#This Row],[18+]]</f>
        <v>5.1000000000001044E-4</v>
      </c>
      <c r="AV66" s="5">
        <f>Points[[#This Row],[18+]]-Points[[#This Row],[19+]]</f>
        <v>8.1999999999993189E-4</v>
      </c>
      <c r="AW66" s="5">
        <f>Points[[#This Row],[19+]]-Points[[#This Row],[20+]]</f>
        <v>1.4300000000000423E-3</v>
      </c>
      <c r="AX66" s="5">
        <f>Points[[#This Row],[20+]]-Points[[#This Row],[21+]]</f>
        <v>2.1799999999999597E-3</v>
      </c>
      <c r="AY66" s="5">
        <f>Points[[#This Row],[21+]]-Points[[#This Row],[22+]]</f>
        <v>3.3499999999999641E-3</v>
      </c>
      <c r="AZ66" s="5">
        <f>Points[[#This Row],[22+]]-Points[[#This Row],[23+]]</f>
        <v>5.3700000000000969E-3</v>
      </c>
      <c r="BA66" s="5">
        <f>Points[[#This Row],[23+]]-Points[[#This Row],[24+]]</f>
        <v>7.4299999999999367E-3</v>
      </c>
      <c r="BB66" s="5">
        <f>Points[[#This Row],[24+]]-Points[[#This Row],[25+]]</f>
        <v>1.1190000000000033E-2</v>
      </c>
      <c r="BC66" s="5">
        <f>Points[[#This Row],[25+]]-Points[[#This Row],[26+]]</f>
        <v>1.4579999999999926E-2</v>
      </c>
      <c r="BD66" s="5">
        <f>Points[[#This Row],[26+]]-Points[[#This Row],[27+]]</f>
        <v>1.9350000000000089E-2</v>
      </c>
      <c r="BE66" s="5">
        <f>Points[[#This Row],[27+]]-Points[[#This Row],[28+]]</f>
        <v>2.6609999999999912E-2</v>
      </c>
      <c r="BF66" s="5">
        <f>Points[[#This Row],[28+]]-Points[[#This Row],[29+]]</f>
        <v>3.1650000000000067E-2</v>
      </c>
      <c r="BG66" s="5">
        <f>Points[[#This Row],[29+]]-Points[[#This Row],[30+]]</f>
        <v>4.0949999999999931E-2</v>
      </c>
      <c r="BH66" s="5">
        <f>Points[[#This Row],[30+]]-Points[[#This Row],[31+]]</f>
        <v>4.5840000000000103E-2</v>
      </c>
      <c r="BI66" s="5">
        <f>Points[[#This Row],[31+]]-Points[[#This Row],[32+]]</f>
        <v>5.2489999999999926E-2</v>
      </c>
      <c r="BJ66" s="5">
        <f>Points[[#This Row],[32+]]-Points[[#This Row],[33+]]</f>
        <v>6.201000000000001E-2</v>
      </c>
      <c r="BK66" s="5">
        <f>Points[[#This Row],[33+]]-Points[[#This Row],[34+]]</f>
        <v>6.3379999999999992E-2</v>
      </c>
      <c r="BL66" s="5">
        <f>Points[[#This Row],[34+]]-Points[[#This Row],[35+]]</f>
        <v>7.0429999999999993E-2</v>
      </c>
      <c r="BM66" s="5">
        <f>Points[[#This Row],[35+]]-Points[[#This Row],[40+]]</f>
        <v>0.31918000000000002</v>
      </c>
      <c r="BN66" s="5">
        <f>Points[[#This Row],[40+]]-Points[[#This Row],[45+]]</f>
        <v>0.17015000000000002</v>
      </c>
    </row>
    <row r="67" spans="1:66" x14ac:dyDescent="0.25">
      <c r="A67" s="10">
        <v>22400721</v>
      </c>
      <c r="B67" s="4" t="s">
        <v>76</v>
      </c>
      <c r="C67" s="4" t="s">
        <v>83</v>
      </c>
      <c r="D67" s="11">
        <v>0.8125</v>
      </c>
      <c r="E67" s="6" t="str">
        <f>HYPERLINK("https://www.nba.com/stats/player/201569/boxscores-traditional", "Eric Gordon")</f>
        <v>Eric Gordon</v>
      </c>
      <c r="F67">
        <v>13.4</v>
      </c>
      <c r="G67" s="4">
        <v>1.3559999999999999</v>
      </c>
      <c r="H67" s="3">
        <v>0.99997000000000003</v>
      </c>
      <c r="I67" s="3">
        <v>0.99939999999999996</v>
      </c>
      <c r="J67" s="3">
        <v>0.99395999999999995</v>
      </c>
      <c r="K67" s="3">
        <v>0.96164000000000005</v>
      </c>
      <c r="L67" s="3">
        <v>0.84848999999999997</v>
      </c>
      <c r="M67" s="3">
        <v>0.61409000000000002</v>
      </c>
      <c r="N67" s="3">
        <v>0.32996999999999999</v>
      </c>
      <c r="O67" s="3">
        <v>0.11899999999999999</v>
      </c>
      <c r="P67" s="3">
        <v>2.743E-2</v>
      </c>
      <c r="Q67" s="3">
        <v>4.0200000000000001E-3</v>
      </c>
      <c r="R67" s="3">
        <v>3.5E-4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5">
        <f>Points[[#This Row],[8+]]-Points[[#This Row],[9+]]</f>
        <v>5.7000000000007045E-4</v>
      </c>
      <c r="AM67" s="5">
        <f>Points[[#This Row],[9+]]-Points[[#This Row],[10+]]</f>
        <v>5.4400000000000004E-3</v>
      </c>
      <c r="AN67" s="5">
        <f>Points[[#This Row],[10+]]-Points[[#This Row],[11+]]</f>
        <v>3.2319999999999904E-2</v>
      </c>
      <c r="AO67" s="5">
        <f>Points[[#This Row],[11+]]-Points[[#This Row],[12+]]</f>
        <v>0.11315000000000008</v>
      </c>
      <c r="AP67" s="5">
        <f>Points[[#This Row],[12+]]-Points[[#This Row],[13+]]</f>
        <v>0.23439999999999994</v>
      </c>
      <c r="AQ67" s="5">
        <f>Points[[#This Row],[13+]]-Points[[#This Row],[14+]]</f>
        <v>0.28412000000000004</v>
      </c>
      <c r="AR67" s="5">
        <f>Points[[#This Row],[14+]]-Points[[#This Row],[15+]]</f>
        <v>0.21096999999999999</v>
      </c>
      <c r="AS67" s="5">
        <f>Points[[#This Row],[15+]]-Points[[#This Row],[16+]]</f>
        <v>9.1569999999999999E-2</v>
      </c>
      <c r="AT67" s="5">
        <f>Points[[#This Row],[16+]]-Points[[#This Row],[17+]]</f>
        <v>2.341E-2</v>
      </c>
      <c r="AU67" s="5">
        <f>Points[[#This Row],[17+]]-Points[[#This Row],[18+]]</f>
        <v>3.6700000000000001E-3</v>
      </c>
      <c r="AV67" s="5">
        <f>Points[[#This Row],[18+]]-Points[[#This Row],[19+]]</f>
        <v>3.5E-4</v>
      </c>
      <c r="AW67" s="5">
        <f>Points[[#This Row],[19+]]-Points[[#This Row],[20+]]</f>
        <v>0</v>
      </c>
      <c r="AX67" s="5">
        <f>Points[[#This Row],[20+]]-Points[[#This Row],[21+]]</f>
        <v>0</v>
      </c>
      <c r="AY67" s="5">
        <f>Points[[#This Row],[21+]]-Points[[#This Row],[22+]]</f>
        <v>0</v>
      </c>
      <c r="AZ67" s="5">
        <f>Points[[#This Row],[22+]]-Points[[#This Row],[23+]]</f>
        <v>0</v>
      </c>
      <c r="BA67" s="5">
        <f>Points[[#This Row],[23+]]-Points[[#This Row],[24+]]</f>
        <v>0</v>
      </c>
      <c r="BB67" s="5">
        <f>Points[[#This Row],[24+]]-Points[[#This Row],[25+]]</f>
        <v>0</v>
      </c>
      <c r="BC67" s="5">
        <f>Points[[#This Row],[25+]]-Points[[#This Row],[26+]]</f>
        <v>0</v>
      </c>
      <c r="BD67" s="5">
        <f>Points[[#This Row],[26+]]-Points[[#This Row],[27+]]</f>
        <v>0</v>
      </c>
      <c r="BE67" s="5">
        <f>Points[[#This Row],[27+]]-Points[[#This Row],[28+]]</f>
        <v>0</v>
      </c>
      <c r="BF67" s="5">
        <f>Points[[#This Row],[28+]]-Points[[#This Row],[29+]]</f>
        <v>0</v>
      </c>
      <c r="BG67" s="5">
        <f>Points[[#This Row],[29+]]-Points[[#This Row],[30+]]</f>
        <v>0</v>
      </c>
      <c r="BH67" s="5">
        <f>Points[[#This Row],[30+]]-Points[[#This Row],[31+]]</f>
        <v>0</v>
      </c>
      <c r="BI67" s="5">
        <f>Points[[#This Row],[31+]]-Points[[#This Row],[32+]]</f>
        <v>0</v>
      </c>
      <c r="BJ67" s="5">
        <f>Points[[#This Row],[32+]]-Points[[#This Row],[33+]]</f>
        <v>0</v>
      </c>
      <c r="BK67" s="5">
        <f>Points[[#This Row],[33+]]-Points[[#This Row],[34+]]</f>
        <v>0</v>
      </c>
      <c r="BL67" s="5">
        <f>Points[[#This Row],[34+]]-Points[[#This Row],[35+]]</f>
        <v>0</v>
      </c>
      <c r="BM67" s="5">
        <f>Points[[#This Row],[35+]]-Points[[#This Row],[40+]]</f>
        <v>0</v>
      </c>
      <c r="BN67" s="5">
        <f>Points[[#This Row],[40+]]-Points[[#This Row],[45+]]</f>
        <v>0</v>
      </c>
    </row>
    <row r="68" spans="1:66" x14ac:dyDescent="0.25">
      <c r="A68" s="10">
        <v>22400721</v>
      </c>
      <c r="B68" s="4" t="s">
        <v>76</v>
      </c>
      <c r="C68" s="4" t="s">
        <v>83</v>
      </c>
      <c r="D68" s="11">
        <v>0.8125</v>
      </c>
      <c r="E68" s="6" t="str">
        <f>HYPERLINK("https://www.nba.com/stats/player/202331/boxscores-traditional", "Paul George")</f>
        <v>Paul George</v>
      </c>
      <c r="F68">
        <v>23.4</v>
      </c>
      <c r="G68" s="4">
        <v>6.468</v>
      </c>
      <c r="H68" s="3">
        <v>0.99134</v>
      </c>
      <c r="I68" s="3">
        <v>0.98712999999999995</v>
      </c>
      <c r="J68" s="3">
        <v>0.98077000000000003</v>
      </c>
      <c r="K68" s="3">
        <v>0.97257000000000005</v>
      </c>
      <c r="L68" s="3">
        <v>0.96079999999999999</v>
      </c>
      <c r="M68" s="3">
        <v>0.94630000000000003</v>
      </c>
      <c r="N68" s="3">
        <v>0.92647000000000002</v>
      </c>
      <c r="O68" s="3">
        <v>0.9032</v>
      </c>
      <c r="P68" s="3">
        <v>0.87285999999999997</v>
      </c>
      <c r="Q68" s="3">
        <v>0.83891000000000004</v>
      </c>
      <c r="R68" s="3">
        <v>0.79673000000000005</v>
      </c>
      <c r="S68" s="3">
        <v>0.75175000000000003</v>
      </c>
      <c r="T68" s="3">
        <v>0.70194000000000001</v>
      </c>
      <c r="U68" s="3">
        <v>0.64431000000000005</v>
      </c>
      <c r="V68" s="3">
        <v>0.58706000000000003</v>
      </c>
      <c r="W68" s="3">
        <v>0.52392000000000005</v>
      </c>
      <c r="X68" s="3">
        <v>0.46414</v>
      </c>
      <c r="Y68" s="3">
        <v>0.40128999999999998</v>
      </c>
      <c r="Z68" s="3">
        <v>0.34458</v>
      </c>
      <c r="AA68" s="3">
        <v>0.28774</v>
      </c>
      <c r="AB68" s="3">
        <v>0.23885000000000001</v>
      </c>
      <c r="AC68" s="3">
        <v>0.19214999999999999</v>
      </c>
      <c r="AD68" s="3">
        <v>0.15386</v>
      </c>
      <c r="AE68" s="3">
        <v>0.11899999999999999</v>
      </c>
      <c r="AF68" s="3">
        <v>9.1759999999999994E-2</v>
      </c>
      <c r="AG68" s="3">
        <v>6.9440000000000002E-2</v>
      </c>
      <c r="AH68" s="3">
        <v>5.0500000000000003E-2</v>
      </c>
      <c r="AI68" s="3">
        <v>3.6729999999999999E-2</v>
      </c>
      <c r="AJ68" s="3">
        <v>5.0800000000000003E-3</v>
      </c>
      <c r="AK68" s="3">
        <v>4.2000000000000002E-4</v>
      </c>
      <c r="AL68" s="5">
        <f>Points[[#This Row],[8+]]-Points[[#This Row],[9+]]</f>
        <v>4.210000000000047E-3</v>
      </c>
      <c r="AM68" s="5">
        <f>Points[[#This Row],[9+]]-Points[[#This Row],[10+]]</f>
        <v>6.3599999999999213E-3</v>
      </c>
      <c r="AN68" s="5">
        <f>Points[[#This Row],[10+]]-Points[[#This Row],[11+]]</f>
        <v>8.1999999999999851E-3</v>
      </c>
      <c r="AO68" s="5">
        <f>Points[[#This Row],[11+]]-Points[[#This Row],[12+]]</f>
        <v>1.1770000000000058E-2</v>
      </c>
      <c r="AP68" s="5">
        <f>Points[[#This Row],[12+]]-Points[[#This Row],[13+]]</f>
        <v>1.4499999999999957E-2</v>
      </c>
      <c r="AQ68" s="5">
        <f>Points[[#This Row],[13+]]-Points[[#This Row],[14+]]</f>
        <v>1.9830000000000014E-2</v>
      </c>
      <c r="AR68" s="5">
        <f>Points[[#This Row],[14+]]-Points[[#This Row],[15+]]</f>
        <v>2.3270000000000013E-2</v>
      </c>
      <c r="AS68" s="5">
        <f>Points[[#This Row],[15+]]-Points[[#This Row],[16+]]</f>
        <v>3.0340000000000034E-2</v>
      </c>
      <c r="AT68" s="5">
        <f>Points[[#This Row],[16+]]-Points[[#This Row],[17+]]</f>
        <v>3.3949999999999925E-2</v>
      </c>
      <c r="AU68" s="5">
        <f>Points[[#This Row],[17+]]-Points[[#This Row],[18+]]</f>
        <v>4.2179999999999995E-2</v>
      </c>
      <c r="AV68" s="5">
        <f>Points[[#This Row],[18+]]-Points[[#This Row],[19+]]</f>
        <v>4.498000000000002E-2</v>
      </c>
      <c r="AW68" s="5">
        <f>Points[[#This Row],[19+]]-Points[[#This Row],[20+]]</f>
        <v>4.9810000000000021E-2</v>
      </c>
      <c r="AX68" s="5">
        <f>Points[[#This Row],[20+]]-Points[[#This Row],[21+]]</f>
        <v>5.7629999999999959E-2</v>
      </c>
      <c r="AY68" s="5">
        <f>Points[[#This Row],[21+]]-Points[[#This Row],[22+]]</f>
        <v>5.7250000000000023E-2</v>
      </c>
      <c r="AZ68" s="5">
        <f>Points[[#This Row],[22+]]-Points[[#This Row],[23+]]</f>
        <v>6.3139999999999974E-2</v>
      </c>
      <c r="BA68" s="5">
        <f>Points[[#This Row],[23+]]-Points[[#This Row],[24+]]</f>
        <v>5.9780000000000055E-2</v>
      </c>
      <c r="BB68" s="5">
        <f>Points[[#This Row],[24+]]-Points[[#This Row],[25+]]</f>
        <v>6.2850000000000017E-2</v>
      </c>
      <c r="BC68" s="5">
        <f>Points[[#This Row],[25+]]-Points[[#This Row],[26+]]</f>
        <v>5.6709999999999983E-2</v>
      </c>
      <c r="BD68" s="5">
        <f>Points[[#This Row],[26+]]-Points[[#This Row],[27+]]</f>
        <v>5.6840000000000002E-2</v>
      </c>
      <c r="BE68" s="5">
        <f>Points[[#This Row],[27+]]-Points[[#This Row],[28+]]</f>
        <v>4.8889999999999989E-2</v>
      </c>
      <c r="BF68" s="5">
        <f>Points[[#This Row],[28+]]-Points[[#This Row],[29+]]</f>
        <v>4.6700000000000019E-2</v>
      </c>
      <c r="BG68" s="5">
        <f>Points[[#This Row],[29+]]-Points[[#This Row],[30+]]</f>
        <v>3.8289999999999991E-2</v>
      </c>
      <c r="BH68" s="5">
        <f>Points[[#This Row],[30+]]-Points[[#This Row],[31+]]</f>
        <v>3.4860000000000002E-2</v>
      </c>
      <c r="BI68" s="5">
        <f>Points[[#This Row],[31+]]-Points[[#This Row],[32+]]</f>
        <v>2.724E-2</v>
      </c>
      <c r="BJ68" s="5">
        <f>Points[[#This Row],[32+]]-Points[[#This Row],[33+]]</f>
        <v>2.2319999999999993E-2</v>
      </c>
      <c r="BK68" s="5">
        <f>Points[[#This Row],[33+]]-Points[[#This Row],[34+]]</f>
        <v>1.8939999999999999E-2</v>
      </c>
      <c r="BL68" s="5">
        <f>Points[[#This Row],[34+]]-Points[[#This Row],[35+]]</f>
        <v>1.3770000000000004E-2</v>
      </c>
      <c r="BM68" s="5">
        <f>Points[[#This Row],[35+]]-Points[[#This Row],[40+]]</f>
        <v>3.1649999999999998E-2</v>
      </c>
      <c r="BN68" s="5">
        <f>Points[[#This Row],[40+]]-Points[[#This Row],[45+]]</f>
        <v>4.6600000000000001E-3</v>
      </c>
    </row>
    <row r="69" spans="1:66" x14ac:dyDescent="0.25">
      <c r="A69" s="10">
        <v>22400721</v>
      </c>
      <c r="B69" s="4" t="s">
        <v>76</v>
      </c>
      <c r="C69" s="4" t="s">
        <v>83</v>
      </c>
      <c r="D69" s="11">
        <v>0.8125</v>
      </c>
      <c r="E69" s="6" t="str">
        <f>HYPERLINK("https://www.nba.com/stats/player/1627824/boxscores-traditional", "Guerschon Yabusele")</f>
        <v>Guerschon Yabusele</v>
      </c>
      <c r="F69">
        <v>17.399999999999999</v>
      </c>
      <c r="G69" s="4">
        <v>6.28</v>
      </c>
      <c r="H69" s="3">
        <v>0.93318999999999996</v>
      </c>
      <c r="I69" s="3">
        <v>0.90988000000000002</v>
      </c>
      <c r="J69" s="3">
        <v>0.88100000000000001</v>
      </c>
      <c r="K69" s="3">
        <v>0.84614</v>
      </c>
      <c r="L69" s="3">
        <v>0.80510999999999999</v>
      </c>
      <c r="M69" s="3">
        <v>0.75804000000000005</v>
      </c>
      <c r="N69" s="3">
        <v>0.70540000000000003</v>
      </c>
      <c r="O69" s="3">
        <v>0.64802999999999999</v>
      </c>
      <c r="P69" s="3">
        <v>0.58706000000000003</v>
      </c>
      <c r="Q69" s="3">
        <v>0.52392000000000005</v>
      </c>
      <c r="R69" s="3">
        <v>0.46017000000000002</v>
      </c>
      <c r="S69" s="3">
        <v>0.40128999999999998</v>
      </c>
      <c r="T69" s="3">
        <v>0.34089999999999998</v>
      </c>
      <c r="U69" s="3">
        <v>0.28433999999999998</v>
      </c>
      <c r="V69" s="3">
        <v>0.23269999999999999</v>
      </c>
      <c r="W69" s="3">
        <v>0.18673000000000001</v>
      </c>
      <c r="X69" s="3">
        <v>0.14685999999999999</v>
      </c>
      <c r="Y69" s="3">
        <v>0.11314</v>
      </c>
      <c r="Z69" s="3">
        <v>8.5339999999999999E-2</v>
      </c>
      <c r="AA69" s="3">
        <v>6.3009999999999997E-2</v>
      </c>
      <c r="AB69" s="3">
        <v>4.5510000000000002E-2</v>
      </c>
      <c r="AC69" s="3">
        <v>3.2160000000000001E-2</v>
      </c>
      <c r="AD69" s="3">
        <v>2.222E-2</v>
      </c>
      <c r="AE69" s="3">
        <v>1.4999999999999999E-2</v>
      </c>
      <c r="AF69" s="3">
        <v>1.017E-2</v>
      </c>
      <c r="AG69" s="3">
        <v>6.5700000000000003E-3</v>
      </c>
      <c r="AH69" s="3">
        <v>4.15E-3</v>
      </c>
      <c r="AI69" s="3">
        <v>2.5600000000000002E-3</v>
      </c>
      <c r="AJ69" s="3">
        <v>1.6000000000000001E-4</v>
      </c>
      <c r="AK69" s="3">
        <v>0</v>
      </c>
      <c r="AL69" s="5">
        <f>Points[[#This Row],[8+]]-Points[[#This Row],[9+]]</f>
        <v>2.3309999999999942E-2</v>
      </c>
      <c r="AM69" s="5">
        <f>Points[[#This Row],[9+]]-Points[[#This Row],[10+]]</f>
        <v>2.8880000000000017E-2</v>
      </c>
      <c r="AN69" s="5">
        <f>Points[[#This Row],[10+]]-Points[[#This Row],[11+]]</f>
        <v>3.4860000000000002E-2</v>
      </c>
      <c r="AO69" s="5">
        <f>Points[[#This Row],[11+]]-Points[[#This Row],[12+]]</f>
        <v>4.1030000000000011E-2</v>
      </c>
      <c r="AP69" s="5">
        <f>Points[[#This Row],[12+]]-Points[[#This Row],[13+]]</f>
        <v>4.7069999999999945E-2</v>
      </c>
      <c r="AQ69" s="5">
        <f>Points[[#This Row],[13+]]-Points[[#This Row],[14+]]</f>
        <v>5.264000000000002E-2</v>
      </c>
      <c r="AR69" s="5">
        <f>Points[[#This Row],[14+]]-Points[[#This Row],[15+]]</f>
        <v>5.7370000000000032E-2</v>
      </c>
      <c r="AS69" s="5">
        <f>Points[[#This Row],[15+]]-Points[[#This Row],[16+]]</f>
        <v>6.0969999999999969E-2</v>
      </c>
      <c r="AT69" s="5">
        <f>Points[[#This Row],[16+]]-Points[[#This Row],[17+]]</f>
        <v>6.3139999999999974E-2</v>
      </c>
      <c r="AU69" s="5">
        <f>Points[[#This Row],[17+]]-Points[[#This Row],[18+]]</f>
        <v>6.3750000000000029E-2</v>
      </c>
      <c r="AV69" s="5">
        <f>Points[[#This Row],[18+]]-Points[[#This Row],[19+]]</f>
        <v>5.8880000000000043E-2</v>
      </c>
      <c r="AW69" s="5">
        <f>Points[[#This Row],[19+]]-Points[[#This Row],[20+]]</f>
        <v>6.0389999999999999E-2</v>
      </c>
      <c r="AX69" s="5">
        <f>Points[[#This Row],[20+]]-Points[[#This Row],[21+]]</f>
        <v>5.6559999999999999E-2</v>
      </c>
      <c r="AY69" s="5">
        <f>Points[[#This Row],[21+]]-Points[[#This Row],[22+]]</f>
        <v>5.1639999999999991E-2</v>
      </c>
      <c r="AZ69" s="5">
        <f>Points[[#This Row],[22+]]-Points[[#This Row],[23+]]</f>
        <v>4.5969999999999983E-2</v>
      </c>
      <c r="BA69" s="5">
        <f>Points[[#This Row],[23+]]-Points[[#This Row],[24+]]</f>
        <v>3.9870000000000017E-2</v>
      </c>
      <c r="BB69" s="5">
        <f>Points[[#This Row],[24+]]-Points[[#This Row],[25+]]</f>
        <v>3.3719999999999986E-2</v>
      </c>
      <c r="BC69" s="5">
        <f>Points[[#This Row],[25+]]-Points[[#This Row],[26+]]</f>
        <v>2.7800000000000005E-2</v>
      </c>
      <c r="BD69" s="5">
        <f>Points[[#This Row],[26+]]-Points[[#This Row],[27+]]</f>
        <v>2.2330000000000003E-2</v>
      </c>
      <c r="BE69" s="5">
        <f>Points[[#This Row],[27+]]-Points[[#This Row],[28+]]</f>
        <v>1.7499999999999995E-2</v>
      </c>
      <c r="BF69" s="5">
        <f>Points[[#This Row],[28+]]-Points[[#This Row],[29+]]</f>
        <v>1.3350000000000001E-2</v>
      </c>
      <c r="BG69" s="5">
        <f>Points[[#This Row],[29+]]-Points[[#This Row],[30+]]</f>
        <v>9.9400000000000009E-3</v>
      </c>
      <c r="BH69" s="5">
        <f>Points[[#This Row],[30+]]-Points[[#This Row],[31+]]</f>
        <v>7.2200000000000007E-3</v>
      </c>
      <c r="BI69" s="5">
        <f>Points[[#This Row],[31+]]-Points[[#This Row],[32+]]</f>
        <v>4.8299999999999992E-3</v>
      </c>
      <c r="BJ69" s="5">
        <f>Points[[#This Row],[32+]]-Points[[#This Row],[33+]]</f>
        <v>3.5999999999999999E-3</v>
      </c>
      <c r="BK69" s="5">
        <f>Points[[#This Row],[33+]]-Points[[#This Row],[34+]]</f>
        <v>2.4200000000000003E-3</v>
      </c>
      <c r="BL69" s="5">
        <f>Points[[#This Row],[34+]]-Points[[#This Row],[35+]]</f>
        <v>1.5899999999999998E-3</v>
      </c>
      <c r="BM69" s="5">
        <f>Points[[#This Row],[35+]]-Points[[#This Row],[40+]]</f>
        <v>2.4000000000000002E-3</v>
      </c>
      <c r="BN69" s="5">
        <f>Points[[#This Row],[40+]]-Points[[#This Row],[45+]]</f>
        <v>1.6000000000000001E-4</v>
      </c>
    </row>
    <row r="70" spans="1:66" x14ac:dyDescent="0.25">
      <c r="A70" s="10">
        <v>22400721</v>
      </c>
      <c r="B70" s="4" t="s">
        <v>76</v>
      </c>
      <c r="C70" s="4" t="s">
        <v>83</v>
      </c>
      <c r="D70" s="11">
        <v>0.8125</v>
      </c>
      <c r="E70" s="6" t="str">
        <f>HYPERLINK("https://www.nba.com/stats/player/1626162/boxscores-traditional", "Kelly Oubre Jr.")</f>
        <v>Kelly Oubre Jr.</v>
      </c>
      <c r="F70">
        <v>15.6</v>
      </c>
      <c r="G70" s="4">
        <v>7.31</v>
      </c>
      <c r="H70" s="3">
        <v>0.85082999999999998</v>
      </c>
      <c r="I70" s="3">
        <v>0.81594</v>
      </c>
      <c r="J70" s="3">
        <v>0.77934999999999999</v>
      </c>
      <c r="K70" s="3">
        <v>0.73565000000000003</v>
      </c>
      <c r="L70" s="3">
        <v>0.68793000000000004</v>
      </c>
      <c r="M70" s="3">
        <v>0.64058000000000004</v>
      </c>
      <c r="N70" s="3">
        <v>0.58706000000000003</v>
      </c>
      <c r="O70" s="3">
        <v>0.53188000000000002</v>
      </c>
      <c r="P70" s="3">
        <v>0.48005999999999999</v>
      </c>
      <c r="Q70" s="3">
        <v>0.42465000000000003</v>
      </c>
      <c r="R70" s="3">
        <v>0.37069999999999997</v>
      </c>
      <c r="S70" s="3">
        <v>0.31918000000000002</v>
      </c>
      <c r="T70" s="3">
        <v>0.27424999999999999</v>
      </c>
      <c r="U70" s="3">
        <v>0.22964999999999999</v>
      </c>
      <c r="V70" s="3">
        <v>0.18942999999999999</v>
      </c>
      <c r="W70" s="3">
        <v>0.15625</v>
      </c>
      <c r="X70" s="3">
        <v>0.12506999999999999</v>
      </c>
      <c r="Y70" s="3">
        <v>9.8530000000000006E-2</v>
      </c>
      <c r="Z70" s="3">
        <v>7.7799999999999994E-2</v>
      </c>
      <c r="AA70" s="3">
        <v>5.9380000000000002E-2</v>
      </c>
      <c r="AB70" s="3">
        <v>4.4569999999999999E-2</v>
      </c>
      <c r="AC70" s="3">
        <v>3.3619999999999997E-2</v>
      </c>
      <c r="AD70" s="3">
        <v>2.4420000000000001E-2</v>
      </c>
      <c r="AE70" s="3">
        <v>1.7430000000000001E-2</v>
      </c>
      <c r="AF70" s="3">
        <v>1.255E-2</v>
      </c>
      <c r="AG70" s="3">
        <v>8.6599999999999993E-3</v>
      </c>
      <c r="AH70" s="3">
        <v>5.8700000000000002E-3</v>
      </c>
      <c r="AI70" s="3">
        <v>4.0200000000000001E-3</v>
      </c>
      <c r="AJ70" s="3">
        <v>4.2000000000000002E-4</v>
      </c>
      <c r="AK70" s="3">
        <v>0</v>
      </c>
      <c r="AL70" s="5">
        <f>Points[[#This Row],[8+]]-Points[[#This Row],[9+]]</f>
        <v>3.4889999999999977E-2</v>
      </c>
      <c r="AM70" s="5">
        <f>Points[[#This Row],[9+]]-Points[[#This Row],[10+]]</f>
        <v>3.6590000000000011E-2</v>
      </c>
      <c r="AN70" s="5">
        <f>Points[[#This Row],[10+]]-Points[[#This Row],[11+]]</f>
        <v>4.3699999999999961E-2</v>
      </c>
      <c r="AO70" s="5">
        <f>Points[[#This Row],[11+]]-Points[[#This Row],[12+]]</f>
        <v>4.7719999999999985E-2</v>
      </c>
      <c r="AP70" s="5">
        <f>Points[[#This Row],[12+]]-Points[[#This Row],[13+]]</f>
        <v>4.7350000000000003E-2</v>
      </c>
      <c r="AQ70" s="5">
        <f>Points[[#This Row],[13+]]-Points[[#This Row],[14+]]</f>
        <v>5.3520000000000012E-2</v>
      </c>
      <c r="AR70" s="5">
        <f>Points[[#This Row],[14+]]-Points[[#This Row],[15+]]</f>
        <v>5.5180000000000007E-2</v>
      </c>
      <c r="AS70" s="5">
        <f>Points[[#This Row],[15+]]-Points[[#This Row],[16+]]</f>
        <v>5.1820000000000033E-2</v>
      </c>
      <c r="AT70" s="5">
        <f>Points[[#This Row],[16+]]-Points[[#This Row],[17+]]</f>
        <v>5.5409999999999959E-2</v>
      </c>
      <c r="AU70" s="5">
        <f>Points[[#This Row],[17+]]-Points[[#This Row],[18+]]</f>
        <v>5.3950000000000053E-2</v>
      </c>
      <c r="AV70" s="5">
        <f>Points[[#This Row],[18+]]-Points[[#This Row],[19+]]</f>
        <v>5.1519999999999955E-2</v>
      </c>
      <c r="AW70" s="5">
        <f>Points[[#This Row],[19+]]-Points[[#This Row],[20+]]</f>
        <v>4.4930000000000025E-2</v>
      </c>
      <c r="AX70" s="5">
        <f>Points[[#This Row],[20+]]-Points[[#This Row],[21+]]</f>
        <v>4.4600000000000001E-2</v>
      </c>
      <c r="AY70" s="5">
        <f>Points[[#This Row],[21+]]-Points[[#This Row],[22+]]</f>
        <v>4.0220000000000006E-2</v>
      </c>
      <c r="AZ70" s="5">
        <f>Points[[#This Row],[22+]]-Points[[#This Row],[23+]]</f>
        <v>3.3179999999999987E-2</v>
      </c>
      <c r="BA70" s="5">
        <f>Points[[#This Row],[23+]]-Points[[#This Row],[24+]]</f>
        <v>3.1180000000000013E-2</v>
      </c>
      <c r="BB70" s="5">
        <f>Points[[#This Row],[24+]]-Points[[#This Row],[25+]]</f>
        <v>2.653999999999998E-2</v>
      </c>
      <c r="BC70" s="5">
        <f>Points[[#This Row],[25+]]-Points[[#This Row],[26+]]</f>
        <v>2.0730000000000012E-2</v>
      </c>
      <c r="BD70" s="5">
        <f>Points[[#This Row],[26+]]-Points[[#This Row],[27+]]</f>
        <v>1.8419999999999992E-2</v>
      </c>
      <c r="BE70" s="5">
        <f>Points[[#This Row],[27+]]-Points[[#This Row],[28+]]</f>
        <v>1.4810000000000004E-2</v>
      </c>
      <c r="BF70" s="5">
        <f>Points[[#This Row],[28+]]-Points[[#This Row],[29+]]</f>
        <v>1.0950000000000001E-2</v>
      </c>
      <c r="BG70" s="5">
        <f>Points[[#This Row],[29+]]-Points[[#This Row],[30+]]</f>
        <v>9.1999999999999964E-3</v>
      </c>
      <c r="BH70" s="5">
        <f>Points[[#This Row],[30+]]-Points[[#This Row],[31+]]</f>
        <v>6.9899999999999997E-3</v>
      </c>
      <c r="BI70" s="5">
        <f>Points[[#This Row],[31+]]-Points[[#This Row],[32+]]</f>
        <v>4.8800000000000007E-3</v>
      </c>
      <c r="BJ70" s="5">
        <f>Points[[#This Row],[32+]]-Points[[#This Row],[33+]]</f>
        <v>3.8900000000000011E-3</v>
      </c>
      <c r="BK70" s="5">
        <f>Points[[#This Row],[33+]]-Points[[#This Row],[34+]]</f>
        <v>2.7899999999999991E-3</v>
      </c>
      <c r="BL70" s="5">
        <f>Points[[#This Row],[34+]]-Points[[#This Row],[35+]]</f>
        <v>1.8500000000000001E-3</v>
      </c>
      <c r="BM70" s="5">
        <f>Points[[#This Row],[35+]]-Points[[#This Row],[40+]]</f>
        <v>3.5999999999999999E-3</v>
      </c>
      <c r="BN70" s="5">
        <f>Points[[#This Row],[40+]]-Points[[#This Row],[45+]]</f>
        <v>4.2000000000000002E-4</v>
      </c>
    </row>
    <row r="71" spans="1:66" x14ac:dyDescent="0.25">
      <c r="A71" s="10">
        <v>22400721</v>
      </c>
      <c r="B71" s="4" t="s">
        <v>76</v>
      </c>
      <c r="C71" s="4" t="s">
        <v>83</v>
      </c>
      <c r="D71" s="11">
        <v>0.8125</v>
      </c>
      <c r="E71" s="6" t="str">
        <f>HYPERLINK("https://www.nba.com/stats/player/1641741/boxscores-traditional", "Ricky Council IV")</f>
        <v>Ricky Council IV</v>
      </c>
      <c r="F71">
        <v>10.8</v>
      </c>
      <c r="G71" s="4">
        <v>3.3109999999999999</v>
      </c>
      <c r="H71" s="3">
        <v>0.80234000000000005</v>
      </c>
      <c r="I71" s="3">
        <v>0.70540000000000003</v>
      </c>
      <c r="J71" s="3">
        <v>0.59482999999999997</v>
      </c>
      <c r="K71" s="3">
        <v>0.47608</v>
      </c>
      <c r="L71" s="3">
        <v>0.35942000000000002</v>
      </c>
      <c r="M71" s="3">
        <v>0.25463000000000002</v>
      </c>
      <c r="N71" s="3">
        <v>0.16602</v>
      </c>
      <c r="O71" s="3">
        <v>0.10204000000000001</v>
      </c>
      <c r="P71" s="3">
        <v>5.8209999999999998E-2</v>
      </c>
      <c r="Q71" s="3">
        <v>3.074E-2</v>
      </c>
      <c r="R71" s="3">
        <v>1.4999999999999999E-2</v>
      </c>
      <c r="S71" s="3">
        <v>6.5700000000000003E-3</v>
      </c>
      <c r="T71" s="3">
        <v>2.7200000000000002E-3</v>
      </c>
      <c r="U71" s="3">
        <v>1.0399999999999999E-3</v>
      </c>
      <c r="V71" s="3">
        <v>3.6000000000000002E-4</v>
      </c>
      <c r="W71" s="3">
        <v>1.2E-4</v>
      </c>
      <c r="X71" s="3">
        <v>3.0000000000000001E-5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5">
        <f>Points[[#This Row],[8+]]-Points[[#This Row],[9+]]</f>
        <v>9.6940000000000026E-2</v>
      </c>
      <c r="AM71" s="5">
        <f>Points[[#This Row],[9+]]-Points[[#This Row],[10+]]</f>
        <v>0.11057000000000006</v>
      </c>
      <c r="AN71" s="5">
        <f>Points[[#This Row],[10+]]-Points[[#This Row],[11+]]</f>
        <v>0.11874999999999997</v>
      </c>
      <c r="AO71" s="5">
        <f>Points[[#This Row],[11+]]-Points[[#This Row],[12+]]</f>
        <v>0.11665999999999999</v>
      </c>
      <c r="AP71" s="5">
        <f>Points[[#This Row],[12+]]-Points[[#This Row],[13+]]</f>
        <v>0.10478999999999999</v>
      </c>
      <c r="AQ71" s="5">
        <f>Points[[#This Row],[13+]]-Points[[#This Row],[14+]]</f>
        <v>8.8610000000000022E-2</v>
      </c>
      <c r="AR71" s="5">
        <f>Points[[#This Row],[14+]]-Points[[#This Row],[15+]]</f>
        <v>6.3979999999999995E-2</v>
      </c>
      <c r="AS71" s="5">
        <f>Points[[#This Row],[15+]]-Points[[#This Row],[16+]]</f>
        <v>4.3830000000000008E-2</v>
      </c>
      <c r="AT71" s="5">
        <f>Points[[#This Row],[16+]]-Points[[#This Row],[17+]]</f>
        <v>2.7469999999999998E-2</v>
      </c>
      <c r="AU71" s="5">
        <f>Points[[#This Row],[17+]]-Points[[#This Row],[18+]]</f>
        <v>1.5740000000000001E-2</v>
      </c>
      <c r="AV71" s="5">
        <f>Points[[#This Row],[18+]]-Points[[#This Row],[19+]]</f>
        <v>8.43E-3</v>
      </c>
      <c r="AW71" s="5">
        <f>Points[[#This Row],[19+]]-Points[[#This Row],[20+]]</f>
        <v>3.8500000000000001E-3</v>
      </c>
      <c r="AX71" s="5">
        <f>Points[[#This Row],[20+]]-Points[[#This Row],[21+]]</f>
        <v>1.6800000000000003E-3</v>
      </c>
      <c r="AY71" s="5">
        <f>Points[[#This Row],[21+]]-Points[[#This Row],[22+]]</f>
        <v>6.7999999999999983E-4</v>
      </c>
      <c r="AZ71" s="5">
        <f>Points[[#This Row],[22+]]-Points[[#This Row],[23+]]</f>
        <v>2.4000000000000003E-4</v>
      </c>
      <c r="BA71" s="5">
        <f>Points[[#This Row],[23+]]-Points[[#This Row],[24+]]</f>
        <v>9.0000000000000006E-5</v>
      </c>
      <c r="BB71" s="5">
        <f>Points[[#This Row],[24+]]-Points[[#This Row],[25+]]</f>
        <v>3.0000000000000001E-5</v>
      </c>
      <c r="BC71" s="5">
        <f>Points[[#This Row],[25+]]-Points[[#This Row],[26+]]</f>
        <v>0</v>
      </c>
      <c r="BD71" s="5">
        <f>Points[[#This Row],[26+]]-Points[[#This Row],[27+]]</f>
        <v>0</v>
      </c>
      <c r="BE71" s="5">
        <f>Points[[#This Row],[27+]]-Points[[#This Row],[28+]]</f>
        <v>0</v>
      </c>
      <c r="BF71" s="5">
        <f>Points[[#This Row],[28+]]-Points[[#This Row],[29+]]</f>
        <v>0</v>
      </c>
      <c r="BG71" s="5">
        <f>Points[[#This Row],[29+]]-Points[[#This Row],[30+]]</f>
        <v>0</v>
      </c>
      <c r="BH71" s="5">
        <f>Points[[#This Row],[30+]]-Points[[#This Row],[31+]]</f>
        <v>0</v>
      </c>
      <c r="BI71" s="5">
        <f>Points[[#This Row],[31+]]-Points[[#This Row],[32+]]</f>
        <v>0</v>
      </c>
      <c r="BJ71" s="5">
        <f>Points[[#This Row],[32+]]-Points[[#This Row],[33+]]</f>
        <v>0</v>
      </c>
      <c r="BK71" s="5">
        <f>Points[[#This Row],[33+]]-Points[[#This Row],[34+]]</f>
        <v>0</v>
      </c>
      <c r="BL71" s="5">
        <f>Points[[#This Row],[34+]]-Points[[#This Row],[35+]]</f>
        <v>0</v>
      </c>
      <c r="BM71" s="5">
        <f>Points[[#This Row],[35+]]-Points[[#This Row],[40+]]</f>
        <v>0</v>
      </c>
      <c r="BN71" s="5">
        <f>Points[[#This Row],[40+]]-Points[[#This Row],[45+]]</f>
        <v>0</v>
      </c>
    </row>
    <row r="72" spans="1:66" x14ac:dyDescent="0.25">
      <c r="A72" s="10">
        <v>22400721</v>
      </c>
      <c r="B72" s="4" t="s">
        <v>76</v>
      </c>
      <c r="C72" s="4" t="s">
        <v>83</v>
      </c>
      <c r="D72" s="11">
        <v>0.8125</v>
      </c>
      <c r="E72" s="6" t="str">
        <f>HYPERLINK("https://www.nba.com/stats/player/1642348/boxscores-traditional", "Justin Edwards")</f>
        <v>Justin Edwards</v>
      </c>
      <c r="F72">
        <v>10.199999999999999</v>
      </c>
      <c r="G72" s="4">
        <v>3.0590000000000002</v>
      </c>
      <c r="H72" s="3">
        <v>0.76424000000000003</v>
      </c>
      <c r="I72" s="3">
        <v>0.65173000000000003</v>
      </c>
      <c r="J72" s="3">
        <v>0.52790000000000004</v>
      </c>
      <c r="K72" s="3">
        <v>0.39743000000000001</v>
      </c>
      <c r="L72" s="3">
        <v>0.27760000000000001</v>
      </c>
      <c r="M72" s="3">
        <v>0.17879</v>
      </c>
      <c r="N72" s="3">
        <v>0.10749</v>
      </c>
      <c r="O72" s="3">
        <v>5.8209999999999998E-2</v>
      </c>
      <c r="P72" s="3">
        <v>2.8719999999999999E-2</v>
      </c>
      <c r="Q72" s="3">
        <v>1.321E-2</v>
      </c>
      <c r="R72" s="3">
        <v>5.3899999999999998E-3</v>
      </c>
      <c r="S72" s="3">
        <v>1.99E-3</v>
      </c>
      <c r="T72" s="3">
        <v>6.8999999999999997E-4</v>
      </c>
      <c r="U72" s="3">
        <v>2.1000000000000001E-4</v>
      </c>
      <c r="V72" s="3">
        <v>6.0000000000000002E-5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5">
        <f>Points[[#This Row],[8+]]-Points[[#This Row],[9+]]</f>
        <v>0.11251</v>
      </c>
      <c r="AM72" s="5">
        <f>Points[[#This Row],[9+]]-Points[[#This Row],[10+]]</f>
        <v>0.12383</v>
      </c>
      <c r="AN72" s="5">
        <f>Points[[#This Row],[10+]]-Points[[#This Row],[11+]]</f>
        <v>0.13047000000000003</v>
      </c>
      <c r="AO72" s="5">
        <f>Points[[#This Row],[11+]]-Points[[#This Row],[12+]]</f>
        <v>0.11982999999999999</v>
      </c>
      <c r="AP72" s="5">
        <f>Points[[#This Row],[12+]]-Points[[#This Row],[13+]]</f>
        <v>9.8810000000000009E-2</v>
      </c>
      <c r="AQ72" s="5">
        <f>Points[[#This Row],[13+]]-Points[[#This Row],[14+]]</f>
        <v>7.1300000000000002E-2</v>
      </c>
      <c r="AR72" s="5">
        <f>Points[[#This Row],[14+]]-Points[[#This Row],[15+]]</f>
        <v>4.9280000000000004E-2</v>
      </c>
      <c r="AS72" s="5">
        <f>Points[[#This Row],[15+]]-Points[[#This Row],[16+]]</f>
        <v>2.9489999999999999E-2</v>
      </c>
      <c r="AT72" s="5">
        <f>Points[[#This Row],[16+]]-Points[[#This Row],[17+]]</f>
        <v>1.5509999999999999E-2</v>
      </c>
      <c r="AU72" s="5">
        <f>Points[[#This Row],[17+]]-Points[[#This Row],[18+]]</f>
        <v>7.8200000000000006E-3</v>
      </c>
      <c r="AV72" s="5">
        <f>Points[[#This Row],[18+]]-Points[[#This Row],[19+]]</f>
        <v>3.3999999999999998E-3</v>
      </c>
      <c r="AW72" s="5">
        <f>Points[[#This Row],[19+]]-Points[[#This Row],[20+]]</f>
        <v>1.2999999999999999E-3</v>
      </c>
      <c r="AX72" s="5">
        <f>Points[[#This Row],[20+]]-Points[[#This Row],[21+]]</f>
        <v>4.7999999999999996E-4</v>
      </c>
      <c r="AY72" s="5">
        <f>Points[[#This Row],[21+]]-Points[[#This Row],[22+]]</f>
        <v>1.5000000000000001E-4</v>
      </c>
      <c r="AZ72" s="5">
        <f>Points[[#This Row],[22+]]-Points[[#This Row],[23+]]</f>
        <v>6.0000000000000002E-5</v>
      </c>
      <c r="BA72" s="5">
        <f>Points[[#This Row],[23+]]-Points[[#This Row],[24+]]</f>
        <v>0</v>
      </c>
      <c r="BB72" s="5">
        <f>Points[[#This Row],[24+]]-Points[[#This Row],[25+]]</f>
        <v>0</v>
      </c>
      <c r="BC72" s="5">
        <f>Points[[#This Row],[25+]]-Points[[#This Row],[26+]]</f>
        <v>0</v>
      </c>
      <c r="BD72" s="5">
        <f>Points[[#This Row],[26+]]-Points[[#This Row],[27+]]</f>
        <v>0</v>
      </c>
      <c r="BE72" s="5">
        <f>Points[[#This Row],[27+]]-Points[[#This Row],[28+]]</f>
        <v>0</v>
      </c>
      <c r="BF72" s="5">
        <f>Points[[#This Row],[28+]]-Points[[#This Row],[29+]]</f>
        <v>0</v>
      </c>
      <c r="BG72" s="5">
        <f>Points[[#This Row],[29+]]-Points[[#This Row],[30+]]</f>
        <v>0</v>
      </c>
      <c r="BH72" s="5">
        <f>Points[[#This Row],[30+]]-Points[[#This Row],[31+]]</f>
        <v>0</v>
      </c>
      <c r="BI72" s="5">
        <f>Points[[#This Row],[31+]]-Points[[#This Row],[32+]]</f>
        <v>0</v>
      </c>
      <c r="BJ72" s="5">
        <f>Points[[#This Row],[32+]]-Points[[#This Row],[33+]]</f>
        <v>0</v>
      </c>
      <c r="BK72" s="5">
        <f>Points[[#This Row],[33+]]-Points[[#This Row],[34+]]</f>
        <v>0</v>
      </c>
      <c r="BL72" s="5">
        <f>Points[[#This Row],[34+]]-Points[[#This Row],[35+]]</f>
        <v>0</v>
      </c>
      <c r="BM72" s="5">
        <f>Points[[#This Row],[35+]]-Points[[#This Row],[40+]]</f>
        <v>0</v>
      </c>
      <c r="BN72" s="5">
        <f>Points[[#This Row],[40+]]-Points[[#This Row],[45+]]</f>
        <v>0</v>
      </c>
    </row>
    <row r="73" spans="1:66" x14ac:dyDescent="0.25">
      <c r="A73" s="10">
        <v>22400721</v>
      </c>
      <c r="B73" s="4" t="s">
        <v>76</v>
      </c>
      <c r="C73" s="4" t="s">
        <v>83</v>
      </c>
      <c r="D73" s="11">
        <v>0.8125</v>
      </c>
      <c r="E73" s="6" t="str">
        <f>HYPERLINK("https://www.nba.com/stats/player/1642272/boxscores-traditional", "Jared McCain")</f>
        <v>Jared McCain</v>
      </c>
      <c r="F73">
        <v>12.8</v>
      </c>
      <c r="G73" s="4">
        <v>6.9399999999999995</v>
      </c>
      <c r="H73" s="3">
        <v>0.75490000000000002</v>
      </c>
      <c r="I73" s="3">
        <v>0.70884000000000003</v>
      </c>
      <c r="J73" s="3">
        <v>0.65542</v>
      </c>
      <c r="K73" s="3">
        <v>0.60257000000000005</v>
      </c>
      <c r="L73" s="3">
        <v>0.54776000000000002</v>
      </c>
      <c r="M73" s="3">
        <v>0.48803000000000002</v>
      </c>
      <c r="N73" s="3">
        <v>0.43251000000000001</v>
      </c>
      <c r="O73" s="3">
        <v>0.37447999999999998</v>
      </c>
      <c r="P73" s="3">
        <v>0.32275999999999999</v>
      </c>
      <c r="Q73" s="3">
        <v>0.27093</v>
      </c>
      <c r="R73" s="3">
        <v>0.22663</v>
      </c>
      <c r="S73" s="3">
        <v>0.18673000000000001</v>
      </c>
      <c r="T73" s="3">
        <v>0.14917</v>
      </c>
      <c r="U73" s="3">
        <v>0.11899999999999999</v>
      </c>
      <c r="V73" s="3">
        <v>9.1759999999999994E-2</v>
      </c>
      <c r="W73" s="3">
        <v>7.0779999999999996E-2</v>
      </c>
      <c r="X73" s="3">
        <v>5.3699999999999998E-2</v>
      </c>
      <c r="Y73" s="3">
        <v>3.9199999999999999E-2</v>
      </c>
      <c r="Z73" s="3">
        <v>2.8719999999999999E-2</v>
      </c>
      <c r="AA73" s="3">
        <v>2.018E-2</v>
      </c>
      <c r="AB73" s="3">
        <v>1.426E-2</v>
      </c>
      <c r="AC73" s="3">
        <v>9.9000000000000008E-3</v>
      </c>
      <c r="AD73" s="3">
        <v>6.5700000000000003E-3</v>
      </c>
      <c r="AE73" s="3">
        <v>4.4000000000000003E-3</v>
      </c>
      <c r="AF73" s="3">
        <v>2.8E-3</v>
      </c>
      <c r="AG73" s="3">
        <v>1.81E-3</v>
      </c>
      <c r="AH73" s="3">
        <v>1.14E-3</v>
      </c>
      <c r="AI73" s="3">
        <v>6.8999999999999997E-4</v>
      </c>
      <c r="AJ73" s="3">
        <v>4.0000000000000003E-5</v>
      </c>
      <c r="AK73" s="3">
        <v>0</v>
      </c>
      <c r="AL73" s="5">
        <f>Points[[#This Row],[8+]]-Points[[#This Row],[9+]]</f>
        <v>4.605999999999999E-2</v>
      </c>
      <c r="AM73" s="5">
        <f>Points[[#This Row],[9+]]-Points[[#This Row],[10+]]</f>
        <v>5.3420000000000023E-2</v>
      </c>
      <c r="AN73" s="5">
        <f>Points[[#This Row],[10+]]-Points[[#This Row],[11+]]</f>
        <v>5.2849999999999953E-2</v>
      </c>
      <c r="AO73" s="5">
        <f>Points[[#This Row],[11+]]-Points[[#This Row],[12+]]</f>
        <v>5.4810000000000025E-2</v>
      </c>
      <c r="AP73" s="5">
        <f>Points[[#This Row],[12+]]-Points[[#This Row],[13+]]</f>
        <v>5.9730000000000005E-2</v>
      </c>
      <c r="AQ73" s="5">
        <f>Points[[#This Row],[13+]]-Points[[#This Row],[14+]]</f>
        <v>5.5520000000000014E-2</v>
      </c>
      <c r="AR73" s="5">
        <f>Points[[#This Row],[14+]]-Points[[#This Row],[15+]]</f>
        <v>5.8030000000000026E-2</v>
      </c>
      <c r="AS73" s="5">
        <f>Points[[#This Row],[15+]]-Points[[#This Row],[16+]]</f>
        <v>5.1719999999999988E-2</v>
      </c>
      <c r="AT73" s="5">
        <f>Points[[#This Row],[16+]]-Points[[#This Row],[17+]]</f>
        <v>5.1829999999999987E-2</v>
      </c>
      <c r="AU73" s="5">
        <f>Points[[#This Row],[17+]]-Points[[#This Row],[18+]]</f>
        <v>4.4300000000000006E-2</v>
      </c>
      <c r="AV73" s="5">
        <f>Points[[#This Row],[18+]]-Points[[#This Row],[19+]]</f>
        <v>3.9899999999999991E-2</v>
      </c>
      <c r="AW73" s="5">
        <f>Points[[#This Row],[19+]]-Points[[#This Row],[20+]]</f>
        <v>3.756000000000001E-2</v>
      </c>
      <c r="AX73" s="5">
        <f>Points[[#This Row],[20+]]-Points[[#This Row],[21+]]</f>
        <v>3.0170000000000002E-2</v>
      </c>
      <c r="AY73" s="5">
        <f>Points[[#This Row],[21+]]-Points[[#This Row],[22+]]</f>
        <v>2.724E-2</v>
      </c>
      <c r="AZ73" s="5">
        <f>Points[[#This Row],[22+]]-Points[[#This Row],[23+]]</f>
        <v>2.0979999999999999E-2</v>
      </c>
      <c r="BA73" s="5">
        <f>Points[[#This Row],[23+]]-Points[[#This Row],[24+]]</f>
        <v>1.7079999999999998E-2</v>
      </c>
      <c r="BB73" s="5">
        <f>Points[[#This Row],[24+]]-Points[[#This Row],[25+]]</f>
        <v>1.4499999999999999E-2</v>
      </c>
      <c r="BC73" s="5">
        <f>Points[[#This Row],[25+]]-Points[[#This Row],[26+]]</f>
        <v>1.048E-2</v>
      </c>
      <c r="BD73" s="5">
        <f>Points[[#This Row],[26+]]-Points[[#This Row],[27+]]</f>
        <v>8.539999999999999E-3</v>
      </c>
      <c r="BE73" s="5">
        <f>Points[[#This Row],[27+]]-Points[[#This Row],[28+]]</f>
        <v>5.9199999999999999E-3</v>
      </c>
      <c r="BF73" s="5">
        <f>Points[[#This Row],[28+]]-Points[[#This Row],[29+]]</f>
        <v>4.3599999999999993E-3</v>
      </c>
      <c r="BG73" s="5">
        <f>Points[[#This Row],[29+]]-Points[[#This Row],[30+]]</f>
        <v>3.3300000000000005E-3</v>
      </c>
      <c r="BH73" s="5">
        <f>Points[[#This Row],[30+]]-Points[[#This Row],[31+]]</f>
        <v>2.1700000000000001E-3</v>
      </c>
      <c r="BI73" s="5">
        <f>Points[[#This Row],[31+]]-Points[[#This Row],[32+]]</f>
        <v>1.6000000000000003E-3</v>
      </c>
      <c r="BJ73" s="5">
        <f>Points[[#This Row],[32+]]-Points[[#This Row],[33+]]</f>
        <v>9.8999999999999999E-4</v>
      </c>
      <c r="BK73" s="5">
        <f>Points[[#This Row],[33+]]-Points[[#This Row],[34+]]</f>
        <v>6.7000000000000002E-4</v>
      </c>
      <c r="BL73" s="5">
        <f>Points[[#This Row],[34+]]-Points[[#This Row],[35+]]</f>
        <v>4.4999999999999999E-4</v>
      </c>
      <c r="BM73" s="5">
        <f>Points[[#This Row],[35+]]-Points[[#This Row],[40+]]</f>
        <v>6.4999999999999997E-4</v>
      </c>
      <c r="BN73" s="5">
        <f>Points[[#This Row],[40+]]-Points[[#This Row],[45+]]</f>
        <v>4.0000000000000003E-5</v>
      </c>
    </row>
    <row r="74" spans="1:66" x14ac:dyDescent="0.25">
      <c r="A74" s="10">
        <v>22400721</v>
      </c>
      <c r="B74" s="4" t="s">
        <v>76</v>
      </c>
      <c r="C74" s="4" t="s">
        <v>83</v>
      </c>
      <c r="D74" s="11">
        <v>0.8125</v>
      </c>
      <c r="E74" s="6" t="str">
        <f>HYPERLINK("https://www.nba.com/stats/player/1628997/boxscores-traditional", "Caleb Martin")</f>
        <v>Caleb Martin</v>
      </c>
      <c r="F74">
        <v>8</v>
      </c>
      <c r="G74" s="4">
        <v>5.0199999999999996</v>
      </c>
      <c r="H74" s="3">
        <v>0.5</v>
      </c>
      <c r="I74" s="3">
        <v>0.42074</v>
      </c>
      <c r="J74" s="3">
        <v>0.34458</v>
      </c>
      <c r="K74" s="3">
        <v>0.27424999999999999</v>
      </c>
      <c r="L74" s="3">
        <v>0.21185999999999999</v>
      </c>
      <c r="M74" s="3">
        <v>0.15866</v>
      </c>
      <c r="N74" s="3">
        <v>0.11507000000000001</v>
      </c>
      <c r="O74" s="3">
        <v>8.226E-2</v>
      </c>
      <c r="P74" s="3">
        <v>5.5919999999999997E-2</v>
      </c>
      <c r="Q74" s="3">
        <v>3.6729999999999999E-2</v>
      </c>
      <c r="R74" s="3">
        <v>2.3300000000000001E-2</v>
      </c>
      <c r="S74" s="3">
        <v>1.426E-2</v>
      </c>
      <c r="T74" s="3">
        <v>8.4200000000000004E-3</v>
      </c>
      <c r="U74" s="3">
        <v>4.7999999999999996E-3</v>
      </c>
      <c r="V74" s="3">
        <v>2.64E-3</v>
      </c>
      <c r="W74" s="3">
        <v>1.39E-3</v>
      </c>
      <c r="X74" s="3">
        <v>7.1000000000000002E-4</v>
      </c>
      <c r="Y74" s="3">
        <v>3.5E-4</v>
      </c>
      <c r="Z74" s="3">
        <v>1.7000000000000001E-4</v>
      </c>
      <c r="AA74" s="3">
        <v>8.0000000000000007E-5</v>
      </c>
      <c r="AB74" s="3">
        <v>3.0000000000000001E-5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5">
        <f>Points[[#This Row],[8+]]-Points[[#This Row],[9+]]</f>
        <v>7.9259999999999997E-2</v>
      </c>
      <c r="AM74" s="5">
        <f>Points[[#This Row],[9+]]-Points[[#This Row],[10+]]</f>
        <v>7.6160000000000005E-2</v>
      </c>
      <c r="AN74" s="5">
        <f>Points[[#This Row],[10+]]-Points[[#This Row],[11+]]</f>
        <v>7.0330000000000004E-2</v>
      </c>
      <c r="AO74" s="5">
        <f>Points[[#This Row],[11+]]-Points[[#This Row],[12+]]</f>
        <v>6.2390000000000001E-2</v>
      </c>
      <c r="AP74" s="5">
        <f>Points[[#This Row],[12+]]-Points[[#This Row],[13+]]</f>
        <v>5.3199999999999997E-2</v>
      </c>
      <c r="AQ74" s="5">
        <f>Points[[#This Row],[13+]]-Points[[#This Row],[14+]]</f>
        <v>4.358999999999999E-2</v>
      </c>
      <c r="AR74" s="5">
        <f>Points[[#This Row],[14+]]-Points[[#This Row],[15+]]</f>
        <v>3.2810000000000006E-2</v>
      </c>
      <c r="AS74" s="5">
        <f>Points[[#This Row],[15+]]-Points[[#This Row],[16+]]</f>
        <v>2.6340000000000002E-2</v>
      </c>
      <c r="AT74" s="5">
        <f>Points[[#This Row],[16+]]-Points[[#This Row],[17+]]</f>
        <v>1.9189999999999999E-2</v>
      </c>
      <c r="AU74" s="5">
        <f>Points[[#This Row],[17+]]-Points[[#This Row],[18+]]</f>
        <v>1.3429999999999997E-2</v>
      </c>
      <c r="AV74" s="5">
        <f>Points[[#This Row],[18+]]-Points[[#This Row],[19+]]</f>
        <v>9.0400000000000012E-3</v>
      </c>
      <c r="AW74" s="5">
        <f>Points[[#This Row],[19+]]-Points[[#This Row],[20+]]</f>
        <v>5.8399999999999997E-3</v>
      </c>
      <c r="AX74" s="5">
        <f>Points[[#This Row],[20+]]-Points[[#This Row],[21+]]</f>
        <v>3.6200000000000008E-3</v>
      </c>
      <c r="AY74" s="5">
        <f>Points[[#This Row],[21+]]-Points[[#This Row],[22+]]</f>
        <v>2.1599999999999996E-3</v>
      </c>
      <c r="AZ74" s="5">
        <f>Points[[#This Row],[22+]]-Points[[#This Row],[23+]]</f>
        <v>1.25E-3</v>
      </c>
      <c r="BA74" s="5">
        <f>Points[[#This Row],[23+]]-Points[[#This Row],[24+]]</f>
        <v>6.7999999999999994E-4</v>
      </c>
      <c r="BB74" s="5">
        <f>Points[[#This Row],[24+]]-Points[[#This Row],[25+]]</f>
        <v>3.6000000000000002E-4</v>
      </c>
      <c r="BC74" s="5">
        <f>Points[[#This Row],[25+]]-Points[[#This Row],[26+]]</f>
        <v>1.7999999999999998E-4</v>
      </c>
      <c r="BD74" s="5">
        <f>Points[[#This Row],[26+]]-Points[[#This Row],[27+]]</f>
        <v>9.0000000000000006E-5</v>
      </c>
      <c r="BE74" s="5">
        <f>Points[[#This Row],[27+]]-Points[[#This Row],[28+]]</f>
        <v>5.0000000000000009E-5</v>
      </c>
      <c r="BF74" s="5">
        <f>Points[[#This Row],[28+]]-Points[[#This Row],[29+]]</f>
        <v>3.0000000000000001E-5</v>
      </c>
      <c r="BG74" s="5">
        <f>Points[[#This Row],[29+]]-Points[[#This Row],[30+]]</f>
        <v>0</v>
      </c>
      <c r="BH74" s="5">
        <f>Points[[#This Row],[30+]]-Points[[#This Row],[31+]]</f>
        <v>0</v>
      </c>
      <c r="BI74" s="5">
        <f>Points[[#This Row],[31+]]-Points[[#This Row],[32+]]</f>
        <v>0</v>
      </c>
      <c r="BJ74" s="5">
        <f>Points[[#This Row],[32+]]-Points[[#This Row],[33+]]</f>
        <v>0</v>
      </c>
      <c r="BK74" s="5">
        <f>Points[[#This Row],[33+]]-Points[[#This Row],[34+]]</f>
        <v>0</v>
      </c>
      <c r="BL74" s="5">
        <f>Points[[#This Row],[34+]]-Points[[#This Row],[35+]]</f>
        <v>0</v>
      </c>
      <c r="BM74" s="5">
        <f>Points[[#This Row],[35+]]-Points[[#This Row],[40+]]</f>
        <v>0</v>
      </c>
      <c r="BN74" s="5">
        <f>Points[[#This Row],[40+]]-Points[[#This Row],[45+]]</f>
        <v>0</v>
      </c>
    </row>
    <row r="75" spans="1:66" x14ac:dyDescent="0.25">
      <c r="A75" s="10">
        <v>22400721</v>
      </c>
      <c r="B75" s="4" t="s">
        <v>83</v>
      </c>
      <c r="C75" s="4" t="s">
        <v>76</v>
      </c>
      <c r="D75" s="11">
        <v>0.8125</v>
      </c>
      <c r="E75" s="6" t="str">
        <f>HYPERLINK("https://www.nba.com/stats/player/1628389/boxscores-traditional", "Bam Adebayo")</f>
        <v>Bam Adebayo</v>
      </c>
      <c r="F75">
        <v>23.4</v>
      </c>
      <c r="G75" s="4">
        <v>4.4089999999999998</v>
      </c>
      <c r="H75" s="3">
        <v>0.99975999999999998</v>
      </c>
      <c r="I75" s="3">
        <v>0.99946000000000002</v>
      </c>
      <c r="J75" s="3">
        <v>0.99882000000000004</v>
      </c>
      <c r="K75" s="3">
        <v>0.99751999999999996</v>
      </c>
      <c r="L75" s="3">
        <v>0.99519999999999997</v>
      </c>
      <c r="M75" s="3">
        <v>0.99085999999999996</v>
      </c>
      <c r="N75" s="3">
        <v>0.98341000000000001</v>
      </c>
      <c r="O75" s="3">
        <v>0.97192999999999996</v>
      </c>
      <c r="P75" s="3">
        <v>0.95352000000000003</v>
      </c>
      <c r="Q75" s="3">
        <v>0.92647000000000002</v>
      </c>
      <c r="R75" s="3">
        <v>0.88876999999999995</v>
      </c>
      <c r="S75" s="3">
        <v>0.84133999999999998</v>
      </c>
      <c r="T75" s="3">
        <v>0.77934999999999999</v>
      </c>
      <c r="U75" s="3">
        <v>0.70540000000000003</v>
      </c>
      <c r="V75" s="3">
        <v>0.62551999999999996</v>
      </c>
      <c r="W75" s="3">
        <v>0.53586</v>
      </c>
      <c r="X75" s="3">
        <v>0.44433</v>
      </c>
      <c r="Y75" s="3">
        <v>0.35942000000000002</v>
      </c>
      <c r="Z75" s="3">
        <v>0.27760000000000001</v>
      </c>
      <c r="AA75" s="3">
        <v>0.20610999999999999</v>
      </c>
      <c r="AB75" s="3">
        <v>0.14917</v>
      </c>
      <c r="AC75" s="3">
        <v>0.10204000000000001</v>
      </c>
      <c r="AD75" s="3">
        <v>6.6809999999999994E-2</v>
      </c>
      <c r="AE75" s="3">
        <v>4.2720000000000001E-2</v>
      </c>
      <c r="AF75" s="3">
        <v>2.5590000000000002E-2</v>
      </c>
      <c r="AG75" s="3">
        <v>1.4630000000000001E-2</v>
      </c>
      <c r="AH75" s="3">
        <v>8.2000000000000007E-3</v>
      </c>
      <c r="AI75" s="3">
        <v>4.2700000000000004E-3</v>
      </c>
      <c r="AJ75" s="3">
        <v>8.0000000000000007E-5</v>
      </c>
      <c r="AK75" s="3">
        <v>0</v>
      </c>
      <c r="AL75" s="5">
        <f>Points[[#This Row],[8+]]-Points[[#This Row],[9+]]</f>
        <v>2.9999999999996696E-4</v>
      </c>
      <c r="AM75" s="5">
        <f>Points[[#This Row],[9+]]-Points[[#This Row],[10+]]</f>
        <v>6.3999999999997392E-4</v>
      </c>
      <c r="AN75" s="5">
        <f>Points[[#This Row],[10+]]-Points[[#This Row],[11+]]</f>
        <v>1.3000000000000789E-3</v>
      </c>
      <c r="AO75" s="5">
        <f>Points[[#This Row],[11+]]-Points[[#This Row],[12+]]</f>
        <v>2.3199999999999887E-3</v>
      </c>
      <c r="AP75" s="5">
        <f>Points[[#This Row],[12+]]-Points[[#This Row],[13+]]</f>
        <v>4.3400000000000105E-3</v>
      </c>
      <c r="AQ75" s="5">
        <f>Points[[#This Row],[13+]]-Points[[#This Row],[14+]]</f>
        <v>7.4499999999999567E-3</v>
      </c>
      <c r="AR75" s="5">
        <f>Points[[#This Row],[14+]]-Points[[#This Row],[15+]]</f>
        <v>1.1480000000000046E-2</v>
      </c>
      <c r="AS75" s="5">
        <f>Points[[#This Row],[15+]]-Points[[#This Row],[16+]]</f>
        <v>1.8409999999999926E-2</v>
      </c>
      <c r="AT75" s="5">
        <f>Points[[#This Row],[16+]]-Points[[#This Row],[17+]]</f>
        <v>2.7050000000000018E-2</v>
      </c>
      <c r="AU75" s="5">
        <f>Points[[#This Row],[17+]]-Points[[#This Row],[18+]]</f>
        <v>3.7700000000000067E-2</v>
      </c>
      <c r="AV75" s="5">
        <f>Points[[#This Row],[18+]]-Points[[#This Row],[19+]]</f>
        <v>4.7429999999999972E-2</v>
      </c>
      <c r="AW75" s="5">
        <f>Points[[#This Row],[19+]]-Points[[#This Row],[20+]]</f>
        <v>6.198999999999999E-2</v>
      </c>
      <c r="AX75" s="5">
        <f>Points[[#This Row],[20+]]-Points[[#This Row],[21+]]</f>
        <v>7.394999999999996E-2</v>
      </c>
      <c r="AY75" s="5">
        <f>Points[[#This Row],[21+]]-Points[[#This Row],[22+]]</f>
        <v>7.9880000000000062E-2</v>
      </c>
      <c r="AZ75" s="5">
        <f>Points[[#This Row],[22+]]-Points[[#This Row],[23+]]</f>
        <v>8.9659999999999962E-2</v>
      </c>
      <c r="BA75" s="5">
        <f>Points[[#This Row],[23+]]-Points[[#This Row],[24+]]</f>
        <v>9.153E-2</v>
      </c>
      <c r="BB75" s="5">
        <f>Points[[#This Row],[24+]]-Points[[#This Row],[25+]]</f>
        <v>8.4909999999999985E-2</v>
      </c>
      <c r="BC75" s="5">
        <f>Points[[#This Row],[25+]]-Points[[#This Row],[26+]]</f>
        <v>8.1820000000000004E-2</v>
      </c>
      <c r="BD75" s="5">
        <f>Points[[#This Row],[26+]]-Points[[#This Row],[27+]]</f>
        <v>7.1490000000000026E-2</v>
      </c>
      <c r="BE75" s="5">
        <f>Points[[#This Row],[27+]]-Points[[#This Row],[28+]]</f>
        <v>5.6939999999999991E-2</v>
      </c>
      <c r="BF75" s="5">
        <f>Points[[#This Row],[28+]]-Points[[#This Row],[29+]]</f>
        <v>4.7129999999999991E-2</v>
      </c>
      <c r="BG75" s="5">
        <f>Points[[#This Row],[29+]]-Points[[#This Row],[30+]]</f>
        <v>3.5230000000000011E-2</v>
      </c>
      <c r="BH75" s="5">
        <f>Points[[#This Row],[30+]]-Points[[#This Row],[31+]]</f>
        <v>2.4089999999999993E-2</v>
      </c>
      <c r="BI75" s="5">
        <f>Points[[#This Row],[31+]]-Points[[#This Row],[32+]]</f>
        <v>1.7129999999999999E-2</v>
      </c>
      <c r="BJ75" s="5">
        <f>Points[[#This Row],[32+]]-Points[[#This Row],[33+]]</f>
        <v>1.0960000000000001E-2</v>
      </c>
      <c r="BK75" s="5">
        <f>Points[[#This Row],[33+]]-Points[[#This Row],[34+]]</f>
        <v>6.43E-3</v>
      </c>
      <c r="BL75" s="5">
        <f>Points[[#This Row],[34+]]-Points[[#This Row],[35+]]</f>
        <v>3.9300000000000003E-3</v>
      </c>
      <c r="BM75" s="5">
        <f>Points[[#This Row],[35+]]-Points[[#This Row],[40+]]</f>
        <v>4.1900000000000001E-3</v>
      </c>
      <c r="BN75" s="5">
        <f>Points[[#This Row],[40+]]-Points[[#This Row],[45+]]</f>
        <v>8.0000000000000007E-5</v>
      </c>
    </row>
    <row r="76" spans="1:66" x14ac:dyDescent="0.25">
      <c r="A76" s="10">
        <v>22400721</v>
      </c>
      <c r="B76" s="4" t="s">
        <v>83</v>
      </c>
      <c r="C76" s="4" t="s">
        <v>76</v>
      </c>
      <c r="D76" s="11">
        <v>0.8125</v>
      </c>
      <c r="E76" s="6" t="str">
        <f>HYPERLINK("https://www.nba.com/stats/player/1631107/boxscores-traditional", "Nikola Jovic")</f>
        <v>Nikola Jovic</v>
      </c>
      <c r="F76">
        <v>15.4</v>
      </c>
      <c r="G76" s="4">
        <v>3.0070000000000001</v>
      </c>
      <c r="H76" s="3">
        <v>0.99304999999999999</v>
      </c>
      <c r="I76" s="3">
        <v>0.98341000000000001</v>
      </c>
      <c r="J76" s="3">
        <v>0.96406999999999998</v>
      </c>
      <c r="K76" s="3">
        <v>0.92784999999999995</v>
      </c>
      <c r="L76" s="3">
        <v>0.87075999999999998</v>
      </c>
      <c r="M76" s="3">
        <v>0.78813999999999995</v>
      </c>
      <c r="N76" s="3">
        <v>0.68081999999999998</v>
      </c>
      <c r="O76" s="3">
        <v>0.55171999999999999</v>
      </c>
      <c r="P76" s="3">
        <v>0.42074</v>
      </c>
      <c r="Q76" s="3">
        <v>0.29805999999999999</v>
      </c>
      <c r="R76" s="3">
        <v>0.19489000000000001</v>
      </c>
      <c r="S76" s="3">
        <v>0.11507000000000001</v>
      </c>
      <c r="T76" s="3">
        <v>6.3009999999999997E-2</v>
      </c>
      <c r="U76" s="3">
        <v>3.1440000000000003E-2</v>
      </c>
      <c r="V76" s="3">
        <v>1.426E-2</v>
      </c>
      <c r="W76" s="3">
        <v>5.7000000000000002E-3</v>
      </c>
      <c r="X76" s="3">
        <v>2.1199999999999999E-3</v>
      </c>
      <c r="Y76" s="3">
        <v>7.1000000000000002E-4</v>
      </c>
      <c r="Z76" s="3">
        <v>2.1000000000000001E-4</v>
      </c>
      <c r="AA76" s="3">
        <v>6.0000000000000002E-5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5">
        <f>Points[[#This Row],[8+]]-Points[[#This Row],[9+]]</f>
        <v>9.6399999999999819E-3</v>
      </c>
      <c r="AM76" s="5">
        <f>Points[[#This Row],[9+]]-Points[[#This Row],[10+]]</f>
        <v>1.9340000000000024E-2</v>
      </c>
      <c r="AN76" s="5">
        <f>Points[[#This Row],[10+]]-Points[[#This Row],[11+]]</f>
        <v>3.622000000000003E-2</v>
      </c>
      <c r="AO76" s="5">
        <f>Points[[#This Row],[11+]]-Points[[#This Row],[12+]]</f>
        <v>5.7089999999999974E-2</v>
      </c>
      <c r="AP76" s="5">
        <f>Points[[#This Row],[12+]]-Points[[#This Row],[13+]]</f>
        <v>8.2620000000000027E-2</v>
      </c>
      <c r="AQ76" s="5">
        <f>Points[[#This Row],[13+]]-Points[[#This Row],[14+]]</f>
        <v>0.10731999999999997</v>
      </c>
      <c r="AR76" s="5">
        <f>Points[[#This Row],[14+]]-Points[[#This Row],[15+]]</f>
        <v>0.12909999999999999</v>
      </c>
      <c r="AS76" s="5">
        <f>Points[[#This Row],[15+]]-Points[[#This Row],[16+]]</f>
        <v>0.13097999999999999</v>
      </c>
      <c r="AT76" s="5">
        <f>Points[[#This Row],[16+]]-Points[[#This Row],[17+]]</f>
        <v>0.12268000000000001</v>
      </c>
      <c r="AU76" s="5">
        <f>Points[[#This Row],[17+]]-Points[[#This Row],[18+]]</f>
        <v>0.10316999999999998</v>
      </c>
      <c r="AV76" s="5">
        <f>Points[[#This Row],[18+]]-Points[[#This Row],[19+]]</f>
        <v>7.9820000000000002E-2</v>
      </c>
      <c r="AW76" s="5">
        <f>Points[[#This Row],[19+]]-Points[[#This Row],[20+]]</f>
        <v>5.2060000000000009E-2</v>
      </c>
      <c r="AX76" s="5">
        <f>Points[[#This Row],[20+]]-Points[[#This Row],[21+]]</f>
        <v>3.1569999999999994E-2</v>
      </c>
      <c r="AY76" s="5">
        <f>Points[[#This Row],[21+]]-Points[[#This Row],[22+]]</f>
        <v>1.7180000000000001E-2</v>
      </c>
      <c r="AZ76" s="5">
        <f>Points[[#This Row],[22+]]-Points[[#This Row],[23+]]</f>
        <v>8.5599999999999999E-3</v>
      </c>
      <c r="BA76" s="5">
        <f>Points[[#This Row],[23+]]-Points[[#This Row],[24+]]</f>
        <v>3.5800000000000003E-3</v>
      </c>
      <c r="BB76" s="5">
        <f>Points[[#This Row],[24+]]-Points[[#This Row],[25+]]</f>
        <v>1.4099999999999998E-3</v>
      </c>
      <c r="BC76" s="5">
        <f>Points[[#This Row],[25+]]-Points[[#This Row],[26+]]</f>
        <v>5.0000000000000001E-4</v>
      </c>
      <c r="BD76" s="5">
        <f>Points[[#This Row],[26+]]-Points[[#This Row],[27+]]</f>
        <v>1.5000000000000001E-4</v>
      </c>
      <c r="BE76" s="5">
        <f>Points[[#This Row],[27+]]-Points[[#This Row],[28+]]</f>
        <v>6.0000000000000002E-5</v>
      </c>
      <c r="BF76" s="5">
        <f>Points[[#This Row],[28+]]-Points[[#This Row],[29+]]</f>
        <v>0</v>
      </c>
      <c r="BG76" s="5">
        <f>Points[[#This Row],[29+]]-Points[[#This Row],[30+]]</f>
        <v>0</v>
      </c>
      <c r="BH76" s="5">
        <f>Points[[#This Row],[30+]]-Points[[#This Row],[31+]]</f>
        <v>0</v>
      </c>
      <c r="BI76" s="5">
        <f>Points[[#This Row],[31+]]-Points[[#This Row],[32+]]</f>
        <v>0</v>
      </c>
      <c r="BJ76" s="5">
        <f>Points[[#This Row],[32+]]-Points[[#This Row],[33+]]</f>
        <v>0</v>
      </c>
      <c r="BK76" s="5">
        <f>Points[[#This Row],[33+]]-Points[[#This Row],[34+]]</f>
        <v>0</v>
      </c>
      <c r="BL76" s="5">
        <f>Points[[#This Row],[34+]]-Points[[#This Row],[35+]]</f>
        <v>0</v>
      </c>
      <c r="BM76" s="5">
        <f>Points[[#This Row],[35+]]-Points[[#This Row],[40+]]</f>
        <v>0</v>
      </c>
      <c r="BN76" s="5">
        <f>Points[[#This Row],[40+]]-Points[[#This Row],[45+]]</f>
        <v>0</v>
      </c>
    </row>
    <row r="77" spans="1:66" x14ac:dyDescent="0.25">
      <c r="A77" s="10">
        <v>22400721</v>
      </c>
      <c r="B77" s="4" t="s">
        <v>83</v>
      </c>
      <c r="C77" s="4" t="s">
        <v>76</v>
      </c>
      <c r="D77" s="11">
        <v>0.8125</v>
      </c>
      <c r="E77" s="6" t="str">
        <f>HYPERLINK("https://www.nba.com/stats/player/1629639/boxscores-traditional", "Tyler Herro")</f>
        <v>Tyler Herro</v>
      </c>
      <c r="F77">
        <v>22.2</v>
      </c>
      <c r="G77" s="4">
        <v>6.242</v>
      </c>
      <c r="H77" s="3">
        <v>0.98839999999999995</v>
      </c>
      <c r="I77" s="3">
        <v>0.98257000000000005</v>
      </c>
      <c r="J77" s="3">
        <v>0.97441</v>
      </c>
      <c r="K77" s="3">
        <v>0.96326999999999996</v>
      </c>
      <c r="L77" s="3">
        <v>0.94845000000000002</v>
      </c>
      <c r="M77" s="3">
        <v>0.92922000000000005</v>
      </c>
      <c r="N77" s="3">
        <v>0.90490000000000004</v>
      </c>
      <c r="O77" s="3">
        <v>0.87492999999999999</v>
      </c>
      <c r="P77" s="3">
        <v>0.83891000000000004</v>
      </c>
      <c r="Q77" s="3">
        <v>0.79673000000000005</v>
      </c>
      <c r="R77" s="3">
        <v>0.74856999999999996</v>
      </c>
      <c r="S77" s="3">
        <v>0.69496999999999998</v>
      </c>
      <c r="T77" s="3">
        <v>0.63683000000000001</v>
      </c>
      <c r="U77" s="3">
        <v>0.57535000000000003</v>
      </c>
      <c r="V77" s="3">
        <v>0.51197000000000004</v>
      </c>
      <c r="W77" s="3">
        <v>0.44828000000000001</v>
      </c>
      <c r="X77" s="3">
        <v>0.38590999999999998</v>
      </c>
      <c r="Y77" s="3">
        <v>0.32635999999999998</v>
      </c>
      <c r="Z77" s="3">
        <v>0.27093</v>
      </c>
      <c r="AA77" s="3">
        <v>0.22065000000000001</v>
      </c>
      <c r="AB77" s="3">
        <v>0.17619000000000001</v>
      </c>
      <c r="AC77" s="3">
        <v>0.13786000000000001</v>
      </c>
      <c r="AD77" s="3">
        <v>0.10564999999999999</v>
      </c>
      <c r="AE77" s="3">
        <v>7.9269999999999993E-2</v>
      </c>
      <c r="AF77" s="3">
        <v>5.8209999999999998E-2</v>
      </c>
      <c r="AG77" s="3">
        <v>4.1820000000000003E-2</v>
      </c>
      <c r="AH77" s="3">
        <v>2.938E-2</v>
      </c>
      <c r="AI77" s="3">
        <v>2.018E-2</v>
      </c>
      <c r="AJ77" s="3">
        <v>2.1900000000000001E-3</v>
      </c>
      <c r="AK77" s="3">
        <v>1.2999999999999999E-4</v>
      </c>
      <c r="AL77" s="5">
        <f>Points[[#This Row],[8+]]-Points[[#This Row],[9+]]</f>
        <v>5.8299999999998908E-3</v>
      </c>
      <c r="AM77" s="5">
        <f>Points[[#This Row],[9+]]-Points[[#This Row],[10+]]</f>
        <v>8.1600000000000561E-3</v>
      </c>
      <c r="AN77" s="5">
        <f>Points[[#This Row],[10+]]-Points[[#This Row],[11+]]</f>
        <v>1.1140000000000039E-2</v>
      </c>
      <c r="AO77" s="5">
        <f>Points[[#This Row],[11+]]-Points[[#This Row],[12+]]</f>
        <v>1.4819999999999944E-2</v>
      </c>
      <c r="AP77" s="5">
        <f>Points[[#This Row],[12+]]-Points[[#This Row],[13+]]</f>
        <v>1.9229999999999969E-2</v>
      </c>
      <c r="AQ77" s="5">
        <f>Points[[#This Row],[13+]]-Points[[#This Row],[14+]]</f>
        <v>2.4320000000000008E-2</v>
      </c>
      <c r="AR77" s="5">
        <f>Points[[#This Row],[14+]]-Points[[#This Row],[15+]]</f>
        <v>2.9970000000000052E-2</v>
      </c>
      <c r="AS77" s="5">
        <f>Points[[#This Row],[15+]]-Points[[#This Row],[16+]]</f>
        <v>3.6019999999999941E-2</v>
      </c>
      <c r="AT77" s="5">
        <f>Points[[#This Row],[16+]]-Points[[#This Row],[17+]]</f>
        <v>4.2179999999999995E-2</v>
      </c>
      <c r="AU77" s="5">
        <f>Points[[#This Row],[17+]]-Points[[#This Row],[18+]]</f>
        <v>4.8160000000000092E-2</v>
      </c>
      <c r="AV77" s="5">
        <f>Points[[#This Row],[18+]]-Points[[#This Row],[19+]]</f>
        <v>5.3599999999999981E-2</v>
      </c>
      <c r="AW77" s="5">
        <f>Points[[#This Row],[19+]]-Points[[#This Row],[20+]]</f>
        <v>5.8139999999999969E-2</v>
      </c>
      <c r="AX77" s="5">
        <f>Points[[#This Row],[20+]]-Points[[#This Row],[21+]]</f>
        <v>6.1479999999999979E-2</v>
      </c>
      <c r="AY77" s="5">
        <f>Points[[#This Row],[21+]]-Points[[#This Row],[22+]]</f>
        <v>6.3379999999999992E-2</v>
      </c>
      <c r="AZ77" s="5">
        <f>Points[[#This Row],[22+]]-Points[[#This Row],[23+]]</f>
        <v>6.3690000000000024E-2</v>
      </c>
      <c r="BA77" s="5">
        <f>Points[[#This Row],[23+]]-Points[[#This Row],[24+]]</f>
        <v>6.2370000000000037E-2</v>
      </c>
      <c r="BB77" s="5">
        <f>Points[[#This Row],[24+]]-Points[[#This Row],[25+]]</f>
        <v>5.9549999999999992E-2</v>
      </c>
      <c r="BC77" s="5">
        <f>Points[[#This Row],[25+]]-Points[[#This Row],[26+]]</f>
        <v>5.5429999999999979E-2</v>
      </c>
      <c r="BD77" s="5">
        <f>Points[[#This Row],[26+]]-Points[[#This Row],[27+]]</f>
        <v>5.0279999999999991E-2</v>
      </c>
      <c r="BE77" s="5">
        <f>Points[[#This Row],[27+]]-Points[[#This Row],[28+]]</f>
        <v>4.446E-2</v>
      </c>
      <c r="BF77" s="5">
        <f>Points[[#This Row],[28+]]-Points[[#This Row],[29+]]</f>
        <v>3.8330000000000003E-2</v>
      </c>
      <c r="BG77" s="5">
        <f>Points[[#This Row],[29+]]-Points[[#This Row],[30+]]</f>
        <v>3.2210000000000016E-2</v>
      </c>
      <c r="BH77" s="5">
        <f>Points[[#This Row],[30+]]-Points[[#This Row],[31+]]</f>
        <v>2.6380000000000001E-2</v>
      </c>
      <c r="BI77" s="5">
        <f>Points[[#This Row],[31+]]-Points[[#This Row],[32+]]</f>
        <v>2.1059999999999995E-2</v>
      </c>
      <c r="BJ77" s="5">
        <f>Points[[#This Row],[32+]]-Points[[#This Row],[33+]]</f>
        <v>1.6389999999999995E-2</v>
      </c>
      <c r="BK77" s="5">
        <f>Points[[#This Row],[33+]]-Points[[#This Row],[34+]]</f>
        <v>1.2440000000000003E-2</v>
      </c>
      <c r="BL77" s="5">
        <f>Points[[#This Row],[34+]]-Points[[#This Row],[35+]]</f>
        <v>9.1999999999999998E-3</v>
      </c>
      <c r="BM77" s="5">
        <f>Points[[#This Row],[35+]]-Points[[#This Row],[40+]]</f>
        <v>1.7989999999999999E-2</v>
      </c>
      <c r="BN77" s="5">
        <f>Points[[#This Row],[40+]]-Points[[#This Row],[45+]]</f>
        <v>2.0600000000000002E-3</v>
      </c>
    </row>
    <row r="78" spans="1:66" x14ac:dyDescent="0.25">
      <c r="A78" s="10">
        <v>22400721</v>
      </c>
      <c r="B78" s="4" t="s">
        <v>83</v>
      </c>
      <c r="C78" s="4" t="s">
        <v>76</v>
      </c>
      <c r="D78" s="11">
        <v>0.8125</v>
      </c>
      <c r="E78" s="6" t="str">
        <f>HYPERLINK("https://www.nba.com/stats/player/1629130/boxscores-traditional", "Duncan Robinson")</f>
        <v>Duncan Robinson</v>
      </c>
      <c r="F78">
        <v>12.6</v>
      </c>
      <c r="G78" s="4">
        <v>2.577</v>
      </c>
      <c r="H78" s="3">
        <v>0.96326999999999996</v>
      </c>
      <c r="I78" s="3">
        <v>0.91923999999999995</v>
      </c>
      <c r="J78" s="3">
        <v>0.84375</v>
      </c>
      <c r="K78" s="3">
        <v>0.73236999999999997</v>
      </c>
      <c r="L78" s="3">
        <v>0.59094999999999998</v>
      </c>
      <c r="M78" s="3">
        <v>0.43643999999999999</v>
      </c>
      <c r="N78" s="3">
        <v>0.29459999999999997</v>
      </c>
      <c r="O78" s="3">
        <v>0.17619000000000001</v>
      </c>
      <c r="P78" s="3">
        <v>9.3420000000000003E-2</v>
      </c>
      <c r="Q78" s="3">
        <v>4.3630000000000002E-2</v>
      </c>
      <c r="R78" s="3">
        <v>1.7860000000000001E-2</v>
      </c>
      <c r="S78" s="3">
        <v>6.5700000000000003E-3</v>
      </c>
      <c r="T78" s="3">
        <v>2.0500000000000002E-3</v>
      </c>
      <c r="U78" s="3">
        <v>5.5999999999999995E-4</v>
      </c>
      <c r="V78" s="3">
        <v>1.2999999999999999E-4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5">
        <f>Points[[#This Row],[8+]]-Points[[#This Row],[9+]]</f>
        <v>4.4030000000000014E-2</v>
      </c>
      <c r="AM78" s="5">
        <f>Points[[#This Row],[9+]]-Points[[#This Row],[10+]]</f>
        <v>7.5489999999999946E-2</v>
      </c>
      <c r="AN78" s="5">
        <f>Points[[#This Row],[10+]]-Points[[#This Row],[11+]]</f>
        <v>0.11138000000000003</v>
      </c>
      <c r="AO78" s="5">
        <f>Points[[#This Row],[11+]]-Points[[#This Row],[12+]]</f>
        <v>0.14141999999999999</v>
      </c>
      <c r="AP78" s="5">
        <f>Points[[#This Row],[12+]]-Points[[#This Row],[13+]]</f>
        <v>0.15450999999999998</v>
      </c>
      <c r="AQ78" s="5">
        <f>Points[[#This Row],[13+]]-Points[[#This Row],[14+]]</f>
        <v>0.14184000000000002</v>
      </c>
      <c r="AR78" s="5">
        <f>Points[[#This Row],[14+]]-Points[[#This Row],[15+]]</f>
        <v>0.11840999999999996</v>
      </c>
      <c r="AS78" s="5">
        <f>Points[[#This Row],[15+]]-Points[[#This Row],[16+]]</f>
        <v>8.277000000000001E-2</v>
      </c>
      <c r="AT78" s="5">
        <f>Points[[#This Row],[16+]]-Points[[#This Row],[17+]]</f>
        <v>4.9790000000000001E-2</v>
      </c>
      <c r="AU78" s="5">
        <f>Points[[#This Row],[17+]]-Points[[#This Row],[18+]]</f>
        <v>2.5770000000000001E-2</v>
      </c>
      <c r="AV78" s="5">
        <f>Points[[#This Row],[18+]]-Points[[#This Row],[19+]]</f>
        <v>1.1290000000000001E-2</v>
      </c>
      <c r="AW78" s="5">
        <f>Points[[#This Row],[19+]]-Points[[#This Row],[20+]]</f>
        <v>4.5199999999999997E-3</v>
      </c>
      <c r="AX78" s="5">
        <f>Points[[#This Row],[20+]]-Points[[#This Row],[21+]]</f>
        <v>1.4900000000000002E-3</v>
      </c>
      <c r="AY78" s="5">
        <f>Points[[#This Row],[21+]]-Points[[#This Row],[22+]]</f>
        <v>4.2999999999999994E-4</v>
      </c>
      <c r="AZ78" s="5">
        <f>Points[[#This Row],[22+]]-Points[[#This Row],[23+]]</f>
        <v>1.2999999999999999E-4</v>
      </c>
      <c r="BA78" s="5">
        <f>Points[[#This Row],[23+]]-Points[[#This Row],[24+]]</f>
        <v>0</v>
      </c>
      <c r="BB78" s="5">
        <f>Points[[#This Row],[24+]]-Points[[#This Row],[25+]]</f>
        <v>0</v>
      </c>
      <c r="BC78" s="5">
        <f>Points[[#This Row],[25+]]-Points[[#This Row],[26+]]</f>
        <v>0</v>
      </c>
      <c r="BD78" s="5">
        <f>Points[[#This Row],[26+]]-Points[[#This Row],[27+]]</f>
        <v>0</v>
      </c>
      <c r="BE78" s="5">
        <f>Points[[#This Row],[27+]]-Points[[#This Row],[28+]]</f>
        <v>0</v>
      </c>
      <c r="BF78" s="5">
        <f>Points[[#This Row],[28+]]-Points[[#This Row],[29+]]</f>
        <v>0</v>
      </c>
      <c r="BG78" s="5">
        <f>Points[[#This Row],[29+]]-Points[[#This Row],[30+]]</f>
        <v>0</v>
      </c>
      <c r="BH78" s="5">
        <f>Points[[#This Row],[30+]]-Points[[#This Row],[31+]]</f>
        <v>0</v>
      </c>
      <c r="BI78" s="5">
        <f>Points[[#This Row],[31+]]-Points[[#This Row],[32+]]</f>
        <v>0</v>
      </c>
      <c r="BJ78" s="5">
        <f>Points[[#This Row],[32+]]-Points[[#This Row],[33+]]</f>
        <v>0</v>
      </c>
      <c r="BK78" s="5">
        <f>Points[[#This Row],[33+]]-Points[[#This Row],[34+]]</f>
        <v>0</v>
      </c>
      <c r="BL78" s="5">
        <f>Points[[#This Row],[34+]]-Points[[#This Row],[35+]]</f>
        <v>0</v>
      </c>
      <c r="BM78" s="5">
        <f>Points[[#This Row],[35+]]-Points[[#This Row],[40+]]</f>
        <v>0</v>
      </c>
      <c r="BN78" s="5">
        <f>Points[[#This Row],[40+]]-Points[[#This Row],[45+]]</f>
        <v>0</v>
      </c>
    </row>
    <row r="79" spans="1:66" x14ac:dyDescent="0.25">
      <c r="A79" s="10">
        <v>22400721</v>
      </c>
      <c r="B79" s="4" t="s">
        <v>83</v>
      </c>
      <c r="C79" s="4" t="s">
        <v>76</v>
      </c>
      <c r="D79" s="11">
        <v>0.8125</v>
      </c>
      <c r="E79" s="6" t="str">
        <f>HYPERLINK("https://www.nba.com/stats/player/1630696/boxscores-traditional", "Dru Smith")</f>
        <v>Dru Smith</v>
      </c>
      <c r="F79">
        <v>11.2</v>
      </c>
      <c r="G79" s="4">
        <v>2.4</v>
      </c>
      <c r="H79" s="3">
        <v>0.90824000000000005</v>
      </c>
      <c r="I79" s="3">
        <v>0.82121</v>
      </c>
      <c r="J79" s="3">
        <v>0.69145999999999996</v>
      </c>
      <c r="K79" s="3">
        <v>0.53188000000000002</v>
      </c>
      <c r="L79" s="3">
        <v>0.37069999999999997</v>
      </c>
      <c r="M79" s="3">
        <v>0.22663</v>
      </c>
      <c r="N79" s="3">
        <v>0.121</v>
      </c>
      <c r="O79" s="3">
        <v>5.7049999999999997E-2</v>
      </c>
      <c r="P79" s="3">
        <v>2.2749999999999999E-2</v>
      </c>
      <c r="Q79" s="3">
        <v>7.7600000000000004E-3</v>
      </c>
      <c r="R79" s="3">
        <v>2.33E-3</v>
      </c>
      <c r="S79" s="3">
        <v>5.8E-4</v>
      </c>
      <c r="T79" s="3">
        <v>1.2E-4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5">
        <f>Points[[#This Row],[8+]]-Points[[#This Row],[9+]]</f>
        <v>8.7030000000000052E-2</v>
      </c>
      <c r="AM79" s="5">
        <f>Points[[#This Row],[9+]]-Points[[#This Row],[10+]]</f>
        <v>0.12975000000000003</v>
      </c>
      <c r="AN79" s="5">
        <f>Points[[#This Row],[10+]]-Points[[#This Row],[11+]]</f>
        <v>0.15957999999999994</v>
      </c>
      <c r="AO79" s="5">
        <f>Points[[#This Row],[11+]]-Points[[#This Row],[12+]]</f>
        <v>0.16118000000000005</v>
      </c>
      <c r="AP79" s="5">
        <f>Points[[#This Row],[12+]]-Points[[#This Row],[13+]]</f>
        <v>0.14406999999999998</v>
      </c>
      <c r="AQ79" s="5">
        <f>Points[[#This Row],[13+]]-Points[[#This Row],[14+]]</f>
        <v>0.10563</v>
      </c>
      <c r="AR79" s="5">
        <f>Points[[#This Row],[14+]]-Points[[#This Row],[15+]]</f>
        <v>6.3950000000000007E-2</v>
      </c>
      <c r="AS79" s="5">
        <f>Points[[#This Row],[15+]]-Points[[#This Row],[16+]]</f>
        <v>3.4299999999999997E-2</v>
      </c>
      <c r="AT79" s="5">
        <f>Points[[#This Row],[16+]]-Points[[#This Row],[17+]]</f>
        <v>1.499E-2</v>
      </c>
      <c r="AU79" s="5">
        <f>Points[[#This Row],[17+]]-Points[[#This Row],[18+]]</f>
        <v>5.4300000000000008E-3</v>
      </c>
      <c r="AV79" s="5">
        <f>Points[[#This Row],[18+]]-Points[[#This Row],[19+]]</f>
        <v>1.75E-3</v>
      </c>
      <c r="AW79" s="5">
        <f>Points[[#This Row],[19+]]-Points[[#This Row],[20+]]</f>
        <v>4.6000000000000001E-4</v>
      </c>
      <c r="AX79" s="5">
        <f>Points[[#This Row],[20+]]-Points[[#This Row],[21+]]</f>
        <v>1.2E-4</v>
      </c>
      <c r="AY79" s="5">
        <f>Points[[#This Row],[21+]]-Points[[#This Row],[22+]]</f>
        <v>0</v>
      </c>
      <c r="AZ79" s="5">
        <f>Points[[#This Row],[22+]]-Points[[#This Row],[23+]]</f>
        <v>0</v>
      </c>
      <c r="BA79" s="5">
        <f>Points[[#This Row],[23+]]-Points[[#This Row],[24+]]</f>
        <v>0</v>
      </c>
      <c r="BB79" s="5">
        <f>Points[[#This Row],[24+]]-Points[[#This Row],[25+]]</f>
        <v>0</v>
      </c>
      <c r="BC79" s="5">
        <f>Points[[#This Row],[25+]]-Points[[#This Row],[26+]]</f>
        <v>0</v>
      </c>
      <c r="BD79" s="5">
        <f>Points[[#This Row],[26+]]-Points[[#This Row],[27+]]</f>
        <v>0</v>
      </c>
      <c r="BE79" s="5">
        <f>Points[[#This Row],[27+]]-Points[[#This Row],[28+]]</f>
        <v>0</v>
      </c>
      <c r="BF79" s="5">
        <f>Points[[#This Row],[28+]]-Points[[#This Row],[29+]]</f>
        <v>0</v>
      </c>
      <c r="BG79" s="5">
        <f>Points[[#This Row],[29+]]-Points[[#This Row],[30+]]</f>
        <v>0</v>
      </c>
      <c r="BH79" s="5">
        <f>Points[[#This Row],[30+]]-Points[[#This Row],[31+]]</f>
        <v>0</v>
      </c>
      <c r="BI79" s="5">
        <f>Points[[#This Row],[31+]]-Points[[#This Row],[32+]]</f>
        <v>0</v>
      </c>
      <c r="BJ79" s="5">
        <f>Points[[#This Row],[32+]]-Points[[#This Row],[33+]]</f>
        <v>0</v>
      </c>
      <c r="BK79" s="5">
        <f>Points[[#This Row],[33+]]-Points[[#This Row],[34+]]</f>
        <v>0</v>
      </c>
      <c r="BL79" s="5">
        <f>Points[[#This Row],[34+]]-Points[[#This Row],[35+]]</f>
        <v>0</v>
      </c>
      <c r="BM79" s="5">
        <f>Points[[#This Row],[35+]]-Points[[#This Row],[40+]]</f>
        <v>0</v>
      </c>
      <c r="BN79" s="5">
        <f>Points[[#This Row],[40+]]-Points[[#This Row],[45+]]</f>
        <v>0</v>
      </c>
    </row>
    <row r="80" spans="1:66" x14ac:dyDescent="0.25">
      <c r="A80" s="10">
        <v>22400721</v>
      </c>
      <c r="B80" s="4" t="s">
        <v>83</v>
      </c>
      <c r="C80" s="4" t="s">
        <v>76</v>
      </c>
      <c r="D80" s="11">
        <v>0.8125</v>
      </c>
      <c r="E80" s="6" t="str">
        <f>HYPERLINK("https://www.nba.com/stats/player/1626179/boxscores-traditional", "Terry Rozier")</f>
        <v>Terry Rozier</v>
      </c>
      <c r="F80">
        <v>14.6</v>
      </c>
      <c r="G80" s="4">
        <v>6.02</v>
      </c>
      <c r="H80" s="3">
        <v>0.86433000000000004</v>
      </c>
      <c r="I80" s="3">
        <v>0.82381000000000004</v>
      </c>
      <c r="J80" s="3">
        <v>0.77637</v>
      </c>
      <c r="K80" s="3">
        <v>0.72575000000000001</v>
      </c>
      <c r="L80" s="3">
        <v>0.66639999999999999</v>
      </c>
      <c r="M80" s="3">
        <v>0.60641999999999996</v>
      </c>
      <c r="N80" s="3">
        <v>0.53983000000000003</v>
      </c>
      <c r="O80" s="3">
        <v>0.47210000000000002</v>
      </c>
      <c r="P80" s="3">
        <v>0.40905000000000002</v>
      </c>
      <c r="Q80" s="3">
        <v>0.34458</v>
      </c>
      <c r="R80" s="3">
        <v>0.28774</v>
      </c>
      <c r="S80" s="3">
        <v>0.23269999999999999</v>
      </c>
      <c r="T80" s="3">
        <v>0.18406</v>
      </c>
      <c r="U80" s="3">
        <v>0.14457</v>
      </c>
      <c r="V80" s="3">
        <v>0.10935</v>
      </c>
      <c r="W80" s="3">
        <v>8.0759999999999998E-2</v>
      </c>
      <c r="X80" s="3">
        <v>5.9380000000000002E-2</v>
      </c>
      <c r="Y80" s="3">
        <v>4.1820000000000003E-2</v>
      </c>
      <c r="Z80" s="3">
        <v>2.938E-2</v>
      </c>
      <c r="AA80" s="3">
        <v>1.9699999999999999E-2</v>
      </c>
      <c r="AB80" s="3">
        <v>1.2869999999999999E-2</v>
      </c>
      <c r="AC80" s="3">
        <v>8.4200000000000004E-3</v>
      </c>
      <c r="AD80" s="3">
        <v>5.2300000000000003E-3</v>
      </c>
      <c r="AE80" s="3">
        <v>3.2599999999999999E-3</v>
      </c>
      <c r="AF80" s="3">
        <v>1.9300000000000001E-3</v>
      </c>
      <c r="AG80" s="3">
        <v>1.1100000000000001E-3</v>
      </c>
      <c r="AH80" s="3">
        <v>6.4000000000000005E-4</v>
      </c>
      <c r="AI80" s="3">
        <v>3.5E-4</v>
      </c>
      <c r="AJ80" s="3">
        <v>0</v>
      </c>
      <c r="AK80" s="3">
        <v>0</v>
      </c>
      <c r="AL80" s="5">
        <f>Points[[#This Row],[8+]]-Points[[#This Row],[9+]]</f>
        <v>4.052E-2</v>
      </c>
      <c r="AM80" s="5">
        <f>Points[[#This Row],[9+]]-Points[[#This Row],[10+]]</f>
        <v>4.7440000000000038E-2</v>
      </c>
      <c r="AN80" s="5">
        <f>Points[[#This Row],[10+]]-Points[[#This Row],[11+]]</f>
        <v>5.0619999999999998E-2</v>
      </c>
      <c r="AO80" s="5">
        <f>Points[[#This Row],[11+]]-Points[[#This Row],[12+]]</f>
        <v>5.9350000000000014E-2</v>
      </c>
      <c r="AP80" s="5">
        <f>Points[[#This Row],[12+]]-Points[[#This Row],[13+]]</f>
        <v>5.9980000000000033E-2</v>
      </c>
      <c r="AQ80" s="5">
        <f>Points[[#This Row],[13+]]-Points[[#This Row],[14+]]</f>
        <v>6.6589999999999927E-2</v>
      </c>
      <c r="AR80" s="5">
        <f>Points[[#This Row],[14+]]-Points[[#This Row],[15+]]</f>
        <v>6.7730000000000012E-2</v>
      </c>
      <c r="AS80" s="5">
        <f>Points[[#This Row],[15+]]-Points[[#This Row],[16+]]</f>
        <v>6.3049999999999995E-2</v>
      </c>
      <c r="AT80" s="5">
        <f>Points[[#This Row],[16+]]-Points[[#This Row],[17+]]</f>
        <v>6.4470000000000027E-2</v>
      </c>
      <c r="AU80" s="5">
        <f>Points[[#This Row],[17+]]-Points[[#This Row],[18+]]</f>
        <v>5.6840000000000002E-2</v>
      </c>
      <c r="AV80" s="5">
        <f>Points[[#This Row],[18+]]-Points[[#This Row],[19+]]</f>
        <v>5.5040000000000006E-2</v>
      </c>
      <c r="AW80" s="5">
        <f>Points[[#This Row],[19+]]-Points[[#This Row],[20+]]</f>
        <v>4.8639999999999989E-2</v>
      </c>
      <c r="AX80" s="5">
        <f>Points[[#This Row],[20+]]-Points[[#This Row],[21+]]</f>
        <v>3.9489999999999997E-2</v>
      </c>
      <c r="AY80" s="5">
        <f>Points[[#This Row],[21+]]-Points[[#This Row],[22+]]</f>
        <v>3.5220000000000001E-2</v>
      </c>
      <c r="AZ80" s="5">
        <f>Points[[#This Row],[22+]]-Points[[#This Row],[23+]]</f>
        <v>2.8590000000000004E-2</v>
      </c>
      <c r="BA80" s="5">
        <f>Points[[#This Row],[23+]]-Points[[#This Row],[24+]]</f>
        <v>2.1379999999999996E-2</v>
      </c>
      <c r="BB80" s="5">
        <f>Points[[#This Row],[24+]]-Points[[#This Row],[25+]]</f>
        <v>1.7559999999999999E-2</v>
      </c>
      <c r="BC80" s="5">
        <f>Points[[#This Row],[25+]]-Points[[#This Row],[26+]]</f>
        <v>1.2440000000000003E-2</v>
      </c>
      <c r="BD80" s="5">
        <f>Points[[#This Row],[26+]]-Points[[#This Row],[27+]]</f>
        <v>9.6800000000000011E-3</v>
      </c>
      <c r="BE80" s="5">
        <f>Points[[#This Row],[27+]]-Points[[#This Row],[28+]]</f>
        <v>6.8299999999999993E-3</v>
      </c>
      <c r="BF80" s="5">
        <f>Points[[#This Row],[28+]]-Points[[#This Row],[29+]]</f>
        <v>4.4499999999999991E-3</v>
      </c>
      <c r="BG80" s="5">
        <f>Points[[#This Row],[29+]]-Points[[#This Row],[30+]]</f>
        <v>3.1900000000000001E-3</v>
      </c>
      <c r="BH80" s="5">
        <f>Points[[#This Row],[30+]]-Points[[#This Row],[31+]]</f>
        <v>1.9700000000000004E-3</v>
      </c>
      <c r="BI80" s="5">
        <f>Points[[#This Row],[31+]]-Points[[#This Row],[32+]]</f>
        <v>1.3299999999999998E-3</v>
      </c>
      <c r="BJ80" s="5">
        <f>Points[[#This Row],[32+]]-Points[[#This Row],[33+]]</f>
        <v>8.1999999999999998E-4</v>
      </c>
      <c r="BK80" s="5">
        <f>Points[[#This Row],[33+]]-Points[[#This Row],[34+]]</f>
        <v>4.7000000000000004E-4</v>
      </c>
      <c r="BL80" s="5">
        <f>Points[[#This Row],[34+]]-Points[[#This Row],[35+]]</f>
        <v>2.9000000000000006E-4</v>
      </c>
      <c r="BM80" s="5">
        <f>Points[[#This Row],[35+]]-Points[[#This Row],[40+]]</f>
        <v>3.5E-4</v>
      </c>
      <c r="BN80" s="5">
        <f>Points[[#This Row],[40+]]-Points[[#This Row],[45+]]</f>
        <v>0</v>
      </c>
    </row>
    <row r="81" spans="1:66" x14ac:dyDescent="0.25">
      <c r="A81" s="10">
        <v>22400721</v>
      </c>
      <c r="B81" s="4" t="s">
        <v>83</v>
      </c>
      <c r="C81" s="4" t="s">
        <v>76</v>
      </c>
      <c r="D81" s="11">
        <v>0.8125</v>
      </c>
      <c r="E81" s="6" t="str">
        <f>HYPERLINK("https://www.nba.com/stats/player/202710/boxscores-traditional", "Jimmy Butler")</f>
        <v>Jimmy Butler</v>
      </c>
      <c r="F81">
        <v>11.4</v>
      </c>
      <c r="G81" s="4">
        <v>3.7199999999999998</v>
      </c>
      <c r="H81" s="3">
        <v>0.81859000000000004</v>
      </c>
      <c r="I81" s="3">
        <v>0.74214999999999998</v>
      </c>
      <c r="J81" s="3">
        <v>0.64802999999999999</v>
      </c>
      <c r="K81" s="3">
        <v>0.54379999999999995</v>
      </c>
      <c r="L81" s="3">
        <v>0.43643999999999999</v>
      </c>
      <c r="M81" s="3">
        <v>0.33360000000000001</v>
      </c>
      <c r="N81" s="3">
        <v>0.24196000000000001</v>
      </c>
      <c r="O81" s="3">
        <v>0.16602</v>
      </c>
      <c r="P81" s="3">
        <v>0.10749</v>
      </c>
      <c r="Q81" s="3">
        <v>6.5519999999999995E-2</v>
      </c>
      <c r="R81" s="3">
        <v>3.8359999999999998E-2</v>
      </c>
      <c r="S81" s="3">
        <v>2.068E-2</v>
      </c>
      <c r="T81" s="3">
        <v>1.044E-2</v>
      </c>
      <c r="U81" s="3">
        <v>4.9399999999999999E-3</v>
      </c>
      <c r="V81" s="3">
        <v>2.1900000000000001E-3</v>
      </c>
      <c r="W81" s="3">
        <v>8.9999999999999998E-4</v>
      </c>
      <c r="X81" s="3">
        <v>3.5E-4</v>
      </c>
      <c r="Y81" s="3">
        <v>1.2999999999999999E-4</v>
      </c>
      <c r="Z81" s="3">
        <v>4.0000000000000003E-5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5">
        <f>Points[[#This Row],[8+]]-Points[[#This Row],[9+]]</f>
        <v>7.6440000000000063E-2</v>
      </c>
      <c r="AM81" s="5">
        <f>Points[[#This Row],[9+]]-Points[[#This Row],[10+]]</f>
        <v>9.4119999999999981E-2</v>
      </c>
      <c r="AN81" s="5">
        <f>Points[[#This Row],[10+]]-Points[[#This Row],[11+]]</f>
        <v>0.10423000000000004</v>
      </c>
      <c r="AO81" s="5">
        <f>Points[[#This Row],[11+]]-Points[[#This Row],[12+]]</f>
        <v>0.10735999999999996</v>
      </c>
      <c r="AP81" s="5">
        <f>Points[[#This Row],[12+]]-Points[[#This Row],[13+]]</f>
        <v>0.10283999999999999</v>
      </c>
      <c r="AQ81" s="5">
        <f>Points[[#This Row],[13+]]-Points[[#This Row],[14+]]</f>
        <v>9.1639999999999999E-2</v>
      </c>
      <c r="AR81" s="5">
        <f>Points[[#This Row],[14+]]-Points[[#This Row],[15+]]</f>
        <v>7.5940000000000007E-2</v>
      </c>
      <c r="AS81" s="5">
        <f>Points[[#This Row],[15+]]-Points[[#This Row],[16+]]</f>
        <v>5.8529999999999999E-2</v>
      </c>
      <c r="AT81" s="5">
        <f>Points[[#This Row],[16+]]-Points[[#This Row],[17+]]</f>
        <v>4.1970000000000007E-2</v>
      </c>
      <c r="AU81" s="5">
        <f>Points[[#This Row],[17+]]-Points[[#This Row],[18+]]</f>
        <v>2.7159999999999997E-2</v>
      </c>
      <c r="AV81" s="5">
        <f>Points[[#This Row],[18+]]-Points[[#This Row],[19+]]</f>
        <v>1.7679999999999998E-2</v>
      </c>
      <c r="AW81" s="5">
        <f>Points[[#This Row],[19+]]-Points[[#This Row],[20+]]</f>
        <v>1.0240000000000001E-2</v>
      </c>
      <c r="AX81" s="5">
        <f>Points[[#This Row],[20+]]-Points[[#This Row],[21+]]</f>
        <v>5.4999999999999997E-3</v>
      </c>
      <c r="AY81" s="5">
        <f>Points[[#This Row],[21+]]-Points[[#This Row],[22+]]</f>
        <v>2.7499999999999998E-3</v>
      </c>
      <c r="AZ81" s="5">
        <f>Points[[#This Row],[22+]]-Points[[#This Row],[23+]]</f>
        <v>1.2900000000000001E-3</v>
      </c>
      <c r="BA81" s="5">
        <f>Points[[#This Row],[23+]]-Points[[#This Row],[24+]]</f>
        <v>5.4999999999999992E-4</v>
      </c>
      <c r="BB81" s="5">
        <f>Points[[#This Row],[24+]]-Points[[#This Row],[25+]]</f>
        <v>2.2000000000000001E-4</v>
      </c>
      <c r="BC81" s="5">
        <f>Points[[#This Row],[25+]]-Points[[#This Row],[26+]]</f>
        <v>8.9999999999999992E-5</v>
      </c>
      <c r="BD81" s="5">
        <f>Points[[#This Row],[26+]]-Points[[#This Row],[27+]]</f>
        <v>4.0000000000000003E-5</v>
      </c>
      <c r="BE81" s="5">
        <f>Points[[#This Row],[27+]]-Points[[#This Row],[28+]]</f>
        <v>0</v>
      </c>
      <c r="BF81" s="5">
        <f>Points[[#This Row],[28+]]-Points[[#This Row],[29+]]</f>
        <v>0</v>
      </c>
      <c r="BG81" s="5">
        <f>Points[[#This Row],[29+]]-Points[[#This Row],[30+]]</f>
        <v>0</v>
      </c>
      <c r="BH81" s="5">
        <f>Points[[#This Row],[30+]]-Points[[#This Row],[31+]]</f>
        <v>0</v>
      </c>
      <c r="BI81" s="5">
        <f>Points[[#This Row],[31+]]-Points[[#This Row],[32+]]</f>
        <v>0</v>
      </c>
      <c r="BJ81" s="5">
        <f>Points[[#This Row],[32+]]-Points[[#This Row],[33+]]</f>
        <v>0</v>
      </c>
      <c r="BK81" s="5">
        <f>Points[[#This Row],[33+]]-Points[[#This Row],[34+]]</f>
        <v>0</v>
      </c>
      <c r="BL81" s="5">
        <f>Points[[#This Row],[34+]]-Points[[#This Row],[35+]]</f>
        <v>0</v>
      </c>
      <c r="BM81" s="5">
        <f>Points[[#This Row],[35+]]-Points[[#This Row],[40+]]</f>
        <v>0</v>
      </c>
      <c r="BN81" s="5">
        <f>Points[[#This Row],[40+]]-Points[[#This Row],[45+]]</f>
        <v>0</v>
      </c>
    </row>
    <row r="82" spans="1:66" x14ac:dyDescent="0.25">
      <c r="A82" s="10">
        <v>22400721</v>
      </c>
      <c r="B82" s="4" t="s">
        <v>83</v>
      </c>
      <c r="C82" s="4" t="s">
        <v>76</v>
      </c>
      <c r="D82" s="11">
        <v>0.8125</v>
      </c>
      <c r="E82" s="6" t="str">
        <f>HYPERLINK("https://www.nba.com/stats/player/1631170/boxscores-traditional", "Jaime Jaquez Jr.")</f>
        <v>Jaime Jaquez Jr.</v>
      </c>
      <c r="F82">
        <v>9.8000000000000007</v>
      </c>
      <c r="G82" s="4">
        <v>2.2269999999999999</v>
      </c>
      <c r="H82" s="3">
        <v>0.79103000000000001</v>
      </c>
      <c r="I82" s="3">
        <v>0.64058000000000004</v>
      </c>
      <c r="J82" s="3">
        <v>0.46414</v>
      </c>
      <c r="K82" s="3">
        <v>0.29459999999999997</v>
      </c>
      <c r="L82" s="3">
        <v>0.16109000000000001</v>
      </c>
      <c r="M82" s="3">
        <v>7.4929999999999997E-2</v>
      </c>
      <c r="N82" s="3">
        <v>2.938E-2</v>
      </c>
      <c r="O82" s="3">
        <v>9.9000000000000008E-3</v>
      </c>
      <c r="P82" s="3">
        <v>2.7200000000000002E-3</v>
      </c>
      <c r="Q82" s="3">
        <v>6.2E-4</v>
      </c>
      <c r="R82" s="3">
        <v>1.2E-4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5">
        <f>Points[[#This Row],[8+]]-Points[[#This Row],[9+]]</f>
        <v>0.15044999999999997</v>
      </c>
      <c r="AM82" s="5">
        <f>Points[[#This Row],[9+]]-Points[[#This Row],[10+]]</f>
        <v>0.17644000000000004</v>
      </c>
      <c r="AN82" s="5">
        <f>Points[[#This Row],[10+]]-Points[[#This Row],[11+]]</f>
        <v>0.16954000000000002</v>
      </c>
      <c r="AO82" s="5">
        <f>Points[[#This Row],[11+]]-Points[[#This Row],[12+]]</f>
        <v>0.13350999999999996</v>
      </c>
      <c r="AP82" s="5">
        <f>Points[[#This Row],[12+]]-Points[[#This Row],[13+]]</f>
        <v>8.6160000000000014E-2</v>
      </c>
      <c r="AQ82" s="5">
        <f>Points[[#This Row],[13+]]-Points[[#This Row],[14+]]</f>
        <v>4.5549999999999993E-2</v>
      </c>
      <c r="AR82" s="5">
        <f>Points[[#This Row],[14+]]-Points[[#This Row],[15+]]</f>
        <v>1.9479999999999997E-2</v>
      </c>
      <c r="AS82" s="5">
        <f>Points[[#This Row],[15+]]-Points[[#This Row],[16+]]</f>
        <v>7.1800000000000006E-3</v>
      </c>
      <c r="AT82" s="5">
        <f>Points[[#This Row],[16+]]-Points[[#This Row],[17+]]</f>
        <v>2.1000000000000003E-3</v>
      </c>
      <c r="AU82" s="5">
        <f>Points[[#This Row],[17+]]-Points[[#This Row],[18+]]</f>
        <v>5.0000000000000001E-4</v>
      </c>
      <c r="AV82" s="5">
        <f>Points[[#This Row],[18+]]-Points[[#This Row],[19+]]</f>
        <v>1.2E-4</v>
      </c>
      <c r="AW82" s="5">
        <f>Points[[#This Row],[19+]]-Points[[#This Row],[20+]]</f>
        <v>0</v>
      </c>
      <c r="AX82" s="5">
        <f>Points[[#This Row],[20+]]-Points[[#This Row],[21+]]</f>
        <v>0</v>
      </c>
      <c r="AY82" s="5">
        <f>Points[[#This Row],[21+]]-Points[[#This Row],[22+]]</f>
        <v>0</v>
      </c>
      <c r="AZ82" s="5">
        <f>Points[[#This Row],[22+]]-Points[[#This Row],[23+]]</f>
        <v>0</v>
      </c>
      <c r="BA82" s="5">
        <f>Points[[#This Row],[23+]]-Points[[#This Row],[24+]]</f>
        <v>0</v>
      </c>
      <c r="BB82" s="5">
        <f>Points[[#This Row],[24+]]-Points[[#This Row],[25+]]</f>
        <v>0</v>
      </c>
      <c r="BC82" s="5">
        <f>Points[[#This Row],[25+]]-Points[[#This Row],[26+]]</f>
        <v>0</v>
      </c>
      <c r="BD82" s="5">
        <f>Points[[#This Row],[26+]]-Points[[#This Row],[27+]]</f>
        <v>0</v>
      </c>
      <c r="BE82" s="5">
        <f>Points[[#This Row],[27+]]-Points[[#This Row],[28+]]</f>
        <v>0</v>
      </c>
      <c r="BF82" s="5">
        <f>Points[[#This Row],[28+]]-Points[[#This Row],[29+]]</f>
        <v>0</v>
      </c>
      <c r="BG82" s="5">
        <f>Points[[#This Row],[29+]]-Points[[#This Row],[30+]]</f>
        <v>0</v>
      </c>
      <c r="BH82" s="5">
        <f>Points[[#This Row],[30+]]-Points[[#This Row],[31+]]</f>
        <v>0</v>
      </c>
      <c r="BI82" s="5">
        <f>Points[[#This Row],[31+]]-Points[[#This Row],[32+]]</f>
        <v>0</v>
      </c>
      <c r="BJ82" s="5">
        <f>Points[[#This Row],[32+]]-Points[[#This Row],[33+]]</f>
        <v>0</v>
      </c>
      <c r="BK82" s="5">
        <f>Points[[#This Row],[33+]]-Points[[#This Row],[34+]]</f>
        <v>0</v>
      </c>
      <c r="BL82" s="5">
        <f>Points[[#This Row],[34+]]-Points[[#This Row],[35+]]</f>
        <v>0</v>
      </c>
      <c r="BM82" s="5">
        <f>Points[[#This Row],[35+]]-Points[[#This Row],[40+]]</f>
        <v>0</v>
      </c>
      <c r="BN82" s="5">
        <f>Points[[#This Row],[40+]]-Points[[#This Row],[45+]]</f>
        <v>0</v>
      </c>
    </row>
    <row r="83" spans="1:66" x14ac:dyDescent="0.25">
      <c r="A83" s="10">
        <v>22400721</v>
      </c>
      <c r="B83" s="4" t="s">
        <v>83</v>
      </c>
      <c r="C83" s="4" t="s">
        <v>76</v>
      </c>
      <c r="D83" s="11">
        <v>0.8125</v>
      </c>
      <c r="E83" s="6" t="str">
        <f>HYPERLINK("https://www.nba.com/stats/player/1642276/boxscores-traditional", "Kel'el Ware")</f>
        <v>Kel'el Ware</v>
      </c>
      <c r="F83">
        <v>10.8</v>
      </c>
      <c r="G83" s="4">
        <v>5.9459999999999997</v>
      </c>
      <c r="H83" s="3">
        <v>0.68081999999999998</v>
      </c>
      <c r="I83" s="3">
        <v>0.61790999999999996</v>
      </c>
      <c r="J83" s="3">
        <v>0.55171999999999999</v>
      </c>
      <c r="K83" s="3">
        <v>0.48803000000000002</v>
      </c>
      <c r="L83" s="3">
        <v>0.42074</v>
      </c>
      <c r="M83" s="3">
        <v>0.35569000000000001</v>
      </c>
      <c r="N83" s="3">
        <v>0.29459999999999997</v>
      </c>
      <c r="O83" s="3">
        <v>0.23885000000000001</v>
      </c>
      <c r="P83" s="3">
        <v>0.19214999999999999</v>
      </c>
      <c r="Q83" s="3">
        <v>0.14917</v>
      </c>
      <c r="R83" s="3">
        <v>0.11314</v>
      </c>
      <c r="S83" s="3">
        <v>8.3790000000000003E-2</v>
      </c>
      <c r="T83" s="3">
        <v>6.0569999999999999E-2</v>
      </c>
      <c r="U83" s="3">
        <v>4.2720000000000001E-2</v>
      </c>
      <c r="V83" s="3">
        <v>3.005E-2</v>
      </c>
      <c r="W83" s="3">
        <v>2.018E-2</v>
      </c>
      <c r="X83" s="3">
        <v>1.321E-2</v>
      </c>
      <c r="Y83" s="3">
        <v>8.4200000000000004E-3</v>
      </c>
      <c r="Z83" s="3">
        <v>5.2300000000000003E-3</v>
      </c>
      <c r="AA83" s="3">
        <v>3.2599999999999999E-3</v>
      </c>
      <c r="AB83" s="3">
        <v>1.9300000000000001E-3</v>
      </c>
      <c r="AC83" s="3">
        <v>1.1100000000000001E-3</v>
      </c>
      <c r="AD83" s="3">
        <v>6.2E-4</v>
      </c>
      <c r="AE83" s="3">
        <v>3.4000000000000002E-4</v>
      </c>
      <c r="AF83" s="3">
        <v>1.8000000000000001E-4</v>
      </c>
      <c r="AG83" s="3">
        <v>1E-4</v>
      </c>
      <c r="AH83" s="3">
        <v>5.0000000000000002E-5</v>
      </c>
      <c r="AI83" s="3">
        <v>0</v>
      </c>
      <c r="AJ83" s="3">
        <v>0</v>
      </c>
      <c r="AK83" s="3">
        <v>0</v>
      </c>
      <c r="AL83" s="5">
        <f>Points[[#This Row],[8+]]-Points[[#This Row],[9+]]</f>
        <v>6.2910000000000021E-2</v>
      </c>
      <c r="AM83" s="5">
        <f>Points[[#This Row],[9+]]-Points[[#This Row],[10+]]</f>
        <v>6.6189999999999971E-2</v>
      </c>
      <c r="AN83" s="5">
        <f>Points[[#This Row],[10+]]-Points[[#This Row],[11+]]</f>
        <v>6.3689999999999969E-2</v>
      </c>
      <c r="AO83" s="5">
        <f>Points[[#This Row],[11+]]-Points[[#This Row],[12+]]</f>
        <v>6.7290000000000016E-2</v>
      </c>
      <c r="AP83" s="5">
        <f>Points[[#This Row],[12+]]-Points[[#This Row],[13+]]</f>
        <v>6.5049999999999997E-2</v>
      </c>
      <c r="AQ83" s="5">
        <f>Points[[#This Row],[13+]]-Points[[#This Row],[14+]]</f>
        <v>6.1090000000000033E-2</v>
      </c>
      <c r="AR83" s="5">
        <f>Points[[#This Row],[14+]]-Points[[#This Row],[15+]]</f>
        <v>5.5749999999999966E-2</v>
      </c>
      <c r="AS83" s="5">
        <f>Points[[#This Row],[15+]]-Points[[#This Row],[16+]]</f>
        <v>4.6700000000000019E-2</v>
      </c>
      <c r="AT83" s="5">
        <f>Points[[#This Row],[16+]]-Points[[#This Row],[17+]]</f>
        <v>4.297999999999999E-2</v>
      </c>
      <c r="AU83" s="5">
        <f>Points[[#This Row],[17+]]-Points[[#This Row],[18+]]</f>
        <v>3.6029999999999993E-2</v>
      </c>
      <c r="AV83" s="5">
        <f>Points[[#This Row],[18+]]-Points[[#This Row],[19+]]</f>
        <v>2.9350000000000001E-2</v>
      </c>
      <c r="AW83" s="5">
        <f>Points[[#This Row],[19+]]-Points[[#This Row],[20+]]</f>
        <v>2.3220000000000005E-2</v>
      </c>
      <c r="AX83" s="5">
        <f>Points[[#This Row],[20+]]-Points[[#This Row],[21+]]</f>
        <v>1.7849999999999998E-2</v>
      </c>
      <c r="AY83" s="5">
        <f>Points[[#This Row],[21+]]-Points[[#This Row],[22+]]</f>
        <v>1.2670000000000001E-2</v>
      </c>
      <c r="AZ83" s="5">
        <f>Points[[#This Row],[22+]]-Points[[#This Row],[23+]]</f>
        <v>9.8700000000000003E-3</v>
      </c>
      <c r="BA83" s="5">
        <f>Points[[#This Row],[23+]]-Points[[#This Row],[24+]]</f>
        <v>6.9700000000000005E-3</v>
      </c>
      <c r="BB83" s="5">
        <f>Points[[#This Row],[24+]]-Points[[#This Row],[25+]]</f>
        <v>4.7899999999999991E-3</v>
      </c>
      <c r="BC83" s="5">
        <f>Points[[#This Row],[25+]]-Points[[#This Row],[26+]]</f>
        <v>3.1900000000000001E-3</v>
      </c>
      <c r="BD83" s="5">
        <f>Points[[#This Row],[26+]]-Points[[#This Row],[27+]]</f>
        <v>1.9700000000000004E-3</v>
      </c>
      <c r="BE83" s="5">
        <f>Points[[#This Row],[27+]]-Points[[#This Row],[28+]]</f>
        <v>1.3299999999999998E-3</v>
      </c>
      <c r="BF83" s="5">
        <f>Points[[#This Row],[28+]]-Points[[#This Row],[29+]]</f>
        <v>8.1999999999999998E-4</v>
      </c>
      <c r="BG83" s="5">
        <f>Points[[#This Row],[29+]]-Points[[#This Row],[30+]]</f>
        <v>4.9000000000000009E-4</v>
      </c>
      <c r="BH83" s="5">
        <f>Points[[#This Row],[30+]]-Points[[#This Row],[31+]]</f>
        <v>2.7999999999999998E-4</v>
      </c>
      <c r="BI83" s="5">
        <f>Points[[#This Row],[31+]]-Points[[#This Row],[32+]]</f>
        <v>1.6000000000000001E-4</v>
      </c>
      <c r="BJ83" s="5">
        <f>Points[[#This Row],[32+]]-Points[[#This Row],[33+]]</f>
        <v>8.0000000000000007E-5</v>
      </c>
      <c r="BK83" s="5">
        <f>Points[[#This Row],[33+]]-Points[[#This Row],[34+]]</f>
        <v>5.0000000000000002E-5</v>
      </c>
      <c r="BL83" s="5">
        <f>Points[[#This Row],[34+]]-Points[[#This Row],[35+]]</f>
        <v>5.0000000000000002E-5</v>
      </c>
      <c r="BM83" s="5">
        <f>Points[[#This Row],[35+]]-Points[[#This Row],[40+]]</f>
        <v>0</v>
      </c>
      <c r="BN83" s="5">
        <f>Points[[#This Row],[40+]]-Points[[#This Row],[45+]]</f>
        <v>0</v>
      </c>
    </row>
    <row r="84" spans="1:66" x14ac:dyDescent="0.25">
      <c r="A84" s="10">
        <v>22400722</v>
      </c>
      <c r="B84" s="4" t="s">
        <v>96</v>
      </c>
      <c r="C84" s="4" t="s">
        <v>79</v>
      </c>
      <c r="D84" s="11">
        <v>0.8125</v>
      </c>
      <c r="E84" s="6" t="str">
        <f>HYPERLINK("https://www.nba.com/stats/player/1630217/boxscores-traditional", "Desmond Bane")</f>
        <v>Desmond Bane</v>
      </c>
      <c r="F84">
        <v>19.8</v>
      </c>
      <c r="G84" s="4">
        <v>2.9929999999999999</v>
      </c>
      <c r="H84" s="3">
        <v>0.99995999999999996</v>
      </c>
      <c r="I84" s="3">
        <v>0.99985000000000002</v>
      </c>
      <c r="J84" s="3">
        <v>0.99946000000000002</v>
      </c>
      <c r="K84" s="3">
        <v>0.99836000000000003</v>
      </c>
      <c r="L84" s="3">
        <v>0.99546999999999997</v>
      </c>
      <c r="M84" s="3">
        <v>0.98839999999999995</v>
      </c>
      <c r="N84" s="3">
        <v>0.97380999999999995</v>
      </c>
      <c r="O84" s="3">
        <v>0.94520000000000004</v>
      </c>
      <c r="P84" s="3">
        <v>0.89795999999999998</v>
      </c>
      <c r="Q84" s="3">
        <v>0.82638999999999996</v>
      </c>
      <c r="R84" s="3">
        <v>0.72575000000000001</v>
      </c>
      <c r="S84" s="3">
        <v>0.60641999999999996</v>
      </c>
      <c r="T84" s="3">
        <v>0.47210000000000002</v>
      </c>
      <c r="U84" s="3">
        <v>0.34458</v>
      </c>
      <c r="V84" s="3">
        <v>0.22964999999999999</v>
      </c>
      <c r="W84" s="3">
        <v>0.14230999999999999</v>
      </c>
      <c r="X84" s="3">
        <v>8.0759999999999998E-2</v>
      </c>
      <c r="Y84" s="3">
        <v>4.0930000000000001E-2</v>
      </c>
      <c r="Z84" s="3">
        <v>1.9230000000000001E-2</v>
      </c>
      <c r="AA84" s="3">
        <v>7.9799999999999992E-3</v>
      </c>
      <c r="AB84" s="3">
        <v>3.0699999999999998E-3</v>
      </c>
      <c r="AC84" s="3">
        <v>1.07E-3</v>
      </c>
      <c r="AD84" s="3">
        <v>3.2000000000000003E-4</v>
      </c>
      <c r="AE84" s="3">
        <v>9.0000000000000006E-5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5">
        <f>Points[[#This Row],[8+]]-Points[[#This Row],[9+]]</f>
        <v>1.0999999999994348E-4</v>
      </c>
      <c r="AM84" s="5">
        <f>Points[[#This Row],[9+]]-Points[[#This Row],[10+]]</f>
        <v>3.9000000000000146E-4</v>
      </c>
      <c r="AN84" s="5">
        <f>Points[[#This Row],[10+]]-Points[[#This Row],[11+]]</f>
        <v>1.0999999999999899E-3</v>
      </c>
      <c r="AO84" s="5">
        <f>Points[[#This Row],[11+]]-Points[[#This Row],[12+]]</f>
        <v>2.8900000000000592E-3</v>
      </c>
      <c r="AP84" s="5">
        <f>Points[[#This Row],[12+]]-Points[[#This Row],[13+]]</f>
        <v>7.0700000000000207E-3</v>
      </c>
      <c r="AQ84" s="5">
        <f>Points[[#This Row],[13+]]-Points[[#This Row],[14+]]</f>
        <v>1.4589999999999992E-2</v>
      </c>
      <c r="AR84" s="5">
        <f>Points[[#This Row],[14+]]-Points[[#This Row],[15+]]</f>
        <v>2.8609999999999913E-2</v>
      </c>
      <c r="AS84" s="5">
        <f>Points[[#This Row],[15+]]-Points[[#This Row],[16+]]</f>
        <v>4.724000000000006E-2</v>
      </c>
      <c r="AT84" s="5">
        <f>Points[[#This Row],[16+]]-Points[[#This Row],[17+]]</f>
        <v>7.1570000000000022E-2</v>
      </c>
      <c r="AU84" s="5">
        <f>Points[[#This Row],[17+]]-Points[[#This Row],[18+]]</f>
        <v>0.10063999999999995</v>
      </c>
      <c r="AV84" s="5">
        <f>Points[[#This Row],[18+]]-Points[[#This Row],[19+]]</f>
        <v>0.11933000000000005</v>
      </c>
      <c r="AW84" s="5">
        <f>Points[[#This Row],[19+]]-Points[[#This Row],[20+]]</f>
        <v>0.13431999999999994</v>
      </c>
      <c r="AX84" s="5">
        <f>Points[[#This Row],[20+]]-Points[[#This Row],[21+]]</f>
        <v>0.12752000000000002</v>
      </c>
      <c r="AY84" s="5">
        <f>Points[[#This Row],[21+]]-Points[[#This Row],[22+]]</f>
        <v>0.11493</v>
      </c>
      <c r="AZ84" s="5">
        <f>Points[[#This Row],[22+]]-Points[[#This Row],[23+]]</f>
        <v>8.7340000000000001E-2</v>
      </c>
      <c r="BA84" s="5">
        <f>Points[[#This Row],[23+]]-Points[[#This Row],[24+]]</f>
        <v>6.1549999999999994E-2</v>
      </c>
      <c r="BB84" s="5">
        <f>Points[[#This Row],[24+]]-Points[[#This Row],[25+]]</f>
        <v>3.9829999999999997E-2</v>
      </c>
      <c r="BC84" s="5">
        <f>Points[[#This Row],[25+]]-Points[[#This Row],[26+]]</f>
        <v>2.1700000000000001E-2</v>
      </c>
      <c r="BD84" s="5">
        <f>Points[[#This Row],[26+]]-Points[[#This Row],[27+]]</f>
        <v>1.1250000000000001E-2</v>
      </c>
      <c r="BE84" s="5">
        <f>Points[[#This Row],[27+]]-Points[[#This Row],[28+]]</f>
        <v>4.9099999999999994E-3</v>
      </c>
      <c r="BF84" s="5">
        <f>Points[[#This Row],[28+]]-Points[[#This Row],[29+]]</f>
        <v>2E-3</v>
      </c>
      <c r="BG84" s="5">
        <f>Points[[#This Row],[29+]]-Points[[#This Row],[30+]]</f>
        <v>7.5000000000000002E-4</v>
      </c>
      <c r="BH84" s="5">
        <f>Points[[#This Row],[30+]]-Points[[#This Row],[31+]]</f>
        <v>2.3000000000000001E-4</v>
      </c>
      <c r="BI84" s="5">
        <f>Points[[#This Row],[31+]]-Points[[#This Row],[32+]]</f>
        <v>9.0000000000000006E-5</v>
      </c>
      <c r="BJ84" s="5">
        <f>Points[[#This Row],[32+]]-Points[[#This Row],[33+]]</f>
        <v>0</v>
      </c>
      <c r="BK84" s="5">
        <f>Points[[#This Row],[33+]]-Points[[#This Row],[34+]]</f>
        <v>0</v>
      </c>
      <c r="BL84" s="5">
        <f>Points[[#This Row],[34+]]-Points[[#This Row],[35+]]</f>
        <v>0</v>
      </c>
      <c r="BM84" s="5">
        <f>Points[[#This Row],[35+]]-Points[[#This Row],[40+]]</f>
        <v>0</v>
      </c>
      <c r="BN84" s="5">
        <f>Points[[#This Row],[40+]]-Points[[#This Row],[45+]]</f>
        <v>0</v>
      </c>
    </row>
    <row r="85" spans="1:66" x14ac:dyDescent="0.25">
      <c r="A85" s="10">
        <v>22400722</v>
      </c>
      <c r="B85" s="4" t="s">
        <v>96</v>
      </c>
      <c r="C85" s="4" t="s">
        <v>79</v>
      </c>
      <c r="D85" s="11">
        <v>0.8125</v>
      </c>
      <c r="E85" s="6" t="str">
        <f>HYPERLINK("https://www.nba.com/stats/player/1628991/boxscores-traditional", "Jaren Jackson Jr.")</f>
        <v>Jaren Jackson Jr.</v>
      </c>
      <c r="F85">
        <v>27.6</v>
      </c>
      <c r="G85" s="4">
        <v>6.1189999999999998</v>
      </c>
      <c r="H85" s="3">
        <v>0.99931000000000003</v>
      </c>
      <c r="I85" s="3">
        <v>0.99882000000000004</v>
      </c>
      <c r="J85" s="3">
        <v>0.99800999999999995</v>
      </c>
      <c r="K85" s="3">
        <v>0.99663999999999997</v>
      </c>
      <c r="L85" s="3">
        <v>0.99460999999999999</v>
      </c>
      <c r="M85" s="3">
        <v>0.99158000000000002</v>
      </c>
      <c r="N85" s="3">
        <v>0.98678999999999994</v>
      </c>
      <c r="O85" s="3">
        <v>0.98029999999999995</v>
      </c>
      <c r="P85" s="3">
        <v>0.97128000000000003</v>
      </c>
      <c r="Q85" s="3">
        <v>0.95818000000000003</v>
      </c>
      <c r="R85" s="3">
        <v>0.94179000000000002</v>
      </c>
      <c r="S85" s="3">
        <v>0.92073000000000005</v>
      </c>
      <c r="T85" s="3">
        <v>0.89251000000000003</v>
      </c>
      <c r="U85" s="3">
        <v>0.85992999999999997</v>
      </c>
      <c r="V85" s="3">
        <v>0.82121</v>
      </c>
      <c r="W85" s="3">
        <v>0.77337</v>
      </c>
      <c r="X85" s="3">
        <v>0.72240000000000004</v>
      </c>
      <c r="Y85" s="3">
        <v>0.66276000000000002</v>
      </c>
      <c r="Z85" s="3">
        <v>0.60257000000000005</v>
      </c>
      <c r="AA85" s="3">
        <v>0.53983000000000003</v>
      </c>
      <c r="AB85" s="3">
        <v>0.47210000000000002</v>
      </c>
      <c r="AC85" s="3">
        <v>0.40905000000000002</v>
      </c>
      <c r="AD85" s="3">
        <v>0.34827000000000002</v>
      </c>
      <c r="AE85" s="3">
        <v>0.28774</v>
      </c>
      <c r="AF85" s="3">
        <v>0.23576</v>
      </c>
      <c r="AG85" s="3">
        <v>0.18942999999999999</v>
      </c>
      <c r="AH85" s="3">
        <v>0.14685999999999999</v>
      </c>
      <c r="AI85" s="3">
        <v>0.11314</v>
      </c>
      <c r="AJ85" s="3">
        <v>2.1180000000000001E-2</v>
      </c>
      <c r="AK85" s="3">
        <v>2.2599999999999999E-3</v>
      </c>
      <c r="AL85" s="5">
        <f>Points[[#This Row],[8+]]-Points[[#This Row],[9+]]</f>
        <v>4.8999999999999044E-4</v>
      </c>
      <c r="AM85" s="5">
        <f>Points[[#This Row],[9+]]-Points[[#This Row],[10+]]</f>
        <v>8.1000000000008843E-4</v>
      </c>
      <c r="AN85" s="5">
        <f>Points[[#This Row],[10+]]-Points[[#This Row],[11+]]</f>
        <v>1.3699999999999823E-3</v>
      </c>
      <c r="AO85" s="5">
        <f>Points[[#This Row],[11+]]-Points[[#This Row],[12+]]</f>
        <v>2.0299999999999763E-3</v>
      </c>
      <c r="AP85" s="5">
        <f>Points[[#This Row],[12+]]-Points[[#This Row],[13+]]</f>
        <v>3.0299999999999772E-3</v>
      </c>
      <c r="AQ85" s="5">
        <f>Points[[#This Row],[13+]]-Points[[#This Row],[14+]]</f>
        <v>4.790000000000072E-3</v>
      </c>
      <c r="AR85" s="5">
        <f>Points[[#This Row],[14+]]-Points[[#This Row],[15+]]</f>
        <v>6.4899999999999958E-3</v>
      </c>
      <c r="AS85" s="5">
        <f>Points[[#This Row],[15+]]-Points[[#This Row],[16+]]</f>
        <v>9.019999999999917E-3</v>
      </c>
      <c r="AT85" s="5">
        <f>Points[[#This Row],[16+]]-Points[[#This Row],[17+]]</f>
        <v>1.3100000000000001E-2</v>
      </c>
      <c r="AU85" s="5">
        <f>Points[[#This Row],[17+]]-Points[[#This Row],[18+]]</f>
        <v>1.6390000000000016E-2</v>
      </c>
      <c r="AV85" s="5">
        <f>Points[[#This Row],[18+]]-Points[[#This Row],[19+]]</f>
        <v>2.1059999999999968E-2</v>
      </c>
      <c r="AW85" s="5">
        <f>Points[[#This Row],[19+]]-Points[[#This Row],[20+]]</f>
        <v>2.8220000000000023E-2</v>
      </c>
      <c r="AX85" s="5">
        <f>Points[[#This Row],[20+]]-Points[[#This Row],[21+]]</f>
        <v>3.2580000000000053E-2</v>
      </c>
      <c r="AY85" s="5">
        <f>Points[[#This Row],[21+]]-Points[[#This Row],[22+]]</f>
        <v>3.8719999999999977E-2</v>
      </c>
      <c r="AZ85" s="5">
        <f>Points[[#This Row],[22+]]-Points[[#This Row],[23+]]</f>
        <v>4.7839999999999994E-2</v>
      </c>
      <c r="BA85" s="5">
        <f>Points[[#This Row],[23+]]-Points[[#This Row],[24+]]</f>
        <v>5.096999999999996E-2</v>
      </c>
      <c r="BB85" s="5">
        <f>Points[[#This Row],[24+]]-Points[[#This Row],[25+]]</f>
        <v>5.9640000000000026E-2</v>
      </c>
      <c r="BC85" s="5">
        <f>Points[[#This Row],[25+]]-Points[[#This Row],[26+]]</f>
        <v>6.0189999999999966E-2</v>
      </c>
      <c r="BD85" s="5">
        <f>Points[[#This Row],[26+]]-Points[[#This Row],[27+]]</f>
        <v>6.2740000000000018E-2</v>
      </c>
      <c r="BE85" s="5">
        <f>Points[[#This Row],[27+]]-Points[[#This Row],[28+]]</f>
        <v>6.7730000000000012E-2</v>
      </c>
      <c r="BF85" s="5">
        <f>Points[[#This Row],[28+]]-Points[[#This Row],[29+]]</f>
        <v>6.3049999999999995E-2</v>
      </c>
      <c r="BG85" s="5">
        <f>Points[[#This Row],[29+]]-Points[[#This Row],[30+]]</f>
        <v>6.0780000000000001E-2</v>
      </c>
      <c r="BH85" s="5">
        <f>Points[[#This Row],[30+]]-Points[[#This Row],[31+]]</f>
        <v>6.0530000000000028E-2</v>
      </c>
      <c r="BI85" s="5">
        <f>Points[[#This Row],[31+]]-Points[[#This Row],[32+]]</f>
        <v>5.1979999999999998E-2</v>
      </c>
      <c r="BJ85" s="5">
        <f>Points[[#This Row],[32+]]-Points[[#This Row],[33+]]</f>
        <v>4.633000000000001E-2</v>
      </c>
      <c r="BK85" s="5">
        <f>Points[[#This Row],[33+]]-Points[[#This Row],[34+]]</f>
        <v>4.2569999999999997E-2</v>
      </c>
      <c r="BL85" s="5">
        <f>Points[[#This Row],[34+]]-Points[[#This Row],[35+]]</f>
        <v>3.3719999999999986E-2</v>
      </c>
      <c r="BM85" s="5">
        <f>Points[[#This Row],[35+]]-Points[[#This Row],[40+]]</f>
        <v>9.196E-2</v>
      </c>
      <c r="BN85" s="5">
        <f>Points[[#This Row],[40+]]-Points[[#This Row],[45+]]</f>
        <v>1.8919999999999999E-2</v>
      </c>
    </row>
    <row r="86" spans="1:66" x14ac:dyDescent="0.25">
      <c r="A86" s="10">
        <v>22400722</v>
      </c>
      <c r="B86" s="4" t="s">
        <v>96</v>
      </c>
      <c r="C86" s="4" t="s">
        <v>79</v>
      </c>
      <c r="D86" s="11">
        <v>0.8125</v>
      </c>
      <c r="E86" s="6" t="str">
        <f>HYPERLINK("https://www.nba.com/stats/player/1629630/boxscores-traditional", "Ja Morant")</f>
        <v>Ja Morant</v>
      </c>
      <c r="F86">
        <v>16.2</v>
      </c>
      <c r="G86" s="4">
        <v>5.492</v>
      </c>
      <c r="H86" s="3">
        <v>0.93189</v>
      </c>
      <c r="I86" s="3">
        <v>0.90490000000000004</v>
      </c>
      <c r="J86" s="3">
        <v>0.87075999999999998</v>
      </c>
      <c r="K86" s="3">
        <v>0.82894000000000001</v>
      </c>
      <c r="L86" s="3">
        <v>0.77637</v>
      </c>
      <c r="M86" s="3">
        <v>0.71904000000000001</v>
      </c>
      <c r="N86" s="3">
        <v>0.65542</v>
      </c>
      <c r="O86" s="3">
        <v>0.58706000000000003</v>
      </c>
      <c r="P86" s="3">
        <v>0.51595000000000002</v>
      </c>
      <c r="Q86" s="3">
        <v>0.44037999999999999</v>
      </c>
      <c r="R86" s="3">
        <v>0.37069999999999997</v>
      </c>
      <c r="S86" s="3">
        <v>0.30503000000000002</v>
      </c>
      <c r="T86" s="3">
        <v>0.24510000000000001</v>
      </c>
      <c r="U86" s="3">
        <v>0.19214999999999999</v>
      </c>
      <c r="V86" s="3">
        <v>0.14457</v>
      </c>
      <c r="W86" s="3">
        <v>0.10749</v>
      </c>
      <c r="X86" s="3">
        <v>7.7799999999999994E-2</v>
      </c>
      <c r="Y86" s="3">
        <v>5.4800000000000001E-2</v>
      </c>
      <c r="Z86" s="3">
        <v>3.7539999999999997E-2</v>
      </c>
      <c r="AA86" s="3">
        <v>2.4420000000000001E-2</v>
      </c>
      <c r="AB86" s="3">
        <v>1.5779999999999999E-2</v>
      </c>
      <c r="AC86" s="3">
        <v>9.9000000000000008E-3</v>
      </c>
      <c r="AD86" s="3">
        <v>6.0400000000000002E-3</v>
      </c>
      <c r="AE86" s="3">
        <v>3.5699999999999998E-3</v>
      </c>
      <c r="AF86" s="3">
        <v>1.99E-3</v>
      </c>
      <c r="AG86" s="3">
        <v>1.1100000000000001E-3</v>
      </c>
      <c r="AH86" s="3">
        <v>5.9999999999999995E-4</v>
      </c>
      <c r="AI86" s="3">
        <v>3.1E-4</v>
      </c>
      <c r="AJ86" s="3">
        <v>0</v>
      </c>
      <c r="AK86" s="3">
        <v>0</v>
      </c>
      <c r="AL86" s="5">
        <f>Points[[#This Row],[8+]]-Points[[#This Row],[9+]]</f>
        <v>2.6989999999999958E-2</v>
      </c>
      <c r="AM86" s="5">
        <f>Points[[#This Row],[9+]]-Points[[#This Row],[10+]]</f>
        <v>3.4140000000000059E-2</v>
      </c>
      <c r="AN86" s="5">
        <f>Points[[#This Row],[10+]]-Points[[#This Row],[11+]]</f>
        <v>4.1819999999999968E-2</v>
      </c>
      <c r="AO86" s="5">
        <f>Points[[#This Row],[11+]]-Points[[#This Row],[12+]]</f>
        <v>5.2570000000000006E-2</v>
      </c>
      <c r="AP86" s="5">
        <f>Points[[#This Row],[12+]]-Points[[#This Row],[13+]]</f>
        <v>5.7329999999999992E-2</v>
      </c>
      <c r="AQ86" s="5">
        <f>Points[[#This Row],[13+]]-Points[[#This Row],[14+]]</f>
        <v>6.362000000000001E-2</v>
      </c>
      <c r="AR86" s="5">
        <f>Points[[#This Row],[14+]]-Points[[#This Row],[15+]]</f>
        <v>6.8359999999999976E-2</v>
      </c>
      <c r="AS86" s="5">
        <f>Points[[#This Row],[15+]]-Points[[#This Row],[16+]]</f>
        <v>7.1110000000000007E-2</v>
      </c>
      <c r="AT86" s="5">
        <f>Points[[#This Row],[16+]]-Points[[#This Row],[17+]]</f>
        <v>7.5570000000000026E-2</v>
      </c>
      <c r="AU86" s="5">
        <f>Points[[#This Row],[17+]]-Points[[#This Row],[18+]]</f>
        <v>6.968000000000002E-2</v>
      </c>
      <c r="AV86" s="5">
        <f>Points[[#This Row],[18+]]-Points[[#This Row],[19+]]</f>
        <v>6.5669999999999951E-2</v>
      </c>
      <c r="AW86" s="5">
        <f>Points[[#This Row],[19+]]-Points[[#This Row],[20+]]</f>
        <v>5.9930000000000011E-2</v>
      </c>
      <c r="AX86" s="5">
        <f>Points[[#This Row],[20+]]-Points[[#This Row],[21+]]</f>
        <v>5.2950000000000025E-2</v>
      </c>
      <c r="AY86" s="5">
        <f>Points[[#This Row],[21+]]-Points[[#This Row],[22+]]</f>
        <v>4.7579999999999983E-2</v>
      </c>
      <c r="AZ86" s="5">
        <f>Points[[#This Row],[22+]]-Points[[#This Row],[23+]]</f>
        <v>3.7080000000000002E-2</v>
      </c>
      <c r="BA86" s="5">
        <f>Points[[#This Row],[23+]]-Points[[#This Row],[24+]]</f>
        <v>2.9690000000000008E-2</v>
      </c>
      <c r="BB86" s="5">
        <f>Points[[#This Row],[24+]]-Points[[#This Row],[25+]]</f>
        <v>2.2999999999999993E-2</v>
      </c>
      <c r="BC86" s="5">
        <f>Points[[#This Row],[25+]]-Points[[#This Row],[26+]]</f>
        <v>1.7260000000000005E-2</v>
      </c>
      <c r="BD86" s="5">
        <f>Points[[#This Row],[26+]]-Points[[#This Row],[27+]]</f>
        <v>1.3119999999999996E-2</v>
      </c>
      <c r="BE86" s="5">
        <f>Points[[#This Row],[27+]]-Points[[#This Row],[28+]]</f>
        <v>8.6400000000000018E-3</v>
      </c>
      <c r="BF86" s="5">
        <f>Points[[#This Row],[28+]]-Points[[#This Row],[29+]]</f>
        <v>5.8799999999999981E-3</v>
      </c>
      <c r="BG86" s="5">
        <f>Points[[#This Row],[29+]]-Points[[#This Row],[30+]]</f>
        <v>3.8600000000000006E-3</v>
      </c>
      <c r="BH86" s="5">
        <f>Points[[#This Row],[30+]]-Points[[#This Row],[31+]]</f>
        <v>2.4700000000000004E-3</v>
      </c>
      <c r="BI86" s="5">
        <f>Points[[#This Row],[31+]]-Points[[#This Row],[32+]]</f>
        <v>1.5799999999999998E-3</v>
      </c>
      <c r="BJ86" s="5">
        <f>Points[[#This Row],[32+]]-Points[[#This Row],[33+]]</f>
        <v>8.7999999999999992E-4</v>
      </c>
      <c r="BK86" s="5">
        <f>Points[[#This Row],[33+]]-Points[[#This Row],[34+]]</f>
        <v>5.1000000000000015E-4</v>
      </c>
      <c r="BL86" s="5">
        <f>Points[[#This Row],[34+]]-Points[[#This Row],[35+]]</f>
        <v>2.8999999999999995E-4</v>
      </c>
      <c r="BM86" s="5">
        <f>Points[[#This Row],[35+]]-Points[[#This Row],[40+]]</f>
        <v>3.1E-4</v>
      </c>
      <c r="BN86" s="5">
        <f>Points[[#This Row],[40+]]-Points[[#This Row],[45+]]</f>
        <v>0</v>
      </c>
    </row>
    <row r="87" spans="1:66" x14ac:dyDescent="0.25">
      <c r="A87" s="10">
        <v>22400722</v>
      </c>
      <c r="B87" s="4" t="s">
        <v>96</v>
      </c>
      <c r="C87" s="4" t="s">
        <v>79</v>
      </c>
      <c r="D87" s="11">
        <v>0.8125</v>
      </c>
      <c r="E87" s="6" t="str">
        <f>HYPERLINK("https://www.nba.com/stats/player/1641744/boxscores-traditional", "Zach Edey")</f>
        <v>Zach Edey</v>
      </c>
      <c r="F87">
        <v>12.6</v>
      </c>
      <c r="G87" s="4">
        <v>5.0039999999999996</v>
      </c>
      <c r="H87" s="3">
        <v>0.82121</v>
      </c>
      <c r="I87" s="3">
        <v>0.76424000000000003</v>
      </c>
      <c r="J87" s="3">
        <v>0.69847000000000004</v>
      </c>
      <c r="K87" s="3">
        <v>0.62551999999999996</v>
      </c>
      <c r="L87" s="3">
        <v>0.54776000000000002</v>
      </c>
      <c r="M87" s="3">
        <v>0.46811999999999998</v>
      </c>
      <c r="N87" s="3">
        <v>0.38973999999999998</v>
      </c>
      <c r="O87" s="3">
        <v>0.31561</v>
      </c>
      <c r="P87" s="3">
        <v>0.24825</v>
      </c>
      <c r="Q87" s="3">
        <v>0.18942999999999999</v>
      </c>
      <c r="R87" s="3">
        <v>0.14007</v>
      </c>
      <c r="S87" s="3">
        <v>0.10027</v>
      </c>
      <c r="T87" s="3">
        <v>6.9440000000000002E-2</v>
      </c>
      <c r="U87" s="3">
        <v>4.648E-2</v>
      </c>
      <c r="V87" s="3">
        <v>3.005E-2</v>
      </c>
      <c r="W87" s="3">
        <v>1.8759999999999999E-2</v>
      </c>
      <c r="X87" s="3">
        <v>1.1299999999999999E-2</v>
      </c>
      <c r="Y87" s="3">
        <v>6.5700000000000003E-3</v>
      </c>
      <c r="Z87" s="3">
        <v>3.6800000000000001E-3</v>
      </c>
      <c r="AA87" s="3">
        <v>1.99E-3</v>
      </c>
      <c r="AB87" s="3">
        <v>1.0399999999999999E-3</v>
      </c>
      <c r="AC87" s="3">
        <v>5.1999999999999995E-4</v>
      </c>
      <c r="AD87" s="3">
        <v>2.5000000000000001E-4</v>
      </c>
      <c r="AE87" s="3">
        <v>1.2E-4</v>
      </c>
      <c r="AF87" s="3">
        <v>5.0000000000000002E-5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5">
        <f>Points[[#This Row],[8+]]-Points[[#This Row],[9+]]</f>
        <v>5.6969999999999965E-2</v>
      </c>
      <c r="AM87" s="5">
        <f>Points[[#This Row],[9+]]-Points[[#This Row],[10+]]</f>
        <v>6.5769999999999995E-2</v>
      </c>
      <c r="AN87" s="5">
        <f>Points[[#This Row],[10+]]-Points[[#This Row],[11+]]</f>
        <v>7.295000000000007E-2</v>
      </c>
      <c r="AO87" s="5">
        <f>Points[[#This Row],[11+]]-Points[[#This Row],[12+]]</f>
        <v>7.775999999999994E-2</v>
      </c>
      <c r="AP87" s="5">
        <f>Points[[#This Row],[12+]]-Points[[#This Row],[13+]]</f>
        <v>7.9640000000000044E-2</v>
      </c>
      <c r="AQ87" s="5">
        <f>Points[[#This Row],[13+]]-Points[[#This Row],[14+]]</f>
        <v>7.8380000000000005E-2</v>
      </c>
      <c r="AR87" s="5">
        <f>Points[[#This Row],[14+]]-Points[[#This Row],[15+]]</f>
        <v>7.4129999999999974E-2</v>
      </c>
      <c r="AS87" s="5">
        <f>Points[[#This Row],[15+]]-Points[[#This Row],[16+]]</f>
        <v>6.7360000000000003E-2</v>
      </c>
      <c r="AT87" s="5">
        <f>Points[[#This Row],[16+]]-Points[[#This Row],[17+]]</f>
        <v>5.8820000000000011E-2</v>
      </c>
      <c r="AU87" s="5">
        <f>Points[[#This Row],[17+]]-Points[[#This Row],[18+]]</f>
        <v>4.9359999999999987E-2</v>
      </c>
      <c r="AV87" s="5">
        <f>Points[[#This Row],[18+]]-Points[[#This Row],[19+]]</f>
        <v>3.9800000000000002E-2</v>
      </c>
      <c r="AW87" s="5">
        <f>Points[[#This Row],[19+]]-Points[[#This Row],[20+]]</f>
        <v>3.0829999999999996E-2</v>
      </c>
      <c r="AX87" s="5">
        <f>Points[[#This Row],[20+]]-Points[[#This Row],[21+]]</f>
        <v>2.2960000000000001E-2</v>
      </c>
      <c r="AY87" s="5">
        <f>Points[[#This Row],[21+]]-Points[[#This Row],[22+]]</f>
        <v>1.643E-2</v>
      </c>
      <c r="AZ87" s="5">
        <f>Points[[#This Row],[22+]]-Points[[#This Row],[23+]]</f>
        <v>1.1290000000000001E-2</v>
      </c>
      <c r="BA87" s="5">
        <f>Points[[#This Row],[23+]]-Points[[#This Row],[24+]]</f>
        <v>7.4599999999999996E-3</v>
      </c>
      <c r="BB87" s="5">
        <f>Points[[#This Row],[24+]]-Points[[#This Row],[25+]]</f>
        <v>4.729999999999999E-3</v>
      </c>
      <c r="BC87" s="5">
        <f>Points[[#This Row],[25+]]-Points[[#This Row],[26+]]</f>
        <v>2.8900000000000002E-3</v>
      </c>
      <c r="BD87" s="5">
        <f>Points[[#This Row],[26+]]-Points[[#This Row],[27+]]</f>
        <v>1.6900000000000001E-3</v>
      </c>
      <c r="BE87" s="5">
        <f>Points[[#This Row],[27+]]-Points[[#This Row],[28+]]</f>
        <v>9.5000000000000011E-4</v>
      </c>
      <c r="BF87" s="5">
        <f>Points[[#This Row],[28+]]-Points[[#This Row],[29+]]</f>
        <v>5.1999999999999995E-4</v>
      </c>
      <c r="BG87" s="5">
        <f>Points[[#This Row],[29+]]-Points[[#This Row],[30+]]</f>
        <v>2.6999999999999995E-4</v>
      </c>
      <c r="BH87" s="5">
        <f>Points[[#This Row],[30+]]-Points[[#This Row],[31+]]</f>
        <v>1.3000000000000002E-4</v>
      </c>
      <c r="BI87" s="5">
        <f>Points[[#This Row],[31+]]-Points[[#This Row],[32+]]</f>
        <v>6.9999999999999994E-5</v>
      </c>
      <c r="BJ87" s="5">
        <f>Points[[#This Row],[32+]]-Points[[#This Row],[33+]]</f>
        <v>5.0000000000000002E-5</v>
      </c>
      <c r="BK87" s="5">
        <f>Points[[#This Row],[33+]]-Points[[#This Row],[34+]]</f>
        <v>0</v>
      </c>
      <c r="BL87" s="5">
        <f>Points[[#This Row],[34+]]-Points[[#This Row],[35+]]</f>
        <v>0</v>
      </c>
      <c r="BM87" s="5">
        <f>Points[[#This Row],[35+]]-Points[[#This Row],[40+]]</f>
        <v>0</v>
      </c>
      <c r="BN87" s="5">
        <f>Points[[#This Row],[40+]]-Points[[#This Row],[45+]]</f>
        <v>0</v>
      </c>
    </row>
    <row r="88" spans="1:66" x14ac:dyDescent="0.25">
      <c r="A88" s="10">
        <v>22400722</v>
      </c>
      <c r="B88" s="4" t="s">
        <v>96</v>
      </c>
      <c r="C88" s="4" t="s">
        <v>79</v>
      </c>
      <c r="D88" s="11">
        <v>0.8125</v>
      </c>
      <c r="E88" s="6" t="str">
        <f>HYPERLINK("https://www.nba.com/stats/player/1629634/boxscores-traditional", "Brandon Clarke")</f>
        <v>Brandon Clarke</v>
      </c>
      <c r="F88">
        <v>9.8000000000000007</v>
      </c>
      <c r="G88" s="4">
        <v>3.37</v>
      </c>
      <c r="H88" s="3">
        <v>0.70194000000000001</v>
      </c>
      <c r="I88" s="3">
        <v>0.59482999999999997</v>
      </c>
      <c r="J88" s="3">
        <v>0.47608</v>
      </c>
      <c r="K88" s="3">
        <v>0.35942000000000002</v>
      </c>
      <c r="L88" s="3">
        <v>0.25785000000000002</v>
      </c>
      <c r="M88" s="3">
        <v>0.17105999999999999</v>
      </c>
      <c r="N88" s="3">
        <v>0.10564999999999999</v>
      </c>
      <c r="O88" s="3">
        <v>6.1780000000000002E-2</v>
      </c>
      <c r="P88" s="3">
        <v>3.288E-2</v>
      </c>
      <c r="Q88" s="3">
        <v>1.618E-2</v>
      </c>
      <c r="R88" s="3">
        <v>7.5500000000000003E-3</v>
      </c>
      <c r="S88" s="3">
        <v>3.1700000000000001E-3</v>
      </c>
      <c r="T88" s="3">
        <v>1.2199999999999999E-3</v>
      </c>
      <c r="U88" s="3">
        <v>4.4999999999999999E-4</v>
      </c>
      <c r="V88" s="3">
        <v>1.4999999999999999E-4</v>
      </c>
      <c r="W88" s="3">
        <v>4.0000000000000003E-5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5">
        <f>Points[[#This Row],[8+]]-Points[[#This Row],[9+]]</f>
        <v>0.10711000000000004</v>
      </c>
      <c r="AM88" s="5">
        <f>Points[[#This Row],[9+]]-Points[[#This Row],[10+]]</f>
        <v>0.11874999999999997</v>
      </c>
      <c r="AN88" s="5">
        <f>Points[[#This Row],[10+]]-Points[[#This Row],[11+]]</f>
        <v>0.11665999999999999</v>
      </c>
      <c r="AO88" s="5">
        <f>Points[[#This Row],[11+]]-Points[[#This Row],[12+]]</f>
        <v>0.10156999999999999</v>
      </c>
      <c r="AP88" s="5">
        <f>Points[[#This Row],[12+]]-Points[[#This Row],[13+]]</f>
        <v>8.6790000000000034E-2</v>
      </c>
      <c r="AQ88" s="5">
        <f>Points[[#This Row],[13+]]-Points[[#This Row],[14+]]</f>
        <v>6.5409999999999996E-2</v>
      </c>
      <c r="AR88" s="5">
        <f>Points[[#This Row],[14+]]-Points[[#This Row],[15+]]</f>
        <v>4.3869999999999992E-2</v>
      </c>
      <c r="AS88" s="5">
        <f>Points[[#This Row],[15+]]-Points[[#This Row],[16+]]</f>
        <v>2.8900000000000002E-2</v>
      </c>
      <c r="AT88" s="5">
        <f>Points[[#This Row],[16+]]-Points[[#This Row],[17+]]</f>
        <v>1.67E-2</v>
      </c>
      <c r="AU88" s="5">
        <f>Points[[#This Row],[17+]]-Points[[#This Row],[18+]]</f>
        <v>8.6299999999999988E-3</v>
      </c>
      <c r="AV88" s="5">
        <f>Points[[#This Row],[18+]]-Points[[#This Row],[19+]]</f>
        <v>4.3800000000000002E-3</v>
      </c>
      <c r="AW88" s="5">
        <f>Points[[#This Row],[19+]]-Points[[#This Row],[20+]]</f>
        <v>1.9500000000000001E-3</v>
      </c>
      <c r="AX88" s="5">
        <f>Points[[#This Row],[20+]]-Points[[#This Row],[21+]]</f>
        <v>7.6999999999999996E-4</v>
      </c>
      <c r="AY88" s="5">
        <f>Points[[#This Row],[21+]]-Points[[#This Row],[22+]]</f>
        <v>3.0000000000000003E-4</v>
      </c>
      <c r="AZ88" s="5">
        <f>Points[[#This Row],[22+]]-Points[[#This Row],[23+]]</f>
        <v>1.0999999999999999E-4</v>
      </c>
      <c r="BA88" s="5">
        <f>Points[[#This Row],[23+]]-Points[[#This Row],[24+]]</f>
        <v>4.0000000000000003E-5</v>
      </c>
      <c r="BB88" s="5">
        <f>Points[[#This Row],[24+]]-Points[[#This Row],[25+]]</f>
        <v>0</v>
      </c>
      <c r="BC88" s="5">
        <f>Points[[#This Row],[25+]]-Points[[#This Row],[26+]]</f>
        <v>0</v>
      </c>
      <c r="BD88" s="5">
        <f>Points[[#This Row],[26+]]-Points[[#This Row],[27+]]</f>
        <v>0</v>
      </c>
      <c r="BE88" s="5">
        <f>Points[[#This Row],[27+]]-Points[[#This Row],[28+]]</f>
        <v>0</v>
      </c>
      <c r="BF88" s="5">
        <f>Points[[#This Row],[28+]]-Points[[#This Row],[29+]]</f>
        <v>0</v>
      </c>
      <c r="BG88" s="5">
        <f>Points[[#This Row],[29+]]-Points[[#This Row],[30+]]</f>
        <v>0</v>
      </c>
      <c r="BH88" s="5">
        <f>Points[[#This Row],[30+]]-Points[[#This Row],[31+]]</f>
        <v>0</v>
      </c>
      <c r="BI88" s="5">
        <f>Points[[#This Row],[31+]]-Points[[#This Row],[32+]]</f>
        <v>0</v>
      </c>
      <c r="BJ88" s="5">
        <f>Points[[#This Row],[32+]]-Points[[#This Row],[33+]]</f>
        <v>0</v>
      </c>
      <c r="BK88" s="5">
        <f>Points[[#This Row],[33+]]-Points[[#This Row],[34+]]</f>
        <v>0</v>
      </c>
      <c r="BL88" s="5">
        <f>Points[[#This Row],[34+]]-Points[[#This Row],[35+]]</f>
        <v>0</v>
      </c>
      <c r="BM88" s="5">
        <f>Points[[#This Row],[35+]]-Points[[#This Row],[40+]]</f>
        <v>0</v>
      </c>
      <c r="BN88" s="5">
        <f>Points[[#This Row],[40+]]-Points[[#This Row],[45+]]</f>
        <v>0</v>
      </c>
    </row>
    <row r="89" spans="1:66" x14ac:dyDescent="0.25">
      <c r="A89" s="10">
        <v>22400722</v>
      </c>
      <c r="B89" s="4" t="s">
        <v>96</v>
      </c>
      <c r="C89" s="4" t="s">
        <v>79</v>
      </c>
      <c r="D89" s="11">
        <v>0.8125</v>
      </c>
      <c r="E89" s="6" t="str">
        <f>HYPERLINK("https://www.nba.com/stats/player/1630583/boxscores-traditional", "Santi Aldama")</f>
        <v>Santi Aldama</v>
      </c>
      <c r="F89">
        <v>11.2</v>
      </c>
      <c r="G89" s="4">
        <v>7.3049999999999997</v>
      </c>
      <c r="H89" s="3">
        <v>0.67003000000000001</v>
      </c>
      <c r="I89" s="3">
        <v>0.61790999999999996</v>
      </c>
      <c r="J89" s="3">
        <v>0.56355999999999995</v>
      </c>
      <c r="K89" s="3">
        <v>0.51197000000000004</v>
      </c>
      <c r="L89" s="3">
        <v>0.45619999999999999</v>
      </c>
      <c r="M89" s="3">
        <v>0.40128999999999998</v>
      </c>
      <c r="N89" s="3">
        <v>0.35197000000000001</v>
      </c>
      <c r="O89" s="3">
        <v>0.30153000000000002</v>
      </c>
      <c r="P89" s="3">
        <v>0.25463000000000002</v>
      </c>
      <c r="Q89" s="3">
        <v>0.21476000000000001</v>
      </c>
      <c r="R89" s="3">
        <v>0.17619000000000001</v>
      </c>
      <c r="S89" s="3">
        <v>0.14230999999999999</v>
      </c>
      <c r="T89" s="3">
        <v>0.11507000000000001</v>
      </c>
      <c r="U89" s="3">
        <v>9.0120000000000006E-2</v>
      </c>
      <c r="V89" s="3">
        <v>6.9440000000000002E-2</v>
      </c>
      <c r="W89" s="3">
        <v>5.262E-2</v>
      </c>
      <c r="X89" s="3">
        <v>4.0059999999999998E-2</v>
      </c>
      <c r="Y89" s="3">
        <v>2.938E-2</v>
      </c>
      <c r="Z89" s="3">
        <v>2.1180000000000001E-2</v>
      </c>
      <c r="AA89" s="3">
        <v>1.5389999999999999E-2</v>
      </c>
      <c r="AB89" s="3">
        <v>1.072E-2</v>
      </c>
      <c r="AC89" s="3">
        <v>7.3400000000000002E-3</v>
      </c>
      <c r="AD89" s="3">
        <v>5.0800000000000003E-3</v>
      </c>
      <c r="AE89" s="3">
        <v>3.3600000000000001E-3</v>
      </c>
      <c r="AF89" s="3">
        <v>2.1900000000000001E-3</v>
      </c>
      <c r="AG89" s="3">
        <v>1.4400000000000001E-3</v>
      </c>
      <c r="AH89" s="3">
        <v>8.9999999999999998E-4</v>
      </c>
      <c r="AI89" s="3">
        <v>5.5999999999999995E-4</v>
      </c>
      <c r="AJ89" s="3">
        <v>4.0000000000000003E-5</v>
      </c>
      <c r="AK89" s="3">
        <v>0</v>
      </c>
      <c r="AL89" s="5">
        <f>Points[[#This Row],[8+]]-Points[[#This Row],[9+]]</f>
        <v>5.2120000000000055E-2</v>
      </c>
      <c r="AM89" s="5">
        <f>Points[[#This Row],[9+]]-Points[[#This Row],[10+]]</f>
        <v>5.4350000000000009E-2</v>
      </c>
      <c r="AN89" s="5">
        <f>Points[[#This Row],[10+]]-Points[[#This Row],[11+]]</f>
        <v>5.1589999999999914E-2</v>
      </c>
      <c r="AO89" s="5">
        <f>Points[[#This Row],[11+]]-Points[[#This Row],[12+]]</f>
        <v>5.5770000000000042E-2</v>
      </c>
      <c r="AP89" s="5">
        <f>Points[[#This Row],[12+]]-Points[[#This Row],[13+]]</f>
        <v>5.4910000000000014E-2</v>
      </c>
      <c r="AQ89" s="5">
        <f>Points[[#This Row],[13+]]-Points[[#This Row],[14+]]</f>
        <v>4.9319999999999975E-2</v>
      </c>
      <c r="AR89" s="5">
        <f>Points[[#This Row],[14+]]-Points[[#This Row],[15+]]</f>
        <v>5.0439999999999985E-2</v>
      </c>
      <c r="AS89" s="5">
        <f>Points[[#This Row],[15+]]-Points[[#This Row],[16+]]</f>
        <v>4.6899999999999997E-2</v>
      </c>
      <c r="AT89" s="5">
        <f>Points[[#This Row],[16+]]-Points[[#This Row],[17+]]</f>
        <v>3.9870000000000017E-2</v>
      </c>
      <c r="AU89" s="5">
        <f>Points[[#This Row],[17+]]-Points[[#This Row],[18+]]</f>
        <v>3.8569999999999993E-2</v>
      </c>
      <c r="AV89" s="5">
        <f>Points[[#This Row],[18+]]-Points[[#This Row],[19+]]</f>
        <v>3.3880000000000021E-2</v>
      </c>
      <c r="AW89" s="5">
        <f>Points[[#This Row],[19+]]-Points[[#This Row],[20+]]</f>
        <v>2.7239999999999986E-2</v>
      </c>
      <c r="AX89" s="5">
        <f>Points[[#This Row],[20+]]-Points[[#This Row],[21+]]</f>
        <v>2.495E-2</v>
      </c>
      <c r="AY89" s="5">
        <f>Points[[#This Row],[21+]]-Points[[#This Row],[22+]]</f>
        <v>2.0680000000000004E-2</v>
      </c>
      <c r="AZ89" s="5">
        <f>Points[[#This Row],[22+]]-Points[[#This Row],[23+]]</f>
        <v>1.6820000000000002E-2</v>
      </c>
      <c r="BA89" s="5">
        <f>Points[[#This Row],[23+]]-Points[[#This Row],[24+]]</f>
        <v>1.2560000000000002E-2</v>
      </c>
      <c r="BB89" s="5">
        <f>Points[[#This Row],[24+]]-Points[[#This Row],[25+]]</f>
        <v>1.0679999999999999E-2</v>
      </c>
      <c r="BC89" s="5">
        <f>Points[[#This Row],[25+]]-Points[[#This Row],[26+]]</f>
        <v>8.199999999999999E-3</v>
      </c>
      <c r="BD89" s="5">
        <f>Points[[#This Row],[26+]]-Points[[#This Row],[27+]]</f>
        <v>5.7900000000000017E-3</v>
      </c>
      <c r="BE89" s="5">
        <f>Points[[#This Row],[27+]]-Points[[#This Row],[28+]]</f>
        <v>4.6699999999999988E-3</v>
      </c>
      <c r="BF89" s="5">
        <f>Points[[#This Row],[28+]]-Points[[#This Row],[29+]]</f>
        <v>3.3800000000000002E-3</v>
      </c>
      <c r="BG89" s="5">
        <f>Points[[#This Row],[29+]]-Points[[#This Row],[30+]]</f>
        <v>2.2599999999999999E-3</v>
      </c>
      <c r="BH89" s="5">
        <f>Points[[#This Row],[30+]]-Points[[#This Row],[31+]]</f>
        <v>1.7200000000000002E-3</v>
      </c>
      <c r="BI89" s="5">
        <f>Points[[#This Row],[31+]]-Points[[#This Row],[32+]]</f>
        <v>1.17E-3</v>
      </c>
      <c r="BJ89" s="5">
        <f>Points[[#This Row],[32+]]-Points[[#This Row],[33+]]</f>
        <v>7.5000000000000002E-4</v>
      </c>
      <c r="BK89" s="5">
        <f>Points[[#This Row],[33+]]-Points[[#This Row],[34+]]</f>
        <v>5.4000000000000012E-4</v>
      </c>
      <c r="BL89" s="5">
        <f>Points[[#This Row],[34+]]-Points[[#This Row],[35+]]</f>
        <v>3.4000000000000002E-4</v>
      </c>
      <c r="BM89" s="5">
        <f>Points[[#This Row],[35+]]-Points[[#This Row],[40+]]</f>
        <v>5.1999999999999995E-4</v>
      </c>
      <c r="BN89" s="5">
        <f>Points[[#This Row],[40+]]-Points[[#This Row],[45+]]</f>
        <v>4.0000000000000003E-5</v>
      </c>
    </row>
    <row r="90" spans="1:66" x14ac:dyDescent="0.25">
      <c r="A90" s="10">
        <v>22400722</v>
      </c>
      <c r="B90" s="4" t="s">
        <v>96</v>
      </c>
      <c r="C90" s="4" t="s">
        <v>79</v>
      </c>
      <c r="D90" s="11">
        <v>0.8125</v>
      </c>
      <c r="E90" s="6" t="str">
        <f>HYPERLINK("https://www.nba.com/stats/player/1641713/boxscores-traditional", "GG Jackson")</f>
        <v>GG Jackson</v>
      </c>
      <c r="F90">
        <v>11</v>
      </c>
      <c r="G90" s="4">
        <v>9.359</v>
      </c>
      <c r="H90" s="3">
        <v>0.62551999999999996</v>
      </c>
      <c r="I90" s="3">
        <v>0.58316999999999997</v>
      </c>
      <c r="J90" s="3">
        <v>0.54379999999999995</v>
      </c>
      <c r="K90" s="3">
        <v>0.5</v>
      </c>
      <c r="L90" s="3">
        <v>0.45619999999999999</v>
      </c>
      <c r="M90" s="3">
        <v>0.41682999999999998</v>
      </c>
      <c r="N90" s="3">
        <v>0.37447999999999998</v>
      </c>
      <c r="O90" s="3">
        <v>0.33360000000000001</v>
      </c>
      <c r="P90" s="3">
        <v>0.29805999999999999</v>
      </c>
      <c r="Q90" s="3">
        <v>0.26108999999999999</v>
      </c>
      <c r="R90" s="3">
        <v>0.22663</v>
      </c>
      <c r="S90" s="3">
        <v>0.19766</v>
      </c>
      <c r="T90" s="3">
        <v>0.16853000000000001</v>
      </c>
      <c r="U90" s="3">
        <v>0.14230999999999999</v>
      </c>
      <c r="V90" s="3">
        <v>0.11899999999999999</v>
      </c>
      <c r="W90" s="3">
        <v>0.10027</v>
      </c>
      <c r="X90" s="3">
        <v>8.226E-2</v>
      </c>
      <c r="Y90" s="3">
        <v>6.6809999999999994E-2</v>
      </c>
      <c r="Z90" s="3">
        <v>5.4800000000000001E-2</v>
      </c>
      <c r="AA90" s="3">
        <v>4.3630000000000002E-2</v>
      </c>
      <c r="AB90" s="3">
        <v>3.4380000000000001E-2</v>
      </c>
      <c r="AC90" s="3">
        <v>2.743E-2</v>
      </c>
      <c r="AD90" s="3">
        <v>2.1180000000000001E-2</v>
      </c>
      <c r="AE90" s="3">
        <v>1.618E-2</v>
      </c>
      <c r="AF90" s="3">
        <v>1.255E-2</v>
      </c>
      <c r="AG90" s="3">
        <v>9.3900000000000008E-3</v>
      </c>
      <c r="AH90" s="3">
        <v>6.9499999999999996E-3</v>
      </c>
      <c r="AI90" s="3">
        <v>5.2300000000000003E-3</v>
      </c>
      <c r="AJ90" s="3">
        <v>9.7000000000000005E-4</v>
      </c>
      <c r="AK90" s="3">
        <v>1.3999999999999999E-4</v>
      </c>
      <c r="AL90" s="5">
        <f>Points[[#This Row],[8+]]-Points[[#This Row],[9+]]</f>
        <v>4.2349999999999999E-2</v>
      </c>
      <c r="AM90" s="5">
        <f>Points[[#This Row],[9+]]-Points[[#This Row],[10+]]</f>
        <v>3.9370000000000016E-2</v>
      </c>
      <c r="AN90" s="5">
        <f>Points[[#This Row],[10+]]-Points[[#This Row],[11+]]</f>
        <v>4.379999999999995E-2</v>
      </c>
      <c r="AO90" s="5">
        <f>Points[[#This Row],[11+]]-Points[[#This Row],[12+]]</f>
        <v>4.3800000000000006E-2</v>
      </c>
      <c r="AP90" s="5">
        <f>Points[[#This Row],[12+]]-Points[[#This Row],[13+]]</f>
        <v>3.9370000000000016E-2</v>
      </c>
      <c r="AQ90" s="5">
        <f>Points[[#This Row],[13+]]-Points[[#This Row],[14+]]</f>
        <v>4.2349999999999999E-2</v>
      </c>
      <c r="AR90" s="5">
        <f>Points[[#This Row],[14+]]-Points[[#This Row],[15+]]</f>
        <v>4.0879999999999972E-2</v>
      </c>
      <c r="AS90" s="5">
        <f>Points[[#This Row],[15+]]-Points[[#This Row],[16+]]</f>
        <v>3.5540000000000016E-2</v>
      </c>
      <c r="AT90" s="5">
        <f>Points[[#This Row],[16+]]-Points[[#This Row],[17+]]</f>
        <v>3.6970000000000003E-2</v>
      </c>
      <c r="AU90" s="5">
        <f>Points[[#This Row],[17+]]-Points[[#This Row],[18+]]</f>
        <v>3.4459999999999991E-2</v>
      </c>
      <c r="AV90" s="5">
        <f>Points[[#This Row],[18+]]-Points[[#This Row],[19+]]</f>
        <v>2.8969999999999996E-2</v>
      </c>
      <c r="AW90" s="5">
        <f>Points[[#This Row],[19+]]-Points[[#This Row],[20+]]</f>
        <v>2.9129999999999989E-2</v>
      </c>
      <c r="AX90" s="5">
        <f>Points[[#This Row],[20+]]-Points[[#This Row],[21+]]</f>
        <v>2.6220000000000021E-2</v>
      </c>
      <c r="AY90" s="5">
        <f>Points[[#This Row],[21+]]-Points[[#This Row],[22+]]</f>
        <v>2.3309999999999997E-2</v>
      </c>
      <c r="AZ90" s="5">
        <f>Points[[#This Row],[22+]]-Points[[#This Row],[23+]]</f>
        <v>1.8729999999999997E-2</v>
      </c>
      <c r="BA90" s="5">
        <f>Points[[#This Row],[23+]]-Points[[#This Row],[24+]]</f>
        <v>1.8009999999999998E-2</v>
      </c>
      <c r="BB90" s="5">
        <f>Points[[#This Row],[24+]]-Points[[#This Row],[25+]]</f>
        <v>1.5450000000000005E-2</v>
      </c>
      <c r="BC90" s="5">
        <f>Points[[#This Row],[25+]]-Points[[#This Row],[26+]]</f>
        <v>1.2009999999999993E-2</v>
      </c>
      <c r="BD90" s="5">
        <f>Points[[#This Row],[26+]]-Points[[#This Row],[27+]]</f>
        <v>1.1169999999999999E-2</v>
      </c>
      <c r="BE90" s="5">
        <f>Points[[#This Row],[27+]]-Points[[#This Row],[28+]]</f>
        <v>9.2500000000000013E-3</v>
      </c>
      <c r="BF90" s="5">
        <f>Points[[#This Row],[28+]]-Points[[#This Row],[29+]]</f>
        <v>6.9500000000000013E-3</v>
      </c>
      <c r="BG90" s="5">
        <f>Points[[#This Row],[29+]]-Points[[#This Row],[30+]]</f>
        <v>6.2499999999999986E-3</v>
      </c>
      <c r="BH90" s="5">
        <f>Points[[#This Row],[30+]]-Points[[#This Row],[31+]]</f>
        <v>5.000000000000001E-3</v>
      </c>
      <c r="BI90" s="5">
        <f>Points[[#This Row],[31+]]-Points[[#This Row],[32+]]</f>
        <v>3.6299999999999995E-3</v>
      </c>
      <c r="BJ90" s="5">
        <f>Points[[#This Row],[32+]]-Points[[#This Row],[33+]]</f>
        <v>3.1599999999999996E-3</v>
      </c>
      <c r="BK90" s="5">
        <f>Points[[#This Row],[33+]]-Points[[#This Row],[34+]]</f>
        <v>2.4400000000000012E-3</v>
      </c>
      <c r="BL90" s="5">
        <f>Points[[#This Row],[34+]]-Points[[#This Row],[35+]]</f>
        <v>1.7199999999999993E-3</v>
      </c>
      <c r="BM90" s="5">
        <f>Points[[#This Row],[35+]]-Points[[#This Row],[40+]]</f>
        <v>4.2599999999999999E-3</v>
      </c>
      <c r="BN90" s="5">
        <f>Points[[#This Row],[40+]]-Points[[#This Row],[45+]]</f>
        <v>8.3000000000000001E-4</v>
      </c>
    </row>
    <row r="91" spans="1:66" x14ac:dyDescent="0.25">
      <c r="A91" s="10">
        <v>22400722</v>
      </c>
      <c r="B91" s="4" t="s">
        <v>96</v>
      </c>
      <c r="C91" s="4" t="s">
        <v>79</v>
      </c>
      <c r="D91" s="11">
        <v>0.8125</v>
      </c>
      <c r="E91" s="6" t="str">
        <f>HYPERLINK("https://www.nba.com/stats/player/203935/boxscores-traditional", "Marcus Smart")</f>
        <v>Marcus Smart</v>
      </c>
      <c r="F91">
        <v>9.1999999999999993</v>
      </c>
      <c r="G91" s="4">
        <v>5.5280000000000005</v>
      </c>
      <c r="H91" s="3">
        <v>0.58706000000000003</v>
      </c>
      <c r="I91" s="3">
        <v>0.51595000000000002</v>
      </c>
      <c r="J91" s="3">
        <v>0.44433</v>
      </c>
      <c r="K91" s="3">
        <v>0.37069999999999997</v>
      </c>
      <c r="L91" s="3">
        <v>0.30503000000000002</v>
      </c>
      <c r="M91" s="3">
        <v>0.24510000000000001</v>
      </c>
      <c r="N91" s="3">
        <v>0.19214999999999999</v>
      </c>
      <c r="O91" s="3">
        <v>0.14685999999999999</v>
      </c>
      <c r="P91" s="3">
        <v>0.10935</v>
      </c>
      <c r="Q91" s="3">
        <v>7.9269999999999993E-2</v>
      </c>
      <c r="R91" s="3">
        <v>5.5919999999999997E-2</v>
      </c>
      <c r="S91" s="3">
        <v>3.8359999999999998E-2</v>
      </c>
      <c r="T91" s="3">
        <v>2.5590000000000002E-2</v>
      </c>
      <c r="U91" s="3">
        <v>1.6590000000000001E-2</v>
      </c>
      <c r="V91" s="3">
        <v>1.017E-2</v>
      </c>
      <c r="W91" s="3">
        <v>6.2100000000000002E-3</v>
      </c>
      <c r="X91" s="3">
        <v>3.6800000000000001E-3</v>
      </c>
      <c r="Y91" s="3">
        <v>2.1199999999999999E-3</v>
      </c>
      <c r="Z91" s="3">
        <v>1.1800000000000001E-3</v>
      </c>
      <c r="AA91" s="3">
        <v>6.4000000000000005E-4</v>
      </c>
      <c r="AB91" s="3">
        <v>3.4000000000000002E-4</v>
      </c>
      <c r="AC91" s="3">
        <v>1.7000000000000001E-4</v>
      </c>
      <c r="AD91" s="3">
        <v>8.0000000000000007E-5</v>
      </c>
      <c r="AE91" s="3">
        <v>4.0000000000000003E-5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5">
        <f>Points[[#This Row],[8+]]-Points[[#This Row],[9+]]</f>
        <v>7.1110000000000007E-2</v>
      </c>
      <c r="AM91" s="5">
        <f>Points[[#This Row],[9+]]-Points[[#This Row],[10+]]</f>
        <v>7.1620000000000017E-2</v>
      </c>
      <c r="AN91" s="5">
        <f>Points[[#This Row],[10+]]-Points[[#This Row],[11+]]</f>
        <v>7.3630000000000029E-2</v>
      </c>
      <c r="AO91" s="5">
        <f>Points[[#This Row],[11+]]-Points[[#This Row],[12+]]</f>
        <v>6.5669999999999951E-2</v>
      </c>
      <c r="AP91" s="5">
        <f>Points[[#This Row],[12+]]-Points[[#This Row],[13+]]</f>
        <v>5.9930000000000011E-2</v>
      </c>
      <c r="AQ91" s="5">
        <f>Points[[#This Row],[13+]]-Points[[#This Row],[14+]]</f>
        <v>5.2950000000000025E-2</v>
      </c>
      <c r="AR91" s="5">
        <f>Points[[#This Row],[14+]]-Points[[#This Row],[15+]]</f>
        <v>4.5289999999999997E-2</v>
      </c>
      <c r="AS91" s="5">
        <f>Points[[#This Row],[15+]]-Points[[#This Row],[16+]]</f>
        <v>3.7509999999999988E-2</v>
      </c>
      <c r="AT91" s="5">
        <f>Points[[#This Row],[16+]]-Points[[#This Row],[17+]]</f>
        <v>3.008000000000001E-2</v>
      </c>
      <c r="AU91" s="5">
        <f>Points[[#This Row],[17+]]-Points[[#This Row],[18+]]</f>
        <v>2.3349999999999996E-2</v>
      </c>
      <c r="AV91" s="5">
        <f>Points[[#This Row],[18+]]-Points[[#This Row],[19+]]</f>
        <v>1.7559999999999999E-2</v>
      </c>
      <c r="AW91" s="5">
        <f>Points[[#This Row],[19+]]-Points[[#This Row],[20+]]</f>
        <v>1.2769999999999997E-2</v>
      </c>
      <c r="AX91" s="5">
        <f>Points[[#This Row],[20+]]-Points[[#This Row],[21+]]</f>
        <v>9.0000000000000011E-3</v>
      </c>
      <c r="AY91" s="5">
        <f>Points[[#This Row],[21+]]-Points[[#This Row],[22+]]</f>
        <v>6.4200000000000004E-3</v>
      </c>
      <c r="AZ91" s="5">
        <f>Points[[#This Row],[22+]]-Points[[#This Row],[23+]]</f>
        <v>3.96E-3</v>
      </c>
      <c r="BA91" s="5">
        <f>Points[[#This Row],[23+]]-Points[[#This Row],[24+]]</f>
        <v>2.5300000000000001E-3</v>
      </c>
      <c r="BB91" s="5">
        <f>Points[[#This Row],[24+]]-Points[[#This Row],[25+]]</f>
        <v>1.5600000000000002E-3</v>
      </c>
      <c r="BC91" s="5">
        <f>Points[[#This Row],[25+]]-Points[[#This Row],[26+]]</f>
        <v>9.3999999999999986E-4</v>
      </c>
      <c r="BD91" s="5">
        <f>Points[[#This Row],[26+]]-Points[[#This Row],[27+]]</f>
        <v>5.4000000000000001E-4</v>
      </c>
      <c r="BE91" s="5">
        <f>Points[[#This Row],[27+]]-Points[[#This Row],[28+]]</f>
        <v>3.0000000000000003E-4</v>
      </c>
      <c r="BF91" s="5">
        <f>Points[[#This Row],[28+]]-Points[[#This Row],[29+]]</f>
        <v>1.7000000000000001E-4</v>
      </c>
      <c r="BG91" s="5">
        <f>Points[[#This Row],[29+]]-Points[[#This Row],[30+]]</f>
        <v>9.0000000000000006E-5</v>
      </c>
      <c r="BH91" s="5">
        <f>Points[[#This Row],[30+]]-Points[[#This Row],[31+]]</f>
        <v>4.0000000000000003E-5</v>
      </c>
      <c r="BI91" s="5">
        <f>Points[[#This Row],[31+]]-Points[[#This Row],[32+]]</f>
        <v>4.0000000000000003E-5</v>
      </c>
      <c r="BJ91" s="5">
        <f>Points[[#This Row],[32+]]-Points[[#This Row],[33+]]</f>
        <v>0</v>
      </c>
      <c r="BK91" s="5">
        <f>Points[[#This Row],[33+]]-Points[[#This Row],[34+]]</f>
        <v>0</v>
      </c>
      <c r="BL91" s="5">
        <f>Points[[#This Row],[34+]]-Points[[#This Row],[35+]]</f>
        <v>0</v>
      </c>
      <c r="BM91" s="5">
        <f>Points[[#This Row],[35+]]-Points[[#This Row],[40+]]</f>
        <v>0</v>
      </c>
      <c r="BN91" s="5">
        <f>Points[[#This Row],[40+]]-Points[[#This Row],[45+]]</f>
        <v>0</v>
      </c>
    </row>
    <row r="92" spans="1:66" x14ac:dyDescent="0.25">
      <c r="A92" s="10">
        <v>22400722</v>
      </c>
      <c r="B92" s="4" t="s">
        <v>96</v>
      </c>
      <c r="C92" s="4" t="s">
        <v>79</v>
      </c>
      <c r="D92" s="11">
        <v>0.8125</v>
      </c>
      <c r="E92" s="6" t="str">
        <f>HYPERLINK("https://www.nba.com/stats/player/1628379/boxscores-traditional", "Luke Kennard")</f>
        <v>Luke Kennard</v>
      </c>
      <c r="F92">
        <v>8.6</v>
      </c>
      <c r="G92" s="4">
        <v>7.0309999999999997</v>
      </c>
      <c r="H92" s="3">
        <v>0.53586</v>
      </c>
      <c r="I92" s="3">
        <v>0.47608</v>
      </c>
      <c r="J92" s="3">
        <v>0.42074</v>
      </c>
      <c r="K92" s="3">
        <v>0.36692999999999998</v>
      </c>
      <c r="L92" s="3">
        <v>0.31561</v>
      </c>
      <c r="M92" s="3">
        <v>0.26434999999999997</v>
      </c>
      <c r="N92" s="3">
        <v>0.22065000000000001</v>
      </c>
      <c r="O92" s="3">
        <v>0.18140999999999999</v>
      </c>
      <c r="P92" s="3">
        <v>0.14685999999999999</v>
      </c>
      <c r="Q92" s="3">
        <v>0.11702</v>
      </c>
      <c r="R92" s="3">
        <v>9.0120000000000006E-2</v>
      </c>
      <c r="S92" s="3">
        <v>6.9440000000000002E-2</v>
      </c>
      <c r="T92" s="3">
        <v>5.262E-2</v>
      </c>
      <c r="U92" s="3">
        <v>3.9199999999999999E-2</v>
      </c>
      <c r="V92" s="3">
        <v>2.8070000000000001E-2</v>
      </c>
      <c r="W92" s="3">
        <v>2.018E-2</v>
      </c>
      <c r="X92" s="3">
        <v>1.426E-2</v>
      </c>
      <c r="Y92" s="3">
        <v>9.9000000000000008E-3</v>
      </c>
      <c r="Z92" s="3">
        <v>6.7600000000000004E-3</v>
      </c>
      <c r="AA92" s="3">
        <v>4.4000000000000003E-3</v>
      </c>
      <c r="AB92" s="3">
        <v>2.8900000000000002E-3</v>
      </c>
      <c r="AC92" s="3">
        <v>1.8699999999999999E-3</v>
      </c>
      <c r="AD92" s="3">
        <v>1.1800000000000001E-3</v>
      </c>
      <c r="AE92" s="3">
        <v>7.1000000000000002E-4</v>
      </c>
      <c r="AF92" s="3">
        <v>4.2999999999999999E-4</v>
      </c>
      <c r="AG92" s="3">
        <v>2.5999999999999998E-4</v>
      </c>
      <c r="AH92" s="3">
        <v>1.4999999999999999E-4</v>
      </c>
      <c r="AI92" s="3">
        <v>9.0000000000000006E-5</v>
      </c>
      <c r="AJ92" s="3">
        <v>0</v>
      </c>
      <c r="AK92" s="3">
        <v>0</v>
      </c>
      <c r="AL92" s="5">
        <f>Points[[#This Row],[8+]]-Points[[#This Row],[9+]]</f>
        <v>5.978E-2</v>
      </c>
      <c r="AM92" s="5">
        <f>Points[[#This Row],[9+]]-Points[[#This Row],[10+]]</f>
        <v>5.534E-2</v>
      </c>
      <c r="AN92" s="5">
        <f>Points[[#This Row],[10+]]-Points[[#This Row],[11+]]</f>
        <v>5.3810000000000024E-2</v>
      </c>
      <c r="AO92" s="5">
        <f>Points[[#This Row],[11+]]-Points[[#This Row],[12+]]</f>
        <v>5.1319999999999977E-2</v>
      </c>
      <c r="AP92" s="5">
        <f>Points[[#This Row],[12+]]-Points[[#This Row],[13+]]</f>
        <v>5.1260000000000028E-2</v>
      </c>
      <c r="AQ92" s="5">
        <f>Points[[#This Row],[13+]]-Points[[#This Row],[14+]]</f>
        <v>4.3699999999999961E-2</v>
      </c>
      <c r="AR92" s="5">
        <f>Points[[#This Row],[14+]]-Points[[#This Row],[15+]]</f>
        <v>3.9240000000000025E-2</v>
      </c>
      <c r="AS92" s="5">
        <f>Points[[#This Row],[15+]]-Points[[#This Row],[16+]]</f>
        <v>3.4549999999999997E-2</v>
      </c>
      <c r="AT92" s="5">
        <f>Points[[#This Row],[16+]]-Points[[#This Row],[17+]]</f>
        <v>2.9839999999999992E-2</v>
      </c>
      <c r="AU92" s="5">
        <f>Points[[#This Row],[17+]]-Points[[#This Row],[18+]]</f>
        <v>2.6899999999999993E-2</v>
      </c>
      <c r="AV92" s="5">
        <f>Points[[#This Row],[18+]]-Points[[#This Row],[19+]]</f>
        <v>2.0680000000000004E-2</v>
      </c>
      <c r="AW92" s="5">
        <f>Points[[#This Row],[19+]]-Points[[#This Row],[20+]]</f>
        <v>1.6820000000000002E-2</v>
      </c>
      <c r="AX92" s="5">
        <f>Points[[#This Row],[20+]]-Points[[#This Row],[21+]]</f>
        <v>1.3420000000000001E-2</v>
      </c>
      <c r="AY92" s="5">
        <f>Points[[#This Row],[21+]]-Points[[#This Row],[22+]]</f>
        <v>1.1129999999999998E-2</v>
      </c>
      <c r="AZ92" s="5">
        <f>Points[[#This Row],[22+]]-Points[[#This Row],[23+]]</f>
        <v>7.8900000000000012E-3</v>
      </c>
      <c r="BA92" s="5">
        <f>Points[[#This Row],[23+]]-Points[[#This Row],[24+]]</f>
        <v>5.9199999999999999E-3</v>
      </c>
      <c r="BB92" s="5">
        <f>Points[[#This Row],[24+]]-Points[[#This Row],[25+]]</f>
        <v>4.3599999999999993E-3</v>
      </c>
      <c r="BC92" s="5">
        <f>Points[[#This Row],[25+]]-Points[[#This Row],[26+]]</f>
        <v>3.1400000000000004E-3</v>
      </c>
      <c r="BD92" s="5">
        <f>Points[[#This Row],[26+]]-Points[[#This Row],[27+]]</f>
        <v>2.3600000000000001E-3</v>
      </c>
      <c r="BE92" s="5">
        <f>Points[[#This Row],[27+]]-Points[[#This Row],[28+]]</f>
        <v>1.5100000000000001E-3</v>
      </c>
      <c r="BF92" s="5">
        <f>Points[[#This Row],[28+]]-Points[[#This Row],[29+]]</f>
        <v>1.0200000000000003E-3</v>
      </c>
      <c r="BG92" s="5">
        <f>Points[[#This Row],[29+]]-Points[[#This Row],[30+]]</f>
        <v>6.8999999999999986E-4</v>
      </c>
      <c r="BH92" s="5">
        <f>Points[[#This Row],[30+]]-Points[[#This Row],[31+]]</f>
        <v>4.7000000000000004E-4</v>
      </c>
      <c r="BI92" s="5">
        <f>Points[[#This Row],[31+]]-Points[[#This Row],[32+]]</f>
        <v>2.8000000000000003E-4</v>
      </c>
      <c r="BJ92" s="5">
        <f>Points[[#This Row],[32+]]-Points[[#This Row],[33+]]</f>
        <v>1.7000000000000001E-4</v>
      </c>
      <c r="BK92" s="5">
        <f>Points[[#This Row],[33+]]-Points[[#This Row],[34+]]</f>
        <v>1.0999999999999999E-4</v>
      </c>
      <c r="BL92" s="5">
        <f>Points[[#This Row],[34+]]-Points[[#This Row],[35+]]</f>
        <v>5.9999999999999981E-5</v>
      </c>
      <c r="BM92" s="5">
        <f>Points[[#This Row],[35+]]-Points[[#This Row],[40+]]</f>
        <v>9.0000000000000006E-5</v>
      </c>
      <c r="BN92" s="5">
        <f>Points[[#This Row],[40+]]-Points[[#This Row],[45+]]</f>
        <v>0</v>
      </c>
    </row>
    <row r="93" spans="1:66" x14ac:dyDescent="0.25">
      <c r="A93" s="10">
        <v>22400722</v>
      </c>
      <c r="B93" s="4" t="s">
        <v>96</v>
      </c>
      <c r="C93" s="4" t="s">
        <v>79</v>
      </c>
      <c r="D93" s="11">
        <v>0.8125</v>
      </c>
      <c r="E93" s="6" t="str">
        <f>HYPERLINK("https://www.nba.com/stats/player/1642377/boxscores-traditional", "Jaylen Wells")</f>
        <v>Jaylen Wells</v>
      </c>
      <c r="F93">
        <v>8</v>
      </c>
      <c r="G93" s="4">
        <v>4.9399999999999995</v>
      </c>
      <c r="H93" s="3">
        <v>0.5</v>
      </c>
      <c r="I93" s="3">
        <v>0.42074</v>
      </c>
      <c r="J93" s="3">
        <v>0.34458</v>
      </c>
      <c r="K93" s="3">
        <v>0.27093</v>
      </c>
      <c r="L93" s="3">
        <v>0.20896999999999999</v>
      </c>
      <c r="M93" s="3">
        <v>0.15625</v>
      </c>
      <c r="N93" s="3">
        <v>0.11314</v>
      </c>
      <c r="O93" s="3">
        <v>7.7799999999999994E-2</v>
      </c>
      <c r="P93" s="3">
        <v>5.262E-2</v>
      </c>
      <c r="Q93" s="3">
        <v>3.4380000000000001E-2</v>
      </c>
      <c r="R93" s="3">
        <v>2.1690000000000001E-2</v>
      </c>
      <c r="S93" s="3">
        <v>1.2869999999999999E-2</v>
      </c>
      <c r="T93" s="3">
        <v>7.5500000000000003E-3</v>
      </c>
      <c r="U93" s="3">
        <v>4.2700000000000004E-3</v>
      </c>
      <c r="V93" s="3">
        <v>2.33E-3</v>
      </c>
      <c r="W93" s="3">
        <v>1.1800000000000001E-3</v>
      </c>
      <c r="X93" s="3">
        <v>5.9999999999999995E-4</v>
      </c>
      <c r="Y93" s="3">
        <v>2.9E-4</v>
      </c>
      <c r="Z93" s="3">
        <v>1.3999999999999999E-4</v>
      </c>
      <c r="AA93" s="3">
        <v>6.0000000000000002E-5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5">
        <f>Points[[#This Row],[8+]]-Points[[#This Row],[9+]]</f>
        <v>7.9259999999999997E-2</v>
      </c>
      <c r="AM93" s="5">
        <f>Points[[#This Row],[9+]]-Points[[#This Row],[10+]]</f>
        <v>7.6160000000000005E-2</v>
      </c>
      <c r="AN93" s="5">
        <f>Points[[#This Row],[10+]]-Points[[#This Row],[11+]]</f>
        <v>7.3649999999999993E-2</v>
      </c>
      <c r="AO93" s="5">
        <f>Points[[#This Row],[11+]]-Points[[#This Row],[12+]]</f>
        <v>6.1960000000000015E-2</v>
      </c>
      <c r="AP93" s="5">
        <f>Points[[#This Row],[12+]]-Points[[#This Row],[13+]]</f>
        <v>5.2719999999999989E-2</v>
      </c>
      <c r="AQ93" s="5">
        <f>Points[[#This Row],[13+]]-Points[[#This Row],[14+]]</f>
        <v>4.3109999999999996E-2</v>
      </c>
      <c r="AR93" s="5">
        <f>Points[[#This Row],[14+]]-Points[[#This Row],[15+]]</f>
        <v>3.534000000000001E-2</v>
      </c>
      <c r="AS93" s="5">
        <f>Points[[#This Row],[15+]]-Points[[#This Row],[16+]]</f>
        <v>2.5179999999999994E-2</v>
      </c>
      <c r="AT93" s="5">
        <f>Points[[#This Row],[16+]]-Points[[#This Row],[17+]]</f>
        <v>1.8239999999999999E-2</v>
      </c>
      <c r="AU93" s="5">
        <f>Points[[#This Row],[17+]]-Points[[#This Row],[18+]]</f>
        <v>1.269E-2</v>
      </c>
      <c r="AV93" s="5">
        <f>Points[[#This Row],[18+]]-Points[[#This Row],[19+]]</f>
        <v>8.8200000000000014E-3</v>
      </c>
      <c r="AW93" s="5">
        <f>Points[[#This Row],[19+]]-Points[[#This Row],[20+]]</f>
        <v>5.3199999999999992E-3</v>
      </c>
      <c r="AX93" s="5">
        <f>Points[[#This Row],[20+]]-Points[[#This Row],[21+]]</f>
        <v>3.2799999999999999E-3</v>
      </c>
      <c r="AY93" s="5">
        <f>Points[[#This Row],[21+]]-Points[[#This Row],[22+]]</f>
        <v>1.9400000000000003E-3</v>
      </c>
      <c r="AZ93" s="5">
        <f>Points[[#This Row],[22+]]-Points[[#This Row],[23+]]</f>
        <v>1.15E-3</v>
      </c>
      <c r="BA93" s="5">
        <f>Points[[#This Row],[23+]]-Points[[#This Row],[24+]]</f>
        <v>5.8000000000000011E-4</v>
      </c>
      <c r="BB93" s="5">
        <f>Points[[#This Row],[24+]]-Points[[#This Row],[25+]]</f>
        <v>3.0999999999999995E-4</v>
      </c>
      <c r="BC93" s="5">
        <f>Points[[#This Row],[25+]]-Points[[#This Row],[26+]]</f>
        <v>1.5000000000000001E-4</v>
      </c>
      <c r="BD93" s="5">
        <f>Points[[#This Row],[26+]]-Points[[#This Row],[27+]]</f>
        <v>7.9999999999999993E-5</v>
      </c>
      <c r="BE93" s="5">
        <f>Points[[#This Row],[27+]]-Points[[#This Row],[28+]]</f>
        <v>6.0000000000000002E-5</v>
      </c>
      <c r="BF93" s="5">
        <f>Points[[#This Row],[28+]]-Points[[#This Row],[29+]]</f>
        <v>0</v>
      </c>
      <c r="BG93" s="5">
        <f>Points[[#This Row],[29+]]-Points[[#This Row],[30+]]</f>
        <v>0</v>
      </c>
      <c r="BH93" s="5">
        <f>Points[[#This Row],[30+]]-Points[[#This Row],[31+]]</f>
        <v>0</v>
      </c>
      <c r="BI93" s="5">
        <f>Points[[#This Row],[31+]]-Points[[#This Row],[32+]]</f>
        <v>0</v>
      </c>
      <c r="BJ93" s="5">
        <f>Points[[#This Row],[32+]]-Points[[#This Row],[33+]]</f>
        <v>0</v>
      </c>
      <c r="BK93" s="5">
        <f>Points[[#This Row],[33+]]-Points[[#This Row],[34+]]</f>
        <v>0</v>
      </c>
      <c r="BL93" s="5">
        <f>Points[[#This Row],[34+]]-Points[[#This Row],[35+]]</f>
        <v>0</v>
      </c>
      <c r="BM93" s="5">
        <f>Points[[#This Row],[35+]]-Points[[#This Row],[40+]]</f>
        <v>0</v>
      </c>
      <c r="BN93" s="5">
        <f>Points[[#This Row],[40+]]-Points[[#This Row],[45+]]</f>
        <v>0</v>
      </c>
    </row>
    <row r="94" spans="1:66" x14ac:dyDescent="0.25">
      <c r="A94" s="10">
        <v>22400722</v>
      </c>
      <c r="B94" s="4" t="s">
        <v>79</v>
      </c>
      <c r="C94" s="4" t="s">
        <v>96</v>
      </c>
      <c r="D94" s="11">
        <v>0.8125</v>
      </c>
      <c r="E94" s="6" t="str">
        <f>HYPERLINK("https://www.nba.com/stats/player/1630567/boxscores-traditional", "Scottie Barnes")</f>
        <v>Scottie Barnes</v>
      </c>
      <c r="F94">
        <v>20.6</v>
      </c>
      <c r="G94" s="4">
        <v>3.137</v>
      </c>
      <c r="H94" s="3">
        <v>1</v>
      </c>
      <c r="I94" s="3">
        <v>0.99988999999999995</v>
      </c>
      <c r="J94" s="3">
        <v>0.99963999999999997</v>
      </c>
      <c r="K94" s="3">
        <v>0.99888999999999994</v>
      </c>
      <c r="L94" s="3">
        <v>0.99692999999999998</v>
      </c>
      <c r="M94" s="3">
        <v>0.99224000000000001</v>
      </c>
      <c r="N94" s="3">
        <v>0.98214000000000001</v>
      </c>
      <c r="O94" s="3">
        <v>0.96326999999999996</v>
      </c>
      <c r="P94" s="3">
        <v>0.92922000000000005</v>
      </c>
      <c r="Q94" s="3">
        <v>0.87492999999999999</v>
      </c>
      <c r="R94" s="3">
        <v>0.79673000000000005</v>
      </c>
      <c r="S94" s="3">
        <v>0.69496999999999998</v>
      </c>
      <c r="T94" s="3">
        <v>0.57535000000000003</v>
      </c>
      <c r="U94" s="3">
        <v>0.44828000000000001</v>
      </c>
      <c r="V94" s="3">
        <v>0.32635999999999998</v>
      </c>
      <c r="W94" s="3">
        <v>0.22065000000000001</v>
      </c>
      <c r="X94" s="3">
        <v>0.14007</v>
      </c>
      <c r="Y94" s="3">
        <v>8.0759999999999998E-2</v>
      </c>
      <c r="Z94" s="3">
        <v>4.2720000000000001E-2</v>
      </c>
      <c r="AA94" s="3">
        <v>2.068E-2</v>
      </c>
      <c r="AB94" s="3">
        <v>9.1400000000000006E-3</v>
      </c>
      <c r="AC94" s="3">
        <v>3.6800000000000001E-3</v>
      </c>
      <c r="AD94" s="3">
        <v>1.3500000000000001E-3</v>
      </c>
      <c r="AE94" s="3">
        <v>4.4999999999999999E-4</v>
      </c>
      <c r="AF94" s="3">
        <v>1.3999999999999999E-4</v>
      </c>
      <c r="AG94" s="3">
        <v>4.0000000000000003E-5</v>
      </c>
      <c r="AH94" s="3">
        <v>0</v>
      </c>
      <c r="AI94" s="3">
        <v>0</v>
      </c>
      <c r="AJ94" s="3">
        <v>0</v>
      </c>
      <c r="AK94" s="3">
        <v>0</v>
      </c>
      <c r="AL94" s="5">
        <f>Points[[#This Row],[8+]]-Points[[#This Row],[9+]]</f>
        <v>1.100000000000545E-4</v>
      </c>
      <c r="AM94" s="5">
        <f>Points[[#This Row],[9+]]-Points[[#This Row],[10+]]</f>
        <v>2.4999999999997247E-4</v>
      </c>
      <c r="AN94" s="5">
        <f>Points[[#This Row],[10+]]-Points[[#This Row],[11+]]</f>
        <v>7.5000000000002842E-4</v>
      </c>
      <c r="AO94" s="5">
        <f>Points[[#This Row],[11+]]-Points[[#This Row],[12+]]</f>
        <v>1.9599999999999618E-3</v>
      </c>
      <c r="AP94" s="5">
        <f>Points[[#This Row],[12+]]-Points[[#This Row],[13+]]</f>
        <v>4.689999999999972E-3</v>
      </c>
      <c r="AQ94" s="5">
        <f>Points[[#This Row],[13+]]-Points[[#This Row],[14+]]</f>
        <v>1.0099999999999998E-2</v>
      </c>
      <c r="AR94" s="5">
        <f>Points[[#This Row],[14+]]-Points[[#This Row],[15+]]</f>
        <v>1.8870000000000053E-2</v>
      </c>
      <c r="AS94" s="5">
        <f>Points[[#This Row],[15+]]-Points[[#This Row],[16+]]</f>
        <v>3.4049999999999914E-2</v>
      </c>
      <c r="AT94" s="5">
        <f>Points[[#This Row],[16+]]-Points[[#This Row],[17+]]</f>
        <v>5.429000000000006E-2</v>
      </c>
      <c r="AU94" s="5">
        <f>Points[[#This Row],[17+]]-Points[[#This Row],[18+]]</f>
        <v>7.8199999999999936E-2</v>
      </c>
      <c r="AV94" s="5">
        <f>Points[[#This Row],[18+]]-Points[[#This Row],[19+]]</f>
        <v>0.10176000000000007</v>
      </c>
      <c r="AW94" s="5">
        <f>Points[[#This Row],[19+]]-Points[[#This Row],[20+]]</f>
        <v>0.11961999999999995</v>
      </c>
      <c r="AX94" s="5">
        <f>Points[[#This Row],[20+]]-Points[[#This Row],[21+]]</f>
        <v>0.12707000000000002</v>
      </c>
      <c r="AY94" s="5">
        <f>Points[[#This Row],[21+]]-Points[[#This Row],[22+]]</f>
        <v>0.12192000000000003</v>
      </c>
      <c r="AZ94" s="5">
        <f>Points[[#This Row],[22+]]-Points[[#This Row],[23+]]</f>
        <v>0.10570999999999997</v>
      </c>
      <c r="BA94" s="5">
        <f>Points[[#This Row],[23+]]-Points[[#This Row],[24+]]</f>
        <v>8.0580000000000013E-2</v>
      </c>
      <c r="BB94" s="5">
        <f>Points[[#This Row],[24+]]-Points[[#This Row],[25+]]</f>
        <v>5.9310000000000002E-2</v>
      </c>
      <c r="BC94" s="5">
        <f>Points[[#This Row],[25+]]-Points[[#This Row],[26+]]</f>
        <v>3.8039999999999997E-2</v>
      </c>
      <c r="BD94" s="5">
        <f>Points[[#This Row],[26+]]-Points[[#This Row],[27+]]</f>
        <v>2.2040000000000001E-2</v>
      </c>
      <c r="BE94" s="5">
        <f>Points[[#This Row],[27+]]-Points[[#This Row],[28+]]</f>
        <v>1.154E-2</v>
      </c>
      <c r="BF94" s="5">
        <f>Points[[#This Row],[28+]]-Points[[#This Row],[29+]]</f>
        <v>5.4600000000000004E-3</v>
      </c>
      <c r="BG94" s="5">
        <f>Points[[#This Row],[29+]]-Points[[#This Row],[30+]]</f>
        <v>2.33E-3</v>
      </c>
      <c r="BH94" s="5">
        <f>Points[[#This Row],[30+]]-Points[[#This Row],[31+]]</f>
        <v>9.0000000000000008E-4</v>
      </c>
      <c r="BI94" s="5">
        <f>Points[[#This Row],[31+]]-Points[[#This Row],[32+]]</f>
        <v>3.1E-4</v>
      </c>
      <c r="BJ94" s="5">
        <f>Points[[#This Row],[32+]]-Points[[#This Row],[33+]]</f>
        <v>9.9999999999999991E-5</v>
      </c>
      <c r="BK94" s="5">
        <f>Points[[#This Row],[33+]]-Points[[#This Row],[34+]]</f>
        <v>4.0000000000000003E-5</v>
      </c>
      <c r="BL94" s="5">
        <f>Points[[#This Row],[34+]]-Points[[#This Row],[35+]]</f>
        <v>0</v>
      </c>
      <c r="BM94" s="5">
        <f>Points[[#This Row],[35+]]-Points[[#This Row],[40+]]</f>
        <v>0</v>
      </c>
      <c r="BN94" s="5">
        <f>Points[[#This Row],[40+]]-Points[[#This Row],[45+]]</f>
        <v>0</v>
      </c>
    </row>
    <row r="95" spans="1:66" x14ac:dyDescent="0.25">
      <c r="A95" s="10">
        <v>22400722</v>
      </c>
      <c r="B95" s="4" t="s">
        <v>79</v>
      </c>
      <c r="C95" s="4" t="s">
        <v>96</v>
      </c>
      <c r="D95" s="11">
        <v>0.8125</v>
      </c>
      <c r="E95" s="6" t="str">
        <f>HYPERLINK("https://www.nba.com/stats/player/1629628/boxscores-traditional", "RJ Barrett")</f>
        <v>RJ Barrett</v>
      </c>
      <c r="F95">
        <v>18</v>
      </c>
      <c r="G95" s="4">
        <v>4</v>
      </c>
      <c r="H95" s="3">
        <v>0.99378999999999995</v>
      </c>
      <c r="I95" s="3">
        <v>0.98777999999999999</v>
      </c>
      <c r="J95" s="3">
        <v>0.97724999999999995</v>
      </c>
      <c r="K95" s="3">
        <v>0.95994000000000002</v>
      </c>
      <c r="L95" s="3">
        <v>0.93318999999999996</v>
      </c>
      <c r="M95" s="3">
        <v>0.89434999999999998</v>
      </c>
      <c r="N95" s="3">
        <v>0.84133999999999998</v>
      </c>
      <c r="O95" s="3">
        <v>0.77337</v>
      </c>
      <c r="P95" s="3">
        <v>0.69145999999999996</v>
      </c>
      <c r="Q95" s="3">
        <v>0.59870999999999996</v>
      </c>
      <c r="R95" s="3">
        <v>0.5</v>
      </c>
      <c r="S95" s="3">
        <v>0.40128999999999998</v>
      </c>
      <c r="T95" s="3">
        <v>0.30853999999999998</v>
      </c>
      <c r="U95" s="3">
        <v>0.22663</v>
      </c>
      <c r="V95" s="3">
        <v>0.15866</v>
      </c>
      <c r="W95" s="3">
        <v>0.10564999999999999</v>
      </c>
      <c r="X95" s="3">
        <v>6.6809999999999994E-2</v>
      </c>
      <c r="Y95" s="3">
        <v>4.0059999999999998E-2</v>
      </c>
      <c r="Z95" s="3">
        <v>2.2749999999999999E-2</v>
      </c>
      <c r="AA95" s="3">
        <v>1.222E-2</v>
      </c>
      <c r="AB95" s="3">
        <v>6.2100000000000002E-3</v>
      </c>
      <c r="AC95" s="3">
        <v>2.98E-3</v>
      </c>
      <c r="AD95" s="3">
        <v>1.3500000000000001E-3</v>
      </c>
      <c r="AE95" s="3">
        <v>5.8E-4</v>
      </c>
      <c r="AF95" s="3">
        <v>2.3000000000000001E-4</v>
      </c>
      <c r="AG95" s="3">
        <v>9.0000000000000006E-5</v>
      </c>
      <c r="AH95" s="3">
        <v>0</v>
      </c>
      <c r="AI95" s="3">
        <v>0</v>
      </c>
      <c r="AJ95" s="3">
        <v>0</v>
      </c>
      <c r="AK95" s="3">
        <v>0</v>
      </c>
      <c r="AL95" s="5">
        <f>Points[[#This Row],[8+]]-Points[[#This Row],[9+]]</f>
        <v>6.0099999999999598E-3</v>
      </c>
      <c r="AM95" s="5">
        <f>Points[[#This Row],[9+]]-Points[[#This Row],[10+]]</f>
        <v>1.0530000000000039E-2</v>
      </c>
      <c r="AN95" s="5">
        <f>Points[[#This Row],[10+]]-Points[[#This Row],[11+]]</f>
        <v>1.7309999999999937E-2</v>
      </c>
      <c r="AO95" s="5">
        <f>Points[[#This Row],[11+]]-Points[[#This Row],[12+]]</f>
        <v>2.6750000000000052E-2</v>
      </c>
      <c r="AP95" s="5">
        <f>Points[[#This Row],[12+]]-Points[[#This Row],[13+]]</f>
        <v>3.8839999999999986E-2</v>
      </c>
      <c r="AQ95" s="5">
        <f>Points[[#This Row],[13+]]-Points[[#This Row],[14+]]</f>
        <v>5.3010000000000002E-2</v>
      </c>
      <c r="AR95" s="5">
        <f>Points[[#This Row],[14+]]-Points[[#This Row],[15+]]</f>
        <v>6.7969999999999975E-2</v>
      </c>
      <c r="AS95" s="5">
        <f>Points[[#This Row],[15+]]-Points[[#This Row],[16+]]</f>
        <v>8.1910000000000038E-2</v>
      </c>
      <c r="AT95" s="5">
        <f>Points[[#This Row],[16+]]-Points[[#This Row],[17+]]</f>
        <v>9.2749999999999999E-2</v>
      </c>
      <c r="AU95" s="5">
        <f>Points[[#This Row],[17+]]-Points[[#This Row],[18+]]</f>
        <v>9.8709999999999964E-2</v>
      </c>
      <c r="AV95" s="5">
        <f>Points[[#This Row],[18+]]-Points[[#This Row],[19+]]</f>
        <v>9.871000000000002E-2</v>
      </c>
      <c r="AW95" s="5">
        <f>Points[[#This Row],[19+]]-Points[[#This Row],[20+]]</f>
        <v>9.2749999999999999E-2</v>
      </c>
      <c r="AX95" s="5">
        <f>Points[[#This Row],[20+]]-Points[[#This Row],[21+]]</f>
        <v>8.1909999999999983E-2</v>
      </c>
      <c r="AY95" s="5">
        <f>Points[[#This Row],[21+]]-Points[[#This Row],[22+]]</f>
        <v>6.7970000000000003E-2</v>
      </c>
      <c r="AZ95" s="5">
        <f>Points[[#This Row],[22+]]-Points[[#This Row],[23+]]</f>
        <v>5.3010000000000002E-2</v>
      </c>
      <c r="BA95" s="5">
        <f>Points[[#This Row],[23+]]-Points[[#This Row],[24+]]</f>
        <v>3.884E-2</v>
      </c>
      <c r="BB95" s="5">
        <f>Points[[#This Row],[24+]]-Points[[#This Row],[25+]]</f>
        <v>2.6749999999999996E-2</v>
      </c>
      <c r="BC95" s="5">
        <f>Points[[#This Row],[25+]]-Points[[#This Row],[26+]]</f>
        <v>1.7309999999999999E-2</v>
      </c>
      <c r="BD95" s="5">
        <f>Points[[#This Row],[26+]]-Points[[#This Row],[27+]]</f>
        <v>1.0529999999999999E-2</v>
      </c>
      <c r="BE95" s="5">
        <f>Points[[#This Row],[27+]]-Points[[#This Row],[28+]]</f>
        <v>6.0099999999999997E-3</v>
      </c>
      <c r="BF95" s="5">
        <f>Points[[#This Row],[28+]]-Points[[#This Row],[29+]]</f>
        <v>3.2300000000000002E-3</v>
      </c>
      <c r="BG95" s="5">
        <f>Points[[#This Row],[29+]]-Points[[#This Row],[30+]]</f>
        <v>1.6299999999999999E-3</v>
      </c>
      <c r="BH95" s="5">
        <f>Points[[#This Row],[30+]]-Points[[#This Row],[31+]]</f>
        <v>7.7000000000000007E-4</v>
      </c>
      <c r="BI95" s="5">
        <f>Points[[#This Row],[31+]]-Points[[#This Row],[32+]]</f>
        <v>3.5E-4</v>
      </c>
      <c r="BJ95" s="5">
        <f>Points[[#This Row],[32+]]-Points[[#This Row],[33+]]</f>
        <v>1.3999999999999999E-4</v>
      </c>
      <c r="BK95" s="5">
        <f>Points[[#This Row],[33+]]-Points[[#This Row],[34+]]</f>
        <v>9.0000000000000006E-5</v>
      </c>
      <c r="BL95" s="5">
        <f>Points[[#This Row],[34+]]-Points[[#This Row],[35+]]</f>
        <v>0</v>
      </c>
      <c r="BM95" s="5">
        <f>Points[[#This Row],[35+]]-Points[[#This Row],[40+]]</f>
        <v>0</v>
      </c>
      <c r="BN95" s="5">
        <f>Points[[#This Row],[40+]]-Points[[#This Row],[45+]]</f>
        <v>0</v>
      </c>
    </row>
    <row r="96" spans="1:66" x14ac:dyDescent="0.25">
      <c r="A96" s="10">
        <v>22400722</v>
      </c>
      <c r="B96" s="4" t="s">
        <v>79</v>
      </c>
      <c r="C96" s="4" t="s">
        <v>96</v>
      </c>
      <c r="D96" s="11">
        <v>0.8125</v>
      </c>
      <c r="E96" s="6" t="str">
        <f>HYPERLINK("https://www.nba.com/stats/player/1641711/boxscores-traditional", "Gradey Dick")</f>
        <v>Gradey Dick</v>
      </c>
      <c r="F96">
        <v>14</v>
      </c>
      <c r="G96" s="4">
        <v>2.6080000000000001</v>
      </c>
      <c r="H96" s="3">
        <v>0.98928000000000005</v>
      </c>
      <c r="I96" s="3">
        <v>0.97257000000000005</v>
      </c>
      <c r="J96" s="3">
        <v>0.93698999999999999</v>
      </c>
      <c r="K96" s="3">
        <v>0.87492999999999999</v>
      </c>
      <c r="L96" s="3">
        <v>0.77934999999999999</v>
      </c>
      <c r="M96" s="3">
        <v>0.64802999999999999</v>
      </c>
      <c r="N96" s="3">
        <v>0.5</v>
      </c>
      <c r="O96" s="3">
        <v>0.35197000000000001</v>
      </c>
      <c r="P96" s="3">
        <v>0.22065000000000001</v>
      </c>
      <c r="Q96" s="3">
        <v>0.12506999999999999</v>
      </c>
      <c r="R96" s="3">
        <v>6.3009999999999997E-2</v>
      </c>
      <c r="S96" s="3">
        <v>2.743E-2</v>
      </c>
      <c r="T96" s="3">
        <v>1.072E-2</v>
      </c>
      <c r="U96" s="3">
        <v>3.6800000000000001E-3</v>
      </c>
      <c r="V96" s="3">
        <v>1.07E-3</v>
      </c>
      <c r="W96" s="3">
        <v>2.7999999999999998E-4</v>
      </c>
      <c r="X96" s="3">
        <v>6.0000000000000002E-5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5">
        <f>Points[[#This Row],[8+]]-Points[[#This Row],[9+]]</f>
        <v>1.6710000000000003E-2</v>
      </c>
      <c r="AM96" s="5">
        <f>Points[[#This Row],[9+]]-Points[[#This Row],[10+]]</f>
        <v>3.5580000000000056E-2</v>
      </c>
      <c r="AN96" s="5">
        <f>Points[[#This Row],[10+]]-Points[[#This Row],[11+]]</f>
        <v>6.2060000000000004E-2</v>
      </c>
      <c r="AO96" s="5">
        <f>Points[[#This Row],[11+]]-Points[[#This Row],[12+]]</f>
        <v>9.5579999999999998E-2</v>
      </c>
      <c r="AP96" s="5">
        <f>Points[[#This Row],[12+]]-Points[[#This Row],[13+]]</f>
        <v>0.13131999999999999</v>
      </c>
      <c r="AQ96" s="5">
        <f>Points[[#This Row],[13+]]-Points[[#This Row],[14+]]</f>
        <v>0.14802999999999999</v>
      </c>
      <c r="AR96" s="5">
        <f>Points[[#This Row],[14+]]-Points[[#This Row],[15+]]</f>
        <v>0.14802999999999999</v>
      </c>
      <c r="AS96" s="5">
        <f>Points[[#This Row],[15+]]-Points[[#This Row],[16+]]</f>
        <v>0.13131999999999999</v>
      </c>
      <c r="AT96" s="5">
        <f>Points[[#This Row],[16+]]-Points[[#This Row],[17+]]</f>
        <v>9.5580000000000026E-2</v>
      </c>
      <c r="AU96" s="5">
        <f>Points[[#This Row],[17+]]-Points[[#This Row],[18+]]</f>
        <v>6.205999999999999E-2</v>
      </c>
      <c r="AV96" s="5">
        <f>Points[[#This Row],[18+]]-Points[[#This Row],[19+]]</f>
        <v>3.5580000000000001E-2</v>
      </c>
      <c r="AW96" s="5">
        <f>Points[[#This Row],[19+]]-Points[[#This Row],[20+]]</f>
        <v>1.6709999999999999E-2</v>
      </c>
      <c r="AX96" s="5">
        <f>Points[[#This Row],[20+]]-Points[[#This Row],[21+]]</f>
        <v>7.0400000000000003E-3</v>
      </c>
      <c r="AY96" s="5">
        <f>Points[[#This Row],[21+]]-Points[[#This Row],[22+]]</f>
        <v>2.6100000000000003E-3</v>
      </c>
      <c r="AZ96" s="5">
        <f>Points[[#This Row],[22+]]-Points[[#This Row],[23+]]</f>
        <v>7.9000000000000001E-4</v>
      </c>
      <c r="BA96" s="5">
        <f>Points[[#This Row],[23+]]-Points[[#This Row],[24+]]</f>
        <v>2.1999999999999998E-4</v>
      </c>
      <c r="BB96" s="5">
        <f>Points[[#This Row],[24+]]-Points[[#This Row],[25+]]</f>
        <v>6.0000000000000002E-5</v>
      </c>
      <c r="BC96" s="5">
        <f>Points[[#This Row],[25+]]-Points[[#This Row],[26+]]</f>
        <v>0</v>
      </c>
      <c r="BD96" s="5">
        <f>Points[[#This Row],[26+]]-Points[[#This Row],[27+]]</f>
        <v>0</v>
      </c>
      <c r="BE96" s="5">
        <f>Points[[#This Row],[27+]]-Points[[#This Row],[28+]]</f>
        <v>0</v>
      </c>
      <c r="BF96" s="5">
        <f>Points[[#This Row],[28+]]-Points[[#This Row],[29+]]</f>
        <v>0</v>
      </c>
      <c r="BG96" s="5">
        <f>Points[[#This Row],[29+]]-Points[[#This Row],[30+]]</f>
        <v>0</v>
      </c>
      <c r="BH96" s="5">
        <f>Points[[#This Row],[30+]]-Points[[#This Row],[31+]]</f>
        <v>0</v>
      </c>
      <c r="BI96" s="5">
        <f>Points[[#This Row],[31+]]-Points[[#This Row],[32+]]</f>
        <v>0</v>
      </c>
      <c r="BJ96" s="5">
        <f>Points[[#This Row],[32+]]-Points[[#This Row],[33+]]</f>
        <v>0</v>
      </c>
      <c r="BK96" s="5">
        <f>Points[[#This Row],[33+]]-Points[[#This Row],[34+]]</f>
        <v>0</v>
      </c>
      <c r="BL96" s="5">
        <f>Points[[#This Row],[34+]]-Points[[#This Row],[35+]]</f>
        <v>0</v>
      </c>
      <c r="BM96" s="5">
        <f>Points[[#This Row],[35+]]-Points[[#This Row],[40+]]</f>
        <v>0</v>
      </c>
      <c r="BN96" s="5">
        <f>Points[[#This Row],[40+]]-Points[[#This Row],[45+]]</f>
        <v>0</v>
      </c>
    </row>
    <row r="97" spans="1:66" x14ac:dyDescent="0.25">
      <c r="A97" s="10">
        <v>22400722</v>
      </c>
      <c r="B97" s="4" t="s">
        <v>79</v>
      </c>
      <c r="C97" s="4" t="s">
        <v>96</v>
      </c>
      <c r="D97" s="11">
        <v>0.8125</v>
      </c>
      <c r="E97" s="6" t="str">
        <f>HYPERLINK("https://www.nba.com/stats/player/1630193/boxscores-traditional", "Immanuel Quickley")</f>
        <v>Immanuel Quickley</v>
      </c>
      <c r="F97">
        <v>13.8</v>
      </c>
      <c r="G97" s="4">
        <v>5.8449999999999998</v>
      </c>
      <c r="H97" s="3">
        <v>0.83891000000000004</v>
      </c>
      <c r="I97" s="3">
        <v>0.79388999999999998</v>
      </c>
      <c r="J97" s="3">
        <v>0.74214999999999998</v>
      </c>
      <c r="K97" s="3">
        <v>0.68439000000000005</v>
      </c>
      <c r="L97" s="3">
        <v>0.62172000000000005</v>
      </c>
      <c r="M97" s="3">
        <v>0.55567</v>
      </c>
      <c r="N97" s="3">
        <v>0.48803000000000002</v>
      </c>
      <c r="O97" s="3">
        <v>0.41682999999999998</v>
      </c>
      <c r="P97" s="3">
        <v>0.35197000000000001</v>
      </c>
      <c r="Q97" s="3">
        <v>0.29115999999999997</v>
      </c>
      <c r="R97" s="3">
        <v>0.23576</v>
      </c>
      <c r="S97" s="3">
        <v>0.18673000000000001</v>
      </c>
      <c r="T97" s="3">
        <v>0.14457</v>
      </c>
      <c r="U97" s="3">
        <v>0.10935</v>
      </c>
      <c r="V97" s="3">
        <v>8.0759999999999998E-2</v>
      </c>
      <c r="W97" s="3">
        <v>5.8209999999999998E-2</v>
      </c>
      <c r="X97" s="3">
        <v>4.0059999999999998E-2</v>
      </c>
      <c r="Y97" s="3">
        <v>2.743E-2</v>
      </c>
      <c r="Z97" s="3">
        <v>1.831E-2</v>
      </c>
      <c r="AA97" s="3">
        <v>1.191E-2</v>
      </c>
      <c r="AB97" s="3">
        <v>7.5500000000000003E-3</v>
      </c>
      <c r="AC97" s="3">
        <v>4.6600000000000001E-3</v>
      </c>
      <c r="AD97" s="3">
        <v>2.8E-3</v>
      </c>
      <c r="AE97" s="3">
        <v>1.64E-3</v>
      </c>
      <c r="AF97" s="3">
        <v>9.3999999999999997E-4</v>
      </c>
      <c r="AG97" s="3">
        <v>5.1999999999999995E-4</v>
      </c>
      <c r="AH97" s="3">
        <v>2.7E-4</v>
      </c>
      <c r="AI97" s="3">
        <v>1.3999999999999999E-4</v>
      </c>
      <c r="AJ97" s="3">
        <v>0</v>
      </c>
      <c r="AK97" s="3">
        <v>0</v>
      </c>
      <c r="AL97" s="5">
        <f>Points[[#This Row],[8+]]-Points[[#This Row],[9+]]</f>
        <v>4.502000000000006E-2</v>
      </c>
      <c r="AM97" s="5">
        <f>Points[[#This Row],[9+]]-Points[[#This Row],[10+]]</f>
        <v>5.1740000000000008E-2</v>
      </c>
      <c r="AN97" s="5">
        <f>Points[[#This Row],[10+]]-Points[[#This Row],[11+]]</f>
        <v>5.7759999999999923E-2</v>
      </c>
      <c r="AO97" s="5">
        <f>Points[[#This Row],[11+]]-Points[[#This Row],[12+]]</f>
        <v>6.2670000000000003E-2</v>
      </c>
      <c r="AP97" s="5">
        <f>Points[[#This Row],[12+]]-Points[[#This Row],[13+]]</f>
        <v>6.6050000000000053E-2</v>
      </c>
      <c r="AQ97" s="5">
        <f>Points[[#This Row],[13+]]-Points[[#This Row],[14+]]</f>
        <v>6.7639999999999978E-2</v>
      </c>
      <c r="AR97" s="5">
        <f>Points[[#This Row],[14+]]-Points[[#This Row],[15+]]</f>
        <v>7.1200000000000041E-2</v>
      </c>
      <c r="AS97" s="5">
        <f>Points[[#This Row],[15+]]-Points[[#This Row],[16+]]</f>
        <v>6.4859999999999973E-2</v>
      </c>
      <c r="AT97" s="5">
        <f>Points[[#This Row],[16+]]-Points[[#This Row],[17+]]</f>
        <v>6.0810000000000031E-2</v>
      </c>
      <c r="AU97" s="5">
        <f>Points[[#This Row],[17+]]-Points[[#This Row],[18+]]</f>
        <v>5.5399999999999977E-2</v>
      </c>
      <c r="AV97" s="5">
        <f>Points[[#This Row],[18+]]-Points[[#This Row],[19+]]</f>
        <v>4.902999999999999E-2</v>
      </c>
      <c r="AW97" s="5">
        <f>Points[[#This Row],[19+]]-Points[[#This Row],[20+]]</f>
        <v>4.2160000000000003E-2</v>
      </c>
      <c r="AX97" s="5">
        <f>Points[[#This Row],[20+]]-Points[[#This Row],[21+]]</f>
        <v>3.5220000000000001E-2</v>
      </c>
      <c r="AY97" s="5">
        <f>Points[[#This Row],[21+]]-Points[[#This Row],[22+]]</f>
        <v>2.8590000000000004E-2</v>
      </c>
      <c r="AZ97" s="5">
        <f>Points[[#This Row],[22+]]-Points[[#This Row],[23+]]</f>
        <v>2.2550000000000001E-2</v>
      </c>
      <c r="BA97" s="5">
        <f>Points[[#This Row],[23+]]-Points[[#This Row],[24+]]</f>
        <v>1.8149999999999999E-2</v>
      </c>
      <c r="BB97" s="5">
        <f>Points[[#This Row],[24+]]-Points[[#This Row],[25+]]</f>
        <v>1.2629999999999999E-2</v>
      </c>
      <c r="BC97" s="5">
        <f>Points[[#This Row],[25+]]-Points[[#This Row],[26+]]</f>
        <v>9.1199999999999996E-3</v>
      </c>
      <c r="BD97" s="5">
        <f>Points[[#This Row],[26+]]-Points[[#This Row],[27+]]</f>
        <v>6.3999999999999994E-3</v>
      </c>
      <c r="BE97" s="5">
        <f>Points[[#This Row],[27+]]-Points[[#This Row],[28+]]</f>
        <v>4.3600000000000002E-3</v>
      </c>
      <c r="BF97" s="5">
        <f>Points[[#This Row],[28+]]-Points[[#This Row],[29+]]</f>
        <v>2.8900000000000002E-3</v>
      </c>
      <c r="BG97" s="5">
        <f>Points[[#This Row],[29+]]-Points[[#This Row],[30+]]</f>
        <v>1.8600000000000001E-3</v>
      </c>
      <c r="BH97" s="5">
        <f>Points[[#This Row],[30+]]-Points[[#This Row],[31+]]</f>
        <v>1.16E-3</v>
      </c>
      <c r="BI97" s="5">
        <f>Points[[#This Row],[31+]]-Points[[#This Row],[32+]]</f>
        <v>6.9999999999999999E-4</v>
      </c>
      <c r="BJ97" s="5">
        <f>Points[[#This Row],[32+]]-Points[[#This Row],[33+]]</f>
        <v>4.2000000000000002E-4</v>
      </c>
      <c r="BK97" s="5">
        <f>Points[[#This Row],[33+]]-Points[[#This Row],[34+]]</f>
        <v>2.4999999999999995E-4</v>
      </c>
      <c r="BL97" s="5">
        <f>Points[[#This Row],[34+]]-Points[[#This Row],[35+]]</f>
        <v>1.3000000000000002E-4</v>
      </c>
      <c r="BM97" s="5">
        <f>Points[[#This Row],[35+]]-Points[[#This Row],[40+]]</f>
        <v>1.3999999999999999E-4</v>
      </c>
      <c r="BN97" s="5">
        <f>Points[[#This Row],[40+]]-Points[[#This Row],[45+]]</f>
        <v>0</v>
      </c>
    </row>
    <row r="98" spans="1:66" x14ac:dyDescent="0.25">
      <c r="A98" s="10">
        <v>22400722</v>
      </c>
      <c r="B98" s="4" t="s">
        <v>79</v>
      </c>
      <c r="C98" s="4" t="s">
        <v>96</v>
      </c>
      <c r="D98" s="11">
        <v>0.8125</v>
      </c>
      <c r="E98" s="6" t="str">
        <f>HYPERLINK("https://www.nba.com/stats/player/1627751/boxscores-traditional", "Jakob Pöltl")</f>
        <v>Jakob Pöltl</v>
      </c>
      <c r="F98">
        <v>12</v>
      </c>
      <c r="G98" s="4">
        <v>4.6899999999999995</v>
      </c>
      <c r="H98" s="3">
        <v>0.80234000000000005</v>
      </c>
      <c r="I98" s="3">
        <v>0.73890999999999996</v>
      </c>
      <c r="J98" s="3">
        <v>0.66639999999999999</v>
      </c>
      <c r="K98" s="3">
        <v>0.58316999999999997</v>
      </c>
      <c r="L98" s="3">
        <v>0.5</v>
      </c>
      <c r="M98" s="3">
        <v>0.41682999999999998</v>
      </c>
      <c r="N98" s="3">
        <v>0.33360000000000001</v>
      </c>
      <c r="O98" s="3">
        <v>0.26108999999999999</v>
      </c>
      <c r="P98" s="3">
        <v>0.19766</v>
      </c>
      <c r="Q98" s="3">
        <v>0.14230999999999999</v>
      </c>
      <c r="R98" s="3">
        <v>0.10027</v>
      </c>
      <c r="S98" s="3">
        <v>6.8110000000000004E-2</v>
      </c>
      <c r="T98" s="3">
        <v>4.3630000000000002E-2</v>
      </c>
      <c r="U98" s="3">
        <v>2.743E-2</v>
      </c>
      <c r="V98" s="3">
        <v>1.6590000000000001E-2</v>
      </c>
      <c r="W98" s="3">
        <v>9.3900000000000008E-3</v>
      </c>
      <c r="X98" s="3">
        <v>5.2300000000000003E-3</v>
      </c>
      <c r="Y98" s="3">
        <v>2.8E-3</v>
      </c>
      <c r="Z98" s="3">
        <v>1.39E-3</v>
      </c>
      <c r="AA98" s="3">
        <v>6.8999999999999997E-4</v>
      </c>
      <c r="AB98" s="3">
        <v>3.2000000000000003E-4</v>
      </c>
      <c r="AC98" s="3">
        <v>1.4999999999999999E-4</v>
      </c>
      <c r="AD98" s="3">
        <v>6.0000000000000002E-5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5">
        <f>Points[[#This Row],[8+]]-Points[[#This Row],[9+]]</f>
        <v>6.3430000000000097E-2</v>
      </c>
      <c r="AM98" s="5">
        <f>Points[[#This Row],[9+]]-Points[[#This Row],[10+]]</f>
        <v>7.2509999999999963E-2</v>
      </c>
      <c r="AN98" s="5">
        <f>Points[[#This Row],[10+]]-Points[[#This Row],[11+]]</f>
        <v>8.3230000000000026E-2</v>
      </c>
      <c r="AO98" s="5">
        <f>Points[[#This Row],[11+]]-Points[[#This Row],[12+]]</f>
        <v>8.3169999999999966E-2</v>
      </c>
      <c r="AP98" s="5">
        <f>Points[[#This Row],[12+]]-Points[[#This Row],[13+]]</f>
        <v>8.3170000000000022E-2</v>
      </c>
      <c r="AQ98" s="5">
        <f>Points[[#This Row],[13+]]-Points[[#This Row],[14+]]</f>
        <v>8.3229999999999971E-2</v>
      </c>
      <c r="AR98" s="5">
        <f>Points[[#This Row],[14+]]-Points[[#This Row],[15+]]</f>
        <v>7.2510000000000019E-2</v>
      </c>
      <c r="AS98" s="5">
        <f>Points[[#This Row],[15+]]-Points[[#This Row],[16+]]</f>
        <v>6.3429999999999986E-2</v>
      </c>
      <c r="AT98" s="5">
        <f>Points[[#This Row],[16+]]-Points[[#This Row],[17+]]</f>
        <v>5.535000000000001E-2</v>
      </c>
      <c r="AU98" s="5">
        <f>Points[[#This Row],[17+]]-Points[[#This Row],[18+]]</f>
        <v>4.2039999999999994E-2</v>
      </c>
      <c r="AV98" s="5">
        <f>Points[[#This Row],[18+]]-Points[[#This Row],[19+]]</f>
        <v>3.2159999999999994E-2</v>
      </c>
      <c r="AW98" s="5">
        <f>Points[[#This Row],[19+]]-Points[[#This Row],[20+]]</f>
        <v>2.4480000000000002E-2</v>
      </c>
      <c r="AX98" s="5">
        <f>Points[[#This Row],[20+]]-Points[[#This Row],[21+]]</f>
        <v>1.6200000000000003E-2</v>
      </c>
      <c r="AY98" s="5">
        <f>Points[[#This Row],[21+]]-Points[[#This Row],[22+]]</f>
        <v>1.0839999999999999E-2</v>
      </c>
      <c r="AZ98" s="5">
        <f>Points[[#This Row],[22+]]-Points[[#This Row],[23+]]</f>
        <v>7.1999999999999998E-3</v>
      </c>
      <c r="BA98" s="5">
        <f>Points[[#This Row],[23+]]-Points[[#This Row],[24+]]</f>
        <v>4.1600000000000005E-3</v>
      </c>
      <c r="BB98" s="5">
        <f>Points[[#This Row],[24+]]-Points[[#This Row],[25+]]</f>
        <v>2.4300000000000003E-3</v>
      </c>
      <c r="BC98" s="5">
        <f>Points[[#This Row],[25+]]-Points[[#This Row],[26+]]</f>
        <v>1.41E-3</v>
      </c>
      <c r="BD98" s="5">
        <f>Points[[#This Row],[26+]]-Points[[#This Row],[27+]]</f>
        <v>6.9999999999999999E-4</v>
      </c>
      <c r="BE98" s="5">
        <f>Points[[#This Row],[27+]]-Points[[#This Row],[28+]]</f>
        <v>3.6999999999999994E-4</v>
      </c>
      <c r="BF98" s="5">
        <f>Points[[#This Row],[28+]]-Points[[#This Row],[29+]]</f>
        <v>1.7000000000000004E-4</v>
      </c>
      <c r="BG98" s="5">
        <f>Points[[#This Row],[29+]]-Points[[#This Row],[30+]]</f>
        <v>8.9999999999999992E-5</v>
      </c>
      <c r="BH98" s="5">
        <f>Points[[#This Row],[30+]]-Points[[#This Row],[31+]]</f>
        <v>6.0000000000000002E-5</v>
      </c>
      <c r="BI98" s="5">
        <f>Points[[#This Row],[31+]]-Points[[#This Row],[32+]]</f>
        <v>0</v>
      </c>
      <c r="BJ98" s="5">
        <f>Points[[#This Row],[32+]]-Points[[#This Row],[33+]]</f>
        <v>0</v>
      </c>
      <c r="BK98" s="5">
        <f>Points[[#This Row],[33+]]-Points[[#This Row],[34+]]</f>
        <v>0</v>
      </c>
      <c r="BL98" s="5">
        <f>Points[[#This Row],[34+]]-Points[[#This Row],[35+]]</f>
        <v>0</v>
      </c>
      <c r="BM98" s="5">
        <f>Points[[#This Row],[35+]]-Points[[#This Row],[40+]]</f>
        <v>0</v>
      </c>
      <c r="BN98" s="5">
        <f>Points[[#This Row],[40+]]-Points[[#This Row],[45+]]</f>
        <v>0</v>
      </c>
    </row>
    <row r="99" spans="1:66" x14ac:dyDescent="0.25">
      <c r="A99" s="10">
        <v>22400722</v>
      </c>
      <c r="B99" s="4" t="s">
        <v>79</v>
      </c>
      <c r="C99" s="4" t="s">
        <v>96</v>
      </c>
      <c r="D99" s="11">
        <v>0.8125</v>
      </c>
      <c r="E99" s="6" t="str">
        <f>HYPERLINK("https://www.nba.com/stats/player/1628449/boxscores-traditional", "Chris Boucher")</f>
        <v>Chris Boucher</v>
      </c>
      <c r="F99">
        <v>13.2</v>
      </c>
      <c r="G99" s="4">
        <v>6.8230000000000004</v>
      </c>
      <c r="H99" s="3">
        <v>0.77637</v>
      </c>
      <c r="I99" s="3">
        <v>0.73236999999999997</v>
      </c>
      <c r="J99" s="3">
        <v>0.68081999999999998</v>
      </c>
      <c r="K99" s="3">
        <v>0.62551999999999996</v>
      </c>
      <c r="L99" s="3">
        <v>0.57142000000000004</v>
      </c>
      <c r="M99" s="3">
        <v>0.51197000000000004</v>
      </c>
      <c r="N99" s="3">
        <v>0.45223999999999998</v>
      </c>
      <c r="O99" s="3">
        <v>0.39743000000000001</v>
      </c>
      <c r="P99" s="3">
        <v>0.34089999999999998</v>
      </c>
      <c r="Q99" s="3">
        <v>0.28774</v>
      </c>
      <c r="R99" s="3">
        <v>0.24196000000000001</v>
      </c>
      <c r="S99" s="3">
        <v>0.19766</v>
      </c>
      <c r="T99" s="3">
        <v>0.15866</v>
      </c>
      <c r="U99" s="3">
        <v>0.12714</v>
      </c>
      <c r="V99" s="3">
        <v>9.8530000000000006E-2</v>
      </c>
      <c r="W99" s="3">
        <v>7.4929999999999997E-2</v>
      </c>
      <c r="X99" s="3">
        <v>5.7049999999999997E-2</v>
      </c>
      <c r="Y99" s="3">
        <v>4.1820000000000003E-2</v>
      </c>
      <c r="Z99" s="3">
        <v>3.005E-2</v>
      </c>
      <c r="AA99" s="3">
        <v>2.1690000000000001E-2</v>
      </c>
      <c r="AB99" s="3">
        <v>1.4999999999999999E-2</v>
      </c>
      <c r="AC99" s="3">
        <v>1.017E-2</v>
      </c>
      <c r="AD99" s="3">
        <v>6.9499999999999996E-3</v>
      </c>
      <c r="AE99" s="3">
        <v>4.5300000000000002E-3</v>
      </c>
      <c r="AF99" s="3">
        <v>2.8900000000000002E-3</v>
      </c>
      <c r="AG99" s="3">
        <v>1.8699999999999999E-3</v>
      </c>
      <c r="AH99" s="3">
        <v>1.14E-3</v>
      </c>
      <c r="AI99" s="3">
        <v>6.8999999999999997E-4</v>
      </c>
      <c r="AJ99" s="3">
        <v>4.0000000000000003E-5</v>
      </c>
      <c r="AK99" s="3">
        <v>0</v>
      </c>
      <c r="AL99" s="5">
        <f>Points[[#This Row],[8+]]-Points[[#This Row],[9+]]</f>
        <v>4.4000000000000039E-2</v>
      </c>
      <c r="AM99" s="5">
        <f>Points[[#This Row],[9+]]-Points[[#This Row],[10+]]</f>
        <v>5.1549999999999985E-2</v>
      </c>
      <c r="AN99" s="5">
        <f>Points[[#This Row],[10+]]-Points[[#This Row],[11+]]</f>
        <v>5.5300000000000016E-2</v>
      </c>
      <c r="AO99" s="5">
        <f>Points[[#This Row],[11+]]-Points[[#This Row],[12+]]</f>
        <v>5.4099999999999926E-2</v>
      </c>
      <c r="AP99" s="5">
        <f>Points[[#This Row],[12+]]-Points[[#This Row],[13+]]</f>
        <v>5.9450000000000003E-2</v>
      </c>
      <c r="AQ99" s="5">
        <f>Points[[#This Row],[13+]]-Points[[#This Row],[14+]]</f>
        <v>5.9730000000000061E-2</v>
      </c>
      <c r="AR99" s="5">
        <f>Points[[#This Row],[14+]]-Points[[#This Row],[15+]]</f>
        <v>5.480999999999997E-2</v>
      </c>
      <c r="AS99" s="5">
        <f>Points[[#This Row],[15+]]-Points[[#This Row],[16+]]</f>
        <v>5.6530000000000025E-2</v>
      </c>
      <c r="AT99" s="5">
        <f>Points[[#This Row],[16+]]-Points[[#This Row],[17+]]</f>
        <v>5.3159999999999985E-2</v>
      </c>
      <c r="AU99" s="5">
        <f>Points[[#This Row],[17+]]-Points[[#This Row],[18+]]</f>
        <v>4.5779999999999987E-2</v>
      </c>
      <c r="AV99" s="5">
        <f>Points[[#This Row],[18+]]-Points[[#This Row],[19+]]</f>
        <v>4.4300000000000006E-2</v>
      </c>
      <c r="AW99" s="5">
        <f>Points[[#This Row],[19+]]-Points[[#This Row],[20+]]</f>
        <v>3.9000000000000007E-2</v>
      </c>
      <c r="AX99" s="5">
        <f>Points[[#This Row],[20+]]-Points[[#This Row],[21+]]</f>
        <v>3.1519999999999992E-2</v>
      </c>
      <c r="AY99" s="5">
        <f>Points[[#This Row],[21+]]-Points[[#This Row],[22+]]</f>
        <v>2.8609999999999997E-2</v>
      </c>
      <c r="AZ99" s="5">
        <f>Points[[#This Row],[22+]]-Points[[#This Row],[23+]]</f>
        <v>2.360000000000001E-2</v>
      </c>
      <c r="BA99" s="5">
        <f>Points[[#This Row],[23+]]-Points[[#This Row],[24+]]</f>
        <v>1.788E-2</v>
      </c>
      <c r="BB99" s="5">
        <f>Points[[#This Row],[24+]]-Points[[#This Row],[25+]]</f>
        <v>1.5229999999999994E-2</v>
      </c>
      <c r="BC99" s="5">
        <f>Points[[#This Row],[25+]]-Points[[#This Row],[26+]]</f>
        <v>1.1770000000000003E-2</v>
      </c>
      <c r="BD99" s="5">
        <f>Points[[#This Row],[26+]]-Points[[#This Row],[27+]]</f>
        <v>8.3599999999999994E-3</v>
      </c>
      <c r="BE99" s="5">
        <f>Points[[#This Row],[27+]]-Points[[#This Row],[28+]]</f>
        <v>6.6900000000000015E-3</v>
      </c>
      <c r="BF99" s="5">
        <f>Points[[#This Row],[28+]]-Points[[#This Row],[29+]]</f>
        <v>4.8299999999999992E-3</v>
      </c>
      <c r="BG99" s="5">
        <f>Points[[#This Row],[29+]]-Points[[#This Row],[30+]]</f>
        <v>3.2200000000000006E-3</v>
      </c>
      <c r="BH99" s="5">
        <f>Points[[#This Row],[30+]]-Points[[#This Row],[31+]]</f>
        <v>2.4199999999999994E-3</v>
      </c>
      <c r="BI99" s="5">
        <f>Points[[#This Row],[31+]]-Points[[#This Row],[32+]]</f>
        <v>1.64E-3</v>
      </c>
      <c r="BJ99" s="5">
        <f>Points[[#This Row],[32+]]-Points[[#This Row],[33+]]</f>
        <v>1.0200000000000003E-3</v>
      </c>
      <c r="BK99" s="5">
        <f>Points[[#This Row],[33+]]-Points[[#This Row],[34+]]</f>
        <v>7.2999999999999996E-4</v>
      </c>
      <c r="BL99" s="5">
        <f>Points[[#This Row],[34+]]-Points[[#This Row],[35+]]</f>
        <v>4.4999999999999999E-4</v>
      </c>
      <c r="BM99" s="5">
        <f>Points[[#This Row],[35+]]-Points[[#This Row],[40+]]</f>
        <v>6.4999999999999997E-4</v>
      </c>
      <c r="BN99" s="5">
        <f>Points[[#This Row],[40+]]-Points[[#This Row],[45+]]</f>
        <v>4.0000000000000003E-5</v>
      </c>
    </row>
    <row r="100" spans="1:66" x14ac:dyDescent="0.25">
      <c r="A100" s="10">
        <v>22400722</v>
      </c>
      <c r="B100" s="4" t="s">
        <v>79</v>
      </c>
      <c r="C100" s="4" t="s">
        <v>96</v>
      </c>
      <c r="D100" s="11">
        <v>0.8125</v>
      </c>
      <c r="E100" s="6" t="str">
        <f>HYPERLINK("https://www.nba.com/stats/player/203482/boxscores-traditional", "Kelly Olynyk")</f>
        <v>Kelly Olynyk</v>
      </c>
      <c r="F100">
        <v>10.6</v>
      </c>
      <c r="G100" s="4">
        <v>3.6109999999999998</v>
      </c>
      <c r="H100" s="3">
        <v>0.76424000000000003</v>
      </c>
      <c r="I100" s="3">
        <v>0.67003000000000001</v>
      </c>
      <c r="J100" s="3">
        <v>0.56749000000000005</v>
      </c>
      <c r="K100" s="3">
        <v>0.45619999999999999</v>
      </c>
      <c r="L100" s="3">
        <v>0.34827000000000002</v>
      </c>
      <c r="M100" s="3">
        <v>0.25463000000000002</v>
      </c>
      <c r="N100" s="3">
        <v>0.17360999999999999</v>
      </c>
      <c r="O100" s="3">
        <v>0.11123</v>
      </c>
      <c r="P100" s="3">
        <v>6.6809999999999994E-2</v>
      </c>
      <c r="Q100" s="3">
        <v>3.8359999999999998E-2</v>
      </c>
      <c r="R100" s="3">
        <v>2.018E-2</v>
      </c>
      <c r="S100" s="3">
        <v>9.9000000000000008E-3</v>
      </c>
      <c r="T100" s="3">
        <v>4.6600000000000001E-3</v>
      </c>
      <c r="U100" s="3">
        <v>1.99E-3</v>
      </c>
      <c r="V100" s="3">
        <v>7.9000000000000001E-4</v>
      </c>
      <c r="W100" s="3">
        <v>2.9999999999999997E-4</v>
      </c>
      <c r="X100" s="3">
        <v>1E-4</v>
      </c>
      <c r="Y100" s="3">
        <v>3.0000000000000001E-5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5">
        <f>Points[[#This Row],[8+]]-Points[[#This Row],[9+]]</f>
        <v>9.4210000000000016E-2</v>
      </c>
      <c r="AM100" s="5">
        <f>Points[[#This Row],[9+]]-Points[[#This Row],[10+]]</f>
        <v>0.10253999999999996</v>
      </c>
      <c r="AN100" s="5">
        <f>Points[[#This Row],[10+]]-Points[[#This Row],[11+]]</f>
        <v>0.11129000000000006</v>
      </c>
      <c r="AO100" s="5">
        <f>Points[[#This Row],[11+]]-Points[[#This Row],[12+]]</f>
        <v>0.10792999999999997</v>
      </c>
      <c r="AP100" s="5">
        <f>Points[[#This Row],[12+]]-Points[[#This Row],[13+]]</f>
        <v>9.3640000000000001E-2</v>
      </c>
      <c r="AQ100" s="5">
        <f>Points[[#This Row],[13+]]-Points[[#This Row],[14+]]</f>
        <v>8.1020000000000036E-2</v>
      </c>
      <c r="AR100" s="5">
        <f>Points[[#This Row],[14+]]-Points[[#This Row],[15+]]</f>
        <v>6.2379999999999991E-2</v>
      </c>
      <c r="AS100" s="5">
        <f>Points[[#This Row],[15+]]-Points[[#This Row],[16+]]</f>
        <v>4.4420000000000001E-2</v>
      </c>
      <c r="AT100" s="5">
        <f>Points[[#This Row],[16+]]-Points[[#This Row],[17+]]</f>
        <v>2.8449999999999996E-2</v>
      </c>
      <c r="AU100" s="5">
        <f>Points[[#This Row],[17+]]-Points[[#This Row],[18+]]</f>
        <v>1.8179999999999998E-2</v>
      </c>
      <c r="AV100" s="5">
        <f>Points[[#This Row],[18+]]-Points[[#This Row],[19+]]</f>
        <v>1.0279999999999999E-2</v>
      </c>
      <c r="AW100" s="5">
        <f>Points[[#This Row],[19+]]-Points[[#This Row],[20+]]</f>
        <v>5.2400000000000007E-3</v>
      </c>
      <c r="AX100" s="5">
        <f>Points[[#This Row],[20+]]-Points[[#This Row],[21+]]</f>
        <v>2.6700000000000001E-3</v>
      </c>
      <c r="AY100" s="5">
        <f>Points[[#This Row],[21+]]-Points[[#This Row],[22+]]</f>
        <v>1.2000000000000001E-3</v>
      </c>
      <c r="AZ100" s="5">
        <f>Points[[#This Row],[22+]]-Points[[#This Row],[23+]]</f>
        <v>4.8999999999999998E-4</v>
      </c>
      <c r="BA100" s="5">
        <f>Points[[#This Row],[23+]]-Points[[#This Row],[24+]]</f>
        <v>1.9999999999999998E-4</v>
      </c>
      <c r="BB100" s="5">
        <f>Points[[#This Row],[24+]]-Points[[#This Row],[25+]]</f>
        <v>7.0000000000000007E-5</v>
      </c>
      <c r="BC100" s="5">
        <f>Points[[#This Row],[25+]]-Points[[#This Row],[26+]]</f>
        <v>3.0000000000000001E-5</v>
      </c>
      <c r="BD100" s="5">
        <f>Points[[#This Row],[26+]]-Points[[#This Row],[27+]]</f>
        <v>0</v>
      </c>
      <c r="BE100" s="5">
        <f>Points[[#This Row],[27+]]-Points[[#This Row],[28+]]</f>
        <v>0</v>
      </c>
      <c r="BF100" s="5">
        <f>Points[[#This Row],[28+]]-Points[[#This Row],[29+]]</f>
        <v>0</v>
      </c>
      <c r="BG100" s="5">
        <f>Points[[#This Row],[29+]]-Points[[#This Row],[30+]]</f>
        <v>0</v>
      </c>
      <c r="BH100" s="5">
        <f>Points[[#This Row],[30+]]-Points[[#This Row],[31+]]</f>
        <v>0</v>
      </c>
      <c r="BI100" s="5">
        <f>Points[[#This Row],[31+]]-Points[[#This Row],[32+]]</f>
        <v>0</v>
      </c>
      <c r="BJ100" s="5">
        <f>Points[[#This Row],[32+]]-Points[[#This Row],[33+]]</f>
        <v>0</v>
      </c>
      <c r="BK100" s="5">
        <f>Points[[#This Row],[33+]]-Points[[#This Row],[34+]]</f>
        <v>0</v>
      </c>
      <c r="BL100" s="5">
        <f>Points[[#This Row],[34+]]-Points[[#This Row],[35+]]</f>
        <v>0</v>
      </c>
      <c r="BM100" s="5">
        <f>Points[[#This Row],[35+]]-Points[[#This Row],[40+]]</f>
        <v>0</v>
      </c>
      <c r="BN100" s="5">
        <f>Points[[#This Row],[40+]]-Points[[#This Row],[45+]]</f>
        <v>0</v>
      </c>
    </row>
    <row r="101" spans="1:66" x14ac:dyDescent="0.25">
      <c r="A101" s="10">
        <v>22400722</v>
      </c>
      <c r="B101" s="4" t="s">
        <v>79</v>
      </c>
      <c r="C101" s="4" t="s">
        <v>96</v>
      </c>
      <c r="D101" s="11">
        <v>0.8125</v>
      </c>
      <c r="E101" s="6" t="str">
        <f>HYPERLINK("https://www.nba.com/stats/player/1642266/boxscores-traditional", "Ja'Kobe Walter")</f>
        <v>Ja'Kobe Walter</v>
      </c>
      <c r="F101">
        <v>9.6</v>
      </c>
      <c r="G101" s="4">
        <v>3.7199999999999998</v>
      </c>
      <c r="H101" s="3">
        <v>0.66639999999999999</v>
      </c>
      <c r="I101" s="3">
        <v>0.56355999999999995</v>
      </c>
      <c r="J101" s="3">
        <v>0.45619999999999999</v>
      </c>
      <c r="K101" s="3">
        <v>0.35197000000000001</v>
      </c>
      <c r="L101" s="3">
        <v>0.25785000000000002</v>
      </c>
      <c r="M101" s="3">
        <v>0.18140999999999999</v>
      </c>
      <c r="N101" s="3">
        <v>0.11899999999999999</v>
      </c>
      <c r="O101" s="3">
        <v>7.3529999999999998E-2</v>
      </c>
      <c r="P101" s="3">
        <v>4.2720000000000001E-2</v>
      </c>
      <c r="Q101" s="3">
        <v>2.3300000000000001E-2</v>
      </c>
      <c r="R101" s="3">
        <v>1.191E-2</v>
      </c>
      <c r="S101" s="3">
        <v>5.7000000000000002E-3</v>
      </c>
      <c r="T101" s="3">
        <v>2.5600000000000002E-3</v>
      </c>
      <c r="U101" s="3">
        <v>1.1100000000000001E-3</v>
      </c>
      <c r="V101" s="3">
        <v>4.2999999999999999E-4</v>
      </c>
      <c r="W101" s="3">
        <v>1.6000000000000001E-4</v>
      </c>
      <c r="X101" s="3">
        <v>5.0000000000000002E-5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5">
        <f>Points[[#This Row],[8+]]-Points[[#This Row],[9+]]</f>
        <v>0.10284000000000004</v>
      </c>
      <c r="AM101" s="5">
        <f>Points[[#This Row],[9+]]-Points[[#This Row],[10+]]</f>
        <v>0.10735999999999996</v>
      </c>
      <c r="AN101" s="5">
        <f>Points[[#This Row],[10+]]-Points[[#This Row],[11+]]</f>
        <v>0.10422999999999999</v>
      </c>
      <c r="AO101" s="5">
        <f>Points[[#This Row],[11+]]-Points[[#This Row],[12+]]</f>
        <v>9.4119999999999981E-2</v>
      </c>
      <c r="AP101" s="5">
        <f>Points[[#This Row],[12+]]-Points[[#This Row],[13+]]</f>
        <v>7.6440000000000036E-2</v>
      </c>
      <c r="AQ101" s="5">
        <f>Points[[#This Row],[13+]]-Points[[#This Row],[14+]]</f>
        <v>6.2409999999999993E-2</v>
      </c>
      <c r="AR101" s="5">
        <f>Points[[#This Row],[14+]]-Points[[#This Row],[15+]]</f>
        <v>4.5469999999999997E-2</v>
      </c>
      <c r="AS101" s="5">
        <f>Points[[#This Row],[15+]]-Points[[#This Row],[16+]]</f>
        <v>3.0809999999999997E-2</v>
      </c>
      <c r="AT101" s="5">
        <f>Points[[#This Row],[16+]]-Points[[#This Row],[17+]]</f>
        <v>1.942E-2</v>
      </c>
      <c r="AU101" s="5">
        <f>Points[[#This Row],[17+]]-Points[[#This Row],[18+]]</f>
        <v>1.1390000000000001E-2</v>
      </c>
      <c r="AV101" s="5">
        <f>Points[[#This Row],[18+]]-Points[[#This Row],[19+]]</f>
        <v>6.2100000000000002E-3</v>
      </c>
      <c r="AW101" s="5">
        <f>Points[[#This Row],[19+]]-Points[[#This Row],[20+]]</f>
        <v>3.14E-3</v>
      </c>
      <c r="AX101" s="5">
        <f>Points[[#This Row],[20+]]-Points[[#This Row],[21+]]</f>
        <v>1.4500000000000001E-3</v>
      </c>
      <c r="AY101" s="5">
        <f>Points[[#This Row],[21+]]-Points[[#This Row],[22+]]</f>
        <v>6.8000000000000005E-4</v>
      </c>
      <c r="AZ101" s="5">
        <f>Points[[#This Row],[22+]]-Points[[#This Row],[23+]]</f>
        <v>2.6999999999999995E-4</v>
      </c>
      <c r="BA101" s="5">
        <f>Points[[#This Row],[23+]]-Points[[#This Row],[24+]]</f>
        <v>1.1000000000000002E-4</v>
      </c>
      <c r="BB101" s="5">
        <f>Points[[#This Row],[24+]]-Points[[#This Row],[25+]]</f>
        <v>5.0000000000000002E-5</v>
      </c>
      <c r="BC101" s="5">
        <f>Points[[#This Row],[25+]]-Points[[#This Row],[26+]]</f>
        <v>0</v>
      </c>
      <c r="BD101" s="5">
        <f>Points[[#This Row],[26+]]-Points[[#This Row],[27+]]</f>
        <v>0</v>
      </c>
      <c r="BE101" s="5">
        <f>Points[[#This Row],[27+]]-Points[[#This Row],[28+]]</f>
        <v>0</v>
      </c>
      <c r="BF101" s="5">
        <f>Points[[#This Row],[28+]]-Points[[#This Row],[29+]]</f>
        <v>0</v>
      </c>
      <c r="BG101" s="5">
        <f>Points[[#This Row],[29+]]-Points[[#This Row],[30+]]</f>
        <v>0</v>
      </c>
      <c r="BH101" s="5">
        <f>Points[[#This Row],[30+]]-Points[[#This Row],[31+]]</f>
        <v>0</v>
      </c>
      <c r="BI101" s="5">
        <f>Points[[#This Row],[31+]]-Points[[#This Row],[32+]]</f>
        <v>0</v>
      </c>
      <c r="BJ101" s="5">
        <f>Points[[#This Row],[32+]]-Points[[#This Row],[33+]]</f>
        <v>0</v>
      </c>
      <c r="BK101" s="5">
        <f>Points[[#This Row],[33+]]-Points[[#This Row],[34+]]</f>
        <v>0</v>
      </c>
      <c r="BL101" s="5">
        <f>Points[[#This Row],[34+]]-Points[[#This Row],[35+]]</f>
        <v>0</v>
      </c>
      <c r="BM101" s="5">
        <f>Points[[#This Row],[35+]]-Points[[#This Row],[40+]]</f>
        <v>0</v>
      </c>
      <c r="BN101" s="5">
        <f>Points[[#This Row],[40+]]-Points[[#This Row],[45+]]</f>
        <v>0</v>
      </c>
    </row>
    <row r="102" spans="1:66" x14ac:dyDescent="0.25">
      <c r="A102" s="10">
        <v>22400722</v>
      </c>
      <c r="B102" s="4" t="s">
        <v>79</v>
      </c>
      <c r="C102" s="4" t="s">
        <v>96</v>
      </c>
      <c r="D102" s="11">
        <v>0.8125</v>
      </c>
      <c r="E102" s="6" t="str">
        <f>HYPERLINK("https://www.nba.com/stats/player/1630534/boxscores-traditional", "Ochai Agbaji")</f>
        <v>Ochai Agbaji</v>
      </c>
      <c r="F102">
        <v>9.4</v>
      </c>
      <c r="G102" s="4">
        <v>3.323</v>
      </c>
      <c r="H102" s="3">
        <v>0.66276000000000002</v>
      </c>
      <c r="I102" s="3">
        <v>0.54776000000000002</v>
      </c>
      <c r="J102" s="3">
        <v>0.42858000000000002</v>
      </c>
      <c r="K102" s="3">
        <v>0.31561</v>
      </c>
      <c r="L102" s="3">
        <v>0.2177</v>
      </c>
      <c r="M102" s="3">
        <v>0.14007</v>
      </c>
      <c r="N102" s="3">
        <v>8.3790000000000003E-2</v>
      </c>
      <c r="O102" s="3">
        <v>4.5510000000000002E-2</v>
      </c>
      <c r="P102" s="3">
        <v>2.3300000000000001E-2</v>
      </c>
      <c r="Q102" s="3">
        <v>1.1010000000000001E-2</v>
      </c>
      <c r="R102" s="3">
        <v>4.7999999999999996E-3</v>
      </c>
      <c r="S102" s="3">
        <v>1.9300000000000001E-3</v>
      </c>
      <c r="T102" s="3">
        <v>7.1000000000000002E-4</v>
      </c>
      <c r="U102" s="3">
        <v>2.4000000000000001E-4</v>
      </c>
      <c r="V102" s="3">
        <v>8.0000000000000007E-5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5">
        <f>Points[[#This Row],[8+]]-Points[[#This Row],[9+]]</f>
        <v>0.11499999999999999</v>
      </c>
      <c r="AM102" s="5">
        <f>Points[[#This Row],[9+]]-Points[[#This Row],[10+]]</f>
        <v>0.11918000000000001</v>
      </c>
      <c r="AN102" s="5">
        <f>Points[[#This Row],[10+]]-Points[[#This Row],[11+]]</f>
        <v>0.11297000000000001</v>
      </c>
      <c r="AO102" s="5">
        <f>Points[[#This Row],[11+]]-Points[[#This Row],[12+]]</f>
        <v>9.7909999999999997E-2</v>
      </c>
      <c r="AP102" s="5">
        <f>Points[[#This Row],[12+]]-Points[[#This Row],[13+]]</f>
        <v>7.7630000000000005E-2</v>
      </c>
      <c r="AQ102" s="5">
        <f>Points[[#This Row],[13+]]-Points[[#This Row],[14+]]</f>
        <v>5.6279999999999997E-2</v>
      </c>
      <c r="AR102" s="5">
        <f>Points[[#This Row],[14+]]-Points[[#This Row],[15+]]</f>
        <v>3.8280000000000002E-2</v>
      </c>
      <c r="AS102" s="5">
        <f>Points[[#This Row],[15+]]-Points[[#This Row],[16+]]</f>
        <v>2.2210000000000001E-2</v>
      </c>
      <c r="AT102" s="5">
        <f>Points[[#This Row],[16+]]-Points[[#This Row],[17+]]</f>
        <v>1.2290000000000001E-2</v>
      </c>
      <c r="AU102" s="5">
        <f>Points[[#This Row],[17+]]-Points[[#This Row],[18+]]</f>
        <v>6.2100000000000011E-3</v>
      </c>
      <c r="AV102" s="5">
        <f>Points[[#This Row],[18+]]-Points[[#This Row],[19+]]</f>
        <v>2.8699999999999993E-3</v>
      </c>
      <c r="AW102" s="5">
        <f>Points[[#This Row],[19+]]-Points[[#This Row],[20+]]</f>
        <v>1.2200000000000002E-3</v>
      </c>
      <c r="AX102" s="5">
        <f>Points[[#This Row],[20+]]-Points[[#This Row],[21+]]</f>
        <v>4.7000000000000004E-4</v>
      </c>
      <c r="AY102" s="5">
        <f>Points[[#This Row],[21+]]-Points[[#This Row],[22+]]</f>
        <v>1.5999999999999999E-4</v>
      </c>
      <c r="AZ102" s="5">
        <f>Points[[#This Row],[22+]]-Points[[#This Row],[23+]]</f>
        <v>8.0000000000000007E-5</v>
      </c>
      <c r="BA102" s="5">
        <f>Points[[#This Row],[23+]]-Points[[#This Row],[24+]]</f>
        <v>0</v>
      </c>
      <c r="BB102" s="5">
        <f>Points[[#This Row],[24+]]-Points[[#This Row],[25+]]</f>
        <v>0</v>
      </c>
      <c r="BC102" s="5">
        <f>Points[[#This Row],[25+]]-Points[[#This Row],[26+]]</f>
        <v>0</v>
      </c>
      <c r="BD102" s="5">
        <f>Points[[#This Row],[26+]]-Points[[#This Row],[27+]]</f>
        <v>0</v>
      </c>
      <c r="BE102" s="5">
        <f>Points[[#This Row],[27+]]-Points[[#This Row],[28+]]</f>
        <v>0</v>
      </c>
      <c r="BF102" s="5">
        <f>Points[[#This Row],[28+]]-Points[[#This Row],[29+]]</f>
        <v>0</v>
      </c>
      <c r="BG102" s="5">
        <f>Points[[#This Row],[29+]]-Points[[#This Row],[30+]]</f>
        <v>0</v>
      </c>
      <c r="BH102" s="5">
        <f>Points[[#This Row],[30+]]-Points[[#This Row],[31+]]</f>
        <v>0</v>
      </c>
      <c r="BI102" s="5">
        <f>Points[[#This Row],[31+]]-Points[[#This Row],[32+]]</f>
        <v>0</v>
      </c>
      <c r="BJ102" s="5">
        <f>Points[[#This Row],[32+]]-Points[[#This Row],[33+]]</f>
        <v>0</v>
      </c>
      <c r="BK102" s="5">
        <f>Points[[#This Row],[33+]]-Points[[#This Row],[34+]]</f>
        <v>0</v>
      </c>
      <c r="BL102" s="5">
        <f>Points[[#This Row],[34+]]-Points[[#This Row],[35+]]</f>
        <v>0</v>
      </c>
      <c r="BM102" s="5">
        <f>Points[[#This Row],[35+]]-Points[[#This Row],[40+]]</f>
        <v>0</v>
      </c>
      <c r="BN102" s="5">
        <f>Points[[#This Row],[40+]]-Points[[#This Row],[45+]]</f>
        <v>0</v>
      </c>
    </row>
    <row r="103" spans="1:66" x14ac:dyDescent="0.25">
      <c r="A103" s="10">
        <v>22400723</v>
      </c>
      <c r="B103" s="4" t="s">
        <v>80</v>
      </c>
      <c r="C103" s="4" t="s">
        <v>97</v>
      </c>
      <c r="D103" s="11">
        <v>0.83333333333333337</v>
      </c>
      <c r="E103" s="6" t="str">
        <f>HYPERLINK("https://www.nba.com/stats/player/203897/boxscores-traditional", "Zach LaVine")</f>
        <v>Zach LaVine</v>
      </c>
      <c r="F103">
        <v>26.4</v>
      </c>
      <c r="G103" s="4">
        <v>4.7160000000000002</v>
      </c>
      <c r="H103" s="3">
        <v>0.99995000000000001</v>
      </c>
      <c r="I103" s="3">
        <v>0.99988999999999995</v>
      </c>
      <c r="J103" s="3">
        <v>0.99975000000000003</v>
      </c>
      <c r="K103" s="3">
        <v>0.99946000000000002</v>
      </c>
      <c r="L103" s="3">
        <v>0.99885999999999997</v>
      </c>
      <c r="M103" s="3">
        <v>0.99773999999999996</v>
      </c>
      <c r="N103" s="3">
        <v>0.99573</v>
      </c>
      <c r="O103" s="3">
        <v>0.99224000000000001</v>
      </c>
      <c r="P103" s="3">
        <v>0.98645000000000005</v>
      </c>
      <c r="Q103" s="3">
        <v>0.97670000000000001</v>
      </c>
      <c r="R103" s="3">
        <v>0.96245999999999998</v>
      </c>
      <c r="S103" s="3">
        <v>0.94179000000000002</v>
      </c>
      <c r="T103" s="3">
        <v>0.91308999999999996</v>
      </c>
      <c r="U103" s="3">
        <v>0.87492999999999999</v>
      </c>
      <c r="V103" s="3">
        <v>0.82381000000000004</v>
      </c>
      <c r="W103" s="3">
        <v>0.76424000000000003</v>
      </c>
      <c r="X103" s="3">
        <v>0.69496999999999998</v>
      </c>
      <c r="Y103" s="3">
        <v>0.61790999999999996</v>
      </c>
      <c r="Z103" s="3">
        <v>0.53188000000000002</v>
      </c>
      <c r="AA103" s="3">
        <v>0.44828000000000001</v>
      </c>
      <c r="AB103" s="3">
        <v>0.36692999999999998</v>
      </c>
      <c r="AC103" s="3">
        <v>0.29115999999999997</v>
      </c>
      <c r="AD103" s="3">
        <v>0.22363</v>
      </c>
      <c r="AE103" s="3">
        <v>0.16353999999999999</v>
      </c>
      <c r="AF103" s="3">
        <v>0.11702</v>
      </c>
      <c r="AG103" s="3">
        <v>8.0759999999999998E-2</v>
      </c>
      <c r="AH103" s="3">
        <v>5.3699999999999998E-2</v>
      </c>
      <c r="AI103" s="3">
        <v>3.4380000000000001E-2</v>
      </c>
      <c r="AJ103" s="3">
        <v>1.99E-3</v>
      </c>
      <c r="AK103" s="3">
        <v>4.0000000000000003E-5</v>
      </c>
      <c r="AL103" s="5">
        <f>Points[[#This Row],[8+]]-Points[[#This Row],[9+]]</f>
        <v>6.0000000000060005E-5</v>
      </c>
      <c r="AM103" s="5">
        <f>Points[[#This Row],[9+]]-Points[[#This Row],[10+]]</f>
        <v>1.3999999999991797E-4</v>
      </c>
      <c r="AN103" s="5">
        <f>Points[[#This Row],[10+]]-Points[[#This Row],[11+]]</f>
        <v>2.9000000000001247E-4</v>
      </c>
      <c r="AO103" s="5">
        <f>Points[[#This Row],[11+]]-Points[[#This Row],[12+]]</f>
        <v>6.0000000000004494E-4</v>
      </c>
      <c r="AP103" s="5">
        <f>Points[[#This Row],[12+]]-Points[[#This Row],[13+]]</f>
        <v>1.1200000000000099E-3</v>
      </c>
      <c r="AQ103" s="5">
        <f>Points[[#This Row],[13+]]-Points[[#This Row],[14+]]</f>
        <v>2.0099999999999563E-3</v>
      </c>
      <c r="AR103" s="5">
        <f>Points[[#This Row],[14+]]-Points[[#This Row],[15+]]</f>
        <v>3.4899999999999931E-3</v>
      </c>
      <c r="AS103" s="5">
        <f>Points[[#This Row],[15+]]-Points[[#This Row],[16+]]</f>
        <v>5.7899999999999618E-3</v>
      </c>
      <c r="AT103" s="5">
        <f>Points[[#This Row],[16+]]-Points[[#This Row],[17+]]</f>
        <v>9.7500000000000364E-3</v>
      </c>
      <c r="AU103" s="5">
        <f>Points[[#This Row],[17+]]-Points[[#This Row],[18+]]</f>
        <v>1.424000000000003E-2</v>
      </c>
      <c r="AV103" s="5">
        <f>Points[[#This Row],[18+]]-Points[[#This Row],[19+]]</f>
        <v>2.0669999999999966E-2</v>
      </c>
      <c r="AW103" s="5">
        <f>Points[[#This Row],[19+]]-Points[[#This Row],[20+]]</f>
        <v>2.8700000000000059E-2</v>
      </c>
      <c r="AX103" s="5">
        <f>Points[[#This Row],[20+]]-Points[[#This Row],[21+]]</f>
        <v>3.8159999999999972E-2</v>
      </c>
      <c r="AY103" s="5">
        <f>Points[[#This Row],[21+]]-Points[[#This Row],[22+]]</f>
        <v>5.1119999999999943E-2</v>
      </c>
      <c r="AZ103" s="5">
        <f>Points[[#This Row],[22+]]-Points[[#This Row],[23+]]</f>
        <v>5.9570000000000012E-2</v>
      </c>
      <c r="BA103" s="5">
        <f>Points[[#This Row],[23+]]-Points[[#This Row],[24+]]</f>
        <v>6.9270000000000054E-2</v>
      </c>
      <c r="BB103" s="5">
        <f>Points[[#This Row],[24+]]-Points[[#This Row],[25+]]</f>
        <v>7.7060000000000017E-2</v>
      </c>
      <c r="BC103" s="5">
        <f>Points[[#This Row],[25+]]-Points[[#This Row],[26+]]</f>
        <v>8.602999999999994E-2</v>
      </c>
      <c r="BD103" s="5">
        <f>Points[[#This Row],[26+]]-Points[[#This Row],[27+]]</f>
        <v>8.3600000000000008E-2</v>
      </c>
      <c r="BE103" s="5">
        <f>Points[[#This Row],[27+]]-Points[[#This Row],[28+]]</f>
        <v>8.1350000000000033E-2</v>
      </c>
      <c r="BF103" s="5">
        <f>Points[[#This Row],[28+]]-Points[[#This Row],[29+]]</f>
        <v>7.5770000000000004E-2</v>
      </c>
      <c r="BG103" s="5">
        <f>Points[[#This Row],[29+]]-Points[[#This Row],[30+]]</f>
        <v>6.7529999999999979E-2</v>
      </c>
      <c r="BH103" s="5">
        <f>Points[[#This Row],[30+]]-Points[[#This Row],[31+]]</f>
        <v>6.0090000000000005E-2</v>
      </c>
      <c r="BI103" s="5">
        <f>Points[[#This Row],[31+]]-Points[[#This Row],[32+]]</f>
        <v>4.6519999999999992E-2</v>
      </c>
      <c r="BJ103" s="5">
        <f>Points[[#This Row],[32+]]-Points[[#This Row],[33+]]</f>
        <v>3.6260000000000001E-2</v>
      </c>
      <c r="BK103" s="5">
        <f>Points[[#This Row],[33+]]-Points[[#This Row],[34+]]</f>
        <v>2.7060000000000001E-2</v>
      </c>
      <c r="BL103" s="5">
        <f>Points[[#This Row],[34+]]-Points[[#This Row],[35+]]</f>
        <v>1.9319999999999997E-2</v>
      </c>
      <c r="BM103" s="5">
        <f>Points[[#This Row],[35+]]-Points[[#This Row],[40+]]</f>
        <v>3.2390000000000002E-2</v>
      </c>
      <c r="BN103" s="5">
        <f>Points[[#This Row],[40+]]-Points[[#This Row],[45+]]</f>
        <v>1.9499999999999999E-3</v>
      </c>
    </row>
    <row r="104" spans="1:66" x14ac:dyDescent="0.25">
      <c r="A104" s="10">
        <v>22400723</v>
      </c>
      <c r="B104" s="4" t="s">
        <v>80</v>
      </c>
      <c r="C104" s="4" t="s">
        <v>97</v>
      </c>
      <c r="D104" s="11">
        <v>0.83333333333333337</v>
      </c>
      <c r="E104" s="6" t="str">
        <f>HYPERLINK("https://www.nba.com/stats/player/1629632/boxscores-traditional", "Coby White")</f>
        <v>Coby White</v>
      </c>
      <c r="F104">
        <v>18.8</v>
      </c>
      <c r="G104" s="4">
        <v>5.7059999999999995</v>
      </c>
      <c r="H104" s="3">
        <v>0.97062000000000004</v>
      </c>
      <c r="I104" s="3">
        <v>0.95728000000000002</v>
      </c>
      <c r="J104" s="3">
        <v>0.93822000000000005</v>
      </c>
      <c r="K104" s="3">
        <v>0.91466000000000003</v>
      </c>
      <c r="L104" s="3">
        <v>0.88297999999999999</v>
      </c>
      <c r="M104" s="3">
        <v>0.84614</v>
      </c>
      <c r="N104" s="3">
        <v>0.79954999999999998</v>
      </c>
      <c r="O104" s="3">
        <v>0.74856999999999996</v>
      </c>
      <c r="P104" s="3">
        <v>0.68793000000000004</v>
      </c>
      <c r="Q104" s="3">
        <v>0.62551999999999996</v>
      </c>
      <c r="R104" s="3">
        <v>0.55567</v>
      </c>
      <c r="S104" s="3">
        <v>0.48404999999999998</v>
      </c>
      <c r="T104" s="3">
        <v>0.41682999999999998</v>
      </c>
      <c r="U104" s="3">
        <v>0.34827000000000002</v>
      </c>
      <c r="V104" s="3">
        <v>0.28774</v>
      </c>
      <c r="W104" s="3">
        <v>0.22964999999999999</v>
      </c>
      <c r="X104" s="3">
        <v>0.18140999999999999</v>
      </c>
      <c r="Y104" s="3">
        <v>0.13786000000000001</v>
      </c>
      <c r="Z104" s="3">
        <v>0.10383000000000001</v>
      </c>
      <c r="AA104" s="3">
        <v>7.4929999999999997E-2</v>
      </c>
      <c r="AB104" s="3">
        <v>5.3699999999999998E-2</v>
      </c>
      <c r="AC104" s="3">
        <v>3.6729999999999999E-2</v>
      </c>
      <c r="AD104" s="3">
        <v>2.5000000000000001E-2</v>
      </c>
      <c r="AE104" s="3">
        <v>1.618E-2</v>
      </c>
      <c r="AF104" s="3">
        <v>1.044E-2</v>
      </c>
      <c r="AG104" s="3">
        <v>6.3899999999999998E-3</v>
      </c>
      <c r="AH104" s="3">
        <v>3.9100000000000003E-3</v>
      </c>
      <c r="AI104" s="3">
        <v>2.2599999999999999E-3</v>
      </c>
      <c r="AJ104" s="3">
        <v>1E-4</v>
      </c>
      <c r="AK104" s="3">
        <v>0</v>
      </c>
      <c r="AL104" s="5">
        <f>Points[[#This Row],[8+]]-Points[[#This Row],[9+]]</f>
        <v>1.3340000000000019E-2</v>
      </c>
      <c r="AM104" s="5">
        <f>Points[[#This Row],[9+]]-Points[[#This Row],[10+]]</f>
        <v>1.9059999999999966E-2</v>
      </c>
      <c r="AN104" s="5">
        <f>Points[[#This Row],[10+]]-Points[[#This Row],[11+]]</f>
        <v>2.3560000000000025E-2</v>
      </c>
      <c r="AO104" s="5">
        <f>Points[[#This Row],[11+]]-Points[[#This Row],[12+]]</f>
        <v>3.1680000000000041E-2</v>
      </c>
      <c r="AP104" s="5">
        <f>Points[[#This Row],[12+]]-Points[[#This Row],[13+]]</f>
        <v>3.6839999999999984E-2</v>
      </c>
      <c r="AQ104" s="5">
        <f>Points[[#This Row],[13+]]-Points[[#This Row],[14+]]</f>
        <v>4.659000000000002E-2</v>
      </c>
      <c r="AR104" s="5">
        <f>Points[[#This Row],[14+]]-Points[[#This Row],[15+]]</f>
        <v>5.0980000000000025E-2</v>
      </c>
      <c r="AS104" s="5">
        <f>Points[[#This Row],[15+]]-Points[[#This Row],[16+]]</f>
        <v>6.0639999999999916E-2</v>
      </c>
      <c r="AT104" s="5">
        <f>Points[[#This Row],[16+]]-Points[[#This Row],[17+]]</f>
        <v>6.2410000000000077E-2</v>
      </c>
      <c r="AU104" s="5">
        <f>Points[[#This Row],[17+]]-Points[[#This Row],[18+]]</f>
        <v>6.9849999999999968E-2</v>
      </c>
      <c r="AV104" s="5">
        <f>Points[[#This Row],[18+]]-Points[[#This Row],[19+]]</f>
        <v>7.1620000000000017E-2</v>
      </c>
      <c r="AW104" s="5">
        <f>Points[[#This Row],[19+]]-Points[[#This Row],[20+]]</f>
        <v>6.7220000000000002E-2</v>
      </c>
      <c r="AX104" s="5">
        <f>Points[[#This Row],[20+]]-Points[[#This Row],[21+]]</f>
        <v>6.8559999999999954E-2</v>
      </c>
      <c r="AY104" s="5">
        <f>Points[[#This Row],[21+]]-Points[[#This Row],[22+]]</f>
        <v>6.0530000000000028E-2</v>
      </c>
      <c r="AZ104" s="5">
        <f>Points[[#This Row],[22+]]-Points[[#This Row],[23+]]</f>
        <v>5.8090000000000003E-2</v>
      </c>
      <c r="BA104" s="5">
        <f>Points[[#This Row],[23+]]-Points[[#This Row],[24+]]</f>
        <v>4.8240000000000005E-2</v>
      </c>
      <c r="BB104" s="5">
        <f>Points[[#This Row],[24+]]-Points[[#This Row],[25+]]</f>
        <v>4.3549999999999978E-2</v>
      </c>
      <c r="BC104" s="5">
        <f>Points[[#This Row],[25+]]-Points[[#This Row],[26+]]</f>
        <v>3.4030000000000005E-2</v>
      </c>
      <c r="BD104" s="5">
        <f>Points[[#This Row],[26+]]-Points[[#This Row],[27+]]</f>
        <v>2.8900000000000009E-2</v>
      </c>
      <c r="BE104" s="5">
        <f>Points[[#This Row],[27+]]-Points[[#This Row],[28+]]</f>
        <v>2.1229999999999999E-2</v>
      </c>
      <c r="BF104" s="5">
        <f>Points[[#This Row],[28+]]-Points[[#This Row],[29+]]</f>
        <v>1.6969999999999999E-2</v>
      </c>
      <c r="BG104" s="5">
        <f>Points[[#This Row],[29+]]-Points[[#This Row],[30+]]</f>
        <v>1.1729999999999997E-2</v>
      </c>
      <c r="BH104" s="5">
        <f>Points[[#This Row],[30+]]-Points[[#This Row],[31+]]</f>
        <v>8.8200000000000014E-3</v>
      </c>
      <c r="BI104" s="5">
        <f>Points[[#This Row],[31+]]-Points[[#This Row],[32+]]</f>
        <v>5.7400000000000003E-3</v>
      </c>
      <c r="BJ104" s="5">
        <f>Points[[#This Row],[32+]]-Points[[#This Row],[33+]]</f>
        <v>4.0499999999999998E-3</v>
      </c>
      <c r="BK104" s="5">
        <f>Points[[#This Row],[33+]]-Points[[#This Row],[34+]]</f>
        <v>2.4799999999999996E-3</v>
      </c>
      <c r="BL104" s="5">
        <f>Points[[#This Row],[34+]]-Points[[#This Row],[35+]]</f>
        <v>1.6500000000000004E-3</v>
      </c>
      <c r="BM104" s="5">
        <f>Points[[#This Row],[35+]]-Points[[#This Row],[40+]]</f>
        <v>2.16E-3</v>
      </c>
      <c r="BN104" s="5">
        <f>Points[[#This Row],[40+]]-Points[[#This Row],[45+]]</f>
        <v>1E-4</v>
      </c>
    </row>
    <row r="105" spans="1:66" x14ac:dyDescent="0.25">
      <c r="A105" s="10">
        <v>22400723</v>
      </c>
      <c r="B105" s="4" t="s">
        <v>80</v>
      </c>
      <c r="C105" s="4" t="s">
        <v>97</v>
      </c>
      <c r="D105" s="11">
        <v>0.83333333333333337</v>
      </c>
      <c r="E105" s="6" t="str">
        <f>HYPERLINK("https://www.nba.com/stats/player/1630172/boxscores-traditional", "Patrick Williams")</f>
        <v>Patrick Williams</v>
      </c>
      <c r="F105">
        <v>11.8</v>
      </c>
      <c r="G105" s="4">
        <v>2.1349999999999998</v>
      </c>
      <c r="H105" s="3">
        <v>0.96245999999999998</v>
      </c>
      <c r="I105" s="3">
        <v>0.90490000000000004</v>
      </c>
      <c r="J105" s="3">
        <v>0.79954999999999998</v>
      </c>
      <c r="K105" s="3">
        <v>0.64431000000000005</v>
      </c>
      <c r="L105" s="3">
        <v>0.46414</v>
      </c>
      <c r="M105" s="3">
        <v>0.28774</v>
      </c>
      <c r="N105" s="3">
        <v>0.15151000000000001</v>
      </c>
      <c r="O105" s="3">
        <v>6.6809999999999994E-2</v>
      </c>
      <c r="P105" s="3">
        <v>2.4420000000000001E-2</v>
      </c>
      <c r="Q105" s="3">
        <v>7.3400000000000002E-3</v>
      </c>
      <c r="R105" s="3">
        <v>1.8699999999999999E-3</v>
      </c>
      <c r="S105" s="3">
        <v>3.8000000000000002E-4</v>
      </c>
      <c r="T105" s="3">
        <v>6.0000000000000002E-5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5">
        <f>Points[[#This Row],[8+]]-Points[[#This Row],[9+]]</f>
        <v>5.7559999999999945E-2</v>
      </c>
      <c r="AM105" s="5">
        <f>Points[[#This Row],[9+]]-Points[[#This Row],[10+]]</f>
        <v>0.10535000000000005</v>
      </c>
      <c r="AN105" s="5">
        <f>Points[[#This Row],[10+]]-Points[[#This Row],[11+]]</f>
        <v>0.15523999999999993</v>
      </c>
      <c r="AO105" s="5">
        <f>Points[[#This Row],[11+]]-Points[[#This Row],[12+]]</f>
        <v>0.18017000000000005</v>
      </c>
      <c r="AP105" s="5">
        <f>Points[[#This Row],[12+]]-Points[[#This Row],[13+]]</f>
        <v>0.1764</v>
      </c>
      <c r="AQ105" s="5">
        <f>Points[[#This Row],[13+]]-Points[[#This Row],[14+]]</f>
        <v>0.13622999999999999</v>
      </c>
      <c r="AR105" s="5">
        <f>Points[[#This Row],[14+]]-Points[[#This Row],[15+]]</f>
        <v>8.4700000000000011E-2</v>
      </c>
      <c r="AS105" s="5">
        <f>Points[[#This Row],[15+]]-Points[[#This Row],[16+]]</f>
        <v>4.2389999999999997E-2</v>
      </c>
      <c r="AT105" s="5">
        <f>Points[[#This Row],[16+]]-Points[[#This Row],[17+]]</f>
        <v>1.7080000000000001E-2</v>
      </c>
      <c r="AU105" s="5">
        <f>Points[[#This Row],[17+]]-Points[[#This Row],[18+]]</f>
        <v>5.47E-3</v>
      </c>
      <c r="AV105" s="5">
        <f>Points[[#This Row],[18+]]-Points[[#This Row],[19+]]</f>
        <v>1.49E-3</v>
      </c>
      <c r="AW105" s="5">
        <f>Points[[#This Row],[19+]]-Points[[#This Row],[20+]]</f>
        <v>3.2000000000000003E-4</v>
      </c>
      <c r="AX105" s="5">
        <f>Points[[#This Row],[20+]]-Points[[#This Row],[21+]]</f>
        <v>6.0000000000000002E-5</v>
      </c>
      <c r="AY105" s="5">
        <f>Points[[#This Row],[21+]]-Points[[#This Row],[22+]]</f>
        <v>0</v>
      </c>
      <c r="AZ105" s="5">
        <f>Points[[#This Row],[22+]]-Points[[#This Row],[23+]]</f>
        <v>0</v>
      </c>
      <c r="BA105" s="5">
        <f>Points[[#This Row],[23+]]-Points[[#This Row],[24+]]</f>
        <v>0</v>
      </c>
      <c r="BB105" s="5">
        <f>Points[[#This Row],[24+]]-Points[[#This Row],[25+]]</f>
        <v>0</v>
      </c>
      <c r="BC105" s="5">
        <f>Points[[#This Row],[25+]]-Points[[#This Row],[26+]]</f>
        <v>0</v>
      </c>
      <c r="BD105" s="5">
        <f>Points[[#This Row],[26+]]-Points[[#This Row],[27+]]</f>
        <v>0</v>
      </c>
      <c r="BE105" s="5">
        <f>Points[[#This Row],[27+]]-Points[[#This Row],[28+]]</f>
        <v>0</v>
      </c>
      <c r="BF105" s="5">
        <f>Points[[#This Row],[28+]]-Points[[#This Row],[29+]]</f>
        <v>0</v>
      </c>
      <c r="BG105" s="5">
        <f>Points[[#This Row],[29+]]-Points[[#This Row],[30+]]</f>
        <v>0</v>
      </c>
      <c r="BH105" s="5">
        <f>Points[[#This Row],[30+]]-Points[[#This Row],[31+]]</f>
        <v>0</v>
      </c>
      <c r="BI105" s="5">
        <f>Points[[#This Row],[31+]]-Points[[#This Row],[32+]]</f>
        <v>0</v>
      </c>
      <c r="BJ105" s="5">
        <f>Points[[#This Row],[32+]]-Points[[#This Row],[33+]]</f>
        <v>0</v>
      </c>
      <c r="BK105" s="5">
        <f>Points[[#This Row],[33+]]-Points[[#This Row],[34+]]</f>
        <v>0</v>
      </c>
      <c r="BL105" s="5">
        <f>Points[[#This Row],[34+]]-Points[[#This Row],[35+]]</f>
        <v>0</v>
      </c>
      <c r="BM105" s="5">
        <f>Points[[#This Row],[35+]]-Points[[#This Row],[40+]]</f>
        <v>0</v>
      </c>
      <c r="BN105" s="5">
        <f>Points[[#This Row],[40+]]-Points[[#This Row],[45+]]</f>
        <v>0</v>
      </c>
    </row>
    <row r="106" spans="1:66" x14ac:dyDescent="0.25">
      <c r="A106" s="10">
        <v>22400723</v>
      </c>
      <c r="B106" s="4" t="s">
        <v>80</v>
      </c>
      <c r="C106" s="4" t="s">
        <v>97</v>
      </c>
      <c r="D106" s="11">
        <v>0.83333333333333337</v>
      </c>
      <c r="E106" s="6" t="str">
        <f>HYPERLINK("https://www.nba.com/stats/player/1630581/boxscores-traditional", "Josh Giddey")</f>
        <v>Josh Giddey</v>
      </c>
      <c r="F106">
        <v>16.2</v>
      </c>
      <c r="G106" s="4">
        <v>5.1539999999999999</v>
      </c>
      <c r="H106" s="3">
        <v>0.94408000000000003</v>
      </c>
      <c r="I106" s="3">
        <v>0.91923999999999995</v>
      </c>
      <c r="J106" s="3">
        <v>0.88492999999999999</v>
      </c>
      <c r="K106" s="3">
        <v>0.84375</v>
      </c>
      <c r="L106" s="3">
        <v>0.79103000000000001</v>
      </c>
      <c r="M106" s="3">
        <v>0.73236999999999997</v>
      </c>
      <c r="N106" s="3">
        <v>0.66639999999999999</v>
      </c>
      <c r="O106" s="3">
        <v>0.59094999999999998</v>
      </c>
      <c r="P106" s="3">
        <v>0.51595000000000002</v>
      </c>
      <c r="Q106" s="3">
        <v>0.43643999999999999</v>
      </c>
      <c r="R106" s="3">
        <v>0.36316999999999999</v>
      </c>
      <c r="S106" s="3">
        <v>0.29459999999999997</v>
      </c>
      <c r="T106" s="3">
        <v>0.22964999999999999</v>
      </c>
      <c r="U106" s="3">
        <v>0.17619000000000001</v>
      </c>
      <c r="V106" s="3">
        <v>0.12923999999999999</v>
      </c>
      <c r="W106" s="3">
        <v>9.3420000000000003E-2</v>
      </c>
      <c r="X106" s="3">
        <v>6.5519999999999995E-2</v>
      </c>
      <c r="Y106" s="3">
        <v>4.3630000000000002E-2</v>
      </c>
      <c r="Z106" s="3">
        <v>2.8719999999999999E-2</v>
      </c>
      <c r="AA106" s="3">
        <v>1.7860000000000001E-2</v>
      </c>
      <c r="AB106" s="3">
        <v>1.1010000000000001E-2</v>
      </c>
      <c r="AC106" s="3">
        <v>6.5700000000000003E-3</v>
      </c>
      <c r="AD106" s="3">
        <v>3.6800000000000001E-3</v>
      </c>
      <c r="AE106" s="3">
        <v>2.0500000000000002E-3</v>
      </c>
      <c r="AF106" s="3">
        <v>1.07E-3</v>
      </c>
      <c r="AG106" s="3">
        <v>5.5999999999999995E-4</v>
      </c>
      <c r="AH106" s="3">
        <v>2.7999999999999998E-4</v>
      </c>
      <c r="AI106" s="3">
        <v>1.2999999999999999E-4</v>
      </c>
      <c r="AJ106" s="3">
        <v>0</v>
      </c>
      <c r="AK106" s="3">
        <v>0</v>
      </c>
      <c r="AL106" s="5">
        <f>Points[[#This Row],[8+]]-Points[[#This Row],[9+]]</f>
        <v>2.4840000000000084E-2</v>
      </c>
      <c r="AM106" s="5">
        <f>Points[[#This Row],[9+]]-Points[[#This Row],[10+]]</f>
        <v>3.4309999999999952E-2</v>
      </c>
      <c r="AN106" s="5">
        <f>Points[[#This Row],[10+]]-Points[[#This Row],[11+]]</f>
        <v>4.1179999999999994E-2</v>
      </c>
      <c r="AO106" s="5">
        <f>Points[[#This Row],[11+]]-Points[[#This Row],[12+]]</f>
        <v>5.2719999999999989E-2</v>
      </c>
      <c r="AP106" s="5">
        <f>Points[[#This Row],[12+]]-Points[[#This Row],[13+]]</f>
        <v>5.8660000000000045E-2</v>
      </c>
      <c r="AQ106" s="5">
        <f>Points[[#This Row],[13+]]-Points[[#This Row],[14+]]</f>
        <v>6.5969999999999973E-2</v>
      </c>
      <c r="AR106" s="5">
        <f>Points[[#This Row],[14+]]-Points[[#This Row],[15+]]</f>
        <v>7.5450000000000017E-2</v>
      </c>
      <c r="AS106" s="5">
        <f>Points[[#This Row],[15+]]-Points[[#This Row],[16+]]</f>
        <v>7.4999999999999956E-2</v>
      </c>
      <c r="AT106" s="5">
        <f>Points[[#This Row],[16+]]-Points[[#This Row],[17+]]</f>
        <v>7.9510000000000025E-2</v>
      </c>
      <c r="AU106" s="5">
        <f>Points[[#This Row],[17+]]-Points[[#This Row],[18+]]</f>
        <v>7.3270000000000002E-2</v>
      </c>
      <c r="AV106" s="5">
        <f>Points[[#This Row],[18+]]-Points[[#This Row],[19+]]</f>
        <v>6.857000000000002E-2</v>
      </c>
      <c r="AW106" s="5">
        <f>Points[[#This Row],[19+]]-Points[[#This Row],[20+]]</f>
        <v>6.494999999999998E-2</v>
      </c>
      <c r="AX106" s="5">
        <f>Points[[#This Row],[20+]]-Points[[#This Row],[21+]]</f>
        <v>5.345999999999998E-2</v>
      </c>
      <c r="AY106" s="5">
        <f>Points[[#This Row],[21+]]-Points[[#This Row],[22+]]</f>
        <v>4.6950000000000019E-2</v>
      </c>
      <c r="AZ106" s="5">
        <f>Points[[#This Row],[22+]]-Points[[#This Row],[23+]]</f>
        <v>3.5819999999999991E-2</v>
      </c>
      <c r="BA106" s="5">
        <f>Points[[#This Row],[23+]]-Points[[#This Row],[24+]]</f>
        <v>2.7900000000000008E-2</v>
      </c>
      <c r="BB106" s="5">
        <f>Points[[#This Row],[24+]]-Points[[#This Row],[25+]]</f>
        <v>2.1889999999999993E-2</v>
      </c>
      <c r="BC106" s="5">
        <f>Points[[#This Row],[25+]]-Points[[#This Row],[26+]]</f>
        <v>1.4910000000000003E-2</v>
      </c>
      <c r="BD106" s="5">
        <f>Points[[#This Row],[26+]]-Points[[#This Row],[27+]]</f>
        <v>1.0859999999999998E-2</v>
      </c>
      <c r="BE106" s="5">
        <f>Points[[#This Row],[27+]]-Points[[#This Row],[28+]]</f>
        <v>6.8500000000000002E-3</v>
      </c>
      <c r="BF106" s="5">
        <f>Points[[#This Row],[28+]]-Points[[#This Row],[29+]]</f>
        <v>4.4400000000000004E-3</v>
      </c>
      <c r="BG106" s="5">
        <f>Points[[#This Row],[29+]]-Points[[#This Row],[30+]]</f>
        <v>2.8900000000000002E-3</v>
      </c>
      <c r="BH106" s="5">
        <f>Points[[#This Row],[30+]]-Points[[#This Row],[31+]]</f>
        <v>1.6299999999999999E-3</v>
      </c>
      <c r="BI106" s="5">
        <f>Points[[#This Row],[31+]]-Points[[#This Row],[32+]]</f>
        <v>9.8000000000000019E-4</v>
      </c>
      <c r="BJ106" s="5">
        <f>Points[[#This Row],[32+]]-Points[[#This Row],[33+]]</f>
        <v>5.1000000000000004E-4</v>
      </c>
      <c r="BK106" s="5">
        <f>Points[[#This Row],[33+]]-Points[[#This Row],[34+]]</f>
        <v>2.7999999999999998E-4</v>
      </c>
      <c r="BL106" s="5">
        <f>Points[[#This Row],[34+]]-Points[[#This Row],[35+]]</f>
        <v>1.4999999999999999E-4</v>
      </c>
      <c r="BM106" s="5">
        <f>Points[[#This Row],[35+]]-Points[[#This Row],[40+]]</f>
        <v>1.2999999999999999E-4</v>
      </c>
      <c r="BN106" s="5">
        <f>Points[[#This Row],[40+]]-Points[[#This Row],[45+]]</f>
        <v>0</v>
      </c>
    </row>
    <row r="107" spans="1:66" x14ac:dyDescent="0.25">
      <c r="A107" s="10">
        <v>22400723</v>
      </c>
      <c r="B107" s="4" t="s">
        <v>80</v>
      </c>
      <c r="C107" s="4" t="s">
        <v>97</v>
      </c>
      <c r="D107" s="11">
        <v>0.83333333333333337</v>
      </c>
      <c r="E107" s="6" t="str">
        <f>HYPERLINK("https://www.nba.com/stats/player/202696/boxscores-traditional", "Nikola Vucevic")</f>
        <v>Nikola Vucevic</v>
      </c>
      <c r="F107">
        <v>15.8</v>
      </c>
      <c r="G107" s="4">
        <v>5.8789999999999996</v>
      </c>
      <c r="H107" s="3">
        <v>0.90824000000000005</v>
      </c>
      <c r="I107" s="3">
        <v>0.87697999999999998</v>
      </c>
      <c r="J107" s="3">
        <v>0.83891000000000004</v>
      </c>
      <c r="K107" s="3">
        <v>0.79388999999999998</v>
      </c>
      <c r="L107" s="3">
        <v>0.74214999999999998</v>
      </c>
      <c r="M107" s="3">
        <v>0.68439000000000005</v>
      </c>
      <c r="N107" s="3">
        <v>0.62172000000000005</v>
      </c>
      <c r="O107" s="3">
        <v>0.55567</v>
      </c>
      <c r="P107" s="3">
        <v>0.48803000000000002</v>
      </c>
      <c r="Q107" s="3">
        <v>0.42074</v>
      </c>
      <c r="R107" s="3">
        <v>0.35569000000000001</v>
      </c>
      <c r="S107" s="3">
        <v>0.29459999999999997</v>
      </c>
      <c r="T107" s="3">
        <v>0.23885000000000001</v>
      </c>
      <c r="U107" s="3">
        <v>0.18942999999999999</v>
      </c>
      <c r="V107" s="3">
        <v>0.14685999999999999</v>
      </c>
      <c r="W107" s="3">
        <v>0.11123</v>
      </c>
      <c r="X107" s="3">
        <v>8.226E-2</v>
      </c>
      <c r="Y107" s="3">
        <v>5.9380000000000002E-2</v>
      </c>
      <c r="Z107" s="3">
        <v>4.1820000000000003E-2</v>
      </c>
      <c r="AA107" s="3">
        <v>2.8070000000000001E-2</v>
      </c>
      <c r="AB107" s="3">
        <v>1.8759999999999999E-2</v>
      </c>
      <c r="AC107" s="3">
        <v>1.222E-2</v>
      </c>
      <c r="AD107" s="3">
        <v>7.7600000000000004E-3</v>
      </c>
      <c r="AE107" s="3">
        <v>4.7999999999999996E-3</v>
      </c>
      <c r="AF107" s="3">
        <v>2.8900000000000002E-3</v>
      </c>
      <c r="AG107" s="3">
        <v>1.6900000000000001E-3</v>
      </c>
      <c r="AH107" s="3">
        <v>9.7000000000000005E-4</v>
      </c>
      <c r="AI107" s="3">
        <v>5.4000000000000001E-4</v>
      </c>
      <c r="AJ107" s="3">
        <v>0</v>
      </c>
      <c r="AK107" s="3">
        <v>0</v>
      </c>
      <c r="AL107" s="5">
        <f>Points[[#This Row],[8+]]-Points[[#This Row],[9+]]</f>
        <v>3.1260000000000066E-2</v>
      </c>
      <c r="AM107" s="5">
        <f>Points[[#This Row],[9+]]-Points[[#This Row],[10+]]</f>
        <v>3.8069999999999937E-2</v>
      </c>
      <c r="AN107" s="5">
        <f>Points[[#This Row],[10+]]-Points[[#This Row],[11+]]</f>
        <v>4.502000000000006E-2</v>
      </c>
      <c r="AO107" s="5">
        <f>Points[[#This Row],[11+]]-Points[[#This Row],[12+]]</f>
        <v>5.1740000000000008E-2</v>
      </c>
      <c r="AP107" s="5">
        <f>Points[[#This Row],[12+]]-Points[[#This Row],[13+]]</f>
        <v>5.7759999999999923E-2</v>
      </c>
      <c r="AQ107" s="5">
        <f>Points[[#This Row],[13+]]-Points[[#This Row],[14+]]</f>
        <v>6.2670000000000003E-2</v>
      </c>
      <c r="AR107" s="5">
        <f>Points[[#This Row],[14+]]-Points[[#This Row],[15+]]</f>
        <v>6.6050000000000053E-2</v>
      </c>
      <c r="AS107" s="5">
        <f>Points[[#This Row],[15+]]-Points[[#This Row],[16+]]</f>
        <v>6.7639999999999978E-2</v>
      </c>
      <c r="AT107" s="5">
        <f>Points[[#This Row],[16+]]-Points[[#This Row],[17+]]</f>
        <v>6.7290000000000016E-2</v>
      </c>
      <c r="AU107" s="5">
        <f>Points[[#This Row],[17+]]-Points[[#This Row],[18+]]</f>
        <v>6.5049999999999997E-2</v>
      </c>
      <c r="AV107" s="5">
        <f>Points[[#This Row],[18+]]-Points[[#This Row],[19+]]</f>
        <v>6.1090000000000033E-2</v>
      </c>
      <c r="AW107" s="5">
        <f>Points[[#This Row],[19+]]-Points[[#This Row],[20+]]</f>
        <v>5.5749999999999966E-2</v>
      </c>
      <c r="AX107" s="5">
        <f>Points[[#This Row],[20+]]-Points[[#This Row],[21+]]</f>
        <v>4.9420000000000019E-2</v>
      </c>
      <c r="AY107" s="5">
        <f>Points[[#This Row],[21+]]-Points[[#This Row],[22+]]</f>
        <v>4.2569999999999997E-2</v>
      </c>
      <c r="AZ107" s="5">
        <f>Points[[#This Row],[22+]]-Points[[#This Row],[23+]]</f>
        <v>3.5629999999999995E-2</v>
      </c>
      <c r="BA107" s="5">
        <f>Points[[#This Row],[23+]]-Points[[#This Row],[24+]]</f>
        <v>2.8969999999999996E-2</v>
      </c>
      <c r="BB107" s="5">
        <f>Points[[#This Row],[24+]]-Points[[#This Row],[25+]]</f>
        <v>2.2879999999999998E-2</v>
      </c>
      <c r="BC107" s="5">
        <f>Points[[#This Row],[25+]]-Points[[#This Row],[26+]]</f>
        <v>1.7559999999999999E-2</v>
      </c>
      <c r="BD107" s="5">
        <f>Points[[#This Row],[26+]]-Points[[#This Row],[27+]]</f>
        <v>1.3750000000000002E-2</v>
      </c>
      <c r="BE107" s="5">
        <f>Points[[#This Row],[27+]]-Points[[#This Row],[28+]]</f>
        <v>9.3100000000000023E-3</v>
      </c>
      <c r="BF107" s="5">
        <f>Points[[#This Row],[28+]]-Points[[#This Row],[29+]]</f>
        <v>6.5399999999999989E-3</v>
      </c>
      <c r="BG107" s="5">
        <f>Points[[#This Row],[29+]]-Points[[#This Row],[30+]]</f>
        <v>4.4599999999999996E-3</v>
      </c>
      <c r="BH107" s="5">
        <f>Points[[#This Row],[30+]]-Points[[#This Row],[31+]]</f>
        <v>2.9600000000000008E-3</v>
      </c>
      <c r="BI107" s="5">
        <f>Points[[#This Row],[31+]]-Points[[#This Row],[32+]]</f>
        <v>1.9099999999999994E-3</v>
      </c>
      <c r="BJ107" s="5">
        <f>Points[[#This Row],[32+]]-Points[[#This Row],[33+]]</f>
        <v>1.2000000000000001E-3</v>
      </c>
      <c r="BK107" s="5">
        <f>Points[[#This Row],[33+]]-Points[[#This Row],[34+]]</f>
        <v>7.2000000000000005E-4</v>
      </c>
      <c r="BL107" s="5">
        <f>Points[[#This Row],[34+]]-Points[[#This Row],[35+]]</f>
        <v>4.3000000000000004E-4</v>
      </c>
      <c r="BM107" s="5">
        <f>Points[[#This Row],[35+]]-Points[[#This Row],[40+]]</f>
        <v>5.4000000000000001E-4</v>
      </c>
      <c r="BN107" s="5">
        <f>Points[[#This Row],[40+]]-Points[[#This Row],[45+]]</f>
        <v>0</v>
      </c>
    </row>
    <row r="108" spans="1:66" x14ac:dyDescent="0.25">
      <c r="A108" s="10">
        <v>22400723</v>
      </c>
      <c r="B108" s="4" t="s">
        <v>80</v>
      </c>
      <c r="C108" s="4" t="s">
        <v>97</v>
      </c>
      <c r="D108" s="11">
        <v>0.83333333333333337</v>
      </c>
      <c r="E108" s="6" t="str">
        <f>HYPERLINK("https://www.nba.com/stats/player/1630245/boxscores-traditional", "Ayo Dosunmu")</f>
        <v>Ayo Dosunmu</v>
      </c>
      <c r="F108">
        <v>14</v>
      </c>
      <c r="G108" s="4">
        <v>5.0199999999999996</v>
      </c>
      <c r="H108" s="3">
        <v>0.88492999999999999</v>
      </c>
      <c r="I108" s="3">
        <v>0.84133999999999998</v>
      </c>
      <c r="J108" s="3">
        <v>0.78813999999999995</v>
      </c>
      <c r="K108" s="3">
        <v>0.72575000000000001</v>
      </c>
      <c r="L108" s="3">
        <v>0.65542</v>
      </c>
      <c r="M108" s="3">
        <v>0.57926</v>
      </c>
      <c r="N108" s="3">
        <v>0.5</v>
      </c>
      <c r="O108" s="3">
        <v>0.42074</v>
      </c>
      <c r="P108" s="3">
        <v>0.34458</v>
      </c>
      <c r="Q108" s="3">
        <v>0.27424999999999999</v>
      </c>
      <c r="R108" s="3">
        <v>0.21185999999999999</v>
      </c>
      <c r="S108" s="3">
        <v>0.15866</v>
      </c>
      <c r="T108" s="3">
        <v>0.11507000000000001</v>
      </c>
      <c r="U108" s="3">
        <v>8.226E-2</v>
      </c>
      <c r="V108" s="3">
        <v>5.5919999999999997E-2</v>
      </c>
      <c r="W108" s="3">
        <v>3.6729999999999999E-2</v>
      </c>
      <c r="X108" s="3">
        <v>2.3300000000000001E-2</v>
      </c>
      <c r="Y108" s="3">
        <v>1.426E-2</v>
      </c>
      <c r="Z108" s="3">
        <v>8.4200000000000004E-3</v>
      </c>
      <c r="AA108" s="3">
        <v>4.7999999999999996E-3</v>
      </c>
      <c r="AB108" s="3">
        <v>2.64E-3</v>
      </c>
      <c r="AC108" s="3">
        <v>1.39E-3</v>
      </c>
      <c r="AD108" s="3">
        <v>7.1000000000000002E-4</v>
      </c>
      <c r="AE108" s="3">
        <v>3.5E-4</v>
      </c>
      <c r="AF108" s="3">
        <v>1.7000000000000001E-4</v>
      </c>
      <c r="AG108" s="3">
        <v>8.0000000000000007E-5</v>
      </c>
      <c r="AH108" s="3">
        <v>3.0000000000000001E-5</v>
      </c>
      <c r="AI108" s="3">
        <v>0</v>
      </c>
      <c r="AJ108" s="3">
        <v>0</v>
      </c>
      <c r="AK108" s="3">
        <v>0</v>
      </c>
      <c r="AL108" s="5">
        <f>Points[[#This Row],[8+]]-Points[[#This Row],[9+]]</f>
        <v>4.3590000000000018E-2</v>
      </c>
      <c r="AM108" s="5">
        <f>Points[[#This Row],[9+]]-Points[[#This Row],[10+]]</f>
        <v>5.3200000000000025E-2</v>
      </c>
      <c r="AN108" s="5">
        <f>Points[[#This Row],[10+]]-Points[[#This Row],[11+]]</f>
        <v>6.2389999999999946E-2</v>
      </c>
      <c r="AO108" s="5">
        <f>Points[[#This Row],[11+]]-Points[[#This Row],[12+]]</f>
        <v>7.0330000000000004E-2</v>
      </c>
      <c r="AP108" s="5">
        <f>Points[[#This Row],[12+]]-Points[[#This Row],[13+]]</f>
        <v>7.6160000000000005E-2</v>
      </c>
      <c r="AQ108" s="5">
        <f>Points[[#This Row],[13+]]-Points[[#This Row],[14+]]</f>
        <v>7.9259999999999997E-2</v>
      </c>
      <c r="AR108" s="5">
        <f>Points[[#This Row],[14+]]-Points[[#This Row],[15+]]</f>
        <v>7.9259999999999997E-2</v>
      </c>
      <c r="AS108" s="5">
        <f>Points[[#This Row],[15+]]-Points[[#This Row],[16+]]</f>
        <v>7.6160000000000005E-2</v>
      </c>
      <c r="AT108" s="5">
        <f>Points[[#This Row],[16+]]-Points[[#This Row],[17+]]</f>
        <v>7.0330000000000004E-2</v>
      </c>
      <c r="AU108" s="5">
        <f>Points[[#This Row],[17+]]-Points[[#This Row],[18+]]</f>
        <v>6.2390000000000001E-2</v>
      </c>
      <c r="AV108" s="5">
        <f>Points[[#This Row],[18+]]-Points[[#This Row],[19+]]</f>
        <v>5.3199999999999997E-2</v>
      </c>
      <c r="AW108" s="5">
        <f>Points[[#This Row],[19+]]-Points[[#This Row],[20+]]</f>
        <v>4.358999999999999E-2</v>
      </c>
      <c r="AX108" s="5">
        <f>Points[[#This Row],[20+]]-Points[[#This Row],[21+]]</f>
        <v>3.2810000000000006E-2</v>
      </c>
      <c r="AY108" s="5">
        <f>Points[[#This Row],[21+]]-Points[[#This Row],[22+]]</f>
        <v>2.6340000000000002E-2</v>
      </c>
      <c r="AZ108" s="5">
        <f>Points[[#This Row],[22+]]-Points[[#This Row],[23+]]</f>
        <v>1.9189999999999999E-2</v>
      </c>
      <c r="BA108" s="5">
        <f>Points[[#This Row],[23+]]-Points[[#This Row],[24+]]</f>
        <v>1.3429999999999997E-2</v>
      </c>
      <c r="BB108" s="5">
        <f>Points[[#This Row],[24+]]-Points[[#This Row],[25+]]</f>
        <v>9.0400000000000012E-3</v>
      </c>
      <c r="BC108" s="5">
        <f>Points[[#This Row],[25+]]-Points[[#This Row],[26+]]</f>
        <v>5.8399999999999997E-3</v>
      </c>
      <c r="BD108" s="5">
        <f>Points[[#This Row],[26+]]-Points[[#This Row],[27+]]</f>
        <v>3.6200000000000008E-3</v>
      </c>
      <c r="BE108" s="5">
        <f>Points[[#This Row],[27+]]-Points[[#This Row],[28+]]</f>
        <v>2.1599999999999996E-3</v>
      </c>
      <c r="BF108" s="5">
        <f>Points[[#This Row],[28+]]-Points[[#This Row],[29+]]</f>
        <v>1.25E-3</v>
      </c>
      <c r="BG108" s="5">
        <f>Points[[#This Row],[29+]]-Points[[#This Row],[30+]]</f>
        <v>6.7999999999999994E-4</v>
      </c>
      <c r="BH108" s="5">
        <f>Points[[#This Row],[30+]]-Points[[#This Row],[31+]]</f>
        <v>3.6000000000000002E-4</v>
      </c>
      <c r="BI108" s="5">
        <f>Points[[#This Row],[31+]]-Points[[#This Row],[32+]]</f>
        <v>1.7999999999999998E-4</v>
      </c>
      <c r="BJ108" s="5">
        <f>Points[[#This Row],[32+]]-Points[[#This Row],[33+]]</f>
        <v>9.0000000000000006E-5</v>
      </c>
      <c r="BK108" s="5">
        <f>Points[[#This Row],[33+]]-Points[[#This Row],[34+]]</f>
        <v>5.0000000000000009E-5</v>
      </c>
      <c r="BL108" s="5">
        <f>Points[[#This Row],[34+]]-Points[[#This Row],[35+]]</f>
        <v>3.0000000000000001E-5</v>
      </c>
      <c r="BM108" s="5">
        <f>Points[[#This Row],[35+]]-Points[[#This Row],[40+]]</f>
        <v>0</v>
      </c>
      <c r="BN108" s="5">
        <f>Points[[#This Row],[40+]]-Points[[#This Row],[45+]]</f>
        <v>0</v>
      </c>
    </row>
    <row r="109" spans="1:66" x14ac:dyDescent="0.25">
      <c r="A109" s="10">
        <v>22400723</v>
      </c>
      <c r="B109" s="4" t="s">
        <v>80</v>
      </c>
      <c r="C109" s="4" t="s">
        <v>97</v>
      </c>
      <c r="D109" s="11">
        <v>0.83333333333333337</v>
      </c>
      <c r="E109" s="6" t="str">
        <f>HYPERLINK("https://www.nba.com/stats/player/1641824/boxscores-traditional", "Matas Buzelis")</f>
        <v>Matas Buzelis</v>
      </c>
      <c r="F109">
        <v>13.8</v>
      </c>
      <c r="G109" s="4">
        <v>5.2309999999999999</v>
      </c>
      <c r="H109" s="3">
        <v>0.86650000000000005</v>
      </c>
      <c r="I109" s="3">
        <v>0.82121</v>
      </c>
      <c r="J109" s="3">
        <v>0.76729999999999998</v>
      </c>
      <c r="K109" s="3">
        <v>0.70540000000000003</v>
      </c>
      <c r="L109" s="3">
        <v>0.63307000000000002</v>
      </c>
      <c r="M109" s="3">
        <v>0.55962000000000001</v>
      </c>
      <c r="N109" s="3">
        <v>0.48404999999999998</v>
      </c>
      <c r="O109" s="3">
        <v>0.40905000000000002</v>
      </c>
      <c r="P109" s="3">
        <v>0.33723999999999998</v>
      </c>
      <c r="Q109" s="3">
        <v>0.27093</v>
      </c>
      <c r="R109" s="3">
        <v>0.21185999999999999</v>
      </c>
      <c r="S109" s="3">
        <v>0.16109000000000001</v>
      </c>
      <c r="T109" s="3">
        <v>0.11702</v>
      </c>
      <c r="U109" s="3">
        <v>8.3790000000000003E-2</v>
      </c>
      <c r="V109" s="3">
        <v>5.8209999999999998E-2</v>
      </c>
      <c r="W109" s="3">
        <v>3.9199999999999999E-2</v>
      </c>
      <c r="X109" s="3">
        <v>2.5590000000000002E-2</v>
      </c>
      <c r="Y109" s="3">
        <v>1.618E-2</v>
      </c>
      <c r="Z109" s="3">
        <v>9.9000000000000008E-3</v>
      </c>
      <c r="AA109" s="3">
        <v>5.8700000000000002E-3</v>
      </c>
      <c r="AB109" s="3">
        <v>3.3600000000000001E-3</v>
      </c>
      <c r="AC109" s="3">
        <v>1.81E-3</v>
      </c>
      <c r="AD109" s="3">
        <v>9.7000000000000005E-4</v>
      </c>
      <c r="AE109" s="3">
        <v>5.0000000000000001E-4</v>
      </c>
      <c r="AF109" s="3">
        <v>2.5000000000000001E-4</v>
      </c>
      <c r="AG109" s="3">
        <v>1.2E-4</v>
      </c>
      <c r="AH109" s="3">
        <v>6.0000000000000002E-5</v>
      </c>
      <c r="AI109" s="3">
        <v>0</v>
      </c>
      <c r="AJ109" s="3">
        <v>0</v>
      </c>
      <c r="AK109" s="3">
        <v>0</v>
      </c>
      <c r="AL109" s="5">
        <f>Points[[#This Row],[8+]]-Points[[#This Row],[9+]]</f>
        <v>4.5290000000000052E-2</v>
      </c>
      <c r="AM109" s="5">
        <f>Points[[#This Row],[9+]]-Points[[#This Row],[10+]]</f>
        <v>5.3910000000000013E-2</v>
      </c>
      <c r="AN109" s="5">
        <f>Points[[#This Row],[10+]]-Points[[#This Row],[11+]]</f>
        <v>6.1899999999999955E-2</v>
      </c>
      <c r="AO109" s="5">
        <f>Points[[#This Row],[11+]]-Points[[#This Row],[12+]]</f>
        <v>7.2330000000000005E-2</v>
      </c>
      <c r="AP109" s="5">
        <f>Points[[#This Row],[12+]]-Points[[#This Row],[13+]]</f>
        <v>7.3450000000000015E-2</v>
      </c>
      <c r="AQ109" s="5">
        <f>Points[[#This Row],[13+]]-Points[[#This Row],[14+]]</f>
        <v>7.5570000000000026E-2</v>
      </c>
      <c r="AR109" s="5">
        <f>Points[[#This Row],[14+]]-Points[[#This Row],[15+]]</f>
        <v>7.4999999999999956E-2</v>
      </c>
      <c r="AS109" s="5">
        <f>Points[[#This Row],[15+]]-Points[[#This Row],[16+]]</f>
        <v>7.181000000000004E-2</v>
      </c>
      <c r="AT109" s="5">
        <f>Points[[#This Row],[16+]]-Points[[#This Row],[17+]]</f>
        <v>6.630999999999998E-2</v>
      </c>
      <c r="AU109" s="5">
        <f>Points[[#This Row],[17+]]-Points[[#This Row],[18+]]</f>
        <v>5.9070000000000011E-2</v>
      </c>
      <c r="AV109" s="5">
        <f>Points[[#This Row],[18+]]-Points[[#This Row],[19+]]</f>
        <v>5.0769999999999982E-2</v>
      </c>
      <c r="AW109" s="5">
        <f>Points[[#This Row],[19+]]-Points[[#This Row],[20+]]</f>
        <v>4.4070000000000012E-2</v>
      </c>
      <c r="AX109" s="5">
        <f>Points[[#This Row],[20+]]-Points[[#This Row],[21+]]</f>
        <v>3.3229999999999996E-2</v>
      </c>
      <c r="AY109" s="5">
        <f>Points[[#This Row],[21+]]-Points[[#This Row],[22+]]</f>
        <v>2.5580000000000006E-2</v>
      </c>
      <c r="AZ109" s="5">
        <f>Points[[#This Row],[22+]]-Points[[#This Row],[23+]]</f>
        <v>1.9009999999999999E-2</v>
      </c>
      <c r="BA109" s="5">
        <f>Points[[#This Row],[23+]]-Points[[#This Row],[24+]]</f>
        <v>1.3609999999999997E-2</v>
      </c>
      <c r="BB109" s="5">
        <f>Points[[#This Row],[24+]]-Points[[#This Row],[25+]]</f>
        <v>9.4100000000000017E-3</v>
      </c>
      <c r="BC109" s="5">
        <f>Points[[#This Row],[25+]]-Points[[#This Row],[26+]]</f>
        <v>6.2799999999999991E-3</v>
      </c>
      <c r="BD109" s="5">
        <f>Points[[#This Row],[26+]]-Points[[#This Row],[27+]]</f>
        <v>4.0300000000000006E-3</v>
      </c>
      <c r="BE109" s="5">
        <f>Points[[#This Row],[27+]]-Points[[#This Row],[28+]]</f>
        <v>2.5100000000000001E-3</v>
      </c>
      <c r="BF109" s="5">
        <f>Points[[#This Row],[28+]]-Points[[#This Row],[29+]]</f>
        <v>1.5500000000000002E-3</v>
      </c>
      <c r="BG109" s="5">
        <f>Points[[#This Row],[29+]]-Points[[#This Row],[30+]]</f>
        <v>8.3999999999999993E-4</v>
      </c>
      <c r="BH109" s="5">
        <f>Points[[#This Row],[30+]]-Points[[#This Row],[31+]]</f>
        <v>4.7000000000000004E-4</v>
      </c>
      <c r="BI109" s="5">
        <f>Points[[#This Row],[31+]]-Points[[#This Row],[32+]]</f>
        <v>2.5000000000000001E-4</v>
      </c>
      <c r="BJ109" s="5">
        <f>Points[[#This Row],[32+]]-Points[[#This Row],[33+]]</f>
        <v>1.3000000000000002E-4</v>
      </c>
      <c r="BK109" s="5">
        <f>Points[[#This Row],[33+]]-Points[[#This Row],[34+]]</f>
        <v>6.0000000000000002E-5</v>
      </c>
      <c r="BL109" s="5">
        <f>Points[[#This Row],[34+]]-Points[[#This Row],[35+]]</f>
        <v>6.0000000000000002E-5</v>
      </c>
      <c r="BM109" s="5">
        <f>Points[[#This Row],[35+]]-Points[[#This Row],[40+]]</f>
        <v>0</v>
      </c>
      <c r="BN109" s="5">
        <f>Points[[#This Row],[40+]]-Points[[#This Row],[45+]]</f>
        <v>0</v>
      </c>
    </row>
    <row r="110" spans="1:66" x14ac:dyDescent="0.25">
      <c r="A110" s="10">
        <v>22400723</v>
      </c>
      <c r="B110" s="4" t="s">
        <v>80</v>
      </c>
      <c r="C110" s="4" t="s">
        <v>97</v>
      </c>
      <c r="D110" s="11">
        <v>0.83333333333333337</v>
      </c>
      <c r="E110" s="6" t="str">
        <f>HYPERLINK("https://www.nba.com/stats/player/1630188/boxscores-traditional", "Jalen Smith")</f>
        <v>Jalen Smith</v>
      </c>
      <c r="F110">
        <v>9.6</v>
      </c>
      <c r="G110" s="4">
        <v>3.98</v>
      </c>
      <c r="H110" s="3">
        <v>0.65542</v>
      </c>
      <c r="I110" s="3">
        <v>0.55962000000000001</v>
      </c>
      <c r="J110" s="3">
        <v>0.46017000000000002</v>
      </c>
      <c r="K110" s="3">
        <v>0.36316999999999999</v>
      </c>
      <c r="L110" s="3">
        <v>0.27424999999999999</v>
      </c>
      <c r="M110" s="3">
        <v>0.19766</v>
      </c>
      <c r="N110" s="3">
        <v>0.13350000000000001</v>
      </c>
      <c r="O110" s="3">
        <v>8.6910000000000001E-2</v>
      </c>
      <c r="P110" s="3">
        <v>5.3699999999999998E-2</v>
      </c>
      <c r="Q110" s="3">
        <v>3.1440000000000003E-2</v>
      </c>
      <c r="R110" s="3">
        <v>1.7430000000000001E-2</v>
      </c>
      <c r="S110" s="3">
        <v>9.1400000000000006E-3</v>
      </c>
      <c r="T110" s="3">
        <v>4.5300000000000002E-3</v>
      </c>
      <c r="U110" s="3">
        <v>2.1199999999999999E-3</v>
      </c>
      <c r="V110" s="3">
        <v>8.9999999999999998E-4</v>
      </c>
      <c r="W110" s="3">
        <v>3.8000000000000002E-4</v>
      </c>
      <c r="X110" s="3">
        <v>1.4999999999999999E-4</v>
      </c>
      <c r="Y110" s="3">
        <v>5.0000000000000002E-5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5">
        <f>Points[[#This Row],[8+]]-Points[[#This Row],[9+]]</f>
        <v>9.5799999999999996E-2</v>
      </c>
      <c r="AM110" s="5">
        <f>Points[[#This Row],[9+]]-Points[[#This Row],[10+]]</f>
        <v>9.9449999999999983E-2</v>
      </c>
      <c r="AN110" s="5">
        <f>Points[[#This Row],[10+]]-Points[[#This Row],[11+]]</f>
        <v>9.7000000000000031E-2</v>
      </c>
      <c r="AO110" s="5">
        <f>Points[[#This Row],[11+]]-Points[[#This Row],[12+]]</f>
        <v>8.8919999999999999E-2</v>
      </c>
      <c r="AP110" s="5">
        <f>Points[[#This Row],[12+]]-Points[[#This Row],[13+]]</f>
        <v>7.6589999999999991E-2</v>
      </c>
      <c r="AQ110" s="5">
        <f>Points[[#This Row],[13+]]-Points[[#This Row],[14+]]</f>
        <v>6.4159999999999995E-2</v>
      </c>
      <c r="AR110" s="5">
        <f>Points[[#This Row],[14+]]-Points[[#This Row],[15+]]</f>
        <v>4.6590000000000006E-2</v>
      </c>
      <c r="AS110" s="5">
        <f>Points[[#This Row],[15+]]-Points[[#This Row],[16+]]</f>
        <v>3.3210000000000003E-2</v>
      </c>
      <c r="AT110" s="5">
        <f>Points[[#This Row],[16+]]-Points[[#This Row],[17+]]</f>
        <v>2.2259999999999995E-2</v>
      </c>
      <c r="AU110" s="5">
        <f>Points[[#This Row],[17+]]-Points[[#This Row],[18+]]</f>
        <v>1.4010000000000002E-2</v>
      </c>
      <c r="AV110" s="5">
        <f>Points[[#This Row],[18+]]-Points[[#This Row],[19+]]</f>
        <v>8.2900000000000005E-3</v>
      </c>
      <c r="AW110" s="5">
        <f>Points[[#This Row],[19+]]-Points[[#This Row],[20+]]</f>
        <v>4.6100000000000004E-3</v>
      </c>
      <c r="AX110" s="5">
        <f>Points[[#This Row],[20+]]-Points[[#This Row],[21+]]</f>
        <v>2.4100000000000002E-3</v>
      </c>
      <c r="AY110" s="5">
        <f>Points[[#This Row],[21+]]-Points[[#This Row],[22+]]</f>
        <v>1.2199999999999999E-3</v>
      </c>
      <c r="AZ110" s="5">
        <f>Points[[#This Row],[22+]]-Points[[#This Row],[23+]]</f>
        <v>5.1999999999999995E-4</v>
      </c>
      <c r="BA110" s="5">
        <f>Points[[#This Row],[23+]]-Points[[#This Row],[24+]]</f>
        <v>2.3000000000000003E-4</v>
      </c>
      <c r="BB110" s="5">
        <f>Points[[#This Row],[24+]]-Points[[#This Row],[25+]]</f>
        <v>9.9999999999999991E-5</v>
      </c>
      <c r="BC110" s="5">
        <f>Points[[#This Row],[25+]]-Points[[#This Row],[26+]]</f>
        <v>5.0000000000000002E-5</v>
      </c>
      <c r="BD110" s="5">
        <f>Points[[#This Row],[26+]]-Points[[#This Row],[27+]]</f>
        <v>0</v>
      </c>
      <c r="BE110" s="5">
        <f>Points[[#This Row],[27+]]-Points[[#This Row],[28+]]</f>
        <v>0</v>
      </c>
      <c r="BF110" s="5">
        <f>Points[[#This Row],[28+]]-Points[[#This Row],[29+]]</f>
        <v>0</v>
      </c>
      <c r="BG110" s="5">
        <f>Points[[#This Row],[29+]]-Points[[#This Row],[30+]]</f>
        <v>0</v>
      </c>
      <c r="BH110" s="5">
        <f>Points[[#This Row],[30+]]-Points[[#This Row],[31+]]</f>
        <v>0</v>
      </c>
      <c r="BI110" s="5">
        <f>Points[[#This Row],[31+]]-Points[[#This Row],[32+]]</f>
        <v>0</v>
      </c>
      <c r="BJ110" s="5">
        <f>Points[[#This Row],[32+]]-Points[[#This Row],[33+]]</f>
        <v>0</v>
      </c>
      <c r="BK110" s="5">
        <f>Points[[#This Row],[33+]]-Points[[#This Row],[34+]]</f>
        <v>0</v>
      </c>
      <c r="BL110" s="5">
        <f>Points[[#This Row],[34+]]-Points[[#This Row],[35+]]</f>
        <v>0</v>
      </c>
      <c r="BM110" s="5">
        <f>Points[[#This Row],[35+]]-Points[[#This Row],[40+]]</f>
        <v>0</v>
      </c>
      <c r="BN110" s="5">
        <f>Points[[#This Row],[40+]]-Points[[#This Row],[45+]]</f>
        <v>0</v>
      </c>
    </row>
    <row r="111" spans="1:66" x14ac:dyDescent="0.25">
      <c r="A111" s="10">
        <v>22400723</v>
      </c>
      <c r="B111" s="4" t="s">
        <v>80</v>
      </c>
      <c r="C111" s="4" t="s">
        <v>97</v>
      </c>
      <c r="D111" s="11">
        <v>0.83333333333333337</v>
      </c>
      <c r="E111" s="6" t="str">
        <f>HYPERLINK("https://www.nba.com/stats/player/1628366/boxscores-traditional", "Lonzo Ball")</f>
        <v>Lonzo Ball</v>
      </c>
      <c r="F111">
        <v>10</v>
      </c>
      <c r="G111" s="4">
        <v>4.9800000000000004</v>
      </c>
      <c r="H111" s="3">
        <v>0.65542</v>
      </c>
      <c r="I111" s="3">
        <v>0.57926</v>
      </c>
      <c r="J111" s="3">
        <v>0.5</v>
      </c>
      <c r="K111" s="3">
        <v>0.42074</v>
      </c>
      <c r="L111" s="3">
        <v>0.34458</v>
      </c>
      <c r="M111" s="3">
        <v>0.27424999999999999</v>
      </c>
      <c r="N111" s="3">
        <v>0.21185999999999999</v>
      </c>
      <c r="O111" s="3">
        <v>0.15866</v>
      </c>
      <c r="P111" s="3">
        <v>0.11507000000000001</v>
      </c>
      <c r="Q111" s="3">
        <v>7.9269999999999993E-2</v>
      </c>
      <c r="R111" s="3">
        <v>5.3699999999999998E-2</v>
      </c>
      <c r="S111" s="3">
        <v>3.5150000000000001E-2</v>
      </c>
      <c r="T111" s="3">
        <v>2.222E-2</v>
      </c>
      <c r="U111" s="3">
        <v>1.355E-2</v>
      </c>
      <c r="V111" s="3">
        <v>7.9799999999999992E-3</v>
      </c>
      <c r="W111" s="3">
        <v>4.5300000000000002E-3</v>
      </c>
      <c r="X111" s="3">
        <v>2.48E-3</v>
      </c>
      <c r="Y111" s="3">
        <v>1.31E-3</v>
      </c>
      <c r="Z111" s="3">
        <v>6.6E-4</v>
      </c>
      <c r="AA111" s="3">
        <v>3.2000000000000003E-4</v>
      </c>
      <c r="AB111" s="3">
        <v>1.4999999999999999E-4</v>
      </c>
      <c r="AC111" s="3">
        <v>6.9999999999999994E-5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5">
        <f>Points[[#This Row],[8+]]-Points[[#This Row],[9+]]</f>
        <v>7.6160000000000005E-2</v>
      </c>
      <c r="AM111" s="5">
        <f>Points[[#This Row],[9+]]-Points[[#This Row],[10+]]</f>
        <v>7.9259999999999997E-2</v>
      </c>
      <c r="AN111" s="5">
        <f>Points[[#This Row],[10+]]-Points[[#This Row],[11+]]</f>
        <v>7.9259999999999997E-2</v>
      </c>
      <c r="AO111" s="5">
        <f>Points[[#This Row],[11+]]-Points[[#This Row],[12+]]</f>
        <v>7.6160000000000005E-2</v>
      </c>
      <c r="AP111" s="5">
        <f>Points[[#This Row],[12+]]-Points[[#This Row],[13+]]</f>
        <v>7.0330000000000004E-2</v>
      </c>
      <c r="AQ111" s="5">
        <f>Points[[#This Row],[13+]]-Points[[#This Row],[14+]]</f>
        <v>6.2390000000000001E-2</v>
      </c>
      <c r="AR111" s="5">
        <f>Points[[#This Row],[14+]]-Points[[#This Row],[15+]]</f>
        <v>5.3199999999999997E-2</v>
      </c>
      <c r="AS111" s="5">
        <f>Points[[#This Row],[15+]]-Points[[#This Row],[16+]]</f>
        <v>4.358999999999999E-2</v>
      </c>
      <c r="AT111" s="5">
        <f>Points[[#This Row],[16+]]-Points[[#This Row],[17+]]</f>
        <v>3.5800000000000012E-2</v>
      </c>
      <c r="AU111" s="5">
        <f>Points[[#This Row],[17+]]-Points[[#This Row],[18+]]</f>
        <v>2.5569999999999996E-2</v>
      </c>
      <c r="AV111" s="5">
        <f>Points[[#This Row],[18+]]-Points[[#This Row],[19+]]</f>
        <v>1.8549999999999997E-2</v>
      </c>
      <c r="AW111" s="5">
        <f>Points[[#This Row],[19+]]-Points[[#This Row],[20+]]</f>
        <v>1.2930000000000001E-2</v>
      </c>
      <c r="AX111" s="5">
        <f>Points[[#This Row],[20+]]-Points[[#This Row],[21+]]</f>
        <v>8.6700000000000006E-3</v>
      </c>
      <c r="AY111" s="5">
        <f>Points[[#This Row],[21+]]-Points[[#This Row],[22+]]</f>
        <v>5.5700000000000003E-3</v>
      </c>
      <c r="AZ111" s="5">
        <f>Points[[#This Row],[22+]]-Points[[#This Row],[23+]]</f>
        <v>3.4499999999999991E-3</v>
      </c>
      <c r="BA111" s="5">
        <f>Points[[#This Row],[23+]]-Points[[#This Row],[24+]]</f>
        <v>2.0500000000000002E-3</v>
      </c>
      <c r="BB111" s="5">
        <f>Points[[#This Row],[24+]]-Points[[#This Row],[25+]]</f>
        <v>1.17E-3</v>
      </c>
      <c r="BC111" s="5">
        <f>Points[[#This Row],[25+]]-Points[[#This Row],[26+]]</f>
        <v>6.4999999999999997E-4</v>
      </c>
      <c r="BD111" s="5">
        <f>Points[[#This Row],[26+]]-Points[[#This Row],[27+]]</f>
        <v>3.3999999999999997E-4</v>
      </c>
      <c r="BE111" s="5">
        <f>Points[[#This Row],[27+]]-Points[[#This Row],[28+]]</f>
        <v>1.7000000000000004E-4</v>
      </c>
      <c r="BF111" s="5">
        <f>Points[[#This Row],[28+]]-Points[[#This Row],[29+]]</f>
        <v>7.9999999999999993E-5</v>
      </c>
      <c r="BG111" s="5">
        <f>Points[[#This Row],[29+]]-Points[[#This Row],[30+]]</f>
        <v>6.9999999999999994E-5</v>
      </c>
      <c r="BH111" s="5">
        <f>Points[[#This Row],[30+]]-Points[[#This Row],[31+]]</f>
        <v>0</v>
      </c>
      <c r="BI111" s="5">
        <f>Points[[#This Row],[31+]]-Points[[#This Row],[32+]]</f>
        <v>0</v>
      </c>
      <c r="BJ111" s="5">
        <f>Points[[#This Row],[32+]]-Points[[#This Row],[33+]]</f>
        <v>0</v>
      </c>
      <c r="BK111" s="5">
        <f>Points[[#This Row],[33+]]-Points[[#This Row],[34+]]</f>
        <v>0</v>
      </c>
      <c r="BL111" s="5">
        <f>Points[[#This Row],[34+]]-Points[[#This Row],[35+]]</f>
        <v>0</v>
      </c>
      <c r="BM111" s="5">
        <f>Points[[#This Row],[35+]]-Points[[#This Row],[40+]]</f>
        <v>0</v>
      </c>
      <c r="BN111" s="5">
        <f>Points[[#This Row],[40+]]-Points[[#This Row],[45+]]</f>
        <v>0</v>
      </c>
    </row>
    <row r="112" spans="1:66" x14ac:dyDescent="0.25">
      <c r="A112" s="10">
        <v>22400723</v>
      </c>
      <c r="B112" s="4" t="s">
        <v>97</v>
      </c>
      <c r="C112" s="4" t="s">
        <v>80</v>
      </c>
      <c r="D112" s="11">
        <v>0.83333333333333337</v>
      </c>
      <c r="E112" s="6" t="str">
        <f>HYPERLINK("https://www.nba.com/stats/player/1630162/boxscores-traditional", "Anthony Edwards")</f>
        <v>Anthony Edwards</v>
      </c>
      <c r="F112">
        <v>26.8</v>
      </c>
      <c r="G112" s="4">
        <v>6.4</v>
      </c>
      <c r="H112" s="3">
        <v>0.99836000000000003</v>
      </c>
      <c r="I112" s="3">
        <v>0.99728000000000006</v>
      </c>
      <c r="J112" s="3">
        <v>0.99573</v>
      </c>
      <c r="K112" s="3">
        <v>0.99324000000000001</v>
      </c>
      <c r="L112" s="3">
        <v>0.98956</v>
      </c>
      <c r="M112" s="3">
        <v>0.98460999999999999</v>
      </c>
      <c r="N112" s="3">
        <v>0.97724999999999995</v>
      </c>
      <c r="O112" s="3">
        <v>0.96711999999999998</v>
      </c>
      <c r="P112" s="3">
        <v>0.95448999999999995</v>
      </c>
      <c r="Q112" s="3">
        <v>0.93698999999999999</v>
      </c>
      <c r="R112" s="3">
        <v>0.91620999999999997</v>
      </c>
      <c r="S112" s="3">
        <v>0.88876999999999995</v>
      </c>
      <c r="T112" s="3">
        <v>0.85543000000000002</v>
      </c>
      <c r="U112" s="3">
        <v>0.81859000000000004</v>
      </c>
      <c r="V112" s="3">
        <v>0.77337</v>
      </c>
      <c r="W112" s="3">
        <v>0.72240000000000004</v>
      </c>
      <c r="X112" s="3">
        <v>0.67003000000000001</v>
      </c>
      <c r="Y112" s="3">
        <v>0.61026000000000002</v>
      </c>
      <c r="Z112" s="3">
        <v>0.55171999999999999</v>
      </c>
      <c r="AA112" s="3">
        <v>0.48803000000000002</v>
      </c>
      <c r="AB112" s="3">
        <v>0.42465000000000003</v>
      </c>
      <c r="AC112" s="3">
        <v>0.36692999999999998</v>
      </c>
      <c r="AD112" s="3">
        <v>0.30853999999999998</v>
      </c>
      <c r="AE112" s="3">
        <v>0.25463000000000002</v>
      </c>
      <c r="AF112" s="3">
        <v>0.20896999999999999</v>
      </c>
      <c r="AG112" s="3">
        <v>0.16602</v>
      </c>
      <c r="AH112" s="3">
        <v>0.13136</v>
      </c>
      <c r="AI112" s="3">
        <v>0.10027</v>
      </c>
      <c r="AJ112" s="3">
        <v>1.9699999999999999E-2</v>
      </c>
      <c r="AK112" s="3">
        <v>2.2599999999999999E-3</v>
      </c>
      <c r="AL112" s="5">
        <f>Points[[#This Row],[8+]]-Points[[#This Row],[9+]]</f>
        <v>1.0799999999999699E-3</v>
      </c>
      <c r="AM112" s="5">
        <f>Points[[#This Row],[9+]]-Points[[#This Row],[10+]]</f>
        <v>1.5500000000000513E-3</v>
      </c>
      <c r="AN112" s="5">
        <f>Points[[#This Row],[10+]]-Points[[#This Row],[11+]]</f>
        <v>2.4899999999999922E-3</v>
      </c>
      <c r="AO112" s="5">
        <f>Points[[#This Row],[11+]]-Points[[#This Row],[12+]]</f>
        <v>3.6800000000000166E-3</v>
      </c>
      <c r="AP112" s="5">
        <f>Points[[#This Row],[12+]]-Points[[#This Row],[13+]]</f>
        <v>4.9500000000000099E-3</v>
      </c>
      <c r="AQ112" s="5">
        <f>Points[[#This Row],[13+]]-Points[[#This Row],[14+]]</f>
        <v>7.3600000000000332E-3</v>
      </c>
      <c r="AR112" s="5">
        <f>Points[[#This Row],[14+]]-Points[[#This Row],[15+]]</f>
        <v>1.0129999999999972E-2</v>
      </c>
      <c r="AS112" s="5">
        <f>Points[[#This Row],[15+]]-Points[[#This Row],[16+]]</f>
        <v>1.263000000000003E-2</v>
      </c>
      <c r="AT112" s="5">
        <f>Points[[#This Row],[16+]]-Points[[#This Row],[17+]]</f>
        <v>1.749999999999996E-2</v>
      </c>
      <c r="AU112" s="5">
        <f>Points[[#This Row],[17+]]-Points[[#This Row],[18+]]</f>
        <v>2.0780000000000021E-2</v>
      </c>
      <c r="AV112" s="5">
        <f>Points[[#This Row],[18+]]-Points[[#This Row],[19+]]</f>
        <v>2.744000000000002E-2</v>
      </c>
      <c r="AW112" s="5">
        <f>Points[[#This Row],[19+]]-Points[[#This Row],[20+]]</f>
        <v>3.3339999999999925E-2</v>
      </c>
      <c r="AX112" s="5">
        <f>Points[[#This Row],[20+]]-Points[[#This Row],[21+]]</f>
        <v>3.6839999999999984E-2</v>
      </c>
      <c r="AY112" s="5">
        <f>Points[[#This Row],[21+]]-Points[[#This Row],[22+]]</f>
        <v>4.5220000000000038E-2</v>
      </c>
      <c r="AZ112" s="5">
        <f>Points[[#This Row],[22+]]-Points[[#This Row],[23+]]</f>
        <v>5.096999999999996E-2</v>
      </c>
      <c r="BA112" s="5">
        <f>Points[[#This Row],[23+]]-Points[[#This Row],[24+]]</f>
        <v>5.2370000000000028E-2</v>
      </c>
      <c r="BB112" s="5">
        <f>Points[[#This Row],[24+]]-Points[[#This Row],[25+]]</f>
        <v>5.976999999999999E-2</v>
      </c>
      <c r="BC112" s="5">
        <f>Points[[#This Row],[25+]]-Points[[#This Row],[26+]]</f>
        <v>5.8540000000000036E-2</v>
      </c>
      <c r="BD112" s="5">
        <f>Points[[#This Row],[26+]]-Points[[#This Row],[27+]]</f>
        <v>6.3689999999999969E-2</v>
      </c>
      <c r="BE112" s="5">
        <f>Points[[#This Row],[27+]]-Points[[#This Row],[28+]]</f>
        <v>6.3379999999999992E-2</v>
      </c>
      <c r="BF112" s="5">
        <f>Points[[#This Row],[28+]]-Points[[#This Row],[29+]]</f>
        <v>5.7720000000000049E-2</v>
      </c>
      <c r="BG112" s="5">
        <f>Points[[#This Row],[29+]]-Points[[#This Row],[30+]]</f>
        <v>5.8389999999999997E-2</v>
      </c>
      <c r="BH112" s="5">
        <f>Points[[#This Row],[30+]]-Points[[#This Row],[31+]]</f>
        <v>5.3909999999999958E-2</v>
      </c>
      <c r="BI112" s="5">
        <f>Points[[#This Row],[31+]]-Points[[#This Row],[32+]]</f>
        <v>4.5660000000000034E-2</v>
      </c>
      <c r="BJ112" s="5">
        <f>Points[[#This Row],[32+]]-Points[[#This Row],[33+]]</f>
        <v>4.2949999999999988E-2</v>
      </c>
      <c r="BK112" s="5">
        <f>Points[[#This Row],[33+]]-Points[[#This Row],[34+]]</f>
        <v>3.4659999999999996E-2</v>
      </c>
      <c r="BL112" s="5">
        <f>Points[[#This Row],[34+]]-Points[[#This Row],[35+]]</f>
        <v>3.1090000000000007E-2</v>
      </c>
      <c r="BM112" s="5">
        <f>Points[[#This Row],[35+]]-Points[[#This Row],[40+]]</f>
        <v>8.0570000000000003E-2</v>
      </c>
      <c r="BN112" s="5">
        <f>Points[[#This Row],[40+]]-Points[[#This Row],[45+]]</f>
        <v>1.7439999999999997E-2</v>
      </c>
    </row>
    <row r="113" spans="1:66" x14ac:dyDescent="0.25">
      <c r="A113" s="10">
        <v>22400723</v>
      </c>
      <c r="B113" s="4" t="s">
        <v>97</v>
      </c>
      <c r="C113" s="4" t="s">
        <v>80</v>
      </c>
      <c r="D113" s="11">
        <v>0.83333333333333337</v>
      </c>
      <c r="E113" s="6" t="str">
        <f>HYPERLINK("https://www.nba.com/stats/player/203944/boxscores-traditional", "Julius Randle")</f>
        <v>Julius Randle</v>
      </c>
      <c r="F113">
        <v>17.8</v>
      </c>
      <c r="G113" s="4">
        <v>7.4939999999999998</v>
      </c>
      <c r="H113" s="3">
        <v>0.90490000000000004</v>
      </c>
      <c r="I113" s="3">
        <v>0.879</v>
      </c>
      <c r="J113" s="3">
        <v>0.85082999999999998</v>
      </c>
      <c r="K113" s="3">
        <v>0.81859000000000004</v>
      </c>
      <c r="L113" s="3">
        <v>0.77934999999999999</v>
      </c>
      <c r="M113" s="3">
        <v>0.73890999999999996</v>
      </c>
      <c r="N113" s="3">
        <v>0.69496999999999998</v>
      </c>
      <c r="O113" s="3">
        <v>0.64431000000000005</v>
      </c>
      <c r="P113" s="3">
        <v>0.59482999999999997</v>
      </c>
      <c r="Q113" s="3">
        <v>0.54379999999999995</v>
      </c>
      <c r="R113" s="3">
        <v>0.48803000000000002</v>
      </c>
      <c r="S113" s="3">
        <v>0.43643999999999999</v>
      </c>
      <c r="T113" s="3">
        <v>0.38590999999999998</v>
      </c>
      <c r="U113" s="3">
        <v>0.33360000000000001</v>
      </c>
      <c r="V113" s="3">
        <v>0.28774</v>
      </c>
      <c r="W113" s="3">
        <v>0.24510000000000001</v>
      </c>
      <c r="X113" s="3">
        <v>0.20327000000000001</v>
      </c>
      <c r="Y113" s="3">
        <v>0.16853000000000001</v>
      </c>
      <c r="Z113" s="3">
        <v>0.13786000000000001</v>
      </c>
      <c r="AA113" s="3">
        <v>0.10935</v>
      </c>
      <c r="AB113" s="3">
        <v>8.6910000000000001E-2</v>
      </c>
      <c r="AC113" s="3">
        <v>6.8110000000000004E-2</v>
      </c>
      <c r="AD113" s="3">
        <v>5.1549999999999999E-2</v>
      </c>
      <c r="AE113" s="3">
        <v>3.9199999999999999E-2</v>
      </c>
      <c r="AF113" s="3">
        <v>2.938E-2</v>
      </c>
      <c r="AG113" s="3">
        <v>2.1180000000000001E-2</v>
      </c>
      <c r="AH113" s="3">
        <v>1.5389999999999999E-2</v>
      </c>
      <c r="AI113" s="3">
        <v>1.072E-2</v>
      </c>
      <c r="AJ113" s="3">
        <v>1.5399999999999999E-3</v>
      </c>
      <c r="AK113" s="3">
        <v>1.3999999999999999E-4</v>
      </c>
      <c r="AL113" s="5">
        <f>Points[[#This Row],[8+]]-Points[[#This Row],[9+]]</f>
        <v>2.5900000000000034E-2</v>
      </c>
      <c r="AM113" s="5">
        <f>Points[[#This Row],[9+]]-Points[[#This Row],[10+]]</f>
        <v>2.8170000000000028E-2</v>
      </c>
      <c r="AN113" s="5">
        <f>Points[[#This Row],[10+]]-Points[[#This Row],[11+]]</f>
        <v>3.2239999999999935E-2</v>
      </c>
      <c r="AO113" s="5">
        <f>Points[[#This Row],[11+]]-Points[[#This Row],[12+]]</f>
        <v>3.9240000000000053E-2</v>
      </c>
      <c r="AP113" s="5">
        <f>Points[[#This Row],[12+]]-Points[[#This Row],[13+]]</f>
        <v>4.0440000000000031E-2</v>
      </c>
      <c r="AQ113" s="5">
        <f>Points[[#This Row],[13+]]-Points[[#This Row],[14+]]</f>
        <v>4.3939999999999979E-2</v>
      </c>
      <c r="AR113" s="5">
        <f>Points[[#This Row],[14+]]-Points[[#This Row],[15+]]</f>
        <v>5.0659999999999927E-2</v>
      </c>
      <c r="AS113" s="5">
        <f>Points[[#This Row],[15+]]-Points[[#This Row],[16+]]</f>
        <v>4.9480000000000079E-2</v>
      </c>
      <c r="AT113" s="5">
        <f>Points[[#This Row],[16+]]-Points[[#This Row],[17+]]</f>
        <v>5.103000000000002E-2</v>
      </c>
      <c r="AU113" s="5">
        <f>Points[[#This Row],[17+]]-Points[[#This Row],[18+]]</f>
        <v>5.5769999999999931E-2</v>
      </c>
      <c r="AV113" s="5">
        <f>Points[[#This Row],[18+]]-Points[[#This Row],[19+]]</f>
        <v>5.1590000000000025E-2</v>
      </c>
      <c r="AW113" s="5">
        <f>Points[[#This Row],[19+]]-Points[[#This Row],[20+]]</f>
        <v>5.0530000000000019E-2</v>
      </c>
      <c r="AX113" s="5">
        <f>Points[[#This Row],[20+]]-Points[[#This Row],[21+]]</f>
        <v>5.2309999999999968E-2</v>
      </c>
      <c r="AY113" s="5">
        <f>Points[[#This Row],[21+]]-Points[[#This Row],[22+]]</f>
        <v>4.5860000000000012E-2</v>
      </c>
      <c r="AZ113" s="5">
        <f>Points[[#This Row],[22+]]-Points[[#This Row],[23+]]</f>
        <v>4.2639999999999983E-2</v>
      </c>
      <c r="BA113" s="5">
        <f>Points[[#This Row],[23+]]-Points[[#This Row],[24+]]</f>
        <v>4.1830000000000006E-2</v>
      </c>
      <c r="BB113" s="5">
        <f>Points[[#This Row],[24+]]-Points[[#This Row],[25+]]</f>
        <v>3.4739999999999993E-2</v>
      </c>
      <c r="BC113" s="5">
        <f>Points[[#This Row],[25+]]-Points[[#This Row],[26+]]</f>
        <v>3.0670000000000003E-2</v>
      </c>
      <c r="BD113" s="5">
        <f>Points[[#This Row],[26+]]-Points[[#This Row],[27+]]</f>
        <v>2.8510000000000008E-2</v>
      </c>
      <c r="BE113" s="5">
        <f>Points[[#This Row],[27+]]-Points[[#This Row],[28+]]</f>
        <v>2.2440000000000002E-2</v>
      </c>
      <c r="BF113" s="5">
        <f>Points[[#This Row],[28+]]-Points[[#This Row],[29+]]</f>
        <v>1.8799999999999997E-2</v>
      </c>
      <c r="BG113" s="5">
        <f>Points[[#This Row],[29+]]-Points[[#This Row],[30+]]</f>
        <v>1.6560000000000005E-2</v>
      </c>
      <c r="BH113" s="5">
        <f>Points[[#This Row],[30+]]-Points[[#This Row],[31+]]</f>
        <v>1.235E-2</v>
      </c>
      <c r="BI113" s="5">
        <f>Points[[#This Row],[31+]]-Points[[#This Row],[32+]]</f>
        <v>9.8199999999999989E-3</v>
      </c>
      <c r="BJ113" s="5">
        <f>Points[[#This Row],[32+]]-Points[[#This Row],[33+]]</f>
        <v>8.199999999999999E-3</v>
      </c>
      <c r="BK113" s="5">
        <f>Points[[#This Row],[33+]]-Points[[#This Row],[34+]]</f>
        <v>5.7900000000000017E-3</v>
      </c>
      <c r="BL113" s="5">
        <f>Points[[#This Row],[34+]]-Points[[#This Row],[35+]]</f>
        <v>4.6699999999999988E-3</v>
      </c>
      <c r="BM113" s="5">
        <f>Points[[#This Row],[35+]]-Points[[#This Row],[40+]]</f>
        <v>9.1800000000000007E-3</v>
      </c>
      <c r="BN113" s="5">
        <f>Points[[#This Row],[40+]]-Points[[#This Row],[45+]]</f>
        <v>1.4E-3</v>
      </c>
    </row>
    <row r="114" spans="1:66" x14ac:dyDescent="0.25">
      <c r="A114" s="10">
        <v>22400723</v>
      </c>
      <c r="B114" s="4" t="s">
        <v>97</v>
      </c>
      <c r="C114" s="4" t="s">
        <v>80</v>
      </c>
      <c r="D114" s="11">
        <v>0.83333333333333337</v>
      </c>
      <c r="E114" s="6" t="str">
        <f>HYPERLINK("https://www.nba.com/stats/player/1628978/boxscores-traditional", "Donte DiVincenzo")</f>
        <v>Donte DiVincenzo</v>
      </c>
      <c r="F114">
        <v>18</v>
      </c>
      <c r="G114" s="4">
        <v>7.8230000000000004</v>
      </c>
      <c r="H114" s="3">
        <v>0.89973000000000003</v>
      </c>
      <c r="I114" s="3">
        <v>0.87492999999999999</v>
      </c>
      <c r="J114" s="3">
        <v>0.84614</v>
      </c>
      <c r="K114" s="3">
        <v>0.81327000000000005</v>
      </c>
      <c r="L114" s="3">
        <v>0.77934999999999999</v>
      </c>
      <c r="M114" s="3">
        <v>0.73890999999999996</v>
      </c>
      <c r="N114" s="3">
        <v>0.69496999999999998</v>
      </c>
      <c r="O114" s="3">
        <v>0.64802999999999999</v>
      </c>
      <c r="P114" s="3">
        <v>0.60257000000000005</v>
      </c>
      <c r="Q114" s="3">
        <v>0.55171999999999999</v>
      </c>
      <c r="R114" s="3">
        <v>0.5</v>
      </c>
      <c r="S114" s="3">
        <v>0.44828000000000001</v>
      </c>
      <c r="T114" s="3">
        <v>0.39743000000000001</v>
      </c>
      <c r="U114" s="3">
        <v>0.35197000000000001</v>
      </c>
      <c r="V114" s="3">
        <v>0.30503000000000002</v>
      </c>
      <c r="W114" s="3">
        <v>0.26108999999999999</v>
      </c>
      <c r="X114" s="3">
        <v>0.22065000000000001</v>
      </c>
      <c r="Y114" s="3">
        <v>0.18673000000000001</v>
      </c>
      <c r="Z114" s="3">
        <v>0.15386</v>
      </c>
      <c r="AA114" s="3">
        <v>0.12506999999999999</v>
      </c>
      <c r="AB114" s="3">
        <v>0.10027</v>
      </c>
      <c r="AC114" s="3">
        <v>7.9269999999999993E-2</v>
      </c>
      <c r="AD114" s="3">
        <v>6.3009999999999997E-2</v>
      </c>
      <c r="AE114" s="3">
        <v>4.8460000000000003E-2</v>
      </c>
      <c r="AF114" s="3">
        <v>3.6729999999999999E-2</v>
      </c>
      <c r="AG114" s="3">
        <v>2.743E-2</v>
      </c>
      <c r="AH114" s="3">
        <v>2.018E-2</v>
      </c>
      <c r="AI114" s="3">
        <v>1.4999999999999999E-2</v>
      </c>
      <c r="AJ114" s="3">
        <v>2.48E-3</v>
      </c>
      <c r="AK114" s="3">
        <v>2.7999999999999998E-4</v>
      </c>
      <c r="AL114" s="5">
        <f>Points[[#This Row],[8+]]-Points[[#This Row],[9+]]</f>
        <v>2.4800000000000044E-2</v>
      </c>
      <c r="AM114" s="5">
        <f>Points[[#This Row],[9+]]-Points[[#This Row],[10+]]</f>
        <v>2.8789999999999982E-2</v>
      </c>
      <c r="AN114" s="5">
        <f>Points[[#This Row],[10+]]-Points[[#This Row],[11+]]</f>
        <v>3.2869999999999955E-2</v>
      </c>
      <c r="AO114" s="5">
        <f>Points[[#This Row],[11+]]-Points[[#This Row],[12+]]</f>
        <v>3.3920000000000061E-2</v>
      </c>
      <c r="AP114" s="5">
        <f>Points[[#This Row],[12+]]-Points[[#This Row],[13+]]</f>
        <v>4.0440000000000031E-2</v>
      </c>
      <c r="AQ114" s="5">
        <f>Points[[#This Row],[13+]]-Points[[#This Row],[14+]]</f>
        <v>4.3939999999999979E-2</v>
      </c>
      <c r="AR114" s="5">
        <f>Points[[#This Row],[14+]]-Points[[#This Row],[15+]]</f>
        <v>4.6939999999999982E-2</v>
      </c>
      <c r="AS114" s="5">
        <f>Points[[#This Row],[15+]]-Points[[#This Row],[16+]]</f>
        <v>4.5459999999999945E-2</v>
      </c>
      <c r="AT114" s="5">
        <f>Points[[#This Row],[16+]]-Points[[#This Row],[17+]]</f>
        <v>5.0850000000000062E-2</v>
      </c>
      <c r="AU114" s="5">
        <f>Points[[#This Row],[17+]]-Points[[#This Row],[18+]]</f>
        <v>5.1719999999999988E-2</v>
      </c>
      <c r="AV114" s="5">
        <f>Points[[#This Row],[18+]]-Points[[#This Row],[19+]]</f>
        <v>5.1719999999999988E-2</v>
      </c>
      <c r="AW114" s="5">
        <f>Points[[#This Row],[19+]]-Points[[#This Row],[20+]]</f>
        <v>5.0850000000000006E-2</v>
      </c>
      <c r="AX114" s="5">
        <f>Points[[#This Row],[20+]]-Points[[#This Row],[21+]]</f>
        <v>4.546E-2</v>
      </c>
      <c r="AY114" s="5">
        <f>Points[[#This Row],[21+]]-Points[[#This Row],[22+]]</f>
        <v>4.6939999999999982E-2</v>
      </c>
      <c r="AZ114" s="5">
        <f>Points[[#This Row],[22+]]-Points[[#This Row],[23+]]</f>
        <v>4.3940000000000035E-2</v>
      </c>
      <c r="BA114" s="5">
        <f>Points[[#This Row],[23+]]-Points[[#This Row],[24+]]</f>
        <v>4.0439999999999976E-2</v>
      </c>
      <c r="BB114" s="5">
        <f>Points[[#This Row],[24+]]-Points[[#This Row],[25+]]</f>
        <v>3.3920000000000006E-2</v>
      </c>
      <c r="BC114" s="5">
        <f>Points[[#This Row],[25+]]-Points[[#This Row],[26+]]</f>
        <v>3.287000000000001E-2</v>
      </c>
      <c r="BD114" s="5">
        <f>Points[[#This Row],[26+]]-Points[[#This Row],[27+]]</f>
        <v>2.879000000000001E-2</v>
      </c>
      <c r="BE114" s="5">
        <f>Points[[#This Row],[27+]]-Points[[#This Row],[28+]]</f>
        <v>2.4799999999999989E-2</v>
      </c>
      <c r="BF114" s="5">
        <f>Points[[#This Row],[28+]]-Points[[#This Row],[29+]]</f>
        <v>2.1000000000000005E-2</v>
      </c>
      <c r="BG114" s="5">
        <f>Points[[#This Row],[29+]]-Points[[#This Row],[30+]]</f>
        <v>1.6259999999999997E-2</v>
      </c>
      <c r="BH114" s="5">
        <f>Points[[#This Row],[30+]]-Points[[#This Row],[31+]]</f>
        <v>1.4549999999999993E-2</v>
      </c>
      <c r="BI114" s="5">
        <f>Points[[#This Row],[31+]]-Points[[#This Row],[32+]]</f>
        <v>1.1730000000000004E-2</v>
      </c>
      <c r="BJ114" s="5">
        <f>Points[[#This Row],[32+]]-Points[[#This Row],[33+]]</f>
        <v>9.2999999999999992E-3</v>
      </c>
      <c r="BK114" s="5">
        <f>Points[[#This Row],[33+]]-Points[[#This Row],[34+]]</f>
        <v>7.2499999999999995E-3</v>
      </c>
      <c r="BL114" s="5">
        <f>Points[[#This Row],[34+]]-Points[[#This Row],[35+]]</f>
        <v>5.1800000000000006E-3</v>
      </c>
      <c r="BM114" s="5">
        <f>Points[[#This Row],[35+]]-Points[[#This Row],[40+]]</f>
        <v>1.252E-2</v>
      </c>
      <c r="BN114" s="5">
        <f>Points[[#This Row],[40+]]-Points[[#This Row],[45+]]</f>
        <v>2.2000000000000001E-3</v>
      </c>
    </row>
    <row r="115" spans="1:66" x14ac:dyDescent="0.25">
      <c r="A115" s="10">
        <v>22400723</v>
      </c>
      <c r="B115" s="4" t="s">
        <v>97</v>
      </c>
      <c r="C115" s="4" t="s">
        <v>80</v>
      </c>
      <c r="D115" s="11">
        <v>0.83333333333333337</v>
      </c>
      <c r="E115" s="6" t="str">
        <f>HYPERLINK("https://www.nba.com/stats/player/203497/boxscores-traditional", "Rudy Gobert")</f>
        <v>Rudy Gobert</v>
      </c>
      <c r="F115">
        <v>14.6</v>
      </c>
      <c r="G115" s="4">
        <v>5.4260000000000002</v>
      </c>
      <c r="H115" s="3">
        <v>0.88876999999999995</v>
      </c>
      <c r="I115" s="3">
        <v>0.84848999999999997</v>
      </c>
      <c r="J115" s="3">
        <v>0.80234000000000005</v>
      </c>
      <c r="K115" s="3">
        <v>0.74536999999999998</v>
      </c>
      <c r="L115" s="3">
        <v>0.68439000000000005</v>
      </c>
      <c r="M115" s="3">
        <v>0.61409000000000002</v>
      </c>
      <c r="N115" s="3">
        <v>0.54379999999999995</v>
      </c>
      <c r="O115" s="3">
        <v>0.47210000000000002</v>
      </c>
      <c r="P115" s="3">
        <v>0.39743000000000001</v>
      </c>
      <c r="Q115" s="3">
        <v>0.32996999999999999</v>
      </c>
      <c r="R115" s="3">
        <v>0.26434999999999997</v>
      </c>
      <c r="S115" s="3">
        <v>0.20896999999999999</v>
      </c>
      <c r="T115" s="3">
        <v>0.15866</v>
      </c>
      <c r="U115" s="3">
        <v>0.11899999999999999</v>
      </c>
      <c r="V115" s="3">
        <v>8.6910000000000001E-2</v>
      </c>
      <c r="W115" s="3">
        <v>6.0569999999999999E-2</v>
      </c>
      <c r="X115" s="3">
        <v>4.1820000000000003E-2</v>
      </c>
      <c r="Y115" s="3">
        <v>2.743E-2</v>
      </c>
      <c r="Z115" s="3">
        <v>1.7860000000000001E-2</v>
      </c>
      <c r="AA115" s="3">
        <v>1.1010000000000001E-2</v>
      </c>
      <c r="AB115" s="3">
        <v>6.7600000000000004E-3</v>
      </c>
      <c r="AC115" s="3">
        <v>4.0200000000000001E-3</v>
      </c>
      <c r="AD115" s="3">
        <v>2.2599999999999999E-3</v>
      </c>
      <c r="AE115" s="3">
        <v>1.2600000000000001E-3</v>
      </c>
      <c r="AF115" s="3">
        <v>6.6E-4</v>
      </c>
      <c r="AG115" s="3">
        <v>3.5E-4</v>
      </c>
      <c r="AH115" s="3">
        <v>1.7000000000000001E-4</v>
      </c>
      <c r="AI115" s="3">
        <v>8.0000000000000007E-5</v>
      </c>
      <c r="AJ115" s="3">
        <v>0</v>
      </c>
      <c r="AK115" s="3">
        <v>0</v>
      </c>
      <c r="AL115" s="5">
        <f>Points[[#This Row],[8+]]-Points[[#This Row],[9+]]</f>
        <v>4.0279999999999982E-2</v>
      </c>
      <c r="AM115" s="5">
        <f>Points[[#This Row],[9+]]-Points[[#This Row],[10+]]</f>
        <v>4.6149999999999913E-2</v>
      </c>
      <c r="AN115" s="5">
        <f>Points[[#This Row],[10+]]-Points[[#This Row],[11+]]</f>
        <v>5.6970000000000076E-2</v>
      </c>
      <c r="AO115" s="5">
        <f>Points[[#This Row],[11+]]-Points[[#This Row],[12+]]</f>
        <v>6.0979999999999923E-2</v>
      </c>
      <c r="AP115" s="5">
        <f>Points[[#This Row],[12+]]-Points[[#This Row],[13+]]</f>
        <v>7.0300000000000029E-2</v>
      </c>
      <c r="AQ115" s="5">
        <f>Points[[#This Row],[13+]]-Points[[#This Row],[14+]]</f>
        <v>7.0290000000000075E-2</v>
      </c>
      <c r="AR115" s="5">
        <f>Points[[#This Row],[14+]]-Points[[#This Row],[15+]]</f>
        <v>7.169999999999993E-2</v>
      </c>
      <c r="AS115" s="5">
        <f>Points[[#This Row],[15+]]-Points[[#This Row],[16+]]</f>
        <v>7.4670000000000014E-2</v>
      </c>
      <c r="AT115" s="5">
        <f>Points[[#This Row],[16+]]-Points[[#This Row],[17+]]</f>
        <v>6.746000000000002E-2</v>
      </c>
      <c r="AU115" s="5">
        <f>Points[[#This Row],[17+]]-Points[[#This Row],[18+]]</f>
        <v>6.5620000000000012E-2</v>
      </c>
      <c r="AV115" s="5">
        <f>Points[[#This Row],[18+]]-Points[[#This Row],[19+]]</f>
        <v>5.5379999999999985E-2</v>
      </c>
      <c r="AW115" s="5">
        <f>Points[[#This Row],[19+]]-Points[[#This Row],[20+]]</f>
        <v>5.0309999999999994E-2</v>
      </c>
      <c r="AX115" s="5">
        <f>Points[[#This Row],[20+]]-Points[[#This Row],[21+]]</f>
        <v>3.9660000000000001E-2</v>
      </c>
      <c r="AY115" s="5">
        <f>Points[[#This Row],[21+]]-Points[[#This Row],[22+]]</f>
        <v>3.2089999999999994E-2</v>
      </c>
      <c r="AZ115" s="5">
        <f>Points[[#This Row],[22+]]-Points[[#This Row],[23+]]</f>
        <v>2.6340000000000002E-2</v>
      </c>
      <c r="BA115" s="5">
        <f>Points[[#This Row],[23+]]-Points[[#This Row],[24+]]</f>
        <v>1.8749999999999996E-2</v>
      </c>
      <c r="BB115" s="5">
        <f>Points[[#This Row],[24+]]-Points[[#This Row],[25+]]</f>
        <v>1.4390000000000003E-2</v>
      </c>
      <c r="BC115" s="5">
        <f>Points[[#This Row],[25+]]-Points[[#This Row],[26+]]</f>
        <v>9.5699999999999986E-3</v>
      </c>
      <c r="BD115" s="5">
        <f>Points[[#This Row],[26+]]-Points[[#This Row],[27+]]</f>
        <v>6.8500000000000002E-3</v>
      </c>
      <c r="BE115" s="5">
        <f>Points[[#This Row],[27+]]-Points[[#This Row],[28+]]</f>
        <v>4.2500000000000003E-3</v>
      </c>
      <c r="BF115" s="5">
        <f>Points[[#This Row],[28+]]-Points[[#This Row],[29+]]</f>
        <v>2.7400000000000002E-3</v>
      </c>
      <c r="BG115" s="5">
        <f>Points[[#This Row],[29+]]-Points[[#This Row],[30+]]</f>
        <v>1.7600000000000003E-3</v>
      </c>
      <c r="BH115" s="5">
        <f>Points[[#This Row],[30+]]-Points[[#This Row],[31+]]</f>
        <v>9.999999999999998E-4</v>
      </c>
      <c r="BI115" s="5">
        <f>Points[[#This Row],[31+]]-Points[[#This Row],[32+]]</f>
        <v>6.0000000000000006E-4</v>
      </c>
      <c r="BJ115" s="5">
        <f>Points[[#This Row],[32+]]-Points[[#This Row],[33+]]</f>
        <v>3.1E-4</v>
      </c>
      <c r="BK115" s="5">
        <f>Points[[#This Row],[33+]]-Points[[#This Row],[34+]]</f>
        <v>1.7999999999999998E-4</v>
      </c>
      <c r="BL115" s="5">
        <f>Points[[#This Row],[34+]]-Points[[#This Row],[35+]]</f>
        <v>9.0000000000000006E-5</v>
      </c>
      <c r="BM115" s="5">
        <f>Points[[#This Row],[35+]]-Points[[#This Row],[40+]]</f>
        <v>8.0000000000000007E-5</v>
      </c>
      <c r="BN115" s="5">
        <f>Points[[#This Row],[40+]]-Points[[#This Row],[45+]]</f>
        <v>0</v>
      </c>
    </row>
    <row r="116" spans="1:66" x14ac:dyDescent="0.25">
      <c r="A116" s="10">
        <v>22400723</v>
      </c>
      <c r="B116" s="4" t="s">
        <v>97</v>
      </c>
      <c r="C116" s="4" t="s">
        <v>80</v>
      </c>
      <c r="D116" s="11">
        <v>0.83333333333333337</v>
      </c>
      <c r="E116" s="6" t="str">
        <f>HYPERLINK("https://www.nba.com/stats/player/1629675/boxscores-traditional", "Naz Reid")</f>
        <v>Naz Reid</v>
      </c>
      <c r="F116">
        <v>15.4</v>
      </c>
      <c r="G116" s="4">
        <v>7.6319999999999997</v>
      </c>
      <c r="H116" s="3">
        <v>0.83398000000000005</v>
      </c>
      <c r="I116" s="3">
        <v>0.79954999999999998</v>
      </c>
      <c r="J116" s="3">
        <v>0.76114999999999999</v>
      </c>
      <c r="K116" s="3">
        <v>0.71904000000000001</v>
      </c>
      <c r="L116" s="3">
        <v>0.67364000000000002</v>
      </c>
      <c r="M116" s="3">
        <v>0.62172000000000005</v>
      </c>
      <c r="N116" s="3">
        <v>0.57142000000000004</v>
      </c>
      <c r="O116" s="3">
        <v>0.51993999999999996</v>
      </c>
      <c r="P116" s="3">
        <v>0.46811999999999998</v>
      </c>
      <c r="Q116" s="3">
        <v>0.41682999999999998</v>
      </c>
      <c r="R116" s="3">
        <v>0.36692999999999998</v>
      </c>
      <c r="S116" s="3">
        <v>0.31918000000000002</v>
      </c>
      <c r="T116" s="3">
        <v>0.27424999999999999</v>
      </c>
      <c r="U116" s="3">
        <v>0.23269999999999999</v>
      </c>
      <c r="V116" s="3">
        <v>0.19489000000000001</v>
      </c>
      <c r="W116" s="3">
        <v>0.15866</v>
      </c>
      <c r="X116" s="3">
        <v>0.12923999999999999</v>
      </c>
      <c r="Y116" s="3">
        <v>0.10383000000000001</v>
      </c>
      <c r="Z116" s="3">
        <v>8.226E-2</v>
      </c>
      <c r="AA116" s="3">
        <v>6.4259999999999998E-2</v>
      </c>
      <c r="AB116" s="3">
        <v>4.947E-2</v>
      </c>
      <c r="AC116" s="3">
        <v>3.7539999999999997E-2</v>
      </c>
      <c r="AD116" s="3">
        <v>2.8070000000000001E-2</v>
      </c>
      <c r="AE116" s="3">
        <v>2.068E-2</v>
      </c>
      <c r="AF116" s="3">
        <v>1.4630000000000001E-2</v>
      </c>
      <c r="AG116" s="3">
        <v>1.044E-2</v>
      </c>
      <c r="AH116" s="3">
        <v>7.3400000000000002E-3</v>
      </c>
      <c r="AI116" s="3">
        <v>5.0800000000000003E-3</v>
      </c>
      <c r="AJ116" s="3">
        <v>6.4000000000000005E-4</v>
      </c>
      <c r="AK116" s="3">
        <v>5.0000000000000002E-5</v>
      </c>
      <c r="AL116" s="5">
        <f>Points[[#This Row],[8+]]-Points[[#This Row],[9+]]</f>
        <v>3.4430000000000072E-2</v>
      </c>
      <c r="AM116" s="5">
        <f>Points[[#This Row],[9+]]-Points[[#This Row],[10+]]</f>
        <v>3.839999999999999E-2</v>
      </c>
      <c r="AN116" s="5">
        <f>Points[[#This Row],[10+]]-Points[[#This Row],[11+]]</f>
        <v>4.2109999999999981E-2</v>
      </c>
      <c r="AO116" s="5">
        <f>Points[[#This Row],[11+]]-Points[[#This Row],[12+]]</f>
        <v>4.5399999999999996E-2</v>
      </c>
      <c r="AP116" s="5">
        <f>Points[[#This Row],[12+]]-Points[[#This Row],[13+]]</f>
        <v>5.1919999999999966E-2</v>
      </c>
      <c r="AQ116" s="5">
        <f>Points[[#This Row],[13+]]-Points[[#This Row],[14+]]</f>
        <v>5.0300000000000011E-2</v>
      </c>
      <c r="AR116" s="5">
        <f>Points[[#This Row],[14+]]-Points[[#This Row],[15+]]</f>
        <v>5.1480000000000081E-2</v>
      </c>
      <c r="AS116" s="5">
        <f>Points[[#This Row],[15+]]-Points[[#This Row],[16+]]</f>
        <v>5.1819999999999977E-2</v>
      </c>
      <c r="AT116" s="5">
        <f>Points[[#This Row],[16+]]-Points[[#This Row],[17+]]</f>
        <v>5.1290000000000002E-2</v>
      </c>
      <c r="AU116" s="5">
        <f>Points[[#This Row],[17+]]-Points[[#This Row],[18+]]</f>
        <v>4.99E-2</v>
      </c>
      <c r="AV116" s="5">
        <f>Points[[#This Row],[18+]]-Points[[#This Row],[19+]]</f>
        <v>4.7749999999999959E-2</v>
      </c>
      <c r="AW116" s="5">
        <f>Points[[#This Row],[19+]]-Points[[#This Row],[20+]]</f>
        <v>4.4930000000000025E-2</v>
      </c>
      <c r="AX116" s="5">
        <f>Points[[#This Row],[20+]]-Points[[#This Row],[21+]]</f>
        <v>4.1550000000000004E-2</v>
      </c>
      <c r="AY116" s="5">
        <f>Points[[#This Row],[21+]]-Points[[#This Row],[22+]]</f>
        <v>3.7809999999999983E-2</v>
      </c>
      <c r="AZ116" s="5">
        <f>Points[[#This Row],[22+]]-Points[[#This Row],[23+]]</f>
        <v>3.6230000000000012E-2</v>
      </c>
      <c r="BA116" s="5">
        <f>Points[[#This Row],[23+]]-Points[[#This Row],[24+]]</f>
        <v>2.9420000000000002E-2</v>
      </c>
      <c r="BB116" s="5">
        <f>Points[[#This Row],[24+]]-Points[[#This Row],[25+]]</f>
        <v>2.5409999999999988E-2</v>
      </c>
      <c r="BC116" s="5">
        <f>Points[[#This Row],[25+]]-Points[[#This Row],[26+]]</f>
        <v>2.1570000000000006E-2</v>
      </c>
      <c r="BD116" s="5">
        <f>Points[[#This Row],[26+]]-Points[[#This Row],[27+]]</f>
        <v>1.8000000000000002E-2</v>
      </c>
      <c r="BE116" s="5">
        <f>Points[[#This Row],[27+]]-Points[[#This Row],[28+]]</f>
        <v>1.4789999999999998E-2</v>
      </c>
      <c r="BF116" s="5">
        <f>Points[[#This Row],[28+]]-Points[[#This Row],[29+]]</f>
        <v>1.1930000000000003E-2</v>
      </c>
      <c r="BG116" s="5">
        <f>Points[[#This Row],[29+]]-Points[[#This Row],[30+]]</f>
        <v>9.4699999999999958E-3</v>
      </c>
      <c r="BH116" s="5">
        <f>Points[[#This Row],[30+]]-Points[[#This Row],[31+]]</f>
        <v>7.3900000000000007E-3</v>
      </c>
      <c r="BI116" s="5">
        <f>Points[[#This Row],[31+]]-Points[[#This Row],[32+]]</f>
        <v>6.0499999999999998E-3</v>
      </c>
      <c r="BJ116" s="5">
        <f>Points[[#This Row],[32+]]-Points[[#This Row],[33+]]</f>
        <v>4.190000000000001E-3</v>
      </c>
      <c r="BK116" s="5">
        <f>Points[[#This Row],[33+]]-Points[[#This Row],[34+]]</f>
        <v>3.0999999999999995E-3</v>
      </c>
      <c r="BL116" s="5">
        <f>Points[[#This Row],[34+]]-Points[[#This Row],[35+]]</f>
        <v>2.2599999999999999E-3</v>
      </c>
      <c r="BM116" s="5">
        <f>Points[[#This Row],[35+]]-Points[[#This Row],[40+]]</f>
        <v>4.4400000000000004E-3</v>
      </c>
      <c r="BN116" s="5">
        <f>Points[[#This Row],[40+]]-Points[[#This Row],[45+]]</f>
        <v>5.9000000000000003E-4</v>
      </c>
    </row>
    <row r="117" spans="1:66" x14ac:dyDescent="0.25">
      <c r="A117" s="10">
        <v>22400723</v>
      </c>
      <c r="B117" s="4" t="s">
        <v>97</v>
      </c>
      <c r="C117" s="4" t="s">
        <v>80</v>
      </c>
      <c r="D117" s="11">
        <v>0.83333333333333337</v>
      </c>
      <c r="E117" s="6" t="str">
        <f>HYPERLINK("https://www.nba.com/stats/player/1630183/boxscores-traditional", "Jaden McDaniels")</f>
        <v>Jaden McDaniels</v>
      </c>
      <c r="F117">
        <v>14.6</v>
      </c>
      <c r="G117" s="4">
        <v>7.2</v>
      </c>
      <c r="H117" s="3">
        <v>0.82121</v>
      </c>
      <c r="I117" s="3">
        <v>0.7823</v>
      </c>
      <c r="J117" s="3">
        <v>0.73890999999999996</v>
      </c>
      <c r="K117" s="3">
        <v>0.69145999999999996</v>
      </c>
      <c r="L117" s="3">
        <v>0.64058000000000004</v>
      </c>
      <c r="M117" s="3">
        <v>0.58706000000000003</v>
      </c>
      <c r="N117" s="3">
        <v>0.53188000000000002</v>
      </c>
      <c r="O117" s="3">
        <v>0.47608</v>
      </c>
      <c r="P117" s="3">
        <v>0.42465000000000003</v>
      </c>
      <c r="Q117" s="3">
        <v>0.37069999999999997</v>
      </c>
      <c r="R117" s="3">
        <v>0.31918000000000002</v>
      </c>
      <c r="S117" s="3">
        <v>0.27093</v>
      </c>
      <c r="T117" s="3">
        <v>0.22663</v>
      </c>
      <c r="U117" s="3">
        <v>0.18673000000000001</v>
      </c>
      <c r="V117" s="3">
        <v>0.15151000000000001</v>
      </c>
      <c r="W117" s="3">
        <v>0.121</v>
      </c>
      <c r="X117" s="3">
        <v>9.5100000000000004E-2</v>
      </c>
      <c r="Y117" s="3">
        <v>7.4929999999999997E-2</v>
      </c>
      <c r="Z117" s="3">
        <v>5.7049999999999997E-2</v>
      </c>
      <c r="AA117" s="3">
        <v>4.2720000000000001E-2</v>
      </c>
      <c r="AB117" s="3">
        <v>3.1440000000000003E-2</v>
      </c>
      <c r="AC117" s="3">
        <v>2.2749999999999999E-2</v>
      </c>
      <c r="AD117" s="3">
        <v>1.618E-2</v>
      </c>
      <c r="AE117" s="3">
        <v>1.1299999999999999E-2</v>
      </c>
      <c r="AF117" s="3">
        <v>7.7600000000000004E-3</v>
      </c>
      <c r="AG117" s="3">
        <v>5.2300000000000003E-3</v>
      </c>
      <c r="AH117" s="3">
        <v>3.5699999999999998E-3</v>
      </c>
      <c r="AI117" s="3">
        <v>2.33E-3</v>
      </c>
      <c r="AJ117" s="3">
        <v>2.1000000000000001E-4</v>
      </c>
      <c r="AK117" s="3">
        <v>0</v>
      </c>
      <c r="AL117" s="5">
        <f>Points[[#This Row],[8+]]-Points[[#This Row],[9+]]</f>
        <v>3.891E-2</v>
      </c>
      <c r="AM117" s="5">
        <f>Points[[#This Row],[9+]]-Points[[#This Row],[10+]]</f>
        <v>4.339000000000004E-2</v>
      </c>
      <c r="AN117" s="5">
        <f>Points[[#This Row],[10+]]-Points[[#This Row],[11+]]</f>
        <v>4.7449999999999992E-2</v>
      </c>
      <c r="AO117" s="5">
        <f>Points[[#This Row],[11+]]-Points[[#This Row],[12+]]</f>
        <v>5.0879999999999925E-2</v>
      </c>
      <c r="AP117" s="5">
        <f>Points[[#This Row],[12+]]-Points[[#This Row],[13+]]</f>
        <v>5.3520000000000012E-2</v>
      </c>
      <c r="AQ117" s="5">
        <f>Points[[#This Row],[13+]]-Points[[#This Row],[14+]]</f>
        <v>5.5180000000000007E-2</v>
      </c>
      <c r="AR117" s="5">
        <f>Points[[#This Row],[14+]]-Points[[#This Row],[15+]]</f>
        <v>5.5800000000000016E-2</v>
      </c>
      <c r="AS117" s="5">
        <f>Points[[#This Row],[15+]]-Points[[#This Row],[16+]]</f>
        <v>5.1429999999999976E-2</v>
      </c>
      <c r="AT117" s="5">
        <f>Points[[#This Row],[16+]]-Points[[#This Row],[17+]]</f>
        <v>5.3950000000000053E-2</v>
      </c>
      <c r="AU117" s="5">
        <f>Points[[#This Row],[17+]]-Points[[#This Row],[18+]]</f>
        <v>5.1519999999999955E-2</v>
      </c>
      <c r="AV117" s="5">
        <f>Points[[#This Row],[18+]]-Points[[#This Row],[19+]]</f>
        <v>4.8250000000000015E-2</v>
      </c>
      <c r="AW117" s="5">
        <f>Points[[#This Row],[19+]]-Points[[#This Row],[20+]]</f>
        <v>4.4300000000000006E-2</v>
      </c>
      <c r="AX117" s="5">
        <f>Points[[#This Row],[20+]]-Points[[#This Row],[21+]]</f>
        <v>3.9899999999999991E-2</v>
      </c>
      <c r="AY117" s="5">
        <f>Points[[#This Row],[21+]]-Points[[#This Row],[22+]]</f>
        <v>3.5220000000000001E-2</v>
      </c>
      <c r="AZ117" s="5">
        <f>Points[[#This Row],[22+]]-Points[[#This Row],[23+]]</f>
        <v>3.0510000000000009E-2</v>
      </c>
      <c r="BA117" s="5">
        <f>Points[[#This Row],[23+]]-Points[[#This Row],[24+]]</f>
        <v>2.5899999999999992E-2</v>
      </c>
      <c r="BB117" s="5">
        <f>Points[[#This Row],[24+]]-Points[[#This Row],[25+]]</f>
        <v>2.0170000000000007E-2</v>
      </c>
      <c r="BC117" s="5">
        <f>Points[[#This Row],[25+]]-Points[[#This Row],[26+]]</f>
        <v>1.788E-2</v>
      </c>
      <c r="BD117" s="5">
        <f>Points[[#This Row],[26+]]-Points[[#This Row],[27+]]</f>
        <v>1.4329999999999996E-2</v>
      </c>
      <c r="BE117" s="5">
        <f>Points[[#This Row],[27+]]-Points[[#This Row],[28+]]</f>
        <v>1.1279999999999998E-2</v>
      </c>
      <c r="BF117" s="5">
        <f>Points[[#This Row],[28+]]-Points[[#This Row],[29+]]</f>
        <v>8.6900000000000033E-3</v>
      </c>
      <c r="BG117" s="5">
        <f>Points[[#This Row],[29+]]-Points[[#This Row],[30+]]</f>
        <v>6.5699999999999995E-3</v>
      </c>
      <c r="BH117" s="5">
        <f>Points[[#This Row],[30+]]-Points[[#This Row],[31+]]</f>
        <v>4.8800000000000007E-3</v>
      </c>
      <c r="BI117" s="5">
        <f>Points[[#This Row],[31+]]-Points[[#This Row],[32+]]</f>
        <v>3.5399999999999989E-3</v>
      </c>
      <c r="BJ117" s="5">
        <f>Points[[#This Row],[32+]]-Points[[#This Row],[33+]]</f>
        <v>2.5300000000000001E-3</v>
      </c>
      <c r="BK117" s="5">
        <f>Points[[#This Row],[33+]]-Points[[#This Row],[34+]]</f>
        <v>1.6600000000000005E-3</v>
      </c>
      <c r="BL117" s="5">
        <f>Points[[#This Row],[34+]]-Points[[#This Row],[35+]]</f>
        <v>1.2399999999999998E-3</v>
      </c>
      <c r="BM117" s="5">
        <f>Points[[#This Row],[35+]]-Points[[#This Row],[40+]]</f>
        <v>2.1199999999999999E-3</v>
      </c>
      <c r="BN117" s="5">
        <f>Points[[#This Row],[40+]]-Points[[#This Row],[45+]]</f>
        <v>2.1000000000000001E-4</v>
      </c>
    </row>
    <row r="118" spans="1:66" x14ac:dyDescent="0.25">
      <c r="A118" s="10">
        <v>22400723</v>
      </c>
      <c r="B118" s="4" t="s">
        <v>97</v>
      </c>
      <c r="C118" s="4" t="s">
        <v>80</v>
      </c>
      <c r="D118" s="11">
        <v>0.83333333333333337</v>
      </c>
      <c r="E118" s="6" t="str">
        <f>HYPERLINK("https://www.nba.com/stats/player/1629638/boxscores-traditional", "Nickeil Alexander-Walker")</f>
        <v>Nickeil Alexander-Walker</v>
      </c>
      <c r="F118">
        <v>11.8</v>
      </c>
      <c r="G118" s="4">
        <v>7.5209999999999999</v>
      </c>
      <c r="H118" s="3">
        <v>0.69496999999999998</v>
      </c>
      <c r="I118" s="3">
        <v>0.64431000000000005</v>
      </c>
      <c r="J118" s="3">
        <v>0.59482999999999997</v>
      </c>
      <c r="K118" s="3">
        <v>0.54379999999999995</v>
      </c>
      <c r="L118" s="3">
        <v>0.48803000000000002</v>
      </c>
      <c r="M118" s="3">
        <v>0.43643999999999999</v>
      </c>
      <c r="N118" s="3">
        <v>0.38590999999999998</v>
      </c>
      <c r="O118" s="3">
        <v>0.33360000000000001</v>
      </c>
      <c r="P118" s="3">
        <v>0.28774</v>
      </c>
      <c r="Q118" s="3">
        <v>0.24510000000000001</v>
      </c>
      <c r="R118" s="3">
        <v>0.20610999999999999</v>
      </c>
      <c r="S118" s="3">
        <v>0.16853000000000001</v>
      </c>
      <c r="T118" s="3">
        <v>0.13786000000000001</v>
      </c>
      <c r="U118" s="3">
        <v>0.11123</v>
      </c>
      <c r="V118" s="3">
        <v>8.6910000000000001E-2</v>
      </c>
      <c r="W118" s="3">
        <v>6.8110000000000004E-2</v>
      </c>
      <c r="X118" s="3">
        <v>5.262E-2</v>
      </c>
      <c r="Y118" s="3">
        <v>3.9199999999999999E-2</v>
      </c>
      <c r="Z118" s="3">
        <v>2.938E-2</v>
      </c>
      <c r="AA118" s="3">
        <v>2.1690000000000001E-2</v>
      </c>
      <c r="AB118" s="3">
        <v>1.5779999999999999E-2</v>
      </c>
      <c r="AC118" s="3">
        <v>1.1010000000000001E-2</v>
      </c>
      <c r="AD118" s="3">
        <v>7.7600000000000004E-3</v>
      </c>
      <c r="AE118" s="3">
        <v>5.3899999999999998E-3</v>
      </c>
      <c r="AF118" s="3">
        <v>3.5699999999999998E-3</v>
      </c>
      <c r="AG118" s="3">
        <v>2.3999999999999998E-3</v>
      </c>
      <c r="AH118" s="3">
        <v>1.5900000000000001E-3</v>
      </c>
      <c r="AI118" s="3">
        <v>1.0399999999999999E-3</v>
      </c>
      <c r="AJ118" s="3">
        <v>9.0000000000000006E-5</v>
      </c>
      <c r="AK118" s="3">
        <v>0</v>
      </c>
      <c r="AL118" s="5">
        <f>Points[[#This Row],[8+]]-Points[[#This Row],[9+]]</f>
        <v>5.0659999999999927E-2</v>
      </c>
      <c r="AM118" s="5">
        <f>Points[[#This Row],[9+]]-Points[[#This Row],[10+]]</f>
        <v>4.9480000000000079E-2</v>
      </c>
      <c r="AN118" s="5">
        <f>Points[[#This Row],[10+]]-Points[[#This Row],[11+]]</f>
        <v>5.103000000000002E-2</v>
      </c>
      <c r="AO118" s="5">
        <f>Points[[#This Row],[11+]]-Points[[#This Row],[12+]]</f>
        <v>5.5769999999999931E-2</v>
      </c>
      <c r="AP118" s="5">
        <f>Points[[#This Row],[12+]]-Points[[#This Row],[13+]]</f>
        <v>5.1590000000000025E-2</v>
      </c>
      <c r="AQ118" s="5">
        <f>Points[[#This Row],[13+]]-Points[[#This Row],[14+]]</f>
        <v>5.0530000000000019E-2</v>
      </c>
      <c r="AR118" s="5">
        <f>Points[[#This Row],[14+]]-Points[[#This Row],[15+]]</f>
        <v>5.2309999999999968E-2</v>
      </c>
      <c r="AS118" s="5">
        <f>Points[[#This Row],[15+]]-Points[[#This Row],[16+]]</f>
        <v>4.5860000000000012E-2</v>
      </c>
      <c r="AT118" s="5">
        <f>Points[[#This Row],[16+]]-Points[[#This Row],[17+]]</f>
        <v>4.2639999999999983E-2</v>
      </c>
      <c r="AU118" s="5">
        <f>Points[[#This Row],[17+]]-Points[[#This Row],[18+]]</f>
        <v>3.8990000000000025E-2</v>
      </c>
      <c r="AV118" s="5">
        <f>Points[[#This Row],[18+]]-Points[[#This Row],[19+]]</f>
        <v>3.7579999999999975E-2</v>
      </c>
      <c r="AW118" s="5">
        <f>Points[[#This Row],[19+]]-Points[[#This Row],[20+]]</f>
        <v>3.0670000000000003E-2</v>
      </c>
      <c r="AX118" s="5">
        <f>Points[[#This Row],[20+]]-Points[[#This Row],[21+]]</f>
        <v>2.6630000000000015E-2</v>
      </c>
      <c r="AY118" s="5">
        <f>Points[[#This Row],[21+]]-Points[[#This Row],[22+]]</f>
        <v>2.4319999999999994E-2</v>
      </c>
      <c r="AZ118" s="5">
        <f>Points[[#This Row],[22+]]-Points[[#This Row],[23+]]</f>
        <v>1.8799999999999997E-2</v>
      </c>
      <c r="BA118" s="5">
        <f>Points[[#This Row],[23+]]-Points[[#This Row],[24+]]</f>
        <v>1.5490000000000004E-2</v>
      </c>
      <c r="BB118" s="5">
        <f>Points[[#This Row],[24+]]-Points[[#This Row],[25+]]</f>
        <v>1.3420000000000001E-2</v>
      </c>
      <c r="BC118" s="5">
        <f>Points[[#This Row],[25+]]-Points[[#This Row],[26+]]</f>
        <v>9.8199999999999989E-3</v>
      </c>
      <c r="BD118" s="5">
        <f>Points[[#This Row],[26+]]-Points[[#This Row],[27+]]</f>
        <v>7.6899999999999989E-3</v>
      </c>
      <c r="BE118" s="5">
        <f>Points[[#This Row],[27+]]-Points[[#This Row],[28+]]</f>
        <v>5.9100000000000021E-3</v>
      </c>
      <c r="BF118" s="5">
        <f>Points[[#This Row],[28+]]-Points[[#This Row],[29+]]</f>
        <v>4.7699999999999982E-3</v>
      </c>
      <c r="BG118" s="5">
        <f>Points[[#This Row],[29+]]-Points[[#This Row],[30+]]</f>
        <v>3.2500000000000003E-3</v>
      </c>
      <c r="BH118" s="5">
        <f>Points[[#This Row],[30+]]-Points[[#This Row],[31+]]</f>
        <v>2.3700000000000006E-3</v>
      </c>
      <c r="BI118" s="5">
        <f>Points[[#This Row],[31+]]-Points[[#This Row],[32+]]</f>
        <v>1.82E-3</v>
      </c>
      <c r="BJ118" s="5">
        <f>Points[[#This Row],[32+]]-Points[[#This Row],[33+]]</f>
        <v>1.17E-3</v>
      </c>
      <c r="BK118" s="5">
        <f>Points[[#This Row],[33+]]-Points[[#This Row],[34+]]</f>
        <v>8.0999999999999974E-4</v>
      </c>
      <c r="BL118" s="5">
        <f>Points[[#This Row],[34+]]-Points[[#This Row],[35+]]</f>
        <v>5.5000000000000014E-4</v>
      </c>
      <c r="BM118" s="5">
        <f>Points[[#This Row],[35+]]-Points[[#This Row],[40+]]</f>
        <v>9.4999999999999989E-4</v>
      </c>
      <c r="BN118" s="5">
        <f>Points[[#This Row],[40+]]-Points[[#This Row],[45+]]</f>
        <v>9.0000000000000006E-5</v>
      </c>
    </row>
    <row r="119" spans="1:66" x14ac:dyDescent="0.25">
      <c r="A119" s="10">
        <v>22400723</v>
      </c>
      <c r="B119" s="4" t="s">
        <v>97</v>
      </c>
      <c r="C119" s="4" t="s">
        <v>80</v>
      </c>
      <c r="D119" s="11">
        <v>0.83333333333333337</v>
      </c>
      <c r="E119" s="6" t="str">
        <f>HYPERLINK("https://www.nba.com/stats/player/201144/boxscores-traditional", "Mike Conley")</f>
        <v>Mike Conley</v>
      </c>
      <c r="F119">
        <v>9.8000000000000007</v>
      </c>
      <c r="G119" s="4">
        <v>5.9459999999999997</v>
      </c>
      <c r="H119" s="3">
        <v>0.61790999999999996</v>
      </c>
      <c r="I119" s="3">
        <v>0.55171999999999999</v>
      </c>
      <c r="J119" s="3">
        <v>0.48803000000000002</v>
      </c>
      <c r="K119" s="3">
        <v>0.42074</v>
      </c>
      <c r="L119" s="3">
        <v>0.35569000000000001</v>
      </c>
      <c r="M119" s="3">
        <v>0.29459999999999997</v>
      </c>
      <c r="N119" s="3">
        <v>0.23885000000000001</v>
      </c>
      <c r="O119" s="3">
        <v>0.19214999999999999</v>
      </c>
      <c r="P119" s="3">
        <v>0.14917</v>
      </c>
      <c r="Q119" s="3">
        <v>0.11314</v>
      </c>
      <c r="R119" s="3">
        <v>8.3790000000000003E-2</v>
      </c>
      <c r="S119" s="3">
        <v>6.0569999999999999E-2</v>
      </c>
      <c r="T119" s="3">
        <v>4.2720000000000001E-2</v>
      </c>
      <c r="U119" s="3">
        <v>3.005E-2</v>
      </c>
      <c r="V119" s="3">
        <v>2.018E-2</v>
      </c>
      <c r="W119" s="3">
        <v>1.321E-2</v>
      </c>
      <c r="X119" s="3">
        <v>8.4200000000000004E-3</v>
      </c>
      <c r="Y119" s="3">
        <v>5.2300000000000003E-3</v>
      </c>
      <c r="Z119" s="3">
        <v>3.2599999999999999E-3</v>
      </c>
      <c r="AA119" s="3">
        <v>1.9300000000000001E-3</v>
      </c>
      <c r="AB119" s="3">
        <v>1.1100000000000001E-3</v>
      </c>
      <c r="AC119" s="3">
        <v>6.2E-4</v>
      </c>
      <c r="AD119" s="3">
        <v>3.4000000000000002E-4</v>
      </c>
      <c r="AE119" s="3">
        <v>1.8000000000000001E-4</v>
      </c>
      <c r="AF119" s="3">
        <v>1E-4</v>
      </c>
      <c r="AG119" s="3">
        <v>5.0000000000000002E-5</v>
      </c>
      <c r="AH119" s="3">
        <v>0</v>
      </c>
      <c r="AI119" s="3">
        <v>0</v>
      </c>
      <c r="AJ119" s="3">
        <v>0</v>
      </c>
      <c r="AK119" s="3">
        <v>0</v>
      </c>
      <c r="AL119" s="5">
        <f>Points[[#This Row],[8+]]-Points[[#This Row],[9+]]</f>
        <v>6.6189999999999971E-2</v>
      </c>
      <c r="AM119" s="5">
        <f>Points[[#This Row],[9+]]-Points[[#This Row],[10+]]</f>
        <v>6.3689999999999969E-2</v>
      </c>
      <c r="AN119" s="5">
        <f>Points[[#This Row],[10+]]-Points[[#This Row],[11+]]</f>
        <v>6.7290000000000016E-2</v>
      </c>
      <c r="AO119" s="5">
        <f>Points[[#This Row],[11+]]-Points[[#This Row],[12+]]</f>
        <v>6.5049999999999997E-2</v>
      </c>
      <c r="AP119" s="5">
        <f>Points[[#This Row],[12+]]-Points[[#This Row],[13+]]</f>
        <v>6.1090000000000033E-2</v>
      </c>
      <c r="AQ119" s="5">
        <f>Points[[#This Row],[13+]]-Points[[#This Row],[14+]]</f>
        <v>5.5749999999999966E-2</v>
      </c>
      <c r="AR119" s="5">
        <f>Points[[#This Row],[14+]]-Points[[#This Row],[15+]]</f>
        <v>4.6700000000000019E-2</v>
      </c>
      <c r="AS119" s="5">
        <f>Points[[#This Row],[15+]]-Points[[#This Row],[16+]]</f>
        <v>4.297999999999999E-2</v>
      </c>
      <c r="AT119" s="5">
        <f>Points[[#This Row],[16+]]-Points[[#This Row],[17+]]</f>
        <v>3.6029999999999993E-2</v>
      </c>
      <c r="AU119" s="5">
        <f>Points[[#This Row],[17+]]-Points[[#This Row],[18+]]</f>
        <v>2.9350000000000001E-2</v>
      </c>
      <c r="AV119" s="5">
        <f>Points[[#This Row],[18+]]-Points[[#This Row],[19+]]</f>
        <v>2.3220000000000005E-2</v>
      </c>
      <c r="AW119" s="5">
        <f>Points[[#This Row],[19+]]-Points[[#This Row],[20+]]</f>
        <v>1.7849999999999998E-2</v>
      </c>
      <c r="AX119" s="5">
        <f>Points[[#This Row],[20+]]-Points[[#This Row],[21+]]</f>
        <v>1.2670000000000001E-2</v>
      </c>
      <c r="AY119" s="5">
        <f>Points[[#This Row],[21+]]-Points[[#This Row],[22+]]</f>
        <v>9.8700000000000003E-3</v>
      </c>
      <c r="AZ119" s="5">
        <f>Points[[#This Row],[22+]]-Points[[#This Row],[23+]]</f>
        <v>6.9700000000000005E-3</v>
      </c>
      <c r="BA119" s="5">
        <f>Points[[#This Row],[23+]]-Points[[#This Row],[24+]]</f>
        <v>4.7899999999999991E-3</v>
      </c>
      <c r="BB119" s="5">
        <f>Points[[#This Row],[24+]]-Points[[#This Row],[25+]]</f>
        <v>3.1900000000000001E-3</v>
      </c>
      <c r="BC119" s="5">
        <f>Points[[#This Row],[25+]]-Points[[#This Row],[26+]]</f>
        <v>1.9700000000000004E-3</v>
      </c>
      <c r="BD119" s="5">
        <f>Points[[#This Row],[26+]]-Points[[#This Row],[27+]]</f>
        <v>1.3299999999999998E-3</v>
      </c>
      <c r="BE119" s="5">
        <f>Points[[#This Row],[27+]]-Points[[#This Row],[28+]]</f>
        <v>8.1999999999999998E-4</v>
      </c>
      <c r="BF119" s="5">
        <f>Points[[#This Row],[28+]]-Points[[#This Row],[29+]]</f>
        <v>4.9000000000000009E-4</v>
      </c>
      <c r="BG119" s="5">
        <f>Points[[#This Row],[29+]]-Points[[#This Row],[30+]]</f>
        <v>2.7999999999999998E-4</v>
      </c>
      <c r="BH119" s="5">
        <f>Points[[#This Row],[30+]]-Points[[#This Row],[31+]]</f>
        <v>1.6000000000000001E-4</v>
      </c>
      <c r="BI119" s="5">
        <f>Points[[#This Row],[31+]]-Points[[#This Row],[32+]]</f>
        <v>8.0000000000000007E-5</v>
      </c>
      <c r="BJ119" s="5">
        <f>Points[[#This Row],[32+]]-Points[[#This Row],[33+]]</f>
        <v>5.0000000000000002E-5</v>
      </c>
      <c r="BK119" s="5">
        <f>Points[[#This Row],[33+]]-Points[[#This Row],[34+]]</f>
        <v>5.0000000000000002E-5</v>
      </c>
      <c r="BL119" s="5">
        <f>Points[[#This Row],[34+]]-Points[[#This Row],[35+]]</f>
        <v>0</v>
      </c>
      <c r="BM119" s="5">
        <f>Points[[#This Row],[35+]]-Points[[#This Row],[40+]]</f>
        <v>0</v>
      </c>
      <c r="BN119" s="5">
        <f>Points[[#This Row],[40+]]-Points[[#This Row],[45+]]</f>
        <v>0</v>
      </c>
    </row>
    <row r="120" spans="1:66" x14ac:dyDescent="0.25">
      <c r="A120" s="10">
        <v>22400723</v>
      </c>
      <c r="B120" s="4" t="s">
        <v>97</v>
      </c>
      <c r="C120" s="4" t="s">
        <v>80</v>
      </c>
      <c r="D120" s="11">
        <v>0.83333333333333337</v>
      </c>
      <c r="E120" s="6" t="str">
        <f>HYPERLINK("https://www.nba.com/stats/player/1642265/boxscores-traditional", "Rob Dillingham")</f>
        <v>Rob Dillingham</v>
      </c>
      <c r="F120">
        <v>8.6</v>
      </c>
      <c r="G120" s="4">
        <v>5.3890000000000002</v>
      </c>
      <c r="H120" s="3">
        <v>0.54379999999999995</v>
      </c>
      <c r="I120" s="3">
        <v>0.47210000000000002</v>
      </c>
      <c r="J120" s="3">
        <v>0.39743000000000001</v>
      </c>
      <c r="K120" s="3">
        <v>0.32635999999999998</v>
      </c>
      <c r="L120" s="3">
        <v>0.26434999999999997</v>
      </c>
      <c r="M120" s="3">
        <v>0.20610999999999999</v>
      </c>
      <c r="N120" s="3">
        <v>0.15866</v>
      </c>
      <c r="O120" s="3">
        <v>0.11702</v>
      </c>
      <c r="P120" s="3">
        <v>8.5339999999999999E-2</v>
      </c>
      <c r="Q120" s="3">
        <v>5.9380000000000002E-2</v>
      </c>
      <c r="R120" s="3">
        <v>4.0930000000000001E-2</v>
      </c>
      <c r="S120" s="3">
        <v>2.6800000000000001E-2</v>
      </c>
      <c r="T120" s="3">
        <v>1.7000000000000001E-2</v>
      </c>
      <c r="U120" s="3">
        <v>1.072E-2</v>
      </c>
      <c r="V120" s="3">
        <v>6.3899999999999998E-3</v>
      </c>
      <c r="W120" s="3">
        <v>3.79E-3</v>
      </c>
      <c r="X120" s="3">
        <v>2.1199999999999999E-3</v>
      </c>
      <c r="Y120" s="3">
        <v>1.1800000000000001E-3</v>
      </c>
      <c r="Z120" s="3">
        <v>6.2E-4</v>
      </c>
      <c r="AA120" s="3">
        <v>3.2000000000000003E-4</v>
      </c>
      <c r="AB120" s="3">
        <v>1.6000000000000001E-4</v>
      </c>
      <c r="AC120" s="3">
        <v>8.0000000000000007E-5</v>
      </c>
      <c r="AD120" s="3">
        <v>4.0000000000000003E-5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5">
        <f>Points[[#This Row],[8+]]-Points[[#This Row],[9+]]</f>
        <v>7.169999999999993E-2</v>
      </c>
      <c r="AM120" s="5">
        <f>Points[[#This Row],[9+]]-Points[[#This Row],[10+]]</f>
        <v>7.4670000000000014E-2</v>
      </c>
      <c r="AN120" s="5">
        <f>Points[[#This Row],[10+]]-Points[[#This Row],[11+]]</f>
        <v>7.1070000000000022E-2</v>
      </c>
      <c r="AO120" s="5">
        <f>Points[[#This Row],[11+]]-Points[[#This Row],[12+]]</f>
        <v>6.201000000000001E-2</v>
      </c>
      <c r="AP120" s="5">
        <f>Points[[#This Row],[12+]]-Points[[#This Row],[13+]]</f>
        <v>5.8239999999999986E-2</v>
      </c>
      <c r="AQ120" s="5">
        <f>Points[[#This Row],[13+]]-Points[[#This Row],[14+]]</f>
        <v>4.7449999999999992E-2</v>
      </c>
      <c r="AR120" s="5">
        <f>Points[[#This Row],[14+]]-Points[[#This Row],[15+]]</f>
        <v>4.1639999999999996E-2</v>
      </c>
      <c r="AS120" s="5">
        <f>Points[[#This Row],[15+]]-Points[[#This Row],[16+]]</f>
        <v>3.168E-2</v>
      </c>
      <c r="AT120" s="5">
        <f>Points[[#This Row],[16+]]-Points[[#This Row],[17+]]</f>
        <v>2.5959999999999997E-2</v>
      </c>
      <c r="AU120" s="5">
        <f>Points[[#This Row],[17+]]-Points[[#This Row],[18+]]</f>
        <v>1.8450000000000001E-2</v>
      </c>
      <c r="AV120" s="5">
        <f>Points[[#This Row],[18+]]-Points[[#This Row],[19+]]</f>
        <v>1.413E-2</v>
      </c>
      <c r="AW120" s="5">
        <f>Points[[#This Row],[19+]]-Points[[#This Row],[20+]]</f>
        <v>9.7999999999999997E-3</v>
      </c>
      <c r="AX120" s="5">
        <f>Points[[#This Row],[20+]]-Points[[#This Row],[21+]]</f>
        <v>6.2800000000000009E-3</v>
      </c>
      <c r="AY120" s="5">
        <f>Points[[#This Row],[21+]]-Points[[#This Row],[22+]]</f>
        <v>4.3300000000000005E-3</v>
      </c>
      <c r="AZ120" s="5">
        <f>Points[[#This Row],[22+]]-Points[[#This Row],[23+]]</f>
        <v>2.5999999999999999E-3</v>
      </c>
      <c r="BA120" s="5">
        <f>Points[[#This Row],[23+]]-Points[[#This Row],[24+]]</f>
        <v>1.67E-3</v>
      </c>
      <c r="BB120" s="5">
        <f>Points[[#This Row],[24+]]-Points[[#This Row],[25+]]</f>
        <v>9.3999999999999986E-4</v>
      </c>
      <c r="BC120" s="5">
        <f>Points[[#This Row],[25+]]-Points[[#This Row],[26+]]</f>
        <v>5.6000000000000006E-4</v>
      </c>
      <c r="BD120" s="5">
        <f>Points[[#This Row],[26+]]-Points[[#This Row],[27+]]</f>
        <v>2.9999999999999997E-4</v>
      </c>
      <c r="BE120" s="5">
        <f>Points[[#This Row],[27+]]-Points[[#This Row],[28+]]</f>
        <v>1.6000000000000001E-4</v>
      </c>
      <c r="BF120" s="5">
        <f>Points[[#This Row],[28+]]-Points[[#This Row],[29+]]</f>
        <v>8.0000000000000007E-5</v>
      </c>
      <c r="BG120" s="5">
        <f>Points[[#This Row],[29+]]-Points[[#This Row],[30+]]</f>
        <v>4.0000000000000003E-5</v>
      </c>
      <c r="BH120" s="5">
        <f>Points[[#This Row],[30+]]-Points[[#This Row],[31+]]</f>
        <v>4.0000000000000003E-5</v>
      </c>
      <c r="BI120" s="5">
        <f>Points[[#This Row],[31+]]-Points[[#This Row],[32+]]</f>
        <v>0</v>
      </c>
      <c r="BJ120" s="5">
        <f>Points[[#This Row],[32+]]-Points[[#This Row],[33+]]</f>
        <v>0</v>
      </c>
      <c r="BK120" s="5">
        <f>Points[[#This Row],[33+]]-Points[[#This Row],[34+]]</f>
        <v>0</v>
      </c>
      <c r="BL120" s="5">
        <f>Points[[#This Row],[34+]]-Points[[#This Row],[35+]]</f>
        <v>0</v>
      </c>
      <c r="BM120" s="5">
        <f>Points[[#This Row],[35+]]-Points[[#This Row],[40+]]</f>
        <v>0</v>
      </c>
      <c r="BN120" s="5">
        <f>Points[[#This Row],[40+]]-Points[[#This Row],[45+]]</f>
        <v>0</v>
      </c>
    </row>
    <row r="121" spans="1:66" x14ac:dyDescent="0.25">
      <c r="A121" s="10">
        <v>22400725</v>
      </c>
      <c r="B121" s="4" t="s">
        <v>98</v>
      </c>
      <c r="C121" s="4" t="s">
        <v>99</v>
      </c>
      <c r="D121" s="11">
        <v>0.875</v>
      </c>
      <c r="E121" s="6" t="str">
        <f>HYPERLINK("https://www.nba.com/stats/player/1642268/boxscores-traditional", "Isaiah Collier")</f>
        <v>Isaiah Collier</v>
      </c>
      <c r="F121">
        <v>11.6</v>
      </c>
      <c r="G121" s="4">
        <v>0.49</v>
      </c>
      <c r="H121" s="3">
        <v>1</v>
      </c>
      <c r="I121" s="3">
        <v>1</v>
      </c>
      <c r="J121" s="3">
        <v>0.99946000000000002</v>
      </c>
      <c r="K121" s="3">
        <v>0.88876999999999995</v>
      </c>
      <c r="L121" s="3">
        <v>0.20610999999999999</v>
      </c>
      <c r="M121" s="3">
        <v>2.1199999999999999E-3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5">
        <f>Points[[#This Row],[8+]]-Points[[#This Row],[9+]]</f>
        <v>0</v>
      </c>
      <c r="AM121" s="5">
        <f>Points[[#This Row],[9+]]-Points[[#This Row],[10+]]</f>
        <v>5.3999999999998494E-4</v>
      </c>
      <c r="AN121" s="5">
        <f>Points[[#This Row],[10+]]-Points[[#This Row],[11+]]</f>
        <v>0.11069000000000007</v>
      </c>
      <c r="AO121" s="5">
        <f>Points[[#This Row],[11+]]-Points[[#This Row],[12+]]</f>
        <v>0.68265999999999993</v>
      </c>
      <c r="AP121" s="5">
        <f>Points[[#This Row],[12+]]-Points[[#This Row],[13+]]</f>
        <v>0.20398999999999998</v>
      </c>
      <c r="AQ121" s="5">
        <f>Points[[#This Row],[13+]]-Points[[#This Row],[14+]]</f>
        <v>2.1199999999999999E-3</v>
      </c>
      <c r="AR121" s="5">
        <f>Points[[#This Row],[14+]]-Points[[#This Row],[15+]]</f>
        <v>0</v>
      </c>
      <c r="AS121" s="5">
        <f>Points[[#This Row],[15+]]-Points[[#This Row],[16+]]</f>
        <v>0</v>
      </c>
      <c r="AT121" s="5">
        <f>Points[[#This Row],[16+]]-Points[[#This Row],[17+]]</f>
        <v>0</v>
      </c>
      <c r="AU121" s="5">
        <f>Points[[#This Row],[17+]]-Points[[#This Row],[18+]]</f>
        <v>0</v>
      </c>
      <c r="AV121" s="5">
        <f>Points[[#This Row],[18+]]-Points[[#This Row],[19+]]</f>
        <v>0</v>
      </c>
      <c r="AW121" s="5">
        <f>Points[[#This Row],[19+]]-Points[[#This Row],[20+]]</f>
        <v>0</v>
      </c>
      <c r="AX121" s="5">
        <f>Points[[#This Row],[20+]]-Points[[#This Row],[21+]]</f>
        <v>0</v>
      </c>
      <c r="AY121" s="5">
        <f>Points[[#This Row],[21+]]-Points[[#This Row],[22+]]</f>
        <v>0</v>
      </c>
      <c r="AZ121" s="5">
        <f>Points[[#This Row],[22+]]-Points[[#This Row],[23+]]</f>
        <v>0</v>
      </c>
      <c r="BA121" s="5">
        <f>Points[[#This Row],[23+]]-Points[[#This Row],[24+]]</f>
        <v>0</v>
      </c>
      <c r="BB121" s="5">
        <f>Points[[#This Row],[24+]]-Points[[#This Row],[25+]]</f>
        <v>0</v>
      </c>
      <c r="BC121" s="5">
        <f>Points[[#This Row],[25+]]-Points[[#This Row],[26+]]</f>
        <v>0</v>
      </c>
      <c r="BD121" s="5">
        <f>Points[[#This Row],[26+]]-Points[[#This Row],[27+]]</f>
        <v>0</v>
      </c>
      <c r="BE121" s="5">
        <f>Points[[#This Row],[27+]]-Points[[#This Row],[28+]]</f>
        <v>0</v>
      </c>
      <c r="BF121" s="5">
        <f>Points[[#This Row],[28+]]-Points[[#This Row],[29+]]</f>
        <v>0</v>
      </c>
      <c r="BG121" s="5">
        <f>Points[[#This Row],[29+]]-Points[[#This Row],[30+]]</f>
        <v>0</v>
      </c>
      <c r="BH121" s="5">
        <f>Points[[#This Row],[30+]]-Points[[#This Row],[31+]]</f>
        <v>0</v>
      </c>
      <c r="BI121" s="5">
        <f>Points[[#This Row],[31+]]-Points[[#This Row],[32+]]</f>
        <v>0</v>
      </c>
      <c r="BJ121" s="5">
        <f>Points[[#This Row],[32+]]-Points[[#This Row],[33+]]</f>
        <v>0</v>
      </c>
      <c r="BK121" s="5">
        <f>Points[[#This Row],[33+]]-Points[[#This Row],[34+]]</f>
        <v>0</v>
      </c>
      <c r="BL121" s="5">
        <f>Points[[#This Row],[34+]]-Points[[#This Row],[35+]]</f>
        <v>0</v>
      </c>
      <c r="BM121" s="5">
        <f>Points[[#This Row],[35+]]-Points[[#This Row],[40+]]</f>
        <v>0</v>
      </c>
      <c r="BN121" s="5">
        <f>Points[[#This Row],[40+]]-Points[[#This Row],[45+]]</f>
        <v>0</v>
      </c>
    </row>
    <row r="122" spans="1:66" x14ac:dyDescent="0.25">
      <c r="A122" s="10">
        <v>22400725</v>
      </c>
      <c r="B122" s="4" t="s">
        <v>98</v>
      </c>
      <c r="C122" s="4" t="s">
        <v>99</v>
      </c>
      <c r="D122" s="11">
        <v>0.875</v>
      </c>
      <c r="E122" s="6" t="str">
        <f>HYPERLINK("https://www.nba.com/stats/player/1628381/boxscores-traditional", "John Collins")</f>
        <v>John Collins</v>
      </c>
      <c r="F122">
        <v>20.399999999999999</v>
      </c>
      <c r="G122" s="4">
        <v>2.7279999999999998</v>
      </c>
      <c r="H122" s="3">
        <v>1</v>
      </c>
      <c r="I122" s="3">
        <v>1</v>
      </c>
      <c r="J122" s="3">
        <v>0.99992999999999999</v>
      </c>
      <c r="K122" s="3">
        <v>0.99972000000000005</v>
      </c>
      <c r="L122" s="3">
        <v>0.99895999999999996</v>
      </c>
      <c r="M122" s="3">
        <v>0.99663999999999997</v>
      </c>
      <c r="N122" s="3">
        <v>0.99060999999999999</v>
      </c>
      <c r="O122" s="3">
        <v>0.97614999999999996</v>
      </c>
      <c r="P122" s="3">
        <v>0.94630000000000003</v>
      </c>
      <c r="Q122" s="3">
        <v>0.89434999999999998</v>
      </c>
      <c r="R122" s="3">
        <v>0.81057000000000001</v>
      </c>
      <c r="S122" s="3">
        <v>0.69496999999999998</v>
      </c>
      <c r="T122" s="3">
        <v>0.55962000000000001</v>
      </c>
      <c r="U122" s="3">
        <v>0.41293999999999997</v>
      </c>
      <c r="V122" s="3">
        <v>0.27760000000000001</v>
      </c>
      <c r="W122" s="3">
        <v>0.17105999999999999</v>
      </c>
      <c r="X122" s="3">
        <v>9.3420000000000003E-2</v>
      </c>
      <c r="Y122" s="3">
        <v>4.5510000000000002E-2</v>
      </c>
      <c r="Z122" s="3">
        <v>2.018E-2</v>
      </c>
      <c r="AA122" s="3">
        <v>7.7600000000000004E-3</v>
      </c>
      <c r="AB122" s="3">
        <v>2.64E-3</v>
      </c>
      <c r="AC122" s="3">
        <v>8.1999999999999998E-4</v>
      </c>
      <c r="AD122" s="3">
        <v>2.2000000000000001E-4</v>
      </c>
      <c r="AE122" s="3">
        <v>5.0000000000000002E-5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5">
        <f>Points[[#This Row],[8+]]-Points[[#This Row],[9+]]</f>
        <v>0</v>
      </c>
      <c r="AM122" s="5">
        <f>Points[[#This Row],[9+]]-Points[[#This Row],[10+]]</f>
        <v>7.0000000000014495E-5</v>
      </c>
      <c r="AN122" s="5">
        <f>Points[[#This Row],[10+]]-Points[[#This Row],[11+]]</f>
        <v>2.0999999999993246E-4</v>
      </c>
      <c r="AO122" s="5">
        <f>Points[[#This Row],[11+]]-Points[[#This Row],[12+]]</f>
        <v>7.6000000000009393E-4</v>
      </c>
      <c r="AP122" s="5">
        <f>Points[[#This Row],[12+]]-Points[[#This Row],[13+]]</f>
        <v>2.3199999999999887E-3</v>
      </c>
      <c r="AQ122" s="5">
        <f>Points[[#This Row],[13+]]-Points[[#This Row],[14+]]</f>
        <v>6.0299999999999798E-3</v>
      </c>
      <c r="AR122" s="5">
        <f>Points[[#This Row],[14+]]-Points[[#This Row],[15+]]</f>
        <v>1.4460000000000028E-2</v>
      </c>
      <c r="AS122" s="5">
        <f>Points[[#This Row],[15+]]-Points[[#This Row],[16+]]</f>
        <v>2.9849999999999932E-2</v>
      </c>
      <c r="AT122" s="5">
        <f>Points[[#This Row],[16+]]-Points[[#This Row],[17+]]</f>
        <v>5.1950000000000052E-2</v>
      </c>
      <c r="AU122" s="5">
        <f>Points[[#This Row],[17+]]-Points[[#This Row],[18+]]</f>
        <v>8.3779999999999966E-2</v>
      </c>
      <c r="AV122" s="5">
        <f>Points[[#This Row],[18+]]-Points[[#This Row],[19+]]</f>
        <v>0.11560000000000004</v>
      </c>
      <c r="AW122" s="5">
        <f>Points[[#This Row],[19+]]-Points[[#This Row],[20+]]</f>
        <v>0.13534999999999997</v>
      </c>
      <c r="AX122" s="5">
        <f>Points[[#This Row],[20+]]-Points[[#This Row],[21+]]</f>
        <v>0.14668000000000003</v>
      </c>
      <c r="AY122" s="5">
        <f>Points[[#This Row],[21+]]-Points[[#This Row],[22+]]</f>
        <v>0.13533999999999996</v>
      </c>
      <c r="AZ122" s="5">
        <f>Points[[#This Row],[22+]]-Points[[#This Row],[23+]]</f>
        <v>0.10654000000000002</v>
      </c>
      <c r="BA122" s="5">
        <f>Points[[#This Row],[23+]]-Points[[#This Row],[24+]]</f>
        <v>7.7639999999999987E-2</v>
      </c>
      <c r="BB122" s="5">
        <f>Points[[#This Row],[24+]]-Points[[#This Row],[25+]]</f>
        <v>4.7910000000000001E-2</v>
      </c>
      <c r="BC122" s="5">
        <f>Points[[#This Row],[25+]]-Points[[#This Row],[26+]]</f>
        <v>2.5330000000000002E-2</v>
      </c>
      <c r="BD122" s="5">
        <f>Points[[#This Row],[26+]]-Points[[#This Row],[27+]]</f>
        <v>1.242E-2</v>
      </c>
      <c r="BE122" s="5">
        <f>Points[[#This Row],[27+]]-Points[[#This Row],[28+]]</f>
        <v>5.1200000000000004E-3</v>
      </c>
      <c r="BF122" s="5">
        <f>Points[[#This Row],[28+]]-Points[[#This Row],[29+]]</f>
        <v>1.82E-3</v>
      </c>
      <c r="BG122" s="5">
        <f>Points[[#This Row],[29+]]-Points[[#This Row],[30+]]</f>
        <v>5.9999999999999995E-4</v>
      </c>
      <c r="BH122" s="5">
        <f>Points[[#This Row],[30+]]-Points[[#This Row],[31+]]</f>
        <v>1.7000000000000001E-4</v>
      </c>
      <c r="BI122" s="5">
        <f>Points[[#This Row],[31+]]-Points[[#This Row],[32+]]</f>
        <v>5.0000000000000002E-5</v>
      </c>
      <c r="BJ122" s="5">
        <f>Points[[#This Row],[32+]]-Points[[#This Row],[33+]]</f>
        <v>0</v>
      </c>
      <c r="BK122" s="5">
        <f>Points[[#This Row],[33+]]-Points[[#This Row],[34+]]</f>
        <v>0</v>
      </c>
      <c r="BL122" s="5">
        <f>Points[[#This Row],[34+]]-Points[[#This Row],[35+]]</f>
        <v>0</v>
      </c>
      <c r="BM122" s="5">
        <f>Points[[#This Row],[35+]]-Points[[#This Row],[40+]]</f>
        <v>0</v>
      </c>
      <c r="BN122" s="5">
        <f>Points[[#This Row],[40+]]-Points[[#This Row],[45+]]</f>
        <v>0</v>
      </c>
    </row>
    <row r="123" spans="1:66" x14ac:dyDescent="0.25">
      <c r="A123" s="10">
        <v>22400725</v>
      </c>
      <c r="B123" s="4" t="s">
        <v>98</v>
      </c>
      <c r="C123" s="4" t="s">
        <v>99</v>
      </c>
      <c r="D123" s="11">
        <v>0.875</v>
      </c>
      <c r="E123" s="6" t="str">
        <f>HYPERLINK("https://www.nba.com/stats/player/1629012/boxscores-traditional", "Collin Sexton")</f>
        <v>Collin Sexton</v>
      </c>
      <c r="F123">
        <v>22</v>
      </c>
      <c r="G123" s="4">
        <v>4.1470000000000002</v>
      </c>
      <c r="H123" s="3">
        <v>0.99963999999999997</v>
      </c>
      <c r="I123" s="3">
        <v>0.99912999999999996</v>
      </c>
      <c r="J123" s="3">
        <v>0.99807000000000001</v>
      </c>
      <c r="K123" s="3">
        <v>0.99597999999999998</v>
      </c>
      <c r="L123" s="3">
        <v>0.99202000000000001</v>
      </c>
      <c r="M123" s="3">
        <v>0.98499999999999999</v>
      </c>
      <c r="N123" s="3">
        <v>0.97319999999999995</v>
      </c>
      <c r="O123" s="3">
        <v>0.95448999999999995</v>
      </c>
      <c r="P123" s="3">
        <v>0.92647000000000002</v>
      </c>
      <c r="Q123" s="3">
        <v>0.88685999999999998</v>
      </c>
      <c r="R123" s="3">
        <v>0.83147000000000004</v>
      </c>
      <c r="S123" s="3">
        <v>0.76424000000000003</v>
      </c>
      <c r="T123" s="3">
        <v>0.68439000000000005</v>
      </c>
      <c r="U123" s="3">
        <v>0.59482999999999997</v>
      </c>
      <c r="V123" s="3">
        <v>0.5</v>
      </c>
      <c r="W123" s="3">
        <v>0.40516999999999997</v>
      </c>
      <c r="X123" s="3">
        <v>0.31561</v>
      </c>
      <c r="Y123" s="3">
        <v>0.23576</v>
      </c>
      <c r="Z123" s="3">
        <v>0.16853000000000001</v>
      </c>
      <c r="AA123" s="3">
        <v>0.11314</v>
      </c>
      <c r="AB123" s="3">
        <v>7.3529999999999998E-2</v>
      </c>
      <c r="AC123" s="3">
        <v>4.5510000000000002E-2</v>
      </c>
      <c r="AD123" s="3">
        <v>2.6800000000000001E-2</v>
      </c>
      <c r="AE123" s="3">
        <v>1.4999999999999999E-2</v>
      </c>
      <c r="AF123" s="3">
        <v>7.9799999999999992E-3</v>
      </c>
      <c r="AG123" s="3">
        <v>4.0200000000000001E-3</v>
      </c>
      <c r="AH123" s="3">
        <v>1.9300000000000001E-3</v>
      </c>
      <c r="AI123" s="3">
        <v>8.7000000000000001E-4</v>
      </c>
      <c r="AJ123" s="3">
        <v>0</v>
      </c>
      <c r="AK123" s="3">
        <v>0</v>
      </c>
      <c r="AL123" s="5">
        <f>Points[[#This Row],[8+]]-Points[[#This Row],[9+]]</f>
        <v>5.1000000000001044E-4</v>
      </c>
      <c r="AM123" s="5">
        <f>Points[[#This Row],[9+]]-Points[[#This Row],[10+]]</f>
        <v>1.0599999999999499E-3</v>
      </c>
      <c r="AN123" s="5">
        <f>Points[[#This Row],[10+]]-Points[[#This Row],[11+]]</f>
        <v>2.0900000000000363E-3</v>
      </c>
      <c r="AO123" s="5">
        <f>Points[[#This Row],[11+]]-Points[[#This Row],[12+]]</f>
        <v>3.9599999999999635E-3</v>
      </c>
      <c r="AP123" s="5">
        <f>Points[[#This Row],[12+]]-Points[[#This Row],[13+]]</f>
        <v>7.0200000000000262E-3</v>
      </c>
      <c r="AQ123" s="5">
        <f>Points[[#This Row],[13+]]-Points[[#This Row],[14+]]</f>
        <v>1.1800000000000033E-2</v>
      </c>
      <c r="AR123" s="5">
        <f>Points[[#This Row],[14+]]-Points[[#This Row],[15+]]</f>
        <v>1.8710000000000004E-2</v>
      </c>
      <c r="AS123" s="5">
        <f>Points[[#This Row],[15+]]-Points[[#This Row],[16+]]</f>
        <v>2.8019999999999934E-2</v>
      </c>
      <c r="AT123" s="5">
        <f>Points[[#This Row],[16+]]-Points[[#This Row],[17+]]</f>
        <v>3.9610000000000034E-2</v>
      </c>
      <c r="AU123" s="5">
        <f>Points[[#This Row],[17+]]-Points[[#This Row],[18+]]</f>
        <v>5.5389999999999939E-2</v>
      </c>
      <c r="AV123" s="5">
        <f>Points[[#This Row],[18+]]-Points[[#This Row],[19+]]</f>
        <v>6.7230000000000012E-2</v>
      </c>
      <c r="AW123" s="5">
        <f>Points[[#This Row],[19+]]-Points[[#This Row],[20+]]</f>
        <v>7.9849999999999977E-2</v>
      </c>
      <c r="AX123" s="5">
        <f>Points[[#This Row],[20+]]-Points[[#This Row],[21+]]</f>
        <v>8.9560000000000084E-2</v>
      </c>
      <c r="AY123" s="5">
        <f>Points[[#This Row],[21+]]-Points[[#This Row],[22+]]</f>
        <v>9.482999999999997E-2</v>
      </c>
      <c r="AZ123" s="5">
        <f>Points[[#This Row],[22+]]-Points[[#This Row],[23+]]</f>
        <v>9.4830000000000025E-2</v>
      </c>
      <c r="BA123" s="5">
        <f>Points[[#This Row],[23+]]-Points[[#This Row],[24+]]</f>
        <v>8.9559999999999973E-2</v>
      </c>
      <c r="BB123" s="5">
        <f>Points[[#This Row],[24+]]-Points[[#This Row],[25+]]</f>
        <v>7.9850000000000004E-2</v>
      </c>
      <c r="BC123" s="5">
        <f>Points[[#This Row],[25+]]-Points[[#This Row],[26+]]</f>
        <v>6.7229999999999984E-2</v>
      </c>
      <c r="BD123" s="5">
        <f>Points[[#This Row],[26+]]-Points[[#This Row],[27+]]</f>
        <v>5.5390000000000009E-2</v>
      </c>
      <c r="BE123" s="5">
        <f>Points[[#This Row],[27+]]-Points[[#This Row],[28+]]</f>
        <v>3.9610000000000006E-2</v>
      </c>
      <c r="BF123" s="5">
        <f>Points[[#This Row],[28+]]-Points[[#This Row],[29+]]</f>
        <v>2.8019999999999996E-2</v>
      </c>
      <c r="BG123" s="5">
        <f>Points[[#This Row],[29+]]-Points[[#This Row],[30+]]</f>
        <v>1.8710000000000001E-2</v>
      </c>
      <c r="BH123" s="5">
        <f>Points[[#This Row],[30+]]-Points[[#This Row],[31+]]</f>
        <v>1.1800000000000001E-2</v>
      </c>
      <c r="BI123" s="5">
        <f>Points[[#This Row],[31+]]-Points[[#This Row],[32+]]</f>
        <v>7.0200000000000002E-3</v>
      </c>
      <c r="BJ123" s="5">
        <f>Points[[#This Row],[32+]]-Points[[#This Row],[33+]]</f>
        <v>3.9599999999999991E-3</v>
      </c>
      <c r="BK123" s="5">
        <f>Points[[#This Row],[33+]]-Points[[#This Row],[34+]]</f>
        <v>2.0899999999999998E-3</v>
      </c>
      <c r="BL123" s="5">
        <f>Points[[#This Row],[34+]]-Points[[#This Row],[35+]]</f>
        <v>1.0600000000000002E-3</v>
      </c>
      <c r="BM123" s="5">
        <f>Points[[#This Row],[35+]]-Points[[#This Row],[40+]]</f>
        <v>8.7000000000000001E-4</v>
      </c>
      <c r="BN123" s="5">
        <f>Points[[#This Row],[40+]]-Points[[#This Row],[45+]]</f>
        <v>0</v>
      </c>
    </row>
    <row r="124" spans="1:66" x14ac:dyDescent="0.25">
      <c r="A124" s="10">
        <v>22400725</v>
      </c>
      <c r="B124" s="4" t="s">
        <v>98</v>
      </c>
      <c r="C124" s="4" t="s">
        <v>99</v>
      </c>
      <c r="D124" s="11">
        <v>0.875</v>
      </c>
      <c r="E124" s="6" t="str">
        <f>HYPERLINK("https://www.nba.com/stats/player/203903/boxscores-traditional", "Jordan Clarkson")</f>
        <v>Jordan Clarkson</v>
      </c>
      <c r="F124">
        <v>18.2</v>
      </c>
      <c r="G124" s="4">
        <v>4.2610000000000001</v>
      </c>
      <c r="H124" s="3">
        <v>0.99158000000000002</v>
      </c>
      <c r="I124" s="3">
        <v>0.98460999999999999</v>
      </c>
      <c r="J124" s="3">
        <v>0.97257000000000005</v>
      </c>
      <c r="K124" s="3">
        <v>0.95448999999999995</v>
      </c>
      <c r="L124" s="3">
        <v>0.92784999999999995</v>
      </c>
      <c r="M124" s="3">
        <v>0.88876999999999995</v>
      </c>
      <c r="N124" s="3">
        <v>0.83891000000000004</v>
      </c>
      <c r="O124" s="3">
        <v>0.77337</v>
      </c>
      <c r="P124" s="3">
        <v>0.69847000000000004</v>
      </c>
      <c r="Q124" s="3">
        <v>0.61026000000000002</v>
      </c>
      <c r="R124" s="3">
        <v>0.51993999999999996</v>
      </c>
      <c r="S124" s="3">
        <v>0.42465000000000003</v>
      </c>
      <c r="T124" s="3">
        <v>0.33723999999999998</v>
      </c>
      <c r="U124" s="3">
        <v>0.25463000000000002</v>
      </c>
      <c r="V124" s="3">
        <v>0.18673000000000001</v>
      </c>
      <c r="W124" s="3">
        <v>0.12923999999999999</v>
      </c>
      <c r="X124" s="3">
        <v>8.6910000000000001E-2</v>
      </c>
      <c r="Y124" s="3">
        <v>5.4800000000000001E-2</v>
      </c>
      <c r="Z124" s="3">
        <v>3.3619999999999997E-2</v>
      </c>
      <c r="AA124" s="3">
        <v>1.9230000000000001E-2</v>
      </c>
      <c r="AB124" s="3">
        <v>1.072E-2</v>
      </c>
      <c r="AC124" s="3">
        <v>5.7000000000000002E-3</v>
      </c>
      <c r="AD124" s="3">
        <v>2.8E-3</v>
      </c>
      <c r="AE124" s="3">
        <v>1.3500000000000001E-3</v>
      </c>
      <c r="AF124" s="3">
        <v>5.9999999999999995E-4</v>
      </c>
      <c r="AG124" s="3">
        <v>2.5999999999999998E-4</v>
      </c>
      <c r="AH124" s="3">
        <v>1E-4</v>
      </c>
      <c r="AI124" s="3">
        <v>4.0000000000000003E-5</v>
      </c>
      <c r="AJ124" s="3">
        <v>0</v>
      </c>
      <c r="AK124" s="3">
        <v>0</v>
      </c>
      <c r="AL124" s="5">
        <f>Points[[#This Row],[8+]]-Points[[#This Row],[9+]]</f>
        <v>6.9700000000000317E-3</v>
      </c>
      <c r="AM124" s="5">
        <f>Points[[#This Row],[9+]]-Points[[#This Row],[10+]]</f>
        <v>1.203999999999994E-2</v>
      </c>
      <c r="AN124" s="5">
        <f>Points[[#This Row],[10+]]-Points[[#This Row],[11+]]</f>
        <v>1.8080000000000096E-2</v>
      </c>
      <c r="AO124" s="5">
        <f>Points[[#This Row],[11+]]-Points[[#This Row],[12+]]</f>
        <v>2.6639999999999997E-2</v>
      </c>
      <c r="AP124" s="5">
        <f>Points[[#This Row],[12+]]-Points[[#This Row],[13+]]</f>
        <v>3.9080000000000004E-2</v>
      </c>
      <c r="AQ124" s="5">
        <f>Points[[#This Row],[13+]]-Points[[#This Row],[14+]]</f>
        <v>4.9859999999999904E-2</v>
      </c>
      <c r="AR124" s="5">
        <f>Points[[#This Row],[14+]]-Points[[#This Row],[15+]]</f>
        <v>6.5540000000000043E-2</v>
      </c>
      <c r="AS124" s="5">
        <f>Points[[#This Row],[15+]]-Points[[#This Row],[16+]]</f>
        <v>7.4899999999999967E-2</v>
      </c>
      <c r="AT124" s="5">
        <f>Points[[#This Row],[16+]]-Points[[#This Row],[17+]]</f>
        <v>8.8210000000000011E-2</v>
      </c>
      <c r="AU124" s="5">
        <f>Points[[#This Row],[17+]]-Points[[#This Row],[18+]]</f>
        <v>9.0320000000000067E-2</v>
      </c>
      <c r="AV124" s="5">
        <f>Points[[#This Row],[18+]]-Points[[#This Row],[19+]]</f>
        <v>9.528999999999993E-2</v>
      </c>
      <c r="AW124" s="5">
        <f>Points[[#This Row],[19+]]-Points[[#This Row],[20+]]</f>
        <v>8.7410000000000043E-2</v>
      </c>
      <c r="AX124" s="5">
        <f>Points[[#This Row],[20+]]-Points[[#This Row],[21+]]</f>
        <v>8.2609999999999961E-2</v>
      </c>
      <c r="AY124" s="5">
        <f>Points[[#This Row],[21+]]-Points[[#This Row],[22+]]</f>
        <v>6.7900000000000016E-2</v>
      </c>
      <c r="AZ124" s="5">
        <f>Points[[#This Row],[22+]]-Points[[#This Row],[23+]]</f>
        <v>5.7490000000000013E-2</v>
      </c>
      <c r="BA124" s="5">
        <f>Points[[#This Row],[23+]]-Points[[#This Row],[24+]]</f>
        <v>4.2329999999999993E-2</v>
      </c>
      <c r="BB124" s="5">
        <f>Points[[#This Row],[24+]]-Points[[#This Row],[25+]]</f>
        <v>3.211E-2</v>
      </c>
      <c r="BC124" s="5">
        <f>Points[[#This Row],[25+]]-Points[[#This Row],[26+]]</f>
        <v>2.1180000000000004E-2</v>
      </c>
      <c r="BD124" s="5">
        <f>Points[[#This Row],[26+]]-Points[[#This Row],[27+]]</f>
        <v>1.4389999999999997E-2</v>
      </c>
      <c r="BE124" s="5">
        <f>Points[[#This Row],[27+]]-Points[[#This Row],[28+]]</f>
        <v>8.5100000000000002E-3</v>
      </c>
      <c r="BF124" s="5">
        <f>Points[[#This Row],[28+]]-Points[[#This Row],[29+]]</f>
        <v>5.0200000000000002E-3</v>
      </c>
      <c r="BG124" s="5">
        <f>Points[[#This Row],[29+]]-Points[[#This Row],[30+]]</f>
        <v>2.9000000000000002E-3</v>
      </c>
      <c r="BH124" s="5">
        <f>Points[[#This Row],[30+]]-Points[[#This Row],[31+]]</f>
        <v>1.4499999999999999E-3</v>
      </c>
      <c r="BI124" s="5">
        <f>Points[[#This Row],[31+]]-Points[[#This Row],[32+]]</f>
        <v>7.5000000000000012E-4</v>
      </c>
      <c r="BJ124" s="5">
        <f>Points[[#This Row],[32+]]-Points[[#This Row],[33+]]</f>
        <v>3.3999999999999997E-4</v>
      </c>
      <c r="BK124" s="5">
        <f>Points[[#This Row],[33+]]-Points[[#This Row],[34+]]</f>
        <v>1.5999999999999999E-4</v>
      </c>
      <c r="BL124" s="5">
        <f>Points[[#This Row],[34+]]-Points[[#This Row],[35+]]</f>
        <v>6.0000000000000002E-5</v>
      </c>
      <c r="BM124" s="5">
        <f>Points[[#This Row],[35+]]-Points[[#This Row],[40+]]</f>
        <v>4.0000000000000003E-5</v>
      </c>
      <c r="BN124" s="5">
        <f>Points[[#This Row],[40+]]-Points[[#This Row],[45+]]</f>
        <v>0</v>
      </c>
    </row>
    <row r="125" spans="1:66" x14ac:dyDescent="0.25">
      <c r="A125" s="10">
        <v>22400725</v>
      </c>
      <c r="B125" s="4" t="s">
        <v>98</v>
      </c>
      <c r="C125" s="4" t="s">
        <v>99</v>
      </c>
      <c r="D125" s="11">
        <v>0.875</v>
      </c>
      <c r="E125" s="6" t="str">
        <f>HYPERLINK("https://www.nba.com/stats/player/1628374/boxscores-traditional", "Lauri Markkanen")</f>
        <v>Lauri Markkanen</v>
      </c>
      <c r="F125">
        <v>14.6</v>
      </c>
      <c r="G125" s="4">
        <v>2.871</v>
      </c>
      <c r="H125" s="3">
        <v>0.98928000000000005</v>
      </c>
      <c r="I125" s="3">
        <v>0.97441</v>
      </c>
      <c r="J125" s="3">
        <v>0.94520000000000004</v>
      </c>
      <c r="K125" s="3">
        <v>0.89434999999999998</v>
      </c>
      <c r="L125" s="3">
        <v>0.81859000000000004</v>
      </c>
      <c r="M125" s="3">
        <v>0.71226</v>
      </c>
      <c r="N125" s="3">
        <v>0.58316999999999997</v>
      </c>
      <c r="O125" s="3">
        <v>0.44433</v>
      </c>
      <c r="P125" s="3">
        <v>0.31207000000000001</v>
      </c>
      <c r="Q125" s="3">
        <v>0.20044999999999999</v>
      </c>
      <c r="R125" s="3">
        <v>0.11899999999999999</v>
      </c>
      <c r="S125" s="3">
        <v>6.3009999999999997E-2</v>
      </c>
      <c r="T125" s="3">
        <v>3.005E-2</v>
      </c>
      <c r="U125" s="3">
        <v>1.2869999999999999E-2</v>
      </c>
      <c r="V125" s="3">
        <v>4.9399999999999999E-3</v>
      </c>
      <c r="W125" s="3">
        <v>1.6900000000000001E-3</v>
      </c>
      <c r="X125" s="3">
        <v>5.4000000000000001E-4</v>
      </c>
      <c r="Y125" s="3">
        <v>1.4999999999999999E-4</v>
      </c>
      <c r="Z125" s="3">
        <v>4.0000000000000003E-5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5">
        <f>Points[[#This Row],[8+]]-Points[[#This Row],[9+]]</f>
        <v>1.487000000000005E-2</v>
      </c>
      <c r="AM125" s="5">
        <f>Points[[#This Row],[9+]]-Points[[#This Row],[10+]]</f>
        <v>2.9209999999999958E-2</v>
      </c>
      <c r="AN125" s="5">
        <f>Points[[#This Row],[10+]]-Points[[#This Row],[11+]]</f>
        <v>5.0850000000000062E-2</v>
      </c>
      <c r="AO125" s="5">
        <f>Points[[#This Row],[11+]]-Points[[#This Row],[12+]]</f>
        <v>7.5759999999999939E-2</v>
      </c>
      <c r="AP125" s="5">
        <f>Points[[#This Row],[12+]]-Points[[#This Row],[13+]]</f>
        <v>0.10633000000000004</v>
      </c>
      <c r="AQ125" s="5">
        <f>Points[[#This Row],[13+]]-Points[[#This Row],[14+]]</f>
        <v>0.12909000000000004</v>
      </c>
      <c r="AR125" s="5">
        <f>Points[[#This Row],[14+]]-Points[[#This Row],[15+]]</f>
        <v>0.13883999999999996</v>
      </c>
      <c r="AS125" s="5">
        <f>Points[[#This Row],[15+]]-Points[[#This Row],[16+]]</f>
        <v>0.13225999999999999</v>
      </c>
      <c r="AT125" s="5">
        <f>Points[[#This Row],[16+]]-Points[[#This Row],[17+]]</f>
        <v>0.11162000000000002</v>
      </c>
      <c r="AU125" s="5">
        <f>Points[[#This Row],[17+]]-Points[[#This Row],[18+]]</f>
        <v>8.1449999999999995E-2</v>
      </c>
      <c r="AV125" s="5">
        <f>Points[[#This Row],[18+]]-Points[[#This Row],[19+]]</f>
        <v>5.5989999999999998E-2</v>
      </c>
      <c r="AW125" s="5">
        <f>Points[[#This Row],[19+]]-Points[[#This Row],[20+]]</f>
        <v>3.2959999999999996E-2</v>
      </c>
      <c r="AX125" s="5">
        <f>Points[[#This Row],[20+]]-Points[[#This Row],[21+]]</f>
        <v>1.7180000000000001E-2</v>
      </c>
      <c r="AY125" s="5">
        <f>Points[[#This Row],[21+]]-Points[[#This Row],[22+]]</f>
        <v>7.9299999999999995E-3</v>
      </c>
      <c r="AZ125" s="5">
        <f>Points[[#This Row],[22+]]-Points[[#This Row],[23+]]</f>
        <v>3.2499999999999999E-3</v>
      </c>
      <c r="BA125" s="5">
        <f>Points[[#This Row],[23+]]-Points[[#This Row],[24+]]</f>
        <v>1.15E-3</v>
      </c>
      <c r="BB125" s="5">
        <f>Points[[#This Row],[24+]]-Points[[#This Row],[25+]]</f>
        <v>3.9000000000000005E-4</v>
      </c>
      <c r="BC125" s="5">
        <f>Points[[#This Row],[25+]]-Points[[#This Row],[26+]]</f>
        <v>1.0999999999999999E-4</v>
      </c>
      <c r="BD125" s="5">
        <f>Points[[#This Row],[26+]]-Points[[#This Row],[27+]]</f>
        <v>4.0000000000000003E-5</v>
      </c>
      <c r="BE125" s="5">
        <f>Points[[#This Row],[27+]]-Points[[#This Row],[28+]]</f>
        <v>0</v>
      </c>
      <c r="BF125" s="5">
        <f>Points[[#This Row],[28+]]-Points[[#This Row],[29+]]</f>
        <v>0</v>
      </c>
      <c r="BG125" s="5">
        <f>Points[[#This Row],[29+]]-Points[[#This Row],[30+]]</f>
        <v>0</v>
      </c>
      <c r="BH125" s="5">
        <f>Points[[#This Row],[30+]]-Points[[#This Row],[31+]]</f>
        <v>0</v>
      </c>
      <c r="BI125" s="5">
        <f>Points[[#This Row],[31+]]-Points[[#This Row],[32+]]</f>
        <v>0</v>
      </c>
      <c r="BJ125" s="5">
        <f>Points[[#This Row],[32+]]-Points[[#This Row],[33+]]</f>
        <v>0</v>
      </c>
      <c r="BK125" s="5">
        <f>Points[[#This Row],[33+]]-Points[[#This Row],[34+]]</f>
        <v>0</v>
      </c>
      <c r="BL125" s="5">
        <f>Points[[#This Row],[34+]]-Points[[#This Row],[35+]]</f>
        <v>0</v>
      </c>
      <c r="BM125" s="5">
        <f>Points[[#This Row],[35+]]-Points[[#This Row],[40+]]</f>
        <v>0</v>
      </c>
      <c r="BN125" s="5">
        <f>Points[[#This Row],[40+]]-Points[[#This Row],[45+]]</f>
        <v>0</v>
      </c>
    </row>
    <row r="126" spans="1:66" x14ac:dyDescent="0.25">
      <c r="A126" s="10">
        <v>22400725</v>
      </c>
      <c r="B126" s="4" t="s">
        <v>98</v>
      </c>
      <c r="C126" s="4" t="s">
        <v>99</v>
      </c>
      <c r="D126" s="11">
        <v>0.875</v>
      </c>
      <c r="E126" s="6" t="str">
        <f>HYPERLINK("https://www.nba.com/stats/player/1641718/boxscores-traditional", "Keyonte George")</f>
        <v>Keyonte George</v>
      </c>
      <c r="F126">
        <v>15.6</v>
      </c>
      <c r="G126" s="4">
        <v>4.03</v>
      </c>
      <c r="H126" s="3">
        <v>0.97062000000000004</v>
      </c>
      <c r="I126" s="3">
        <v>0.94950000000000001</v>
      </c>
      <c r="J126" s="3">
        <v>0.91774</v>
      </c>
      <c r="K126" s="3">
        <v>0.87285999999999997</v>
      </c>
      <c r="L126" s="3">
        <v>0.81327000000000005</v>
      </c>
      <c r="M126" s="3">
        <v>0.74214999999999998</v>
      </c>
      <c r="N126" s="3">
        <v>0.65542</v>
      </c>
      <c r="O126" s="3">
        <v>0.55962000000000001</v>
      </c>
      <c r="P126" s="3">
        <v>0.46017000000000002</v>
      </c>
      <c r="Q126" s="3">
        <v>0.36316999999999999</v>
      </c>
      <c r="R126" s="3">
        <v>0.27424999999999999</v>
      </c>
      <c r="S126" s="3">
        <v>0.20044999999999999</v>
      </c>
      <c r="T126" s="3">
        <v>0.13786000000000001</v>
      </c>
      <c r="U126" s="3">
        <v>9.0120000000000006E-2</v>
      </c>
      <c r="V126" s="3">
        <v>5.5919999999999997E-2</v>
      </c>
      <c r="W126" s="3">
        <v>3.288E-2</v>
      </c>
      <c r="X126" s="3">
        <v>1.8759999999999999E-2</v>
      </c>
      <c r="Y126" s="3">
        <v>9.9000000000000008E-3</v>
      </c>
      <c r="Z126" s="3">
        <v>4.9399999999999999E-3</v>
      </c>
      <c r="AA126" s="3">
        <v>2.33E-3</v>
      </c>
      <c r="AB126" s="3">
        <v>1.0399999999999999E-3</v>
      </c>
      <c r="AC126" s="3">
        <v>4.2999999999999999E-4</v>
      </c>
      <c r="AD126" s="3">
        <v>1.8000000000000001E-4</v>
      </c>
      <c r="AE126" s="3">
        <v>6.9999999999999994E-5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5">
        <f>Points[[#This Row],[8+]]-Points[[#This Row],[9+]]</f>
        <v>2.1120000000000028E-2</v>
      </c>
      <c r="AM126" s="5">
        <f>Points[[#This Row],[9+]]-Points[[#This Row],[10+]]</f>
        <v>3.176000000000001E-2</v>
      </c>
      <c r="AN126" s="5">
        <f>Points[[#This Row],[10+]]-Points[[#This Row],[11+]]</f>
        <v>4.4880000000000031E-2</v>
      </c>
      <c r="AO126" s="5">
        <f>Points[[#This Row],[11+]]-Points[[#This Row],[12+]]</f>
        <v>5.9589999999999921E-2</v>
      </c>
      <c r="AP126" s="5">
        <f>Points[[#This Row],[12+]]-Points[[#This Row],[13+]]</f>
        <v>7.1120000000000072E-2</v>
      </c>
      <c r="AQ126" s="5">
        <f>Points[[#This Row],[13+]]-Points[[#This Row],[14+]]</f>
        <v>8.6729999999999974E-2</v>
      </c>
      <c r="AR126" s="5">
        <f>Points[[#This Row],[14+]]-Points[[#This Row],[15+]]</f>
        <v>9.5799999999999996E-2</v>
      </c>
      <c r="AS126" s="5">
        <f>Points[[#This Row],[15+]]-Points[[#This Row],[16+]]</f>
        <v>9.9449999999999983E-2</v>
      </c>
      <c r="AT126" s="5">
        <f>Points[[#This Row],[16+]]-Points[[#This Row],[17+]]</f>
        <v>9.7000000000000031E-2</v>
      </c>
      <c r="AU126" s="5">
        <f>Points[[#This Row],[17+]]-Points[[#This Row],[18+]]</f>
        <v>8.8919999999999999E-2</v>
      </c>
      <c r="AV126" s="5">
        <f>Points[[#This Row],[18+]]-Points[[#This Row],[19+]]</f>
        <v>7.3800000000000004E-2</v>
      </c>
      <c r="AW126" s="5">
        <f>Points[[#This Row],[19+]]-Points[[#This Row],[20+]]</f>
        <v>6.2589999999999979E-2</v>
      </c>
      <c r="AX126" s="5">
        <f>Points[[#This Row],[20+]]-Points[[#This Row],[21+]]</f>
        <v>4.7740000000000005E-2</v>
      </c>
      <c r="AY126" s="5">
        <f>Points[[#This Row],[21+]]-Points[[#This Row],[22+]]</f>
        <v>3.4200000000000008E-2</v>
      </c>
      <c r="AZ126" s="5">
        <f>Points[[#This Row],[22+]]-Points[[#This Row],[23+]]</f>
        <v>2.3039999999999998E-2</v>
      </c>
      <c r="BA126" s="5">
        <f>Points[[#This Row],[23+]]-Points[[#This Row],[24+]]</f>
        <v>1.4120000000000001E-2</v>
      </c>
      <c r="BB126" s="5">
        <f>Points[[#This Row],[24+]]-Points[[#This Row],[25+]]</f>
        <v>8.8599999999999981E-3</v>
      </c>
      <c r="BC126" s="5">
        <f>Points[[#This Row],[25+]]-Points[[#This Row],[26+]]</f>
        <v>4.9600000000000009E-3</v>
      </c>
      <c r="BD126" s="5">
        <f>Points[[#This Row],[26+]]-Points[[#This Row],[27+]]</f>
        <v>2.6099999999999999E-3</v>
      </c>
      <c r="BE126" s="5">
        <f>Points[[#This Row],[27+]]-Points[[#This Row],[28+]]</f>
        <v>1.2900000000000001E-3</v>
      </c>
      <c r="BF126" s="5">
        <f>Points[[#This Row],[28+]]-Points[[#This Row],[29+]]</f>
        <v>6.0999999999999987E-4</v>
      </c>
      <c r="BG126" s="5">
        <f>Points[[#This Row],[29+]]-Points[[#This Row],[30+]]</f>
        <v>2.5000000000000001E-4</v>
      </c>
      <c r="BH126" s="5">
        <f>Points[[#This Row],[30+]]-Points[[#This Row],[31+]]</f>
        <v>1.1000000000000002E-4</v>
      </c>
      <c r="BI126" s="5">
        <f>Points[[#This Row],[31+]]-Points[[#This Row],[32+]]</f>
        <v>6.9999999999999994E-5</v>
      </c>
      <c r="BJ126" s="5">
        <f>Points[[#This Row],[32+]]-Points[[#This Row],[33+]]</f>
        <v>0</v>
      </c>
      <c r="BK126" s="5">
        <f>Points[[#This Row],[33+]]-Points[[#This Row],[34+]]</f>
        <v>0</v>
      </c>
      <c r="BL126" s="5">
        <f>Points[[#This Row],[34+]]-Points[[#This Row],[35+]]</f>
        <v>0</v>
      </c>
      <c r="BM126" s="5">
        <f>Points[[#This Row],[35+]]-Points[[#This Row],[40+]]</f>
        <v>0</v>
      </c>
      <c r="BN126" s="5">
        <f>Points[[#This Row],[40+]]-Points[[#This Row],[45+]]</f>
        <v>0</v>
      </c>
    </row>
    <row r="127" spans="1:66" x14ac:dyDescent="0.25">
      <c r="A127" s="10">
        <v>22400725</v>
      </c>
      <c r="B127" s="4" t="s">
        <v>98</v>
      </c>
      <c r="C127" s="4" t="s">
        <v>99</v>
      </c>
      <c r="D127" s="11">
        <v>0.875</v>
      </c>
      <c r="E127" s="6" t="str">
        <f>HYPERLINK("https://www.nba.com/stats/player/1629004/boxscores-traditional", "Svi Mykhailiuk")</f>
        <v>Svi Mykhailiuk</v>
      </c>
      <c r="F127">
        <v>12.4</v>
      </c>
      <c r="G127" s="4">
        <v>5.7480000000000002</v>
      </c>
      <c r="H127" s="3">
        <v>0.77934999999999999</v>
      </c>
      <c r="I127" s="3">
        <v>0.72240000000000004</v>
      </c>
      <c r="J127" s="3">
        <v>0.66276000000000002</v>
      </c>
      <c r="K127" s="3">
        <v>0.59482999999999997</v>
      </c>
      <c r="L127" s="3">
        <v>0.52790000000000004</v>
      </c>
      <c r="M127" s="3">
        <v>0.46017000000000002</v>
      </c>
      <c r="N127" s="3">
        <v>0.38973999999999998</v>
      </c>
      <c r="O127" s="3">
        <v>0.32635999999999998</v>
      </c>
      <c r="P127" s="3">
        <v>0.26434999999999997</v>
      </c>
      <c r="Q127" s="3">
        <v>0.21185999999999999</v>
      </c>
      <c r="R127" s="3">
        <v>0.16602</v>
      </c>
      <c r="S127" s="3">
        <v>0.12506999999999999</v>
      </c>
      <c r="T127" s="3">
        <v>9.3420000000000003E-2</v>
      </c>
      <c r="U127" s="3">
        <v>6.6809999999999994E-2</v>
      </c>
      <c r="V127" s="3">
        <v>4.7460000000000002E-2</v>
      </c>
      <c r="W127" s="3">
        <v>3.288E-2</v>
      </c>
      <c r="X127" s="3">
        <v>2.1690000000000001E-2</v>
      </c>
      <c r="Y127" s="3">
        <v>1.426E-2</v>
      </c>
      <c r="Z127" s="3">
        <v>8.8900000000000003E-3</v>
      </c>
      <c r="AA127" s="3">
        <v>5.5399999999999998E-3</v>
      </c>
      <c r="AB127" s="3">
        <v>3.3600000000000001E-3</v>
      </c>
      <c r="AC127" s="3">
        <v>1.9300000000000001E-3</v>
      </c>
      <c r="AD127" s="3">
        <v>1.1100000000000001E-3</v>
      </c>
      <c r="AE127" s="3">
        <v>5.9999999999999995E-4</v>
      </c>
      <c r="AF127" s="3">
        <v>3.2000000000000003E-4</v>
      </c>
      <c r="AG127" s="3">
        <v>1.7000000000000001E-4</v>
      </c>
      <c r="AH127" s="3">
        <v>8.0000000000000007E-5</v>
      </c>
      <c r="AI127" s="3">
        <v>4.0000000000000003E-5</v>
      </c>
      <c r="AJ127" s="3">
        <v>0</v>
      </c>
      <c r="AK127" s="3">
        <v>0</v>
      </c>
      <c r="AL127" s="5">
        <f>Points[[#This Row],[8+]]-Points[[#This Row],[9+]]</f>
        <v>5.6949999999999945E-2</v>
      </c>
      <c r="AM127" s="5">
        <f>Points[[#This Row],[9+]]-Points[[#This Row],[10+]]</f>
        <v>5.9640000000000026E-2</v>
      </c>
      <c r="AN127" s="5">
        <f>Points[[#This Row],[10+]]-Points[[#This Row],[11+]]</f>
        <v>6.7930000000000046E-2</v>
      </c>
      <c r="AO127" s="5">
        <f>Points[[#This Row],[11+]]-Points[[#This Row],[12+]]</f>
        <v>6.6929999999999934E-2</v>
      </c>
      <c r="AP127" s="5">
        <f>Points[[#This Row],[12+]]-Points[[#This Row],[13+]]</f>
        <v>6.7730000000000012E-2</v>
      </c>
      <c r="AQ127" s="5">
        <f>Points[[#This Row],[13+]]-Points[[#This Row],[14+]]</f>
        <v>7.0430000000000048E-2</v>
      </c>
      <c r="AR127" s="5">
        <f>Points[[#This Row],[14+]]-Points[[#This Row],[15+]]</f>
        <v>6.3379999999999992E-2</v>
      </c>
      <c r="AS127" s="5">
        <f>Points[[#This Row],[15+]]-Points[[#This Row],[16+]]</f>
        <v>6.201000000000001E-2</v>
      </c>
      <c r="AT127" s="5">
        <f>Points[[#This Row],[16+]]-Points[[#This Row],[17+]]</f>
        <v>5.2489999999999981E-2</v>
      </c>
      <c r="AU127" s="5">
        <f>Points[[#This Row],[17+]]-Points[[#This Row],[18+]]</f>
        <v>4.5839999999999992E-2</v>
      </c>
      <c r="AV127" s="5">
        <f>Points[[#This Row],[18+]]-Points[[#This Row],[19+]]</f>
        <v>4.0950000000000014E-2</v>
      </c>
      <c r="AW127" s="5">
        <f>Points[[#This Row],[19+]]-Points[[#This Row],[20+]]</f>
        <v>3.1649999999999984E-2</v>
      </c>
      <c r="AX127" s="5">
        <f>Points[[#This Row],[20+]]-Points[[#This Row],[21+]]</f>
        <v>2.6610000000000009E-2</v>
      </c>
      <c r="AY127" s="5">
        <f>Points[[#This Row],[21+]]-Points[[#This Row],[22+]]</f>
        <v>1.9349999999999992E-2</v>
      </c>
      <c r="AZ127" s="5">
        <f>Points[[#This Row],[22+]]-Points[[#This Row],[23+]]</f>
        <v>1.4580000000000003E-2</v>
      </c>
      <c r="BA127" s="5">
        <f>Points[[#This Row],[23+]]-Points[[#This Row],[24+]]</f>
        <v>1.1189999999999999E-2</v>
      </c>
      <c r="BB127" s="5">
        <f>Points[[#This Row],[24+]]-Points[[#This Row],[25+]]</f>
        <v>7.4300000000000008E-3</v>
      </c>
      <c r="BC127" s="5">
        <f>Points[[#This Row],[25+]]-Points[[#This Row],[26+]]</f>
        <v>5.3699999999999998E-3</v>
      </c>
      <c r="BD127" s="5">
        <f>Points[[#This Row],[26+]]-Points[[#This Row],[27+]]</f>
        <v>3.3500000000000005E-3</v>
      </c>
      <c r="BE127" s="5">
        <f>Points[[#This Row],[27+]]-Points[[#This Row],[28+]]</f>
        <v>2.1799999999999996E-3</v>
      </c>
      <c r="BF127" s="5">
        <f>Points[[#This Row],[28+]]-Points[[#This Row],[29+]]</f>
        <v>1.4300000000000001E-3</v>
      </c>
      <c r="BG127" s="5">
        <f>Points[[#This Row],[29+]]-Points[[#This Row],[30+]]</f>
        <v>8.1999999999999998E-4</v>
      </c>
      <c r="BH127" s="5">
        <f>Points[[#This Row],[30+]]-Points[[#This Row],[31+]]</f>
        <v>5.1000000000000015E-4</v>
      </c>
      <c r="BI127" s="5">
        <f>Points[[#This Row],[31+]]-Points[[#This Row],[32+]]</f>
        <v>2.7999999999999992E-4</v>
      </c>
      <c r="BJ127" s="5">
        <f>Points[[#This Row],[32+]]-Points[[#This Row],[33+]]</f>
        <v>1.5000000000000001E-4</v>
      </c>
      <c r="BK127" s="5">
        <f>Points[[#This Row],[33+]]-Points[[#This Row],[34+]]</f>
        <v>9.0000000000000006E-5</v>
      </c>
      <c r="BL127" s="5">
        <f>Points[[#This Row],[34+]]-Points[[#This Row],[35+]]</f>
        <v>4.0000000000000003E-5</v>
      </c>
      <c r="BM127" s="5">
        <f>Points[[#This Row],[35+]]-Points[[#This Row],[40+]]</f>
        <v>4.0000000000000003E-5</v>
      </c>
      <c r="BN127" s="5">
        <f>Points[[#This Row],[40+]]-Points[[#This Row],[45+]]</f>
        <v>0</v>
      </c>
    </row>
    <row r="128" spans="1:66" x14ac:dyDescent="0.25">
      <c r="A128" s="10">
        <v>22400725</v>
      </c>
      <c r="B128" s="4" t="s">
        <v>98</v>
      </c>
      <c r="C128" s="4" t="s">
        <v>99</v>
      </c>
      <c r="D128" s="11">
        <v>0.875</v>
      </c>
      <c r="E128" s="6" t="str">
        <f>HYPERLINK("https://www.nba.com/stats/player/1630548/boxscores-traditional", "Johnny Juzang")</f>
        <v>Johnny Juzang</v>
      </c>
      <c r="F128">
        <v>9.1999999999999993</v>
      </c>
      <c r="G128" s="4">
        <v>2.4820000000000002</v>
      </c>
      <c r="H128" s="3">
        <v>0.68439000000000005</v>
      </c>
      <c r="I128" s="3">
        <v>0.53188000000000002</v>
      </c>
      <c r="J128" s="3">
        <v>0.37447999999999998</v>
      </c>
      <c r="K128" s="3">
        <v>0.23269999999999999</v>
      </c>
      <c r="L128" s="3">
        <v>0.12923999999999999</v>
      </c>
      <c r="M128" s="3">
        <v>6.3009999999999997E-2</v>
      </c>
      <c r="N128" s="3">
        <v>2.6800000000000001E-2</v>
      </c>
      <c r="O128" s="3">
        <v>9.6399999999999993E-3</v>
      </c>
      <c r="P128" s="3">
        <v>3.0699999999999998E-3</v>
      </c>
      <c r="Q128" s="3">
        <v>8.4000000000000003E-4</v>
      </c>
      <c r="R128" s="3">
        <v>1.9000000000000001E-4</v>
      </c>
      <c r="S128" s="3">
        <v>4.0000000000000003E-5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5">
        <f>Points[[#This Row],[8+]]-Points[[#This Row],[9+]]</f>
        <v>0.15251000000000003</v>
      </c>
      <c r="AM128" s="5">
        <f>Points[[#This Row],[9+]]-Points[[#This Row],[10+]]</f>
        <v>0.15740000000000004</v>
      </c>
      <c r="AN128" s="5">
        <f>Points[[#This Row],[10+]]-Points[[#This Row],[11+]]</f>
        <v>0.14177999999999999</v>
      </c>
      <c r="AO128" s="5">
        <f>Points[[#This Row],[11+]]-Points[[#This Row],[12+]]</f>
        <v>0.10346</v>
      </c>
      <c r="AP128" s="5">
        <f>Points[[#This Row],[12+]]-Points[[#This Row],[13+]]</f>
        <v>6.6229999999999997E-2</v>
      </c>
      <c r="AQ128" s="5">
        <f>Points[[#This Row],[13+]]-Points[[#This Row],[14+]]</f>
        <v>3.6209999999999992E-2</v>
      </c>
      <c r="AR128" s="5">
        <f>Points[[#This Row],[14+]]-Points[[#This Row],[15+]]</f>
        <v>1.7160000000000002E-2</v>
      </c>
      <c r="AS128" s="5">
        <f>Points[[#This Row],[15+]]-Points[[#This Row],[16+]]</f>
        <v>6.5699999999999995E-3</v>
      </c>
      <c r="AT128" s="5">
        <f>Points[[#This Row],[16+]]-Points[[#This Row],[17+]]</f>
        <v>2.2299999999999998E-3</v>
      </c>
      <c r="AU128" s="5">
        <f>Points[[#This Row],[17+]]-Points[[#This Row],[18+]]</f>
        <v>6.4999999999999997E-4</v>
      </c>
      <c r="AV128" s="5">
        <f>Points[[#This Row],[18+]]-Points[[#This Row],[19+]]</f>
        <v>1.5000000000000001E-4</v>
      </c>
      <c r="AW128" s="5">
        <f>Points[[#This Row],[19+]]-Points[[#This Row],[20+]]</f>
        <v>4.0000000000000003E-5</v>
      </c>
      <c r="AX128" s="5">
        <f>Points[[#This Row],[20+]]-Points[[#This Row],[21+]]</f>
        <v>0</v>
      </c>
      <c r="AY128" s="5">
        <f>Points[[#This Row],[21+]]-Points[[#This Row],[22+]]</f>
        <v>0</v>
      </c>
      <c r="AZ128" s="5">
        <f>Points[[#This Row],[22+]]-Points[[#This Row],[23+]]</f>
        <v>0</v>
      </c>
      <c r="BA128" s="5">
        <f>Points[[#This Row],[23+]]-Points[[#This Row],[24+]]</f>
        <v>0</v>
      </c>
      <c r="BB128" s="5">
        <f>Points[[#This Row],[24+]]-Points[[#This Row],[25+]]</f>
        <v>0</v>
      </c>
      <c r="BC128" s="5">
        <f>Points[[#This Row],[25+]]-Points[[#This Row],[26+]]</f>
        <v>0</v>
      </c>
      <c r="BD128" s="5">
        <f>Points[[#This Row],[26+]]-Points[[#This Row],[27+]]</f>
        <v>0</v>
      </c>
      <c r="BE128" s="5">
        <f>Points[[#This Row],[27+]]-Points[[#This Row],[28+]]</f>
        <v>0</v>
      </c>
      <c r="BF128" s="5">
        <f>Points[[#This Row],[28+]]-Points[[#This Row],[29+]]</f>
        <v>0</v>
      </c>
      <c r="BG128" s="5">
        <f>Points[[#This Row],[29+]]-Points[[#This Row],[30+]]</f>
        <v>0</v>
      </c>
      <c r="BH128" s="5">
        <f>Points[[#This Row],[30+]]-Points[[#This Row],[31+]]</f>
        <v>0</v>
      </c>
      <c r="BI128" s="5">
        <f>Points[[#This Row],[31+]]-Points[[#This Row],[32+]]</f>
        <v>0</v>
      </c>
      <c r="BJ128" s="5">
        <f>Points[[#This Row],[32+]]-Points[[#This Row],[33+]]</f>
        <v>0</v>
      </c>
      <c r="BK128" s="5">
        <f>Points[[#This Row],[33+]]-Points[[#This Row],[34+]]</f>
        <v>0</v>
      </c>
      <c r="BL128" s="5">
        <f>Points[[#This Row],[34+]]-Points[[#This Row],[35+]]</f>
        <v>0</v>
      </c>
      <c r="BM128" s="5">
        <f>Points[[#This Row],[35+]]-Points[[#This Row],[40+]]</f>
        <v>0</v>
      </c>
      <c r="BN128" s="5">
        <f>Points[[#This Row],[40+]]-Points[[#This Row],[45+]]</f>
        <v>0</v>
      </c>
    </row>
    <row r="129" spans="1:66" x14ac:dyDescent="0.25">
      <c r="A129" s="10">
        <v>22400725</v>
      </c>
      <c r="B129" s="4" t="s">
        <v>98</v>
      </c>
      <c r="C129" s="4" t="s">
        <v>99</v>
      </c>
      <c r="D129" s="11">
        <v>0.875</v>
      </c>
      <c r="E129" s="6" t="str">
        <f>HYPERLINK("https://www.nba.com/stats/player/1631117/boxscores-traditional", "Walker Kessler")</f>
        <v>Walker Kessler</v>
      </c>
      <c r="F129">
        <v>9.4</v>
      </c>
      <c r="G129" s="4">
        <v>4.8410000000000002</v>
      </c>
      <c r="H129" s="3">
        <v>0.61409000000000002</v>
      </c>
      <c r="I129" s="3">
        <v>0.53188000000000002</v>
      </c>
      <c r="J129" s="3">
        <v>0.45223999999999998</v>
      </c>
      <c r="K129" s="3">
        <v>0.37069999999999997</v>
      </c>
      <c r="L129" s="3">
        <v>0.29459999999999997</v>
      </c>
      <c r="M129" s="3">
        <v>0.22964999999999999</v>
      </c>
      <c r="N129" s="3">
        <v>0.17105999999999999</v>
      </c>
      <c r="O129" s="3">
        <v>0.12302</v>
      </c>
      <c r="P129" s="3">
        <v>8.6910000000000001E-2</v>
      </c>
      <c r="Q129" s="3">
        <v>5.8209999999999998E-2</v>
      </c>
      <c r="R129" s="3">
        <v>3.7539999999999997E-2</v>
      </c>
      <c r="S129" s="3">
        <v>2.385E-2</v>
      </c>
      <c r="T129" s="3">
        <v>1.426E-2</v>
      </c>
      <c r="U129" s="3">
        <v>8.2000000000000007E-3</v>
      </c>
      <c r="V129" s="3">
        <v>4.6600000000000001E-3</v>
      </c>
      <c r="W129" s="3">
        <v>2.48E-3</v>
      </c>
      <c r="X129" s="3">
        <v>1.2600000000000001E-3</v>
      </c>
      <c r="Y129" s="3">
        <v>6.4000000000000005E-4</v>
      </c>
      <c r="Z129" s="3">
        <v>2.9999999999999997E-4</v>
      </c>
      <c r="AA129" s="3">
        <v>1.3999999999999999E-4</v>
      </c>
      <c r="AB129" s="3">
        <v>6.0000000000000002E-5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5">
        <f>Points[[#This Row],[8+]]-Points[[#This Row],[9+]]</f>
        <v>8.2210000000000005E-2</v>
      </c>
      <c r="AM129" s="5">
        <f>Points[[#This Row],[9+]]-Points[[#This Row],[10+]]</f>
        <v>7.9640000000000044E-2</v>
      </c>
      <c r="AN129" s="5">
        <f>Points[[#This Row],[10+]]-Points[[#This Row],[11+]]</f>
        <v>8.1540000000000001E-2</v>
      </c>
      <c r="AO129" s="5">
        <f>Points[[#This Row],[11+]]-Points[[#This Row],[12+]]</f>
        <v>7.6100000000000001E-2</v>
      </c>
      <c r="AP129" s="5">
        <f>Points[[#This Row],[12+]]-Points[[#This Row],[13+]]</f>
        <v>6.494999999999998E-2</v>
      </c>
      <c r="AQ129" s="5">
        <f>Points[[#This Row],[13+]]-Points[[#This Row],[14+]]</f>
        <v>5.8590000000000003E-2</v>
      </c>
      <c r="AR129" s="5">
        <f>Points[[#This Row],[14+]]-Points[[#This Row],[15+]]</f>
        <v>4.8039999999999985E-2</v>
      </c>
      <c r="AS129" s="5">
        <f>Points[[#This Row],[15+]]-Points[[#This Row],[16+]]</f>
        <v>3.6110000000000003E-2</v>
      </c>
      <c r="AT129" s="5">
        <f>Points[[#This Row],[16+]]-Points[[#This Row],[17+]]</f>
        <v>2.8700000000000003E-2</v>
      </c>
      <c r="AU129" s="5">
        <f>Points[[#This Row],[17+]]-Points[[#This Row],[18+]]</f>
        <v>2.0670000000000001E-2</v>
      </c>
      <c r="AV129" s="5">
        <f>Points[[#This Row],[18+]]-Points[[#This Row],[19+]]</f>
        <v>1.3689999999999997E-2</v>
      </c>
      <c r="AW129" s="5">
        <f>Points[[#This Row],[19+]]-Points[[#This Row],[20+]]</f>
        <v>9.5899999999999996E-3</v>
      </c>
      <c r="AX129" s="5">
        <f>Points[[#This Row],[20+]]-Points[[#This Row],[21+]]</f>
        <v>6.0599999999999994E-3</v>
      </c>
      <c r="AY129" s="5">
        <f>Points[[#This Row],[21+]]-Points[[#This Row],[22+]]</f>
        <v>3.5400000000000006E-3</v>
      </c>
      <c r="AZ129" s="5">
        <f>Points[[#This Row],[22+]]-Points[[#This Row],[23+]]</f>
        <v>2.1800000000000001E-3</v>
      </c>
      <c r="BA129" s="5">
        <f>Points[[#This Row],[23+]]-Points[[#This Row],[24+]]</f>
        <v>1.2199999999999999E-3</v>
      </c>
      <c r="BB129" s="5">
        <f>Points[[#This Row],[24+]]-Points[[#This Row],[25+]]</f>
        <v>6.2E-4</v>
      </c>
      <c r="BC129" s="5">
        <f>Points[[#This Row],[25+]]-Points[[#This Row],[26+]]</f>
        <v>3.4000000000000008E-4</v>
      </c>
      <c r="BD129" s="5">
        <f>Points[[#This Row],[26+]]-Points[[#This Row],[27+]]</f>
        <v>1.5999999999999999E-4</v>
      </c>
      <c r="BE129" s="5">
        <f>Points[[#This Row],[27+]]-Points[[#This Row],[28+]]</f>
        <v>7.9999999999999993E-5</v>
      </c>
      <c r="BF129" s="5">
        <f>Points[[#This Row],[28+]]-Points[[#This Row],[29+]]</f>
        <v>6.0000000000000002E-5</v>
      </c>
      <c r="BG129" s="5">
        <f>Points[[#This Row],[29+]]-Points[[#This Row],[30+]]</f>
        <v>0</v>
      </c>
      <c r="BH129" s="5">
        <f>Points[[#This Row],[30+]]-Points[[#This Row],[31+]]</f>
        <v>0</v>
      </c>
      <c r="BI129" s="5">
        <f>Points[[#This Row],[31+]]-Points[[#This Row],[32+]]</f>
        <v>0</v>
      </c>
      <c r="BJ129" s="5">
        <f>Points[[#This Row],[32+]]-Points[[#This Row],[33+]]</f>
        <v>0</v>
      </c>
      <c r="BK129" s="5">
        <f>Points[[#This Row],[33+]]-Points[[#This Row],[34+]]</f>
        <v>0</v>
      </c>
      <c r="BL129" s="5">
        <f>Points[[#This Row],[34+]]-Points[[#This Row],[35+]]</f>
        <v>0</v>
      </c>
      <c r="BM129" s="5">
        <f>Points[[#This Row],[35+]]-Points[[#This Row],[40+]]</f>
        <v>0</v>
      </c>
      <c r="BN129" s="5">
        <f>Points[[#This Row],[40+]]-Points[[#This Row],[45+]]</f>
        <v>0</v>
      </c>
    </row>
    <row r="130" spans="1:66" x14ac:dyDescent="0.25">
      <c r="A130" s="10">
        <v>22400725</v>
      </c>
      <c r="B130" s="4" t="s">
        <v>99</v>
      </c>
      <c r="C130" s="4" t="s">
        <v>98</v>
      </c>
      <c r="D130" s="11">
        <v>0.875</v>
      </c>
      <c r="E130" s="6" t="str">
        <f>HYPERLINK("https://www.nba.com/stats/player/203952/boxscores-traditional", "Andrew Wiggins")</f>
        <v>Andrew Wiggins</v>
      </c>
      <c r="F130">
        <v>21.6</v>
      </c>
      <c r="G130" s="4">
        <v>3.774</v>
      </c>
      <c r="H130" s="3">
        <v>0.99983999999999995</v>
      </c>
      <c r="I130" s="3">
        <v>0.99958000000000002</v>
      </c>
      <c r="J130" s="3">
        <v>0.99892999999999998</v>
      </c>
      <c r="K130" s="3">
        <v>0.99751999999999996</v>
      </c>
      <c r="L130" s="3">
        <v>0.99446000000000001</v>
      </c>
      <c r="M130" s="3">
        <v>0.98870000000000002</v>
      </c>
      <c r="N130" s="3">
        <v>0.97777999999999998</v>
      </c>
      <c r="O130" s="3">
        <v>0.95994000000000002</v>
      </c>
      <c r="P130" s="3">
        <v>0.93056000000000005</v>
      </c>
      <c r="Q130" s="3">
        <v>0.88876999999999995</v>
      </c>
      <c r="R130" s="3">
        <v>0.82894000000000001</v>
      </c>
      <c r="S130" s="3">
        <v>0.75490000000000002</v>
      </c>
      <c r="T130" s="3">
        <v>0.66276000000000002</v>
      </c>
      <c r="U130" s="3">
        <v>0.56355999999999995</v>
      </c>
      <c r="V130" s="3">
        <v>0.45619999999999999</v>
      </c>
      <c r="W130" s="3">
        <v>0.35569000000000001</v>
      </c>
      <c r="X130" s="3">
        <v>0.26108999999999999</v>
      </c>
      <c r="Y130" s="3">
        <v>0.18406</v>
      </c>
      <c r="Z130" s="3">
        <v>0.121</v>
      </c>
      <c r="AA130" s="3">
        <v>7.6359999999999997E-2</v>
      </c>
      <c r="AB130" s="3">
        <v>4.4569999999999999E-2</v>
      </c>
      <c r="AC130" s="3">
        <v>2.5000000000000001E-2</v>
      </c>
      <c r="AD130" s="3">
        <v>1.2869999999999999E-2</v>
      </c>
      <c r="AE130" s="3">
        <v>6.3899999999999998E-3</v>
      </c>
      <c r="AF130" s="3">
        <v>2.8900000000000002E-3</v>
      </c>
      <c r="AG130" s="3">
        <v>1.2600000000000001E-3</v>
      </c>
      <c r="AH130" s="3">
        <v>5.0000000000000001E-4</v>
      </c>
      <c r="AI130" s="3">
        <v>1.9000000000000001E-4</v>
      </c>
      <c r="AJ130" s="3">
        <v>0</v>
      </c>
      <c r="AK130" s="3">
        <v>0</v>
      </c>
      <c r="AL130" s="5">
        <f>Points[[#This Row],[8+]]-Points[[#This Row],[9+]]</f>
        <v>2.5999999999992696E-4</v>
      </c>
      <c r="AM130" s="5">
        <f>Points[[#This Row],[9+]]-Points[[#This Row],[10+]]</f>
        <v>6.5000000000003944E-4</v>
      </c>
      <c r="AN130" s="5">
        <f>Points[[#This Row],[10+]]-Points[[#This Row],[11+]]</f>
        <v>1.4100000000000223E-3</v>
      </c>
      <c r="AO130" s="5">
        <f>Points[[#This Row],[11+]]-Points[[#This Row],[12+]]</f>
        <v>3.0599999999999516E-3</v>
      </c>
      <c r="AP130" s="5">
        <f>Points[[#This Row],[12+]]-Points[[#This Row],[13+]]</f>
        <v>5.7599999999999874E-3</v>
      </c>
      <c r="AQ130" s="5">
        <f>Points[[#This Row],[13+]]-Points[[#This Row],[14+]]</f>
        <v>1.0920000000000041E-2</v>
      </c>
      <c r="AR130" s="5">
        <f>Points[[#This Row],[14+]]-Points[[#This Row],[15+]]</f>
        <v>1.7839999999999967E-2</v>
      </c>
      <c r="AS130" s="5">
        <f>Points[[#This Row],[15+]]-Points[[#This Row],[16+]]</f>
        <v>2.9379999999999962E-2</v>
      </c>
      <c r="AT130" s="5">
        <f>Points[[#This Row],[16+]]-Points[[#This Row],[17+]]</f>
        <v>4.1790000000000105E-2</v>
      </c>
      <c r="AU130" s="5">
        <f>Points[[#This Row],[17+]]-Points[[#This Row],[18+]]</f>
        <v>5.9829999999999939E-2</v>
      </c>
      <c r="AV130" s="5">
        <f>Points[[#This Row],[18+]]-Points[[#This Row],[19+]]</f>
        <v>7.4039999999999995E-2</v>
      </c>
      <c r="AW130" s="5">
        <f>Points[[#This Row],[19+]]-Points[[#This Row],[20+]]</f>
        <v>9.214E-2</v>
      </c>
      <c r="AX130" s="5">
        <f>Points[[#This Row],[20+]]-Points[[#This Row],[21+]]</f>
        <v>9.9200000000000066E-2</v>
      </c>
      <c r="AY130" s="5">
        <f>Points[[#This Row],[21+]]-Points[[#This Row],[22+]]</f>
        <v>0.10735999999999996</v>
      </c>
      <c r="AZ130" s="5">
        <f>Points[[#This Row],[22+]]-Points[[#This Row],[23+]]</f>
        <v>0.10050999999999999</v>
      </c>
      <c r="BA130" s="5">
        <f>Points[[#This Row],[23+]]-Points[[#This Row],[24+]]</f>
        <v>9.4600000000000017E-2</v>
      </c>
      <c r="BB130" s="5">
        <f>Points[[#This Row],[24+]]-Points[[#This Row],[25+]]</f>
        <v>7.7029999999999987E-2</v>
      </c>
      <c r="BC130" s="5">
        <f>Points[[#This Row],[25+]]-Points[[#This Row],[26+]]</f>
        <v>6.3060000000000005E-2</v>
      </c>
      <c r="BD130" s="5">
        <f>Points[[#This Row],[26+]]-Points[[#This Row],[27+]]</f>
        <v>4.4639999999999999E-2</v>
      </c>
      <c r="BE130" s="5">
        <f>Points[[#This Row],[27+]]-Points[[#This Row],[28+]]</f>
        <v>3.1789999999999999E-2</v>
      </c>
      <c r="BF130" s="5">
        <f>Points[[#This Row],[28+]]-Points[[#This Row],[29+]]</f>
        <v>1.9569999999999997E-2</v>
      </c>
      <c r="BG130" s="5">
        <f>Points[[#This Row],[29+]]-Points[[#This Row],[30+]]</f>
        <v>1.2130000000000002E-2</v>
      </c>
      <c r="BH130" s="5">
        <f>Points[[#This Row],[30+]]-Points[[#This Row],[31+]]</f>
        <v>6.4799999999999996E-3</v>
      </c>
      <c r="BI130" s="5">
        <f>Points[[#This Row],[31+]]-Points[[#This Row],[32+]]</f>
        <v>3.4999999999999996E-3</v>
      </c>
      <c r="BJ130" s="5">
        <f>Points[[#This Row],[32+]]-Points[[#This Row],[33+]]</f>
        <v>1.6300000000000002E-3</v>
      </c>
      <c r="BK130" s="5">
        <f>Points[[#This Row],[33+]]-Points[[#This Row],[34+]]</f>
        <v>7.6000000000000004E-4</v>
      </c>
      <c r="BL130" s="5">
        <f>Points[[#This Row],[34+]]-Points[[#This Row],[35+]]</f>
        <v>3.1E-4</v>
      </c>
      <c r="BM130" s="5">
        <f>Points[[#This Row],[35+]]-Points[[#This Row],[40+]]</f>
        <v>1.9000000000000001E-4</v>
      </c>
      <c r="BN130" s="5">
        <f>Points[[#This Row],[40+]]-Points[[#This Row],[45+]]</f>
        <v>0</v>
      </c>
    </row>
    <row r="131" spans="1:66" x14ac:dyDescent="0.25">
      <c r="A131" s="10">
        <v>22400725</v>
      </c>
      <c r="B131" s="4" t="s">
        <v>99</v>
      </c>
      <c r="C131" s="4" t="s">
        <v>98</v>
      </c>
      <c r="D131" s="11">
        <v>0.875</v>
      </c>
      <c r="E131" s="6" t="str">
        <f>HYPERLINK("https://www.nba.com/stats/player/201939/boxscores-traditional", "Stephen Curry")</f>
        <v>Stephen Curry</v>
      </c>
      <c r="F131">
        <v>18.600000000000001</v>
      </c>
      <c r="G131" s="4">
        <v>4.3170000000000002</v>
      </c>
      <c r="H131" s="3">
        <v>0.99304999999999999</v>
      </c>
      <c r="I131" s="3">
        <v>0.98678999999999994</v>
      </c>
      <c r="J131" s="3">
        <v>0.97670000000000001</v>
      </c>
      <c r="K131" s="3">
        <v>0.96079999999999999</v>
      </c>
      <c r="L131" s="3">
        <v>0.93698999999999999</v>
      </c>
      <c r="M131" s="3">
        <v>0.9032</v>
      </c>
      <c r="N131" s="3">
        <v>0.85768999999999995</v>
      </c>
      <c r="O131" s="3">
        <v>0.79673000000000005</v>
      </c>
      <c r="P131" s="3">
        <v>0.72575000000000001</v>
      </c>
      <c r="Q131" s="3">
        <v>0.64431000000000005</v>
      </c>
      <c r="R131" s="3">
        <v>0.55567</v>
      </c>
      <c r="S131" s="3">
        <v>0.46414</v>
      </c>
      <c r="T131" s="3">
        <v>0.37447999999999998</v>
      </c>
      <c r="U131" s="3">
        <v>0.28774</v>
      </c>
      <c r="V131" s="3">
        <v>0.21476000000000001</v>
      </c>
      <c r="W131" s="3">
        <v>0.15386</v>
      </c>
      <c r="X131" s="3">
        <v>0.10564999999999999</v>
      </c>
      <c r="Y131" s="3">
        <v>6.9440000000000002E-2</v>
      </c>
      <c r="Z131" s="3">
        <v>4.3630000000000002E-2</v>
      </c>
      <c r="AA131" s="3">
        <v>2.5590000000000002E-2</v>
      </c>
      <c r="AB131" s="3">
        <v>1.4630000000000001E-2</v>
      </c>
      <c r="AC131" s="3">
        <v>7.9799999999999992E-3</v>
      </c>
      <c r="AD131" s="3">
        <v>4.15E-3</v>
      </c>
      <c r="AE131" s="3">
        <v>2.0500000000000002E-3</v>
      </c>
      <c r="AF131" s="3">
        <v>9.7000000000000005E-4</v>
      </c>
      <c r="AG131" s="3">
        <v>4.2000000000000002E-4</v>
      </c>
      <c r="AH131" s="3">
        <v>1.8000000000000001E-4</v>
      </c>
      <c r="AI131" s="3">
        <v>6.9999999999999994E-5</v>
      </c>
      <c r="AJ131" s="3">
        <v>0</v>
      </c>
      <c r="AK131" s="3">
        <v>0</v>
      </c>
      <c r="AL131" s="5">
        <f>Points[[#This Row],[8+]]-Points[[#This Row],[9+]]</f>
        <v>6.2600000000000433E-3</v>
      </c>
      <c r="AM131" s="5">
        <f>Points[[#This Row],[9+]]-Points[[#This Row],[10+]]</f>
        <v>1.0089999999999932E-2</v>
      </c>
      <c r="AN131" s="5">
        <f>Points[[#This Row],[10+]]-Points[[#This Row],[11+]]</f>
        <v>1.5900000000000025E-2</v>
      </c>
      <c r="AO131" s="5">
        <f>Points[[#This Row],[11+]]-Points[[#This Row],[12+]]</f>
        <v>2.3809999999999998E-2</v>
      </c>
      <c r="AP131" s="5">
        <f>Points[[#This Row],[12+]]-Points[[#This Row],[13+]]</f>
        <v>3.3789999999999987E-2</v>
      </c>
      <c r="AQ131" s="5">
        <f>Points[[#This Row],[13+]]-Points[[#This Row],[14+]]</f>
        <v>4.551000000000005E-2</v>
      </c>
      <c r="AR131" s="5">
        <f>Points[[#This Row],[14+]]-Points[[#This Row],[15+]]</f>
        <v>6.0959999999999903E-2</v>
      </c>
      <c r="AS131" s="5">
        <f>Points[[#This Row],[15+]]-Points[[#This Row],[16+]]</f>
        <v>7.0980000000000043E-2</v>
      </c>
      <c r="AT131" s="5">
        <f>Points[[#This Row],[16+]]-Points[[#This Row],[17+]]</f>
        <v>8.1439999999999957E-2</v>
      </c>
      <c r="AU131" s="5">
        <f>Points[[#This Row],[17+]]-Points[[#This Row],[18+]]</f>
        <v>8.8640000000000052E-2</v>
      </c>
      <c r="AV131" s="5">
        <f>Points[[#This Row],[18+]]-Points[[#This Row],[19+]]</f>
        <v>9.153E-2</v>
      </c>
      <c r="AW131" s="5">
        <f>Points[[#This Row],[19+]]-Points[[#This Row],[20+]]</f>
        <v>8.9660000000000017E-2</v>
      </c>
      <c r="AX131" s="5">
        <f>Points[[#This Row],[20+]]-Points[[#This Row],[21+]]</f>
        <v>8.6739999999999984E-2</v>
      </c>
      <c r="AY131" s="5">
        <f>Points[[#This Row],[21+]]-Points[[#This Row],[22+]]</f>
        <v>7.2979999999999989E-2</v>
      </c>
      <c r="AZ131" s="5">
        <f>Points[[#This Row],[22+]]-Points[[#This Row],[23+]]</f>
        <v>6.090000000000001E-2</v>
      </c>
      <c r="BA131" s="5">
        <f>Points[[#This Row],[23+]]-Points[[#This Row],[24+]]</f>
        <v>4.8210000000000003E-2</v>
      </c>
      <c r="BB131" s="5">
        <f>Points[[#This Row],[24+]]-Points[[#This Row],[25+]]</f>
        <v>3.6209999999999992E-2</v>
      </c>
      <c r="BC131" s="5">
        <f>Points[[#This Row],[25+]]-Points[[#This Row],[26+]]</f>
        <v>2.581E-2</v>
      </c>
      <c r="BD131" s="5">
        <f>Points[[#This Row],[26+]]-Points[[#This Row],[27+]]</f>
        <v>1.804E-2</v>
      </c>
      <c r="BE131" s="5">
        <f>Points[[#This Row],[27+]]-Points[[#This Row],[28+]]</f>
        <v>1.0960000000000001E-2</v>
      </c>
      <c r="BF131" s="5">
        <f>Points[[#This Row],[28+]]-Points[[#This Row],[29+]]</f>
        <v>6.6500000000000014E-3</v>
      </c>
      <c r="BG131" s="5">
        <f>Points[[#This Row],[29+]]-Points[[#This Row],[30+]]</f>
        <v>3.8299999999999992E-3</v>
      </c>
      <c r="BH131" s="5">
        <f>Points[[#This Row],[30+]]-Points[[#This Row],[31+]]</f>
        <v>2.0999999999999999E-3</v>
      </c>
      <c r="BI131" s="5">
        <f>Points[[#This Row],[31+]]-Points[[#This Row],[32+]]</f>
        <v>1.0800000000000002E-3</v>
      </c>
      <c r="BJ131" s="5">
        <f>Points[[#This Row],[32+]]-Points[[#This Row],[33+]]</f>
        <v>5.5000000000000003E-4</v>
      </c>
      <c r="BK131" s="5">
        <f>Points[[#This Row],[33+]]-Points[[#This Row],[34+]]</f>
        <v>2.4000000000000001E-4</v>
      </c>
      <c r="BL131" s="5">
        <f>Points[[#This Row],[34+]]-Points[[#This Row],[35+]]</f>
        <v>1.1000000000000002E-4</v>
      </c>
      <c r="BM131" s="5">
        <f>Points[[#This Row],[35+]]-Points[[#This Row],[40+]]</f>
        <v>6.9999999999999994E-5</v>
      </c>
      <c r="BN131" s="5">
        <f>Points[[#This Row],[40+]]-Points[[#This Row],[45+]]</f>
        <v>0</v>
      </c>
    </row>
    <row r="132" spans="1:66" x14ac:dyDescent="0.25">
      <c r="A132" s="10">
        <v>22400725</v>
      </c>
      <c r="B132" s="4" t="s">
        <v>99</v>
      </c>
      <c r="C132" s="4" t="s">
        <v>98</v>
      </c>
      <c r="D132" s="11">
        <v>0.875</v>
      </c>
      <c r="E132" s="6" t="str">
        <f>HYPERLINK("https://www.nba.com/stats/player/1630228/boxscores-traditional", "Jonathan Kuminga")</f>
        <v>Jonathan Kuminga</v>
      </c>
      <c r="F132">
        <v>23.8</v>
      </c>
      <c r="G132" s="4">
        <v>8.6349999999999998</v>
      </c>
      <c r="H132" s="3">
        <v>0.96638000000000002</v>
      </c>
      <c r="I132" s="3">
        <v>0.95637000000000005</v>
      </c>
      <c r="J132" s="3">
        <v>0.94520000000000004</v>
      </c>
      <c r="K132" s="3">
        <v>0.93056000000000005</v>
      </c>
      <c r="L132" s="3">
        <v>0.91466000000000003</v>
      </c>
      <c r="M132" s="3">
        <v>0.89434999999999998</v>
      </c>
      <c r="N132" s="3">
        <v>0.87075999999999998</v>
      </c>
      <c r="O132" s="3">
        <v>0.84614</v>
      </c>
      <c r="P132" s="3">
        <v>0.81594</v>
      </c>
      <c r="Q132" s="3">
        <v>0.78524000000000005</v>
      </c>
      <c r="R132" s="3">
        <v>0.74856999999999996</v>
      </c>
      <c r="S132" s="3">
        <v>0.71226</v>
      </c>
      <c r="T132" s="3">
        <v>0.67003000000000001</v>
      </c>
      <c r="U132" s="3">
        <v>0.62551999999999996</v>
      </c>
      <c r="V132" s="3">
        <v>0.58316999999999997</v>
      </c>
      <c r="W132" s="3">
        <v>0.53586</v>
      </c>
      <c r="X132" s="3">
        <v>0.49202000000000001</v>
      </c>
      <c r="Y132" s="3">
        <v>0.44433</v>
      </c>
      <c r="Z132" s="3">
        <v>0.40128999999999998</v>
      </c>
      <c r="AA132" s="3">
        <v>0.35569000000000001</v>
      </c>
      <c r="AB132" s="3">
        <v>0.31207000000000001</v>
      </c>
      <c r="AC132" s="3">
        <v>0.27424999999999999</v>
      </c>
      <c r="AD132" s="3">
        <v>0.23576</v>
      </c>
      <c r="AE132" s="3">
        <v>0.20327000000000001</v>
      </c>
      <c r="AF132" s="3">
        <v>0.17105999999999999</v>
      </c>
      <c r="AG132" s="3">
        <v>0.14230999999999999</v>
      </c>
      <c r="AH132" s="3">
        <v>0.11899999999999999</v>
      </c>
      <c r="AI132" s="3">
        <v>9.6799999999999997E-2</v>
      </c>
      <c r="AJ132" s="3">
        <v>3.005E-2</v>
      </c>
      <c r="AK132" s="3">
        <v>6.9499999999999996E-3</v>
      </c>
      <c r="AL132" s="5">
        <f>Points[[#This Row],[8+]]-Points[[#This Row],[9+]]</f>
        <v>1.0009999999999963E-2</v>
      </c>
      <c r="AM132" s="5">
        <f>Points[[#This Row],[9+]]-Points[[#This Row],[10+]]</f>
        <v>1.1170000000000013E-2</v>
      </c>
      <c r="AN132" s="5">
        <f>Points[[#This Row],[10+]]-Points[[#This Row],[11+]]</f>
        <v>1.4639999999999986E-2</v>
      </c>
      <c r="AO132" s="5">
        <f>Points[[#This Row],[11+]]-Points[[#This Row],[12+]]</f>
        <v>1.5900000000000025E-2</v>
      </c>
      <c r="AP132" s="5">
        <f>Points[[#This Row],[12+]]-Points[[#This Row],[13+]]</f>
        <v>2.031000000000005E-2</v>
      </c>
      <c r="AQ132" s="5">
        <f>Points[[#This Row],[13+]]-Points[[#This Row],[14+]]</f>
        <v>2.359E-2</v>
      </c>
      <c r="AR132" s="5">
        <f>Points[[#This Row],[14+]]-Points[[#This Row],[15+]]</f>
        <v>2.4619999999999975E-2</v>
      </c>
      <c r="AS132" s="5">
        <f>Points[[#This Row],[15+]]-Points[[#This Row],[16+]]</f>
        <v>3.0200000000000005E-2</v>
      </c>
      <c r="AT132" s="5">
        <f>Points[[#This Row],[16+]]-Points[[#This Row],[17+]]</f>
        <v>3.069999999999995E-2</v>
      </c>
      <c r="AU132" s="5">
        <f>Points[[#This Row],[17+]]-Points[[#This Row],[18+]]</f>
        <v>3.6670000000000091E-2</v>
      </c>
      <c r="AV132" s="5">
        <f>Points[[#This Row],[18+]]-Points[[#This Row],[19+]]</f>
        <v>3.6309999999999953E-2</v>
      </c>
      <c r="AW132" s="5">
        <f>Points[[#This Row],[19+]]-Points[[#This Row],[20+]]</f>
        <v>4.222999999999999E-2</v>
      </c>
      <c r="AX132" s="5">
        <f>Points[[#This Row],[20+]]-Points[[#This Row],[21+]]</f>
        <v>4.451000000000005E-2</v>
      </c>
      <c r="AY132" s="5">
        <f>Points[[#This Row],[21+]]-Points[[#This Row],[22+]]</f>
        <v>4.2349999999999999E-2</v>
      </c>
      <c r="AZ132" s="5">
        <f>Points[[#This Row],[22+]]-Points[[#This Row],[23+]]</f>
        <v>4.7309999999999963E-2</v>
      </c>
      <c r="BA132" s="5">
        <f>Points[[#This Row],[23+]]-Points[[#This Row],[24+]]</f>
        <v>4.383999999999999E-2</v>
      </c>
      <c r="BB132" s="5">
        <f>Points[[#This Row],[24+]]-Points[[#This Row],[25+]]</f>
        <v>4.769000000000001E-2</v>
      </c>
      <c r="BC132" s="5">
        <f>Points[[#This Row],[25+]]-Points[[#This Row],[26+]]</f>
        <v>4.3040000000000023E-2</v>
      </c>
      <c r="BD132" s="5">
        <f>Points[[#This Row],[26+]]-Points[[#This Row],[27+]]</f>
        <v>4.5599999999999974E-2</v>
      </c>
      <c r="BE132" s="5">
        <f>Points[[#This Row],[27+]]-Points[[#This Row],[28+]]</f>
        <v>4.3619999999999992E-2</v>
      </c>
      <c r="BF132" s="5">
        <f>Points[[#This Row],[28+]]-Points[[#This Row],[29+]]</f>
        <v>3.782000000000002E-2</v>
      </c>
      <c r="BG132" s="5">
        <f>Points[[#This Row],[29+]]-Points[[#This Row],[30+]]</f>
        <v>3.8489999999999996E-2</v>
      </c>
      <c r="BH132" s="5">
        <f>Points[[#This Row],[30+]]-Points[[#This Row],[31+]]</f>
        <v>3.2489999999999991E-2</v>
      </c>
      <c r="BI132" s="5">
        <f>Points[[#This Row],[31+]]-Points[[#This Row],[32+]]</f>
        <v>3.2210000000000016E-2</v>
      </c>
      <c r="BJ132" s="5">
        <f>Points[[#This Row],[32+]]-Points[[#This Row],[33+]]</f>
        <v>2.8749999999999998E-2</v>
      </c>
      <c r="BK132" s="5">
        <f>Points[[#This Row],[33+]]-Points[[#This Row],[34+]]</f>
        <v>2.3309999999999997E-2</v>
      </c>
      <c r="BL132" s="5">
        <f>Points[[#This Row],[34+]]-Points[[#This Row],[35+]]</f>
        <v>2.2199999999999998E-2</v>
      </c>
      <c r="BM132" s="5">
        <f>Points[[#This Row],[35+]]-Points[[#This Row],[40+]]</f>
        <v>6.6750000000000004E-2</v>
      </c>
      <c r="BN132" s="5">
        <f>Points[[#This Row],[40+]]-Points[[#This Row],[45+]]</f>
        <v>2.3100000000000002E-2</v>
      </c>
    </row>
    <row r="133" spans="1:66" x14ac:dyDescent="0.25">
      <c r="A133" s="10">
        <v>22400725</v>
      </c>
      <c r="B133" s="4" t="s">
        <v>99</v>
      </c>
      <c r="C133" s="4" t="s">
        <v>98</v>
      </c>
      <c r="D133" s="11">
        <v>0.875</v>
      </c>
      <c r="E133" s="6" t="str">
        <f>HYPERLINK("https://www.nba.com/stats/player/1641764/boxscores-traditional", "Brandin Podziemski")</f>
        <v>Brandin Podziemski</v>
      </c>
      <c r="F133">
        <v>14</v>
      </c>
      <c r="G133" s="4">
        <v>4.2430000000000003</v>
      </c>
      <c r="H133" s="3">
        <v>0.92073000000000005</v>
      </c>
      <c r="I133" s="3">
        <v>0.88100000000000001</v>
      </c>
      <c r="J133" s="3">
        <v>0.82638999999999996</v>
      </c>
      <c r="K133" s="3">
        <v>0.76114999999999999</v>
      </c>
      <c r="L133" s="3">
        <v>0.68081999999999998</v>
      </c>
      <c r="M133" s="3">
        <v>0.59482999999999997</v>
      </c>
      <c r="N133" s="3">
        <v>0.5</v>
      </c>
      <c r="O133" s="3">
        <v>0.40516999999999997</v>
      </c>
      <c r="P133" s="3">
        <v>0.31918000000000002</v>
      </c>
      <c r="Q133" s="3">
        <v>0.23885000000000001</v>
      </c>
      <c r="R133" s="3">
        <v>0.17360999999999999</v>
      </c>
      <c r="S133" s="3">
        <v>0.11899999999999999</v>
      </c>
      <c r="T133" s="3">
        <v>7.9269999999999993E-2</v>
      </c>
      <c r="U133" s="3">
        <v>4.947E-2</v>
      </c>
      <c r="V133" s="3">
        <v>2.938E-2</v>
      </c>
      <c r="W133" s="3">
        <v>1.7000000000000001E-2</v>
      </c>
      <c r="X133" s="3">
        <v>9.1400000000000006E-3</v>
      </c>
      <c r="Y133" s="3">
        <v>4.7999999999999996E-3</v>
      </c>
      <c r="Z133" s="3">
        <v>2.33E-3</v>
      </c>
      <c r="AA133" s="3">
        <v>1.1100000000000001E-3</v>
      </c>
      <c r="AB133" s="3">
        <v>4.8000000000000001E-4</v>
      </c>
      <c r="AC133" s="3">
        <v>2.0000000000000001E-4</v>
      </c>
      <c r="AD133" s="3">
        <v>8.0000000000000007E-5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5">
        <f>Points[[#This Row],[8+]]-Points[[#This Row],[9+]]</f>
        <v>3.9730000000000043E-2</v>
      </c>
      <c r="AM133" s="5">
        <f>Points[[#This Row],[9+]]-Points[[#This Row],[10+]]</f>
        <v>5.4610000000000047E-2</v>
      </c>
      <c r="AN133" s="5">
        <f>Points[[#This Row],[10+]]-Points[[#This Row],[11+]]</f>
        <v>6.5239999999999965E-2</v>
      </c>
      <c r="AO133" s="5">
        <f>Points[[#This Row],[11+]]-Points[[#This Row],[12+]]</f>
        <v>8.0330000000000013E-2</v>
      </c>
      <c r="AP133" s="5">
        <f>Points[[#This Row],[12+]]-Points[[#This Row],[13+]]</f>
        <v>8.5990000000000011E-2</v>
      </c>
      <c r="AQ133" s="5">
        <f>Points[[#This Row],[13+]]-Points[[#This Row],[14+]]</f>
        <v>9.482999999999997E-2</v>
      </c>
      <c r="AR133" s="5">
        <f>Points[[#This Row],[14+]]-Points[[#This Row],[15+]]</f>
        <v>9.4830000000000025E-2</v>
      </c>
      <c r="AS133" s="5">
        <f>Points[[#This Row],[15+]]-Points[[#This Row],[16+]]</f>
        <v>8.5989999999999955E-2</v>
      </c>
      <c r="AT133" s="5">
        <f>Points[[#This Row],[16+]]-Points[[#This Row],[17+]]</f>
        <v>8.0330000000000013E-2</v>
      </c>
      <c r="AU133" s="5">
        <f>Points[[#This Row],[17+]]-Points[[#This Row],[18+]]</f>
        <v>6.524000000000002E-2</v>
      </c>
      <c r="AV133" s="5">
        <f>Points[[#This Row],[18+]]-Points[[#This Row],[19+]]</f>
        <v>5.4609999999999992E-2</v>
      </c>
      <c r="AW133" s="5">
        <f>Points[[#This Row],[19+]]-Points[[#This Row],[20+]]</f>
        <v>3.9730000000000001E-2</v>
      </c>
      <c r="AX133" s="5">
        <f>Points[[#This Row],[20+]]-Points[[#This Row],[21+]]</f>
        <v>2.9799999999999993E-2</v>
      </c>
      <c r="AY133" s="5">
        <f>Points[[#This Row],[21+]]-Points[[#This Row],[22+]]</f>
        <v>2.009E-2</v>
      </c>
      <c r="AZ133" s="5">
        <f>Points[[#This Row],[22+]]-Points[[#This Row],[23+]]</f>
        <v>1.2379999999999999E-2</v>
      </c>
      <c r="BA133" s="5">
        <f>Points[[#This Row],[23+]]-Points[[#This Row],[24+]]</f>
        <v>7.8600000000000007E-3</v>
      </c>
      <c r="BB133" s="5">
        <f>Points[[#This Row],[24+]]-Points[[#This Row],[25+]]</f>
        <v>4.340000000000001E-3</v>
      </c>
      <c r="BC133" s="5">
        <f>Points[[#This Row],[25+]]-Points[[#This Row],[26+]]</f>
        <v>2.4699999999999995E-3</v>
      </c>
      <c r="BD133" s="5">
        <f>Points[[#This Row],[26+]]-Points[[#This Row],[27+]]</f>
        <v>1.2199999999999999E-3</v>
      </c>
      <c r="BE133" s="5">
        <f>Points[[#This Row],[27+]]-Points[[#This Row],[28+]]</f>
        <v>6.3000000000000013E-4</v>
      </c>
      <c r="BF133" s="5">
        <f>Points[[#This Row],[28+]]-Points[[#This Row],[29+]]</f>
        <v>2.7999999999999998E-4</v>
      </c>
      <c r="BG133" s="5">
        <f>Points[[#This Row],[29+]]-Points[[#This Row],[30+]]</f>
        <v>1.2E-4</v>
      </c>
      <c r="BH133" s="5">
        <f>Points[[#This Row],[30+]]-Points[[#This Row],[31+]]</f>
        <v>8.0000000000000007E-5</v>
      </c>
      <c r="BI133" s="5">
        <f>Points[[#This Row],[31+]]-Points[[#This Row],[32+]]</f>
        <v>0</v>
      </c>
      <c r="BJ133" s="5">
        <f>Points[[#This Row],[32+]]-Points[[#This Row],[33+]]</f>
        <v>0</v>
      </c>
      <c r="BK133" s="5">
        <f>Points[[#This Row],[33+]]-Points[[#This Row],[34+]]</f>
        <v>0</v>
      </c>
      <c r="BL133" s="5">
        <f>Points[[#This Row],[34+]]-Points[[#This Row],[35+]]</f>
        <v>0</v>
      </c>
      <c r="BM133" s="5">
        <f>Points[[#This Row],[35+]]-Points[[#This Row],[40+]]</f>
        <v>0</v>
      </c>
      <c r="BN133" s="5">
        <f>Points[[#This Row],[40+]]-Points[[#This Row],[45+]]</f>
        <v>0</v>
      </c>
    </row>
    <row r="134" spans="1:66" x14ac:dyDescent="0.25">
      <c r="A134" s="10">
        <v>22400725</v>
      </c>
      <c r="B134" s="4" t="s">
        <v>99</v>
      </c>
      <c r="C134" s="4" t="s">
        <v>98</v>
      </c>
      <c r="D134" s="11">
        <v>0.875</v>
      </c>
      <c r="E134" s="6" t="str">
        <f>HYPERLINK("https://www.nba.com/stats/player/1630541/boxscores-traditional", "Moses Moody")</f>
        <v>Moses Moody</v>
      </c>
      <c r="F134">
        <v>12.8</v>
      </c>
      <c r="G134" s="4">
        <v>4.665</v>
      </c>
      <c r="H134" s="3">
        <v>0.84848999999999997</v>
      </c>
      <c r="I134" s="3">
        <v>0.79103000000000001</v>
      </c>
      <c r="J134" s="3">
        <v>0.72575000000000001</v>
      </c>
      <c r="K134" s="3">
        <v>0.65173000000000003</v>
      </c>
      <c r="L134" s="3">
        <v>0.56749000000000005</v>
      </c>
      <c r="M134" s="3">
        <v>0.48404999999999998</v>
      </c>
      <c r="N134" s="3">
        <v>0.39743000000000001</v>
      </c>
      <c r="O134" s="3">
        <v>0.31918000000000002</v>
      </c>
      <c r="P134" s="3">
        <v>0.24510000000000001</v>
      </c>
      <c r="Q134" s="3">
        <v>0.18406</v>
      </c>
      <c r="R134" s="3">
        <v>0.13350000000000001</v>
      </c>
      <c r="S134" s="3">
        <v>9.1759999999999994E-2</v>
      </c>
      <c r="T134" s="3">
        <v>6.1780000000000002E-2</v>
      </c>
      <c r="U134" s="3">
        <v>3.9199999999999999E-2</v>
      </c>
      <c r="V134" s="3">
        <v>2.4420000000000001E-2</v>
      </c>
      <c r="W134" s="3">
        <v>1.426E-2</v>
      </c>
      <c r="X134" s="3">
        <v>8.2000000000000007E-3</v>
      </c>
      <c r="Y134" s="3">
        <v>4.4000000000000003E-3</v>
      </c>
      <c r="Z134" s="3">
        <v>2.33E-3</v>
      </c>
      <c r="AA134" s="3">
        <v>1.1800000000000001E-3</v>
      </c>
      <c r="AB134" s="3">
        <v>5.5999999999999995E-4</v>
      </c>
      <c r="AC134" s="3">
        <v>2.5999999999999998E-4</v>
      </c>
      <c r="AD134" s="3">
        <v>1.1E-4</v>
      </c>
      <c r="AE134" s="3">
        <v>5.0000000000000002E-5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5">
        <f>Points[[#This Row],[8+]]-Points[[#This Row],[9+]]</f>
        <v>5.7459999999999956E-2</v>
      </c>
      <c r="AM134" s="5">
        <f>Points[[#This Row],[9+]]-Points[[#This Row],[10+]]</f>
        <v>6.5280000000000005E-2</v>
      </c>
      <c r="AN134" s="5">
        <f>Points[[#This Row],[10+]]-Points[[#This Row],[11+]]</f>
        <v>7.4019999999999975E-2</v>
      </c>
      <c r="AO134" s="5">
        <f>Points[[#This Row],[11+]]-Points[[#This Row],[12+]]</f>
        <v>8.4239999999999982E-2</v>
      </c>
      <c r="AP134" s="5">
        <f>Points[[#This Row],[12+]]-Points[[#This Row],[13+]]</f>
        <v>8.344000000000007E-2</v>
      </c>
      <c r="AQ134" s="5">
        <f>Points[[#This Row],[13+]]-Points[[#This Row],[14+]]</f>
        <v>8.6619999999999975E-2</v>
      </c>
      <c r="AR134" s="5">
        <f>Points[[#This Row],[14+]]-Points[[#This Row],[15+]]</f>
        <v>7.8249999999999986E-2</v>
      </c>
      <c r="AS134" s="5">
        <f>Points[[#This Row],[15+]]-Points[[#This Row],[16+]]</f>
        <v>7.4080000000000007E-2</v>
      </c>
      <c r="AT134" s="5">
        <f>Points[[#This Row],[16+]]-Points[[#This Row],[17+]]</f>
        <v>6.1040000000000011E-2</v>
      </c>
      <c r="AU134" s="5">
        <f>Points[[#This Row],[17+]]-Points[[#This Row],[18+]]</f>
        <v>5.0559999999999994E-2</v>
      </c>
      <c r="AV134" s="5">
        <f>Points[[#This Row],[18+]]-Points[[#This Row],[19+]]</f>
        <v>4.1740000000000013E-2</v>
      </c>
      <c r="AW134" s="5">
        <f>Points[[#This Row],[19+]]-Points[[#This Row],[20+]]</f>
        <v>2.9979999999999993E-2</v>
      </c>
      <c r="AX134" s="5">
        <f>Points[[#This Row],[20+]]-Points[[#This Row],[21+]]</f>
        <v>2.2580000000000003E-2</v>
      </c>
      <c r="AY134" s="5">
        <f>Points[[#This Row],[21+]]-Points[[#This Row],[22+]]</f>
        <v>1.4779999999999998E-2</v>
      </c>
      <c r="AZ134" s="5">
        <f>Points[[#This Row],[22+]]-Points[[#This Row],[23+]]</f>
        <v>1.0160000000000001E-2</v>
      </c>
      <c r="BA134" s="5">
        <f>Points[[#This Row],[23+]]-Points[[#This Row],[24+]]</f>
        <v>6.0599999999999994E-3</v>
      </c>
      <c r="BB134" s="5">
        <f>Points[[#This Row],[24+]]-Points[[#This Row],[25+]]</f>
        <v>3.8000000000000004E-3</v>
      </c>
      <c r="BC134" s="5">
        <f>Points[[#This Row],[25+]]-Points[[#This Row],[26+]]</f>
        <v>2.0700000000000002E-3</v>
      </c>
      <c r="BD134" s="5">
        <f>Points[[#This Row],[26+]]-Points[[#This Row],[27+]]</f>
        <v>1.15E-3</v>
      </c>
      <c r="BE134" s="5">
        <f>Points[[#This Row],[27+]]-Points[[#This Row],[28+]]</f>
        <v>6.2000000000000011E-4</v>
      </c>
      <c r="BF134" s="5">
        <f>Points[[#This Row],[28+]]-Points[[#This Row],[29+]]</f>
        <v>2.9999999999999997E-4</v>
      </c>
      <c r="BG134" s="5">
        <f>Points[[#This Row],[29+]]-Points[[#This Row],[30+]]</f>
        <v>1.4999999999999996E-4</v>
      </c>
      <c r="BH134" s="5">
        <f>Points[[#This Row],[30+]]-Points[[#This Row],[31+]]</f>
        <v>6.0000000000000002E-5</v>
      </c>
      <c r="BI134" s="5">
        <f>Points[[#This Row],[31+]]-Points[[#This Row],[32+]]</f>
        <v>5.0000000000000002E-5</v>
      </c>
      <c r="BJ134" s="5">
        <f>Points[[#This Row],[32+]]-Points[[#This Row],[33+]]</f>
        <v>0</v>
      </c>
      <c r="BK134" s="5">
        <f>Points[[#This Row],[33+]]-Points[[#This Row],[34+]]</f>
        <v>0</v>
      </c>
      <c r="BL134" s="5">
        <f>Points[[#This Row],[34+]]-Points[[#This Row],[35+]]</f>
        <v>0</v>
      </c>
      <c r="BM134" s="5">
        <f>Points[[#This Row],[35+]]-Points[[#This Row],[40+]]</f>
        <v>0</v>
      </c>
      <c r="BN134" s="5">
        <f>Points[[#This Row],[40+]]-Points[[#This Row],[45+]]</f>
        <v>0</v>
      </c>
    </row>
    <row r="135" spans="1:66" x14ac:dyDescent="0.25">
      <c r="A135" s="10">
        <v>22400725</v>
      </c>
      <c r="B135" s="4" t="s">
        <v>99</v>
      </c>
      <c r="C135" s="4" t="s">
        <v>98</v>
      </c>
      <c r="D135" s="11">
        <v>0.875</v>
      </c>
      <c r="E135" s="6" t="str">
        <f>HYPERLINK("https://www.nba.com/stats/player/203471/boxscores-traditional", "Dennis Schröder")</f>
        <v>Dennis Schröder</v>
      </c>
      <c r="F135">
        <v>11.2</v>
      </c>
      <c r="G135" s="4">
        <v>6.1449999999999996</v>
      </c>
      <c r="H135" s="3">
        <v>0.69847000000000004</v>
      </c>
      <c r="I135" s="3">
        <v>0.64058000000000004</v>
      </c>
      <c r="J135" s="3">
        <v>0.57926</v>
      </c>
      <c r="K135" s="3">
        <v>0.51197000000000004</v>
      </c>
      <c r="L135" s="3">
        <v>0.44828000000000001</v>
      </c>
      <c r="M135" s="3">
        <v>0.38590999999999998</v>
      </c>
      <c r="N135" s="3">
        <v>0.32275999999999999</v>
      </c>
      <c r="O135" s="3">
        <v>0.26762999999999998</v>
      </c>
      <c r="P135" s="3">
        <v>0.2177</v>
      </c>
      <c r="Q135" s="3">
        <v>0.17360999999999999</v>
      </c>
      <c r="R135" s="3">
        <v>0.13350000000000001</v>
      </c>
      <c r="S135" s="3">
        <v>0.10204000000000001</v>
      </c>
      <c r="T135" s="3">
        <v>7.6359999999999997E-2</v>
      </c>
      <c r="U135" s="3">
        <v>5.5919999999999997E-2</v>
      </c>
      <c r="V135" s="3">
        <v>3.9199999999999999E-2</v>
      </c>
      <c r="W135" s="3">
        <v>2.743E-2</v>
      </c>
      <c r="X135" s="3">
        <v>1.8759999999999999E-2</v>
      </c>
      <c r="Y135" s="3">
        <v>1.222E-2</v>
      </c>
      <c r="Z135" s="3">
        <v>7.9799999999999992E-3</v>
      </c>
      <c r="AA135" s="3">
        <v>5.0800000000000003E-3</v>
      </c>
      <c r="AB135" s="3">
        <v>3.1700000000000001E-3</v>
      </c>
      <c r="AC135" s="3">
        <v>1.8699999999999999E-3</v>
      </c>
      <c r="AD135" s="3">
        <v>1.1100000000000001E-3</v>
      </c>
      <c r="AE135" s="3">
        <v>6.4000000000000005E-4</v>
      </c>
      <c r="AF135" s="3">
        <v>3.6000000000000002E-4</v>
      </c>
      <c r="AG135" s="3">
        <v>1.9000000000000001E-4</v>
      </c>
      <c r="AH135" s="3">
        <v>1E-4</v>
      </c>
      <c r="AI135" s="3">
        <v>5.0000000000000002E-5</v>
      </c>
      <c r="AJ135" s="3">
        <v>0</v>
      </c>
      <c r="AK135" s="3">
        <v>0</v>
      </c>
      <c r="AL135" s="5">
        <f>Points[[#This Row],[8+]]-Points[[#This Row],[9+]]</f>
        <v>5.7889999999999997E-2</v>
      </c>
      <c r="AM135" s="5">
        <f>Points[[#This Row],[9+]]-Points[[#This Row],[10+]]</f>
        <v>6.1320000000000041E-2</v>
      </c>
      <c r="AN135" s="5">
        <f>Points[[#This Row],[10+]]-Points[[#This Row],[11+]]</f>
        <v>6.7289999999999961E-2</v>
      </c>
      <c r="AO135" s="5">
        <f>Points[[#This Row],[11+]]-Points[[#This Row],[12+]]</f>
        <v>6.3690000000000024E-2</v>
      </c>
      <c r="AP135" s="5">
        <f>Points[[#This Row],[12+]]-Points[[#This Row],[13+]]</f>
        <v>6.2370000000000037E-2</v>
      </c>
      <c r="AQ135" s="5">
        <f>Points[[#This Row],[13+]]-Points[[#This Row],[14+]]</f>
        <v>6.3149999999999984E-2</v>
      </c>
      <c r="AR135" s="5">
        <f>Points[[#This Row],[14+]]-Points[[#This Row],[15+]]</f>
        <v>5.5130000000000012E-2</v>
      </c>
      <c r="AS135" s="5">
        <f>Points[[#This Row],[15+]]-Points[[#This Row],[16+]]</f>
        <v>4.9929999999999974E-2</v>
      </c>
      <c r="AT135" s="5">
        <f>Points[[#This Row],[16+]]-Points[[#This Row],[17+]]</f>
        <v>4.4090000000000018E-2</v>
      </c>
      <c r="AU135" s="5">
        <f>Points[[#This Row],[17+]]-Points[[#This Row],[18+]]</f>
        <v>4.0109999999999979E-2</v>
      </c>
      <c r="AV135" s="5">
        <f>Points[[#This Row],[18+]]-Points[[#This Row],[19+]]</f>
        <v>3.1460000000000002E-2</v>
      </c>
      <c r="AW135" s="5">
        <f>Points[[#This Row],[19+]]-Points[[#This Row],[20+]]</f>
        <v>2.5680000000000008E-2</v>
      </c>
      <c r="AX135" s="5">
        <f>Points[[#This Row],[20+]]-Points[[#This Row],[21+]]</f>
        <v>2.044E-2</v>
      </c>
      <c r="AY135" s="5">
        <f>Points[[#This Row],[21+]]-Points[[#This Row],[22+]]</f>
        <v>1.6719999999999999E-2</v>
      </c>
      <c r="AZ135" s="5">
        <f>Points[[#This Row],[22+]]-Points[[#This Row],[23+]]</f>
        <v>1.1769999999999999E-2</v>
      </c>
      <c r="BA135" s="5">
        <f>Points[[#This Row],[23+]]-Points[[#This Row],[24+]]</f>
        <v>8.6700000000000006E-3</v>
      </c>
      <c r="BB135" s="5">
        <f>Points[[#This Row],[24+]]-Points[[#This Row],[25+]]</f>
        <v>6.5399999999999989E-3</v>
      </c>
      <c r="BC135" s="5">
        <f>Points[[#This Row],[25+]]-Points[[#This Row],[26+]]</f>
        <v>4.2400000000000007E-3</v>
      </c>
      <c r="BD135" s="5">
        <f>Points[[#This Row],[26+]]-Points[[#This Row],[27+]]</f>
        <v>2.8999999999999989E-3</v>
      </c>
      <c r="BE135" s="5">
        <f>Points[[#This Row],[27+]]-Points[[#This Row],[28+]]</f>
        <v>1.9100000000000002E-3</v>
      </c>
      <c r="BF135" s="5">
        <f>Points[[#This Row],[28+]]-Points[[#This Row],[29+]]</f>
        <v>1.3000000000000002E-3</v>
      </c>
      <c r="BG135" s="5">
        <f>Points[[#This Row],[29+]]-Points[[#This Row],[30+]]</f>
        <v>7.5999999999999983E-4</v>
      </c>
      <c r="BH135" s="5">
        <f>Points[[#This Row],[30+]]-Points[[#This Row],[31+]]</f>
        <v>4.7000000000000004E-4</v>
      </c>
      <c r="BI135" s="5">
        <f>Points[[#This Row],[31+]]-Points[[#This Row],[32+]]</f>
        <v>2.8000000000000003E-4</v>
      </c>
      <c r="BJ135" s="5">
        <f>Points[[#This Row],[32+]]-Points[[#This Row],[33+]]</f>
        <v>1.7000000000000001E-4</v>
      </c>
      <c r="BK135" s="5">
        <f>Points[[#This Row],[33+]]-Points[[#This Row],[34+]]</f>
        <v>9.0000000000000006E-5</v>
      </c>
      <c r="BL135" s="5">
        <f>Points[[#This Row],[34+]]-Points[[#This Row],[35+]]</f>
        <v>5.0000000000000002E-5</v>
      </c>
      <c r="BM135" s="5">
        <f>Points[[#This Row],[35+]]-Points[[#This Row],[40+]]</f>
        <v>5.0000000000000002E-5</v>
      </c>
      <c r="BN135" s="5">
        <f>Points[[#This Row],[40+]]-Points[[#This Row],[45+]]</f>
        <v>0</v>
      </c>
    </row>
    <row r="136" spans="1:66" x14ac:dyDescent="0.25">
      <c r="A136" s="10">
        <v>22400725</v>
      </c>
      <c r="B136" s="4" t="s">
        <v>99</v>
      </c>
      <c r="C136" s="4" t="s">
        <v>98</v>
      </c>
      <c r="D136" s="11">
        <v>0.875</v>
      </c>
      <c r="E136" s="6" t="str">
        <f>HYPERLINK("https://www.nba.com/stats/player/1629001/boxscores-traditional", "De'Anthony Melton")</f>
        <v>De'Anthony Melton</v>
      </c>
      <c r="F136">
        <v>10.199999999999999</v>
      </c>
      <c r="G136" s="4">
        <v>6.3369999999999997</v>
      </c>
      <c r="H136" s="3">
        <v>0.63683000000000001</v>
      </c>
      <c r="I136" s="3">
        <v>0.57535000000000003</v>
      </c>
      <c r="J136" s="3">
        <v>0.51197000000000004</v>
      </c>
      <c r="K136" s="3">
        <v>0.44828000000000001</v>
      </c>
      <c r="L136" s="3">
        <v>0.38973999999999998</v>
      </c>
      <c r="M136" s="3">
        <v>0.32996999999999999</v>
      </c>
      <c r="N136" s="3">
        <v>0.27424999999999999</v>
      </c>
      <c r="O136" s="3">
        <v>0.22363</v>
      </c>
      <c r="P136" s="3">
        <v>0.17879</v>
      </c>
      <c r="Q136" s="3">
        <v>0.14230999999999999</v>
      </c>
      <c r="R136" s="3">
        <v>0.10935</v>
      </c>
      <c r="S136" s="3">
        <v>8.226E-2</v>
      </c>
      <c r="T136" s="3">
        <v>6.0569999999999999E-2</v>
      </c>
      <c r="U136" s="3">
        <v>4.4569999999999999E-2</v>
      </c>
      <c r="V136" s="3">
        <v>3.1440000000000003E-2</v>
      </c>
      <c r="W136" s="3">
        <v>2.1690000000000001E-2</v>
      </c>
      <c r="X136" s="3">
        <v>1.4630000000000001E-2</v>
      </c>
      <c r="Y136" s="3">
        <v>9.6399999999999993E-3</v>
      </c>
      <c r="Z136" s="3">
        <v>6.3899999999999998E-3</v>
      </c>
      <c r="AA136" s="3">
        <v>4.0200000000000001E-3</v>
      </c>
      <c r="AB136" s="3">
        <v>2.48E-3</v>
      </c>
      <c r="AC136" s="3">
        <v>1.49E-3</v>
      </c>
      <c r="AD136" s="3">
        <v>8.9999999999999998E-4</v>
      </c>
      <c r="AE136" s="3">
        <v>5.1999999999999995E-4</v>
      </c>
      <c r="AF136" s="3">
        <v>2.9E-4</v>
      </c>
      <c r="AG136" s="3">
        <v>1.6000000000000001E-4</v>
      </c>
      <c r="AH136" s="3">
        <v>8.0000000000000007E-5</v>
      </c>
      <c r="AI136" s="3">
        <v>5.0000000000000002E-5</v>
      </c>
      <c r="AJ136" s="3">
        <v>0</v>
      </c>
      <c r="AK136" s="3">
        <v>0</v>
      </c>
      <c r="AL136" s="5">
        <f>Points[[#This Row],[8+]]-Points[[#This Row],[9+]]</f>
        <v>6.1479999999999979E-2</v>
      </c>
      <c r="AM136" s="5">
        <f>Points[[#This Row],[9+]]-Points[[#This Row],[10+]]</f>
        <v>6.3379999999999992E-2</v>
      </c>
      <c r="AN136" s="5">
        <f>Points[[#This Row],[10+]]-Points[[#This Row],[11+]]</f>
        <v>6.3690000000000024E-2</v>
      </c>
      <c r="AO136" s="5">
        <f>Points[[#This Row],[11+]]-Points[[#This Row],[12+]]</f>
        <v>5.8540000000000036E-2</v>
      </c>
      <c r="AP136" s="5">
        <f>Points[[#This Row],[12+]]-Points[[#This Row],[13+]]</f>
        <v>5.976999999999999E-2</v>
      </c>
      <c r="AQ136" s="5">
        <f>Points[[#This Row],[13+]]-Points[[#This Row],[14+]]</f>
        <v>5.5719999999999992E-2</v>
      </c>
      <c r="AR136" s="5">
        <f>Points[[#This Row],[14+]]-Points[[#This Row],[15+]]</f>
        <v>5.0619999999999998E-2</v>
      </c>
      <c r="AS136" s="5">
        <f>Points[[#This Row],[15+]]-Points[[#This Row],[16+]]</f>
        <v>4.4839999999999991E-2</v>
      </c>
      <c r="AT136" s="5">
        <f>Points[[#This Row],[16+]]-Points[[#This Row],[17+]]</f>
        <v>3.6480000000000012E-2</v>
      </c>
      <c r="AU136" s="5">
        <f>Points[[#This Row],[17+]]-Points[[#This Row],[18+]]</f>
        <v>3.2959999999999989E-2</v>
      </c>
      <c r="AV136" s="5">
        <f>Points[[#This Row],[18+]]-Points[[#This Row],[19+]]</f>
        <v>2.7090000000000003E-2</v>
      </c>
      <c r="AW136" s="5">
        <f>Points[[#This Row],[19+]]-Points[[#This Row],[20+]]</f>
        <v>2.1690000000000001E-2</v>
      </c>
      <c r="AX136" s="5">
        <f>Points[[#This Row],[20+]]-Points[[#This Row],[21+]]</f>
        <v>1.6E-2</v>
      </c>
      <c r="AY136" s="5">
        <f>Points[[#This Row],[21+]]-Points[[#This Row],[22+]]</f>
        <v>1.3129999999999996E-2</v>
      </c>
      <c r="AZ136" s="5">
        <f>Points[[#This Row],[22+]]-Points[[#This Row],[23+]]</f>
        <v>9.7500000000000017E-3</v>
      </c>
      <c r="BA136" s="5">
        <f>Points[[#This Row],[23+]]-Points[[#This Row],[24+]]</f>
        <v>7.0600000000000003E-3</v>
      </c>
      <c r="BB136" s="5">
        <f>Points[[#This Row],[24+]]-Points[[#This Row],[25+]]</f>
        <v>4.9900000000000014E-3</v>
      </c>
      <c r="BC136" s="5">
        <f>Points[[#This Row],[25+]]-Points[[#This Row],[26+]]</f>
        <v>3.2499999999999994E-3</v>
      </c>
      <c r="BD136" s="5">
        <f>Points[[#This Row],[26+]]-Points[[#This Row],[27+]]</f>
        <v>2.3699999999999997E-3</v>
      </c>
      <c r="BE136" s="5">
        <f>Points[[#This Row],[27+]]-Points[[#This Row],[28+]]</f>
        <v>1.5400000000000001E-3</v>
      </c>
      <c r="BF136" s="5">
        <f>Points[[#This Row],[28+]]-Points[[#This Row],[29+]]</f>
        <v>9.8999999999999999E-4</v>
      </c>
      <c r="BG136" s="5">
        <f>Points[[#This Row],[29+]]-Points[[#This Row],[30+]]</f>
        <v>5.9000000000000003E-4</v>
      </c>
      <c r="BH136" s="5">
        <f>Points[[#This Row],[30+]]-Points[[#This Row],[31+]]</f>
        <v>3.8000000000000002E-4</v>
      </c>
      <c r="BI136" s="5">
        <f>Points[[#This Row],[31+]]-Points[[#This Row],[32+]]</f>
        <v>2.2999999999999995E-4</v>
      </c>
      <c r="BJ136" s="5">
        <f>Points[[#This Row],[32+]]-Points[[#This Row],[33+]]</f>
        <v>1.2999999999999999E-4</v>
      </c>
      <c r="BK136" s="5">
        <f>Points[[#This Row],[33+]]-Points[[#This Row],[34+]]</f>
        <v>8.0000000000000007E-5</v>
      </c>
      <c r="BL136" s="5">
        <f>Points[[#This Row],[34+]]-Points[[#This Row],[35+]]</f>
        <v>3.0000000000000004E-5</v>
      </c>
      <c r="BM136" s="5">
        <f>Points[[#This Row],[35+]]-Points[[#This Row],[40+]]</f>
        <v>5.0000000000000002E-5</v>
      </c>
      <c r="BN136" s="5">
        <f>Points[[#This Row],[40+]]-Points[[#This Row],[45+]]</f>
        <v>0</v>
      </c>
    </row>
    <row r="137" spans="1:66" x14ac:dyDescent="0.25">
      <c r="A137" s="10">
        <v>22400726</v>
      </c>
      <c r="B137" s="4" t="s">
        <v>100</v>
      </c>
      <c r="C137" s="4" t="s">
        <v>101</v>
      </c>
      <c r="D137" s="11">
        <v>0.875</v>
      </c>
      <c r="E137" s="6" t="str">
        <f>HYPERLINK("https://www.nba.com/stats/player/203999/boxscores-traditional", "Nikola Jokic")</f>
        <v>Nikola Jokic</v>
      </c>
      <c r="F137">
        <v>26.6</v>
      </c>
      <c r="G137" s="4">
        <v>5.2379999999999995</v>
      </c>
      <c r="H137" s="3">
        <v>0.99980999999999998</v>
      </c>
      <c r="I137" s="3">
        <v>0.99961</v>
      </c>
      <c r="J137" s="3">
        <v>0.99924000000000002</v>
      </c>
      <c r="K137" s="3">
        <v>0.99856</v>
      </c>
      <c r="L137" s="3">
        <v>0.99736000000000002</v>
      </c>
      <c r="M137" s="3">
        <v>0.99534</v>
      </c>
      <c r="N137" s="3">
        <v>0.99202000000000001</v>
      </c>
      <c r="O137" s="3">
        <v>0.98645000000000005</v>
      </c>
      <c r="P137" s="3">
        <v>0.97831000000000001</v>
      </c>
      <c r="Q137" s="3">
        <v>0.96638000000000002</v>
      </c>
      <c r="R137" s="3">
        <v>0.94950000000000001</v>
      </c>
      <c r="S137" s="3">
        <v>0.92647000000000002</v>
      </c>
      <c r="T137" s="3">
        <v>0.89617000000000002</v>
      </c>
      <c r="U137" s="3">
        <v>0.85768999999999995</v>
      </c>
      <c r="V137" s="3">
        <v>0.81057000000000001</v>
      </c>
      <c r="W137" s="3">
        <v>0.75490000000000002</v>
      </c>
      <c r="X137" s="3">
        <v>0.69145999999999996</v>
      </c>
      <c r="Y137" s="3">
        <v>0.62172000000000005</v>
      </c>
      <c r="Z137" s="3">
        <v>0.54379999999999995</v>
      </c>
      <c r="AA137" s="3">
        <v>0.46811999999999998</v>
      </c>
      <c r="AB137" s="3">
        <v>0.39357999999999999</v>
      </c>
      <c r="AC137" s="3">
        <v>0.32275999999999999</v>
      </c>
      <c r="AD137" s="3">
        <v>0.25785000000000002</v>
      </c>
      <c r="AE137" s="3">
        <v>0.20044999999999999</v>
      </c>
      <c r="AF137" s="3">
        <v>0.15151000000000001</v>
      </c>
      <c r="AG137" s="3">
        <v>0.11123</v>
      </c>
      <c r="AH137" s="3">
        <v>7.9269999999999993E-2</v>
      </c>
      <c r="AI137" s="3">
        <v>5.4800000000000001E-2</v>
      </c>
      <c r="AJ137" s="3">
        <v>5.2300000000000003E-3</v>
      </c>
      <c r="AK137" s="3">
        <v>2.2000000000000001E-4</v>
      </c>
      <c r="AL137" s="5">
        <f>Points[[#This Row],[8+]]-Points[[#This Row],[9+]]</f>
        <v>1.9999999999997797E-4</v>
      </c>
      <c r="AM137" s="5">
        <f>Points[[#This Row],[9+]]-Points[[#This Row],[10+]]</f>
        <v>3.6999999999998145E-4</v>
      </c>
      <c r="AN137" s="5">
        <f>Points[[#This Row],[10+]]-Points[[#This Row],[11+]]</f>
        <v>6.8000000000001393E-4</v>
      </c>
      <c r="AO137" s="5">
        <f>Points[[#This Row],[11+]]-Points[[#This Row],[12+]]</f>
        <v>1.1999999999999789E-3</v>
      </c>
      <c r="AP137" s="5">
        <f>Points[[#This Row],[12+]]-Points[[#This Row],[13+]]</f>
        <v>2.0200000000000218E-3</v>
      </c>
      <c r="AQ137" s="5">
        <f>Points[[#This Row],[13+]]-Points[[#This Row],[14+]]</f>
        <v>3.3199999999999896E-3</v>
      </c>
      <c r="AR137" s="5">
        <f>Points[[#This Row],[14+]]-Points[[#This Row],[15+]]</f>
        <v>5.5699999999999639E-3</v>
      </c>
      <c r="AS137" s="5">
        <f>Points[[#This Row],[15+]]-Points[[#This Row],[16+]]</f>
        <v>8.1400000000000361E-3</v>
      </c>
      <c r="AT137" s="5">
        <f>Points[[#This Row],[16+]]-Points[[#This Row],[17+]]</f>
        <v>1.1929999999999996E-2</v>
      </c>
      <c r="AU137" s="5">
        <f>Points[[#This Row],[17+]]-Points[[#This Row],[18+]]</f>
        <v>1.6880000000000006E-2</v>
      </c>
      <c r="AV137" s="5">
        <f>Points[[#This Row],[18+]]-Points[[#This Row],[19+]]</f>
        <v>2.3029999999999995E-2</v>
      </c>
      <c r="AW137" s="5">
        <f>Points[[#This Row],[19+]]-Points[[#This Row],[20+]]</f>
        <v>3.0299999999999994E-2</v>
      </c>
      <c r="AX137" s="5">
        <f>Points[[#This Row],[20+]]-Points[[#This Row],[21+]]</f>
        <v>3.848000000000007E-2</v>
      </c>
      <c r="AY137" s="5">
        <f>Points[[#This Row],[21+]]-Points[[#This Row],[22+]]</f>
        <v>4.711999999999994E-2</v>
      </c>
      <c r="AZ137" s="5">
        <f>Points[[#This Row],[22+]]-Points[[#This Row],[23+]]</f>
        <v>5.5669999999999997E-2</v>
      </c>
      <c r="BA137" s="5">
        <f>Points[[#This Row],[23+]]-Points[[#This Row],[24+]]</f>
        <v>6.3440000000000052E-2</v>
      </c>
      <c r="BB137" s="5">
        <f>Points[[#This Row],[24+]]-Points[[#This Row],[25+]]</f>
        <v>6.9739999999999913E-2</v>
      </c>
      <c r="BC137" s="5">
        <f>Points[[#This Row],[25+]]-Points[[#This Row],[26+]]</f>
        <v>7.79200000000001E-2</v>
      </c>
      <c r="BD137" s="5">
        <f>Points[[#This Row],[26+]]-Points[[#This Row],[27+]]</f>
        <v>7.567999999999997E-2</v>
      </c>
      <c r="BE137" s="5">
        <f>Points[[#This Row],[27+]]-Points[[#This Row],[28+]]</f>
        <v>7.4539999999999995E-2</v>
      </c>
      <c r="BF137" s="5">
        <f>Points[[#This Row],[28+]]-Points[[#This Row],[29+]]</f>
        <v>7.0819999999999994E-2</v>
      </c>
      <c r="BG137" s="5">
        <f>Points[[#This Row],[29+]]-Points[[#This Row],[30+]]</f>
        <v>6.4909999999999968E-2</v>
      </c>
      <c r="BH137" s="5">
        <f>Points[[#This Row],[30+]]-Points[[#This Row],[31+]]</f>
        <v>5.7400000000000034E-2</v>
      </c>
      <c r="BI137" s="5">
        <f>Points[[#This Row],[31+]]-Points[[#This Row],[32+]]</f>
        <v>4.8939999999999984E-2</v>
      </c>
      <c r="BJ137" s="5">
        <f>Points[[#This Row],[32+]]-Points[[#This Row],[33+]]</f>
        <v>4.028000000000001E-2</v>
      </c>
      <c r="BK137" s="5">
        <f>Points[[#This Row],[33+]]-Points[[#This Row],[34+]]</f>
        <v>3.1960000000000002E-2</v>
      </c>
      <c r="BL137" s="5">
        <f>Points[[#This Row],[34+]]-Points[[#This Row],[35+]]</f>
        <v>2.4469999999999992E-2</v>
      </c>
      <c r="BM137" s="5">
        <f>Points[[#This Row],[35+]]-Points[[#This Row],[40+]]</f>
        <v>4.9570000000000003E-2</v>
      </c>
      <c r="BN137" s="5">
        <f>Points[[#This Row],[40+]]-Points[[#This Row],[45+]]</f>
        <v>5.0100000000000006E-3</v>
      </c>
    </row>
    <row r="138" spans="1:66" x14ac:dyDescent="0.25">
      <c r="A138" s="10">
        <v>22400726</v>
      </c>
      <c r="B138" s="4" t="s">
        <v>100</v>
      </c>
      <c r="C138" s="4" t="s">
        <v>101</v>
      </c>
      <c r="D138" s="11">
        <v>0.875</v>
      </c>
      <c r="E138" s="6" t="str">
        <f>HYPERLINK("https://www.nba.com/stats/player/1627750/boxscores-traditional", "Jamal Murray")</f>
        <v>Jamal Murray</v>
      </c>
      <c r="F138">
        <v>24.4</v>
      </c>
      <c r="G138" s="4">
        <v>6.28</v>
      </c>
      <c r="H138" s="3">
        <v>0.99546999999999997</v>
      </c>
      <c r="I138" s="3">
        <v>0.99285999999999996</v>
      </c>
      <c r="J138" s="3">
        <v>0.98899000000000004</v>
      </c>
      <c r="K138" s="3">
        <v>0.98341000000000001</v>
      </c>
      <c r="L138" s="3">
        <v>0.97558</v>
      </c>
      <c r="M138" s="3">
        <v>0.96562000000000003</v>
      </c>
      <c r="N138" s="3">
        <v>0.95154000000000005</v>
      </c>
      <c r="O138" s="3">
        <v>0.93318999999999996</v>
      </c>
      <c r="P138" s="3">
        <v>0.90988000000000002</v>
      </c>
      <c r="Q138" s="3">
        <v>0.88100000000000001</v>
      </c>
      <c r="R138" s="3">
        <v>0.84614</v>
      </c>
      <c r="S138" s="3">
        <v>0.80510999999999999</v>
      </c>
      <c r="T138" s="3">
        <v>0.75804000000000005</v>
      </c>
      <c r="U138" s="3">
        <v>0.70540000000000003</v>
      </c>
      <c r="V138" s="3">
        <v>0.64802999999999999</v>
      </c>
      <c r="W138" s="3">
        <v>0.58706000000000003</v>
      </c>
      <c r="X138" s="3">
        <v>0.52392000000000005</v>
      </c>
      <c r="Y138" s="3">
        <v>0.46017000000000002</v>
      </c>
      <c r="Z138" s="3">
        <v>0.40128999999999998</v>
      </c>
      <c r="AA138" s="3">
        <v>0.34089999999999998</v>
      </c>
      <c r="AB138" s="3">
        <v>0.28433999999999998</v>
      </c>
      <c r="AC138" s="3">
        <v>0.23269999999999999</v>
      </c>
      <c r="AD138" s="3">
        <v>0.18673000000000001</v>
      </c>
      <c r="AE138" s="3">
        <v>0.14685999999999999</v>
      </c>
      <c r="AF138" s="3">
        <v>0.11314</v>
      </c>
      <c r="AG138" s="3">
        <v>8.5339999999999999E-2</v>
      </c>
      <c r="AH138" s="3">
        <v>6.3009999999999997E-2</v>
      </c>
      <c r="AI138" s="3">
        <v>4.5510000000000002E-2</v>
      </c>
      <c r="AJ138" s="3">
        <v>6.5700000000000003E-3</v>
      </c>
      <c r="AK138" s="3">
        <v>5.1999999999999995E-4</v>
      </c>
      <c r="AL138" s="5">
        <f>Points[[#This Row],[8+]]-Points[[#This Row],[9+]]</f>
        <v>2.6100000000000012E-3</v>
      </c>
      <c r="AM138" s="5">
        <f>Points[[#This Row],[9+]]-Points[[#This Row],[10+]]</f>
        <v>3.8699999999999291E-3</v>
      </c>
      <c r="AN138" s="5">
        <f>Points[[#This Row],[10+]]-Points[[#This Row],[11+]]</f>
        <v>5.5800000000000294E-3</v>
      </c>
      <c r="AO138" s="5">
        <f>Points[[#This Row],[11+]]-Points[[#This Row],[12+]]</f>
        <v>7.8300000000000036E-3</v>
      </c>
      <c r="AP138" s="5">
        <f>Points[[#This Row],[12+]]-Points[[#This Row],[13+]]</f>
        <v>9.9599999999999689E-3</v>
      </c>
      <c r="AQ138" s="5">
        <f>Points[[#This Row],[13+]]-Points[[#This Row],[14+]]</f>
        <v>1.4079999999999981E-2</v>
      </c>
      <c r="AR138" s="5">
        <f>Points[[#This Row],[14+]]-Points[[#This Row],[15+]]</f>
        <v>1.8350000000000088E-2</v>
      </c>
      <c r="AS138" s="5">
        <f>Points[[#This Row],[15+]]-Points[[#This Row],[16+]]</f>
        <v>2.3309999999999942E-2</v>
      </c>
      <c r="AT138" s="5">
        <f>Points[[#This Row],[16+]]-Points[[#This Row],[17+]]</f>
        <v>2.8880000000000017E-2</v>
      </c>
      <c r="AU138" s="5">
        <f>Points[[#This Row],[17+]]-Points[[#This Row],[18+]]</f>
        <v>3.4860000000000002E-2</v>
      </c>
      <c r="AV138" s="5">
        <f>Points[[#This Row],[18+]]-Points[[#This Row],[19+]]</f>
        <v>4.1030000000000011E-2</v>
      </c>
      <c r="AW138" s="5">
        <f>Points[[#This Row],[19+]]-Points[[#This Row],[20+]]</f>
        <v>4.7069999999999945E-2</v>
      </c>
      <c r="AX138" s="5">
        <f>Points[[#This Row],[20+]]-Points[[#This Row],[21+]]</f>
        <v>5.264000000000002E-2</v>
      </c>
      <c r="AY138" s="5">
        <f>Points[[#This Row],[21+]]-Points[[#This Row],[22+]]</f>
        <v>5.7370000000000032E-2</v>
      </c>
      <c r="AZ138" s="5">
        <f>Points[[#This Row],[22+]]-Points[[#This Row],[23+]]</f>
        <v>6.0969999999999969E-2</v>
      </c>
      <c r="BA138" s="5">
        <f>Points[[#This Row],[23+]]-Points[[#This Row],[24+]]</f>
        <v>6.3139999999999974E-2</v>
      </c>
      <c r="BB138" s="5">
        <f>Points[[#This Row],[24+]]-Points[[#This Row],[25+]]</f>
        <v>6.3750000000000029E-2</v>
      </c>
      <c r="BC138" s="5">
        <f>Points[[#This Row],[25+]]-Points[[#This Row],[26+]]</f>
        <v>5.8880000000000043E-2</v>
      </c>
      <c r="BD138" s="5">
        <f>Points[[#This Row],[26+]]-Points[[#This Row],[27+]]</f>
        <v>6.0389999999999999E-2</v>
      </c>
      <c r="BE138" s="5">
        <f>Points[[#This Row],[27+]]-Points[[#This Row],[28+]]</f>
        <v>5.6559999999999999E-2</v>
      </c>
      <c r="BF138" s="5">
        <f>Points[[#This Row],[28+]]-Points[[#This Row],[29+]]</f>
        <v>5.1639999999999991E-2</v>
      </c>
      <c r="BG138" s="5">
        <f>Points[[#This Row],[29+]]-Points[[#This Row],[30+]]</f>
        <v>4.5969999999999983E-2</v>
      </c>
      <c r="BH138" s="5">
        <f>Points[[#This Row],[30+]]-Points[[#This Row],[31+]]</f>
        <v>3.9870000000000017E-2</v>
      </c>
      <c r="BI138" s="5">
        <f>Points[[#This Row],[31+]]-Points[[#This Row],[32+]]</f>
        <v>3.3719999999999986E-2</v>
      </c>
      <c r="BJ138" s="5">
        <f>Points[[#This Row],[32+]]-Points[[#This Row],[33+]]</f>
        <v>2.7800000000000005E-2</v>
      </c>
      <c r="BK138" s="5">
        <f>Points[[#This Row],[33+]]-Points[[#This Row],[34+]]</f>
        <v>2.2330000000000003E-2</v>
      </c>
      <c r="BL138" s="5">
        <f>Points[[#This Row],[34+]]-Points[[#This Row],[35+]]</f>
        <v>1.7499999999999995E-2</v>
      </c>
      <c r="BM138" s="5">
        <f>Points[[#This Row],[35+]]-Points[[#This Row],[40+]]</f>
        <v>3.8940000000000002E-2</v>
      </c>
      <c r="BN138" s="5">
        <f>Points[[#This Row],[40+]]-Points[[#This Row],[45+]]</f>
        <v>6.0500000000000007E-3</v>
      </c>
    </row>
    <row r="139" spans="1:66" x14ac:dyDescent="0.25">
      <c r="A139" s="10">
        <v>22400726</v>
      </c>
      <c r="B139" s="4" t="s">
        <v>100</v>
      </c>
      <c r="C139" s="4" t="s">
        <v>101</v>
      </c>
      <c r="D139" s="11">
        <v>0.875</v>
      </c>
      <c r="E139" s="6" t="str">
        <f>HYPERLINK("https://www.nba.com/stats/player/1631128/boxscores-traditional", "Christian Braun")</f>
        <v>Christian Braun</v>
      </c>
      <c r="F139">
        <v>18.2</v>
      </c>
      <c r="G139" s="4">
        <v>6.6150000000000002</v>
      </c>
      <c r="H139" s="3">
        <v>0.93822000000000005</v>
      </c>
      <c r="I139" s="3">
        <v>0.91774</v>
      </c>
      <c r="J139" s="3">
        <v>0.89251000000000003</v>
      </c>
      <c r="K139" s="3">
        <v>0.86214000000000002</v>
      </c>
      <c r="L139" s="3">
        <v>0.82638999999999996</v>
      </c>
      <c r="M139" s="3">
        <v>0.78524000000000005</v>
      </c>
      <c r="N139" s="3">
        <v>0.73565000000000003</v>
      </c>
      <c r="O139" s="3">
        <v>0.68439000000000005</v>
      </c>
      <c r="P139" s="3">
        <v>0.62929999999999997</v>
      </c>
      <c r="Q139" s="3">
        <v>0.57142000000000004</v>
      </c>
      <c r="R139" s="3">
        <v>0.51197000000000004</v>
      </c>
      <c r="S139" s="3">
        <v>0.45223999999999998</v>
      </c>
      <c r="T139" s="3">
        <v>0.39357999999999999</v>
      </c>
      <c r="U139" s="3">
        <v>0.33723999999999998</v>
      </c>
      <c r="V139" s="3">
        <v>0.28433999999999998</v>
      </c>
      <c r="W139" s="3">
        <v>0.23269999999999999</v>
      </c>
      <c r="X139" s="3">
        <v>0.18942999999999999</v>
      </c>
      <c r="Y139" s="3">
        <v>0.15151000000000001</v>
      </c>
      <c r="Z139" s="3">
        <v>0.11899999999999999</v>
      </c>
      <c r="AA139" s="3">
        <v>9.1759999999999994E-2</v>
      </c>
      <c r="AB139" s="3">
        <v>6.9440000000000002E-2</v>
      </c>
      <c r="AC139" s="3">
        <v>5.1549999999999999E-2</v>
      </c>
      <c r="AD139" s="3">
        <v>3.7539999999999997E-2</v>
      </c>
      <c r="AE139" s="3">
        <v>2.6800000000000001E-2</v>
      </c>
      <c r="AF139" s="3">
        <v>1.831E-2</v>
      </c>
      <c r="AG139" s="3">
        <v>1.255E-2</v>
      </c>
      <c r="AH139" s="3">
        <v>8.4200000000000004E-3</v>
      </c>
      <c r="AI139" s="3">
        <v>5.5399999999999998E-3</v>
      </c>
      <c r="AJ139" s="3">
        <v>4.8000000000000001E-4</v>
      </c>
      <c r="AK139" s="3">
        <v>0</v>
      </c>
      <c r="AL139" s="5">
        <f>Points[[#This Row],[8+]]-Points[[#This Row],[9+]]</f>
        <v>2.0480000000000054E-2</v>
      </c>
      <c r="AM139" s="5">
        <f>Points[[#This Row],[9+]]-Points[[#This Row],[10+]]</f>
        <v>2.5229999999999975E-2</v>
      </c>
      <c r="AN139" s="5">
        <f>Points[[#This Row],[10+]]-Points[[#This Row],[11+]]</f>
        <v>3.0370000000000008E-2</v>
      </c>
      <c r="AO139" s="5">
        <f>Points[[#This Row],[11+]]-Points[[#This Row],[12+]]</f>
        <v>3.575000000000006E-2</v>
      </c>
      <c r="AP139" s="5">
        <f>Points[[#This Row],[12+]]-Points[[#This Row],[13+]]</f>
        <v>4.1149999999999909E-2</v>
      </c>
      <c r="AQ139" s="5">
        <f>Points[[#This Row],[13+]]-Points[[#This Row],[14+]]</f>
        <v>4.9590000000000023E-2</v>
      </c>
      <c r="AR139" s="5">
        <f>Points[[#This Row],[14+]]-Points[[#This Row],[15+]]</f>
        <v>5.1259999999999972E-2</v>
      </c>
      <c r="AS139" s="5">
        <f>Points[[#This Row],[15+]]-Points[[#This Row],[16+]]</f>
        <v>5.5090000000000083E-2</v>
      </c>
      <c r="AT139" s="5">
        <f>Points[[#This Row],[16+]]-Points[[#This Row],[17+]]</f>
        <v>5.7879999999999932E-2</v>
      </c>
      <c r="AU139" s="5">
        <f>Points[[#This Row],[17+]]-Points[[#This Row],[18+]]</f>
        <v>5.9450000000000003E-2</v>
      </c>
      <c r="AV139" s="5">
        <f>Points[[#This Row],[18+]]-Points[[#This Row],[19+]]</f>
        <v>5.9730000000000061E-2</v>
      </c>
      <c r="AW139" s="5">
        <f>Points[[#This Row],[19+]]-Points[[#This Row],[20+]]</f>
        <v>5.865999999999999E-2</v>
      </c>
      <c r="AX139" s="5">
        <f>Points[[#This Row],[20+]]-Points[[#This Row],[21+]]</f>
        <v>5.6340000000000001E-2</v>
      </c>
      <c r="AY139" s="5">
        <f>Points[[#This Row],[21+]]-Points[[#This Row],[22+]]</f>
        <v>5.2900000000000003E-2</v>
      </c>
      <c r="AZ139" s="5">
        <f>Points[[#This Row],[22+]]-Points[[#This Row],[23+]]</f>
        <v>5.1639999999999991E-2</v>
      </c>
      <c r="BA139" s="5">
        <f>Points[[#This Row],[23+]]-Points[[#This Row],[24+]]</f>
        <v>4.3270000000000003E-2</v>
      </c>
      <c r="BB139" s="5">
        <f>Points[[#This Row],[24+]]-Points[[#This Row],[25+]]</f>
        <v>3.7919999999999981E-2</v>
      </c>
      <c r="BC139" s="5">
        <f>Points[[#This Row],[25+]]-Points[[#This Row],[26+]]</f>
        <v>3.2510000000000011E-2</v>
      </c>
      <c r="BD139" s="5">
        <f>Points[[#This Row],[26+]]-Points[[#This Row],[27+]]</f>
        <v>2.724E-2</v>
      </c>
      <c r="BE139" s="5">
        <f>Points[[#This Row],[27+]]-Points[[#This Row],[28+]]</f>
        <v>2.2319999999999993E-2</v>
      </c>
      <c r="BF139" s="5">
        <f>Points[[#This Row],[28+]]-Points[[#This Row],[29+]]</f>
        <v>1.7890000000000003E-2</v>
      </c>
      <c r="BG139" s="5">
        <f>Points[[#This Row],[29+]]-Points[[#This Row],[30+]]</f>
        <v>1.4010000000000002E-2</v>
      </c>
      <c r="BH139" s="5">
        <f>Points[[#This Row],[30+]]-Points[[#This Row],[31+]]</f>
        <v>1.0739999999999996E-2</v>
      </c>
      <c r="BI139" s="5">
        <f>Points[[#This Row],[31+]]-Points[[#This Row],[32+]]</f>
        <v>8.490000000000001E-3</v>
      </c>
      <c r="BJ139" s="5">
        <f>Points[[#This Row],[32+]]-Points[[#This Row],[33+]]</f>
        <v>5.7599999999999995E-3</v>
      </c>
      <c r="BK139" s="5">
        <f>Points[[#This Row],[33+]]-Points[[#This Row],[34+]]</f>
        <v>4.13E-3</v>
      </c>
      <c r="BL139" s="5">
        <f>Points[[#This Row],[34+]]-Points[[#This Row],[35+]]</f>
        <v>2.8800000000000006E-3</v>
      </c>
      <c r="BM139" s="5">
        <f>Points[[#This Row],[35+]]-Points[[#This Row],[40+]]</f>
        <v>5.0599999999999994E-3</v>
      </c>
      <c r="BN139" s="5">
        <f>Points[[#This Row],[40+]]-Points[[#This Row],[45+]]</f>
        <v>4.8000000000000001E-4</v>
      </c>
    </row>
    <row r="140" spans="1:66" x14ac:dyDescent="0.25">
      <c r="A140" s="10">
        <v>22400726</v>
      </c>
      <c r="B140" s="4" t="s">
        <v>100</v>
      </c>
      <c r="C140" s="4" t="s">
        <v>101</v>
      </c>
      <c r="D140" s="11">
        <v>0.875</v>
      </c>
      <c r="E140" s="6" t="str">
        <f>HYPERLINK("https://www.nba.com/stats/player/1629008/boxscores-traditional", "Michael Porter Jr.")</f>
        <v>Michael Porter Jr.</v>
      </c>
      <c r="F140">
        <v>20.399999999999999</v>
      </c>
      <c r="G140" s="4">
        <v>9.1780000000000008</v>
      </c>
      <c r="H140" s="3">
        <v>0.91149000000000002</v>
      </c>
      <c r="I140" s="3">
        <v>0.89251000000000003</v>
      </c>
      <c r="J140" s="3">
        <v>0.87075999999999998</v>
      </c>
      <c r="K140" s="3">
        <v>0.84614</v>
      </c>
      <c r="L140" s="3">
        <v>0.82121</v>
      </c>
      <c r="M140" s="3">
        <v>0.79103000000000001</v>
      </c>
      <c r="N140" s="3">
        <v>0.75804000000000005</v>
      </c>
      <c r="O140" s="3">
        <v>0.72240000000000004</v>
      </c>
      <c r="P140" s="3">
        <v>0.68439000000000005</v>
      </c>
      <c r="Q140" s="3">
        <v>0.64431000000000005</v>
      </c>
      <c r="R140" s="3">
        <v>0.60257000000000005</v>
      </c>
      <c r="S140" s="3">
        <v>0.55962000000000001</v>
      </c>
      <c r="T140" s="3">
        <v>0.51595000000000002</v>
      </c>
      <c r="U140" s="3">
        <v>0.47210000000000002</v>
      </c>
      <c r="V140" s="3">
        <v>0.43251000000000001</v>
      </c>
      <c r="W140" s="3">
        <v>0.38973999999999998</v>
      </c>
      <c r="X140" s="3">
        <v>0.34827000000000002</v>
      </c>
      <c r="Y140" s="3">
        <v>0.30853999999999998</v>
      </c>
      <c r="Z140" s="3">
        <v>0.27093</v>
      </c>
      <c r="AA140" s="3">
        <v>0.23576</v>
      </c>
      <c r="AB140" s="3">
        <v>0.20327000000000001</v>
      </c>
      <c r="AC140" s="3">
        <v>0.17360999999999999</v>
      </c>
      <c r="AD140" s="3">
        <v>0.14685999999999999</v>
      </c>
      <c r="AE140" s="3">
        <v>0.12506999999999999</v>
      </c>
      <c r="AF140" s="3">
        <v>0.10383000000000001</v>
      </c>
      <c r="AG140" s="3">
        <v>8.5339999999999999E-2</v>
      </c>
      <c r="AH140" s="3">
        <v>6.9440000000000002E-2</v>
      </c>
      <c r="AI140" s="3">
        <v>5.5919999999999997E-2</v>
      </c>
      <c r="AJ140" s="3">
        <v>1.618E-2</v>
      </c>
      <c r="AK140" s="3">
        <v>3.6800000000000001E-3</v>
      </c>
      <c r="AL140" s="5">
        <f>Points[[#This Row],[8+]]-Points[[#This Row],[9+]]</f>
        <v>1.8979999999999997E-2</v>
      </c>
      <c r="AM140" s="5">
        <f>Points[[#This Row],[9+]]-Points[[#This Row],[10+]]</f>
        <v>2.1750000000000047E-2</v>
      </c>
      <c r="AN140" s="5">
        <f>Points[[#This Row],[10+]]-Points[[#This Row],[11+]]</f>
        <v>2.4619999999999975E-2</v>
      </c>
      <c r="AO140" s="5">
        <f>Points[[#This Row],[11+]]-Points[[#This Row],[12+]]</f>
        <v>2.4930000000000008E-2</v>
      </c>
      <c r="AP140" s="5">
        <f>Points[[#This Row],[12+]]-Points[[#This Row],[13+]]</f>
        <v>3.0179999999999985E-2</v>
      </c>
      <c r="AQ140" s="5">
        <f>Points[[#This Row],[13+]]-Points[[#This Row],[14+]]</f>
        <v>3.2989999999999964E-2</v>
      </c>
      <c r="AR140" s="5">
        <f>Points[[#This Row],[14+]]-Points[[#This Row],[15+]]</f>
        <v>3.5640000000000005E-2</v>
      </c>
      <c r="AS140" s="5">
        <f>Points[[#This Row],[15+]]-Points[[#This Row],[16+]]</f>
        <v>3.8009999999999988E-2</v>
      </c>
      <c r="AT140" s="5">
        <f>Points[[#This Row],[16+]]-Points[[#This Row],[17+]]</f>
        <v>4.0080000000000005E-2</v>
      </c>
      <c r="AU140" s="5">
        <f>Points[[#This Row],[17+]]-Points[[#This Row],[18+]]</f>
        <v>4.1739999999999999E-2</v>
      </c>
      <c r="AV140" s="5">
        <f>Points[[#This Row],[18+]]-Points[[#This Row],[19+]]</f>
        <v>4.2950000000000044E-2</v>
      </c>
      <c r="AW140" s="5">
        <f>Points[[#This Row],[19+]]-Points[[#This Row],[20+]]</f>
        <v>4.3669999999999987E-2</v>
      </c>
      <c r="AX140" s="5">
        <f>Points[[#This Row],[20+]]-Points[[#This Row],[21+]]</f>
        <v>4.385E-2</v>
      </c>
      <c r="AY140" s="5">
        <f>Points[[#This Row],[21+]]-Points[[#This Row],[22+]]</f>
        <v>3.9590000000000014E-2</v>
      </c>
      <c r="AZ140" s="5">
        <f>Points[[#This Row],[22+]]-Points[[#This Row],[23+]]</f>
        <v>4.277000000000003E-2</v>
      </c>
      <c r="BA140" s="5">
        <f>Points[[#This Row],[23+]]-Points[[#This Row],[24+]]</f>
        <v>4.1469999999999951E-2</v>
      </c>
      <c r="BB140" s="5">
        <f>Points[[#This Row],[24+]]-Points[[#This Row],[25+]]</f>
        <v>3.9730000000000043E-2</v>
      </c>
      <c r="BC140" s="5">
        <f>Points[[#This Row],[25+]]-Points[[#This Row],[26+]]</f>
        <v>3.7609999999999977E-2</v>
      </c>
      <c r="BD140" s="5">
        <f>Points[[#This Row],[26+]]-Points[[#This Row],[27+]]</f>
        <v>3.5170000000000007E-2</v>
      </c>
      <c r="BE140" s="5">
        <f>Points[[#This Row],[27+]]-Points[[#This Row],[28+]]</f>
        <v>3.2489999999999991E-2</v>
      </c>
      <c r="BF140" s="5">
        <f>Points[[#This Row],[28+]]-Points[[#This Row],[29+]]</f>
        <v>2.966000000000002E-2</v>
      </c>
      <c r="BG140" s="5">
        <f>Points[[#This Row],[29+]]-Points[[#This Row],[30+]]</f>
        <v>2.6749999999999996E-2</v>
      </c>
      <c r="BH140" s="5">
        <f>Points[[#This Row],[30+]]-Points[[#This Row],[31+]]</f>
        <v>2.1790000000000004E-2</v>
      </c>
      <c r="BI140" s="5">
        <f>Points[[#This Row],[31+]]-Points[[#This Row],[32+]]</f>
        <v>2.1239999999999981E-2</v>
      </c>
      <c r="BJ140" s="5">
        <f>Points[[#This Row],[32+]]-Points[[#This Row],[33+]]</f>
        <v>1.8490000000000006E-2</v>
      </c>
      <c r="BK140" s="5">
        <f>Points[[#This Row],[33+]]-Points[[#This Row],[34+]]</f>
        <v>1.5899999999999997E-2</v>
      </c>
      <c r="BL140" s="5">
        <f>Points[[#This Row],[34+]]-Points[[#This Row],[35+]]</f>
        <v>1.3520000000000004E-2</v>
      </c>
      <c r="BM140" s="5">
        <f>Points[[#This Row],[35+]]-Points[[#This Row],[40+]]</f>
        <v>3.9739999999999998E-2</v>
      </c>
      <c r="BN140" s="5">
        <f>Points[[#This Row],[40+]]-Points[[#This Row],[45+]]</f>
        <v>1.2500000000000001E-2</v>
      </c>
    </row>
    <row r="141" spans="1:66" x14ac:dyDescent="0.25">
      <c r="A141" s="10">
        <v>22400726</v>
      </c>
      <c r="B141" s="4" t="s">
        <v>100</v>
      </c>
      <c r="C141" s="4" t="s">
        <v>101</v>
      </c>
      <c r="D141" s="11">
        <v>0.875</v>
      </c>
      <c r="E141" s="6" t="str">
        <f>HYPERLINK("https://www.nba.com/stats/player/201566/boxscores-traditional", "Russell Westbrook")</f>
        <v>Russell Westbrook</v>
      </c>
      <c r="F141">
        <v>12.2</v>
      </c>
      <c r="G141" s="4">
        <v>4.665</v>
      </c>
      <c r="H141" s="3">
        <v>0.81594</v>
      </c>
      <c r="I141" s="3">
        <v>0.75490000000000002</v>
      </c>
      <c r="J141" s="3">
        <v>0.68081999999999998</v>
      </c>
      <c r="K141" s="3">
        <v>0.60257000000000005</v>
      </c>
      <c r="L141" s="3">
        <v>0.51595000000000002</v>
      </c>
      <c r="M141" s="3">
        <v>0.43251000000000001</v>
      </c>
      <c r="N141" s="3">
        <v>0.34827000000000002</v>
      </c>
      <c r="O141" s="3">
        <v>0.27424999999999999</v>
      </c>
      <c r="P141" s="3">
        <v>0.20896999999999999</v>
      </c>
      <c r="Q141" s="3">
        <v>0.15151000000000001</v>
      </c>
      <c r="R141" s="3">
        <v>0.10749</v>
      </c>
      <c r="S141" s="3">
        <v>7.2150000000000006E-2</v>
      </c>
      <c r="T141" s="3">
        <v>4.7460000000000002E-2</v>
      </c>
      <c r="U141" s="3">
        <v>2.938E-2</v>
      </c>
      <c r="V141" s="3">
        <v>1.7860000000000001E-2</v>
      </c>
      <c r="W141" s="3">
        <v>1.017E-2</v>
      </c>
      <c r="X141" s="3">
        <v>5.7000000000000002E-3</v>
      </c>
      <c r="Y141" s="3">
        <v>3.0699999999999998E-3</v>
      </c>
      <c r="Z141" s="3">
        <v>1.5399999999999999E-3</v>
      </c>
      <c r="AA141" s="3">
        <v>7.6000000000000004E-4</v>
      </c>
      <c r="AB141" s="3">
        <v>3.5E-4</v>
      </c>
      <c r="AC141" s="3">
        <v>1.6000000000000001E-4</v>
      </c>
      <c r="AD141" s="3">
        <v>6.9999999999999994E-5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5">
        <f>Points[[#This Row],[8+]]-Points[[#This Row],[9+]]</f>
        <v>6.1039999999999983E-2</v>
      </c>
      <c r="AM141" s="5">
        <f>Points[[#This Row],[9+]]-Points[[#This Row],[10+]]</f>
        <v>7.4080000000000035E-2</v>
      </c>
      <c r="AN141" s="5">
        <f>Points[[#This Row],[10+]]-Points[[#This Row],[11+]]</f>
        <v>7.8249999999999931E-2</v>
      </c>
      <c r="AO141" s="5">
        <f>Points[[#This Row],[11+]]-Points[[#This Row],[12+]]</f>
        <v>8.662000000000003E-2</v>
      </c>
      <c r="AP141" s="5">
        <f>Points[[#This Row],[12+]]-Points[[#This Row],[13+]]</f>
        <v>8.3440000000000014E-2</v>
      </c>
      <c r="AQ141" s="5">
        <f>Points[[#This Row],[13+]]-Points[[#This Row],[14+]]</f>
        <v>8.4239999999999982E-2</v>
      </c>
      <c r="AR141" s="5">
        <f>Points[[#This Row],[14+]]-Points[[#This Row],[15+]]</f>
        <v>7.402000000000003E-2</v>
      </c>
      <c r="AS141" s="5">
        <f>Points[[#This Row],[15+]]-Points[[#This Row],[16+]]</f>
        <v>6.5280000000000005E-2</v>
      </c>
      <c r="AT141" s="5">
        <f>Points[[#This Row],[16+]]-Points[[#This Row],[17+]]</f>
        <v>5.7459999999999983E-2</v>
      </c>
      <c r="AU141" s="5">
        <f>Points[[#This Row],[17+]]-Points[[#This Row],[18+]]</f>
        <v>4.4020000000000004E-2</v>
      </c>
      <c r="AV141" s="5">
        <f>Points[[#This Row],[18+]]-Points[[#This Row],[19+]]</f>
        <v>3.5339999999999996E-2</v>
      </c>
      <c r="AW141" s="5">
        <f>Points[[#This Row],[19+]]-Points[[#This Row],[20+]]</f>
        <v>2.4690000000000004E-2</v>
      </c>
      <c r="AX141" s="5">
        <f>Points[[#This Row],[20+]]-Points[[#This Row],[21+]]</f>
        <v>1.8080000000000002E-2</v>
      </c>
      <c r="AY141" s="5">
        <f>Points[[#This Row],[21+]]-Points[[#This Row],[22+]]</f>
        <v>1.1519999999999999E-2</v>
      </c>
      <c r="AZ141" s="5">
        <f>Points[[#This Row],[22+]]-Points[[#This Row],[23+]]</f>
        <v>7.6900000000000007E-3</v>
      </c>
      <c r="BA141" s="5">
        <f>Points[[#This Row],[23+]]-Points[[#This Row],[24+]]</f>
        <v>4.47E-3</v>
      </c>
      <c r="BB141" s="5">
        <f>Points[[#This Row],[24+]]-Points[[#This Row],[25+]]</f>
        <v>2.6300000000000004E-3</v>
      </c>
      <c r="BC141" s="5">
        <f>Points[[#This Row],[25+]]-Points[[#This Row],[26+]]</f>
        <v>1.5299999999999999E-3</v>
      </c>
      <c r="BD141" s="5">
        <f>Points[[#This Row],[26+]]-Points[[#This Row],[27+]]</f>
        <v>7.7999999999999988E-4</v>
      </c>
      <c r="BE141" s="5">
        <f>Points[[#This Row],[27+]]-Points[[#This Row],[28+]]</f>
        <v>4.1000000000000005E-4</v>
      </c>
      <c r="BF141" s="5">
        <f>Points[[#This Row],[28+]]-Points[[#This Row],[29+]]</f>
        <v>1.8999999999999998E-4</v>
      </c>
      <c r="BG141" s="5">
        <f>Points[[#This Row],[29+]]-Points[[#This Row],[30+]]</f>
        <v>9.0000000000000019E-5</v>
      </c>
      <c r="BH141" s="5">
        <f>Points[[#This Row],[30+]]-Points[[#This Row],[31+]]</f>
        <v>6.9999999999999994E-5</v>
      </c>
      <c r="BI141" s="5">
        <f>Points[[#This Row],[31+]]-Points[[#This Row],[32+]]</f>
        <v>0</v>
      </c>
      <c r="BJ141" s="5">
        <f>Points[[#This Row],[32+]]-Points[[#This Row],[33+]]</f>
        <v>0</v>
      </c>
      <c r="BK141" s="5">
        <f>Points[[#This Row],[33+]]-Points[[#This Row],[34+]]</f>
        <v>0</v>
      </c>
      <c r="BL141" s="5">
        <f>Points[[#This Row],[34+]]-Points[[#This Row],[35+]]</f>
        <v>0</v>
      </c>
      <c r="BM141" s="5">
        <f>Points[[#This Row],[35+]]-Points[[#This Row],[40+]]</f>
        <v>0</v>
      </c>
      <c r="BN141" s="5">
        <f>Points[[#This Row],[40+]]-Points[[#This Row],[45+]]</f>
        <v>0</v>
      </c>
    </row>
    <row r="142" spans="1:66" x14ac:dyDescent="0.25">
      <c r="A142" s="10">
        <v>22400726</v>
      </c>
      <c r="B142" s="4" t="s">
        <v>100</v>
      </c>
      <c r="C142" s="4" t="s">
        <v>101</v>
      </c>
      <c r="D142" s="11">
        <v>0.875</v>
      </c>
      <c r="E142" s="6" t="str">
        <f>HYPERLINK("https://www.nba.com/stats/player/1631124/boxscores-traditional", "Julian Strawther")</f>
        <v>Julian Strawther</v>
      </c>
      <c r="F142">
        <v>8.6</v>
      </c>
      <c r="G142" s="4">
        <v>6.7709999999999999</v>
      </c>
      <c r="H142" s="3">
        <v>0.53586</v>
      </c>
      <c r="I142" s="3">
        <v>0.47608</v>
      </c>
      <c r="J142" s="3">
        <v>0.41682999999999998</v>
      </c>
      <c r="K142" s="3">
        <v>0.36316999999999999</v>
      </c>
      <c r="L142" s="3">
        <v>0.30853999999999998</v>
      </c>
      <c r="M142" s="3">
        <v>0.25785000000000002</v>
      </c>
      <c r="N142" s="3">
        <v>0.21185999999999999</v>
      </c>
      <c r="O142" s="3">
        <v>0.17105999999999999</v>
      </c>
      <c r="P142" s="3">
        <v>0.13786000000000001</v>
      </c>
      <c r="Q142" s="3">
        <v>0.10749</v>
      </c>
      <c r="R142" s="3">
        <v>8.226E-2</v>
      </c>
      <c r="S142" s="3">
        <v>6.1780000000000002E-2</v>
      </c>
      <c r="T142" s="3">
        <v>4.648E-2</v>
      </c>
      <c r="U142" s="3">
        <v>3.3619999999999997E-2</v>
      </c>
      <c r="V142" s="3">
        <v>2.385E-2</v>
      </c>
      <c r="W142" s="3">
        <v>1.6590000000000001E-2</v>
      </c>
      <c r="X142" s="3">
        <v>1.1599999999999999E-2</v>
      </c>
      <c r="Y142" s="3">
        <v>7.7600000000000004E-3</v>
      </c>
      <c r="Z142" s="3">
        <v>5.0800000000000003E-3</v>
      </c>
      <c r="AA142" s="3">
        <v>3.2599999999999999E-3</v>
      </c>
      <c r="AB142" s="3">
        <v>2.0500000000000002E-3</v>
      </c>
      <c r="AC142" s="3">
        <v>1.31E-3</v>
      </c>
      <c r="AD142" s="3">
        <v>7.9000000000000001E-4</v>
      </c>
      <c r="AE142" s="3">
        <v>4.6999999999999999E-4</v>
      </c>
      <c r="AF142" s="3">
        <v>2.7E-4</v>
      </c>
      <c r="AG142" s="3">
        <v>1.6000000000000001E-4</v>
      </c>
      <c r="AH142" s="3">
        <v>9.0000000000000006E-5</v>
      </c>
      <c r="AI142" s="3">
        <v>5.0000000000000002E-5</v>
      </c>
      <c r="AJ142" s="3">
        <v>0</v>
      </c>
      <c r="AK142" s="3">
        <v>0</v>
      </c>
      <c r="AL142" s="5">
        <f>Points[[#This Row],[8+]]-Points[[#This Row],[9+]]</f>
        <v>5.978E-2</v>
      </c>
      <c r="AM142" s="5">
        <f>Points[[#This Row],[9+]]-Points[[#This Row],[10+]]</f>
        <v>5.9250000000000025E-2</v>
      </c>
      <c r="AN142" s="5">
        <f>Points[[#This Row],[10+]]-Points[[#This Row],[11+]]</f>
        <v>5.3659999999999985E-2</v>
      </c>
      <c r="AO142" s="5">
        <f>Points[[#This Row],[11+]]-Points[[#This Row],[12+]]</f>
        <v>5.4630000000000012E-2</v>
      </c>
      <c r="AP142" s="5">
        <f>Points[[#This Row],[12+]]-Points[[#This Row],[13+]]</f>
        <v>5.0689999999999957E-2</v>
      </c>
      <c r="AQ142" s="5">
        <f>Points[[#This Row],[13+]]-Points[[#This Row],[14+]]</f>
        <v>4.5990000000000031E-2</v>
      </c>
      <c r="AR142" s="5">
        <f>Points[[#This Row],[14+]]-Points[[#This Row],[15+]]</f>
        <v>4.0800000000000003E-2</v>
      </c>
      <c r="AS142" s="5">
        <f>Points[[#This Row],[15+]]-Points[[#This Row],[16+]]</f>
        <v>3.319999999999998E-2</v>
      </c>
      <c r="AT142" s="5">
        <f>Points[[#This Row],[16+]]-Points[[#This Row],[17+]]</f>
        <v>3.0370000000000008E-2</v>
      </c>
      <c r="AU142" s="5">
        <f>Points[[#This Row],[17+]]-Points[[#This Row],[18+]]</f>
        <v>2.5230000000000002E-2</v>
      </c>
      <c r="AV142" s="5">
        <f>Points[[#This Row],[18+]]-Points[[#This Row],[19+]]</f>
        <v>2.0479999999999998E-2</v>
      </c>
      <c r="AW142" s="5">
        <f>Points[[#This Row],[19+]]-Points[[#This Row],[20+]]</f>
        <v>1.5300000000000001E-2</v>
      </c>
      <c r="AX142" s="5">
        <f>Points[[#This Row],[20+]]-Points[[#This Row],[21+]]</f>
        <v>1.2860000000000003E-2</v>
      </c>
      <c r="AY142" s="5">
        <f>Points[[#This Row],[21+]]-Points[[#This Row],[22+]]</f>
        <v>9.7699999999999974E-3</v>
      </c>
      <c r="AZ142" s="5">
        <f>Points[[#This Row],[22+]]-Points[[#This Row],[23+]]</f>
        <v>7.2599999999999991E-3</v>
      </c>
      <c r="BA142" s="5">
        <f>Points[[#This Row],[23+]]-Points[[#This Row],[24+]]</f>
        <v>4.9900000000000014E-3</v>
      </c>
      <c r="BB142" s="5">
        <f>Points[[#This Row],[24+]]-Points[[#This Row],[25+]]</f>
        <v>3.8399999999999988E-3</v>
      </c>
      <c r="BC142" s="5">
        <f>Points[[#This Row],[25+]]-Points[[#This Row],[26+]]</f>
        <v>2.6800000000000001E-3</v>
      </c>
      <c r="BD142" s="5">
        <f>Points[[#This Row],[26+]]-Points[[#This Row],[27+]]</f>
        <v>1.8200000000000004E-3</v>
      </c>
      <c r="BE142" s="5">
        <f>Points[[#This Row],[27+]]-Points[[#This Row],[28+]]</f>
        <v>1.2099999999999997E-3</v>
      </c>
      <c r="BF142" s="5">
        <f>Points[[#This Row],[28+]]-Points[[#This Row],[29+]]</f>
        <v>7.4000000000000021E-4</v>
      </c>
      <c r="BG142" s="5">
        <f>Points[[#This Row],[29+]]-Points[[#This Row],[30+]]</f>
        <v>5.1999999999999995E-4</v>
      </c>
      <c r="BH142" s="5">
        <f>Points[[#This Row],[30+]]-Points[[#This Row],[31+]]</f>
        <v>3.2000000000000003E-4</v>
      </c>
      <c r="BI142" s="5">
        <f>Points[[#This Row],[31+]]-Points[[#This Row],[32+]]</f>
        <v>1.9999999999999998E-4</v>
      </c>
      <c r="BJ142" s="5">
        <f>Points[[#This Row],[32+]]-Points[[#This Row],[33+]]</f>
        <v>1.0999999999999999E-4</v>
      </c>
      <c r="BK142" s="5">
        <f>Points[[#This Row],[33+]]-Points[[#This Row],[34+]]</f>
        <v>7.0000000000000007E-5</v>
      </c>
      <c r="BL142" s="5">
        <f>Points[[#This Row],[34+]]-Points[[#This Row],[35+]]</f>
        <v>4.0000000000000003E-5</v>
      </c>
      <c r="BM142" s="5">
        <f>Points[[#This Row],[35+]]-Points[[#This Row],[40+]]</f>
        <v>5.0000000000000002E-5</v>
      </c>
      <c r="BN142" s="5">
        <f>Points[[#This Row],[40+]]-Points[[#This Row],[45+]]</f>
        <v>0</v>
      </c>
    </row>
    <row r="143" spans="1:66" x14ac:dyDescent="0.25">
      <c r="A143" s="10">
        <v>22400726</v>
      </c>
      <c r="B143" s="4" t="s">
        <v>100</v>
      </c>
      <c r="C143" s="4" t="s">
        <v>101</v>
      </c>
      <c r="D143" s="11">
        <v>0.875</v>
      </c>
      <c r="E143" s="6" t="str">
        <f>HYPERLINK("https://www.nba.com/stats/player/203932/boxscores-traditional", "Aaron Gordon")</f>
        <v>Aaron Gordon</v>
      </c>
      <c r="F143">
        <v>8.1999999999999993</v>
      </c>
      <c r="G143" s="4">
        <v>4.2610000000000001</v>
      </c>
      <c r="H143" s="3">
        <v>0.51993999999999996</v>
      </c>
      <c r="I143" s="3">
        <v>0.42465000000000003</v>
      </c>
      <c r="J143" s="3">
        <v>0.33723999999999998</v>
      </c>
      <c r="K143" s="3">
        <v>0.25463000000000002</v>
      </c>
      <c r="L143" s="3">
        <v>0.18673000000000001</v>
      </c>
      <c r="M143" s="3">
        <v>0.12923999999999999</v>
      </c>
      <c r="N143" s="3">
        <v>8.6910000000000001E-2</v>
      </c>
      <c r="O143" s="3">
        <v>5.4800000000000001E-2</v>
      </c>
      <c r="P143" s="3">
        <v>3.3619999999999997E-2</v>
      </c>
      <c r="Q143" s="3">
        <v>1.9230000000000001E-2</v>
      </c>
      <c r="R143" s="3">
        <v>1.072E-2</v>
      </c>
      <c r="S143" s="3">
        <v>5.7000000000000002E-3</v>
      </c>
      <c r="T143" s="3">
        <v>2.8E-3</v>
      </c>
      <c r="U143" s="3">
        <v>1.3500000000000001E-3</v>
      </c>
      <c r="V143" s="3">
        <v>5.9999999999999995E-4</v>
      </c>
      <c r="W143" s="3">
        <v>2.5999999999999998E-4</v>
      </c>
      <c r="X143" s="3">
        <v>1E-4</v>
      </c>
      <c r="Y143" s="3">
        <v>4.0000000000000003E-5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5">
        <f>Points[[#This Row],[8+]]-Points[[#This Row],[9+]]</f>
        <v>9.528999999999993E-2</v>
      </c>
      <c r="AM143" s="5">
        <f>Points[[#This Row],[9+]]-Points[[#This Row],[10+]]</f>
        <v>8.7410000000000043E-2</v>
      </c>
      <c r="AN143" s="5">
        <f>Points[[#This Row],[10+]]-Points[[#This Row],[11+]]</f>
        <v>8.2609999999999961E-2</v>
      </c>
      <c r="AO143" s="5">
        <f>Points[[#This Row],[11+]]-Points[[#This Row],[12+]]</f>
        <v>6.7900000000000016E-2</v>
      </c>
      <c r="AP143" s="5">
        <f>Points[[#This Row],[12+]]-Points[[#This Row],[13+]]</f>
        <v>5.7490000000000013E-2</v>
      </c>
      <c r="AQ143" s="5">
        <f>Points[[#This Row],[13+]]-Points[[#This Row],[14+]]</f>
        <v>4.2329999999999993E-2</v>
      </c>
      <c r="AR143" s="5">
        <f>Points[[#This Row],[14+]]-Points[[#This Row],[15+]]</f>
        <v>3.211E-2</v>
      </c>
      <c r="AS143" s="5">
        <f>Points[[#This Row],[15+]]-Points[[#This Row],[16+]]</f>
        <v>2.1180000000000004E-2</v>
      </c>
      <c r="AT143" s="5">
        <f>Points[[#This Row],[16+]]-Points[[#This Row],[17+]]</f>
        <v>1.4389999999999997E-2</v>
      </c>
      <c r="AU143" s="5">
        <f>Points[[#This Row],[17+]]-Points[[#This Row],[18+]]</f>
        <v>8.5100000000000002E-3</v>
      </c>
      <c r="AV143" s="5">
        <f>Points[[#This Row],[18+]]-Points[[#This Row],[19+]]</f>
        <v>5.0200000000000002E-3</v>
      </c>
      <c r="AW143" s="5">
        <f>Points[[#This Row],[19+]]-Points[[#This Row],[20+]]</f>
        <v>2.9000000000000002E-3</v>
      </c>
      <c r="AX143" s="5">
        <f>Points[[#This Row],[20+]]-Points[[#This Row],[21+]]</f>
        <v>1.4499999999999999E-3</v>
      </c>
      <c r="AY143" s="5">
        <f>Points[[#This Row],[21+]]-Points[[#This Row],[22+]]</f>
        <v>7.5000000000000012E-4</v>
      </c>
      <c r="AZ143" s="5">
        <f>Points[[#This Row],[22+]]-Points[[#This Row],[23+]]</f>
        <v>3.3999999999999997E-4</v>
      </c>
      <c r="BA143" s="5">
        <f>Points[[#This Row],[23+]]-Points[[#This Row],[24+]]</f>
        <v>1.5999999999999999E-4</v>
      </c>
      <c r="BB143" s="5">
        <f>Points[[#This Row],[24+]]-Points[[#This Row],[25+]]</f>
        <v>6.0000000000000002E-5</v>
      </c>
      <c r="BC143" s="5">
        <f>Points[[#This Row],[25+]]-Points[[#This Row],[26+]]</f>
        <v>4.0000000000000003E-5</v>
      </c>
      <c r="BD143" s="5">
        <f>Points[[#This Row],[26+]]-Points[[#This Row],[27+]]</f>
        <v>0</v>
      </c>
      <c r="BE143" s="5">
        <f>Points[[#This Row],[27+]]-Points[[#This Row],[28+]]</f>
        <v>0</v>
      </c>
      <c r="BF143" s="5">
        <f>Points[[#This Row],[28+]]-Points[[#This Row],[29+]]</f>
        <v>0</v>
      </c>
      <c r="BG143" s="5">
        <f>Points[[#This Row],[29+]]-Points[[#This Row],[30+]]</f>
        <v>0</v>
      </c>
      <c r="BH143" s="5">
        <f>Points[[#This Row],[30+]]-Points[[#This Row],[31+]]</f>
        <v>0</v>
      </c>
      <c r="BI143" s="5">
        <f>Points[[#This Row],[31+]]-Points[[#This Row],[32+]]</f>
        <v>0</v>
      </c>
      <c r="BJ143" s="5">
        <f>Points[[#This Row],[32+]]-Points[[#This Row],[33+]]</f>
        <v>0</v>
      </c>
      <c r="BK143" s="5">
        <f>Points[[#This Row],[33+]]-Points[[#This Row],[34+]]</f>
        <v>0</v>
      </c>
      <c r="BL143" s="5">
        <f>Points[[#This Row],[34+]]-Points[[#This Row],[35+]]</f>
        <v>0</v>
      </c>
      <c r="BM143" s="5">
        <f>Points[[#This Row],[35+]]-Points[[#This Row],[40+]]</f>
        <v>0</v>
      </c>
      <c r="BN143" s="5">
        <f>Points[[#This Row],[40+]]-Points[[#This Row],[45+]]</f>
        <v>0</v>
      </c>
    </row>
    <row r="144" spans="1:66" x14ac:dyDescent="0.25">
      <c r="A144" s="10">
        <v>22400726</v>
      </c>
      <c r="B144" s="4" t="s">
        <v>101</v>
      </c>
      <c r="C144" s="4" t="s">
        <v>100</v>
      </c>
      <c r="D144" s="11">
        <v>0.875</v>
      </c>
      <c r="E144" s="6" t="str">
        <f>HYPERLINK("https://www.nba.com/stats/player/1629627/boxscores-traditional", "Zion Williamson")</f>
        <v>Zion Williamson</v>
      </c>
      <c r="F144">
        <v>25.2</v>
      </c>
      <c r="G144" s="4">
        <v>6.0460000000000003</v>
      </c>
      <c r="H144" s="3">
        <v>0.99773999999999996</v>
      </c>
      <c r="I144" s="3">
        <v>0.99631999999999998</v>
      </c>
      <c r="J144" s="3">
        <v>0.99395999999999995</v>
      </c>
      <c r="K144" s="3">
        <v>0.99060999999999999</v>
      </c>
      <c r="L144" s="3">
        <v>0.98536999999999997</v>
      </c>
      <c r="M144" s="3">
        <v>0.97831000000000001</v>
      </c>
      <c r="N144" s="3">
        <v>0.96784000000000003</v>
      </c>
      <c r="O144" s="3">
        <v>0.95448999999999995</v>
      </c>
      <c r="P144" s="3">
        <v>0.93574000000000002</v>
      </c>
      <c r="Q144" s="3">
        <v>0.91308999999999996</v>
      </c>
      <c r="R144" s="3">
        <v>0.88297999999999999</v>
      </c>
      <c r="S144" s="3">
        <v>0.84848999999999997</v>
      </c>
      <c r="T144" s="3">
        <v>0.80510999999999999</v>
      </c>
      <c r="U144" s="3">
        <v>0.75490000000000002</v>
      </c>
      <c r="V144" s="3">
        <v>0.70194000000000001</v>
      </c>
      <c r="W144" s="3">
        <v>0.64058000000000004</v>
      </c>
      <c r="X144" s="3">
        <v>0.57926</v>
      </c>
      <c r="Y144" s="3">
        <v>0.51197000000000004</v>
      </c>
      <c r="Z144" s="3">
        <v>0.44828000000000001</v>
      </c>
      <c r="AA144" s="3">
        <v>0.38208999999999999</v>
      </c>
      <c r="AB144" s="3">
        <v>0.32275999999999999</v>
      </c>
      <c r="AC144" s="3">
        <v>0.26434999999999997</v>
      </c>
      <c r="AD144" s="3">
        <v>0.21476000000000001</v>
      </c>
      <c r="AE144" s="3">
        <v>0.16853000000000001</v>
      </c>
      <c r="AF144" s="3">
        <v>0.13136</v>
      </c>
      <c r="AG144" s="3">
        <v>9.8530000000000006E-2</v>
      </c>
      <c r="AH144" s="3">
        <v>7.2150000000000006E-2</v>
      </c>
      <c r="AI144" s="3">
        <v>5.262E-2</v>
      </c>
      <c r="AJ144" s="3">
        <v>7.1399999999999996E-3</v>
      </c>
      <c r="AK144" s="3">
        <v>5.4000000000000001E-4</v>
      </c>
      <c r="AL144" s="5">
        <f>Points[[#This Row],[8+]]-Points[[#This Row],[9+]]</f>
        <v>1.4199999999999768E-3</v>
      </c>
      <c r="AM144" s="5">
        <f>Points[[#This Row],[9+]]-Points[[#This Row],[10+]]</f>
        <v>2.3600000000000287E-3</v>
      </c>
      <c r="AN144" s="5">
        <f>Points[[#This Row],[10+]]-Points[[#This Row],[11+]]</f>
        <v>3.3499999999999641E-3</v>
      </c>
      <c r="AO144" s="5">
        <f>Points[[#This Row],[11+]]-Points[[#This Row],[12+]]</f>
        <v>5.2400000000000224E-3</v>
      </c>
      <c r="AP144" s="5">
        <f>Points[[#This Row],[12+]]-Points[[#This Row],[13+]]</f>
        <v>7.0599999999999552E-3</v>
      </c>
      <c r="AQ144" s="5">
        <f>Points[[#This Row],[13+]]-Points[[#This Row],[14+]]</f>
        <v>1.0469999999999979E-2</v>
      </c>
      <c r="AR144" s="5">
        <f>Points[[#This Row],[14+]]-Points[[#This Row],[15+]]</f>
        <v>1.3350000000000084E-2</v>
      </c>
      <c r="AS144" s="5">
        <f>Points[[#This Row],[15+]]-Points[[#This Row],[16+]]</f>
        <v>1.8749999999999933E-2</v>
      </c>
      <c r="AT144" s="5">
        <f>Points[[#This Row],[16+]]-Points[[#This Row],[17+]]</f>
        <v>2.2650000000000059E-2</v>
      </c>
      <c r="AU144" s="5">
        <f>Points[[#This Row],[17+]]-Points[[#This Row],[18+]]</f>
        <v>3.010999999999997E-2</v>
      </c>
      <c r="AV144" s="5">
        <f>Points[[#This Row],[18+]]-Points[[#This Row],[19+]]</f>
        <v>3.4490000000000021E-2</v>
      </c>
      <c r="AW144" s="5">
        <f>Points[[#This Row],[19+]]-Points[[#This Row],[20+]]</f>
        <v>4.3379999999999974E-2</v>
      </c>
      <c r="AX144" s="5">
        <f>Points[[#This Row],[20+]]-Points[[#This Row],[21+]]</f>
        <v>5.0209999999999977E-2</v>
      </c>
      <c r="AY144" s="5">
        <f>Points[[#This Row],[21+]]-Points[[#This Row],[22+]]</f>
        <v>5.2960000000000007E-2</v>
      </c>
      <c r="AZ144" s="5">
        <f>Points[[#This Row],[22+]]-Points[[#This Row],[23+]]</f>
        <v>6.135999999999997E-2</v>
      </c>
      <c r="BA144" s="5">
        <f>Points[[#This Row],[23+]]-Points[[#This Row],[24+]]</f>
        <v>6.1320000000000041E-2</v>
      </c>
      <c r="BB144" s="5">
        <f>Points[[#This Row],[24+]]-Points[[#This Row],[25+]]</f>
        <v>6.7289999999999961E-2</v>
      </c>
      <c r="BC144" s="5">
        <f>Points[[#This Row],[25+]]-Points[[#This Row],[26+]]</f>
        <v>6.3690000000000024E-2</v>
      </c>
      <c r="BD144" s="5">
        <f>Points[[#This Row],[26+]]-Points[[#This Row],[27+]]</f>
        <v>6.6190000000000027E-2</v>
      </c>
      <c r="BE144" s="5">
        <f>Points[[#This Row],[27+]]-Points[[#This Row],[28+]]</f>
        <v>5.9329999999999994E-2</v>
      </c>
      <c r="BF144" s="5">
        <f>Points[[#This Row],[28+]]-Points[[#This Row],[29+]]</f>
        <v>5.8410000000000017E-2</v>
      </c>
      <c r="BG144" s="5">
        <f>Points[[#This Row],[29+]]-Points[[#This Row],[30+]]</f>
        <v>4.9589999999999967E-2</v>
      </c>
      <c r="BH144" s="5">
        <f>Points[[#This Row],[30+]]-Points[[#This Row],[31+]]</f>
        <v>4.6229999999999993E-2</v>
      </c>
      <c r="BI144" s="5">
        <f>Points[[#This Row],[31+]]-Points[[#This Row],[32+]]</f>
        <v>3.7170000000000009E-2</v>
      </c>
      <c r="BJ144" s="5">
        <f>Points[[#This Row],[32+]]-Points[[#This Row],[33+]]</f>
        <v>3.2829999999999998E-2</v>
      </c>
      <c r="BK144" s="5">
        <f>Points[[#This Row],[33+]]-Points[[#This Row],[34+]]</f>
        <v>2.6380000000000001E-2</v>
      </c>
      <c r="BL144" s="5">
        <f>Points[[#This Row],[34+]]-Points[[#This Row],[35+]]</f>
        <v>1.9530000000000006E-2</v>
      </c>
      <c r="BM144" s="5">
        <f>Points[[#This Row],[35+]]-Points[[#This Row],[40+]]</f>
        <v>4.548E-2</v>
      </c>
      <c r="BN144" s="5">
        <f>Points[[#This Row],[40+]]-Points[[#This Row],[45+]]</f>
        <v>6.6E-3</v>
      </c>
    </row>
    <row r="145" spans="1:66" x14ac:dyDescent="0.25">
      <c r="A145" s="10">
        <v>22400726</v>
      </c>
      <c r="B145" s="4" t="s">
        <v>101</v>
      </c>
      <c r="C145" s="4" t="s">
        <v>100</v>
      </c>
      <c r="D145" s="11">
        <v>0.875</v>
      </c>
      <c r="E145" s="6" t="str">
        <f>HYPERLINK("https://www.nba.com/stats/player/1627749/boxscores-traditional", "Dejounte Murray")</f>
        <v>Dejounte Murray</v>
      </c>
      <c r="F145">
        <v>21.6</v>
      </c>
      <c r="G145" s="4">
        <v>7.1159999999999997</v>
      </c>
      <c r="H145" s="3">
        <v>0.97192999999999996</v>
      </c>
      <c r="I145" s="3">
        <v>0.96164000000000005</v>
      </c>
      <c r="J145" s="3">
        <v>0.94845000000000002</v>
      </c>
      <c r="K145" s="3">
        <v>0.93189</v>
      </c>
      <c r="L145" s="3">
        <v>0.91149000000000002</v>
      </c>
      <c r="M145" s="3">
        <v>0.88685999999999998</v>
      </c>
      <c r="N145" s="3">
        <v>0.85768999999999995</v>
      </c>
      <c r="O145" s="3">
        <v>0.82381000000000004</v>
      </c>
      <c r="P145" s="3">
        <v>0.78524000000000005</v>
      </c>
      <c r="Q145" s="3">
        <v>0.74214999999999998</v>
      </c>
      <c r="R145" s="3">
        <v>0.69496999999999998</v>
      </c>
      <c r="S145" s="3">
        <v>0.64431000000000005</v>
      </c>
      <c r="T145" s="3">
        <v>0.58706000000000003</v>
      </c>
      <c r="U145" s="3">
        <v>0.53188000000000002</v>
      </c>
      <c r="V145" s="3">
        <v>0.47608</v>
      </c>
      <c r="W145" s="3">
        <v>0.42074</v>
      </c>
      <c r="X145" s="3">
        <v>0.36692999999999998</v>
      </c>
      <c r="Y145" s="3">
        <v>0.31561</v>
      </c>
      <c r="Z145" s="3">
        <v>0.26762999999999998</v>
      </c>
      <c r="AA145" s="3">
        <v>0.22363</v>
      </c>
      <c r="AB145" s="3">
        <v>0.18406</v>
      </c>
      <c r="AC145" s="3">
        <v>0.14917</v>
      </c>
      <c r="AD145" s="3">
        <v>0.11899999999999999</v>
      </c>
      <c r="AE145" s="3">
        <v>9.3420000000000003E-2</v>
      </c>
      <c r="AF145" s="3">
        <v>7.2150000000000006E-2</v>
      </c>
      <c r="AG145" s="3">
        <v>5.4800000000000001E-2</v>
      </c>
      <c r="AH145" s="3">
        <v>4.0930000000000001E-2</v>
      </c>
      <c r="AI145" s="3">
        <v>3.005E-2</v>
      </c>
      <c r="AJ145" s="3">
        <v>4.7999999999999996E-3</v>
      </c>
      <c r="AK145" s="3">
        <v>5.0000000000000001E-4</v>
      </c>
      <c r="AL145" s="5">
        <f>Points[[#This Row],[8+]]-Points[[#This Row],[9+]]</f>
        <v>1.028999999999991E-2</v>
      </c>
      <c r="AM145" s="5">
        <f>Points[[#This Row],[9+]]-Points[[#This Row],[10+]]</f>
        <v>1.3190000000000035E-2</v>
      </c>
      <c r="AN145" s="5">
        <f>Points[[#This Row],[10+]]-Points[[#This Row],[11+]]</f>
        <v>1.6560000000000019E-2</v>
      </c>
      <c r="AO145" s="5">
        <f>Points[[#This Row],[11+]]-Points[[#This Row],[12+]]</f>
        <v>2.0399999999999974E-2</v>
      </c>
      <c r="AP145" s="5">
        <f>Points[[#This Row],[12+]]-Points[[#This Row],[13+]]</f>
        <v>2.4630000000000041E-2</v>
      </c>
      <c r="AQ145" s="5">
        <f>Points[[#This Row],[13+]]-Points[[#This Row],[14+]]</f>
        <v>2.9170000000000029E-2</v>
      </c>
      <c r="AR145" s="5">
        <f>Points[[#This Row],[14+]]-Points[[#This Row],[15+]]</f>
        <v>3.387999999999991E-2</v>
      </c>
      <c r="AS145" s="5">
        <f>Points[[#This Row],[15+]]-Points[[#This Row],[16+]]</f>
        <v>3.8569999999999993E-2</v>
      </c>
      <c r="AT145" s="5">
        <f>Points[[#This Row],[16+]]-Points[[#This Row],[17+]]</f>
        <v>4.3090000000000073E-2</v>
      </c>
      <c r="AU145" s="5">
        <f>Points[[#This Row],[17+]]-Points[[#This Row],[18+]]</f>
        <v>4.718E-2</v>
      </c>
      <c r="AV145" s="5">
        <f>Points[[#This Row],[18+]]-Points[[#This Row],[19+]]</f>
        <v>5.0659999999999927E-2</v>
      </c>
      <c r="AW145" s="5">
        <f>Points[[#This Row],[19+]]-Points[[#This Row],[20+]]</f>
        <v>5.7250000000000023E-2</v>
      </c>
      <c r="AX145" s="5">
        <f>Points[[#This Row],[20+]]-Points[[#This Row],[21+]]</f>
        <v>5.5180000000000007E-2</v>
      </c>
      <c r="AY145" s="5">
        <f>Points[[#This Row],[21+]]-Points[[#This Row],[22+]]</f>
        <v>5.5800000000000016E-2</v>
      </c>
      <c r="AZ145" s="5">
        <f>Points[[#This Row],[22+]]-Points[[#This Row],[23+]]</f>
        <v>5.534E-2</v>
      </c>
      <c r="BA145" s="5">
        <f>Points[[#This Row],[23+]]-Points[[#This Row],[24+]]</f>
        <v>5.3810000000000024E-2</v>
      </c>
      <c r="BB145" s="5">
        <f>Points[[#This Row],[24+]]-Points[[#This Row],[25+]]</f>
        <v>5.1319999999999977E-2</v>
      </c>
      <c r="BC145" s="5">
        <f>Points[[#This Row],[25+]]-Points[[#This Row],[26+]]</f>
        <v>4.7980000000000023E-2</v>
      </c>
      <c r="BD145" s="5">
        <f>Points[[#This Row],[26+]]-Points[[#This Row],[27+]]</f>
        <v>4.3999999999999984E-2</v>
      </c>
      <c r="BE145" s="5">
        <f>Points[[#This Row],[27+]]-Points[[#This Row],[28+]]</f>
        <v>3.9569999999999994E-2</v>
      </c>
      <c r="BF145" s="5">
        <f>Points[[#This Row],[28+]]-Points[[#This Row],[29+]]</f>
        <v>3.4890000000000004E-2</v>
      </c>
      <c r="BG145" s="5">
        <f>Points[[#This Row],[29+]]-Points[[#This Row],[30+]]</f>
        <v>3.0170000000000002E-2</v>
      </c>
      <c r="BH145" s="5">
        <f>Points[[#This Row],[30+]]-Points[[#This Row],[31+]]</f>
        <v>2.5579999999999992E-2</v>
      </c>
      <c r="BI145" s="5">
        <f>Points[[#This Row],[31+]]-Points[[#This Row],[32+]]</f>
        <v>2.1269999999999997E-2</v>
      </c>
      <c r="BJ145" s="5">
        <f>Points[[#This Row],[32+]]-Points[[#This Row],[33+]]</f>
        <v>1.7350000000000004E-2</v>
      </c>
      <c r="BK145" s="5">
        <f>Points[[#This Row],[33+]]-Points[[#This Row],[34+]]</f>
        <v>1.387E-2</v>
      </c>
      <c r="BL145" s="5">
        <f>Points[[#This Row],[34+]]-Points[[#This Row],[35+]]</f>
        <v>1.0880000000000001E-2</v>
      </c>
      <c r="BM145" s="5">
        <f>Points[[#This Row],[35+]]-Points[[#This Row],[40+]]</f>
        <v>2.5250000000000002E-2</v>
      </c>
      <c r="BN145" s="5">
        <f>Points[[#This Row],[40+]]-Points[[#This Row],[45+]]</f>
        <v>4.3E-3</v>
      </c>
    </row>
    <row r="146" spans="1:66" x14ac:dyDescent="0.25">
      <c r="A146" s="10">
        <v>22400726</v>
      </c>
      <c r="B146" s="4" t="s">
        <v>101</v>
      </c>
      <c r="C146" s="4" t="s">
        <v>100</v>
      </c>
      <c r="D146" s="11">
        <v>0.875</v>
      </c>
      <c r="E146" s="6" t="str">
        <f>HYPERLINK("https://www.nba.com/stats/player/1630530/boxscores-traditional", "Trey Murphy III")</f>
        <v>Trey Murphy III</v>
      </c>
      <c r="F146">
        <v>28.6</v>
      </c>
      <c r="G146" s="4">
        <v>11.552</v>
      </c>
      <c r="H146" s="3">
        <v>0.96245999999999998</v>
      </c>
      <c r="I146" s="3">
        <v>0.95543</v>
      </c>
      <c r="J146" s="3">
        <v>0.94630000000000003</v>
      </c>
      <c r="K146" s="3">
        <v>0.93574000000000002</v>
      </c>
      <c r="L146" s="3">
        <v>0.92506999999999995</v>
      </c>
      <c r="M146" s="3">
        <v>0.91149000000000002</v>
      </c>
      <c r="N146" s="3">
        <v>0.89617000000000002</v>
      </c>
      <c r="O146" s="3">
        <v>0.88100000000000001</v>
      </c>
      <c r="P146" s="3">
        <v>0.86214000000000002</v>
      </c>
      <c r="Q146" s="3">
        <v>0.84133999999999998</v>
      </c>
      <c r="R146" s="3">
        <v>0.82121</v>
      </c>
      <c r="S146" s="3">
        <v>0.79673000000000005</v>
      </c>
      <c r="T146" s="3">
        <v>0.77034999999999998</v>
      </c>
      <c r="U146" s="3">
        <v>0.74536999999999998</v>
      </c>
      <c r="V146" s="3">
        <v>0.71565999999999996</v>
      </c>
      <c r="W146" s="3">
        <v>0.68439000000000005</v>
      </c>
      <c r="X146" s="3">
        <v>0.65542</v>
      </c>
      <c r="Y146" s="3">
        <v>0.62172000000000005</v>
      </c>
      <c r="Z146" s="3">
        <v>0.59094999999999998</v>
      </c>
      <c r="AA146" s="3">
        <v>0.55567</v>
      </c>
      <c r="AB146" s="3">
        <v>0.51993999999999996</v>
      </c>
      <c r="AC146" s="3">
        <v>0.48803000000000002</v>
      </c>
      <c r="AD146" s="3">
        <v>0.45223999999999998</v>
      </c>
      <c r="AE146" s="3">
        <v>0.41682999999999998</v>
      </c>
      <c r="AF146" s="3">
        <v>0.38590999999999998</v>
      </c>
      <c r="AG146" s="3">
        <v>0.35197000000000001</v>
      </c>
      <c r="AH146" s="3">
        <v>0.31918000000000002</v>
      </c>
      <c r="AI146" s="3">
        <v>0.29115999999999997</v>
      </c>
      <c r="AJ146" s="3">
        <v>0.16109000000000001</v>
      </c>
      <c r="AK146" s="3">
        <v>7.7799999999999994E-2</v>
      </c>
      <c r="AL146" s="5">
        <f>Points[[#This Row],[8+]]-Points[[#This Row],[9+]]</f>
        <v>7.0299999999999807E-3</v>
      </c>
      <c r="AM146" s="5">
        <f>Points[[#This Row],[9+]]-Points[[#This Row],[10+]]</f>
        <v>9.1299999999999715E-3</v>
      </c>
      <c r="AN146" s="5">
        <f>Points[[#This Row],[10+]]-Points[[#This Row],[11+]]</f>
        <v>1.0560000000000014E-2</v>
      </c>
      <c r="AO146" s="5">
        <f>Points[[#This Row],[11+]]-Points[[#This Row],[12+]]</f>
        <v>1.0670000000000068E-2</v>
      </c>
      <c r="AP146" s="5">
        <f>Points[[#This Row],[12+]]-Points[[#This Row],[13+]]</f>
        <v>1.3579999999999925E-2</v>
      </c>
      <c r="AQ146" s="5">
        <f>Points[[#This Row],[13+]]-Points[[#This Row],[14+]]</f>
        <v>1.532E-2</v>
      </c>
      <c r="AR146" s="5">
        <f>Points[[#This Row],[14+]]-Points[[#This Row],[15+]]</f>
        <v>1.5170000000000017E-2</v>
      </c>
      <c r="AS146" s="5">
        <f>Points[[#This Row],[15+]]-Points[[#This Row],[16+]]</f>
        <v>1.8859999999999988E-2</v>
      </c>
      <c r="AT146" s="5">
        <f>Points[[#This Row],[16+]]-Points[[#This Row],[17+]]</f>
        <v>2.0800000000000041E-2</v>
      </c>
      <c r="AU146" s="5">
        <f>Points[[#This Row],[17+]]-Points[[#This Row],[18+]]</f>
        <v>2.0129999999999981E-2</v>
      </c>
      <c r="AV146" s="5">
        <f>Points[[#This Row],[18+]]-Points[[#This Row],[19+]]</f>
        <v>2.4479999999999946E-2</v>
      </c>
      <c r="AW146" s="5">
        <f>Points[[#This Row],[19+]]-Points[[#This Row],[20+]]</f>
        <v>2.638000000000007E-2</v>
      </c>
      <c r="AX146" s="5">
        <f>Points[[#This Row],[20+]]-Points[[#This Row],[21+]]</f>
        <v>2.4980000000000002E-2</v>
      </c>
      <c r="AY146" s="5">
        <f>Points[[#This Row],[21+]]-Points[[#This Row],[22+]]</f>
        <v>2.9710000000000014E-2</v>
      </c>
      <c r="AZ146" s="5">
        <f>Points[[#This Row],[22+]]-Points[[#This Row],[23+]]</f>
        <v>3.1269999999999909E-2</v>
      </c>
      <c r="BA146" s="5">
        <f>Points[[#This Row],[23+]]-Points[[#This Row],[24+]]</f>
        <v>2.8970000000000051E-2</v>
      </c>
      <c r="BB146" s="5">
        <f>Points[[#This Row],[24+]]-Points[[#This Row],[25+]]</f>
        <v>3.3699999999999952E-2</v>
      </c>
      <c r="BC146" s="5">
        <f>Points[[#This Row],[25+]]-Points[[#This Row],[26+]]</f>
        <v>3.0770000000000075E-2</v>
      </c>
      <c r="BD146" s="5">
        <f>Points[[#This Row],[26+]]-Points[[#This Row],[27+]]</f>
        <v>3.5279999999999978E-2</v>
      </c>
      <c r="BE146" s="5">
        <f>Points[[#This Row],[27+]]-Points[[#This Row],[28+]]</f>
        <v>3.573000000000004E-2</v>
      </c>
      <c r="BF146" s="5">
        <f>Points[[#This Row],[28+]]-Points[[#This Row],[29+]]</f>
        <v>3.1909999999999938E-2</v>
      </c>
      <c r="BG146" s="5">
        <f>Points[[#This Row],[29+]]-Points[[#This Row],[30+]]</f>
        <v>3.5790000000000044E-2</v>
      </c>
      <c r="BH146" s="5">
        <f>Points[[#This Row],[30+]]-Points[[#This Row],[31+]]</f>
        <v>3.5409999999999997E-2</v>
      </c>
      <c r="BI146" s="5">
        <f>Points[[#This Row],[31+]]-Points[[#This Row],[32+]]</f>
        <v>3.0920000000000003E-2</v>
      </c>
      <c r="BJ146" s="5">
        <f>Points[[#This Row],[32+]]-Points[[#This Row],[33+]]</f>
        <v>3.393999999999997E-2</v>
      </c>
      <c r="BK146" s="5">
        <f>Points[[#This Row],[33+]]-Points[[#This Row],[34+]]</f>
        <v>3.2789999999999986E-2</v>
      </c>
      <c r="BL146" s="5">
        <f>Points[[#This Row],[34+]]-Points[[#This Row],[35+]]</f>
        <v>2.8020000000000045E-2</v>
      </c>
      <c r="BM146" s="5">
        <f>Points[[#This Row],[35+]]-Points[[#This Row],[40+]]</f>
        <v>0.13006999999999996</v>
      </c>
      <c r="BN146" s="5">
        <f>Points[[#This Row],[40+]]-Points[[#This Row],[45+]]</f>
        <v>8.3290000000000017E-2</v>
      </c>
    </row>
    <row r="147" spans="1:66" x14ac:dyDescent="0.25">
      <c r="A147" s="10">
        <v>22400726</v>
      </c>
      <c r="B147" s="4" t="s">
        <v>101</v>
      </c>
      <c r="C147" s="4" t="s">
        <v>100</v>
      </c>
      <c r="D147" s="11">
        <v>0.875</v>
      </c>
      <c r="E147" s="6" t="str">
        <f>HYPERLINK("https://www.nba.com/stats/player/203468/boxscores-traditional", "CJ McCollum")</f>
        <v>CJ McCollum</v>
      </c>
      <c r="F147">
        <v>20.2</v>
      </c>
      <c r="G147" s="4">
        <v>6.9690000000000003</v>
      </c>
      <c r="H147" s="3">
        <v>0.95994000000000002</v>
      </c>
      <c r="I147" s="3">
        <v>0.94630000000000003</v>
      </c>
      <c r="J147" s="3">
        <v>0.92784999999999995</v>
      </c>
      <c r="K147" s="3">
        <v>0.90658000000000005</v>
      </c>
      <c r="L147" s="3">
        <v>0.88100000000000001</v>
      </c>
      <c r="M147" s="3">
        <v>0.84848999999999997</v>
      </c>
      <c r="N147" s="3">
        <v>0.81327000000000005</v>
      </c>
      <c r="O147" s="3">
        <v>0.77337</v>
      </c>
      <c r="P147" s="3">
        <v>0.72575000000000001</v>
      </c>
      <c r="Q147" s="3">
        <v>0.67723999999999995</v>
      </c>
      <c r="R147" s="3">
        <v>0.62551999999999996</v>
      </c>
      <c r="S147" s="3">
        <v>0.56749000000000005</v>
      </c>
      <c r="T147" s="3">
        <v>0.51197000000000004</v>
      </c>
      <c r="U147" s="3">
        <v>0.45619999999999999</v>
      </c>
      <c r="V147" s="3">
        <v>0.39743000000000001</v>
      </c>
      <c r="W147" s="3">
        <v>0.34458</v>
      </c>
      <c r="X147" s="3">
        <v>0.29115999999999997</v>
      </c>
      <c r="Y147" s="3">
        <v>0.24510000000000001</v>
      </c>
      <c r="Z147" s="3">
        <v>0.20327000000000001</v>
      </c>
      <c r="AA147" s="3">
        <v>0.16353999999999999</v>
      </c>
      <c r="AB147" s="3">
        <v>0.13136</v>
      </c>
      <c r="AC147" s="3">
        <v>0.10383000000000001</v>
      </c>
      <c r="AD147" s="3">
        <v>7.9269999999999993E-2</v>
      </c>
      <c r="AE147" s="3">
        <v>6.0569999999999999E-2</v>
      </c>
      <c r="AF147" s="3">
        <v>4.5510000000000002E-2</v>
      </c>
      <c r="AG147" s="3">
        <v>3.288E-2</v>
      </c>
      <c r="AH147" s="3">
        <v>2.385E-2</v>
      </c>
      <c r="AI147" s="3">
        <v>1.7000000000000001E-2</v>
      </c>
      <c r="AJ147" s="3">
        <v>2.2599999999999999E-3</v>
      </c>
      <c r="AK147" s="3">
        <v>1.9000000000000001E-4</v>
      </c>
      <c r="AL147" s="5">
        <f>Points[[#This Row],[8+]]-Points[[#This Row],[9+]]</f>
        <v>1.3639999999999985E-2</v>
      </c>
      <c r="AM147" s="5">
        <f>Points[[#This Row],[9+]]-Points[[#This Row],[10+]]</f>
        <v>1.8450000000000077E-2</v>
      </c>
      <c r="AN147" s="5">
        <f>Points[[#This Row],[10+]]-Points[[#This Row],[11+]]</f>
        <v>2.12699999999999E-2</v>
      </c>
      <c r="AO147" s="5">
        <f>Points[[#This Row],[11+]]-Points[[#This Row],[12+]]</f>
        <v>2.5580000000000047E-2</v>
      </c>
      <c r="AP147" s="5">
        <f>Points[[#This Row],[12+]]-Points[[#This Row],[13+]]</f>
        <v>3.2510000000000039E-2</v>
      </c>
      <c r="AQ147" s="5">
        <f>Points[[#This Row],[13+]]-Points[[#This Row],[14+]]</f>
        <v>3.5219999999999918E-2</v>
      </c>
      <c r="AR147" s="5">
        <f>Points[[#This Row],[14+]]-Points[[#This Row],[15+]]</f>
        <v>3.9900000000000047E-2</v>
      </c>
      <c r="AS147" s="5">
        <f>Points[[#This Row],[15+]]-Points[[#This Row],[16+]]</f>
        <v>4.7619999999999996E-2</v>
      </c>
      <c r="AT147" s="5">
        <f>Points[[#This Row],[16+]]-Points[[#This Row],[17+]]</f>
        <v>4.8510000000000053E-2</v>
      </c>
      <c r="AU147" s="5">
        <f>Points[[#This Row],[17+]]-Points[[#This Row],[18+]]</f>
        <v>5.1719999999999988E-2</v>
      </c>
      <c r="AV147" s="5">
        <f>Points[[#This Row],[18+]]-Points[[#This Row],[19+]]</f>
        <v>5.8029999999999915E-2</v>
      </c>
      <c r="AW147" s="5">
        <f>Points[[#This Row],[19+]]-Points[[#This Row],[20+]]</f>
        <v>5.5520000000000014E-2</v>
      </c>
      <c r="AX147" s="5">
        <f>Points[[#This Row],[20+]]-Points[[#This Row],[21+]]</f>
        <v>5.5770000000000042E-2</v>
      </c>
      <c r="AY147" s="5">
        <f>Points[[#This Row],[21+]]-Points[[#This Row],[22+]]</f>
        <v>5.8769999999999989E-2</v>
      </c>
      <c r="AZ147" s="5">
        <f>Points[[#This Row],[22+]]-Points[[#This Row],[23+]]</f>
        <v>5.2850000000000008E-2</v>
      </c>
      <c r="BA147" s="5">
        <f>Points[[#This Row],[23+]]-Points[[#This Row],[24+]]</f>
        <v>5.3420000000000023E-2</v>
      </c>
      <c r="BB147" s="5">
        <f>Points[[#This Row],[24+]]-Points[[#This Row],[25+]]</f>
        <v>4.6059999999999962E-2</v>
      </c>
      <c r="BC147" s="5">
        <f>Points[[#This Row],[25+]]-Points[[#This Row],[26+]]</f>
        <v>4.1830000000000006E-2</v>
      </c>
      <c r="BD147" s="5">
        <f>Points[[#This Row],[26+]]-Points[[#This Row],[27+]]</f>
        <v>3.9730000000000015E-2</v>
      </c>
      <c r="BE147" s="5">
        <f>Points[[#This Row],[27+]]-Points[[#This Row],[28+]]</f>
        <v>3.2179999999999986E-2</v>
      </c>
      <c r="BF147" s="5">
        <f>Points[[#This Row],[28+]]-Points[[#This Row],[29+]]</f>
        <v>2.7529999999999999E-2</v>
      </c>
      <c r="BG147" s="5">
        <f>Points[[#This Row],[29+]]-Points[[#This Row],[30+]]</f>
        <v>2.4560000000000012E-2</v>
      </c>
      <c r="BH147" s="5">
        <f>Points[[#This Row],[30+]]-Points[[#This Row],[31+]]</f>
        <v>1.8699999999999994E-2</v>
      </c>
      <c r="BI147" s="5">
        <f>Points[[#This Row],[31+]]-Points[[#This Row],[32+]]</f>
        <v>1.5059999999999997E-2</v>
      </c>
      <c r="BJ147" s="5">
        <f>Points[[#This Row],[32+]]-Points[[#This Row],[33+]]</f>
        <v>1.2630000000000002E-2</v>
      </c>
      <c r="BK147" s="5">
        <f>Points[[#This Row],[33+]]-Points[[#This Row],[34+]]</f>
        <v>9.0299999999999998E-3</v>
      </c>
      <c r="BL147" s="5">
        <f>Points[[#This Row],[34+]]-Points[[#This Row],[35+]]</f>
        <v>6.8499999999999985E-3</v>
      </c>
      <c r="BM147" s="5">
        <f>Points[[#This Row],[35+]]-Points[[#This Row],[40+]]</f>
        <v>1.4740000000000001E-2</v>
      </c>
      <c r="BN147" s="5">
        <f>Points[[#This Row],[40+]]-Points[[#This Row],[45+]]</f>
        <v>2.0699999999999998E-3</v>
      </c>
    </row>
    <row r="148" spans="1:66" x14ac:dyDescent="0.25">
      <c r="A148" s="10">
        <v>22400726</v>
      </c>
      <c r="B148" s="4" t="s">
        <v>101</v>
      </c>
      <c r="C148" s="4" t="s">
        <v>100</v>
      </c>
      <c r="D148" s="11">
        <v>0.875</v>
      </c>
      <c r="E148" s="6" t="str">
        <f>HYPERLINK("https://www.nba.com/stats/player/1627742/boxscores-traditional", "Brandon Ingram")</f>
        <v>Brandon Ingram</v>
      </c>
      <c r="F148">
        <v>20.2</v>
      </c>
      <c r="G148" s="4">
        <v>9.6210000000000004</v>
      </c>
      <c r="H148" s="3">
        <v>0.89795999999999998</v>
      </c>
      <c r="I148" s="3">
        <v>0.87697999999999998</v>
      </c>
      <c r="J148" s="3">
        <v>0.85543000000000002</v>
      </c>
      <c r="K148" s="3">
        <v>0.83147000000000004</v>
      </c>
      <c r="L148" s="3">
        <v>0.80234000000000005</v>
      </c>
      <c r="M148" s="3">
        <v>0.77337</v>
      </c>
      <c r="N148" s="3">
        <v>0.73890999999999996</v>
      </c>
      <c r="O148" s="3">
        <v>0.70540000000000003</v>
      </c>
      <c r="P148" s="3">
        <v>0.67003000000000001</v>
      </c>
      <c r="Q148" s="3">
        <v>0.62929999999999997</v>
      </c>
      <c r="R148" s="3">
        <v>0.59094999999999998</v>
      </c>
      <c r="S148" s="3">
        <v>0.54776000000000002</v>
      </c>
      <c r="T148" s="3">
        <v>0.50797999999999999</v>
      </c>
      <c r="U148" s="3">
        <v>0.46811999999999998</v>
      </c>
      <c r="V148" s="3">
        <v>0.42465000000000003</v>
      </c>
      <c r="W148" s="3">
        <v>0.38590999999999998</v>
      </c>
      <c r="X148" s="3">
        <v>0.34827000000000002</v>
      </c>
      <c r="Y148" s="3">
        <v>0.30853999999999998</v>
      </c>
      <c r="Z148" s="3">
        <v>0.27424999999999999</v>
      </c>
      <c r="AA148" s="3">
        <v>0.23885000000000001</v>
      </c>
      <c r="AB148" s="3">
        <v>0.20896999999999999</v>
      </c>
      <c r="AC148" s="3">
        <v>0.18140999999999999</v>
      </c>
      <c r="AD148" s="3">
        <v>0.15386</v>
      </c>
      <c r="AE148" s="3">
        <v>0.13136</v>
      </c>
      <c r="AF148" s="3">
        <v>0.10935</v>
      </c>
      <c r="AG148" s="3">
        <v>9.1759999999999994E-2</v>
      </c>
      <c r="AH148" s="3">
        <v>7.6359999999999997E-2</v>
      </c>
      <c r="AI148" s="3">
        <v>6.1780000000000002E-2</v>
      </c>
      <c r="AJ148" s="3">
        <v>1.9699999999999999E-2</v>
      </c>
      <c r="AK148" s="3">
        <v>4.9399999999999999E-3</v>
      </c>
      <c r="AL148" s="5">
        <f>Points[[#This Row],[8+]]-Points[[#This Row],[9+]]</f>
        <v>2.0979999999999999E-2</v>
      </c>
      <c r="AM148" s="5">
        <f>Points[[#This Row],[9+]]-Points[[#This Row],[10+]]</f>
        <v>2.1549999999999958E-2</v>
      </c>
      <c r="AN148" s="5">
        <f>Points[[#This Row],[10+]]-Points[[#This Row],[11+]]</f>
        <v>2.3959999999999981E-2</v>
      </c>
      <c r="AO148" s="5">
        <f>Points[[#This Row],[11+]]-Points[[#This Row],[12+]]</f>
        <v>2.9129999999999989E-2</v>
      </c>
      <c r="AP148" s="5">
        <f>Points[[#This Row],[12+]]-Points[[#This Row],[13+]]</f>
        <v>2.8970000000000051E-2</v>
      </c>
      <c r="AQ148" s="5">
        <f>Points[[#This Row],[13+]]-Points[[#This Row],[14+]]</f>
        <v>3.4460000000000046E-2</v>
      </c>
      <c r="AR148" s="5">
        <f>Points[[#This Row],[14+]]-Points[[#This Row],[15+]]</f>
        <v>3.3509999999999929E-2</v>
      </c>
      <c r="AS148" s="5">
        <f>Points[[#This Row],[15+]]-Points[[#This Row],[16+]]</f>
        <v>3.5370000000000013E-2</v>
      </c>
      <c r="AT148" s="5">
        <f>Points[[#This Row],[16+]]-Points[[#This Row],[17+]]</f>
        <v>4.0730000000000044E-2</v>
      </c>
      <c r="AU148" s="5">
        <f>Points[[#This Row],[17+]]-Points[[#This Row],[18+]]</f>
        <v>3.8349999999999995E-2</v>
      </c>
      <c r="AV148" s="5">
        <f>Points[[#This Row],[18+]]-Points[[#This Row],[19+]]</f>
        <v>4.3189999999999951E-2</v>
      </c>
      <c r="AW148" s="5">
        <f>Points[[#This Row],[19+]]-Points[[#This Row],[20+]]</f>
        <v>3.9780000000000038E-2</v>
      </c>
      <c r="AX148" s="5">
        <f>Points[[#This Row],[20+]]-Points[[#This Row],[21+]]</f>
        <v>3.9860000000000007E-2</v>
      </c>
      <c r="AY148" s="5">
        <f>Points[[#This Row],[21+]]-Points[[#This Row],[22+]]</f>
        <v>4.3469999999999953E-2</v>
      </c>
      <c r="AZ148" s="5">
        <f>Points[[#This Row],[22+]]-Points[[#This Row],[23+]]</f>
        <v>3.8740000000000052E-2</v>
      </c>
      <c r="BA148" s="5">
        <f>Points[[#This Row],[23+]]-Points[[#This Row],[24+]]</f>
        <v>3.7639999999999951E-2</v>
      </c>
      <c r="BB148" s="5">
        <f>Points[[#This Row],[24+]]-Points[[#This Row],[25+]]</f>
        <v>3.9730000000000043E-2</v>
      </c>
      <c r="BC148" s="5">
        <f>Points[[#This Row],[25+]]-Points[[#This Row],[26+]]</f>
        <v>3.4289999999999987E-2</v>
      </c>
      <c r="BD148" s="5">
        <f>Points[[#This Row],[26+]]-Points[[#This Row],[27+]]</f>
        <v>3.5399999999999987E-2</v>
      </c>
      <c r="BE148" s="5">
        <f>Points[[#This Row],[27+]]-Points[[#This Row],[28+]]</f>
        <v>2.9880000000000018E-2</v>
      </c>
      <c r="BF148" s="5">
        <f>Points[[#This Row],[28+]]-Points[[#This Row],[29+]]</f>
        <v>2.7560000000000001E-2</v>
      </c>
      <c r="BG148" s="5">
        <f>Points[[#This Row],[29+]]-Points[[#This Row],[30+]]</f>
        <v>2.7549999999999991E-2</v>
      </c>
      <c r="BH148" s="5">
        <f>Points[[#This Row],[30+]]-Points[[#This Row],[31+]]</f>
        <v>2.2499999999999992E-2</v>
      </c>
      <c r="BI148" s="5">
        <f>Points[[#This Row],[31+]]-Points[[#This Row],[32+]]</f>
        <v>2.2010000000000002E-2</v>
      </c>
      <c r="BJ148" s="5">
        <f>Points[[#This Row],[32+]]-Points[[#This Row],[33+]]</f>
        <v>1.7590000000000008E-2</v>
      </c>
      <c r="BK148" s="5">
        <f>Points[[#This Row],[33+]]-Points[[#This Row],[34+]]</f>
        <v>1.5399999999999997E-2</v>
      </c>
      <c r="BL148" s="5">
        <f>Points[[#This Row],[34+]]-Points[[#This Row],[35+]]</f>
        <v>1.4579999999999996E-2</v>
      </c>
      <c r="BM148" s="5">
        <f>Points[[#This Row],[35+]]-Points[[#This Row],[40+]]</f>
        <v>4.2080000000000006E-2</v>
      </c>
      <c r="BN148" s="5">
        <f>Points[[#This Row],[40+]]-Points[[#This Row],[45+]]</f>
        <v>1.4759999999999999E-2</v>
      </c>
    </row>
    <row r="149" spans="1:66" x14ac:dyDescent="0.25">
      <c r="A149" s="10">
        <v>22400726</v>
      </c>
      <c r="B149" s="4" t="s">
        <v>101</v>
      </c>
      <c r="C149" s="4" t="s">
        <v>100</v>
      </c>
      <c r="D149" s="11">
        <v>0.875</v>
      </c>
      <c r="E149" s="6" t="str">
        <f>HYPERLINK("https://www.nba.com/stats/player/1630527/boxscores-traditional", "Brandon Boston Jr.")</f>
        <v>Brandon Boston Jr.</v>
      </c>
      <c r="F149">
        <v>9.6</v>
      </c>
      <c r="G149" s="4">
        <v>2.0590000000000002</v>
      </c>
      <c r="H149" s="3">
        <v>0.7823</v>
      </c>
      <c r="I149" s="3">
        <v>0.61409000000000002</v>
      </c>
      <c r="J149" s="3">
        <v>0.42465000000000003</v>
      </c>
      <c r="K149" s="3">
        <v>0.24825</v>
      </c>
      <c r="L149" s="3">
        <v>0.121</v>
      </c>
      <c r="M149" s="3">
        <v>4.947E-2</v>
      </c>
      <c r="N149" s="3">
        <v>1.618E-2</v>
      </c>
      <c r="O149" s="3">
        <v>4.4000000000000003E-3</v>
      </c>
      <c r="P149" s="3">
        <v>9.3999999999999997E-4</v>
      </c>
      <c r="Q149" s="3">
        <v>1.7000000000000001E-4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5">
        <f>Points[[#This Row],[8+]]-Points[[#This Row],[9+]]</f>
        <v>0.16820999999999997</v>
      </c>
      <c r="AM149" s="5">
        <f>Points[[#This Row],[9+]]-Points[[#This Row],[10+]]</f>
        <v>0.18944</v>
      </c>
      <c r="AN149" s="5">
        <f>Points[[#This Row],[10+]]-Points[[#This Row],[11+]]</f>
        <v>0.17640000000000003</v>
      </c>
      <c r="AO149" s="5">
        <f>Points[[#This Row],[11+]]-Points[[#This Row],[12+]]</f>
        <v>0.12725</v>
      </c>
      <c r="AP149" s="5">
        <f>Points[[#This Row],[12+]]-Points[[#This Row],[13+]]</f>
        <v>7.1529999999999996E-2</v>
      </c>
      <c r="AQ149" s="5">
        <f>Points[[#This Row],[13+]]-Points[[#This Row],[14+]]</f>
        <v>3.329E-2</v>
      </c>
      <c r="AR149" s="5">
        <f>Points[[#This Row],[14+]]-Points[[#This Row],[15+]]</f>
        <v>1.1779999999999999E-2</v>
      </c>
      <c r="AS149" s="5">
        <f>Points[[#This Row],[15+]]-Points[[#This Row],[16+]]</f>
        <v>3.4600000000000004E-3</v>
      </c>
      <c r="AT149" s="5">
        <f>Points[[#This Row],[16+]]-Points[[#This Row],[17+]]</f>
        <v>7.6999999999999996E-4</v>
      </c>
      <c r="AU149" s="5">
        <f>Points[[#This Row],[17+]]-Points[[#This Row],[18+]]</f>
        <v>1.7000000000000001E-4</v>
      </c>
      <c r="AV149" s="5">
        <f>Points[[#This Row],[18+]]-Points[[#This Row],[19+]]</f>
        <v>0</v>
      </c>
      <c r="AW149" s="5">
        <f>Points[[#This Row],[19+]]-Points[[#This Row],[20+]]</f>
        <v>0</v>
      </c>
      <c r="AX149" s="5">
        <f>Points[[#This Row],[20+]]-Points[[#This Row],[21+]]</f>
        <v>0</v>
      </c>
      <c r="AY149" s="5">
        <f>Points[[#This Row],[21+]]-Points[[#This Row],[22+]]</f>
        <v>0</v>
      </c>
      <c r="AZ149" s="5">
        <f>Points[[#This Row],[22+]]-Points[[#This Row],[23+]]</f>
        <v>0</v>
      </c>
      <c r="BA149" s="5">
        <f>Points[[#This Row],[23+]]-Points[[#This Row],[24+]]</f>
        <v>0</v>
      </c>
      <c r="BB149" s="5">
        <f>Points[[#This Row],[24+]]-Points[[#This Row],[25+]]</f>
        <v>0</v>
      </c>
      <c r="BC149" s="5">
        <f>Points[[#This Row],[25+]]-Points[[#This Row],[26+]]</f>
        <v>0</v>
      </c>
      <c r="BD149" s="5">
        <f>Points[[#This Row],[26+]]-Points[[#This Row],[27+]]</f>
        <v>0</v>
      </c>
      <c r="BE149" s="5">
        <f>Points[[#This Row],[27+]]-Points[[#This Row],[28+]]</f>
        <v>0</v>
      </c>
      <c r="BF149" s="5">
        <f>Points[[#This Row],[28+]]-Points[[#This Row],[29+]]</f>
        <v>0</v>
      </c>
      <c r="BG149" s="5">
        <f>Points[[#This Row],[29+]]-Points[[#This Row],[30+]]</f>
        <v>0</v>
      </c>
      <c r="BH149" s="5">
        <f>Points[[#This Row],[30+]]-Points[[#This Row],[31+]]</f>
        <v>0</v>
      </c>
      <c r="BI149" s="5">
        <f>Points[[#This Row],[31+]]-Points[[#This Row],[32+]]</f>
        <v>0</v>
      </c>
      <c r="BJ149" s="5">
        <f>Points[[#This Row],[32+]]-Points[[#This Row],[33+]]</f>
        <v>0</v>
      </c>
      <c r="BK149" s="5">
        <f>Points[[#This Row],[33+]]-Points[[#This Row],[34+]]</f>
        <v>0</v>
      </c>
      <c r="BL149" s="5">
        <f>Points[[#This Row],[34+]]-Points[[#This Row],[35+]]</f>
        <v>0</v>
      </c>
      <c r="BM149" s="5">
        <f>Points[[#This Row],[35+]]-Points[[#This Row],[40+]]</f>
        <v>0</v>
      </c>
      <c r="BN149" s="5">
        <f>Points[[#This Row],[40+]]-Points[[#This Row],[45+]]</f>
        <v>0</v>
      </c>
    </row>
    <row r="150" spans="1:66" x14ac:dyDescent="0.25">
      <c r="A150" s="10">
        <v>22400726</v>
      </c>
      <c r="B150" s="4" t="s">
        <v>101</v>
      </c>
      <c r="C150" s="4" t="s">
        <v>100</v>
      </c>
      <c r="D150" s="11">
        <v>0.875</v>
      </c>
      <c r="E150" s="6" t="str">
        <f>HYPERLINK("https://www.nba.com/stats/player/1641722/boxscores-traditional", "Jordan Hawkins")</f>
        <v>Jordan Hawkins</v>
      </c>
      <c r="F150">
        <v>11.8</v>
      </c>
      <c r="G150" s="4">
        <v>7.3860000000000001</v>
      </c>
      <c r="H150" s="3">
        <v>0.69496999999999998</v>
      </c>
      <c r="I150" s="3">
        <v>0.64802999999999999</v>
      </c>
      <c r="J150" s="3">
        <v>0.59482999999999997</v>
      </c>
      <c r="K150" s="3">
        <v>0.54379999999999995</v>
      </c>
      <c r="L150" s="3">
        <v>0.48803000000000002</v>
      </c>
      <c r="M150" s="3">
        <v>0.43643999999999999</v>
      </c>
      <c r="N150" s="3">
        <v>0.38208999999999999</v>
      </c>
      <c r="O150" s="3">
        <v>0.33360000000000001</v>
      </c>
      <c r="P150" s="3">
        <v>0.28433999999999998</v>
      </c>
      <c r="Q150" s="3">
        <v>0.24196000000000001</v>
      </c>
      <c r="R150" s="3">
        <v>0.20044999999999999</v>
      </c>
      <c r="S150" s="3">
        <v>0.16602</v>
      </c>
      <c r="T150" s="3">
        <v>0.13350000000000001</v>
      </c>
      <c r="U150" s="3">
        <v>0.10564999999999999</v>
      </c>
      <c r="V150" s="3">
        <v>8.3790000000000003E-2</v>
      </c>
      <c r="W150" s="3">
        <v>6.4259999999999998E-2</v>
      </c>
      <c r="X150" s="3">
        <v>4.947E-2</v>
      </c>
      <c r="Y150" s="3">
        <v>3.6729999999999999E-2</v>
      </c>
      <c r="Z150" s="3">
        <v>2.743E-2</v>
      </c>
      <c r="AA150" s="3">
        <v>1.9699999999999999E-2</v>
      </c>
      <c r="AB150" s="3">
        <v>1.426E-2</v>
      </c>
      <c r="AC150" s="3">
        <v>9.9000000000000008E-3</v>
      </c>
      <c r="AD150" s="3">
        <v>6.9499999999999996E-3</v>
      </c>
      <c r="AE150" s="3">
        <v>4.6600000000000001E-3</v>
      </c>
      <c r="AF150" s="3">
        <v>3.1700000000000001E-3</v>
      </c>
      <c r="AG150" s="3">
        <v>2.0500000000000002E-3</v>
      </c>
      <c r="AH150" s="3">
        <v>1.31E-3</v>
      </c>
      <c r="AI150" s="3">
        <v>8.4000000000000003E-4</v>
      </c>
      <c r="AJ150" s="3">
        <v>6.9999999999999994E-5</v>
      </c>
      <c r="AK150" s="3">
        <v>0</v>
      </c>
      <c r="AL150" s="5">
        <f>Points[[#This Row],[8+]]-Points[[#This Row],[9+]]</f>
        <v>4.6939999999999982E-2</v>
      </c>
      <c r="AM150" s="5">
        <f>Points[[#This Row],[9+]]-Points[[#This Row],[10+]]</f>
        <v>5.3200000000000025E-2</v>
      </c>
      <c r="AN150" s="5">
        <f>Points[[#This Row],[10+]]-Points[[#This Row],[11+]]</f>
        <v>5.103000000000002E-2</v>
      </c>
      <c r="AO150" s="5">
        <f>Points[[#This Row],[11+]]-Points[[#This Row],[12+]]</f>
        <v>5.5769999999999931E-2</v>
      </c>
      <c r="AP150" s="5">
        <f>Points[[#This Row],[12+]]-Points[[#This Row],[13+]]</f>
        <v>5.1590000000000025E-2</v>
      </c>
      <c r="AQ150" s="5">
        <f>Points[[#This Row],[13+]]-Points[[#This Row],[14+]]</f>
        <v>5.4350000000000009E-2</v>
      </c>
      <c r="AR150" s="5">
        <f>Points[[#This Row],[14+]]-Points[[#This Row],[15+]]</f>
        <v>4.8489999999999978E-2</v>
      </c>
      <c r="AS150" s="5">
        <f>Points[[#This Row],[15+]]-Points[[#This Row],[16+]]</f>
        <v>4.9260000000000026E-2</v>
      </c>
      <c r="AT150" s="5">
        <f>Points[[#This Row],[16+]]-Points[[#This Row],[17+]]</f>
        <v>4.2379999999999973E-2</v>
      </c>
      <c r="AU150" s="5">
        <f>Points[[#This Row],[17+]]-Points[[#This Row],[18+]]</f>
        <v>4.1510000000000019E-2</v>
      </c>
      <c r="AV150" s="5">
        <f>Points[[#This Row],[18+]]-Points[[#This Row],[19+]]</f>
        <v>3.4429999999999988E-2</v>
      </c>
      <c r="AW150" s="5">
        <f>Points[[#This Row],[19+]]-Points[[#This Row],[20+]]</f>
        <v>3.2519999999999993E-2</v>
      </c>
      <c r="AX150" s="5">
        <f>Points[[#This Row],[20+]]-Points[[#This Row],[21+]]</f>
        <v>2.7850000000000014E-2</v>
      </c>
      <c r="AY150" s="5">
        <f>Points[[#This Row],[21+]]-Points[[#This Row],[22+]]</f>
        <v>2.1859999999999991E-2</v>
      </c>
      <c r="AZ150" s="5">
        <f>Points[[#This Row],[22+]]-Points[[#This Row],[23+]]</f>
        <v>1.9530000000000006E-2</v>
      </c>
      <c r="BA150" s="5">
        <f>Points[[#This Row],[23+]]-Points[[#This Row],[24+]]</f>
        <v>1.4789999999999998E-2</v>
      </c>
      <c r="BB150" s="5">
        <f>Points[[#This Row],[24+]]-Points[[#This Row],[25+]]</f>
        <v>1.2740000000000001E-2</v>
      </c>
      <c r="BC150" s="5">
        <f>Points[[#This Row],[25+]]-Points[[#This Row],[26+]]</f>
        <v>9.2999999999999992E-3</v>
      </c>
      <c r="BD150" s="5">
        <f>Points[[#This Row],[26+]]-Points[[#This Row],[27+]]</f>
        <v>7.7300000000000008E-3</v>
      </c>
      <c r="BE150" s="5">
        <f>Points[[#This Row],[27+]]-Points[[#This Row],[28+]]</f>
        <v>5.4399999999999987E-3</v>
      </c>
      <c r="BF150" s="5">
        <f>Points[[#This Row],[28+]]-Points[[#This Row],[29+]]</f>
        <v>4.3599999999999993E-3</v>
      </c>
      <c r="BG150" s="5">
        <f>Points[[#This Row],[29+]]-Points[[#This Row],[30+]]</f>
        <v>2.9500000000000012E-3</v>
      </c>
      <c r="BH150" s="5">
        <f>Points[[#This Row],[30+]]-Points[[#This Row],[31+]]</f>
        <v>2.2899999999999995E-3</v>
      </c>
      <c r="BI150" s="5">
        <f>Points[[#This Row],[31+]]-Points[[#This Row],[32+]]</f>
        <v>1.49E-3</v>
      </c>
      <c r="BJ150" s="5">
        <f>Points[[#This Row],[32+]]-Points[[#This Row],[33+]]</f>
        <v>1.1199999999999999E-3</v>
      </c>
      <c r="BK150" s="5">
        <f>Points[[#This Row],[33+]]-Points[[#This Row],[34+]]</f>
        <v>7.4000000000000021E-4</v>
      </c>
      <c r="BL150" s="5">
        <f>Points[[#This Row],[34+]]-Points[[#This Row],[35+]]</f>
        <v>4.6999999999999993E-4</v>
      </c>
      <c r="BM150" s="5">
        <f>Points[[#This Row],[35+]]-Points[[#This Row],[40+]]</f>
        <v>7.7000000000000007E-4</v>
      </c>
      <c r="BN150" s="5">
        <f>Points[[#This Row],[40+]]-Points[[#This Row],[45+]]</f>
        <v>6.9999999999999994E-5</v>
      </c>
    </row>
    <row r="151" spans="1:66" x14ac:dyDescent="0.25">
      <c r="A151" s="10">
        <v>22400726</v>
      </c>
      <c r="B151" s="4" t="s">
        <v>101</v>
      </c>
      <c r="C151" s="4" t="s">
        <v>100</v>
      </c>
      <c r="D151" s="11">
        <v>0.875</v>
      </c>
      <c r="E151" s="6" t="str">
        <f>HYPERLINK("https://www.nba.com/stats/player/1629669/boxscores-traditional", "Jaylen Nowell")</f>
        <v>Jaylen Nowell</v>
      </c>
      <c r="F151">
        <v>9.1999999999999993</v>
      </c>
      <c r="G151" s="4">
        <v>4.069</v>
      </c>
      <c r="H151" s="3">
        <v>0.61409000000000002</v>
      </c>
      <c r="I151" s="3">
        <v>0.51993999999999996</v>
      </c>
      <c r="J151" s="3">
        <v>0.42074</v>
      </c>
      <c r="K151" s="3">
        <v>0.32996999999999999</v>
      </c>
      <c r="L151" s="3">
        <v>0.24510000000000001</v>
      </c>
      <c r="M151" s="3">
        <v>0.17619000000000001</v>
      </c>
      <c r="N151" s="3">
        <v>0.11899999999999999</v>
      </c>
      <c r="O151" s="3">
        <v>7.6359999999999997E-2</v>
      </c>
      <c r="P151" s="3">
        <v>4.7460000000000002E-2</v>
      </c>
      <c r="Q151" s="3">
        <v>2.743E-2</v>
      </c>
      <c r="R151" s="3">
        <v>1.5389999999999999E-2</v>
      </c>
      <c r="S151" s="3">
        <v>7.9799999999999992E-3</v>
      </c>
      <c r="T151" s="3">
        <v>4.0200000000000001E-3</v>
      </c>
      <c r="U151" s="3">
        <v>1.8699999999999999E-3</v>
      </c>
      <c r="V151" s="3">
        <v>8.1999999999999998E-4</v>
      </c>
      <c r="W151" s="3">
        <v>3.5E-4</v>
      </c>
      <c r="X151" s="3">
        <v>1.3999999999999999E-4</v>
      </c>
      <c r="Y151" s="3">
        <v>5.0000000000000002E-5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5">
        <f>Points[[#This Row],[8+]]-Points[[#This Row],[9+]]</f>
        <v>9.4150000000000067E-2</v>
      </c>
      <c r="AM151" s="5">
        <f>Points[[#This Row],[9+]]-Points[[#This Row],[10+]]</f>
        <v>9.9199999999999955E-2</v>
      </c>
      <c r="AN151" s="5">
        <f>Points[[#This Row],[10+]]-Points[[#This Row],[11+]]</f>
        <v>9.0770000000000017E-2</v>
      </c>
      <c r="AO151" s="5">
        <f>Points[[#This Row],[11+]]-Points[[#This Row],[12+]]</f>
        <v>8.4869999999999973E-2</v>
      </c>
      <c r="AP151" s="5">
        <f>Points[[#This Row],[12+]]-Points[[#This Row],[13+]]</f>
        <v>6.8909999999999999E-2</v>
      </c>
      <c r="AQ151" s="5">
        <f>Points[[#This Row],[13+]]-Points[[#This Row],[14+]]</f>
        <v>5.7190000000000019E-2</v>
      </c>
      <c r="AR151" s="5">
        <f>Points[[#This Row],[14+]]-Points[[#This Row],[15+]]</f>
        <v>4.2639999999999997E-2</v>
      </c>
      <c r="AS151" s="5">
        <f>Points[[#This Row],[15+]]-Points[[#This Row],[16+]]</f>
        <v>2.8899999999999995E-2</v>
      </c>
      <c r="AT151" s="5">
        <f>Points[[#This Row],[16+]]-Points[[#This Row],[17+]]</f>
        <v>2.0030000000000003E-2</v>
      </c>
      <c r="AU151" s="5">
        <f>Points[[#This Row],[17+]]-Points[[#This Row],[18+]]</f>
        <v>1.204E-2</v>
      </c>
      <c r="AV151" s="5">
        <f>Points[[#This Row],[18+]]-Points[[#This Row],[19+]]</f>
        <v>7.4099999999999999E-3</v>
      </c>
      <c r="AW151" s="5">
        <f>Points[[#This Row],[19+]]-Points[[#This Row],[20+]]</f>
        <v>3.9599999999999991E-3</v>
      </c>
      <c r="AX151" s="5">
        <f>Points[[#This Row],[20+]]-Points[[#This Row],[21+]]</f>
        <v>2.15E-3</v>
      </c>
      <c r="AY151" s="5">
        <f>Points[[#This Row],[21+]]-Points[[#This Row],[22+]]</f>
        <v>1.0499999999999999E-3</v>
      </c>
      <c r="AZ151" s="5">
        <f>Points[[#This Row],[22+]]-Points[[#This Row],[23+]]</f>
        <v>4.6999999999999999E-4</v>
      </c>
      <c r="BA151" s="5">
        <f>Points[[#This Row],[23+]]-Points[[#This Row],[24+]]</f>
        <v>2.1000000000000001E-4</v>
      </c>
      <c r="BB151" s="5">
        <f>Points[[#This Row],[24+]]-Points[[#This Row],[25+]]</f>
        <v>8.9999999999999992E-5</v>
      </c>
      <c r="BC151" s="5">
        <f>Points[[#This Row],[25+]]-Points[[#This Row],[26+]]</f>
        <v>5.0000000000000002E-5</v>
      </c>
      <c r="BD151" s="5">
        <f>Points[[#This Row],[26+]]-Points[[#This Row],[27+]]</f>
        <v>0</v>
      </c>
      <c r="BE151" s="5">
        <f>Points[[#This Row],[27+]]-Points[[#This Row],[28+]]</f>
        <v>0</v>
      </c>
      <c r="BF151" s="5">
        <f>Points[[#This Row],[28+]]-Points[[#This Row],[29+]]</f>
        <v>0</v>
      </c>
      <c r="BG151" s="5">
        <f>Points[[#This Row],[29+]]-Points[[#This Row],[30+]]</f>
        <v>0</v>
      </c>
      <c r="BH151" s="5">
        <f>Points[[#This Row],[30+]]-Points[[#This Row],[31+]]</f>
        <v>0</v>
      </c>
      <c r="BI151" s="5">
        <f>Points[[#This Row],[31+]]-Points[[#This Row],[32+]]</f>
        <v>0</v>
      </c>
      <c r="BJ151" s="5">
        <f>Points[[#This Row],[32+]]-Points[[#This Row],[33+]]</f>
        <v>0</v>
      </c>
      <c r="BK151" s="5">
        <f>Points[[#This Row],[33+]]-Points[[#This Row],[34+]]</f>
        <v>0</v>
      </c>
      <c r="BL151" s="5">
        <f>Points[[#This Row],[34+]]-Points[[#This Row],[35+]]</f>
        <v>0</v>
      </c>
      <c r="BM151" s="5">
        <f>Points[[#This Row],[35+]]-Points[[#This Row],[40+]]</f>
        <v>0</v>
      </c>
      <c r="BN151" s="5">
        <f>Points[[#This Row],[40+]]-Points[[#This Row],[45+]]</f>
        <v>0</v>
      </c>
    </row>
    <row r="152" spans="1:66" x14ac:dyDescent="0.25">
      <c r="A152" s="10">
        <v>22400726</v>
      </c>
      <c r="B152" s="4" t="s">
        <v>101</v>
      </c>
      <c r="C152" s="4" t="s">
        <v>100</v>
      </c>
      <c r="D152" s="11">
        <v>0.875</v>
      </c>
      <c r="E152" s="6" t="str">
        <f>HYPERLINK("https://www.nba.com/stats/player/1630631/boxscores-traditional", "Jose Alvarado")</f>
        <v>Jose Alvarado</v>
      </c>
      <c r="F152">
        <v>9</v>
      </c>
      <c r="G152" s="4">
        <v>6.5730000000000004</v>
      </c>
      <c r="H152" s="3">
        <v>0.55962000000000001</v>
      </c>
      <c r="I152" s="3">
        <v>0.5</v>
      </c>
      <c r="J152" s="3">
        <v>0.44037999999999999</v>
      </c>
      <c r="K152" s="3">
        <v>0.38208999999999999</v>
      </c>
      <c r="L152" s="3">
        <v>0.32275999999999999</v>
      </c>
      <c r="M152" s="3">
        <v>0.27093</v>
      </c>
      <c r="N152" s="3">
        <v>0.22363</v>
      </c>
      <c r="O152" s="3">
        <v>0.18140999999999999</v>
      </c>
      <c r="P152" s="3">
        <v>0.14457</v>
      </c>
      <c r="Q152" s="3">
        <v>0.11123</v>
      </c>
      <c r="R152" s="3">
        <v>8.5339999999999999E-2</v>
      </c>
      <c r="S152" s="3">
        <v>6.4259999999999998E-2</v>
      </c>
      <c r="T152" s="3">
        <v>4.7460000000000002E-2</v>
      </c>
      <c r="U152" s="3">
        <v>3.3619999999999997E-2</v>
      </c>
      <c r="V152" s="3">
        <v>2.385E-2</v>
      </c>
      <c r="W152" s="3">
        <v>1.6590000000000001E-2</v>
      </c>
      <c r="X152" s="3">
        <v>1.1299999999999999E-2</v>
      </c>
      <c r="Y152" s="3">
        <v>7.5500000000000003E-3</v>
      </c>
      <c r="Z152" s="3">
        <v>4.7999999999999996E-3</v>
      </c>
      <c r="AA152" s="3">
        <v>3.0699999999999998E-3</v>
      </c>
      <c r="AB152" s="3">
        <v>1.9300000000000001E-3</v>
      </c>
      <c r="AC152" s="3">
        <v>1.1800000000000001E-3</v>
      </c>
      <c r="AD152" s="3">
        <v>7.1000000000000002E-4</v>
      </c>
      <c r="AE152" s="3">
        <v>4.0000000000000002E-4</v>
      </c>
      <c r="AF152" s="3">
        <v>2.3000000000000001E-4</v>
      </c>
      <c r="AG152" s="3">
        <v>1.2999999999999999E-4</v>
      </c>
      <c r="AH152" s="3">
        <v>6.9999999999999994E-5</v>
      </c>
      <c r="AI152" s="3">
        <v>4.0000000000000003E-5</v>
      </c>
      <c r="AJ152" s="3">
        <v>0</v>
      </c>
      <c r="AK152" s="3">
        <v>0</v>
      </c>
      <c r="AL152" s="5">
        <f>Points[[#This Row],[8+]]-Points[[#This Row],[9+]]</f>
        <v>5.9620000000000006E-2</v>
      </c>
      <c r="AM152" s="5">
        <f>Points[[#This Row],[9+]]-Points[[#This Row],[10+]]</f>
        <v>5.9620000000000006E-2</v>
      </c>
      <c r="AN152" s="5">
        <f>Points[[#This Row],[10+]]-Points[[#This Row],[11+]]</f>
        <v>5.8290000000000008E-2</v>
      </c>
      <c r="AO152" s="5">
        <f>Points[[#This Row],[11+]]-Points[[#This Row],[12+]]</f>
        <v>5.9329999999999994E-2</v>
      </c>
      <c r="AP152" s="5">
        <f>Points[[#This Row],[12+]]-Points[[#This Row],[13+]]</f>
        <v>5.1829999999999987E-2</v>
      </c>
      <c r="AQ152" s="5">
        <f>Points[[#This Row],[13+]]-Points[[#This Row],[14+]]</f>
        <v>4.7300000000000009E-2</v>
      </c>
      <c r="AR152" s="5">
        <f>Points[[#This Row],[14+]]-Points[[#This Row],[15+]]</f>
        <v>4.2220000000000008E-2</v>
      </c>
      <c r="AS152" s="5">
        <f>Points[[#This Row],[15+]]-Points[[#This Row],[16+]]</f>
        <v>3.6839999999999984E-2</v>
      </c>
      <c r="AT152" s="5">
        <f>Points[[#This Row],[16+]]-Points[[#This Row],[17+]]</f>
        <v>3.3340000000000009E-2</v>
      </c>
      <c r="AU152" s="5">
        <f>Points[[#This Row],[17+]]-Points[[#This Row],[18+]]</f>
        <v>2.5889999999999996E-2</v>
      </c>
      <c r="AV152" s="5">
        <f>Points[[#This Row],[18+]]-Points[[#This Row],[19+]]</f>
        <v>2.1080000000000002E-2</v>
      </c>
      <c r="AW152" s="5">
        <f>Points[[#This Row],[19+]]-Points[[#This Row],[20+]]</f>
        <v>1.6799999999999995E-2</v>
      </c>
      <c r="AX152" s="5">
        <f>Points[[#This Row],[20+]]-Points[[#This Row],[21+]]</f>
        <v>1.3840000000000005E-2</v>
      </c>
      <c r="AY152" s="5">
        <f>Points[[#This Row],[21+]]-Points[[#This Row],[22+]]</f>
        <v>9.7699999999999974E-3</v>
      </c>
      <c r="AZ152" s="5">
        <f>Points[[#This Row],[22+]]-Points[[#This Row],[23+]]</f>
        <v>7.2599999999999991E-3</v>
      </c>
      <c r="BA152" s="5">
        <f>Points[[#This Row],[23+]]-Points[[#This Row],[24+]]</f>
        <v>5.2900000000000013E-3</v>
      </c>
      <c r="BB152" s="5">
        <f>Points[[#This Row],[24+]]-Points[[#This Row],[25+]]</f>
        <v>3.749999999999999E-3</v>
      </c>
      <c r="BC152" s="5">
        <f>Points[[#This Row],[25+]]-Points[[#This Row],[26+]]</f>
        <v>2.7500000000000007E-3</v>
      </c>
      <c r="BD152" s="5">
        <f>Points[[#This Row],[26+]]-Points[[#This Row],[27+]]</f>
        <v>1.7299999999999998E-3</v>
      </c>
      <c r="BE152" s="5">
        <f>Points[[#This Row],[27+]]-Points[[#This Row],[28+]]</f>
        <v>1.1399999999999997E-3</v>
      </c>
      <c r="BF152" s="5">
        <f>Points[[#This Row],[28+]]-Points[[#This Row],[29+]]</f>
        <v>7.5000000000000002E-4</v>
      </c>
      <c r="BG152" s="5">
        <f>Points[[#This Row],[29+]]-Points[[#This Row],[30+]]</f>
        <v>4.7000000000000004E-4</v>
      </c>
      <c r="BH152" s="5">
        <f>Points[[#This Row],[30+]]-Points[[#This Row],[31+]]</f>
        <v>3.1E-4</v>
      </c>
      <c r="BI152" s="5">
        <f>Points[[#This Row],[31+]]-Points[[#This Row],[32+]]</f>
        <v>1.7000000000000001E-4</v>
      </c>
      <c r="BJ152" s="5">
        <f>Points[[#This Row],[32+]]-Points[[#This Row],[33+]]</f>
        <v>1.0000000000000002E-4</v>
      </c>
      <c r="BK152" s="5">
        <f>Points[[#This Row],[33+]]-Points[[#This Row],[34+]]</f>
        <v>5.9999999999999995E-5</v>
      </c>
      <c r="BL152" s="5">
        <f>Points[[#This Row],[34+]]-Points[[#This Row],[35+]]</f>
        <v>2.9999999999999991E-5</v>
      </c>
      <c r="BM152" s="5">
        <f>Points[[#This Row],[35+]]-Points[[#This Row],[40+]]</f>
        <v>4.0000000000000003E-5</v>
      </c>
      <c r="BN152" s="5">
        <f>Points[[#This Row],[40+]]-Points[[#This Row],[45+]]</f>
        <v>0</v>
      </c>
    </row>
    <row r="153" spans="1:66" x14ac:dyDescent="0.25">
      <c r="A153" s="10">
        <v>22400724</v>
      </c>
      <c r="B153" s="4" t="s">
        <v>102</v>
      </c>
      <c r="C153" s="4" t="s">
        <v>103</v>
      </c>
      <c r="D153" s="11">
        <v>0.89583333333333337</v>
      </c>
      <c r="E153" s="6" t="str">
        <f>HYPERLINK("https://www.nba.com/stats/player/1626164/boxscores-traditional", "Devin Booker")</f>
        <v>Devin Booker</v>
      </c>
      <c r="F153">
        <v>31.2</v>
      </c>
      <c r="G153" s="4">
        <v>3.9699999999999998</v>
      </c>
      <c r="H153" s="3">
        <v>1</v>
      </c>
      <c r="I153" s="3">
        <v>1</v>
      </c>
      <c r="J153" s="3">
        <v>1</v>
      </c>
      <c r="K153" s="3">
        <v>1</v>
      </c>
      <c r="L153" s="3">
        <v>1</v>
      </c>
      <c r="M153" s="3">
        <v>1</v>
      </c>
      <c r="N153" s="3">
        <v>1</v>
      </c>
      <c r="O153" s="3">
        <v>1</v>
      </c>
      <c r="P153" s="3">
        <v>0.99994000000000005</v>
      </c>
      <c r="Q153" s="3">
        <v>0.99983</v>
      </c>
      <c r="R153" s="3">
        <v>0.99955000000000005</v>
      </c>
      <c r="S153" s="3">
        <v>0.99892999999999998</v>
      </c>
      <c r="T153" s="3">
        <v>0.99760000000000004</v>
      </c>
      <c r="U153" s="3">
        <v>0.99492000000000003</v>
      </c>
      <c r="V153" s="3">
        <v>0.98982999999999999</v>
      </c>
      <c r="W153" s="3">
        <v>0.98077000000000003</v>
      </c>
      <c r="X153" s="3">
        <v>0.96484999999999999</v>
      </c>
      <c r="Y153" s="3">
        <v>0.94062000000000001</v>
      </c>
      <c r="Z153" s="3">
        <v>0.90490000000000004</v>
      </c>
      <c r="AA153" s="3">
        <v>0.85543000000000002</v>
      </c>
      <c r="AB153" s="3">
        <v>0.79103000000000001</v>
      </c>
      <c r="AC153" s="3">
        <v>0.70884000000000003</v>
      </c>
      <c r="AD153" s="3">
        <v>0.61790999999999996</v>
      </c>
      <c r="AE153" s="3">
        <v>0.51993999999999996</v>
      </c>
      <c r="AF153" s="3">
        <v>0.42074</v>
      </c>
      <c r="AG153" s="3">
        <v>0.32635999999999998</v>
      </c>
      <c r="AH153" s="3">
        <v>0.23885000000000001</v>
      </c>
      <c r="AI153" s="3">
        <v>0.16853000000000001</v>
      </c>
      <c r="AJ153" s="3">
        <v>1.321E-2</v>
      </c>
      <c r="AK153" s="3">
        <v>2.5000000000000001E-4</v>
      </c>
      <c r="AL153" s="5">
        <f>Points[[#This Row],[8+]]-Points[[#This Row],[9+]]</f>
        <v>0</v>
      </c>
      <c r="AM153" s="5">
        <f>Points[[#This Row],[9+]]-Points[[#This Row],[10+]]</f>
        <v>0</v>
      </c>
      <c r="AN153" s="5">
        <f>Points[[#This Row],[10+]]-Points[[#This Row],[11+]]</f>
        <v>0</v>
      </c>
      <c r="AO153" s="5">
        <f>Points[[#This Row],[11+]]-Points[[#This Row],[12+]]</f>
        <v>0</v>
      </c>
      <c r="AP153" s="5">
        <f>Points[[#This Row],[12+]]-Points[[#This Row],[13+]]</f>
        <v>0</v>
      </c>
      <c r="AQ153" s="5">
        <f>Points[[#This Row],[13+]]-Points[[#This Row],[14+]]</f>
        <v>0</v>
      </c>
      <c r="AR153" s="5">
        <f>Points[[#This Row],[14+]]-Points[[#This Row],[15+]]</f>
        <v>0</v>
      </c>
      <c r="AS153" s="5">
        <f>Points[[#This Row],[15+]]-Points[[#This Row],[16+]]</f>
        <v>5.9999999999948983E-5</v>
      </c>
      <c r="AT153" s="5">
        <f>Points[[#This Row],[16+]]-Points[[#This Row],[17+]]</f>
        <v>1.100000000000545E-4</v>
      </c>
      <c r="AU153" s="5">
        <f>Points[[#This Row],[17+]]-Points[[#This Row],[18+]]</f>
        <v>2.7999999999994696E-4</v>
      </c>
      <c r="AV153" s="5">
        <f>Points[[#This Row],[18+]]-Points[[#This Row],[19+]]</f>
        <v>6.2000000000006494E-4</v>
      </c>
      <c r="AW153" s="5">
        <f>Points[[#This Row],[19+]]-Points[[#This Row],[20+]]</f>
        <v>1.3299999999999423E-3</v>
      </c>
      <c r="AX153" s="5">
        <f>Points[[#This Row],[20+]]-Points[[#This Row],[21+]]</f>
        <v>2.6800000000000157E-3</v>
      </c>
      <c r="AY153" s="5">
        <f>Points[[#This Row],[21+]]-Points[[#This Row],[22+]]</f>
        <v>5.0900000000000389E-3</v>
      </c>
      <c r="AZ153" s="5">
        <f>Points[[#This Row],[22+]]-Points[[#This Row],[23+]]</f>
        <v>9.059999999999957E-3</v>
      </c>
      <c r="BA153" s="5">
        <f>Points[[#This Row],[23+]]-Points[[#This Row],[24+]]</f>
        <v>1.5920000000000045E-2</v>
      </c>
      <c r="BB153" s="5">
        <f>Points[[#This Row],[24+]]-Points[[#This Row],[25+]]</f>
        <v>2.4229999999999974E-2</v>
      </c>
      <c r="BC153" s="5">
        <f>Points[[#This Row],[25+]]-Points[[#This Row],[26+]]</f>
        <v>3.5719999999999974E-2</v>
      </c>
      <c r="BD153" s="5">
        <f>Points[[#This Row],[26+]]-Points[[#This Row],[27+]]</f>
        <v>4.9470000000000014E-2</v>
      </c>
      <c r="BE153" s="5">
        <f>Points[[#This Row],[27+]]-Points[[#This Row],[28+]]</f>
        <v>6.4400000000000013E-2</v>
      </c>
      <c r="BF153" s="5">
        <f>Points[[#This Row],[28+]]-Points[[#This Row],[29+]]</f>
        <v>8.2189999999999985E-2</v>
      </c>
      <c r="BG153" s="5">
        <f>Points[[#This Row],[29+]]-Points[[#This Row],[30+]]</f>
        <v>9.0930000000000066E-2</v>
      </c>
      <c r="BH153" s="5">
        <f>Points[[#This Row],[30+]]-Points[[#This Row],[31+]]</f>
        <v>9.7970000000000002E-2</v>
      </c>
      <c r="BI153" s="5">
        <f>Points[[#This Row],[31+]]-Points[[#This Row],[32+]]</f>
        <v>9.9199999999999955E-2</v>
      </c>
      <c r="BJ153" s="5">
        <f>Points[[#This Row],[32+]]-Points[[#This Row],[33+]]</f>
        <v>9.4380000000000019E-2</v>
      </c>
      <c r="BK153" s="5">
        <f>Points[[#This Row],[33+]]-Points[[#This Row],[34+]]</f>
        <v>8.7509999999999977E-2</v>
      </c>
      <c r="BL153" s="5">
        <f>Points[[#This Row],[34+]]-Points[[#This Row],[35+]]</f>
        <v>7.0319999999999994E-2</v>
      </c>
      <c r="BM153" s="5">
        <f>Points[[#This Row],[35+]]-Points[[#This Row],[40+]]</f>
        <v>0.15532000000000001</v>
      </c>
      <c r="BN153" s="5">
        <f>Points[[#This Row],[40+]]-Points[[#This Row],[45+]]</f>
        <v>1.2959999999999999E-2</v>
      </c>
    </row>
    <row r="154" spans="1:66" x14ac:dyDescent="0.25">
      <c r="A154" s="10">
        <v>22400724</v>
      </c>
      <c r="B154" s="4" t="s">
        <v>102</v>
      </c>
      <c r="C154" s="4" t="s">
        <v>103</v>
      </c>
      <c r="D154" s="11">
        <v>0.89583333333333337</v>
      </c>
      <c r="E154" s="6" t="str">
        <f>HYPERLINK("https://www.nba.com/stats/player/201142/boxscores-traditional", "Kevin Durant")</f>
        <v>Kevin Durant</v>
      </c>
      <c r="F154">
        <v>25</v>
      </c>
      <c r="G154" s="4">
        <v>4.7750000000000004</v>
      </c>
      <c r="H154" s="3">
        <v>0.99980999999999998</v>
      </c>
      <c r="I154" s="3">
        <v>0.99960000000000004</v>
      </c>
      <c r="J154" s="3">
        <v>0.99916000000000005</v>
      </c>
      <c r="K154" s="3">
        <v>0.99831000000000003</v>
      </c>
      <c r="L154" s="3">
        <v>0.99673999999999996</v>
      </c>
      <c r="M154" s="3">
        <v>0.99395999999999995</v>
      </c>
      <c r="N154" s="3">
        <v>0.98928000000000005</v>
      </c>
      <c r="O154" s="3">
        <v>0.98168999999999995</v>
      </c>
      <c r="P154" s="3">
        <v>0.96994999999999998</v>
      </c>
      <c r="Q154" s="3">
        <v>0.95352000000000003</v>
      </c>
      <c r="R154" s="3">
        <v>0.92922000000000005</v>
      </c>
      <c r="S154" s="3">
        <v>0.89617000000000002</v>
      </c>
      <c r="T154" s="3">
        <v>0.85314000000000001</v>
      </c>
      <c r="U154" s="3">
        <v>0.79954999999999998</v>
      </c>
      <c r="V154" s="3">
        <v>0.73565000000000003</v>
      </c>
      <c r="W154" s="3">
        <v>0.66276000000000002</v>
      </c>
      <c r="X154" s="3">
        <v>0.58316999999999997</v>
      </c>
      <c r="Y154" s="3">
        <v>0.5</v>
      </c>
      <c r="Z154" s="3">
        <v>0.41682999999999998</v>
      </c>
      <c r="AA154" s="3">
        <v>0.33723999999999998</v>
      </c>
      <c r="AB154" s="3">
        <v>0.26434999999999997</v>
      </c>
      <c r="AC154" s="3">
        <v>0.20044999999999999</v>
      </c>
      <c r="AD154" s="3">
        <v>0.14685999999999999</v>
      </c>
      <c r="AE154" s="3">
        <v>0.10383000000000001</v>
      </c>
      <c r="AF154" s="3">
        <v>7.0779999999999996E-2</v>
      </c>
      <c r="AG154" s="3">
        <v>4.648E-2</v>
      </c>
      <c r="AH154" s="3">
        <v>3.005E-2</v>
      </c>
      <c r="AI154" s="3">
        <v>1.831E-2</v>
      </c>
      <c r="AJ154" s="3">
        <v>8.4000000000000003E-4</v>
      </c>
      <c r="AK154" s="3">
        <v>0</v>
      </c>
      <c r="AL154" s="5">
        <f>Points[[#This Row],[8+]]-Points[[#This Row],[9+]]</f>
        <v>2.0999999999993246E-4</v>
      </c>
      <c r="AM154" s="5">
        <f>Points[[#This Row],[9+]]-Points[[#This Row],[10+]]</f>
        <v>4.3999999999999595E-4</v>
      </c>
      <c r="AN154" s="5">
        <f>Points[[#This Row],[10+]]-Points[[#This Row],[11+]]</f>
        <v>8.5000000000001741E-4</v>
      </c>
      <c r="AO154" s="5">
        <f>Points[[#This Row],[11+]]-Points[[#This Row],[12+]]</f>
        <v>1.5700000000000713E-3</v>
      </c>
      <c r="AP154" s="5">
        <f>Points[[#This Row],[12+]]-Points[[#This Row],[13+]]</f>
        <v>2.7800000000000047E-3</v>
      </c>
      <c r="AQ154" s="5">
        <f>Points[[#This Row],[13+]]-Points[[#This Row],[14+]]</f>
        <v>4.6799999999999065E-3</v>
      </c>
      <c r="AR154" s="5">
        <f>Points[[#This Row],[14+]]-Points[[#This Row],[15+]]</f>
        <v>7.5900000000000967E-3</v>
      </c>
      <c r="AS154" s="5">
        <f>Points[[#This Row],[15+]]-Points[[#This Row],[16+]]</f>
        <v>1.1739999999999973E-2</v>
      </c>
      <c r="AT154" s="5">
        <f>Points[[#This Row],[16+]]-Points[[#This Row],[17+]]</f>
        <v>1.6429999999999945E-2</v>
      </c>
      <c r="AU154" s="5">
        <f>Points[[#This Row],[17+]]-Points[[#This Row],[18+]]</f>
        <v>2.4299999999999988E-2</v>
      </c>
      <c r="AV154" s="5">
        <f>Points[[#This Row],[18+]]-Points[[#This Row],[19+]]</f>
        <v>3.3050000000000024E-2</v>
      </c>
      <c r="AW154" s="5">
        <f>Points[[#This Row],[19+]]-Points[[#This Row],[20+]]</f>
        <v>4.3030000000000013E-2</v>
      </c>
      <c r="AX154" s="5">
        <f>Points[[#This Row],[20+]]-Points[[#This Row],[21+]]</f>
        <v>5.3590000000000027E-2</v>
      </c>
      <c r="AY154" s="5">
        <f>Points[[#This Row],[21+]]-Points[[#This Row],[22+]]</f>
        <v>6.3899999999999957E-2</v>
      </c>
      <c r="AZ154" s="5">
        <f>Points[[#This Row],[22+]]-Points[[#This Row],[23+]]</f>
        <v>7.289000000000001E-2</v>
      </c>
      <c r="BA154" s="5">
        <f>Points[[#This Row],[23+]]-Points[[#This Row],[24+]]</f>
        <v>7.959000000000005E-2</v>
      </c>
      <c r="BB154" s="5">
        <f>Points[[#This Row],[24+]]-Points[[#This Row],[25+]]</f>
        <v>8.3169999999999966E-2</v>
      </c>
      <c r="BC154" s="5">
        <f>Points[[#This Row],[25+]]-Points[[#This Row],[26+]]</f>
        <v>8.3170000000000022E-2</v>
      </c>
      <c r="BD154" s="5">
        <f>Points[[#This Row],[26+]]-Points[[#This Row],[27+]]</f>
        <v>7.9589999999999994E-2</v>
      </c>
      <c r="BE154" s="5">
        <f>Points[[#This Row],[27+]]-Points[[#This Row],[28+]]</f>
        <v>7.289000000000001E-2</v>
      </c>
      <c r="BF154" s="5">
        <f>Points[[#This Row],[28+]]-Points[[#This Row],[29+]]</f>
        <v>6.3899999999999985E-2</v>
      </c>
      <c r="BG154" s="5">
        <f>Points[[#This Row],[29+]]-Points[[#This Row],[30+]]</f>
        <v>5.3589999999999999E-2</v>
      </c>
      <c r="BH154" s="5">
        <f>Points[[#This Row],[30+]]-Points[[#This Row],[31+]]</f>
        <v>4.3029999999999985E-2</v>
      </c>
      <c r="BI154" s="5">
        <f>Points[[#This Row],[31+]]-Points[[#This Row],[32+]]</f>
        <v>3.305000000000001E-2</v>
      </c>
      <c r="BJ154" s="5">
        <f>Points[[#This Row],[32+]]-Points[[#This Row],[33+]]</f>
        <v>2.4299999999999995E-2</v>
      </c>
      <c r="BK154" s="5">
        <f>Points[[#This Row],[33+]]-Points[[#This Row],[34+]]</f>
        <v>1.643E-2</v>
      </c>
      <c r="BL154" s="5">
        <f>Points[[#This Row],[34+]]-Points[[#This Row],[35+]]</f>
        <v>1.174E-2</v>
      </c>
      <c r="BM154" s="5">
        <f>Points[[#This Row],[35+]]-Points[[#This Row],[40+]]</f>
        <v>1.7469999999999999E-2</v>
      </c>
      <c r="BN154" s="5">
        <f>Points[[#This Row],[40+]]-Points[[#This Row],[45+]]</f>
        <v>8.4000000000000003E-4</v>
      </c>
    </row>
    <row r="155" spans="1:66" x14ac:dyDescent="0.25">
      <c r="A155" s="10">
        <v>22400724</v>
      </c>
      <c r="B155" s="4" t="s">
        <v>102</v>
      </c>
      <c r="C155" s="4" t="s">
        <v>103</v>
      </c>
      <c r="D155" s="11">
        <v>0.89583333333333337</v>
      </c>
      <c r="E155" s="6" t="str">
        <f>HYPERLINK("https://www.nba.com/stats/player/203078/boxscores-traditional", "Bradley Beal")</f>
        <v>Bradley Beal</v>
      </c>
      <c r="F155">
        <v>17</v>
      </c>
      <c r="G155" s="4">
        <v>5.657</v>
      </c>
      <c r="H155" s="3">
        <v>0.94408000000000003</v>
      </c>
      <c r="I155" s="3">
        <v>0.92073000000000005</v>
      </c>
      <c r="J155" s="3">
        <v>0.89251000000000003</v>
      </c>
      <c r="K155" s="3">
        <v>0.85543000000000002</v>
      </c>
      <c r="L155" s="3">
        <v>0.81057000000000001</v>
      </c>
      <c r="M155" s="3">
        <v>0.76114999999999999</v>
      </c>
      <c r="N155" s="3">
        <v>0.70194000000000001</v>
      </c>
      <c r="O155" s="3">
        <v>0.63683000000000001</v>
      </c>
      <c r="P155" s="3">
        <v>0.57142000000000004</v>
      </c>
      <c r="Q155" s="3">
        <v>0.5</v>
      </c>
      <c r="R155" s="3">
        <v>0.42858000000000002</v>
      </c>
      <c r="S155" s="3">
        <v>0.36316999999999999</v>
      </c>
      <c r="T155" s="3">
        <v>0.29805999999999999</v>
      </c>
      <c r="U155" s="3">
        <v>0.23885000000000001</v>
      </c>
      <c r="V155" s="3">
        <v>0.18942999999999999</v>
      </c>
      <c r="W155" s="3">
        <v>0.14457</v>
      </c>
      <c r="X155" s="3">
        <v>0.10749</v>
      </c>
      <c r="Y155" s="3">
        <v>7.9269999999999993E-2</v>
      </c>
      <c r="Z155" s="3">
        <v>5.5919999999999997E-2</v>
      </c>
      <c r="AA155" s="3">
        <v>3.8359999999999998E-2</v>
      </c>
      <c r="AB155" s="3">
        <v>2.6190000000000001E-2</v>
      </c>
      <c r="AC155" s="3">
        <v>1.7000000000000001E-2</v>
      </c>
      <c r="AD155" s="3">
        <v>1.072E-2</v>
      </c>
      <c r="AE155" s="3">
        <v>6.7600000000000004E-3</v>
      </c>
      <c r="AF155" s="3">
        <v>4.0200000000000001E-3</v>
      </c>
      <c r="AG155" s="3">
        <v>2.33E-3</v>
      </c>
      <c r="AH155" s="3">
        <v>1.31E-3</v>
      </c>
      <c r="AI155" s="3">
        <v>7.3999999999999999E-4</v>
      </c>
      <c r="AJ155" s="3">
        <v>0</v>
      </c>
      <c r="AK155" s="3">
        <v>0</v>
      </c>
      <c r="AL155" s="5">
        <f>Points[[#This Row],[8+]]-Points[[#This Row],[9+]]</f>
        <v>2.3349999999999982E-2</v>
      </c>
      <c r="AM155" s="5">
        <f>Points[[#This Row],[9+]]-Points[[#This Row],[10+]]</f>
        <v>2.8220000000000023E-2</v>
      </c>
      <c r="AN155" s="5">
        <f>Points[[#This Row],[10+]]-Points[[#This Row],[11+]]</f>
        <v>3.7080000000000002E-2</v>
      </c>
      <c r="AO155" s="5">
        <f>Points[[#This Row],[11+]]-Points[[#This Row],[12+]]</f>
        <v>4.4860000000000011E-2</v>
      </c>
      <c r="AP155" s="5">
        <f>Points[[#This Row],[12+]]-Points[[#This Row],[13+]]</f>
        <v>4.9420000000000019E-2</v>
      </c>
      <c r="AQ155" s="5">
        <f>Points[[#This Row],[13+]]-Points[[#This Row],[14+]]</f>
        <v>5.9209999999999985E-2</v>
      </c>
      <c r="AR155" s="5">
        <f>Points[[#This Row],[14+]]-Points[[#This Row],[15+]]</f>
        <v>6.5110000000000001E-2</v>
      </c>
      <c r="AS155" s="5">
        <f>Points[[#This Row],[15+]]-Points[[#This Row],[16+]]</f>
        <v>6.5409999999999968E-2</v>
      </c>
      <c r="AT155" s="5">
        <f>Points[[#This Row],[16+]]-Points[[#This Row],[17+]]</f>
        <v>7.1420000000000039E-2</v>
      </c>
      <c r="AU155" s="5">
        <f>Points[[#This Row],[17+]]-Points[[#This Row],[18+]]</f>
        <v>7.1419999999999983E-2</v>
      </c>
      <c r="AV155" s="5">
        <f>Points[[#This Row],[18+]]-Points[[#This Row],[19+]]</f>
        <v>6.5410000000000024E-2</v>
      </c>
      <c r="AW155" s="5">
        <f>Points[[#This Row],[19+]]-Points[[#This Row],[20+]]</f>
        <v>6.5110000000000001E-2</v>
      </c>
      <c r="AX155" s="5">
        <f>Points[[#This Row],[20+]]-Points[[#This Row],[21+]]</f>
        <v>5.9209999999999985E-2</v>
      </c>
      <c r="AY155" s="5">
        <f>Points[[#This Row],[21+]]-Points[[#This Row],[22+]]</f>
        <v>4.9420000000000019E-2</v>
      </c>
      <c r="AZ155" s="5">
        <f>Points[[#This Row],[22+]]-Points[[#This Row],[23+]]</f>
        <v>4.4859999999999983E-2</v>
      </c>
      <c r="BA155" s="5">
        <f>Points[[#This Row],[23+]]-Points[[#This Row],[24+]]</f>
        <v>3.7080000000000002E-2</v>
      </c>
      <c r="BB155" s="5">
        <f>Points[[#This Row],[24+]]-Points[[#This Row],[25+]]</f>
        <v>2.8220000000000009E-2</v>
      </c>
      <c r="BC155" s="5">
        <f>Points[[#This Row],[25+]]-Points[[#This Row],[26+]]</f>
        <v>2.3349999999999996E-2</v>
      </c>
      <c r="BD155" s="5">
        <f>Points[[#This Row],[26+]]-Points[[#This Row],[27+]]</f>
        <v>1.7559999999999999E-2</v>
      </c>
      <c r="BE155" s="5">
        <f>Points[[#This Row],[27+]]-Points[[#This Row],[28+]]</f>
        <v>1.2169999999999997E-2</v>
      </c>
      <c r="BF155" s="5">
        <f>Points[[#This Row],[28+]]-Points[[#This Row],[29+]]</f>
        <v>9.1900000000000003E-3</v>
      </c>
      <c r="BG155" s="5">
        <f>Points[[#This Row],[29+]]-Points[[#This Row],[30+]]</f>
        <v>6.2800000000000009E-3</v>
      </c>
      <c r="BH155" s="5">
        <f>Points[[#This Row],[30+]]-Points[[#This Row],[31+]]</f>
        <v>3.96E-3</v>
      </c>
      <c r="BI155" s="5">
        <f>Points[[#This Row],[31+]]-Points[[#This Row],[32+]]</f>
        <v>2.7400000000000002E-3</v>
      </c>
      <c r="BJ155" s="5">
        <f>Points[[#This Row],[32+]]-Points[[#This Row],[33+]]</f>
        <v>1.6900000000000001E-3</v>
      </c>
      <c r="BK155" s="5">
        <f>Points[[#This Row],[33+]]-Points[[#This Row],[34+]]</f>
        <v>1.0200000000000001E-3</v>
      </c>
      <c r="BL155" s="5">
        <f>Points[[#This Row],[34+]]-Points[[#This Row],[35+]]</f>
        <v>5.6999999999999998E-4</v>
      </c>
      <c r="BM155" s="5">
        <f>Points[[#This Row],[35+]]-Points[[#This Row],[40+]]</f>
        <v>7.3999999999999999E-4</v>
      </c>
      <c r="BN155" s="5">
        <f>Points[[#This Row],[40+]]-Points[[#This Row],[45+]]</f>
        <v>0</v>
      </c>
    </row>
    <row r="156" spans="1:66" x14ac:dyDescent="0.25">
      <c r="A156" s="10">
        <v>22400724</v>
      </c>
      <c r="B156" s="4" t="s">
        <v>102</v>
      </c>
      <c r="C156" s="4" t="s">
        <v>103</v>
      </c>
      <c r="D156" s="11">
        <v>0.89583333333333337</v>
      </c>
      <c r="E156" s="6" t="str">
        <f>HYPERLINK("https://www.nba.com/stats/player/1628960/boxscores-traditional", "Grayson Allen")</f>
        <v>Grayson Allen</v>
      </c>
      <c r="F156">
        <v>10.8</v>
      </c>
      <c r="G156" s="4">
        <v>4.75</v>
      </c>
      <c r="H156" s="3">
        <v>0.72240000000000004</v>
      </c>
      <c r="I156" s="3">
        <v>0.64802999999999999</v>
      </c>
      <c r="J156" s="3">
        <v>0.56749000000000005</v>
      </c>
      <c r="K156" s="3">
        <v>0.48404999999999998</v>
      </c>
      <c r="L156" s="3">
        <v>0.40128999999999998</v>
      </c>
      <c r="M156" s="3">
        <v>0.32275999999999999</v>
      </c>
      <c r="N156" s="3">
        <v>0.25142999999999999</v>
      </c>
      <c r="O156" s="3">
        <v>0.18942999999999999</v>
      </c>
      <c r="P156" s="3">
        <v>0.13786000000000001</v>
      </c>
      <c r="Q156" s="3">
        <v>9.5100000000000004E-2</v>
      </c>
      <c r="R156" s="3">
        <v>6.4259999999999998E-2</v>
      </c>
      <c r="S156" s="3">
        <v>4.1820000000000003E-2</v>
      </c>
      <c r="T156" s="3">
        <v>2.6190000000000001E-2</v>
      </c>
      <c r="U156" s="3">
        <v>1.5779999999999999E-2</v>
      </c>
      <c r="V156" s="3">
        <v>9.1400000000000006E-3</v>
      </c>
      <c r="W156" s="3">
        <v>5.0800000000000003E-3</v>
      </c>
      <c r="X156" s="3">
        <v>2.7200000000000002E-3</v>
      </c>
      <c r="Y156" s="3">
        <v>1.39E-3</v>
      </c>
      <c r="Z156" s="3">
        <v>6.8999999999999997E-4</v>
      </c>
      <c r="AA156" s="3">
        <v>3.2000000000000003E-4</v>
      </c>
      <c r="AB156" s="3">
        <v>1.4999999999999999E-4</v>
      </c>
      <c r="AC156" s="3">
        <v>6.0000000000000002E-5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5">
        <f>Points[[#This Row],[8+]]-Points[[#This Row],[9+]]</f>
        <v>7.4370000000000047E-2</v>
      </c>
      <c r="AM156" s="5">
        <f>Points[[#This Row],[9+]]-Points[[#This Row],[10+]]</f>
        <v>8.0539999999999945E-2</v>
      </c>
      <c r="AN156" s="5">
        <f>Points[[#This Row],[10+]]-Points[[#This Row],[11+]]</f>
        <v>8.344000000000007E-2</v>
      </c>
      <c r="AO156" s="5">
        <f>Points[[#This Row],[11+]]-Points[[#This Row],[12+]]</f>
        <v>8.276E-2</v>
      </c>
      <c r="AP156" s="5">
        <f>Points[[#This Row],[12+]]-Points[[#This Row],[13+]]</f>
        <v>7.8529999999999989E-2</v>
      </c>
      <c r="AQ156" s="5">
        <f>Points[[#This Row],[13+]]-Points[[#This Row],[14+]]</f>
        <v>7.1330000000000005E-2</v>
      </c>
      <c r="AR156" s="5">
        <f>Points[[#This Row],[14+]]-Points[[#This Row],[15+]]</f>
        <v>6.2E-2</v>
      </c>
      <c r="AS156" s="5">
        <f>Points[[#This Row],[15+]]-Points[[#This Row],[16+]]</f>
        <v>5.1569999999999977E-2</v>
      </c>
      <c r="AT156" s="5">
        <f>Points[[#This Row],[16+]]-Points[[#This Row],[17+]]</f>
        <v>4.2760000000000006E-2</v>
      </c>
      <c r="AU156" s="5">
        <f>Points[[#This Row],[17+]]-Points[[#This Row],[18+]]</f>
        <v>3.0840000000000006E-2</v>
      </c>
      <c r="AV156" s="5">
        <f>Points[[#This Row],[18+]]-Points[[#This Row],[19+]]</f>
        <v>2.2439999999999995E-2</v>
      </c>
      <c r="AW156" s="5">
        <f>Points[[#This Row],[19+]]-Points[[#This Row],[20+]]</f>
        <v>1.5630000000000002E-2</v>
      </c>
      <c r="AX156" s="5">
        <f>Points[[#This Row],[20+]]-Points[[#This Row],[21+]]</f>
        <v>1.0410000000000003E-2</v>
      </c>
      <c r="AY156" s="5">
        <f>Points[[#This Row],[21+]]-Points[[#This Row],[22+]]</f>
        <v>6.6399999999999983E-3</v>
      </c>
      <c r="AZ156" s="5">
        <f>Points[[#This Row],[22+]]-Points[[#This Row],[23+]]</f>
        <v>4.0600000000000002E-3</v>
      </c>
      <c r="BA156" s="5">
        <f>Points[[#This Row],[23+]]-Points[[#This Row],[24+]]</f>
        <v>2.3600000000000001E-3</v>
      </c>
      <c r="BB156" s="5">
        <f>Points[[#This Row],[24+]]-Points[[#This Row],[25+]]</f>
        <v>1.3300000000000002E-3</v>
      </c>
      <c r="BC156" s="5">
        <f>Points[[#This Row],[25+]]-Points[[#This Row],[26+]]</f>
        <v>6.9999999999999999E-4</v>
      </c>
      <c r="BD156" s="5">
        <f>Points[[#This Row],[26+]]-Points[[#This Row],[27+]]</f>
        <v>3.6999999999999994E-4</v>
      </c>
      <c r="BE156" s="5">
        <f>Points[[#This Row],[27+]]-Points[[#This Row],[28+]]</f>
        <v>1.7000000000000004E-4</v>
      </c>
      <c r="BF156" s="5">
        <f>Points[[#This Row],[28+]]-Points[[#This Row],[29+]]</f>
        <v>8.9999999999999992E-5</v>
      </c>
      <c r="BG156" s="5">
        <f>Points[[#This Row],[29+]]-Points[[#This Row],[30+]]</f>
        <v>6.0000000000000002E-5</v>
      </c>
      <c r="BH156" s="5">
        <f>Points[[#This Row],[30+]]-Points[[#This Row],[31+]]</f>
        <v>0</v>
      </c>
      <c r="BI156" s="5">
        <f>Points[[#This Row],[31+]]-Points[[#This Row],[32+]]</f>
        <v>0</v>
      </c>
      <c r="BJ156" s="5">
        <f>Points[[#This Row],[32+]]-Points[[#This Row],[33+]]</f>
        <v>0</v>
      </c>
      <c r="BK156" s="5">
        <f>Points[[#This Row],[33+]]-Points[[#This Row],[34+]]</f>
        <v>0</v>
      </c>
      <c r="BL156" s="5">
        <f>Points[[#This Row],[34+]]-Points[[#This Row],[35+]]</f>
        <v>0</v>
      </c>
      <c r="BM156" s="5">
        <f>Points[[#This Row],[35+]]-Points[[#This Row],[40+]]</f>
        <v>0</v>
      </c>
      <c r="BN156" s="5">
        <f>Points[[#This Row],[40+]]-Points[[#This Row],[45+]]</f>
        <v>0</v>
      </c>
    </row>
    <row r="157" spans="1:66" x14ac:dyDescent="0.25">
      <c r="A157" s="10">
        <v>22400724</v>
      </c>
      <c r="B157" s="4" t="s">
        <v>102</v>
      </c>
      <c r="C157" s="4" t="s">
        <v>103</v>
      </c>
      <c r="D157" s="11">
        <v>0.89583333333333337</v>
      </c>
      <c r="E157" s="6" t="str">
        <f>HYPERLINK("https://www.nba.com/stats/player/1626220/boxscores-traditional", "Royce O'Neale")</f>
        <v>Royce O'Neale</v>
      </c>
      <c r="F157">
        <v>8</v>
      </c>
      <c r="G157" s="4">
        <v>3.847</v>
      </c>
      <c r="H157" s="3">
        <v>0.5</v>
      </c>
      <c r="I157" s="3">
        <v>0.39743000000000001</v>
      </c>
      <c r="J157" s="3">
        <v>0.30153000000000002</v>
      </c>
      <c r="K157" s="3">
        <v>0.2177</v>
      </c>
      <c r="L157" s="3">
        <v>0.14917</v>
      </c>
      <c r="M157" s="3">
        <v>9.6799999999999997E-2</v>
      </c>
      <c r="N157" s="3">
        <v>5.9380000000000002E-2</v>
      </c>
      <c r="O157" s="3">
        <v>3.4380000000000001E-2</v>
      </c>
      <c r="P157" s="3">
        <v>1.8759999999999999E-2</v>
      </c>
      <c r="Q157" s="3">
        <v>9.6399999999999993E-3</v>
      </c>
      <c r="R157" s="3">
        <v>4.6600000000000001E-3</v>
      </c>
      <c r="S157" s="3">
        <v>2.1199999999999999E-3</v>
      </c>
      <c r="T157" s="3">
        <v>8.9999999999999998E-4</v>
      </c>
      <c r="U157" s="3">
        <v>3.6000000000000002E-4</v>
      </c>
      <c r="V157" s="3">
        <v>1.3999999999999999E-4</v>
      </c>
      <c r="W157" s="3">
        <v>5.0000000000000002E-5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5">
        <f>Points[[#This Row],[8+]]-Points[[#This Row],[9+]]</f>
        <v>0.10256999999999999</v>
      </c>
      <c r="AM157" s="5">
        <f>Points[[#This Row],[9+]]-Points[[#This Row],[10+]]</f>
        <v>9.5899999999999985E-2</v>
      </c>
      <c r="AN157" s="5">
        <f>Points[[#This Row],[10+]]-Points[[#This Row],[11+]]</f>
        <v>8.3830000000000016E-2</v>
      </c>
      <c r="AO157" s="5">
        <f>Points[[#This Row],[11+]]-Points[[#This Row],[12+]]</f>
        <v>6.8530000000000008E-2</v>
      </c>
      <c r="AP157" s="5">
        <f>Points[[#This Row],[12+]]-Points[[#This Row],[13+]]</f>
        <v>5.237E-2</v>
      </c>
      <c r="AQ157" s="5">
        <f>Points[[#This Row],[13+]]-Points[[#This Row],[14+]]</f>
        <v>3.7419999999999995E-2</v>
      </c>
      <c r="AR157" s="5">
        <f>Points[[#This Row],[14+]]-Points[[#This Row],[15+]]</f>
        <v>2.5000000000000001E-2</v>
      </c>
      <c r="AS157" s="5">
        <f>Points[[#This Row],[15+]]-Points[[#This Row],[16+]]</f>
        <v>1.5620000000000002E-2</v>
      </c>
      <c r="AT157" s="5">
        <f>Points[[#This Row],[16+]]-Points[[#This Row],[17+]]</f>
        <v>9.1199999999999996E-3</v>
      </c>
      <c r="AU157" s="5">
        <f>Points[[#This Row],[17+]]-Points[[#This Row],[18+]]</f>
        <v>4.9799999999999992E-3</v>
      </c>
      <c r="AV157" s="5">
        <f>Points[[#This Row],[18+]]-Points[[#This Row],[19+]]</f>
        <v>2.5400000000000002E-3</v>
      </c>
      <c r="AW157" s="5">
        <f>Points[[#This Row],[19+]]-Points[[#This Row],[20+]]</f>
        <v>1.2199999999999999E-3</v>
      </c>
      <c r="AX157" s="5">
        <f>Points[[#This Row],[20+]]-Points[[#This Row],[21+]]</f>
        <v>5.399999999999999E-4</v>
      </c>
      <c r="AY157" s="5">
        <f>Points[[#This Row],[21+]]-Points[[#This Row],[22+]]</f>
        <v>2.2000000000000003E-4</v>
      </c>
      <c r="AZ157" s="5">
        <f>Points[[#This Row],[22+]]-Points[[#This Row],[23+]]</f>
        <v>8.9999999999999992E-5</v>
      </c>
      <c r="BA157" s="5">
        <f>Points[[#This Row],[23+]]-Points[[#This Row],[24+]]</f>
        <v>5.0000000000000002E-5</v>
      </c>
      <c r="BB157" s="5">
        <f>Points[[#This Row],[24+]]-Points[[#This Row],[25+]]</f>
        <v>0</v>
      </c>
      <c r="BC157" s="5">
        <f>Points[[#This Row],[25+]]-Points[[#This Row],[26+]]</f>
        <v>0</v>
      </c>
      <c r="BD157" s="5">
        <f>Points[[#This Row],[26+]]-Points[[#This Row],[27+]]</f>
        <v>0</v>
      </c>
      <c r="BE157" s="5">
        <f>Points[[#This Row],[27+]]-Points[[#This Row],[28+]]</f>
        <v>0</v>
      </c>
      <c r="BF157" s="5">
        <f>Points[[#This Row],[28+]]-Points[[#This Row],[29+]]</f>
        <v>0</v>
      </c>
      <c r="BG157" s="5">
        <f>Points[[#This Row],[29+]]-Points[[#This Row],[30+]]</f>
        <v>0</v>
      </c>
      <c r="BH157" s="5">
        <f>Points[[#This Row],[30+]]-Points[[#This Row],[31+]]</f>
        <v>0</v>
      </c>
      <c r="BI157" s="5">
        <f>Points[[#This Row],[31+]]-Points[[#This Row],[32+]]</f>
        <v>0</v>
      </c>
      <c r="BJ157" s="5">
        <f>Points[[#This Row],[32+]]-Points[[#This Row],[33+]]</f>
        <v>0</v>
      </c>
      <c r="BK157" s="5">
        <f>Points[[#This Row],[33+]]-Points[[#This Row],[34+]]</f>
        <v>0</v>
      </c>
      <c r="BL157" s="5">
        <f>Points[[#This Row],[34+]]-Points[[#This Row],[35+]]</f>
        <v>0</v>
      </c>
      <c r="BM157" s="5">
        <f>Points[[#This Row],[35+]]-Points[[#This Row],[40+]]</f>
        <v>0</v>
      </c>
      <c r="BN157" s="5">
        <f>Points[[#This Row],[40+]]-Points[[#This Row],[45+]]</f>
        <v>0</v>
      </c>
    </row>
    <row r="158" spans="1:66" x14ac:dyDescent="0.25">
      <c r="A158" s="10">
        <v>22400724</v>
      </c>
      <c r="B158" s="4" t="s">
        <v>103</v>
      </c>
      <c r="C158" s="4" t="s">
        <v>102</v>
      </c>
      <c r="D158" s="11">
        <v>0.89583333333333337</v>
      </c>
      <c r="E158" s="6" t="str">
        <f>HYPERLINK("https://www.nba.com/stats/player/1631114/boxscores-traditional", "Jalen Williams")</f>
        <v>Jalen Williams</v>
      </c>
      <c r="F158">
        <v>25.4</v>
      </c>
      <c r="G158" s="4">
        <v>4.4989999999999997</v>
      </c>
      <c r="H158" s="3">
        <v>0.99995000000000001</v>
      </c>
      <c r="I158" s="3">
        <v>0.99987000000000004</v>
      </c>
      <c r="J158" s="3">
        <v>0.99968999999999997</v>
      </c>
      <c r="K158" s="3">
        <v>0.99931000000000003</v>
      </c>
      <c r="L158" s="3">
        <v>0.99856</v>
      </c>
      <c r="M158" s="3">
        <v>0.99711000000000005</v>
      </c>
      <c r="N158" s="3">
        <v>0.99429999999999996</v>
      </c>
      <c r="O158" s="3">
        <v>0.98956</v>
      </c>
      <c r="P158" s="3">
        <v>0.98168999999999995</v>
      </c>
      <c r="Q158" s="3">
        <v>0.96926000000000001</v>
      </c>
      <c r="R158" s="3">
        <v>0.94950000000000001</v>
      </c>
      <c r="S158" s="3">
        <v>0.92220000000000002</v>
      </c>
      <c r="T158" s="3">
        <v>0.88492999999999999</v>
      </c>
      <c r="U158" s="3">
        <v>0.83645999999999998</v>
      </c>
      <c r="V158" s="3">
        <v>0.77637</v>
      </c>
      <c r="W158" s="3">
        <v>0.70194000000000001</v>
      </c>
      <c r="X158" s="3">
        <v>0.62172000000000005</v>
      </c>
      <c r="Y158" s="3">
        <v>0.53586</v>
      </c>
      <c r="Z158" s="3">
        <v>0.44828000000000001</v>
      </c>
      <c r="AA158" s="3">
        <v>0.35942000000000002</v>
      </c>
      <c r="AB158" s="3">
        <v>0.28095999999999999</v>
      </c>
      <c r="AC158" s="3">
        <v>0.21185999999999999</v>
      </c>
      <c r="AD158" s="3">
        <v>0.15386</v>
      </c>
      <c r="AE158" s="3">
        <v>0.10749</v>
      </c>
      <c r="AF158" s="3">
        <v>7.0779999999999996E-2</v>
      </c>
      <c r="AG158" s="3">
        <v>4.5510000000000002E-2</v>
      </c>
      <c r="AH158" s="3">
        <v>2.8070000000000001E-2</v>
      </c>
      <c r="AI158" s="3">
        <v>1.6590000000000001E-2</v>
      </c>
      <c r="AJ158" s="3">
        <v>5.8E-4</v>
      </c>
      <c r="AK158" s="3">
        <v>0</v>
      </c>
      <c r="AL158" s="5">
        <f>Points[[#This Row],[8+]]-Points[[#This Row],[9+]]</f>
        <v>7.9999999999968985E-5</v>
      </c>
      <c r="AM158" s="5">
        <f>Points[[#This Row],[9+]]-Points[[#This Row],[10+]]</f>
        <v>1.8000000000006899E-4</v>
      </c>
      <c r="AN158" s="5">
        <f>Points[[#This Row],[10+]]-Points[[#This Row],[11+]]</f>
        <v>3.7999999999993594E-4</v>
      </c>
      <c r="AO158" s="5">
        <f>Points[[#This Row],[11+]]-Points[[#This Row],[12+]]</f>
        <v>7.5000000000002842E-4</v>
      </c>
      <c r="AP158" s="5">
        <f>Points[[#This Row],[12+]]-Points[[#This Row],[13+]]</f>
        <v>1.4499999999999513E-3</v>
      </c>
      <c r="AQ158" s="5">
        <f>Points[[#This Row],[13+]]-Points[[#This Row],[14+]]</f>
        <v>2.8100000000000902E-3</v>
      </c>
      <c r="AR158" s="5">
        <f>Points[[#This Row],[14+]]-Points[[#This Row],[15+]]</f>
        <v>4.7399999999999665E-3</v>
      </c>
      <c r="AS158" s="5">
        <f>Points[[#This Row],[15+]]-Points[[#This Row],[16+]]</f>
        <v>7.8700000000000436E-3</v>
      </c>
      <c r="AT158" s="5">
        <f>Points[[#This Row],[16+]]-Points[[#This Row],[17+]]</f>
        <v>1.2429999999999941E-2</v>
      </c>
      <c r="AU158" s="5">
        <f>Points[[#This Row],[17+]]-Points[[#This Row],[18+]]</f>
        <v>1.976E-2</v>
      </c>
      <c r="AV158" s="5">
        <f>Points[[#This Row],[18+]]-Points[[#This Row],[19+]]</f>
        <v>2.7299999999999991E-2</v>
      </c>
      <c r="AW158" s="5">
        <f>Points[[#This Row],[19+]]-Points[[#This Row],[20+]]</f>
        <v>3.7270000000000025E-2</v>
      </c>
      <c r="AX158" s="5">
        <f>Points[[#This Row],[20+]]-Points[[#This Row],[21+]]</f>
        <v>4.8470000000000013E-2</v>
      </c>
      <c r="AY158" s="5">
        <f>Points[[#This Row],[21+]]-Points[[#This Row],[22+]]</f>
        <v>6.0089999999999977E-2</v>
      </c>
      <c r="AZ158" s="5">
        <f>Points[[#This Row],[22+]]-Points[[#This Row],[23+]]</f>
        <v>7.4429999999999996E-2</v>
      </c>
      <c r="BA158" s="5">
        <f>Points[[#This Row],[23+]]-Points[[#This Row],[24+]]</f>
        <v>8.0219999999999958E-2</v>
      </c>
      <c r="BB158" s="5">
        <f>Points[[#This Row],[24+]]-Points[[#This Row],[25+]]</f>
        <v>8.5860000000000047E-2</v>
      </c>
      <c r="BC158" s="5">
        <f>Points[[#This Row],[25+]]-Points[[#This Row],[26+]]</f>
        <v>8.7579999999999991E-2</v>
      </c>
      <c r="BD158" s="5">
        <f>Points[[#This Row],[26+]]-Points[[#This Row],[27+]]</f>
        <v>8.8859999999999995E-2</v>
      </c>
      <c r="BE158" s="5">
        <f>Points[[#This Row],[27+]]-Points[[#This Row],[28+]]</f>
        <v>7.846000000000003E-2</v>
      </c>
      <c r="BF158" s="5">
        <f>Points[[#This Row],[28+]]-Points[[#This Row],[29+]]</f>
        <v>6.9099999999999995E-2</v>
      </c>
      <c r="BG158" s="5">
        <f>Points[[#This Row],[29+]]-Points[[#This Row],[30+]]</f>
        <v>5.7999999999999996E-2</v>
      </c>
      <c r="BH158" s="5">
        <f>Points[[#This Row],[30+]]-Points[[#This Row],[31+]]</f>
        <v>4.6369999999999995E-2</v>
      </c>
      <c r="BI158" s="5">
        <f>Points[[#This Row],[31+]]-Points[[#This Row],[32+]]</f>
        <v>3.6710000000000007E-2</v>
      </c>
      <c r="BJ158" s="5">
        <f>Points[[#This Row],[32+]]-Points[[#This Row],[33+]]</f>
        <v>2.5269999999999994E-2</v>
      </c>
      <c r="BK158" s="5">
        <f>Points[[#This Row],[33+]]-Points[[#This Row],[34+]]</f>
        <v>1.7440000000000001E-2</v>
      </c>
      <c r="BL158" s="5">
        <f>Points[[#This Row],[34+]]-Points[[#This Row],[35+]]</f>
        <v>1.1480000000000001E-2</v>
      </c>
      <c r="BM158" s="5">
        <f>Points[[#This Row],[35+]]-Points[[#This Row],[40+]]</f>
        <v>1.601E-2</v>
      </c>
      <c r="BN158" s="5">
        <f>Points[[#This Row],[40+]]-Points[[#This Row],[45+]]</f>
        <v>5.8E-4</v>
      </c>
    </row>
    <row r="159" spans="1:66" x14ac:dyDescent="0.25">
      <c r="A159" s="10">
        <v>22400724</v>
      </c>
      <c r="B159" s="4" t="s">
        <v>103</v>
      </c>
      <c r="C159" s="4" t="s">
        <v>102</v>
      </c>
      <c r="D159" s="11">
        <v>0.89583333333333337</v>
      </c>
      <c r="E159" s="6" t="str">
        <f>HYPERLINK("https://www.nba.com/stats/player/1628983/boxscores-traditional", "Shai Gilgeous-Alexander")</f>
        <v>Shai Gilgeous-Alexander</v>
      </c>
      <c r="F159">
        <v>36.200000000000003</v>
      </c>
      <c r="G159" s="4">
        <v>8.1829999999999998</v>
      </c>
      <c r="H159" s="3">
        <v>0.99972000000000005</v>
      </c>
      <c r="I159" s="3">
        <v>0.99955000000000005</v>
      </c>
      <c r="J159" s="3">
        <v>0.99931000000000003</v>
      </c>
      <c r="K159" s="3">
        <v>0.99895999999999996</v>
      </c>
      <c r="L159" s="3">
        <v>0.99846000000000001</v>
      </c>
      <c r="M159" s="3">
        <v>0.99773999999999996</v>
      </c>
      <c r="N159" s="3">
        <v>0.99663999999999997</v>
      </c>
      <c r="O159" s="3">
        <v>0.99519999999999997</v>
      </c>
      <c r="P159" s="3">
        <v>0.99324000000000001</v>
      </c>
      <c r="Q159" s="3">
        <v>0.99060999999999999</v>
      </c>
      <c r="R159" s="3">
        <v>0.98678999999999994</v>
      </c>
      <c r="S159" s="3">
        <v>0.98214000000000001</v>
      </c>
      <c r="T159" s="3">
        <v>0.97614999999999996</v>
      </c>
      <c r="U159" s="3">
        <v>0.96855999999999998</v>
      </c>
      <c r="V159" s="3">
        <v>0.95906999999999998</v>
      </c>
      <c r="W159" s="3">
        <v>0.94630000000000003</v>
      </c>
      <c r="X159" s="3">
        <v>0.93189</v>
      </c>
      <c r="Y159" s="3">
        <v>0.91466000000000003</v>
      </c>
      <c r="Z159" s="3">
        <v>0.89434999999999998</v>
      </c>
      <c r="AA159" s="3">
        <v>0.86863999999999997</v>
      </c>
      <c r="AB159" s="3">
        <v>0.84133999999999998</v>
      </c>
      <c r="AC159" s="3">
        <v>0.81057000000000001</v>
      </c>
      <c r="AD159" s="3">
        <v>0.77637</v>
      </c>
      <c r="AE159" s="3">
        <v>0.73890999999999996</v>
      </c>
      <c r="AF159" s="3">
        <v>0.69496999999999998</v>
      </c>
      <c r="AG159" s="3">
        <v>0.65173000000000003</v>
      </c>
      <c r="AH159" s="3">
        <v>0.60641999999999996</v>
      </c>
      <c r="AI159" s="3">
        <v>0.55962000000000001</v>
      </c>
      <c r="AJ159" s="3">
        <v>0.32275999999999999</v>
      </c>
      <c r="AK159" s="3">
        <v>0.14007</v>
      </c>
      <c r="AL159" s="5">
        <f>Points[[#This Row],[8+]]-Points[[#This Row],[9+]]</f>
        <v>1.7000000000000348E-4</v>
      </c>
      <c r="AM159" s="5">
        <f>Points[[#This Row],[9+]]-Points[[#This Row],[10+]]</f>
        <v>2.4000000000001798E-4</v>
      </c>
      <c r="AN159" s="5">
        <f>Points[[#This Row],[10+]]-Points[[#This Row],[11+]]</f>
        <v>3.5000000000007248E-4</v>
      </c>
      <c r="AO159" s="5">
        <f>Points[[#This Row],[11+]]-Points[[#This Row],[12+]]</f>
        <v>4.9999999999994493E-4</v>
      </c>
      <c r="AP159" s="5">
        <f>Points[[#This Row],[12+]]-Points[[#This Row],[13+]]</f>
        <v>7.2000000000005393E-4</v>
      </c>
      <c r="AQ159" s="5">
        <f>Points[[#This Row],[13+]]-Points[[#This Row],[14+]]</f>
        <v>1.0999999999999899E-3</v>
      </c>
      <c r="AR159" s="5">
        <f>Points[[#This Row],[14+]]-Points[[#This Row],[15+]]</f>
        <v>1.4399999999999968E-3</v>
      </c>
      <c r="AS159" s="5">
        <f>Points[[#This Row],[15+]]-Points[[#This Row],[16+]]</f>
        <v>1.9599999999999618E-3</v>
      </c>
      <c r="AT159" s="5">
        <f>Points[[#This Row],[16+]]-Points[[#This Row],[17+]]</f>
        <v>2.6300000000000212E-3</v>
      </c>
      <c r="AU159" s="5">
        <f>Points[[#This Row],[17+]]-Points[[#This Row],[18+]]</f>
        <v>3.8200000000000456E-3</v>
      </c>
      <c r="AV159" s="5">
        <f>Points[[#This Row],[18+]]-Points[[#This Row],[19+]]</f>
        <v>4.649999999999932E-3</v>
      </c>
      <c r="AW159" s="5">
        <f>Points[[#This Row],[19+]]-Points[[#This Row],[20+]]</f>
        <v>5.9900000000000508E-3</v>
      </c>
      <c r="AX159" s="5">
        <f>Points[[#This Row],[20+]]-Points[[#This Row],[21+]]</f>
        <v>7.5899999999999856E-3</v>
      </c>
      <c r="AY159" s="5">
        <f>Points[[#This Row],[21+]]-Points[[#This Row],[22+]]</f>
        <v>9.4899999999999984E-3</v>
      </c>
      <c r="AZ159" s="5">
        <f>Points[[#This Row],[22+]]-Points[[#This Row],[23+]]</f>
        <v>1.2769999999999948E-2</v>
      </c>
      <c r="BA159" s="5">
        <f>Points[[#This Row],[23+]]-Points[[#This Row],[24+]]</f>
        <v>1.4410000000000034E-2</v>
      </c>
      <c r="BB159" s="5">
        <f>Points[[#This Row],[24+]]-Points[[#This Row],[25+]]</f>
        <v>1.7229999999999968E-2</v>
      </c>
      <c r="BC159" s="5">
        <f>Points[[#This Row],[25+]]-Points[[#This Row],[26+]]</f>
        <v>2.031000000000005E-2</v>
      </c>
      <c r="BD159" s="5">
        <f>Points[[#This Row],[26+]]-Points[[#This Row],[27+]]</f>
        <v>2.5710000000000011E-2</v>
      </c>
      <c r="BE159" s="5">
        <f>Points[[#This Row],[27+]]-Points[[#This Row],[28+]]</f>
        <v>2.7299999999999991E-2</v>
      </c>
      <c r="BF159" s="5">
        <f>Points[[#This Row],[28+]]-Points[[#This Row],[29+]]</f>
        <v>3.0769999999999964E-2</v>
      </c>
      <c r="BG159" s="5">
        <f>Points[[#This Row],[29+]]-Points[[#This Row],[30+]]</f>
        <v>3.4200000000000008E-2</v>
      </c>
      <c r="BH159" s="5">
        <f>Points[[#This Row],[30+]]-Points[[#This Row],[31+]]</f>
        <v>3.7460000000000049E-2</v>
      </c>
      <c r="BI159" s="5">
        <f>Points[[#This Row],[31+]]-Points[[#This Row],[32+]]</f>
        <v>4.3939999999999979E-2</v>
      </c>
      <c r="BJ159" s="5">
        <f>Points[[#This Row],[32+]]-Points[[#This Row],[33+]]</f>
        <v>4.3239999999999945E-2</v>
      </c>
      <c r="BK159" s="5">
        <f>Points[[#This Row],[33+]]-Points[[#This Row],[34+]]</f>
        <v>4.5310000000000072E-2</v>
      </c>
      <c r="BL159" s="5">
        <f>Points[[#This Row],[34+]]-Points[[#This Row],[35+]]</f>
        <v>4.6799999999999953E-2</v>
      </c>
      <c r="BM159" s="5">
        <f>Points[[#This Row],[35+]]-Points[[#This Row],[40+]]</f>
        <v>0.23686000000000001</v>
      </c>
      <c r="BN159" s="5">
        <f>Points[[#This Row],[40+]]-Points[[#This Row],[45+]]</f>
        <v>0.18268999999999999</v>
      </c>
    </row>
    <row r="160" spans="1:66" x14ac:dyDescent="0.25">
      <c r="A160" s="10">
        <v>22400724</v>
      </c>
      <c r="B160" s="4" t="s">
        <v>103</v>
      </c>
      <c r="C160" s="4" t="s">
        <v>102</v>
      </c>
      <c r="D160" s="11">
        <v>0.89583333333333337</v>
      </c>
      <c r="E160" s="6" t="str">
        <f>HYPERLINK("https://www.nba.com/stats/player/1630198/boxscores-traditional", "Isaiah Joe")</f>
        <v>Isaiah Joe</v>
      </c>
      <c r="F160">
        <v>16.2</v>
      </c>
      <c r="G160" s="4">
        <v>5.8100000000000005</v>
      </c>
      <c r="H160" s="3">
        <v>0.92073000000000005</v>
      </c>
      <c r="I160" s="3">
        <v>0.89251000000000003</v>
      </c>
      <c r="J160" s="3">
        <v>0.85768999999999995</v>
      </c>
      <c r="K160" s="3">
        <v>0.81594</v>
      </c>
      <c r="L160" s="3">
        <v>0.76424000000000003</v>
      </c>
      <c r="M160" s="3">
        <v>0.70884000000000003</v>
      </c>
      <c r="N160" s="3">
        <v>0.64802999999999999</v>
      </c>
      <c r="O160" s="3">
        <v>0.58316999999999997</v>
      </c>
      <c r="P160" s="3">
        <v>0.51197000000000004</v>
      </c>
      <c r="Q160" s="3">
        <v>0.44433</v>
      </c>
      <c r="R160" s="3">
        <v>0.37828000000000001</v>
      </c>
      <c r="S160" s="3">
        <v>0.31561</v>
      </c>
      <c r="T160" s="3">
        <v>0.25785000000000002</v>
      </c>
      <c r="U160" s="3">
        <v>0.20327000000000001</v>
      </c>
      <c r="V160" s="3">
        <v>0.15866</v>
      </c>
      <c r="W160" s="3">
        <v>0.121</v>
      </c>
      <c r="X160" s="3">
        <v>9.0120000000000006E-2</v>
      </c>
      <c r="Y160" s="3">
        <v>6.5519999999999995E-2</v>
      </c>
      <c r="Z160" s="3">
        <v>4.5510000000000002E-2</v>
      </c>
      <c r="AA160" s="3">
        <v>3.1440000000000003E-2</v>
      </c>
      <c r="AB160" s="3">
        <v>2.1180000000000001E-2</v>
      </c>
      <c r="AC160" s="3">
        <v>1.3899999999999999E-2</v>
      </c>
      <c r="AD160" s="3">
        <v>8.6599999999999993E-3</v>
      </c>
      <c r="AE160" s="3">
        <v>5.3899999999999998E-3</v>
      </c>
      <c r="AF160" s="3">
        <v>3.2599999999999999E-3</v>
      </c>
      <c r="AG160" s="3">
        <v>1.9300000000000001E-3</v>
      </c>
      <c r="AH160" s="3">
        <v>1.1100000000000001E-3</v>
      </c>
      <c r="AI160" s="3">
        <v>5.9999999999999995E-4</v>
      </c>
      <c r="AJ160" s="3">
        <v>0</v>
      </c>
      <c r="AK160" s="3">
        <v>0</v>
      </c>
      <c r="AL160" s="5">
        <f>Points[[#This Row],[8+]]-Points[[#This Row],[9+]]</f>
        <v>2.8220000000000023E-2</v>
      </c>
      <c r="AM160" s="5">
        <f>Points[[#This Row],[9+]]-Points[[#This Row],[10+]]</f>
        <v>3.4820000000000073E-2</v>
      </c>
      <c r="AN160" s="5">
        <f>Points[[#This Row],[10+]]-Points[[#This Row],[11+]]</f>
        <v>4.1749999999999954E-2</v>
      </c>
      <c r="AO160" s="5">
        <f>Points[[#This Row],[11+]]-Points[[#This Row],[12+]]</f>
        <v>5.1699999999999968E-2</v>
      </c>
      <c r="AP160" s="5">
        <f>Points[[#This Row],[12+]]-Points[[#This Row],[13+]]</f>
        <v>5.5400000000000005E-2</v>
      </c>
      <c r="AQ160" s="5">
        <f>Points[[#This Row],[13+]]-Points[[#This Row],[14+]]</f>
        <v>6.0810000000000031E-2</v>
      </c>
      <c r="AR160" s="5">
        <f>Points[[#This Row],[14+]]-Points[[#This Row],[15+]]</f>
        <v>6.4860000000000029E-2</v>
      </c>
      <c r="AS160" s="5">
        <f>Points[[#This Row],[15+]]-Points[[#This Row],[16+]]</f>
        <v>7.119999999999993E-2</v>
      </c>
      <c r="AT160" s="5">
        <f>Points[[#This Row],[16+]]-Points[[#This Row],[17+]]</f>
        <v>6.7640000000000033E-2</v>
      </c>
      <c r="AU160" s="5">
        <f>Points[[#This Row],[17+]]-Points[[#This Row],[18+]]</f>
        <v>6.6049999999999998E-2</v>
      </c>
      <c r="AV160" s="5">
        <f>Points[[#This Row],[18+]]-Points[[#This Row],[19+]]</f>
        <v>6.2670000000000003E-2</v>
      </c>
      <c r="AW160" s="5">
        <f>Points[[#This Row],[19+]]-Points[[#This Row],[20+]]</f>
        <v>5.7759999999999978E-2</v>
      </c>
      <c r="AX160" s="5">
        <f>Points[[#This Row],[20+]]-Points[[#This Row],[21+]]</f>
        <v>5.4580000000000017E-2</v>
      </c>
      <c r="AY160" s="5">
        <f>Points[[#This Row],[21+]]-Points[[#This Row],[22+]]</f>
        <v>4.4610000000000011E-2</v>
      </c>
      <c r="AZ160" s="5">
        <f>Points[[#This Row],[22+]]-Points[[#This Row],[23+]]</f>
        <v>3.7659999999999999E-2</v>
      </c>
      <c r="BA160" s="5">
        <f>Points[[#This Row],[23+]]-Points[[#This Row],[24+]]</f>
        <v>3.0879999999999991E-2</v>
      </c>
      <c r="BB160" s="5">
        <f>Points[[#This Row],[24+]]-Points[[#This Row],[25+]]</f>
        <v>2.4600000000000011E-2</v>
      </c>
      <c r="BC160" s="5">
        <f>Points[[#This Row],[25+]]-Points[[#This Row],[26+]]</f>
        <v>2.0009999999999993E-2</v>
      </c>
      <c r="BD160" s="5">
        <f>Points[[#This Row],[26+]]-Points[[#This Row],[27+]]</f>
        <v>1.4069999999999999E-2</v>
      </c>
      <c r="BE160" s="5">
        <f>Points[[#This Row],[27+]]-Points[[#This Row],[28+]]</f>
        <v>1.0260000000000002E-2</v>
      </c>
      <c r="BF160" s="5">
        <f>Points[[#This Row],[28+]]-Points[[#This Row],[29+]]</f>
        <v>7.2800000000000017E-3</v>
      </c>
      <c r="BG160" s="5">
        <f>Points[[#This Row],[29+]]-Points[[#This Row],[30+]]</f>
        <v>5.2399999999999999E-3</v>
      </c>
      <c r="BH160" s="5">
        <f>Points[[#This Row],[30+]]-Points[[#This Row],[31+]]</f>
        <v>3.2699999999999995E-3</v>
      </c>
      <c r="BI160" s="5">
        <f>Points[[#This Row],[31+]]-Points[[#This Row],[32+]]</f>
        <v>2.1299999999999999E-3</v>
      </c>
      <c r="BJ160" s="5">
        <f>Points[[#This Row],[32+]]-Points[[#This Row],[33+]]</f>
        <v>1.3299999999999998E-3</v>
      </c>
      <c r="BK160" s="5">
        <f>Points[[#This Row],[33+]]-Points[[#This Row],[34+]]</f>
        <v>8.1999999999999998E-4</v>
      </c>
      <c r="BL160" s="5">
        <f>Points[[#This Row],[34+]]-Points[[#This Row],[35+]]</f>
        <v>5.1000000000000015E-4</v>
      </c>
      <c r="BM160" s="5">
        <f>Points[[#This Row],[35+]]-Points[[#This Row],[40+]]</f>
        <v>5.9999999999999995E-4</v>
      </c>
      <c r="BN160" s="5">
        <f>Points[[#This Row],[40+]]-Points[[#This Row],[45+]]</f>
        <v>0</v>
      </c>
    </row>
    <row r="161" spans="1:66" x14ac:dyDescent="0.25">
      <c r="A161" s="10">
        <v>22400724</v>
      </c>
      <c r="B161" s="4" t="s">
        <v>103</v>
      </c>
      <c r="C161" s="4" t="s">
        <v>102</v>
      </c>
      <c r="D161" s="11">
        <v>0.89583333333333337</v>
      </c>
      <c r="E161" s="6" t="str">
        <f>HYPERLINK("https://www.nba.com/stats/player/1631096/boxscores-traditional", "Chet Holmgren")</f>
        <v>Chet Holmgren</v>
      </c>
      <c r="F161">
        <v>14.8</v>
      </c>
      <c r="G161" s="4">
        <v>7.782</v>
      </c>
      <c r="H161" s="3">
        <v>0.80784999999999996</v>
      </c>
      <c r="I161" s="3">
        <v>0.77337</v>
      </c>
      <c r="J161" s="3">
        <v>0.73236999999999997</v>
      </c>
      <c r="K161" s="3">
        <v>0.68793000000000004</v>
      </c>
      <c r="L161" s="3">
        <v>0.64058000000000004</v>
      </c>
      <c r="M161" s="3">
        <v>0.59094999999999998</v>
      </c>
      <c r="N161" s="3">
        <v>0.53983000000000003</v>
      </c>
      <c r="O161" s="3">
        <v>0.48803000000000002</v>
      </c>
      <c r="P161" s="3">
        <v>0.44037999999999999</v>
      </c>
      <c r="Q161" s="3">
        <v>0.38973999999999998</v>
      </c>
      <c r="R161" s="3">
        <v>0.34089999999999998</v>
      </c>
      <c r="S161" s="3">
        <v>0.29459999999999997</v>
      </c>
      <c r="T161" s="3">
        <v>0.25142999999999999</v>
      </c>
      <c r="U161" s="3">
        <v>0.21185999999999999</v>
      </c>
      <c r="V161" s="3">
        <v>0.17619000000000001</v>
      </c>
      <c r="W161" s="3">
        <v>0.14685999999999999</v>
      </c>
      <c r="X161" s="3">
        <v>0.11899999999999999</v>
      </c>
      <c r="Y161" s="3">
        <v>9.5100000000000004E-2</v>
      </c>
      <c r="Z161" s="3">
        <v>7.4929999999999997E-2</v>
      </c>
      <c r="AA161" s="3">
        <v>5.8209999999999998E-2</v>
      </c>
      <c r="AB161" s="3">
        <v>4.4569999999999999E-2</v>
      </c>
      <c r="AC161" s="3">
        <v>3.4380000000000001E-2</v>
      </c>
      <c r="AD161" s="3">
        <v>2.5590000000000002E-2</v>
      </c>
      <c r="AE161" s="3">
        <v>1.8759999999999999E-2</v>
      </c>
      <c r="AF161" s="3">
        <v>1.355E-2</v>
      </c>
      <c r="AG161" s="3">
        <v>9.6399999999999993E-3</v>
      </c>
      <c r="AH161" s="3">
        <v>6.7600000000000004E-3</v>
      </c>
      <c r="AI161" s="3">
        <v>4.6600000000000001E-3</v>
      </c>
      <c r="AJ161" s="3">
        <v>5.9999999999999995E-4</v>
      </c>
      <c r="AK161" s="3">
        <v>5.0000000000000002E-5</v>
      </c>
      <c r="AL161" s="5">
        <f>Points[[#This Row],[8+]]-Points[[#This Row],[9+]]</f>
        <v>3.4479999999999955E-2</v>
      </c>
      <c r="AM161" s="5">
        <f>Points[[#This Row],[9+]]-Points[[#This Row],[10+]]</f>
        <v>4.1000000000000036E-2</v>
      </c>
      <c r="AN161" s="5">
        <f>Points[[#This Row],[10+]]-Points[[#This Row],[11+]]</f>
        <v>4.4439999999999924E-2</v>
      </c>
      <c r="AO161" s="5">
        <f>Points[[#This Row],[11+]]-Points[[#This Row],[12+]]</f>
        <v>4.7350000000000003E-2</v>
      </c>
      <c r="AP161" s="5">
        <f>Points[[#This Row],[12+]]-Points[[#This Row],[13+]]</f>
        <v>4.9630000000000063E-2</v>
      </c>
      <c r="AQ161" s="5">
        <f>Points[[#This Row],[13+]]-Points[[#This Row],[14+]]</f>
        <v>5.1119999999999943E-2</v>
      </c>
      <c r="AR161" s="5">
        <f>Points[[#This Row],[14+]]-Points[[#This Row],[15+]]</f>
        <v>5.1800000000000013E-2</v>
      </c>
      <c r="AS161" s="5">
        <f>Points[[#This Row],[15+]]-Points[[#This Row],[16+]]</f>
        <v>4.7650000000000026E-2</v>
      </c>
      <c r="AT161" s="5">
        <f>Points[[#This Row],[16+]]-Points[[#This Row],[17+]]</f>
        <v>5.0640000000000018E-2</v>
      </c>
      <c r="AU161" s="5">
        <f>Points[[#This Row],[17+]]-Points[[#This Row],[18+]]</f>
        <v>4.8839999999999995E-2</v>
      </c>
      <c r="AV161" s="5">
        <f>Points[[#This Row],[18+]]-Points[[#This Row],[19+]]</f>
        <v>4.6300000000000008E-2</v>
      </c>
      <c r="AW161" s="5">
        <f>Points[[#This Row],[19+]]-Points[[#This Row],[20+]]</f>
        <v>4.3169999999999986E-2</v>
      </c>
      <c r="AX161" s="5">
        <f>Points[[#This Row],[20+]]-Points[[#This Row],[21+]]</f>
        <v>3.9569999999999994E-2</v>
      </c>
      <c r="AY161" s="5">
        <f>Points[[#This Row],[21+]]-Points[[#This Row],[22+]]</f>
        <v>3.566999999999998E-2</v>
      </c>
      <c r="AZ161" s="5">
        <f>Points[[#This Row],[22+]]-Points[[#This Row],[23+]]</f>
        <v>2.9330000000000023E-2</v>
      </c>
      <c r="BA161" s="5">
        <f>Points[[#This Row],[23+]]-Points[[#This Row],[24+]]</f>
        <v>2.7859999999999996E-2</v>
      </c>
      <c r="BB161" s="5">
        <f>Points[[#This Row],[24+]]-Points[[#This Row],[25+]]</f>
        <v>2.3899999999999991E-2</v>
      </c>
      <c r="BC161" s="5">
        <f>Points[[#This Row],[25+]]-Points[[#This Row],[26+]]</f>
        <v>2.0170000000000007E-2</v>
      </c>
      <c r="BD161" s="5">
        <f>Points[[#This Row],[26+]]-Points[[#This Row],[27+]]</f>
        <v>1.6719999999999999E-2</v>
      </c>
      <c r="BE161" s="5">
        <f>Points[[#This Row],[27+]]-Points[[#This Row],[28+]]</f>
        <v>1.3639999999999999E-2</v>
      </c>
      <c r="BF161" s="5">
        <f>Points[[#This Row],[28+]]-Points[[#This Row],[29+]]</f>
        <v>1.0189999999999998E-2</v>
      </c>
      <c r="BG161" s="5">
        <f>Points[[#This Row],[29+]]-Points[[#This Row],[30+]]</f>
        <v>8.7899999999999992E-3</v>
      </c>
      <c r="BH161" s="5">
        <f>Points[[#This Row],[30+]]-Points[[#This Row],[31+]]</f>
        <v>6.8300000000000027E-3</v>
      </c>
      <c r="BI161" s="5">
        <f>Points[[#This Row],[31+]]-Points[[#This Row],[32+]]</f>
        <v>5.2099999999999994E-3</v>
      </c>
      <c r="BJ161" s="5">
        <f>Points[[#This Row],[32+]]-Points[[#This Row],[33+]]</f>
        <v>3.9100000000000003E-3</v>
      </c>
      <c r="BK161" s="5">
        <f>Points[[#This Row],[33+]]-Points[[#This Row],[34+]]</f>
        <v>2.8799999999999989E-3</v>
      </c>
      <c r="BL161" s="5">
        <f>Points[[#This Row],[34+]]-Points[[#This Row],[35+]]</f>
        <v>2.1000000000000003E-3</v>
      </c>
      <c r="BM161" s="5">
        <f>Points[[#This Row],[35+]]-Points[[#This Row],[40+]]</f>
        <v>4.0600000000000002E-3</v>
      </c>
      <c r="BN161" s="5">
        <f>Points[[#This Row],[40+]]-Points[[#This Row],[45+]]</f>
        <v>5.4999999999999992E-4</v>
      </c>
    </row>
    <row r="162" spans="1:66" x14ac:dyDescent="0.25">
      <c r="A162" s="10">
        <v>22400724</v>
      </c>
      <c r="B162" s="4" t="s">
        <v>103</v>
      </c>
      <c r="C162" s="4" t="s">
        <v>102</v>
      </c>
      <c r="D162" s="11">
        <v>0.89583333333333337</v>
      </c>
      <c r="E162" s="6" t="str">
        <f>HYPERLINK("https://www.nba.com/stats/player/1630598/boxscores-traditional", "Aaron Wiggins")</f>
        <v>Aaron Wiggins</v>
      </c>
      <c r="F162">
        <v>13.8</v>
      </c>
      <c r="G162" s="4">
        <v>14.134</v>
      </c>
      <c r="H162" s="3">
        <v>0.65910000000000002</v>
      </c>
      <c r="I162" s="3">
        <v>0.63307000000000002</v>
      </c>
      <c r="J162" s="3">
        <v>0.60641999999999996</v>
      </c>
      <c r="K162" s="3">
        <v>0.57926</v>
      </c>
      <c r="L162" s="3">
        <v>0.55171999999999999</v>
      </c>
      <c r="M162" s="3">
        <v>0.52392000000000005</v>
      </c>
      <c r="N162" s="3">
        <v>0.49601000000000001</v>
      </c>
      <c r="O162" s="3">
        <v>0.46811999999999998</v>
      </c>
      <c r="P162" s="3">
        <v>0.43643999999999999</v>
      </c>
      <c r="Q162" s="3">
        <v>0.40905000000000002</v>
      </c>
      <c r="R162" s="3">
        <v>0.38208999999999999</v>
      </c>
      <c r="S162" s="3">
        <v>0.35569000000000001</v>
      </c>
      <c r="T162" s="3">
        <v>0.32996999999999999</v>
      </c>
      <c r="U162" s="3">
        <v>0.30503000000000002</v>
      </c>
      <c r="V162" s="3">
        <v>0.28095999999999999</v>
      </c>
      <c r="W162" s="3">
        <v>0.25785000000000002</v>
      </c>
      <c r="X162" s="3">
        <v>0.23576</v>
      </c>
      <c r="Y162" s="3">
        <v>0.21476000000000001</v>
      </c>
      <c r="Z162" s="3">
        <v>0.19489000000000001</v>
      </c>
      <c r="AA162" s="3">
        <v>0.17619000000000001</v>
      </c>
      <c r="AB162" s="3">
        <v>0.15866</v>
      </c>
      <c r="AC162" s="3">
        <v>0.14007</v>
      </c>
      <c r="AD162" s="3">
        <v>0.12506999999999999</v>
      </c>
      <c r="AE162" s="3">
        <v>0.11123</v>
      </c>
      <c r="AF162" s="3">
        <v>9.8530000000000006E-2</v>
      </c>
      <c r="AG162" s="3">
        <v>8.6910000000000001E-2</v>
      </c>
      <c r="AH162" s="3">
        <v>7.6359999999999997E-2</v>
      </c>
      <c r="AI162" s="3">
        <v>6.6809999999999994E-2</v>
      </c>
      <c r="AJ162" s="3">
        <v>3.2160000000000001E-2</v>
      </c>
      <c r="AK162" s="3">
        <v>1.355E-2</v>
      </c>
      <c r="AL162" s="5">
        <f>Points[[#This Row],[8+]]-Points[[#This Row],[9+]]</f>
        <v>2.6029999999999998E-2</v>
      </c>
      <c r="AM162" s="5">
        <f>Points[[#This Row],[9+]]-Points[[#This Row],[10+]]</f>
        <v>2.6650000000000063E-2</v>
      </c>
      <c r="AN162" s="5">
        <f>Points[[#This Row],[10+]]-Points[[#This Row],[11+]]</f>
        <v>2.7159999999999962E-2</v>
      </c>
      <c r="AO162" s="5">
        <f>Points[[#This Row],[11+]]-Points[[#This Row],[12+]]</f>
        <v>2.7540000000000009E-2</v>
      </c>
      <c r="AP162" s="5">
        <f>Points[[#This Row],[12+]]-Points[[#This Row],[13+]]</f>
        <v>2.7799999999999936E-2</v>
      </c>
      <c r="AQ162" s="5">
        <f>Points[[#This Row],[13+]]-Points[[#This Row],[14+]]</f>
        <v>2.7910000000000046E-2</v>
      </c>
      <c r="AR162" s="5">
        <f>Points[[#This Row],[14+]]-Points[[#This Row],[15+]]</f>
        <v>2.7890000000000026E-2</v>
      </c>
      <c r="AS162" s="5">
        <f>Points[[#This Row],[15+]]-Points[[#This Row],[16+]]</f>
        <v>3.1679999999999986E-2</v>
      </c>
      <c r="AT162" s="5">
        <f>Points[[#This Row],[16+]]-Points[[#This Row],[17+]]</f>
        <v>2.738999999999997E-2</v>
      </c>
      <c r="AU162" s="5">
        <f>Points[[#This Row],[17+]]-Points[[#This Row],[18+]]</f>
        <v>2.6960000000000039E-2</v>
      </c>
      <c r="AV162" s="5">
        <f>Points[[#This Row],[18+]]-Points[[#This Row],[19+]]</f>
        <v>2.6399999999999979E-2</v>
      </c>
      <c r="AW162" s="5">
        <f>Points[[#This Row],[19+]]-Points[[#This Row],[20+]]</f>
        <v>2.5720000000000021E-2</v>
      </c>
      <c r="AX162" s="5">
        <f>Points[[#This Row],[20+]]-Points[[#This Row],[21+]]</f>
        <v>2.4939999999999962E-2</v>
      </c>
      <c r="AY162" s="5">
        <f>Points[[#This Row],[21+]]-Points[[#This Row],[22+]]</f>
        <v>2.4070000000000036E-2</v>
      </c>
      <c r="AZ162" s="5">
        <f>Points[[#This Row],[22+]]-Points[[#This Row],[23+]]</f>
        <v>2.3109999999999964E-2</v>
      </c>
      <c r="BA162" s="5">
        <f>Points[[#This Row],[23+]]-Points[[#This Row],[24+]]</f>
        <v>2.2090000000000026E-2</v>
      </c>
      <c r="BB162" s="5">
        <f>Points[[#This Row],[24+]]-Points[[#This Row],[25+]]</f>
        <v>2.0999999999999991E-2</v>
      </c>
      <c r="BC162" s="5">
        <f>Points[[#This Row],[25+]]-Points[[#This Row],[26+]]</f>
        <v>1.9869999999999999E-2</v>
      </c>
      <c r="BD162" s="5">
        <f>Points[[#This Row],[26+]]-Points[[#This Row],[27+]]</f>
        <v>1.8699999999999994E-2</v>
      </c>
      <c r="BE162" s="5">
        <f>Points[[#This Row],[27+]]-Points[[#This Row],[28+]]</f>
        <v>1.7530000000000018E-2</v>
      </c>
      <c r="BF162" s="5">
        <f>Points[[#This Row],[28+]]-Points[[#This Row],[29+]]</f>
        <v>1.8589999999999995E-2</v>
      </c>
      <c r="BG162" s="5">
        <f>Points[[#This Row],[29+]]-Points[[#This Row],[30+]]</f>
        <v>1.5000000000000013E-2</v>
      </c>
      <c r="BH162" s="5">
        <f>Points[[#This Row],[30+]]-Points[[#This Row],[31+]]</f>
        <v>1.3839999999999991E-2</v>
      </c>
      <c r="BI162" s="5">
        <f>Points[[#This Row],[31+]]-Points[[#This Row],[32+]]</f>
        <v>1.2699999999999989E-2</v>
      </c>
      <c r="BJ162" s="5">
        <f>Points[[#This Row],[32+]]-Points[[#This Row],[33+]]</f>
        <v>1.1620000000000005E-2</v>
      </c>
      <c r="BK162" s="5">
        <f>Points[[#This Row],[33+]]-Points[[#This Row],[34+]]</f>
        <v>1.0550000000000004E-2</v>
      </c>
      <c r="BL162" s="5">
        <f>Points[[#This Row],[34+]]-Points[[#This Row],[35+]]</f>
        <v>9.5500000000000029E-3</v>
      </c>
      <c r="BM162" s="5">
        <f>Points[[#This Row],[35+]]-Points[[#This Row],[40+]]</f>
        <v>3.4649999999999993E-2</v>
      </c>
      <c r="BN162" s="5">
        <f>Points[[#This Row],[40+]]-Points[[#This Row],[45+]]</f>
        <v>1.8610000000000002E-2</v>
      </c>
    </row>
    <row r="163" spans="1:66" x14ac:dyDescent="0.25">
      <c r="A163" s="10">
        <v>22400724</v>
      </c>
      <c r="B163" s="4" t="s">
        <v>103</v>
      </c>
      <c r="C163" s="4" t="s">
        <v>102</v>
      </c>
      <c r="D163" s="11">
        <v>0.89583333333333337</v>
      </c>
      <c r="E163" s="6" t="str">
        <f>HYPERLINK("https://www.nba.com/stats/player/1642349/boxscores-traditional", "Ajay Mitchell")</f>
        <v>Ajay Mitchell</v>
      </c>
      <c r="F163">
        <v>9.8000000000000007</v>
      </c>
      <c r="G163" s="4">
        <v>4.5339999999999998</v>
      </c>
      <c r="H163" s="3">
        <v>0.65542</v>
      </c>
      <c r="I163" s="3">
        <v>0.57142000000000004</v>
      </c>
      <c r="J163" s="3">
        <v>0.48404999999999998</v>
      </c>
      <c r="K163" s="3">
        <v>0.39743000000000001</v>
      </c>
      <c r="L163" s="3">
        <v>0.31207000000000001</v>
      </c>
      <c r="M163" s="3">
        <v>0.23885000000000001</v>
      </c>
      <c r="N163" s="3">
        <v>0.17619000000000001</v>
      </c>
      <c r="O163" s="3">
        <v>0.12506999999999999</v>
      </c>
      <c r="P163" s="3">
        <v>8.5339999999999999E-2</v>
      </c>
      <c r="Q163" s="3">
        <v>5.5919999999999997E-2</v>
      </c>
      <c r="R163" s="3">
        <v>3.5150000000000001E-2</v>
      </c>
      <c r="S163" s="3">
        <v>2.1180000000000001E-2</v>
      </c>
      <c r="T163" s="3">
        <v>1.222E-2</v>
      </c>
      <c r="U163" s="3">
        <v>6.7600000000000004E-3</v>
      </c>
      <c r="V163" s="3">
        <v>3.5699999999999998E-3</v>
      </c>
      <c r="W163" s="3">
        <v>1.81E-3</v>
      </c>
      <c r="X163" s="3">
        <v>8.7000000000000001E-4</v>
      </c>
      <c r="Y163" s="3">
        <v>4.0000000000000002E-4</v>
      </c>
      <c r="Z163" s="3">
        <v>1.8000000000000001E-4</v>
      </c>
      <c r="AA163" s="3">
        <v>8.0000000000000007E-5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5">
        <f>Points[[#This Row],[8+]]-Points[[#This Row],[9+]]</f>
        <v>8.3999999999999964E-2</v>
      </c>
      <c r="AM163" s="5">
        <f>Points[[#This Row],[9+]]-Points[[#This Row],[10+]]</f>
        <v>8.7370000000000059E-2</v>
      </c>
      <c r="AN163" s="5">
        <f>Points[[#This Row],[10+]]-Points[[#This Row],[11+]]</f>
        <v>8.6619999999999975E-2</v>
      </c>
      <c r="AO163" s="5">
        <f>Points[[#This Row],[11+]]-Points[[#This Row],[12+]]</f>
        <v>8.5359999999999991E-2</v>
      </c>
      <c r="AP163" s="5">
        <f>Points[[#This Row],[12+]]-Points[[#This Row],[13+]]</f>
        <v>7.3220000000000007E-2</v>
      </c>
      <c r="AQ163" s="5">
        <f>Points[[#This Row],[13+]]-Points[[#This Row],[14+]]</f>
        <v>6.2659999999999993E-2</v>
      </c>
      <c r="AR163" s="5">
        <f>Points[[#This Row],[14+]]-Points[[#This Row],[15+]]</f>
        <v>5.1120000000000027E-2</v>
      </c>
      <c r="AS163" s="5">
        <f>Points[[#This Row],[15+]]-Points[[#This Row],[16+]]</f>
        <v>3.9729999999999988E-2</v>
      </c>
      <c r="AT163" s="5">
        <f>Points[[#This Row],[16+]]-Points[[#This Row],[17+]]</f>
        <v>2.9420000000000002E-2</v>
      </c>
      <c r="AU163" s="5">
        <f>Points[[#This Row],[17+]]-Points[[#This Row],[18+]]</f>
        <v>2.0769999999999997E-2</v>
      </c>
      <c r="AV163" s="5">
        <f>Points[[#This Row],[18+]]-Points[[#This Row],[19+]]</f>
        <v>1.397E-2</v>
      </c>
      <c r="AW163" s="5">
        <f>Points[[#This Row],[19+]]-Points[[#This Row],[20+]]</f>
        <v>8.9600000000000009E-3</v>
      </c>
      <c r="AX163" s="5">
        <f>Points[[#This Row],[20+]]-Points[[#This Row],[21+]]</f>
        <v>5.4599999999999996E-3</v>
      </c>
      <c r="AY163" s="5">
        <f>Points[[#This Row],[21+]]-Points[[#This Row],[22+]]</f>
        <v>3.1900000000000006E-3</v>
      </c>
      <c r="AZ163" s="5">
        <f>Points[[#This Row],[22+]]-Points[[#This Row],[23+]]</f>
        <v>1.7599999999999998E-3</v>
      </c>
      <c r="BA163" s="5">
        <f>Points[[#This Row],[23+]]-Points[[#This Row],[24+]]</f>
        <v>9.3999999999999997E-4</v>
      </c>
      <c r="BB163" s="5">
        <f>Points[[#This Row],[24+]]-Points[[#This Row],[25+]]</f>
        <v>4.6999999999999999E-4</v>
      </c>
      <c r="BC163" s="5">
        <f>Points[[#This Row],[25+]]-Points[[#This Row],[26+]]</f>
        <v>2.2000000000000001E-4</v>
      </c>
      <c r="BD163" s="5">
        <f>Points[[#This Row],[26+]]-Points[[#This Row],[27+]]</f>
        <v>1E-4</v>
      </c>
      <c r="BE163" s="5">
        <f>Points[[#This Row],[27+]]-Points[[#This Row],[28+]]</f>
        <v>8.0000000000000007E-5</v>
      </c>
      <c r="BF163" s="5">
        <f>Points[[#This Row],[28+]]-Points[[#This Row],[29+]]</f>
        <v>0</v>
      </c>
      <c r="BG163" s="5">
        <f>Points[[#This Row],[29+]]-Points[[#This Row],[30+]]</f>
        <v>0</v>
      </c>
      <c r="BH163" s="5">
        <f>Points[[#This Row],[30+]]-Points[[#This Row],[31+]]</f>
        <v>0</v>
      </c>
      <c r="BI163" s="5">
        <f>Points[[#This Row],[31+]]-Points[[#This Row],[32+]]</f>
        <v>0</v>
      </c>
      <c r="BJ163" s="5">
        <f>Points[[#This Row],[32+]]-Points[[#This Row],[33+]]</f>
        <v>0</v>
      </c>
      <c r="BK163" s="5">
        <f>Points[[#This Row],[33+]]-Points[[#This Row],[34+]]</f>
        <v>0</v>
      </c>
      <c r="BL163" s="5">
        <f>Points[[#This Row],[34+]]-Points[[#This Row],[35+]]</f>
        <v>0</v>
      </c>
      <c r="BM163" s="5">
        <f>Points[[#This Row],[35+]]-Points[[#This Row],[40+]]</f>
        <v>0</v>
      </c>
      <c r="BN163" s="5">
        <f>Points[[#This Row],[40+]]-Points[[#This Row],[45+]]</f>
        <v>0</v>
      </c>
    </row>
    <row r="164" spans="1:66" x14ac:dyDescent="0.25">
      <c r="A164" s="10">
        <v>22400724</v>
      </c>
      <c r="B164" s="4" t="s">
        <v>103</v>
      </c>
      <c r="C164" s="4" t="s">
        <v>102</v>
      </c>
      <c r="D164" s="11">
        <v>0.89583333333333337</v>
      </c>
      <c r="E164" s="6" t="str">
        <f>HYPERLINK("https://www.nba.com/stats/player/1628392/boxscores-traditional", "Isaiah Hartenstein")</f>
        <v>Isaiah Hartenstein</v>
      </c>
      <c r="F164">
        <v>9.8000000000000007</v>
      </c>
      <c r="G164" s="4">
        <v>4.5780000000000003</v>
      </c>
      <c r="H164" s="3">
        <v>0.65173000000000003</v>
      </c>
      <c r="I164" s="3">
        <v>0.56749000000000005</v>
      </c>
      <c r="J164" s="3">
        <v>0.48404999999999998</v>
      </c>
      <c r="K164" s="3">
        <v>0.39743000000000001</v>
      </c>
      <c r="L164" s="3">
        <v>0.31561</v>
      </c>
      <c r="M164" s="3">
        <v>0.24196000000000001</v>
      </c>
      <c r="N164" s="3">
        <v>0.17879</v>
      </c>
      <c r="O164" s="3">
        <v>0.12714</v>
      </c>
      <c r="P164" s="3">
        <v>8.8510000000000005E-2</v>
      </c>
      <c r="Q164" s="3">
        <v>5.8209999999999998E-2</v>
      </c>
      <c r="R164" s="3">
        <v>3.6729999999999999E-2</v>
      </c>
      <c r="S164" s="3">
        <v>2.222E-2</v>
      </c>
      <c r="T164" s="3">
        <v>1.2869999999999999E-2</v>
      </c>
      <c r="U164" s="3">
        <v>7.1399999999999996E-3</v>
      </c>
      <c r="V164" s="3">
        <v>3.9100000000000003E-3</v>
      </c>
      <c r="W164" s="3">
        <v>1.99E-3</v>
      </c>
      <c r="X164" s="3">
        <v>9.7000000000000005E-4</v>
      </c>
      <c r="Y164" s="3">
        <v>4.4999999999999999E-4</v>
      </c>
      <c r="Z164" s="3">
        <v>2.0000000000000001E-4</v>
      </c>
      <c r="AA164" s="3">
        <v>8.0000000000000007E-5</v>
      </c>
      <c r="AB164" s="3">
        <v>3.0000000000000001E-5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5">
        <f>Points[[#This Row],[8+]]-Points[[#This Row],[9+]]</f>
        <v>8.4239999999999982E-2</v>
      </c>
      <c r="AM164" s="5">
        <f>Points[[#This Row],[9+]]-Points[[#This Row],[10+]]</f>
        <v>8.344000000000007E-2</v>
      </c>
      <c r="AN164" s="5">
        <f>Points[[#This Row],[10+]]-Points[[#This Row],[11+]]</f>
        <v>8.6619999999999975E-2</v>
      </c>
      <c r="AO164" s="5">
        <f>Points[[#This Row],[11+]]-Points[[#This Row],[12+]]</f>
        <v>8.1820000000000004E-2</v>
      </c>
      <c r="AP164" s="5">
        <f>Points[[#This Row],[12+]]-Points[[#This Row],[13+]]</f>
        <v>7.3649999999999993E-2</v>
      </c>
      <c r="AQ164" s="5">
        <f>Points[[#This Row],[13+]]-Points[[#This Row],[14+]]</f>
        <v>6.3170000000000004E-2</v>
      </c>
      <c r="AR164" s="5">
        <f>Points[[#This Row],[14+]]-Points[[#This Row],[15+]]</f>
        <v>5.1650000000000001E-2</v>
      </c>
      <c r="AS164" s="5">
        <f>Points[[#This Row],[15+]]-Points[[#This Row],[16+]]</f>
        <v>3.8629999999999998E-2</v>
      </c>
      <c r="AT164" s="5">
        <f>Points[[#This Row],[16+]]-Points[[#This Row],[17+]]</f>
        <v>3.0300000000000007E-2</v>
      </c>
      <c r="AU164" s="5">
        <f>Points[[#This Row],[17+]]-Points[[#This Row],[18+]]</f>
        <v>2.1479999999999999E-2</v>
      </c>
      <c r="AV164" s="5">
        <f>Points[[#This Row],[18+]]-Points[[#This Row],[19+]]</f>
        <v>1.4509999999999999E-2</v>
      </c>
      <c r="AW164" s="5">
        <f>Points[[#This Row],[19+]]-Points[[#This Row],[20+]]</f>
        <v>9.3500000000000007E-3</v>
      </c>
      <c r="AX164" s="5">
        <f>Points[[#This Row],[20+]]-Points[[#This Row],[21+]]</f>
        <v>5.7299999999999999E-3</v>
      </c>
      <c r="AY164" s="5">
        <f>Points[[#This Row],[21+]]-Points[[#This Row],[22+]]</f>
        <v>3.2299999999999994E-3</v>
      </c>
      <c r="AZ164" s="5">
        <f>Points[[#This Row],[22+]]-Points[[#This Row],[23+]]</f>
        <v>1.9200000000000003E-3</v>
      </c>
      <c r="BA164" s="5">
        <f>Points[[#This Row],[23+]]-Points[[#This Row],[24+]]</f>
        <v>1.0200000000000001E-3</v>
      </c>
      <c r="BB164" s="5">
        <f>Points[[#This Row],[24+]]-Points[[#This Row],[25+]]</f>
        <v>5.2000000000000006E-4</v>
      </c>
      <c r="BC164" s="5">
        <f>Points[[#This Row],[25+]]-Points[[#This Row],[26+]]</f>
        <v>2.5000000000000001E-4</v>
      </c>
      <c r="BD164" s="5">
        <f>Points[[#This Row],[26+]]-Points[[#This Row],[27+]]</f>
        <v>1.2E-4</v>
      </c>
      <c r="BE164" s="5">
        <f>Points[[#This Row],[27+]]-Points[[#This Row],[28+]]</f>
        <v>5.0000000000000009E-5</v>
      </c>
      <c r="BF164" s="5">
        <f>Points[[#This Row],[28+]]-Points[[#This Row],[29+]]</f>
        <v>3.0000000000000001E-5</v>
      </c>
      <c r="BG164" s="5">
        <f>Points[[#This Row],[29+]]-Points[[#This Row],[30+]]</f>
        <v>0</v>
      </c>
      <c r="BH164" s="5">
        <f>Points[[#This Row],[30+]]-Points[[#This Row],[31+]]</f>
        <v>0</v>
      </c>
      <c r="BI164" s="5">
        <f>Points[[#This Row],[31+]]-Points[[#This Row],[32+]]</f>
        <v>0</v>
      </c>
      <c r="BJ164" s="5">
        <f>Points[[#This Row],[32+]]-Points[[#This Row],[33+]]</f>
        <v>0</v>
      </c>
      <c r="BK164" s="5">
        <f>Points[[#This Row],[33+]]-Points[[#This Row],[34+]]</f>
        <v>0</v>
      </c>
      <c r="BL164" s="5">
        <f>Points[[#This Row],[34+]]-Points[[#This Row],[35+]]</f>
        <v>0</v>
      </c>
      <c r="BM164" s="5">
        <f>Points[[#This Row],[35+]]-Points[[#This Row],[40+]]</f>
        <v>0</v>
      </c>
      <c r="BN164" s="5">
        <f>Points[[#This Row],[40+]]-Points[[#This Row],[45+]]</f>
        <v>0</v>
      </c>
    </row>
    <row r="165" spans="1:66" x14ac:dyDescent="0.25">
      <c r="A165" s="10">
        <v>22400724</v>
      </c>
      <c r="B165" s="4" t="s">
        <v>103</v>
      </c>
      <c r="C165" s="4" t="s">
        <v>102</v>
      </c>
      <c r="D165" s="11">
        <v>0.89583333333333337</v>
      </c>
      <c r="E165" s="6" t="str">
        <f>HYPERLINK("https://www.nba.com/stats/player/1629652/boxscores-traditional", "Luguentz Dort")</f>
        <v>Luguentz Dort</v>
      </c>
      <c r="F165">
        <v>9.4</v>
      </c>
      <c r="G165" s="4">
        <v>5.9870000000000001</v>
      </c>
      <c r="H165" s="3">
        <v>0.59094999999999998</v>
      </c>
      <c r="I165" s="3">
        <v>0.52790000000000004</v>
      </c>
      <c r="J165" s="3">
        <v>0.46017000000000002</v>
      </c>
      <c r="K165" s="3">
        <v>0.39357999999999999</v>
      </c>
      <c r="L165" s="3">
        <v>0.33360000000000001</v>
      </c>
      <c r="M165" s="3">
        <v>0.27424999999999999</v>
      </c>
      <c r="N165" s="3">
        <v>0.22065000000000001</v>
      </c>
      <c r="O165" s="3">
        <v>0.17360999999999999</v>
      </c>
      <c r="P165" s="3">
        <v>0.13567000000000001</v>
      </c>
      <c r="Q165" s="3">
        <v>0.10204000000000001</v>
      </c>
      <c r="R165" s="3">
        <v>7.4929999999999997E-2</v>
      </c>
      <c r="S165" s="3">
        <v>5.4800000000000001E-2</v>
      </c>
      <c r="T165" s="3">
        <v>3.8359999999999998E-2</v>
      </c>
      <c r="U165" s="3">
        <v>2.6190000000000001E-2</v>
      </c>
      <c r="V165" s="3">
        <v>1.7860000000000001E-2</v>
      </c>
      <c r="W165" s="3">
        <v>1.1599999999999999E-2</v>
      </c>
      <c r="X165" s="3">
        <v>7.3400000000000002E-3</v>
      </c>
      <c r="Y165" s="3">
        <v>4.5300000000000002E-3</v>
      </c>
      <c r="Z165" s="3">
        <v>2.8E-3</v>
      </c>
      <c r="AA165" s="3">
        <v>1.64E-3</v>
      </c>
      <c r="AB165" s="3">
        <v>9.3999999999999997E-4</v>
      </c>
      <c r="AC165" s="3">
        <v>5.4000000000000001E-4</v>
      </c>
      <c r="AD165" s="3">
        <v>2.9E-4</v>
      </c>
      <c r="AE165" s="3">
        <v>1.4999999999999999E-4</v>
      </c>
      <c r="AF165" s="3">
        <v>8.0000000000000007E-5</v>
      </c>
      <c r="AG165" s="3">
        <v>4.0000000000000003E-5</v>
      </c>
      <c r="AH165" s="3">
        <v>0</v>
      </c>
      <c r="AI165" s="3">
        <v>0</v>
      </c>
      <c r="AJ165" s="3">
        <v>0</v>
      </c>
      <c r="AK165" s="3">
        <v>0</v>
      </c>
      <c r="AL165" s="5">
        <f>Points[[#This Row],[8+]]-Points[[#This Row],[9+]]</f>
        <v>6.3049999999999939E-2</v>
      </c>
      <c r="AM165" s="5">
        <f>Points[[#This Row],[9+]]-Points[[#This Row],[10+]]</f>
        <v>6.7730000000000012E-2</v>
      </c>
      <c r="AN165" s="5">
        <f>Points[[#This Row],[10+]]-Points[[#This Row],[11+]]</f>
        <v>6.6590000000000038E-2</v>
      </c>
      <c r="AO165" s="5">
        <f>Points[[#This Row],[11+]]-Points[[#This Row],[12+]]</f>
        <v>5.9979999999999978E-2</v>
      </c>
      <c r="AP165" s="5">
        <f>Points[[#This Row],[12+]]-Points[[#This Row],[13+]]</f>
        <v>5.9350000000000014E-2</v>
      </c>
      <c r="AQ165" s="5">
        <f>Points[[#This Row],[13+]]-Points[[#This Row],[14+]]</f>
        <v>5.3599999999999981E-2</v>
      </c>
      <c r="AR165" s="5">
        <f>Points[[#This Row],[14+]]-Points[[#This Row],[15+]]</f>
        <v>4.7040000000000026E-2</v>
      </c>
      <c r="AS165" s="5">
        <f>Points[[#This Row],[15+]]-Points[[#This Row],[16+]]</f>
        <v>3.7939999999999974E-2</v>
      </c>
      <c r="AT165" s="5">
        <f>Points[[#This Row],[16+]]-Points[[#This Row],[17+]]</f>
        <v>3.3630000000000007E-2</v>
      </c>
      <c r="AU165" s="5">
        <f>Points[[#This Row],[17+]]-Points[[#This Row],[18+]]</f>
        <v>2.7110000000000009E-2</v>
      </c>
      <c r="AV165" s="5">
        <f>Points[[#This Row],[18+]]-Points[[#This Row],[19+]]</f>
        <v>2.0129999999999995E-2</v>
      </c>
      <c r="AW165" s="5">
        <f>Points[[#This Row],[19+]]-Points[[#This Row],[20+]]</f>
        <v>1.6440000000000003E-2</v>
      </c>
      <c r="AX165" s="5">
        <f>Points[[#This Row],[20+]]-Points[[#This Row],[21+]]</f>
        <v>1.2169999999999997E-2</v>
      </c>
      <c r="AY165" s="5">
        <f>Points[[#This Row],[21+]]-Points[[#This Row],[22+]]</f>
        <v>8.3300000000000006E-3</v>
      </c>
      <c r="AZ165" s="5">
        <f>Points[[#This Row],[22+]]-Points[[#This Row],[23+]]</f>
        <v>6.2600000000000017E-3</v>
      </c>
      <c r="BA165" s="5">
        <f>Points[[#This Row],[23+]]-Points[[#This Row],[24+]]</f>
        <v>4.259999999999999E-3</v>
      </c>
      <c r="BB165" s="5">
        <f>Points[[#This Row],[24+]]-Points[[#This Row],[25+]]</f>
        <v>2.81E-3</v>
      </c>
      <c r="BC165" s="5">
        <f>Points[[#This Row],[25+]]-Points[[#This Row],[26+]]</f>
        <v>1.7300000000000002E-3</v>
      </c>
      <c r="BD165" s="5">
        <f>Points[[#This Row],[26+]]-Points[[#This Row],[27+]]</f>
        <v>1.16E-3</v>
      </c>
      <c r="BE165" s="5">
        <f>Points[[#This Row],[27+]]-Points[[#This Row],[28+]]</f>
        <v>6.9999999999999999E-4</v>
      </c>
      <c r="BF165" s="5">
        <f>Points[[#This Row],[28+]]-Points[[#This Row],[29+]]</f>
        <v>3.9999999999999996E-4</v>
      </c>
      <c r="BG165" s="5">
        <f>Points[[#This Row],[29+]]-Points[[#This Row],[30+]]</f>
        <v>2.5000000000000001E-4</v>
      </c>
      <c r="BH165" s="5">
        <f>Points[[#This Row],[30+]]-Points[[#This Row],[31+]]</f>
        <v>1.4000000000000001E-4</v>
      </c>
      <c r="BI165" s="5">
        <f>Points[[#This Row],[31+]]-Points[[#This Row],[32+]]</f>
        <v>6.999999999999998E-5</v>
      </c>
      <c r="BJ165" s="5">
        <f>Points[[#This Row],[32+]]-Points[[#This Row],[33+]]</f>
        <v>4.0000000000000003E-5</v>
      </c>
      <c r="BK165" s="5">
        <f>Points[[#This Row],[33+]]-Points[[#This Row],[34+]]</f>
        <v>4.0000000000000003E-5</v>
      </c>
      <c r="BL165" s="5">
        <f>Points[[#This Row],[34+]]-Points[[#This Row],[35+]]</f>
        <v>0</v>
      </c>
      <c r="BM165" s="5">
        <f>Points[[#This Row],[35+]]-Points[[#This Row],[40+]]</f>
        <v>0</v>
      </c>
      <c r="BN165" s="5">
        <f>Points[[#This Row],[40+]]-Points[[#This Row],[45+]]</f>
        <v>0</v>
      </c>
    </row>
    <row r="166" spans="1:66" x14ac:dyDescent="0.25">
      <c r="A166" s="10">
        <v>22400727</v>
      </c>
      <c r="B166" s="4" t="s">
        <v>104</v>
      </c>
      <c r="C166" s="4" t="s">
        <v>105</v>
      </c>
      <c r="D166" s="11">
        <v>0.91666666666666663</v>
      </c>
      <c r="E166" s="6" t="str">
        <f>HYPERLINK("https://www.nba.com/stats/player/1628370/boxscores-traditional", "Malik Monk")</f>
        <v>Malik Monk</v>
      </c>
      <c r="F166">
        <v>22.6</v>
      </c>
      <c r="G166" s="4">
        <v>5.3140000000000001</v>
      </c>
      <c r="H166" s="3">
        <v>0.99702000000000002</v>
      </c>
      <c r="I166" s="3">
        <v>0.99477000000000004</v>
      </c>
      <c r="J166" s="3">
        <v>0.99111000000000005</v>
      </c>
      <c r="K166" s="3">
        <v>0.98536999999999997</v>
      </c>
      <c r="L166" s="3">
        <v>0.97670000000000001</v>
      </c>
      <c r="M166" s="3">
        <v>0.96484999999999999</v>
      </c>
      <c r="N166" s="3">
        <v>0.94738</v>
      </c>
      <c r="O166" s="3">
        <v>0.92364000000000002</v>
      </c>
      <c r="P166" s="3">
        <v>0.89251000000000003</v>
      </c>
      <c r="Q166" s="3">
        <v>0.85314000000000001</v>
      </c>
      <c r="R166" s="3">
        <v>0.80784999999999996</v>
      </c>
      <c r="S166" s="3">
        <v>0.75175000000000003</v>
      </c>
      <c r="T166" s="3">
        <v>0.68793000000000004</v>
      </c>
      <c r="U166" s="3">
        <v>0.61790999999999996</v>
      </c>
      <c r="V166" s="3">
        <v>0.54379999999999995</v>
      </c>
      <c r="W166" s="3">
        <v>0.46811999999999998</v>
      </c>
      <c r="X166" s="3">
        <v>0.39743000000000001</v>
      </c>
      <c r="Y166" s="3">
        <v>0.32635999999999998</v>
      </c>
      <c r="Z166" s="3">
        <v>0.26108999999999999</v>
      </c>
      <c r="AA166" s="3">
        <v>0.20327000000000001</v>
      </c>
      <c r="AB166" s="3">
        <v>0.15386</v>
      </c>
      <c r="AC166" s="3">
        <v>0.11507000000000001</v>
      </c>
      <c r="AD166" s="3">
        <v>8.226E-2</v>
      </c>
      <c r="AE166" s="3">
        <v>5.7049999999999997E-2</v>
      </c>
      <c r="AF166" s="3">
        <v>3.8359999999999998E-2</v>
      </c>
      <c r="AG166" s="3">
        <v>2.5000000000000001E-2</v>
      </c>
      <c r="AH166" s="3">
        <v>1.5779999999999999E-2</v>
      </c>
      <c r="AI166" s="3">
        <v>9.9000000000000008E-3</v>
      </c>
      <c r="AJ166" s="3">
        <v>5.4000000000000001E-4</v>
      </c>
      <c r="AK166" s="3">
        <v>0</v>
      </c>
      <c r="AL166" s="5">
        <f>Points[[#This Row],[8+]]-Points[[#This Row],[9+]]</f>
        <v>2.2499999999999742E-3</v>
      </c>
      <c r="AM166" s="5">
        <f>Points[[#This Row],[9+]]-Points[[#This Row],[10+]]</f>
        <v>3.6599999999999966E-3</v>
      </c>
      <c r="AN166" s="5">
        <f>Points[[#This Row],[10+]]-Points[[#This Row],[11+]]</f>
        <v>5.7400000000000784E-3</v>
      </c>
      <c r="AO166" s="5">
        <f>Points[[#This Row],[11+]]-Points[[#This Row],[12+]]</f>
        <v>8.6699999999999555E-3</v>
      </c>
      <c r="AP166" s="5">
        <f>Points[[#This Row],[12+]]-Points[[#This Row],[13+]]</f>
        <v>1.1850000000000027E-2</v>
      </c>
      <c r="AQ166" s="5">
        <f>Points[[#This Row],[13+]]-Points[[#This Row],[14+]]</f>
        <v>1.7469999999999986E-2</v>
      </c>
      <c r="AR166" s="5">
        <f>Points[[#This Row],[14+]]-Points[[#This Row],[15+]]</f>
        <v>2.3739999999999983E-2</v>
      </c>
      <c r="AS166" s="5">
        <f>Points[[#This Row],[15+]]-Points[[#This Row],[16+]]</f>
        <v>3.1129999999999991E-2</v>
      </c>
      <c r="AT166" s="5">
        <f>Points[[#This Row],[16+]]-Points[[#This Row],[17+]]</f>
        <v>3.9370000000000016E-2</v>
      </c>
      <c r="AU166" s="5">
        <f>Points[[#This Row],[17+]]-Points[[#This Row],[18+]]</f>
        <v>4.5290000000000052E-2</v>
      </c>
      <c r="AV166" s="5">
        <f>Points[[#This Row],[18+]]-Points[[#This Row],[19+]]</f>
        <v>5.6099999999999928E-2</v>
      </c>
      <c r="AW166" s="5">
        <f>Points[[#This Row],[19+]]-Points[[#This Row],[20+]]</f>
        <v>6.3819999999999988E-2</v>
      </c>
      <c r="AX166" s="5">
        <f>Points[[#This Row],[20+]]-Points[[#This Row],[21+]]</f>
        <v>7.0020000000000082E-2</v>
      </c>
      <c r="AY166" s="5">
        <f>Points[[#This Row],[21+]]-Points[[#This Row],[22+]]</f>
        <v>7.4110000000000009E-2</v>
      </c>
      <c r="AZ166" s="5">
        <f>Points[[#This Row],[22+]]-Points[[#This Row],[23+]]</f>
        <v>7.567999999999997E-2</v>
      </c>
      <c r="BA166" s="5">
        <f>Points[[#This Row],[23+]]-Points[[#This Row],[24+]]</f>
        <v>7.0689999999999975E-2</v>
      </c>
      <c r="BB166" s="5">
        <f>Points[[#This Row],[24+]]-Points[[#This Row],[25+]]</f>
        <v>7.1070000000000022E-2</v>
      </c>
      <c r="BC166" s="5">
        <f>Points[[#This Row],[25+]]-Points[[#This Row],[26+]]</f>
        <v>6.5269999999999995E-2</v>
      </c>
      <c r="BD166" s="5">
        <f>Points[[#This Row],[26+]]-Points[[#This Row],[27+]]</f>
        <v>5.7819999999999983E-2</v>
      </c>
      <c r="BE166" s="5">
        <f>Points[[#This Row],[27+]]-Points[[#This Row],[28+]]</f>
        <v>4.9410000000000009E-2</v>
      </c>
      <c r="BF166" s="5">
        <f>Points[[#This Row],[28+]]-Points[[#This Row],[29+]]</f>
        <v>3.8789999999999991E-2</v>
      </c>
      <c r="BG166" s="5">
        <f>Points[[#This Row],[29+]]-Points[[#This Row],[30+]]</f>
        <v>3.2810000000000006E-2</v>
      </c>
      <c r="BH166" s="5">
        <f>Points[[#This Row],[30+]]-Points[[#This Row],[31+]]</f>
        <v>2.5210000000000003E-2</v>
      </c>
      <c r="BI166" s="5">
        <f>Points[[#This Row],[31+]]-Points[[#This Row],[32+]]</f>
        <v>1.8689999999999998E-2</v>
      </c>
      <c r="BJ166" s="5">
        <f>Points[[#This Row],[32+]]-Points[[#This Row],[33+]]</f>
        <v>1.3359999999999997E-2</v>
      </c>
      <c r="BK166" s="5">
        <f>Points[[#This Row],[33+]]-Points[[#This Row],[34+]]</f>
        <v>9.2200000000000025E-3</v>
      </c>
      <c r="BL166" s="5">
        <f>Points[[#This Row],[34+]]-Points[[#This Row],[35+]]</f>
        <v>5.8799999999999981E-3</v>
      </c>
      <c r="BM166" s="5">
        <f>Points[[#This Row],[35+]]-Points[[#This Row],[40+]]</f>
        <v>9.3600000000000003E-3</v>
      </c>
      <c r="BN166" s="5">
        <f>Points[[#This Row],[40+]]-Points[[#This Row],[45+]]</f>
        <v>5.4000000000000001E-4</v>
      </c>
    </row>
    <row r="167" spans="1:66" x14ac:dyDescent="0.25">
      <c r="A167" s="10">
        <v>22400727</v>
      </c>
      <c r="B167" s="4" t="s">
        <v>104</v>
      </c>
      <c r="C167" s="4" t="s">
        <v>105</v>
      </c>
      <c r="D167" s="11">
        <v>0.91666666666666663</v>
      </c>
      <c r="E167" s="6" t="str">
        <f>HYPERLINK("https://www.nba.com/stats/player/1628368/boxscores-traditional", "De'Aaron Fox")</f>
        <v>De'Aaron Fox</v>
      </c>
      <c r="F167">
        <v>20</v>
      </c>
      <c r="G167" s="4">
        <v>5.4039999999999999</v>
      </c>
      <c r="H167" s="3">
        <v>0.98678999999999994</v>
      </c>
      <c r="I167" s="3">
        <v>0.97931999999999997</v>
      </c>
      <c r="J167" s="3">
        <v>0.96784000000000003</v>
      </c>
      <c r="K167" s="3">
        <v>0.95254000000000005</v>
      </c>
      <c r="L167" s="3">
        <v>0.93056000000000005</v>
      </c>
      <c r="M167" s="3">
        <v>0.9032</v>
      </c>
      <c r="N167" s="3">
        <v>0.86650000000000005</v>
      </c>
      <c r="O167" s="3">
        <v>0.82381000000000004</v>
      </c>
      <c r="P167" s="3">
        <v>0.77034999999999998</v>
      </c>
      <c r="Q167" s="3">
        <v>0.71226</v>
      </c>
      <c r="R167" s="3">
        <v>0.64431000000000005</v>
      </c>
      <c r="S167" s="3">
        <v>0.57535000000000003</v>
      </c>
      <c r="T167" s="3">
        <v>0.5</v>
      </c>
      <c r="U167" s="3">
        <v>0.42465000000000003</v>
      </c>
      <c r="V167" s="3">
        <v>0.35569000000000001</v>
      </c>
      <c r="W167" s="3">
        <v>0.28774</v>
      </c>
      <c r="X167" s="3">
        <v>0.22964999999999999</v>
      </c>
      <c r="Y167" s="3">
        <v>0.17619000000000001</v>
      </c>
      <c r="Z167" s="3">
        <v>0.13350000000000001</v>
      </c>
      <c r="AA167" s="3">
        <v>9.6799999999999997E-2</v>
      </c>
      <c r="AB167" s="3">
        <v>6.9440000000000002E-2</v>
      </c>
      <c r="AC167" s="3">
        <v>4.7460000000000002E-2</v>
      </c>
      <c r="AD167" s="3">
        <v>3.2160000000000001E-2</v>
      </c>
      <c r="AE167" s="3">
        <v>2.068E-2</v>
      </c>
      <c r="AF167" s="3">
        <v>1.321E-2</v>
      </c>
      <c r="AG167" s="3">
        <v>7.9799999999999992E-3</v>
      </c>
      <c r="AH167" s="3">
        <v>4.7999999999999996E-3</v>
      </c>
      <c r="AI167" s="3">
        <v>2.7200000000000002E-3</v>
      </c>
      <c r="AJ167" s="3">
        <v>1.1E-4</v>
      </c>
      <c r="AK167" s="3">
        <v>0</v>
      </c>
      <c r="AL167" s="5">
        <f>Points[[#This Row],[8+]]-Points[[#This Row],[9+]]</f>
        <v>7.4699999999999767E-3</v>
      </c>
      <c r="AM167" s="5">
        <f>Points[[#This Row],[9+]]-Points[[#This Row],[10+]]</f>
        <v>1.1479999999999935E-2</v>
      </c>
      <c r="AN167" s="5">
        <f>Points[[#This Row],[10+]]-Points[[#This Row],[11+]]</f>
        <v>1.529999999999998E-2</v>
      </c>
      <c r="AO167" s="5">
        <f>Points[[#This Row],[11+]]-Points[[#This Row],[12+]]</f>
        <v>2.198E-2</v>
      </c>
      <c r="AP167" s="5">
        <f>Points[[#This Row],[12+]]-Points[[#This Row],[13+]]</f>
        <v>2.7360000000000051E-2</v>
      </c>
      <c r="AQ167" s="5">
        <f>Points[[#This Row],[13+]]-Points[[#This Row],[14+]]</f>
        <v>3.6699999999999955E-2</v>
      </c>
      <c r="AR167" s="5">
        <f>Points[[#This Row],[14+]]-Points[[#This Row],[15+]]</f>
        <v>4.2690000000000006E-2</v>
      </c>
      <c r="AS167" s="5">
        <f>Points[[#This Row],[15+]]-Points[[#This Row],[16+]]</f>
        <v>5.3460000000000063E-2</v>
      </c>
      <c r="AT167" s="5">
        <f>Points[[#This Row],[16+]]-Points[[#This Row],[17+]]</f>
        <v>5.8089999999999975E-2</v>
      </c>
      <c r="AU167" s="5">
        <f>Points[[#This Row],[17+]]-Points[[#This Row],[18+]]</f>
        <v>6.7949999999999955E-2</v>
      </c>
      <c r="AV167" s="5">
        <f>Points[[#This Row],[18+]]-Points[[#This Row],[19+]]</f>
        <v>6.8960000000000021E-2</v>
      </c>
      <c r="AW167" s="5">
        <f>Points[[#This Row],[19+]]-Points[[#This Row],[20+]]</f>
        <v>7.5350000000000028E-2</v>
      </c>
      <c r="AX167" s="5">
        <f>Points[[#This Row],[20+]]-Points[[#This Row],[21+]]</f>
        <v>7.5349999999999973E-2</v>
      </c>
      <c r="AY167" s="5">
        <f>Points[[#This Row],[21+]]-Points[[#This Row],[22+]]</f>
        <v>6.8960000000000021E-2</v>
      </c>
      <c r="AZ167" s="5">
        <f>Points[[#This Row],[22+]]-Points[[#This Row],[23+]]</f>
        <v>6.795000000000001E-2</v>
      </c>
      <c r="BA167" s="5">
        <f>Points[[#This Row],[23+]]-Points[[#This Row],[24+]]</f>
        <v>5.8090000000000003E-2</v>
      </c>
      <c r="BB167" s="5">
        <f>Points[[#This Row],[24+]]-Points[[#This Row],[25+]]</f>
        <v>5.345999999999998E-2</v>
      </c>
      <c r="BC167" s="5">
        <f>Points[[#This Row],[25+]]-Points[[#This Row],[26+]]</f>
        <v>4.2690000000000006E-2</v>
      </c>
      <c r="BD167" s="5">
        <f>Points[[#This Row],[26+]]-Points[[#This Row],[27+]]</f>
        <v>3.670000000000001E-2</v>
      </c>
      <c r="BE167" s="5">
        <f>Points[[#This Row],[27+]]-Points[[#This Row],[28+]]</f>
        <v>2.7359999999999995E-2</v>
      </c>
      <c r="BF167" s="5">
        <f>Points[[#This Row],[28+]]-Points[[#This Row],[29+]]</f>
        <v>2.198E-2</v>
      </c>
      <c r="BG167" s="5">
        <f>Points[[#This Row],[29+]]-Points[[#This Row],[30+]]</f>
        <v>1.5300000000000001E-2</v>
      </c>
      <c r="BH167" s="5">
        <f>Points[[#This Row],[30+]]-Points[[#This Row],[31+]]</f>
        <v>1.1480000000000001E-2</v>
      </c>
      <c r="BI167" s="5">
        <f>Points[[#This Row],[31+]]-Points[[#This Row],[32+]]</f>
        <v>7.4700000000000009E-3</v>
      </c>
      <c r="BJ167" s="5">
        <f>Points[[#This Row],[32+]]-Points[[#This Row],[33+]]</f>
        <v>5.2300000000000003E-3</v>
      </c>
      <c r="BK167" s="5">
        <f>Points[[#This Row],[33+]]-Points[[#This Row],[34+]]</f>
        <v>3.1799999999999997E-3</v>
      </c>
      <c r="BL167" s="5">
        <f>Points[[#This Row],[34+]]-Points[[#This Row],[35+]]</f>
        <v>2.0799999999999994E-3</v>
      </c>
      <c r="BM167" s="5">
        <f>Points[[#This Row],[35+]]-Points[[#This Row],[40+]]</f>
        <v>2.6100000000000003E-3</v>
      </c>
      <c r="BN167" s="5">
        <f>Points[[#This Row],[40+]]-Points[[#This Row],[45+]]</f>
        <v>1.1E-4</v>
      </c>
    </row>
    <row r="168" spans="1:66" x14ac:dyDescent="0.25">
      <c r="A168" s="10">
        <v>22400727</v>
      </c>
      <c r="B168" s="4" t="s">
        <v>104</v>
      </c>
      <c r="C168" s="4" t="s">
        <v>105</v>
      </c>
      <c r="D168" s="11">
        <v>0.91666666666666663</v>
      </c>
      <c r="E168" s="6" t="str">
        <f>HYPERLINK("https://www.nba.com/stats/player/1627734/boxscores-traditional", "Domantas Sabonis")</f>
        <v>Domantas Sabonis</v>
      </c>
      <c r="F168">
        <v>17.8</v>
      </c>
      <c r="G168" s="4">
        <v>4.5339999999999998</v>
      </c>
      <c r="H168" s="3">
        <v>0.98460999999999999</v>
      </c>
      <c r="I168" s="3">
        <v>0.97380999999999995</v>
      </c>
      <c r="J168" s="3">
        <v>0.95728000000000002</v>
      </c>
      <c r="K168" s="3">
        <v>0.93318999999999996</v>
      </c>
      <c r="L168" s="3">
        <v>0.89973000000000003</v>
      </c>
      <c r="M168" s="3">
        <v>0.85543000000000002</v>
      </c>
      <c r="N168" s="3">
        <v>0.79954999999999998</v>
      </c>
      <c r="O168" s="3">
        <v>0.73236999999999997</v>
      </c>
      <c r="P168" s="3">
        <v>0.65542</v>
      </c>
      <c r="Q168" s="3">
        <v>0.57142000000000004</v>
      </c>
      <c r="R168" s="3">
        <v>0.48404999999999998</v>
      </c>
      <c r="S168" s="3">
        <v>0.39743000000000001</v>
      </c>
      <c r="T168" s="3">
        <v>0.31207000000000001</v>
      </c>
      <c r="U168" s="3">
        <v>0.23885000000000001</v>
      </c>
      <c r="V168" s="3">
        <v>0.17619000000000001</v>
      </c>
      <c r="W168" s="3">
        <v>0.12506999999999999</v>
      </c>
      <c r="X168" s="3">
        <v>8.5339999999999999E-2</v>
      </c>
      <c r="Y168" s="3">
        <v>5.5919999999999997E-2</v>
      </c>
      <c r="Z168" s="3">
        <v>3.5150000000000001E-2</v>
      </c>
      <c r="AA168" s="3">
        <v>2.1180000000000001E-2</v>
      </c>
      <c r="AB168" s="3">
        <v>1.222E-2</v>
      </c>
      <c r="AC168" s="3">
        <v>6.7600000000000004E-3</v>
      </c>
      <c r="AD168" s="3">
        <v>3.5699999999999998E-3</v>
      </c>
      <c r="AE168" s="3">
        <v>1.81E-3</v>
      </c>
      <c r="AF168" s="3">
        <v>8.7000000000000001E-4</v>
      </c>
      <c r="AG168" s="3">
        <v>4.0000000000000002E-4</v>
      </c>
      <c r="AH168" s="3">
        <v>1.8000000000000001E-4</v>
      </c>
      <c r="AI168" s="3">
        <v>8.0000000000000007E-5</v>
      </c>
      <c r="AJ168" s="3">
        <v>0</v>
      </c>
      <c r="AK168" s="3">
        <v>0</v>
      </c>
      <c r="AL168" s="5">
        <f>Points[[#This Row],[8+]]-Points[[#This Row],[9+]]</f>
        <v>1.0800000000000032E-2</v>
      </c>
      <c r="AM168" s="5">
        <f>Points[[#This Row],[9+]]-Points[[#This Row],[10+]]</f>
        <v>1.6529999999999934E-2</v>
      </c>
      <c r="AN168" s="5">
        <f>Points[[#This Row],[10+]]-Points[[#This Row],[11+]]</f>
        <v>2.4090000000000056E-2</v>
      </c>
      <c r="AO168" s="5">
        <f>Points[[#This Row],[11+]]-Points[[#This Row],[12+]]</f>
        <v>3.3459999999999934E-2</v>
      </c>
      <c r="AP168" s="5">
        <f>Points[[#This Row],[12+]]-Points[[#This Row],[13+]]</f>
        <v>4.4300000000000006E-2</v>
      </c>
      <c r="AQ168" s="5">
        <f>Points[[#This Row],[13+]]-Points[[#This Row],[14+]]</f>
        <v>5.5880000000000041E-2</v>
      </c>
      <c r="AR168" s="5">
        <f>Points[[#This Row],[14+]]-Points[[#This Row],[15+]]</f>
        <v>6.7180000000000017E-2</v>
      </c>
      <c r="AS168" s="5">
        <f>Points[[#This Row],[15+]]-Points[[#This Row],[16+]]</f>
        <v>7.6949999999999963E-2</v>
      </c>
      <c r="AT168" s="5">
        <f>Points[[#This Row],[16+]]-Points[[#This Row],[17+]]</f>
        <v>8.3999999999999964E-2</v>
      </c>
      <c r="AU168" s="5">
        <f>Points[[#This Row],[17+]]-Points[[#This Row],[18+]]</f>
        <v>8.7370000000000059E-2</v>
      </c>
      <c r="AV168" s="5">
        <f>Points[[#This Row],[18+]]-Points[[#This Row],[19+]]</f>
        <v>8.6619999999999975E-2</v>
      </c>
      <c r="AW168" s="5">
        <f>Points[[#This Row],[19+]]-Points[[#This Row],[20+]]</f>
        <v>8.5359999999999991E-2</v>
      </c>
      <c r="AX168" s="5">
        <f>Points[[#This Row],[20+]]-Points[[#This Row],[21+]]</f>
        <v>7.3220000000000007E-2</v>
      </c>
      <c r="AY168" s="5">
        <f>Points[[#This Row],[21+]]-Points[[#This Row],[22+]]</f>
        <v>6.2659999999999993E-2</v>
      </c>
      <c r="AZ168" s="5">
        <f>Points[[#This Row],[22+]]-Points[[#This Row],[23+]]</f>
        <v>5.1120000000000027E-2</v>
      </c>
      <c r="BA168" s="5">
        <f>Points[[#This Row],[23+]]-Points[[#This Row],[24+]]</f>
        <v>3.9729999999999988E-2</v>
      </c>
      <c r="BB168" s="5">
        <f>Points[[#This Row],[24+]]-Points[[#This Row],[25+]]</f>
        <v>2.9420000000000002E-2</v>
      </c>
      <c r="BC168" s="5">
        <f>Points[[#This Row],[25+]]-Points[[#This Row],[26+]]</f>
        <v>2.0769999999999997E-2</v>
      </c>
      <c r="BD168" s="5">
        <f>Points[[#This Row],[26+]]-Points[[#This Row],[27+]]</f>
        <v>1.397E-2</v>
      </c>
      <c r="BE168" s="5">
        <f>Points[[#This Row],[27+]]-Points[[#This Row],[28+]]</f>
        <v>8.9600000000000009E-3</v>
      </c>
      <c r="BF168" s="5">
        <f>Points[[#This Row],[28+]]-Points[[#This Row],[29+]]</f>
        <v>5.4599999999999996E-3</v>
      </c>
      <c r="BG168" s="5">
        <f>Points[[#This Row],[29+]]-Points[[#This Row],[30+]]</f>
        <v>3.1900000000000006E-3</v>
      </c>
      <c r="BH168" s="5">
        <f>Points[[#This Row],[30+]]-Points[[#This Row],[31+]]</f>
        <v>1.7599999999999998E-3</v>
      </c>
      <c r="BI168" s="5">
        <f>Points[[#This Row],[31+]]-Points[[#This Row],[32+]]</f>
        <v>9.3999999999999997E-4</v>
      </c>
      <c r="BJ168" s="5">
        <f>Points[[#This Row],[32+]]-Points[[#This Row],[33+]]</f>
        <v>4.6999999999999999E-4</v>
      </c>
      <c r="BK168" s="5">
        <f>Points[[#This Row],[33+]]-Points[[#This Row],[34+]]</f>
        <v>2.2000000000000001E-4</v>
      </c>
      <c r="BL168" s="5">
        <f>Points[[#This Row],[34+]]-Points[[#This Row],[35+]]</f>
        <v>1E-4</v>
      </c>
      <c r="BM168" s="5">
        <f>Points[[#This Row],[35+]]-Points[[#This Row],[40+]]</f>
        <v>8.0000000000000007E-5</v>
      </c>
      <c r="BN168" s="5">
        <f>Points[[#This Row],[40+]]-Points[[#This Row],[45+]]</f>
        <v>0</v>
      </c>
    </row>
    <row r="169" spans="1:66" x14ac:dyDescent="0.25">
      <c r="A169" s="10">
        <v>22400727</v>
      </c>
      <c r="B169" s="4" t="s">
        <v>104</v>
      </c>
      <c r="C169" s="4" t="s">
        <v>105</v>
      </c>
      <c r="D169" s="11">
        <v>0.91666666666666663</v>
      </c>
      <c r="E169" s="6" t="str">
        <f>HYPERLINK("https://www.nba.com/stats/player/201942/boxscores-traditional", "DeMar DeRozan")</f>
        <v>DeMar DeRozan</v>
      </c>
      <c r="F169">
        <v>20.8</v>
      </c>
      <c r="G169" s="4">
        <v>6.1449999999999996</v>
      </c>
      <c r="H169" s="3">
        <v>0.98124</v>
      </c>
      <c r="I169" s="3">
        <v>0.97257000000000005</v>
      </c>
      <c r="J169" s="3">
        <v>0.96079999999999999</v>
      </c>
      <c r="K169" s="3">
        <v>0.94408000000000003</v>
      </c>
      <c r="L169" s="3">
        <v>0.92364000000000002</v>
      </c>
      <c r="M169" s="3">
        <v>0.89795999999999998</v>
      </c>
      <c r="N169" s="3">
        <v>0.86650000000000005</v>
      </c>
      <c r="O169" s="3">
        <v>0.82638999999999996</v>
      </c>
      <c r="P169" s="3">
        <v>0.7823</v>
      </c>
      <c r="Q169" s="3">
        <v>0.73236999999999997</v>
      </c>
      <c r="R169" s="3">
        <v>0.67723999999999995</v>
      </c>
      <c r="S169" s="3">
        <v>0.61409000000000002</v>
      </c>
      <c r="T169" s="3">
        <v>0.55171999999999999</v>
      </c>
      <c r="U169" s="3">
        <v>0.48803000000000002</v>
      </c>
      <c r="V169" s="3">
        <v>0.42074</v>
      </c>
      <c r="W169" s="3">
        <v>0.35942000000000002</v>
      </c>
      <c r="X169" s="3">
        <v>0.30153000000000002</v>
      </c>
      <c r="Y169" s="3">
        <v>0.24825</v>
      </c>
      <c r="Z169" s="3">
        <v>0.19766</v>
      </c>
      <c r="AA169" s="3">
        <v>0.15625</v>
      </c>
      <c r="AB169" s="3">
        <v>0.121</v>
      </c>
      <c r="AC169" s="3">
        <v>9.1759999999999994E-2</v>
      </c>
      <c r="AD169" s="3">
        <v>6.6809999999999994E-2</v>
      </c>
      <c r="AE169" s="3">
        <v>4.8460000000000003E-2</v>
      </c>
      <c r="AF169" s="3">
        <v>3.4380000000000001E-2</v>
      </c>
      <c r="AG169" s="3">
        <v>2.3300000000000001E-2</v>
      </c>
      <c r="AH169" s="3">
        <v>1.5779999999999999E-2</v>
      </c>
      <c r="AI169" s="3">
        <v>1.044E-2</v>
      </c>
      <c r="AJ169" s="3">
        <v>8.9999999999999998E-4</v>
      </c>
      <c r="AK169" s="3">
        <v>4.0000000000000003E-5</v>
      </c>
      <c r="AL169" s="5">
        <f>Points[[#This Row],[8+]]-Points[[#This Row],[9+]]</f>
        <v>8.6699999999999555E-3</v>
      </c>
      <c r="AM169" s="5">
        <f>Points[[#This Row],[9+]]-Points[[#This Row],[10+]]</f>
        <v>1.1770000000000058E-2</v>
      </c>
      <c r="AN169" s="5">
        <f>Points[[#This Row],[10+]]-Points[[#This Row],[11+]]</f>
        <v>1.6719999999999957E-2</v>
      </c>
      <c r="AO169" s="5">
        <f>Points[[#This Row],[11+]]-Points[[#This Row],[12+]]</f>
        <v>2.0440000000000014E-2</v>
      </c>
      <c r="AP169" s="5">
        <f>Points[[#This Row],[12+]]-Points[[#This Row],[13+]]</f>
        <v>2.5680000000000036E-2</v>
      </c>
      <c r="AQ169" s="5">
        <f>Points[[#This Row],[13+]]-Points[[#This Row],[14+]]</f>
        <v>3.1459999999999932E-2</v>
      </c>
      <c r="AR169" s="5">
        <f>Points[[#This Row],[14+]]-Points[[#This Row],[15+]]</f>
        <v>4.011000000000009E-2</v>
      </c>
      <c r="AS169" s="5">
        <f>Points[[#This Row],[15+]]-Points[[#This Row],[16+]]</f>
        <v>4.4089999999999963E-2</v>
      </c>
      <c r="AT169" s="5">
        <f>Points[[#This Row],[16+]]-Points[[#This Row],[17+]]</f>
        <v>4.993000000000003E-2</v>
      </c>
      <c r="AU169" s="5">
        <f>Points[[#This Row],[17+]]-Points[[#This Row],[18+]]</f>
        <v>5.5130000000000012E-2</v>
      </c>
      <c r="AV169" s="5">
        <f>Points[[#This Row],[18+]]-Points[[#This Row],[19+]]</f>
        <v>6.3149999999999928E-2</v>
      </c>
      <c r="AW169" s="5">
        <f>Points[[#This Row],[19+]]-Points[[#This Row],[20+]]</f>
        <v>6.2370000000000037E-2</v>
      </c>
      <c r="AX169" s="5">
        <f>Points[[#This Row],[20+]]-Points[[#This Row],[21+]]</f>
        <v>6.3689999999999969E-2</v>
      </c>
      <c r="AY169" s="5">
        <f>Points[[#This Row],[21+]]-Points[[#This Row],[22+]]</f>
        <v>6.7290000000000016E-2</v>
      </c>
      <c r="AZ169" s="5">
        <f>Points[[#This Row],[22+]]-Points[[#This Row],[23+]]</f>
        <v>6.1319999999999986E-2</v>
      </c>
      <c r="BA169" s="5">
        <f>Points[[#This Row],[23+]]-Points[[#This Row],[24+]]</f>
        <v>5.7889999999999997E-2</v>
      </c>
      <c r="BB169" s="5">
        <f>Points[[#This Row],[24+]]-Points[[#This Row],[25+]]</f>
        <v>5.3280000000000022E-2</v>
      </c>
      <c r="BC169" s="5">
        <f>Points[[#This Row],[25+]]-Points[[#This Row],[26+]]</f>
        <v>5.0589999999999996E-2</v>
      </c>
      <c r="BD169" s="5">
        <f>Points[[#This Row],[26+]]-Points[[#This Row],[27+]]</f>
        <v>4.1410000000000002E-2</v>
      </c>
      <c r="BE169" s="5">
        <f>Points[[#This Row],[27+]]-Points[[#This Row],[28+]]</f>
        <v>3.5250000000000004E-2</v>
      </c>
      <c r="BF169" s="5">
        <f>Points[[#This Row],[28+]]-Points[[#This Row],[29+]]</f>
        <v>2.9240000000000002E-2</v>
      </c>
      <c r="BG169" s="5">
        <f>Points[[#This Row],[29+]]-Points[[#This Row],[30+]]</f>
        <v>2.495E-2</v>
      </c>
      <c r="BH169" s="5">
        <f>Points[[#This Row],[30+]]-Points[[#This Row],[31+]]</f>
        <v>1.8349999999999991E-2</v>
      </c>
      <c r="BI169" s="5">
        <f>Points[[#This Row],[31+]]-Points[[#This Row],[32+]]</f>
        <v>1.4080000000000002E-2</v>
      </c>
      <c r="BJ169" s="5">
        <f>Points[[#This Row],[32+]]-Points[[#This Row],[33+]]</f>
        <v>1.108E-2</v>
      </c>
      <c r="BK169" s="5">
        <f>Points[[#This Row],[33+]]-Points[[#This Row],[34+]]</f>
        <v>7.5200000000000024E-3</v>
      </c>
      <c r="BL169" s="5">
        <f>Points[[#This Row],[34+]]-Points[[#This Row],[35+]]</f>
        <v>5.3399999999999993E-3</v>
      </c>
      <c r="BM169" s="5">
        <f>Points[[#This Row],[35+]]-Points[[#This Row],[40+]]</f>
        <v>9.5399999999999999E-3</v>
      </c>
      <c r="BN169" s="5">
        <f>Points[[#This Row],[40+]]-Points[[#This Row],[45+]]</f>
        <v>8.5999999999999998E-4</v>
      </c>
    </row>
    <row r="170" spans="1:66" x14ac:dyDescent="0.25">
      <c r="A170" s="10">
        <v>22400727</v>
      </c>
      <c r="B170" s="4" t="s">
        <v>104</v>
      </c>
      <c r="C170" s="4" t="s">
        <v>105</v>
      </c>
      <c r="D170" s="11">
        <v>0.91666666666666663</v>
      </c>
      <c r="E170" s="6" t="str">
        <f>HYPERLINK("https://www.nba.com/stats/player/1631099/boxscores-traditional", "Keegan Murray")</f>
        <v>Keegan Murray</v>
      </c>
      <c r="F170">
        <v>14.2</v>
      </c>
      <c r="G170" s="4">
        <v>3.544</v>
      </c>
      <c r="H170" s="3">
        <v>0.95994000000000002</v>
      </c>
      <c r="I170" s="3">
        <v>0.92922000000000005</v>
      </c>
      <c r="J170" s="3">
        <v>0.88297999999999999</v>
      </c>
      <c r="K170" s="3">
        <v>0.81594</v>
      </c>
      <c r="L170" s="3">
        <v>0.73236999999999997</v>
      </c>
      <c r="M170" s="3">
        <v>0.63307000000000002</v>
      </c>
      <c r="N170" s="3">
        <v>0.52392000000000005</v>
      </c>
      <c r="O170" s="3">
        <v>0.40905000000000002</v>
      </c>
      <c r="P170" s="3">
        <v>0.30503000000000002</v>
      </c>
      <c r="Q170" s="3">
        <v>0.21476000000000001</v>
      </c>
      <c r="R170" s="3">
        <v>0.14230999999999999</v>
      </c>
      <c r="S170" s="3">
        <v>8.8510000000000005E-2</v>
      </c>
      <c r="T170" s="3">
        <v>5.0500000000000003E-2</v>
      </c>
      <c r="U170" s="3">
        <v>2.743E-2</v>
      </c>
      <c r="V170" s="3">
        <v>1.3899999999999999E-2</v>
      </c>
      <c r="W170" s="3">
        <v>6.5700000000000003E-3</v>
      </c>
      <c r="X170" s="3">
        <v>2.8E-3</v>
      </c>
      <c r="Y170" s="3">
        <v>1.14E-3</v>
      </c>
      <c r="Z170" s="3">
        <v>4.2999999999999999E-4</v>
      </c>
      <c r="AA170" s="3">
        <v>1.4999999999999999E-4</v>
      </c>
      <c r="AB170" s="3">
        <v>5.0000000000000002E-5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5">
        <f>Points[[#This Row],[8+]]-Points[[#This Row],[9+]]</f>
        <v>3.071999999999997E-2</v>
      </c>
      <c r="AM170" s="5">
        <f>Points[[#This Row],[9+]]-Points[[#This Row],[10+]]</f>
        <v>4.6240000000000059E-2</v>
      </c>
      <c r="AN170" s="5">
        <f>Points[[#This Row],[10+]]-Points[[#This Row],[11+]]</f>
        <v>6.7039999999999988E-2</v>
      </c>
      <c r="AO170" s="5">
        <f>Points[[#This Row],[11+]]-Points[[#This Row],[12+]]</f>
        <v>8.3570000000000033E-2</v>
      </c>
      <c r="AP170" s="5">
        <f>Points[[#This Row],[12+]]-Points[[#This Row],[13+]]</f>
        <v>9.9299999999999944E-2</v>
      </c>
      <c r="AQ170" s="5">
        <f>Points[[#This Row],[13+]]-Points[[#This Row],[14+]]</f>
        <v>0.10914999999999997</v>
      </c>
      <c r="AR170" s="5">
        <f>Points[[#This Row],[14+]]-Points[[#This Row],[15+]]</f>
        <v>0.11487000000000003</v>
      </c>
      <c r="AS170" s="5">
        <f>Points[[#This Row],[15+]]-Points[[#This Row],[16+]]</f>
        <v>0.10402</v>
      </c>
      <c r="AT170" s="5">
        <f>Points[[#This Row],[16+]]-Points[[#This Row],[17+]]</f>
        <v>9.0270000000000017E-2</v>
      </c>
      <c r="AU170" s="5">
        <f>Points[[#This Row],[17+]]-Points[[#This Row],[18+]]</f>
        <v>7.2450000000000014E-2</v>
      </c>
      <c r="AV170" s="5">
        <f>Points[[#This Row],[18+]]-Points[[#This Row],[19+]]</f>
        <v>5.3799999999999987E-2</v>
      </c>
      <c r="AW170" s="5">
        <f>Points[[#This Row],[19+]]-Points[[#This Row],[20+]]</f>
        <v>3.8010000000000002E-2</v>
      </c>
      <c r="AX170" s="5">
        <f>Points[[#This Row],[20+]]-Points[[#This Row],[21+]]</f>
        <v>2.3070000000000004E-2</v>
      </c>
      <c r="AY170" s="5">
        <f>Points[[#This Row],[21+]]-Points[[#This Row],[22+]]</f>
        <v>1.353E-2</v>
      </c>
      <c r="AZ170" s="5">
        <f>Points[[#This Row],[22+]]-Points[[#This Row],[23+]]</f>
        <v>7.3299999999999988E-3</v>
      </c>
      <c r="BA170" s="5">
        <f>Points[[#This Row],[23+]]-Points[[#This Row],[24+]]</f>
        <v>3.7700000000000003E-3</v>
      </c>
      <c r="BB170" s="5">
        <f>Points[[#This Row],[24+]]-Points[[#This Row],[25+]]</f>
        <v>1.66E-3</v>
      </c>
      <c r="BC170" s="5">
        <f>Points[[#This Row],[25+]]-Points[[#This Row],[26+]]</f>
        <v>7.0999999999999991E-4</v>
      </c>
      <c r="BD170" s="5">
        <f>Points[[#This Row],[26+]]-Points[[#This Row],[27+]]</f>
        <v>2.7999999999999998E-4</v>
      </c>
      <c r="BE170" s="5">
        <f>Points[[#This Row],[27+]]-Points[[#This Row],[28+]]</f>
        <v>9.9999999999999991E-5</v>
      </c>
      <c r="BF170" s="5">
        <f>Points[[#This Row],[28+]]-Points[[#This Row],[29+]]</f>
        <v>5.0000000000000002E-5</v>
      </c>
      <c r="BG170" s="5">
        <f>Points[[#This Row],[29+]]-Points[[#This Row],[30+]]</f>
        <v>0</v>
      </c>
      <c r="BH170" s="5">
        <f>Points[[#This Row],[30+]]-Points[[#This Row],[31+]]</f>
        <v>0</v>
      </c>
      <c r="BI170" s="5">
        <f>Points[[#This Row],[31+]]-Points[[#This Row],[32+]]</f>
        <v>0</v>
      </c>
      <c r="BJ170" s="5">
        <f>Points[[#This Row],[32+]]-Points[[#This Row],[33+]]</f>
        <v>0</v>
      </c>
      <c r="BK170" s="5">
        <f>Points[[#This Row],[33+]]-Points[[#This Row],[34+]]</f>
        <v>0</v>
      </c>
      <c r="BL170" s="5">
        <f>Points[[#This Row],[34+]]-Points[[#This Row],[35+]]</f>
        <v>0</v>
      </c>
      <c r="BM170" s="5">
        <f>Points[[#This Row],[35+]]-Points[[#This Row],[40+]]</f>
        <v>0</v>
      </c>
      <c r="BN170" s="5">
        <f>Points[[#This Row],[40+]]-Points[[#This Row],[45+]]</f>
        <v>0</v>
      </c>
    </row>
    <row r="171" spans="1:66" x14ac:dyDescent="0.25">
      <c r="A171" s="10">
        <v>22400727</v>
      </c>
      <c r="B171" s="4" t="s">
        <v>105</v>
      </c>
      <c r="C171" s="4" t="s">
        <v>104</v>
      </c>
      <c r="D171" s="11">
        <v>0.91666666666666663</v>
      </c>
      <c r="E171" s="6" t="str">
        <f>HYPERLINK("https://www.nba.com/stats/player/1630532/boxscores-traditional", "Franz Wagner")</f>
        <v>Franz Wagner</v>
      </c>
      <c r="F171">
        <v>28.6</v>
      </c>
      <c r="G171" s="4">
        <v>5.6779999999999999</v>
      </c>
      <c r="H171" s="3">
        <v>0.99985999999999997</v>
      </c>
      <c r="I171" s="3">
        <v>0.99972000000000005</v>
      </c>
      <c r="J171" s="3">
        <v>0.99948000000000004</v>
      </c>
      <c r="K171" s="3">
        <v>0.99902999999999997</v>
      </c>
      <c r="L171" s="3">
        <v>0.99824999999999997</v>
      </c>
      <c r="M171" s="3">
        <v>0.99702000000000002</v>
      </c>
      <c r="N171" s="3">
        <v>0.99492000000000003</v>
      </c>
      <c r="O171" s="3">
        <v>0.99180000000000001</v>
      </c>
      <c r="P171" s="3">
        <v>0.98678999999999994</v>
      </c>
      <c r="Q171" s="3">
        <v>0.97931999999999997</v>
      </c>
      <c r="R171" s="3">
        <v>0.96926000000000001</v>
      </c>
      <c r="S171" s="3">
        <v>0.95448999999999995</v>
      </c>
      <c r="T171" s="3">
        <v>0.93447999999999998</v>
      </c>
      <c r="U171" s="3">
        <v>0.90988000000000002</v>
      </c>
      <c r="V171" s="3">
        <v>0.87697999999999998</v>
      </c>
      <c r="W171" s="3">
        <v>0.83891000000000004</v>
      </c>
      <c r="X171" s="3">
        <v>0.79103000000000001</v>
      </c>
      <c r="Y171" s="3">
        <v>0.73565000000000003</v>
      </c>
      <c r="Z171" s="3">
        <v>0.67723999999999995</v>
      </c>
      <c r="AA171" s="3">
        <v>0.61026000000000002</v>
      </c>
      <c r="AB171" s="3">
        <v>0.54379999999999995</v>
      </c>
      <c r="AC171" s="3">
        <v>0.47210000000000002</v>
      </c>
      <c r="AD171" s="3">
        <v>0.40128999999999998</v>
      </c>
      <c r="AE171" s="3">
        <v>0.33723999999999998</v>
      </c>
      <c r="AF171" s="3">
        <v>0.27424999999999999</v>
      </c>
      <c r="AG171" s="3">
        <v>0.22065000000000001</v>
      </c>
      <c r="AH171" s="3">
        <v>0.17105999999999999</v>
      </c>
      <c r="AI171" s="3">
        <v>0.12923999999999999</v>
      </c>
      <c r="AJ171" s="3">
        <v>2.222E-2</v>
      </c>
      <c r="AK171" s="3">
        <v>1.9300000000000001E-3</v>
      </c>
      <c r="AL171" s="5">
        <f>Points[[#This Row],[8+]]-Points[[#This Row],[9+]]</f>
        <v>1.3999999999991797E-4</v>
      </c>
      <c r="AM171" s="5">
        <f>Points[[#This Row],[9+]]-Points[[#This Row],[10+]]</f>
        <v>2.4000000000001798E-4</v>
      </c>
      <c r="AN171" s="5">
        <f>Points[[#This Row],[10+]]-Points[[#This Row],[11+]]</f>
        <v>4.5000000000006146E-4</v>
      </c>
      <c r="AO171" s="5">
        <f>Points[[#This Row],[11+]]-Points[[#This Row],[12+]]</f>
        <v>7.8000000000000291E-4</v>
      </c>
      <c r="AP171" s="5">
        <f>Points[[#This Row],[12+]]-Points[[#This Row],[13+]]</f>
        <v>1.2299999999999534E-3</v>
      </c>
      <c r="AQ171" s="5">
        <f>Points[[#This Row],[13+]]-Points[[#This Row],[14+]]</f>
        <v>2.0999999999999908E-3</v>
      </c>
      <c r="AR171" s="5">
        <f>Points[[#This Row],[14+]]-Points[[#This Row],[15+]]</f>
        <v>3.1200000000000117E-3</v>
      </c>
      <c r="AS171" s="5">
        <f>Points[[#This Row],[15+]]-Points[[#This Row],[16+]]</f>
        <v>5.01000000000007E-3</v>
      </c>
      <c r="AT171" s="5">
        <f>Points[[#This Row],[16+]]-Points[[#This Row],[17+]]</f>
        <v>7.4699999999999767E-3</v>
      </c>
      <c r="AU171" s="5">
        <f>Points[[#This Row],[17+]]-Points[[#This Row],[18+]]</f>
        <v>1.0059999999999958E-2</v>
      </c>
      <c r="AV171" s="5">
        <f>Points[[#This Row],[18+]]-Points[[#This Row],[19+]]</f>
        <v>1.4770000000000061E-2</v>
      </c>
      <c r="AW171" s="5">
        <f>Points[[#This Row],[19+]]-Points[[#This Row],[20+]]</f>
        <v>2.0009999999999972E-2</v>
      </c>
      <c r="AX171" s="5">
        <f>Points[[#This Row],[20+]]-Points[[#This Row],[21+]]</f>
        <v>2.4599999999999955E-2</v>
      </c>
      <c r="AY171" s="5">
        <f>Points[[#This Row],[21+]]-Points[[#This Row],[22+]]</f>
        <v>3.290000000000004E-2</v>
      </c>
      <c r="AZ171" s="5">
        <f>Points[[#This Row],[22+]]-Points[[#This Row],[23+]]</f>
        <v>3.8069999999999937E-2</v>
      </c>
      <c r="BA171" s="5">
        <f>Points[[#This Row],[23+]]-Points[[#This Row],[24+]]</f>
        <v>4.7880000000000034E-2</v>
      </c>
      <c r="BB171" s="5">
        <f>Points[[#This Row],[24+]]-Points[[#This Row],[25+]]</f>
        <v>5.5379999999999985E-2</v>
      </c>
      <c r="BC171" s="5">
        <f>Points[[#This Row],[25+]]-Points[[#This Row],[26+]]</f>
        <v>5.8410000000000073E-2</v>
      </c>
      <c r="BD171" s="5">
        <f>Points[[#This Row],[26+]]-Points[[#This Row],[27+]]</f>
        <v>6.6979999999999928E-2</v>
      </c>
      <c r="BE171" s="5">
        <f>Points[[#This Row],[27+]]-Points[[#This Row],[28+]]</f>
        <v>6.6460000000000075E-2</v>
      </c>
      <c r="BF171" s="5">
        <f>Points[[#This Row],[28+]]-Points[[#This Row],[29+]]</f>
        <v>7.169999999999993E-2</v>
      </c>
      <c r="BG171" s="5">
        <f>Points[[#This Row],[29+]]-Points[[#This Row],[30+]]</f>
        <v>7.081000000000004E-2</v>
      </c>
      <c r="BH171" s="5">
        <f>Points[[#This Row],[30+]]-Points[[#This Row],[31+]]</f>
        <v>6.4049999999999996E-2</v>
      </c>
      <c r="BI171" s="5">
        <f>Points[[#This Row],[31+]]-Points[[#This Row],[32+]]</f>
        <v>6.298999999999999E-2</v>
      </c>
      <c r="BJ171" s="5">
        <f>Points[[#This Row],[32+]]-Points[[#This Row],[33+]]</f>
        <v>5.3599999999999981E-2</v>
      </c>
      <c r="BK171" s="5">
        <f>Points[[#This Row],[33+]]-Points[[#This Row],[34+]]</f>
        <v>4.9590000000000023E-2</v>
      </c>
      <c r="BL171" s="5">
        <f>Points[[#This Row],[34+]]-Points[[#This Row],[35+]]</f>
        <v>4.1819999999999996E-2</v>
      </c>
      <c r="BM171" s="5">
        <f>Points[[#This Row],[35+]]-Points[[#This Row],[40+]]</f>
        <v>0.10701999999999999</v>
      </c>
      <c r="BN171" s="5">
        <f>Points[[#This Row],[40+]]-Points[[#This Row],[45+]]</f>
        <v>2.0289999999999999E-2</v>
      </c>
    </row>
    <row r="172" spans="1:66" x14ac:dyDescent="0.25">
      <c r="A172" s="10">
        <v>22400727</v>
      </c>
      <c r="B172" s="4" t="s">
        <v>105</v>
      </c>
      <c r="C172" s="4" t="s">
        <v>104</v>
      </c>
      <c r="D172" s="11">
        <v>0.91666666666666663</v>
      </c>
      <c r="E172" s="6" t="str">
        <f>HYPERLINK("https://www.nba.com/stats/player/1630591/boxscores-traditional", "Jalen Suggs")</f>
        <v>Jalen Suggs</v>
      </c>
      <c r="F172">
        <v>20.8</v>
      </c>
      <c r="G172" s="4">
        <v>7.782</v>
      </c>
      <c r="H172" s="3">
        <v>0.94950000000000001</v>
      </c>
      <c r="I172" s="3">
        <v>0.93574000000000002</v>
      </c>
      <c r="J172" s="3">
        <v>0.91774</v>
      </c>
      <c r="K172" s="3">
        <v>0.89617000000000002</v>
      </c>
      <c r="L172" s="3">
        <v>0.87075999999999998</v>
      </c>
      <c r="M172" s="3">
        <v>0.84133999999999998</v>
      </c>
      <c r="N172" s="3">
        <v>0.80784999999999996</v>
      </c>
      <c r="O172" s="3">
        <v>0.77337</v>
      </c>
      <c r="P172" s="3">
        <v>0.73236999999999997</v>
      </c>
      <c r="Q172" s="3">
        <v>0.68793000000000004</v>
      </c>
      <c r="R172" s="3">
        <v>0.64058000000000004</v>
      </c>
      <c r="S172" s="3">
        <v>0.59094999999999998</v>
      </c>
      <c r="T172" s="3">
        <v>0.53983000000000003</v>
      </c>
      <c r="U172" s="3">
        <v>0.48803000000000002</v>
      </c>
      <c r="V172" s="3">
        <v>0.44037999999999999</v>
      </c>
      <c r="W172" s="3">
        <v>0.38973999999999998</v>
      </c>
      <c r="X172" s="3">
        <v>0.34089999999999998</v>
      </c>
      <c r="Y172" s="3">
        <v>0.29459999999999997</v>
      </c>
      <c r="Z172" s="3">
        <v>0.25142999999999999</v>
      </c>
      <c r="AA172" s="3">
        <v>0.21185999999999999</v>
      </c>
      <c r="AB172" s="3">
        <v>0.17619000000000001</v>
      </c>
      <c r="AC172" s="3">
        <v>0.14685999999999999</v>
      </c>
      <c r="AD172" s="3">
        <v>0.11899999999999999</v>
      </c>
      <c r="AE172" s="3">
        <v>9.5100000000000004E-2</v>
      </c>
      <c r="AF172" s="3">
        <v>7.4929999999999997E-2</v>
      </c>
      <c r="AG172" s="3">
        <v>5.8209999999999998E-2</v>
      </c>
      <c r="AH172" s="3">
        <v>4.4569999999999999E-2</v>
      </c>
      <c r="AI172" s="3">
        <v>3.4380000000000001E-2</v>
      </c>
      <c r="AJ172" s="3">
        <v>6.7600000000000004E-3</v>
      </c>
      <c r="AK172" s="3">
        <v>9.3999999999999997E-4</v>
      </c>
      <c r="AL172" s="5">
        <f>Points[[#This Row],[8+]]-Points[[#This Row],[9+]]</f>
        <v>1.3759999999999994E-2</v>
      </c>
      <c r="AM172" s="5">
        <f>Points[[#This Row],[9+]]-Points[[#This Row],[10+]]</f>
        <v>1.8000000000000016E-2</v>
      </c>
      <c r="AN172" s="5">
        <f>Points[[#This Row],[10+]]-Points[[#This Row],[11+]]</f>
        <v>2.1569999999999978E-2</v>
      </c>
      <c r="AO172" s="5">
        <f>Points[[#This Row],[11+]]-Points[[#This Row],[12+]]</f>
        <v>2.5410000000000044E-2</v>
      </c>
      <c r="AP172" s="5">
        <f>Points[[#This Row],[12+]]-Points[[#This Row],[13+]]</f>
        <v>2.9420000000000002E-2</v>
      </c>
      <c r="AQ172" s="5">
        <f>Points[[#This Row],[13+]]-Points[[#This Row],[14+]]</f>
        <v>3.349000000000002E-2</v>
      </c>
      <c r="AR172" s="5">
        <f>Points[[#This Row],[14+]]-Points[[#This Row],[15+]]</f>
        <v>3.4479999999999955E-2</v>
      </c>
      <c r="AS172" s="5">
        <f>Points[[#This Row],[15+]]-Points[[#This Row],[16+]]</f>
        <v>4.1000000000000036E-2</v>
      </c>
      <c r="AT172" s="5">
        <f>Points[[#This Row],[16+]]-Points[[#This Row],[17+]]</f>
        <v>4.4439999999999924E-2</v>
      </c>
      <c r="AU172" s="5">
        <f>Points[[#This Row],[17+]]-Points[[#This Row],[18+]]</f>
        <v>4.7350000000000003E-2</v>
      </c>
      <c r="AV172" s="5">
        <f>Points[[#This Row],[18+]]-Points[[#This Row],[19+]]</f>
        <v>4.9630000000000063E-2</v>
      </c>
      <c r="AW172" s="5">
        <f>Points[[#This Row],[19+]]-Points[[#This Row],[20+]]</f>
        <v>5.1119999999999943E-2</v>
      </c>
      <c r="AX172" s="5">
        <f>Points[[#This Row],[20+]]-Points[[#This Row],[21+]]</f>
        <v>5.1800000000000013E-2</v>
      </c>
      <c r="AY172" s="5">
        <f>Points[[#This Row],[21+]]-Points[[#This Row],[22+]]</f>
        <v>4.7650000000000026E-2</v>
      </c>
      <c r="AZ172" s="5">
        <f>Points[[#This Row],[22+]]-Points[[#This Row],[23+]]</f>
        <v>5.0640000000000018E-2</v>
      </c>
      <c r="BA172" s="5">
        <f>Points[[#This Row],[23+]]-Points[[#This Row],[24+]]</f>
        <v>4.8839999999999995E-2</v>
      </c>
      <c r="BB172" s="5">
        <f>Points[[#This Row],[24+]]-Points[[#This Row],[25+]]</f>
        <v>4.6300000000000008E-2</v>
      </c>
      <c r="BC172" s="5">
        <f>Points[[#This Row],[25+]]-Points[[#This Row],[26+]]</f>
        <v>4.3169999999999986E-2</v>
      </c>
      <c r="BD172" s="5">
        <f>Points[[#This Row],[26+]]-Points[[#This Row],[27+]]</f>
        <v>3.9569999999999994E-2</v>
      </c>
      <c r="BE172" s="5">
        <f>Points[[#This Row],[27+]]-Points[[#This Row],[28+]]</f>
        <v>3.566999999999998E-2</v>
      </c>
      <c r="BF172" s="5">
        <f>Points[[#This Row],[28+]]-Points[[#This Row],[29+]]</f>
        <v>2.9330000000000023E-2</v>
      </c>
      <c r="BG172" s="5">
        <f>Points[[#This Row],[29+]]-Points[[#This Row],[30+]]</f>
        <v>2.7859999999999996E-2</v>
      </c>
      <c r="BH172" s="5">
        <f>Points[[#This Row],[30+]]-Points[[#This Row],[31+]]</f>
        <v>2.3899999999999991E-2</v>
      </c>
      <c r="BI172" s="5">
        <f>Points[[#This Row],[31+]]-Points[[#This Row],[32+]]</f>
        <v>2.0170000000000007E-2</v>
      </c>
      <c r="BJ172" s="5">
        <f>Points[[#This Row],[32+]]-Points[[#This Row],[33+]]</f>
        <v>1.6719999999999999E-2</v>
      </c>
      <c r="BK172" s="5">
        <f>Points[[#This Row],[33+]]-Points[[#This Row],[34+]]</f>
        <v>1.3639999999999999E-2</v>
      </c>
      <c r="BL172" s="5">
        <f>Points[[#This Row],[34+]]-Points[[#This Row],[35+]]</f>
        <v>1.0189999999999998E-2</v>
      </c>
      <c r="BM172" s="5">
        <f>Points[[#This Row],[35+]]-Points[[#This Row],[40+]]</f>
        <v>2.7619999999999999E-2</v>
      </c>
      <c r="BN172" s="5">
        <f>Points[[#This Row],[40+]]-Points[[#This Row],[45+]]</f>
        <v>5.8200000000000005E-3</v>
      </c>
    </row>
    <row r="173" spans="1:66" x14ac:dyDescent="0.25">
      <c r="A173" s="10">
        <v>22400727</v>
      </c>
      <c r="B173" s="4" t="s">
        <v>105</v>
      </c>
      <c r="C173" s="4" t="s">
        <v>104</v>
      </c>
      <c r="D173" s="11">
        <v>0.91666666666666663</v>
      </c>
      <c r="E173" s="6" t="str">
        <f>HYPERLINK("https://www.nba.com/stats/player/1631094/boxscores-traditional", "Paolo Banchero")</f>
        <v>Paolo Banchero</v>
      </c>
      <c r="F173">
        <v>19.399999999999999</v>
      </c>
      <c r="G173" s="4">
        <v>7.4459999999999997</v>
      </c>
      <c r="H173" s="3">
        <v>0.93698999999999999</v>
      </c>
      <c r="I173" s="3">
        <v>0.91923999999999995</v>
      </c>
      <c r="J173" s="3">
        <v>0.89617000000000002</v>
      </c>
      <c r="K173" s="3">
        <v>0.87075999999999998</v>
      </c>
      <c r="L173" s="3">
        <v>0.83891000000000004</v>
      </c>
      <c r="M173" s="3">
        <v>0.80510999999999999</v>
      </c>
      <c r="N173" s="3">
        <v>0.76729999999999998</v>
      </c>
      <c r="O173" s="3">
        <v>0.72240000000000004</v>
      </c>
      <c r="P173" s="3">
        <v>0.67723999999999995</v>
      </c>
      <c r="Q173" s="3">
        <v>0.62551999999999996</v>
      </c>
      <c r="R173" s="3">
        <v>0.57535000000000003</v>
      </c>
      <c r="S173" s="3">
        <v>0.51993999999999996</v>
      </c>
      <c r="T173" s="3">
        <v>0.46811999999999998</v>
      </c>
      <c r="U173" s="3">
        <v>0.41682999999999998</v>
      </c>
      <c r="V173" s="3">
        <v>0.36316999999999999</v>
      </c>
      <c r="W173" s="3">
        <v>0.31561</v>
      </c>
      <c r="X173" s="3">
        <v>0.26762999999999998</v>
      </c>
      <c r="Y173" s="3">
        <v>0.22663</v>
      </c>
      <c r="Z173" s="3">
        <v>0.18673000000000001</v>
      </c>
      <c r="AA173" s="3">
        <v>0.15386</v>
      </c>
      <c r="AB173" s="3">
        <v>0.12506999999999999</v>
      </c>
      <c r="AC173" s="3">
        <v>9.8530000000000006E-2</v>
      </c>
      <c r="AD173" s="3">
        <v>7.7799999999999994E-2</v>
      </c>
      <c r="AE173" s="3">
        <v>5.9380000000000002E-2</v>
      </c>
      <c r="AF173" s="3">
        <v>4.5510000000000002E-2</v>
      </c>
      <c r="AG173" s="3">
        <v>3.3619999999999997E-2</v>
      </c>
      <c r="AH173" s="3">
        <v>2.5000000000000001E-2</v>
      </c>
      <c r="AI173" s="3">
        <v>1.7860000000000001E-2</v>
      </c>
      <c r="AJ173" s="3">
        <v>2.8E-3</v>
      </c>
      <c r="AK173" s="3">
        <v>2.9E-4</v>
      </c>
      <c r="AL173" s="5">
        <f>Points[[#This Row],[8+]]-Points[[#This Row],[9+]]</f>
        <v>1.7750000000000044E-2</v>
      </c>
      <c r="AM173" s="5">
        <f>Points[[#This Row],[9+]]-Points[[#This Row],[10+]]</f>
        <v>2.3069999999999924E-2</v>
      </c>
      <c r="AN173" s="5">
        <f>Points[[#This Row],[10+]]-Points[[#This Row],[11+]]</f>
        <v>2.5410000000000044E-2</v>
      </c>
      <c r="AO173" s="5">
        <f>Points[[#This Row],[11+]]-Points[[#This Row],[12+]]</f>
        <v>3.1849999999999934E-2</v>
      </c>
      <c r="AP173" s="5">
        <f>Points[[#This Row],[12+]]-Points[[#This Row],[13+]]</f>
        <v>3.3800000000000052E-2</v>
      </c>
      <c r="AQ173" s="5">
        <f>Points[[#This Row],[13+]]-Points[[#This Row],[14+]]</f>
        <v>3.781000000000001E-2</v>
      </c>
      <c r="AR173" s="5">
        <f>Points[[#This Row],[14+]]-Points[[#This Row],[15+]]</f>
        <v>4.489999999999994E-2</v>
      </c>
      <c r="AS173" s="5">
        <f>Points[[#This Row],[15+]]-Points[[#This Row],[16+]]</f>
        <v>4.5160000000000089E-2</v>
      </c>
      <c r="AT173" s="5">
        <f>Points[[#This Row],[16+]]-Points[[#This Row],[17+]]</f>
        <v>5.1719999999999988E-2</v>
      </c>
      <c r="AU173" s="5">
        <f>Points[[#This Row],[17+]]-Points[[#This Row],[18+]]</f>
        <v>5.0169999999999937E-2</v>
      </c>
      <c r="AV173" s="5">
        <f>Points[[#This Row],[18+]]-Points[[#This Row],[19+]]</f>
        <v>5.541000000000007E-2</v>
      </c>
      <c r="AW173" s="5">
        <f>Points[[#This Row],[19+]]-Points[[#This Row],[20+]]</f>
        <v>5.1819999999999977E-2</v>
      </c>
      <c r="AX173" s="5">
        <f>Points[[#This Row],[20+]]-Points[[#This Row],[21+]]</f>
        <v>5.1290000000000002E-2</v>
      </c>
      <c r="AY173" s="5">
        <f>Points[[#This Row],[21+]]-Points[[#This Row],[22+]]</f>
        <v>5.3659999999999985E-2</v>
      </c>
      <c r="AZ173" s="5">
        <f>Points[[#This Row],[22+]]-Points[[#This Row],[23+]]</f>
        <v>4.7559999999999991E-2</v>
      </c>
      <c r="BA173" s="5">
        <f>Points[[#This Row],[23+]]-Points[[#This Row],[24+]]</f>
        <v>4.7980000000000023E-2</v>
      </c>
      <c r="BB173" s="5">
        <f>Points[[#This Row],[24+]]-Points[[#This Row],[25+]]</f>
        <v>4.0999999999999981E-2</v>
      </c>
      <c r="BC173" s="5">
        <f>Points[[#This Row],[25+]]-Points[[#This Row],[26+]]</f>
        <v>3.9899999999999991E-2</v>
      </c>
      <c r="BD173" s="5">
        <f>Points[[#This Row],[26+]]-Points[[#This Row],[27+]]</f>
        <v>3.287000000000001E-2</v>
      </c>
      <c r="BE173" s="5">
        <f>Points[[#This Row],[27+]]-Points[[#This Row],[28+]]</f>
        <v>2.879000000000001E-2</v>
      </c>
      <c r="BF173" s="5">
        <f>Points[[#This Row],[28+]]-Points[[#This Row],[29+]]</f>
        <v>2.653999999999998E-2</v>
      </c>
      <c r="BG173" s="5">
        <f>Points[[#This Row],[29+]]-Points[[#This Row],[30+]]</f>
        <v>2.0730000000000012E-2</v>
      </c>
      <c r="BH173" s="5">
        <f>Points[[#This Row],[30+]]-Points[[#This Row],[31+]]</f>
        <v>1.8419999999999992E-2</v>
      </c>
      <c r="BI173" s="5">
        <f>Points[[#This Row],[31+]]-Points[[#This Row],[32+]]</f>
        <v>1.387E-2</v>
      </c>
      <c r="BJ173" s="5">
        <f>Points[[#This Row],[32+]]-Points[[#This Row],[33+]]</f>
        <v>1.1890000000000005E-2</v>
      </c>
      <c r="BK173" s="5">
        <f>Points[[#This Row],[33+]]-Points[[#This Row],[34+]]</f>
        <v>8.6199999999999957E-3</v>
      </c>
      <c r="BL173" s="5">
        <f>Points[[#This Row],[34+]]-Points[[#This Row],[35+]]</f>
        <v>7.1400000000000005E-3</v>
      </c>
      <c r="BM173" s="5">
        <f>Points[[#This Row],[35+]]-Points[[#This Row],[40+]]</f>
        <v>1.506E-2</v>
      </c>
      <c r="BN173" s="5">
        <f>Points[[#This Row],[40+]]-Points[[#This Row],[45+]]</f>
        <v>2.5100000000000001E-3</v>
      </c>
    </row>
    <row r="174" spans="1:66" x14ac:dyDescent="0.25">
      <c r="A174" s="10">
        <v>22400727</v>
      </c>
      <c r="B174" s="4" t="s">
        <v>105</v>
      </c>
      <c r="C174" s="4" t="s">
        <v>104</v>
      </c>
      <c r="D174" s="11">
        <v>0.91666666666666663</v>
      </c>
      <c r="E174" s="6" t="str">
        <f>HYPERLINK("https://www.nba.com/stats/player/1629021/boxscores-traditional", "Moritz Wagner")</f>
        <v>Moritz Wagner</v>
      </c>
      <c r="F174">
        <v>15.4</v>
      </c>
      <c r="G174" s="4">
        <v>8.3810000000000002</v>
      </c>
      <c r="H174" s="3">
        <v>0.81057000000000001</v>
      </c>
      <c r="I174" s="3">
        <v>0.77637</v>
      </c>
      <c r="J174" s="3">
        <v>0.73890999999999996</v>
      </c>
      <c r="K174" s="3">
        <v>0.69847000000000004</v>
      </c>
      <c r="L174" s="3">
        <v>0.65910000000000002</v>
      </c>
      <c r="M174" s="3">
        <v>0.61409000000000002</v>
      </c>
      <c r="N174" s="3">
        <v>0.56749000000000005</v>
      </c>
      <c r="O174" s="3">
        <v>0.51993999999999996</v>
      </c>
      <c r="P174" s="3">
        <v>0.47210000000000002</v>
      </c>
      <c r="Q174" s="3">
        <v>0.42465000000000003</v>
      </c>
      <c r="R174" s="3">
        <v>0.37828000000000001</v>
      </c>
      <c r="S174" s="3">
        <v>0.33360000000000001</v>
      </c>
      <c r="T174" s="3">
        <v>0.29115999999999997</v>
      </c>
      <c r="U174" s="3">
        <v>0.25142999999999999</v>
      </c>
      <c r="V174" s="3">
        <v>0.21476000000000001</v>
      </c>
      <c r="W174" s="3">
        <v>0.18140999999999999</v>
      </c>
      <c r="X174" s="3">
        <v>0.15151000000000001</v>
      </c>
      <c r="Y174" s="3">
        <v>0.12506999999999999</v>
      </c>
      <c r="Z174" s="3">
        <v>0.10383000000000001</v>
      </c>
      <c r="AA174" s="3">
        <v>8.3790000000000003E-2</v>
      </c>
      <c r="AB174" s="3">
        <v>6.6809999999999994E-2</v>
      </c>
      <c r="AC174" s="3">
        <v>5.262E-2</v>
      </c>
      <c r="AD174" s="3">
        <v>4.0930000000000001E-2</v>
      </c>
      <c r="AE174" s="3">
        <v>3.1440000000000003E-2</v>
      </c>
      <c r="AF174" s="3">
        <v>2.385E-2</v>
      </c>
      <c r="AG174" s="3">
        <v>1.7860000000000001E-2</v>
      </c>
      <c r="AH174" s="3">
        <v>1.321E-2</v>
      </c>
      <c r="AI174" s="3">
        <v>9.6399999999999993E-3</v>
      </c>
      <c r="AJ174" s="3">
        <v>1.64E-3</v>
      </c>
      <c r="AK174" s="3">
        <v>2.1000000000000001E-4</v>
      </c>
      <c r="AL174" s="5">
        <f>Points[[#This Row],[8+]]-Points[[#This Row],[9+]]</f>
        <v>3.4200000000000008E-2</v>
      </c>
      <c r="AM174" s="5">
        <f>Points[[#This Row],[9+]]-Points[[#This Row],[10+]]</f>
        <v>3.7460000000000049E-2</v>
      </c>
      <c r="AN174" s="5">
        <f>Points[[#This Row],[10+]]-Points[[#This Row],[11+]]</f>
        <v>4.043999999999992E-2</v>
      </c>
      <c r="AO174" s="5">
        <f>Points[[#This Row],[11+]]-Points[[#This Row],[12+]]</f>
        <v>3.9370000000000016E-2</v>
      </c>
      <c r="AP174" s="5">
        <f>Points[[#This Row],[12+]]-Points[[#This Row],[13+]]</f>
        <v>4.5009999999999994E-2</v>
      </c>
      <c r="AQ174" s="5">
        <f>Points[[#This Row],[13+]]-Points[[#This Row],[14+]]</f>
        <v>4.6599999999999975E-2</v>
      </c>
      <c r="AR174" s="5">
        <f>Points[[#This Row],[14+]]-Points[[#This Row],[15+]]</f>
        <v>4.7550000000000092E-2</v>
      </c>
      <c r="AS174" s="5">
        <f>Points[[#This Row],[15+]]-Points[[#This Row],[16+]]</f>
        <v>4.7839999999999938E-2</v>
      </c>
      <c r="AT174" s="5">
        <f>Points[[#This Row],[16+]]-Points[[#This Row],[17+]]</f>
        <v>4.7449999999999992E-2</v>
      </c>
      <c r="AU174" s="5">
        <f>Points[[#This Row],[17+]]-Points[[#This Row],[18+]]</f>
        <v>4.6370000000000022E-2</v>
      </c>
      <c r="AV174" s="5">
        <f>Points[[#This Row],[18+]]-Points[[#This Row],[19+]]</f>
        <v>4.4679999999999997E-2</v>
      </c>
      <c r="AW174" s="5">
        <f>Points[[#This Row],[19+]]-Points[[#This Row],[20+]]</f>
        <v>4.2440000000000033E-2</v>
      </c>
      <c r="AX174" s="5">
        <f>Points[[#This Row],[20+]]-Points[[#This Row],[21+]]</f>
        <v>3.9729999999999988E-2</v>
      </c>
      <c r="AY174" s="5">
        <f>Points[[#This Row],[21+]]-Points[[#This Row],[22+]]</f>
        <v>3.666999999999998E-2</v>
      </c>
      <c r="AZ174" s="5">
        <f>Points[[#This Row],[22+]]-Points[[#This Row],[23+]]</f>
        <v>3.3350000000000019E-2</v>
      </c>
      <c r="BA174" s="5">
        <f>Points[[#This Row],[23+]]-Points[[#This Row],[24+]]</f>
        <v>2.9899999999999982E-2</v>
      </c>
      <c r="BB174" s="5">
        <f>Points[[#This Row],[24+]]-Points[[#This Row],[25+]]</f>
        <v>2.6440000000000019E-2</v>
      </c>
      <c r="BC174" s="5">
        <f>Points[[#This Row],[25+]]-Points[[#This Row],[26+]]</f>
        <v>2.1239999999999981E-2</v>
      </c>
      <c r="BD174" s="5">
        <f>Points[[#This Row],[26+]]-Points[[#This Row],[27+]]</f>
        <v>2.0040000000000002E-2</v>
      </c>
      <c r="BE174" s="5">
        <f>Points[[#This Row],[27+]]-Points[[#This Row],[28+]]</f>
        <v>1.6980000000000009E-2</v>
      </c>
      <c r="BF174" s="5">
        <f>Points[[#This Row],[28+]]-Points[[#This Row],[29+]]</f>
        <v>1.4189999999999994E-2</v>
      </c>
      <c r="BG174" s="5">
        <f>Points[[#This Row],[29+]]-Points[[#This Row],[30+]]</f>
        <v>1.1689999999999999E-2</v>
      </c>
      <c r="BH174" s="5">
        <f>Points[[#This Row],[30+]]-Points[[#This Row],[31+]]</f>
        <v>9.4899999999999984E-3</v>
      </c>
      <c r="BI174" s="5">
        <f>Points[[#This Row],[31+]]-Points[[#This Row],[32+]]</f>
        <v>7.590000000000003E-3</v>
      </c>
      <c r="BJ174" s="5">
        <f>Points[[#This Row],[32+]]-Points[[#This Row],[33+]]</f>
        <v>5.9899999999999988E-3</v>
      </c>
      <c r="BK174" s="5">
        <f>Points[[#This Row],[33+]]-Points[[#This Row],[34+]]</f>
        <v>4.6500000000000014E-3</v>
      </c>
      <c r="BL174" s="5">
        <f>Points[[#This Row],[34+]]-Points[[#This Row],[35+]]</f>
        <v>3.5700000000000003E-3</v>
      </c>
      <c r="BM174" s="5">
        <f>Points[[#This Row],[35+]]-Points[[#This Row],[40+]]</f>
        <v>8.0000000000000002E-3</v>
      </c>
      <c r="BN174" s="5">
        <f>Points[[#This Row],[40+]]-Points[[#This Row],[45+]]</f>
        <v>1.4299999999999998E-3</v>
      </c>
    </row>
    <row r="175" spans="1:66" x14ac:dyDescent="0.25">
      <c r="A175" s="10">
        <v>22400727</v>
      </c>
      <c r="B175" s="4" t="s">
        <v>105</v>
      </c>
      <c r="C175" s="4" t="s">
        <v>104</v>
      </c>
      <c r="D175" s="11">
        <v>0.91666666666666663</v>
      </c>
      <c r="E175" s="6" t="str">
        <f>HYPERLINK("https://www.nba.com/stats/player/1630175/boxscores-traditional", "Cole Anthony")</f>
        <v>Cole Anthony</v>
      </c>
      <c r="F175">
        <v>14.4</v>
      </c>
      <c r="G175" s="4">
        <v>9.7279999999999998</v>
      </c>
      <c r="H175" s="3">
        <v>0.74536999999999998</v>
      </c>
      <c r="I175" s="3">
        <v>0.71226</v>
      </c>
      <c r="J175" s="3">
        <v>0.67364000000000002</v>
      </c>
      <c r="K175" s="3">
        <v>0.63683000000000001</v>
      </c>
      <c r="L175" s="3">
        <v>0.59870999999999996</v>
      </c>
      <c r="M175" s="3">
        <v>0.55567</v>
      </c>
      <c r="N175" s="3">
        <v>0.51595000000000002</v>
      </c>
      <c r="O175" s="3">
        <v>0.47608</v>
      </c>
      <c r="P175" s="3">
        <v>0.43643999999999999</v>
      </c>
      <c r="Q175" s="3">
        <v>0.39357999999999999</v>
      </c>
      <c r="R175" s="3">
        <v>0.35569000000000001</v>
      </c>
      <c r="S175" s="3">
        <v>0.31918000000000002</v>
      </c>
      <c r="T175" s="3">
        <v>0.28095999999999999</v>
      </c>
      <c r="U175" s="3">
        <v>0.24825</v>
      </c>
      <c r="V175" s="3">
        <v>0.2177</v>
      </c>
      <c r="W175" s="3">
        <v>0.18942999999999999</v>
      </c>
      <c r="X175" s="3">
        <v>0.16109000000000001</v>
      </c>
      <c r="Y175" s="3">
        <v>0.13786000000000001</v>
      </c>
      <c r="Z175" s="3">
        <v>0.11702</v>
      </c>
      <c r="AA175" s="3">
        <v>9.6799999999999997E-2</v>
      </c>
      <c r="AB175" s="3">
        <v>8.0759999999999998E-2</v>
      </c>
      <c r="AC175" s="3">
        <v>6.6809999999999994E-2</v>
      </c>
      <c r="AD175" s="3">
        <v>5.4800000000000001E-2</v>
      </c>
      <c r="AE175" s="3">
        <v>4.3630000000000002E-2</v>
      </c>
      <c r="AF175" s="3">
        <v>3.5150000000000001E-2</v>
      </c>
      <c r="AG175" s="3">
        <v>2.8070000000000001E-2</v>
      </c>
      <c r="AH175" s="3">
        <v>2.222E-2</v>
      </c>
      <c r="AI175" s="3">
        <v>1.7000000000000001E-2</v>
      </c>
      <c r="AJ175" s="3">
        <v>4.2700000000000004E-3</v>
      </c>
      <c r="AK175" s="3">
        <v>8.1999999999999998E-4</v>
      </c>
      <c r="AL175" s="5">
        <f>Points[[#This Row],[8+]]-Points[[#This Row],[9+]]</f>
        <v>3.3109999999999973E-2</v>
      </c>
      <c r="AM175" s="5">
        <f>Points[[#This Row],[9+]]-Points[[#This Row],[10+]]</f>
        <v>3.8619999999999988E-2</v>
      </c>
      <c r="AN175" s="5">
        <f>Points[[#This Row],[10+]]-Points[[#This Row],[11+]]</f>
        <v>3.6810000000000009E-2</v>
      </c>
      <c r="AO175" s="5">
        <f>Points[[#This Row],[11+]]-Points[[#This Row],[12+]]</f>
        <v>3.8120000000000043E-2</v>
      </c>
      <c r="AP175" s="5">
        <f>Points[[#This Row],[12+]]-Points[[#This Row],[13+]]</f>
        <v>4.3039999999999967E-2</v>
      </c>
      <c r="AQ175" s="5">
        <f>Points[[#This Row],[13+]]-Points[[#This Row],[14+]]</f>
        <v>3.9719999999999978E-2</v>
      </c>
      <c r="AR175" s="5">
        <f>Points[[#This Row],[14+]]-Points[[#This Row],[15+]]</f>
        <v>3.9870000000000017E-2</v>
      </c>
      <c r="AS175" s="5">
        <f>Points[[#This Row],[15+]]-Points[[#This Row],[16+]]</f>
        <v>3.9640000000000009E-2</v>
      </c>
      <c r="AT175" s="5">
        <f>Points[[#This Row],[16+]]-Points[[#This Row],[17+]]</f>
        <v>4.2860000000000009E-2</v>
      </c>
      <c r="AU175" s="5">
        <f>Points[[#This Row],[17+]]-Points[[#This Row],[18+]]</f>
        <v>3.7889999999999979E-2</v>
      </c>
      <c r="AV175" s="5">
        <f>Points[[#This Row],[18+]]-Points[[#This Row],[19+]]</f>
        <v>3.6509999999999987E-2</v>
      </c>
      <c r="AW175" s="5">
        <f>Points[[#This Row],[19+]]-Points[[#This Row],[20+]]</f>
        <v>3.8220000000000032E-2</v>
      </c>
      <c r="AX175" s="5">
        <f>Points[[#This Row],[20+]]-Points[[#This Row],[21+]]</f>
        <v>3.2709999999999989E-2</v>
      </c>
      <c r="AY175" s="5">
        <f>Points[[#This Row],[21+]]-Points[[#This Row],[22+]]</f>
        <v>3.0549999999999994E-2</v>
      </c>
      <c r="AZ175" s="5">
        <f>Points[[#This Row],[22+]]-Points[[#This Row],[23+]]</f>
        <v>2.8270000000000017E-2</v>
      </c>
      <c r="BA175" s="5">
        <f>Points[[#This Row],[23+]]-Points[[#This Row],[24+]]</f>
        <v>2.8339999999999976E-2</v>
      </c>
      <c r="BB175" s="5">
        <f>Points[[#This Row],[24+]]-Points[[#This Row],[25+]]</f>
        <v>2.3230000000000001E-2</v>
      </c>
      <c r="BC175" s="5">
        <f>Points[[#This Row],[25+]]-Points[[#This Row],[26+]]</f>
        <v>2.0840000000000011E-2</v>
      </c>
      <c r="BD175" s="5">
        <f>Points[[#This Row],[26+]]-Points[[#This Row],[27+]]</f>
        <v>2.0220000000000002E-2</v>
      </c>
      <c r="BE175" s="5">
        <f>Points[[#This Row],[27+]]-Points[[#This Row],[28+]]</f>
        <v>1.6039999999999999E-2</v>
      </c>
      <c r="BF175" s="5">
        <f>Points[[#This Row],[28+]]-Points[[#This Row],[29+]]</f>
        <v>1.3950000000000004E-2</v>
      </c>
      <c r="BG175" s="5">
        <f>Points[[#This Row],[29+]]-Points[[#This Row],[30+]]</f>
        <v>1.2009999999999993E-2</v>
      </c>
      <c r="BH175" s="5">
        <f>Points[[#This Row],[30+]]-Points[[#This Row],[31+]]</f>
        <v>1.1169999999999999E-2</v>
      </c>
      <c r="BI175" s="5">
        <f>Points[[#This Row],[31+]]-Points[[#This Row],[32+]]</f>
        <v>8.4800000000000014E-3</v>
      </c>
      <c r="BJ175" s="5">
        <f>Points[[#This Row],[32+]]-Points[[#This Row],[33+]]</f>
        <v>7.0799999999999995E-3</v>
      </c>
      <c r="BK175" s="5">
        <f>Points[[#This Row],[33+]]-Points[[#This Row],[34+]]</f>
        <v>5.850000000000001E-3</v>
      </c>
      <c r="BL175" s="5">
        <f>Points[[#This Row],[34+]]-Points[[#This Row],[35+]]</f>
        <v>5.2199999999999989E-3</v>
      </c>
      <c r="BM175" s="5">
        <f>Points[[#This Row],[35+]]-Points[[#This Row],[40+]]</f>
        <v>1.2730000000000002E-2</v>
      </c>
      <c r="BN175" s="5">
        <f>Points[[#This Row],[40+]]-Points[[#This Row],[45+]]</f>
        <v>3.4500000000000004E-3</v>
      </c>
    </row>
    <row r="176" spans="1:66" x14ac:dyDescent="0.25">
      <c r="A176" s="10">
        <v>22400727</v>
      </c>
      <c r="B176" s="4" t="s">
        <v>105</v>
      </c>
      <c r="C176" s="4" t="s">
        <v>104</v>
      </c>
      <c r="D176" s="11">
        <v>0.91666666666666663</v>
      </c>
      <c r="E176" s="6" t="str">
        <f>HYPERLINK("https://www.nba.com/stats/player/1628976/boxscores-traditional", "Wendell Carter Jr.")</f>
        <v>Wendell Carter Jr.</v>
      </c>
      <c r="F176">
        <v>9.8000000000000007</v>
      </c>
      <c r="G176" s="4">
        <v>3.25</v>
      </c>
      <c r="H176" s="3">
        <v>0.70884000000000003</v>
      </c>
      <c r="I176" s="3">
        <v>0.59870999999999996</v>
      </c>
      <c r="J176" s="3">
        <v>0.47608</v>
      </c>
      <c r="K176" s="3">
        <v>0.35569000000000001</v>
      </c>
      <c r="L176" s="3">
        <v>0.24825</v>
      </c>
      <c r="M176" s="3">
        <v>0.16353999999999999</v>
      </c>
      <c r="N176" s="3">
        <v>9.8530000000000006E-2</v>
      </c>
      <c r="O176" s="3">
        <v>5.4800000000000001E-2</v>
      </c>
      <c r="P176" s="3">
        <v>2.8070000000000001E-2</v>
      </c>
      <c r="Q176" s="3">
        <v>1.321E-2</v>
      </c>
      <c r="R176" s="3">
        <v>5.8700000000000002E-3</v>
      </c>
      <c r="S176" s="3">
        <v>2.33E-3</v>
      </c>
      <c r="T176" s="3">
        <v>8.4000000000000003E-4</v>
      </c>
      <c r="U176" s="3">
        <v>2.7999999999999998E-4</v>
      </c>
      <c r="V176" s="3">
        <v>9.0000000000000006E-5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5">
        <f>Points[[#This Row],[8+]]-Points[[#This Row],[9+]]</f>
        <v>0.11013000000000006</v>
      </c>
      <c r="AM176" s="5">
        <f>Points[[#This Row],[9+]]-Points[[#This Row],[10+]]</f>
        <v>0.12262999999999996</v>
      </c>
      <c r="AN176" s="5">
        <f>Points[[#This Row],[10+]]-Points[[#This Row],[11+]]</f>
        <v>0.12039</v>
      </c>
      <c r="AO176" s="5">
        <f>Points[[#This Row],[11+]]-Points[[#This Row],[12+]]</f>
        <v>0.10744000000000001</v>
      </c>
      <c r="AP176" s="5">
        <f>Points[[#This Row],[12+]]-Points[[#This Row],[13+]]</f>
        <v>8.4710000000000008E-2</v>
      </c>
      <c r="AQ176" s="5">
        <f>Points[[#This Row],[13+]]-Points[[#This Row],[14+]]</f>
        <v>6.5009999999999984E-2</v>
      </c>
      <c r="AR176" s="5">
        <f>Points[[#This Row],[14+]]-Points[[#This Row],[15+]]</f>
        <v>4.3730000000000005E-2</v>
      </c>
      <c r="AS176" s="5">
        <f>Points[[#This Row],[15+]]-Points[[#This Row],[16+]]</f>
        <v>2.673E-2</v>
      </c>
      <c r="AT176" s="5">
        <f>Points[[#This Row],[16+]]-Points[[#This Row],[17+]]</f>
        <v>1.4860000000000002E-2</v>
      </c>
      <c r="AU176" s="5">
        <f>Points[[#This Row],[17+]]-Points[[#This Row],[18+]]</f>
        <v>7.3399999999999993E-3</v>
      </c>
      <c r="AV176" s="5">
        <f>Points[[#This Row],[18+]]-Points[[#This Row],[19+]]</f>
        <v>3.5400000000000002E-3</v>
      </c>
      <c r="AW176" s="5">
        <f>Points[[#This Row],[19+]]-Points[[#This Row],[20+]]</f>
        <v>1.49E-3</v>
      </c>
      <c r="AX176" s="5">
        <f>Points[[#This Row],[20+]]-Points[[#This Row],[21+]]</f>
        <v>5.6000000000000006E-4</v>
      </c>
      <c r="AY176" s="5">
        <f>Points[[#This Row],[21+]]-Points[[#This Row],[22+]]</f>
        <v>1.8999999999999996E-4</v>
      </c>
      <c r="AZ176" s="5">
        <f>Points[[#This Row],[22+]]-Points[[#This Row],[23+]]</f>
        <v>9.0000000000000006E-5</v>
      </c>
      <c r="BA176" s="5">
        <f>Points[[#This Row],[23+]]-Points[[#This Row],[24+]]</f>
        <v>0</v>
      </c>
      <c r="BB176" s="5">
        <f>Points[[#This Row],[24+]]-Points[[#This Row],[25+]]</f>
        <v>0</v>
      </c>
      <c r="BC176" s="5">
        <f>Points[[#This Row],[25+]]-Points[[#This Row],[26+]]</f>
        <v>0</v>
      </c>
      <c r="BD176" s="5">
        <f>Points[[#This Row],[26+]]-Points[[#This Row],[27+]]</f>
        <v>0</v>
      </c>
      <c r="BE176" s="5">
        <f>Points[[#This Row],[27+]]-Points[[#This Row],[28+]]</f>
        <v>0</v>
      </c>
      <c r="BF176" s="5">
        <f>Points[[#This Row],[28+]]-Points[[#This Row],[29+]]</f>
        <v>0</v>
      </c>
      <c r="BG176" s="5">
        <f>Points[[#This Row],[29+]]-Points[[#This Row],[30+]]</f>
        <v>0</v>
      </c>
      <c r="BH176" s="5">
        <f>Points[[#This Row],[30+]]-Points[[#This Row],[31+]]</f>
        <v>0</v>
      </c>
      <c r="BI176" s="5">
        <f>Points[[#This Row],[31+]]-Points[[#This Row],[32+]]</f>
        <v>0</v>
      </c>
      <c r="BJ176" s="5">
        <f>Points[[#This Row],[32+]]-Points[[#This Row],[33+]]</f>
        <v>0</v>
      </c>
      <c r="BK176" s="5">
        <f>Points[[#This Row],[33+]]-Points[[#This Row],[34+]]</f>
        <v>0</v>
      </c>
      <c r="BL176" s="5">
        <f>Points[[#This Row],[34+]]-Points[[#This Row],[35+]]</f>
        <v>0</v>
      </c>
      <c r="BM176" s="5">
        <f>Points[[#This Row],[35+]]-Points[[#This Row],[40+]]</f>
        <v>0</v>
      </c>
      <c r="BN176" s="5">
        <f>Points[[#This Row],[40+]]-Points[[#This Row],[45+]]</f>
        <v>0</v>
      </c>
    </row>
    <row r="177" spans="1:66" x14ac:dyDescent="0.25">
      <c r="A177" s="10">
        <v>22400727</v>
      </c>
      <c r="B177" s="4" t="s">
        <v>105</v>
      </c>
      <c r="C177" s="4" t="s">
        <v>104</v>
      </c>
      <c r="D177" s="11">
        <v>0.91666666666666663</v>
      </c>
      <c r="E177" s="6" t="str">
        <f>HYPERLINK("https://www.nba.com/stats/player/1641783/boxscores-traditional", "Tristan da Silva")</f>
        <v>Tristan da Silva</v>
      </c>
      <c r="F177">
        <v>9.4</v>
      </c>
      <c r="G177" s="4">
        <v>6.468</v>
      </c>
      <c r="H177" s="3">
        <v>0.58706000000000003</v>
      </c>
      <c r="I177" s="3">
        <v>0.52392000000000005</v>
      </c>
      <c r="J177" s="3">
        <v>0.46414</v>
      </c>
      <c r="K177" s="3">
        <v>0.40128999999999998</v>
      </c>
      <c r="L177" s="3">
        <v>0.34458</v>
      </c>
      <c r="M177" s="3">
        <v>0.28774</v>
      </c>
      <c r="N177" s="3">
        <v>0.23885000000000001</v>
      </c>
      <c r="O177" s="3">
        <v>0.19214999999999999</v>
      </c>
      <c r="P177" s="3">
        <v>0.15386</v>
      </c>
      <c r="Q177" s="3">
        <v>0.11899999999999999</v>
      </c>
      <c r="R177" s="3">
        <v>9.1759999999999994E-2</v>
      </c>
      <c r="S177" s="3">
        <v>6.9440000000000002E-2</v>
      </c>
      <c r="T177" s="3">
        <v>5.0500000000000003E-2</v>
      </c>
      <c r="U177" s="3">
        <v>3.6729999999999999E-2</v>
      </c>
      <c r="V177" s="3">
        <v>2.5590000000000002E-2</v>
      </c>
      <c r="W177" s="3">
        <v>1.7860000000000001E-2</v>
      </c>
      <c r="X177" s="3">
        <v>1.191E-2</v>
      </c>
      <c r="Y177" s="3">
        <v>7.9799999999999992E-3</v>
      </c>
      <c r="Z177" s="3">
        <v>5.0800000000000003E-3</v>
      </c>
      <c r="AA177" s="3">
        <v>3.2599999999999999E-3</v>
      </c>
      <c r="AB177" s="3">
        <v>1.99E-3</v>
      </c>
      <c r="AC177" s="3">
        <v>1.2199999999999999E-3</v>
      </c>
      <c r="AD177" s="3">
        <v>7.3999999999999999E-4</v>
      </c>
      <c r="AE177" s="3">
        <v>4.2000000000000002E-4</v>
      </c>
      <c r="AF177" s="3">
        <v>2.4000000000000001E-4</v>
      </c>
      <c r="AG177" s="3">
        <v>1.2999999999999999E-4</v>
      </c>
      <c r="AH177" s="3">
        <v>6.9999999999999994E-5</v>
      </c>
      <c r="AI177" s="3">
        <v>4.0000000000000003E-5</v>
      </c>
      <c r="AJ177" s="3">
        <v>0</v>
      </c>
      <c r="AK177" s="3">
        <v>0</v>
      </c>
      <c r="AL177" s="5">
        <f>Points[[#This Row],[8+]]-Points[[#This Row],[9+]]</f>
        <v>6.3139999999999974E-2</v>
      </c>
      <c r="AM177" s="5">
        <f>Points[[#This Row],[9+]]-Points[[#This Row],[10+]]</f>
        <v>5.9780000000000055E-2</v>
      </c>
      <c r="AN177" s="5">
        <f>Points[[#This Row],[10+]]-Points[[#This Row],[11+]]</f>
        <v>6.2850000000000017E-2</v>
      </c>
      <c r="AO177" s="5">
        <f>Points[[#This Row],[11+]]-Points[[#This Row],[12+]]</f>
        <v>5.6709999999999983E-2</v>
      </c>
      <c r="AP177" s="5">
        <f>Points[[#This Row],[12+]]-Points[[#This Row],[13+]]</f>
        <v>5.6840000000000002E-2</v>
      </c>
      <c r="AQ177" s="5">
        <f>Points[[#This Row],[13+]]-Points[[#This Row],[14+]]</f>
        <v>4.8889999999999989E-2</v>
      </c>
      <c r="AR177" s="5">
        <f>Points[[#This Row],[14+]]-Points[[#This Row],[15+]]</f>
        <v>4.6700000000000019E-2</v>
      </c>
      <c r="AS177" s="5">
        <f>Points[[#This Row],[15+]]-Points[[#This Row],[16+]]</f>
        <v>3.8289999999999991E-2</v>
      </c>
      <c r="AT177" s="5">
        <f>Points[[#This Row],[16+]]-Points[[#This Row],[17+]]</f>
        <v>3.4860000000000002E-2</v>
      </c>
      <c r="AU177" s="5">
        <f>Points[[#This Row],[17+]]-Points[[#This Row],[18+]]</f>
        <v>2.724E-2</v>
      </c>
      <c r="AV177" s="5">
        <f>Points[[#This Row],[18+]]-Points[[#This Row],[19+]]</f>
        <v>2.2319999999999993E-2</v>
      </c>
      <c r="AW177" s="5">
        <f>Points[[#This Row],[19+]]-Points[[#This Row],[20+]]</f>
        <v>1.8939999999999999E-2</v>
      </c>
      <c r="AX177" s="5">
        <f>Points[[#This Row],[20+]]-Points[[#This Row],[21+]]</f>
        <v>1.3770000000000004E-2</v>
      </c>
      <c r="AY177" s="5">
        <f>Points[[#This Row],[21+]]-Points[[#This Row],[22+]]</f>
        <v>1.1139999999999997E-2</v>
      </c>
      <c r="AZ177" s="5">
        <f>Points[[#This Row],[22+]]-Points[[#This Row],[23+]]</f>
        <v>7.7300000000000008E-3</v>
      </c>
      <c r="BA177" s="5">
        <f>Points[[#This Row],[23+]]-Points[[#This Row],[24+]]</f>
        <v>5.9500000000000004E-3</v>
      </c>
      <c r="BB177" s="5">
        <f>Points[[#This Row],[24+]]-Points[[#This Row],[25+]]</f>
        <v>3.9300000000000012E-3</v>
      </c>
      <c r="BC177" s="5">
        <f>Points[[#This Row],[25+]]-Points[[#This Row],[26+]]</f>
        <v>2.8999999999999989E-3</v>
      </c>
      <c r="BD177" s="5">
        <f>Points[[#This Row],[26+]]-Points[[#This Row],[27+]]</f>
        <v>1.8200000000000004E-3</v>
      </c>
      <c r="BE177" s="5">
        <f>Points[[#This Row],[27+]]-Points[[#This Row],[28+]]</f>
        <v>1.2699999999999999E-3</v>
      </c>
      <c r="BF177" s="5">
        <f>Points[[#This Row],[28+]]-Points[[#This Row],[29+]]</f>
        <v>7.7000000000000007E-4</v>
      </c>
      <c r="BG177" s="5">
        <f>Points[[#This Row],[29+]]-Points[[#This Row],[30+]]</f>
        <v>4.7999999999999996E-4</v>
      </c>
      <c r="BH177" s="5">
        <f>Points[[#This Row],[30+]]-Points[[#This Row],[31+]]</f>
        <v>3.1999999999999997E-4</v>
      </c>
      <c r="BI177" s="5">
        <f>Points[[#This Row],[31+]]-Points[[#This Row],[32+]]</f>
        <v>1.8000000000000001E-4</v>
      </c>
      <c r="BJ177" s="5">
        <f>Points[[#This Row],[32+]]-Points[[#This Row],[33+]]</f>
        <v>1.1000000000000002E-4</v>
      </c>
      <c r="BK177" s="5">
        <f>Points[[#This Row],[33+]]-Points[[#This Row],[34+]]</f>
        <v>5.9999999999999995E-5</v>
      </c>
      <c r="BL177" s="5">
        <f>Points[[#This Row],[34+]]-Points[[#This Row],[35+]]</f>
        <v>2.9999999999999991E-5</v>
      </c>
      <c r="BM177" s="5">
        <f>Points[[#This Row],[35+]]-Points[[#This Row],[40+]]</f>
        <v>4.0000000000000003E-5</v>
      </c>
      <c r="BN177" s="5">
        <f>Points[[#This Row],[40+]]-Points[[#This Row],[45+]]</f>
        <v>0</v>
      </c>
    </row>
    <row r="178" spans="1:66" x14ac:dyDescent="0.25">
      <c r="AL178" s="5" t="e">
        <f>Points[[#This Row],[8+]]-Points[[#This Row],[9+]]</f>
        <v>#VALUE!</v>
      </c>
      <c r="AM178" s="5" t="e">
        <f>Points[[#This Row],[9+]]-Points[[#This Row],[10+]]</f>
        <v>#VALUE!</v>
      </c>
      <c r="AN178" s="5" t="e">
        <f>Points[[#This Row],[10+]]-Points[[#This Row],[11+]]</f>
        <v>#VALUE!</v>
      </c>
      <c r="AO178" s="5" t="e">
        <f>Points[[#This Row],[11+]]-Points[[#This Row],[12+]]</f>
        <v>#VALUE!</v>
      </c>
      <c r="AP178" s="5" t="e">
        <f>Points[[#This Row],[12+]]-Points[[#This Row],[13+]]</f>
        <v>#VALUE!</v>
      </c>
      <c r="AQ178" s="5" t="e">
        <f>Points[[#This Row],[13+]]-Points[[#This Row],[14+]]</f>
        <v>#VALUE!</v>
      </c>
      <c r="AR178" s="5" t="e">
        <f>Points[[#This Row],[14+]]-Points[[#This Row],[15+]]</f>
        <v>#VALUE!</v>
      </c>
      <c r="AS178" s="5" t="e">
        <f>Points[[#This Row],[15+]]-Points[[#This Row],[16+]]</f>
        <v>#VALUE!</v>
      </c>
      <c r="AT178" s="5" t="e">
        <f>Points[[#This Row],[16+]]-Points[[#This Row],[17+]]</f>
        <v>#VALUE!</v>
      </c>
      <c r="AU178" s="5" t="e">
        <f>Points[[#This Row],[17+]]-Points[[#This Row],[18+]]</f>
        <v>#VALUE!</v>
      </c>
      <c r="AV178" s="5" t="e">
        <f>Points[[#This Row],[18+]]-Points[[#This Row],[19+]]</f>
        <v>#VALUE!</v>
      </c>
      <c r="AW178" s="5" t="e">
        <f>Points[[#This Row],[19+]]-Points[[#This Row],[20+]]</f>
        <v>#VALUE!</v>
      </c>
      <c r="AX178" s="5" t="e">
        <f>Points[[#This Row],[20+]]-Points[[#This Row],[21+]]</f>
        <v>#VALUE!</v>
      </c>
      <c r="AY178" s="5" t="e">
        <f>Points[[#This Row],[21+]]-Points[[#This Row],[22+]]</f>
        <v>#VALUE!</v>
      </c>
      <c r="AZ178" s="5" t="e">
        <f>Points[[#This Row],[22+]]-Points[[#This Row],[23+]]</f>
        <v>#VALUE!</v>
      </c>
      <c r="BA178" s="5" t="e">
        <f>Points[[#This Row],[23+]]-Points[[#This Row],[24+]]</f>
        <v>#VALUE!</v>
      </c>
      <c r="BB178" s="5" t="e">
        <f>Points[[#This Row],[24+]]-Points[[#This Row],[25+]]</f>
        <v>#VALUE!</v>
      </c>
      <c r="BC178" s="5" t="e">
        <f>Points[[#This Row],[25+]]-Points[[#This Row],[26+]]</f>
        <v>#VALUE!</v>
      </c>
      <c r="BD178" s="5" t="e">
        <f>Points[[#This Row],[26+]]-Points[[#This Row],[27+]]</f>
        <v>#VALUE!</v>
      </c>
      <c r="BE178" s="5" t="e">
        <f>Points[[#This Row],[27+]]-Points[[#This Row],[28+]]</f>
        <v>#VALUE!</v>
      </c>
      <c r="BF178" s="5" t="e">
        <f>Points[[#This Row],[28+]]-Points[[#This Row],[29+]]</f>
        <v>#VALUE!</v>
      </c>
      <c r="BG178" s="5" t="e">
        <f>Points[[#This Row],[29+]]-Points[[#This Row],[30+]]</f>
        <v>#VALUE!</v>
      </c>
      <c r="BH178" s="5" t="e">
        <f>Points[[#This Row],[30+]]-Points[[#This Row],[31+]]</f>
        <v>#VALUE!</v>
      </c>
      <c r="BI178" s="5" t="e">
        <f>Points[[#This Row],[31+]]-Points[[#This Row],[32+]]</f>
        <v>#VALUE!</v>
      </c>
      <c r="BJ178" s="5" t="e">
        <f>Points[[#This Row],[32+]]-Points[[#This Row],[33+]]</f>
        <v>#VALUE!</v>
      </c>
      <c r="BK178" s="5" t="e">
        <f>Points[[#This Row],[33+]]-Points[[#This Row],[34+]]</f>
        <v>#VALUE!</v>
      </c>
      <c r="BL178" s="5" t="e">
        <f>Points[[#This Row],[34+]]-Points[[#This Row],[35+]]</f>
        <v>#VALUE!</v>
      </c>
      <c r="BM178" s="5" t="e">
        <f>Points[[#This Row],[35+]]-Points[[#This Row],[40+]]</f>
        <v>#VALUE!</v>
      </c>
      <c r="BN178" s="5" t="e">
        <f>Points[[#This Row],[40+]]-Points[[#This Row],[45+]]</f>
        <v>#VALUE!</v>
      </c>
    </row>
    <row r="179" spans="1:66" x14ac:dyDescent="0.25">
      <c r="AL179" s="5" t="e">
        <f>Points[[#This Row],[8+]]-Points[[#This Row],[9+]]</f>
        <v>#VALUE!</v>
      </c>
      <c r="AM179" s="5" t="e">
        <f>Points[[#This Row],[9+]]-Points[[#This Row],[10+]]</f>
        <v>#VALUE!</v>
      </c>
      <c r="AN179" s="5" t="e">
        <f>Points[[#This Row],[10+]]-Points[[#This Row],[11+]]</f>
        <v>#VALUE!</v>
      </c>
      <c r="AO179" s="5" t="e">
        <f>Points[[#This Row],[11+]]-Points[[#This Row],[12+]]</f>
        <v>#VALUE!</v>
      </c>
      <c r="AP179" s="5" t="e">
        <f>Points[[#This Row],[12+]]-Points[[#This Row],[13+]]</f>
        <v>#VALUE!</v>
      </c>
      <c r="AQ179" s="5" t="e">
        <f>Points[[#This Row],[13+]]-Points[[#This Row],[14+]]</f>
        <v>#VALUE!</v>
      </c>
      <c r="AR179" s="5" t="e">
        <f>Points[[#This Row],[14+]]-Points[[#This Row],[15+]]</f>
        <v>#VALUE!</v>
      </c>
      <c r="AS179" s="5" t="e">
        <f>Points[[#This Row],[15+]]-Points[[#This Row],[16+]]</f>
        <v>#VALUE!</v>
      </c>
      <c r="AT179" s="5" t="e">
        <f>Points[[#This Row],[16+]]-Points[[#This Row],[17+]]</f>
        <v>#VALUE!</v>
      </c>
      <c r="AU179" s="5" t="e">
        <f>Points[[#This Row],[17+]]-Points[[#This Row],[18+]]</f>
        <v>#VALUE!</v>
      </c>
      <c r="AV179" s="5" t="e">
        <f>Points[[#This Row],[18+]]-Points[[#This Row],[19+]]</f>
        <v>#VALUE!</v>
      </c>
      <c r="AW179" s="5" t="e">
        <f>Points[[#This Row],[19+]]-Points[[#This Row],[20+]]</f>
        <v>#VALUE!</v>
      </c>
      <c r="AX179" s="5" t="e">
        <f>Points[[#This Row],[20+]]-Points[[#This Row],[21+]]</f>
        <v>#VALUE!</v>
      </c>
      <c r="AY179" s="5" t="e">
        <f>Points[[#This Row],[21+]]-Points[[#This Row],[22+]]</f>
        <v>#VALUE!</v>
      </c>
      <c r="AZ179" s="5" t="e">
        <f>Points[[#This Row],[22+]]-Points[[#This Row],[23+]]</f>
        <v>#VALUE!</v>
      </c>
      <c r="BA179" s="5" t="e">
        <f>Points[[#This Row],[23+]]-Points[[#This Row],[24+]]</f>
        <v>#VALUE!</v>
      </c>
      <c r="BB179" s="5" t="e">
        <f>Points[[#This Row],[24+]]-Points[[#This Row],[25+]]</f>
        <v>#VALUE!</v>
      </c>
      <c r="BC179" s="5" t="e">
        <f>Points[[#This Row],[25+]]-Points[[#This Row],[26+]]</f>
        <v>#VALUE!</v>
      </c>
      <c r="BD179" s="5" t="e">
        <f>Points[[#This Row],[26+]]-Points[[#This Row],[27+]]</f>
        <v>#VALUE!</v>
      </c>
      <c r="BE179" s="5" t="e">
        <f>Points[[#This Row],[27+]]-Points[[#This Row],[28+]]</f>
        <v>#VALUE!</v>
      </c>
      <c r="BF179" s="5" t="e">
        <f>Points[[#This Row],[28+]]-Points[[#This Row],[29+]]</f>
        <v>#VALUE!</v>
      </c>
      <c r="BG179" s="5" t="e">
        <f>Points[[#This Row],[29+]]-Points[[#This Row],[30+]]</f>
        <v>#VALUE!</v>
      </c>
      <c r="BH179" s="5" t="e">
        <f>Points[[#This Row],[30+]]-Points[[#This Row],[31+]]</f>
        <v>#VALUE!</v>
      </c>
      <c r="BI179" s="5" t="e">
        <f>Points[[#This Row],[31+]]-Points[[#This Row],[32+]]</f>
        <v>#VALUE!</v>
      </c>
      <c r="BJ179" s="5" t="e">
        <f>Points[[#This Row],[32+]]-Points[[#This Row],[33+]]</f>
        <v>#VALUE!</v>
      </c>
      <c r="BK179" s="5" t="e">
        <f>Points[[#This Row],[33+]]-Points[[#This Row],[34+]]</f>
        <v>#VALUE!</v>
      </c>
      <c r="BL179" s="5" t="e">
        <f>Points[[#This Row],[34+]]-Points[[#This Row],[35+]]</f>
        <v>#VALUE!</v>
      </c>
      <c r="BM179" s="5" t="e">
        <f>Points[[#This Row],[35+]]-Points[[#This Row],[40+]]</f>
        <v>#VALUE!</v>
      </c>
      <c r="BN179" s="5" t="e">
        <f>Points[[#This Row],[40+]]-Points[[#This Row],[45+]]</f>
        <v>#VALUE!</v>
      </c>
    </row>
    <row r="180" spans="1:66" x14ac:dyDescent="0.25">
      <c r="AL180" s="5" t="e">
        <f>Points[[#This Row],[8+]]-Points[[#This Row],[9+]]</f>
        <v>#VALUE!</v>
      </c>
      <c r="AM180" s="5" t="e">
        <f>Points[[#This Row],[9+]]-Points[[#This Row],[10+]]</f>
        <v>#VALUE!</v>
      </c>
      <c r="AN180" s="5" t="e">
        <f>Points[[#This Row],[10+]]-Points[[#This Row],[11+]]</f>
        <v>#VALUE!</v>
      </c>
      <c r="AO180" s="5" t="e">
        <f>Points[[#This Row],[11+]]-Points[[#This Row],[12+]]</f>
        <v>#VALUE!</v>
      </c>
      <c r="AP180" s="5" t="e">
        <f>Points[[#This Row],[12+]]-Points[[#This Row],[13+]]</f>
        <v>#VALUE!</v>
      </c>
      <c r="AQ180" s="5" t="e">
        <f>Points[[#This Row],[13+]]-Points[[#This Row],[14+]]</f>
        <v>#VALUE!</v>
      </c>
      <c r="AR180" s="5" t="e">
        <f>Points[[#This Row],[14+]]-Points[[#This Row],[15+]]</f>
        <v>#VALUE!</v>
      </c>
      <c r="AS180" s="5" t="e">
        <f>Points[[#This Row],[15+]]-Points[[#This Row],[16+]]</f>
        <v>#VALUE!</v>
      </c>
      <c r="AT180" s="5" t="e">
        <f>Points[[#This Row],[16+]]-Points[[#This Row],[17+]]</f>
        <v>#VALUE!</v>
      </c>
      <c r="AU180" s="5" t="e">
        <f>Points[[#This Row],[17+]]-Points[[#This Row],[18+]]</f>
        <v>#VALUE!</v>
      </c>
      <c r="AV180" s="5" t="e">
        <f>Points[[#This Row],[18+]]-Points[[#This Row],[19+]]</f>
        <v>#VALUE!</v>
      </c>
      <c r="AW180" s="5" t="e">
        <f>Points[[#This Row],[19+]]-Points[[#This Row],[20+]]</f>
        <v>#VALUE!</v>
      </c>
      <c r="AX180" s="5" t="e">
        <f>Points[[#This Row],[20+]]-Points[[#This Row],[21+]]</f>
        <v>#VALUE!</v>
      </c>
      <c r="AY180" s="5" t="e">
        <f>Points[[#This Row],[21+]]-Points[[#This Row],[22+]]</f>
        <v>#VALUE!</v>
      </c>
      <c r="AZ180" s="5" t="e">
        <f>Points[[#This Row],[22+]]-Points[[#This Row],[23+]]</f>
        <v>#VALUE!</v>
      </c>
      <c r="BA180" s="5" t="e">
        <f>Points[[#This Row],[23+]]-Points[[#This Row],[24+]]</f>
        <v>#VALUE!</v>
      </c>
      <c r="BB180" s="5" t="e">
        <f>Points[[#This Row],[24+]]-Points[[#This Row],[25+]]</f>
        <v>#VALUE!</v>
      </c>
      <c r="BC180" s="5" t="e">
        <f>Points[[#This Row],[25+]]-Points[[#This Row],[26+]]</f>
        <v>#VALUE!</v>
      </c>
      <c r="BD180" s="5" t="e">
        <f>Points[[#This Row],[26+]]-Points[[#This Row],[27+]]</f>
        <v>#VALUE!</v>
      </c>
      <c r="BE180" s="5" t="e">
        <f>Points[[#This Row],[27+]]-Points[[#This Row],[28+]]</f>
        <v>#VALUE!</v>
      </c>
      <c r="BF180" s="5" t="e">
        <f>Points[[#This Row],[28+]]-Points[[#This Row],[29+]]</f>
        <v>#VALUE!</v>
      </c>
      <c r="BG180" s="5" t="e">
        <f>Points[[#This Row],[29+]]-Points[[#This Row],[30+]]</f>
        <v>#VALUE!</v>
      </c>
      <c r="BH180" s="5" t="e">
        <f>Points[[#This Row],[30+]]-Points[[#This Row],[31+]]</f>
        <v>#VALUE!</v>
      </c>
      <c r="BI180" s="5" t="e">
        <f>Points[[#This Row],[31+]]-Points[[#This Row],[32+]]</f>
        <v>#VALUE!</v>
      </c>
      <c r="BJ180" s="5" t="e">
        <f>Points[[#This Row],[32+]]-Points[[#This Row],[33+]]</f>
        <v>#VALUE!</v>
      </c>
      <c r="BK180" s="5" t="e">
        <f>Points[[#This Row],[33+]]-Points[[#This Row],[34+]]</f>
        <v>#VALUE!</v>
      </c>
      <c r="BL180" s="5" t="e">
        <f>Points[[#This Row],[34+]]-Points[[#This Row],[35+]]</f>
        <v>#VALUE!</v>
      </c>
      <c r="BM180" s="5" t="e">
        <f>Points[[#This Row],[35+]]-Points[[#This Row],[40+]]</f>
        <v>#VALUE!</v>
      </c>
      <c r="BN180" s="5" t="e">
        <f>Points[[#This Row],[40+]]-Points[[#This Row],[45+]]</f>
        <v>#VALUE!</v>
      </c>
    </row>
    <row r="181" spans="1:66" x14ac:dyDescent="0.25">
      <c r="Q181" s="3"/>
      <c r="R181" s="3"/>
      <c r="S181" s="3"/>
      <c r="T181" s="3"/>
      <c r="AL181" s="5" t="e">
        <f>Points[[#This Row],[8+]]-Points[[#This Row],[9+]]</f>
        <v>#VALUE!</v>
      </c>
      <c r="AM181" s="5" t="e">
        <f>Points[[#This Row],[9+]]-Points[[#This Row],[10+]]</f>
        <v>#VALUE!</v>
      </c>
      <c r="AN181" s="5" t="e">
        <f>Points[[#This Row],[10+]]-Points[[#This Row],[11+]]</f>
        <v>#VALUE!</v>
      </c>
      <c r="AO181" s="5" t="e">
        <f>Points[[#This Row],[11+]]-Points[[#This Row],[12+]]</f>
        <v>#VALUE!</v>
      </c>
      <c r="AP181" s="5" t="e">
        <f>Points[[#This Row],[12+]]-Points[[#This Row],[13+]]</f>
        <v>#VALUE!</v>
      </c>
      <c r="AQ181" s="5" t="e">
        <f>Points[[#This Row],[13+]]-Points[[#This Row],[14+]]</f>
        <v>#VALUE!</v>
      </c>
      <c r="AR181" s="5" t="e">
        <f>Points[[#This Row],[14+]]-Points[[#This Row],[15+]]</f>
        <v>#VALUE!</v>
      </c>
      <c r="AS181" s="5" t="e">
        <f>Points[[#This Row],[15+]]-Points[[#This Row],[16+]]</f>
        <v>#VALUE!</v>
      </c>
      <c r="AT181" s="5" t="e">
        <f>Points[[#This Row],[16+]]-Points[[#This Row],[17+]]</f>
        <v>#VALUE!</v>
      </c>
      <c r="AU181" s="5" t="e">
        <f>Points[[#This Row],[17+]]-Points[[#This Row],[18+]]</f>
        <v>#VALUE!</v>
      </c>
      <c r="AV181" s="5" t="e">
        <f>Points[[#This Row],[18+]]-Points[[#This Row],[19+]]</f>
        <v>#VALUE!</v>
      </c>
      <c r="AW181" s="5" t="e">
        <f>Points[[#This Row],[19+]]-Points[[#This Row],[20+]]</f>
        <v>#VALUE!</v>
      </c>
      <c r="AX181" s="5" t="e">
        <f>Points[[#This Row],[20+]]-Points[[#This Row],[21+]]</f>
        <v>#VALUE!</v>
      </c>
      <c r="AY181" s="5" t="e">
        <f>Points[[#This Row],[21+]]-Points[[#This Row],[22+]]</f>
        <v>#VALUE!</v>
      </c>
      <c r="AZ181" s="5" t="e">
        <f>Points[[#This Row],[22+]]-Points[[#This Row],[23+]]</f>
        <v>#VALUE!</v>
      </c>
      <c r="BA181" s="5" t="e">
        <f>Points[[#This Row],[23+]]-Points[[#This Row],[24+]]</f>
        <v>#VALUE!</v>
      </c>
      <c r="BB181" s="5" t="e">
        <f>Points[[#This Row],[24+]]-Points[[#This Row],[25+]]</f>
        <v>#VALUE!</v>
      </c>
      <c r="BC181" s="5" t="e">
        <f>Points[[#This Row],[25+]]-Points[[#This Row],[26+]]</f>
        <v>#VALUE!</v>
      </c>
      <c r="BD181" s="5" t="e">
        <f>Points[[#This Row],[26+]]-Points[[#This Row],[27+]]</f>
        <v>#VALUE!</v>
      </c>
      <c r="BE181" s="5" t="e">
        <f>Points[[#This Row],[27+]]-Points[[#This Row],[28+]]</f>
        <v>#VALUE!</v>
      </c>
      <c r="BF181" s="5" t="e">
        <f>Points[[#This Row],[28+]]-Points[[#This Row],[29+]]</f>
        <v>#VALUE!</v>
      </c>
      <c r="BG181" s="5" t="e">
        <f>Points[[#This Row],[29+]]-Points[[#This Row],[30+]]</f>
        <v>#VALUE!</v>
      </c>
      <c r="BH181" s="5" t="e">
        <f>Points[[#This Row],[30+]]-Points[[#This Row],[31+]]</f>
        <v>#VALUE!</v>
      </c>
      <c r="BI181" s="5" t="e">
        <f>Points[[#This Row],[31+]]-Points[[#This Row],[32+]]</f>
        <v>#VALUE!</v>
      </c>
      <c r="BJ181" s="5" t="e">
        <f>Points[[#This Row],[32+]]-Points[[#This Row],[33+]]</f>
        <v>#VALUE!</v>
      </c>
      <c r="BK181" s="5" t="e">
        <f>Points[[#This Row],[33+]]-Points[[#This Row],[34+]]</f>
        <v>#VALUE!</v>
      </c>
      <c r="BL181" s="5" t="e">
        <f>Points[[#This Row],[34+]]-Points[[#This Row],[35+]]</f>
        <v>#VALUE!</v>
      </c>
      <c r="BM181" s="5" t="e">
        <f>Points[[#This Row],[35+]]-Points[[#This Row],[40+]]</f>
        <v>#VALUE!</v>
      </c>
      <c r="BN181" s="5" t="e">
        <f>Points[[#This Row],[40+]]-Points[[#This Row],[45+]]</f>
        <v>#VALUE!</v>
      </c>
    </row>
    <row r="182" spans="1:66" x14ac:dyDescent="0.25">
      <c r="Q182" s="3"/>
      <c r="R182" s="3"/>
      <c r="S182" s="3"/>
      <c r="T182" s="3"/>
      <c r="AL182" s="5" t="e">
        <f>Points[[#This Row],[8+]]-Points[[#This Row],[9+]]</f>
        <v>#VALUE!</v>
      </c>
      <c r="AM182" s="5" t="e">
        <f>Points[[#This Row],[9+]]-Points[[#This Row],[10+]]</f>
        <v>#VALUE!</v>
      </c>
      <c r="AN182" s="5" t="e">
        <f>Points[[#This Row],[10+]]-Points[[#This Row],[11+]]</f>
        <v>#VALUE!</v>
      </c>
      <c r="AO182" s="5" t="e">
        <f>Points[[#This Row],[11+]]-Points[[#This Row],[12+]]</f>
        <v>#VALUE!</v>
      </c>
      <c r="AP182" s="5" t="e">
        <f>Points[[#This Row],[12+]]-Points[[#This Row],[13+]]</f>
        <v>#VALUE!</v>
      </c>
      <c r="AQ182" s="5" t="e">
        <f>Points[[#This Row],[13+]]-Points[[#This Row],[14+]]</f>
        <v>#VALUE!</v>
      </c>
      <c r="AR182" s="5" t="e">
        <f>Points[[#This Row],[14+]]-Points[[#This Row],[15+]]</f>
        <v>#VALUE!</v>
      </c>
      <c r="AS182" s="5" t="e">
        <f>Points[[#This Row],[15+]]-Points[[#This Row],[16+]]</f>
        <v>#VALUE!</v>
      </c>
      <c r="AT182" s="5" t="e">
        <f>Points[[#This Row],[16+]]-Points[[#This Row],[17+]]</f>
        <v>#VALUE!</v>
      </c>
      <c r="AU182" s="5" t="e">
        <f>Points[[#This Row],[17+]]-Points[[#This Row],[18+]]</f>
        <v>#VALUE!</v>
      </c>
      <c r="AV182" s="5" t="e">
        <f>Points[[#This Row],[18+]]-Points[[#This Row],[19+]]</f>
        <v>#VALUE!</v>
      </c>
      <c r="AW182" s="5" t="e">
        <f>Points[[#This Row],[19+]]-Points[[#This Row],[20+]]</f>
        <v>#VALUE!</v>
      </c>
      <c r="AX182" s="5" t="e">
        <f>Points[[#This Row],[20+]]-Points[[#This Row],[21+]]</f>
        <v>#VALUE!</v>
      </c>
      <c r="AY182" s="5" t="e">
        <f>Points[[#This Row],[21+]]-Points[[#This Row],[22+]]</f>
        <v>#VALUE!</v>
      </c>
      <c r="AZ182" s="5" t="e">
        <f>Points[[#This Row],[22+]]-Points[[#This Row],[23+]]</f>
        <v>#VALUE!</v>
      </c>
      <c r="BA182" s="5" t="e">
        <f>Points[[#This Row],[23+]]-Points[[#This Row],[24+]]</f>
        <v>#VALUE!</v>
      </c>
      <c r="BB182" s="5" t="e">
        <f>Points[[#This Row],[24+]]-Points[[#This Row],[25+]]</f>
        <v>#VALUE!</v>
      </c>
      <c r="BC182" s="5" t="e">
        <f>Points[[#This Row],[25+]]-Points[[#This Row],[26+]]</f>
        <v>#VALUE!</v>
      </c>
      <c r="BD182" s="5" t="e">
        <f>Points[[#This Row],[26+]]-Points[[#This Row],[27+]]</f>
        <v>#VALUE!</v>
      </c>
      <c r="BE182" s="5" t="e">
        <f>Points[[#This Row],[27+]]-Points[[#This Row],[28+]]</f>
        <v>#VALUE!</v>
      </c>
      <c r="BF182" s="5" t="e">
        <f>Points[[#This Row],[28+]]-Points[[#This Row],[29+]]</f>
        <v>#VALUE!</v>
      </c>
      <c r="BG182" s="5" t="e">
        <f>Points[[#This Row],[29+]]-Points[[#This Row],[30+]]</f>
        <v>#VALUE!</v>
      </c>
      <c r="BH182" s="5" t="e">
        <f>Points[[#This Row],[30+]]-Points[[#This Row],[31+]]</f>
        <v>#VALUE!</v>
      </c>
      <c r="BI182" s="5" t="e">
        <f>Points[[#This Row],[31+]]-Points[[#This Row],[32+]]</f>
        <v>#VALUE!</v>
      </c>
      <c r="BJ182" s="5" t="e">
        <f>Points[[#This Row],[32+]]-Points[[#This Row],[33+]]</f>
        <v>#VALUE!</v>
      </c>
      <c r="BK182" s="5" t="e">
        <f>Points[[#This Row],[33+]]-Points[[#This Row],[34+]]</f>
        <v>#VALUE!</v>
      </c>
      <c r="BL182" s="5" t="e">
        <f>Points[[#This Row],[34+]]-Points[[#This Row],[35+]]</f>
        <v>#VALUE!</v>
      </c>
      <c r="BM182" s="5" t="e">
        <f>Points[[#This Row],[35+]]-Points[[#This Row],[40+]]</f>
        <v>#VALUE!</v>
      </c>
      <c r="BN182" s="5" t="e">
        <f>Points[[#This Row],[40+]]-Points[[#This Row],[45+]]</f>
        <v>#VALUE!</v>
      </c>
    </row>
    <row r="183" spans="1:66" x14ac:dyDescent="0.25">
      <c r="Q183" s="3"/>
      <c r="R183" s="3"/>
      <c r="S183" s="3"/>
      <c r="T183" s="3"/>
      <c r="AL183" s="5" t="e">
        <f>Points[[#This Row],[8+]]-Points[[#This Row],[9+]]</f>
        <v>#VALUE!</v>
      </c>
      <c r="AM183" s="5" t="e">
        <f>Points[[#This Row],[9+]]-Points[[#This Row],[10+]]</f>
        <v>#VALUE!</v>
      </c>
      <c r="AN183" s="5" t="e">
        <f>Points[[#This Row],[10+]]-Points[[#This Row],[11+]]</f>
        <v>#VALUE!</v>
      </c>
      <c r="AO183" s="5" t="e">
        <f>Points[[#This Row],[11+]]-Points[[#This Row],[12+]]</f>
        <v>#VALUE!</v>
      </c>
      <c r="AP183" s="5" t="e">
        <f>Points[[#This Row],[12+]]-Points[[#This Row],[13+]]</f>
        <v>#VALUE!</v>
      </c>
      <c r="AQ183" s="5" t="e">
        <f>Points[[#This Row],[13+]]-Points[[#This Row],[14+]]</f>
        <v>#VALUE!</v>
      </c>
      <c r="AR183" s="5" t="e">
        <f>Points[[#This Row],[14+]]-Points[[#This Row],[15+]]</f>
        <v>#VALUE!</v>
      </c>
      <c r="AS183" s="5" t="e">
        <f>Points[[#This Row],[15+]]-Points[[#This Row],[16+]]</f>
        <v>#VALUE!</v>
      </c>
      <c r="AT183" s="5" t="e">
        <f>Points[[#This Row],[16+]]-Points[[#This Row],[17+]]</f>
        <v>#VALUE!</v>
      </c>
      <c r="AU183" s="5" t="e">
        <f>Points[[#This Row],[17+]]-Points[[#This Row],[18+]]</f>
        <v>#VALUE!</v>
      </c>
      <c r="AV183" s="5" t="e">
        <f>Points[[#This Row],[18+]]-Points[[#This Row],[19+]]</f>
        <v>#VALUE!</v>
      </c>
      <c r="AW183" s="5" t="e">
        <f>Points[[#This Row],[19+]]-Points[[#This Row],[20+]]</f>
        <v>#VALUE!</v>
      </c>
      <c r="AX183" s="5" t="e">
        <f>Points[[#This Row],[20+]]-Points[[#This Row],[21+]]</f>
        <v>#VALUE!</v>
      </c>
      <c r="AY183" s="5" t="e">
        <f>Points[[#This Row],[21+]]-Points[[#This Row],[22+]]</f>
        <v>#VALUE!</v>
      </c>
      <c r="AZ183" s="5" t="e">
        <f>Points[[#This Row],[22+]]-Points[[#This Row],[23+]]</f>
        <v>#VALUE!</v>
      </c>
      <c r="BA183" s="5" t="e">
        <f>Points[[#This Row],[23+]]-Points[[#This Row],[24+]]</f>
        <v>#VALUE!</v>
      </c>
      <c r="BB183" s="5" t="e">
        <f>Points[[#This Row],[24+]]-Points[[#This Row],[25+]]</f>
        <v>#VALUE!</v>
      </c>
      <c r="BC183" s="5" t="e">
        <f>Points[[#This Row],[25+]]-Points[[#This Row],[26+]]</f>
        <v>#VALUE!</v>
      </c>
      <c r="BD183" s="5" t="e">
        <f>Points[[#This Row],[26+]]-Points[[#This Row],[27+]]</f>
        <v>#VALUE!</v>
      </c>
      <c r="BE183" s="5" t="e">
        <f>Points[[#This Row],[27+]]-Points[[#This Row],[28+]]</f>
        <v>#VALUE!</v>
      </c>
      <c r="BF183" s="5" t="e">
        <f>Points[[#This Row],[28+]]-Points[[#This Row],[29+]]</f>
        <v>#VALUE!</v>
      </c>
      <c r="BG183" s="5" t="e">
        <f>Points[[#This Row],[29+]]-Points[[#This Row],[30+]]</f>
        <v>#VALUE!</v>
      </c>
      <c r="BH183" s="5" t="e">
        <f>Points[[#This Row],[30+]]-Points[[#This Row],[31+]]</f>
        <v>#VALUE!</v>
      </c>
      <c r="BI183" s="5" t="e">
        <f>Points[[#This Row],[31+]]-Points[[#This Row],[32+]]</f>
        <v>#VALUE!</v>
      </c>
      <c r="BJ183" s="5" t="e">
        <f>Points[[#This Row],[32+]]-Points[[#This Row],[33+]]</f>
        <v>#VALUE!</v>
      </c>
      <c r="BK183" s="5" t="e">
        <f>Points[[#This Row],[33+]]-Points[[#This Row],[34+]]</f>
        <v>#VALUE!</v>
      </c>
      <c r="BL183" s="5" t="e">
        <f>Points[[#This Row],[34+]]-Points[[#This Row],[35+]]</f>
        <v>#VALUE!</v>
      </c>
      <c r="BM183" s="5" t="e">
        <f>Points[[#This Row],[35+]]-Points[[#This Row],[40+]]</f>
        <v>#VALUE!</v>
      </c>
      <c r="BN183" s="5" t="e">
        <f>Points[[#This Row],[40+]]-Points[[#This Row],[45+]]</f>
        <v>#VALUE!</v>
      </c>
    </row>
    <row r="184" spans="1:66" x14ac:dyDescent="0.25">
      <c r="Q184" s="3"/>
      <c r="R184" s="3"/>
      <c r="S184" s="3"/>
      <c r="T184" s="3"/>
      <c r="AL184" s="5" t="e">
        <f>Points[[#This Row],[8+]]-Points[[#This Row],[9+]]</f>
        <v>#VALUE!</v>
      </c>
      <c r="AM184" s="5" t="e">
        <f>Points[[#This Row],[9+]]-Points[[#This Row],[10+]]</f>
        <v>#VALUE!</v>
      </c>
      <c r="AN184" s="5" t="e">
        <f>Points[[#This Row],[10+]]-Points[[#This Row],[11+]]</f>
        <v>#VALUE!</v>
      </c>
      <c r="AO184" s="5" t="e">
        <f>Points[[#This Row],[11+]]-Points[[#This Row],[12+]]</f>
        <v>#VALUE!</v>
      </c>
      <c r="AP184" s="5" t="e">
        <f>Points[[#This Row],[12+]]-Points[[#This Row],[13+]]</f>
        <v>#VALUE!</v>
      </c>
      <c r="AQ184" s="5" t="e">
        <f>Points[[#This Row],[13+]]-Points[[#This Row],[14+]]</f>
        <v>#VALUE!</v>
      </c>
      <c r="AR184" s="5" t="e">
        <f>Points[[#This Row],[14+]]-Points[[#This Row],[15+]]</f>
        <v>#VALUE!</v>
      </c>
      <c r="AS184" s="5" t="e">
        <f>Points[[#This Row],[15+]]-Points[[#This Row],[16+]]</f>
        <v>#VALUE!</v>
      </c>
      <c r="AT184" s="5" t="e">
        <f>Points[[#This Row],[16+]]-Points[[#This Row],[17+]]</f>
        <v>#VALUE!</v>
      </c>
      <c r="AU184" s="5" t="e">
        <f>Points[[#This Row],[17+]]-Points[[#This Row],[18+]]</f>
        <v>#VALUE!</v>
      </c>
      <c r="AV184" s="5" t="e">
        <f>Points[[#This Row],[18+]]-Points[[#This Row],[19+]]</f>
        <v>#VALUE!</v>
      </c>
      <c r="AW184" s="5" t="e">
        <f>Points[[#This Row],[19+]]-Points[[#This Row],[20+]]</f>
        <v>#VALUE!</v>
      </c>
      <c r="AX184" s="5" t="e">
        <f>Points[[#This Row],[20+]]-Points[[#This Row],[21+]]</f>
        <v>#VALUE!</v>
      </c>
      <c r="AY184" s="5" t="e">
        <f>Points[[#This Row],[21+]]-Points[[#This Row],[22+]]</f>
        <v>#VALUE!</v>
      </c>
      <c r="AZ184" s="5" t="e">
        <f>Points[[#This Row],[22+]]-Points[[#This Row],[23+]]</f>
        <v>#VALUE!</v>
      </c>
      <c r="BA184" s="5" t="e">
        <f>Points[[#This Row],[23+]]-Points[[#This Row],[24+]]</f>
        <v>#VALUE!</v>
      </c>
      <c r="BB184" s="5" t="e">
        <f>Points[[#This Row],[24+]]-Points[[#This Row],[25+]]</f>
        <v>#VALUE!</v>
      </c>
      <c r="BC184" s="5" t="e">
        <f>Points[[#This Row],[25+]]-Points[[#This Row],[26+]]</f>
        <v>#VALUE!</v>
      </c>
      <c r="BD184" s="5" t="e">
        <f>Points[[#This Row],[26+]]-Points[[#This Row],[27+]]</f>
        <v>#VALUE!</v>
      </c>
      <c r="BE184" s="5" t="e">
        <f>Points[[#This Row],[27+]]-Points[[#This Row],[28+]]</f>
        <v>#VALUE!</v>
      </c>
      <c r="BF184" s="5" t="e">
        <f>Points[[#This Row],[28+]]-Points[[#This Row],[29+]]</f>
        <v>#VALUE!</v>
      </c>
      <c r="BG184" s="5" t="e">
        <f>Points[[#This Row],[29+]]-Points[[#This Row],[30+]]</f>
        <v>#VALUE!</v>
      </c>
      <c r="BH184" s="5" t="e">
        <f>Points[[#This Row],[30+]]-Points[[#This Row],[31+]]</f>
        <v>#VALUE!</v>
      </c>
      <c r="BI184" s="5" t="e">
        <f>Points[[#This Row],[31+]]-Points[[#This Row],[32+]]</f>
        <v>#VALUE!</v>
      </c>
      <c r="BJ184" s="5" t="e">
        <f>Points[[#This Row],[32+]]-Points[[#This Row],[33+]]</f>
        <v>#VALUE!</v>
      </c>
      <c r="BK184" s="5" t="e">
        <f>Points[[#This Row],[33+]]-Points[[#This Row],[34+]]</f>
        <v>#VALUE!</v>
      </c>
      <c r="BL184" s="5" t="e">
        <f>Points[[#This Row],[34+]]-Points[[#This Row],[35+]]</f>
        <v>#VALUE!</v>
      </c>
      <c r="BM184" s="5" t="e">
        <f>Points[[#This Row],[35+]]-Points[[#This Row],[40+]]</f>
        <v>#VALUE!</v>
      </c>
      <c r="BN184" s="5" t="e">
        <f>Points[[#This Row],[40+]]-Points[[#This Row],[45+]]</f>
        <v>#VALUE!</v>
      </c>
    </row>
    <row r="185" spans="1:66" x14ac:dyDescent="0.25">
      <c r="Q185" s="3"/>
      <c r="R185" s="3"/>
      <c r="S185" s="3"/>
      <c r="T185" s="3"/>
      <c r="AL185" s="5" t="e">
        <f>Points[[#This Row],[8+]]-Points[[#This Row],[9+]]</f>
        <v>#VALUE!</v>
      </c>
      <c r="AM185" s="5" t="e">
        <f>Points[[#This Row],[9+]]-Points[[#This Row],[10+]]</f>
        <v>#VALUE!</v>
      </c>
      <c r="AN185" s="5" t="e">
        <f>Points[[#This Row],[10+]]-Points[[#This Row],[11+]]</f>
        <v>#VALUE!</v>
      </c>
      <c r="AO185" s="5" t="e">
        <f>Points[[#This Row],[11+]]-Points[[#This Row],[12+]]</f>
        <v>#VALUE!</v>
      </c>
      <c r="AP185" s="5" t="e">
        <f>Points[[#This Row],[12+]]-Points[[#This Row],[13+]]</f>
        <v>#VALUE!</v>
      </c>
      <c r="AQ185" s="5" t="e">
        <f>Points[[#This Row],[13+]]-Points[[#This Row],[14+]]</f>
        <v>#VALUE!</v>
      </c>
      <c r="AR185" s="5" t="e">
        <f>Points[[#This Row],[14+]]-Points[[#This Row],[15+]]</f>
        <v>#VALUE!</v>
      </c>
      <c r="AS185" s="5" t="e">
        <f>Points[[#This Row],[15+]]-Points[[#This Row],[16+]]</f>
        <v>#VALUE!</v>
      </c>
      <c r="AT185" s="5" t="e">
        <f>Points[[#This Row],[16+]]-Points[[#This Row],[17+]]</f>
        <v>#VALUE!</v>
      </c>
      <c r="AU185" s="5" t="e">
        <f>Points[[#This Row],[17+]]-Points[[#This Row],[18+]]</f>
        <v>#VALUE!</v>
      </c>
      <c r="AV185" s="5" t="e">
        <f>Points[[#This Row],[18+]]-Points[[#This Row],[19+]]</f>
        <v>#VALUE!</v>
      </c>
      <c r="AW185" s="5" t="e">
        <f>Points[[#This Row],[19+]]-Points[[#This Row],[20+]]</f>
        <v>#VALUE!</v>
      </c>
      <c r="AX185" s="5" t="e">
        <f>Points[[#This Row],[20+]]-Points[[#This Row],[21+]]</f>
        <v>#VALUE!</v>
      </c>
      <c r="AY185" s="5" t="e">
        <f>Points[[#This Row],[21+]]-Points[[#This Row],[22+]]</f>
        <v>#VALUE!</v>
      </c>
      <c r="AZ185" s="5" t="e">
        <f>Points[[#This Row],[22+]]-Points[[#This Row],[23+]]</f>
        <v>#VALUE!</v>
      </c>
      <c r="BA185" s="5" t="e">
        <f>Points[[#This Row],[23+]]-Points[[#This Row],[24+]]</f>
        <v>#VALUE!</v>
      </c>
      <c r="BB185" s="5" t="e">
        <f>Points[[#This Row],[24+]]-Points[[#This Row],[25+]]</f>
        <v>#VALUE!</v>
      </c>
      <c r="BC185" s="5" t="e">
        <f>Points[[#This Row],[25+]]-Points[[#This Row],[26+]]</f>
        <v>#VALUE!</v>
      </c>
      <c r="BD185" s="5" t="e">
        <f>Points[[#This Row],[26+]]-Points[[#This Row],[27+]]</f>
        <v>#VALUE!</v>
      </c>
      <c r="BE185" s="5" t="e">
        <f>Points[[#This Row],[27+]]-Points[[#This Row],[28+]]</f>
        <v>#VALUE!</v>
      </c>
      <c r="BF185" s="5" t="e">
        <f>Points[[#This Row],[28+]]-Points[[#This Row],[29+]]</f>
        <v>#VALUE!</v>
      </c>
      <c r="BG185" s="5" t="e">
        <f>Points[[#This Row],[29+]]-Points[[#This Row],[30+]]</f>
        <v>#VALUE!</v>
      </c>
      <c r="BH185" s="5" t="e">
        <f>Points[[#This Row],[30+]]-Points[[#This Row],[31+]]</f>
        <v>#VALUE!</v>
      </c>
      <c r="BI185" s="5" t="e">
        <f>Points[[#This Row],[31+]]-Points[[#This Row],[32+]]</f>
        <v>#VALUE!</v>
      </c>
      <c r="BJ185" s="5" t="e">
        <f>Points[[#This Row],[32+]]-Points[[#This Row],[33+]]</f>
        <v>#VALUE!</v>
      </c>
      <c r="BK185" s="5" t="e">
        <f>Points[[#This Row],[33+]]-Points[[#This Row],[34+]]</f>
        <v>#VALUE!</v>
      </c>
      <c r="BL185" s="5" t="e">
        <f>Points[[#This Row],[34+]]-Points[[#This Row],[35+]]</f>
        <v>#VALUE!</v>
      </c>
      <c r="BM185" s="5" t="e">
        <f>Points[[#This Row],[35+]]-Points[[#This Row],[40+]]</f>
        <v>#VALUE!</v>
      </c>
      <c r="BN185" s="5" t="e">
        <f>Points[[#This Row],[40+]]-Points[[#This Row],[45+]]</f>
        <v>#VALUE!</v>
      </c>
    </row>
    <row r="186" spans="1:66" x14ac:dyDescent="0.25">
      <c r="Q186" s="3"/>
      <c r="R186" s="3"/>
      <c r="S186" s="3"/>
      <c r="T186" s="3"/>
      <c r="AL186" s="5" t="e">
        <f>Points[[#This Row],[8+]]-Points[[#This Row],[9+]]</f>
        <v>#VALUE!</v>
      </c>
      <c r="AM186" s="5" t="e">
        <f>Points[[#This Row],[9+]]-Points[[#This Row],[10+]]</f>
        <v>#VALUE!</v>
      </c>
      <c r="AN186" s="5" t="e">
        <f>Points[[#This Row],[10+]]-Points[[#This Row],[11+]]</f>
        <v>#VALUE!</v>
      </c>
      <c r="AO186" s="5" t="e">
        <f>Points[[#This Row],[11+]]-Points[[#This Row],[12+]]</f>
        <v>#VALUE!</v>
      </c>
      <c r="AP186" s="5" t="e">
        <f>Points[[#This Row],[12+]]-Points[[#This Row],[13+]]</f>
        <v>#VALUE!</v>
      </c>
      <c r="AQ186" s="5" t="e">
        <f>Points[[#This Row],[13+]]-Points[[#This Row],[14+]]</f>
        <v>#VALUE!</v>
      </c>
      <c r="AR186" s="5" t="e">
        <f>Points[[#This Row],[14+]]-Points[[#This Row],[15+]]</f>
        <v>#VALUE!</v>
      </c>
      <c r="AS186" s="5" t="e">
        <f>Points[[#This Row],[15+]]-Points[[#This Row],[16+]]</f>
        <v>#VALUE!</v>
      </c>
      <c r="AT186" s="5" t="e">
        <f>Points[[#This Row],[16+]]-Points[[#This Row],[17+]]</f>
        <v>#VALUE!</v>
      </c>
      <c r="AU186" s="5" t="e">
        <f>Points[[#This Row],[17+]]-Points[[#This Row],[18+]]</f>
        <v>#VALUE!</v>
      </c>
      <c r="AV186" s="5" t="e">
        <f>Points[[#This Row],[18+]]-Points[[#This Row],[19+]]</f>
        <v>#VALUE!</v>
      </c>
      <c r="AW186" s="5" t="e">
        <f>Points[[#This Row],[19+]]-Points[[#This Row],[20+]]</f>
        <v>#VALUE!</v>
      </c>
      <c r="AX186" s="5" t="e">
        <f>Points[[#This Row],[20+]]-Points[[#This Row],[21+]]</f>
        <v>#VALUE!</v>
      </c>
      <c r="AY186" s="5" t="e">
        <f>Points[[#This Row],[21+]]-Points[[#This Row],[22+]]</f>
        <v>#VALUE!</v>
      </c>
      <c r="AZ186" s="5" t="e">
        <f>Points[[#This Row],[22+]]-Points[[#This Row],[23+]]</f>
        <v>#VALUE!</v>
      </c>
      <c r="BA186" s="5" t="e">
        <f>Points[[#This Row],[23+]]-Points[[#This Row],[24+]]</f>
        <v>#VALUE!</v>
      </c>
      <c r="BB186" s="5" t="e">
        <f>Points[[#This Row],[24+]]-Points[[#This Row],[25+]]</f>
        <v>#VALUE!</v>
      </c>
      <c r="BC186" s="5" t="e">
        <f>Points[[#This Row],[25+]]-Points[[#This Row],[26+]]</f>
        <v>#VALUE!</v>
      </c>
      <c r="BD186" s="5" t="e">
        <f>Points[[#This Row],[26+]]-Points[[#This Row],[27+]]</f>
        <v>#VALUE!</v>
      </c>
      <c r="BE186" s="5" t="e">
        <f>Points[[#This Row],[27+]]-Points[[#This Row],[28+]]</f>
        <v>#VALUE!</v>
      </c>
      <c r="BF186" s="5" t="e">
        <f>Points[[#This Row],[28+]]-Points[[#This Row],[29+]]</f>
        <v>#VALUE!</v>
      </c>
      <c r="BG186" s="5" t="e">
        <f>Points[[#This Row],[29+]]-Points[[#This Row],[30+]]</f>
        <v>#VALUE!</v>
      </c>
      <c r="BH186" s="5" t="e">
        <f>Points[[#This Row],[30+]]-Points[[#This Row],[31+]]</f>
        <v>#VALUE!</v>
      </c>
      <c r="BI186" s="5" t="e">
        <f>Points[[#This Row],[31+]]-Points[[#This Row],[32+]]</f>
        <v>#VALUE!</v>
      </c>
      <c r="BJ186" s="5" t="e">
        <f>Points[[#This Row],[32+]]-Points[[#This Row],[33+]]</f>
        <v>#VALUE!</v>
      </c>
      <c r="BK186" s="5" t="e">
        <f>Points[[#This Row],[33+]]-Points[[#This Row],[34+]]</f>
        <v>#VALUE!</v>
      </c>
      <c r="BL186" s="5" t="e">
        <f>Points[[#This Row],[34+]]-Points[[#This Row],[35+]]</f>
        <v>#VALUE!</v>
      </c>
      <c r="BM186" s="5" t="e">
        <f>Points[[#This Row],[35+]]-Points[[#This Row],[40+]]</f>
        <v>#VALUE!</v>
      </c>
      <c r="BN186" s="5" t="e">
        <f>Points[[#This Row],[40+]]-Points[[#This Row],[45+]]</f>
        <v>#VALUE!</v>
      </c>
    </row>
    <row r="187" spans="1:66" x14ac:dyDescent="0.25">
      <c r="Q187" s="3"/>
      <c r="R187" s="3"/>
      <c r="S187" s="3"/>
      <c r="T187" s="3"/>
      <c r="AL187" s="5" t="e">
        <f>Points[[#This Row],[8+]]-Points[[#This Row],[9+]]</f>
        <v>#VALUE!</v>
      </c>
      <c r="AM187" s="5" t="e">
        <f>Points[[#This Row],[9+]]-Points[[#This Row],[10+]]</f>
        <v>#VALUE!</v>
      </c>
      <c r="AN187" s="5" t="e">
        <f>Points[[#This Row],[10+]]-Points[[#This Row],[11+]]</f>
        <v>#VALUE!</v>
      </c>
      <c r="AO187" s="5" t="e">
        <f>Points[[#This Row],[11+]]-Points[[#This Row],[12+]]</f>
        <v>#VALUE!</v>
      </c>
      <c r="AP187" s="5" t="e">
        <f>Points[[#This Row],[12+]]-Points[[#This Row],[13+]]</f>
        <v>#VALUE!</v>
      </c>
      <c r="AQ187" s="5" t="e">
        <f>Points[[#This Row],[13+]]-Points[[#This Row],[14+]]</f>
        <v>#VALUE!</v>
      </c>
      <c r="AR187" s="5" t="e">
        <f>Points[[#This Row],[14+]]-Points[[#This Row],[15+]]</f>
        <v>#VALUE!</v>
      </c>
      <c r="AS187" s="5" t="e">
        <f>Points[[#This Row],[15+]]-Points[[#This Row],[16+]]</f>
        <v>#VALUE!</v>
      </c>
      <c r="AT187" s="5" t="e">
        <f>Points[[#This Row],[16+]]-Points[[#This Row],[17+]]</f>
        <v>#VALUE!</v>
      </c>
      <c r="AU187" s="5" t="e">
        <f>Points[[#This Row],[17+]]-Points[[#This Row],[18+]]</f>
        <v>#VALUE!</v>
      </c>
      <c r="AV187" s="5" t="e">
        <f>Points[[#This Row],[18+]]-Points[[#This Row],[19+]]</f>
        <v>#VALUE!</v>
      </c>
      <c r="AW187" s="5" t="e">
        <f>Points[[#This Row],[19+]]-Points[[#This Row],[20+]]</f>
        <v>#VALUE!</v>
      </c>
      <c r="AX187" s="5" t="e">
        <f>Points[[#This Row],[20+]]-Points[[#This Row],[21+]]</f>
        <v>#VALUE!</v>
      </c>
      <c r="AY187" s="5" t="e">
        <f>Points[[#This Row],[21+]]-Points[[#This Row],[22+]]</f>
        <v>#VALUE!</v>
      </c>
      <c r="AZ187" s="5" t="e">
        <f>Points[[#This Row],[22+]]-Points[[#This Row],[23+]]</f>
        <v>#VALUE!</v>
      </c>
      <c r="BA187" s="5" t="e">
        <f>Points[[#This Row],[23+]]-Points[[#This Row],[24+]]</f>
        <v>#VALUE!</v>
      </c>
      <c r="BB187" s="5" t="e">
        <f>Points[[#This Row],[24+]]-Points[[#This Row],[25+]]</f>
        <v>#VALUE!</v>
      </c>
      <c r="BC187" s="5" t="e">
        <f>Points[[#This Row],[25+]]-Points[[#This Row],[26+]]</f>
        <v>#VALUE!</v>
      </c>
      <c r="BD187" s="5" t="e">
        <f>Points[[#This Row],[26+]]-Points[[#This Row],[27+]]</f>
        <v>#VALUE!</v>
      </c>
      <c r="BE187" s="5" t="e">
        <f>Points[[#This Row],[27+]]-Points[[#This Row],[28+]]</f>
        <v>#VALUE!</v>
      </c>
      <c r="BF187" s="5" t="e">
        <f>Points[[#This Row],[28+]]-Points[[#This Row],[29+]]</f>
        <v>#VALUE!</v>
      </c>
      <c r="BG187" s="5" t="e">
        <f>Points[[#This Row],[29+]]-Points[[#This Row],[30+]]</f>
        <v>#VALUE!</v>
      </c>
      <c r="BH187" s="5" t="e">
        <f>Points[[#This Row],[30+]]-Points[[#This Row],[31+]]</f>
        <v>#VALUE!</v>
      </c>
      <c r="BI187" s="5" t="e">
        <f>Points[[#This Row],[31+]]-Points[[#This Row],[32+]]</f>
        <v>#VALUE!</v>
      </c>
      <c r="BJ187" s="5" t="e">
        <f>Points[[#This Row],[32+]]-Points[[#This Row],[33+]]</f>
        <v>#VALUE!</v>
      </c>
      <c r="BK187" s="5" t="e">
        <f>Points[[#This Row],[33+]]-Points[[#This Row],[34+]]</f>
        <v>#VALUE!</v>
      </c>
      <c r="BL187" s="5" t="e">
        <f>Points[[#This Row],[34+]]-Points[[#This Row],[35+]]</f>
        <v>#VALUE!</v>
      </c>
      <c r="BM187" s="5" t="e">
        <f>Points[[#This Row],[35+]]-Points[[#This Row],[40+]]</f>
        <v>#VALUE!</v>
      </c>
      <c r="BN187" s="5" t="e">
        <f>Points[[#This Row],[40+]]-Points[[#This Row],[45+]]</f>
        <v>#VALUE!</v>
      </c>
    </row>
    <row r="188" spans="1:66" x14ac:dyDescent="0.25">
      <c r="Q188" s="3"/>
      <c r="R188" s="3"/>
      <c r="S188" s="3"/>
      <c r="T188" s="3"/>
      <c r="AL188" s="5" t="e">
        <f>Points[[#This Row],[8+]]-Points[[#This Row],[9+]]</f>
        <v>#VALUE!</v>
      </c>
      <c r="AM188" s="5" t="e">
        <f>Points[[#This Row],[9+]]-Points[[#This Row],[10+]]</f>
        <v>#VALUE!</v>
      </c>
      <c r="AN188" s="5" t="e">
        <f>Points[[#This Row],[10+]]-Points[[#This Row],[11+]]</f>
        <v>#VALUE!</v>
      </c>
      <c r="AO188" s="5" t="e">
        <f>Points[[#This Row],[11+]]-Points[[#This Row],[12+]]</f>
        <v>#VALUE!</v>
      </c>
      <c r="AP188" s="5" t="e">
        <f>Points[[#This Row],[12+]]-Points[[#This Row],[13+]]</f>
        <v>#VALUE!</v>
      </c>
      <c r="AQ188" s="5" t="e">
        <f>Points[[#This Row],[13+]]-Points[[#This Row],[14+]]</f>
        <v>#VALUE!</v>
      </c>
      <c r="AR188" s="5" t="e">
        <f>Points[[#This Row],[14+]]-Points[[#This Row],[15+]]</f>
        <v>#VALUE!</v>
      </c>
      <c r="AS188" s="5" t="e">
        <f>Points[[#This Row],[15+]]-Points[[#This Row],[16+]]</f>
        <v>#VALUE!</v>
      </c>
      <c r="AT188" s="5" t="e">
        <f>Points[[#This Row],[16+]]-Points[[#This Row],[17+]]</f>
        <v>#VALUE!</v>
      </c>
      <c r="AU188" s="5" t="e">
        <f>Points[[#This Row],[17+]]-Points[[#This Row],[18+]]</f>
        <v>#VALUE!</v>
      </c>
      <c r="AV188" s="5" t="e">
        <f>Points[[#This Row],[18+]]-Points[[#This Row],[19+]]</f>
        <v>#VALUE!</v>
      </c>
      <c r="AW188" s="5" t="e">
        <f>Points[[#This Row],[19+]]-Points[[#This Row],[20+]]</f>
        <v>#VALUE!</v>
      </c>
      <c r="AX188" s="5" t="e">
        <f>Points[[#This Row],[20+]]-Points[[#This Row],[21+]]</f>
        <v>#VALUE!</v>
      </c>
      <c r="AY188" s="5" t="e">
        <f>Points[[#This Row],[21+]]-Points[[#This Row],[22+]]</f>
        <v>#VALUE!</v>
      </c>
      <c r="AZ188" s="5" t="e">
        <f>Points[[#This Row],[22+]]-Points[[#This Row],[23+]]</f>
        <v>#VALUE!</v>
      </c>
      <c r="BA188" s="5" t="e">
        <f>Points[[#This Row],[23+]]-Points[[#This Row],[24+]]</f>
        <v>#VALUE!</v>
      </c>
      <c r="BB188" s="5" t="e">
        <f>Points[[#This Row],[24+]]-Points[[#This Row],[25+]]</f>
        <v>#VALUE!</v>
      </c>
      <c r="BC188" s="5" t="e">
        <f>Points[[#This Row],[25+]]-Points[[#This Row],[26+]]</f>
        <v>#VALUE!</v>
      </c>
      <c r="BD188" s="5" t="e">
        <f>Points[[#This Row],[26+]]-Points[[#This Row],[27+]]</f>
        <v>#VALUE!</v>
      </c>
      <c r="BE188" s="5" t="e">
        <f>Points[[#This Row],[27+]]-Points[[#This Row],[28+]]</f>
        <v>#VALUE!</v>
      </c>
      <c r="BF188" s="5" t="e">
        <f>Points[[#This Row],[28+]]-Points[[#This Row],[29+]]</f>
        <v>#VALUE!</v>
      </c>
      <c r="BG188" s="5" t="e">
        <f>Points[[#This Row],[29+]]-Points[[#This Row],[30+]]</f>
        <v>#VALUE!</v>
      </c>
      <c r="BH188" s="5" t="e">
        <f>Points[[#This Row],[30+]]-Points[[#This Row],[31+]]</f>
        <v>#VALUE!</v>
      </c>
      <c r="BI188" s="5" t="e">
        <f>Points[[#This Row],[31+]]-Points[[#This Row],[32+]]</f>
        <v>#VALUE!</v>
      </c>
      <c r="BJ188" s="5" t="e">
        <f>Points[[#This Row],[32+]]-Points[[#This Row],[33+]]</f>
        <v>#VALUE!</v>
      </c>
      <c r="BK188" s="5" t="e">
        <f>Points[[#This Row],[33+]]-Points[[#This Row],[34+]]</f>
        <v>#VALUE!</v>
      </c>
      <c r="BL188" s="5" t="e">
        <f>Points[[#This Row],[34+]]-Points[[#This Row],[35+]]</f>
        <v>#VALUE!</v>
      </c>
      <c r="BM188" s="5" t="e">
        <f>Points[[#This Row],[35+]]-Points[[#This Row],[40+]]</f>
        <v>#VALUE!</v>
      </c>
      <c r="BN188" s="5" t="e">
        <f>Points[[#This Row],[40+]]-Points[[#This Row],[45+]]</f>
        <v>#VALUE!</v>
      </c>
    </row>
    <row r="189" spans="1:66" x14ac:dyDescent="0.25">
      <c r="Q189" s="3"/>
      <c r="R189" s="3"/>
      <c r="S189" s="3"/>
      <c r="T189" s="3"/>
      <c r="AL189" s="5" t="e">
        <f>Points[[#This Row],[8+]]-Points[[#This Row],[9+]]</f>
        <v>#VALUE!</v>
      </c>
      <c r="AM189" s="5" t="e">
        <f>Points[[#This Row],[9+]]-Points[[#This Row],[10+]]</f>
        <v>#VALUE!</v>
      </c>
      <c r="AN189" s="5" t="e">
        <f>Points[[#This Row],[10+]]-Points[[#This Row],[11+]]</f>
        <v>#VALUE!</v>
      </c>
      <c r="AO189" s="5" t="e">
        <f>Points[[#This Row],[11+]]-Points[[#This Row],[12+]]</f>
        <v>#VALUE!</v>
      </c>
      <c r="AP189" s="5" t="e">
        <f>Points[[#This Row],[12+]]-Points[[#This Row],[13+]]</f>
        <v>#VALUE!</v>
      </c>
      <c r="AQ189" s="5" t="e">
        <f>Points[[#This Row],[13+]]-Points[[#This Row],[14+]]</f>
        <v>#VALUE!</v>
      </c>
      <c r="AR189" s="5" t="e">
        <f>Points[[#This Row],[14+]]-Points[[#This Row],[15+]]</f>
        <v>#VALUE!</v>
      </c>
      <c r="AS189" s="5" t="e">
        <f>Points[[#This Row],[15+]]-Points[[#This Row],[16+]]</f>
        <v>#VALUE!</v>
      </c>
      <c r="AT189" s="5" t="e">
        <f>Points[[#This Row],[16+]]-Points[[#This Row],[17+]]</f>
        <v>#VALUE!</v>
      </c>
      <c r="AU189" s="5" t="e">
        <f>Points[[#This Row],[17+]]-Points[[#This Row],[18+]]</f>
        <v>#VALUE!</v>
      </c>
      <c r="AV189" s="5" t="e">
        <f>Points[[#This Row],[18+]]-Points[[#This Row],[19+]]</f>
        <v>#VALUE!</v>
      </c>
      <c r="AW189" s="5" t="e">
        <f>Points[[#This Row],[19+]]-Points[[#This Row],[20+]]</f>
        <v>#VALUE!</v>
      </c>
      <c r="AX189" s="5" t="e">
        <f>Points[[#This Row],[20+]]-Points[[#This Row],[21+]]</f>
        <v>#VALUE!</v>
      </c>
      <c r="AY189" s="5" t="e">
        <f>Points[[#This Row],[21+]]-Points[[#This Row],[22+]]</f>
        <v>#VALUE!</v>
      </c>
      <c r="AZ189" s="5" t="e">
        <f>Points[[#This Row],[22+]]-Points[[#This Row],[23+]]</f>
        <v>#VALUE!</v>
      </c>
      <c r="BA189" s="5" t="e">
        <f>Points[[#This Row],[23+]]-Points[[#This Row],[24+]]</f>
        <v>#VALUE!</v>
      </c>
      <c r="BB189" s="5" t="e">
        <f>Points[[#This Row],[24+]]-Points[[#This Row],[25+]]</f>
        <v>#VALUE!</v>
      </c>
      <c r="BC189" s="5" t="e">
        <f>Points[[#This Row],[25+]]-Points[[#This Row],[26+]]</f>
        <v>#VALUE!</v>
      </c>
      <c r="BD189" s="5" t="e">
        <f>Points[[#This Row],[26+]]-Points[[#This Row],[27+]]</f>
        <v>#VALUE!</v>
      </c>
      <c r="BE189" s="5" t="e">
        <f>Points[[#This Row],[27+]]-Points[[#This Row],[28+]]</f>
        <v>#VALUE!</v>
      </c>
      <c r="BF189" s="5" t="e">
        <f>Points[[#This Row],[28+]]-Points[[#This Row],[29+]]</f>
        <v>#VALUE!</v>
      </c>
      <c r="BG189" s="5" t="e">
        <f>Points[[#This Row],[29+]]-Points[[#This Row],[30+]]</f>
        <v>#VALUE!</v>
      </c>
      <c r="BH189" s="5" t="e">
        <f>Points[[#This Row],[30+]]-Points[[#This Row],[31+]]</f>
        <v>#VALUE!</v>
      </c>
      <c r="BI189" s="5" t="e">
        <f>Points[[#This Row],[31+]]-Points[[#This Row],[32+]]</f>
        <v>#VALUE!</v>
      </c>
      <c r="BJ189" s="5" t="e">
        <f>Points[[#This Row],[32+]]-Points[[#This Row],[33+]]</f>
        <v>#VALUE!</v>
      </c>
      <c r="BK189" s="5" t="e">
        <f>Points[[#This Row],[33+]]-Points[[#This Row],[34+]]</f>
        <v>#VALUE!</v>
      </c>
      <c r="BL189" s="5" t="e">
        <f>Points[[#This Row],[34+]]-Points[[#This Row],[35+]]</f>
        <v>#VALUE!</v>
      </c>
      <c r="BM189" s="5" t="e">
        <f>Points[[#This Row],[35+]]-Points[[#This Row],[40+]]</f>
        <v>#VALUE!</v>
      </c>
      <c r="BN189" s="5" t="e">
        <f>Points[[#This Row],[40+]]-Points[[#This Row],[45+]]</f>
        <v>#VALUE!</v>
      </c>
    </row>
    <row r="190" spans="1:66" x14ac:dyDescent="0.25">
      <c r="Q190" s="3"/>
      <c r="R190" s="3"/>
      <c r="S190" s="3"/>
      <c r="T190" s="3"/>
      <c r="AL190" s="5" t="e">
        <f>Points[[#This Row],[8+]]-Points[[#This Row],[9+]]</f>
        <v>#VALUE!</v>
      </c>
      <c r="AM190" s="5" t="e">
        <f>Points[[#This Row],[9+]]-Points[[#This Row],[10+]]</f>
        <v>#VALUE!</v>
      </c>
      <c r="AN190" s="5" t="e">
        <f>Points[[#This Row],[10+]]-Points[[#This Row],[11+]]</f>
        <v>#VALUE!</v>
      </c>
      <c r="AO190" s="5" t="e">
        <f>Points[[#This Row],[11+]]-Points[[#This Row],[12+]]</f>
        <v>#VALUE!</v>
      </c>
      <c r="AP190" s="5" t="e">
        <f>Points[[#This Row],[12+]]-Points[[#This Row],[13+]]</f>
        <v>#VALUE!</v>
      </c>
      <c r="AQ190" s="5" t="e">
        <f>Points[[#This Row],[13+]]-Points[[#This Row],[14+]]</f>
        <v>#VALUE!</v>
      </c>
      <c r="AR190" s="5" t="e">
        <f>Points[[#This Row],[14+]]-Points[[#This Row],[15+]]</f>
        <v>#VALUE!</v>
      </c>
      <c r="AS190" s="5" t="e">
        <f>Points[[#This Row],[15+]]-Points[[#This Row],[16+]]</f>
        <v>#VALUE!</v>
      </c>
      <c r="AT190" s="5" t="e">
        <f>Points[[#This Row],[16+]]-Points[[#This Row],[17+]]</f>
        <v>#VALUE!</v>
      </c>
      <c r="AU190" s="5" t="e">
        <f>Points[[#This Row],[17+]]-Points[[#This Row],[18+]]</f>
        <v>#VALUE!</v>
      </c>
      <c r="AV190" s="5" t="e">
        <f>Points[[#This Row],[18+]]-Points[[#This Row],[19+]]</f>
        <v>#VALUE!</v>
      </c>
      <c r="AW190" s="5" t="e">
        <f>Points[[#This Row],[19+]]-Points[[#This Row],[20+]]</f>
        <v>#VALUE!</v>
      </c>
      <c r="AX190" s="5" t="e">
        <f>Points[[#This Row],[20+]]-Points[[#This Row],[21+]]</f>
        <v>#VALUE!</v>
      </c>
      <c r="AY190" s="5" t="e">
        <f>Points[[#This Row],[21+]]-Points[[#This Row],[22+]]</f>
        <v>#VALUE!</v>
      </c>
      <c r="AZ190" s="5" t="e">
        <f>Points[[#This Row],[22+]]-Points[[#This Row],[23+]]</f>
        <v>#VALUE!</v>
      </c>
      <c r="BA190" s="5" t="e">
        <f>Points[[#This Row],[23+]]-Points[[#This Row],[24+]]</f>
        <v>#VALUE!</v>
      </c>
      <c r="BB190" s="5" t="e">
        <f>Points[[#This Row],[24+]]-Points[[#This Row],[25+]]</f>
        <v>#VALUE!</v>
      </c>
      <c r="BC190" s="5" t="e">
        <f>Points[[#This Row],[25+]]-Points[[#This Row],[26+]]</f>
        <v>#VALUE!</v>
      </c>
      <c r="BD190" s="5" t="e">
        <f>Points[[#This Row],[26+]]-Points[[#This Row],[27+]]</f>
        <v>#VALUE!</v>
      </c>
      <c r="BE190" s="5" t="e">
        <f>Points[[#This Row],[27+]]-Points[[#This Row],[28+]]</f>
        <v>#VALUE!</v>
      </c>
      <c r="BF190" s="5" t="e">
        <f>Points[[#This Row],[28+]]-Points[[#This Row],[29+]]</f>
        <v>#VALUE!</v>
      </c>
      <c r="BG190" s="5" t="e">
        <f>Points[[#This Row],[29+]]-Points[[#This Row],[30+]]</f>
        <v>#VALUE!</v>
      </c>
      <c r="BH190" s="5" t="e">
        <f>Points[[#This Row],[30+]]-Points[[#This Row],[31+]]</f>
        <v>#VALUE!</v>
      </c>
      <c r="BI190" s="5" t="e">
        <f>Points[[#This Row],[31+]]-Points[[#This Row],[32+]]</f>
        <v>#VALUE!</v>
      </c>
      <c r="BJ190" s="5" t="e">
        <f>Points[[#This Row],[32+]]-Points[[#This Row],[33+]]</f>
        <v>#VALUE!</v>
      </c>
      <c r="BK190" s="5" t="e">
        <f>Points[[#This Row],[33+]]-Points[[#This Row],[34+]]</f>
        <v>#VALUE!</v>
      </c>
      <c r="BL190" s="5" t="e">
        <f>Points[[#This Row],[34+]]-Points[[#This Row],[35+]]</f>
        <v>#VALUE!</v>
      </c>
      <c r="BM190" s="5" t="e">
        <f>Points[[#This Row],[35+]]-Points[[#This Row],[40+]]</f>
        <v>#VALUE!</v>
      </c>
      <c r="BN190" s="5" t="e">
        <f>Points[[#This Row],[40+]]-Points[[#This Row],[45+]]</f>
        <v>#VALUE!</v>
      </c>
    </row>
    <row r="191" spans="1:66" x14ac:dyDescent="0.25">
      <c r="Q191" s="3"/>
      <c r="R191" s="3"/>
      <c r="S191" s="3"/>
      <c r="T191" s="3"/>
      <c r="AL191" s="5" t="e">
        <f>Points[[#This Row],[8+]]-Points[[#This Row],[9+]]</f>
        <v>#VALUE!</v>
      </c>
      <c r="AM191" s="5" t="e">
        <f>Points[[#This Row],[9+]]-Points[[#This Row],[10+]]</f>
        <v>#VALUE!</v>
      </c>
      <c r="AN191" s="5" t="e">
        <f>Points[[#This Row],[10+]]-Points[[#This Row],[11+]]</f>
        <v>#VALUE!</v>
      </c>
      <c r="AO191" s="5" t="e">
        <f>Points[[#This Row],[11+]]-Points[[#This Row],[12+]]</f>
        <v>#VALUE!</v>
      </c>
      <c r="AP191" s="5" t="e">
        <f>Points[[#This Row],[12+]]-Points[[#This Row],[13+]]</f>
        <v>#VALUE!</v>
      </c>
      <c r="AQ191" s="5" t="e">
        <f>Points[[#This Row],[13+]]-Points[[#This Row],[14+]]</f>
        <v>#VALUE!</v>
      </c>
      <c r="AR191" s="5" t="e">
        <f>Points[[#This Row],[14+]]-Points[[#This Row],[15+]]</f>
        <v>#VALUE!</v>
      </c>
      <c r="AS191" s="5" t="e">
        <f>Points[[#This Row],[15+]]-Points[[#This Row],[16+]]</f>
        <v>#VALUE!</v>
      </c>
      <c r="AT191" s="5" t="e">
        <f>Points[[#This Row],[16+]]-Points[[#This Row],[17+]]</f>
        <v>#VALUE!</v>
      </c>
      <c r="AU191" s="5" t="e">
        <f>Points[[#This Row],[17+]]-Points[[#This Row],[18+]]</f>
        <v>#VALUE!</v>
      </c>
      <c r="AV191" s="5" t="e">
        <f>Points[[#This Row],[18+]]-Points[[#This Row],[19+]]</f>
        <v>#VALUE!</v>
      </c>
      <c r="AW191" s="5" t="e">
        <f>Points[[#This Row],[19+]]-Points[[#This Row],[20+]]</f>
        <v>#VALUE!</v>
      </c>
      <c r="AX191" s="5" t="e">
        <f>Points[[#This Row],[20+]]-Points[[#This Row],[21+]]</f>
        <v>#VALUE!</v>
      </c>
      <c r="AY191" s="5" t="e">
        <f>Points[[#This Row],[21+]]-Points[[#This Row],[22+]]</f>
        <v>#VALUE!</v>
      </c>
      <c r="AZ191" s="5" t="e">
        <f>Points[[#This Row],[22+]]-Points[[#This Row],[23+]]</f>
        <v>#VALUE!</v>
      </c>
      <c r="BA191" s="5" t="e">
        <f>Points[[#This Row],[23+]]-Points[[#This Row],[24+]]</f>
        <v>#VALUE!</v>
      </c>
      <c r="BB191" s="5" t="e">
        <f>Points[[#This Row],[24+]]-Points[[#This Row],[25+]]</f>
        <v>#VALUE!</v>
      </c>
      <c r="BC191" s="5" t="e">
        <f>Points[[#This Row],[25+]]-Points[[#This Row],[26+]]</f>
        <v>#VALUE!</v>
      </c>
      <c r="BD191" s="5" t="e">
        <f>Points[[#This Row],[26+]]-Points[[#This Row],[27+]]</f>
        <v>#VALUE!</v>
      </c>
      <c r="BE191" s="5" t="e">
        <f>Points[[#This Row],[27+]]-Points[[#This Row],[28+]]</f>
        <v>#VALUE!</v>
      </c>
      <c r="BF191" s="5" t="e">
        <f>Points[[#This Row],[28+]]-Points[[#This Row],[29+]]</f>
        <v>#VALUE!</v>
      </c>
      <c r="BG191" s="5" t="e">
        <f>Points[[#This Row],[29+]]-Points[[#This Row],[30+]]</f>
        <v>#VALUE!</v>
      </c>
      <c r="BH191" s="5" t="e">
        <f>Points[[#This Row],[30+]]-Points[[#This Row],[31+]]</f>
        <v>#VALUE!</v>
      </c>
      <c r="BI191" s="5" t="e">
        <f>Points[[#This Row],[31+]]-Points[[#This Row],[32+]]</f>
        <v>#VALUE!</v>
      </c>
      <c r="BJ191" s="5" t="e">
        <f>Points[[#This Row],[32+]]-Points[[#This Row],[33+]]</f>
        <v>#VALUE!</v>
      </c>
      <c r="BK191" s="5" t="e">
        <f>Points[[#This Row],[33+]]-Points[[#This Row],[34+]]</f>
        <v>#VALUE!</v>
      </c>
      <c r="BL191" s="5" t="e">
        <f>Points[[#This Row],[34+]]-Points[[#This Row],[35+]]</f>
        <v>#VALUE!</v>
      </c>
      <c r="BM191" s="5" t="e">
        <f>Points[[#This Row],[35+]]-Points[[#This Row],[40+]]</f>
        <v>#VALUE!</v>
      </c>
      <c r="BN191" s="5" t="e">
        <f>Points[[#This Row],[40+]]-Points[[#This Row],[45+]]</f>
        <v>#VALUE!</v>
      </c>
    </row>
    <row r="192" spans="1:66" x14ac:dyDescent="0.25">
      <c r="Q192" s="3"/>
      <c r="R192" s="3"/>
      <c r="S192" s="3"/>
      <c r="T192" s="3"/>
      <c r="AL192" s="5" t="e">
        <f>Points[[#This Row],[8+]]-Points[[#This Row],[9+]]</f>
        <v>#VALUE!</v>
      </c>
      <c r="AM192" s="5" t="e">
        <f>Points[[#This Row],[9+]]-Points[[#This Row],[10+]]</f>
        <v>#VALUE!</v>
      </c>
      <c r="AN192" s="5" t="e">
        <f>Points[[#This Row],[10+]]-Points[[#This Row],[11+]]</f>
        <v>#VALUE!</v>
      </c>
      <c r="AO192" s="5" t="e">
        <f>Points[[#This Row],[11+]]-Points[[#This Row],[12+]]</f>
        <v>#VALUE!</v>
      </c>
      <c r="AP192" s="5" t="e">
        <f>Points[[#This Row],[12+]]-Points[[#This Row],[13+]]</f>
        <v>#VALUE!</v>
      </c>
      <c r="AQ192" s="5" t="e">
        <f>Points[[#This Row],[13+]]-Points[[#This Row],[14+]]</f>
        <v>#VALUE!</v>
      </c>
      <c r="AR192" s="5" t="e">
        <f>Points[[#This Row],[14+]]-Points[[#This Row],[15+]]</f>
        <v>#VALUE!</v>
      </c>
      <c r="AS192" s="5" t="e">
        <f>Points[[#This Row],[15+]]-Points[[#This Row],[16+]]</f>
        <v>#VALUE!</v>
      </c>
      <c r="AT192" s="5" t="e">
        <f>Points[[#This Row],[16+]]-Points[[#This Row],[17+]]</f>
        <v>#VALUE!</v>
      </c>
      <c r="AU192" s="5" t="e">
        <f>Points[[#This Row],[17+]]-Points[[#This Row],[18+]]</f>
        <v>#VALUE!</v>
      </c>
      <c r="AV192" s="5" t="e">
        <f>Points[[#This Row],[18+]]-Points[[#This Row],[19+]]</f>
        <v>#VALUE!</v>
      </c>
      <c r="AW192" s="5" t="e">
        <f>Points[[#This Row],[19+]]-Points[[#This Row],[20+]]</f>
        <v>#VALUE!</v>
      </c>
      <c r="AX192" s="5" t="e">
        <f>Points[[#This Row],[20+]]-Points[[#This Row],[21+]]</f>
        <v>#VALUE!</v>
      </c>
      <c r="AY192" s="5" t="e">
        <f>Points[[#This Row],[21+]]-Points[[#This Row],[22+]]</f>
        <v>#VALUE!</v>
      </c>
      <c r="AZ192" s="5" t="e">
        <f>Points[[#This Row],[22+]]-Points[[#This Row],[23+]]</f>
        <v>#VALUE!</v>
      </c>
      <c r="BA192" s="5" t="e">
        <f>Points[[#This Row],[23+]]-Points[[#This Row],[24+]]</f>
        <v>#VALUE!</v>
      </c>
      <c r="BB192" s="5" t="e">
        <f>Points[[#This Row],[24+]]-Points[[#This Row],[25+]]</f>
        <v>#VALUE!</v>
      </c>
      <c r="BC192" s="5" t="e">
        <f>Points[[#This Row],[25+]]-Points[[#This Row],[26+]]</f>
        <v>#VALUE!</v>
      </c>
      <c r="BD192" s="5" t="e">
        <f>Points[[#This Row],[26+]]-Points[[#This Row],[27+]]</f>
        <v>#VALUE!</v>
      </c>
      <c r="BE192" s="5" t="e">
        <f>Points[[#This Row],[27+]]-Points[[#This Row],[28+]]</f>
        <v>#VALUE!</v>
      </c>
      <c r="BF192" s="5" t="e">
        <f>Points[[#This Row],[28+]]-Points[[#This Row],[29+]]</f>
        <v>#VALUE!</v>
      </c>
      <c r="BG192" s="5" t="e">
        <f>Points[[#This Row],[29+]]-Points[[#This Row],[30+]]</f>
        <v>#VALUE!</v>
      </c>
      <c r="BH192" s="5" t="e">
        <f>Points[[#This Row],[30+]]-Points[[#This Row],[31+]]</f>
        <v>#VALUE!</v>
      </c>
      <c r="BI192" s="5" t="e">
        <f>Points[[#This Row],[31+]]-Points[[#This Row],[32+]]</f>
        <v>#VALUE!</v>
      </c>
      <c r="BJ192" s="5" t="e">
        <f>Points[[#This Row],[32+]]-Points[[#This Row],[33+]]</f>
        <v>#VALUE!</v>
      </c>
      <c r="BK192" s="5" t="e">
        <f>Points[[#This Row],[33+]]-Points[[#This Row],[34+]]</f>
        <v>#VALUE!</v>
      </c>
      <c r="BL192" s="5" t="e">
        <f>Points[[#This Row],[34+]]-Points[[#This Row],[35+]]</f>
        <v>#VALUE!</v>
      </c>
      <c r="BM192" s="5" t="e">
        <f>Points[[#This Row],[35+]]-Points[[#This Row],[40+]]</f>
        <v>#VALUE!</v>
      </c>
      <c r="BN192" s="5" t="e">
        <f>Points[[#This Row],[40+]]-Points[[#This Row],[45+]]</f>
        <v>#VALUE!</v>
      </c>
    </row>
    <row r="193" spans="17:66" x14ac:dyDescent="0.25">
      <c r="Q193" s="3"/>
      <c r="R193" s="3"/>
      <c r="S193" s="3"/>
      <c r="T193" s="3"/>
      <c r="AL193" s="5" t="e">
        <f>Points[[#This Row],[8+]]-Points[[#This Row],[9+]]</f>
        <v>#VALUE!</v>
      </c>
      <c r="AM193" s="5" t="e">
        <f>Points[[#This Row],[9+]]-Points[[#This Row],[10+]]</f>
        <v>#VALUE!</v>
      </c>
      <c r="AN193" s="5" t="e">
        <f>Points[[#This Row],[10+]]-Points[[#This Row],[11+]]</f>
        <v>#VALUE!</v>
      </c>
      <c r="AO193" s="5" t="e">
        <f>Points[[#This Row],[11+]]-Points[[#This Row],[12+]]</f>
        <v>#VALUE!</v>
      </c>
      <c r="AP193" s="5" t="e">
        <f>Points[[#This Row],[12+]]-Points[[#This Row],[13+]]</f>
        <v>#VALUE!</v>
      </c>
      <c r="AQ193" s="5" t="e">
        <f>Points[[#This Row],[13+]]-Points[[#This Row],[14+]]</f>
        <v>#VALUE!</v>
      </c>
      <c r="AR193" s="5" t="e">
        <f>Points[[#This Row],[14+]]-Points[[#This Row],[15+]]</f>
        <v>#VALUE!</v>
      </c>
      <c r="AS193" s="5" t="e">
        <f>Points[[#This Row],[15+]]-Points[[#This Row],[16+]]</f>
        <v>#VALUE!</v>
      </c>
      <c r="AT193" s="5" t="e">
        <f>Points[[#This Row],[16+]]-Points[[#This Row],[17+]]</f>
        <v>#VALUE!</v>
      </c>
      <c r="AU193" s="5" t="e">
        <f>Points[[#This Row],[17+]]-Points[[#This Row],[18+]]</f>
        <v>#VALUE!</v>
      </c>
      <c r="AV193" s="5" t="e">
        <f>Points[[#This Row],[18+]]-Points[[#This Row],[19+]]</f>
        <v>#VALUE!</v>
      </c>
      <c r="AW193" s="5" t="e">
        <f>Points[[#This Row],[19+]]-Points[[#This Row],[20+]]</f>
        <v>#VALUE!</v>
      </c>
      <c r="AX193" s="5" t="e">
        <f>Points[[#This Row],[20+]]-Points[[#This Row],[21+]]</f>
        <v>#VALUE!</v>
      </c>
      <c r="AY193" s="5" t="e">
        <f>Points[[#This Row],[21+]]-Points[[#This Row],[22+]]</f>
        <v>#VALUE!</v>
      </c>
      <c r="AZ193" s="5" t="e">
        <f>Points[[#This Row],[22+]]-Points[[#This Row],[23+]]</f>
        <v>#VALUE!</v>
      </c>
      <c r="BA193" s="5" t="e">
        <f>Points[[#This Row],[23+]]-Points[[#This Row],[24+]]</f>
        <v>#VALUE!</v>
      </c>
      <c r="BB193" s="5" t="e">
        <f>Points[[#This Row],[24+]]-Points[[#This Row],[25+]]</f>
        <v>#VALUE!</v>
      </c>
      <c r="BC193" s="5" t="e">
        <f>Points[[#This Row],[25+]]-Points[[#This Row],[26+]]</f>
        <v>#VALUE!</v>
      </c>
      <c r="BD193" s="5" t="e">
        <f>Points[[#This Row],[26+]]-Points[[#This Row],[27+]]</f>
        <v>#VALUE!</v>
      </c>
      <c r="BE193" s="5" t="e">
        <f>Points[[#This Row],[27+]]-Points[[#This Row],[28+]]</f>
        <v>#VALUE!</v>
      </c>
      <c r="BF193" s="5" t="e">
        <f>Points[[#This Row],[28+]]-Points[[#This Row],[29+]]</f>
        <v>#VALUE!</v>
      </c>
      <c r="BG193" s="5" t="e">
        <f>Points[[#This Row],[29+]]-Points[[#This Row],[30+]]</f>
        <v>#VALUE!</v>
      </c>
      <c r="BH193" s="5" t="e">
        <f>Points[[#This Row],[30+]]-Points[[#This Row],[31+]]</f>
        <v>#VALUE!</v>
      </c>
      <c r="BI193" s="5" t="e">
        <f>Points[[#This Row],[31+]]-Points[[#This Row],[32+]]</f>
        <v>#VALUE!</v>
      </c>
      <c r="BJ193" s="5" t="e">
        <f>Points[[#This Row],[32+]]-Points[[#This Row],[33+]]</f>
        <v>#VALUE!</v>
      </c>
      <c r="BK193" s="5" t="e">
        <f>Points[[#This Row],[33+]]-Points[[#This Row],[34+]]</f>
        <v>#VALUE!</v>
      </c>
      <c r="BL193" s="5" t="e">
        <f>Points[[#This Row],[34+]]-Points[[#This Row],[35+]]</f>
        <v>#VALUE!</v>
      </c>
      <c r="BM193" s="5" t="e">
        <f>Points[[#This Row],[35+]]-Points[[#This Row],[40+]]</f>
        <v>#VALUE!</v>
      </c>
      <c r="BN193" s="5" t="e">
        <f>Points[[#This Row],[40+]]-Points[[#This Row],[45+]]</f>
        <v>#VALUE!</v>
      </c>
    </row>
    <row r="194" spans="17:66" x14ac:dyDescent="0.25">
      <c r="Q194" s="3"/>
      <c r="R194" s="3"/>
      <c r="S194" s="3"/>
      <c r="T194" s="3"/>
      <c r="AL194" s="5" t="e">
        <f>Points[[#This Row],[8+]]-Points[[#This Row],[9+]]</f>
        <v>#VALUE!</v>
      </c>
      <c r="AM194" s="5" t="e">
        <f>Points[[#This Row],[9+]]-Points[[#This Row],[10+]]</f>
        <v>#VALUE!</v>
      </c>
      <c r="AN194" s="5" t="e">
        <f>Points[[#This Row],[10+]]-Points[[#This Row],[11+]]</f>
        <v>#VALUE!</v>
      </c>
      <c r="AO194" s="5" t="e">
        <f>Points[[#This Row],[11+]]-Points[[#This Row],[12+]]</f>
        <v>#VALUE!</v>
      </c>
      <c r="AP194" s="5" t="e">
        <f>Points[[#This Row],[12+]]-Points[[#This Row],[13+]]</f>
        <v>#VALUE!</v>
      </c>
      <c r="AQ194" s="5" t="e">
        <f>Points[[#This Row],[13+]]-Points[[#This Row],[14+]]</f>
        <v>#VALUE!</v>
      </c>
      <c r="AR194" s="5" t="e">
        <f>Points[[#This Row],[14+]]-Points[[#This Row],[15+]]</f>
        <v>#VALUE!</v>
      </c>
      <c r="AS194" s="5" t="e">
        <f>Points[[#This Row],[15+]]-Points[[#This Row],[16+]]</f>
        <v>#VALUE!</v>
      </c>
      <c r="AT194" s="5" t="e">
        <f>Points[[#This Row],[16+]]-Points[[#This Row],[17+]]</f>
        <v>#VALUE!</v>
      </c>
      <c r="AU194" s="5" t="e">
        <f>Points[[#This Row],[17+]]-Points[[#This Row],[18+]]</f>
        <v>#VALUE!</v>
      </c>
      <c r="AV194" s="5" t="e">
        <f>Points[[#This Row],[18+]]-Points[[#This Row],[19+]]</f>
        <v>#VALUE!</v>
      </c>
      <c r="AW194" s="5" t="e">
        <f>Points[[#This Row],[19+]]-Points[[#This Row],[20+]]</f>
        <v>#VALUE!</v>
      </c>
      <c r="AX194" s="5" t="e">
        <f>Points[[#This Row],[20+]]-Points[[#This Row],[21+]]</f>
        <v>#VALUE!</v>
      </c>
      <c r="AY194" s="5" t="e">
        <f>Points[[#This Row],[21+]]-Points[[#This Row],[22+]]</f>
        <v>#VALUE!</v>
      </c>
      <c r="AZ194" s="5" t="e">
        <f>Points[[#This Row],[22+]]-Points[[#This Row],[23+]]</f>
        <v>#VALUE!</v>
      </c>
      <c r="BA194" s="5" t="e">
        <f>Points[[#This Row],[23+]]-Points[[#This Row],[24+]]</f>
        <v>#VALUE!</v>
      </c>
      <c r="BB194" s="5" t="e">
        <f>Points[[#This Row],[24+]]-Points[[#This Row],[25+]]</f>
        <v>#VALUE!</v>
      </c>
      <c r="BC194" s="5" t="e">
        <f>Points[[#This Row],[25+]]-Points[[#This Row],[26+]]</f>
        <v>#VALUE!</v>
      </c>
      <c r="BD194" s="5" t="e">
        <f>Points[[#This Row],[26+]]-Points[[#This Row],[27+]]</f>
        <v>#VALUE!</v>
      </c>
      <c r="BE194" s="5" t="e">
        <f>Points[[#This Row],[27+]]-Points[[#This Row],[28+]]</f>
        <v>#VALUE!</v>
      </c>
      <c r="BF194" s="5" t="e">
        <f>Points[[#This Row],[28+]]-Points[[#This Row],[29+]]</f>
        <v>#VALUE!</v>
      </c>
      <c r="BG194" s="5" t="e">
        <f>Points[[#This Row],[29+]]-Points[[#This Row],[30+]]</f>
        <v>#VALUE!</v>
      </c>
      <c r="BH194" s="5" t="e">
        <f>Points[[#This Row],[30+]]-Points[[#This Row],[31+]]</f>
        <v>#VALUE!</v>
      </c>
      <c r="BI194" s="5" t="e">
        <f>Points[[#This Row],[31+]]-Points[[#This Row],[32+]]</f>
        <v>#VALUE!</v>
      </c>
      <c r="BJ194" s="5" t="e">
        <f>Points[[#This Row],[32+]]-Points[[#This Row],[33+]]</f>
        <v>#VALUE!</v>
      </c>
      <c r="BK194" s="5" t="e">
        <f>Points[[#This Row],[33+]]-Points[[#This Row],[34+]]</f>
        <v>#VALUE!</v>
      </c>
      <c r="BL194" s="5" t="e">
        <f>Points[[#This Row],[34+]]-Points[[#This Row],[35+]]</f>
        <v>#VALUE!</v>
      </c>
      <c r="BM194" s="5" t="e">
        <f>Points[[#This Row],[35+]]-Points[[#This Row],[40+]]</f>
        <v>#VALUE!</v>
      </c>
      <c r="BN194" s="5" t="e">
        <f>Points[[#This Row],[40+]]-Points[[#This Row],[45+]]</f>
        <v>#VALUE!</v>
      </c>
    </row>
    <row r="195" spans="17:66" x14ac:dyDescent="0.25">
      <c r="Q195" s="3"/>
      <c r="R195" s="3"/>
      <c r="S195" s="3"/>
      <c r="T195" s="3"/>
      <c r="AL195" s="5" t="e">
        <f>Points[[#This Row],[8+]]-Points[[#This Row],[9+]]</f>
        <v>#VALUE!</v>
      </c>
      <c r="AM195" s="5" t="e">
        <f>Points[[#This Row],[9+]]-Points[[#This Row],[10+]]</f>
        <v>#VALUE!</v>
      </c>
      <c r="AN195" s="5" t="e">
        <f>Points[[#This Row],[10+]]-Points[[#This Row],[11+]]</f>
        <v>#VALUE!</v>
      </c>
      <c r="AO195" s="5" t="e">
        <f>Points[[#This Row],[11+]]-Points[[#This Row],[12+]]</f>
        <v>#VALUE!</v>
      </c>
      <c r="AP195" s="5" t="e">
        <f>Points[[#This Row],[12+]]-Points[[#This Row],[13+]]</f>
        <v>#VALUE!</v>
      </c>
      <c r="AQ195" s="5" t="e">
        <f>Points[[#This Row],[13+]]-Points[[#This Row],[14+]]</f>
        <v>#VALUE!</v>
      </c>
      <c r="AR195" s="5" t="e">
        <f>Points[[#This Row],[14+]]-Points[[#This Row],[15+]]</f>
        <v>#VALUE!</v>
      </c>
      <c r="AS195" s="5" t="e">
        <f>Points[[#This Row],[15+]]-Points[[#This Row],[16+]]</f>
        <v>#VALUE!</v>
      </c>
      <c r="AT195" s="5" t="e">
        <f>Points[[#This Row],[16+]]-Points[[#This Row],[17+]]</f>
        <v>#VALUE!</v>
      </c>
      <c r="AU195" s="5" t="e">
        <f>Points[[#This Row],[17+]]-Points[[#This Row],[18+]]</f>
        <v>#VALUE!</v>
      </c>
      <c r="AV195" s="5" t="e">
        <f>Points[[#This Row],[18+]]-Points[[#This Row],[19+]]</f>
        <v>#VALUE!</v>
      </c>
      <c r="AW195" s="5" t="e">
        <f>Points[[#This Row],[19+]]-Points[[#This Row],[20+]]</f>
        <v>#VALUE!</v>
      </c>
      <c r="AX195" s="5" t="e">
        <f>Points[[#This Row],[20+]]-Points[[#This Row],[21+]]</f>
        <v>#VALUE!</v>
      </c>
      <c r="AY195" s="5" t="e">
        <f>Points[[#This Row],[21+]]-Points[[#This Row],[22+]]</f>
        <v>#VALUE!</v>
      </c>
      <c r="AZ195" s="5" t="e">
        <f>Points[[#This Row],[22+]]-Points[[#This Row],[23+]]</f>
        <v>#VALUE!</v>
      </c>
      <c r="BA195" s="5" t="e">
        <f>Points[[#This Row],[23+]]-Points[[#This Row],[24+]]</f>
        <v>#VALUE!</v>
      </c>
      <c r="BB195" s="5" t="e">
        <f>Points[[#This Row],[24+]]-Points[[#This Row],[25+]]</f>
        <v>#VALUE!</v>
      </c>
      <c r="BC195" s="5" t="e">
        <f>Points[[#This Row],[25+]]-Points[[#This Row],[26+]]</f>
        <v>#VALUE!</v>
      </c>
      <c r="BD195" s="5" t="e">
        <f>Points[[#This Row],[26+]]-Points[[#This Row],[27+]]</f>
        <v>#VALUE!</v>
      </c>
      <c r="BE195" s="5" t="e">
        <f>Points[[#This Row],[27+]]-Points[[#This Row],[28+]]</f>
        <v>#VALUE!</v>
      </c>
      <c r="BF195" s="5" t="e">
        <f>Points[[#This Row],[28+]]-Points[[#This Row],[29+]]</f>
        <v>#VALUE!</v>
      </c>
      <c r="BG195" s="5" t="e">
        <f>Points[[#This Row],[29+]]-Points[[#This Row],[30+]]</f>
        <v>#VALUE!</v>
      </c>
      <c r="BH195" s="5" t="e">
        <f>Points[[#This Row],[30+]]-Points[[#This Row],[31+]]</f>
        <v>#VALUE!</v>
      </c>
      <c r="BI195" s="5" t="e">
        <f>Points[[#This Row],[31+]]-Points[[#This Row],[32+]]</f>
        <v>#VALUE!</v>
      </c>
      <c r="BJ195" s="5" t="e">
        <f>Points[[#This Row],[32+]]-Points[[#This Row],[33+]]</f>
        <v>#VALUE!</v>
      </c>
      <c r="BK195" s="5" t="e">
        <f>Points[[#This Row],[33+]]-Points[[#This Row],[34+]]</f>
        <v>#VALUE!</v>
      </c>
      <c r="BL195" s="5" t="e">
        <f>Points[[#This Row],[34+]]-Points[[#This Row],[35+]]</f>
        <v>#VALUE!</v>
      </c>
      <c r="BM195" s="5" t="e">
        <f>Points[[#This Row],[35+]]-Points[[#This Row],[40+]]</f>
        <v>#VALUE!</v>
      </c>
      <c r="BN195" s="5" t="e">
        <f>Points[[#This Row],[40+]]-Points[[#This Row],[45+]]</f>
        <v>#VALUE!</v>
      </c>
    </row>
    <row r="196" spans="17:66" x14ac:dyDescent="0.25">
      <c r="Q196" s="3"/>
      <c r="R196" s="3"/>
      <c r="S196" s="3"/>
      <c r="T196" s="3"/>
      <c r="AL196" s="5" t="e">
        <f>Points[[#This Row],[8+]]-Points[[#This Row],[9+]]</f>
        <v>#VALUE!</v>
      </c>
      <c r="AM196" s="5" t="e">
        <f>Points[[#This Row],[9+]]-Points[[#This Row],[10+]]</f>
        <v>#VALUE!</v>
      </c>
      <c r="AN196" s="5" t="e">
        <f>Points[[#This Row],[10+]]-Points[[#This Row],[11+]]</f>
        <v>#VALUE!</v>
      </c>
      <c r="AO196" s="5" t="e">
        <f>Points[[#This Row],[11+]]-Points[[#This Row],[12+]]</f>
        <v>#VALUE!</v>
      </c>
      <c r="AP196" s="5" t="e">
        <f>Points[[#This Row],[12+]]-Points[[#This Row],[13+]]</f>
        <v>#VALUE!</v>
      </c>
      <c r="AQ196" s="5" t="e">
        <f>Points[[#This Row],[13+]]-Points[[#This Row],[14+]]</f>
        <v>#VALUE!</v>
      </c>
      <c r="AR196" s="5" t="e">
        <f>Points[[#This Row],[14+]]-Points[[#This Row],[15+]]</f>
        <v>#VALUE!</v>
      </c>
      <c r="AS196" s="5" t="e">
        <f>Points[[#This Row],[15+]]-Points[[#This Row],[16+]]</f>
        <v>#VALUE!</v>
      </c>
      <c r="AT196" s="5" t="e">
        <f>Points[[#This Row],[16+]]-Points[[#This Row],[17+]]</f>
        <v>#VALUE!</v>
      </c>
      <c r="AU196" s="5" t="e">
        <f>Points[[#This Row],[17+]]-Points[[#This Row],[18+]]</f>
        <v>#VALUE!</v>
      </c>
      <c r="AV196" s="5" t="e">
        <f>Points[[#This Row],[18+]]-Points[[#This Row],[19+]]</f>
        <v>#VALUE!</v>
      </c>
      <c r="AW196" s="5" t="e">
        <f>Points[[#This Row],[19+]]-Points[[#This Row],[20+]]</f>
        <v>#VALUE!</v>
      </c>
      <c r="AX196" s="5" t="e">
        <f>Points[[#This Row],[20+]]-Points[[#This Row],[21+]]</f>
        <v>#VALUE!</v>
      </c>
      <c r="AY196" s="5" t="e">
        <f>Points[[#This Row],[21+]]-Points[[#This Row],[22+]]</f>
        <v>#VALUE!</v>
      </c>
      <c r="AZ196" s="5" t="e">
        <f>Points[[#This Row],[22+]]-Points[[#This Row],[23+]]</f>
        <v>#VALUE!</v>
      </c>
      <c r="BA196" s="5" t="e">
        <f>Points[[#This Row],[23+]]-Points[[#This Row],[24+]]</f>
        <v>#VALUE!</v>
      </c>
      <c r="BB196" s="5" t="e">
        <f>Points[[#This Row],[24+]]-Points[[#This Row],[25+]]</f>
        <v>#VALUE!</v>
      </c>
      <c r="BC196" s="5" t="e">
        <f>Points[[#This Row],[25+]]-Points[[#This Row],[26+]]</f>
        <v>#VALUE!</v>
      </c>
      <c r="BD196" s="5" t="e">
        <f>Points[[#This Row],[26+]]-Points[[#This Row],[27+]]</f>
        <v>#VALUE!</v>
      </c>
      <c r="BE196" s="5" t="e">
        <f>Points[[#This Row],[27+]]-Points[[#This Row],[28+]]</f>
        <v>#VALUE!</v>
      </c>
      <c r="BF196" s="5" t="e">
        <f>Points[[#This Row],[28+]]-Points[[#This Row],[29+]]</f>
        <v>#VALUE!</v>
      </c>
      <c r="BG196" s="5" t="e">
        <f>Points[[#This Row],[29+]]-Points[[#This Row],[30+]]</f>
        <v>#VALUE!</v>
      </c>
      <c r="BH196" s="5" t="e">
        <f>Points[[#This Row],[30+]]-Points[[#This Row],[31+]]</f>
        <v>#VALUE!</v>
      </c>
      <c r="BI196" s="5" t="e">
        <f>Points[[#This Row],[31+]]-Points[[#This Row],[32+]]</f>
        <v>#VALUE!</v>
      </c>
      <c r="BJ196" s="5" t="e">
        <f>Points[[#This Row],[32+]]-Points[[#This Row],[33+]]</f>
        <v>#VALUE!</v>
      </c>
      <c r="BK196" s="5" t="e">
        <f>Points[[#This Row],[33+]]-Points[[#This Row],[34+]]</f>
        <v>#VALUE!</v>
      </c>
      <c r="BL196" s="5" t="e">
        <f>Points[[#This Row],[34+]]-Points[[#This Row],[35+]]</f>
        <v>#VALUE!</v>
      </c>
      <c r="BM196" s="5" t="e">
        <f>Points[[#This Row],[35+]]-Points[[#This Row],[40+]]</f>
        <v>#VALUE!</v>
      </c>
      <c r="BN196" s="5" t="e">
        <f>Points[[#This Row],[40+]]-Points[[#This Row],[45+]]</f>
        <v>#VALUE!</v>
      </c>
    </row>
    <row r="197" spans="17:66" x14ac:dyDescent="0.25">
      <c r="Q197" s="3"/>
      <c r="R197" s="3"/>
      <c r="S197" s="3"/>
      <c r="T197" s="3"/>
      <c r="AL197" s="5" t="e">
        <f>Points[[#This Row],[8+]]-Points[[#This Row],[9+]]</f>
        <v>#VALUE!</v>
      </c>
      <c r="AM197" s="5" t="e">
        <f>Points[[#This Row],[9+]]-Points[[#This Row],[10+]]</f>
        <v>#VALUE!</v>
      </c>
      <c r="AN197" s="5" t="e">
        <f>Points[[#This Row],[10+]]-Points[[#This Row],[11+]]</f>
        <v>#VALUE!</v>
      </c>
      <c r="AO197" s="5" t="e">
        <f>Points[[#This Row],[11+]]-Points[[#This Row],[12+]]</f>
        <v>#VALUE!</v>
      </c>
      <c r="AP197" s="5" t="e">
        <f>Points[[#This Row],[12+]]-Points[[#This Row],[13+]]</f>
        <v>#VALUE!</v>
      </c>
      <c r="AQ197" s="5" t="e">
        <f>Points[[#This Row],[13+]]-Points[[#This Row],[14+]]</f>
        <v>#VALUE!</v>
      </c>
      <c r="AR197" s="5" t="e">
        <f>Points[[#This Row],[14+]]-Points[[#This Row],[15+]]</f>
        <v>#VALUE!</v>
      </c>
      <c r="AS197" s="5" t="e">
        <f>Points[[#This Row],[15+]]-Points[[#This Row],[16+]]</f>
        <v>#VALUE!</v>
      </c>
      <c r="AT197" s="5" t="e">
        <f>Points[[#This Row],[16+]]-Points[[#This Row],[17+]]</f>
        <v>#VALUE!</v>
      </c>
      <c r="AU197" s="5" t="e">
        <f>Points[[#This Row],[17+]]-Points[[#This Row],[18+]]</f>
        <v>#VALUE!</v>
      </c>
      <c r="AV197" s="5" t="e">
        <f>Points[[#This Row],[18+]]-Points[[#This Row],[19+]]</f>
        <v>#VALUE!</v>
      </c>
      <c r="AW197" s="5" t="e">
        <f>Points[[#This Row],[19+]]-Points[[#This Row],[20+]]</f>
        <v>#VALUE!</v>
      </c>
      <c r="AX197" s="5" t="e">
        <f>Points[[#This Row],[20+]]-Points[[#This Row],[21+]]</f>
        <v>#VALUE!</v>
      </c>
      <c r="AY197" s="5" t="e">
        <f>Points[[#This Row],[21+]]-Points[[#This Row],[22+]]</f>
        <v>#VALUE!</v>
      </c>
      <c r="AZ197" s="5" t="e">
        <f>Points[[#This Row],[22+]]-Points[[#This Row],[23+]]</f>
        <v>#VALUE!</v>
      </c>
      <c r="BA197" s="5" t="e">
        <f>Points[[#This Row],[23+]]-Points[[#This Row],[24+]]</f>
        <v>#VALUE!</v>
      </c>
      <c r="BB197" s="5" t="e">
        <f>Points[[#This Row],[24+]]-Points[[#This Row],[25+]]</f>
        <v>#VALUE!</v>
      </c>
      <c r="BC197" s="5" t="e">
        <f>Points[[#This Row],[25+]]-Points[[#This Row],[26+]]</f>
        <v>#VALUE!</v>
      </c>
      <c r="BD197" s="5" t="e">
        <f>Points[[#This Row],[26+]]-Points[[#This Row],[27+]]</f>
        <v>#VALUE!</v>
      </c>
      <c r="BE197" s="5" t="e">
        <f>Points[[#This Row],[27+]]-Points[[#This Row],[28+]]</f>
        <v>#VALUE!</v>
      </c>
      <c r="BF197" s="5" t="e">
        <f>Points[[#This Row],[28+]]-Points[[#This Row],[29+]]</f>
        <v>#VALUE!</v>
      </c>
      <c r="BG197" s="5" t="e">
        <f>Points[[#This Row],[29+]]-Points[[#This Row],[30+]]</f>
        <v>#VALUE!</v>
      </c>
      <c r="BH197" s="5" t="e">
        <f>Points[[#This Row],[30+]]-Points[[#This Row],[31+]]</f>
        <v>#VALUE!</v>
      </c>
      <c r="BI197" s="5" t="e">
        <f>Points[[#This Row],[31+]]-Points[[#This Row],[32+]]</f>
        <v>#VALUE!</v>
      </c>
      <c r="BJ197" s="5" t="e">
        <f>Points[[#This Row],[32+]]-Points[[#This Row],[33+]]</f>
        <v>#VALUE!</v>
      </c>
      <c r="BK197" s="5" t="e">
        <f>Points[[#This Row],[33+]]-Points[[#This Row],[34+]]</f>
        <v>#VALUE!</v>
      </c>
      <c r="BL197" s="5" t="e">
        <f>Points[[#This Row],[34+]]-Points[[#This Row],[35+]]</f>
        <v>#VALUE!</v>
      </c>
      <c r="BM197" s="5" t="e">
        <f>Points[[#This Row],[35+]]-Points[[#This Row],[40+]]</f>
        <v>#VALUE!</v>
      </c>
      <c r="BN197" s="5" t="e">
        <f>Points[[#This Row],[40+]]-Points[[#This Row],[45+]]</f>
        <v>#VALUE!</v>
      </c>
    </row>
    <row r="198" spans="17:66" x14ac:dyDescent="0.25">
      <c r="Q198" s="3"/>
      <c r="R198" s="3"/>
      <c r="S198" s="3"/>
      <c r="T198" s="3"/>
      <c r="AL198" s="5" t="e">
        <f>Points[[#This Row],[8+]]-Points[[#This Row],[9+]]</f>
        <v>#VALUE!</v>
      </c>
      <c r="AM198" s="5" t="e">
        <f>Points[[#This Row],[9+]]-Points[[#This Row],[10+]]</f>
        <v>#VALUE!</v>
      </c>
      <c r="AN198" s="5" t="e">
        <f>Points[[#This Row],[10+]]-Points[[#This Row],[11+]]</f>
        <v>#VALUE!</v>
      </c>
      <c r="AO198" s="5" t="e">
        <f>Points[[#This Row],[11+]]-Points[[#This Row],[12+]]</f>
        <v>#VALUE!</v>
      </c>
      <c r="AP198" s="5" t="e">
        <f>Points[[#This Row],[12+]]-Points[[#This Row],[13+]]</f>
        <v>#VALUE!</v>
      </c>
      <c r="AQ198" s="5" t="e">
        <f>Points[[#This Row],[13+]]-Points[[#This Row],[14+]]</f>
        <v>#VALUE!</v>
      </c>
      <c r="AR198" s="5" t="e">
        <f>Points[[#This Row],[14+]]-Points[[#This Row],[15+]]</f>
        <v>#VALUE!</v>
      </c>
      <c r="AS198" s="5" t="e">
        <f>Points[[#This Row],[15+]]-Points[[#This Row],[16+]]</f>
        <v>#VALUE!</v>
      </c>
      <c r="AT198" s="5" t="e">
        <f>Points[[#This Row],[16+]]-Points[[#This Row],[17+]]</f>
        <v>#VALUE!</v>
      </c>
      <c r="AU198" s="5" t="e">
        <f>Points[[#This Row],[17+]]-Points[[#This Row],[18+]]</f>
        <v>#VALUE!</v>
      </c>
      <c r="AV198" s="5" t="e">
        <f>Points[[#This Row],[18+]]-Points[[#This Row],[19+]]</f>
        <v>#VALUE!</v>
      </c>
      <c r="AW198" s="5" t="e">
        <f>Points[[#This Row],[19+]]-Points[[#This Row],[20+]]</f>
        <v>#VALUE!</v>
      </c>
      <c r="AX198" s="5" t="e">
        <f>Points[[#This Row],[20+]]-Points[[#This Row],[21+]]</f>
        <v>#VALUE!</v>
      </c>
      <c r="AY198" s="5" t="e">
        <f>Points[[#This Row],[21+]]-Points[[#This Row],[22+]]</f>
        <v>#VALUE!</v>
      </c>
      <c r="AZ198" s="5" t="e">
        <f>Points[[#This Row],[22+]]-Points[[#This Row],[23+]]</f>
        <v>#VALUE!</v>
      </c>
      <c r="BA198" s="5" t="e">
        <f>Points[[#This Row],[23+]]-Points[[#This Row],[24+]]</f>
        <v>#VALUE!</v>
      </c>
      <c r="BB198" s="5" t="e">
        <f>Points[[#This Row],[24+]]-Points[[#This Row],[25+]]</f>
        <v>#VALUE!</v>
      </c>
      <c r="BC198" s="5" t="e">
        <f>Points[[#This Row],[25+]]-Points[[#This Row],[26+]]</f>
        <v>#VALUE!</v>
      </c>
      <c r="BD198" s="5" t="e">
        <f>Points[[#This Row],[26+]]-Points[[#This Row],[27+]]</f>
        <v>#VALUE!</v>
      </c>
      <c r="BE198" s="5" t="e">
        <f>Points[[#This Row],[27+]]-Points[[#This Row],[28+]]</f>
        <v>#VALUE!</v>
      </c>
      <c r="BF198" s="5" t="e">
        <f>Points[[#This Row],[28+]]-Points[[#This Row],[29+]]</f>
        <v>#VALUE!</v>
      </c>
      <c r="BG198" s="5" t="e">
        <f>Points[[#This Row],[29+]]-Points[[#This Row],[30+]]</f>
        <v>#VALUE!</v>
      </c>
      <c r="BH198" s="5" t="e">
        <f>Points[[#This Row],[30+]]-Points[[#This Row],[31+]]</f>
        <v>#VALUE!</v>
      </c>
      <c r="BI198" s="5" t="e">
        <f>Points[[#This Row],[31+]]-Points[[#This Row],[32+]]</f>
        <v>#VALUE!</v>
      </c>
      <c r="BJ198" s="5" t="e">
        <f>Points[[#This Row],[32+]]-Points[[#This Row],[33+]]</f>
        <v>#VALUE!</v>
      </c>
      <c r="BK198" s="5" t="e">
        <f>Points[[#This Row],[33+]]-Points[[#This Row],[34+]]</f>
        <v>#VALUE!</v>
      </c>
      <c r="BL198" s="5" t="e">
        <f>Points[[#This Row],[34+]]-Points[[#This Row],[35+]]</f>
        <v>#VALUE!</v>
      </c>
      <c r="BM198" s="5" t="e">
        <f>Points[[#This Row],[35+]]-Points[[#This Row],[40+]]</f>
        <v>#VALUE!</v>
      </c>
      <c r="BN198" s="5" t="e">
        <f>Points[[#This Row],[40+]]-Points[[#This Row],[45+]]</f>
        <v>#VALUE!</v>
      </c>
    </row>
    <row r="199" spans="17:66" x14ac:dyDescent="0.25">
      <c r="Q199" s="3"/>
      <c r="R199" s="3"/>
      <c r="S199" s="3"/>
      <c r="T199" s="3"/>
      <c r="AL199" s="5" t="e">
        <f>Points[[#This Row],[8+]]-Points[[#This Row],[9+]]</f>
        <v>#VALUE!</v>
      </c>
      <c r="AM199" s="5" t="e">
        <f>Points[[#This Row],[9+]]-Points[[#This Row],[10+]]</f>
        <v>#VALUE!</v>
      </c>
      <c r="AN199" s="5" t="e">
        <f>Points[[#This Row],[10+]]-Points[[#This Row],[11+]]</f>
        <v>#VALUE!</v>
      </c>
      <c r="AO199" s="5" t="e">
        <f>Points[[#This Row],[11+]]-Points[[#This Row],[12+]]</f>
        <v>#VALUE!</v>
      </c>
      <c r="AP199" s="5" t="e">
        <f>Points[[#This Row],[12+]]-Points[[#This Row],[13+]]</f>
        <v>#VALUE!</v>
      </c>
      <c r="AQ199" s="5" t="e">
        <f>Points[[#This Row],[13+]]-Points[[#This Row],[14+]]</f>
        <v>#VALUE!</v>
      </c>
      <c r="AR199" s="5" t="e">
        <f>Points[[#This Row],[14+]]-Points[[#This Row],[15+]]</f>
        <v>#VALUE!</v>
      </c>
      <c r="AS199" s="5" t="e">
        <f>Points[[#This Row],[15+]]-Points[[#This Row],[16+]]</f>
        <v>#VALUE!</v>
      </c>
      <c r="AT199" s="5" t="e">
        <f>Points[[#This Row],[16+]]-Points[[#This Row],[17+]]</f>
        <v>#VALUE!</v>
      </c>
      <c r="AU199" s="5" t="e">
        <f>Points[[#This Row],[17+]]-Points[[#This Row],[18+]]</f>
        <v>#VALUE!</v>
      </c>
      <c r="AV199" s="5" t="e">
        <f>Points[[#This Row],[18+]]-Points[[#This Row],[19+]]</f>
        <v>#VALUE!</v>
      </c>
      <c r="AW199" s="5" t="e">
        <f>Points[[#This Row],[19+]]-Points[[#This Row],[20+]]</f>
        <v>#VALUE!</v>
      </c>
      <c r="AX199" s="5" t="e">
        <f>Points[[#This Row],[20+]]-Points[[#This Row],[21+]]</f>
        <v>#VALUE!</v>
      </c>
      <c r="AY199" s="5" t="e">
        <f>Points[[#This Row],[21+]]-Points[[#This Row],[22+]]</f>
        <v>#VALUE!</v>
      </c>
      <c r="AZ199" s="5" t="e">
        <f>Points[[#This Row],[22+]]-Points[[#This Row],[23+]]</f>
        <v>#VALUE!</v>
      </c>
      <c r="BA199" s="5" t="e">
        <f>Points[[#This Row],[23+]]-Points[[#This Row],[24+]]</f>
        <v>#VALUE!</v>
      </c>
      <c r="BB199" s="5" t="e">
        <f>Points[[#This Row],[24+]]-Points[[#This Row],[25+]]</f>
        <v>#VALUE!</v>
      </c>
      <c r="BC199" s="5" t="e">
        <f>Points[[#This Row],[25+]]-Points[[#This Row],[26+]]</f>
        <v>#VALUE!</v>
      </c>
      <c r="BD199" s="5" t="e">
        <f>Points[[#This Row],[26+]]-Points[[#This Row],[27+]]</f>
        <v>#VALUE!</v>
      </c>
      <c r="BE199" s="5" t="e">
        <f>Points[[#This Row],[27+]]-Points[[#This Row],[28+]]</f>
        <v>#VALUE!</v>
      </c>
      <c r="BF199" s="5" t="e">
        <f>Points[[#This Row],[28+]]-Points[[#This Row],[29+]]</f>
        <v>#VALUE!</v>
      </c>
      <c r="BG199" s="5" t="e">
        <f>Points[[#This Row],[29+]]-Points[[#This Row],[30+]]</f>
        <v>#VALUE!</v>
      </c>
      <c r="BH199" s="5" t="e">
        <f>Points[[#This Row],[30+]]-Points[[#This Row],[31+]]</f>
        <v>#VALUE!</v>
      </c>
      <c r="BI199" s="5" t="e">
        <f>Points[[#This Row],[31+]]-Points[[#This Row],[32+]]</f>
        <v>#VALUE!</v>
      </c>
      <c r="BJ199" s="5" t="e">
        <f>Points[[#This Row],[32+]]-Points[[#This Row],[33+]]</f>
        <v>#VALUE!</v>
      </c>
      <c r="BK199" s="5" t="e">
        <f>Points[[#This Row],[33+]]-Points[[#This Row],[34+]]</f>
        <v>#VALUE!</v>
      </c>
      <c r="BL199" s="5" t="e">
        <f>Points[[#This Row],[34+]]-Points[[#This Row],[35+]]</f>
        <v>#VALUE!</v>
      </c>
      <c r="BM199" s="5" t="e">
        <f>Points[[#This Row],[35+]]-Points[[#This Row],[40+]]</f>
        <v>#VALUE!</v>
      </c>
      <c r="BN199" s="5" t="e">
        <f>Points[[#This Row],[40+]]-Points[[#This Row],[45+]]</f>
        <v>#VALUE!</v>
      </c>
    </row>
    <row r="200" spans="17:66" x14ac:dyDescent="0.25">
      <c r="Q200" s="3"/>
      <c r="R200" s="3"/>
      <c r="S200" s="3"/>
      <c r="T200" s="3"/>
      <c r="AL200" s="5" t="e">
        <f>Points[[#This Row],[8+]]-Points[[#This Row],[9+]]</f>
        <v>#VALUE!</v>
      </c>
      <c r="AM200" s="5" t="e">
        <f>Points[[#This Row],[9+]]-Points[[#This Row],[10+]]</f>
        <v>#VALUE!</v>
      </c>
      <c r="AN200" s="5" t="e">
        <f>Points[[#This Row],[10+]]-Points[[#This Row],[11+]]</f>
        <v>#VALUE!</v>
      </c>
      <c r="AO200" s="5" t="e">
        <f>Points[[#This Row],[11+]]-Points[[#This Row],[12+]]</f>
        <v>#VALUE!</v>
      </c>
      <c r="AP200" s="5" t="e">
        <f>Points[[#This Row],[12+]]-Points[[#This Row],[13+]]</f>
        <v>#VALUE!</v>
      </c>
      <c r="AQ200" s="5" t="e">
        <f>Points[[#This Row],[13+]]-Points[[#This Row],[14+]]</f>
        <v>#VALUE!</v>
      </c>
      <c r="AR200" s="5" t="e">
        <f>Points[[#This Row],[14+]]-Points[[#This Row],[15+]]</f>
        <v>#VALUE!</v>
      </c>
      <c r="AS200" s="5" t="e">
        <f>Points[[#This Row],[15+]]-Points[[#This Row],[16+]]</f>
        <v>#VALUE!</v>
      </c>
      <c r="AT200" s="5" t="e">
        <f>Points[[#This Row],[16+]]-Points[[#This Row],[17+]]</f>
        <v>#VALUE!</v>
      </c>
      <c r="AU200" s="5" t="e">
        <f>Points[[#This Row],[17+]]-Points[[#This Row],[18+]]</f>
        <v>#VALUE!</v>
      </c>
      <c r="AV200" s="5" t="e">
        <f>Points[[#This Row],[18+]]-Points[[#This Row],[19+]]</f>
        <v>#VALUE!</v>
      </c>
      <c r="AW200" s="5" t="e">
        <f>Points[[#This Row],[19+]]-Points[[#This Row],[20+]]</f>
        <v>#VALUE!</v>
      </c>
      <c r="AX200" s="5" t="e">
        <f>Points[[#This Row],[20+]]-Points[[#This Row],[21+]]</f>
        <v>#VALUE!</v>
      </c>
      <c r="AY200" s="5" t="e">
        <f>Points[[#This Row],[21+]]-Points[[#This Row],[22+]]</f>
        <v>#VALUE!</v>
      </c>
      <c r="AZ200" s="5" t="e">
        <f>Points[[#This Row],[22+]]-Points[[#This Row],[23+]]</f>
        <v>#VALUE!</v>
      </c>
      <c r="BA200" s="5" t="e">
        <f>Points[[#This Row],[23+]]-Points[[#This Row],[24+]]</f>
        <v>#VALUE!</v>
      </c>
      <c r="BB200" s="5" t="e">
        <f>Points[[#This Row],[24+]]-Points[[#This Row],[25+]]</f>
        <v>#VALUE!</v>
      </c>
      <c r="BC200" s="5" t="e">
        <f>Points[[#This Row],[25+]]-Points[[#This Row],[26+]]</f>
        <v>#VALUE!</v>
      </c>
      <c r="BD200" s="5" t="e">
        <f>Points[[#This Row],[26+]]-Points[[#This Row],[27+]]</f>
        <v>#VALUE!</v>
      </c>
      <c r="BE200" s="5" t="e">
        <f>Points[[#This Row],[27+]]-Points[[#This Row],[28+]]</f>
        <v>#VALUE!</v>
      </c>
      <c r="BF200" s="5" t="e">
        <f>Points[[#This Row],[28+]]-Points[[#This Row],[29+]]</f>
        <v>#VALUE!</v>
      </c>
      <c r="BG200" s="5" t="e">
        <f>Points[[#This Row],[29+]]-Points[[#This Row],[30+]]</f>
        <v>#VALUE!</v>
      </c>
      <c r="BH200" s="5" t="e">
        <f>Points[[#This Row],[30+]]-Points[[#This Row],[31+]]</f>
        <v>#VALUE!</v>
      </c>
      <c r="BI200" s="5" t="e">
        <f>Points[[#This Row],[31+]]-Points[[#This Row],[32+]]</f>
        <v>#VALUE!</v>
      </c>
      <c r="BJ200" s="5" t="e">
        <f>Points[[#This Row],[32+]]-Points[[#This Row],[33+]]</f>
        <v>#VALUE!</v>
      </c>
      <c r="BK200" s="5" t="e">
        <f>Points[[#This Row],[33+]]-Points[[#This Row],[34+]]</f>
        <v>#VALUE!</v>
      </c>
      <c r="BL200" s="5" t="e">
        <f>Points[[#This Row],[34+]]-Points[[#This Row],[35+]]</f>
        <v>#VALUE!</v>
      </c>
      <c r="BM200" s="5" t="e">
        <f>Points[[#This Row],[35+]]-Points[[#This Row],[40+]]</f>
        <v>#VALUE!</v>
      </c>
      <c r="BN200" s="5" t="e">
        <f>Points[[#This Row],[40+]]-Points[[#This Row],[45+]]</f>
        <v>#VALUE!</v>
      </c>
    </row>
    <row r="201" spans="17:66" x14ac:dyDescent="0.25">
      <c r="Q201" s="3"/>
      <c r="R201" s="3"/>
      <c r="S201" s="3"/>
      <c r="T201" s="3"/>
      <c r="AL201" s="5" t="e">
        <f>Points[[#This Row],[8+]]-Points[[#This Row],[9+]]</f>
        <v>#VALUE!</v>
      </c>
      <c r="AM201" s="5" t="e">
        <f>Points[[#This Row],[9+]]-Points[[#This Row],[10+]]</f>
        <v>#VALUE!</v>
      </c>
      <c r="AN201" s="5" t="e">
        <f>Points[[#This Row],[10+]]-Points[[#This Row],[11+]]</f>
        <v>#VALUE!</v>
      </c>
      <c r="AO201" s="5" t="e">
        <f>Points[[#This Row],[11+]]-Points[[#This Row],[12+]]</f>
        <v>#VALUE!</v>
      </c>
      <c r="AP201" s="5" t="e">
        <f>Points[[#This Row],[12+]]-Points[[#This Row],[13+]]</f>
        <v>#VALUE!</v>
      </c>
      <c r="AQ201" s="5" t="e">
        <f>Points[[#This Row],[13+]]-Points[[#This Row],[14+]]</f>
        <v>#VALUE!</v>
      </c>
      <c r="AR201" s="5" t="e">
        <f>Points[[#This Row],[14+]]-Points[[#This Row],[15+]]</f>
        <v>#VALUE!</v>
      </c>
      <c r="AS201" s="5" t="e">
        <f>Points[[#This Row],[15+]]-Points[[#This Row],[16+]]</f>
        <v>#VALUE!</v>
      </c>
      <c r="AT201" s="5" t="e">
        <f>Points[[#This Row],[16+]]-Points[[#This Row],[17+]]</f>
        <v>#VALUE!</v>
      </c>
      <c r="AU201" s="5" t="e">
        <f>Points[[#This Row],[17+]]-Points[[#This Row],[18+]]</f>
        <v>#VALUE!</v>
      </c>
      <c r="AV201" s="5" t="e">
        <f>Points[[#This Row],[18+]]-Points[[#This Row],[19+]]</f>
        <v>#VALUE!</v>
      </c>
      <c r="AW201" s="5" t="e">
        <f>Points[[#This Row],[19+]]-Points[[#This Row],[20+]]</f>
        <v>#VALUE!</v>
      </c>
      <c r="AX201" s="5" t="e">
        <f>Points[[#This Row],[20+]]-Points[[#This Row],[21+]]</f>
        <v>#VALUE!</v>
      </c>
      <c r="AY201" s="5" t="e">
        <f>Points[[#This Row],[21+]]-Points[[#This Row],[22+]]</f>
        <v>#VALUE!</v>
      </c>
      <c r="AZ201" s="5" t="e">
        <f>Points[[#This Row],[22+]]-Points[[#This Row],[23+]]</f>
        <v>#VALUE!</v>
      </c>
      <c r="BA201" s="5" t="e">
        <f>Points[[#This Row],[23+]]-Points[[#This Row],[24+]]</f>
        <v>#VALUE!</v>
      </c>
      <c r="BB201" s="5" t="e">
        <f>Points[[#This Row],[24+]]-Points[[#This Row],[25+]]</f>
        <v>#VALUE!</v>
      </c>
      <c r="BC201" s="5" t="e">
        <f>Points[[#This Row],[25+]]-Points[[#This Row],[26+]]</f>
        <v>#VALUE!</v>
      </c>
      <c r="BD201" s="5" t="e">
        <f>Points[[#This Row],[26+]]-Points[[#This Row],[27+]]</f>
        <v>#VALUE!</v>
      </c>
      <c r="BE201" s="5" t="e">
        <f>Points[[#This Row],[27+]]-Points[[#This Row],[28+]]</f>
        <v>#VALUE!</v>
      </c>
      <c r="BF201" s="5" t="e">
        <f>Points[[#This Row],[28+]]-Points[[#This Row],[29+]]</f>
        <v>#VALUE!</v>
      </c>
      <c r="BG201" s="5" t="e">
        <f>Points[[#This Row],[29+]]-Points[[#This Row],[30+]]</f>
        <v>#VALUE!</v>
      </c>
      <c r="BH201" s="5" t="e">
        <f>Points[[#This Row],[30+]]-Points[[#This Row],[31+]]</f>
        <v>#VALUE!</v>
      </c>
      <c r="BI201" s="5" t="e">
        <f>Points[[#This Row],[31+]]-Points[[#This Row],[32+]]</f>
        <v>#VALUE!</v>
      </c>
      <c r="BJ201" s="5" t="e">
        <f>Points[[#This Row],[32+]]-Points[[#This Row],[33+]]</f>
        <v>#VALUE!</v>
      </c>
      <c r="BK201" s="5" t="e">
        <f>Points[[#This Row],[33+]]-Points[[#This Row],[34+]]</f>
        <v>#VALUE!</v>
      </c>
      <c r="BL201" s="5" t="e">
        <f>Points[[#This Row],[34+]]-Points[[#This Row],[35+]]</f>
        <v>#VALUE!</v>
      </c>
      <c r="BM201" s="5" t="e">
        <f>Points[[#This Row],[35+]]-Points[[#This Row],[40+]]</f>
        <v>#VALUE!</v>
      </c>
      <c r="BN201" s="5" t="e">
        <f>Points[[#This Row],[40+]]-Points[[#This Row],[45+]]</f>
        <v>#VALUE!</v>
      </c>
    </row>
    <row r="202" spans="17:66" x14ac:dyDescent="0.25">
      <c r="Q202" s="3"/>
      <c r="R202" s="3"/>
      <c r="S202" s="3"/>
      <c r="T202" s="3"/>
      <c r="AL202" s="5" t="e">
        <f>Points[[#This Row],[8+]]-Points[[#This Row],[9+]]</f>
        <v>#VALUE!</v>
      </c>
      <c r="AM202" s="5" t="e">
        <f>Points[[#This Row],[9+]]-Points[[#This Row],[10+]]</f>
        <v>#VALUE!</v>
      </c>
      <c r="AN202" s="5" t="e">
        <f>Points[[#This Row],[10+]]-Points[[#This Row],[11+]]</f>
        <v>#VALUE!</v>
      </c>
      <c r="AO202" s="5" t="e">
        <f>Points[[#This Row],[11+]]-Points[[#This Row],[12+]]</f>
        <v>#VALUE!</v>
      </c>
      <c r="AP202" s="5" t="e">
        <f>Points[[#This Row],[12+]]-Points[[#This Row],[13+]]</f>
        <v>#VALUE!</v>
      </c>
      <c r="AQ202" s="5" t="e">
        <f>Points[[#This Row],[13+]]-Points[[#This Row],[14+]]</f>
        <v>#VALUE!</v>
      </c>
      <c r="AR202" s="5" t="e">
        <f>Points[[#This Row],[14+]]-Points[[#This Row],[15+]]</f>
        <v>#VALUE!</v>
      </c>
      <c r="AS202" s="5" t="e">
        <f>Points[[#This Row],[15+]]-Points[[#This Row],[16+]]</f>
        <v>#VALUE!</v>
      </c>
      <c r="AT202" s="5" t="e">
        <f>Points[[#This Row],[16+]]-Points[[#This Row],[17+]]</f>
        <v>#VALUE!</v>
      </c>
      <c r="AU202" s="5" t="e">
        <f>Points[[#This Row],[17+]]-Points[[#This Row],[18+]]</f>
        <v>#VALUE!</v>
      </c>
      <c r="AV202" s="5" t="e">
        <f>Points[[#This Row],[18+]]-Points[[#This Row],[19+]]</f>
        <v>#VALUE!</v>
      </c>
      <c r="AW202" s="5" t="e">
        <f>Points[[#This Row],[19+]]-Points[[#This Row],[20+]]</f>
        <v>#VALUE!</v>
      </c>
      <c r="AX202" s="5" t="e">
        <f>Points[[#This Row],[20+]]-Points[[#This Row],[21+]]</f>
        <v>#VALUE!</v>
      </c>
      <c r="AY202" s="5" t="e">
        <f>Points[[#This Row],[21+]]-Points[[#This Row],[22+]]</f>
        <v>#VALUE!</v>
      </c>
      <c r="AZ202" s="5" t="e">
        <f>Points[[#This Row],[22+]]-Points[[#This Row],[23+]]</f>
        <v>#VALUE!</v>
      </c>
      <c r="BA202" s="5" t="e">
        <f>Points[[#This Row],[23+]]-Points[[#This Row],[24+]]</f>
        <v>#VALUE!</v>
      </c>
      <c r="BB202" s="5" t="e">
        <f>Points[[#This Row],[24+]]-Points[[#This Row],[25+]]</f>
        <v>#VALUE!</v>
      </c>
      <c r="BC202" s="5" t="e">
        <f>Points[[#This Row],[25+]]-Points[[#This Row],[26+]]</f>
        <v>#VALUE!</v>
      </c>
      <c r="BD202" s="5" t="e">
        <f>Points[[#This Row],[26+]]-Points[[#This Row],[27+]]</f>
        <v>#VALUE!</v>
      </c>
      <c r="BE202" s="5" t="e">
        <f>Points[[#This Row],[27+]]-Points[[#This Row],[28+]]</f>
        <v>#VALUE!</v>
      </c>
      <c r="BF202" s="5" t="e">
        <f>Points[[#This Row],[28+]]-Points[[#This Row],[29+]]</f>
        <v>#VALUE!</v>
      </c>
      <c r="BG202" s="5" t="e">
        <f>Points[[#This Row],[29+]]-Points[[#This Row],[30+]]</f>
        <v>#VALUE!</v>
      </c>
      <c r="BH202" s="5" t="e">
        <f>Points[[#This Row],[30+]]-Points[[#This Row],[31+]]</f>
        <v>#VALUE!</v>
      </c>
      <c r="BI202" s="5" t="e">
        <f>Points[[#This Row],[31+]]-Points[[#This Row],[32+]]</f>
        <v>#VALUE!</v>
      </c>
      <c r="BJ202" s="5" t="e">
        <f>Points[[#This Row],[32+]]-Points[[#This Row],[33+]]</f>
        <v>#VALUE!</v>
      </c>
      <c r="BK202" s="5" t="e">
        <f>Points[[#This Row],[33+]]-Points[[#This Row],[34+]]</f>
        <v>#VALUE!</v>
      </c>
      <c r="BL202" s="5" t="e">
        <f>Points[[#This Row],[34+]]-Points[[#This Row],[35+]]</f>
        <v>#VALUE!</v>
      </c>
      <c r="BM202" s="5" t="e">
        <f>Points[[#This Row],[35+]]-Points[[#This Row],[40+]]</f>
        <v>#VALUE!</v>
      </c>
      <c r="BN202" s="5" t="e">
        <f>Points[[#This Row],[40+]]-Points[[#This Row],[45+]]</f>
        <v>#VALUE!</v>
      </c>
    </row>
    <row r="203" spans="17:66" x14ac:dyDescent="0.25">
      <c r="Q203" s="3"/>
      <c r="R203" s="3"/>
      <c r="S203" s="3"/>
      <c r="T203" s="3"/>
      <c r="AL203" s="5" t="e">
        <f>Points[[#This Row],[8+]]-Points[[#This Row],[9+]]</f>
        <v>#VALUE!</v>
      </c>
      <c r="AM203" s="5" t="e">
        <f>Points[[#This Row],[9+]]-Points[[#This Row],[10+]]</f>
        <v>#VALUE!</v>
      </c>
      <c r="AN203" s="5" t="e">
        <f>Points[[#This Row],[10+]]-Points[[#This Row],[11+]]</f>
        <v>#VALUE!</v>
      </c>
      <c r="AO203" s="5" t="e">
        <f>Points[[#This Row],[11+]]-Points[[#This Row],[12+]]</f>
        <v>#VALUE!</v>
      </c>
      <c r="AP203" s="5" t="e">
        <f>Points[[#This Row],[12+]]-Points[[#This Row],[13+]]</f>
        <v>#VALUE!</v>
      </c>
      <c r="AQ203" s="5" t="e">
        <f>Points[[#This Row],[13+]]-Points[[#This Row],[14+]]</f>
        <v>#VALUE!</v>
      </c>
      <c r="AR203" s="5" t="e">
        <f>Points[[#This Row],[14+]]-Points[[#This Row],[15+]]</f>
        <v>#VALUE!</v>
      </c>
      <c r="AS203" s="5" t="e">
        <f>Points[[#This Row],[15+]]-Points[[#This Row],[16+]]</f>
        <v>#VALUE!</v>
      </c>
      <c r="AT203" s="5" t="e">
        <f>Points[[#This Row],[16+]]-Points[[#This Row],[17+]]</f>
        <v>#VALUE!</v>
      </c>
      <c r="AU203" s="5" t="e">
        <f>Points[[#This Row],[17+]]-Points[[#This Row],[18+]]</f>
        <v>#VALUE!</v>
      </c>
      <c r="AV203" s="5" t="e">
        <f>Points[[#This Row],[18+]]-Points[[#This Row],[19+]]</f>
        <v>#VALUE!</v>
      </c>
      <c r="AW203" s="5" t="e">
        <f>Points[[#This Row],[19+]]-Points[[#This Row],[20+]]</f>
        <v>#VALUE!</v>
      </c>
      <c r="AX203" s="5" t="e">
        <f>Points[[#This Row],[20+]]-Points[[#This Row],[21+]]</f>
        <v>#VALUE!</v>
      </c>
      <c r="AY203" s="5" t="e">
        <f>Points[[#This Row],[21+]]-Points[[#This Row],[22+]]</f>
        <v>#VALUE!</v>
      </c>
      <c r="AZ203" s="5" t="e">
        <f>Points[[#This Row],[22+]]-Points[[#This Row],[23+]]</f>
        <v>#VALUE!</v>
      </c>
      <c r="BA203" s="5" t="e">
        <f>Points[[#This Row],[23+]]-Points[[#This Row],[24+]]</f>
        <v>#VALUE!</v>
      </c>
      <c r="BB203" s="5" t="e">
        <f>Points[[#This Row],[24+]]-Points[[#This Row],[25+]]</f>
        <v>#VALUE!</v>
      </c>
      <c r="BC203" s="5" t="e">
        <f>Points[[#This Row],[25+]]-Points[[#This Row],[26+]]</f>
        <v>#VALUE!</v>
      </c>
      <c r="BD203" s="5" t="e">
        <f>Points[[#This Row],[26+]]-Points[[#This Row],[27+]]</f>
        <v>#VALUE!</v>
      </c>
      <c r="BE203" s="5" t="e">
        <f>Points[[#This Row],[27+]]-Points[[#This Row],[28+]]</f>
        <v>#VALUE!</v>
      </c>
      <c r="BF203" s="5" t="e">
        <f>Points[[#This Row],[28+]]-Points[[#This Row],[29+]]</f>
        <v>#VALUE!</v>
      </c>
      <c r="BG203" s="5" t="e">
        <f>Points[[#This Row],[29+]]-Points[[#This Row],[30+]]</f>
        <v>#VALUE!</v>
      </c>
      <c r="BH203" s="5" t="e">
        <f>Points[[#This Row],[30+]]-Points[[#This Row],[31+]]</f>
        <v>#VALUE!</v>
      </c>
      <c r="BI203" s="5" t="e">
        <f>Points[[#This Row],[31+]]-Points[[#This Row],[32+]]</f>
        <v>#VALUE!</v>
      </c>
      <c r="BJ203" s="5" t="e">
        <f>Points[[#This Row],[32+]]-Points[[#This Row],[33+]]</f>
        <v>#VALUE!</v>
      </c>
      <c r="BK203" s="5" t="e">
        <f>Points[[#This Row],[33+]]-Points[[#This Row],[34+]]</f>
        <v>#VALUE!</v>
      </c>
      <c r="BL203" s="5" t="e">
        <f>Points[[#This Row],[34+]]-Points[[#This Row],[35+]]</f>
        <v>#VALUE!</v>
      </c>
      <c r="BM203" s="5" t="e">
        <f>Points[[#This Row],[35+]]-Points[[#This Row],[40+]]</f>
        <v>#VALUE!</v>
      </c>
      <c r="BN203" s="5" t="e">
        <f>Points[[#This Row],[40+]]-Points[[#This Row],[45+]]</f>
        <v>#VALUE!</v>
      </c>
    </row>
    <row r="204" spans="17:66" x14ac:dyDescent="0.25">
      <c r="Q204" s="3"/>
      <c r="R204" s="3"/>
      <c r="S204" s="3"/>
      <c r="T204" s="3"/>
      <c r="AL204" s="5" t="e">
        <f>Points[[#This Row],[8+]]-Points[[#This Row],[9+]]</f>
        <v>#VALUE!</v>
      </c>
      <c r="AM204" s="5" t="e">
        <f>Points[[#This Row],[9+]]-Points[[#This Row],[10+]]</f>
        <v>#VALUE!</v>
      </c>
      <c r="AN204" s="5" t="e">
        <f>Points[[#This Row],[10+]]-Points[[#This Row],[11+]]</f>
        <v>#VALUE!</v>
      </c>
      <c r="AO204" s="5" t="e">
        <f>Points[[#This Row],[11+]]-Points[[#This Row],[12+]]</f>
        <v>#VALUE!</v>
      </c>
      <c r="AP204" s="5" t="e">
        <f>Points[[#This Row],[12+]]-Points[[#This Row],[13+]]</f>
        <v>#VALUE!</v>
      </c>
      <c r="AQ204" s="5" t="e">
        <f>Points[[#This Row],[13+]]-Points[[#This Row],[14+]]</f>
        <v>#VALUE!</v>
      </c>
      <c r="AR204" s="5" t="e">
        <f>Points[[#This Row],[14+]]-Points[[#This Row],[15+]]</f>
        <v>#VALUE!</v>
      </c>
      <c r="AS204" s="5" t="e">
        <f>Points[[#This Row],[15+]]-Points[[#This Row],[16+]]</f>
        <v>#VALUE!</v>
      </c>
      <c r="AT204" s="5" t="e">
        <f>Points[[#This Row],[16+]]-Points[[#This Row],[17+]]</f>
        <v>#VALUE!</v>
      </c>
      <c r="AU204" s="5" t="e">
        <f>Points[[#This Row],[17+]]-Points[[#This Row],[18+]]</f>
        <v>#VALUE!</v>
      </c>
      <c r="AV204" s="5" t="e">
        <f>Points[[#This Row],[18+]]-Points[[#This Row],[19+]]</f>
        <v>#VALUE!</v>
      </c>
      <c r="AW204" s="5" t="e">
        <f>Points[[#This Row],[19+]]-Points[[#This Row],[20+]]</f>
        <v>#VALUE!</v>
      </c>
      <c r="AX204" s="5" t="e">
        <f>Points[[#This Row],[20+]]-Points[[#This Row],[21+]]</f>
        <v>#VALUE!</v>
      </c>
      <c r="AY204" s="5" t="e">
        <f>Points[[#This Row],[21+]]-Points[[#This Row],[22+]]</f>
        <v>#VALUE!</v>
      </c>
      <c r="AZ204" s="5" t="e">
        <f>Points[[#This Row],[22+]]-Points[[#This Row],[23+]]</f>
        <v>#VALUE!</v>
      </c>
      <c r="BA204" s="5" t="e">
        <f>Points[[#This Row],[23+]]-Points[[#This Row],[24+]]</f>
        <v>#VALUE!</v>
      </c>
      <c r="BB204" s="5" t="e">
        <f>Points[[#This Row],[24+]]-Points[[#This Row],[25+]]</f>
        <v>#VALUE!</v>
      </c>
      <c r="BC204" s="5" t="e">
        <f>Points[[#This Row],[25+]]-Points[[#This Row],[26+]]</f>
        <v>#VALUE!</v>
      </c>
      <c r="BD204" s="5" t="e">
        <f>Points[[#This Row],[26+]]-Points[[#This Row],[27+]]</f>
        <v>#VALUE!</v>
      </c>
      <c r="BE204" s="5" t="e">
        <f>Points[[#This Row],[27+]]-Points[[#This Row],[28+]]</f>
        <v>#VALUE!</v>
      </c>
      <c r="BF204" s="5" t="e">
        <f>Points[[#This Row],[28+]]-Points[[#This Row],[29+]]</f>
        <v>#VALUE!</v>
      </c>
      <c r="BG204" s="5" t="e">
        <f>Points[[#This Row],[29+]]-Points[[#This Row],[30+]]</f>
        <v>#VALUE!</v>
      </c>
      <c r="BH204" s="5" t="e">
        <f>Points[[#This Row],[30+]]-Points[[#This Row],[31+]]</f>
        <v>#VALUE!</v>
      </c>
      <c r="BI204" s="5" t="e">
        <f>Points[[#This Row],[31+]]-Points[[#This Row],[32+]]</f>
        <v>#VALUE!</v>
      </c>
      <c r="BJ204" s="5" t="e">
        <f>Points[[#This Row],[32+]]-Points[[#This Row],[33+]]</f>
        <v>#VALUE!</v>
      </c>
      <c r="BK204" s="5" t="e">
        <f>Points[[#This Row],[33+]]-Points[[#This Row],[34+]]</f>
        <v>#VALUE!</v>
      </c>
      <c r="BL204" s="5" t="e">
        <f>Points[[#This Row],[34+]]-Points[[#This Row],[35+]]</f>
        <v>#VALUE!</v>
      </c>
      <c r="BM204" s="5" t="e">
        <f>Points[[#This Row],[35+]]-Points[[#This Row],[40+]]</f>
        <v>#VALUE!</v>
      </c>
      <c r="BN204" s="5" t="e">
        <f>Points[[#This Row],[40+]]-Points[[#This Row],[45+]]</f>
        <v>#VALUE!</v>
      </c>
    </row>
    <row r="205" spans="17:66" x14ac:dyDescent="0.25">
      <c r="Q205" s="3"/>
      <c r="R205" s="3"/>
      <c r="S205" s="3"/>
      <c r="T205" s="3"/>
      <c r="AL205" s="5" t="e">
        <f>Points[[#This Row],[8+]]-Points[[#This Row],[9+]]</f>
        <v>#VALUE!</v>
      </c>
      <c r="AM205" s="5" t="e">
        <f>Points[[#This Row],[9+]]-Points[[#This Row],[10+]]</f>
        <v>#VALUE!</v>
      </c>
      <c r="AN205" s="5" t="e">
        <f>Points[[#This Row],[10+]]-Points[[#This Row],[11+]]</f>
        <v>#VALUE!</v>
      </c>
      <c r="AO205" s="5" t="e">
        <f>Points[[#This Row],[11+]]-Points[[#This Row],[12+]]</f>
        <v>#VALUE!</v>
      </c>
      <c r="AP205" s="5" t="e">
        <f>Points[[#This Row],[12+]]-Points[[#This Row],[13+]]</f>
        <v>#VALUE!</v>
      </c>
      <c r="AQ205" s="5" t="e">
        <f>Points[[#This Row],[13+]]-Points[[#This Row],[14+]]</f>
        <v>#VALUE!</v>
      </c>
      <c r="AR205" s="5" t="e">
        <f>Points[[#This Row],[14+]]-Points[[#This Row],[15+]]</f>
        <v>#VALUE!</v>
      </c>
      <c r="AS205" s="5" t="e">
        <f>Points[[#This Row],[15+]]-Points[[#This Row],[16+]]</f>
        <v>#VALUE!</v>
      </c>
      <c r="AT205" s="5" t="e">
        <f>Points[[#This Row],[16+]]-Points[[#This Row],[17+]]</f>
        <v>#VALUE!</v>
      </c>
      <c r="AU205" s="5" t="e">
        <f>Points[[#This Row],[17+]]-Points[[#This Row],[18+]]</f>
        <v>#VALUE!</v>
      </c>
      <c r="AV205" s="5" t="e">
        <f>Points[[#This Row],[18+]]-Points[[#This Row],[19+]]</f>
        <v>#VALUE!</v>
      </c>
      <c r="AW205" s="5" t="e">
        <f>Points[[#This Row],[19+]]-Points[[#This Row],[20+]]</f>
        <v>#VALUE!</v>
      </c>
      <c r="AX205" s="5" t="e">
        <f>Points[[#This Row],[20+]]-Points[[#This Row],[21+]]</f>
        <v>#VALUE!</v>
      </c>
      <c r="AY205" s="5" t="e">
        <f>Points[[#This Row],[21+]]-Points[[#This Row],[22+]]</f>
        <v>#VALUE!</v>
      </c>
      <c r="AZ205" s="5" t="e">
        <f>Points[[#This Row],[22+]]-Points[[#This Row],[23+]]</f>
        <v>#VALUE!</v>
      </c>
      <c r="BA205" s="5" t="e">
        <f>Points[[#This Row],[23+]]-Points[[#This Row],[24+]]</f>
        <v>#VALUE!</v>
      </c>
      <c r="BB205" s="5" t="e">
        <f>Points[[#This Row],[24+]]-Points[[#This Row],[25+]]</f>
        <v>#VALUE!</v>
      </c>
      <c r="BC205" s="5" t="e">
        <f>Points[[#This Row],[25+]]-Points[[#This Row],[26+]]</f>
        <v>#VALUE!</v>
      </c>
      <c r="BD205" s="5" t="e">
        <f>Points[[#This Row],[26+]]-Points[[#This Row],[27+]]</f>
        <v>#VALUE!</v>
      </c>
      <c r="BE205" s="5" t="e">
        <f>Points[[#This Row],[27+]]-Points[[#This Row],[28+]]</f>
        <v>#VALUE!</v>
      </c>
      <c r="BF205" s="5" t="e">
        <f>Points[[#This Row],[28+]]-Points[[#This Row],[29+]]</f>
        <v>#VALUE!</v>
      </c>
      <c r="BG205" s="5" t="e">
        <f>Points[[#This Row],[29+]]-Points[[#This Row],[30+]]</f>
        <v>#VALUE!</v>
      </c>
      <c r="BH205" s="5" t="e">
        <f>Points[[#This Row],[30+]]-Points[[#This Row],[31+]]</f>
        <v>#VALUE!</v>
      </c>
      <c r="BI205" s="5" t="e">
        <f>Points[[#This Row],[31+]]-Points[[#This Row],[32+]]</f>
        <v>#VALUE!</v>
      </c>
      <c r="BJ205" s="5" t="e">
        <f>Points[[#This Row],[32+]]-Points[[#This Row],[33+]]</f>
        <v>#VALUE!</v>
      </c>
      <c r="BK205" s="5" t="e">
        <f>Points[[#This Row],[33+]]-Points[[#This Row],[34+]]</f>
        <v>#VALUE!</v>
      </c>
      <c r="BL205" s="5" t="e">
        <f>Points[[#This Row],[34+]]-Points[[#This Row],[35+]]</f>
        <v>#VALUE!</v>
      </c>
      <c r="BM205" s="5" t="e">
        <f>Points[[#This Row],[35+]]-Points[[#This Row],[40+]]</f>
        <v>#VALUE!</v>
      </c>
      <c r="BN205" s="5" t="e">
        <f>Points[[#This Row],[40+]]-Points[[#This Row],[45+]]</f>
        <v>#VALUE!</v>
      </c>
    </row>
    <row r="206" spans="17:66" x14ac:dyDescent="0.25">
      <c r="Q206" s="3"/>
      <c r="R206" s="3"/>
      <c r="S206" s="3"/>
      <c r="T206" s="3"/>
      <c r="AL206" s="5" t="e">
        <f>Points[[#This Row],[8+]]-Points[[#This Row],[9+]]</f>
        <v>#VALUE!</v>
      </c>
      <c r="AM206" s="5" t="e">
        <f>Points[[#This Row],[9+]]-Points[[#This Row],[10+]]</f>
        <v>#VALUE!</v>
      </c>
      <c r="AN206" s="5" t="e">
        <f>Points[[#This Row],[10+]]-Points[[#This Row],[11+]]</f>
        <v>#VALUE!</v>
      </c>
      <c r="AO206" s="5" t="e">
        <f>Points[[#This Row],[11+]]-Points[[#This Row],[12+]]</f>
        <v>#VALUE!</v>
      </c>
      <c r="AP206" s="5" t="e">
        <f>Points[[#This Row],[12+]]-Points[[#This Row],[13+]]</f>
        <v>#VALUE!</v>
      </c>
      <c r="AQ206" s="5" t="e">
        <f>Points[[#This Row],[13+]]-Points[[#This Row],[14+]]</f>
        <v>#VALUE!</v>
      </c>
      <c r="AR206" s="5" t="e">
        <f>Points[[#This Row],[14+]]-Points[[#This Row],[15+]]</f>
        <v>#VALUE!</v>
      </c>
      <c r="AS206" s="5" t="e">
        <f>Points[[#This Row],[15+]]-Points[[#This Row],[16+]]</f>
        <v>#VALUE!</v>
      </c>
      <c r="AT206" s="5" t="e">
        <f>Points[[#This Row],[16+]]-Points[[#This Row],[17+]]</f>
        <v>#VALUE!</v>
      </c>
      <c r="AU206" s="5" t="e">
        <f>Points[[#This Row],[17+]]-Points[[#This Row],[18+]]</f>
        <v>#VALUE!</v>
      </c>
      <c r="AV206" s="5" t="e">
        <f>Points[[#This Row],[18+]]-Points[[#This Row],[19+]]</f>
        <v>#VALUE!</v>
      </c>
      <c r="AW206" s="5" t="e">
        <f>Points[[#This Row],[19+]]-Points[[#This Row],[20+]]</f>
        <v>#VALUE!</v>
      </c>
      <c r="AX206" s="5" t="e">
        <f>Points[[#This Row],[20+]]-Points[[#This Row],[21+]]</f>
        <v>#VALUE!</v>
      </c>
      <c r="AY206" s="5" t="e">
        <f>Points[[#This Row],[21+]]-Points[[#This Row],[22+]]</f>
        <v>#VALUE!</v>
      </c>
      <c r="AZ206" s="5" t="e">
        <f>Points[[#This Row],[22+]]-Points[[#This Row],[23+]]</f>
        <v>#VALUE!</v>
      </c>
      <c r="BA206" s="5" t="e">
        <f>Points[[#This Row],[23+]]-Points[[#This Row],[24+]]</f>
        <v>#VALUE!</v>
      </c>
      <c r="BB206" s="5" t="e">
        <f>Points[[#This Row],[24+]]-Points[[#This Row],[25+]]</f>
        <v>#VALUE!</v>
      </c>
      <c r="BC206" s="5" t="e">
        <f>Points[[#This Row],[25+]]-Points[[#This Row],[26+]]</f>
        <v>#VALUE!</v>
      </c>
      <c r="BD206" s="5" t="e">
        <f>Points[[#This Row],[26+]]-Points[[#This Row],[27+]]</f>
        <v>#VALUE!</v>
      </c>
      <c r="BE206" s="5" t="e">
        <f>Points[[#This Row],[27+]]-Points[[#This Row],[28+]]</f>
        <v>#VALUE!</v>
      </c>
      <c r="BF206" s="5" t="e">
        <f>Points[[#This Row],[28+]]-Points[[#This Row],[29+]]</f>
        <v>#VALUE!</v>
      </c>
      <c r="BG206" s="5" t="e">
        <f>Points[[#This Row],[29+]]-Points[[#This Row],[30+]]</f>
        <v>#VALUE!</v>
      </c>
      <c r="BH206" s="5" t="e">
        <f>Points[[#This Row],[30+]]-Points[[#This Row],[31+]]</f>
        <v>#VALUE!</v>
      </c>
      <c r="BI206" s="5" t="e">
        <f>Points[[#This Row],[31+]]-Points[[#This Row],[32+]]</f>
        <v>#VALUE!</v>
      </c>
      <c r="BJ206" s="5" t="e">
        <f>Points[[#This Row],[32+]]-Points[[#This Row],[33+]]</f>
        <v>#VALUE!</v>
      </c>
      <c r="BK206" s="5" t="e">
        <f>Points[[#This Row],[33+]]-Points[[#This Row],[34+]]</f>
        <v>#VALUE!</v>
      </c>
      <c r="BL206" s="5" t="e">
        <f>Points[[#This Row],[34+]]-Points[[#This Row],[35+]]</f>
        <v>#VALUE!</v>
      </c>
      <c r="BM206" s="5" t="e">
        <f>Points[[#This Row],[35+]]-Points[[#This Row],[40+]]</f>
        <v>#VALUE!</v>
      </c>
      <c r="BN206" s="5" t="e">
        <f>Points[[#This Row],[40+]]-Points[[#This Row],[45+]]</f>
        <v>#VALUE!</v>
      </c>
    </row>
    <row r="207" spans="17:66" x14ac:dyDescent="0.25">
      <c r="Q207" s="3"/>
      <c r="R207" s="3"/>
      <c r="S207" s="3"/>
      <c r="T207" s="3"/>
      <c r="AL207" s="5" t="e">
        <f>Points[[#This Row],[8+]]-Points[[#This Row],[9+]]</f>
        <v>#VALUE!</v>
      </c>
      <c r="AM207" s="5" t="e">
        <f>Points[[#This Row],[9+]]-Points[[#This Row],[10+]]</f>
        <v>#VALUE!</v>
      </c>
      <c r="AN207" s="5" t="e">
        <f>Points[[#This Row],[10+]]-Points[[#This Row],[11+]]</f>
        <v>#VALUE!</v>
      </c>
      <c r="AO207" s="5" t="e">
        <f>Points[[#This Row],[11+]]-Points[[#This Row],[12+]]</f>
        <v>#VALUE!</v>
      </c>
      <c r="AP207" s="5" t="e">
        <f>Points[[#This Row],[12+]]-Points[[#This Row],[13+]]</f>
        <v>#VALUE!</v>
      </c>
      <c r="AQ207" s="5" t="e">
        <f>Points[[#This Row],[13+]]-Points[[#This Row],[14+]]</f>
        <v>#VALUE!</v>
      </c>
      <c r="AR207" s="5" t="e">
        <f>Points[[#This Row],[14+]]-Points[[#This Row],[15+]]</f>
        <v>#VALUE!</v>
      </c>
      <c r="AS207" s="5" t="e">
        <f>Points[[#This Row],[15+]]-Points[[#This Row],[16+]]</f>
        <v>#VALUE!</v>
      </c>
      <c r="AT207" s="5" t="e">
        <f>Points[[#This Row],[16+]]-Points[[#This Row],[17+]]</f>
        <v>#VALUE!</v>
      </c>
      <c r="AU207" s="5" t="e">
        <f>Points[[#This Row],[17+]]-Points[[#This Row],[18+]]</f>
        <v>#VALUE!</v>
      </c>
      <c r="AV207" s="5" t="e">
        <f>Points[[#This Row],[18+]]-Points[[#This Row],[19+]]</f>
        <v>#VALUE!</v>
      </c>
      <c r="AW207" s="5" t="e">
        <f>Points[[#This Row],[19+]]-Points[[#This Row],[20+]]</f>
        <v>#VALUE!</v>
      </c>
      <c r="AX207" s="5" t="e">
        <f>Points[[#This Row],[20+]]-Points[[#This Row],[21+]]</f>
        <v>#VALUE!</v>
      </c>
      <c r="AY207" s="5" t="e">
        <f>Points[[#This Row],[21+]]-Points[[#This Row],[22+]]</f>
        <v>#VALUE!</v>
      </c>
      <c r="AZ207" s="5" t="e">
        <f>Points[[#This Row],[22+]]-Points[[#This Row],[23+]]</f>
        <v>#VALUE!</v>
      </c>
      <c r="BA207" s="5" t="e">
        <f>Points[[#This Row],[23+]]-Points[[#This Row],[24+]]</f>
        <v>#VALUE!</v>
      </c>
      <c r="BB207" s="5" t="e">
        <f>Points[[#This Row],[24+]]-Points[[#This Row],[25+]]</f>
        <v>#VALUE!</v>
      </c>
      <c r="BC207" s="5" t="e">
        <f>Points[[#This Row],[25+]]-Points[[#This Row],[26+]]</f>
        <v>#VALUE!</v>
      </c>
      <c r="BD207" s="5" t="e">
        <f>Points[[#This Row],[26+]]-Points[[#This Row],[27+]]</f>
        <v>#VALUE!</v>
      </c>
      <c r="BE207" s="5" t="e">
        <f>Points[[#This Row],[27+]]-Points[[#This Row],[28+]]</f>
        <v>#VALUE!</v>
      </c>
      <c r="BF207" s="5" t="e">
        <f>Points[[#This Row],[28+]]-Points[[#This Row],[29+]]</f>
        <v>#VALUE!</v>
      </c>
      <c r="BG207" s="5" t="e">
        <f>Points[[#This Row],[29+]]-Points[[#This Row],[30+]]</f>
        <v>#VALUE!</v>
      </c>
      <c r="BH207" s="5" t="e">
        <f>Points[[#This Row],[30+]]-Points[[#This Row],[31+]]</f>
        <v>#VALUE!</v>
      </c>
      <c r="BI207" s="5" t="e">
        <f>Points[[#This Row],[31+]]-Points[[#This Row],[32+]]</f>
        <v>#VALUE!</v>
      </c>
      <c r="BJ207" s="5" t="e">
        <f>Points[[#This Row],[32+]]-Points[[#This Row],[33+]]</f>
        <v>#VALUE!</v>
      </c>
      <c r="BK207" s="5" t="e">
        <f>Points[[#This Row],[33+]]-Points[[#This Row],[34+]]</f>
        <v>#VALUE!</v>
      </c>
      <c r="BL207" s="5" t="e">
        <f>Points[[#This Row],[34+]]-Points[[#This Row],[35+]]</f>
        <v>#VALUE!</v>
      </c>
      <c r="BM207" s="5" t="e">
        <f>Points[[#This Row],[35+]]-Points[[#This Row],[40+]]</f>
        <v>#VALUE!</v>
      </c>
      <c r="BN207" s="5" t="e">
        <f>Points[[#This Row],[40+]]-Points[[#This Row],[45+]]</f>
        <v>#VALUE!</v>
      </c>
    </row>
    <row r="208" spans="17:66" x14ac:dyDescent="0.25">
      <c r="Q208" s="3"/>
      <c r="R208" s="3"/>
      <c r="S208" s="3"/>
      <c r="T208" s="3"/>
      <c r="AL208" s="5" t="e">
        <f>Points[[#This Row],[8+]]-Points[[#This Row],[9+]]</f>
        <v>#VALUE!</v>
      </c>
      <c r="AM208" s="5" t="e">
        <f>Points[[#This Row],[9+]]-Points[[#This Row],[10+]]</f>
        <v>#VALUE!</v>
      </c>
      <c r="AN208" s="5" t="e">
        <f>Points[[#This Row],[10+]]-Points[[#This Row],[11+]]</f>
        <v>#VALUE!</v>
      </c>
      <c r="AO208" s="5" t="e">
        <f>Points[[#This Row],[11+]]-Points[[#This Row],[12+]]</f>
        <v>#VALUE!</v>
      </c>
      <c r="AP208" s="5" t="e">
        <f>Points[[#This Row],[12+]]-Points[[#This Row],[13+]]</f>
        <v>#VALUE!</v>
      </c>
      <c r="AQ208" s="5" t="e">
        <f>Points[[#This Row],[13+]]-Points[[#This Row],[14+]]</f>
        <v>#VALUE!</v>
      </c>
      <c r="AR208" s="5" t="e">
        <f>Points[[#This Row],[14+]]-Points[[#This Row],[15+]]</f>
        <v>#VALUE!</v>
      </c>
      <c r="AS208" s="5" t="e">
        <f>Points[[#This Row],[15+]]-Points[[#This Row],[16+]]</f>
        <v>#VALUE!</v>
      </c>
      <c r="AT208" s="5" t="e">
        <f>Points[[#This Row],[16+]]-Points[[#This Row],[17+]]</f>
        <v>#VALUE!</v>
      </c>
      <c r="AU208" s="5" t="e">
        <f>Points[[#This Row],[17+]]-Points[[#This Row],[18+]]</f>
        <v>#VALUE!</v>
      </c>
      <c r="AV208" s="5" t="e">
        <f>Points[[#This Row],[18+]]-Points[[#This Row],[19+]]</f>
        <v>#VALUE!</v>
      </c>
      <c r="AW208" s="5" t="e">
        <f>Points[[#This Row],[19+]]-Points[[#This Row],[20+]]</f>
        <v>#VALUE!</v>
      </c>
      <c r="AX208" s="5" t="e">
        <f>Points[[#This Row],[20+]]-Points[[#This Row],[21+]]</f>
        <v>#VALUE!</v>
      </c>
      <c r="AY208" s="5" t="e">
        <f>Points[[#This Row],[21+]]-Points[[#This Row],[22+]]</f>
        <v>#VALUE!</v>
      </c>
      <c r="AZ208" s="5" t="e">
        <f>Points[[#This Row],[22+]]-Points[[#This Row],[23+]]</f>
        <v>#VALUE!</v>
      </c>
      <c r="BA208" s="5" t="e">
        <f>Points[[#This Row],[23+]]-Points[[#This Row],[24+]]</f>
        <v>#VALUE!</v>
      </c>
      <c r="BB208" s="5" t="e">
        <f>Points[[#This Row],[24+]]-Points[[#This Row],[25+]]</f>
        <v>#VALUE!</v>
      </c>
      <c r="BC208" s="5" t="e">
        <f>Points[[#This Row],[25+]]-Points[[#This Row],[26+]]</f>
        <v>#VALUE!</v>
      </c>
      <c r="BD208" s="5" t="e">
        <f>Points[[#This Row],[26+]]-Points[[#This Row],[27+]]</f>
        <v>#VALUE!</v>
      </c>
      <c r="BE208" s="5" t="e">
        <f>Points[[#This Row],[27+]]-Points[[#This Row],[28+]]</f>
        <v>#VALUE!</v>
      </c>
      <c r="BF208" s="5" t="e">
        <f>Points[[#This Row],[28+]]-Points[[#This Row],[29+]]</f>
        <v>#VALUE!</v>
      </c>
      <c r="BG208" s="5" t="e">
        <f>Points[[#This Row],[29+]]-Points[[#This Row],[30+]]</f>
        <v>#VALUE!</v>
      </c>
      <c r="BH208" s="5" t="e">
        <f>Points[[#This Row],[30+]]-Points[[#This Row],[31+]]</f>
        <v>#VALUE!</v>
      </c>
      <c r="BI208" s="5" t="e">
        <f>Points[[#This Row],[31+]]-Points[[#This Row],[32+]]</f>
        <v>#VALUE!</v>
      </c>
      <c r="BJ208" s="5" t="e">
        <f>Points[[#This Row],[32+]]-Points[[#This Row],[33+]]</f>
        <v>#VALUE!</v>
      </c>
      <c r="BK208" s="5" t="e">
        <f>Points[[#This Row],[33+]]-Points[[#This Row],[34+]]</f>
        <v>#VALUE!</v>
      </c>
      <c r="BL208" s="5" t="e">
        <f>Points[[#This Row],[34+]]-Points[[#This Row],[35+]]</f>
        <v>#VALUE!</v>
      </c>
      <c r="BM208" s="5" t="e">
        <f>Points[[#This Row],[35+]]-Points[[#This Row],[40+]]</f>
        <v>#VALUE!</v>
      </c>
      <c r="BN208" s="5" t="e">
        <f>Points[[#This Row],[40+]]-Points[[#This Row],[45+]]</f>
        <v>#VALUE!</v>
      </c>
    </row>
    <row r="209" spans="17:66" x14ac:dyDescent="0.25">
      <c r="Q209" s="3"/>
      <c r="R209" s="3"/>
      <c r="S209" s="3"/>
      <c r="T209" s="3"/>
      <c r="AL209" s="5" t="e">
        <f>Points[[#This Row],[8+]]-Points[[#This Row],[9+]]</f>
        <v>#VALUE!</v>
      </c>
      <c r="AM209" s="5" t="e">
        <f>Points[[#This Row],[9+]]-Points[[#This Row],[10+]]</f>
        <v>#VALUE!</v>
      </c>
      <c r="AN209" s="5" t="e">
        <f>Points[[#This Row],[10+]]-Points[[#This Row],[11+]]</f>
        <v>#VALUE!</v>
      </c>
      <c r="AO209" s="5" t="e">
        <f>Points[[#This Row],[11+]]-Points[[#This Row],[12+]]</f>
        <v>#VALUE!</v>
      </c>
      <c r="AP209" s="5" t="e">
        <f>Points[[#This Row],[12+]]-Points[[#This Row],[13+]]</f>
        <v>#VALUE!</v>
      </c>
      <c r="AQ209" s="5" t="e">
        <f>Points[[#This Row],[13+]]-Points[[#This Row],[14+]]</f>
        <v>#VALUE!</v>
      </c>
      <c r="AR209" s="5" t="e">
        <f>Points[[#This Row],[14+]]-Points[[#This Row],[15+]]</f>
        <v>#VALUE!</v>
      </c>
      <c r="AS209" s="5" t="e">
        <f>Points[[#This Row],[15+]]-Points[[#This Row],[16+]]</f>
        <v>#VALUE!</v>
      </c>
      <c r="AT209" s="5" t="e">
        <f>Points[[#This Row],[16+]]-Points[[#This Row],[17+]]</f>
        <v>#VALUE!</v>
      </c>
      <c r="AU209" s="5" t="e">
        <f>Points[[#This Row],[17+]]-Points[[#This Row],[18+]]</f>
        <v>#VALUE!</v>
      </c>
      <c r="AV209" s="5" t="e">
        <f>Points[[#This Row],[18+]]-Points[[#This Row],[19+]]</f>
        <v>#VALUE!</v>
      </c>
      <c r="AW209" s="5" t="e">
        <f>Points[[#This Row],[19+]]-Points[[#This Row],[20+]]</f>
        <v>#VALUE!</v>
      </c>
      <c r="AX209" s="5" t="e">
        <f>Points[[#This Row],[20+]]-Points[[#This Row],[21+]]</f>
        <v>#VALUE!</v>
      </c>
      <c r="AY209" s="5" t="e">
        <f>Points[[#This Row],[21+]]-Points[[#This Row],[22+]]</f>
        <v>#VALUE!</v>
      </c>
      <c r="AZ209" s="5" t="e">
        <f>Points[[#This Row],[22+]]-Points[[#This Row],[23+]]</f>
        <v>#VALUE!</v>
      </c>
      <c r="BA209" s="5" t="e">
        <f>Points[[#This Row],[23+]]-Points[[#This Row],[24+]]</f>
        <v>#VALUE!</v>
      </c>
      <c r="BB209" s="5" t="e">
        <f>Points[[#This Row],[24+]]-Points[[#This Row],[25+]]</f>
        <v>#VALUE!</v>
      </c>
      <c r="BC209" s="5" t="e">
        <f>Points[[#This Row],[25+]]-Points[[#This Row],[26+]]</f>
        <v>#VALUE!</v>
      </c>
      <c r="BD209" s="5" t="e">
        <f>Points[[#This Row],[26+]]-Points[[#This Row],[27+]]</f>
        <v>#VALUE!</v>
      </c>
      <c r="BE209" s="5" t="e">
        <f>Points[[#This Row],[27+]]-Points[[#This Row],[28+]]</f>
        <v>#VALUE!</v>
      </c>
      <c r="BF209" s="5" t="e">
        <f>Points[[#This Row],[28+]]-Points[[#This Row],[29+]]</f>
        <v>#VALUE!</v>
      </c>
      <c r="BG209" s="5" t="e">
        <f>Points[[#This Row],[29+]]-Points[[#This Row],[30+]]</f>
        <v>#VALUE!</v>
      </c>
      <c r="BH209" s="5" t="e">
        <f>Points[[#This Row],[30+]]-Points[[#This Row],[31+]]</f>
        <v>#VALUE!</v>
      </c>
      <c r="BI209" s="5" t="e">
        <f>Points[[#This Row],[31+]]-Points[[#This Row],[32+]]</f>
        <v>#VALUE!</v>
      </c>
      <c r="BJ209" s="5" t="e">
        <f>Points[[#This Row],[32+]]-Points[[#This Row],[33+]]</f>
        <v>#VALUE!</v>
      </c>
      <c r="BK209" s="5" t="e">
        <f>Points[[#This Row],[33+]]-Points[[#This Row],[34+]]</f>
        <v>#VALUE!</v>
      </c>
      <c r="BL209" s="5" t="e">
        <f>Points[[#This Row],[34+]]-Points[[#This Row],[35+]]</f>
        <v>#VALUE!</v>
      </c>
      <c r="BM209" s="5" t="e">
        <f>Points[[#This Row],[35+]]-Points[[#This Row],[40+]]</f>
        <v>#VALUE!</v>
      </c>
      <c r="BN209" s="5" t="e">
        <f>Points[[#This Row],[40+]]-Points[[#This Row],[45+]]</f>
        <v>#VALUE!</v>
      </c>
    </row>
    <row r="210" spans="17:66" x14ac:dyDescent="0.25">
      <c r="Q210" s="3"/>
      <c r="R210" s="3"/>
      <c r="S210" s="3"/>
      <c r="T210" s="3"/>
      <c r="AL210" s="5" t="e">
        <f>Points[[#This Row],[8+]]-Points[[#This Row],[9+]]</f>
        <v>#VALUE!</v>
      </c>
      <c r="AM210" s="5" t="e">
        <f>Points[[#This Row],[9+]]-Points[[#This Row],[10+]]</f>
        <v>#VALUE!</v>
      </c>
      <c r="AN210" s="5" t="e">
        <f>Points[[#This Row],[10+]]-Points[[#This Row],[11+]]</f>
        <v>#VALUE!</v>
      </c>
      <c r="AO210" s="5" t="e">
        <f>Points[[#This Row],[11+]]-Points[[#This Row],[12+]]</f>
        <v>#VALUE!</v>
      </c>
      <c r="AP210" s="5" t="e">
        <f>Points[[#This Row],[12+]]-Points[[#This Row],[13+]]</f>
        <v>#VALUE!</v>
      </c>
      <c r="AQ210" s="5" t="e">
        <f>Points[[#This Row],[13+]]-Points[[#This Row],[14+]]</f>
        <v>#VALUE!</v>
      </c>
      <c r="AR210" s="5" t="e">
        <f>Points[[#This Row],[14+]]-Points[[#This Row],[15+]]</f>
        <v>#VALUE!</v>
      </c>
      <c r="AS210" s="5" t="e">
        <f>Points[[#This Row],[15+]]-Points[[#This Row],[16+]]</f>
        <v>#VALUE!</v>
      </c>
      <c r="AT210" s="5" t="e">
        <f>Points[[#This Row],[16+]]-Points[[#This Row],[17+]]</f>
        <v>#VALUE!</v>
      </c>
      <c r="AU210" s="5" t="e">
        <f>Points[[#This Row],[17+]]-Points[[#This Row],[18+]]</f>
        <v>#VALUE!</v>
      </c>
      <c r="AV210" s="5" t="e">
        <f>Points[[#This Row],[18+]]-Points[[#This Row],[19+]]</f>
        <v>#VALUE!</v>
      </c>
      <c r="AW210" s="5" t="e">
        <f>Points[[#This Row],[19+]]-Points[[#This Row],[20+]]</f>
        <v>#VALUE!</v>
      </c>
      <c r="AX210" s="5" t="e">
        <f>Points[[#This Row],[20+]]-Points[[#This Row],[21+]]</f>
        <v>#VALUE!</v>
      </c>
      <c r="AY210" s="5" t="e">
        <f>Points[[#This Row],[21+]]-Points[[#This Row],[22+]]</f>
        <v>#VALUE!</v>
      </c>
      <c r="AZ210" s="5" t="e">
        <f>Points[[#This Row],[22+]]-Points[[#This Row],[23+]]</f>
        <v>#VALUE!</v>
      </c>
      <c r="BA210" s="5" t="e">
        <f>Points[[#This Row],[23+]]-Points[[#This Row],[24+]]</f>
        <v>#VALUE!</v>
      </c>
      <c r="BB210" s="5" t="e">
        <f>Points[[#This Row],[24+]]-Points[[#This Row],[25+]]</f>
        <v>#VALUE!</v>
      </c>
      <c r="BC210" s="5" t="e">
        <f>Points[[#This Row],[25+]]-Points[[#This Row],[26+]]</f>
        <v>#VALUE!</v>
      </c>
      <c r="BD210" s="5" t="e">
        <f>Points[[#This Row],[26+]]-Points[[#This Row],[27+]]</f>
        <v>#VALUE!</v>
      </c>
      <c r="BE210" s="5" t="e">
        <f>Points[[#This Row],[27+]]-Points[[#This Row],[28+]]</f>
        <v>#VALUE!</v>
      </c>
      <c r="BF210" s="5" t="e">
        <f>Points[[#This Row],[28+]]-Points[[#This Row],[29+]]</f>
        <v>#VALUE!</v>
      </c>
      <c r="BG210" s="5" t="e">
        <f>Points[[#This Row],[29+]]-Points[[#This Row],[30+]]</f>
        <v>#VALUE!</v>
      </c>
      <c r="BH210" s="5" t="e">
        <f>Points[[#This Row],[30+]]-Points[[#This Row],[31+]]</f>
        <v>#VALUE!</v>
      </c>
      <c r="BI210" s="5" t="e">
        <f>Points[[#This Row],[31+]]-Points[[#This Row],[32+]]</f>
        <v>#VALUE!</v>
      </c>
      <c r="BJ210" s="5" t="e">
        <f>Points[[#This Row],[32+]]-Points[[#This Row],[33+]]</f>
        <v>#VALUE!</v>
      </c>
      <c r="BK210" s="5" t="e">
        <f>Points[[#This Row],[33+]]-Points[[#This Row],[34+]]</f>
        <v>#VALUE!</v>
      </c>
      <c r="BL210" s="5" t="e">
        <f>Points[[#This Row],[34+]]-Points[[#This Row],[35+]]</f>
        <v>#VALUE!</v>
      </c>
      <c r="BM210" s="5" t="e">
        <f>Points[[#This Row],[35+]]-Points[[#This Row],[40+]]</f>
        <v>#VALUE!</v>
      </c>
      <c r="BN210" s="5" t="e">
        <f>Points[[#This Row],[40+]]-Points[[#This Row],[45+]]</f>
        <v>#VALUE!</v>
      </c>
    </row>
    <row r="211" spans="17:66" x14ac:dyDescent="0.25">
      <c r="Q211" s="3"/>
      <c r="R211" s="3"/>
      <c r="S211" s="3"/>
      <c r="T211" s="3"/>
      <c r="AL211" s="5" t="e">
        <f>Points[[#This Row],[8+]]-Points[[#This Row],[9+]]</f>
        <v>#VALUE!</v>
      </c>
      <c r="AM211" s="5" t="e">
        <f>Points[[#This Row],[9+]]-Points[[#This Row],[10+]]</f>
        <v>#VALUE!</v>
      </c>
      <c r="AN211" s="5" t="e">
        <f>Points[[#This Row],[10+]]-Points[[#This Row],[11+]]</f>
        <v>#VALUE!</v>
      </c>
      <c r="AO211" s="5" t="e">
        <f>Points[[#This Row],[11+]]-Points[[#This Row],[12+]]</f>
        <v>#VALUE!</v>
      </c>
      <c r="AP211" s="5" t="e">
        <f>Points[[#This Row],[12+]]-Points[[#This Row],[13+]]</f>
        <v>#VALUE!</v>
      </c>
      <c r="AQ211" s="5" t="e">
        <f>Points[[#This Row],[13+]]-Points[[#This Row],[14+]]</f>
        <v>#VALUE!</v>
      </c>
      <c r="AR211" s="5" t="e">
        <f>Points[[#This Row],[14+]]-Points[[#This Row],[15+]]</f>
        <v>#VALUE!</v>
      </c>
      <c r="AS211" s="5" t="e">
        <f>Points[[#This Row],[15+]]-Points[[#This Row],[16+]]</f>
        <v>#VALUE!</v>
      </c>
      <c r="AT211" s="5" t="e">
        <f>Points[[#This Row],[16+]]-Points[[#This Row],[17+]]</f>
        <v>#VALUE!</v>
      </c>
      <c r="AU211" s="5" t="e">
        <f>Points[[#This Row],[17+]]-Points[[#This Row],[18+]]</f>
        <v>#VALUE!</v>
      </c>
      <c r="AV211" s="5" t="e">
        <f>Points[[#This Row],[18+]]-Points[[#This Row],[19+]]</f>
        <v>#VALUE!</v>
      </c>
      <c r="AW211" s="5" t="e">
        <f>Points[[#This Row],[19+]]-Points[[#This Row],[20+]]</f>
        <v>#VALUE!</v>
      </c>
      <c r="AX211" s="5" t="e">
        <f>Points[[#This Row],[20+]]-Points[[#This Row],[21+]]</f>
        <v>#VALUE!</v>
      </c>
      <c r="AY211" s="5" t="e">
        <f>Points[[#This Row],[21+]]-Points[[#This Row],[22+]]</f>
        <v>#VALUE!</v>
      </c>
      <c r="AZ211" s="5" t="e">
        <f>Points[[#This Row],[22+]]-Points[[#This Row],[23+]]</f>
        <v>#VALUE!</v>
      </c>
      <c r="BA211" s="5" t="e">
        <f>Points[[#This Row],[23+]]-Points[[#This Row],[24+]]</f>
        <v>#VALUE!</v>
      </c>
      <c r="BB211" s="5" t="e">
        <f>Points[[#This Row],[24+]]-Points[[#This Row],[25+]]</f>
        <v>#VALUE!</v>
      </c>
      <c r="BC211" s="5" t="e">
        <f>Points[[#This Row],[25+]]-Points[[#This Row],[26+]]</f>
        <v>#VALUE!</v>
      </c>
      <c r="BD211" s="5" t="e">
        <f>Points[[#This Row],[26+]]-Points[[#This Row],[27+]]</f>
        <v>#VALUE!</v>
      </c>
      <c r="BE211" s="5" t="e">
        <f>Points[[#This Row],[27+]]-Points[[#This Row],[28+]]</f>
        <v>#VALUE!</v>
      </c>
      <c r="BF211" s="5" t="e">
        <f>Points[[#This Row],[28+]]-Points[[#This Row],[29+]]</f>
        <v>#VALUE!</v>
      </c>
      <c r="BG211" s="5" t="e">
        <f>Points[[#This Row],[29+]]-Points[[#This Row],[30+]]</f>
        <v>#VALUE!</v>
      </c>
      <c r="BH211" s="5" t="e">
        <f>Points[[#This Row],[30+]]-Points[[#This Row],[31+]]</f>
        <v>#VALUE!</v>
      </c>
      <c r="BI211" s="5" t="e">
        <f>Points[[#This Row],[31+]]-Points[[#This Row],[32+]]</f>
        <v>#VALUE!</v>
      </c>
      <c r="BJ211" s="5" t="e">
        <f>Points[[#This Row],[32+]]-Points[[#This Row],[33+]]</f>
        <v>#VALUE!</v>
      </c>
      <c r="BK211" s="5" t="e">
        <f>Points[[#This Row],[33+]]-Points[[#This Row],[34+]]</f>
        <v>#VALUE!</v>
      </c>
      <c r="BL211" s="5" t="e">
        <f>Points[[#This Row],[34+]]-Points[[#This Row],[35+]]</f>
        <v>#VALUE!</v>
      </c>
      <c r="BM211" s="5" t="e">
        <f>Points[[#This Row],[35+]]-Points[[#This Row],[40+]]</f>
        <v>#VALUE!</v>
      </c>
      <c r="BN211" s="5" t="e">
        <f>Points[[#This Row],[40+]]-Points[[#This Row],[45+]]</f>
        <v>#VALUE!</v>
      </c>
    </row>
    <row r="212" spans="17:66" x14ac:dyDescent="0.25">
      <c r="Q212" s="3"/>
      <c r="R212" s="3"/>
      <c r="S212" s="3"/>
      <c r="T212" s="3"/>
      <c r="AL212" s="5" t="e">
        <f>Points[[#This Row],[8+]]-Points[[#This Row],[9+]]</f>
        <v>#VALUE!</v>
      </c>
      <c r="AM212" s="5" t="e">
        <f>Points[[#This Row],[9+]]-Points[[#This Row],[10+]]</f>
        <v>#VALUE!</v>
      </c>
      <c r="AN212" s="5" t="e">
        <f>Points[[#This Row],[10+]]-Points[[#This Row],[11+]]</f>
        <v>#VALUE!</v>
      </c>
      <c r="AO212" s="5" t="e">
        <f>Points[[#This Row],[11+]]-Points[[#This Row],[12+]]</f>
        <v>#VALUE!</v>
      </c>
      <c r="AP212" s="5" t="e">
        <f>Points[[#This Row],[12+]]-Points[[#This Row],[13+]]</f>
        <v>#VALUE!</v>
      </c>
      <c r="AQ212" s="5" t="e">
        <f>Points[[#This Row],[13+]]-Points[[#This Row],[14+]]</f>
        <v>#VALUE!</v>
      </c>
      <c r="AR212" s="5" t="e">
        <f>Points[[#This Row],[14+]]-Points[[#This Row],[15+]]</f>
        <v>#VALUE!</v>
      </c>
      <c r="AS212" s="5" t="e">
        <f>Points[[#This Row],[15+]]-Points[[#This Row],[16+]]</f>
        <v>#VALUE!</v>
      </c>
      <c r="AT212" s="5" t="e">
        <f>Points[[#This Row],[16+]]-Points[[#This Row],[17+]]</f>
        <v>#VALUE!</v>
      </c>
      <c r="AU212" s="5" t="e">
        <f>Points[[#This Row],[17+]]-Points[[#This Row],[18+]]</f>
        <v>#VALUE!</v>
      </c>
      <c r="AV212" s="5" t="e">
        <f>Points[[#This Row],[18+]]-Points[[#This Row],[19+]]</f>
        <v>#VALUE!</v>
      </c>
      <c r="AW212" s="5" t="e">
        <f>Points[[#This Row],[19+]]-Points[[#This Row],[20+]]</f>
        <v>#VALUE!</v>
      </c>
      <c r="AX212" s="5" t="e">
        <f>Points[[#This Row],[20+]]-Points[[#This Row],[21+]]</f>
        <v>#VALUE!</v>
      </c>
      <c r="AY212" s="5" t="e">
        <f>Points[[#This Row],[21+]]-Points[[#This Row],[22+]]</f>
        <v>#VALUE!</v>
      </c>
      <c r="AZ212" s="5" t="e">
        <f>Points[[#This Row],[22+]]-Points[[#This Row],[23+]]</f>
        <v>#VALUE!</v>
      </c>
      <c r="BA212" s="5" t="e">
        <f>Points[[#This Row],[23+]]-Points[[#This Row],[24+]]</f>
        <v>#VALUE!</v>
      </c>
      <c r="BB212" s="5" t="e">
        <f>Points[[#This Row],[24+]]-Points[[#This Row],[25+]]</f>
        <v>#VALUE!</v>
      </c>
      <c r="BC212" s="5" t="e">
        <f>Points[[#This Row],[25+]]-Points[[#This Row],[26+]]</f>
        <v>#VALUE!</v>
      </c>
      <c r="BD212" s="5" t="e">
        <f>Points[[#This Row],[26+]]-Points[[#This Row],[27+]]</f>
        <v>#VALUE!</v>
      </c>
      <c r="BE212" s="5" t="e">
        <f>Points[[#This Row],[27+]]-Points[[#This Row],[28+]]</f>
        <v>#VALUE!</v>
      </c>
      <c r="BF212" s="5" t="e">
        <f>Points[[#This Row],[28+]]-Points[[#This Row],[29+]]</f>
        <v>#VALUE!</v>
      </c>
      <c r="BG212" s="5" t="e">
        <f>Points[[#This Row],[29+]]-Points[[#This Row],[30+]]</f>
        <v>#VALUE!</v>
      </c>
      <c r="BH212" s="5" t="e">
        <f>Points[[#This Row],[30+]]-Points[[#This Row],[31+]]</f>
        <v>#VALUE!</v>
      </c>
      <c r="BI212" s="5" t="e">
        <f>Points[[#This Row],[31+]]-Points[[#This Row],[32+]]</f>
        <v>#VALUE!</v>
      </c>
      <c r="BJ212" s="5" t="e">
        <f>Points[[#This Row],[32+]]-Points[[#This Row],[33+]]</f>
        <v>#VALUE!</v>
      </c>
      <c r="BK212" s="5" t="e">
        <f>Points[[#This Row],[33+]]-Points[[#This Row],[34+]]</f>
        <v>#VALUE!</v>
      </c>
      <c r="BL212" s="5" t="e">
        <f>Points[[#This Row],[34+]]-Points[[#This Row],[35+]]</f>
        <v>#VALUE!</v>
      </c>
      <c r="BM212" s="5" t="e">
        <f>Points[[#This Row],[35+]]-Points[[#This Row],[40+]]</f>
        <v>#VALUE!</v>
      </c>
      <c r="BN212" s="5" t="e">
        <f>Points[[#This Row],[40+]]-Points[[#This Row],[45+]]</f>
        <v>#VALUE!</v>
      </c>
    </row>
    <row r="213" spans="17:66" x14ac:dyDescent="0.25">
      <c r="Q213" s="3"/>
      <c r="R213" s="3"/>
      <c r="S213" s="3"/>
      <c r="T213" s="3"/>
      <c r="AL213" s="5" t="e">
        <f>Points[[#This Row],[8+]]-Points[[#This Row],[9+]]</f>
        <v>#VALUE!</v>
      </c>
      <c r="AM213" s="5" t="e">
        <f>Points[[#This Row],[9+]]-Points[[#This Row],[10+]]</f>
        <v>#VALUE!</v>
      </c>
      <c r="AN213" s="5" t="e">
        <f>Points[[#This Row],[10+]]-Points[[#This Row],[11+]]</f>
        <v>#VALUE!</v>
      </c>
      <c r="AO213" s="5" t="e">
        <f>Points[[#This Row],[11+]]-Points[[#This Row],[12+]]</f>
        <v>#VALUE!</v>
      </c>
      <c r="AP213" s="5" t="e">
        <f>Points[[#This Row],[12+]]-Points[[#This Row],[13+]]</f>
        <v>#VALUE!</v>
      </c>
      <c r="AQ213" s="5" t="e">
        <f>Points[[#This Row],[13+]]-Points[[#This Row],[14+]]</f>
        <v>#VALUE!</v>
      </c>
      <c r="AR213" s="5" t="e">
        <f>Points[[#This Row],[14+]]-Points[[#This Row],[15+]]</f>
        <v>#VALUE!</v>
      </c>
      <c r="AS213" s="5" t="e">
        <f>Points[[#This Row],[15+]]-Points[[#This Row],[16+]]</f>
        <v>#VALUE!</v>
      </c>
      <c r="AT213" s="5" t="e">
        <f>Points[[#This Row],[16+]]-Points[[#This Row],[17+]]</f>
        <v>#VALUE!</v>
      </c>
      <c r="AU213" s="5" t="e">
        <f>Points[[#This Row],[17+]]-Points[[#This Row],[18+]]</f>
        <v>#VALUE!</v>
      </c>
      <c r="AV213" s="5" t="e">
        <f>Points[[#This Row],[18+]]-Points[[#This Row],[19+]]</f>
        <v>#VALUE!</v>
      </c>
      <c r="AW213" s="5" t="e">
        <f>Points[[#This Row],[19+]]-Points[[#This Row],[20+]]</f>
        <v>#VALUE!</v>
      </c>
      <c r="AX213" s="5" t="e">
        <f>Points[[#This Row],[20+]]-Points[[#This Row],[21+]]</f>
        <v>#VALUE!</v>
      </c>
      <c r="AY213" s="5" t="e">
        <f>Points[[#This Row],[21+]]-Points[[#This Row],[22+]]</f>
        <v>#VALUE!</v>
      </c>
      <c r="AZ213" s="5" t="e">
        <f>Points[[#This Row],[22+]]-Points[[#This Row],[23+]]</f>
        <v>#VALUE!</v>
      </c>
      <c r="BA213" s="5" t="e">
        <f>Points[[#This Row],[23+]]-Points[[#This Row],[24+]]</f>
        <v>#VALUE!</v>
      </c>
      <c r="BB213" s="5" t="e">
        <f>Points[[#This Row],[24+]]-Points[[#This Row],[25+]]</f>
        <v>#VALUE!</v>
      </c>
      <c r="BC213" s="5" t="e">
        <f>Points[[#This Row],[25+]]-Points[[#This Row],[26+]]</f>
        <v>#VALUE!</v>
      </c>
      <c r="BD213" s="5" t="e">
        <f>Points[[#This Row],[26+]]-Points[[#This Row],[27+]]</f>
        <v>#VALUE!</v>
      </c>
      <c r="BE213" s="5" t="e">
        <f>Points[[#This Row],[27+]]-Points[[#This Row],[28+]]</f>
        <v>#VALUE!</v>
      </c>
      <c r="BF213" s="5" t="e">
        <f>Points[[#This Row],[28+]]-Points[[#This Row],[29+]]</f>
        <v>#VALUE!</v>
      </c>
      <c r="BG213" s="5" t="e">
        <f>Points[[#This Row],[29+]]-Points[[#This Row],[30+]]</f>
        <v>#VALUE!</v>
      </c>
      <c r="BH213" s="5" t="e">
        <f>Points[[#This Row],[30+]]-Points[[#This Row],[31+]]</f>
        <v>#VALUE!</v>
      </c>
      <c r="BI213" s="5" t="e">
        <f>Points[[#This Row],[31+]]-Points[[#This Row],[32+]]</f>
        <v>#VALUE!</v>
      </c>
      <c r="BJ213" s="5" t="e">
        <f>Points[[#This Row],[32+]]-Points[[#This Row],[33+]]</f>
        <v>#VALUE!</v>
      </c>
      <c r="BK213" s="5" t="e">
        <f>Points[[#This Row],[33+]]-Points[[#This Row],[34+]]</f>
        <v>#VALUE!</v>
      </c>
      <c r="BL213" s="5" t="e">
        <f>Points[[#This Row],[34+]]-Points[[#This Row],[35+]]</f>
        <v>#VALUE!</v>
      </c>
      <c r="BM213" s="5" t="e">
        <f>Points[[#This Row],[35+]]-Points[[#This Row],[40+]]</f>
        <v>#VALUE!</v>
      </c>
      <c r="BN213" s="5" t="e">
        <f>Points[[#This Row],[40+]]-Points[[#This Row],[45+]]</f>
        <v>#VALUE!</v>
      </c>
    </row>
    <row r="214" spans="17:66" x14ac:dyDescent="0.25">
      <c r="Q214" s="3"/>
      <c r="R214" s="3"/>
      <c r="S214" s="3"/>
      <c r="T214" s="3"/>
      <c r="AL214" s="5" t="e">
        <f>Points[[#This Row],[8+]]-Points[[#This Row],[9+]]</f>
        <v>#VALUE!</v>
      </c>
      <c r="AM214" s="5" t="e">
        <f>Points[[#This Row],[9+]]-Points[[#This Row],[10+]]</f>
        <v>#VALUE!</v>
      </c>
      <c r="AN214" s="5" t="e">
        <f>Points[[#This Row],[10+]]-Points[[#This Row],[11+]]</f>
        <v>#VALUE!</v>
      </c>
      <c r="AO214" s="5" t="e">
        <f>Points[[#This Row],[11+]]-Points[[#This Row],[12+]]</f>
        <v>#VALUE!</v>
      </c>
      <c r="AP214" s="5" t="e">
        <f>Points[[#This Row],[12+]]-Points[[#This Row],[13+]]</f>
        <v>#VALUE!</v>
      </c>
      <c r="AQ214" s="5" t="e">
        <f>Points[[#This Row],[13+]]-Points[[#This Row],[14+]]</f>
        <v>#VALUE!</v>
      </c>
      <c r="AR214" s="5" t="e">
        <f>Points[[#This Row],[14+]]-Points[[#This Row],[15+]]</f>
        <v>#VALUE!</v>
      </c>
      <c r="AS214" s="5" t="e">
        <f>Points[[#This Row],[15+]]-Points[[#This Row],[16+]]</f>
        <v>#VALUE!</v>
      </c>
      <c r="AT214" s="5" t="e">
        <f>Points[[#This Row],[16+]]-Points[[#This Row],[17+]]</f>
        <v>#VALUE!</v>
      </c>
      <c r="AU214" s="5" t="e">
        <f>Points[[#This Row],[17+]]-Points[[#This Row],[18+]]</f>
        <v>#VALUE!</v>
      </c>
      <c r="AV214" s="5" t="e">
        <f>Points[[#This Row],[18+]]-Points[[#This Row],[19+]]</f>
        <v>#VALUE!</v>
      </c>
      <c r="AW214" s="5" t="e">
        <f>Points[[#This Row],[19+]]-Points[[#This Row],[20+]]</f>
        <v>#VALUE!</v>
      </c>
      <c r="AX214" s="5" t="e">
        <f>Points[[#This Row],[20+]]-Points[[#This Row],[21+]]</f>
        <v>#VALUE!</v>
      </c>
      <c r="AY214" s="5" t="e">
        <f>Points[[#This Row],[21+]]-Points[[#This Row],[22+]]</f>
        <v>#VALUE!</v>
      </c>
      <c r="AZ214" s="5" t="e">
        <f>Points[[#This Row],[22+]]-Points[[#This Row],[23+]]</f>
        <v>#VALUE!</v>
      </c>
      <c r="BA214" s="5" t="e">
        <f>Points[[#This Row],[23+]]-Points[[#This Row],[24+]]</f>
        <v>#VALUE!</v>
      </c>
      <c r="BB214" s="5" t="e">
        <f>Points[[#This Row],[24+]]-Points[[#This Row],[25+]]</f>
        <v>#VALUE!</v>
      </c>
      <c r="BC214" s="5" t="e">
        <f>Points[[#This Row],[25+]]-Points[[#This Row],[26+]]</f>
        <v>#VALUE!</v>
      </c>
      <c r="BD214" s="5" t="e">
        <f>Points[[#This Row],[26+]]-Points[[#This Row],[27+]]</f>
        <v>#VALUE!</v>
      </c>
      <c r="BE214" s="5" t="e">
        <f>Points[[#This Row],[27+]]-Points[[#This Row],[28+]]</f>
        <v>#VALUE!</v>
      </c>
      <c r="BF214" s="5" t="e">
        <f>Points[[#This Row],[28+]]-Points[[#This Row],[29+]]</f>
        <v>#VALUE!</v>
      </c>
      <c r="BG214" s="5" t="e">
        <f>Points[[#This Row],[29+]]-Points[[#This Row],[30+]]</f>
        <v>#VALUE!</v>
      </c>
      <c r="BH214" s="5" t="e">
        <f>Points[[#This Row],[30+]]-Points[[#This Row],[31+]]</f>
        <v>#VALUE!</v>
      </c>
      <c r="BI214" s="5" t="e">
        <f>Points[[#This Row],[31+]]-Points[[#This Row],[32+]]</f>
        <v>#VALUE!</v>
      </c>
      <c r="BJ214" s="5" t="e">
        <f>Points[[#This Row],[32+]]-Points[[#This Row],[33+]]</f>
        <v>#VALUE!</v>
      </c>
      <c r="BK214" s="5" t="e">
        <f>Points[[#This Row],[33+]]-Points[[#This Row],[34+]]</f>
        <v>#VALUE!</v>
      </c>
      <c r="BL214" s="5" t="e">
        <f>Points[[#This Row],[34+]]-Points[[#This Row],[35+]]</f>
        <v>#VALUE!</v>
      </c>
      <c r="BM214" s="5" t="e">
        <f>Points[[#This Row],[35+]]-Points[[#This Row],[40+]]</f>
        <v>#VALUE!</v>
      </c>
      <c r="BN214" s="5" t="e">
        <f>Points[[#This Row],[40+]]-Points[[#This Row],[45+]]</f>
        <v>#VALUE!</v>
      </c>
    </row>
    <row r="215" spans="17:66" x14ac:dyDescent="0.25">
      <c r="Q215" s="3"/>
      <c r="R215" s="3"/>
      <c r="S215" s="3"/>
      <c r="T215" s="3"/>
      <c r="AL215" s="5" t="e">
        <f>Points[[#This Row],[8+]]-Points[[#This Row],[9+]]</f>
        <v>#VALUE!</v>
      </c>
      <c r="AM215" s="5" t="e">
        <f>Points[[#This Row],[9+]]-Points[[#This Row],[10+]]</f>
        <v>#VALUE!</v>
      </c>
      <c r="AN215" s="5" t="e">
        <f>Points[[#This Row],[10+]]-Points[[#This Row],[11+]]</f>
        <v>#VALUE!</v>
      </c>
      <c r="AO215" s="5" t="e">
        <f>Points[[#This Row],[11+]]-Points[[#This Row],[12+]]</f>
        <v>#VALUE!</v>
      </c>
      <c r="AP215" s="5" t="e">
        <f>Points[[#This Row],[12+]]-Points[[#This Row],[13+]]</f>
        <v>#VALUE!</v>
      </c>
      <c r="AQ215" s="5" t="e">
        <f>Points[[#This Row],[13+]]-Points[[#This Row],[14+]]</f>
        <v>#VALUE!</v>
      </c>
      <c r="AR215" s="5" t="e">
        <f>Points[[#This Row],[14+]]-Points[[#This Row],[15+]]</f>
        <v>#VALUE!</v>
      </c>
      <c r="AS215" s="5" t="e">
        <f>Points[[#This Row],[15+]]-Points[[#This Row],[16+]]</f>
        <v>#VALUE!</v>
      </c>
      <c r="AT215" s="5" t="e">
        <f>Points[[#This Row],[16+]]-Points[[#This Row],[17+]]</f>
        <v>#VALUE!</v>
      </c>
      <c r="AU215" s="5" t="e">
        <f>Points[[#This Row],[17+]]-Points[[#This Row],[18+]]</f>
        <v>#VALUE!</v>
      </c>
      <c r="AV215" s="5" t="e">
        <f>Points[[#This Row],[18+]]-Points[[#This Row],[19+]]</f>
        <v>#VALUE!</v>
      </c>
      <c r="AW215" s="5" t="e">
        <f>Points[[#This Row],[19+]]-Points[[#This Row],[20+]]</f>
        <v>#VALUE!</v>
      </c>
      <c r="AX215" s="5" t="e">
        <f>Points[[#This Row],[20+]]-Points[[#This Row],[21+]]</f>
        <v>#VALUE!</v>
      </c>
      <c r="AY215" s="5" t="e">
        <f>Points[[#This Row],[21+]]-Points[[#This Row],[22+]]</f>
        <v>#VALUE!</v>
      </c>
      <c r="AZ215" s="5" t="e">
        <f>Points[[#This Row],[22+]]-Points[[#This Row],[23+]]</f>
        <v>#VALUE!</v>
      </c>
      <c r="BA215" s="5" t="e">
        <f>Points[[#This Row],[23+]]-Points[[#This Row],[24+]]</f>
        <v>#VALUE!</v>
      </c>
      <c r="BB215" s="5" t="e">
        <f>Points[[#This Row],[24+]]-Points[[#This Row],[25+]]</f>
        <v>#VALUE!</v>
      </c>
      <c r="BC215" s="5" t="e">
        <f>Points[[#This Row],[25+]]-Points[[#This Row],[26+]]</f>
        <v>#VALUE!</v>
      </c>
      <c r="BD215" s="5" t="e">
        <f>Points[[#This Row],[26+]]-Points[[#This Row],[27+]]</f>
        <v>#VALUE!</v>
      </c>
      <c r="BE215" s="5" t="e">
        <f>Points[[#This Row],[27+]]-Points[[#This Row],[28+]]</f>
        <v>#VALUE!</v>
      </c>
      <c r="BF215" s="5" t="e">
        <f>Points[[#This Row],[28+]]-Points[[#This Row],[29+]]</f>
        <v>#VALUE!</v>
      </c>
      <c r="BG215" s="5" t="e">
        <f>Points[[#This Row],[29+]]-Points[[#This Row],[30+]]</f>
        <v>#VALUE!</v>
      </c>
      <c r="BH215" s="5" t="e">
        <f>Points[[#This Row],[30+]]-Points[[#This Row],[31+]]</f>
        <v>#VALUE!</v>
      </c>
      <c r="BI215" s="5" t="e">
        <f>Points[[#This Row],[31+]]-Points[[#This Row],[32+]]</f>
        <v>#VALUE!</v>
      </c>
      <c r="BJ215" s="5" t="e">
        <f>Points[[#This Row],[32+]]-Points[[#This Row],[33+]]</f>
        <v>#VALUE!</v>
      </c>
      <c r="BK215" s="5" t="e">
        <f>Points[[#This Row],[33+]]-Points[[#This Row],[34+]]</f>
        <v>#VALUE!</v>
      </c>
      <c r="BL215" s="5" t="e">
        <f>Points[[#This Row],[34+]]-Points[[#This Row],[35+]]</f>
        <v>#VALUE!</v>
      </c>
      <c r="BM215" s="5" t="e">
        <f>Points[[#This Row],[35+]]-Points[[#This Row],[40+]]</f>
        <v>#VALUE!</v>
      </c>
      <c r="BN215" s="5" t="e">
        <f>Points[[#This Row],[40+]]-Points[[#This Row],[45+]]</f>
        <v>#VALUE!</v>
      </c>
    </row>
    <row r="216" spans="17:66" x14ac:dyDescent="0.25">
      <c r="Q216" s="3"/>
      <c r="R216" s="3"/>
      <c r="S216" s="3"/>
      <c r="T216" s="3"/>
      <c r="AL216" s="5" t="e">
        <f>Points[[#This Row],[8+]]-Points[[#This Row],[9+]]</f>
        <v>#VALUE!</v>
      </c>
      <c r="AM216" s="5" t="e">
        <f>Points[[#This Row],[9+]]-Points[[#This Row],[10+]]</f>
        <v>#VALUE!</v>
      </c>
      <c r="AN216" s="5" t="e">
        <f>Points[[#This Row],[10+]]-Points[[#This Row],[11+]]</f>
        <v>#VALUE!</v>
      </c>
      <c r="AO216" s="5" t="e">
        <f>Points[[#This Row],[11+]]-Points[[#This Row],[12+]]</f>
        <v>#VALUE!</v>
      </c>
      <c r="AP216" s="5" t="e">
        <f>Points[[#This Row],[12+]]-Points[[#This Row],[13+]]</f>
        <v>#VALUE!</v>
      </c>
      <c r="AQ216" s="5" t="e">
        <f>Points[[#This Row],[13+]]-Points[[#This Row],[14+]]</f>
        <v>#VALUE!</v>
      </c>
      <c r="AR216" s="5" t="e">
        <f>Points[[#This Row],[14+]]-Points[[#This Row],[15+]]</f>
        <v>#VALUE!</v>
      </c>
      <c r="AS216" s="5" t="e">
        <f>Points[[#This Row],[15+]]-Points[[#This Row],[16+]]</f>
        <v>#VALUE!</v>
      </c>
      <c r="AT216" s="5" t="e">
        <f>Points[[#This Row],[16+]]-Points[[#This Row],[17+]]</f>
        <v>#VALUE!</v>
      </c>
      <c r="AU216" s="5" t="e">
        <f>Points[[#This Row],[17+]]-Points[[#This Row],[18+]]</f>
        <v>#VALUE!</v>
      </c>
      <c r="AV216" s="5" t="e">
        <f>Points[[#This Row],[18+]]-Points[[#This Row],[19+]]</f>
        <v>#VALUE!</v>
      </c>
      <c r="AW216" s="5" t="e">
        <f>Points[[#This Row],[19+]]-Points[[#This Row],[20+]]</f>
        <v>#VALUE!</v>
      </c>
      <c r="AX216" s="5" t="e">
        <f>Points[[#This Row],[20+]]-Points[[#This Row],[21+]]</f>
        <v>#VALUE!</v>
      </c>
      <c r="AY216" s="5" t="e">
        <f>Points[[#This Row],[21+]]-Points[[#This Row],[22+]]</f>
        <v>#VALUE!</v>
      </c>
      <c r="AZ216" s="5" t="e">
        <f>Points[[#This Row],[22+]]-Points[[#This Row],[23+]]</f>
        <v>#VALUE!</v>
      </c>
      <c r="BA216" s="5" t="e">
        <f>Points[[#This Row],[23+]]-Points[[#This Row],[24+]]</f>
        <v>#VALUE!</v>
      </c>
      <c r="BB216" s="5" t="e">
        <f>Points[[#This Row],[24+]]-Points[[#This Row],[25+]]</f>
        <v>#VALUE!</v>
      </c>
      <c r="BC216" s="5" t="e">
        <f>Points[[#This Row],[25+]]-Points[[#This Row],[26+]]</f>
        <v>#VALUE!</v>
      </c>
      <c r="BD216" s="5" t="e">
        <f>Points[[#This Row],[26+]]-Points[[#This Row],[27+]]</f>
        <v>#VALUE!</v>
      </c>
      <c r="BE216" s="5" t="e">
        <f>Points[[#This Row],[27+]]-Points[[#This Row],[28+]]</f>
        <v>#VALUE!</v>
      </c>
      <c r="BF216" s="5" t="e">
        <f>Points[[#This Row],[28+]]-Points[[#This Row],[29+]]</f>
        <v>#VALUE!</v>
      </c>
      <c r="BG216" s="5" t="e">
        <f>Points[[#This Row],[29+]]-Points[[#This Row],[30+]]</f>
        <v>#VALUE!</v>
      </c>
      <c r="BH216" s="5" t="e">
        <f>Points[[#This Row],[30+]]-Points[[#This Row],[31+]]</f>
        <v>#VALUE!</v>
      </c>
      <c r="BI216" s="5" t="e">
        <f>Points[[#This Row],[31+]]-Points[[#This Row],[32+]]</f>
        <v>#VALUE!</v>
      </c>
      <c r="BJ216" s="5" t="e">
        <f>Points[[#This Row],[32+]]-Points[[#This Row],[33+]]</f>
        <v>#VALUE!</v>
      </c>
      <c r="BK216" s="5" t="e">
        <f>Points[[#This Row],[33+]]-Points[[#This Row],[34+]]</f>
        <v>#VALUE!</v>
      </c>
      <c r="BL216" s="5" t="e">
        <f>Points[[#This Row],[34+]]-Points[[#This Row],[35+]]</f>
        <v>#VALUE!</v>
      </c>
      <c r="BM216" s="5" t="e">
        <f>Points[[#This Row],[35+]]-Points[[#This Row],[40+]]</f>
        <v>#VALUE!</v>
      </c>
      <c r="BN216" s="5" t="e">
        <f>Points[[#This Row],[40+]]-Points[[#This Row],[45+]]</f>
        <v>#VALUE!</v>
      </c>
    </row>
    <row r="217" spans="17:66" x14ac:dyDescent="0.25">
      <c r="Q217" s="3"/>
      <c r="R217" s="3"/>
      <c r="S217" s="3"/>
      <c r="T217" s="3"/>
      <c r="AL217" s="5" t="e">
        <f>Points[[#This Row],[8+]]-Points[[#This Row],[9+]]</f>
        <v>#VALUE!</v>
      </c>
      <c r="AM217" s="5" t="e">
        <f>Points[[#This Row],[9+]]-Points[[#This Row],[10+]]</f>
        <v>#VALUE!</v>
      </c>
      <c r="AN217" s="5" t="e">
        <f>Points[[#This Row],[10+]]-Points[[#This Row],[11+]]</f>
        <v>#VALUE!</v>
      </c>
      <c r="AO217" s="5" t="e">
        <f>Points[[#This Row],[11+]]-Points[[#This Row],[12+]]</f>
        <v>#VALUE!</v>
      </c>
      <c r="AP217" s="5" t="e">
        <f>Points[[#This Row],[12+]]-Points[[#This Row],[13+]]</f>
        <v>#VALUE!</v>
      </c>
      <c r="AQ217" s="5" t="e">
        <f>Points[[#This Row],[13+]]-Points[[#This Row],[14+]]</f>
        <v>#VALUE!</v>
      </c>
      <c r="AR217" s="5" t="e">
        <f>Points[[#This Row],[14+]]-Points[[#This Row],[15+]]</f>
        <v>#VALUE!</v>
      </c>
      <c r="AS217" s="5" t="e">
        <f>Points[[#This Row],[15+]]-Points[[#This Row],[16+]]</f>
        <v>#VALUE!</v>
      </c>
      <c r="AT217" s="5" t="e">
        <f>Points[[#This Row],[16+]]-Points[[#This Row],[17+]]</f>
        <v>#VALUE!</v>
      </c>
      <c r="AU217" s="5" t="e">
        <f>Points[[#This Row],[17+]]-Points[[#This Row],[18+]]</f>
        <v>#VALUE!</v>
      </c>
      <c r="AV217" s="5" t="e">
        <f>Points[[#This Row],[18+]]-Points[[#This Row],[19+]]</f>
        <v>#VALUE!</v>
      </c>
      <c r="AW217" s="5" t="e">
        <f>Points[[#This Row],[19+]]-Points[[#This Row],[20+]]</f>
        <v>#VALUE!</v>
      </c>
      <c r="AX217" s="5" t="e">
        <f>Points[[#This Row],[20+]]-Points[[#This Row],[21+]]</f>
        <v>#VALUE!</v>
      </c>
      <c r="AY217" s="5" t="e">
        <f>Points[[#This Row],[21+]]-Points[[#This Row],[22+]]</f>
        <v>#VALUE!</v>
      </c>
      <c r="AZ217" s="5" t="e">
        <f>Points[[#This Row],[22+]]-Points[[#This Row],[23+]]</f>
        <v>#VALUE!</v>
      </c>
      <c r="BA217" s="5" t="e">
        <f>Points[[#This Row],[23+]]-Points[[#This Row],[24+]]</f>
        <v>#VALUE!</v>
      </c>
      <c r="BB217" s="5" t="e">
        <f>Points[[#This Row],[24+]]-Points[[#This Row],[25+]]</f>
        <v>#VALUE!</v>
      </c>
      <c r="BC217" s="5" t="e">
        <f>Points[[#This Row],[25+]]-Points[[#This Row],[26+]]</f>
        <v>#VALUE!</v>
      </c>
      <c r="BD217" s="5" t="e">
        <f>Points[[#This Row],[26+]]-Points[[#This Row],[27+]]</f>
        <v>#VALUE!</v>
      </c>
      <c r="BE217" s="5" t="e">
        <f>Points[[#This Row],[27+]]-Points[[#This Row],[28+]]</f>
        <v>#VALUE!</v>
      </c>
      <c r="BF217" s="5" t="e">
        <f>Points[[#This Row],[28+]]-Points[[#This Row],[29+]]</f>
        <v>#VALUE!</v>
      </c>
      <c r="BG217" s="5" t="e">
        <f>Points[[#This Row],[29+]]-Points[[#This Row],[30+]]</f>
        <v>#VALUE!</v>
      </c>
      <c r="BH217" s="5" t="e">
        <f>Points[[#This Row],[30+]]-Points[[#This Row],[31+]]</f>
        <v>#VALUE!</v>
      </c>
      <c r="BI217" s="5" t="e">
        <f>Points[[#This Row],[31+]]-Points[[#This Row],[32+]]</f>
        <v>#VALUE!</v>
      </c>
      <c r="BJ217" s="5" t="e">
        <f>Points[[#This Row],[32+]]-Points[[#This Row],[33+]]</f>
        <v>#VALUE!</v>
      </c>
      <c r="BK217" s="5" t="e">
        <f>Points[[#This Row],[33+]]-Points[[#This Row],[34+]]</f>
        <v>#VALUE!</v>
      </c>
      <c r="BL217" s="5" t="e">
        <f>Points[[#This Row],[34+]]-Points[[#This Row],[35+]]</f>
        <v>#VALUE!</v>
      </c>
      <c r="BM217" s="5" t="e">
        <f>Points[[#This Row],[35+]]-Points[[#This Row],[40+]]</f>
        <v>#VALUE!</v>
      </c>
      <c r="BN217" s="5" t="e">
        <f>Points[[#This Row],[40+]]-Points[[#This Row],[45+]]</f>
        <v>#VALUE!</v>
      </c>
    </row>
    <row r="218" spans="17:66" x14ac:dyDescent="0.25">
      <c r="Q218" s="3"/>
      <c r="R218" s="3"/>
      <c r="S218" s="3"/>
      <c r="T218" s="3"/>
      <c r="AL218" s="5" t="e">
        <f>Points[[#This Row],[8+]]-Points[[#This Row],[9+]]</f>
        <v>#VALUE!</v>
      </c>
      <c r="AM218" s="5" t="e">
        <f>Points[[#This Row],[9+]]-Points[[#This Row],[10+]]</f>
        <v>#VALUE!</v>
      </c>
      <c r="AN218" s="5" t="e">
        <f>Points[[#This Row],[10+]]-Points[[#This Row],[11+]]</f>
        <v>#VALUE!</v>
      </c>
      <c r="AO218" s="5" t="e">
        <f>Points[[#This Row],[11+]]-Points[[#This Row],[12+]]</f>
        <v>#VALUE!</v>
      </c>
      <c r="AP218" s="5" t="e">
        <f>Points[[#This Row],[12+]]-Points[[#This Row],[13+]]</f>
        <v>#VALUE!</v>
      </c>
      <c r="AQ218" s="5" t="e">
        <f>Points[[#This Row],[13+]]-Points[[#This Row],[14+]]</f>
        <v>#VALUE!</v>
      </c>
      <c r="AR218" s="5" t="e">
        <f>Points[[#This Row],[14+]]-Points[[#This Row],[15+]]</f>
        <v>#VALUE!</v>
      </c>
      <c r="AS218" s="5" t="e">
        <f>Points[[#This Row],[15+]]-Points[[#This Row],[16+]]</f>
        <v>#VALUE!</v>
      </c>
      <c r="AT218" s="5" t="e">
        <f>Points[[#This Row],[16+]]-Points[[#This Row],[17+]]</f>
        <v>#VALUE!</v>
      </c>
      <c r="AU218" s="5" t="e">
        <f>Points[[#This Row],[17+]]-Points[[#This Row],[18+]]</f>
        <v>#VALUE!</v>
      </c>
      <c r="AV218" s="5" t="e">
        <f>Points[[#This Row],[18+]]-Points[[#This Row],[19+]]</f>
        <v>#VALUE!</v>
      </c>
      <c r="AW218" s="5" t="e">
        <f>Points[[#This Row],[19+]]-Points[[#This Row],[20+]]</f>
        <v>#VALUE!</v>
      </c>
      <c r="AX218" s="5" t="e">
        <f>Points[[#This Row],[20+]]-Points[[#This Row],[21+]]</f>
        <v>#VALUE!</v>
      </c>
      <c r="AY218" s="5" t="e">
        <f>Points[[#This Row],[21+]]-Points[[#This Row],[22+]]</f>
        <v>#VALUE!</v>
      </c>
      <c r="AZ218" s="5" t="e">
        <f>Points[[#This Row],[22+]]-Points[[#This Row],[23+]]</f>
        <v>#VALUE!</v>
      </c>
      <c r="BA218" s="5" t="e">
        <f>Points[[#This Row],[23+]]-Points[[#This Row],[24+]]</f>
        <v>#VALUE!</v>
      </c>
      <c r="BB218" s="5" t="e">
        <f>Points[[#This Row],[24+]]-Points[[#This Row],[25+]]</f>
        <v>#VALUE!</v>
      </c>
      <c r="BC218" s="5" t="e">
        <f>Points[[#This Row],[25+]]-Points[[#This Row],[26+]]</f>
        <v>#VALUE!</v>
      </c>
      <c r="BD218" s="5" t="e">
        <f>Points[[#This Row],[26+]]-Points[[#This Row],[27+]]</f>
        <v>#VALUE!</v>
      </c>
      <c r="BE218" s="5" t="e">
        <f>Points[[#This Row],[27+]]-Points[[#This Row],[28+]]</f>
        <v>#VALUE!</v>
      </c>
      <c r="BF218" s="5" t="e">
        <f>Points[[#This Row],[28+]]-Points[[#This Row],[29+]]</f>
        <v>#VALUE!</v>
      </c>
      <c r="BG218" s="5" t="e">
        <f>Points[[#This Row],[29+]]-Points[[#This Row],[30+]]</f>
        <v>#VALUE!</v>
      </c>
      <c r="BH218" s="5" t="e">
        <f>Points[[#This Row],[30+]]-Points[[#This Row],[31+]]</f>
        <v>#VALUE!</v>
      </c>
      <c r="BI218" s="5" t="e">
        <f>Points[[#This Row],[31+]]-Points[[#This Row],[32+]]</f>
        <v>#VALUE!</v>
      </c>
      <c r="BJ218" s="5" t="e">
        <f>Points[[#This Row],[32+]]-Points[[#This Row],[33+]]</f>
        <v>#VALUE!</v>
      </c>
      <c r="BK218" s="5" t="e">
        <f>Points[[#This Row],[33+]]-Points[[#This Row],[34+]]</f>
        <v>#VALUE!</v>
      </c>
      <c r="BL218" s="5" t="e">
        <f>Points[[#This Row],[34+]]-Points[[#This Row],[35+]]</f>
        <v>#VALUE!</v>
      </c>
      <c r="BM218" s="5" t="e">
        <f>Points[[#This Row],[35+]]-Points[[#This Row],[40+]]</f>
        <v>#VALUE!</v>
      </c>
      <c r="BN218" s="5" t="e">
        <f>Points[[#This Row],[40+]]-Points[[#This Row],[45+]]</f>
        <v>#VALUE!</v>
      </c>
    </row>
    <row r="219" spans="17:66" x14ac:dyDescent="0.25">
      <c r="Q219" s="3"/>
      <c r="R219" s="3"/>
      <c r="S219" s="3"/>
      <c r="T219" s="3"/>
      <c r="AL219" s="5" t="e">
        <f>Points[[#This Row],[8+]]-Points[[#This Row],[9+]]</f>
        <v>#VALUE!</v>
      </c>
      <c r="AM219" s="5" t="e">
        <f>Points[[#This Row],[9+]]-Points[[#This Row],[10+]]</f>
        <v>#VALUE!</v>
      </c>
      <c r="AN219" s="5" t="e">
        <f>Points[[#This Row],[10+]]-Points[[#This Row],[11+]]</f>
        <v>#VALUE!</v>
      </c>
      <c r="AO219" s="5" t="e">
        <f>Points[[#This Row],[11+]]-Points[[#This Row],[12+]]</f>
        <v>#VALUE!</v>
      </c>
      <c r="AP219" s="5" t="e">
        <f>Points[[#This Row],[12+]]-Points[[#This Row],[13+]]</f>
        <v>#VALUE!</v>
      </c>
      <c r="AQ219" s="5" t="e">
        <f>Points[[#This Row],[13+]]-Points[[#This Row],[14+]]</f>
        <v>#VALUE!</v>
      </c>
      <c r="AR219" s="5" t="e">
        <f>Points[[#This Row],[14+]]-Points[[#This Row],[15+]]</f>
        <v>#VALUE!</v>
      </c>
      <c r="AS219" s="5" t="e">
        <f>Points[[#This Row],[15+]]-Points[[#This Row],[16+]]</f>
        <v>#VALUE!</v>
      </c>
      <c r="AT219" s="5" t="e">
        <f>Points[[#This Row],[16+]]-Points[[#This Row],[17+]]</f>
        <v>#VALUE!</v>
      </c>
      <c r="AU219" s="5" t="e">
        <f>Points[[#This Row],[17+]]-Points[[#This Row],[18+]]</f>
        <v>#VALUE!</v>
      </c>
      <c r="AV219" s="5" t="e">
        <f>Points[[#This Row],[18+]]-Points[[#This Row],[19+]]</f>
        <v>#VALUE!</v>
      </c>
      <c r="AW219" s="5" t="e">
        <f>Points[[#This Row],[19+]]-Points[[#This Row],[20+]]</f>
        <v>#VALUE!</v>
      </c>
      <c r="AX219" s="5" t="e">
        <f>Points[[#This Row],[20+]]-Points[[#This Row],[21+]]</f>
        <v>#VALUE!</v>
      </c>
      <c r="AY219" s="5" t="e">
        <f>Points[[#This Row],[21+]]-Points[[#This Row],[22+]]</f>
        <v>#VALUE!</v>
      </c>
      <c r="AZ219" s="5" t="e">
        <f>Points[[#This Row],[22+]]-Points[[#This Row],[23+]]</f>
        <v>#VALUE!</v>
      </c>
      <c r="BA219" s="5" t="e">
        <f>Points[[#This Row],[23+]]-Points[[#This Row],[24+]]</f>
        <v>#VALUE!</v>
      </c>
      <c r="BB219" s="5" t="e">
        <f>Points[[#This Row],[24+]]-Points[[#This Row],[25+]]</f>
        <v>#VALUE!</v>
      </c>
      <c r="BC219" s="5" t="e">
        <f>Points[[#This Row],[25+]]-Points[[#This Row],[26+]]</f>
        <v>#VALUE!</v>
      </c>
      <c r="BD219" s="5" t="e">
        <f>Points[[#This Row],[26+]]-Points[[#This Row],[27+]]</f>
        <v>#VALUE!</v>
      </c>
      <c r="BE219" s="5" t="e">
        <f>Points[[#This Row],[27+]]-Points[[#This Row],[28+]]</f>
        <v>#VALUE!</v>
      </c>
      <c r="BF219" s="5" t="e">
        <f>Points[[#This Row],[28+]]-Points[[#This Row],[29+]]</f>
        <v>#VALUE!</v>
      </c>
      <c r="BG219" s="5" t="e">
        <f>Points[[#This Row],[29+]]-Points[[#This Row],[30+]]</f>
        <v>#VALUE!</v>
      </c>
      <c r="BH219" s="5" t="e">
        <f>Points[[#This Row],[30+]]-Points[[#This Row],[31+]]</f>
        <v>#VALUE!</v>
      </c>
      <c r="BI219" s="5" t="e">
        <f>Points[[#This Row],[31+]]-Points[[#This Row],[32+]]</f>
        <v>#VALUE!</v>
      </c>
      <c r="BJ219" s="5" t="e">
        <f>Points[[#This Row],[32+]]-Points[[#This Row],[33+]]</f>
        <v>#VALUE!</v>
      </c>
      <c r="BK219" s="5" t="e">
        <f>Points[[#This Row],[33+]]-Points[[#This Row],[34+]]</f>
        <v>#VALUE!</v>
      </c>
      <c r="BL219" s="5" t="e">
        <f>Points[[#This Row],[34+]]-Points[[#This Row],[35+]]</f>
        <v>#VALUE!</v>
      </c>
      <c r="BM219" s="5" t="e">
        <f>Points[[#This Row],[35+]]-Points[[#This Row],[40+]]</f>
        <v>#VALUE!</v>
      </c>
      <c r="BN219" s="5" t="e">
        <f>Points[[#This Row],[40+]]-Points[[#This Row],[45+]]</f>
        <v>#VALUE!</v>
      </c>
    </row>
    <row r="220" spans="17:66" x14ac:dyDescent="0.25">
      <c r="Q220" s="3"/>
      <c r="R220" s="3"/>
      <c r="S220" s="3"/>
      <c r="T220" s="3"/>
      <c r="AL220" s="5" t="e">
        <f>Points[[#This Row],[8+]]-Points[[#This Row],[9+]]</f>
        <v>#VALUE!</v>
      </c>
      <c r="AM220" s="5" t="e">
        <f>Points[[#This Row],[9+]]-Points[[#This Row],[10+]]</f>
        <v>#VALUE!</v>
      </c>
      <c r="AN220" s="5" t="e">
        <f>Points[[#This Row],[10+]]-Points[[#This Row],[11+]]</f>
        <v>#VALUE!</v>
      </c>
      <c r="AO220" s="5" t="e">
        <f>Points[[#This Row],[11+]]-Points[[#This Row],[12+]]</f>
        <v>#VALUE!</v>
      </c>
      <c r="AP220" s="5" t="e">
        <f>Points[[#This Row],[12+]]-Points[[#This Row],[13+]]</f>
        <v>#VALUE!</v>
      </c>
      <c r="AQ220" s="5" t="e">
        <f>Points[[#This Row],[13+]]-Points[[#This Row],[14+]]</f>
        <v>#VALUE!</v>
      </c>
      <c r="AR220" s="5" t="e">
        <f>Points[[#This Row],[14+]]-Points[[#This Row],[15+]]</f>
        <v>#VALUE!</v>
      </c>
      <c r="AS220" s="5" t="e">
        <f>Points[[#This Row],[15+]]-Points[[#This Row],[16+]]</f>
        <v>#VALUE!</v>
      </c>
      <c r="AT220" s="5" t="e">
        <f>Points[[#This Row],[16+]]-Points[[#This Row],[17+]]</f>
        <v>#VALUE!</v>
      </c>
      <c r="AU220" s="5" t="e">
        <f>Points[[#This Row],[17+]]-Points[[#This Row],[18+]]</f>
        <v>#VALUE!</v>
      </c>
      <c r="AV220" s="5" t="e">
        <f>Points[[#This Row],[18+]]-Points[[#This Row],[19+]]</f>
        <v>#VALUE!</v>
      </c>
      <c r="AW220" s="5" t="e">
        <f>Points[[#This Row],[19+]]-Points[[#This Row],[20+]]</f>
        <v>#VALUE!</v>
      </c>
      <c r="AX220" s="5" t="e">
        <f>Points[[#This Row],[20+]]-Points[[#This Row],[21+]]</f>
        <v>#VALUE!</v>
      </c>
      <c r="AY220" s="5" t="e">
        <f>Points[[#This Row],[21+]]-Points[[#This Row],[22+]]</f>
        <v>#VALUE!</v>
      </c>
      <c r="AZ220" s="5" t="e">
        <f>Points[[#This Row],[22+]]-Points[[#This Row],[23+]]</f>
        <v>#VALUE!</v>
      </c>
      <c r="BA220" s="5" t="e">
        <f>Points[[#This Row],[23+]]-Points[[#This Row],[24+]]</f>
        <v>#VALUE!</v>
      </c>
      <c r="BB220" s="5" t="e">
        <f>Points[[#This Row],[24+]]-Points[[#This Row],[25+]]</f>
        <v>#VALUE!</v>
      </c>
      <c r="BC220" s="5" t="e">
        <f>Points[[#This Row],[25+]]-Points[[#This Row],[26+]]</f>
        <v>#VALUE!</v>
      </c>
      <c r="BD220" s="5" t="e">
        <f>Points[[#This Row],[26+]]-Points[[#This Row],[27+]]</f>
        <v>#VALUE!</v>
      </c>
      <c r="BE220" s="5" t="e">
        <f>Points[[#This Row],[27+]]-Points[[#This Row],[28+]]</f>
        <v>#VALUE!</v>
      </c>
      <c r="BF220" s="5" t="e">
        <f>Points[[#This Row],[28+]]-Points[[#This Row],[29+]]</f>
        <v>#VALUE!</v>
      </c>
      <c r="BG220" s="5" t="e">
        <f>Points[[#This Row],[29+]]-Points[[#This Row],[30+]]</f>
        <v>#VALUE!</v>
      </c>
      <c r="BH220" s="5" t="e">
        <f>Points[[#This Row],[30+]]-Points[[#This Row],[31+]]</f>
        <v>#VALUE!</v>
      </c>
      <c r="BI220" s="5" t="e">
        <f>Points[[#This Row],[31+]]-Points[[#This Row],[32+]]</f>
        <v>#VALUE!</v>
      </c>
      <c r="BJ220" s="5" t="e">
        <f>Points[[#This Row],[32+]]-Points[[#This Row],[33+]]</f>
        <v>#VALUE!</v>
      </c>
      <c r="BK220" s="5" t="e">
        <f>Points[[#This Row],[33+]]-Points[[#This Row],[34+]]</f>
        <v>#VALUE!</v>
      </c>
      <c r="BL220" s="5" t="e">
        <f>Points[[#This Row],[34+]]-Points[[#This Row],[35+]]</f>
        <v>#VALUE!</v>
      </c>
      <c r="BM220" s="5" t="e">
        <f>Points[[#This Row],[35+]]-Points[[#This Row],[40+]]</f>
        <v>#VALUE!</v>
      </c>
      <c r="BN220" s="5" t="e">
        <f>Points[[#This Row],[40+]]-Points[[#This Row],[45+]]</f>
        <v>#VALUE!</v>
      </c>
    </row>
    <row r="221" spans="17:66" x14ac:dyDescent="0.25">
      <c r="Q221" s="3"/>
      <c r="R221" s="3"/>
      <c r="S221" s="3"/>
      <c r="T221" s="3"/>
      <c r="AL221" s="5" t="e">
        <f>Points[[#This Row],[8+]]-Points[[#This Row],[9+]]</f>
        <v>#VALUE!</v>
      </c>
      <c r="AM221" s="5" t="e">
        <f>Points[[#This Row],[9+]]-Points[[#This Row],[10+]]</f>
        <v>#VALUE!</v>
      </c>
      <c r="AN221" s="5" t="e">
        <f>Points[[#This Row],[10+]]-Points[[#This Row],[11+]]</f>
        <v>#VALUE!</v>
      </c>
      <c r="AO221" s="5" t="e">
        <f>Points[[#This Row],[11+]]-Points[[#This Row],[12+]]</f>
        <v>#VALUE!</v>
      </c>
      <c r="AP221" s="5" t="e">
        <f>Points[[#This Row],[12+]]-Points[[#This Row],[13+]]</f>
        <v>#VALUE!</v>
      </c>
      <c r="AQ221" s="5" t="e">
        <f>Points[[#This Row],[13+]]-Points[[#This Row],[14+]]</f>
        <v>#VALUE!</v>
      </c>
      <c r="AR221" s="5" t="e">
        <f>Points[[#This Row],[14+]]-Points[[#This Row],[15+]]</f>
        <v>#VALUE!</v>
      </c>
      <c r="AS221" s="5" t="e">
        <f>Points[[#This Row],[15+]]-Points[[#This Row],[16+]]</f>
        <v>#VALUE!</v>
      </c>
      <c r="AT221" s="5" t="e">
        <f>Points[[#This Row],[16+]]-Points[[#This Row],[17+]]</f>
        <v>#VALUE!</v>
      </c>
      <c r="AU221" s="5" t="e">
        <f>Points[[#This Row],[17+]]-Points[[#This Row],[18+]]</f>
        <v>#VALUE!</v>
      </c>
      <c r="AV221" s="5" t="e">
        <f>Points[[#This Row],[18+]]-Points[[#This Row],[19+]]</f>
        <v>#VALUE!</v>
      </c>
      <c r="AW221" s="5" t="e">
        <f>Points[[#This Row],[19+]]-Points[[#This Row],[20+]]</f>
        <v>#VALUE!</v>
      </c>
      <c r="AX221" s="5" t="e">
        <f>Points[[#This Row],[20+]]-Points[[#This Row],[21+]]</f>
        <v>#VALUE!</v>
      </c>
      <c r="AY221" s="5" t="e">
        <f>Points[[#This Row],[21+]]-Points[[#This Row],[22+]]</f>
        <v>#VALUE!</v>
      </c>
      <c r="AZ221" s="5" t="e">
        <f>Points[[#This Row],[22+]]-Points[[#This Row],[23+]]</f>
        <v>#VALUE!</v>
      </c>
      <c r="BA221" s="5" t="e">
        <f>Points[[#This Row],[23+]]-Points[[#This Row],[24+]]</f>
        <v>#VALUE!</v>
      </c>
      <c r="BB221" s="5" t="e">
        <f>Points[[#This Row],[24+]]-Points[[#This Row],[25+]]</f>
        <v>#VALUE!</v>
      </c>
      <c r="BC221" s="5" t="e">
        <f>Points[[#This Row],[25+]]-Points[[#This Row],[26+]]</f>
        <v>#VALUE!</v>
      </c>
      <c r="BD221" s="5" t="e">
        <f>Points[[#This Row],[26+]]-Points[[#This Row],[27+]]</f>
        <v>#VALUE!</v>
      </c>
      <c r="BE221" s="5" t="e">
        <f>Points[[#This Row],[27+]]-Points[[#This Row],[28+]]</f>
        <v>#VALUE!</v>
      </c>
      <c r="BF221" s="5" t="e">
        <f>Points[[#This Row],[28+]]-Points[[#This Row],[29+]]</f>
        <v>#VALUE!</v>
      </c>
      <c r="BG221" s="5" t="e">
        <f>Points[[#This Row],[29+]]-Points[[#This Row],[30+]]</f>
        <v>#VALUE!</v>
      </c>
      <c r="BH221" s="5" t="e">
        <f>Points[[#This Row],[30+]]-Points[[#This Row],[31+]]</f>
        <v>#VALUE!</v>
      </c>
      <c r="BI221" s="5" t="e">
        <f>Points[[#This Row],[31+]]-Points[[#This Row],[32+]]</f>
        <v>#VALUE!</v>
      </c>
      <c r="BJ221" s="5" t="e">
        <f>Points[[#This Row],[32+]]-Points[[#This Row],[33+]]</f>
        <v>#VALUE!</v>
      </c>
      <c r="BK221" s="5" t="e">
        <f>Points[[#This Row],[33+]]-Points[[#This Row],[34+]]</f>
        <v>#VALUE!</v>
      </c>
      <c r="BL221" s="5" t="e">
        <f>Points[[#This Row],[34+]]-Points[[#This Row],[35+]]</f>
        <v>#VALUE!</v>
      </c>
      <c r="BM221" s="5" t="e">
        <f>Points[[#This Row],[35+]]-Points[[#This Row],[40+]]</f>
        <v>#VALUE!</v>
      </c>
      <c r="BN221" s="5" t="e">
        <f>Points[[#This Row],[40+]]-Points[[#This Row],[45+]]</f>
        <v>#VALUE!</v>
      </c>
    </row>
    <row r="222" spans="17:66" x14ac:dyDescent="0.25">
      <c r="Q222" s="3"/>
      <c r="R222" s="3"/>
      <c r="S222" s="3"/>
      <c r="T222" s="3"/>
      <c r="AL222" s="5" t="e">
        <f>Points[[#This Row],[8+]]-Points[[#This Row],[9+]]</f>
        <v>#VALUE!</v>
      </c>
      <c r="AM222" s="5" t="e">
        <f>Points[[#This Row],[9+]]-Points[[#This Row],[10+]]</f>
        <v>#VALUE!</v>
      </c>
      <c r="AN222" s="5" t="e">
        <f>Points[[#This Row],[10+]]-Points[[#This Row],[11+]]</f>
        <v>#VALUE!</v>
      </c>
      <c r="AO222" s="5" t="e">
        <f>Points[[#This Row],[11+]]-Points[[#This Row],[12+]]</f>
        <v>#VALUE!</v>
      </c>
      <c r="AP222" s="5" t="e">
        <f>Points[[#This Row],[12+]]-Points[[#This Row],[13+]]</f>
        <v>#VALUE!</v>
      </c>
      <c r="AQ222" s="5" t="e">
        <f>Points[[#This Row],[13+]]-Points[[#This Row],[14+]]</f>
        <v>#VALUE!</v>
      </c>
      <c r="AR222" s="5" t="e">
        <f>Points[[#This Row],[14+]]-Points[[#This Row],[15+]]</f>
        <v>#VALUE!</v>
      </c>
      <c r="AS222" s="5" t="e">
        <f>Points[[#This Row],[15+]]-Points[[#This Row],[16+]]</f>
        <v>#VALUE!</v>
      </c>
      <c r="AT222" s="5" t="e">
        <f>Points[[#This Row],[16+]]-Points[[#This Row],[17+]]</f>
        <v>#VALUE!</v>
      </c>
      <c r="AU222" s="5" t="e">
        <f>Points[[#This Row],[17+]]-Points[[#This Row],[18+]]</f>
        <v>#VALUE!</v>
      </c>
      <c r="AV222" s="5" t="e">
        <f>Points[[#This Row],[18+]]-Points[[#This Row],[19+]]</f>
        <v>#VALUE!</v>
      </c>
      <c r="AW222" s="5" t="e">
        <f>Points[[#This Row],[19+]]-Points[[#This Row],[20+]]</f>
        <v>#VALUE!</v>
      </c>
      <c r="AX222" s="5" t="e">
        <f>Points[[#This Row],[20+]]-Points[[#This Row],[21+]]</f>
        <v>#VALUE!</v>
      </c>
      <c r="AY222" s="5" t="e">
        <f>Points[[#This Row],[21+]]-Points[[#This Row],[22+]]</f>
        <v>#VALUE!</v>
      </c>
      <c r="AZ222" s="5" t="e">
        <f>Points[[#This Row],[22+]]-Points[[#This Row],[23+]]</f>
        <v>#VALUE!</v>
      </c>
      <c r="BA222" s="5" t="e">
        <f>Points[[#This Row],[23+]]-Points[[#This Row],[24+]]</f>
        <v>#VALUE!</v>
      </c>
      <c r="BB222" s="5" t="e">
        <f>Points[[#This Row],[24+]]-Points[[#This Row],[25+]]</f>
        <v>#VALUE!</v>
      </c>
      <c r="BC222" s="5" t="e">
        <f>Points[[#This Row],[25+]]-Points[[#This Row],[26+]]</f>
        <v>#VALUE!</v>
      </c>
      <c r="BD222" s="5" t="e">
        <f>Points[[#This Row],[26+]]-Points[[#This Row],[27+]]</f>
        <v>#VALUE!</v>
      </c>
      <c r="BE222" s="5" t="e">
        <f>Points[[#This Row],[27+]]-Points[[#This Row],[28+]]</f>
        <v>#VALUE!</v>
      </c>
      <c r="BF222" s="5" t="e">
        <f>Points[[#This Row],[28+]]-Points[[#This Row],[29+]]</f>
        <v>#VALUE!</v>
      </c>
      <c r="BG222" s="5" t="e">
        <f>Points[[#This Row],[29+]]-Points[[#This Row],[30+]]</f>
        <v>#VALUE!</v>
      </c>
      <c r="BH222" s="5" t="e">
        <f>Points[[#This Row],[30+]]-Points[[#This Row],[31+]]</f>
        <v>#VALUE!</v>
      </c>
      <c r="BI222" s="5" t="e">
        <f>Points[[#This Row],[31+]]-Points[[#This Row],[32+]]</f>
        <v>#VALUE!</v>
      </c>
      <c r="BJ222" s="5" t="e">
        <f>Points[[#This Row],[32+]]-Points[[#This Row],[33+]]</f>
        <v>#VALUE!</v>
      </c>
      <c r="BK222" s="5" t="e">
        <f>Points[[#This Row],[33+]]-Points[[#This Row],[34+]]</f>
        <v>#VALUE!</v>
      </c>
      <c r="BL222" s="5" t="e">
        <f>Points[[#This Row],[34+]]-Points[[#This Row],[35+]]</f>
        <v>#VALUE!</v>
      </c>
      <c r="BM222" s="5" t="e">
        <f>Points[[#This Row],[35+]]-Points[[#This Row],[40+]]</f>
        <v>#VALUE!</v>
      </c>
      <c r="BN222" s="5" t="e">
        <f>Points[[#This Row],[40+]]-Points[[#This Row],[45+]]</f>
        <v>#VALUE!</v>
      </c>
    </row>
    <row r="223" spans="17:66" x14ac:dyDescent="0.25">
      <c r="Q223" s="3"/>
      <c r="R223" s="3"/>
      <c r="S223" s="3"/>
      <c r="T223" s="3"/>
      <c r="AL223" s="5" t="e">
        <f>Points[[#This Row],[8+]]-Points[[#This Row],[9+]]</f>
        <v>#VALUE!</v>
      </c>
      <c r="AM223" s="5" t="e">
        <f>Points[[#This Row],[9+]]-Points[[#This Row],[10+]]</f>
        <v>#VALUE!</v>
      </c>
      <c r="AN223" s="5" t="e">
        <f>Points[[#This Row],[10+]]-Points[[#This Row],[11+]]</f>
        <v>#VALUE!</v>
      </c>
      <c r="AO223" s="5" t="e">
        <f>Points[[#This Row],[11+]]-Points[[#This Row],[12+]]</f>
        <v>#VALUE!</v>
      </c>
      <c r="AP223" s="5" t="e">
        <f>Points[[#This Row],[12+]]-Points[[#This Row],[13+]]</f>
        <v>#VALUE!</v>
      </c>
      <c r="AQ223" s="5" t="e">
        <f>Points[[#This Row],[13+]]-Points[[#This Row],[14+]]</f>
        <v>#VALUE!</v>
      </c>
      <c r="AR223" s="5" t="e">
        <f>Points[[#This Row],[14+]]-Points[[#This Row],[15+]]</f>
        <v>#VALUE!</v>
      </c>
      <c r="AS223" s="5" t="e">
        <f>Points[[#This Row],[15+]]-Points[[#This Row],[16+]]</f>
        <v>#VALUE!</v>
      </c>
      <c r="AT223" s="5" t="e">
        <f>Points[[#This Row],[16+]]-Points[[#This Row],[17+]]</f>
        <v>#VALUE!</v>
      </c>
      <c r="AU223" s="5" t="e">
        <f>Points[[#This Row],[17+]]-Points[[#This Row],[18+]]</f>
        <v>#VALUE!</v>
      </c>
      <c r="AV223" s="5" t="e">
        <f>Points[[#This Row],[18+]]-Points[[#This Row],[19+]]</f>
        <v>#VALUE!</v>
      </c>
      <c r="AW223" s="5" t="e">
        <f>Points[[#This Row],[19+]]-Points[[#This Row],[20+]]</f>
        <v>#VALUE!</v>
      </c>
      <c r="AX223" s="5" t="e">
        <f>Points[[#This Row],[20+]]-Points[[#This Row],[21+]]</f>
        <v>#VALUE!</v>
      </c>
      <c r="AY223" s="5" t="e">
        <f>Points[[#This Row],[21+]]-Points[[#This Row],[22+]]</f>
        <v>#VALUE!</v>
      </c>
      <c r="AZ223" s="5" t="e">
        <f>Points[[#This Row],[22+]]-Points[[#This Row],[23+]]</f>
        <v>#VALUE!</v>
      </c>
      <c r="BA223" s="5" t="e">
        <f>Points[[#This Row],[23+]]-Points[[#This Row],[24+]]</f>
        <v>#VALUE!</v>
      </c>
      <c r="BB223" s="5" t="e">
        <f>Points[[#This Row],[24+]]-Points[[#This Row],[25+]]</f>
        <v>#VALUE!</v>
      </c>
      <c r="BC223" s="5" t="e">
        <f>Points[[#This Row],[25+]]-Points[[#This Row],[26+]]</f>
        <v>#VALUE!</v>
      </c>
      <c r="BD223" s="5" t="e">
        <f>Points[[#This Row],[26+]]-Points[[#This Row],[27+]]</f>
        <v>#VALUE!</v>
      </c>
      <c r="BE223" s="5" t="e">
        <f>Points[[#This Row],[27+]]-Points[[#This Row],[28+]]</f>
        <v>#VALUE!</v>
      </c>
      <c r="BF223" s="5" t="e">
        <f>Points[[#This Row],[28+]]-Points[[#This Row],[29+]]</f>
        <v>#VALUE!</v>
      </c>
      <c r="BG223" s="5" t="e">
        <f>Points[[#This Row],[29+]]-Points[[#This Row],[30+]]</f>
        <v>#VALUE!</v>
      </c>
      <c r="BH223" s="5" t="e">
        <f>Points[[#This Row],[30+]]-Points[[#This Row],[31+]]</f>
        <v>#VALUE!</v>
      </c>
      <c r="BI223" s="5" t="e">
        <f>Points[[#This Row],[31+]]-Points[[#This Row],[32+]]</f>
        <v>#VALUE!</v>
      </c>
      <c r="BJ223" s="5" t="e">
        <f>Points[[#This Row],[32+]]-Points[[#This Row],[33+]]</f>
        <v>#VALUE!</v>
      </c>
      <c r="BK223" s="5" t="e">
        <f>Points[[#This Row],[33+]]-Points[[#This Row],[34+]]</f>
        <v>#VALUE!</v>
      </c>
      <c r="BL223" s="5" t="e">
        <f>Points[[#This Row],[34+]]-Points[[#This Row],[35+]]</f>
        <v>#VALUE!</v>
      </c>
      <c r="BM223" s="5" t="e">
        <f>Points[[#This Row],[35+]]-Points[[#This Row],[40+]]</f>
        <v>#VALUE!</v>
      </c>
      <c r="BN223" s="5" t="e">
        <f>Points[[#This Row],[40+]]-Points[[#This Row],[45+]]</f>
        <v>#VALUE!</v>
      </c>
    </row>
    <row r="224" spans="17:66" x14ac:dyDescent="0.25">
      <c r="Q224" s="3"/>
      <c r="R224" s="3"/>
      <c r="S224" s="3"/>
      <c r="T224" s="3"/>
      <c r="AL224" s="5" t="e">
        <f>Points[[#This Row],[8+]]-Points[[#This Row],[9+]]</f>
        <v>#VALUE!</v>
      </c>
      <c r="AM224" s="5" t="e">
        <f>Points[[#This Row],[9+]]-Points[[#This Row],[10+]]</f>
        <v>#VALUE!</v>
      </c>
      <c r="AN224" s="5" t="e">
        <f>Points[[#This Row],[10+]]-Points[[#This Row],[11+]]</f>
        <v>#VALUE!</v>
      </c>
      <c r="AO224" s="5" t="e">
        <f>Points[[#This Row],[11+]]-Points[[#This Row],[12+]]</f>
        <v>#VALUE!</v>
      </c>
      <c r="AP224" s="5" t="e">
        <f>Points[[#This Row],[12+]]-Points[[#This Row],[13+]]</f>
        <v>#VALUE!</v>
      </c>
      <c r="AQ224" s="5" t="e">
        <f>Points[[#This Row],[13+]]-Points[[#This Row],[14+]]</f>
        <v>#VALUE!</v>
      </c>
      <c r="AR224" s="5" t="e">
        <f>Points[[#This Row],[14+]]-Points[[#This Row],[15+]]</f>
        <v>#VALUE!</v>
      </c>
      <c r="AS224" s="5" t="e">
        <f>Points[[#This Row],[15+]]-Points[[#This Row],[16+]]</f>
        <v>#VALUE!</v>
      </c>
      <c r="AT224" s="5" t="e">
        <f>Points[[#This Row],[16+]]-Points[[#This Row],[17+]]</f>
        <v>#VALUE!</v>
      </c>
      <c r="AU224" s="5" t="e">
        <f>Points[[#This Row],[17+]]-Points[[#This Row],[18+]]</f>
        <v>#VALUE!</v>
      </c>
      <c r="AV224" s="5" t="e">
        <f>Points[[#This Row],[18+]]-Points[[#This Row],[19+]]</f>
        <v>#VALUE!</v>
      </c>
      <c r="AW224" s="5" t="e">
        <f>Points[[#This Row],[19+]]-Points[[#This Row],[20+]]</f>
        <v>#VALUE!</v>
      </c>
      <c r="AX224" s="5" t="e">
        <f>Points[[#This Row],[20+]]-Points[[#This Row],[21+]]</f>
        <v>#VALUE!</v>
      </c>
      <c r="AY224" s="5" t="e">
        <f>Points[[#This Row],[21+]]-Points[[#This Row],[22+]]</f>
        <v>#VALUE!</v>
      </c>
      <c r="AZ224" s="5" t="e">
        <f>Points[[#This Row],[22+]]-Points[[#This Row],[23+]]</f>
        <v>#VALUE!</v>
      </c>
      <c r="BA224" s="5" t="e">
        <f>Points[[#This Row],[23+]]-Points[[#This Row],[24+]]</f>
        <v>#VALUE!</v>
      </c>
      <c r="BB224" s="5" t="e">
        <f>Points[[#This Row],[24+]]-Points[[#This Row],[25+]]</f>
        <v>#VALUE!</v>
      </c>
      <c r="BC224" s="5" t="e">
        <f>Points[[#This Row],[25+]]-Points[[#This Row],[26+]]</f>
        <v>#VALUE!</v>
      </c>
      <c r="BD224" s="5" t="e">
        <f>Points[[#This Row],[26+]]-Points[[#This Row],[27+]]</f>
        <v>#VALUE!</v>
      </c>
      <c r="BE224" s="5" t="e">
        <f>Points[[#This Row],[27+]]-Points[[#This Row],[28+]]</f>
        <v>#VALUE!</v>
      </c>
      <c r="BF224" s="5" t="e">
        <f>Points[[#This Row],[28+]]-Points[[#This Row],[29+]]</f>
        <v>#VALUE!</v>
      </c>
      <c r="BG224" s="5" t="e">
        <f>Points[[#This Row],[29+]]-Points[[#This Row],[30+]]</f>
        <v>#VALUE!</v>
      </c>
      <c r="BH224" s="5" t="e">
        <f>Points[[#This Row],[30+]]-Points[[#This Row],[31+]]</f>
        <v>#VALUE!</v>
      </c>
      <c r="BI224" s="5" t="e">
        <f>Points[[#This Row],[31+]]-Points[[#This Row],[32+]]</f>
        <v>#VALUE!</v>
      </c>
      <c r="BJ224" s="5" t="e">
        <f>Points[[#This Row],[32+]]-Points[[#This Row],[33+]]</f>
        <v>#VALUE!</v>
      </c>
      <c r="BK224" s="5" t="e">
        <f>Points[[#This Row],[33+]]-Points[[#This Row],[34+]]</f>
        <v>#VALUE!</v>
      </c>
      <c r="BL224" s="5" t="e">
        <f>Points[[#This Row],[34+]]-Points[[#This Row],[35+]]</f>
        <v>#VALUE!</v>
      </c>
      <c r="BM224" s="5" t="e">
        <f>Points[[#This Row],[35+]]-Points[[#This Row],[40+]]</f>
        <v>#VALUE!</v>
      </c>
      <c r="BN224" s="5" t="e">
        <f>Points[[#This Row],[40+]]-Points[[#This Row],[45+]]</f>
        <v>#VALUE!</v>
      </c>
    </row>
    <row r="225" spans="17:66" x14ac:dyDescent="0.25">
      <c r="Q225" s="3"/>
      <c r="R225" s="3"/>
      <c r="S225" s="3"/>
      <c r="T225" s="3"/>
      <c r="AL225" s="5" t="e">
        <f>Points[[#This Row],[8+]]-Points[[#This Row],[9+]]</f>
        <v>#VALUE!</v>
      </c>
      <c r="AM225" s="5" t="e">
        <f>Points[[#This Row],[9+]]-Points[[#This Row],[10+]]</f>
        <v>#VALUE!</v>
      </c>
      <c r="AN225" s="5" t="e">
        <f>Points[[#This Row],[10+]]-Points[[#This Row],[11+]]</f>
        <v>#VALUE!</v>
      </c>
      <c r="AO225" s="5" t="e">
        <f>Points[[#This Row],[11+]]-Points[[#This Row],[12+]]</f>
        <v>#VALUE!</v>
      </c>
      <c r="AP225" s="5" t="e">
        <f>Points[[#This Row],[12+]]-Points[[#This Row],[13+]]</f>
        <v>#VALUE!</v>
      </c>
      <c r="AQ225" s="5" t="e">
        <f>Points[[#This Row],[13+]]-Points[[#This Row],[14+]]</f>
        <v>#VALUE!</v>
      </c>
      <c r="AR225" s="5" t="e">
        <f>Points[[#This Row],[14+]]-Points[[#This Row],[15+]]</f>
        <v>#VALUE!</v>
      </c>
      <c r="AS225" s="5" t="e">
        <f>Points[[#This Row],[15+]]-Points[[#This Row],[16+]]</f>
        <v>#VALUE!</v>
      </c>
      <c r="AT225" s="5" t="e">
        <f>Points[[#This Row],[16+]]-Points[[#This Row],[17+]]</f>
        <v>#VALUE!</v>
      </c>
      <c r="AU225" s="5" t="e">
        <f>Points[[#This Row],[17+]]-Points[[#This Row],[18+]]</f>
        <v>#VALUE!</v>
      </c>
      <c r="AV225" s="5" t="e">
        <f>Points[[#This Row],[18+]]-Points[[#This Row],[19+]]</f>
        <v>#VALUE!</v>
      </c>
      <c r="AW225" s="5" t="e">
        <f>Points[[#This Row],[19+]]-Points[[#This Row],[20+]]</f>
        <v>#VALUE!</v>
      </c>
      <c r="AX225" s="5" t="e">
        <f>Points[[#This Row],[20+]]-Points[[#This Row],[21+]]</f>
        <v>#VALUE!</v>
      </c>
      <c r="AY225" s="5" t="e">
        <f>Points[[#This Row],[21+]]-Points[[#This Row],[22+]]</f>
        <v>#VALUE!</v>
      </c>
      <c r="AZ225" s="5" t="e">
        <f>Points[[#This Row],[22+]]-Points[[#This Row],[23+]]</f>
        <v>#VALUE!</v>
      </c>
      <c r="BA225" s="5" t="e">
        <f>Points[[#This Row],[23+]]-Points[[#This Row],[24+]]</f>
        <v>#VALUE!</v>
      </c>
      <c r="BB225" s="5" t="e">
        <f>Points[[#This Row],[24+]]-Points[[#This Row],[25+]]</f>
        <v>#VALUE!</v>
      </c>
      <c r="BC225" s="5" t="e">
        <f>Points[[#This Row],[25+]]-Points[[#This Row],[26+]]</f>
        <v>#VALUE!</v>
      </c>
      <c r="BD225" s="5" t="e">
        <f>Points[[#This Row],[26+]]-Points[[#This Row],[27+]]</f>
        <v>#VALUE!</v>
      </c>
      <c r="BE225" s="5" t="e">
        <f>Points[[#This Row],[27+]]-Points[[#This Row],[28+]]</f>
        <v>#VALUE!</v>
      </c>
      <c r="BF225" s="5" t="e">
        <f>Points[[#This Row],[28+]]-Points[[#This Row],[29+]]</f>
        <v>#VALUE!</v>
      </c>
      <c r="BG225" s="5" t="e">
        <f>Points[[#This Row],[29+]]-Points[[#This Row],[30+]]</f>
        <v>#VALUE!</v>
      </c>
      <c r="BH225" s="5" t="e">
        <f>Points[[#This Row],[30+]]-Points[[#This Row],[31+]]</f>
        <v>#VALUE!</v>
      </c>
      <c r="BI225" s="5" t="e">
        <f>Points[[#This Row],[31+]]-Points[[#This Row],[32+]]</f>
        <v>#VALUE!</v>
      </c>
      <c r="BJ225" s="5" t="e">
        <f>Points[[#This Row],[32+]]-Points[[#This Row],[33+]]</f>
        <v>#VALUE!</v>
      </c>
      <c r="BK225" s="5" t="e">
        <f>Points[[#This Row],[33+]]-Points[[#This Row],[34+]]</f>
        <v>#VALUE!</v>
      </c>
      <c r="BL225" s="5" t="e">
        <f>Points[[#This Row],[34+]]-Points[[#This Row],[35+]]</f>
        <v>#VALUE!</v>
      </c>
      <c r="BM225" s="5" t="e">
        <f>Points[[#This Row],[35+]]-Points[[#This Row],[40+]]</f>
        <v>#VALUE!</v>
      </c>
      <c r="BN225" s="5" t="e">
        <f>Points[[#This Row],[40+]]-Points[[#This Row],[45+]]</f>
        <v>#VALUE!</v>
      </c>
    </row>
    <row r="226" spans="17:66" x14ac:dyDescent="0.25">
      <c r="Q226" s="3"/>
      <c r="R226" s="3"/>
      <c r="S226" s="3"/>
      <c r="T226" s="3"/>
      <c r="AL226" s="5" t="e">
        <f>Points[[#This Row],[8+]]-Points[[#This Row],[9+]]</f>
        <v>#VALUE!</v>
      </c>
      <c r="AM226" s="5" t="e">
        <f>Points[[#This Row],[9+]]-Points[[#This Row],[10+]]</f>
        <v>#VALUE!</v>
      </c>
      <c r="AN226" s="5" t="e">
        <f>Points[[#This Row],[10+]]-Points[[#This Row],[11+]]</f>
        <v>#VALUE!</v>
      </c>
      <c r="AO226" s="5" t="e">
        <f>Points[[#This Row],[11+]]-Points[[#This Row],[12+]]</f>
        <v>#VALUE!</v>
      </c>
      <c r="AP226" s="5" t="e">
        <f>Points[[#This Row],[12+]]-Points[[#This Row],[13+]]</f>
        <v>#VALUE!</v>
      </c>
      <c r="AQ226" s="5" t="e">
        <f>Points[[#This Row],[13+]]-Points[[#This Row],[14+]]</f>
        <v>#VALUE!</v>
      </c>
      <c r="AR226" s="5" t="e">
        <f>Points[[#This Row],[14+]]-Points[[#This Row],[15+]]</f>
        <v>#VALUE!</v>
      </c>
      <c r="AS226" s="5" t="e">
        <f>Points[[#This Row],[15+]]-Points[[#This Row],[16+]]</f>
        <v>#VALUE!</v>
      </c>
      <c r="AT226" s="5" t="e">
        <f>Points[[#This Row],[16+]]-Points[[#This Row],[17+]]</f>
        <v>#VALUE!</v>
      </c>
      <c r="AU226" s="5" t="e">
        <f>Points[[#This Row],[17+]]-Points[[#This Row],[18+]]</f>
        <v>#VALUE!</v>
      </c>
      <c r="AV226" s="5" t="e">
        <f>Points[[#This Row],[18+]]-Points[[#This Row],[19+]]</f>
        <v>#VALUE!</v>
      </c>
      <c r="AW226" s="5" t="e">
        <f>Points[[#This Row],[19+]]-Points[[#This Row],[20+]]</f>
        <v>#VALUE!</v>
      </c>
      <c r="AX226" s="5" t="e">
        <f>Points[[#This Row],[20+]]-Points[[#This Row],[21+]]</f>
        <v>#VALUE!</v>
      </c>
      <c r="AY226" s="5" t="e">
        <f>Points[[#This Row],[21+]]-Points[[#This Row],[22+]]</f>
        <v>#VALUE!</v>
      </c>
      <c r="AZ226" s="5" t="e">
        <f>Points[[#This Row],[22+]]-Points[[#This Row],[23+]]</f>
        <v>#VALUE!</v>
      </c>
      <c r="BA226" s="5" t="e">
        <f>Points[[#This Row],[23+]]-Points[[#This Row],[24+]]</f>
        <v>#VALUE!</v>
      </c>
      <c r="BB226" s="5" t="e">
        <f>Points[[#This Row],[24+]]-Points[[#This Row],[25+]]</f>
        <v>#VALUE!</v>
      </c>
      <c r="BC226" s="5" t="e">
        <f>Points[[#This Row],[25+]]-Points[[#This Row],[26+]]</f>
        <v>#VALUE!</v>
      </c>
      <c r="BD226" s="5" t="e">
        <f>Points[[#This Row],[26+]]-Points[[#This Row],[27+]]</f>
        <v>#VALUE!</v>
      </c>
      <c r="BE226" s="5" t="e">
        <f>Points[[#This Row],[27+]]-Points[[#This Row],[28+]]</f>
        <v>#VALUE!</v>
      </c>
      <c r="BF226" s="5" t="e">
        <f>Points[[#This Row],[28+]]-Points[[#This Row],[29+]]</f>
        <v>#VALUE!</v>
      </c>
      <c r="BG226" s="5" t="e">
        <f>Points[[#This Row],[29+]]-Points[[#This Row],[30+]]</f>
        <v>#VALUE!</v>
      </c>
      <c r="BH226" s="5" t="e">
        <f>Points[[#This Row],[30+]]-Points[[#This Row],[31+]]</f>
        <v>#VALUE!</v>
      </c>
      <c r="BI226" s="5" t="e">
        <f>Points[[#This Row],[31+]]-Points[[#This Row],[32+]]</f>
        <v>#VALUE!</v>
      </c>
      <c r="BJ226" s="5" t="e">
        <f>Points[[#This Row],[32+]]-Points[[#This Row],[33+]]</f>
        <v>#VALUE!</v>
      </c>
      <c r="BK226" s="5" t="e">
        <f>Points[[#This Row],[33+]]-Points[[#This Row],[34+]]</f>
        <v>#VALUE!</v>
      </c>
      <c r="BL226" s="5" t="e">
        <f>Points[[#This Row],[34+]]-Points[[#This Row],[35+]]</f>
        <v>#VALUE!</v>
      </c>
      <c r="BM226" s="5" t="e">
        <f>Points[[#This Row],[35+]]-Points[[#This Row],[40+]]</f>
        <v>#VALUE!</v>
      </c>
      <c r="BN226" s="5" t="e">
        <f>Points[[#This Row],[40+]]-Points[[#This Row],[45+]]</f>
        <v>#VALUE!</v>
      </c>
    </row>
    <row r="227" spans="17:66" x14ac:dyDescent="0.25">
      <c r="Q227" s="3"/>
      <c r="R227" s="3"/>
      <c r="S227" s="3"/>
      <c r="T227" s="3"/>
      <c r="AL227" s="5" t="e">
        <f>Points[[#This Row],[8+]]-Points[[#This Row],[9+]]</f>
        <v>#VALUE!</v>
      </c>
      <c r="AM227" s="5" t="e">
        <f>Points[[#This Row],[9+]]-Points[[#This Row],[10+]]</f>
        <v>#VALUE!</v>
      </c>
      <c r="AN227" s="5" t="e">
        <f>Points[[#This Row],[10+]]-Points[[#This Row],[11+]]</f>
        <v>#VALUE!</v>
      </c>
      <c r="AO227" s="5" t="e">
        <f>Points[[#This Row],[11+]]-Points[[#This Row],[12+]]</f>
        <v>#VALUE!</v>
      </c>
      <c r="AP227" s="5" t="e">
        <f>Points[[#This Row],[12+]]-Points[[#This Row],[13+]]</f>
        <v>#VALUE!</v>
      </c>
      <c r="AQ227" s="5" t="e">
        <f>Points[[#This Row],[13+]]-Points[[#This Row],[14+]]</f>
        <v>#VALUE!</v>
      </c>
      <c r="AR227" s="5" t="e">
        <f>Points[[#This Row],[14+]]-Points[[#This Row],[15+]]</f>
        <v>#VALUE!</v>
      </c>
      <c r="AS227" s="5" t="e">
        <f>Points[[#This Row],[15+]]-Points[[#This Row],[16+]]</f>
        <v>#VALUE!</v>
      </c>
      <c r="AT227" s="5" t="e">
        <f>Points[[#This Row],[16+]]-Points[[#This Row],[17+]]</f>
        <v>#VALUE!</v>
      </c>
      <c r="AU227" s="5" t="e">
        <f>Points[[#This Row],[17+]]-Points[[#This Row],[18+]]</f>
        <v>#VALUE!</v>
      </c>
      <c r="AV227" s="5" t="e">
        <f>Points[[#This Row],[18+]]-Points[[#This Row],[19+]]</f>
        <v>#VALUE!</v>
      </c>
      <c r="AW227" s="5" t="e">
        <f>Points[[#This Row],[19+]]-Points[[#This Row],[20+]]</f>
        <v>#VALUE!</v>
      </c>
      <c r="AX227" s="5" t="e">
        <f>Points[[#This Row],[20+]]-Points[[#This Row],[21+]]</f>
        <v>#VALUE!</v>
      </c>
      <c r="AY227" s="5" t="e">
        <f>Points[[#This Row],[21+]]-Points[[#This Row],[22+]]</f>
        <v>#VALUE!</v>
      </c>
      <c r="AZ227" s="5" t="e">
        <f>Points[[#This Row],[22+]]-Points[[#This Row],[23+]]</f>
        <v>#VALUE!</v>
      </c>
      <c r="BA227" s="5" t="e">
        <f>Points[[#This Row],[23+]]-Points[[#This Row],[24+]]</f>
        <v>#VALUE!</v>
      </c>
      <c r="BB227" s="5" t="e">
        <f>Points[[#This Row],[24+]]-Points[[#This Row],[25+]]</f>
        <v>#VALUE!</v>
      </c>
      <c r="BC227" s="5" t="e">
        <f>Points[[#This Row],[25+]]-Points[[#This Row],[26+]]</f>
        <v>#VALUE!</v>
      </c>
      <c r="BD227" s="5" t="e">
        <f>Points[[#This Row],[26+]]-Points[[#This Row],[27+]]</f>
        <v>#VALUE!</v>
      </c>
      <c r="BE227" s="5" t="e">
        <f>Points[[#This Row],[27+]]-Points[[#This Row],[28+]]</f>
        <v>#VALUE!</v>
      </c>
      <c r="BF227" s="5" t="e">
        <f>Points[[#This Row],[28+]]-Points[[#This Row],[29+]]</f>
        <v>#VALUE!</v>
      </c>
      <c r="BG227" s="5" t="e">
        <f>Points[[#This Row],[29+]]-Points[[#This Row],[30+]]</f>
        <v>#VALUE!</v>
      </c>
      <c r="BH227" s="5" t="e">
        <f>Points[[#This Row],[30+]]-Points[[#This Row],[31+]]</f>
        <v>#VALUE!</v>
      </c>
      <c r="BI227" s="5" t="e">
        <f>Points[[#This Row],[31+]]-Points[[#This Row],[32+]]</f>
        <v>#VALUE!</v>
      </c>
      <c r="BJ227" s="5" t="e">
        <f>Points[[#This Row],[32+]]-Points[[#This Row],[33+]]</f>
        <v>#VALUE!</v>
      </c>
      <c r="BK227" s="5" t="e">
        <f>Points[[#This Row],[33+]]-Points[[#This Row],[34+]]</f>
        <v>#VALUE!</v>
      </c>
      <c r="BL227" s="5" t="e">
        <f>Points[[#This Row],[34+]]-Points[[#This Row],[35+]]</f>
        <v>#VALUE!</v>
      </c>
      <c r="BM227" s="5" t="e">
        <f>Points[[#This Row],[35+]]-Points[[#This Row],[40+]]</f>
        <v>#VALUE!</v>
      </c>
      <c r="BN227" s="5" t="e">
        <f>Points[[#This Row],[40+]]-Points[[#This Row],[45+]]</f>
        <v>#VALUE!</v>
      </c>
    </row>
    <row r="228" spans="17:66" x14ac:dyDescent="0.25">
      <c r="Q228" s="3"/>
      <c r="R228" s="3"/>
      <c r="S228" s="3"/>
      <c r="T228" s="3"/>
      <c r="AL228" s="5" t="e">
        <f>Points[[#This Row],[8+]]-Points[[#This Row],[9+]]</f>
        <v>#VALUE!</v>
      </c>
      <c r="AM228" s="5" t="e">
        <f>Points[[#This Row],[9+]]-Points[[#This Row],[10+]]</f>
        <v>#VALUE!</v>
      </c>
      <c r="AN228" s="5" t="e">
        <f>Points[[#This Row],[10+]]-Points[[#This Row],[11+]]</f>
        <v>#VALUE!</v>
      </c>
      <c r="AO228" s="5" t="e">
        <f>Points[[#This Row],[11+]]-Points[[#This Row],[12+]]</f>
        <v>#VALUE!</v>
      </c>
      <c r="AP228" s="5" t="e">
        <f>Points[[#This Row],[12+]]-Points[[#This Row],[13+]]</f>
        <v>#VALUE!</v>
      </c>
      <c r="AQ228" s="5" t="e">
        <f>Points[[#This Row],[13+]]-Points[[#This Row],[14+]]</f>
        <v>#VALUE!</v>
      </c>
      <c r="AR228" s="5" t="e">
        <f>Points[[#This Row],[14+]]-Points[[#This Row],[15+]]</f>
        <v>#VALUE!</v>
      </c>
      <c r="AS228" s="5" t="e">
        <f>Points[[#This Row],[15+]]-Points[[#This Row],[16+]]</f>
        <v>#VALUE!</v>
      </c>
      <c r="AT228" s="5" t="e">
        <f>Points[[#This Row],[16+]]-Points[[#This Row],[17+]]</f>
        <v>#VALUE!</v>
      </c>
      <c r="AU228" s="5" t="e">
        <f>Points[[#This Row],[17+]]-Points[[#This Row],[18+]]</f>
        <v>#VALUE!</v>
      </c>
      <c r="AV228" s="5" t="e">
        <f>Points[[#This Row],[18+]]-Points[[#This Row],[19+]]</f>
        <v>#VALUE!</v>
      </c>
      <c r="AW228" s="5" t="e">
        <f>Points[[#This Row],[19+]]-Points[[#This Row],[20+]]</f>
        <v>#VALUE!</v>
      </c>
      <c r="AX228" s="5" t="e">
        <f>Points[[#This Row],[20+]]-Points[[#This Row],[21+]]</f>
        <v>#VALUE!</v>
      </c>
      <c r="AY228" s="5" t="e">
        <f>Points[[#This Row],[21+]]-Points[[#This Row],[22+]]</f>
        <v>#VALUE!</v>
      </c>
      <c r="AZ228" s="5" t="e">
        <f>Points[[#This Row],[22+]]-Points[[#This Row],[23+]]</f>
        <v>#VALUE!</v>
      </c>
      <c r="BA228" s="5" t="e">
        <f>Points[[#This Row],[23+]]-Points[[#This Row],[24+]]</f>
        <v>#VALUE!</v>
      </c>
      <c r="BB228" s="5" t="e">
        <f>Points[[#This Row],[24+]]-Points[[#This Row],[25+]]</f>
        <v>#VALUE!</v>
      </c>
      <c r="BC228" s="5" t="e">
        <f>Points[[#This Row],[25+]]-Points[[#This Row],[26+]]</f>
        <v>#VALUE!</v>
      </c>
      <c r="BD228" s="5" t="e">
        <f>Points[[#This Row],[26+]]-Points[[#This Row],[27+]]</f>
        <v>#VALUE!</v>
      </c>
      <c r="BE228" s="5" t="e">
        <f>Points[[#This Row],[27+]]-Points[[#This Row],[28+]]</f>
        <v>#VALUE!</v>
      </c>
      <c r="BF228" s="5" t="e">
        <f>Points[[#This Row],[28+]]-Points[[#This Row],[29+]]</f>
        <v>#VALUE!</v>
      </c>
      <c r="BG228" s="5" t="e">
        <f>Points[[#This Row],[29+]]-Points[[#This Row],[30+]]</f>
        <v>#VALUE!</v>
      </c>
      <c r="BH228" s="5" t="e">
        <f>Points[[#This Row],[30+]]-Points[[#This Row],[31+]]</f>
        <v>#VALUE!</v>
      </c>
      <c r="BI228" s="5" t="e">
        <f>Points[[#This Row],[31+]]-Points[[#This Row],[32+]]</f>
        <v>#VALUE!</v>
      </c>
      <c r="BJ228" s="5" t="e">
        <f>Points[[#This Row],[32+]]-Points[[#This Row],[33+]]</f>
        <v>#VALUE!</v>
      </c>
      <c r="BK228" s="5" t="e">
        <f>Points[[#This Row],[33+]]-Points[[#This Row],[34+]]</f>
        <v>#VALUE!</v>
      </c>
      <c r="BL228" s="5" t="e">
        <f>Points[[#This Row],[34+]]-Points[[#This Row],[35+]]</f>
        <v>#VALUE!</v>
      </c>
      <c r="BM228" s="5" t="e">
        <f>Points[[#This Row],[35+]]-Points[[#This Row],[40+]]</f>
        <v>#VALUE!</v>
      </c>
      <c r="BN228" s="5" t="e">
        <f>Points[[#This Row],[40+]]-Points[[#This Row],[45+]]</f>
        <v>#VALUE!</v>
      </c>
    </row>
    <row r="229" spans="17:66" x14ac:dyDescent="0.25">
      <c r="Q229" s="3"/>
      <c r="R229" s="3"/>
      <c r="S229" s="3"/>
      <c r="T229" s="3"/>
      <c r="AL229" s="5" t="e">
        <f>Points[[#This Row],[8+]]-Points[[#This Row],[9+]]</f>
        <v>#VALUE!</v>
      </c>
      <c r="AM229" s="5" t="e">
        <f>Points[[#This Row],[9+]]-Points[[#This Row],[10+]]</f>
        <v>#VALUE!</v>
      </c>
      <c r="AN229" s="5" t="e">
        <f>Points[[#This Row],[10+]]-Points[[#This Row],[11+]]</f>
        <v>#VALUE!</v>
      </c>
      <c r="AO229" s="5" t="e">
        <f>Points[[#This Row],[11+]]-Points[[#This Row],[12+]]</f>
        <v>#VALUE!</v>
      </c>
      <c r="AP229" s="5" t="e">
        <f>Points[[#This Row],[12+]]-Points[[#This Row],[13+]]</f>
        <v>#VALUE!</v>
      </c>
      <c r="AQ229" s="5" t="e">
        <f>Points[[#This Row],[13+]]-Points[[#This Row],[14+]]</f>
        <v>#VALUE!</v>
      </c>
      <c r="AR229" s="5" t="e">
        <f>Points[[#This Row],[14+]]-Points[[#This Row],[15+]]</f>
        <v>#VALUE!</v>
      </c>
      <c r="AS229" s="5" t="e">
        <f>Points[[#This Row],[15+]]-Points[[#This Row],[16+]]</f>
        <v>#VALUE!</v>
      </c>
      <c r="AT229" s="5" t="e">
        <f>Points[[#This Row],[16+]]-Points[[#This Row],[17+]]</f>
        <v>#VALUE!</v>
      </c>
      <c r="AU229" s="5" t="e">
        <f>Points[[#This Row],[17+]]-Points[[#This Row],[18+]]</f>
        <v>#VALUE!</v>
      </c>
      <c r="AV229" s="5" t="e">
        <f>Points[[#This Row],[18+]]-Points[[#This Row],[19+]]</f>
        <v>#VALUE!</v>
      </c>
      <c r="AW229" s="5" t="e">
        <f>Points[[#This Row],[19+]]-Points[[#This Row],[20+]]</f>
        <v>#VALUE!</v>
      </c>
      <c r="AX229" s="5" t="e">
        <f>Points[[#This Row],[20+]]-Points[[#This Row],[21+]]</f>
        <v>#VALUE!</v>
      </c>
      <c r="AY229" s="5" t="e">
        <f>Points[[#This Row],[21+]]-Points[[#This Row],[22+]]</f>
        <v>#VALUE!</v>
      </c>
      <c r="AZ229" s="5" t="e">
        <f>Points[[#This Row],[22+]]-Points[[#This Row],[23+]]</f>
        <v>#VALUE!</v>
      </c>
      <c r="BA229" s="5" t="e">
        <f>Points[[#This Row],[23+]]-Points[[#This Row],[24+]]</f>
        <v>#VALUE!</v>
      </c>
      <c r="BB229" s="5" t="e">
        <f>Points[[#This Row],[24+]]-Points[[#This Row],[25+]]</f>
        <v>#VALUE!</v>
      </c>
      <c r="BC229" s="5" t="e">
        <f>Points[[#This Row],[25+]]-Points[[#This Row],[26+]]</f>
        <v>#VALUE!</v>
      </c>
      <c r="BD229" s="5" t="e">
        <f>Points[[#This Row],[26+]]-Points[[#This Row],[27+]]</f>
        <v>#VALUE!</v>
      </c>
      <c r="BE229" s="5" t="e">
        <f>Points[[#This Row],[27+]]-Points[[#This Row],[28+]]</f>
        <v>#VALUE!</v>
      </c>
      <c r="BF229" s="5" t="e">
        <f>Points[[#This Row],[28+]]-Points[[#This Row],[29+]]</f>
        <v>#VALUE!</v>
      </c>
      <c r="BG229" s="5" t="e">
        <f>Points[[#This Row],[29+]]-Points[[#This Row],[30+]]</f>
        <v>#VALUE!</v>
      </c>
      <c r="BH229" s="5" t="e">
        <f>Points[[#This Row],[30+]]-Points[[#This Row],[31+]]</f>
        <v>#VALUE!</v>
      </c>
      <c r="BI229" s="5" t="e">
        <f>Points[[#This Row],[31+]]-Points[[#This Row],[32+]]</f>
        <v>#VALUE!</v>
      </c>
      <c r="BJ229" s="5" t="e">
        <f>Points[[#This Row],[32+]]-Points[[#This Row],[33+]]</f>
        <v>#VALUE!</v>
      </c>
      <c r="BK229" s="5" t="e">
        <f>Points[[#This Row],[33+]]-Points[[#This Row],[34+]]</f>
        <v>#VALUE!</v>
      </c>
      <c r="BL229" s="5" t="e">
        <f>Points[[#This Row],[34+]]-Points[[#This Row],[35+]]</f>
        <v>#VALUE!</v>
      </c>
      <c r="BM229" s="5" t="e">
        <f>Points[[#This Row],[35+]]-Points[[#This Row],[40+]]</f>
        <v>#VALUE!</v>
      </c>
      <c r="BN229" s="5" t="e">
        <f>Points[[#This Row],[40+]]-Points[[#This Row],[45+]]</f>
        <v>#VALUE!</v>
      </c>
    </row>
    <row r="230" spans="17:66" x14ac:dyDescent="0.25">
      <c r="Q230" s="3"/>
      <c r="R230" s="3"/>
      <c r="S230" s="3"/>
      <c r="T230" s="3"/>
      <c r="AL230" s="5" t="e">
        <f>Points[[#This Row],[8+]]-Points[[#This Row],[9+]]</f>
        <v>#VALUE!</v>
      </c>
      <c r="AM230" s="5" t="e">
        <f>Points[[#This Row],[9+]]-Points[[#This Row],[10+]]</f>
        <v>#VALUE!</v>
      </c>
      <c r="AN230" s="5" t="e">
        <f>Points[[#This Row],[10+]]-Points[[#This Row],[11+]]</f>
        <v>#VALUE!</v>
      </c>
      <c r="AO230" s="5" t="e">
        <f>Points[[#This Row],[11+]]-Points[[#This Row],[12+]]</f>
        <v>#VALUE!</v>
      </c>
      <c r="AP230" s="5" t="e">
        <f>Points[[#This Row],[12+]]-Points[[#This Row],[13+]]</f>
        <v>#VALUE!</v>
      </c>
      <c r="AQ230" s="5" t="e">
        <f>Points[[#This Row],[13+]]-Points[[#This Row],[14+]]</f>
        <v>#VALUE!</v>
      </c>
      <c r="AR230" s="5" t="e">
        <f>Points[[#This Row],[14+]]-Points[[#This Row],[15+]]</f>
        <v>#VALUE!</v>
      </c>
      <c r="AS230" s="5" t="e">
        <f>Points[[#This Row],[15+]]-Points[[#This Row],[16+]]</f>
        <v>#VALUE!</v>
      </c>
      <c r="AT230" s="5" t="e">
        <f>Points[[#This Row],[16+]]-Points[[#This Row],[17+]]</f>
        <v>#VALUE!</v>
      </c>
      <c r="AU230" s="5" t="e">
        <f>Points[[#This Row],[17+]]-Points[[#This Row],[18+]]</f>
        <v>#VALUE!</v>
      </c>
      <c r="AV230" s="5" t="e">
        <f>Points[[#This Row],[18+]]-Points[[#This Row],[19+]]</f>
        <v>#VALUE!</v>
      </c>
      <c r="AW230" s="5" t="e">
        <f>Points[[#This Row],[19+]]-Points[[#This Row],[20+]]</f>
        <v>#VALUE!</v>
      </c>
      <c r="AX230" s="5" t="e">
        <f>Points[[#This Row],[20+]]-Points[[#This Row],[21+]]</f>
        <v>#VALUE!</v>
      </c>
      <c r="AY230" s="5" t="e">
        <f>Points[[#This Row],[21+]]-Points[[#This Row],[22+]]</f>
        <v>#VALUE!</v>
      </c>
      <c r="AZ230" s="5" t="e">
        <f>Points[[#This Row],[22+]]-Points[[#This Row],[23+]]</f>
        <v>#VALUE!</v>
      </c>
      <c r="BA230" s="5" t="e">
        <f>Points[[#This Row],[23+]]-Points[[#This Row],[24+]]</f>
        <v>#VALUE!</v>
      </c>
      <c r="BB230" s="5" t="e">
        <f>Points[[#This Row],[24+]]-Points[[#This Row],[25+]]</f>
        <v>#VALUE!</v>
      </c>
      <c r="BC230" s="5" t="e">
        <f>Points[[#This Row],[25+]]-Points[[#This Row],[26+]]</f>
        <v>#VALUE!</v>
      </c>
      <c r="BD230" s="5" t="e">
        <f>Points[[#This Row],[26+]]-Points[[#This Row],[27+]]</f>
        <v>#VALUE!</v>
      </c>
      <c r="BE230" s="5" t="e">
        <f>Points[[#This Row],[27+]]-Points[[#This Row],[28+]]</f>
        <v>#VALUE!</v>
      </c>
      <c r="BF230" s="5" t="e">
        <f>Points[[#This Row],[28+]]-Points[[#This Row],[29+]]</f>
        <v>#VALUE!</v>
      </c>
      <c r="BG230" s="5" t="e">
        <f>Points[[#This Row],[29+]]-Points[[#This Row],[30+]]</f>
        <v>#VALUE!</v>
      </c>
      <c r="BH230" s="5" t="e">
        <f>Points[[#This Row],[30+]]-Points[[#This Row],[31+]]</f>
        <v>#VALUE!</v>
      </c>
      <c r="BI230" s="5" t="e">
        <f>Points[[#This Row],[31+]]-Points[[#This Row],[32+]]</f>
        <v>#VALUE!</v>
      </c>
      <c r="BJ230" s="5" t="e">
        <f>Points[[#This Row],[32+]]-Points[[#This Row],[33+]]</f>
        <v>#VALUE!</v>
      </c>
      <c r="BK230" s="5" t="e">
        <f>Points[[#This Row],[33+]]-Points[[#This Row],[34+]]</f>
        <v>#VALUE!</v>
      </c>
      <c r="BL230" s="5" t="e">
        <f>Points[[#This Row],[34+]]-Points[[#This Row],[35+]]</f>
        <v>#VALUE!</v>
      </c>
      <c r="BM230" s="5" t="e">
        <f>Points[[#This Row],[35+]]-Points[[#This Row],[40+]]</f>
        <v>#VALUE!</v>
      </c>
      <c r="BN230" s="5" t="e">
        <f>Points[[#This Row],[40+]]-Points[[#This Row],[45+]]</f>
        <v>#VALUE!</v>
      </c>
    </row>
    <row r="231" spans="17:66" x14ac:dyDescent="0.25">
      <c r="Q231" s="3"/>
      <c r="R231" s="3"/>
      <c r="S231" s="3"/>
      <c r="T231" s="3"/>
      <c r="AL231" s="5" t="e">
        <f>Points[[#This Row],[8+]]-Points[[#This Row],[9+]]</f>
        <v>#VALUE!</v>
      </c>
      <c r="AM231" s="5" t="e">
        <f>Points[[#This Row],[9+]]-Points[[#This Row],[10+]]</f>
        <v>#VALUE!</v>
      </c>
      <c r="AN231" s="5" t="e">
        <f>Points[[#This Row],[10+]]-Points[[#This Row],[11+]]</f>
        <v>#VALUE!</v>
      </c>
      <c r="AO231" s="5" t="e">
        <f>Points[[#This Row],[11+]]-Points[[#This Row],[12+]]</f>
        <v>#VALUE!</v>
      </c>
      <c r="AP231" s="5" t="e">
        <f>Points[[#This Row],[12+]]-Points[[#This Row],[13+]]</f>
        <v>#VALUE!</v>
      </c>
      <c r="AQ231" s="5" t="e">
        <f>Points[[#This Row],[13+]]-Points[[#This Row],[14+]]</f>
        <v>#VALUE!</v>
      </c>
      <c r="AR231" s="5" t="e">
        <f>Points[[#This Row],[14+]]-Points[[#This Row],[15+]]</f>
        <v>#VALUE!</v>
      </c>
      <c r="AS231" s="5" t="e">
        <f>Points[[#This Row],[15+]]-Points[[#This Row],[16+]]</f>
        <v>#VALUE!</v>
      </c>
      <c r="AT231" s="5" t="e">
        <f>Points[[#This Row],[16+]]-Points[[#This Row],[17+]]</f>
        <v>#VALUE!</v>
      </c>
      <c r="AU231" s="5" t="e">
        <f>Points[[#This Row],[17+]]-Points[[#This Row],[18+]]</f>
        <v>#VALUE!</v>
      </c>
      <c r="AV231" s="5" t="e">
        <f>Points[[#This Row],[18+]]-Points[[#This Row],[19+]]</f>
        <v>#VALUE!</v>
      </c>
      <c r="AW231" s="5" t="e">
        <f>Points[[#This Row],[19+]]-Points[[#This Row],[20+]]</f>
        <v>#VALUE!</v>
      </c>
      <c r="AX231" s="5" t="e">
        <f>Points[[#This Row],[20+]]-Points[[#This Row],[21+]]</f>
        <v>#VALUE!</v>
      </c>
      <c r="AY231" s="5" t="e">
        <f>Points[[#This Row],[21+]]-Points[[#This Row],[22+]]</f>
        <v>#VALUE!</v>
      </c>
      <c r="AZ231" s="5" t="e">
        <f>Points[[#This Row],[22+]]-Points[[#This Row],[23+]]</f>
        <v>#VALUE!</v>
      </c>
      <c r="BA231" s="5" t="e">
        <f>Points[[#This Row],[23+]]-Points[[#This Row],[24+]]</f>
        <v>#VALUE!</v>
      </c>
      <c r="BB231" s="5" t="e">
        <f>Points[[#This Row],[24+]]-Points[[#This Row],[25+]]</f>
        <v>#VALUE!</v>
      </c>
      <c r="BC231" s="5" t="e">
        <f>Points[[#This Row],[25+]]-Points[[#This Row],[26+]]</f>
        <v>#VALUE!</v>
      </c>
      <c r="BD231" s="5" t="e">
        <f>Points[[#This Row],[26+]]-Points[[#This Row],[27+]]</f>
        <v>#VALUE!</v>
      </c>
      <c r="BE231" s="5" t="e">
        <f>Points[[#This Row],[27+]]-Points[[#This Row],[28+]]</f>
        <v>#VALUE!</v>
      </c>
      <c r="BF231" s="5" t="e">
        <f>Points[[#This Row],[28+]]-Points[[#This Row],[29+]]</f>
        <v>#VALUE!</v>
      </c>
      <c r="BG231" s="5" t="e">
        <f>Points[[#This Row],[29+]]-Points[[#This Row],[30+]]</f>
        <v>#VALUE!</v>
      </c>
      <c r="BH231" s="5" t="e">
        <f>Points[[#This Row],[30+]]-Points[[#This Row],[31+]]</f>
        <v>#VALUE!</v>
      </c>
      <c r="BI231" s="5" t="e">
        <f>Points[[#This Row],[31+]]-Points[[#This Row],[32+]]</f>
        <v>#VALUE!</v>
      </c>
      <c r="BJ231" s="5" t="e">
        <f>Points[[#This Row],[32+]]-Points[[#This Row],[33+]]</f>
        <v>#VALUE!</v>
      </c>
      <c r="BK231" s="5" t="e">
        <f>Points[[#This Row],[33+]]-Points[[#This Row],[34+]]</f>
        <v>#VALUE!</v>
      </c>
      <c r="BL231" s="5" t="e">
        <f>Points[[#This Row],[34+]]-Points[[#This Row],[35+]]</f>
        <v>#VALUE!</v>
      </c>
      <c r="BM231" s="5" t="e">
        <f>Points[[#This Row],[35+]]-Points[[#This Row],[40+]]</f>
        <v>#VALUE!</v>
      </c>
      <c r="BN231" s="5" t="e">
        <f>Points[[#This Row],[40+]]-Points[[#This Row],[45+]]</f>
        <v>#VALUE!</v>
      </c>
    </row>
    <row r="232" spans="17:66" x14ac:dyDescent="0.25">
      <c r="Q232" s="3"/>
      <c r="R232" s="3"/>
      <c r="S232" s="3"/>
      <c r="T232" s="3"/>
      <c r="AL232" s="5" t="e">
        <f>Points[[#This Row],[8+]]-Points[[#This Row],[9+]]</f>
        <v>#VALUE!</v>
      </c>
      <c r="AM232" s="5" t="e">
        <f>Points[[#This Row],[9+]]-Points[[#This Row],[10+]]</f>
        <v>#VALUE!</v>
      </c>
      <c r="AN232" s="5" t="e">
        <f>Points[[#This Row],[10+]]-Points[[#This Row],[11+]]</f>
        <v>#VALUE!</v>
      </c>
      <c r="AO232" s="5" t="e">
        <f>Points[[#This Row],[11+]]-Points[[#This Row],[12+]]</f>
        <v>#VALUE!</v>
      </c>
      <c r="AP232" s="5" t="e">
        <f>Points[[#This Row],[12+]]-Points[[#This Row],[13+]]</f>
        <v>#VALUE!</v>
      </c>
      <c r="AQ232" s="5" t="e">
        <f>Points[[#This Row],[13+]]-Points[[#This Row],[14+]]</f>
        <v>#VALUE!</v>
      </c>
      <c r="AR232" s="5" t="e">
        <f>Points[[#This Row],[14+]]-Points[[#This Row],[15+]]</f>
        <v>#VALUE!</v>
      </c>
      <c r="AS232" s="5" t="e">
        <f>Points[[#This Row],[15+]]-Points[[#This Row],[16+]]</f>
        <v>#VALUE!</v>
      </c>
      <c r="AT232" s="5" t="e">
        <f>Points[[#This Row],[16+]]-Points[[#This Row],[17+]]</f>
        <v>#VALUE!</v>
      </c>
      <c r="AU232" s="5" t="e">
        <f>Points[[#This Row],[17+]]-Points[[#This Row],[18+]]</f>
        <v>#VALUE!</v>
      </c>
      <c r="AV232" s="5" t="e">
        <f>Points[[#This Row],[18+]]-Points[[#This Row],[19+]]</f>
        <v>#VALUE!</v>
      </c>
      <c r="AW232" s="5" t="e">
        <f>Points[[#This Row],[19+]]-Points[[#This Row],[20+]]</f>
        <v>#VALUE!</v>
      </c>
      <c r="AX232" s="5" t="e">
        <f>Points[[#This Row],[20+]]-Points[[#This Row],[21+]]</f>
        <v>#VALUE!</v>
      </c>
      <c r="AY232" s="5" t="e">
        <f>Points[[#This Row],[21+]]-Points[[#This Row],[22+]]</f>
        <v>#VALUE!</v>
      </c>
      <c r="AZ232" s="5" t="e">
        <f>Points[[#This Row],[22+]]-Points[[#This Row],[23+]]</f>
        <v>#VALUE!</v>
      </c>
      <c r="BA232" s="5" t="e">
        <f>Points[[#This Row],[23+]]-Points[[#This Row],[24+]]</f>
        <v>#VALUE!</v>
      </c>
      <c r="BB232" s="5" t="e">
        <f>Points[[#This Row],[24+]]-Points[[#This Row],[25+]]</f>
        <v>#VALUE!</v>
      </c>
      <c r="BC232" s="5" t="e">
        <f>Points[[#This Row],[25+]]-Points[[#This Row],[26+]]</f>
        <v>#VALUE!</v>
      </c>
      <c r="BD232" s="5" t="e">
        <f>Points[[#This Row],[26+]]-Points[[#This Row],[27+]]</f>
        <v>#VALUE!</v>
      </c>
      <c r="BE232" s="5" t="e">
        <f>Points[[#This Row],[27+]]-Points[[#This Row],[28+]]</f>
        <v>#VALUE!</v>
      </c>
      <c r="BF232" s="5" t="e">
        <f>Points[[#This Row],[28+]]-Points[[#This Row],[29+]]</f>
        <v>#VALUE!</v>
      </c>
      <c r="BG232" s="5" t="e">
        <f>Points[[#This Row],[29+]]-Points[[#This Row],[30+]]</f>
        <v>#VALUE!</v>
      </c>
      <c r="BH232" s="5" t="e">
        <f>Points[[#This Row],[30+]]-Points[[#This Row],[31+]]</f>
        <v>#VALUE!</v>
      </c>
      <c r="BI232" s="5" t="e">
        <f>Points[[#This Row],[31+]]-Points[[#This Row],[32+]]</f>
        <v>#VALUE!</v>
      </c>
      <c r="BJ232" s="5" t="e">
        <f>Points[[#This Row],[32+]]-Points[[#This Row],[33+]]</f>
        <v>#VALUE!</v>
      </c>
      <c r="BK232" s="5" t="e">
        <f>Points[[#This Row],[33+]]-Points[[#This Row],[34+]]</f>
        <v>#VALUE!</v>
      </c>
      <c r="BL232" s="5" t="e">
        <f>Points[[#This Row],[34+]]-Points[[#This Row],[35+]]</f>
        <v>#VALUE!</v>
      </c>
      <c r="BM232" s="5" t="e">
        <f>Points[[#This Row],[35+]]-Points[[#This Row],[40+]]</f>
        <v>#VALUE!</v>
      </c>
      <c r="BN232" s="5" t="e">
        <f>Points[[#This Row],[40+]]-Points[[#This Row],[45+]]</f>
        <v>#VALUE!</v>
      </c>
    </row>
    <row r="233" spans="17:66" x14ac:dyDescent="0.25">
      <c r="Q233" s="3"/>
      <c r="R233" s="3"/>
      <c r="S233" s="3"/>
      <c r="T233" s="3"/>
      <c r="AL233" s="5" t="e">
        <f>Points[[#This Row],[8+]]-Points[[#This Row],[9+]]</f>
        <v>#VALUE!</v>
      </c>
      <c r="AM233" s="5" t="e">
        <f>Points[[#This Row],[9+]]-Points[[#This Row],[10+]]</f>
        <v>#VALUE!</v>
      </c>
      <c r="AN233" s="5" t="e">
        <f>Points[[#This Row],[10+]]-Points[[#This Row],[11+]]</f>
        <v>#VALUE!</v>
      </c>
      <c r="AO233" s="5" t="e">
        <f>Points[[#This Row],[11+]]-Points[[#This Row],[12+]]</f>
        <v>#VALUE!</v>
      </c>
      <c r="AP233" s="5" t="e">
        <f>Points[[#This Row],[12+]]-Points[[#This Row],[13+]]</f>
        <v>#VALUE!</v>
      </c>
      <c r="AQ233" s="5" t="e">
        <f>Points[[#This Row],[13+]]-Points[[#This Row],[14+]]</f>
        <v>#VALUE!</v>
      </c>
      <c r="AR233" s="5" t="e">
        <f>Points[[#This Row],[14+]]-Points[[#This Row],[15+]]</f>
        <v>#VALUE!</v>
      </c>
      <c r="AS233" s="5" t="e">
        <f>Points[[#This Row],[15+]]-Points[[#This Row],[16+]]</f>
        <v>#VALUE!</v>
      </c>
      <c r="AT233" s="5" t="e">
        <f>Points[[#This Row],[16+]]-Points[[#This Row],[17+]]</f>
        <v>#VALUE!</v>
      </c>
      <c r="AU233" s="5" t="e">
        <f>Points[[#This Row],[17+]]-Points[[#This Row],[18+]]</f>
        <v>#VALUE!</v>
      </c>
      <c r="AV233" s="5" t="e">
        <f>Points[[#This Row],[18+]]-Points[[#This Row],[19+]]</f>
        <v>#VALUE!</v>
      </c>
      <c r="AW233" s="5" t="e">
        <f>Points[[#This Row],[19+]]-Points[[#This Row],[20+]]</f>
        <v>#VALUE!</v>
      </c>
      <c r="AX233" s="5" t="e">
        <f>Points[[#This Row],[20+]]-Points[[#This Row],[21+]]</f>
        <v>#VALUE!</v>
      </c>
      <c r="AY233" s="5" t="e">
        <f>Points[[#This Row],[21+]]-Points[[#This Row],[22+]]</f>
        <v>#VALUE!</v>
      </c>
      <c r="AZ233" s="5" t="e">
        <f>Points[[#This Row],[22+]]-Points[[#This Row],[23+]]</f>
        <v>#VALUE!</v>
      </c>
      <c r="BA233" s="5" t="e">
        <f>Points[[#This Row],[23+]]-Points[[#This Row],[24+]]</f>
        <v>#VALUE!</v>
      </c>
      <c r="BB233" s="5" t="e">
        <f>Points[[#This Row],[24+]]-Points[[#This Row],[25+]]</f>
        <v>#VALUE!</v>
      </c>
      <c r="BC233" s="5" t="e">
        <f>Points[[#This Row],[25+]]-Points[[#This Row],[26+]]</f>
        <v>#VALUE!</v>
      </c>
      <c r="BD233" s="5" t="e">
        <f>Points[[#This Row],[26+]]-Points[[#This Row],[27+]]</f>
        <v>#VALUE!</v>
      </c>
      <c r="BE233" s="5" t="e">
        <f>Points[[#This Row],[27+]]-Points[[#This Row],[28+]]</f>
        <v>#VALUE!</v>
      </c>
      <c r="BF233" s="5" t="e">
        <f>Points[[#This Row],[28+]]-Points[[#This Row],[29+]]</f>
        <v>#VALUE!</v>
      </c>
      <c r="BG233" s="5" t="e">
        <f>Points[[#This Row],[29+]]-Points[[#This Row],[30+]]</f>
        <v>#VALUE!</v>
      </c>
      <c r="BH233" s="5" t="e">
        <f>Points[[#This Row],[30+]]-Points[[#This Row],[31+]]</f>
        <v>#VALUE!</v>
      </c>
      <c r="BI233" s="5" t="e">
        <f>Points[[#This Row],[31+]]-Points[[#This Row],[32+]]</f>
        <v>#VALUE!</v>
      </c>
      <c r="BJ233" s="5" t="e">
        <f>Points[[#This Row],[32+]]-Points[[#This Row],[33+]]</f>
        <v>#VALUE!</v>
      </c>
      <c r="BK233" s="5" t="e">
        <f>Points[[#This Row],[33+]]-Points[[#This Row],[34+]]</f>
        <v>#VALUE!</v>
      </c>
      <c r="BL233" s="5" t="e">
        <f>Points[[#This Row],[34+]]-Points[[#This Row],[35+]]</f>
        <v>#VALUE!</v>
      </c>
      <c r="BM233" s="5" t="e">
        <f>Points[[#This Row],[35+]]-Points[[#This Row],[40+]]</f>
        <v>#VALUE!</v>
      </c>
      <c r="BN233" s="5" t="e">
        <f>Points[[#This Row],[40+]]-Points[[#This Row],[45+]]</f>
        <v>#VALUE!</v>
      </c>
    </row>
    <row r="234" spans="17:66" x14ac:dyDescent="0.25">
      <c r="Q234" s="3"/>
      <c r="R234" s="3"/>
      <c r="S234" s="3"/>
      <c r="T234" s="3"/>
      <c r="AL234" s="5" t="e">
        <f>Points[[#This Row],[8+]]-Points[[#This Row],[9+]]</f>
        <v>#VALUE!</v>
      </c>
      <c r="AM234" s="5" t="e">
        <f>Points[[#This Row],[9+]]-Points[[#This Row],[10+]]</f>
        <v>#VALUE!</v>
      </c>
      <c r="AN234" s="5" t="e">
        <f>Points[[#This Row],[10+]]-Points[[#This Row],[11+]]</f>
        <v>#VALUE!</v>
      </c>
      <c r="AO234" s="5" t="e">
        <f>Points[[#This Row],[11+]]-Points[[#This Row],[12+]]</f>
        <v>#VALUE!</v>
      </c>
      <c r="AP234" s="5" t="e">
        <f>Points[[#This Row],[12+]]-Points[[#This Row],[13+]]</f>
        <v>#VALUE!</v>
      </c>
      <c r="AQ234" s="5" t="e">
        <f>Points[[#This Row],[13+]]-Points[[#This Row],[14+]]</f>
        <v>#VALUE!</v>
      </c>
      <c r="AR234" s="5" t="e">
        <f>Points[[#This Row],[14+]]-Points[[#This Row],[15+]]</f>
        <v>#VALUE!</v>
      </c>
      <c r="AS234" s="5" t="e">
        <f>Points[[#This Row],[15+]]-Points[[#This Row],[16+]]</f>
        <v>#VALUE!</v>
      </c>
      <c r="AT234" s="5" t="e">
        <f>Points[[#This Row],[16+]]-Points[[#This Row],[17+]]</f>
        <v>#VALUE!</v>
      </c>
      <c r="AU234" s="5" t="e">
        <f>Points[[#This Row],[17+]]-Points[[#This Row],[18+]]</f>
        <v>#VALUE!</v>
      </c>
      <c r="AV234" s="5" t="e">
        <f>Points[[#This Row],[18+]]-Points[[#This Row],[19+]]</f>
        <v>#VALUE!</v>
      </c>
      <c r="AW234" s="5" t="e">
        <f>Points[[#This Row],[19+]]-Points[[#This Row],[20+]]</f>
        <v>#VALUE!</v>
      </c>
      <c r="AX234" s="5" t="e">
        <f>Points[[#This Row],[20+]]-Points[[#This Row],[21+]]</f>
        <v>#VALUE!</v>
      </c>
      <c r="AY234" s="5" t="e">
        <f>Points[[#This Row],[21+]]-Points[[#This Row],[22+]]</f>
        <v>#VALUE!</v>
      </c>
      <c r="AZ234" s="5" t="e">
        <f>Points[[#This Row],[22+]]-Points[[#This Row],[23+]]</f>
        <v>#VALUE!</v>
      </c>
      <c r="BA234" s="5" t="e">
        <f>Points[[#This Row],[23+]]-Points[[#This Row],[24+]]</f>
        <v>#VALUE!</v>
      </c>
      <c r="BB234" s="5" t="e">
        <f>Points[[#This Row],[24+]]-Points[[#This Row],[25+]]</f>
        <v>#VALUE!</v>
      </c>
      <c r="BC234" s="5" t="e">
        <f>Points[[#This Row],[25+]]-Points[[#This Row],[26+]]</f>
        <v>#VALUE!</v>
      </c>
      <c r="BD234" s="5" t="e">
        <f>Points[[#This Row],[26+]]-Points[[#This Row],[27+]]</f>
        <v>#VALUE!</v>
      </c>
      <c r="BE234" s="5" t="e">
        <f>Points[[#This Row],[27+]]-Points[[#This Row],[28+]]</f>
        <v>#VALUE!</v>
      </c>
      <c r="BF234" s="5" t="e">
        <f>Points[[#This Row],[28+]]-Points[[#This Row],[29+]]</f>
        <v>#VALUE!</v>
      </c>
      <c r="BG234" s="5" t="e">
        <f>Points[[#This Row],[29+]]-Points[[#This Row],[30+]]</f>
        <v>#VALUE!</v>
      </c>
      <c r="BH234" s="5" t="e">
        <f>Points[[#This Row],[30+]]-Points[[#This Row],[31+]]</f>
        <v>#VALUE!</v>
      </c>
      <c r="BI234" s="5" t="e">
        <f>Points[[#This Row],[31+]]-Points[[#This Row],[32+]]</f>
        <v>#VALUE!</v>
      </c>
      <c r="BJ234" s="5" t="e">
        <f>Points[[#This Row],[32+]]-Points[[#This Row],[33+]]</f>
        <v>#VALUE!</v>
      </c>
      <c r="BK234" s="5" t="e">
        <f>Points[[#This Row],[33+]]-Points[[#This Row],[34+]]</f>
        <v>#VALUE!</v>
      </c>
      <c r="BL234" s="5" t="e">
        <f>Points[[#This Row],[34+]]-Points[[#This Row],[35+]]</f>
        <v>#VALUE!</v>
      </c>
      <c r="BM234" s="5" t="e">
        <f>Points[[#This Row],[35+]]-Points[[#This Row],[40+]]</f>
        <v>#VALUE!</v>
      </c>
      <c r="BN234" s="5" t="e">
        <f>Points[[#This Row],[40+]]-Points[[#This Row],[45+]]</f>
        <v>#VALUE!</v>
      </c>
    </row>
    <row r="235" spans="17:66" x14ac:dyDescent="0.25">
      <c r="Q235" s="3"/>
      <c r="R235" s="3"/>
      <c r="S235" s="3"/>
      <c r="T235" s="3"/>
      <c r="AL235" s="5" t="e">
        <f>Points[[#This Row],[8+]]-Points[[#This Row],[9+]]</f>
        <v>#VALUE!</v>
      </c>
      <c r="AM235" s="5" t="e">
        <f>Points[[#This Row],[9+]]-Points[[#This Row],[10+]]</f>
        <v>#VALUE!</v>
      </c>
      <c r="AN235" s="5" t="e">
        <f>Points[[#This Row],[10+]]-Points[[#This Row],[11+]]</f>
        <v>#VALUE!</v>
      </c>
      <c r="AO235" s="5" t="e">
        <f>Points[[#This Row],[11+]]-Points[[#This Row],[12+]]</f>
        <v>#VALUE!</v>
      </c>
      <c r="AP235" s="5" t="e">
        <f>Points[[#This Row],[12+]]-Points[[#This Row],[13+]]</f>
        <v>#VALUE!</v>
      </c>
      <c r="AQ235" s="5" t="e">
        <f>Points[[#This Row],[13+]]-Points[[#This Row],[14+]]</f>
        <v>#VALUE!</v>
      </c>
      <c r="AR235" s="5" t="e">
        <f>Points[[#This Row],[14+]]-Points[[#This Row],[15+]]</f>
        <v>#VALUE!</v>
      </c>
      <c r="AS235" s="5" t="e">
        <f>Points[[#This Row],[15+]]-Points[[#This Row],[16+]]</f>
        <v>#VALUE!</v>
      </c>
      <c r="AT235" s="5" t="e">
        <f>Points[[#This Row],[16+]]-Points[[#This Row],[17+]]</f>
        <v>#VALUE!</v>
      </c>
      <c r="AU235" s="5" t="e">
        <f>Points[[#This Row],[17+]]-Points[[#This Row],[18+]]</f>
        <v>#VALUE!</v>
      </c>
      <c r="AV235" s="5" t="e">
        <f>Points[[#This Row],[18+]]-Points[[#This Row],[19+]]</f>
        <v>#VALUE!</v>
      </c>
      <c r="AW235" s="5" t="e">
        <f>Points[[#This Row],[19+]]-Points[[#This Row],[20+]]</f>
        <v>#VALUE!</v>
      </c>
      <c r="AX235" s="5" t="e">
        <f>Points[[#This Row],[20+]]-Points[[#This Row],[21+]]</f>
        <v>#VALUE!</v>
      </c>
      <c r="AY235" s="5" t="e">
        <f>Points[[#This Row],[21+]]-Points[[#This Row],[22+]]</f>
        <v>#VALUE!</v>
      </c>
      <c r="AZ235" s="5" t="e">
        <f>Points[[#This Row],[22+]]-Points[[#This Row],[23+]]</f>
        <v>#VALUE!</v>
      </c>
      <c r="BA235" s="5" t="e">
        <f>Points[[#This Row],[23+]]-Points[[#This Row],[24+]]</f>
        <v>#VALUE!</v>
      </c>
      <c r="BB235" s="5" t="e">
        <f>Points[[#This Row],[24+]]-Points[[#This Row],[25+]]</f>
        <v>#VALUE!</v>
      </c>
      <c r="BC235" s="5" t="e">
        <f>Points[[#This Row],[25+]]-Points[[#This Row],[26+]]</f>
        <v>#VALUE!</v>
      </c>
      <c r="BD235" s="5" t="e">
        <f>Points[[#This Row],[26+]]-Points[[#This Row],[27+]]</f>
        <v>#VALUE!</v>
      </c>
      <c r="BE235" s="5" t="e">
        <f>Points[[#This Row],[27+]]-Points[[#This Row],[28+]]</f>
        <v>#VALUE!</v>
      </c>
      <c r="BF235" s="5" t="e">
        <f>Points[[#This Row],[28+]]-Points[[#This Row],[29+]]</f>
        <v>#VALUE!</v>
      </c>
      <c r="BG235" s="5" t="e">
        <f>Points[[#This Row],[29+]]-Points[[#This Row],[30+]]</f>
        <v>#VALUE!</v>
      </c>
      <c r="BH235" s="5" t="e">
        <f>Points[[#This Row],[30+]]-Points[[#This Row],[31+]]</f>
        <v>#VALUE!</v>
      </c>
      <c r="BI235" s="5" t="e">
        <f>Points[[#This Row],[31+]]-Points[[#This Row],[32+]]</f>
        <v>#VALUE!</v>
      </c>
      <c r="BJ235" s="5" t="e">
        <f>Points[[#This Row],[32+]]-Points[[#This Row],[33+]]</f>
        <v>#VALUE!</v>
      </c>
      <c r="BK235" s="5" t="e">
        <f>Points[[#This Row],[33+]]-Points[[#This Row],[34+]]</f>
        <v>#VALUE!</v>
      </c>
      <c r="BL235" s="5" t="e">
        <f>Points[[#This Row],[34+]]-Points[[#This Row],[35+]]</f>
        <v>#VALUE!</v>
      </c>
      <c r="BM235" s="5" t="e">
        <f>Points[[#This Row],[35+]]-Points[[#This Row],[40+]]</f>
        <v>#VALUE!</v>
      </c>
      <c r="BN235" s="5" t="e">
        <f>Points[[#This Row],[40+]]-Points[[#This Row],[45+]]</f>
        <v>#VALUE!</v>
      </c>
    </row>
    <row r="236" spans="17:66" x14ac:dyDescent="0.25">
      <c r="Q236" s="3"/>
      <c r="R236" s="3"/>
      <c r="S236" s="3"/>
      <c r="T236" s="3"/>
      <c r="AL236" s="5" t="e">
        <f>Points[[#This Row],[8+]]-Points[[#This Row],[9+]]</f>
        <v>#VALUE!</v>
      </c>
      <c r="AM236" s="5" t="e">
        <f>Points[[#This Row],[9+]]-Points[[#This Row],[10+]]</f>
        <v>#VALUE!</v>
      </c>
      <c r="AN236" s="5" t="e">
        <f>Points[[#This Row],[10+]]-Points[[#This Row],[11+]]</f>
        <v>#VALUE!</v>
      </c>
      <c r="AO236" s="5" t="e">
        <f>Points[[#This Row],[11+]]-Points[[#This Row],[12+]]</f>
        <v>#VALUE!</v>
      </c>
      <c r="AP236" s="5" t="e">
        <f>Points[[#This Row],[12+]]-Points[[#This Row],[13+]]</f>
        <v>#VALUE!</v>
      </c>
      <c r="AQ236" s="5" t="e">
        <f>Points[[#This Row],[13+]]-Points[[#This Row],[14+]]</f>
        <v>#VALUE!</v>
      </c>
      <c r="AR236" s="5" t="e">
        <f>Points[[#This Row],[14+]]-Points[[#This Row],[15+]]</f>
        <v>#VALUE!</v>
      </c>
      <c r="AS236" s="5" t="e">
        <f>Points[[#This Row],[15+]]-Points[[#This Row],[16+]]</f>
        <v>#VALUE!</v>
      </c>
      <c r="AT236" s="5" t="e">
        <f>Points[[#This Row],[16+]]-Points[[#This Row],[17+]]</f>
        <v>#VALUE!</v>
      </c>
      <c r="AU236" s="5" t="e">
        <f>Points[[#This Row],[17+]]-Points[[#This Row],[18+]]</f>
        <v>#VALUE!</v>
      </c>
      <c r="AV236" s="5" t="e">
        <f>Points[[#This Row],[18+]]-Points[[#This Row],[19+]]</f>
        <v>#VALUE!</v>
      </c>
      <c r="AW236" s="5" t="e">
        <f>Points[[#This Row],[19+]]-Points[[#This Row],[20+]]</f>
        <v>#VALUE!</v>
      </c>
      <c r="AX236" s="5" t="e">
        <f>Points[[#This Row],[20+]]-Points[[#This Row],[21+]]</f>
        <v>#VALUE!</v>
      </c>
      <c r="AY236" s="5" t="e">
        <f>Points[[#This Row],[21+]]-Points[[#This Row],[22+]]</f>
        <v>#VALUE!</v>
      </c>
      <c r="AZ236" s="5" t="e">
        <f>Points[[#This Row],[22+]]-Points[[#This Row],[23+]]</f>
        <v>#VALUE!</v>
      </c>
      <c r="BA236" s="5" t="e">
        <f>Points[[#This Row],[23+]]-Points[[#This Row],[24+]]</f>
        <v>#VALUE!</v>
      </c>
      <c r="BB236" s="5" t="e">
        <f>Points[[#This Row],[24+]]-Points[[#This Row],[25+]]</f>
        <v>#VALUE!</v>
      </c>
      <c r="BC236" s="5" t="e">
        <f>Points[[#This Row],[25+]]-Points[[#This Row],[26+]]</f>
        <v>#VALUE!</v>
      </c>
      <c r="BD236" s="5" t="e">
        <f>Points[[#This Row],[26+]]-Points[[#This Row],[27+]]</f>
        <v>#VALUE!</v>
      </c>
      <c r="BE236" s="5" t="e">
        <f>Points[[#This Row],[27+]]-Points[[#This Row],[28+]]</f>
        <v>#VALUE!</v>
      </c>
      <c r="BF236" s="5" t="e">
        <f>Points[[#This Row],[28+]]-Points[[#This Row],[29+]]</f>
        <v>#VALUE!</v>
      </c>
      <c r="BG236" s="5" t="e">
        <f>Points[[#This Row],[29+]]-Points[[#This Row],[30+]]</f>
        <v>#VALUE!</v>
      </c>
      <c r="BH236" s="5" t="e">
        <f>Points[[#This Row],[30+]]-Points[[#This Row],[31+]]</f>
        <v>#VALUE!</v>
      </c>
      <c r="BI236" s="5" t="e">
        <f>Points[[#This Row],[31+]]-Points[[#This Row],[32+]]</f>
        <v>#VALUE!</v>
      </c>
      <c r="BJ236" s="5" t="e">
        <f>Points[[#This Row],[32+]]-Points[[#This Row],[33+]]</f>
        <v>#VALUE!</v>
      </c>
      <c r="BK236" s="5" t="e">
        <f>Points[[#This Row],[33+]]-Points[[#This Row],[34+]]</f>
        <v>#VALUE!</v>
      </c>
      <c r="BL236" s="5" t="e">
        <f>Points[[#This Row],[34+]]-Points[[#This Row],[35+]]</f>
        <v>#VALUE!</v>
      </c>
      <c r="BM236" s="5" t="e">
        <f>Points[[#This Row],[35+]]-Points[[#This Row],[40+]]</f>
        <v>#VALUE!</v>
      </c>
      <c r="BN236" s="5" t="e">
        <f>Points[[#This Row],[40+]]-Points[[#This Row],[45+]]</f>
        <v>#VALUE!</v>
      </c>
    </row>
    <row r="237" spans="17:66" x14ac:dyDescent="0.25">
      <c r="Q237" s="3"/>
      <c r="R237" s="3"/>
      <c r="S237" s="3"/>
      <c r="T237" s="3"/>
      <c r="AL237" s="5" t="e">
        <f>Points[[#This Row],[8+]]-Points[[#This Row],[9+]]</f>
        <v>#VALUE!</v>
      </c>
      <c r="AM237" s="5" t="e">
        <f>Points[[#This Row],[9+]]-Points[[#This Row],[10+]]</f>
        <v>#VALUE!</v>
      </c>
      <c r="AN237" s="5" t="e">
        <f>Points[[#This Row],[10+]]-Points[[#This Row],[11+]]</f>
        <v>#VALUE!</v>
      </c>
      <c r="AO237" s="5" t="e">
        <f>Points[[#This Row],[11+]]-Points[[#This Row],[12+]]</f>
        <v>#VALUE!</v>
      </c>
      <c r="AP237" s="5" t="e">
        <f>Points[[#This Row],[12+]]-Points[[#This Row],[13+]]</f>
        <v>#VALUE!</v>
      </c>
      <c r="AQ237" s="5" t="e">
        <f>Points[[#This Row],[13+]]-Points[[#This Row],[14+]]</f>
        <v>#VALUE!</v>
      </c>
      <c r="AR237" s="5" t="e">
        <f>Points[[#This Row],[14+]]-Points[[#This Row],[15+]]</f>
        <v>#VALUE!</v>
      </c>
      <c r="AS237" s="5" t="e">
        <f>Points[[#This Row],[15+]]-Points[[#This Row],[16+]]</f>
        <v>#VALUE!</v>
      </c>
      <c r="AT237" s="5" t="e">
        <f>Points[[#This Row],[16+]]-Points[[#This Row],[17+]]</f>
        <v>#VALUE!</v>
      </c>
      <c r="AU237" s="5" t="e">
        <f>Points[[#This Row],[17+]]-Points[[#This Row],[18+]]</f>
        <v>#VALUE!</v>
      </c>
      <c r="AV237" s="5" t="e">
        <f>Points[[#This Row],[18+]]-Points[[#This Row],[19+]]</f>
        <v>#VALUE!</v>
      </c>
      <c r="AW237" s="5" t="e">
        <f>Points[[#This Row],[19+]]-Points[[#This Row],[20+]]</f>
        <v>#VALUE!</v>
      </c>
      <c r="AX237" s="5" t="e">
        <f>Points[[#This Row],[20+]]-Points[[#This Row],[21+]]</f>
        <v>#VALUE!</v>
      </c>
      <c r="AY237" s="5" t="e">
        <f>Points[[#This Row],[21+]]-Points[[#This Row],[22+]]</f>
        <v>#VALUE!</v>
      </c>
      <c r="AZ237" s="5" t="e">
        <f>Points[[#This Row],[22+]]-Points[[#This Row],[23+]]</f>
        <v>#VALUE!</v>
      </c>
      <c r="BA237" s="5" t="e">
        <f>Points[[#This Row],[23+]]-Points[[#This Row],[24+]]</f>
        <v>#VALUE!</v>
      </c>
      <c r="BB237" s="5" t="e">
        <f>Points[[#This Row],[24+]]-Points[[#This Row],[25+]]</f>
        <v>#VALUE!</v>
      </c>
      <c r="BC237" s="5" t="e">
        <f>Points[[#This Row],[25+]]-Points[[#This Row],[26+]]</f>
        <v>#VALUE!</v>
      </c>
      <c r="BD237" s="5" t="e">
        <f>Points[[#This Row],[26+]]-Points[[#This Row],[27+]]</f>
        <v>#VALUE!</v>
      </c>
      <c r="BE237" s="5" t="e">
        <f>Points[[#This Row],[27+]]-Points[[#This Row],[28+]]</f>
        <v>#VALUE!</v>
      </c>
      <c r="BF237" s="5" t="e">
        <f>Points[[#This Row],[28+]]-Points[[#This Row],[29+]]</f>
        <v>#VALUE!</v>
      </c>
      <c r="BG237" s="5" t="e">
        <f>Points[[#This Row],[29+]]-Points[[#This Row],[30+]]</f>
        <v>#VALUE!</v>
      </c>
      <c r="BH237" s="5" t="e">
        <f>Points[[#This Row],[30+]]-Points[[#This Row],[31+]]</f>
        <v>#VALUE!</v>
      </c>
      <c r="BI237" s="5" t="e">
        <f>Points[[#This Row],[31+]]-Points[[#This Row],[32+]]</f>
        <v>#VALUE!</v>
      </c>
      <c r="BJ237" s="5" t="e">
        <f>Points[[#This Row],[32+]]-Points[[#This Row],[33+]]</f>
        <v>#VALUE!</v>
      </c>
      <c r="BK237" s="5" t="e">
        <f>Points[[#This Row],[33+]]-Points[[#This Row],[34+]]</f>
        <v>#VALUE!</v>
      </c>
      <c r="BL237" s="5" t="e">
        <f>Points[[#This Row],[34+]]-Points[[#This Row],[35+]]</f>
        <v>#VALUE!</v>
      </c>
      <c r="BM237" s="5" t="e">
        <f>Points[[#This Row],[35+]]-Points[[#This Row],[40+]]</f>
        <v>#VALUE!</v>
      </c>
      <c r="BN237" s="5" t="e">
        <f>Points[[#This Row],[40+]]-Points[[#This Row],[45+]]</f>
        <v>#VALUE!</v>
      </c>
    </row>
    <row r="238" spans="17:66" x14ac:dyDescent="0.25">
      <c r="Q238" s="3"/>
      <c r="R238" s="3"/>
      <c r="S238" s="3"/>
      <c r="T238" s="3"/>
      <c r="AL238" s="5" t="e">
        <f>Points[[#This Row],[8+]]-Points[[#This Row],[9+]]</f>
        <v>#VALUE!</v>
      </c>
      <c r="AM238" s="5" t="e">
        <f>Points[[#This Row],[9+]]-Points[[#This Row],[10+]]</f>
        <v>#VALUE!</v>
      </c>
      <c r="AN238" s="5" t="e">
        <f>Points[[#This Row],[10+]]-Points[[#This Row],[11+]]</f>
        <v>#VALUE!</v>
      </c>
      <c r="AO238" s="5" t="e">
        <f>Points[[#This Row],[11+]]-Points[[#This Row],[12+]]</f>
        <v>#VALUE!</v>
      </c>
      <c r="AP238" s="5" t="e">
        <f>Points[[#This Row],[12+]]-Points[[#This Row],[13+]]</f>
        <v>#VALUE!</v>
      </c>
      <c r="AQ238" s="5" t="e">
        <f>Points[[#This Row],[13+]]-Points[[#This Row],[14+]]</f>
        <v>#VALUE!</v>
      </c>
      <c r="AR238" s="5" t="e">
        <f>Points[[#This Row],[14+]]-Points[[#This Row],[15+]]</f>
        <v>#VALUE!</v>
      </c>
      <c r="AS238" s="5" t="e">
        <f>Points[[#This Row],[15+]]-Points[[#This Row],[16+]]</f>
        <v>#VALUE!</v>
      </c>
      <c r="AT238" s="5" t="e">
        <f>Points[[#This Row],[16+]]-Points[[#This Row],[17+]]</f>
        <v>#VALUE!</v>
      </c>
      <c r="AU238" s="5" t="e">
        <f>Points[[#This Row],[17+]]-Points[[#This Row],[18+]]</f>
        <v>#VALUE!</v>
      </c>
      <c r="AV238" s="5" t="e">
        <f>Points[[#This Row],[18+]]-Points[[#This Row],[19+]]</f>
        <v>#VALUE!</v>
      </c>
      <c r="AW238" s="5" t="e">
        <f>Points[[#This Row],[19+]]-Points[[#This Row],[20+]]</f>
        <v>#VALUE!</v>
      </c>
      <c r="AX238" s="5" t="e">
        <f>Points[[#This Row],[20+]]-Points[[#This Row],[21+]]</f>
        <v>#VALUE!</v>
      </c>
      <c r="AY238" s="5" t="e">
        <f>Points[[#This Row],[21+]]-Points[[#This Row],[22+]]</f>
        <v>#VALUE!</v>
      </c>
      <c r="AZ238" s="5" t="e">
        <f>Points[[#This Row],[22+]]-Points[[#This Row],[23+]]</f>
        <v>#VALUE!</v>
      </c>
      <c r="BA238" s="5" t="e">
        <f>Points[[#This Row],[23+]]-Points[[#This Row],[24+]]</f>
        <v>#VALUE!</v>
      </c>
      <c r="BB238" s="5" t="e">
        <f>Points[[#This Row],[24+]]-Points[[#This Row],[25+]]</f>
        <v>#VALUE!</v>
      </c>
      <c r="BC238" s="5" t="e">
        <f>Points[[#This Row],[25+]]-Points[[#This Row],[26+]]</f>
        <v>#VALUE!</v>
      </c>
      <c r="BD238" s="5" t="e">
        <f>Points[[#This Row],[26+]]-Points[[#This Row],[27+]]</f>
        <v>#VALUE!</v>
      </c>
      <c r="BE238" s="5" t="e">
        <f>Points[[#This Row],[27+]]-Points[[#This Row],[28+]]</f>
        <v>#VALUE!</v>
      </c>
      <c r="BF238" s="5" t="e">
        <f>Points[[#This Row],[28+]]-Points[[#This Row],[29+]]</f>
        <v>#VALUE!</v>
      </c>
      <c r="BG238" s="5" t="e">
        <f>Points[[#This Row],[29+]]-Points[[#This Row],[30+]]</f>
        <v>#VALUE!</v>
      </c>
      <c r="BH238" s="5" t="e">
        <f>Points[[#This Row],[30+]]-Points[[#This Row],[31+]]</f>
        <v>#VALUE!</v>
      </c>
      <c r="BI238" s="5" t="e">
        <f>Points[[#This Row],[31+]]-Points[[#This Row],[32+]]</f>
        <v>#VALUE!</v>
      </c>
      <c r="BJ238" s="5" t="e">
        <f>Points[[#This Row],[32+]]-Points[[#This Row],[33+]]</f>
        <v>#VALUE!</v>
      </c>
      <c r="BK238" s="5" t="e">
        <f>Points[[#This Row],[33+]]-Points[[#This Row],[34+]]</f>
        <v>#VALUE!</v>
      </c>
      <c r="BL238" s="5" t="e">
        <f>Points[[#This Row],[34+]]-Points[[#This Row],[35+]]</f>
        <v>#VALUE!</v>
      </c>
      <c r="BM238" s="5" t="e">
        <f>Points[[#This Row],[35+]]-Points[[#This Row],[40+]]</f>
        <v>#VALUE!</v>
      </c>
      <c r="BN238" s="5" t="e">
        <f>Points[[#This Row],[40+]]-Points[[#This Row],[45+]]</f>
        <v>#VALUE!</v>
      </c>
    </row>
    <row r="239" spans="17:66" x14ac:dyDescent="0.25">
      <c r="Q239" s="3"/>
      <c r="R239" s="3"/>
      <c r="S239" s="3"/>
      <c r="T239" s="3"/>
    </row>
    <row r="240" spans="17:66" x14ac:dyDescent="0.25">
      <c r="Q240" s="3"/>
      <c r="R240" s="3"/>
      <c r="S240" s="3"/>
      <c r="T240" s="3"/>
    </row>
    <row r="241" spans="17:20" x14ac:dyDescent="0.25">
      <c r="Q241" s="3"/>
      <c r="R241" s="3"/>
      <c r="S241" s="3"/>
      <c r="T241" s="3"/>
    </row>
    <row r="242" spans="17:20" x14ac:dyDescent="0.25">
      <c r="Q242" s="3"/>
      <c r="R242" s="3"/>
      <c r="S242" s="3"/>
      <c r="T242" s="3"/>
    </row>
    <row r="243" spans="17:20" x14ac:dyDescent="0.25">
      <c r="Q243" s="3"/>
      <c r="R243" s="3"/>
      <c r="S243" s="3"/>
      <c r="T243" s="3"/>
    </row>
  </sheetData>
  <phoneticPr fontId="4" type="noConversion"/>
  <conditionalFormatting sqref="L178:AK1048576 M1:AK1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N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D17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K17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CC75-21EF-4778-B8E2-5B15A053F6EE}">
  <dimension ref="A1:AI474"/>
  <sheetViews>
    <sheetView workbookViewId="0">
      <pane xSplit="7" ySplit="1" topLeftCell="H2" activePane="bottomRight" state="frozen"/>
      <selection activeCell="I5" sqref="I5"/>
      <selection pane="topRight" activeCell="I5" sqref="I5"/>
      <selection pane="bottomLeft" activeCell="I5" sqref="I5"/>
      <selection pane="bottomRight" activeCell="E2" sqref="E2:E202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12.42578125" bestFit="1" customWidth="1"/>
    <col min="7" max="7" width="6.85546875" bestFit="1" customWidth="1"/>
    <col min="8" max="12" width="8.140625" bestFit="1" customWidth="1"/>
    <col min="13" max="18" width="7.140625" bestFit="1" customWidth="1"/>
    <col min="19" max="19" width="7.140625" customWidth="1"/>
    <col min="20" max="30" width="8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35</v>
      </c>
      <c r="G1" t="s">
        <v>71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2" t="s">
        <v>8</v>
      </c>
    </row>
    <row r="2" spans="1:35" x14ac:dyDescent="0.25">
      <c r="A2" s="10">
        <v>22400717</v>
      </c>
      <c r="B2" s="13" t="s">
        <v>90</v>
      </c>
      <c r="C2" s="13" t="s">
        <v>91</v>
      </c>
      <c r="D2" s="11">
        <v>0.79166666666666663</v>
      </c>
      <c r="E2" s="6" t="str">
        <f>HYPERLINK("https://www.nba.com/stats/player/203507/boxscores-traditional", "Giannis Antetokounmpo")</f>
        <v>Giannis Antetokounmpo</v>
      </c>
      <c r="F2">
        <v>13.6</v>
      </c>
      <c r="G2" s="4">
        <v>2.4169999999999998</v>
      </c>
      <c r="H2" s="3">
        <v>1</v>
      </c>
      <c r="I2" s="3">
        <v>0.99995999999999996</v>
      </c>
      <c r="J2" s="3">
        <v>0.99980999999999998</v>
      </c>
      <c r="K2" s="3">
        <v>0.99916000000000005</v>
      </c>
      <c r="L2" s="3">
        <v>0.99682999999999999</v>
      </c>
      <c r="M2" s="3">
        <v>0.98982999999999999</v>
      </c>
      <c r="N2" s="3">
        <v>0.97128000000000003</v>
      </c>
      <c r="O2" s="3">
        <v>0.93189</v>
      </c>
      <c r="P2" s="3">
        <v>0.85992999999999997</v>
      </c>
      <c r="Q2" s="3">
        <v>0.74536999999999998</v>
      </c>
      <c r="R2" s="3">
        <v>0.59870999999999996</v>
      </c>
      <c r="S2" s="3">
        <v>0.43251000000000001</v>
      </c>
      <c r="T2" s="5">
        <f>Rebounds[[#This Row],[3+]]-Rebounds[[#This Row],[4+]]</f>
        <v>4.0000000000040004E-5</v>
      </c>
      <c r="U2" s="5">
        <f>Rebounds[[#This Row],[4+]]-Rebounds[[#This Row],[5+]]</f>
        <v>1.4999999999998348E-4</v>
      </c>
      <c r="V2" s="5">
        <f>Rebounds[[#This Row],[5+]]-Rebounds[[#This Row],[6+]]</f>
        <v>6.4999999999992841E-4</v>
      </c>
      <c r="W2" s="5">
        <f>Rebounds[[#This Row],[6+]]-Rebounds[[#This Row],[7+]]</f>
        <v>2.3300000000000542E-3</v>
      </c>
      <c r="X2" s="5">
        <f>Rebounds[[#This Row],[7+]]-Rebounds[[#This Row],[8+]]</f>
        <v>7.0000000000000062E-3</v>
      </c>
      <c r="Y2" s="5">
        <f>Rebounds[[#This Row],[8+]]-Rebounds[[#This Row],[9+]]</f>
        <v>1.8549999999999955E-2</v>
      </c>
      <c r="Z2" s="5">
        <f>Rebounds[[#This Row],[9+]]-Rebounds[[#This Row],[10+]]</f>
        <v>3.9390000000000036E-2</v>
      </c>
      <c r="AA2" s="5">
        <f>Rebounds[[#This Row],[10+]]-Rebounds[[#This Row],[11+]]</f>
        <v>7.1960000000000024E-2</v>
      </c>
      <c r="AB2" s="5">
        <f>Rebounds[[#This Row],[11+]]-Rebounds[[#This Row],[12+]]</f>
        <v>0.11456</v>
      </c>
      <c r="AC2" s="5">
        <f>Rebounds[[#This Row],[12+]]-Rebounds[[#This Row],[13+]]</f>
        <v>0.14666000000000001</v>
      </c>
      <c r="AD2" s="5">
        <f>Rebounds[[#This Row],[13+]]-Rebounds[[#This Row],[14+]]</f>
        <v>0.16619999999999996</v>
      </c>
    </row>
    <row r="3" spans="1:35" x14ac:dyDescent="0.25">
      <c r="A3" s="10">
        <v>22400717</v>
      </c>
      <c r="B3" s="13" t="s">
        <v>90</v>
      </c>
      <c r="C3" s="13" t="s">
        <v>91</v>
      </c>
      <c r="D3" s="11">
        <v>0.79166666666666663</v>
      </c>
      <c r="E3" s="6" t="str">
        <f>HYPERLINK("https://www.nba.com/stats/player/1626171/boxscores-traditional", "Bobby Portis")</f>
        <v>Bobby Portis</v>
      </c>
      <c r="F3">
        <v>7.8</v>
      </c>
      <c r="G3" s="4">
        <v>0.98</v>
      </c>
      <c r="H3" s="3">
        <v>1</v>
      </c>
      <c r="I3" s="3">
        <v>0.99995000000000001</v>
      </c>
      <c r="J3" s="3">
        <v>0.99787999999999999</v>
      </c>
      <c r="K3" s="3">
        <v>0.96711999999999998</v>
      </c>
      <c r="L3" s="3">
        <v>0.79388999999999998</v>
      </c>
      <c r="M3" s="3">
        <v>0.42074</v>
      </c>
      <c r="N3" s="3">
        <v>0.11123</v>
      </c>
      <c r="O3" s="3">
        <v>1.255E-2</v>
      </c>
      <c r="P3" s="3">
        <v>5.4000000000000001E-4</v>
      </c>
      <c r="Q3" s="3">
        <v>0</v>
      </c>
      <c r="R3" s="3">
        <v>0</v>
      </c>
      <c r="S3" s="3">
        <v>0</v>
      </c>
      <c r="T3" s="5">
        <f>Rebounds[[#This Row],[3+]]-Rebounds[[#This Row],[4+]]</f>
        <v>4.9999999999994493E-5</v>
      </c>
      <c r="U3" s="5">
        <f>Rebounds[[#This Row],[4+]]-Rebounds[[#This Row],[5+]]</f>
        <v>2.0700000000000163E-3</v>
      </c>
      <c r="V3" s="5">
        <f>Rebounds[[#This Row],[5+]]-Rebounds[[#This Row],[6+]]</f>
        <v>3.076000000000001E-2</v>
      </c>
      <c r="W3" s="5">
        <f>Rebounds[[#This Row],[6+]]-Rebounds[[#This Row],[7+]]</f>
        <v>0.17323</v>
      </c>
      <c r="X3" s="5">
        <f>Rebounds[[#This Row],[7+]]-Rebounds[[#This Row],[8+]]</f>
        <v>0.37314999999999998</v>
      </c>
      <c r="Y3" s="5">
        <f>Rebounds[[#This Row],[8+]]-Rebounds[[#This Row],[9+]]</f>
        <v>0.30951000000000001</v>
      </c>
      <c r="Z3" s="5">
        <f>Rebounds[[#This Row],[9+]]-Rebounds[[#This Row],[10+]]</f>
        <v>9.867999999999999E-2</v>
      </c>
      <c r="AA3" s="5">
        <f>Rebounds[[#This Row],[10+]]-Rebounds[[#This Row],[11+]]</f>
        <v>1.201E-2</v>
      </c>
      <c r="AB3" s="5">
        <f>Rebounds[[#This Row],[11+]]-Rebounds[[#This Row],[12+]]</f>
        <v>5.4000000000000001E-4</v>
      </c>
      <c r="AC3" s="5">
        <f>Rebounds[[#This Row],[12+]]-Rebounds[[#This Row],[13+]]</f>
        <v>0</v>
      </c>
      <c r="AD3" s="5">
        <f>Rebounds[[#This Row],[13+]]-Rebounds[[#This Row],[14+]]</f>
        <v>0</v>
      </c>
    </row>
    <row r="4" spans="1:35" x14ac:dyDescent="0.25">
      <c r="A4" s="10">
        <v>22400717</v>
      </c>
      <c r="B4" s="13" t="s">
        <v>90</v>
      </c>
      <c r="C4" s="13" t="s">
        <v>91</v>
      </c>
      <c r="D4" s="11">
        <v>0.79166666666666663</v>
      </c>
      <c r="E4" s="6" t="str">
        <f>HYPERLINK("https://www.nba.com/stats/player/1641748/boxscores-traditional", "Andre Jackson Jr.")</f>
        <v>Andre Jackson Jr.</v>
      </c>
      <c r="F4">
        <v>4.8</v>
      </c>
      <c r="G4" s="4">
        <v>1.1659999999999999</v>
      </c>
      <c r="H4" s="3">
        <v>0.93822000000000005</v>
      </c>
      <c r="I4" s="3">
        <v>0.75490000000000002</v>
      </c>
      <c r="J4" s="3">
        <v>0.43251000000000001</v>
      </c>
      <c r="K4" s="3">
        <v>0.15151000000000001</v>
      </c>
      <c r="L4" s="3">
        <v>2.938E-2</v>
      </c>
      <c r="M4" s="3">
        <v>3.0699999999999998E-3</v>
      </c>
      <c r="N4" s="3">
        <v>1.6000000000000001E-4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5">
        <f>Rebounds[[#This Row],[3+]]-Rebounds[[#This Row],[4+]]</f>
        <v>0.18332000000000004</v>
      </c>
      <c r="U4" s="5">
        <f>Rebounds[[#This Row],[4+]]-Rebounds[[#This Row],[5+]]</f>
        <v>0.32239000000000001</v>
      </c>
      <c r="V4" s="5">
        <f>Rebounds[[#This Row],[5+]]-Rebounds[[#This Row],[6+]]</f>
        <v>0.28100000000000003</v>
      </c>
      <c r="W4" s="5">
        <f>Rebounds[[#This Row],[6+]]-Rebounds[[#This Row],[7+]]</f>
        <v>0.12213</v>
      </c>
      <c r="X4" s="5">
        <f>Rebounds[[#This Row],[7+]]-Rebounds[[#This Row],[8+]]</f>
        <v>2.631E-2</v>
      </c>
      <c r="Y4" s="5">
        <f>Rebounds[[#This Row],[8+]]-Rebounds[[#This Row],[9+]]</f>
        <v>2.9099999999999998E-3</v>
      </c>
      <c r="Z4" s="5">
        <f>Rebounds[[#This Row],[9+]]-Rebounds[[#This Row],[10+]]</f>
        <v>1.6000000000000001E-4</v>
      </c>
      <c r="AA4" s="5">
        <f>Rebounds[[#This Row],[10+]]-Rebounds[[#This Row],[11+]]</f>
        <v>0</v>
      </c>
      <c r="AB4" s="5">
        <f>Rebounds[[#This Row],[11+]]-Rebounds[[#This Row],[12+]]</f>
        <v>0</v>
      </c>
      <c r="AC4" s="5">
        <f>Rebounds[[#This Row],[12+]]-Rebounds[[#This Row],[13+]]</f>
        <v>0</v>
      </c>
      <c r="AD4" s="5">
        <f>Rebounds[[#This Row],[13+]]-Rebounds[[#This Row],[14+]]</f>
        <v>0</v>
      </c>
    </row>
    <row r="5" spans="1:35" x14ac:dyDescent="0.25">
      <c r="A5" s="10">
        <v>22400717</v>
      </c>
      <c r="B5" s="13" t="s">
        <v>90</v>
      </c>
      <c r="C5" s="13" t="s">
        <v>91</v>
      </c>
      <c r="D5" s="11">
        <v>0.79166666666666663</v>
      </c>
      <c r="E5" s="6" t="str">
        <f>HYPERLINK("https://www.nba.com/stats/player/201572/boxscores-traditional", "Brook Lopez")</f>
        <v>Brook Lopez</v>
      </c>
      <c r="F5">
        <v>4</v>
      </c>
      <c r="G5" s="4">
        <v>1.4139999999999999</v>
      </c>
      <c r="H5" s="3">
        <v>0.76114999999999999</v>
      </c>
      <c r="I5" s="3">
        <v>0.5</v>
      </c>
      <c r="J5" s="3">
        <v>0.23885000000000001</v>
      </c>
      <c r="K5" s="3">
        <v>7.9269999999999993E-2</v>
      </c>
      <c r="L5" s="3">
        <v>1.7000000000000001E-2</v>
      </c>
      <c r="M5" s="3">
        <v>2.33E-3</v>
      </c>
      <c r="N5" s="3">
        <v>2.0000000000000001E-4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5">
        <f>Rebounds[[#This Row],[3+]]-Rebounds[[#This Row],[4+]]</f>
        <v>0.26114999999999999</v>
      </c>
      <c r="U5" s="5">
        <f>Rebounds[[#This Row],[4+]]-Rebounds[[#This Row],[5+]]</f>
        <v>0.26114999999999999</v>
      </c>
      <c r="V5" s="5">
        <f>Rebounds[[#This Row],[5+]]-Rebounds[[#This Row],[6+]]</f>
        <v>0.15958</v>
      </c>
      <c r="W5" s="5">
        <f>Rebounds[[#This Row],[6+]]-Rebounds[[#This Row],[7+]]</f>
        <v>6.2269999999999992E-2</v>
      </c>
      <c r="X5" s="5">
        <f>Rebounds[[#This Row],[7+]]-Rebounds[[#This Row],[8+]]</f>
        <v>1.4670000000000001E-2</v>
      </c>
      <c r="Y5" s="5">
        <f>Rebounds[[#This Row],[8+]]-Rebounds[[#This Row],[9+]]</f>
        <v>2.1299999999999999E-3</v>
      </c>
      <c r="Z5" s="5">
        <f>Rebounds[[#This Row],[9+]]-Rebounds[[#This Row],[10+]]</f>
        <v>2.0000000000000001E-4</v>
      </c>
      <c r="AA5" s="5">
        <f>Rebounds[[#This Row],[10+]]-Rebounds[[#This Row],[11+]]</f>
        <v>0</v>
      </c>
      <c r="AB5" s="5">
        <f>Rebounds[[#This Row],[11+]]-Rebounds[[#This Row],[12+]]</f>
        <v>0</v>
      </c>
      <c r="AC5" s="5">
        <f>Rebounds[[#This Row],[12+]]-Rebounds[[#This Row],[13+]]</f>
        <v>0</v>
      </c>
      <c r="AD5" s="5">
        <f>Rebounds[[#This Row],[13+]]-Rebounds[[#This Row],[14+]]</f>
        <v>0</v>
      </c>
    </row>
    <row r="6" spans="1:35" x14ac:dyDescent="0.25">
      <c r="A6" s="10">
        <v>22400717</v>
      </c>
      <c r="B6" s="13" t="s">
        <v>90</v>
      </c>
      <c r="C6" s="13" t="s">
        <v>91</v>
      </c>
      <c r="D6" s="11">
        <v>0.79166666666666663</v>
      </c>
      <c r="E6" s="6" t="str">
        <f>HYPERLINK("https://www.nba.com/stats/player/203081/boxscores-traditional", "Damian Lillard")</f>
        <v>Damian Lillard</v>
      </c>
      <c r="F6">
        <v>4.8</v>
      </c>
      <c r="G6" s="4">
        <v>2.7130000000000001</v>
      </c>
      <c r="H6" s="3">
        <v>0.74536999999999998</v>
      </c>
      <c r="I6" s="3">
        <v>0.61409000000000002</v>
      </c>
      <c r="J6" s="3">
        <v>0.47210000000000002</v>
      </c>
      <c r="K6" s="3">
        <v>0.32996999999999999</v>
      </c>
      <c r="L6" s="3">
        <v>0.20896999999999999</v>
      </c>
      <c r="M6" s="3">
        <v>0.11899999999999999</v>
      </c>
      <c r="N6" s="3">
        <v>6.0569999999999999E-2</v>
      </c>
      <c r="O6" s="3">
        <v>2.743E-2</v>
      </c>
      <c r="P6" s="3">
        <v>1.1010000000000001E-2</v>
      </c>
      <c r="Q6" s="3">
        <v>4.0200000000000001E-3</v>
      </c>
      <c r="R6" s="3">
        <v>1.2600000000000001E-3</v>
      </c>
      <c r="S6" s="3">
        <v>3.5E-4</v>
      </c>
      <c r="T6" s="5">
        <f>Rebounds[[#This Row],[3+]]-Rebounds[[#This Row],[4+]]</f>
        <v>0.13127999999999995</v>
      </c>
      <c r="U6" s="5">
        <f>Rebounds[[#This Row],[4+]]-Rebounds[[#This Row],[5+]]</f>
        <v>0.14199000000000001</v>
      </c>
      <c r="V6" s="5">
        <f>Rebounds[[#This Row],[5+]]-Rebounds[[#This Row],[6+]]</f>
        <v>0.14213000000000003</v>
      </c>
      <c r="W6" s="5">
        <f>Rebounds[[#This Row],[6+]]-Rebounds[[#This Row],[7+]]</f>
        <v>0.121</v>
      </c>
      <c r="X6" s="5">
        <f>Rebounds[[#This Row],[7+]]-Rebounds[[#This Row],[8+]]</f>
        <v>8.9969999999999994E-2</v>
      </c>
      <c r="Y6" s="5">
        <f>Rebounds[[#This Row],[8+]]-Rebounds[[#This Row],[9+]]</f>
        <v>5.8429999999999996E-2</v>
      </c>
      <c r="Z6" s="5">
        <f>Rebounds[[#This Row],[9+]]-Rebounds[[#This Row],[10+]]</f>
        <v>3.3140000000000003E-2</v>
      </c>
      <c r="AA6" s="5">
        <f>Rebounds[[#This Row],[10+]]-Rebounds[[#This Row],[11+]]</f>
        <v>1.6419999999999997E-2</v>
      </c>
      <c r="AB6" s="5">
        <f>Rebounds[[#This Row],[11+]]-Rebounds[[#This Row],[12+]]</f>
        <v>6.9900000000000006E-3</v>
      </c>
      <c r="AC6" s="5">
        <f>Rebounds[[#This Row],[12+]]-Rebounds[[#This Row],[13+]]</f>
        <v>2.7600000000000003E-3</v>
      </c>
      <c r="AD6" s="5">
        <f>Rebounds[[#This Row],[13+]]-Rebounds[[#This Row],[14+]]</f>
        <v>9.1E-4</v>
      </c>
    </row>
    <row r="7" spans="1:35" x14ac:dyDescent="0.25">
      <c r="A7" s="10">
        <v>22400717</v>
      </c>
      <c r="B7" s="13" t="s">
        <v>90</v>
      </c>
      <c r="C7" s="13" t="s">
        <v>91</v>
      </c>
      <c r="D7" s="11">
        <v>0.79166666666666663</v>
      </c>
      <c r="E7" s="6" t="str">
        <f>HYPERLINK("https://www.nba.com/stats/player/1627752/boxscores-traditional", "Taurean Prince")</f>
        <v>Taurean Prince</v>
      </c>
      <c r="F7">
        <v>4</v>
      </c>
      <c r="G7" s="4">
        <v>1.897</v>
      </c>
      <c r="H7" s="3">
        <v>0.70194000000000001</v>
      </c>
      <c r="I7" s="3">
        <v>0.5</v>
      </c>
      <c r="J7" s="3">
        <v>0.29805999999999999</v>
      </c>
      <c r="K7" s="3">
        <v>0.14685999999999999</v>
      </c>
      <c r="L7" s="3">
        <v>5.7049999999999997E-2</v>
      </c>
      <c r="M7" s="3">
        <v>1.7430000000000001E-2</v>
      </c>
      <c r="N7" s="3">
        <v>4.15E-3</v>
      </c>
      <c r="O7" s="3">
        <v>7.9000000000000001E-4</v>
      </c>
      <c r="P7" s="3">
        <v>1.1E-4</v>
      </c>
      <c r="Q7" s="3">
        <v>0</v>
      </c>
      <c r="R7" s="3">
        <v>0</v>
      </c>
      <c r="S7" s="3">
        <v>0</v>
      </c>
      <c r="T7" s="5">
        <f>Rebounds[[#This Row],[3+]]-Rebounds[[#This Row],[4+]]</f>
        <v>0.20194000000000001</v>
      </c>
      <c r="U7" s="5">
        <f>Rebounds[[#This Row],[4+]]-Rebounds[[#This Row],[5+]]</f>
        <v>0.20194000000000001</v>
      </c>
      <c r="V7" s="5">
        <f>Rebounds[[#This Row],[5+]]-Rebounds[[#This Row],[6+]]</f>
        <v>0.1512</v>
      </c>
      <c r="W7" s="5">
        <f>Rebounds[[#This Row],[6+]]-Rebounds[[#This Row],[7+]]</f>
        <v>8.9810000000000001E-2</v>
      </c>
      <c r="X7" s="5">
        <f>Rebounds[[#This Row],[7+]]-Rebounds[[#This Row],[8+]]</f>
        <v>3.9619999999999995E-2</v>
      </c>
      <c r="Y7" s="5">
        <f>Rebounds[[#This Row],[8+]]-Rebounds[[#This Row],[9+]]</f>
        <v>1.328E-2</v>
      </c>
      <c r="Z7" s="5">
        <f>Rebounds[[#This Row],[9+]]-Rebounds[[#This Row],[10+]]</f>
        <v>3.3600000000000001E-3</v>
      </c>
      <c r="AA7" s="5">
        <f>Rebounds[[#This Row],[10+]]-Rebounds[[#This Row],[11+]]</f>
        <v>6.8000000000000005E-4</v>
      </c>
      <c r="AB7" s="5">
        <f>Rebounds[[#This Row],[11+]]-Rebounds[[#This Row],[12+]]</f>
        <v>1.1E-4</v>
      </c>
      <c r="AC7" s="5">
        <f>Rebounds[[#This Row],[12+]]-Rebounds[[#This Row],[13+]]</f>
        <v>0</v>
      </c>
      <c r="AD7" s="5">
        <f>Rebounds[[#This Row],[13+]]-Rebounds[[#This Row],[14+]]</f>
        <v>0</v>
      </c>
    </row>
    <row r="8" spans="1:35" x14ac:dyDescent="0.25">
      <c r="A8" s="10">
        <v>22400717</v>
      </c>
      <c r="B8" s="13" t="s">
        <v>90</v>
      </c>
      <c r="C8" s="13" t="s">
        <v>91</v>
      </c>
      <c r="D8" s="11">
        <v>0.79166666666666663</v>
      </c>
      <c r="E8" s="6" t="str">
        <f>HYPERLINK("https://www.nba.com/stats/player/1631260/boxscores-traditional", "AJ Green")</f>
        <v>AJ Green</v>
      </c>
      <c r="F8">
        <v>3</v>
      </c>
      <c r="G8" s="4">
        <v>1.4139999999999999</v>
      </c>
      <c r="H8" s="3">
        <v>0.5</v>
      </c>
      <c r="I8" s="3">
        <v>0.23885000000000001</v>
      </c>
      <c r="J8" s="3">
        <v>7.9269999999999993E-2</v>
      </c>
      <c r="K8" s="3">
        <v>1.7000000000000001E-2</v>
      </c>
      <c r="L8" s="3">
        <v>2.33E-3</v>
      </c>
      <c r="M8" s="3">
        <v>2.0000000000000001E-4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5">
        <f>Rebounds[[#This Row],[3+]]-Rebounds[[#This Row],[4+]]</f>
        <v>0.26114999999999999</v>
      </c>
      <c r="U8" s="5">
        <f>Rebounds[[#This Row],[4+]]-Rebounds[[#This Row],[5+]]</f>
        <v>0.15958</v>
      </c>
      <c r="V8" s="5">
        <f>Rebounds[[#This Row],[5+]]-Rebounds[[#This Row],[6+]]</f>
        <v>6.2269999999999992E-2</v>
      </c>
      <c r="W8" s="5">
        <f>Rebounds[[#This Row],[6+]]-Rebounds[[#This Row],[7+]]</f>
        <v>1.4670000000000001E-2</v>
      </c>
      <c r="X8" s="5">
        <f>Rebounds[[#This Row],[7+]]-Rebounds[[#This Row],[8+]]</f>
        <v>2.1299999999999999E-3</v>
      </c>
      <c r="Y8" s="5">
        <f>Rebounds[[#This Row],[8+]]-Rebounds[[#This Row],[9+]]</f>
        <v>2.0000000000000001E-4</v>
      </c>
      <c r="Z8" s="5">
        <f>Rebounds[[#This Row],[9+]]-Rebounds[[#This Row],[10+]]</f>
        <v>0</v>
      </c>
      <c r="AA8" s="5">
        <f>Rebounds[[#This Row],[10+]]-Rebounds[[#This Row],[11+]]</f>
        <v>0</v>
      </c>
      <c r="AB8" s="5">
        <f>Rebounds[[#This Row],[11+]]-Rebounds[[#This Row],[12+]]</f>
        <v>0</v>
      </c>
      <c r="AC8" s="5">
        <f>Rebounds[[#This Row],[12+]]-Rebounds[[#This Row],[13+]]</f>
        <v>0</v>
      </c>
      <c r="AD8" s="5">
        <f>Rebounds[[#This Row],[13+]]-Rebounds[[#This Row],[14+]]</f>
        <v>0</v>
      </c>
    </row>
    <row r="9" spans="1:35" x14ac:dyDescent="0.25">
      <c r="A9" s="10">
        <v>22400717</v>
      </c>
      <c r="B9" s="13" t="s">
        <v>91</v>
      </c>
      <c r="C9" s="13" t="s">
        <v>90</v>
      </c>
      <c r="D9" s="11">
        <v>0.79166666666666663</v>
      </c>
      <c r="E9" s="6" t="str">
        <f>HYPERLINK("https://www.nba.com/stats/player/1628970/boxscores-traditional", "Miles Bridges")</f>
        <v>Miles Bridges</v>
      </c>
      <c r="F9">
        <v>10.4</v>
      </c>
      <c r="G9" s="4">
        <v>1.855</v>
      </c>
      <c r="H9" s="3">
        <v>0.99997000000000003</v>
      </c>
      <c r="I9" s="3">
        <v>0.99972000000000005</v>
      </c>
      <c r="J9" s="3">
        <v>0.99819000000000002</v>
      </c>
      <c r="K9" s="3">
        <v>0.99111000000000005</v>
      </c>
      <c r="L9" s="3">
        <v>0.96638000000000002</v>
      </c>
      <c r="M9" s="3">
        <v>0.90146999999999999</v>
      </c>
      <c r="N9" s="3">
        <v>0.77337</v>
      </c>
      <c r="O9" s="3">
        <v>0.58706000000000003</v>
      </c>
      <c r="P9" s="3">
        <v>0.37447999999999998</v>
      </c>
      <c r="Q9" s="3">
        <v>0.19489000000000001</v>
      </c>
      <c r="R9" s="3">
        <v>8.0759999999999998E-2</v>
      </c>
      <c r="S9" s="3">
        <v>2.6190000000000001E-2</v>
      </c>
      <c r="T9" s="5">
        <f>Rebounds[[#This Row],[3+]]-Rebounds[[#This Row],[4+]]</f>
        <v>2.4999999999997247E-4</v>
      </c>
      <c r="U9" s="5">
        <f>Rebounds[[#This Row],[4+]]-Rebounds[[#This Row],[5+]]</f>
        <v>1.5300000000000313E-3</v>
      </c>
      <c r="V9" s="5">
        <f>Rebounds[[#This Row],[5+]]-Rebounds[[#This Row],[6+]]</f>
        <v>7.0799999999999752E-3</v>
      </c>
      <c r="W9" s="5">
        <f>Rebounds[[#This Row],[6+]]-Rebounds[[#This Row],[7+]]</f>
        <v>2.473000000000003E-2</v>
      </c>
      <c r="X9" s="5">
        <f>Rebounds[[#This Row],[7+]]-Rebounds[[#This Row],[8+]]</f>
        <v>6.4910000000000023E-2</v>
      </c>
      <c r="Y9" s="5">
        <f>Rebounds[[#This Row],[8+]]-Rebounds[[#This Row],[9+]]</f>
        <v>0.12809999999999999</v>
      </c>
      <c r="Z9" s="5">
        <f>Rebounds[[#This Row],[9+]]-Rebounds[[#This Row],[10+]]</f>
        <v>0.18630999999999998</v>
      </c>
      <c r="AA9" s="5">
        <f>Rebounds[[#This Row],[10+]]-Rebounds[[#This Row],[11+]]</f>
        <v>0.21258000000000005</v>
      </c>
      <c r="AB9" s="5">
        <f>Rebounds[[#This Row],[11+]]-Rebounds[[#This Row],[12+]]</f>
        <v>0.17958999999999997</v>
      </c>
      <c r="AC9" s="5">
        <f>Rebounds[[#This Row],[12+]]-Rebounds[[#This Row],[13+]]</f>
        <v>0.11413000000000001</v>
      </c>
      <c r="AD9" s="5">
        <f>Rebounds[[#This Row],[13+]]-Rebounds[[#This Row],[14+]]</f>
        <v>5.4569999999999994E-2</v>
      </c>
    </row>
    <row r="10" spans="1:35" x14ac:dyDescent="0.25">
      <c r="A10" s="10">
        <v>22400717</v>
      </c>
      <c r="B10" s="13" t="s">
        <v>91</v>
      </c>
      <c r="C10" s="13" t="s">
        <v>90</v>
      </c>
      <c r="D10" s="11">
        <v>0.79166666666666663</v>
      </c>
      <c r="E10" s="6" t="str">
        <f>HYPERLINK("https://www.nba.com/stats/player/1631109/boxscores-traditional", "Mark Williams")</f>
        <v>Mark Williams</v>
      </c>
      <c r="F10">
        <v>11</v>
      </c>
      <c r="G10" s="4">
        <v>2.8980000000000001</v>
      </c>
      <c r="H10" s="3">
        <v>0.99711000000000005</v>
      </c>
      <c r="I10" s="3">
        <v>0.99224000000000001</v>
      </c>
      <c r="J10" s="3">
        <v>0.98077000000000003</v>
      </c>
      <c r="K10" s="3">
        <v>0.95818000000000003</v>
      </c>
      <c r="L10" s="3">
        <v>0.91620999999999997</v>
      </c>
      <c r="M10" s="3">
        <v>0.85082999999999998</v>
      </c>
      <c r="N10" s="3">
        <v>0.75490000000000002</v>
      </c>
      <c r="O10" s="3">
        <v>0.63683000000000001</v>
      </c>
      <c r="P10" s="3">
        <v>0.5</v>
      </c>
      <c r="Q10" s="3">
        <v>0.36316999999999999</v>
      </c>
      <c r="R10" s="3">
        <v>0.24510000000000001</v>
      </c>
      <c r="S10" s="3">
        <v>0.14917</v>
      </c>
      <c r="T10" s="5">
        <f>Rebounds[[#This Row],[3+]]-Rebounds[[#This Row],[4+]]</f>
        <v>4.870000000000041E-3</v>
      </c>
      <c r="U10" s="5">
        <f>Rebounds[[#This Row],[4+]]-Rebounds[[#This Row],[5+]]</f>
        <v>1.146999999999998E-2</v>
      </c>
      <c r="V10" s="5">
        <f>Rebounds[[#This Row],[5+]]-Rebounds[[#This Row],[6+]]</f>
        <v>2.2589999999999999E-2</v>
      </c>
      <c r="W10" s="5">
        <f>Rebounds[[#This Row],[6+]]-Rebounds[[#This Row],[7+]]</f>
        <v>4.1970000000000063E-2</v>
      </c>
      <c r="X10" s="5">
        <f>Rebounds[[#This Row],[7+]]-Rebounds[[#This Row],[8+]]</f>
        <v>6.5379999999999994E-2</v>
      </c>
      <c r="Y10" s="5">
        <f>Rebounds[[#This Row],[8+]]-Rebounds[[#This Row],[9+]]</f>
        <v>9.592999999999996E-2</v>
      </c>
      <c r="Z10" s="5">
        <f>Rebounds[[#This Row],[9+]]-Rebounds[[#This Row],[10+]]</f>
        <v>0.11807000000000001</v>
      </c>
      <c r="AA10" s="5">
        <f>Rebounds[[#This Row],[10+]]-Rebounds[[#This Row],[11+]]</f>
        <v>0.13683000000000001</v>
      </c>
      <c r="AB10" s="5">
        <f>Rebounds[[#This Row],[11+]]-Rebounds[[#This Row],[12+]]</f>
        <v>0.13683000000000001</v>
      </c>
      <c r="AC10" s="5">
        <f>Rebounds[[#This Row],[12+]]-Rebounds[[#This Row],[13+]]</f>
        <v>0.11806999999999998</v>
      </c>
      <c r="AD10" s="5">
        <f>Rebounds[[#This Row],[13+]]-Rebounds[[#This Row],[14+]]</f>
        <v>9.5930000000000015E-2</v>
      </c>
      <c r="AE10" s="5"/>
      <c r="AF10" s="5"/>
      <c r="AG10" s="5"/>
      <c r="AH10" s="5"/>
      <c r="AI10" s="5"/>
    </row>
    <row r="11" spans="1:35" x14ac:dyDescent="0.25">
      <c r="A11" s="10">
        <v>22400717</v>
      </c>
      <c r="B11" s="13" t="s">
        <v>91</v>
      </c>
      <c r="C11" s="13" t="s">
        <v>90</v>
      </c>
      <c r="D11" s="11">
        <v>0.79166666666666663</v>
      </c>
      <c r="E11" s="6" t="str">
        <f>HYPERLINK("https://www.nba.com/stats/player/1629684/boxscores-traditional", "Grant Williams")</f>
        <v>Grant Williams</v>
      </c>
      <c r="F11">
        <v>6.6</v>
      </c>
      <c r="G11" s="4">
        <v>1.96</v>
      </c>
      <c r="H11" s="3">
        <v>0.96711999999999998</v>
      </c>
      <c r="I11" s="3">
        <v>0.90824000000000005</v>
      </c>
      <c r="J11" s="3">
        <v>0.79388999999999998</v>
      </c>
      <c r="K11" s="3">
        <v>0.62172000000000005</v>
      </c>
      <c r="L11" s="3">
        <v>0.42074</v>
      </c>
      <c r="M11" s="3">
        <v>0.23885000000000001</v>
      </c>
      <c r="N11" s="3">
        <v>0.11123</v>
      </c>
      <c r="O11" s="3">
        <v>4.1820000000000003E-2</v>
      </c>
      <c r="P11" s="3">
        <v>1.255E-2</v>
      </c>
      <c r="Q11" s="3">
        <v>2.8900000000000002E-3</v>
      </c>
      <c r="R11" s="3">
        <v>5.4000000000000001E-4</v>
      </c>
      <c r="S11" s="3">
        <v>8.0000000000000007E-5</v>
      </c>
      <c r="T11" s="5">
        <f>Rebounds[[#This Row],[3+]]-Rebounds[[#This Row],[4+]]</f>
        <v>5.8879999999999932E-2</v>
      </c>
      <c r="U11" s="5">
        <f>Rebounds[[#This Row],[4+]]-Rebounds[[#This Row],[5+]]</f>
        <v>0.11435000000000006</v>
      </c>
      <c r="V11" s="5">
        <f>Rebounds[[#This Row],[5+]]-Rebounds[[#This Row],[6+]]</f>
        <v>0.17216999999999993</v>
      </c>
      <c r="W11" s="5">
        <f>Rebounds[[#This Row],[6+]]-Rebounds[[#This Row],[7+]]</f>
        <v>0.20098000000000005</v>
      </c>
      <c r="X11" s="5">
        <f>Rebounds[[#This Row],[7+]]-Rebounds[[#This Row],[8+]]</f>
        <v>0.18189</v>
      </c>
      <c r="Y11" s="5">
        <f>Rebounds[[#This Row],[8+]]-Rebounds[[#This Row],[9+]]</f>
        <v>0.12762000000000001</v>
      </c>
      <c r="Z11" s="5">
        <f>Rebounds[[#This Row],[9+]]-Rebounds[[#This Row],[10+]]</f>
        <v>6.9409999999999999E-2</v>
      </c>
      <c r="AA11" s="5">
        <f>Rebounds[[#This Row],[10+]]-Rebounds[[#This Row],[11+]]</f>
        <v>2.9270000000000004E-2</v>
      </c>
      <c r="AB11" s="5">
        <f>Rebounds[[#This Row],[11+]]-Rebounds[[#This Row],[12+]]</f>
        <v>9.6600000000000002E-3</v>
      </c>
      <c r="AC11" s="5">
        <f>Rebounds[[#This Row],[12+]]-Rebounds[[#This Row],[13+]]</f>
        <v>2.3500000000000001E-3</v>
      </c>
      <c r="AD11" s="5">
        <f>Rebounds[[#This Row],[13+]]-Rebounds[[#This Row],[14+]]</f>
        <v>4.6000000000000001E-4</v>
      </c>
    </row>
    <row r="12" spans="1:35" x14ac:dyDescent="0.25">
      <c r="A12" s="10">
        <v>22400717</v>
      </c>
      <c r="B12" s="13" t="s">
        <v>91</v>
      </c>
      <c r="C12" s="13" t="s">
        <v>90</v>
      </c>
      <c r="D12" s="11">
        <v>0.79166666666666663</v>
      </c>
      <c r="E12" s="6" t="str">
        <f>HYPERLINK("https://www.nba.com/stats/player/1631217/boxscores-traditional", "Moussa Diabaté")</f>
        <v>Moussa Diabaté</v>
      </c>
      <c r="F12">
        <v>8</v>
      </c>
      <c r="G12" s="4">
        <v>3.286</v>
      </c>
      <c r="H12" s="3">
        <v>0.93574000000000002</v>
      </c>
      <c r="I12" s="3">
        <v>0.88876999999999995</v>
      </c>
      <c r="J12" s="3">
        <v>0.81859000000000004</v>
      </c>
      <c r="K12" s="3">
        <v>0.72907</v>
      </c>
      <c r="L12" s="3">
        <v>0.61790999999999996</v>
      </c>
      <c r="M12" s="3">
        <v>0.5</v>
      </c>
      <c r="N12" s="3">
        <v>0.38208999999999999</v>
      </c>
      <c r="O12" s="3">
        <v>0.27093</v>
      </c>
      <c r="P12" s="3">
        <v>0.18140999999999999</v>
      </c>
      <c r="Q12" s="3">
        <v>0.11123</v>
      </c>
      <c r="R12" s="3">
        <v>6.4259999999999998E-2</v>
      </c>
      <c r="S12" s="3">
        <v>3.3619999999999997E-2</v>
      </c>
      <c r="T12" s="5">
        <f>Rebounds[[#This Row],[3+]]-Rebounds[[#This Row],[4+]]</f>
        <v>4.6970000000000067E-2</v>
      </c>
      <c r="U12" s="5">
        <f>Rebounds[[#This Row],[4+]]-Rebounds[[#This Row],[5+]]</f>
        <v>7.0179999999999909E-2</v>
      </c>
      <c r="V12" s="5">
        <f>Rebounds[[#This Row],[5+]]-Rebounds[[#This Row],[6+]]</f>
        <v>8.9520000000000044E-2</v>
      </c>
      <c r="W12" s="5">
        <f>Rebounds[[#This Row],[6+]]-Rebounds[[#This Row],[7+]]</f>
        <v>0.11116000000000004</v>
      </c>
      <c r="X12" s="5">
        <f>Rebounds[[#This Row],[7+]]-Rebounds[[#This Row],[8+]]</f>
        <v>0.11790999999999996</v>
      </c>
      <c r="Y12" s="5">
        <f>Rebounds[[#This Row],[8+]]-Rebounds[[#This Row],[9+]]</f>
        <v>0.11791000000000001</v>
      </c>
      <c r="Z12" s="5">
        <f>Rebounds[[#This Row],[9+]]-Rebounds[[#This Row],[10+]]</f>
        <v>0.11115999999999998</v>
      </c>
      <c r="AA12" s="5">
        <f>Rebounds[[#This Row],[10+]]-Rebounds[[#This Row],[11+]]</f>
        <v>8.9520000000000016E-2</v>
      </c>
      <c r="AB12" s="5">
        <f>Rebounds[[#This Row],[11+]]-Rebounds[[#This Row],[12+]]</f>
        <v>7.0179999999999992E-2</v>
      </c>
      <c r="AC12" s="5">
        <f>Rebounds[[#This Row],[12+]]-Rebounds[[#This Row],[13+]]</f>
        <v>4.6969999999999998E-2</v>
      </c>
      <c r="AD12" s="5">
        <f>Rebounds[[#This Row],[13+]]-Rebounds[[#This Row],[14+]]</f>
        <v>3.0640000000000001E-2</v>
      </c>
    </row>
    <row r="13" spans="1:35" x14ac:dyDescent="0.25">
      <c r="A13" s="10">
        <v>22400717</v>
      </c>
      <c r="B13" s="13" t="s">
        <v>91</v>
      </c>
      <c r="C13" s="13" t="s">
        <v>90</v>
      </c>
      <c r="D13" s="11">
        <v>0.79166666666666663</v>
      </c>
      <c r="E13" s="6" t="str">
        <f>HYPERLINK("https://www.nba.com/stats/player/1630163/boxscores-traditional", "LaMelo Ball")</f>
        <v>LaMelo Ball</v>
      </c>
      <c r="F13">
        <v>5.4</v>
      </c>
      <c r="G13" s="4">
        <v>2.4169999999999998</v>
      </c>
      <c r="H13" s="3">
        <v>0.83891000000000004</v>
      </c>
      <c r="I13" s="3">
        <v>0.71904000000000001</v>
      </c>
      <c r="J13" s="3">
        <v>0.56749000000000005</v>
      </c>
      <c r="K13" s="3">
        <v>0.40128999999999998</v>
      </c>
      <c r="L13" s="3">
        <v>0.25463000000000002</v>
      </c>
      <c r="M13" s="3">
        <v>0.14007</v>
      </c>
      <c r="N13" s="3">
        <v>6.8110000000000004E-2</v>
      </c>
      <c r="O13" s="3">
        <v>2.8719999999999999E-2</v>
      </c>
      <c r="P13" s="3">
        <v>1.017E-2</v>
      </c>
      <c r="Q13" s="3">
        <v>3.1700000000000001E-3</v>
      </c>
      <c r="R13" s="3">
        <v>8.4000000000000003E-4</v>
      </c>
      <c r="S13" s="3">
        <v>1.9000000000000001E-4</v>
      </c>
      <c r="T13" s="5">
        <f>Rebounds[[#This Row],[3+]]-Rebounds[[#This Row],[4+]]</f>
        <v>0.11987000000000003</v>
      </c>
      <c r="U13" s="5">
        <f>Rebounds[[#This Row],[4+]]-Rebounds[[#This Row],[5+]]</f>
        <v>0.15154999999999996</v>
      </c>
      <c r="V13" s="5">
        <f>Rebounds[[#This Row],[5+]]-Rebounds[[#This Row],[6+]]</f>
        <v>0.16620000000000007</v>
      </c>
      <c r="W13" s="5">
        <f>Rebounds[[#This Row],[6+]]-Rebounds[[#This Row],[7+]]</f>
        <v>0.14665999999999996</v>
      </c>
      <c r="X13" s="5">
        <f>Rebounds[[#This Row],[7+]]-Rebounds[[#This Row],[8+]]</f>
        <v>0.11456000000000002</v>
      </c>
      <c r="Y13" s="5">
        <f>Rebounds[[#This Row],[8+]]-Rebounds[[#This Row],[9+]]</f>
        <v>7.1959999999999996E-2</v>
      </c>
      <c r="Z13" s="5">
        <f>Rebounds[[#This Row],[9+]]-Rebounds[[#This Row],[10+]]</f>
        <v>3.9390000000000008E-2</v>
      </c>
      <c r="AA13" s="5">
        <f>Rebounds[[#This Row],[10+]]-Rebounds[[#This Row],[11+]]</f>
        <v>1.8549999999999997E-2</v>
      </c>
      <c r="AB13" s="5">
        <f>Rebounds[[#This Row],[11+]]-Rebounds[[#This Row],[12+]]</f>
        <v>7.0000000000000001E-3</v>
      </c>
      <c r="AC13" s="5">
        <f>Rebounds[[#This Row],[12+]]-Rebounds[[#This Row],[13+]]</f>
        <v>2.33E-3</v>
      </c>
      <c r="AD13" s="5">
        <f>Rebounds[[#This Row],[13+]]-Rebounds[[#This Row],[14+]]</f>
        <v>6.4999999999999997E-4</v>
      </c>
    </row>
    <row r="14" spans="1:35" x14ac:dyDescent="0.25">
      <c r="A14" s="10">
        <v>22400717</v>
      </c>
      <c r="B14" s="13" t="s">
        <v>91</v>
      </c>
      <c r="C14" s="13" t="s">
        <v>90</v>
      </c>
      <c r="D14" s="11">
        <v>0.79166666666666663</v>
      </c>
      <c r="E14" s="6" t="str">
        <f>HYPERLINK("https://www.nba.com/stats/player/1642354/boxscores-traditional", "KJ Simpson")</f>
        <v>KJ Simpson</v>
      </c>
      <c r="F14">
        <v>3.8</v>
      </c>
      <c r="G14" s="4">
        <v>1.72</v>
      </c>
      <c r="H14" s="3">
        <v>0.68081999999999998</v>
      </c>
      <c r="I14" s="3">
        <v>0.45223999999999998</v>
      </c>
      <c r="J14" s="3">
        <v>0.24196000000000001</v>
      </c>
      <c r="K14" s="3">
        <v>0.10027</v>
      </c>
      <c r="L14" s="3">
        <v>3.1440000000000003E-2</v>
      </c>
      <c r="M14" s="3">
        <v>7.3400000000000002E-3</v>
      </c>
      <c r="N14" s="3">
        <v>1.2600000000000001E-3</v>
      </c>
      <c r="O14" s="3">
        <v>1.6000000000000001E-4</v>
      </c>
      <c r="P14" s="3">
        <v>0</v>
      </c>
      <c r="Q14" s="3">
        <v>0</v>
      </c>
      <c r="R14" s="3">
        <v>0</v>
      </c>
      <c r="S14" s="3">
        <v>0</v>
      </c>
      <c r="T14" s="5">
        <f>Rebounds[[#This Row],[3+]]-Rebounds[[#This Row],[4+]]</f>
        <v>0.22858000000000001</v>
      </c>
      <c r="U14" s="5">
        <f>Rebounds[[#This Row],[4+]]-Rebounds[[#This Row],[5+]]</f>
        <v>0.21027999999999997</v>
      </c>
      <c r="V14" s="5">
        <f>Rebounds[[#This Row],[5+]]-Rebounds[[#This Row],[6+]]</f>
        <v>0.14169000000000001</v>
      </c>
      <c r="W14" s="5">
        <f>Rebounds[[#This Row],[6+]]-Rebounds[[#This Row],[7+]]</f>
        <v>6.8830000000000002E-2</v>
      </c>
      <c r="X14" s="5">
        <f>Rebounds[[#This Row],[7+]]-Rebounds[[#This Row],[8+]]</f>
        <v>2.4100000000000003E-2</v>
      </c>
      <c r="Y14" s="5">
        <f>Rebounds[[#This Row],[8+]]-Rebounds[[#This Row],[9+]]</f>
        <v>6.0800000000000003E-3</v>
      </c>
      <c r="Z14" s="5">
        <f>Rebounds[[#This Row],[9+]]-Rebounds[[#This Row],[10+]]</f>
        <v>1.1000000000000001E-3</v>
      </c>
      <c r="AA14" s="5">
        <f>Rebounds[[#This Row],[10+]]-Rebounds[[#This Row],[11+]]</f>
        <v>1.6000000000000001E-4</v>
      </c>
      <c r="AB14" s="5">
        <f>Rebounds[[#This Row],[11+]]-Rebounds[[#This Row],[12+]]</f>
        <v>0</v>
      </c>
      <c r="AC14" s="5">
        <f>Rebounds[[#This Row],[12+]]-Rebounds[[#This Row],[13+]]</f>
        <v>0</v>
      </c>
      <c r="AD14" s="5">
        <f>Rebounds[[#This Row],[13+]]-Rebounds[[#This Row],[14+]]</f>
        <v>0</v>
      </c>
    </row>
    <row r="15" spans="1:35" x14ac:dyDescent="0.25">
      <c r="A15" s="10">
        <v>22400717</v>
      </c>
      <c r="B15" s="13" t="s">
        <v>91</v>
      </c>
      <c r="C15" s="13" t="s">
        <v>90</v>
      </c>
      <c r="D15" s="11">
        <v>0.79166666666666663</v>
      </c>
      <c r="E15" s="6" t="str">
        <f>HYPERLINK("https://www.nba.com/stats/player/1641706/boxscores-traditional", "Brandon Miller")</f>
        <v>Brandon Miller</v>
      </c>
      <c r="F15">
        <v>3.4</v>
      </c>
      <c r="G15" s="4">
        <v>1.02</v>
      </c>
      <c r="H15" s="3">
        <v>0.65173000000000003</v>
      </c>
      <c r="I15" s="3">
        <v>0.27760000000000001</v>
      </c>
      <c r="J15" s="3">
        <v>5.8209999999999998E-2</v>
      </c>
      <c r="K15" s="3">
        <v>5.3899999999999998E-3</v>
      </c>
      <c r="L15" s="3">
        <v>2.1000000000000001E-4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5">
        <f>Rebounds[[#This Row],[3+]]-Rebounds[[#This Row],[4+]]</f>
        <v>0.37413000000000002</v>
      </c>
      <c r="U15" s="5">
        <f>Rebounds[[#This Row],[4+]]-Rebounds[[#This Row],[5+]]</f>
        <v>0.21939000000000003</v>
      </c>
      <c r="V15" s="5">
        <f>Rebounds[[#This Row],[5+]]-Rebounds[[#This Row],[6+]]</f>
        <v>5.2819999999999999E-2</v>
      </c>
      <c r="W15" s="5">
        <f>Rebounds[[#This Row],[6+]]-Rebounds[[#This Row],[7+]]</f>
        <v>5.1799999999999997E-3</v>
      </c>
      <c r="X15" s="5">
        <f>Rebounds[[#This Row],[7+]]-Rebounds[[#This Row],[8+]]</f>
        <v>2.1000000000000001E-4</v>
      </c>
      <c r="Y15" s="5">
        <f>Rebounds[[#This Row],[8+]]-Rebounds[[#This Row],[9+]]</f>
        <v>0</v>
      </c>
      <c r="Z15" s="5">
        <f>Rebounds[[#This Row],[9+]]-Rebounds[[#This Row],[10+]]</f>
        <v>0</v>
      </c>
      <c r="AA15" s="5">
        <f>Rebounds[[#This Row],[10+]]-Rebounds[[#This Row],[11+]]</f>
        <v>0</v>
      </c>
      <c r="AB15" s="5">
        <f>Rebounds[[#This Row],[11+]]-Rebounds[[#This Row],[12+]]</f>
        <v>0</v>
      </c>
      <c r="AC15" s="5">
        <f>Rebounds[[#This Row],[12+]]-Rebounds[[#This Row],[13+]]</f>
        <v>0</v>
      </c>
      <c r="AD15" s="5">
        <f>Rebounds[[#This Row],[13+]]-Rebounds[[#This Row],[14+]]</f>
        <v>0</v>
      </c>
    </row>
    <row r="16" spans="1:35" x14ac:dyDescent="0.25">
      <c r="A16" s="10">
        <v>22400717</v>
      </c>
      <c r="B16" s="13" t="s">
        <v>91</v>
      </c>
      <c r="C16" s="13" t="s">
        <v>90</v>
      </c>
      <c r="D16" s="11">
        <v>0.79166666666666663</v>
      </c>
      <c r="E16" s="6" t="str">
        <f>HYPERLINK("https://www.nba.com/stats/player/1629006/boxscores-traditional", "Josh Okogie")</f>
        <v>Josh Okogie</v>
      </c>
      <c r="F16">
        <v>4</v>
      </c>
      <c r="G16" s="4">
        <v>3.0979999999999999</v>
      </c>
      <c r="H16" s="3">
        <v>0.62551999999999996</v>
      </c>
      <c r="I16" s="3">
        <v>0.5</v>
      </c>
      <c r="J16" s="3">
        <v>0.37447999999999998</v>
      </c>
      <c r="K16" s="3">
        <v>0.25785000000000002</v>
      </c>
      <c r="L16" s="3">
        <v>0.16602</v>
      </c>
      <c r="M16" s="3">
        <v>9.8530000000000006E-2</v>
      </c>
      <c r="N16" s="3">
        <v>5.3699999999999998E-2</v>
      </c>
      <c r="O16" s="3">
        <v>2.6190000000000001E-2</v>
      </c>
      <c r="P16" s="3">
        <v>1.191E-2</v>
      </c>
      <c r="Q16" s="3">
        <v>4.9399999999999999E-3</v>
      </c>
      <c r="R16" s="3">
        <v>1.81E-3</v>
      </c>
      <c r="S16" s="3">
        <v>6.2E-4</v>
      </c>
      <c r="T16" s="5">
        <f>Rebounds[[#This Row],[3+]]-Rebounds[[#This Row],[4+]]</f>
        <v>0.12551999999999996</v>
      </c>
      <c r="U16" s="5">
        <f>Rebounds[[#This Row],[4+]]-Rebounds[[#This Row],[5+]]</f>
        <v>0.12552000000000002</v>
      </c>
      <c r="V16" s="5">
        <f>Rebounds[[#This Row],[5+]]-Rebounds[[#This Row],[6+]]</f>
        <v>0.11662999999999996</v>
      </c>
      <c r="W16" s="5">
        <f>Rebounds[[#This Row],[6+]]-Rebounds[[#This Row],[7+]]</f>
        <v>9.1830000000000023E-2</v>
      </c>
      <c r="X16" s="5">
        <f>Rebounds[[#This Row],[7+]]-Rebounds[[#This Row],[8+]]</f>
        <v>6.7489999999999994E-2</v>
      </c>
      <c r="Y16" s="5">
        <f>Rebounds[[#This Row],[8+]]-Rebounds[[#This Row],[9+]]</f>
        <v>4.4830000000000009E-2</v>
      </c>
      <c r="Z16" s="5">
        <f>Rebounds[[#This Row],[9+]]-Rebounds[[#This Row],[10+]]</f>
        <v>2.7509999999999996E-2</v>
      </c>
      <c r="AA16" s="5">
        <f>Rebounds[[#This Row],[10+]]-Rebounds[[#This Row],[11+]]</f>
        <v>1.4280000000000001E-2</v>
      </c>
      <c r="AB16" s="5">
        <f>Rebounds[[#This Row],[11+]]-Rebounds[[#This Row],[12+]]</f>
        <v>6.9700000000000005E-3</v>
      </c>
      <c r="AC16" s="5">
        <f>Rebounds[[#This Row],[12+]]-Rebounds[[#This Row],[13+]]</f>
        <v>3.13E-3</v>
      </c>
      <c r="AD16" s="5">
        <f>Rebounds[[#This Row],[13+]]-Rebounds[[#This Row],[14+]]</f>
        <v>1.1900000000000001E-3</v>
      </c>
    </row>
    <row r="17" spans="1:30" x14ac:dyDescent="0.25">
      <c r="A17" s="10">
        <v>22400717</v>
      </c>
      <c r="B17" s="13" t="s">
        <v>91</v>
      </c>
      <c r="C17" s="13" t="s">
        <v>90</v>
      </c>
      <c r="D17" s="11">
        <v>0.79166666666666663</v>
      </c>
      <c r="E17" s="6" t="str">
        <f>HYPERLINK("https://www.nba.com/stats/player/203995/boxscores-traditional", "Vasilije Micic")</f>
        <v>Vasilije Micic</v>
      </c>
      <c r="F17">
        <v>3.4</v>
      </c>
      <c r="G17" s="4">
        <v>1.855</v>
      </c>
      <c r="H17" s="3">
        <v>0.58706000000000003</v>
      </c>
      <c r="I17" s="3">
        <v>0.37447999999999998</v>
      </c>
      <c r="J17" s="3">
        <v>0.19489000000000001</v>
      </c>
      <c r="K17" s="3">
        <v>8.0759999999999998E-2</v>
      </c>
      <c r="L17" s="3">
        <v>2.6190000000000001E-2</v>
      </c>
      <c r="M17" s="3">
        <v>6.5700000000000003E-3</v>
      </c>
      <c r="N17" s="3">
        <v>1.2600000000000001E-3</v>
      </c>
      <c r="O17" s="3">
        <v>1.9000000000000001E-4</v>
      </c>
      <c r="P17" s="3">
        <v>0</v>
      </c>
      <c r="Q17" s="3">
        <v>0</v>
      </c>
      <c r="R17" s="3">
        <v>0</v>
      </c>
      <c r="S17" s="3">
        <v>0</v>
      </c>
      <c r="T17" s="5">
        <f>Rebounds[[#This Row],[3+]]-Rebounds[[#This Row],[4+]]</f>
        <v>0.21258000000000005</v>
      </c>
      <c r="U17" s="5">
        <f>Rebounds[[#This Row],[4+]]-Rebounds[[#This Row],[5+]]</f>
        <v>0.17958999999999997</v>
      </c>
      <c r="V17" s="5">
        <f>Rebounds[[#This Row],[5+]]-Rebounds[[#This Row],[6+]]</f>
        <v>0.11413000000000001</v>
      </c>
      <c r="W17" s="5">
        <f>Rebounds[[#This Row],[6+]]-Rebounds[[#This Row],[7+]]</f>
        <v>5.4569999999999994E-2</v>
      </c>
      <c r="X17" s="5">
        <f>Rebounds[[#This Row],[7+]]-Rebounds[[#This Row],[8+]]</f>
        <v>1.9620000000000002E-2</v>
      </c>
      <c r="Y17" s="5">
        <f>Rebounds[[#This Row],[8+]]-Rebounds[[#This Row],[9+]]</f>
        <v>5.3100000000000005E-3</v>
      </c>
      <c r="Z17" s="5">
        <f>Rebounds[[#This Row],[9+]]-Rebounds[[#This Row],[10+]]</f>
        <v>1.07E-3</v>
      </c>
      <c r="AA17" s="5">
        <f>Rebounds[[#This Row],[10+]]-Rebounds[[#This Row],[11+]]</f>
        <v>1.9000000000000001E-4</v>
      </c>
      <c r="AB17" s="5">
        <f>Rebounds[[#This Row],[11+]]-Rebounds[[#This Row],[12+]]</f>
        <v>0</v>
      </c>
      <c r="AC17" s="5">
        <f>Rebounds[[#This Row],[12+]]-Rebounds[[#This Row],[13+]]</f>
        <v>0</v>
      </c>
      <c r="AD17" s="5">
        <f>Rebounds[[#This Row],[13+]]-Rebounds[[#This Row],[14+]]</f>
        <v>0</v>
      </c>
    </row>
    <row r="18" spans="1:30" x14ac:dyDescent="0.25">
      <c r="A18" s="10">
        <v>22400717</v>
      </c>
      <c r="B18" s="13" t="s">
        <v>91</v>
      </c>
      <c r="C18" s="13" t="s">
        <v>90</v>
      </c>
      <c r="D18" s="11">
        <v>0.79166666666666663</v>
      </c>
      <c r="E18" s="6" t="str">
        <f>HYPERLINK("https://www.nba.com/stats/player/1628998/boxscores-traditional", "Cody Martin")</f>
        <v>Cody Martin</v>
      </c>
      <c r="F18">
        <v>3.4</v>
      </c>
      <c r="G18" s="4">
        <v>2.0590000000000002</v>
      </c>
      <c r="H18" s="3">
        <v>0.57535000000000003</v>
      </c>
      <c r="I18" s="3">
        <v>0.38590999999999998</v>
      </c>
      <c r="J18" s="3">
        <v>0.2177</v>
      </c>
      <c r="K18" s="3">
        <v>0.10383000000000001</v>
      </c>
      <c r="L18" s="3">
        <v>4.0059999999999998E-2</v>
      </c>
      <c r="M18" s="3">
        <v>1.2869999999999999E-2</v>
      </c>
      <c r="N18" s="3">
        <v>3.2599999999999999E-3</v>
      </c>
      <c r="O18" s="3">
        <v>6.6E-4</v>
      </c>
      <c r="P18" s="3">
        <v>1.1E-4</v>
      </c>
      <c r="Q18" s="3">
        <v>0</v>
      </c>
      <c r="R18" s="3">
        <v>0</v>
      </c>
      <c r="S18" s="3">
        <v>0</v>
      </c>
      <c r="T18" s="5">
        <f>Rebounds[[#This Row],[3+]]-Rebounds[[#This Row],[4+]]</f>
        <v>0.18944000000000005</v>
      </c>
      <c r="U18" s="5">
        <f>Rebounds[[#This Row],[4+]]-Rebounds[[#This Row],[5+]]</f>
        <v>0.16820999999999997</v>
      </c>
      <c r="V18" s="5">
        <f>Rebounds[[#This Row],[5+]]-Rebounds[[#This Row],[6+]]</f>
        <v>0.11387</v>
      </c>
      <c r="W18" s="5">
        <f>Rebounds[[#This Row],[6+]]-Rebounds[[#This Row],[7+]]</f>
        <v>6.3770000000000007E-2</v>
      </c>
      <c r="X18" s="5">
        <f>Rebounds[[#This Row],[7+]]-Rebounds[[#This Row],[8+]]</f>
        <v>2.7189999999999999E-2</v>
      </c>
      <c r="Y18" s="5">
        <f>Rebounds[[#This Row],[8+]]-Rebounds[[#This Row],[9+]]</f>
        <v>9.6100000000000005E-3</v>
      </c>
      <c r="Z18" s="5">
        <f>Rebounds[[#This Row],[9+]]-Rebounds[[#This Row],[10+]]</f>
        <v>2.5999999999999999E-3</v>
      </c>
      <c r="AA18" s="5">
        <f>Rebounds[[#This Row],[10+]]-Rebounds[[#This Row],[11+]]</f>
        <v>5.5000000000000003E-4</v>
      </c>
      <c r="AB18" s="5">
        <f>Rebounds[[#This Row],[11+]]-Rebounds[[#This Row],[12+]]</f>
        <v>1.1E-4</v>
      </c>
      <c r="AC18" s="5">
        <f>Rebounds[[#This Row],[12+]]-Rebounds[[#This Row],[13+]]</f>
        <v>0</v>
      </c>
      <c r="AD18" s="5">
        <f>Rebounds[[#This Row],[13+]]-Rebounds[[#This Row],[14+]]</f>
        <v>0</v>
      </c>
    </row>
    <row r="19" spans="1:30" x14ac:dyDescent="0.25">
      <c r="A19" s="10">
        <v>22400717</v>
      </c>
      <c r="B19" s="13" t="s">
        <v>91</v>
      </c>
      <c r="C19" s="13" t="s">
        <v>90</v>
      </c>
      <c r="D19" s="11">
        <v>0.79166666666666663</v>
      </c>
      <c r="E19" s="6" t="str">
        <f>HYPERLINK("https://www.nba.com/stats/player/1642275/boxscores-traditional", "Tidjane Salaün")</f>
        <v>Tidjane Salaün</v>
      </c>
      <c r="F19">
        <v>3.2</v>
      </c>
      <c r="G19" s="4">
        <v>2.9929999999999999</v>
      </c>
      <c r="H19" s="3">
        <v>0.52790000000000004</v>
      </c>
      <c r="I19" s="3">
        <v>0.39357999999999999</v>
      </c>
      <c r="J19" s="3">
        <v>0.27424999999999999</v>
      </c>
      <c r="K19" s="3">
        <v>0.17360999999999999</v>
      </c>
      <c r="L19" s="3">
        <v>0.10204000000000001</v>
      </c>
      <c r="M19" s="3">
        <v>5.4800000000000001E-2</v>
      </c>
      <c r="N19" s="3">
        <v>2.6190000000000001E-2</v>
      </c>
      <c r="O19" s="3">
        <v>1.1599999999999999E-2</v>
      </c>
      <c r="P19" s="3">
        <v>4.5300000000000002E-3</v>
      </c>
      <c r="Q19" s="3">
        <v>1.64E-3</v>
      </c>
      <c r="R19" s="3">
        <v>5.4000000000000001E-4</v>
      </c>
      <c r="S19" s="3">
        <v>1.4999999999999999E-4</v>
      </c>
      <c r="T19" s="5">
        <f>Rebounds[[#This Row],[3+]]-Rebounds[[#This Row],[4+]]</f>
        <v>0.13432000000000005</v>
      </c>
      <c r="U19" s="5">
        <f>Rebounds[[#This Row],[4+]]-Rebounds[[#This Row],[5+]]</f>
        <v>0.11932999999999999</v>
      </c>
      <c r="V19" s="5">
        <f>Rebounds[[#This Row],[5+]]-Rebounds[[#This Row],[6+]]</f>
        <v>0.10064000000000001</v>
      </c>
      <c r="W19" s="5">
        <f>Rebounds[[#This Row],[6+]]-Rebounds[[#This Row],[7+]]</f>
        <v>7.1569999999999981E-2</v>
      </c>
      <c r="X19" s="5">
        <f>Rebounds[[#This Row],[7+]]-Rebounds[[#This Row],[8+]]</f>
        <v>4.7240000000000004E-2</v>
      </c>
      <c r="Y19" s="5">
        <f>Rebounds[[#This Row],[8+]]-Rebounds[[#This Row],[9+]]</f>
        <v>2.861E-2</v>
      </c>
      <c r="Z19" s="5">
        <f>Rebounds[[#This Row],[9+]]-Rebounds[[#This Row],[10+]]</f>
        <v>1.4590000000000002E-2</v>
      </c>
      <c r="AA19" s="5">
        <f>Rebounds[[#This Row],[10+]]-Rebounds[[#This Row],[11+]]</f>
        <v>7.069999999999999E-3</v>
      </c>
      <c r="AB19" s="5">
        <f>Rebounds[[#This Row],[11+]]-Rebounds[[#This Row],[12+]]</f>
        <v>2.8900000000000002E-3</v>
      </c>
      <c r="AC19" s="5">
        <f>Rebounds[[#This Row],[12+]]-Rebounds[[#This Row],[13+]]</f>
        <v>1.0999999999999998E-3</v>
      </c>
      <c r="AD19" s="5">
        <f>Rebounds[[#This Row],[13+]]-Rebounds[[#This Row],[14+]]</f>
        <v>3.9000000000000005E-4</v>
      </c>
    </row>
    <row r="20" spans="1:30" x14ac:dyDescent="0.25">
      <c r="A20" s="10">
        <v>22400718</v>
      </c>
      <c r="B20" s="13" t="s">
        <v>82</v>
      </c>
      <c r="C20" s="13" t="s">
        <v>92</v>
      </c>
      <c r="D20" s="11">
        <v>0.79166666666666663</v>
      </c>
      <c r="E20" s="6" t="str">
        <f>HYPERLINK("https://www.nba.com/stats/player/1628386/boxscores-traditional", "Jarrett Allen")</f>
        <v>Jarrett Allen</v>
      </c>
      <c r="F20">
        <v>12.6</v>
      </c>
      <c r="G20" s="4">
        <v>3.3820000000000001</v>
      </c>
      <c r="H20" s="3">
        <v>0.99773999999999996</v>
      </c>
      <c r="I20" s="3">
        <v>0.99446000000000001</v>
      </c>
      <c r="J20" s="3">
        <v>0.98777999999999999</v>
      </c>
      <c r="K20" s="3">
        <v>0.97441</v>
      </c>
      <c r="L20" s="3">
        <v>0.95154000000000005</v>
      </c>
      <c r="M20" s="3">
        <v>0.91308999999999996</v>
      </c>
      <c r="N20" s="3">
        <v>0.85543000000000002</v>
      </c>
      <c r="O20" s="3">
        <v>0.77934999999999999</v>
      </c>
      <c r="P20" s="3">
        <v>0.68081999999999998</v>
      </c>
      <c r="Q20" s="3">
        <v>0.57142000000000004</v>
      </c>
      <c r="R20" s="3">
        <v>0.45223999999999998</v>
      </c>
      <c r="S20" s="3">
        <v>0.34089999999999998</v>
      </c>
      <c r="T20" s="5">
        <f>Rebounds[[#This Row],[3+]]-Rebounds[[#This Row],[4+]]</f>
        <v>3.2799999999999496E-3</v>
      </c>
      <c r="U20" s="5">
        <f>Rebounds[[#This Row],[4+]]-Rebounds[[#This Row],[5+]]</f>
        <v>6.6800000000000193E-3</v>
      </c>
      <c r="V20" s="5">
        <f>Rebounds[[#This Row],[5+]]-Rebounds[[#This Row],[6+]]</f>
        <v>1.3369999999999993E-2</v>
      </c>
      <c r="W20" s="5">
        <f>Rebounds[[#This Row],[6+]]-Rebounds[[#This Row],[7+]]</f>
        <v>2.2869999999999946E-2</v>
      </c>
      <c r="X20" s="5">
        <f>Rebounds[[#This Row],[7+]]-Rebounds[[#This Row],[8+]]</f>
        <v>3.8450000000000095E-2</v>
      </c>
      <c r="Y20" s="5">
        <f>Rebounds[[#This Row],[8+]]-Rebounds[[#This Row],[9+]]</f>
        <v>5.7659999999999934E-2</v>
      </c>
      <c r="Z20" s="5">
        <f>Rebounds[[#This Row],[9+]]-Rebounds[[#This Row],[10+]]</f>
        <v>7.6080000000000036E-2</v>
      </c>
      <c r="AA20" s="5">
        <f>Rebounds[[#This Row],[10+]]-Rebounds[[#This Row],[11+]]</f>
        <v>9.8530000000000006E-2</v>
      </c>
      <c r="AB20" s="5">
        <f>Rebounds[[#This Row],[11+]]-Rebounds[[#This Row],[12+]]</f>
        <v>0.10939999999999994</v>
      </c>
      <c r="AC20" s="5">
        <f>Rebounds[[#This Row],[12+]]-Rebounds[[#This Row],[13+]]</f>
        <v>0.11918000000000006</v>
      </c>
      <c r="AD20" s="5">
        <f>Rebounds[[#This Row],[13+]]-Rebounds[[#This Row],[14+]]</f>
        <v>0.11133999999999999</v>
      </c>
    </row>
    <row r="21" spans="1:30" x14ac:dyDescent="0.25">
      <c r="A21" s="10">
        <v>22400718</v>
      </c>
      <c r="B21" s="13" t="s">
        <v>82</v>
      </c>
      <c r="C21" s="13" t="s">
        <v>92</v>
      </c>
      <c r="D21" s="11">
        <v>0.79166666666666663</v>
      </c>
      <c r="E21" s="6" t="str">
        <f>HYPERLINK("https://www.nba.com/stats/player/1630596/boxscores-traditional", "Evan Mobley")</f>
        <v>Evan Mobley</v>
      </c>
      <c r="F21">
        <v>11</v>
      </c>
      <c r="G21" s="4">
        <v>3.5209999999999999</v>
      </c>
      <c r="H21" s="3">
        <v>0.98839999999999995</v>
      </c>
      <c r="I21" s="3">
        <v>0.97670000000000001</v>
      </c>
      <c r="J21" s="3">
        <v>0.95543</v>
      </c>
      <c r="K21" s="3">
        <v>0.92220000000000002</v>
      </c>
      <c r="L21" s="3">
        <v>0.87285999999999997</v>
      </c>
      <c r="M21" s="3">
        <v>0.80234000000000005</v>
      </c>
      <c r="N21" s="3">
        <v>0.71565999999999996</v>
      </c>
      <c r="O21" s="3">
        <v>0.61026000000000002</v>
      </c>
      <c r="P21" s="3">
        <v>0.5</v>
      </c>
      <c r="Q21" s="3">
        <v>0.38973999999999998</v>
      </c>
      <c r="R21" s="3">
        <v>0.28433999999999998</v>
      </c>
      <c r="S21" s="3">
        <v>0.19766</v>
      </c>
      <c r="T21" s="5">
        <f>Rebounds[[#This Row],[3+]]-Rebounds[[#This Row],[4+]]</f>
        <v>1.1699999999999933E-2</v>
      </c>
      <c r="U21" s="5">
        <f>Rebounds[[#This Row],[4+]]-Rebounds[[#This Row],[5+]]</f>
        <v>2.1270000000000011E-2</v>
      </c>
      <c r="V21" s="5">
        <f>Rebounds[[#This Row],[5+]]-Rebounds[[#This Row],[6+]]</f>
        <v>3.3229999999999982E-2</v>
      </c>
      <c r="W21" s="5">
        <f>Rebounds[[#This Row],[6+]]-Rebounds[[#This Row],[7+]]</f>
        <v>4.934000000000005E-2</v>
      </c>
      <c r="X21" s="5">
        <f>Rebounds[[#This Row],[7+]]-Rebounds[[#This Row],[8+]]</f>
        <v>7.0519999999999916E-2</v>
      </c>
      <c r="Y21" s="5">
        <f>Rebounds[[#This Row],[8+]]-Rebounds[[#This Row],[9+]]</f>
        <v>8.668000000000009E-2</v>
      </c>
      <c r="Z21" s="5">
        <f>Rebounds[[#This Row],[9+]]-Rebounds[[#This Row],[10+]]</f>
        <v>0.10539999999999994</v>
      </c>
      <c r="AA21" s="5">
        <f>Rebounds[[#This Row],[10+]]-Rebounds[[#This Row],[11+]]</f>
        <v>0.11026000000000002</v>
      </c>
      <c r="AB21" s="5">
        <f>Rebounds[[#This Row],[11+]]-Rebounds[[#This Row],[12+]]</f>
        <v>0.11026000000000002</v>
      </c>
      <c r="AC21" s="5">
        <f>Rebounds[[#This Row],[12+]]-Rebounds[[#This Row],[13+]]</f>
        <v>0.10539999999999999</v>
      </c>
      <c r="AD21" s="5">
        <f>Rebounds[[#This Row],[13+]]-Rebounds[[#This Row],[14+]]</f>
        <v>8.6679999999999979E-2</v>
      </c>
    </row>
    <row r="22" spans="1:30" x14ac:dyDescent="0.25">
      <c r="A22" s="10">
        <v>22400718</v>
      </c>
      <c r="B22" s="13" t="s">
        <v>82</v>
      </c>
      <c r="C22" s="13" t="s">
        <v>92</v>
      </c>
      <c r="D22" s="11">
        <v>0.79166666666666663</v>
      </c>
      <c r="E22" s="6" t="str">
        <f>HYPERLINK("https://www.nba.com/stats/player/1629622/boxscores-traditional", "Max Strus")</f>
        <v>Max Strus</v>
      </c>
      <c r="F22">
        <v>5</v>
      </c>
      <c r="G22" s="4">
        <v>1.897</v>
      </c>
      <c r="H22" s="3">
        <v>0.85314000000000001</v>
      </c>
      <c r="I22" s="3">
        <v>0.70194000000000001</v>
      </c>
      <c r="J22" s="3">
        <v>0.5</v>
      </c>
      <c r="K22" s="3">
        <v>0.29805999999999999</v>
      </c>
      <c r="L22" s="3">
        <v>0.14685999999999999</v>
      </c>
      <c r="M22" s="3">
        <v>5.7049999999999997E-2</v>
      </c>
      <c r="N22" s="3">
        <v>1.7430000000000001E-2</v>
      </c>
      <c r="O22" s="3">
        <v>4.15E-3</v>
      </c>
      <c r="P22" s="3">
        <v>7.9000000000000001E-4</v>
      </c>
      <c r="Q22" s="3">
        <v>1.1E-4</v>
      </c>
      <c r="R22" s="3">
        <v>0</v>
      </c>
      <c r="S22" s="3">
        <v>0</v>
      </c>
      <c r="T22" s="5">
        <f>Rebounds[[#This Row],[3+]]-Rebounds[[#This Row],[4+]]</f>
        <v>0.1512</v>
      </c>
      <c r="U22" s="5">
        <f>Rebounds[[#This Row],[4+]]-Rebounds[[#This Row],[5+]]</f>
        <v>0.20194000000000001</v>
      </c>
      <c r="V22" s="5">
        <f>Rebounds[[#This Row],[5+]]-Rebounds[[#This Row],[6+]]</f>
        <v>0.20194000000000001</v>
      </c>
      <c r="W22" s="5">
        <f>Rebounds[[#This Row],[6+]]-Rebounds[[#This Row],[7+]]</f>
        <v>0.1512</v>
      </c>
      <c r="X22" s="5">
        <f>Rebounds[[#This Row],[7+]]-Rebounds[[#This Row],[8+]]</f>
        <v>8.9810000000000001E-2</v>
      </c>
      <c r="Y22" s="5">
        <f>Rebounds[[#This Row],[8+]]-Rebounds[[#This Row],[9+]]</f>
        <v>3.9619999999999995E-2</v>
      </c>
      <c r="Z22" s="5">
        <f>Rebounds[[#This Row],[9+]]-Rebounds[[#This Row],[10+]]</f>
        <v>1.328E-2</v>
      </c>
      <c r="AA22" s="5">
        <f>Rebounds[[#This Row],[10+]]-Rebounds[[#This Row],[11+]]</f>
        <v>3.3600000000000001E-3</v>
      </c>
      <c r="AB22" s="5">
        <f>Rebounds[[#This Row],[11+]]-Rebounds[[#This Row],[12+]]</f>
        <v>6.8000000000000005E-4</v>
      </c>
      <c r="AC22" s="5">
        <f>Rebounds[[#This Row],[12+]]-Rebounds[[#This Row],[13+]]</f>
        <v>1.1E-4</v>
      </c>
      <c r="AD22" s="5">
        <f>Rebounds[[#This Row],[13+]]-Rebounds[[#This Row],[14+]]</f>
        <v>0</v>
      </c>
    </row>
    <row r="23" spans="1:30" x14ac:dyDescent="0.25">
      <c r="A23" s="10">
        <v>22400718</v>
      </c>
      <c r="B23" s="13" t="s">
        <v>82</v>
      </c>
      <c r="C23" s="13" t="s">
        <v>92</v>
      </c>
      <c r="D23" s="11">
        <v>0.79166666666666663</v>
      </c>
      <c r="E23" s="6" t="str">
        <f>HYPERLINK("https://www.nba.com/stats/player/1629731/boxscores-traditional", "Dean Wade")</f>
        <v>Dean Wade</v>
      </c>
      <c r="F23">
        <v>5</v>
      </c>
      <c r="G23" s="4">
        <v>1.897</v>
      </c>
      <c r="H23" s="3">
        <v>0.85314000000000001</v>
      </c>
      <c r="I23" s="3">
        <v>0.70194000000000001</v>
      </c>
      <c r="J23" s="3">
        <v>0.5</v>
      </c>
      <c r="K23" s="3">
        <v>0.29805999999999999</v>
      </c>
      <c r="L23" s="3">
        <v>0.14685999999999999</v>
      </c>
      <c r="M23" s="3">
        <v>5.7049999999999997E-2</v>
      </c>
      <c r="N23" s="3">
        <v>1.7430000000000001E-2</v>
      </c>
      <c r="O23" s="3">
        <v>4.15E-3</v>
      </c>
      <c r="P23" s="3">
        <v>7.9000000000000001E-4</v>
      </c>
      <c r="Q23" s="3">
        <v>1.1E-4</v>
      </c>
      <c r="R23" s="3">
        <v>0</v>
      </c>
      <c r="S23" s="3">
        <v>0</v>
      </c>
      <c r="T23" s="5">
        <f>Rebounds[[#This Row],[3+]]-Rebounds[[#This Row],[4+]]</f>
        <v>0.1512</v>
      </c>
      <c r="U23" s="5">
        <f>Rebounds[[#This Row],[4+]]-Rebounds[[#This Row],[5+]]</f>
        <v>0.20194000000000001</v>
      </c>
      <c r="V23" s="5">
        <f>Rebounds[[#This Row],[5+]]-Rebounds[[#This Row],[6+]]</f>
        <v>0.20194000000000001</v>
      </c>
      <c r="W23" s="5">
        <f>Rebounds[[#This Row],[6+]]-Rebounds[[#This Row],[7+]]</f>
        <v>0.1512</v>
      </c>
      <c r="X23" s="5">
        <f>Rebounds[[#This Row],[7+]]-Rebounds[[#This Row],[8+]]</f>
        <v>8.9810000000000001E-2</v>
      </c>
      <c r="Y23" s="5">
        <f>Rebounds[[#This Row],[8+]]-Rebounds[[#This Row],[9+]]</f>
        <v>3.9619999999999995E-2</v>
      </c>
      <c r="Z23" s="5">
        <f>Rebounds[[#This Row],[9+]]-Rebounds[[#This Row],[10+]]</f>
        <v>1.328E-2</v>
      </c>
      <c r="AA23" s="5">
        <f>Rebounds[[#This Row],[10+]]-Rebounds[[#This Row],[11+]]</f>
        <v>3.3600000000000001E-3</v>
      </c>
      <c r="AB23" s="5">
        <f>Rebounds[[#This Row],[11+]]-Rebounds[[#This Row],[12+]]</f>
        <v>6.8000000000000005E-4</v>
      </c>
      <c r="AC23" s="5">
        <f>Rebounds[[#This Row],[12+]]-Rebounds[[#This Row],[13+]]</f>
        <v>1.1E-4</v>
      </c>
      <c r="AD23" s="5">
        <f>Rebounds[[#This Row],[13+]]-Rebounds[[#This Row],[14+]]</f>
        <v>0</v>
      </c>
    </row>
    <row r="24" spans="1:30" x14ac:dyDescent="0.25">
      <c r="A24" s="10">
        <v>22400718</v>
      </c>
      <c r="B24" s="13" t="s">
        <v>82</v>
      </c>
      <c r="C24" s="13" t="s">
        <v>92</v>
      </c>
      <c r="D24" s="11">
        <v>0.79166666666666663</v>
      </c>
      <c r="E24" s="6" t="str">
        <f>HYPERLINK("https://www.nba.com/stats/player/1642281/boxscores-traditional", "Jaylon Tyson")</f>
        <v>Jaylon Tyson</v>
      </c>
      <c r="F24">
        <v>3.6</v>
      </c>
      <c r="G24" s="4">
        <v>1.3559999999999999</v>
      </c>
      <c r="H24" s="3">
        <v>0.67003000000000001</v>
      </c>
      <c r="I24" s="3">
        <v>0.38590999999999998</v>
      </c>
      <c r="J24" s="3">
        <v>0.15151000000000001</v>
      </c>
      <c r="K24" s="3">
        <v>3.8359999999999998E-2</v>
      </c>
      <c r="L24" s="3">
        <v>6.0400000000000002E-3</v>
      </c>
      <c r="M24" s="3">
        <v>5.9999999999999995E-4</v>
      </c>
      <c r="N24" s="3">
        <v>3.0000000000000001E-5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5">
        <f>Rebounds[[#This Row],[3+]]-Rebounds[[#This Row],[4+]]</f>
        <v>0.28412000000000004</v>
      </c>
      <c r="U24" s="5">
        <f>Rebounds[[#This Row],[4+]]-Rebounds[[#This Row],[5+]]</f>
        <v>0.23439999999999997</v>
      </c>
      <c r="V24" s="5">
        <f>Rebounds[[#This Row],[5+]]-Rebounds[[#This Row],[6+]]</f>
        <v>0.11315</v>
      </c>
      <c r="W24" s="5">
        <f>Rebounds[[#This Row],[6+]]-Rebounds[[#This Row],[7+]]</f>
        <v>3.2320000000000002E-2</v>
      </c>
      <c r="X24" s="5">
        <f>Rebounds[[#This Row],[7+]]-Rebounds[[#This Row],[8+]]</f>
        <v>5.4400000000000004E-3</v>
      </c>
      <c r="Y24" s="5">
        <f>Rebounds[[#This Row],[8+]]-Rebounds[[#This Row],[9+]]</f>
        <v>5.6999999999999998E-4</v>
      </c>
      <c r="Z24" s="5">
        <f>Rebounds[[#This Row],[9+]]-Rebounds[[#This Row],[10+]]</f>
        <v>3.0000000000000001E-5</v>
      </c>
      <c r="AA24" s="5">
        <f>Rebounds[[#This Row],[10+]]-Rebounds[[#This Row],[11+]]</f>
        <v>0</v>
      </c>
      <c r="AB24" s="5">
        <f>Rebounds[[#This Row],[11+]]-Rebounds[[#This Row],[12+]]</f>
        <v>0</v>
      </c>
      <c r="AC24" s="5">
        <f>Rebounds[[#This Row],[12+]]-Rebounds[[#This Row],[13+]]</f>
        <v>0</v>
      </c>
      <c r="AD24" s="5">
        <f>Rebounds[[#This Row],[13+]]-Rebounds[[#This Row],[14+]]</f>
        <v>0</v>
      </c>
    </row>
    <row r="25" spans="1:30" x14ac:dyDescent="0.25">
      <c r="A25" s="10">
        <v>22400718</v>
      </c>
      <c r="B25" s="13" t="s">
        <v>82</v>
      </c>
      <c r="C25" s="13" t="s">
        <v>92</v>
      </c>
      <c r="D25" s="11">
        <v>0.79166666666666663</v>
      </c>
      <c r="E25" s="6" t="str">
        <f>HYPERLINK("https://www.nba.com/stats/player/1628378/boxscores-traditional", "Donovan Mitchell")</f>
        <v>Donovan Mitchell</v>
      </c>
      <c r="F25">
        <v>4</v>
      </c>
      <c r="G25" s="4">
        <v>3.5209999999999999</v>
      </c>
      <c r="H25" s="3">
        <v>0.61026000000000002</v>
      </c>
      <c r="I25" s="3">
        <v>0.5</v>
      </c>
      <c r="J25" s="3">
        <v>0.38973999999999998</v>
      </c>
      <c r="K25" s="3">
        <v>0.28433999999999998</v>
      </c>
      <c r="L25" s="3">
        <v>0.19766</v>
      </c>
      <c r="M25" s="3">
        <v>0.12714</v>
      </c>
      <c r="N25" s="3">
        <v>7.7799999999999994E-2</v>
      </c>
      <c r="O25" s="3">
        <v>4.4569999999999999E-2</v>
      </c>
      <c r="P25" s="3">
        <v>2.3300000000000001E-2</v>
      </c>
      <c r="Q25" s="3">
        <v>1.1599999999999999E-2</v>
      </c>
      <c r="R25" s="3">
        <v>5.2300000000000003E-3</v>
      </c>
      <c r="S25" s="3">
        <v>2.2599999999999999E-3</v>
      </c>
      <c r="T25" s="5">
        <f>Rebounds[[#This Row],[3+]]-Rebounds[[#This Row],[4+]]</f>
        <v>0.11026000000000002</v>
      </c>
      <c r="U25" s="5">
        <f>Rebounds[[#This Row],[4+]]-Rebounds[[#This Row],[5+]]</f>
        <v>0.11026000000000002</v>
      </c>
      <c r="V25" s="5">
        <f>Rebounds[[#This Row],[5+]]-Rebounds[[#This Row],[6+]]</f>
        <v>0.10539999999999999</v>
      </c>
      <c r="W25" s="5">
        <f>Rebounds[[#This Row],[6+]]-Rebounds[[#This Row],[7+]]</f>
        <v>8.6679999999999979E-2</v>
      </c>
      <c r="X25" s="5">
        <f>Rebounds[[#This Row],[7+]]-Rebounds[[#This Row],[8+]]</f>
        <v>7.0519999999999999E-2</v>
      </c>
      <c r="Y25" s="5">
        <f>Rebounds[[#This Row],[8+]]-Rebounds[[#This Row],[9+]]</f>
        <v>4.9340000000000009E-2</v>
      </c>
      <c r="Z25" s="5">
        <f>Rebounds[[#This Row],[9+]]-Rebounds[[#This Row],[10+]]</f>
        <v>3.3229999999999996E-2</v>
      </c>
      <c r="AA25" s="5">
        <f>Rebounds[[#This Row],[10+]]-Rebounds[[#This Row],[11+]]</f>
        <v>2.1269999999999997E-2</v>
      </c>
      <c r="AB25" s="5">
        <f>Rebounds[[#This Row],[11+]]-Rebounds[[#This Row],[12+]]</f>
        <v>1.1700000000000002E-2</v>
      </c>
      <c r="AC25" s="5">
        <f>Rebounds[[#This Row],[12+]]-Rebounds[[#This Row],[13+]]</f>
        <v>6.3699999999999989E-3</v>
      </c>
      <c r="AD25" s="5">
        <f>Rebounds[[#This Row],[13+]]-Rebounds[[#This Row],[14+]]</f>
        <v>2.9700000000000004E-3</v>
      </c>
    </row>
    <row r="26" spans="1:30" x14ac:dyDescent="0.25">
      <c r="A26" s="10">
        <v>22400718</v>
      </c>
      <c r="B26" s="13" t="s">
        <v>82</v>
      </c>
      <c r="C26" s="13" t="s">
        <v>92</v>
      </c>
      <c r="D26" s="11">
        <v>0.79166666666666663</v>
      </c>
      <c r="E26" s="6" t="str">
        <f>HYPERLINK("https://www.nba.com/stats/player/1627747/boxscores-traditional", "Caris LeVert")</f>
        <v>Caris LeVert</v>
      </c>
      <c r="F26">
        <v>3</v>
      </c>
      <c r="G26" s="4">
        <v>1.673</v>
      </c>
      <c r="H26" s="3">
        <v>0.5</v>
      </c>
      <c r="I26" s="3">
        <v>0.27424999999999999</v>
      </c>
      <c r="J26" s="3">
        <v>0.11507000000000001</v>
      </c>
      <c r="K26" s="3">
        <v>3.6729999999999999E-2</v>
      </c>
      <c r="L26" s="3">
        <v>8.4200000000000004E-3</v>
      </c>
      <c r="M26" s="3">
        <v>1.39E-3</v>
      </c>
      <c r="N26" s="3">
        <v>1.7000000000000001E-4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5">
        <f>Rebounds[[#This Row],[3+]]-Rebounds[[#This Row],[4+]]</f>
        <v>0.22575000000000001</v>
      </c>
      <c r="U26" s="5">
        <f>Rebounds[[#This Row],[4+]]-Rebounds[[#This Row],[5+]]</f>
        <v>0.15917999999999999</v>
      </c>
      <c r="V26" s="5">
        <f>Rebounds[[#This Row],[5+]]-Rebounds[[#This Row],[6+]]</f>
        <v>7.8340000000000007E-2</v>
      </c>
      <c r="W26" s="5">
        <f>Rebounds[[#This Row],[6+]]-Rebounds[[#This Row],[7+]]</f>
        <v>2.8309999999999998E-2</v>
      </c>
      <c r="X26" s="5">
        <f>Rebounds[[#This Row],[7+]]-Rebounds[[#This Row],[8+]]</f>
        <v>7.0300000000000007E-3</v>
      </c>
      <c r="Y26" s="5">
        <f>Rebounds[[#This Row],[8+]]-Rebounds[[#This Row],[9+]]</f>
        <v>1.2199999999999999E-3</v>
      </c>
      <c r="Z26" s="5">
        <f>Rebounds[[#This Row],[9+]]-Rebounds[[#This Row],[10+]]</f>
        <v>1.7000000000000001E-4</v>
      </c>
      <c r="AA26" s="5">
        <f>Rebounds[[#This Row],[10+]]-Rebounds[[#This Row],[11+]]</f>
        <v>0</v>
      </c>
      <c r="AB26" s="5">
        <f>Rebounds[[#This Row],[11+]]-Rebounds[[#This Row],[12+]]</f>
        <v>0</v>
      </c>
      <c r="AC26" s="5">
        <f>Rebounds[[#This Row],[12+]]-Rebounds[[#This Row],[13+]]</f>
        <v>0</v>
      </c>
      <c r="AD26" s="5">
        <f>Rebounds[[#This Row],[13+]]-Rebounds[[#This Row],[14+]]</f>
        <v>0</v>
      </c>
    </row>
    <row r="27" spans="1:30" x14ac:dyDescent="0.25">
      <c r="A27" s="10">
        <v>22400718</v>
      </c>
      <c r="B27" s="13" t="s">
        <v>92</v>
      </c>
      <c r="C27" s="13" t="s">
        <v>82</v>
      </c>
      <c r="D27" s="11">
        <v>0.79166666666666663</v>
      </c>
      <c r="E27" s="6" t="str">
        <f>HYPERLINK("https://www.nba.com/stats/player/1631105/boxscores-traditional", "Jalen Duren")</f>
        <v>Jalen Duren</v>
      </c>
      <c r="F27">
        <v>12.2</v>
      </c>
      <c r="G27" s="4">
        <v>2.4820000000000002</v>
      </c>
      <c r="H27" s="3">
        <v>0.99990000000000001</v>
      </c>
      <c r="I27" s="3">
        <v>0.99951999999999996</v>
      </c>
      <c r="J27" s="3">
        <v>0.99812999999999996</v>
      </c>
      <c r="K27" s="3">
        <v>0.99378999999999995</v>
      </c>
      <c r="L27" s="3">
        <v>0.98214000000000001</v>
      </c>
      <c r="M27" s="3">
        <v>0.95448999999999995</v>
      </c>
      <c r="N27" s="3">
        <v>0.90146999999999999</v>
      </c>
      <c r="O27" s="3">
        <v>0.81327000000000005</v>
      </c>
      <c r="P27" s="3">
        <v>0.68439000000000005</v>
      </c>
      <c r="Q27" s="3">
        <v>0.53188000000000002</v>
      </c>
      <c r="R27" s="3">
        <v>0.37447999999999998</v>
      </c>
      <c r="S27" s="3">
        <v>0.23269999999999999</v>
      </c>
      <c r="T27" s="5">
        <f>Rebounds[[#This Row],[3+]]-Rebounds[[#This Row],[4+]]</f>
        <v>3.8000000000004697E-4</v>
      </c>
      <c r="U27" s="5">
        <f>Rebounds[[#This Row],[4+]]-Rebounds[[#This Row],[5+]]</f>
        <v>1.3900000000000023E-3</v>
      </c>
      <c r="V27" s="5">
        <f>Rebounds[[#This Row],[5+]]-Rebounds[[#This Row],[6+]]</f>
        <v>4.3400000000000105E-3</v>
      </c>
      <c r="W27" s="5">
        <f>Rebounds[[#This Row],[6+]]-Rebounds[[#This Row],[7+]]</f>
        <v>1.1649999999999938E-2</v>
      </c>
      <c r="X27" s="5">
        <f>Rebounds[[#This Row],[7+]]-Rebounds[[#This Row],[8+]]</f>
        <v>2.7650000000000063E-2</v>
      </c>
      <c r="Y27" s="5">
        <f>Rebounds[[#This Row],[8+]]-Rebounds[[#This Row],[9+]]</f>
        <v>5.3019999999999956E-2</v>
      </c>
      <c r="Z27" s="5">
        <f>Rebounds[[#This Row],[9+]]-Rebounds[[#This Row],[10+]]</f>
        <v>8.8199999999999945E-2</v>
      </c>
      <c r="AA27" s="5">
        <f>Rebounds[[#This Row],[10+]]-Rebounds[[#This Row],[11+]]</f>
        <v>0.12887999999999999</v>
      </c>
      <c r="AB27" s="5">
        <f>Rebounds[[#This Row],[11+]]-Rebounds[[#This Row],[12+]]</f>
        <v>0.15251000000000003</v>
      </c>
      <c r="AC27" s="5">
        <f>Rebounds[[#This Row],[12+]]-Rebounds[[#This Row],[13+]]</f>
        <v>0.15740000000000004</v>
      </c>
      <c r="AD27" s="5">
        <f>Rebounds[[#This Row],[13+]]-Rebounds[[#This Row],[14+]]</f>
        <v>0.14177999999999999</v>
      </c>
    </row>
    <row r="28" spans="1:30" x14ac:dyDescent="0.25">
      <c r="A28" s="10">
        <v>22400718</v>
      </c>
      <c r="B28" s="13" t="s">
        <v>92</v>
      </c>
      <c r="C28" s="13" t="s">
        <v>82</v>
      </c>
      <c r="D28" s="11">
        <v>0.79166666666666663</v>
      </c>
      <c r="E28" s="6" t="str">
        <f>HYPERLINK("https://www.nba.com/stats/player/1641709/boxscores-traditional", "Ausar Thompson")</f>
        <v>Ausar Thompson</v>
      </c>
      <c r="F28">
        <v>4.8</v>
      </c>
      <c r="G28" s="4">
        <v>1.47</v>
      </c>
      <c r="H28" s="3">
        <v>0.88876999999999995</v>
      </c>
      <c r="I28" s="3">
        <v>0.70540000000000003</v>
      </c>
      <c r="J28" s="3">
        <v>0.44433</v>
      </c>
      <c r="K28" s="3">
        <v>0.20610999999999999</v>
      </c>
      <c r="L28" s="3">
        <v>6.6809999999999994E-2</v>
      </c>
      <c r="M28" s="3">
        <v>1.4630000000000001E-2</v>
      </c>
      <c r="N28" s="3">
        <v>2.1199999999999999E-3</v>
      </c>
      <c r="O28" s="3">
        <v>2.0000000000000001E-4</v>
      </c>
      <c r="P28" s="3">
        <v>0</v>
      </c>
      <c r="Q28" s="3">
        <v>0</v>
      </c>
      <c r="R28" s="3">
        <v>0</v>
      </c>
      <c r="S28" s="3">
        <v>0</v>
      </c>
      <c r="T28" s="5">
        <f>Rebounds[[#This Row],[3+]]-Rebounds[[#This Row],[4+]]</f>
        <v>0.18336999999999992</v>
      </c>
      <c r="U28" s="5">
        <f>Rebounds[[#This Row],[4+]]-Rebounds[[#This Row],[5+]]</f>
        <v>0.26107000000000002</v>
      </c>
      <c r="V28" s="5">
        <f>Rebounds[[#This Row],[5+]]-Rebounds[[#This Row],[6+]]</f>
        <v>0.23822000000000002</v>
      </c>
      <c r="W28" s="5">
        <f>Rebounds[[#This Row],[6+]]-Rebounds[[#This Row],[7+]]</f>
        <v>0.13929999999999998</v>
      </c>
      <c r="X28" s="5">
        <f>Rebounds[[#This Row],[7+]]-Rebounds[[#This Row],[8+]]</f>
        <v>5.217999999999999E-2</v>
      </c>
      <c r="Y28" s="5">
        <f>Rebounds[[#This Row],[8+]]-Rebounds[[#This Row],[9+]]</f>
        <v>1.251E-2</v>
      </c>
      <c r="Z28" s="5">
        <f>Rebounds[[#This Row],[9+]]-Rebounds[[#This Row],[10+]]</f>
        <v>1.9199999999999998E-3</v>
      </c>
      <c r="AA28" s="5">
        <f>Rebounds[[#This Row],[10+]]-Rebounds[[#This Row],[11+]]</f>
        <v>2.0000000000000001E-4</v>
      </c>
      <c r="AB28" s="5">
        <f>Rebounds[[#This Row],[11+]]-Rebounds[[#This Row],[12+]]</f>
        <v>0</v>
      </c>
      <c r="AC28" s="5">
        <f>Rebounds[[#This Row],[12+]]-Rebounds[[#This Row],[13+]]</f>
        <v>0</v>
      </c>
      <c r="AD28" s="5">
        <f>Rebounds[[#This Row],[13+]]-Rebounds[[#This Row],[14+]]</f>
        <v>0</v>
      </c>
    </row>
    <row r="29" spans="1:30" x14ac:dyDescent="0.25">
      <c r="A29" s="10">
        <v>22400718</v>
      </c>
      <c r="B29" s="13" t="s">
        <v>92</v>
      </c>
      <c r="C29" s="13" t="s">
        <v>82</v>
      </c>
      <c r="D29" s="11">
        <v>0.79166666666666663</v>
      </c>
      <c r="E29" s="6" t="str">
        <f>HYPERLINK("https://www.nba.com/stats/player/1630595/boxscores-traditional", "Cade Cunningham")</f>
        <v>Cade Cunningham</v>
      </c>
      <c r="F29">
        <v>4.5999999999999996</v>
      </c>
      <c r="G29" s="4">
        <v>1.3559999999999999</v>
      </c>
      <c r="H29" s="3">
        <v>0.88100000000000001</v>
      </c>
      <c r="I29" s="3">
        <v>0.67003000000000001</v>
      </c>
      <c r="J29" s="3">
        <v>0.38590999999999998</v>
      </c>
      <c r="K29" s="3">
        <v>0.15151000000000001</v>
      </c>
      <c r="L29" s="3">
        <v>3.8359999999999998E-2</v>
      </c>
      <c r="M29" s="3">
        <v>6.0400000000000002E-3</v>
      </c>
      <c r="N29" s="3">
        <v>5.9999999999999995E-4</v>
      </c>
      <c r="O29" s="3">
        <v>3.0000000000000001E-5</v>
      </c>
      <c r="P29" s="3">
        <v>0</v>
      </c>
      <c r="Q29" s="3">
        <v>0</v>
      </c>
      <c r="R29" s="3">
        <v>0</v>
      </c>
      <c r="S29" s="3">
        <v>0</v>
      </c>
      <c r="T29" s="5">
        <f>Rebounds[[#This Row],[3+]]-Rebounds[[#This Row],[4+]]</f>
        <v>0.21096999999999999</v>
      </c>
      <c r="U29" s="5">
        <f>Rebounds[[#This Row],[4+]]-Rebounds[[#This Row],[5+]]</f>
        <v>0.28412000000000004</v>
      </c>
      <c r="V29" s="5">
        <f>Rebounds[[#This Row],[5+]]-Rebounds[[#This Row],[6+]]</f>
        <v>0.23439999999999997</v>
      </c>
      <c r="W29" s="5">
        <f>Rebounds[[#This Row],[6+]]-Rebounds[[#This Row],[7+]]</f>
        <v>0.11315</v>
      </c>
      <c r="X29" s="5">
        <f>Rebounds[[#This Row],[7+]]-Rebounds[[#This Row],[8+]]</f>
        <v>3.2320000000000002E-2</v>
      </c>
      <c r="Y29" s="5">
        <f>Rebounds[[#This Row],[8+]]-Rebounds[[#This Row],[9+]]</f>
        <v>5.4400000000000004E-3</v>
      </c>
      <c r="Z29" s="5">
        <f>Rebounds[[#This Row],[9+]]-Rebounds[[#This Row],[10+]]</f>
        <v>5.6999999999999998E-4</v>
      </c>
      <c r="AA29" s="5">
        <f>Rebounds[[#This Row],[10+]]-Rebounds[[#This Row],[11+]]</f>
        <v>3.0000000000000001E-5</v>
      </c>
      <c r="AB29" s="5">
        <f>Rebounds[[#This Row],[11+]]-Rebounds[[#This Row],[12+]]</f>
        <v>0</v>
      </c>
      <c r="AC29" s="5">
        <f>Rebounds[[#This Row],[12+]]-Rebounds[[#This Row],[13+]]</f>
        <v>0</v>
      </c>
      <c r="AD29" s="5">
        <f>Rebounds[[#This Row],[13+]]-Rebounds[[#This Row],[14+]]</f>
        <v>0</v>
      </c>
    </row>
    <row r="30" spans="1:30" x14ac:dyDescent="0.25">
      <c r="A30" s="10">
        <v>22400718</v>
      </c>
      <c r="B30" s="13" t="s">
        <v>92</v>
      </c>
      <c r="C30" s="13" t="s">
        <v>82</v>
      </c>
      <c r="D30" s="11">
        <v>0.79166666666666663</v>
      </c>
      <c r="E30" s="6" t="str">
        <f>HYPERLINK("https://www.nba.com/stats/player/202699/boxscores-traditional", "Tobias Harris")</f>
        <v>Tobias Harris</v>
      </c>
      <c r="F30">
        <v>4.5999999999999996</v>
      </c>
      <c r="G30" s="4">
        <v>2.1539999999999999</v>
      </c>
      <c r="H30" s="3">
        <v>0.77034999999999998</v>
      </c>
      <c r="I30" s="3">
        <v>0.61026000000000002</v>
      </c>
      <c r="J30" s="3">
        <v>0.42465000000000003</v>
      </c>
      <c r="K30" s="3">
        <v>0.25785000000000002</v>
      </c>
      <c r="L30" s="3">
        <v>0.13350000000000001</v>
      </c>
      <c r="M30" s="3">
        <v>5.7049999999999997E-2</v>
      </c>
      <c r="N30" s="3">
        <v>2.068E-2</v>
      </c>
      <c r="O30" s="3">
        <v>6.0400000000000002E-3</v>
      </c>
      <c r="P30" s="3">
        <v>1.49E-3</v>
      </c>
      <c r="Q30" s="3">
        <v>2.9E-4</v>
      </c>
      <c r="R30" s="3">
        <v>5.0000000000000002E-5</v>
      </c>
      <c r="S30" s="3">
        <v>0</v>
      </c>
      <c r="T30" s="5">
        <f>Rebounds[[#This Row],[3+]]-Rebounds[[#This Row],[4+]]</f>
        <v>0.16008999999999995</v>
      </c>
      <c r="U30" s="5">
        <f>Rebounds[[#This Row],[4+]]-Rebounds[[#This Row],[5+]]</f>
        <v>0.18561</v>
      </c>
      <c r="V30" s="5">
        <f>Rebounds[[#This Row],[5+]]-Rebounds[[#This Row],[6+]]</f>
        <v>0.1668</v>
      </c>
      <c r="W30" s="5">
        <f>Rebounds[[#This Row],[6+]]-Rebounds[[#This Row],[7+]]</f>
        <v>0.12435000000000002</v>
      </c>
      <c r="X30" s="5">
        <f>Rebounds[[#This Row],[7+]]-Rebounds[[#This Row],[8+]]</f>
        <v>7.6450000000000018E-2</v>
      </c>
      <c r="Y30" s="5">
        <f>Rebounds[[#This Row],[8+]]-Rebounds[[#This Row],[9+]]</f>
        <v>3.637E-2</v>
      </c>
      <c r="Z30" s="5">
        <f>Rebounds[[#This Row],[9+]]-Rebounds[[#This Row],[10+]]</f>
        <v>1.464E-2</v>
      </c>
      <c r="AA30" s="5">
        <f>Rebounds[[#This Row],[10+]]-Rebounds[[#This Row],[11+]]</f>
        <v>4.5500000000000002E-3</v>
      </c>
      <c r="AB30" s="5">
        <f>Rebounds[[#This Row],[11+]]-Rebounds[[#This Row],[12+]]</f>
        <v>1.2000000000000001E-3</v>
      </c>
      <c r="AC30" s="5">
        <f>Rebounds[[#This Row],[12+]]-Rebounds[[#This Row],[13+]]</f>
        <v>2.4000000000000001E-4</v>
      </c>
      <c r="AD30" s="5">
        <f>Rebounds[[#This Row],[13+]]-Rebounds[[#This Row],[14+]]</f>
        <v>5.0000000000000002E-5</v>
      </c>
    </row>
    <row r="31" spans="1:30" x14ac:dyDescent="0.25">
      <c r="A31" s="10">
        <v>22400718</v>
      </c>
      <c r="B31" s="13" t="s">
        <v>92</v>
      </c>
      <c r="C31" s="13" t="s">
        <v>82</v>
      </c>
      <c r="D31" s="11">
        <v>0.79166666666666663</v>
      </c>
      <c r="E31" s="6" t="str">
        <f>HYPERLINK("https://www.nba.com/stats/player/1630191/boxscores-traditional", "Isaiah Stewart")</f>
        <v>Isaiah Stewart</v>
      </c>
      <c r="F31">
        <v>5.4</v>
      </c>
      <c r="G31" s="4">
        <v>3.4409999999999998</v>
      </c>
      <c r="H31" s="3">
        <v>0.75804000000000005</v>
      </c>
      <c r="I31" s="3">
        <v>0.65910000000000002</v>
      </c>
      <c r="J31" s="3">
        <v>0.54776000000000002</v>
      </c>
      <c r="K31" s="3">
        <v>0.43251000000000001</v>
      </c>
      <c r="L31" s="3">
        <v>0.32275999999999999</v>
      </c>
      <c r="M31" s="3">
        <v>0.22363</v>
      </c>
      <c r="N31" s="3">
        <v>0.14685999999999999</v>
      </c>
      <c r="O31" s="3">
        <v>9.0120000000000006E-2</v>
      </c>
      <c r="P31" s="3">
        <v>5.1549999999999999E-2</v>
      </c>
      <c r="Q31" s="3">
        <v>2.743E-2</v>
      </c>
      <c r="R31" s="3">
        <v>1.355E-2</v>
      </c>
      <c r="S31" s="3">
        <v>6.2100000000000002E-3</v>
      </c>
      <c r="T31" s="5">
        <f>Rebounds[[#This Row],[3+]]-Rebounds[[#This Row],[4+]]</f>
        <v>9.8940000000000028E-2</v>
      </c>
      <c r="U31" s="5">
        <f>Rebounds[[#This Row],[4+]]-Rebounds[[#This Row],[5+]]</f>
        <v>0.11133999999999999</v>
      </c>
      <c r="V31" s="5">
        <f>Rebounds[[#This Row],[5+]]-Rebounds[[#This Row],[6+]]</f>
        <v>0.11525000000000002</v>
      </c>
      <c r="W31" s="5">
        <f>Rebounds[[#This Row],[6+]]-Rebounds[[#This Row],[7+]]</f>
        <v>0.10975000000000001</v>
      </c>
      <c r="X31" s="5">
        <f>Rebounds[[#This Row],[7+]]-Rebounds[[#This Row],[8+]]</f>
        <v>9.9129999999999996E-2</v>
      </c>
      <c r="Y31" s="5">
        <f>Rebounds[[#This Row],[8+]]-Rebounds[[#This Row],[9+]]</f>
        <v>7.6770000000000005E-2</v>
      </c>
      <c r="Z31" s="5">
        <f>Rebounds[[#This Row],[9+]]-Rebounds[[#This Row],[10+]]</f>
        <v>5.6739999999999985E-2</v>
      </c>
      <c r="AA31" s="5">
        <f>Rebounds[[#This Row],[10+]]-Rebounds[[#This Row],[11+]]</f>
        <v>3.8570000000000007E-2</v>
      </c>
      <c r="AB31" s="5">
        <f>Rebounds[[#This Row],[11+]]-Rebounds[[#This Row],[12+]]</f>
        <v>2.4119999999999999E-2</v>
      </c>
      <c r="AC31" s="5">
        <f>Rebounds[[#This Row],[12+]]-Rebounds[[#This Row],[13+]]</f>
        <v>1.388E-2</v>
      </c>
      <c r="AD31" s="5">
        <f>Rebounds[[#This Row],[13+]]-Rebounds[[#This Row],[14+]]</f>
        <v>7.3399999999999993E-3</v>
      </c>
    </row>
    <row r="32" spans="1:30" x14ac:dyDescent="0.25">
      <c r="A32" s="10">
        <v>22400718</v>
      </c>
      <c r="B32" s="13" t="s">
        <v>92</v>
      </c>
      <c r="C32" s="13" t="s">
        <v>82</v>
      </c>
      <c r="D32" s="11">
        <v>0.79166666666666663</v>
      </c>
      <c r="E32" s="6" t="str">
        <f>HYPERLINK("https://www.nba.com/stats/player/1631093/boxscores-traditional", "Jaden Ivey")</f>
        <v>Jaden Ivey</v>
      </c>
      <c r="F32">
        <v>4.2</v>
      </c>
      <c r="G32" s="4">
        <v>2.4820000000000002</v>
      </c>
      <c r="H32" s="3">
        <v>0.68439000000000005</v>
      </c>
      <c r="I32" s="3">
        <v>0.53188000000000002</v>
      </c>
      <c r="J32" s="3">
        <v>0.37447999999999998</v>
      </c>
      <c r="K32" s="3">
        <v>0.23269999999999999</v>
      </c>
      <c r="L32" s="3">
        <v>0.12923999999999999</v>
      </c>
      <c r="M32" s="3">
        <v>6.3009999999999997E-2</v>
      </c>
      <c r="N32" s="3">
        <v>2.6800000000000001E-2</v>
      </c>
      <c r="O32" s="3">
        <v>9.6399999999999993E-3</v>
      </c>
      <c r="P32" s="3">
        <v>3.0699999999999998E-3</v>
      </c>
      <c r="Q32" s="3">
        <v>8.4000000000000003E-4</v>
      </c>
      <c r="R32" s="3">
        <v>1.9000000000000001E-4</v>
      </c>
      <c r="S32" s="3">
        <v>4.0000000000000003E-5</v>
      </c>
      <c r="T32" s="5">
        <f>Rebounds[[#This Row],[3+]]-Rebounds[[#This Row],[4+]]</f>
        <v>0.15251000000000003</v>
      </c>
      <c r="U32" s="5">
        <f>Rebounds[[#This Row],[4+]]-Rebounds[[#This Row],[5+]]</f>
        <v>0.15740000000000004</v>
      </c>
      <c r="V32" s="5">
        <f>Rebounds[[#This Row],[5+]]-Rebounds[[#This Row],[6+]]</f>
        <v>0.14177999999999999</v>
      </c>
      <c r="W32" s="5">
        <f>Rebounds[[#This Row],[6+]]-Rebounds[[#This Row],[7+]]</f>
        <v>0.10346</v>
      </c>
      <c r="X32" s="5">
        <f>Rebounds[[#This Row],[7+]]-Rebounds[[#This Row],[8+]]</f>
        <v>6.6229999999999997E-2</v>
      </c>
      <c r="Y32" s="5">
        <f>Rebounds[[#This Row],[8+]]-Rebounds[[#This Row],[9+]]</f>
        <v>3.6209999999999992E-2</v>
      </c>
      <c r="Z32" s="5">
        <f>Rebounds[[#This Row],[9+]]-Rebounds[[#This Row],[10+]]</f>
        <v>1.7160000000000002E-2</v>
      </c>
      <c r="AA32" s="5">
        <f>Rebounds[[#This Row],[10+]]-Rebounds[[#This Row],[11+]]</f>
        <v>6.5699999999999995E-3</v>
      </c>
      <c r="AB32" s="5">
        <f>Rebounds[[#This Row],[11+]]-Rebounds[[#This Row],[12+]]</f>
        <v>2.2299999999999998E-3</v>
      </c>
      <c r="AC32" s="5">
        <f>Rebounds[[#This Row],[12+]]-Rebounds[[#This Row],[13+]]</f>
        <v>6.4999999999999997E-4</v>
      </c>
      <c r="AD32" s="5">
        <f>Rebounds[[#This Row],[13+]]-Rebounds[[#This Row],[14+]]</f>
        <v>1.5000000000000001E-4</v>
      </c>
    </row>
    <row r="33" spans="1:30" x14ac:dyDescent="0.25">
      <c r="A33" s="10">
        <v>22400718</v>
      </c>
      <c r="B33" s="13" t="s">
        <v>92</v>
      </c>
      <c r="C33" s="13" t="s">
        <v>82</v>
      </c>
      <c r="D33" s="11">
        <v>0.79166666666666663</v>
      </c>
      <c r="E33" s="6" t="str">
        <f>HYPERLINK("https://www.nba.com/stats/player/1627736/boxscores-traditional", "Malik Beasley")</f>
        <v>Malik Beasley</v>
      </c>
      <c r="F33">
        <v>3</v>
      </c>
      <c r="G33" s="4">
        <v>1.2650000000000001</v>
      </c>
      <c r="H33" s="3">
        <v>0.5</v>
      </c>
      <c r="I33" s="3">
        <v>0.21476000000000001</v>
      </c>
      <c r="J33" s="3">
        <v>5.7049999999999997E-2</v>
      </c>
      <c r="K33" s="3">
        <v>8.8900000000000003E-3</v>
      </c>
      <c r="L33" s="3">
        <v>7.9000000000000001E-4</v>
      </c>
      <c r="M33" s="3">
        <v>4.0000000000000003E-5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5">
        <f>Rebounds[[#This Row],[3+]]-Rebounds[[#This Row],[4+]]</f>
        <v>0.28523999999999999</v>
      </c>
      <c r="U33" s="5">
        <f>Rebounds[[#This Row],[4+]]-Rebounds[[#This Row],[5+]]</f>
        <v>0.15771000000000002</v>
      </c>
      <c r="V33" s="5">
        <f>Rebounds[[#This Row],[5+]]-Rebounds[[#This Row],[6+]]</f>
        <v>4.8159999999999994E-2</v>
      </c>
      <c r="W33" s="5">
        <f>Rebounds[[#This Row],[6+]]-Rebounds[[#This Row],[7+]]</f>
        <v>8.0999999999999996E-3</v>
      </c>
      <c r="X33" s="5">
        <f>Rebounds[[#This Row],[7+]]-Rebounds[[#This Row],[8+]]</f>
        <v>7.5000000000000002E-4</v>
      </c>
      <c r="Y33" s="5">
        <f>Rebounds[[#This Row],[8+]]-Rebounds[[#This Row],[9+]]</f>
        <v>4.0000000000000003E-5</v>
      </c>
      <c r="Z33" s="5">
        <f>Rebounds[[#This Row],[9+]]-Rebounds[[#This Row],[10+]]</f>
        <v>0</v>
      </c>
      <c r="AA33" s="5">
        <f>Rebounds[[#This Row],[10+]]-Rebounds[[#This Row],[11+]]</f>
        <v>0</v>
      </c>
      <c r="AB33" s="5">
        <f>Rebounds[[#This Row],[11+]]-Rebounds[[#This Row],[12+]]</f>
        <v>0</v>
      </c>
      <c r="AC33" s="5">
        <f>Rebounds[[#This Row],[12+]]-Rebounds[[#This Row],[13+]]</f>
        <v>0</v>
      </c>
      <c r="AD33" s="5">
        <f>Rebounds[[#This Row],[13+]]-Rebounds[[#This Row],[14+]]</f>
        <v>0</v>
      </c>
    </row>
    <row r="34" spans="1:30" x14ac:dyDescent="0.25">
      <c r="A34" s="10">
        <v>22400719</v>
      </c>
      <c r="B34" s="13" t="s">
        <v>93</v>
      </c>
      <c r="C34" s="13" t="s">
        <v>94</v>
      </c>
      <c r="D34" s="11">
        <v>0.79166666666666663</v>
      </c>
      <c r="E34" s="6" t="str">
        <f>HYPERLINK("https://www.nba.com/stats/player/1630168/boxscores-traditional", "Onyeka Okongwu")</f>
        <v>Onyeka Okongwu</v>
      </c>
      <c r="F34">
        <v>7.8</v>
      </c>
      <c r="G34" s="4">
        <v>1.72</v>
      </c>
      <c r="H34" s="3">
        <v>0.99736000000000002</v>
      </c>
      <c r="I34" s="3">
        <v>0.98645000000000005</v>
      </c>
      <c r="J34" s="3">
        <v>0.94845000000000002</v>
      </c>
      <c r="K34" s="3">
        <v>0.85314000000000001</v>
      </c>
      <c r="L34" s="3">
        <v>0.68081999999999998</v>
      </c>
      <c r="M34" s="3">
        <v>0.45223999999999998</v>
      </c>
      <c r="N34" s="3">
        <v>0.24196000000000001</v>
      </c>
      <c r="O34" s="3">
        <v>0.10027</v>
      </c>
      <c r="P34" s="3">
        <v>3.1440000000000003E-2</v>
      </c>
      <c r="Q34" s="3">
        <v>7.3400000000000002E-3</v>
      </c>
      <c r="R34" s="3">
        <v>1.2600000000000001E-3</v>
      </c>
      <c r="S34" s="3">
        <v>1.6000000000000001E-4</v>
      </c>
      <c r="T34" s="5">
        <f>Rebounds[[#This Row],[3+]]-Rebounds[[#This Row],[4+]]</f>
        <v>1.0909999999999975E-2</v>
      </c>
      <c r="U34" s="5">
        <f>Rebounds[[#This Row],[4+]]-Rebounds[[#This Row],[5+]]</f>
        <v>3.8000000000000034E-2</v>
      </c>
      <c r="V34" s="5">
        <f>Rebounds[[#This Row],[5+]]-Rebounds[[#This Row],[6+]]</f>
        <v>9.5310000000000006E-2</v>
      </c>
      <c r="W34" s="5">
        <f>Rebounds[[#This Row],[6+]]-Rebounds[[#This Row],[7+]]</f>
        <v>0.17232000000000003</v>
      </c>
      <c r="X34" s="5">
        <f>Rebounds[[#This Row],[7+]]-Rebounds[[#This Row],[8+]]</f>
        <v>0.22858000000000001</v>
      </c>
      <c r="Y34" s="5">
        <f>Rebounds[[#This Row],[8+]]-Rebounds[[#This Row],[9+]]</f>
        <v>0.21027999999999997</v>
      </c>
      <c r="Z34" s="5">
        <f>Rebounds[[#This Row],[9+]]-Rebounds[[#This Row],[10+]]</f>
        <v>0.14169000000000001</v>
      </c>
      <c r="AA34" s="5">
        <f>Rebounds[[#This Row],[10+]]-Rebounds[[#This Row],[11+]]</f>
        <v>6.8830000000000002E-2</v>
      </c>
      <c r="AB34" s="5">
        <f>Rebounds[[#This Row],[11+]]-Rebounds[[#This Row],[12+]]</f>
        <v>2.4100000000000003E-2</v>
      </c>
      <c r="AC34" s="5">
        <f>Rebounds[[#This Row],[12+]]-Rebounds[[#This Row],[13+]]</f>
        <v>6.0800000000000003E-3</v>
      </c>
      <c r="AD34" s="5">
        <f>Rebounds[[#This Row],[13+]]-Rebounds[[#This Row],[14+]]</f>
        <v>1.1000000000000001E-3</v>
      </c>
    </row>
    <row r="35" spans="1:30" x14ac:dyDescent="0.25">
      <c r="A35" s="10">
        <v>22400719</v>
      </c>
      <c r="B35" s="13" t="s">
        <v>93</v>
      </c>
      <c r="C35" s="13" t="s">
        <v>94</v>
      </c>
      <c r="D35" s="11">
        <v>0.79166666666666663</v>
      </c>
      <c r="E35" s="6" t="str">
        <f>HYPERLINK("https://www.nba.com/stats/player/1630552/boxscores-traditional", "Jalen Johnson")</f>
        <v>Jalen Johnson</v>
      </c>
      <c r="F35">
        <v>9.1999999999999993</v>
      </c>
      <c r="G35" s="4">
        <v>3.1869999999999998</v>
      </c>
      <c r="H35" s="3">
        <v>0.97441</v>
      </c>
      <c r="I35" s="3">
        <v>0.94845000000000002</v>
      </c>
      <c r="J35" s="3">
        <v>0.90658000000000005</v>
      </c>
      <c r="K35" s="3">
        <v>0.84133999999999998</v>
      </c>
      <c r="L35" s="3">
        <v>0.75490000000000002</v>
      </c>
      <c r="M35" s="3">
        <v>0.64802999999999999</v>
      </c>
      <c r="N35" s="3">
        <v>0.52392000000000005</v>
      </c>
      <c r="O35" s="3">
        <v>0.40128999999999998</v>
      </c>
      <c r="P35" s="3">
        <v>0.28774</v>
      </c>
      <c r="Q35" s="3">
        <v>0.18942999999999999</v>
      </c>
      <c r="R35" s="3">
        <v>0.11702</v>
      </c>
      <c r="S35" s="3">
        <v>6.5519999999999995E-2</v>
      </c>
      <c r="T35" s="5">
        <f>Rebounds[[#This Row],[3+]]-Rebounds[[#This Row],[4+]]</f>
        <v>2.5959999999999983E-2</v>
      </c>
      <c r="U35" s="5">
        <f>Rebounds[[#This Row],[4+]]-Rebounds[[#This Row],[5+]]</f>
        <v>4.1869999999999963E-2</v>
      </c>
      <c r="V35" s="5">
        <f>Rebounds[[#This Row],[5+]]-Rebounds[[#This Row],[6+]]</f>
        <v>6.5240000000000076E-2</v>
      </c>
      <c r="W35" s="5">
        <f>Rebounds[[#This Row],[6+]]-Rebounds[[#This Row],[7+]]</f>
        <v>8.6439999999999961E-2</v>
      </c>
      <c r="X35" s="5">
        <f>Rebounds[[#This Row],[7+]]-Rebounds[[#This Row],[8+]]</f>
        <v>0.10687000000000002</v>
      </c>
      <c r="Y35" s="5">
        <f>Rebounds[[#This Row],[8+]]-Rebounds[[#This Row],[9+]]</f>
        <v>0.12410999999999994</v>
      </c>
      <c r="Z35" s="5">
        <f>Rebounds[[#This Row],[9+]]-Rebounds[[#This Row],[10+]]</f>
        <v>0.12263000000000007</v>
      </c>
      <c r="AA35" s="5">
        <f>Rebounds[[#This Row],[10+]]-Rebounds[[#This Row],[11+]]</f>
        <v>0.11354999999999998</v>
      </c>
      <c r="AB35" s="5">
        <f>Rebounds[[#This Row],[11+]]-Rebounds[[#This Row],[12+]]</f>
        <v>9.8310000000000008E-2</v>
      </c>
      <c r="AC35" s="5">
        <f>Rebounds[[#This Row],[12+]]-Rebounds[[#This Row],[13+]]</f>
        <v>7.2409999999999988E-2</v>
      </c>
      <c r="AD35" s="5">
        <f>Rebounds[[#This Row],[13+]]-Rebounds[[#This Row],[14+]]</f>
        <v>5.1500000000000004E-2</v>
      </c>
    </row>
    <row r="36" spans="1:30" x14ac:dyDescent="0.25">
      <c r="A36" s="10">
        <v>22400719</v>
      </c>
      <c r="B36" s="13" t="s">
        <v>93</v>
      </c>
      <c r="C36" s="13" t="s">
        <v>94</v>
      </c>
      <c r="D36" s="11">
        <v>0.79166666666666663</v>
      </c>
      <c r="E36" s="6" t="str">
        <f>HYPERLINK("https://www.nba.com/stats/player/1630700/boxscores-traditional", "Dyson Daniels")</f>
        <v>Dyson Daniels</v>
      </c>
      <c r="F36">
        <v>6.6</v>
      </c>
      <c r="G36" s="4">
        <v>1.96</v>
      </c>
      <c r="H36" s="3">
        <v>0.96711999999999998</v>
      </c>
      <c r="I36" s="3">
        <v>0.90824000000000005</v>
      </c>
      <c r="J36" s="3">
        <v>0.79388999999999998</v>
      </c>
      <c r="K36" s="3">
        <v>0.62172000000000005</v>
      </c>
      <c r="L36" s="3">
        <v>0.42074</v>
      </c>
      <c r="M36" s="3">
        <v>0.23885000000000001</v>
      </c>
      <c r="N36" s="3">
        <v>0.11123</v>
      </c>
      <c r="O36" s="3">
        <v>4.1820000000000003E-2</v>
      </c>
      <c r="P36" s="3">
        <v>1.255E-2</v>
      </c>
      <c r="Q36" s="3">
        <v>2.8900000000000002E-3</v>
      </c>
      <c r="R36" s="3">
        <v>5.4000000000000001E-4</v>
      </c>
      <c r="S36" s="3">
        <v>8.0000000000000007E-5</v>
      </c>
      <c r="T36" s="5">
        <f>Rebounds[[#This Row],[3+]]-Rebounds[[#This Row],[4+]]</f>
        <v>5.8879999999999932E-2</v>
      </c>
      <c r="U36" s="5">
        <f>Rebounds[[#This Row],[4+]]-Rebounds[[#This Row],[5+]]</f>
        <v>0.11435000000000006</v>
      </c>
      <c r="V36" s="5">
        <f>Rebounds[[#This Row],[5+]]-Rebounds[[#This Row],[6+]]</f>
        <v>0.17216999999999993</v>
      </c>
      <c r="W36" s="5">
        <f>Rebounds[[#This Row],[6+]]-Rebounds[[#This Row],[7+]]</f>
        <v>0.20098000000000005</v>
      </c>
      <c r="X36" s="5">
        <f>Rebounds[[#This Row],[7+]]-Rebounds[[#This Row],[8+]]</f>
        <v>0.18189</v>
      </c>
      <c r="Y36" s="5">
        <f>Rebounds[[#This Row],[8+]]-Rebounds[[#This Row],[9+]]</f>
        <v>0.12762000000000001</v>
      </c>
      <c r="Z36" s="5">
        <f>Rebounds[[#This Row],[9+]]-Rebounds[[#This Row],[10+]]</f>
        <v>6.9409999999999999E-2</v>
      </c>
      <c r="AA36" s="5">
        <f>Rebounds[[#This Row],[10+]]-Rebounds[[#This Row],[11+]]</f>
        <v>2.9270000000000004E-2</v>
      </c>
      <c r="AB36" s="5">
        <f>Rebounds[[#This Row],[11+]]-Rebounds[[#This Row],[12+]]</f>
        <v>9.6600000000000002E-3</v>
      </c>
      <c r="AC36" s="5">
        <f>Rebounds[[#This Row],[12+]]-Rebounds[[#This Row],[13+]]</f>
        <v>2.3500000000000001E-3</v>
      </c>
      <c r="AD36" s="5">
        <f>Rebounds[[#This Row],[13+]]-Rebounds[[#This Row],[14+]]</f>
        <v>4.6000000000000001E-4</v>
      </c>
    </row>
    <row r="37" spans="1:30" x14ac:dyDescent="0.25">
      <c r="A37" s="10">
        <v>22400719</v>
      </c>
      <c r="B37" s="13" t="s">
        <v>93</v>
      </c>
      <c r="C37" s="13" t="s">
        <v>94</v>
      </c>
      <c r="D37" s="11">
        <v>0.79166666666666663</v>
      </c>
      <c r="E37" s="6" t="str">
        <f>HYPERLINK("https://www.nba.com/stats/player/203991/boxscores-traditional", "Clint Capela")</f>
        <v>Clint Capela</v>
      </c>
      <c r="F37">
        <v>9.4</v>
      </c>
      <c r="G37" s="4">
        <v>3.4990000000000001</v>
      </c>
      <c r="H37" s="3">
        <v>0.96638000000000002</v>
      </c>
      <c r="I37" s="3">
        <v>0.93822000000000005</v>
      </c>
      <c r="J37" s="3">
        <v>0.89617000000000002</v>
      </c>
      <c r="K37" s="3">
        <v>0.83398000000000005</v>
      </c>
      <c r="L37" s="3">
        <v>0.75490000000000002</v>
      </c>
      <c r="M37" s="3">
        <v>0.65542</v>
      </c>
      <c r="N37" s="3">
        <v>0.54379999999999995</v>
      </c>
      <c r="O37" s="3">
        <v>0.43251000000000001</v>
      </c>
      <c r="P37" s="3">
        <v>0.32275999999999999</v>
      </c>
      <c r="Q37" s="3">
        <v>0.22964999999999999</v>
      </c>
      <c r="R37" s="3">
        <v>0.15151000000000001</v>
      </c>
      <c r="S37" s="3">
        <v>9.5100000000000004E-2</v>
      </c>
      <c r="T37" s="5">
        <f>Rebounds[[#This Row],[3+]]-Rebounds[[#This Row],[4+]]</f>
        <v>2.8159999999999963E-2</v>
      </c>
      <c r="U37" s="5">
        <f>Rebounds[[#This Row],[4+]]-Rebounds[[#This Row],[5+]]</f>
        <v>4.2050000000000032E-2</v>
      </c>
      <c r="V37" s="5">
        <f>Rebounds[[#This Row],[5+]]-Rebounds[[#This Row],[6+]]</f>
        <v>6.2189999999999968E-2</v>
      </c>
      <c r="W37" s="5">
        <f>Rebounds[[#This Row],[6+]]-Rebounds[[#This Row],[7+]]</f>
        <v>7.9080000000000039E-2</v>
      </c>
      <c r="X37" s="5">
        <f>Rebounds[[#This Row],[7+]]-Rebounds[[#This Row],[8+]]</f>
        <v>9.9480000000000013E-2</v>
      </c>
      <c r="Y37" s="5">
        <f>Rebounds[[#This Row],[8+]]-Rebounds[[#This Row],[9+]]</f>
        <v>0.11162000000000005</v>
      </c>
      <c r="Z37" s="5">
        <f>Rebounds[[#This Row],[9+]]-Rebounds[[#This Row],[10+]]</f>
        <v>0.11128999999999994</v>
      </c>
      <c r="AA37" s="5">
        <f>Rebounds[[#This Row],[10+]]-Rebounds[[#This Row],[11+]]</f>
        <v>0.10975000000000001</v>
      </c>
      <c r="AB37" s="5">
        <f>Rebounds[[#This Row],[11+]]-Rebounds[[#This Row],[12+]]</f>
        <v>9.3109999999999998E-2</v>
      </c>
      <c r="AC37" s="5">
        <f>Rebounds[[#This Row],[12+]]-Rebounds[[#This Row],[13+]]</f>
        <v>7.8139999999999987E-2</v>
      </c>
      <c r="AD37" s="5">
        <f>Rebounds[[#This Row],[13+]]-Rebounds[[#This Row],[14+]]</f>
        <v>5.6410000000000002E-2</v>
      </c>
    </row>
    <row r="38" spans="1:30" x14ac:dyDescent="0.25">
      <c r="A38" s="10">
        <v>22400719</v>
      </c>
      <c r="B38" s="13" t="s">
        <v>93</v>
      </c>
      <c r="C38" s="13" t="s">
        <v>94</v>
      </c>
      <c r="D38" s="11">
        <v>0.79166666666666663</v>
      </c>
      <c r="E38" s="6" t="str">
        <f>HYPERLINK("https://www.nba.com/stats/player/1626204/boxscores-traditional", "Larry Nance Jr.")</f>
        <v>Larry Nance Jr.</v>
      </c>
      <c r="F38">
        <v>5.2</v>
      </c>
      <c r="G38" s="4">
        <v>2.6379999999999999</v>
      </c>
      <c r="H38" s="3">
        <v>0.79673000000000005</v>
      </c>
      <c r="I38" s="3">
        <v>0.67364000000000002</v>
      </c>
      <c r="J38" s="3">
        <v>0.53188000000000002</v>
      </c>
      <c r="K38" s="3">
        <v>0.38208999999999999</v>
      </c>
      <c r="L38" s="3">
        <v>0.24825</v>
      </c>
      <c r="M38" s="3">
        <v>0.14457</v>
      </c>
      <c r="N38" s="3">
        <v>7.4929999999999997E-2</v>
      </c>
      <c r="O38" s="3">
        <v>3.4380000000000001E-2</v>
      </c>
      <c r="P38" s="3">
        <v>1.3899999999999999E-2</v>
      </c>
      <c r="Q38" s="3">
        <v>4.9399999999999999E-3</v>
      </c>
      <c r="R38" s="3">
        <v>1.5399999999999999E-3</v>
      </c>
      <c r="S38" s="3">
        <v>4.2000000000000002E-4</v>
      </c>
      <c r="T38" s="5">
        <f>Rebounds[[#This Row],[3+]]-Rebounds[[#This Row],[4+]]</f>
        <v>0.12309000000000003</v>
      </c>
      <c r="U38" s="5">
        <f>Rebounds[[#This Row],[4+]]-Rebounds[[#This Row],[5+]]</f>
        <v>0.14176</v>
      </c>
      <c r="V38" s="5">
        <f>Rebounds[[#This Row],[5+]]-Rebounds[[#This Row],[6+]]</f>
        <v>0.14979000000000003</v>
      </c>
      <c r="W38" s="5">
        <f>Rebounds[[#This Row],[6+]]-Rebounds[[#This Row],[7+]]</f>
        <v>0.13383999999999999</v>
      </c>
      <c r="X38" s="5">
        <f>Rebounds[[#This Row],[7+]]-Rebounds[[#This Row],[8+]]</f>
        <v>0.10367999999999999</v>
      </c>
      <c r="Y38" s="5">
        <f>Rebounds[[#This Row],[8+]]-Rebounds[[#This Row],[9+]]</f>
        <v>6.9640000000000007E-2</v>
      </c>
      <c r="Z38" s="5">
        <f>Rebounds[[#This Row],[9+]]-Rebounds[[#This Row],[10+]]</f>
        <v>4.0549999999999996E-2</v>
      </c>
      <c r="AA38" s="5">
        <f>Rebounds[[#This Row],[10+]]-Rebounds[[#This Row],[11+]]</f>
        <v>2.0480000000000002E-2</v>
      </c>
      <c r="AB38" s="5">
        <f>Rebounds[[#This Row],[11+]]-Rebounds[[#This Row],[12+]]</f>
        <v>8.9599999999999992E-3</v>
      </c>
      <c r="AC38" s="5">
        <f>Rebounds[[#This Row],[12+]]-Rebounds[[#This Row],[13+]]</f>
        <v>3.4000000000000002E-3</v>
      </c>
      <c r="AD38" s="5">
        <f>Rebounds[[#This Row],[13+]]-Rebounds[[#This Row],[14+]]</f>
        <v>1.1199999999999999E-3</v>
      </c>
    </row>
    <row r="39" spans="1:30" x14ac:dyDescent="0.25">
      <c r="A39" s="10">
        <v>22400719</v>
      </c>
      <c r="B39" s="13" t="s">
        <v>93</v>
      </c>
      <c r="C39" s="13" t="s">
        <v>94</v>
      </c>
      <c r="D39" s="11">
        <v>0.79166666666666663</v>
      </c>
      <c r="E39" s="6" t="str">
        <f>HYPERLINK("https://www.nba.com/stats/player/1642258/boxscores-traditional", "Zaccharie Risacher")</f>
        <v>Zaccharie Risacher</v>
      </c>
      <c r="F39">
        <v>4</v>
      </c>
      <c r="G39" s="4">
        <v>2</v>
      </c>
      <c r="H39" s="3">
        <v>0.69145999999999996</v>
      </c>
      <c r="I39" s="3">
        <v>0.5</v>
      </c>
      <c r="J39" s="3">
        <v>0.30853999999999998</v>
      </c>
      <c r="K39" s="3">
        <v>0.15866</v>
      </c>
      <c r="L39" s="3">
        <v>6.6809999999999994E-2</v>
      </c>
      <c r="M39" s="3">
        <v>2.2749999999999999E-2</v>
      </c>
      <c r="N39" s="3">
        <v>6.2100000000000002E-3</v>
      </c>
      <c r="O39" s="3">
        <v>1.3500000000000001E-3</v>
      </c>
      <c r="P39" s="3">
        <v>2.3000000000000001E-4</v>
      </c>
      <c r="Q39" s="3">
        <v>0</v>
      </c>
      <c r="R39" s="3">
        <v>0</v>
      </c>
      <c r="S39" s="3">
        <v>0</v>
      </c>
      <c r="T39" s="5">
        <f>Rebounds[[#This Row],[3+]]-Rebounds[[#This Row],[4+]]</f>
        <v>0.19145999999999996</v>
      </c>
      <c r="U39" s="5">
        <f>Rebounds[[#This Row],[4+]]-Rebounds[[#This Row],[5+]]</f>
        <v>0.19146000000000002</v>
      </c>
      <c r="V39" s="5">
        <f>Rebounds[[#This Row],[5+]]-Rebounds[[#This Row],[6+]]</f>
        <v>0.14987999999999999</v>
      </c>
      <c r="W39" s="5">
        <f>Rebounds[[#This Row],[6+]]-Rebounds[[#This Row],[7+]]</f>
        <v>9.1850000000000001E-2</v>
      </c>
      <c r="X39" s="5">
        <f>Rebounds[[#This Row],[7+]]-Rebounds[[#This Row],[8+]]</f>
        <v>4.4059999999999995E-2</v>
      </c>
      <c r="Y39" s="5">
        <f>Rebounds[[#This Row],[8+]]-Rebounds[[#This Row],[9+]]</f>
        <v>1.6539999999999999E-2</v>
      </c>
      <c r="Z39" s="5">
        <f>Rebounds[[#This Row],[9+]]-Rebounds[[#This Row],[10+]]</f>
        <v>4.8599999999999997E-3</v>
      </c>
      <c r="AA39" s="5">
        <f>Rebounds[[#This Row],[10+]]-Rebounds[[#This Row],[11+]]</f>
        <v>1.1200000000000001E-3</v>
      </c>
      <c r="AB39" s="5">
        <f>Rebounds[[#This Row],[11+]]-Rebounds[[#This Row],[12+]]</f>
        <v>2.3000000000000001E-4</v>
      </c>
      <c r="AC39" s="5">
        <f>Rebounds[[#This Row],[12+]]-Rebounds[[#This Row],[13+]]</f>
        <v>0</v>
      </c>
      <c r="AD39" s="5">
        <f>Rebounds[[#This Row],[13+]]-Rebounds[[#This Row],[14+]]</f>
        <v>0</v>
      </c>
    </row>
    <row r="40" spans="1:30" x14ac:dyDescent="0.25">
      <c r="A40" s="10">
        <v>22400719</v>
      </c>
      <c r="B40" s="13" t="s">
        <v>93</v>
      </c>
      <c r="C40" s="13" t="s">
        <v>94</v>
      </c>
      <c r="D40" s="11">
        <v>0.79166666666666663</v>
      </c>
      <c r="E40" s="6" t="str">
        <f>HYPERLINK("https://www.nba.com/stats/player/1631243/boxscores-traditional", "Mouhamed Gueye")</f>
        <v>Mouhamed Gueye</v>
      </c>
      <c r="F40">
        <v>3.75</v>
      </c>
      <c r="G40" s="4">
        <v>2.0459999999999998</v>
      </c>
      <c r="H40" s="3">
        <v>0.64431000000000005</v>
      </c>
      <c r="I40" s="3">
        <v>0.45223999999999998</v>
      </c>
      <c r="J40" s="3">
        <v>0.27093</v>
      </c>
      <c r="K40" s="3">
        <v>0.13567000000000001</v>
      </c>
      <c r="L40" s="3">
        <v>5.5919999999999997E-2</v>
      </c>
      <c r="M40" s="3">
        <v>1.8759999999999999E-2</v>
      </c>
      <c r="N40" s="3">
        <v>5.0800000000000003E-3</v>
      </c>
      <c r="O40" s="3">
        <v>1.14E-3</v>
      </c>
      <c r="P40" s="3">
        <v>2.0000000000000001E-4</v>
      </c>
      <c r="Q40" s="3">
        <v>0</v>
      </c>
      <c r="R40" s="3">
        <v>0</v>
      </c>
      <c r="S40" s="3">
        <v>0</v>
      </c>
      <c r="T40" s="5">
        <f>Rebounds[[#This Row],[3+]]-Rebounds[[#This Row],[4+]]</f>
        <v>0.19207000000000007</v>
      </c>
      <c r="U40" s="5">
        <f>Rebounds[[#This Row],[4+]]-Rebounds[[#This Row],[5+]]</f>
        <v>0.18130999999999997</v>
      </c>
      <c r="V40" s="5">
        <f>Rebounds[[#This Row],[5+]]-Rebounds[[#This Row],[6+]]</f>
        <v>0.13525999999999999</v>
      </c>
      <c r="W40" s="5">
        <f>Rebounds[[#This Row],[6+]]-Rebounds[[#This Row],[7+]]</f>
        <v>7.9750000000000015E-2</v>
      </c>
      <c r="X40" s="5">
        <f>Rebounds[[#This Row],[7+]]-Rebounds[[#This Row],[8+]]</f>
        <v>3.7159999999999999E-2</v>
      </c>
      <c r="Y40" s="5">
        <f>Rebounds[[#This Row],[8+]]-Rebounds[[#This Row],[9+]]</f>
        <v>1.3679999999999998E-2</v>
      </c>
      <c r="Z40" s="5">
        <f>Rebounds[[#This Row],[9+]]-Rebounds[[#This Row],[10+]]</f>
        <v>3.9400000000000008E-3</v>
      </c>
      <c r="AA40" s="5">
        <f>Rebounds[[#This Row],[10+]]-Rebounds[[#This Row],[11+]]</f>
        <v>9.3999999999999997E-4</v>
      </c>
      <c r="AB40" s="5">
        <f>Rebounds[[#This Row],[11+]]-Rebounds[[#This Row],[12+]]</f>
        <v>2.0000000000000001E-4</v>
      </c>
      <c r="AC40" s="5">
        <f>Rebounds[[#This Row],[12+]]-Rebounds[[#This Row],[13+]]</f>
        <v>0</v>
      </c>
      <c r="AD40" s="5">
        <f>Rebounds[[#This Row],[13+]]-Rebounds[[#This Row],[14+]]</f>
        <v>0</v>
      </c>
    </row>
    <row r="41" spans="1:30" x14ac:dyDescent="0.25">
      <c r="A41" s="10">
        <v>22400719</v>
      </c>
      <c r="B41" s="13" t="s">
        <v>93</v>
      </c>
      <c r="C41" s="13" t="s">
        <v>94</v>
      </c>
      <c r="D41" s="11">
        <v>0.79166666666666663</v>
      </c>
      <c r="E41" s="6" t="str">
        <f>HYPERLINK("https://www.nba.com/stats/player/1629631/boxscores-traditional", "De'Andre Hunter")</f>
        <v>De'Andre Hunter</v>
      </c>
      <c r="F41">
        <v>4</v>
      </c>
      <c r="G41" s="4">
        <v>2.7570000000000001</v>
      </c>
      <c r="H41" s="3">
        <v>0.64058000000000004</v>
      </c>
      <c r="I41" s="3">
        <v>0.5</v>
      </c>
      <c r="J41" s="3">
        <v>0.35942000000000002</v>
      </c>
      <c r="K41" s="3">
        <v>0.23269999999999999</v>
      </c>
      <c r="L41" s="3">
        <v>0.13786000000000001</v>
      </c>
      <c r="M41" s="3">
        <v>7.3529999999999998E-2</v>
      </c>
      <c r="N41" s="3">
        <v>3.5150000000000001E-2</v>
      </c>
      <c r="O41" s="3">
        <v>1.4630000000000001E-2</v>
      </c>
      <c r="P41" s="3">
        <v>5.5399999999999998E-3</v>
      </c>
      <c r="Q41" s="3">
        <v>1.8699999999999999E-3</v>
      </c>
      <c r="R41" s="3">
        <v>5.5999999999999995E-4</v>
      </c>
      <c r="S41" s="3">
        <v>1.3999999999999999E-4</v>
      </c>
      <c r="T41" s="5">
        <f>Rebounds[[#This Row],[3+]]-Rebounds[[#This Row],[4+]]</f>
        <v>0.14058000000000004</v>
      </c>
      <c r="U41" s="5">
        <f>Rebounds[[#This Row],[4+]]-Rebounds[[#This Row],[5+]]</f>
        <v>0.14057999999999998</v>
      </c>
      <c r="V41" s="5">
        <f>Rebounds[[#This Row],[5+]]-Rebounds[[#This Row],[6+]]</f>
        <v>0.12672000000000003</v>
      </c>
      <c r="W41" s="5">
        <f>Rebounds[[#This Row],[6+]]-Rebounds[[#This Row],[7+]]</f>
        <v>9.483999999999998E-2</v>
      </c>
      <c r="X41" s="5">
        <f>Rebounds[[#This Row],[7+]]-Rebounds[[#This Row],[8+]]</f>
        <v>6.4330000000000012E-2</v>
      </c>
      <c r="Y41" s="5">
        <f>Rebounds[[#This Row],[8+]]-Rebounds[[#This Row],[9+]]</f>
        <v>3.8379999999999997E-2</v>
      </c>
      <c r="Z41" s="5">
        <f>Rebounds[[#This Row],[9+]]-Rebounds[[#This Row],[10+]]</f>
        <v>2.052E-2</v>
      </c>
      <c r="AA41" s="5">
        <f>Rebounds[[#This Row],[10+]]-Rebounds[[#This Row],[11+]]</f>
        <v>9.0900000000000009E-3</v>
      </c>
      <c r="AB41" s="5">
        <f>Rebounds[[#This Row],[11+]]-Rebounds[[#This Row],[12+]]</f>
        <v>3.6699999999999997E-3</v>
      </c>
      <c r="AC41" s="5">
        <f>Rebounds[[#This Row],[12+]]-Rebounds[[#This Row],[13+]]</f>
        <v>1.31E-3</v>
      </c>
      <c r="AD41" s="5">
        <f>Rebounds[[#This Row],[13+]]-Rebounds[[#This Row],[14+]]</f>
        <v>4.1999999999999996E-4</v>
      </c>
    </row>
    <row r="42" spans="1:30" x14ac:dyDescent="0.25">
      <c r="A42" s="10">
        <v>22400719</v>
      </c>
      <c r="B42" s="13" t="s">
        <v>93</v>
      </c>
      <c r="C42" s="13" t="s">
        <v>94</v>
      </c>
      <c r="D42" s="11">
        <v>0.79166666666666663</v>
      </c>
      <c r="E42" s="6" t="str">
        <f>HYPERLINK("https://www.nba.com/stats/player/203992/boxscores-traditional", "Bogdan Bogdanovic")</f>
        <v>Bogdan Bogdanovic</v>
      </c>
      <c r="F42">
        <v>3.4</v>
      </c>
      <c r="G42" s="4">
        <v>1.3559999999999999</v>
      </c>
      <c r="H42" s="3">
        <v>0.61409000000000002</v>
      </c>
      <c r="I42" s="3">
        <v>0.32996999999999999</v>
      </c>
      <c r="J42" s="3">
        <v>0.11899999999999999</v>
      </c>
      <c r="K42" s="3">
        <v>2.743E-2</v>
      </c>
      <c r="L42" s="3">
        <v>4.0200000000000001E-3</v>
      </c>
      <c r="M42" s="3">
        <v>3.5E-4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5">
        <f>Rebounds[[#This Row],[3+]]-Rebounds[[#This Row],[4+]]</f>
        <v>0.28412000000000004</v>
      </c>
      <c r="U42" s="5">
        <f>Rebounds[[#This Row],[4+]]-Rebounds[[#This Row],[5+]]</f>
        <v>0.21096999999999999</v>
      </c>
      <c r="V42" s="5">
        <f>Rebounds[[#This Row],[5+]]-Rebounds[[#This Row],[6+]]</f>
        <v>9.1569999999999999E-2</v>
      </c>
      <c r="W42" s="5">
        <f>Rebounds[[#This Row],[6+]]-Rebounds[[#This Row],[7+]]</f>
        <v>2.341E-2</v>
      </c>
      <c r="X42" s="5">
        <f>Rebounds[[#This Row],[7+]]-Rebounds[[#This Row],[8+]]</f>
        <v>3.6700000000000001E-3</v>
      </c>
      <c r="Y42" s="5">
        <f>Rebounds[[#This Row],[8+]]-Rebounds[[#This Row],[9+]]</f>
        <v>3.5E-4</v>
      </c>
      <c r="Z42" s="5">
        <f>Rebounds[[#This Row],[9+]]-Rebounds[[#This Row],[10+]]</f>
        <v>0</v>
      </c>
      <c r="AA42" s="5">
        <f>Rebounds[[#This Row],[10+]]-Rebounds[[#This Row],[11+]]</f>
        <v>0</v>
      </c>
      <c r="AB42" s="5">
        <f>Rebounds[[#This Row],[11+]]-Rebounds[[#This Row],[12+]]</f>
        <v>0</v>
      </c>
      <c r="AC42" s="5">
        <f>Rebounds[[#This Row],[12+]]-Rebounds[[#This Row],[13+]]</f>
        <v>0</v>
      </c>
      <c r="AD42" s="5">
        <f>Rebounds[[#This Row],[13+]]-Rebounds[[#This Row],[14+]]</f>
        <v>0</v>
      </c>
    </row>
    <row r="43" spans="1:30" x14ac:dyDescent="0.25">
      <c r="A43" s="10">
        <v>22400719</v>
      </c>
      <c r="B43" s="13" t="s">
        <v>93</v>
      </c>
      <c r="C43" s="13" t="s">
        <v>94</v>
      </c>
      <c r="D43" s="11">
        <v>0.79166666666666663</v>
      </c>
      <c r="E43" s="6" t="str">
        <f>HYPERLINK("https://www.nba.com/stats/player/1630249/boxscores-traditional", "Vít Krejcí")</f>
        <v>Vít Krejcí</v>
      </c>
      <c r="F43">
        <v>3</v>
      </c>
      <c r="G43" s="4">
        <v>2.0979999999999999</v>
      </c>
      <c r="H43" s="3">
        <v>0.5</v>
      </c>
      <c r="I43" s="3">
        <v>0.31561</v>
      </c>
      <c r="J43" s="3">
        <v>0.17105999999999999</v>
      </c>
      <c r="K43" s="3">
        <v>7.6359999999999997E-2</v>
      </c>
      <c r="L43" s="3">
        <v>2.8070000000000001E-2</v>
      </c>
      <c r="M43" s="3">
        <v>8.6599999999999993E-3</v>
      </c>
      <c r="N43" s="3">
        <v>2.1199999999999999E-3</v>
      </c>
      <c r="O43" s="3">
        <v>4.2000000000000002E-4</v>
      </c>
      <c r="P43" s="3">
        <v>6.9999999999999994E-5</v>
      </c>
      <c r="Q43" s="3">
        <v>0</v>
      </c>
      <c r="R43" s="3">
        <v>0</v>
      </c>
      <c r="S43" s="3">
        <v>0</v>
      </c>
      <c r="T43" s="5">
        <f>Rebounds[[#This Row],[3+]]-Rebounds[[#This Row],[4+]]</f>
        <v>0.18439</v>
      </c>
      <c r="U43" s="5">
        <f>Rebounds[[#This Row],[4+]]-Rebounds[[#This Row],[5+]]</f>
        <v>0.14455000000000001</v>
      </c>
      <c r="V43" s="5">
        <f>Rebounds[[#This Row],[5+]]-Rebounds[[#This Row],[6+]]</f>
        <v>9.4699999999999993E-2</v>
      </c>
      <c r="W43" s="5">
        <f>Rebounds[[#This Row],[6+]]-Rebounds[[#This Row],[7+]]</f>
        <v>4.829E-2</v>
      </c>
      <c r="X43" s="5">
        <f>Rebounds[[#This Row],[7+]]-Rebounds[[#This Row],[8+]]</f>
        <v>1.9410000000000004E-2</v>
      </c>
      <c r="Y43" s="5">
        <f>Rebounds[[#This Row],[8+]]-Rebounds[[#This Row],[9+]]</f>
        <v>6.5399999999999989E-3</v>
      </c>
      <c r="Z43" s="5">
        <f>Rebounds[[#This Row],[9+]]-Rebounds[[#This Row],[10+]]</f>
        <v>1.6999999999999999E-3</v>
      </c>
      <c r="AA43" s="5">
        <f>Rebounds[[#This Row],[10+]]-Rebounds[[#This Row],[11+]]</f>
        <v>3.5000000000000005E-4</v>
      </c>
      <c r="AB43" s="5">
        <f>Rebounds[[#This Row],[11+]]-Rebounds[[#This Row],[12+]]</f>
        <v>6.9999999999999994E-5</v>
      </c>
      <c r="AC43" s="5">
        <f>Rebounds[[#This Row],[12+]]-Rebounds[[#This Row],[13+]]</f>
        <v>0</v>
      </c>
      <c r="AD43" s="5">
        <f>Rebounds[[#This Row],[13+]]-Rebounds[[#This Row],[14+]]</f>
        <v>0</v>
      </c>
    </row>
    <row r="44" spans="1:30" x14ac:dyDescent="0.25">
      <c r="A44" s="10">
        <v>22400719</v>
      </c>
      <c r="B44" s="13" t="s">
        <v>94</v>
      </c>
      <c r="C44" s="13" t="s">
        <v>93</v>
      </c>
      <c r="D44" s="11">
        <v>0.79166666666666663</v>
      </c>
      <c r="E44" s="6" t="str">
        <f>HYPERLINK("https://www.nba.com/stats/player/1641705/boxscores-traditional", "Victor Wembanyama")</f>
        <v>Victor Wembanyama</v>
      </c>
      <c r="F44">
        <v>11.8</v>
      </c>
      <c r="G44" s="4">
        <v>1.327</v>
      </c>
      <c r="H44" s="3">
        <v>1</v>
      </c>
      <c r="I44" s="3">
        <v>1</v>
      </c>
      <c r="J44" s="3">
        <v>1</v>
      </c>
      <c r="K44" s="3">
        <v>1</v>
      </c>
      <c r="L44" s="3">
        <v>0.99985000000000002</v>
      </c>
      <c r="M44" s="3">
        <v>0.99787999999999999</v>
      </c>
      <c r="N44" s="3">
        <v>0.98257000000000005</v>
      </c>
      <c r="O44" s="3">
        <v>0.91308999999999996</v>
      </c>
      <c r="P44" s="3">
        <v>0.72575000000000001</v>
      </c>
      <c r="Q44" s="3">
        <v>0.44037999999999999</v>
      </c>
      <c r="R44" s="3">
        <v>0.18406</v>
      </c>
      <c r="S44" s="3">
        <v>4.8460000000000003E-2</v>
      </c>
      <c r="T44" s="5">
        <f>Rebounds[[#This Row],[3+]]-Rebounds[[#This Row],[4+]]</f>
        <v>0</v>
      </c>
      <c r="U44" s="5">
        <f>Rebounds[[#This Row],[4+]]-Rebounds[[#This Row],[5+]]</f>
        <v>0</v>
      </c>
      <c r="V44" s="5">
        <f>Rebounds[[#This Row],[5+]]-Rebounds[[#This Row],[6+]]</f>
        <v>0</v>
      </c>
      <c r="W44" s="5">
        <f>Rebounds[[#This Row],[6+]]-Rebounds[[#This Row],[7+]]</f>
        <v>1.4999999999998348E-4</v>
      </c>
      <c r="X44" s="5">
        <f>Rebounds[[#This Row],[7+]]-Rebounds[[#This Row],[8+]]</f>
        <v>1.9700000000000273E-3</v>
      </c>
      <c r="Y44" s="5">
        <f>Rebounds[[#This Row],[8+]]-Rebounds[[#This Row],[9+]]</f>
        <v>1.5309999999999935E-2</v>
      </c>
      <c r="Z44" s="5">
        <f>Rebounds[[#This Row],[9+]]-Rebounds[[#This Row],[10+]]</f>
        <v>6.9480000000000097E-2</v>
      </c>
      <c r="AA44" s="5">
        <f>Rebounds[[#This Row],[10+]]-Rebounds[[#This Row],[11+]]</f>
        <v>0.18733999999999995</v>
      </c>
      <c r="AB44" s="5">
        <f>Rebounds[[#This Row],[11+]]-Rebounds[[#This Row],[12+]]</f>
        <v>0.28537000000000001</v>
      </c>
      <c r="AC44" s="5">
        <f>Rebounds[[#This Row],[12+]]-Rebounds[[#This Row],[13+]]</f>
        <v>0.25631999999999999</v>
      </c>
      <c r="AD44" s="5">
        <f>Rebounds[[#This Row],[13+]]-Rebounds[[#This Row],[14+]]</f>
        <v>0.1356</v>
      </c>
    </row>
    <row r="45" spans="1:30" x14ac:dyDescent="0.25">
      <c r="A45" s="10">
        <v>22400719</v>
      </c>
      <c r="B45" s="13" t="s">
        <v>94</v>
      </c>
      <c r="C45" s="13" t="s">
        <v>93</v>
      </c>
      <c r="D45" s="11">
        <v>0.79166666666666663</v>
      </c>
      <c r="E45" s="6" t="str">
        <f>HYPERLINK("https://www.nba.com/stats/player/1642264/boxscores-traditional", "Stephon Castle")</f>
        <v>Stephon Castle</v>
      </c>
      <c r="F45">
        <v>5.8</v>
      </c>
      <c r="G45" s="4">
        <v>1.6</v>
      </c>
      <c r="H45" s="3">
        <v>0.95994000000000002</v>
      </c>
      <c r="I45" s="3">
        <v>0.86863999999999997</v>
      </c>
      <c r="J45" s="3">
        <v>0.69145999999999996</v>
      </c>
      <c r="K45" s="3">
        <v>0.44828000000000001</v>
      </c>
      <c r="L45" s="3">
        <v>0.22663</v>
      </c>
      <c r="M45" s="3">
        <v>8.3790000000000003E-2</v>
      </c>
      <c r="N45" s="3">
        <v>2.2749999999999999E-2</v>
      </c>
      <c r="O45" s="3">
        <v>4.2700000000000004E-3</v>
      </c>
      <c r="P45" s="3">
        <v>5.8E-4</v>
      </c>
      <c r="Q45" s="3">
        <v>5.0000000000000002E-5</v>
      </c>
      <c r="R45" s="3">
        <v>0</v>
      </c>
      <c r="S45" s="3">
        <v>0</v>
      </c>
      <c r="T45" s="5">
        <f>Rebounds[[#This Row],[3+]]-Rebounds[[#This Row],[4+]]</f>
        <v>9.1300000000000048E-2</v>
      </c>
      <c r="U45" s="5">
        <f>Rebounds[[#This Row],[4+]]-Rebounds[[#This Row],[5+]]</f>
        <v>0.17718</v>
      </c>
      <c r="V45" s="5">
        <f>Rebounds[[#This Row],[5+]]-Rebounds[[#This Row],[6+]]</f>
        <v>0.24317999999999995</v>
      </c>
      <c r="W45" s="5">
        <f>Rebounds[[#This Row],[6+]]-Rebounds[[#This Row],[7+]]</f>
        <v>0.22165000000000001</v>
      </c>
      <c r="X45" s="5">
        <f>Rebounds[[#This Row],[7+]]-Rebounds[[#This Row],[8+]]</f>
        <v>0.14283999999999999</v>
      </c>
      <c r="Y45" s="5">
        <f>Rebounds[[#This Row],[8+]]-Rebounds[[#This Row],[9+]]</f>
        <v>6.1040000000000004E-2</v>
      </c>
      <c r="Z45" s="5">
        <f>Rebounds[[#This Row],[9+]]-Rebounds[[#This Row],[10+]]</f>
        <v>1.848E-2</v>
      </c>
      <c r="AA45" s="5">
        <f>Rebounds[[#This Row],[10+]]-Rebounds[[#This Row],[11+]]</f>
        <v>3.6900000000000006E-3</v>
      </c>
      <c r="AB45" s="5">
        <f>Rebounds[[#This Row],[11+]]-Rebounds[[#This Row],[12+]]</f>
        <v>5.2999999999999998E-4</v>
      </c>
      <c r="AC45" s="5">
        <f>Rebounds[[#This Row],[12+]]-Rebounds[[#This Row],[13+]]</f>
        <v>5.0000000000000002E-5</v>
      </c>
      <c r="AD45" s="5">
        <f>Rebounds[[#This Row],[13+]]-Rebounds[[#This Row],[14+]]</f>
        <v>0</v>
      </c>
    </row>
    <row r="46" spans="1:30" x14ac:dyDescent="0.25">
      <c r="A46" s="10">
        <v>22400719</v>
      </c>
      <c r="B46" s="13" t="s">
        <v>94</v>
      </c>
      <c r="C46" s="13" t="s">
        <v>93</v>
      </c>
      <c r="D46" s="11">
        <v>0.79166666666666663</v>
      </c>
      <c r="E46" s="6" t="str">
        <f>HYPERLINK("https://www.nba.com/stats/player/203084/boxscores-traditional", "Harrison Barnes")</f>
        <v>Harrison Barnes</v>
      </c>
      <c r="F46">
        <v>4.5999999999999996</v>
      </c>
      <c r="G46" s="4">
        <v>1.855</v>
      </c>
      <c r="H46" s="3">
        <v>0.80510999999999999</v>
      </c>
      <c r="I46" s="3">
        <v>0.62551999999999996</v>
      </c>
      <c r="J46" s="3">
        <v>0.41293999999999997</v>
      </c>
      <c r="K46" s="3">
        <v>0.22663</v>
      </c>
      <c r="L46" s="3">
        <v>9.8530000000000006E-2</v>
      </c>
      <c r="M46" s="3">
        <v>3.3619999999999997E-2</v>
      </c>
      <c r="N46" s="3">
        <v>8.8900000000000003E-3</v>
      </c>
      <c r="O46" s="3">
        <v>1.81E-3</v>
      </c>
      <c r="P46" s="3">
        <v>2.7999999999999998E-4</v>
      </c>
      <c r="Q46" s="3">
        <v>3.0000000000000001E-5</v>
      </c>
      <c r="R46" s="3">
        <v>0</v>
      </c>
      <c r="S46" s="3">
        <v>0</v>
      </c>
      <c r="T46" s="5">
        <f>Rebounds[[#This Row],[3+]]-Rebounds[[#This Row],[4+]]</f>
        <v>0.17959000000000003</v>
      </c>
      <c r="U46" s="5">
        <f>Rebounds[[#This Row],[4+]]-Rebounds[[#This Row],[5+]]</f>
        <v>0.21257999999999999</v>
      </c>
      <c r="V46" s="5">
        <f>Rebounds[[#This Row],[5+]]-Rebounds[[#This Row],[6+]]</f>
        <v>0.18630999999999998</v>
      </c>
      <c r="W46" s="5">
        <f>Rebounds[[#This Row],[6+]]-Rebounds[[#This Row],[7+]]</f>
        <v>0.12809999999999999</v>
      </c>
      <c r="X46" s="5">
        <f>Rebounds[[#This Row],[7+]]-Rebounds[[#This Row],[8+]]</f>
        <v>6.4910000000000009E-2</v>
      </c>
      <c r="Y46" s="5">
        <f>Rebounds[[#This Row],[8+]]-Rebounds[[#This Row],[9+]]</f>
        <v>2.4729999999999995E-2</v>
      </c>
      <c r="Z46" s="5">
        <f>Rebounds[[#This Row],[9+]]-Rebounds[[#This Row],[10+]]</f>
        <v>7.0800000000000004E-3</v>
      </c>
      <c r="AA46" s="5">
        <f>Rebounds[[#This Row],[10+]]-Rebounds[[#This Row],[11+]]</f>
        <v>1.5300000000000001E-3</v>
      </c>
      <c r="AB46" s="5">
        <f>Rebounds[[#This Row],[11+]]-Rebounds[[#This Row],[12+]]</f>
        <v>2.4999999999999995E-4</v>
      </c>
      <c r="AC46" s="5">
        <f>Rebounds[[#This Row],[12+]]-Rebounds[[#This Row],[13+]]</f>
        <v>3.0000000000000001E-5</v>
      </c>
      <c r="AD46" s="5">
        <f>Rebounds[[#This Row],[13+]]-Rebounds[[#This Row],[14+]]</f>
        <v>0</v>
      </c>
    </row>
    <row r="47" spans="1:30" x14ac:dyDescent="0.25">
      <c r="A47" s="10">
        <v>22400719</v>
      </c>
      <c r="B47" s="13" t="s">
        <v>94</v>
      </c>
      <c r="C47" s="13" t="s">
        <v>93</v>
      </c>
      <c r="D47" s="11">
        <v>0.79166666666666663</v>
      </c>
      <c r="E47" s="6" t="str">
        <f>HYPERLINK("https://www.nba.com/stats/player/1631110/boxscores-traditional", "Jeremy Sochan")</f>
        <v>Jeremy Sochan</v>
      </c>
      <c r="F47">
        <v>4.8</v>
      </c>
      <c r="G47" s="4">
        <v>2.786</v>
      </c>
      <c r="H47" s="3">
        <v>0.74214999999999998</v>
      </c>
      <c r="I47" s="3">
        <v>0.61409000000000002</v>
      </c>
      <c r="J47" s="3">
        <v>0.47210000000000002</v>
      </c>
      <c r="K47" s="3">
        <v>0.33360000000000001</v>
      </c>
      <c r="L47" s="3">
        <v>0.21476000000000001</v>
      </c>
      <c r="M47" s="3">
        <v>0.12506999999999999</v>
      </c>
      <c r="N47" s="3">
        <v>6.5519999999999995E-2</v>
      </c>
      <c r="O47" s="3">
        <v>3.074E-2</v>
      </c>
      <c r="P47" s="3">
        <v>1.2869999999999999E-2</v>
      </c>
      <c r="Q47" s="3">
        <v>4.9399999999999999E-3</v>
      </c>
      <c r="R47" s="3">
        <v>1.64E-3</v>
      </c>
      <c r="S47" s="3">
        <v>4.8000000000000001E-4</v>
      </c>
      <c r="T47" s="5">
        <f>Rebounds[[#This Row],[3+]]-Rebounds[[#This Row],[4+]]</f>
        <v>0.12805999999999995</v>
      </c>
      <c r="U47" s="5">
        <f>Rebounds[[#This Row],[4+]]-Rebounds[[#This Row],[5+]]</f>
        <v>0.14199000000000001</v>
      </c>
      <c r="V47" s="5">
        <f>Rebounds[[#This Row],[5+]]-Rebounds[[#This Row],[6+]]</f>
        <v>0.13850000000000001</v>
      </c>
      <c r="W47" s="5">
        <f>Rebounds[[#This Row],[6+]]-Rebounds[[#This Row],[7+]]</f>
        <v>0.11884</v>
      </c>
      <c r="X47" s="5">
        <f>Rebounds[[#This Row],[7+]]-Rebounds[[#This Row],[8+]]</f>
        <v>8.969000000000002E-2</v>
      </c>
      <c r="Y47" s="5">
        <f>Rebounds[[#This Row],[8+]]-Rebounds[[#This Row],[9+]]</f>
        <v>5.9549999999999992E-2</v>
      </c>
      <c r="Z47" s="5">
        <f>Rebounds[[#This Row],[9+]]-Rebounds[[#This Row],[10+]]</f>
        <v>3.4779999999999991E-2</v>
      </c>
      <c r="AA47" s="5">
        <f>Rebounds[[#This Row],[10+]]-Rebounds[[#This Row],[11+]]</f>
        <v>1.787E-2</v>
      </c>
      <c r="AB47" s="5">
        <f>Rebounds[[#This Row],[11+]]-Rebounds[[#This Row],[12+]]</f>
        <v>7.9299999999999995E-3</v>
      </c>
      <c r="AC47" s="5">
        <f>Rebounds[[#This Row],[12+]]-Rebounds[[#This Row],[13+]]</f>
        <v>3.3E-3</v>
      </c>
      <c r="AD47" s="5">
        <f>Rebounds[[#This Row],[13+]]-Rebounds[[#This Row],[14+]]</f>
        <v>1.16E-3</v>
      </c>
    </row>
    <row r="48" spans="1:30" x14ac:dyDescent="0.25">
      <c r="A48" s="10">
        <v>22400719</v>
      </c>
      <c r="B48" s="13" t="s">
        <v>94</v>
      </c>
      <c r="C48" s="13" t="s">
        <v>93</v>
      </c>
      <c r="D48" s="11">
        <v>0.79166666666666663</v>
      </c>
      <c r="E48" s="6" t="str">
        <f>HYPERLINK("https://www.nba.com/stats/player/1630577/boxscores-traditional", "Julian Champagnie")</f>
        <v>Julian Champagnie</v>
      </c>
      <c r="F48">
        <v>4</v>
      </c>
      <c r="G48" s="4">
        <v>1.673</v>
      </c>
      <c r="H48" s="3">
        <v>0.72575000000000001</v>
      </c>
      <c r="I48" s="3">
        <v>0.5</v>
      </c>
      <c r="J48" s="3">
        <v>0.27424999999999999</v>
      </c>
      <c r="K48" s="3">
        <v>0.11507000000000001</v>
      </c>
      <c r="L48" s="3">
        <v>3.6729999999999999E-2</v>
      </c>
      <c r="M48" s="3">
        <v>8.4200000000000004E-3</v>
      </c>
      <c r="N48" s="3">
        <v>1.39E-3</v>
      </c>
      <c r="O48" s="3">
        <v>1.7000000000000001E-4</v>
      </c>
      <c r="P48" s="3">
        <v>0</v>
      </c>
      <c r="Q48" s="3">
        <v>0</v>
      </c>
      <c r="R48" s="3">
        <v>0</v>
      </c>
      <c r="S48" s="3">
        <v>0</v>
      </c>
      <c r="T48" s="5">
        <f>Rebounds[[#This Row],[3+]]-Rebounds[[#This Row],[4+]]</f>
        <v>0.22575000000000001</v>
      </c>
      <c r="U48" s="5">
        <f>Rebounds[[#This Row],[4+]]-Rebounds[[#This Row],[5+]]</f>
        <v>0.22575000000000001</v>
      </c>
      <c r="V48" s="5">
        <f>Rebounds[[#This Row],[5+]]-Rebounds[[#This Row],[6+]]</f>
        <v>0.15917999999999999</v>
      </c>
      <c r="W48" s="5">
        <f>Rebounds[[#This Row],[6+]]-Rebounds[[#This Row],[7+]]</f>
        <v>7.8340000000000007E-2</v>
      </c>
      <c r="X48" s="5">
        <f>Rebounds[[#This Row],[7+]]-Rebounds[[#This Row],[8+]]</f>
        <v>2.8309999999999998E-2</v>
      </c>
      <c r="Y48" s="5">
        <f>Rebounds[[#This Row],[8+]]-Rebounds[[#This Row],[9+]]</f>
        <v>7.0300000000000007E-3</v>
      </c>
      <c r="Z48" s="5">
        <f>Rebounds[[#This Row],[9+]]-Rebounds[[#This Row],[10+]]</f>
        <v>1.2199999999999999E-3</v>
      </c>
      <c r="AA48" s="5">
        <f>Rebounds[[#This Row],[10+]]-Rebounds[[#This Row],[11+]]</f>
        <v>1.7000000000000001E-4</v>
      </c>
      <c r="AB48" s="5">
        <f>Rebounds[[#This Row],[11+]]-Rebounds[[#This Row],[12+]]</f>
        <v>0</v>
      </c>
      <c r="AC48" s="5">
        <f>Rebounds[[#This Row],[12+]]-Rebounds[[#This Row],[13+]]</f>
        <v>0</v>
      </c>
      <c r="AD48" s="5">
        <f>Rebounds[[#This Row],[13+]]-Rebounds[[#This Row],[14+]]</f>
        <v>0</v>
      </c>
    </row>
    <row r="49" spans="1:30" x14ac:dyDescent="0.25">
      <c r="A49" s="10">
        <v>22400719</v>
      </c>
      <c r="B49" s="13" t="s">
        <v>94</v>
      </c>
      <c r="C49" s="13" t="s">
        <v>93</v>
      </c>
      <c r="D49" s="11">
        <v>0.79166666666666663</v>
      </c>
      <c r="E49" s="6" t="str">
        <f>HYPERLINK("https://www.nba.com/stats/player/1629640/boxscores-traditional", "Keldon Johnson")</f>
        <v>Keldon Johnson</v>
      </c>
      <c r="F49">
        <v>3.2</v>
      </c>
      <c r="G49" s="4">
        <v>1.1659999999999999</v>
      </c>
      <c r="H49" s="3">
        <v>0.56749000000000005</v>
      </c>
      <c r="I49" s="3">
        <v>0.24510000000000001</v>
      </c>
      <c r="J49" s="3">
        <v>6.1780000000000002E-2</v>
      </c>
      <c r="K49" s="3">
        <v>8.2000000000000007E-3</v>
      </c>
      <c r="L49" s="3">
        <v>5.5999999999999995E-4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5">
        <f>Rebounds[[#This Row],[3+]]-Rebounds[[#This Row],[4+]]</f>
        <v>0.32239000000000007</v>
      </c>
      <c r="U49" s="5">
        <f>Rebounds[[#This Row],[4+]]-Rebounds[[#This Row],[5+]]</f>
        <v>0.18332000000000001</v>
      </c>
      <c r="V49" s="5">
        <f>Rebounds[[#This Row],[5+]]-Rebounds[[#This Row],[6+]]</f>
        <v>5.3580000000000003E-2</v>
      </c>
      <c r="W49" s="5">
        <f>Rebounds[[#This Row],[6+]]-Rebounds[[#This Row],[7+]]</f>
        <v>7.640000000000001E-3</v>
      </c>
      <c r="X49" s="5">
        <f>Rebounds[[#This Row],[7+]]-Rebounds[[#This Row],[8+]]</f>
        <v>5.5999999999999995E-4</v>
      </c>
      <c r="Y49" s="5">
        <f>Rebounds[[#This Row],[8+]]-Rebounds[[#This Row],[9+]]</f>
        <v>0</v>
      </c>
      <c r="Z49" s="5">
        <f>Rebounds[[#This Row],[9+]]-Rebounds[[#This Row],[10+]]</f>
        <v>0</v>
      </c>
      <c r="AA49" s="5">
        <f>Rebounds[[#This Row],[10+]]-Rebounds[[#This Row],[11+]]</f>
        <v>0</v>
      </c>
      <c r="AB49" s="5">
        <f>Rebounds[[#This Row],[11+]]-Rebounds[[#This Row],[12+]]</f>
        <v>0</v>
      </c>
      <c r="AC49" s="5">
        <f>Rebounds[[#This Row],[12+]]-Rebounds[[#This Row],[13+]]</f>
        <v>0</v>
      </c>
      <c r="AD49" s="5">
        <f>Rebounds[[#This Row],[13+]]-Rebounds[[#This Row],[14+]]</f>
        <v>0</v>
      </c>
    </row>
    <row r="50" spans="1:30" x14ac:dyDescent="0.25">
      <c r="A50" s="10">
        <v>22400719</v>
      </c>
      <c r="B50" s="13" t="s">
        <v>94</v>
      </c>
      <c r="C50" s="13" t="s">
        <v>93</v>
      </c>
      <c r="D50" s="11">
        <v>0.79166666666666663</v>
      </c>
      <c r="E50" s="6" t="str">
        <f>HYPERLINK("https://www.nba.com/stats/player/1630170/boxscores-traditional", "Devin Vassell")</f>
        <v>Devin Vassell</v>
      </c>
      <c r="F50">
        <v>3</v>
      </c>
      <c r="G50" s="4">
        <v>0.63200000000000001</v>
      </c>
      <c r="H50" s="3">
        <v>0.5</v>
      </c>
      <c r="I50" s="3">
        <v>5.7049999999999997E-2</v>
      </c>
      <c r="J50" s="3">
        <v>7.9000000000000001E-4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5">
        <f>Rebounds[[#This Row],[3+]]-Rebounds[[#This Row],[4+]]</f>
        <v>0.44295000000000001</v>
      </c>
      <c r="U50" s="5">
        <f>Rebounds[[#This Row],[4+]]-Rebounds[[#This Row],[5+]]</f>
        <v>5.6259999999999998E-2</v>
      </c>
      <c r="V50" s="5">
        <f>Rebounds[[#This Row],[5+]]-Rebounds[[#This Row],[6+]]</f>
        <v>7.9000000000000001E-4</v>
      </c>
      <c r="W50" s="5">
        <f>Rebounds[[#This Row],[6+]]-Rebounds[[#This Row],[7+]]</f>
        <v>0</v>
      </c>
      <c r="X50" s="5">
        <f>Rebounds[[#This Row],[7+]]-Rebounds[[#This Row],[8+]]</f>
        <v>0</v>
      </c>
      <c r="Y50" s="5">
        <f>Rebounds[[#This Row],[8+]]-Rebounds[[#This Row],[9+]]</f>
        <v>0</v>
      </c>
      <c r="Z50" s="5">
        <f>Rebounds[[#This Row],[9+]]-Rebounds[[#This Row],[10+]]</f>
        <v>0</v>
      </c>
      <c r="AA50" s="5">
        <f>Rebounds[[#This Row],[10+]]-Rebounds[[#This Row],[11+]]</f>
        <v>0</v>
      </c>
      <c r="AB50" s="5">
        <f>Rebounds[[#This Row],[11+]]-Rebounds[[#This Row],[12+]]</f>
        <v>0</v>
      </c>
      <c r="AC50" s="5">
        <f>Rebounds[[#This Row],[12+]]-Rebounds[[#This Row],[13+]]</f>
        <v>0</v>
      </c>
      <c r="AD50" s="5">
        <f>Rebounds[[#This Row],[13+]]-Rebounds[[#This Row],[14+]]</f>
        <v>0</v>
      </c>
    </row>
    <row r="51" spans="1:30" x14ac:dyDescent="0.25">
      <c r="A51" s="10">
        <v>22400720</v>
      </c>
      <c r="B51" s="13" t="s">
        <v>77</v>
      </c>
      <c r="C51" s="13" t="s">
        <v>95</v>
      </c>
      <c r="D51" s="11">
        <v>0.8125</v>
      </c>
      <c r="E51" s="6" t="str">
        <f>HYPERLINK("https://www.nba.com/stats/player/1629651/boxscores-traditional", "Nic Claxton")</f>
        <v>Nic Claxton</v>
      </c>
      <c r="F51">
        <v>5.8</v>
      </c>
      <c r="G51" s="4">
        <v>1.47</v>
      </c>
      <c r="H51" s="3">
        <v>0.97128000000000003</v>
      </c>
      <c r="I51" s="3">
        <v>0.88876999999999995</v>
      </c>
      <c r="J51" s="3">
        <v>0.70540000000000003</v>
      </c>
      <c r="K51" s="3">
        <v>0.44433</v>
      </c>
      <c r="L51" s="3">
        <v>0.20610999999999999</v>
      </c>
      <c r="M51" s="3">
        <v>6.6809999999999994E-2</v>
      </c>
      <c r="N51" s="3">
        <v>1.4630000000000001E-2</v>
      </c>
      <c r="O51" s="3">
        <v>2.1199999999999999E-3</v>
      </c>
      <c r="P51" s="3">
        <v>2.0000000000000001E-4</v>
      </c>
      <c r="Q51" s="3">
        <v>0</v>
      </c>
      <c r="R51" s="3">
        <v>0</v>
      </c>
      <c r="S51" s="3">
        <v>0</v>
      </c>
      <c r="T51" s="5">
        <f>Rebounds[[#This Row],[3+]]-Rebounds[[#This Row],[4+]]</f>
        <v>8.2510000000000083E-2</v>
      </c>
      <c r="U51" s="5">
        <f>Rebounds[[#This Row],[4+]]-Rebounds[[#This Row],[5+]]</f>
        <v>0.18336999999999992</v>
      </c>
      <c r="V51" s="5">
        <f>Rebounds[[#This Row],[5+]]-Rebounds[[#This Row],[6+]]</f>
        <v>0.26107000000000002</v>
      </c>
      <c r="W51" s="5">
        <f>Rebounds[[#This Row],[6+]]-Rebounds[[#This Row],[7+]]</f>
        <v>0.23822000000000002</v>
      </c>
      <c r="X51" s="5">
        <f>Rebounds[[#This Row],[7+]]-Rebounds[[#This Row],[8+]]</f>
        <v>0.13929999999999998</v>
      </c>
      <c r="Y51" s="5">
        <f>Rebounds[[#This Row],[8+]]-Rebounds[[#This Row],[9+]]</f>
        <v>5.217999999999999E-2</v>
      </c>
      <c r="Z51" s="5">
        <f>Rebounds[[#This Row],[9+]]-Rebounds[[#This Row],[10+]]</f>
        <v>1.251E-2</v>
      </c>
      <c r="AA51" s="5">
        <f>Rebounds[[#This Row],[10+]]-Rebounds[[#This Row],[11+]]</f>
        <v>1.9199999999999998E-3</v>
      </c>
      <c r="AB51" s="5">
        <f>Rebounds[[#This Row],[11+]]-Rebounds[[#This Row],[12+]]</f>
        <v>2.0000000000000001E-4</v>
      </c>
      <c r="AC51" s="5">
        <f>Rebounds[[#This Row],[12+]]-Rebounds[[#This Row],[13+]]</f>
        <v>0</v>
      </c>
      <c r="AD51" s="5">
        <f>Rebounds[[#This Row],[13+]]-Rebounds[[#This Row],[14+]]</f>
        <v>0</v>
      </c>
    </row>
    <row r="52" spans="1:30" x14ac:dyDescent="0.25">
      <c r="A52" s="10">
        <v>22400720</v>
      </c>
      <c r="B52" s="13" t="s">
        <v>77</v>
      </c>
      <c r="C52" s="13" t="s">
        <v>95</v>
      </c>
      <c r="D52" s="11">
        <v>0.8125</v>
      </c>
      <c r="E52" s="6" t="str">
        <f>HYPERLINK("https://www.nba.com/stats/player/1631213/boxscores-traditional", "Tyrese Martin")</f>
        <v>Tyrese Martin</v>
      </c>
      <c r="F52">
        <v>5.6</v>
      </c>
      <c r="G52" s="4">
        <v>1.855</v>
      </c>
      <c r="H52" s="3">
        <v>0.91923999999999995</v>
      </c>
      <c r="I52" s="3">
        <v>0.80510999999999999</v>
      </c>
      <c r="J52" s="3">
        <v>0.62551999999999996</v>
      </c>
      <c r="K52" s="3">
        <v>0.41293999999999997</v>
      </c>
      <c r="L52" s="3">
        <v>0.22663</v>
      </c>
      <c r="M52" s="3">
        <v>9.8530000000000006E-2</v>
      </c>
      <c r="N52" s="3">
        <v>3.3619999999999997E-2</v>
      </c>
      <c r="O52" s="3">
        <v>8.8900000000000003E-3</v>
      </c>
      <c r="P52" s="3">
        <v>1.81E-3</v>
      </c>
      <c r="Q52" s="3">
        <v>2.7999999999999998E-4</v>
      </c>
      <c r="R52" s="3">
        <v>3.0000000000000001E-5</v>
      </c>
      <c r="S52" s="3">
        <v>0</v>
      </c>
      <c r="T52" s="5">
        <f>Rebounds[[#This Row],[3+]]-Rebounds[[#This Row],[4+]]</f>
        <v>0.11412999999999995</v>
      </c>
      <c r="U52" s="5">
        <f>Rebounds[[#This Row],[4+]]-Rebounds[[#This Row],[5+]]</f>
        <v>0.17959000000000003</v>
      </c>
      <c r="V52" s="5">
        <f>Rebounds[[#This Row],[5+]]-Rebounds[[#This Row],[6+]]</f>
        <v>0.21257999999999999</v>
      </c>
      <c r="W52" s="5">
        <f>Rebounds[[#This Row],[6+]]-Rebounds[[#This Row],[7+]]</f>
        <v>0.18630999999999998</v>
      </c>
      <c r="X52" s="5">
        <f>Rebounds[[#This Row],[7+]]-Rebounds[[#This Row],[8+]]</f>
        <v>0.12809999999999999</v>
      </c>
      <c r="Y52" s="5">
        <f>Rebounds[[#This Row],[8+]]-Rebounds[[#This Row],[9+]]</f>
        <v>6.4910000000000009E-2</v>
      </c>
      <c r="Z52" s="5">
        <f>Rebounds[[#This Row],[9+]]-Rebounds[[#This Row],[10+]]</f>
        <v>2.4729999999999995E-2</v>
      </c>
      <c r="AA52" s="5">
        <f>Rebounds[[#This Row],[10+]]-Rebounds[[#This Row],[11+]]</f>
        <v>7.0800000000000004E-3</v>
      </c>
      <c r="AB52" s="5">
        <f>Rebounds[[#This Row],[11+]]-Rebounds[[#This Row],[12+]]</f>
        <v>1.5300000000000001E-3</v>
      </c>
      <c r="AC52" s="5">
        <f>Rebounds[[#This Row],[12+]]-Rebounds[[#This Row],[13+]]</f>
        <v>2.4999999999999995E-4</v>
      </c>
      <c r="AD52" s="5">
        <f>Rebounds[[#This Row],[13+]]-Rebounds[[#This Row],[14+]]</f>
        <v>3.0000000000000001E-5</v>
      </c>
    </row>
    <row r="53" spans="1:30" x14ac:dyDescent="0.25">
      <c r="A53" s="10">
        <v>22400720</v>
      </c>
      <c r="B53" s="13" t="s">
        <v>77</v>
      </c>
      <c r="C53" s="13" t="s">
        <v>95</v>
      </c>
      <c r="D53" s="11">
        <v>0.8125</v>
      </c>
      <c r="E53" s="6" t="str">
        <f>HYPERLINK("https://www.nba.com/stats/player/1627732/boxscores-traditional", "Ben Simmons")</f>
        <v>Ben Simmons</v>
      </c>
      <c r="F53">
        <v>5.4</v>
      </c>
      <c r="G53" s="4">
        <v>2.2450000000000001</v>
      </c>
      <c r="H53" s="3">
        <v>0.85768999999999995</v>
      </c>
      <c r="I53" s="3">
        <v>0.73236999999999997</v>
      </c>
      <c r="J53" s="3">
        <v>0.57142000000000004</v>
      </c>
      <c r="K53" s="3">
        <v>0.39357999999999999</v>
      </c>
      <c r="L53" s="3">
        <v>0.23885000000000001</v>
      </c>
      <c r="M53" s="3">
        <v>0.12302</v>
      </c>
      <c r="N53" s="3">
        <v>5.4800000000000001E-2</v>
      </c>
      <c r="O53" s="3">
        <v>2.018E-2</v>
      </c>
      <c r="P53" s="3">
        <v>6.3899999999999998E-3</v>
      </c>
      <c r="Q53" s="3">
        <v>1.64E-3</v>
      </c>
      <c r="R53" s="3">
        <v>3.5E-4</v>
      </c>
      <c r="S53" s="3">
        <v>6.0000000000000002E-5</v>
      </c>
      <c r="T53" s="5">
        <f>Rebounds[[#This Row],[3+]]-Rebounds[[#This Row],[4+]]</f>
        <v>0.12531999999999999</v>
      </c>
      <c r="U53" s="5">
        <f>Rebounds[[#This Row],[4+]]-Rebounds[[#This Row],[5+]]</f>
        <v>0.16094999999999993</v>
      </c>
      <c r="V53" s="5">
        <f>Rebounds[[#This Row],[5+]]-Rebounds[[#This Row],[6+]]</f>
        <v>0.17784000000000005</v>
      </c>
      <c r="W53" s="5">
        <f>Rebounds[[#This Row],[6+]]-Rebounds[[#This Row],[7+]]</f>
        <v>0.15472999999999998</v>
      </c>
      <c r="X53" s="5">
        <f>Rebounds[[#This Row],[7+]]-Rebounds[[#This Row],[8+]]</f>
        <v>0.11583</v>
      </c>
      <c r="Y53" s="5">
        <f>Rebounds[[#This Row],[8+]]-Rebounds[[#This Row],[9+]]</f>
        <v>6.8220000000000003E-2</v>
      </c>
      <c r="Z53" s="5">
        <f>Rebounds[[#This Row],[9+]]-Rebounds[[#This Row],[10+]]</f>
        <v>3.4619999999999998E-2</v>
      </c>
      <c r="AA53" s="5">
        <f>Rebounds[[#This Row],[10+]]-Rebounds[[#This Row],[11+]]</f>
        <v>1.379E-2</v>
      </c>
      <c r="AB53" s="5">
        <f>Rebounds[[#This Row],[11+]]-Rebounds[[#This Row],[12+]]</f>
        <v>4.7499999999999999E-3</v>
      </c>
      <c r="AC53" s="5">
        <f>Rebounds[[#This Row],[12+]]-Rebounds[[#This Row],[13+]]</f>
        <v>1.2899999999999999E-3</v>
      </c>
      <c r="AD53" s="5">
        <f>Rebounds[[#This Row],[13+]]-Rebounds[[#This Row],[14+]]</f>
        <v>2.9E-4</v>
      </c>
    </row>
    <row r="54" spans="1:30" x14ac:dyDescent="0.25">
      <c r="A54" s="10">
        <v>22400720</v>
      </c>
      <c r="B54" s="13" t="s">
        <v>77</v>
      </c>
      <c r="C54" s="13" t="s">
        <v>95</v>
      </c>
      <c r="D54" s="11">
        <v>0.8125</v>
      </c>
      <c r="E54" s="6" t="str">
        <f>HYPERLINK("https://www.nba.com/stats/player/1630533/boxscores-traditional", "Ziaire Williams")</f>
        <v>Ziaire Williams</v>
      </c>
      <c r="F54">
        <v>5</v>
      </c>
      <c r="G54" s="4">
        <v>2.2800000000000002</v>
      </c>
      <c r="H54" s="3">
        <v>0.81057000000000001</v>
      </c>
      <c r="I54" s="3">
        <v>0.67003000000000001</v>
      </c>
      <c r="J54" s="3">
        <v>0.5</v>
      </c>
      <c r="K54" s="3">
        <v>0.32996999999999999</v>
      </c>
      <c r="L54" s="3">
        <v>0.18942999999999999</v>
      </c>
      <c r="M54" s="3">
        <v>9.3420000000000003E-2</v>
      </c>
      <c r="N54" s="3">
        <v>4.0059999999999998E-2</v>
      </c>
      <c r="O54" s="3">
        <v>1.426E-2</v>
      </c>
      <c r="P54" s="3">
        <v>4.2700000000000004E-3</v>
      </c>
      <c r="Q54" s="3">
        <v>1.07E-3</v>
      </c>
      <c r="R54" s="3">
        <v>2.2000000000000001E-4</v>
      </c>
      <c r="S54" s="3">
        <v>4.0000000000000003E-5</v>
      </c>
      <c r="T54" s="5">
        <f>Rebounds[[#This Row],[3+]]-Rebounds[[#This Row],[4+]]</f>
        <v>0.14054</v>
      </c>
      <c r="U54" s="5">
        <f>Rebounds[[#This Row],[4+]]-Rebounds[[#This Row],[5+]]</f>
        <v>0.17003000000000001</v>
      </c>
      <c r="V54" s="5">
        <f>Rebounds[[#This Row],[5+]]-Rebounds[[#This Row],[6+]]</f>
        <v>0.17003000000000001</v>
      </c>
      <c r="W54" s="5">
        <f>Rebounds[[#This Row],[6+]]-Rebounds[[#This Row],[7+]]</f>
        <v>0.14054</v>
      </c>
      <c r="X54" s="5">
        <f>Rebounds[[#This Row],[7+]]-Rebounds[[#This Row],[8+]]</f>
        <v>9.6009999999999984E-2</v>
      </c>
      <c r="Y54" s="5">
        <f>Rebounds[[#This Row],[8+]]-Rebounds[[#This Row],[9+]]</f>
        <v>5.3360000000000005E-2</v>
      </c>
      <c r="Z54" s="5">
        <f>Rebounds[[#This Row],[9+]]-Rebounds[[#This Row],[10+]]</f>
        <v>2.5799999999999997E-2</v>
      </c>
      <c r="AA54" s="5">
        <f>Rebounds[[#This Row],[10+]]-Rebounds[[#This Row],[11+]]</f>
        <v>9.9899999999999989E-3</v>
      </c>
      <c r="AB54" s="5">
        <f>Rebounds[[#This Row],[11+]]-Rebounds[[#This Row],[12+]]</f>
        <v>3.2000000000000006E-3</v>
      </c>
      <c r="AC54" s="5">
        <f>Rebounds[[#This Row],[12+]]-Rebounds[[#This Row],[13+]]</f>
        <v>8.4999999999999995E-4</v>
      </c>
      <c r="AD54" s="5">
        <f>Rebounds[[#This Row],[13+]]-Rebounds[[#This Row],[14+]]</f>
        <v>1.8000000000000001E-4</v>
      </c>
    </row>
    <row r="55" spans="1:30" x14ac:dyDescent="0.25">
      <c r="A55" s="10">
        <v>22400720</v>
      </c>
      <c r="B55" s="13" t="s">
        <v>77</v>
      </c>
      <c r="C55" s="13" t="s">
        <v>95</v>
      </c>
      <c r="D55" s="11">
        <v>0.8125</v>
      </c>
      <c r="E55" s="6" t="str">
        <f>HYPERLINK("https://www.nba.com/stats/player/1630549/boxscores-traditional", "Day'Ron Sharpe")</f>
        <v>Day'Ron Sharpe</v>
      </c>
      <c r="F55">
        <v>5.2</v>
      </c>
      <c r="G55" s="4">
        <v>2.6379999999999999</v>
      </c>
      <c r="H55" s="3">
        <v>0.79673000000000005</v>
      </c>
      <c r="I55" s="3">
        <v>0.67364000000000002</v>
      </c>
      <c r="J55" s="3">
        <v>0.53188000000000002</v>
      </c>
      <c r="K55" s="3">
        <v>0.38208999999999999</v>
      </c>
      <c r="L55" s="3">
        <v>0.24825</v>
      </c>
      <c r="M55" s="3">
        <v>0.14457</v>
      </c>
      <c r="N55" s="3">
        <v>7.4929999999999997E-2</v>
      </c>
      <c r="O55" s="3">
        <v>3.4380000000000001E-2</v>
      </c>
      <c r="P55" s="3">
        <v>1.3899999999999999E-2</v>
      </c>
      <c r="Q55" s="3">
        <v>4.9399999999999999E-3</v>
      </c>
      <c r="R55" s="3">
        <v>1.5399999999999999E-3</v>
      </c>
      <c r="S55" s="3">
        <v>4.2000000000000002E-4</v>
      </c>
      <c r="T55" s="5">
        <f>Rebounds[[#This Row],[3+]]-Rebounds[[#This Row],[4+]]</f>
        <v>0.12309000000000003</v>
      </c>
      <c r="U55" s="5">
        <f>Rebounds[[#This Row],[4+]]-Rebounds[[#This Row],[5+]]</f>
        <v>0.14176</v>
      </c>
      <c r="V55" s="5">
        <f>Rebounds[[#This Row],[5+]]-Rebounds[[#This Row],[6+]]</f>
        <v>0.14979000000000003</v>
      </c>
      <c r="W55" s="5">
        <f>Rebounds[[#This Row],[6+]]-Rebounds[[#This Row],[7+]]</f>
        <v>0.13383999999999999</v>
      </c>
      <c r="X55" s="5">
        <f>Rebounds[[#This Row],[7+]]-Rebounds[[#This Row],[8+]]</f>
        <v>0.10367999999999999</v>
      </c>
      <c r="Y55" s="5">
        <f>Rebounds[[#This Row],[8+]]-Rebounds[[#This Row],[9+]]</f>
        <v>6.9640000000000007E-2</v>
      </c>
      <c r="Z55" s="5">
        <f>Rebounds[[#This Row],[9+]]-Rebounds[[#This Row],[10+]]</f>
        <v>4.0549999999999996E-2</v>
      </c>
      <c r="AA55" s="5">
        <f>Rebounds[[#This Row],[10+]]-Rebounds[[#This Row],[11+]]</f>
        <v>2.0480000000000002E-2</v>
      </c>
      <c r="AB55" s="5">
        <f>Rebounds[[#This Row],[11+]]-Rebounds[[#This Row],[12+]]</f>
        <v>8.9599999999999992E-3</v>
      </c>
      <c r="AC55" s="5">
        <f>Rebounds[[#This Row],[12+]]-Rebounds[[#This Row],[13+]]</f>
        <v>3.4000000000000002E-3</v>
      </c>
      <c r="AD55" s="5">
        <f>Rebounds[[#This Row],[13+]]-Rebounds[[#This Row],[14+]]</f>
        <v>1.1199999999999999E-3</v>
      </c>
    </row>
    <row r="56" spans="1:30" x14ac:dyDescent="0.25">
      <c r="A56" s="10">
        <v>22400720</v>
      </c>
      <c r="B56" s="13" t="s">
        <v>77</v>
      </c>
      <c r="C56" s="13" t="s">
        <v>95</v>
      </c>
      <c r="D56" s="11">
        <v>0.8125</v>
      </c>
      <c r="E56" s="6" t="str">
        <f>HYPERLINK("https://www.nba.com/stats/player/1630560/boxscores-traditional", "Cam Thomas")</f>
        <v>Cam Thomas</v>
      </c>
      <c r="F56">
        <v>4.2</v>
      </c>
      <c r="G56" s="4">
        <v>1.9390000000000001</v>
      </c>
      <c r="H56" s="3">
        <v>0.73236999999999997</v>
      </c>
      <c r="I56" s="3">
        <v>0.53983000000000003</v>
      </c>
      <c r="J56" s="3">
        <v>0.34089999999999998</v>
      </c>
      <c r="K56" s="3">
        <v>0.17619000000000001</v>
      </c>
      <c r="L56" s="3">
        <v>7.4929999999999997E-2</v>
      </c>
      <c r="M56" s="3">
        <v>2.5000000000000001E-2</v>
      </c>
      <c r="N56" s="3">
        <v>6.5700000000000003E-3</v>
      </c>
      <c r="O56" s="3">
        <v>1.39E-3</v>
      </c>
      <c r="P56" s="3">
        <v>2.2000000000000001E-4</v>
      </c>
      <c r="Q56" s="3">
        <v>0</v>
      </c>
      <c r="R56" s="3">
        <v>0</v>
      </c>
      <c r="S56" s="3">
        <v>0</v>
      </c>
      <c r="T56" s="5">
        <f>Rebounds[[#This Row],[3+]]-Rebounds[[#This Row],[4+]]</f>
        <v>0.19253999999999993</v>
      </c>
      <c r="U56" s="5">
        <f>Rebounds[[#This Row],[4+]]-Rebounds[[#This Row],[5+]]</f>
        <v>0.19893000000000005</v>
      </c>
      <c r="V56" s="5">
        <f>Rebounds[[#This Row],[5+]]-Rebounds[[#This Row],[6+]]</f>
        <v>0.16470999999999997</v>
      </c>
      <c r="W56" s="5">
        <f>Rebounds[[#This Row],[6+]]-Rebounds[[#This Row],[7+]]</f>
        <v>0.10126000000000002</v>
      </c>
      <c r="X56" s="5">
        <f>Rebounds[[#This Row],[7+]]-Rebounds[[#This Row],[8+]]</f>
        <v>4.9929999999999995E-2</v>
      </c>
      <c r="Y56" s="5">
        <f>Rebounds[[#This Row],[8+]]-Rebounds[[#This Row],[9+]]</f>
        <v>1.8430000000000002E-2</v>
      </c>
      <c r="Z56" s="5">
        <f>Rebounds[[#This Row],[9+]]-Rebounds[[#This Row],[10+]]</f>
        <v>5.1800000000000006E-3</v>
      </c>
      <c r="AA56" s="5">
        <f>Rebounds[[#This Row],[10+]]-Rebounds[[#This Row],[11+]]</f>
        <v>1.17E-3</v>
      </c>
      <c r="AB56" s="5">
        <f>Rebounds[[#This Row],[11+]]-Rebounds[[#This Row],[12+]]</f>
        <v>2.2000000000000001E-4</v>
      </c>
      <c r="AC56" s="5">
        <f>Rebounds[[#This Row],[12+]]-Rebounds[[#This Row],[13+]]</f>
        <v>0</v>
      </c>
      <c r="AD56" s="5">
        <f>Rebounds[[#This Row],[13+]]-Rebounds[[#This Row],[14+]]</f>
        <v>0</v>
      </c>
    </row>
    <row r="57" spans="1:30" x14ac:dyDescent="0.25">
      <c r="A57" s="10">
        <v>22400720</v>
      </c>
      <c r="B57" s="13" t="s">
        <v>77</v>
      </c>
      <c r="C57" s="13" t="s">
        <v>95</v>
      </c>
      <c r="D57" s="11">
        <v>0.8125</v>
      </c>
      <c r="E57" s="6" t="str">
        <f>HYPERLINK("https://www.nba.com/stats/player/1641730/boxscores-traditional", "Noah Clowney")</f>
        <v>Noah Clowney</v>
      </c>
      <c r="F57">
        <v>4</v>
      </c>
      <c r="G57" s="4">
        <v>1.673</v>
      </c>
      <c r="H57" s="3">
        <v>0.72575000000000001</v>
      </c>
      <c r="I57" s="3">
        <v>0.5</v>
      </c>
      <c r="J57" s="3">
        <v>0.27424999999999999</v>
      </c>
      <c r="K57" s="3">
        <v>0.11507000000000001</v>
      </c>
      <c r="L57" s="3">
        <v>3.6729999999999999E-2</v>
      </c>
      <c r="M57" s="3">
        <v>8.4200000000000004E-3</v>
      </c>
      <c r="N57" s="3">
        <v>1.39E-3</v>
      </c>
      <c r="O57" s="3">
        <v>1.7000000000000001E-4</v>
      </c>
      <c r="P57" s="3">
        <v>0</v>
      </c>
      <c r="Q57" s="3">
        <v>0</v>
      </c>
      <c r="R57" s="3">
        <v>0</v>
      </c>
      <c r="S57" s="3">
        <v>0</v>
      </c>
      <c r="T57" s="5">
        <f>Rebounds[[#This Row],[3+]]-Rebounds[[#This Row],[4+]]</f>
        <v>0.22575000000000001</v>
      </c>
      <c r="U57" s="5">
        <f>Rebounds[[#This Row],[4+]]-Rebounds[[#This Row],[5+]]</f>
        <v>0.22575000000000001</v>
      </c>
      <c r="V57" s="5">
        <f>Rebounds[[#This Row],[5+]]-Rebounds[[#This Row],[6+]]</f>
        <v>0.15917999999999999</v>
      </c>
      <c r="W57" s="5">
        <f>Rebounds[[#This Row],[6+]]-Rebounds[[#This Row],[7+]]</f>
        <v>7.8340000000000007E-2</v>
      </c>
      <c r="X57" s="5">
        <f>Rebounds[[#This Row],[7+]]-Rebounds[[#This Row],[8+]]</f>
        <v>2.8309999999999998E-2</v>
      </c>
      <c r="Y57" s="5">
        <f>Rebounds[[#This Row],[8+]]-Rebounds[[#This Row],[9+]]</f>
        <v>7.0300000000000007E-3</v>
      </c>
      <c r="Z57" s="5">
        <f>Rebounds[[#This Row],[9+]]-Rebounds[[#This Row],[10+]]</f>
        <v>1.2199999999999999E-3</v>
      </c>
      <c r="AA57" s="5">
        <f>Rebounds[[#This Row],[10+]]-Rebounds[[#This Row],[11+]]</f>
        <v>1.7000000000000001E-4</v>
      </c>
      <c r="AB57" s="5">
        <f>Rebounds[[#This Row],[11+]]-Rebounds[[#This Row],[12+]]</f>
        <v>0</v>
      </c>
      <c r="AC57" s="5">
        <f>Rebounds[[#This Row],[12+]]-Rebounds[[#This Row],[13+]]</f>
        <v>0</v>
      </c>
      <c r="AD57" s="5">
        <f>Rebounds[[#This Row],[13+]]-Rebounds[[#This Row],[14+]]</f>
        <v>0</v>
      </c>
    </row>
    <row r="58" spans="1:30" x14ac:dyDescent="0.25">
      <c r="A58" s="10">
        <v>22400720</v>
      </c>
      <c r="B58" s="13" t="s">
        <v>77</v>
      </c>
      <c r="C58" s="13" t="s">
        <v>95</v>
      </c>
      <c r="D58" s="11">
        <v>0.8125</v>
      </c>
      <c r="E58" s="6" t="str">
        <f>HYPERLINK("https://www.nba.com/stats/player/1630553/boxscores-traditional", "Keon Johnson")</f>
        <v>Keon Johnson</v>
      </c>
      <c r="F58">
        <v>4.2</v>
      </c>
      <c r="G58" s="4">
        <v>2.786</v>
      </c>
      <c r="H58" s="3">
        <v>0.66639999999999999</v>
      </c>
      <c r="I58" s="3">
        <v>0.52790000000000004</v>
      </c>
      <c r="J58" s="3">
        <v>0.38590999999999998</v>
      </c>
      <c r="K58" s="3">
        <v>0.25785000000000002</v>
      </c>
      <c r="L58" s="3">
        <v>0.15625</v>
      </c>
      <c r="M58" s="3">
        <v>8.6910000000000001E-2</v>
      </c>
      <c r="N58" s="3">
        <v>4.2720000000000001E-2</v>
      </c>
      <c r="O58" s="3">
        <v>1.8759999999999999E-2</v>
      </c>
      <c r="P58" s="3">
        <v>7.3400000000000002E-3</v>
      </c>
      <c r="Q58" s="3">
        <v>2.5600000000000002E-3</v>
      </c>
      <c r="R58" s="3">
        <v>7.9000000000000001E-4</v>
      </c>
      <c r="S58" s="3">
        <v>2.2000000000000001E-4</v>
      </c>
      <c r="T58" s="5">
        <f>Rebounds[[#This Row],[3+]]-Rebounds[[#This Row],[4+]]</f>
        <v>0.13849999999999996</v>
      </c>
      <c r="U58" s="5">
        <f>Rebounds[[#This Row],[4+]]-Rebounds[[#This Row],[5+]]</f>
        <v>0.14199000000000006</v>
      </c>
      <c r="V58" s="5">
        <f>Rebounds[[#This Row],[5+]]-Rebounds[[#This Row],[6+]]</f>
        <v>0.12805999999999995</v>
      </c>
      <c r="W58" s="5">
        <f>Rebounds[[#This Row],[6+]]-Rebounds[[#This Row],[7+]]</f>
        <v>0.10160000000000002</v>
      </c>
      <c r="X58" s="5">
        <f>Rebounds[[#This Row],[7+]]-Rebounds[[#This Row],[8+]]</f>
        <v>6.9339999999999999E-2</v>
      </c>
      <c r="Y58" s="5">
        <f>Rebounds[[#This Row],[8+]]-Rebounds[[#This Row],[9+]]</f>
        <v>4.419E-2</v>
      </c>
      <c r="Z58" s="5">
        <f>Rebounds[[#This Row],[9+]]-Rebounds[[#This Row],[10+]]</f>
        <v>2.3960000000000002E-2</v>
      </c>
      <c r="AA58" s="5">
        <f>Rebounds[[#This Row],[10+]]-Rebounds[[#This Row],[11+]]</f>
        <v>1.142E-2</v>
      </c>
      <c r="AB58" s="5">
        <f>Rebounds[[#This Row],[11+]]-Rebounds[[#This Row],[12+]]</f>
        <v>4.7799999999999995E-3</v>
      </c>
      <c r="AC58" s="5">
        <f>Rebounds[[#This Row],[12+]]-Rebounds[[#This Row],[13+]]</f>
        <v>1.7700000000000003E-3</v>
      </c>
      <c r="AD58" s="5">
        <f>Rebounds[[#This Row],[13+]]-Rebounds[[#This Row],[14+]]</f>
        <v>5.6999999999999998E-4</v>
      </c>
    </row>
    <row r="59" spans="1:30" x14ac:dyDescent="0.25">
      <c r="A59" s="10">
        <v>22400720</v>
      </c>
      <c r="B59" s="13" t="s">
        <v>77</v>
      </c>
      <c r="C59" s="13" t="s">
        <v>95</v>
      </c>
      <c r="D59" s="11">
        <v>0.8125</v>
      </c>
      <c r="E59" s="6" t="str">
        <f>HYPERLINK("https://www.nba.com/stats/player/1630592/boxscores-traditional", "Jalen Wilson")</f>
        <v>Jalen Wilson</v>
      </c>
      <c r="F59">
        <v>4.2</v>
      </c>
      <c r="G59" s="4">
        <v>3.1869999999999998</v>
      </c>
      <c r="H59" s="3">
        <v>0.64802999999999999</v>
      </c>
      <c r="I59" s="3">
        <v>0.52392000000000005</v>
      </c>
      <c r="J59" s="3">
        <v>0.40128999999999998</v>
      </c>
      <c r="K59" s="3">
        <v>0.28774</v>
      </c>
      <c r="L59" s="3">
        <v>0.18942999999999999</v>
      </c>
      <c r="M59" s="3">
        <v>0.11702</v>
      </c>
      <c r="N59" s="3">
        <v>6.5519999999999995E-2</v>
      </c>
      <c r="O59" s="3">
        <v>3.4380000000000001E-2</v>
      </c>
      <c r="P59" s="3">
        <v>1.6590000000000001E-2</v>
      </c>
      <c r="Q59" s="3">
        <v>7.1399999999999996E-3</v>
      </c>
      <c r="R59" s="3">
        <v>2.8900000000000002E-3</v>
      </c>
      <c r="S59" s="3">
        <v>1.07E-3</v>
      </c>
      <c r="T59" s="5">
        <f>Rebounds[[#This Row],[3+]]-Rebounds[[#This Row],[4+]]</f>
        <v>0.12410999999999994</v>
      </c>
      <c r="U59" s="5">
        <f>Rebounds[[#This Row],[4+]]-Rebounds[[#This Row],[5+]]</f>
        <v>0.12263000000000007</v>
      </c>
      <c r="V59" s="5">
        <f>Rebounds[[#This Row],[5+]]-Rebounds[[#This Row],[6+]]</f>
        <v>0.11354999999999998</v>
      </c>
      <c r="W59" s="5">
        <f>Rebounds[[#This Row],[6+]]-Rebounds[[#This Row],[7+]]</f>
        <v>9.8310000000000008E-2</v>
      </c>
      <c r="X59" s="5">
        <f>Rebounds[[#This Row],[7+]]-Rebounds[[#This Row],[8+]]</f>
        <v>7.2409999999999988E-2</v>
      </c>
      <c r="Y59" s="5">
        <f>Rebounds[[#This Row],[8+]]-Rebounds[[#This Row],[9+]]</f>
        <v>5.1500000000000004E-2</v>
      </c>
      <c r="Z59" s="5">
        <f>Rebounds[[#This Row],[9+]]-Rebounds[[#This Row],[10+]]</f>
        <v>3.1139999999999994E-2</v>
      </c>
      <c r="AA59" s="5">
        <f>Rebounds[[#This Row],[10+]]-Rebounds[[#This Row],[11+]]</f>
        <v>1.779E-2</v>
      </c>
      <c r="AB59" s="5">
        <f>Rebounds[[#This Row],[11+]]-Rebounds[[#This Row],[12+]]</f>
        <v>9.4500000000000001E-3</v>
      </c>
      <c r="AC59" s="5">
        <f>Rebounds[[#This Row],[12+]]-Rebounds[[#This Row],[13+]]</f>
        <v>4.2499999999999994E-3</v>
      </c>
      <c r="AD59" s="5">
        <f>Rebounds[[#This Row],[13+]]-Rebounds[[#This Row],[14+]]</f>
        <v>1.8200000000000002E-3</v>
      </c>
    </row>
    <row r="60" spans="1:30" x14ac:dyDescent="0.25">
      <c r="A60" s="10">
        <v>22400720</v>
      </c>
      <c r="B60" s="13" t="s">
        <v>77</v>
      </c>
      <c r="C60" s="13" t="s">
        <v>95</v>
      </c>
      <c r="D60" s="11">
        <v>0.8125</v>
      </c>
      <c r="E60" s="6" t="str">
        <f>HYPERLINK("https://www.nba.com/stats/player/1641787/boxscores-traditional", "Tosan Evbuomwan")</f>
        <v>Tosan Evbuomwan</v>
      </c>
      <c r="F60">
        <v>3.8</v>
      </c>
      <c r="G60" s="4">
        <v>2.4</v>
      </c>
      <c r="H60" s="3">
        <v>0.62929999999999997</v>
      </c>
      <c r="I60" s="3">
        <v>0.46811999999999998</v>
      </c>
      <c r="J60" s="3">
        <v>0.30853999999999998</v>
      </c>
      <c r="K60" s="3">
        <v>0.17879</v>
      </c>
      <c r="L60" s="3">
        <v>9.1759999999999994E-2</v>
      </c>
      <c r="M60" s="3">
        <v>4.0059999999999998E-2</v>
      </c>
      <c r="N60" s="3">
        <v>1.4999999999999999E-2</v>
      </c>
      <c r="O60" s="3">
        <v>4.9399999999999999E-3</v>
      </c>
      <c r="P60" s="3">
        <v>1.3500000000000001E-3</v>
      </c>
      <c r="Q60" s="3">
        <v>3.1E-4</v>
      </c>
      <c r="R60" s="3">
        <v>6.0000000000000002E-5</v>
      </c>
      <c r="S60" s="3">
        <v>0</v>
      </c>
      <c r="T60" s="5">
        <f>Rebounds[[#This Row],[3+]]-Rebounds[[#This Row],[4+]]</f>
        <v>0.16117999999999999</v>
      </c>
      <c r="U60" s="5">
        <f>Rebounds[[#This Row],[4+]]-Rebounds[[#This Row],[5+]]</f>
        <v>0.15958</v>
      </c>
      <c r="V60" s="5">
        <f>Rebounds[[#This Row],[5+]]-Rebounds[[#This Row],[6+]]</f>
        <v>0.12974999999999998</v>
      </c>
      <c r="W60" s="5">
        <f>Rebounds[[#This Row],[6+]]-Rebounds[[#This Row],[7+]]</f>
        <v>8.703000000000001E-2</v>
      </c>
      <c r="X60" s="5">
        <f>Rebounds[[#This Row],[7+]]-Rebounds[[#This Row],[8+]]</f>
        <v>5.1699999999999996E-2</v>
      </c>
      <c r="Y60" s="5">
        <f>Rebounds[[#This Row],[8+]]-Rebounds[[#This Row],[9+]]</f>
        <v>2.5059999999999999E-2</v>
      </c>
      <c r="Z60" s="5">
        <f>Rebounds[[#This Row],[9+]]-Rebounds[[#This Row],[10+]]</f>
        <v>1.0059999999999999E-2</v>
      </c>
      <c r="AA60" s="5">
        <f>Rebounds[[#This Row],[10+]]-Rebounds[[#This Row],[11+]]</f>
        <v>3.5899999999999999E-3</v>
      </c>
      <c r="AB60" s="5">
        <f>Rebounds[[#This Row],[11+]]-Rebounds[[#This Row],[12+]]</f>
        <v>1.0400000000000001E-3</v>
      </c>
      <c r="AC60" s="5">
        <f>Rebounds[[#This Row],[12+]]-Rebounds[[#This Row],[13+]]</f>
        <v>2.5000000000000001E-4</v>
      </c>
      <c r="AD60" s="5">
        <f>Rebounds[[#This Row],[13+]]-Rebounds[[#This Row],[14+]]</f>
        <v>6.0000000000000002E-5</v>
      </c>
    </row>
    <row r="61" spans="1:30" x14ac:dyDescent="0.25">
      <c r="A61" s="10">
        <v>22400720</v>
      </c>
      <c r="B61" s="13" t="s">
        <v>77</v>
      </c>
      <c r="C61" s="13" t="s">
        <v>95</v>
      </c>
      <c r="D61" s="11">
        <v>0.8125</v>
      </c>
      <c r="E61" s="6" t="str">
        <f>HYPERLINK("https://www.nba.com/stats/player/1626156/boxscores-traditional", "D'Angelo Russell")</f>
        <v>D'Angelo Russell</v>
      </c>
      <c r="F61">
        <v>3.4</v>
      </c>
      <c r="G61" s="4">
        <v>2.2450000000000001</v>
      </c>
      <c r="H61" s="3">
        <v>0.57142000000000004</v>
      </c>
      <c r="I61" s="3">
        <v>0.39357999999999999</v>
      </c>
      <c r="J61" s="3">
        <v>0.23885000000000001</v>
      </c>
      <c r="K61" s="3">
        <v>0.12302</v>
      </c>
      <c r="L61" s="3">
        <v>5.4800000000000001E-2</v>
      </c>
      <c r="M61" s="3">
        <v>2.018E-2</v>
      </c>
      <c r="N61" s="3">
        <v>6.3899999999999998E-3</v>
      </c>
      <c r="O61" s="3">
        <v>1.64E-3</v>
      </c>
      <c r="P61" s="3">
        <v>3.5E-4</v>
      </c>
      <c r="Q61" s="3">
        <v>6.0000000000000002E-5</v>
      </c>
      <c r="R61" s="3">
        <v>0</v>
      </c>
      <c r="S61" s="3">
        <v>0</v>
      </c>
      <c r="T61" s="5">
        <f>Rebounds[[#This Row],[3+]]-Rebounds[[#This Row],[4+]]</f>
        <v>0.17784000000000005</v>
      </c>
      <c r="U61" s="5">
        <f>Rebounds[[#This Row],[4+]]-Rebounds[[#This Row],[5+]]</f>
        <v>0.15472999999999998</v>
      </c>
      <c r="V61" s="5">
        <f>Rebounds[[#This Row],[5+]]-Rebounds[[#This Row],[6+]]</f>
        <v>0.11583</v>
      </c>
      <c r="W61" s="5">
        <f>Rebounds[[#This Row],[6+]]-Rebounds[[#This Row],[7+]]</f>
        <v>6.8220000000000003E-2</v>
      </c>
      <c r="X61" s="5">
        <f>Rebounds[[#This Row],[7+]]-Rebounds[[#This Row],[8+]]</f>
        <v>3.4619999999999998E-2</v>
      </c>
      <c r="Y61" s="5">
        <f>Rebounds[[#This Row],[8+]]-Rebounds[[#This Row],[9+]]</f>
        <v>1.379E-2</v>
      </c>
      <c r="Z61" s="5">
        <f>Rebounds[[#This Row],[9+]]-Rebounds[[#This Row],[10+]]</f>
        <v>4.7499999999999999E-3</v>
      </c>
      <c r="AA61" s="5">
        <f>Rebounds[[#This Row],[10+]]-Rebounds[[#This Row],[11+]]</f>
        <v>1.2899999999999999E-3</v>
      </c>
      <c r="AB61" s="5">
        <f>Rebounds[[#This Row],[11+]]-Rebounds[[#This Row],[12+]]</f>
        <v>2.9E-4</v>
      </c>
      <c r="AC61" s="5">
        <f>Rebounds[[#This Row],[12+]]-Rebounds[[#This Row],[13+]]</f>
        <v>6.0000000000000002E-5</v>
      </c>
      <c r="AD61" s="5">
        <f>Rebounds[[#This Row],[13+]]-Rebounds[[#This Row],[14+]]</f>
        <v>0</v>
      </c>
    </row>
    <row r="62" spans="1:30" x14ac:dyDescent="0.25">
      <c r="A62" s="10">
        <v>22400720</v>
      </c>
      <c r="B62" s="13" t="s">
        <v>95</v>
      </c>
      <c r="C62" s="13" t="s">
        <v>77</v>
      </c>
      <c r="D62" s="11">
        <v>0.8125</v>
      </c>
      <c r="E62" s="6" t="str">
        <f>HYPERLINK("https://www.nba.com/stats/player/1642259/boxscores-traditional", "Alexandre Sarr")</f>
        <v>Alexandre Sarr</v>
      </c>
      <c r="F62">
        <v>7.6</v>
      </c>
      <c r="G62" s="4">
        <v>1.625</v>
      </c>
      <c r="H62" s="3">
        <v>0.99766999999999995</v>
      </c>
      <c r="I62" s="3">
        <v>0.98678999999999994</v>
      </c>
      <c r="J62" s="3">
        <v>0.94520000000000004</v>
      </c>
      <c r="K62" s="3">
        <v>0.83645999999999998</v>
      </c>
      <c r="L62" s="3">
        <v>0.64431000000000005</v>
      </c>
      <c r="M62" s="3">
        <v>0.40128999999999998</v>
      </c>
      <c r="N62" s="3">
        <v>0.19489000000000001</v>
      </c>
      <c r="O62" s="3">
        <v>6.9440000000000002E-2</v>
      </c>
      <c r="P62" s="3">
        <v>1.831E-2</v>
      </c>
      <c r="Q62" s="3">
        <v>3.3600000000000001E-3</v>
      </c>
      <c r="R62" s="3">
        <v>4.4999999999999999E-4</v>
      </c>
      <c r="S62" s="3">
        <v>4.0000000000000003E-5</v>
      </c>
      <c r="T62" s="5">
        <f>Rebounds[[#This Row],[3+]]-Rebounds[[#This Row],[4+]]</f>
        <v>1.0880000000000001E-2</v>
      </c>
      <c r="U62" s="5">
        <f>Rebounds[[#This Row],[4+]]-Rebounds[[#This Row],[5+]]</f>
        <v>4.1589999999999905E-2</v>
      </c>
      <c r="V62" s="5">
        <f>Rebounds[[#This Row],[5+]]-Rebounds[[#This Row],[6+]]</f>
        <v>0.10874000000000006</v>
      </c>
      <c r="W62" s="5">
        <f>Rebounds[[#This Row],[6+]]-Rebounds[[#This Row],[7+]]</f>
        <v>0.19214999999999993</v>
      </c>
      <c r="X62" s="5">
        <f>Rebounds[[#This Row],[7+]]-Rebounds[[#This Row],[8+]]</f>
        <v>0.24302000000000007</v>
      </c>
      <c r="Y62" s="5">
        <f>Rebounds[[#This Row],[8+]]-Rebounds[[#This Row],[9+]]</f>
        <v>0.20639999999999997</v>
      </c>
      <c r="Z62" s="5">
        <f>Rebounds[[#This Row],[9+]]-Rebounds[[#This Row],[10+]]</f>
        <v>0.12545000000000001</v>
      </c>
      <c r="AA62" s="5">
        <f>Rebounds[[#This Row],[10+]]-Rebounds[[#This Row],[11+]]</f>
        <v>5.1130000000000002E-2</v>
      </c>
      <c r="AB62" s="5">
        <f>Rebounds[[#This Row],[11+]]-Rebounds[[#This Row],[12+]]</f>
        <v>1.495E-2</v>
      </c>
      <c r="AC62" s="5">
        <f>Rebounds[[#This Row],[12+]]-Rebounds[[#This Row],[13+]]</f>
        <v>2.9100000000000003E-3</v>
      </c>
      <c r="AD62" s="5">
        <f>Rebounds[[#This Row],[13+]]-Rebounds[[#This Row],[14+]]</f>
        <v>4.0999999999999999E-4</v>
      </c>
    </row>
    <row r="63" spans="1:30" x14ac:dyDescent="0.25">
      <c r="A63" s="10">
        <v>22400720</v>
      </c>
      <c r="B63" s="13" t="s">
        <v>95</v>
      </c>
      <c r="C63" s="13" t="s">
        <v>77</v>
      </c>
      <c r="D63" s="11">
        <v>0.8125</v>
      </c>
      <c r="E63" s="6" t="str">
        <f>HYPERLINK("https://www.nba.com/stats/player/202685/boxscores-traditional", "Jonas Valanciunas")</f>
        <v>Jonas Valanciunas</v>
      </c>
      <c r="F63">
        <v>9.1999999999999993</v>
      </c>
      <c r="G63" s="4">
        <v>4.915</v>
      </c>
      <c r="H63" s="3">
        <v>0.89617000000000002</v>
      </c>
      <c r="I63" s="3">
        <v>0.85543000000000002</v>
      </c>
      <c r="J63" s="3">
        <v>0.80234000000000005</v>
      </c>
      <c r="K63" s="3">
        <v>0.74214999999999998</v>
      </c>
      <c r="L63" s="3">
        <v>0.67364000000000002</v>
      </c>
      <c r="M63" s="3">
        <v>0.59482999999999997</v>
      </c>
      <c r="N63" s="3">
        <v>0.51595000000000002</v>
      </c>
      <c r="O63" s="3">
        <v>0.43643999999999999</v>
      </c>
      <c r="P63" s="3">
        <v>0.35569000000000001</v>
      </c>
      <c r="Q63" s="3">
        <v>0.28433999999999998</v>
      </c>
      <c r="R63" s="3">
        <v>0.22065000000000001</v>
      </c>
      <c r="S63" s="3">
        <v>0.16353999999999999</v>
      </c>
      <c r="T63" s="5">
        <f>Rebounds[[#This Row],[3+]]-Rebounds[[#This Row],[4+]]</f>
        <v>4.0739999999999998E-2</v>
      </c>
      <c r="U63" s="5">
        <f>Rebounds[[#This Row],[4+]]-Rebounds[[#This Row],[5+]]</f>
        <v>5.3089999999999971E-2</v>
      </c>
      <c r="V63" s="5">
        <f>Rebounds[[#This Row],[5+]]-Rebounds[[#This Row],[6+]]</f>
        <v>6.0190000000000077E-2</v>
      </c>
      <c r="W63" s="5">
        <f>Rebounds[[#This Row],[6+]]-Rebounds[[#This Row],[7+]]</f>
        <v>6.850999999999996E-2</v>
      </c>
      <c r="X63" s="5">
        <f>Rebounds[[#This Row],[7+]]-Rebounds[[#This Row],[8+]]</f>
        <v>7.8810000000000047E-2</v>
      </c>
      <c r="Y63" s="5">
        <f>Rebounds[[#This Row],[8+]]-Rebounds[[#This Row],[9+]]</f>
        <v>7.887999999999995E-2</v>
      </c>
      <c r="Z63" s="5">
        <f>Rebounds[[#This Row],[9+]]-Rebounds[[#This Row],[10+]]</f>
        <v>7.9510000000000025E-2</v>
      </c>
      <c r="AA63" s="5">
        <f>Rebounds[[#This Row],[10+]]-Rebounds[[#This Row],[11+]]</f>
        <v>8.0749999999999988E-2</v>
      </c>
      <c r="AB63" s="5">
        <f>Rebounds[[#This Row],[11+]]-Rebounds[[#This Row],[12+]]</f>
        <v>7.1350000000000025E-2</v>
      </c>
      <c r="AC63" s="5">
        <f>Rebounds[[#This Row],[12+]]-Rebounds[[#This Row],[13+]]</f>
        <v>6.3689999999999969E-2</v>
      </c>
      <c r="AD63" s="5">
        <f>Rebounds[[#This Row],[13+]]-Rebounds[[#This Row],[14+]]</f>
        <v>5.7110000000000022E-2</v>
      </c>
    </row>
    <row r="64" spans="1:30" x14ac:dyDescent="0.25">
      <c r="A64" s="10">
        <v>22400720</v>
      </c>
      <c r="B64" s="13" t="s">
        <v>95</v>
      </c>
      <c r="C64" s="13" t="s">
        <v>77</v>
      </c>
      <c r="D64" s="11">
        <v>0.8125</v>
      </c>
      <c r="E64" s="6" t="str">
        <f>HYPERLINK("https://www.nba.com/stats/player/1628398/boxscores-traditional", "Kyle Kuzma")</f>
        <v>Kyle Kuzma</v>
      </c>
      <c r="F64">
        <v>6.2</v>
      </c>
      <c r="G64" s="4">
        <v>2.5609999999999999</v>
      </c>
      <c r="H64" s="3">
        <v>0.89434999999999998</v>
      </c>
      <c r="I64" s="3">
        <v>0.80510999999999999</v>
      </c>
      <c r="J64" s="3">
        <v>0.68081999999999998</v>
      </c>
      <c r="K64" s="3">
        <v>0.53188000000000002</v>
      </c>
      <c r="L64" s="3">
        <v>0.37828000000000001</v>
      </c>
      <c r="M64" s="3">
        <v>0.24196000000000001</v>
      </c>
      <c r="N64" s="3">
        <v>0.13786000000000001</v>
      </c>
      <c r="O64" s="3">
        <v>6.9440000000000002E-2</v>
      </c>
      <c r="P64" s="3">
        <v>3.074E-2</v>
      </c>
      <c r="Q64" s="3">
        <v>1.191E-2</v>
      </c>
      <c r="R64" s="3">
        <v>3.9100000000000003E-3</v>
      </c>
      <c r="S64" s="3">
        <v>1.14E-3</v>
      </c>
      <c r="T64" s="5">
        <f>Rebounds[[#This Row],[3+]]-Rebounds[[#This Row],[4+]]</f>
        <v>8.9239999999999986E-2</v>
      </c>
      <c r="U64" s="5">
        <f>Rebounds[[#This Row],[4+]]-Rebounds[[#This Row],[5+]]</f>
        <v>0.12429000000000001</v>
      </c>
      <c r="V64" s="5">
        <f>Rebounds[[#This Row],[5+]]-Rebounds[[#This Row],[6+]]</f>
        <v>0.14893999999999996</v>
      </c>
      <c r="W64" s="5">
        <f>Rebounds[[#This Row],[6+]]-Rebounds[[#This Row],[7+]]</f>
        <v>0.15360000000000001</v>
      </c>
      <c r="X64" s="5">
        <f>Rebounds[[#This Row],[7+]]-Rebounds[[#This Row],[8+]]</f>
        <v>0.13632</v>
      </c>
      <c r="Y64" s="5">
        <f>Rebounds[[#This Row],[8+]]-Rebounds[[#This Row],[9+]]</f>
        <v>0.1041</v>
      </c>
      <c r="Z64" s="5">
        <f>Rebounds[[#This Row],[9+]]-Rebounds[[#This Row],[10+]]</f>
        <v>6.8420000000000009E-2</v>
      </c>
      <c r="AA64" s="5">
        <f>Rebounds[[#This Row],[10+]]-Rebounds[[#This Row],[11+]]</f>
        <v>3.8699999999999998E-2</v>
      </c>
      <c r="AB64" s="5">
        <f>Rebounds[[#This Row],[11+]]-Rebounds[[#This Row],[12+]]</f>
        <v>1.883E-2</v>
      </c>
      <c r="AC64" s="5">
        <f>Rebounds[[#This Row],[12+]]-Rebounds[[#This Row],[13+]]</f>
        <v>8.0000000000000002E-3</v>
      </c>
      <c r="AD64" s="5">
        <f>Rebounds[[#This Row],[13+]]-Rebounds[[#This Row],[14+]]</f>
        <v>2.7700000000000003E-3</v>
      </c>
    </row>
    <row r="65" spans="1:30" x14ac:dyDescent="0.25">
      <c r="A65" s="10">
        <v>22400720</v>
      </c>
      <c r="B65" s="13" t="s">
        <v>95</v>
      </c>
      <c r="C65" s="13" t="s">
        <v>77</v>
      </c>
      <c r="D65" s="11">
        <v>0.8125</v>
      </c>
      <c r="E65" s="6" t="str">
        <f>HYPERLINK("https://www.nba.com/stats/player/1627763/boxscores-traditional", "Malcolm Brogdon")</f>
        <v>Malcolm Brogdon</v>
      </c>
      <c r="F65">
        <v>3.8</v>
      </c>
      <c r="G65" s="4">
        <v>0.748</v>
      </c>
      <c r="H65" s="3">
        <v>0.85768999999999995</v>
      </c>
      <c r="I65" s="3">
        <v>0.39357999999999999</v>
      </c>
      <c r="J65" s="3">
        <v>5.4800000000000001E-2</v>
      </c>
      <c r="K65" s="3">
        <v>1.64E-3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5">
        <f>Rebounds[[#This Row],[3+]]-Rebounds[[#This Row],[4+]]</f>
        <v>0.46410999999999997</v>
      </c>
      <c r="U65" s="5">
        <f>Rebounds[[#This Row],[4+]]-Rebounds[[#This Row],[5+]]</f>
        <v>0.33877999999999997</v>
      </c>
      <c r="V65" s="5">
        <f>Rebounds[[#This Row],[5+]]-Rebounds[[#This Row],[6+]]</f>
        <v>5.3159999999999999E-2</v>
      </c>
      <c r="W65" s="5">
        <f>Rebounds[[#This Row],[6+]]-Rebounds[[#This Row],[7+]]</f>
        <v>1.64E-3</v>
      </c>
      <c r="X65" s="5">
        <f>Rebounds[[#This Row],[7+]]-Rebounds[[#This Row],[8+]]</f>
        <v>0</v>
      </c>
      <c r="Y65" s="5">
        <f>Rebounds[[#This Row],[8+]]-Rebounds[[#This Row],[9+]]</f>
        <v>0</v>
      </c>
      <c r="Z65" s="5">
        <f>Rebounds[[#This Row],[9+]]-Rebounds[[#This Row],[10+]]</f>
        <v>0</v>
      </c>
      <c r="AA65" s="5">
        <f>Rebounds[[#This Row],[10+]]-Rebounds[[#This Row],[11+]]</f>
        <v>0</v>
      </c>
      <c r="AB65" s="5">
        <f>Rebounds[[#This Row],[11+]]-Rebounds[[#This Row],[12+]]</f>
        <v>0</v>
      </c>
      <c r="AC65" s="5">
        <f>Rebounds[[#This Row],[12+]]-Rebounds[[#This Row],[13+]]</f>
        <v>0</v>
      </c>
      <c r="AD65" s="5">
        <f>Rebounds[[#This Row],[13+]]-Rebounds[[#This Row],[14+]]</f>
        <v>0</v>
      </c>
    </row>
    <row r="66" spans="1:30" x14ac:dyDescent="0.25">
      <c r="A66" s="10">
        <v>22400720</v>
      </c>
      <c r="B66" s="13" t="s">
        <v>95</v>
      </c>
      <c r="C66" s="13" t="s">
        <v>77</v>
      </c>
      <c r="D66" s="11">
        <v>0.8125</v>
      </c>
      <c r="E66" s="6" t="str">
        <f>HYPERLINK("https://www.nba.com/stats/player/1641731/boxscores-traditional", "Bilal Coulibaly")</f>
        <v>Bilal Coulibaly</v>
      </c>
      <c r="F66">
        <v>3.6</v>
      </c>
      <c r="G66" s="4">
        <v>1.02</v>
      </c>
      <c r="H66" s="3">
        <v>0.72240000000000004</v>
      </c>
      <c r="I66" s="3">
        <v>0.34827000000000002</v>
      </c>
      <c r="J66" s="3">
        <v>8.5339999999999999E-2</v>
      </c>
      <c r="K66" s="3">
        <v>9.3900000000000008E-3</v>
      </c>
      <c r="L66" s="3">
        <v>4.2999999999999999E-4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5">
        <f>Rebounds[[#This Row],[3+]]-Rebounds[[#This Row],[4+]]</f>
        <v>0.37413000000000002</v>
      </c>
      <c r="U66" s="5">
        <f>Rebounds[[#This Row],[4+]]-Rebounds[[#This Row],[5+]]</f>
        <v>0.26293</v>
      </c>
      <c r="V66" s="5">
        <f>Rebounds[[#This Row],[5+]]-Rebounds[[#This Row],[6+]]</f>
        <v>7.5950000000000004E-2</v>
      </c>
      <c r="W66" s="5">
        <f>Rebounds[[#This Row],[6+]]-Rebounds[[#This Row],[7+]]</f>
        <v>8.9600000000000009E-3</v>
      </c>
      <c r="X66" s="5">
        <f>Rebounds[[#This Row],[7+]]-Rebounds[[#This Row],[8+]]</f>
        <v>4.2999999999999999E-4</v>
      </c>
      <c r="Y66" s="5">
        <f>Rebounds[[#This Row],[8+]]-Rebounds[[#This Row],[9+]]</f>
        <v>0</v>
      </c>
      <c r="Z66" s="5">
        <f>Rebounds[[#This Row],[9+]]-Rebounds[[#This Row],[10+]]</f>
        <v>0</v>
      </c>
      <c r="AA66" s="5">
        <f>Rebounds[[#This Row],[10+]]-Rebounds[[#This Row],[11+]]</f>
        <v>0</v>
      </c>
      <c r="AB66" s="5">
        <f>Rebounds[[#This Row],[11+]]-Rebounds[[#This Row],[12+]]</f>
        <v>0</v>
      </c>
      <c r="AC66" s="5">
        <f>Rebounds[[#This Row],[12+]]-Rebounds[[#This Row],[13+]]</f>
        <v>0</v>
      </c>
      <c r="AD66" s="5">
        <f>Rebounds[[#This Row],[13+]]-Rebounds[[#This Row],[14+]]</f>
        <v>0</v>
      </c>
    </row>
    <row r="67" spans="1:30" x14ac:dyDescent="0.25">
      <c r="A67" s="10">
        <v>22400720</v>
      </c>
      <c r="B67" s="13" t="s">
        <v>95</v>
      </c>
      <c r="C67" s="13" t="s">
        <v>77</v>
      </c>
      <c r="D67" s="11">
        <v>0.8125</v>
      </c>
      <c r="E67" s="6" t="str">
        <f>HYPERLINK("https://www.nba.com/stats/player/1629673/boxscores-traditional", "Jordan Poole")</f>
        <v>Jordan Poole</v>
      </c>
      <c r="F67">
        <v>3.6</v>
      </c>
      <c r="G67" s="4">
        <v>2.0590000000000002</v>
      </c>
      <c r="H67" s="3">
        <v>0.61409000000000002</v>
      </c>
      <c r="I67" s="3">
        <v>0.42465000000000003</v>
      </c>
      <c r="J67" s="3">
        <v>0.24825</v>
      </c>
      <c r="K67" s="3">
        <v>0.121</v>
      </c>
      <c r="L67" s="3">
        <v>4.947E-2</v>
      </c>
      <c r="M67" s="3">
        <v>1.618E-2</v>
      </c>
      <c r="N67" s="3">
        <v>4.4000000000000003E-3</v>
      </c>
      <c r="O67" s="3">
        <v>9.3999999999999997E-4</v>
      </c>
      <c r="P67" s="3">
        <v>1.7000000000000001E-4</v>
      </c>
      <c r="Q67" s="3">
        <v>0</v>
      </c>
      <c r="R67" s="3">
        <v>0</v>
      </c>
      <c r="S67" s="3">
        <v>0</v>
      </c>
      <c r="T67" s="5">
        <f>Rebounds[[#This Row],[3+]]-Rebounds[[#This Row],[4+]]</f>
        <v>0.18944</v>
      </c>
      <c r="U67" s="5">
        <f>Rebounds[[#This Row],[4+]]-Rebounds[[#This Row],[5+]]</f>
        <v>0.17640000000000003</v>
      </c>
      <c r="V67" s="5">
        <f>Rebounds[[#This Row],[5+]]-Rebounds[[#This Row],[6+]]</f>
        <v>0.12725</v>
      </c>
      <c r="W67" s="5">
        <f>Rebounds[[#This Row],[6+]]-Rebounds[[#This Row],[7+]]</f>
        <v>7.1529999999999996E-2</v>
      </c>
      <c r="X67" s="5">
        <f>Rebounds[[#This Row],[7+]]-Rebounds[[#This Row],[8+]]</f>
        <v>3.329E-2</v>
      </c>
      <c r="Y67" s="5">
        <f>Rebounds[[#This Row],[8+]]-Rebounds[[#This Row],[9+]]</f>
        <v>1.1779999999999999E-2</v>
      </c>
      <c r="Z67" s="5">
        <f>Rebounds[[#This Row],[9+]]-Rebounds[[#This Row],[10+]]</f>
        <v>3.4600000000000004E-3</v>
      </c>
      <c r="AA67" s="5">
        <f>Rebounds[[#This Row],[10+]]-Rebounds[[#This Row],[11+]]</f>
        <v>7.6999999999999996E-4</v>
      </c>
      <c r="AB67" s="5">
        <f>Rebounds[[#This Row],[11+]]-Rebounds[[#This Row],[12+]]</f>
        <v>1.7000000000000001E-4</v>
      </c>
      <c r="AC67" s="5">
        <f>Rebounds[[#This Row],[12+]]-Rebounds[[#This Row],[13+]]</f>
        <v>0</v>
      </c>
      <c r="AD67" s="5">
        <f>Rebounds[[#This Row],[13+]]-Rebounds[[#This Row],[14+]]</f>
        <v>0</v>
      </c>
    </row>
    <row r="68" spans="1:30" x14ac:dyDescent="0.25">
      <c r="A68" s="10">
        <v>22400720</v>
      </c>
      <c r="B68" s="13" t="s">
        <v>95</v>
      </c>
      <c r="C68" s="13" t="s">
        <v>77</v>
      </c>
      <c r="D68" s="11">
        <v>0.8125</v>
      </c>
      <c r="E68" s="6" t="str">
        <f>HYPERLINK("https://www.nba.com/stats/player/1642273/boxscores-traditional", "Kyshawn George")</f>
        <v>Kyshawn George</v>
      </c>
      <c r="F68">
        <v>3.4</v>
      </c>
      <c r="G68" s="4">
        <v>1.744</v>
      </c>
      <c r="H68" s="3">
        <v>0.59094999999999998</v>
      </c>
      <c r="I68" s="3">
        <v>0.36692999999999998</v>
      </c>
      <c r="J68" s="3">
        <v>0.17879</v>
      </c>
      <c r="K68" s="3">
        <v>6.8110000000000004E-2</v>
      </c>
      <c r="L68" s="3">
        <v>1.9699999999999999E-2</v>
      </c>
      <c r="M68" s="3">
        <v>4.15E-3</v>
      </c>
      <c r="N68" s="3">
        <v>6.6E-4</v>
      </c>
      <c r="O68" s="3">
        <v>8.0000000000000007E-5</v>
      </c>
      <c r="P68" s="3">
        <v>0</v>
      </c>
      <c r="Q68" s="3">
        <v>0</v>
      </c>
      <c r="R68" s="3">
        <v>0</v>
      </c>
      <c r="S68" s="3">
        <v>0</v>
      </c>
      <c r="T68" s="5">
        <f>Rebounds[[#This Row],[3+]]-Rebounds[[#This Row],[4+]]</f>
        <v>0.22402</v>
      </c>
      <c r="U68" s="5">
        <f>Rebounds[[#This Row],[4+]]-Rebounds[[#This Row],[5+]]</f>
        <v>0.18813999999999997</v>
      </c>
      <c r="V68" s="5">
        <f>Rebounds[[#This Row],[5+]]-Rebounds[[#This Row],[6+]]</f>
        <v>0.11068</v>
      </c>
      <c r="W68" s="5">
        <f>Rebounds[[#This Row],[6+]]-Rebounds[[#This Row],[7+]]</f>
        <v>4.8410000000000009E-2</v>
      </c>
      <c r="X68" s="5">
        <f>Rebounds[[#This Row],[7+]]-Rebounds[[#This Row],[8+]]</f>
        <v>1.5549999999999998E-2</v>
      </c>
      <c r="Y68" s="5">
        <f>Rebounds[[#This Row],[8+]]-Rebounds[[#This Row],[9+]]</f>
        <v>3.49E-3</v>
      </c>
      <c r="Z68" s="5">
        <f>Rebounds[[#This Row],[9+]]-Rebounds[[#This Row],[10+]]</f>
        <v>5.8E-4</v>
      </c>
      <c r="AA68" s="5">
        <f>Rebounds[[#This Row],[10+]]-Rebounds[[#This Row],[11+]]</f>
        <v>8.0000000000000007E-5</v>
      </c>
      <c r="AB68" s="5">
        <f>Rebounds[[#This Row],[11+]]-Rebounds[[#This Row],[12+]]</f>
        <v>0</v>
      </c>
      <c r="AC68" s="5">
        <f>Rebounds[[#This Row],[12+]]-Rebounds[[#This Row],[13+]]</f>
        <v>0</v>
      </c>
      <c r="AD68" s="5">
        <f>Rebounds[[#This Row],[13+]]-Rebounds[[#This Row],[14+]]</f>
        <v>0</v>
      </c>
    </row>
    <row r="69" spans="1:30" x14ac:dyDescent="0.25">
      <c r="A69" s="10">
        <v>22400721</v>
      </c>
      <c r="B69" s="13" t="s">
        <v>76</v>
      </c>
      <c r="C69" s="13" t="s">
        <v>83</v>
      </c>
      <c r="D69" s="11">
        <v>0.8125</v>
      </c>
      <c r="E69" s="6" t="str">
        <f>HYPERLINK("https://www.nba.com/stats/player/1626162/boxscores-traditional", "Kelly Oubre Jr.")</f>
        <v>Kelly Oubre Jr.</v>
      </c>
      <c r="F69">
        <v>7.4</v>
      </c>
      <c r="G69" s="4">
        <v>1.4969999999999999</v>
      </c>
      <c r="H69" s="3">
        <v>0.99836000000000003</v>
      </c>
      <c r="I69" s="3">
        <v>0.98839999999999995</v>
      </c>
      <c r="J69" s="3">
        <v>0.94520000000000004</v>
      </c>
      <c r="K69" s="3">
        <v>0.82638999999999996</v>
      </c>
      <c r="L69" s="3">
        <v>0.60641999999999996</v>
      </c>
      <c r="M69" s="3">
        <v>0.34458</v>
      </c>
      <c r="N69" s="3">
        <v>0.14230999999999999</v>
      </c>
      <c r="O69" s="3">
        <v>4.0930000000000001E-2</v>
      </c>
      <c r="P69" s="3">
        <v>8.2000000000000007E-3</v>
      </c>
      <c r="Q69" s="3">
        <v>1.07E-3</v>
      </c>
      <c r="R69" s="3">
        <v>9.0000000000000006E-5</v>
      </c>
      <c r="S69" s="3">
        <v>0</v>
      </c>
      <c r="T69" s="5">
        <f>Rebounds[[#This Row],[3+]]-Rebounds[[#This Row],[4+]]</f>
        <v>9.9600000000000799E-3</v>
      </c>
      <c r="U69" s="5">
        <f>Rebounds[[#This Row],[4+]]-Rebounds[[#This Row],[5+]]</f>
        <v>4.3199999999999905E-2</v>
      </c>
      <c r="V69" s="5">
        <f>Rebounds[[#This Row],[5+]]-Rebounds[[#This Row],[6+]]</f>
        <v>0.11881000000000008</v>
      </c>
      <c r="W69" s="5">
        <f>Rebounds[[#This Row],[6+]]-Rebounds[[#This Row],[7+]]</f>
        <v>0.21997</v>
      </c>
      <c r="X69" s="5">
        <f>Rebounds[[#This Row],[7+]]-Rebounds[[#This Row],[8+]]</f>
        <v>0.26183999999999996</v>
      </c>
      <c r="Y69" s="5">
        <f>Rebounds[[#This Row],[8+]]-Rebounds[[#This Row],[9+]]</f>
        <v>0.20227000000000001</v>
      </c>
      <c r="Z69" s="5">
        <f>Rebounds[[#This Row],[9+]]-Rebounds[[#This Row],[10+]]</f>
        <v>0.10138</v>
      </c>
      <c r="AA69" s="5">
        <f>Rebounds[[#This Row],[10+]]-Rebounds[[#This Row],[11+]]</f>
        <v>3.2730000000000002E-2</v>
      </c>
      <c r="AB69" s="5">
        <f>Rebounds[[#This Row],[11+]]-Rebounds[[#This Row],[12+]]</f>
        <v>7.1300000000000009E-3</v>
      </c>
      <c r="AC69" s="5">
        <f>Rebounds[[#This Row],[12+]]-Rebounds[[#This Row],[13+]]</f>
        <v>9.7999999999999997E-4</v>
      </c>
      <c r="AD69" s="5">
        <f>Rebounds[[#This Row],[13+]]-Rebounds[[#This Row],[14+]]</f>
        <v>9.0000000000000006E-5</v>
      </c>
    </row>
    <row r="70" spans="1:30" x14ac:dyDescent="0.25">
      <c r="A70" s="10">
        <v>22400721</v>
      </c>
      <c r="B70" s="13" t="s">
        <v>76</v>
      </c>
      <c r="C70" s="13" t="s">
        <v>83</v>
      </c>
      <c r="D70" s="11">
        <v>0.8125</v>
      </c>
      <c r="E70" s="6" t="str">
        <f>HYPERLINK("https://www.nba.com/stats/player/203954/boxscores-traditional", "Joel Embiid")</f>
        <v>Joel Embiid</v>
      </c>
      <c r="F70">
        <v>10.199999999999999</v>
      </c>
      <c r="G70" s="4">
        <v>3.0590000000000002</v>
      </c>
      <c r="H70" s="3">
        <v>0.99060999999999999</v>
      </c>
      <c r="I70" s="3">
        <v>0.97882000000000002</v>
      </c>
      <c r="J70" s="3">
        <v>0.95543</v>
      </c>
      <c r="K70" s="3">
        <v>0.91466000000000003</v>
      </c>
      <c r="L70" s="3">
        <v>0.85314000000000001</v>
      </c>
      <c r="M70" s="3">
        <v>0.76424000000000003</v>
      </c>
      <c r="N70" s="3">
        <v>0.65173000000000003</v>
      </c>
      <c r="O70" s="3">
        <v>0.52790000000000004</v>
      </c>
      <c r="P70" s="3">
        <v>0.39743000000000001</v>
      </c>
      <c r="Q70" s="3">
        <v>0.27760000000000001</v>
      </c>
      <c r="R70" s="3">
        <v>0.17879</v>
      </c>
      <c r="S70" s="3">
        <v>0.10749</v>
      </c>
      <c r="T70" s="5">
        <f>Rebounds[[#This Row],[3+]]-Rebounds[[#This Row],[4+]]</f>
        <v>1.1789999999999967E-2</v>
      </c>
      <c r="U70" s="5">
        <f>Rebounds[[#This Row],[4+]]-Rebounds[[#This Row],[5+]]</f>
        <v>2.3390000000000022E-2</v>
      </c>
      <c r="V70" s="5">
        <f>Rebounds[[#This Row],[5+]]-Rebounds[[#This Row],[6+]]</f>
        <v>4.0769999999999973E-2</v>
      </c>
      <c r="W70" s="5">
        <f>Rebounds[[#This Row],[6+]]-Rebounds[[#This Row],[7+]]</f>
        <v>6.1520000000000019E-2</v>
      </c>
      <c r="X70" s="5">
        <f>Rebounds[[#This Row],[7+]]-Rebounds[[#This Row],[8+]]</f>
        <v>8.8899999999999979E-2</v>
      </c>
      <c r="Y70" s="5">
        <f>Rebounds[[#This Row],[8+]]-Rebounds[[#This Row],[9+]]</f>
        <v>0.11251</v>
      </c>
      <c r="Z70" s="5">
        <f>Rebounds[[#This Row],[9+]]-Rebounds[[#This Row],[10+]]</f>
        <v>0.12383</v>
      </c>
      <c r="AA70" s="5">
        <f>Rebounds[[#This Row],[10+]]-Rebounds[[#This Row],[11+]]</f>
        <v>0.13047000000000003</v>
      </c>
      <c r="AB70" s="5">
        <f>Rebounds[[#This Row],[11+]]-Rebounds[[#This Row],[12+]]</f>
        <v>0.11982999999999999</v>
      </c>
      <c r="AC70" s="5">
        <f>Rebounds[[#This Row],[12+]]-Rebounds[[#This Row],[13+]]</f>
        <v>9.8810000000000009E-2</v>
      </c>
      <c r="AD70" s="5">
        <f>Rebounds[[#This Row],[13+]]-Rebounds[[#This Row],[14+]]</f>
        <v>7.1300000000000002E-2</v>
      </c>
    </row>
    <row r="71" spans="1:30" x14ac:dyDescent="0.25">
      <c r="A71" s="10">
        <v>22400721</v>
      </c>
      <c r="B71" s="13" t="s">
        <v>76</v>
      </c>
      <c r="C71" s="13" t="s">
        <v>83</v>
      </c>
      <c r="D71" s="11">
        <v>0.8125</v>
      </c>
      <c r="E71" s="6" t="str">
        <f>HYPERLINK("https://www.nba.com/stats/player/1627824/boxscores-traditional", "Guerschon Yabusele")</f>
        <v>Guerschon Yabusele</v>
      </c>
      <c r="F71">
        <v>6</v>
      </c>
      <c r="G71" s="4">
        <v>1.4139999999999999</v>
      </c>
      <c r="H71" s="3">
        <v>0.98299999999999998</v>
      </c>
      <c r="I71" s="3">
        <v>0.92073000000000005</v>
      </c>
      <c r="J71" s="3">
        <v>0.76114999999999999</v>
      </c>
      <c r="K71" s="3">
        <v>0.5</v>
      </c>
      <c r="L71" s="3">
        <v>0.23885000000000001</v>
      </c>
      <c r="M71" s="3">
        <v>7.9269999999999993E-2</v>
      </c>
      <c r="N71" s="3">
        <v>1.7000000000000001E-2</v>
      </c>
      <c r="O71" s="3">
        <v>2.33E-3</v>
      </c>
      <c r="P71" s="3">
        <v>2.0000000000000001E-4</v>
      </c>
      <c r="Q71" s="3">
        <v>0</v>
      </c>
      <c r="R71" s="3">
        <v>0</v>
      </c>
      <c r="S71" s="3">
        <v>0</v>
      </c>
      <c r="T71" s="5">
        <f>Rebounds[[#This Row],[3+]]-Rebounds[[#This Row],[4+]]</f>
        <v>6.2269999999999937E-2</v>
      </c>
      <c r="U71" s="5">
        <f>Rebounds[[#This Row],[4+]]-Rebounds[[#This Row],[5+]]</f>
        <v>0.15958000000000006</v>
      </c>
      <c r="V71" s="5">
        <f>Rebounds[[#This Row],[5+]]-Rebounds[[#This Row],[6+]]</f>
        <v>0.26114999999999999</v>
      </c>
      <c r="W71" s="5">
        <f>Rebounds[[#This Row],[6+]]-Rebounds[[#This Row],[7+]]</f>
        <v>0.26114999999999999</v>
      </c>
      <c r="X71" s="5">
        <f>Rebounds[[#This Row],[7+]]-Rebounds[[#This Row],[8+]]</f>
        <v>0.15958</v>
      </c>
      <c r="Y71" s="5">
        <f>Rebounds[[#This Row],[8+]]-Rebounds[[#This Row],[9+]]</f>
        <v>6.2269999999999992E-2</v>
      </c>
      <c r="Z71" s="5">
        <f>Rebounds[[#This Row],[9+]]-Rebounds[[#This Row],[10+]]</f>
        <v>1.4670000000000001E-2</v>
      </c>
      <c r="AA71" s="5">
        <f>Rebounds[[#This Row],[10+]]-Rebounds[[#This Row],[11+]]</f>
        <v>2.1299999999999999E-3</v>
      </c>
      <c r="AB71" s="5">
        <f>Rebounds[[#This Row],[11+]]-Rebounds[[#This Row],[12+]]</f>
        <v>2.0000000000000001E-4</v>
      </c>
      <c r="AC71" s="5">
        <f>Rebounds[[#This Row],[12+]]-Rebounds[[#This Row],[13+]]</f>
        <v>0</v>
      </c>
      <c r="AD71" s="5">
        <f>Rebounds[[#This Row],[13+]]-Rebounds[[#This Row],[14+]]</f>
        <v>0</v>
      </c>
    </row>
    <row r="72" spans="1:30" x14ac:dyDescent="0.25">
      <c r="A72" s="10">
        <v>22400721</v>
      </c>
      <c r="B72" s="13" t="s">
        <v>76</v>
      </c>
      <c r="C72" s="13" t="s">
        <v>83</v>
      </c>
      <c r="D72" s="11">
        <v>0.8125</v>
      </c>
      <c r="E72" s="6" t="str">
        <f>HYPERLINK("https://www.nba.com/stats/player/202331/boxscores-traditional", "Paul George")</f>
        <v>Paul George</v>
      </c>
      <c r="F72">
        <v>6.8</v>
      </c>
      <c r="G72" s="4">
        <v>3.1240000000000001</v>
      </c>
      <c r="H72" s="3">
        <v>0.88876999999999995</v>
      </c>
      <c r="I72" s="3">
        <v>0.81594</v>
      </c>
      <c r="J72" s="3">
        <v>0.71904000000000001</v>
      </c>
      <c r="K72" s="3">
        <v>0.60257000000000005</v>
      </c>
      <c r="L72" s="3">
        <v>0.47608</v>
      </c>
      <c r="M72" s="3">
        <v>0.35197000000000001</v>
      </c>
      <c r="N72" s="3">
        <v>0.24196000000000001</v>
      </c>
      <c r="O72" s="3">
        <v>0.15386</v>
      </c>
      <c r="P72" s="3">
        <v>9.0120000000000006E-2</v>
      </c>
      <c r="Q72" s="3">
        <v>4.8460000000000003E-2</v>
      </c>
      <c r="R72" s="3">
        <v>2.385E-2</v>
      </c>
      <c r="S72" s="3">
        <v>1.072E-2</v>
      </c>
      <c r="T72" s="5">
        <f>Rebounds[[#This Row],[3+]]-Rebounds[[#This Row],[4+]]</f>
        <v>7.282999999999995E-2</v>
      </c>
      <c r="U72" s="5">
        <f>Rebounds[[#This Row],[4+]]-Rebounds[[#This Row],[5+]]</f>
        <v>9.6899999999999986E-2</v>
      </c>
      <c r="V72" s="5">
        <f>Rebounds[[#This Row],[5+]]-Rebounds[[#This Row],[6+]]</f>
        <v>0.11646999999999996</v>
      </c>
      <c r="W72" s="5">
        <f>Rebounds[[#This Row],[6+]]-Rebounds[[#This Row],[7+]]</f>
        <v>0.12649000000000005</v>
      </c>
      <c r="X72" s="5">
        <f>Rebounds[[#This Row],[7+]]-Rebounds[[#This Row],[8+]]</f>
        <v>0.12411</v>
      </c>
      <c r="Y72" s="5">
        <f>Rebounds[[#This Row],[8+]]-Rebounds[[#This Row],[9+]]</f>
        <v>0.11001</v>
      </c>
      <c r="Z72" s="5">
        <f>Rebounds[[#This Row],[9+]]-Rebounds[[#This Row],[10+]]</f>
        <v>8.8100000000000012E-2</v>
      </c>
      <c r="AA72" s="5">
        <f>Rebounds[[#This Row],[10+]]-Rebounds[[#This Row],[11+]]</f>
        <v>6.3739999999999991E-2</v>
      </c>
      <c r="AB72" s="5">
        <f>Rebounds[[#This Row],[11+]]-Rebounds[[#This Row],[12+]]</f>
        <v>4.1660000000000003E-2</v>
      </c>
      <c r="AC72" s="5">
        <f>Rebounds[[#This Row],[12+]]-Rebounds[[#This Row],[13+]]</f>
        <v>2.4610000000000003E-2</v>
      </c>
      <c r="AD72" s="5">
        <f>Rebounds[[#This Row],[13+]]-Rebounds[[#This Row],[14+]]</f>
        <v>1.3129999999999999E-2</v>
      </c>
    </row>
    <row r="73" spans="1:30" x14ac:dyDescent="0.25">
      <c r="A73" s="10">
        <v>22400721</v>
      </c>
      <c r="B73" s="13" t="s">
        <v>76</v>
      </c>
      <c r="C73" s="13" t="s">
        <v>83</v>
      </c>
      <c r="D73" s="11">
        <v>0.8125</v>
      </c>
      <c r="E73" s="6" t="str">
        <f>HYPERLINK("https://www.nba.com/stats/player/203083/boxscores-traditional", "Andre Drummond")</f>
        <v>Andre Drummond</v>
      </c>
      <c r="F73">
        <v>5.4</v>
      </c>
      <c r="G73" s="4">
        <v>2.7279999999999998</v>
      </c>
      <c r="H73" s="3">
        <v>0.81057000000000001</v>
      </c>
      <c r="I73" s="3">
        <v>0.69496999999999998</v>
      </c>
      <c r="J73" s="3">
        <v>0.55962000000000001</v>
      </c>
      <c r="K73" s="3">
        <v>0.41293999999999997</v>
      </c>
      <c r="L73" s="3">
        <v>0.27760000000000001</v>
      </c>
      <c r="M73" s="3">
        <v>0.17105999999999999</v>
      </c>
      <c r="N73" s="3">
        <v>9.3420000000000003E-2</v>
      </c>
      <c r="O73" s="3">
        <v>4.5510000000000002E-2</v>
      </c>
      <c r="P73" s="3">
        <v>2.018E-2</v>
      </c>
      <c r="Q73" s="3">
        <v>7.7600000000000004E-3</v>
      </c>
      <c r="R73" s="3">
        <v>2.64E-3</v>
      </c>
      <c r="S73" s="3">
        <v>8.1999999999999998E-4</v>
      </c>
      <c r="T73" s="5">
        <f>Rebounds[[#This Row],[3+]]-Rebounds[[#This Row],[4+]]</f>
        <v>0.11560000000000004</v>
      </c>
      <c r="U73" s="5">
        <f>Rebounds[[#This Row],[4+]]-Rebounds[[#This Row],[5+]]</f>
        <v>0.13534999999999997</v>
      </c>
      <c r="V73" s="5">
        <f>Rebounds[[#This Row],[5+]]-Rebounds[[#This Row],[6+]]</f>
        <v>0.14668000000000003</v>
      </c>
      <c r="W73" s="5">
        <f>Rebounds[[#This Row],[6+]]-Rebounds[[#This Row],[7+]]</f>
        <v>0.13533999999999996</v>
      </c>
      <c r="X73" s="5">
        <f>Rebounds[[#This Row],[7+]]-Rebounds[[#This Row],[8+]]</f>
        <v>0.10654000000000002</v>
      </c>
      <c r="Y73" s="5">
        <f>Rebounds[[#This Row],[8+]]-Rebounds[[#This Row],[9+]]</f>
        <v>7.7639999999999987E-2</v>
      </c>
      <c r="Z73" s="5">
        <f>Rebounds[[#This Row],[9+]]-Rebounds[[#This Row],[10+]]</f>
        <v>4.7910000000000001E-2</v>
      </c>
      <c r="AA73" s="5">
        <f>Rebounds[[#This Row],[10+]]-Rebounds[[#This Row],[11+]]</f>
        <v>2.5330000000000002E-2</v>
      </c>
      <c r="AB73" s="5">
        <f>Rebounds[[#This Row],[11+]]-Rebounds[[#This Row],[12+]]</f>
        <v>1.242E-2</v>
      </c>
      <c r="AC73" s="5">
        <f>Rebounds[[#This Row],[12+]]-Rebounds[[#This Row],[13+]]</f>
        <v>5.1200000000000004E-3</v>
      </c>
      <c r="AD73" s="5">
        <f>Rebounds[[#This Row],[13+]]-Rebounds[[#This Row],[14+]]</f>
        <v>1.82E-3</v>
      </c>
    </row>
    <row r="74" spans="1:30" x14ac:dyDescent="0.25">
      <c r="A74" s="10">
        <v>22400721</v>
      </c>
      <c r="B74" s="13" t="s">
        <v>76</v>
      </c>
      <c r="C74" s="13" t="s">
        <v>83</v>
      </c>
      <c r="D74" s="11">
        <v>0.8125</v>
      </c>
      <c r="E74" s="6" t="str">
        <f>HYPERLINK("https://www.nba.com/stats/player/1630231/boxscores-traditional", "KJ Martin")</f>
        <v>KJ Martin</v>
      </c>
      <c r="F74">
        <v>4.2</v>
      </c>
      <c r="G74" s="4">
        <v>1.9390000000000001</v>
      </c>
      <c r="H74" s="3">
        <v>0.73236999999999997</v>
      </c>
      <c r="I74" s="3">
        <v>0.53983000000000003</v>
      </c>
      <c r="J74" s="3">
        <v>0.34089999999999998</v>
      </c>
      <c r="K74" s="3">
        <v>0.17619000000000001</v>
      </c>
      <c r="L74" s="3">
        <v>7.4929999999999997E-2</v>
      </c>
      <c r="M74" s="3">
        <v>2.5000000000000001E-2</v>
      </c>
      <c r="N74" s="3">
        <v>6.5700000000000003E-3</v>
      </c>
      <c r="O74" s="3">
        <v>1.39E-3</v>
      </c>
      <c r="P74" s="3">
        <v>2.2000000000000001E-4</v>
      </c>
      <c r="Q74" s="3">
        <v>0</v>
      </c>
      <c r="R74" s="3">
        <v>0</v>
      </c>
      <c r="S74" s="3">
        <v>0</v>
      </c>
      <c r="T74" s="5">
        <f>Rebounds[[#This Row],[3+]]-Rebounds[[#This Row],[4+]]</f>
        <v>0.19253999999999993</v>
      </c>
      <c r="U74" s="5">
        <f>Rebounds[[#This Row],[4+]]-Rebounds[[#This Row],[5+]]</f>
        <v>0.19893000000000005</v>
      </c>
      <c r="V74" s="5">
        <f>Rebounds[[#This Row],[5+]]-Rebounds[[#This Row],[6+]]</f>
        <v>0.16470999999999997</v>
      </c>
      <c r="W74" s="5">
        <f>Rebounds[[#This Row],[6+]]-Rebounds[[#This Row],[7+]]</f>
        <v>0.10126000000000002</v>
      </c>
      <c r="X74" s="5">
        <f>Rebounds[[#This Row],[7+]]-Rebounds[[#This Row],[8+]]</f>
        <v>4.9929999999999995E-2</v>
      </c>
      <c r="Y74" s="5">
        <f>Rebounds[[#This Row],[8+]]-Rebounds[[#This Row],[9+]]</f>
        <v>1.8430000000000002E-2</v>
      </c>
      <c r="Z74" s="5">
        <f>Rebounds[[#This Row],[9+]]-Rebounds[[#This Row],[10+]]</f>
        <v>5.1800000000000006E-3</v>
      </c>
      <c r="AA74" s="5">
        <f>Rebounds[[#This Row],[10+]]-Rebounds[[#This Row],[11+]]</f>
        <v>1.17E-3</v>
      </c>
      <c r="AB74" s="5">
        <f>Rebounds[[#This Row],[11+]]-Rebounds[[#This Row],[12+]]</f>
        <v>2.2000000000000001E-4</v>
      </c>
      <c r="AC74" s="5">
        <f>Rebounds[[#This Row],[12+]]-Rebounds[[#This Row],[13+]]</f>
        <v>0</v>
      </c>
      <c r="AD74" s="5">
        <f>Rebounds[[#This Row],[13+]]-Rebounds[[#This Row],[14+]]</f>
        <v>0</v>
      </c>
    </row>
    <row r="75" spans="1:30" x14ac:dyDescent="0.25">
      <c r="A75" s="10">
        <v>22400721</v>
      </c>
      <c r="B75" s="13" t="s">
        <v>76</v>
      </c>
      <c r="C75" s="13" t="s">
        <v>83</v>
      </c>
      <c r="D75" s="11">
        <v>0.8125</v>
      </c>
      <c r="E75" s="6" t="str">
        <f>HYPERLINK("https://www.nba.com/stats/player/1628997/boxscores-traditional", "Caleb Martin")</f>
        <v>Caleb Martin</v>
      </c>
      <c r="F75">
        <v>3.8</v>
      </c>
      <c r="G75" s="4">
        <v>2.3149999999999999</v>
      </c>
      <c r="H75" s="3">
        <v>0.63683000000000001</v>
      </c>
      <c r="I75" s="3">
        <v>0.46414</v>
      </c>
      <c r="J75" s="3">
        <v>0.30153000000000002</v>
      </c>
      <c r="K75" s="3">
        <v>0.17105999999999999</v>
      </c>
      <c r="L75" s="3">
        <v>8.3790000000000003E-2</v>
      </c>
      <c r="M75" s="3">
        <v>3.5150000000000001E-2</v>
      </c>
      <c r="N75" s="3">
        <v>1.222E-2</v>
      </c>
      <c r="O75" s="3">
        <v>3.6800000000000001E-3</v>
      </c>
      <c r="P75" s="3">
        <v>9.3999999999999997E-4</v>
      </c>
      <c r="Q75" s="3">
        <v>2.0000000000000001E-4</v>
      </c>
      <c r="R75" s="3">
        <v>4.0000000000000003E-5</v>
      </c>
      <c r="S75" s="3">
        <v>0</v>
      </c>
      <c r="T75" s="5">
        <f>Rebounds[[#This Row],[3+]]-Rebounds[[#This Row],[4+]]</f>
        <v>0.17269000000000001</v>
      </c>
      <c r="U75" s="5">
        <f>Rebounds[[#This Row],[4+]]-Rebounds[[#This Row],[5+]]</f>
        <v>0.16260999999999998</v>
      </c>
      <c r="V75" s="5">
        <f>Rebounds[[#This Row],[5+]]-Rebounds[[#This Row],[6+]]</f>
        <v>0.13047000000000003</v>
      </c>
      <c r="W75" s="5">
        <f>Rebounds[[#This Row],[6+]]-Rebounds[[#This Row],[7+]]</f>
        <v>8.7269999999999986E-2</v>
      </c>
      <c r="X75" s="5">
        <f>Rebounds[[#This Row],[7+]]-Rebounds[[#This Row],[8+]]</f>
        <v>4.8640000000000003E-2</v>
      </c>
      <c r="Y75" s="5">
        <f>Rebounds[[#This Row],[8+]]-Rebounds[[#This Row],[9+]]</f>
        <v>2.2929999999999999E-2</v>
      </c>
      <c r="Z75" s="5">
        <f>Rebounds[[#This Row],[9+]]-Rebounds[[#This Row],[10+]]</f>
        <v>8.539999999999999E-3</v>
      </c>
      <c r="AA75" s="5">
        <f>Rebounds[[#This Row],[10+]]-Rebounds[[#This Row],[11+]]</f>
        <v>2.7400000000000002E-3</v>
      </c>
      <c r="AB75" s="5">
        <f>Rebounds[[#This Row],[11+]]-Rebounds[[#This Row],[12+]]</f>
        <v>7.3999999999999999E-4</v>
      </c>
      <c r="AC75" s="5">
        <f>Rebounds[[#This Row],[12+]]-Rebounds[[#This Row],[13+]]</f>
        <v>1.6000000000000001E-4</v>
      </c>
      <c r="AD75" s="5">
        <f>Rebounds[[#This Row],[13+]]-Rebounds[[#This Row],[14+]]</f>
        <v>4.0000000000000003E-5</v>
      </c>
    </row>
    <row r="76" spans="1:30" x14ac:dyDescent="0.25">
      <c r="A76" s="10">
        <v>22400721</v>
      </c>
      <c r="B76" s="13" t="s">
        <v>76</v>
      </c>
      <c r="C76" s="13" t="s">
        <v>83</v>
      </c>
      <c r="D76" s="11">
        <v>0.8125</v>
      </c>
      <c r="E76" s="6" t="str">
        <f>HYPERLINK("https://www.nba.com/stats/player/1630178/boxscores-traditional", "Tyrese Maxey")</f>
        <v>Tyrese Maxey</v>
      </c>
      <c r="F76">
        <v>3.2</v>
      </c>
      <c r="G76" s="4">
        <v>0.748</v>
      </c>
      <c r="H76" s="3">
        <v>0.60641999999999996</v>
      </c>
      <c r="I76" s="3">
        <v>0.14230999999999999</v>
      </c>
      <c r="J76" s="3">
        <v>7.9799999999999992E-3</v>
      </c>
      <c r="K76" s="3">
        <v>9.0000000000000006E-5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5">
        <f>Rebounds[[#This Row],[3+]]-Rebounds[[#This Row],[4+]]</f>
        <v>0.46410999999999997</v>
      </c>
      <c r="U76" s="5">
        <f>Rebounds[[#This Row],[4+]]-Rebounds[[#This Row],[5+]]</f>
        <v>0.13433</v>
      </c>
      <c r="V76" s="5">
        <f>Rebounds[[#This Row],[5+]]-Rebounds[[#This Row],[6+]]</f>
        <v>7.8899999999999994E-3</v>
      </c>
      <c r="W76" s="5">
        <f>Rebounds[[#This Row],[6+]]-Rebounds[[#This Row],[7+]]</f>
        <v>9.0000000000000006E-5</v>
      </c>
      <c r="X76" s="5">
        <f>Rebounds[[#This Row],[7+]]-Rebounds[[#This Row],[8+]]</f>
        <v>0</v>
      </c>
      <c r="Y76" s="5">
        <f>Rebounds[[#This Row],[8+]]-Rebounds[[#This Row],[9+]]</f>
        <v>0</v>
      </c>
      <c r="Z76" s="5">
        <f>Rebounds[[#This Row],[9+]]-Rebounds[[#This Row],[10+]]</f>
        <v>0</v>
      </c>
      <c r="AA76" s="5">
        <f>Rebounds[[#This Row],[10+]]-Rebounds[[#This Row],[11+]]</f>
        <v>0</v>
      </c>
      <c r="AB76" s="5">
        <f>Rebounds[[#This Row],[11+]]-Rebounds[[#This Row],[12+]]</f>
        <v>0</v>
      </c>
      <c r="AC76" s="5">
        <f>Rebounds[[#This Row],[12+]]-Rebounds[[#This Row],[13+]]</f>
        <v>0</v>
      </c>
      <c r="AD76" s="5">
        <f>Rebounds[[#This Row],[13+]]-Rebounds[[#This Row],[14+]]</f>
        <v>0</v>
      </c>
    </row>
    <row r="77" spans="1:30" x14ac:dyDescent="0.25">
      <c r="A77" s="10">
        <v>22400721</v>
      </c>
      <c r="B77" s="13" t="s">
        <v>76</v>
      </c>
      <c r="C77" s="13" t="s">
        <v>83</v>
      </c>
      <c r="D77" s="11">
        <v>0.8125</v>
      </c>
      <c r="E77" s="6" t="str">
        <f>HYPERLINK("https://www.nba.com/stats/player/1642348/boxscores-traditional", "Justin Edwards")</f>
        <v>Justin Edwards</v>
      </c>
      <c r="F77">
        <v>3.4</v>
      </c>
      <c r="G77" s="4">
        <v>1.625</v>
      </c>
      <c r="H77" s="3">
        <v>0.59870999999999996</v>
      </c>
      <c r="I77" s="3">
        <v>0.35569000000000001</v>
      </c>
      <c r="J77" s="3">
        <v>0.16353999999999999</v>
      </c>
      <c r="K77" s="3">
        <v>5.4800000000000001E-2</v>
      </c>
      <c r="L77" s="3">
        <v>1.321E-2</v>
      </c>
      <c r="M77" s="3">
        <v>2.33E-3</v>
      </c>
      <c r="N77" s="3">
        <v>2.7999999999999998E-4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5">
        <f>Rebounds[[#This Row],[3+]]-Rebounds[[#This Row],[4+]]</f>
        <v>0.24301999999999996</v>
      </c>
      <c r="U77" s="5">
        <f>Rebounds[[#This Row],[4+]]-Rebounds[[#This Row],[5+]]</f>
        <v>0.19215000000000002</v>
      </c>
      <c r="V77" s="5">
        <f>Rebounds[[#This Row],[5+]]-Rebounds[[#This Row],[6+]]</f>
        <v>0.10873999999999999</v>
      </c>
      <c r="W77" s="5">
        <f>Rebounds[[#This Row],[6+]]-Rebounds[[#This Row],[7+]]</f>
        <v>4.1590000000000002E-2</v>
      </c>
      <c r="X77" s="5">
        <f>Rebounds[[#This Row],[7+]]-Rebounds[[#This Row],[8+]]</f>
        <v>1.0879999999999999E-2</v>
      </c>
      <c r="Y77" s="5">
        <f>Rebounds[[#This Row],[8+]]-Rebounds[[#This Row],[9+]]</f>
        <v>2.0500000000000002E-3</v>
      </c>
      <c r="Z77" s="5">
        <f>Rebounds[[#This Row],[9+]]-Rebounds[[#This Row],[10+]]</f>
        <v>2.7999999999999998E-4</v>
      </c>
      <c r="AA77" s="5">
        <f>Rebounds[[#This Row],[10+]]-Rebounds[[#This Row],[11+]]</f>
        <v>0</v>
      </c>
      <c r="AB77" s="5">
        <f>Rebounds[[#This Row],[11+]]-Rebounds[[#This Row],[12+]]</f>
        <v>0</v>
      </c>
      <c r="AC77" s="5">
        <f>Rebounds[[#This Row],[12+]]-Rebounds[[#This Row],[13+]]</f>
        <v>0</v>
      </c>
      <c r="AD77" s="5">
        <f>Rebounds[[#This Row],[13+]]-Rebounds[[#This Row],[14+]]</f>
        <v>0</v>
      </c>
    </row>
    <row r="78" spans="1:30" x14ac:dyDescent="0.25">
      <c r="A78" s="10">
        <v>22400721</v>
      </c>
      <c r="B78" s="13" t="s">
        <v>76</v>
      </c>
      <c r="C78" s="13" t="s">
        <v>83</v>
      </c>
      <c r="D78" s="11">
        <v>0.8125</v>
      </c>
      <c r="E78" s="6" t="str">
        <f>HYPERLINK("https://www.nba.com/stats/player/1641741/boxscores-traditional", "Ricky Council IV")</f>
        <v>Ricky Council IV</v>
      </c>
      <c r="F78">
        <v>3.4</v>
      </c>
      <c r="G78" s="4">
        <v>2.2450000000000001</v>
      </c>
      <c r="H78" s="3">
        <v>0.57142000000000004</v>
      </c>
      <c r="I78" s="3">
        <v>0.39357999999999999</v>
      </c>
      <c r="J78" s="3">
        <v>0.23885000000000001</v>
      </c>
      <c r="K78" s="3">
        <v>0.12302</v>
      </c>
      <c r="L78" s="3">
        <v>5.4800000000000001E-2</v>
      </c>
      <c r="M78" s="3">
        <v>2.018E-2</v>
      </c>
      <c r="N78" s="3">
        <v>6.3899999999999998E-3</v>
      </c>
      <c r="O78" s="3">
        <v>1.64E-3</v>
      </c>
      <c r="P78" s="3">
        <v>3.5E-4</v>
      </c>
      <c r="Q78" s="3">
        <v>6.0000000000000002E-5</v>
      </c>
      <c r="R78" s="3">
        <v>0</v>
      </c>
      <c r="S78" s="3">
        <v>0</v>
      </c>
      <c r="T78" s="5">
        <f>Rebounds[[#This Row],[3+]]-Rebounds[[#This Row],[4+]]</f>
        <v>0.17784000000000005</v>
      </c>
      <c r="U78" s="5">
        <f>Rebounds[[#This Row],[4+]]-Rebounds[[#This Row],[5+]]</f>
        <v>0.15472999999999998</v>
      </c>
      <c r="V78" s="5">
        <f>Rebounds[[#This Row],[5+]]-Rebounds[[#This Row],[6+]]</f>
        <v>0.11583</v>
      </c>
      <c r="W78" s="5">
        <f>Rebounds[[#This Row],[6+]]-Rebounds[[#This Row],[7+]]</f>
        <v>6.8220000000000003E-2</v>
      </c>
      <c r="X78" s="5">
        <f>Rebounds[[#This Row],[7+]]-Rebounds[[#This Row],[8+]]</f>
        <v>3.4619999999999998E-2</v>
      </c>
      <c r="Y78" s="5">
        <f>Rebounds[[#This Row],[8+]]-Rebounds[[#This Row],[9+]]</f>
        <v>1.379E-2</v>
      </c>
      <c r="Z78" s="5">
        <f>Rebounds[[#This Row],[9+]]-Rebounds[[#This Row],[10+]]</f>
        <v>4.7499999999999999E-3</v>
      </c>
      <c r="AA78" s="5">
        <f>Rebounds[[#This Row],[10+]]-Rebounds[[#This Row],[11+]]</f>
        <v>1.2899999999999999E-3</v>
      </c>
      <c r="AB78" s="5">
        <f>Rebounds[[#This Row],[11+]]-Rebounds[[#This Row],[12+]]</f>
        <v>2.9E-4</v>
      </c>
      <c r="AC78" s="5">
        <f>Rebounds[[#This Row],[12+]]-Rebounds[[#This Row],[13+]]</f>
        <v>6.0000000000000002E-5</v>
      </c>
      <c r="AD78" s="5">
        <f>Rebounds[[#This Row],[13+]]-Rebounds[[#This Row],[14+]]</f>
        <v>0</v>
      </c>
    </row>
    <row r="79" spans="1:30" x14ac:dyDescent="0.25">
      <c r="A79" s="10">
        <v>22400721</v>
      </c>
      <c r="B79" s="13" t="s">
        <v>83</v>
      </c>
      <c r="C79" s="13" t="s">
        <v>76</v>
      </c>
      <c r="D79" s="11">
        <v>0.8125</v>
      </c>
      <c r="E79" s="6" t="str">
        <f>HYPERLINK("https://www.nba.com/stats/player/1628389/boxscores-traditional", "Bam Adebayo")</f>
        <v>Bam Adebayo</v>
      </c>
      <c r="F79">
        <v>11</v>
      </c>
      <c r="G79" s="4">
        <v>2.8279999999999998</v>
      </c>
      <c r="H79" s="3">
        <v>0.99766999999999995</v>
      </c>
      <c r="I79" s="3">
        <v>0.99343000000000004</v>
      </c>
      <c r="J79" s="3">
        <v>0.98299999999999998</v>
      </c>
      <c r="K79" s="3">
        <v>0.96164000000000005</v>
      </c>
      <c r="L79" s="3">
        <v>0.92073000000000005</v>
      </c>
      <c r="M79" s="3">
        <v>0.85543000000000002</v>
      </c>
      <c r="N79" s="3">
        <v>0.76114999999999999</v>
      </c>
      <c r="O79" s="3">
        <v>0.63683000000000001</v>
      </c>
      <c r="P79" s="3">
        <v>0.5</v>
      </c>
      <c r="Q79" s="3">
        <v>0.36316999999999999</v>
      </c>
      <c r="R79" s="3">
        <v>0.23885000000000001</v>
      </c>
      <c r="S79" s="3">
        <v>0.14457</v>
      </c>
      <c r="T79" s="5">
        <f>Rebounds[[#This Row],[3+]]-Rebounds[[#This Row],[4+]]</f>
        <v>4.2399999999999105E-3</v>
      </c>
      <c r="U79" s="5">
        <f>Rebounds[[#This Row],[4+]]-Rebounds[[#This Row],[5+]]</f>
        <v>1.043000000000005E-2</v>
      </c>
      <c r="V79" s="5">
        <f>Rebounds[[#This Row],[5+]]-Rebounds[[#This Row],[6+]]</f>
        <v>2.1359999999999935E-2</v>
      </c>
      <c r="W79" s="5">
        <f>Rebounds[[#This Row],[6+]]-Rebounds[[#This Row],[7+]]</f>
        <v>4.0910000000000002E-2</v>
      </c>
      <c r="X79" s="5">
        <f>Rebounds[[#This Row],[7+]]-Rebounds[[#This Row],[8+]]</f>
        <v>6.5300000000000025E-2</v>
      </c>
      <c r="Y79" s="5">
        <f>Rebounds[[#This Row],[8+]]-Rebounds[[#This Row],[9+]]</f>
        <v>9.428000000000003E-2</v>
      </c>
      <c r="Z79" s="5">
        <f>Rebounds[[#This Row],[9+]]-Rebounds[[#This Row],[10+]]</f>
        <v>0.12431999999999999</v>
      </c>
      <c r="AA79" s="5">
        <f>Rebounds[[#This Row],[10+]]-Rebounds[[#This Row],[11+]]</f>
        <v>0.13683000000000001</v>
      </c>
      <c r="AB79" s="5">
        <f>Rebounds[[#This Row],[11+]]-Rebounds[[#This Row],[12+]]</f>
        <v>0.13683000000000001</v>
      </c>
      <c r="AC79" s="5">
        <f>Rebounds[[#This Row],[12+]]-Rebounds[[#This Row],[13+]]</f>
        <v>0.12431999999999999</v>
      </c>
      <c r="AD79" s="5">
        <f>Rebounds[[#This Row],[13+]]-Rebounds[[#This Row],[14+]]</f>
        <v>9.4280000000000003E-2</v>
      </c>
    </row>
    <row r="80" spans="1:30" x14ac:dyDescent="0.25">
      <c r="A80" s="10">
        <v>22400721</v>
      </c>
      <c r="B80" s="13" t="s">
        <v>83</v>
      </c>
      <c r="C80" s="13" t="s">
        <v>76</v>
      </c>
      <c r="D80" s="11">
        <v>0.8125</v>
      </c>
      <c r="E80" s="6" t="str">
        <f>HYPERLINK("https://www.nba.com/stats/player/1642276/boxscores-traditional", "Kel'el Ware")</f>
        <v>Kel'el Ware</v>
      </c>
      <c r="F80">
        <v>8.8000000000000007</v>
      </c>
      <c r="G80" s="4">
        <v>3.25</v>
      </c>
      <c r="H80" s="3">
        <v>0.96245999999999998</v>
      </c>
      <c r="I80" s="3">
        <v>0.93056000000000005</v>
      </c>
      <c r="J80" s="3">
        <v>0.879</v>
      </c>
      <c r="K80" s="3">
        <v>0.80510999999999999</v>
      </c>
      <c r="L80" s="3">
        <v>0.70884000000000003</v>
      </c>
      <c r="M80" s="3">
        <v>0.59870999999999996</v>
      </c>
      <c r="N80" s="3">
        <v>0.47608</v>
      </c>
      <c r="O80" s="3">
        <v>0.35569000000000001</v>
      </c>
      <c r="P80" s="3">
        <v>0.24825</v>
      </c>
      <c r="Q80" s="3">
        <v>0.16353999999999999</v>
      </c>
      <c r="R80" s="3">
        <v>9.8530000000000006E-2</v>
      </c>
      <c r="S80" s="3">
        <v>5.4800000000000001E-2</v>
      </c>
      <c r="T80" s="5">
        <f>Rebounds[[#This Row],[3+]]-Rebounds[[#This Row],[4+]]</f>
        <v>3.1899999999999928E-2</v>
      </c>
      <c r="U80" s="5">
        <f>Rebounds[[#This Row],[4+]]-Rebounds[[#This Row],[5+]]</f>
        <v>5.156000000000005E-2</v>
      </c>
      <c r="V80" s="5">
        <f>Rebounds[[#This Row],[5+]]-Rebounds[[#This Row],[6+]]</f>
        <v>7.3890000000000011E-2</v>
      </c>
      <c r="W80" s="5">
        <f>Rebounds[[#This Row],[6+]]-Rebounds[[#This Row],[7+]]</f>
        <v>9.6269999999999967E-2</v>
      </c>
      <c r="X80" s="5">
        <f>Rebounds[[#This Row],[7+]]-Rebounds[[#This Row],[8+]]</f>
        <v>0.11013000000000006</v>
      </c>
      <c r="Y80" s="5">
        <f>Rebounds[[#This Row],[8+]]-Rebounds[[#This Row],[9+]]</f>
        <v>0.12262999999999996</v>
      </c>
      <c r="Z80" s="5">
        <f>Rebounds[[#This Row],[9+]]-Rebounds[[#This Row],[10+]]</f>
        <v>0.12039</v>
      </c>
      <c r="AA80" s="5">
        <f>Rebounds[[#This Row],[10+]]-Rebounds[[#This Row],[11+]]</f>
        <v>0.10744000000000001</v>
      </c>
      <c r="AB80" s="5">
        <f>Rebounds[[#This Row],[11+]]-Rebounds[[#This Row],[12+]]</f>
        <v>8.4710000000000008E-2</v>
      </c>
      <c r="AC80" s="5">
        <f>Rebounds[[#This Row],[12+]]-Rebounds[[#This Row],[13+]]</f>
        <v>6.5009999999999984E-2</v>
      </c>
      <c r="AD80" s="5">
        <f>Rebounds[[#This Row],[13+]]-Rebounds[[#This Row],[14+]]</f>
        <v>4.3730000000000005E-2</v>
      </c>
    </row>
    <row r="81" spans="1:30" x14ac:dyDescent="0.25">
      <c r="A81" s="10">
        <v>22400721</v>
      </c>
      <c r="B81" s="13" t="s">
        <v>83</v>
      </c>
      <c r="C81" s="13" t="s">
        <v>76</v>
      </c>
      <c r="D81" s="11">
        <v>0.8125</v>
      </c>
      <c r="E81" s="6" t="str">
        <f>HYPERLINK("https://www.nba.com/stats/player/1631170/boxscores-traditional", "Jaime Jaquez Jr.")</f>
        <v>Jaime Jaquez Jr.</v>
      </c>
      <c r="F81">
        <v>4.8</v>
      </c>
      <c r="G81" s="4">
        <v>1.1659999999999999</v>
      </c>
      <c r="H81" s="3">
        <v>0.93822000000000005</v>
      </c>
      <c r="I81" s="3">
        <v>0.75490000000000002</v>
      </c>
      <c r="J81" s="3">
        <v>0.43251000000000001</v>
      </c>
      <c r="K81" s="3">
        <v>0.15151000000000001</v>
      </c>
      <c r="L81" s="3">
        <v>2.938E-2</v>
      </c>
      <c r="M81" s="3">
        <v>3.0699999999999998E-3</v>
      </c>
      <c r="N81" s="3">
        <v>1.6000000000000001E-4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5">
        <f>Rebounds[[#This Row],[3+]]-Rebounds[[#This Row],[4+]]</f>
        <v>0.18332000000000004</v>
      </c>
      <c r="U81" s="5">
        <f>Rebounds[[#This Row],[4+]]-Rebounds[[#This Row],[5+]]</f>
        <v>0.32239000000000001</v>
      </c>
      <c r="V81" s="5">
        <f>Rebounds[[#This Row],[5+]]-Rebounds[[#This Row],[6+]]</f>
        <v>0.28100000000000003</v>
      </c>
      <c r="W81" s="5">
        <f>Rebounds[[#This Row],[6+]]-Rebounds[[#This Row],[7+]]</f>
        <v>0.12213</v>
      </c>
      <c r="X81" s="5">
        <f>Rebounds[[#This Row],[7+]]-Rebounds[[#This Row],[8+]]</f>
        <v>2.631E-2</v>
      </c>
      <c r="Y81" s="5">
        <f>Rebounds[[#This Row],[8+]]-Rebounds[[#This Row],[9+]]</f>
        <v>2.9099999999999998E-3</v>
      </c>
      <c r="Z81" s="5">
        <f>Rebounds[[#This Row],[9+]]-Rebounds[[#This Row],[10+]]</f>
        <v>1.6000000000000001E-4</v>
      </c>
      <c r="AA81" s="5">
        <f>Rebounds[[#This Row],[10+]]-Rebounds[[#This Row],[11+]]</f>
        <v>0</v>
      </c>
      <c r="AB81" s="5">
        <f>Rebounds[[#This Row],[11+]]-Rebounds[[#This Row],[12+]]</f>
        <v>0</v>
      </c>
      <c r="AC81" s="5">
        <f>Rebounds[[#This Row],[12+]]-Rebounds[[#This Row],[13+]]</f>
        <v>0</v>
      </c>
      <c r="AD81" s="5">
        <f>Rebounds[[#This Row],[13+]]-Rebounds[[#This Row],[14+]]</f>
        <v>0</v>
      </c>
    </row>
    <row r="82" spans="1:30" x14ac:dyDescent="0.25">
      <c r="A82" s="10">
        <v>22400721</v>
      </c>
      <c r="B82" s="13" t="s">
        <v>83</v>
      </c>
      <c r="C82" s="13" t="s">
        <v>76</v>
      </c>
      <c r="D82" s="11">
        <v>0.8125</v>
      </c>
      <c r="E82" s="6" t="str">
        <f>HYPERLINK("https://www.nba.com/stats/player/1631107/boxscores-traditional", "Nikola Jovic")</f>
        <v>Nikola Jovic</v>
      </c>
      <c r="F82">
        <v>5</v>
      </c>
      <c r="G82" s="4">
        <v>2.0979999999999999</v>
      </c>
      <c r="H82" s="3">
        <v>0.82894000000000001</v>
      </c>
      <c r="I82" s="3">
        <v>0.68439000000000005</v>
      </c>
      <c r="J82" s="3">
        <v>0.5</v>
      </c>
      <c r="K82" s="3">
        <v>0.31561</v>
      </c>
      <c r="L82" s="3">
        <v>0.17105999999999999</v>
      </c>
      <c r="M82" s="3">
        <v>7.6359999999999997E-2</v>
      </c>
      <c r="N82" s="3">
        <v>2.8070000000000001E-2</v>
      </c>
      <c r="O82" s="3">
        <v>8.6599999999999993E-3</v>
      </c>
      <c r="P82" s="3">
        <v>2.1199999999999999E-3</v>
      </c>
      <c r="Q82" s="3">
        <v>4.2000000000000002E-4</v>
      </c>
      <c r="R82" s="3">
        <v>6.9999999999999994E-5</v>
      </c>
      <c r="S82" s="3">
        <v>0</v>
      </c>
      <c r="T82" s="5">
        <f>Rebounds[[#This Row],[3+]]-Rebounds[[#This Row],[4+]]</f>
        <v>0.14454999999999996</v>
      </c>
      <c r="U82" s="5">
        <f>Rebounds[[#This Row],[4+]]-Rebounds[[#This Row],[5+]]</f>
        <v>0.18439000000000005</v>
      </c>
      <c r="V82" s="5">
        <f>Rebounds[[#This Row],[5+]]-Rebounds[[#This Row],[6+]]</f>
        <v>0.18439</v>
      </c>
      <c r="W82" s="5">
        <f>Rebounds[[#This Row],[6+]]-Rebounds[[#This Row],[7+]]</f>
        <v>0.14455000000000001</v>
      </c>
      <c r="X82" s="5">
        <f>Rebounds[[#This Row],[7+]]-Rebounds[[#This Row],[8+]]</f>
        <v>9.4699999999999993E-2</v>
      </c>
      <c r="Y82" s="5">
        <f>Rebounds[[#This Row],[8+]]-Rebounds[[#This Row],[9+]]</f>
        <v>4.829E-2</v>
      </c>
      <c r="Z82" s="5">
        <f>Rebounds[[#This Row],[9+]]-Rebounds[[#This Row],[10+]]</f>
        <v>1.9410000000000004E-2</v>
      </c>
      <c r="AA82" s="5">
        <f>Rebounds[[#This Row],[10+]]-Rebounds[[#This Row],[11+]]</f>
        <v>6.5399999999999989E-3</v>
      </c>
      <c r="AB82" s="5">
        <f>Rebounds[[#This Row],[11+]]-Rebounds[[#This Row],[12+]]</f>
        <v>1.6999999999999999E-3</v>
      </c>
      <c r="AC82" s="5">
        <f>Rebounds[[#This Row],[12+]]-Rebounds[[#This Row],[13+]]</f>
        <v>3.5000000000000005E-4</v>
      </c>
      <c r="AD82" s="5">
        <f>Rebounds[[#This Row],[13+]]-Rebounds[[#This Row],[14+]]</f>
        <v>6.9999999999999994E-5</v>
      </c>
    </row>
    <row r="83" spans="1:30" x14ac:dyDescent="0.25">
      <c r="A83" s="10">
        <v>22400721</v>
      </c>
      <c r="B83" s="13" t="s">
        <v>83</v>
      </c>
      <c r="C83" s="13" t="s">
        <v>76</v>
      </c>
      <c r="D83" s="11">
        <v>0.8125</v>
      </c>
      <c r="E83" s="6" t="str">
        <f>HYPERLINK("https://www.nba.com/stats/player/1629639/boxscores-traditional", "Tyler Herro")</f>
        <v>Tyler Herro</v>
      </c>
      <c r="F83">
        <v>5.2</v>
      </c>
      <c r="G83" s="4">
        <v>2.6379999999999999</v>
      </c>
      <c r="H83" s="3">
        <v>0.79673000000000005</v>
      </c>
      <c r="I83" s="3">
        <v>0.67364000000000002</v>
      </c>
      <c r="J83" s="3">
        <v>0.53188000000000002</v>
      </c>
      <c r="K83" s="3">
        <v>0.38208999999999999</v>
      </c>
      <c r="L83" s="3">
        <v>0.24825</v>
      </c>
      <c r="M83" s="3">
        <v>0.14457</v>
      </c>
      <c r="N83" s="3">
        <v>7.4929999999999997E-2</v>
      </c>
      <c r="O83" s="3">
        <v>3.4380000000000001E-2</v>
      </c>
      <c r="P83" s="3">
        <v>1.3899999999999999E-2</v>
      </c>
      <c r="Q83" s="3">
        <v>4.9399999999999999E-3</v>
      </c>
      <c r="R83" s="3">
        <v>1.5399999999999999E-3</v>
      </c>
      <c r="S83" s="3">
        <v>4.2000000000000002E-4</v>
      </c>
      <c r="T83" s="5">
        <f>Rebounds[[#This Row],[3+]]-Rebounds[[#This Row],[4+]]</f>
        <v>0.12309000000000003</v>
      </c>
      <c r="U83" s="5">
        <f>Rebounds[[#This Row],[4+]]-Rebounds[[#This Row],[5+]]</f>
        <v>0.14176</v>
      </c>
      <c r="V83" s="5">
        <f>Rebounds[[#This Row],[5+]]-Rebounds[[#This Row],[6+]]</f>
        <v>0.14979000000000003</v>
      </c>
      <c r="W83" s="5">
        <f>Rebounds[[#This Row],[6+]]-Rebounds[[#This Row],[7+]]</f>
        <v>0.13383999999999999</v>
      </c>
      <c r="X83" s="5">
        <f>Rebounds[[#This Row],[7+]]-Rebounds[[#This Row],[8+]]</f>
        <v>0.10367999999999999</v>
      </c>
      <c r="Y83" s="5">
        <f>Rebounds[[#This Row],[8+]]-Rebounds[[#This Row],[9+]]</f>
        <v>6.9640000000000007E-2</v>
      </c>
      <c r="Z83" s="5">
        <f>Rebounds[[#This Row],[9+]]-Rebounds[[#This Row],[10+]]</f>
        <v>4.0549999999999996E-2</v>
      </c>
      <c r="AA83" s="5">
        <f>Rebounds[[#This Row],[10+]]-Rebounds[[#This Row],[11+]]</f>
        <v>2.0480000000000002E-2</v>
      </c>
      <c r="AB83" s="5">
        <f>Rebounds[[#This Row],[11+]]-Rebounds[[#This Row],[12+]]</f>
        <v>8.9599999999999992E-3</v>
      </c>
      <c r="AC83" s="5">
        <f>Rebounds[[#This Row],[12+]]-Rebounds[[#This Row],[13+]]</f>
        <v>3.4000000000000002E-3</v>
      </c>
      <c r="AD83" s="5">
        <f>Rebounds[[#This Row],[13+]]-Rebounds[[#This Row],[14+]]</f>
        <v>1.1199999999999999E-3</v>
      </c>
    </row>
    <row r="84" spans="1:30" x14ac:dyDescent="0.25">
      <c r="A84" s="10">
        <v>22400721</v>
      </c>
      <c r="B84" s="13" t="s">
        <v>83</v>
      </c>
      <c r="C84" s="13" t="s">
        <v>76</v>
      </c>
      <c r="D84" s="11">
        <v>0.8125</v>
      </c>
      <c r="E84" s="6" t="str">
        <f>HYPERLINK("https://www.nba.com/stats/player/1626179/boxscores-traditional", "Terry Rozier")</f>
        <v>Terry Rozier</v>
      </c>
      <c r="F84">
        <v>4.5999999999999996</v>
      </c>
      <c r="G84" s="4">
        <v>2.4980000000000002</v>
      </c>
      <c r="H84" s="3">
        <v>0.73890999999999996</v>
      </c>
      <c r="I84" s="3">
        <v>0.59482999999999997</v>
      </c>
      <c r="J84" s="3">
        <v>0.43643999999999999</v>
      </c>
      <c r="K84" s="3">
        <v>0.28774</v>
      </c>
      <c r="L84" s="3">
        <v>0.16853000000000001</v>
      </c>
      <c r="M84" s="3">
        <v>8.6910000000000001E-2</v>
      </c>
      <c r="N84" s="3">
        <v>3.9199999999999999E-2</v>
      </c>
      <c r="O84" s="3">
        <v>1.5389999999999999E-2</v>
      </c>
      <c r="P84" s="3">
        <v>5.2300000000000003E-3</v>
      </c>
      <c r="Q84" s="3">
        <v>1.5399999999999999E-3</v>
      </c>
      <c r="R84" s="3">
        <v>3.8999999999999999E-4</v>
      </c>
      <c r="S84" s="3">
        <v>8.0000000000000007E-5</v>
      </c>
      <c r="T84" s="5">
        <f>Rebounds[[#This Row],[3+]]-Rebounds[[#This Row],[4+]]</f>
        <v>0.14407999999999999</v>
      </c>
      <c r="U84" s="5">
        <f>Rebounds[[#This Row],[4+]]-Rebounds[[#This Row],[5+]]</f>
        <v>0.15838999999999998</v>
      </c>
      <c r="V84" s="5">
        <f>Rebounds[[#This Row],[5+]]-Rebounds[[#This Row],[6+]]</f>
        <v>0.1487</v>
      </c>
      <c r="W84" s="5">
        <f>Rebounds[[#This Row],[6+]]-Rebounds[[#This Row],[7+]]</f>
        <v>0.11920999999999998</v>
      </c>
      <c r="X84" s="5">
        <f>Rebounds[[#This Row],[7+]]-Rebounds[[#This Row],[8+]]</f>
        <v>8.1620000000000012E-2</v>
      </c>
      <c r="Y84" s="5">
        <f>Rebounds[[#This Row],[8+]]-Rebounds[[#This Row],[9+]]</f>
        <v>4.7710000000000002E-2</v>
      </c>
      <c r="Z84" s="5">
        <f>Rebounds[[#This Row],[9+]]-Rebounds[[#This Row],[10+]]</f>
        <v>2.3809999999999998E-2</v>
      </c>
      <c r="AA84" s="5">
        <f>Rebounds[[#This Row],[10+]]-Rebounds[[#This Row],[11+]]</f>
        <v>1.0159999999999999E-2</v>
      </c>
      <c r="AB84" s="5">
        <f>Rebounds[[#This Row],[11+]]-Rebounds[[#This Row],[12+]]</f>
        <v>3.6900000000000006E-3</v>
      </c>
      <c r="AC84" s="5">
        <f>Rebounds[[#This Row],[12+]]-Rebounds[[#This Row],[13+]]</f>
        <v>1.15E-3</v>
      </c>
      <c r="AD84" s="5">
        <f>Rebounds[[#This Row],[13+]]-Rebounds[[#This Row],[14+]]</f>
        <v>3.1E-4</v>
      </c>
    </row>
    <row r="85" spans="1:30" x14ac:dyDescent="0.25">
      <c r="A85" s="10">
        <v>22400721</v>
      </c>
      <c r="B85" s="13" t="s">
        <v>83</v>
      </c>
      <c r="C85" s="13" t="s">
        <v>76</v>
      </c>
      <c r="D85" s="11">
        <v>0.8125</v>
      </c>
      <c r="E85" s="6" t="str">
        <f>HYPERLINK("https://www.nba.com/stats/player/202710/boxscores-traditional", "Jimmy Butler")</f>
        <v>Jimmy Butler</v>
      </c>
      <c r="F85">
        <v>3.2</v>
      </c>
      <c r="G85" s="4">
        <v>0.748</v>
      </c>
      <c r="H85" s="3">
        <v>0.60641999999999996</v>
      </c>
      <c r="I85" s="3">
        <v>0.14230999999999999</v>
      </c>
      <c r="J85" s="3">
        <v>7.9799999999999992E-3</v>
      </c>
      <c r="K85" s="3">
        <v>9.0000000000000006E-5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5">
        <f>Rebounds[[#This Row],[3+]]-Rebounds[[#This Row],[4+]]</f>
        <v>0.46410999999999997</v>
      </c>
      <c r="U85" s="5">
        <f>Rebounds[[#This Row],[4+]]-Rebounds[[#This Row],[5+]]</f>
        <v>0.13433</v>
      </c>
      <c r="V85" s="5">
        <f>Rebounds[[#This Row],[5+]]-Rebounds[[#This Row],[6+]]</f>
        <v>7.8899999999999994E-3</v>
      </c>
      <c r="W85" s="5">
        <f>Rebounds[[#This Row],[6+]]-Rebounds[[#This Row],[7+]]</f>
        <v>9.0000000000000006E-5</v>
      </c>
      <c r="X85" s="5">
        <f>Rebounds[[#This Row],[7+]]-Rebounds[[#This Row],[8+]]</f>
        <v>0</v>
      </c>
      <c r="Y85" s="5">
        <f>Rebounds[[#This Row],[8+]]-Rebounds[[#This Row],[9+]]</f>
        <v>0</v>
      </c>
      <c r="Z85" s="5">
        <f>Rebounds[[#This Row],[9+]]-Rebounds[[#This Row],[10+]]</f>
        <v>0</v>
      </c>
      <c r="AA85" s="5">
        <f>Rebounds[[#This Row],[10+]]-Rebounds[[#This Row],[11+]]</f>
        <v>0</v>
      </c>
      <c r="AB85" s="5">
        <f>Rebounds[[#This Row],[11+]]-Rebounds[[#This Row],[12+]]</f>
        <v>0</v>
      </c>
      <c r="AC85" s="5">
        <f>Rebounds[[#This Row],[12+]]-Rebounds[[#This Row],[13+]]</f>
        <v>0</v>
      </c>
      <c r="AD85" s="5">
        <f>Rebounds[[#This Row],[13+]]-Rebounds[[#This Row],[14+]]</f>
        <v>0</v>
      </c>
    </row>
    <row r="86" spans="1:30" x14ac:dyDescent="0.25">
      <c r="A86" s="10">
        <v>22400722</v>
      </c>
      <c r="B86" s="13" t="s">
        <v>96</v>
      </c>
      <c r="C86" s="13" t="s">
        <v>79</v>
      </c>
      <c r="D86" s="11">
        <v>0.8125</v>
      </c>
      <c r="E86" s="6" t="str">
        <f>HYPERLINK("https://www.nba.com/stats/player/1630583/boxscores-traditional", "Santi Aldama")</f>
        <v>Santi Aldama</v>
      </c>
      <c r="F86">
        <v>5.6</v>
      </c>
      <c r="G86" s="4">
        <v>1.3559999999999999</v>
      </c>
      <c r="H86" s="3">
        <v>0.97257000000000005</v>
      </c>
      <c r="I86" s="3">
        <v>0.88100000000000001</v>
      </c>
      <c r="J86" s="3">
        <v>0.67003000000000001</v>
      </c>
      <c r="K86" s="3">
        <v>0.38590999999999998</v>
      </c>
      <c r="L86" s="3">
        <v>0.15151000000000001</v>
      </c>
      <c r="M86" s="3">
        <v>3.8359999999999998E-2</v>
      </c>
      <c r="N86" s="3">
        <v>6.0400000000000002E-3</v>
      </c>
      <c r="O86" s="3">
        <v>5.9999999999999995E-4</v>
      </c>
      <c r="P86" s="3">
        <v>3.0000000000000001E-5</v>
      </c>
      <c r="Q86" s="3">
        <v>0</v>
      </c>
      <c r="R86" s="3">
        <v>0</v>
      </c>
      <c r="S86" s="3">
        <v>0</v>
      </c>
      <c r="T86" s="5">
        <f>Rebounds[[#This Row],[3+]]-Rebounds[[#This Row],[4+]]</f>
        <v>9.157000000000004E-2</v>
      </c>
      <c r="U86" s="5">
        <f>Rebounds[[#This Row],[4+]]-Rebounds[[#This Row],[5+]]</f>
        <v>0.21096999999999999</v>
      </c>
      <c r="V86" s="5">
        <f>Rebounds[[#This Row],[5+]]-Rebounds[[#This Row],[6+]]</f>
        <v>0.28412000000000004</v>
      </c>
      <c r="W86" s="5">
        <f>Rebounds[[#This Row],[6+]]-Rebounds[[#This Row],[7+]]</f>
        <v>0.23439999999999997</v>
      </c>
      <c r="X86" s="5">
        <f>Rebounds[[#This Row],[7+]]-Rebounds[[#This Row],[8+]]</f>
        <v>0.11315</v>
      </c>
      <c r="Y86" s="5">
        <f>Rebounds[[#This Row],[8+]]-Rebounds[[#This Row],[9+]]</f>
        <v>3.2320000000000002E-2</v>
      </c>
      <c r="Z86" s="5">
        <f>Rebounds[[#This Row],[9+]]-Rebounds[[#This Row],[10+]]</f>
        <v>5.4400000000000004E-3</v>
      </c>
      <c r="AA86" s="5">
        <f>Rebounds[[#This Row],[10+]]-Rebounds[[#This Row],[11+]]</f>
        <v>5.6999999999999998E-4</v>
      </c>
      <c r="AB86" s="5">
        <f>Rebounds[[#This Row],[11+]]-Rebounds[[#This Row],[12+]]</f>
        <v>3.0000000000000001E-5</v>
      </c>
      <c r="AC86" s="5">
        <f>Rebounds[[#This Row],[12+]]-Rebounds[[#This Row],[13+]]</f>
        <v>0</v>
      </c>
      <c r="AD86" s="5">
        <f>Rebounds[[#This Row],[13+]]-Rebounds[[#This Row],[14+]]</f>
        <v>0</v>
      </c>
    </row>
    <row r="87" spans="1:30" x14ac:dyDescent="0.25">
      <c r="A87" s="10">
        <v>22400722</v>
      </c>
      <c r="B87" s="13" t="s">
        <v>96</v>
      </c>
      <c r="C87" s="13" t="s">
        <v>79</v>
      </c>
      <c r="D87" s="11">
        <v>0.8125</v>
      </c>
      <c r="E87" s="6" t="str">
        <f>HYPERLINK("https://www.nba.com/stats/player/1641744/boxscores-traditional", "Zach Edey")</f>
        <v>Zach Edey</v>
      </c>
      <c r="F87">
        <v>9</v>
      </c>
      <c r="G87" s="4">
        <v>4.1470000000000002</v>
      </c>
      <c r="H87" s="3">
        <v>0.92647000000000002</v>
      </c>
      <c r="I87" s="3">
        <v>0.88685999999999998</v>
      </c>
      <c r="J87" s="3">
        <v>0.83147000000000004</v>
      </c>
      <c r="K87" s="3">
        <v>0.76424000000000003</v>
      </c>
      <c r="L87" s="3">
        <v>0.68439000000000005</v>
      </c>
      <c r="M87" s="3">
        <v>0.59482999999999997</v>
      </c>
      <c r="N87" s="3">
        <v>0.5</v>
      </c>
      <c r="O87" s="3">
        <v>0.40516999999999997</v>
      </c>
      <c r="P87" s="3">
        <v>0.31561</v>
      </c>
      <c r="Q87" s="3">
        <v>0.23576</v>
      </c>
      <c r="R87" s="3">
        <v>0.16853000000000001</v>
      </c>
      <c r="S87" s="3">
        <v>0.11314</v>
      </c>
      <c r="T87" s="5">
        <f>Rebounds[[#This Row],[3+]]-Rebounds[[#This Row],[4+]]</f>
        <v>3.9610000000000034E-2</v>
      </c>
      <c r="U87" s="5">
        <f>Rebounds[[#This Row],[4+]]-Rebounds[[#This Row],[5+]]</f>
        <v>5.5389999999999939E-2</v>
      </c>
      <c r="V87" s="5">
        <f>Rebounds[[#This Row],[5+]]-Rebounds[[#This Row],[6+]]</f>
        <v>6.7230000000000012E-2</v>
      </c>
      <c r="W87" s="5">
        <f>Rebounds[[#This Row],[6+]]-Rebounds[[#This Row],[7+]]</f>
        <v>7.9849999999999977E-2</v>
      </c>
      <c r="X87" s="5">
        <f>Rebounds[[#This Row],[7+]]-Rebounds[[#This Row],[8+]]</f>
        <v>8.9560000000000084E-2</v>
      </c>
      <c r="Y87" s="5">
        <f>Rebounds[[#This Row],[8+]]-Rebounds[[#This Row],[9+]]</f>
        <v>9.482999999999997E-2</v>
      </c>
      <c r="Z87" s="5">
        <f>Rebounds[[#This Row],[9+]]-Rebounds[[#This Row],[10+]]</f>
        <v>9.4830000000000025E-2</v>
      </c>
      <c r="AA87" s="5">
        <f>Rebounds[[#This Row],[10+]]-Rebounds[[#This Row],[11+]]</f>
        <v>8.9559999999999973E-2</v>
      </c>
      <c r="AB87" s="5">
        <f>Rebounds[[#This Row],[11+]]-Rebounds[[#This Row],[12+]]</f>
        <v>7.9850000000000004E-2</v>
      </c>
      <c r="AC87" s="5">
        <f>Rebounds[[#This Row],[12+]]-Rebounds[[#This Row],[13+]]</f>
        <v>6.7229999999999984E-2</v>
      </c>
      <c r="AD87" s="5">
        <f>Rebounds[[#This Row],[13+]]-Rebounds[[#This Row],[14+]]</f>
        <v>5.5390000000000009E-2</v>
      </c>
    </row>
    <row r="88" spans="1:30" x14ac:dyDescent="0.25">
      <c r="A88" s="10">
        <v>22400722</v>
      </c>
      <c r="B88" s="13" t="s">
        <v>96</v>
      </c>
      <c r="C88" s="13" t="s">
        <v>79</v>
      </c>
      <c r="D88" s="11">
        <v>0.8125</v>
      </c>
      <c r="E88" s="6" t="str">
        <f>HYPERLINK("https://www.nba.com/stats/player/1628991/boxscores-traditional", "Jaren Jackson Jr.")</f>
        <v>Jaren Jackson Jr.</v>
      </c>
      <c r="F88">
        <v>4.4000000000000004</v>
      </c>
      <c r="G88" s="4">
        <v>1.02</v>
      </c>
      <c r="H88" s="3">
        <v>0.91466000000000003</v>
      </c>
      <c r="I88" s="3">
        <v>0.65173000000000003</v>
      </c>
      <c r="J88" s="3">
        <v>0.27760000000000001</v>
      </c>
      <c r="K88" s="3">
        <v>5.8209999999999998E-2</v>
      </c>
      <c r="L88" s="3">
        <v>5.3899999999999998E-3</v>
      </c>
      <c r="M88" s="3">
        <v>2.1000000000000001E-4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5">
        <f>Rebounds[[#This Row],[3+]]-Rebounds[[#This Row],[4+]]</f>
        <v>0.26293</v>
      </c>
      <c r="U88" s="5">
        <f>Rebounds[[#This Row],[4+]]-Rebounds[[#This Row],[5+]]</f>
        <v>0.37413000000000002</v>
      </c>
      <c r="V88" s="5">
        <f>Rebounds[[#This Row],[5+]]-Rebounds[[#This Row],[6+]]</f>
        <v>0.21939000000000003</v>
      </c>
      <c r="W88" s="5">
        <f>Rebounds[[#This Row],[6+]]-Rebounds[[#This Row],[7+]]</f>
        <v>5.2819999999999999E-2</v>
      </c>
      <c r="X88" s="5">
        <f>Rebounds[[#This Row],[7+]]-Rebounds[[#This Row],[8+]]</f>
        <v>5.1799999999999997E-3</v>
      </c>
      <c r="Y88" s="5">
        <f>Rebounds[[#This Row],[8+]]-Rebounds[[#This Row],[9+]]</f>
        <v>2.1000000000000001E-4</v>
      </c>
      <c r="Z88" s="5">
        <f>Rebounds[[#This Row],[9+]]-Rebounds[[#This Row],[10+]]</f>
        <v>0</v>
      </c>
      <c r="AA88" s="5">
        <f>Rebounds[[#This Row],[10+]]-Rebounds[[#This Row],[11+]]</f>
        <v>0</v>
      </c>
      <c r="AB88" s="5">
        <f>Rebounds[[#This Row],[11+]]-Rebounds[[#This Row],[12+]]</f>
        <v>0</v>
      </c>
      <c r="AC88" s="5">
        <f>Rebounds[[#This Row],[12+]]-Rebounds[[#This Row],[13+]]</f>
        <v>0</v>
      </c>
      <c r="AD88" s="5">
        <f>Rebounds[[#This Row],[13+]]-Rebounds[[#This Row],[14+]]</f>
        <v>0</v>
      </c>
    </row>
    <row r="89" spans="1:30" x14ac:dyDescent="0.25">
      <c r="A89" s="10">
        <v>22400722</v>
      </c>
      <c r="B89" s="13" t="s">
        <v>96</v>
      </c>
      <c r="C89" s="13" t="s">
        <v>79</v>
      </c>
      <c r="D89" s="11">
        <v>0.8125</v>
      </c>
      <c r="E89" s="6" t="str">
        <f>HYPERLINK("https://www.nba.com/stats/player/1629634/boxscores-traditional", "Brandon Clarke")</f>
        <v>Brandon Clarke</v>
      </c>
      <c r="F89">
        <v>5.4</v>
      </c>
      <c r="G89" s="4">
        <v>1.855</v>
      </c>
      <c r="H89" s="3">
        <v>0.90146999999999999</v>
      </c>
      <c r="I89" s="3">
        <v>0.77337</v>
      </c>
      <c r="J89" s="3">
        <v>0.58706000000000003</v>
      </c>
      <c r="K89" s="3">
        <v>0.37447999999999998</v>
      </c>
      <c r="L89" s="3">
        <v>0.19489000000000001</v>
      </c>
      <c r="M89" s="3">
        <v>8.0759999999999998E-2</v>
      </c>
      <c r="N89" s="3">
        <v>2.6190000000000001E-2</v>
      </c>
      <c r="O89" s="3">
        <v>6.5700000000000003E-3</v>
      </c>
      <c r="P89" s="3">
        <v>1.2600000000000001E-3</v>
      </c>
      <c r="Q89" s="3">
        <v>1.9000000000000001E-4</v>
      </c>
      <c r="R89" s="3">
        <v>0</v>
      </c>
      <c r="S89" s="3">
        <v>0</v>
      </c>
      <c r="T89" s="5">
        <f>Rebounds[[#This Row],[3+]]-Rebounds[[#This Row],[4+]]</f>
        <v>0.12809999999999999</v>
      </c>
      <c r="U89" s="5">
        <f>Rebounds[[#This Row],[4+]]-Rebounds[[#This Row],[5+]]</f>
        <v>0.18630999999999998</v>
      </c>
      <c r="V89" s="5">
        <f>Rebounds[[#This Row],[5+]]-Rebounds[[#This Row],[6+]]</f>
        <v>0.21258000000000005</v>
      </c>
      <c r="W89" s="5">
        <f>Rebounds[[#This Row],[6+]]-Rebounds[[#This Row],[7+]]</f>
        <v>0.17958999999999997</v>
      </c>
      <c r="X89" s="5">
        <f>Rebounds[[#This Row],[7+]]-Rebounds[[#This Row],[8+]]</f>
        <v>0.11413000000000001</v>
      </c>
      <c r="Y89" s="5">
        <f>Rebounds[[#This Row],[8+]]-Rebounds[[#This Row],[9+]]</f>
        <v>5.4569999999999994E-2</v>
      </c>
      <c r="Z89" s="5">
        <f>Rebounds[[#This Row],[9+]]-Rebounds[[#This Row],[10+]]</f>
        <v>1.9620000000000002E-2</v>
      </c>
      <c r="AA89" s="5">
        <f>Rebounds[[#This Row],[10+]]-Rebounds[[#This Row],[11+]]</f>
        <v>5.3100000000000005E-3</v>
      </c>
      <c r="AB89" s="5">
        <f>Rebounds[[#This Row],[11+]]-Rebounds[[#This Row],[12+]]</f>
        <v>1.07E-3</v>
      </c>
      <c r="AC89" s="5">
        <f>Rebounds[[#This Row],[12+]]-Rebounds[[#This Row],[13+]]</f>
        <v>1.9000000000000001E-4</v>
      </c>
      <c r="AD89" s="5">
        <f>Rebounds[[#This Row],[13+]]-Rebounds[[#This Row],[14+]]</f>
        <v>0</v>
      </c>
    </row>
    <row r="90" spans="1:30" x14ac:dyDescent="0.25">
      <c r="A90" s="10">
        <v>22400722</v>
      </c>
      <c r="B90" s="13" t="s">
        <v>96</v>
      </c>
      <c r="C90" s="13" t="s">
        <v>79</v>
      </c>
      <c r="D90" s="11">
        <v>0.8125</v>
      </c>
      <c r="E90" s="6" t="str">
        <f>HYPERLINK("https://www.nba.com/stats/player/1630217/boxscores-traditional", "Desmond Bane")</f>
        <v>Desmond Bane</v>
      </c>
      <c r="F90">
        <v>6.6</v>
      </c>
      <c r="G90" s="4">
        <v>4.4089999999999998</v>
      </c>
      <c r="H90" s="3">
        <v>0.79388999999999998</v>
      </c>
      <c r="I90" s="3">
        <v>0.72240000000000004</v>
      </c>
      <c r="J90" s="3">
        <v>0.64058000000000004</v>
      </c>
      <c r="K90" s="3">
        <v>0.55567</v>
      </c>
      <c r="L90" s="3">
        <v>0.46414</v>
      </c>
      <c r="M90" s="3">
        <v>0.37447999999999998</v>
      </c>
      <c r="N90" s="3">
        <v>0.29459999999999997</v>
      </c>
      <c r="O90" s="3">
        <v>0.22065000000000001</v>
      </c>
      <c r="P90" s="3">
        <v>0.15866</v>
      </c>
      <c r="Q90" s="3">
        <v>0.11123</v>
      </c>
      <c r="R90" s="3">
        <v>7.3529999999999998E-2</v>
      </c>
      <c r="S90" s="3">
        <v>4.648E-2</v>
      </c>
      <c r="T90" s="5">
        <f>Rebounds[[#This Row],[3+]]-Rebounds[[#This Row],[4+]]</f>
        <v>7.1489999999999942E-2</v>
      </c>
      <c r="U90" s="5">
        <f>Rebounds[[#This Row],[4+]]-Rebounds[[#This Row],[5+]]</f>
        <v>8.1820000000000004E-2</v>
      </c>
      <c r="V90" s="5">
        <f>Rebounds[[#This Row],[5+]]-Rebounds[[#This Row],[6+]]</f>
        <v>8.4910000000000041E-2</v>
      </c>
      <c r="W90" s="5">
        <f>Rebounds[[#This Row],[6+]]-Rebounds[[#This Row],[7+]]</f>
        <v>9.153E-2</v>
      </c>
      <c r="X90" s="5">
        <f>Rebounds[[#This Row],[7+]]-Rebounds[[#This Row],[8+]]</f>
        <v>8.9660000000000017E-2</v>
      </c>
      <c r="Y90" s="5">
        <f>Rebounds[[#This Row],[8+]]-Rebounds[[#This Row],[9+]]</f>
        <v>7.9880000000000007E-2</v>
      </c>
      <c r="Z90" s="5">
        <f>Rebounds[[#This Row],[9+]]-Rebounds[[#This Row],[10+]]</f>
        <v>7.394999999999996E-2</v>
      </c>
      <c r="AA90" s="5">
        <f>Rebounds[[#This Row],[10+]]-Rebounds[[#This Row],[11+]]</f>
        <v>6.1990000000000017E-2</v>
      </c>
      <c r="AB90" s="5">
        <f>Rebounds[[#This Row],[11+]]-Rebounds[[#This Row],[12+]]</f>
        <v>4.743E-2</v>
      </c>
      <c r="AC90" s="5">
        <f>Rebounds[[#This Row],[12+]]-Rebounds[[#This Row],[13+]]</f>
        <v>3.7699999999999997E-2</v>
      </c>
      <c r="AD90" s="5">
        <f>Rebounds[[#This Row],[13+]]-Rebounds[[#This Row],[14+]]</f>
        <v>2.7049999999999998E-2</v>
      </c>
    </row>
    <row r="91" spans="1:30" x14ac:dyDescent="0.25">
      <c r="A91" s="10">
        <v>22400722</v>
      </c>
      <c r="B91" s="13" t="s">
        <v>96</v>
      </c>
      <c r="C91" s="13" t="s">
        <v>79</v>
      </c>
      <c r="D91" s="11">
        <v>0.8125</v>
      </c>
      <c r="E91" s="6" t="str">
        <f>HYPERLINK("https://www.nba.com/stats/player/1629723/boxscores-traditional", "John Konchar")</f>
        <v>John Konchar</v>
      </c>
      <c r="F91">
        <v>5.6</v>
      </c>
      <c r="G91" s="4">
        <v>3.7199999999999998</v>
      </c>
      <c r="H91" s="3">
        <v>0.75804000000000005</v>
      </c>
      <c r="I91" s="3">
        <v>0.66639999999999999</v>
      </c>
      <c r="J91" s="3">
        <v>0.56355999999999995</v>
      </c>
      <c r="K91" s="3">
        <v>0.45619999999999999</v>
      </c>
      <c r="L91" s="3">
        <v>0.35197000000000001</v>
      </c>
      <c r="M91" s="3">
        <v>0.25785000000000002</v>
      </c>
      <c r="N91" s="3">
        <v>0.18140999999999999</v>
      </c>
      <c r="O91" s="3">
        <v>0.11899999999999999</v>
      </c>
      <c r="P91" s="3">
        <v>7.3529999999999998E-2</v>
      </c>
      <c r="Q91" s="3">
        <v>4.2720000000000001E-2</v>
      </c>
      <c r="R91" s="3">
        <v>2.3300000000000001E-2</v>
      </c>
      <c r="S91" s="3">
        <v>1.191E-2</v>
      </c>
      <c r="T91" s="5">
        <f>Rebounds[[#This Row],[3+]]-Rebounds[[#This Row],[4+]]</f>
        <v>9.1640000000000055E-2</v>
      </c>
      <c r="U91" s="5">
        <f>Rebounds[[#This Row],[4+]]-Rebounds[[#This Row],[5+]]</f>
        <v>0.10284000000000004</v>
      </c>
      <c r="V91" s="5">
        <f>Rebounds[[#This Row],[5+]]-Rebounds[[#This Row],[6+]]</f>
        <v>0.10735999999999996</v>
      </c>
      <c r="W91" s="5">
        <f>Rebounds[[#This Row],[6+]]-Rebounds[[#This Row],[7+]]</f>
        <v>0.10422999999999999</v>
      </c>
      <c r="X91" s="5">
        <f>Rebounds[[#This Row],[7+]]-Rebounds[[#This Row],[8+]]</f>
        <v>9.4119999999999981E-2</v>
      </c>
      <c r="Y91" s="5">
        <f>Rebounds[[#This Row],[8+]]-Rebounds[[#This Row],[9+]]</f>
        <v>7.6440000000000036E-2</v>
      </c>
      <c r="Z91" s="5">
        <f>Rebounds[[#This Row],[9+]]-Rebounds[[#This Row],[10+]]</f>
        <v>6.2409999999999993E-2</v>
      </c>
      <c r="AA91" s="5">
        <f>Rebounds[[#This Row],[10+]]-Rebounds[[#This Row],[11+]]</f>
        <v>4.5469999999999997E-2</v>
      </c>
      <c r="AB91" s="5">
        <f>Rebounds[[#This Row],[11+]]-Rebounds[[#This Row],[12+]]</f>
        <v>3.0809999999999997E-2</v>
      </c>
      <c r="AC91" s="5">
        <f>Rebounds[[#This Row],[12+]]-Rebounds[[#This Row],[13+]]</f>
        <v>1.942E-2</v>
      </c>
      <c r="AD91" s="5">
        <f>Rebounds[[#This Row],[13+]]-Rebounds[[#This Row],[14+]]</f>
        <v>1.1390000000000001E-2</v>
      </c>
    </row>
    <row r="92" spans="1:30" x14ac:dyDescent="0.25">
      <c r="A92" s="10">
        <v>22400722</v>
      </c>
      <c r="B92" s="13" t="s">
        <v>96</v>
      </c>
      <c r="C92" s="13" t="s">
        <v>79</v>
      </c>
      <c r="D92" s="11">
        <v>0.8125</v>
      </c>
      <c r="E92" s="6" t="str">
        <f>HYPERLINK("https://www.nba.com/stats/player/1630590/boxscores-traditional", "Scotty Pippen Jr.")</f>
        <v>Scotty Pippen Jr.</v>
      </c>
      <c r="F92">
        <v>3.8</v>
      </c>
      <c r="G92" s="4">
        <v>1.6</v>
      </c>
      <c r="H92" s="3">
        <v>0.69145999999999996</v>
      </c>
      <c r="I92" s="3">
        <v>0.44828000000000001</v>
      </c>
      <c r="J92" s="3">
        <v>0.22663</v>
      </c>
      <c r="K92" s="3">
        <v>8.3790000000000003E-2</v>
      </c>
      <c r="L92" s="3">
        <v>2.2749999999999999E-2</v>
      </c>
      <c r="M92" s="3">
        <v>4.2700000000000004E-3</v>
      </c>
      <c r="N92" s="3">
        <v>5.8E-4</v>
      </c>
      <c r="O92" s="3">
        <v>5.0000000000000002E-5</v>
      </c>
      <c r="P92" s="3">
        <v>0</v>
      </c>
      <c r="Q92" s="3">
        <v>0</v>
      </c>
      <c r="R92" s="3">
        <v>0</v>
      </c>
      <c r="S92" s="3">
        <v>0</v>
      </c>
      <c r="T92" s="5">
        <f>Rebounds[[#This Row],[3+]]-Rebounds[[#This Row],[4+]]</f>
        <v>0.24317999999999995</v>
      </c>
      <c r="U92" s="5">
        <f>Rebounds[[#This Row],[4+]]-Rebounds[[#This Row],[5+]]</f>
        <v>0.22165000000000001</v>
      </c>
      <c r="V92" s="5">
        <f>Rebounds[[#This Row],[5+]]-Rebounds[[#This Row],[6+]]</f>
        <v>0.14283999999999999</v>
      </c>
      <c r="W92" s="5">
        <f>Rebounds[[#This Row],[6+]]-Rebounds[[#This Row],[7+]]</f>
        <v>6.1040000000000004E-2</v>
      </c>
      <c r="X92" s="5">
        <f>Rebounds[[#This Row],[7+]]-Rebounds[[#This Row],[8+]]</f>
        <v>1.848E-2</v>
      </c>
      <c r="Y92" s="5">
        <f>Rebounds[[#This Row],[8+]]-Rebounds[[#This Row],[9+]]</f>
        <v>3.6900000000000006E-3</v>
      </c>
      <c r="Z92" s="5">
        <f>Rebounds[[#This Row],[9+]]-Rebounds[[#This Row],[10+]]</f>
        <v>5.2999999999999998E-4</v>
      </c>
      <c r="AA92" s="5">
        <f>Rebounds[[#This Row],[10+]]-Rebounds[[#This Row],[11+]]</f>
        <v>5.0000000000000002E-5</v>
      </c>
      <c r="AB92" s="5">
        <f>Rebounds[[#This Row],[11+]]-Rebounds[[#This Row],[12+]]</f>
        <v>0</v>
      </c>
      <c r="AC92" s="5">
        <f>Rebounds[[#This Row],[12+]]-Rebounds[[#This Row],[13+]]</f>
        <v>0</v>
      </c>
      <c r="AD92" s="5">
        <f>Rebounds[[#This Row],[13+]]-Rebounds[[#This Row],[14+]]</f>
        <v>0</v>
      </c>
    </row>
    <row r="93" spans="1:30" x14ac:dyDescent="0.25">
      <c r="A93" s="10">
        <v>22400722</v>
      </c>
      <c r="B93" s="13" t="s">
        <v>96</v>
      </c>
      <c r="C93" s="13" t="s">
        <v>79</v>
      </c>
      <c r="D93" s="11">
        <v>0.8125</v>
      </c>
      <c r="E93" s="6" t="str">
        <f>HYPERLINK("https://www.nba.com/stats/player/1629630/boxscores-traditional", "Ja Morant")</f>
        <v>Ja Morant</v>
      </c>
      <c r="F93">
        <v>3.4</v>
      </c>
      <c r="G93" s="4">
        <v>1.3559999999999999</v>
      </c>
      <c r="H93" s="3">
        <v>0.61409000000000002</v>
      </c>
      <c r="I93" s="3">
        <v>0.32996999999999999</v>
      </c>
      <c r="J93" s="3">
        <v>0.11899999999999999</v>
      </c>
      <c r="K93" s="3">
        <v>2.743E-2</v>
      </c>
      <c r="L93" s="3">
        <v>4.0200000000000001E-3</v>
      </c>
      <c r="M93" s="3">
        <v>3.5E-4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5">
        <f>Rebounds[[#This Row],[3+]]-Rebounds[[#This Row],[4+]]</f>
        <v>0.28412000000000004</v>
      </c>
      <c r="U93" s="5">
        <f>Rebounds[[#This Row],[4+]]-Rebounds[[#This Row],[5+]]</f>
        <v>0.21096999999999999</v>
      </c>
      <c r="V93" s="5">
        <f>Rebounds[[#This Row],[5+]]-Rebounds[[#This Row],[6+]]</f>
        <v>9.1569999999999999E-2</v>
      </c>
      <c r="W93" s="5">
        <f>Rebounds[[#This Row],[6+]]-Rebounds[[#This Row],[7+]]</f>
        <v>2.341E-2</v>
      </c>
      <c r="X93" s="5">
        <f>Rebounds[[#This Row],[7+]]-Rebounds[[#This Row],[8+]]</f>
        <v>3.6700000000000001E-3</v>
      </c>
      <c r="Y93" s="5">
        <f>Rebounds[[#This Row],[8+]]-Rebounds[[#This Row],[9+]]</f>
        <v>3.5E-4</v>
      </c>
      <c r="Z93" s="5">
        <f>Rebounds[[#This Row],[9+]]-Rebounds[[#This Row],[10+]]</f>
        <v>0</v>
      </c>
      <c r="AA93" s="5">
        <f>Rebounds[[#This Row],[10+]]-Rebounds[[#This Row],[11+]]</f>
        <v>0</v>
      </c>
      <c r="AB93" s="5">
        <f>Rebounds[[#This Row],[11+]]-Rebounds[[#This Row],[12+]]</f>
        <v>0</v>
      </c>
      <c r="AC93" s="5">
        <f>Rebounds[[#This Row],[12+]]-Rebounds[[#This Row],[13+]]</f>
        <v>0</v>
      </c>
      <c r="AD93" s="5">
        <f>Rebounds[[#This Row],[13+]]-Rebounds[[#This Row],[14+]]</f>
        <v>0</v>
      </c>
    </row>
    <row r="94" spans="1:30" x14ac:dyDescent="0.25">
      <c r="A94" s="10">
        <v>22400722</v>
      </c>
      <c r="B94" s="13" t="s">
        <v>96</v>
      </c>
      <c r="C94" s="13" t="s">
        <v>79</v>
      </c>
      <c r="D94" s="11">
        <v>0.8125</v>
      </c>
      <c r="E94" s="6" t="str">
        <f>HYPERLINK("https://www.nba.com/stats/player/1641713/boxscores-traditional", "GG Jackson")</f>
        <v>GG Jackson</v>
      </c>
      <c r="F94">
        <v>3.8</v>
      </c>
      <c r="G94" s="4">
        <v>2.9929999999999999</v>
      </c>
      <c r="H94" s="3">
        <v>0.60641999999999996</v>
      </c>
      <c r="I94" s="3">
        <v>0.47210000000000002</v>
      </c>
      <c r="J94" s="3">
        <v>0.34458</v>
      </c>
      <c r="K94" s="3">
        <v>0.22964999999999999</v>
      </c>
      <c r="L94" s="3">
        <v>0.14230999999999999</v>
      </c>
      <c r="M94" s="3">
        <v>8.0759999999999998E-2</v>
      </c>
      <c r="N94" s="3">
        <v>4.0930000000000001E-2</v>
      </c>
      <c r="O94" s="3">
        <v>1.9230000000000001E-2</v>
      </c>
      <c r="P94" s="3">
        <v>7.9799999999999992E-3</v>
      </c>
      <c r="Q94" s="3">
        <v>3.0699999999999998E-3</v>
      </c>
      <c r="R94" s="3">
        <v>1.07E-3</v>
      </c>
      <c r="S94" s="3">
        <v>3.2000000000000003E-4</v>
      </c>
      <c r="T94" s="5">
        <f>Rebounds[[#This Row],[3+]]-Rebounds[[#This Row],[4+]]</f>
        <v>0.13431999999999994</v>
      </c>
      <c r="U94" s="5">
        <f>Rebounds[[#This Row],[4+]]-Rebounds[[#This Row],[5+]]</f>
        <v>0.12752000000000002</v>
      </c>
      <c r="V94" s="5">
        <f>Rebounds[[#This Row],[5+]]-Rebounds[[#This Row],[6+]]</f>
        <v>0.11493</v>
      </c>
      <c r="W94" s="5">
        <f>Rebounds[[#This Row],[6+]]-Rebounds[[#This Row],[7+]]</f>
        <v>8.7340000000000001E-2</v>
      </c>
      <c r="X94" s="5">
        <f>Rebounds[[#This Row],[7+]]-Rebounds[[#This Row],[8+]]</f>
        <v>6.1549999999999994E-2</v>
      </c>
      <c r="Y94" s="5">
        <f>Rebounds[[#This Row],[8+]]-Rebounds[[#This Row],[9+]]</f>
        <v>3.9829999999999997E-2</v>
      </c>
      <c r="Z94" s="5">
        <f>Rebounds[[#This Row],[9+]]-Rebounds[[#This Row],[10+]]</f>
        <v>2.1700000000000001E-2</v>
      </c>
      <c r="AA94" s="5">
        <f>Rebounds[[#This Row],[10+]]-Rebounds[[#This Row],[11+]]</f>
        <v>1.1250000000000001E-2</v>
      </c>
      <c r="AB94" s="5">
        <f>Rebounds[[#This Row],[11+]]-Rebounds[[#This Row],[12+]]</f>
        <v>4.9099999999999994E-3</v>
      </c>
      <c r="AC94" s="5">
        <f>Rebounds[[#This Row],[12+]]-Rebounds[[#This Row],[13+]]</f>
        <v>2E-3</v>
      </c>
      <c r="AD94" s="5">
        <f>Rebounds[[#This Row],[13+]]-Rebounds[[#This Row],[14+]]</f>
        <v>7.5000000000000002E-4</v>
      </c>
    </row>
    <row r="95" spans="1:30" x14ac:dyDescent="0.25">
      <c r="A95" s="10">
        <v>22400722</v>
      </c>
      <c r="B95" s="13" t="s">
        <v>96</v>
      </c>
      <c r="C95" s="13" t="s">
        <v>79</v>
      </c>
      <c r="D95" s="11">
        <v>0.8125</v>
      </c>
      <c r="E95" s="6" t="str">
        <f>HYPERLINK("https://www.nba.com/stats/player/1631246/boxscores-traditional", "Vince Williams Jr.")</f>
        <v>Vince Williams Jr.</v>
      </c>
      <c r="F95">
        <v>3</v>
      </c>
      <c r="G95" s="4">
        <v>2</v>
      </c>
      <c r="H95" s="3">
        <v>0.5</v>
      </c>
      <c r="I95" s="3">
        <v>0.30853999999999998</v>
      </c>
      <c r="J95" s="3">
        <v>0.15866</v>
      </c>
      <c r="K95" s="3">
        <v>6.6809999999999994E-2</v>
      </c>
      <c r="L95" s="3">
        <v>2.2749999999999999E-2</v>
      </c>
      <c r="M95" s="3">
        <v>6.2100000000000002E-3</v>
      </c>
      <c r="N95" s="3">
        <v>1.3500000000000001E-3</v>
      </c>
      <c r="O95" s="3">
        <v>2.3000000000000001E-4</v>
      </c>
      <c r="P95" s="3">
        <v>0</v>
      </c>
      <c r="Q95" s="3">
        <v>0</v>
      </c>
      <c r="R95" s="3">
        <v>0</v>
      </c>
      <c r="S95" s="3">
        <v>0</v>
      </c>
      <c r="T95" s="5">
        <f>Rebounds[[#This Row],[3+]]-Rebounds[[#This Row],[4+]]</f>
        <v>0.19146000000000002</v>
      </c>
      <c r="U95" s="5">
        <f>Rebounds[[#This Row],[4+]]-Rebounds[[#This Row],[5+]]</f>
        <v>0.14987999999999999</v>
      </c>
      <c r="V95" s="5">
        <f>Rebounds[[#This Row],[5+]]-Rebounds[[#This Row],[6+]]</f>
        <v>9.1850000000000001E-2</v>
      </c>
      <c r="W95" s="5">
        <f>Rebounds[[#This Row],[6+]]-Rebounds[[#This Row],[7+]]</f>
        <v>4.4059999999999995E-2</v>
      </c>
      <c r="X95" s="5">
        <f>Rebounds[[#This Row],[7+]]-Rebounds[[#This Row],[8+]]</f>
        <v>1.6539999999999999E-2</v>
      </c>
      <c r="Y95" s="5">
        <f>Rebounds[[#This Row],[8+]]-Rebounds[[#This Row],[9+]]</f>
        <v>4.8599999999999997E-3</v>
      </c>
      <c r="Z95" s="5">
        <f>Rebounds[[#This Row],[9+]]-Rebounds[[#This Row],[10+]]</f>
        <v>1.1200000000000001E-3</v>
      </c>
      <c r="AA95" s="5">
        <f>Rebounds[[#This Row],[10+]]-Rebounds[[#This Row],[11+]]</f>
        <v>2.3000000000000001E-4</v>
      </c>
      <c r="AB95" s="5">
        <f>Rebounds[[#This Row],[11+]]-Rebounds[[#This Row],[12+]]</f>
        <v>0</v>
      </c>
      <c r="AC95" s="5">
        <f>Rebounds[[#This Row],[12+]]-Rebounds[[#This Row],[13+]]</f>
        <v>0</v>
      </c>
      <c r="AD95" s="5">
        <f>Rebounds[[#This Row],[13+]]-Rebounds[[#This Row],[14+]]</f>
        <v>0</v>
      </c>
    </row>
    <row r="96" spans="1:30" x14ac:dyDescent="0.25">
      <c r="A96" s="10">
        <v>22400722</v>
      </c>
      <c r="B96" s="13" t="s">
        <v>79</v>
      </c>
      <c r="C96" s="13" t="s">
        <v>96</v>
      </c>
      <c r="D96" s="11">
        <v>0.8125</v>
      </c>
      <c r="E96" s="6" t="str">
        <f>HYPERLINK("https://www.nba.com/stats/player/1627751/boxscores-traditional", "Jakob Pöltl")</f>
        <v>Jakob Pöltl</v>
      </c>
      <c r="F96">
        <v>10</v>
      </c>
      <c r="G96" s="4">
        <v>2.0979999999999999</v>
      </c>
      <c r="H96" s="3">
        <v>0.99958000000000002</v>
      </c>
      <c r="I96" s="3">
        <v>0.99787999999999999</v>
      </c>
      <c r="J96" s="3">
        <v>0.99134</v>
      </c>
      <c r="K96" s="3">
        <v>0.97192999999999996</v>
      </c>
      <c r="L96" s="3">
        <v>0.92364000000000002</v>
      </c>
      <c r="M96" s="3">
        <v>0.82894000000000001</v>
      </c>
      <c r="N96" s="3">
        <v>0.68439000000000005</v>
      </c>
      <c r="O96" s="3">
        <v>0.5</v>
      </c>
      <c r="P96" s="3">
        <v>0.31561</v>
      </c>
      <c r="Q96" s="3">
        <v>0.17105999999999999</v>
      </c>
      <c r="R96" s="3">
        <v>7.6359999999999997E-2</v>
      </c>
      <c r="S96" s="3">
        <v>2.8070000000000001E-2</v>
      </c>
      <c r="T96" s="5">
        <f>Rebounds[[#This Row],[3+]]-Rebounds[[#This Row],[4+]]</f>
        <v>1.7000000000000348E-3</v>
      </c>
      <c r="U96" s="5">
        <f>Rebounds[[#This Row],[4+]]-Rebounds[[#This Row],[5+]]</f>
        <v>6.5399999999999903E-3</v>
      </c>
      <c r="V96" s="5">
        <f>Rebounds[[#This Row],[5+]]-Rebounds[[#This Row],[6+]]</f>
        <v>1.9410000000000038E-2</v>
      </c>
      <c r="W96" s="5">
        <f>Rebounds[[#This Row],[6+]]-Rebounds[[#This Row],[7+]]</f>
        <v>4.8289999999999944E-2</v>
      </c>
      <c r="X96" s="5">
        <f>Rebounds[[#This Row],[7+]]-Rebounds[[#This Row],[8+]]</f>
        <v>9.4700000000000006E-2</v>
      </c>
      <c r="Y96" s="5">
        <f>Rebounds[[#This Row],[8+]]-Rebounds[[#This Row],[9+]]</f>
        <v>0.14454999999999996</v>
      </c>
      <c r="Z96" s="5">
        <f>Rebounds[[#This Row],[9+]]-Rebounds[[#This Row],[10+]]</f>
        <v>0.18439000000000005</v>
      </c>
      <c r="AA96" s="5">
        <f>Rebounds[[#This Row],[10+]]-Rebounds[[#This Row],[11+]]</f>
        <v>0.18439</v>
      </c>
      <c r="AB96" s="5">
        <f>Rebounds[[#This Row],[11+]]-Rebounds[[#This Row],[12+]]</f>
        <v>0.14455000000000001</v>
      </c>
      <c r="AC96" s="5">
        <f>Rebounds[[#This Row],[12+]]-Rebounds[[#This Row],[13+]]</f>
        <v>9.4699999999999993E-2</v>
      </c>
      <c r="AD96" s="5">
        <f>Rebounds[[#This Row],[13+]]-Rebounds[[#This Row],[14+]]</f>
        <v>4.829E-2</v>
      </c>
    </row>
    <row r="97" spans="1:30" x14ac:dyDescent="0.25">
      <c r="A97" s="10">
        <v>22400722</v>
      </c>
      <c r="B97" s="13" t="s">
        <v>79</v>
      </c>
      <c r="C97" s="13" t="s">
        <v>96</v>
      </c>
      <c r="D97" s="11">
        <v>0.8125</v>
      </c>
      <c r="E97" s="6" t="str">
        <f>HYPERLINK("https://www.nba.com/stats/player/1629628/boxscores-traditional", "RJ Barrett")</f>
        <v>RJ Barrett</v>
      </c>
      <c r="F97">
        <v>6.4</v>
      </c>
      <c r="G97" s="4">
        <v>2.0590000000000002</v>
      </c>
      <c r="H97" s="3">
        <v>0.95052999999999999</v>
      </c>
      <c r="I97" s="3">
        <v>0.879</v>
      </c>
      <c r="J97" s="3">
        <v>0.75175000000000003</v>
      </c>
      <c r="K97" s="3">
        <v>0.57535000000000003</v>
      </c>
      <c r="L97" s="3">
        <v>0.38590999999999998</v>
      </c>
      <c r="M97" s="3">
        <v>0.2177</v>
      </c>
      <c r="N97" s="3">
        <v>0.10383000000000001</v>
      </c>
      <c r="O97" s="3">
        <v>4.0059999999999998E-2</v>
      </c>
      <c r="P97" s="3">
        <v>1.2869999999999999E-2</v>
      </c>
      <c r="Q97" s="3">
        <v>3.2599999999999999E-3</v>
      </c>
      <c r="R97" s="3">
        <v>6.6E-4</v>
      </c>
      <c r="S97" s="3">
        <v>1.1E-4</v>
      </c>
      <c r="T97" s="5">
        <f>Rebounds[[#This Row],[3+]]-Rebounds[[#This Row],[4+]]</f>
        <v>7.1529999999999982E-2</v>
      </c>
      <c r="U97" s="5">
        <f>Rebounds[[#This Row],[4+]]-Rebounds[[#This Row],[5+]]</f>
        <v>0.12724999999999997</v>
      </c>
      <c r="V97" s="5">
        <f>Rebounds[[#This Row],[5+]]-Rebounds[[#This Row],[6+]]</f>
        <v>0.1764</v>
      </c>
      <c r="W97" s="5">
        <f>Rebounds[[#This Row],[6+]]-Rebounds[[#This Row],[7+]]</f>
        <v>0.18944000000000005</v>
      </c>
      <c r="X97" s="5">
        <f>Rebounds[[#This Row],[7+]]-Rebounds[[#This Row],[8+]]</f>
        <v>0.16820999999999997</v>
      </c>
      <c r="Y97" s="5">
        <f>Rebounds[[#This Row],[8+]]-Rebounds[[#This Row],[9+]]</f>
        <v>0.11387</v>
      </c>
      <c r="Z97" s="5">
        <f>Rebounds[[#This Row],[9+]]-Rebounds[[#This Row],[10+]]</f>
        <v>6.3770000000000007E-2</v>
      </c>
      <c r="AA97" s="5">
        <f>Rebounds[[#This Row],[10+]]-Rebounds[[#This Row],[11+]]</f>
        <v>2.7189999999999999E-2</v>
      </c>
      <c r="AB97" s="5">
        <f>Rebounds[[#This Row],[11+]]-Rebounds[[#This Row],[12+]]</f>
        <v>9.6100000000000005E-3</v>
      </c>
      <c r="AC97" s="5">
        <f>Rebounds[[#This Row],[12+]]-Rebounds[[#This Row],[13+]]</f>
        <v>2.5999999999999999E-3</v>
      </c>
      <c r="AD97" s="5">
        <f>Rebounds[[#This Row],[13+]]-Rebounds[[#This Row],[14+]]</f>
        <v>5.5000000000000003E-4</v>
      </c>
    </row>
    <row r="98" spans="1:30" x14ac:dyDescent="0.25">
      <c r="A98" s="10">
        <v>22400722</v>
      </c>
      <c r="B98" s="13" t="s">
        <v>79</v>
      </c>
      <c r="C98" s="13" t="s">
        <v>96</v>
      </c>
      <c r="D98" s="11">
        <v>0.8125</v>
      </c>
      <c r="E98" s="6" t="str">
        <f>HYPERLINK("https://www.nba.com/stats/player/1630567/boxscores-traditional", "Scottie Barnes")</f>
        <v>Scottie Barnes</v>
      </c>
      <c r="F98">
        <v>7</v>
      </c>
      <c r="G98" s="4">
        <v>3.1619999999999999</v>
      </c>
      <c r="H98" s="3">
        <v>0.89795999999999998</v>
      </c>
      <c r="I98" s="3">
        <v>0.82894000000000001</v>
      </c>
      <c r="J98" s="3">
        <v>0.73565000000000003</v>
      </c>
      <c r="K98" s="3">
        <v>0.62551999999999996</v>
      </c>
      <c r="L98" s="3">
        <v>0.5</v>
      </c>
      <c r="M98" s="3">
        <v>0.37447999999999998</v>
      </c>
      <c r="N98" s="3">
        <v>0.26434999999999997</v>
      </c>
      <c r="O98" s="3">
        <v>0.17105999999999999</v>
      </c>
      <c r="P98" s="3">
        <v>0.10204000000000001</v>
      </c>
      <c r="Q98" s="3">
        <v>5.7049999999999997E-2</v>
      </c>
      <c r="R98" s="3">
        <v>2.8719999999999999E-2</v>
      </c>
      <c r="S98" s="3">
        <v>1.355E-2</v>
      </c>
      <c r="T98" s="5">
        <f>Rebounds[[#This Row],[3+]]-Rebounds[[#This Row],[4+]]</f>
        <v>6.901999999999997E-2</v>
      </c>
      <c r="U98" s="5">
        <f>Rebounds[[#This Row],[4+]]-Rebounds[[#This Row],[5+]]</f>
        <v>9.3289999999999984E-2</v>
      </c>
      <c r="V98" s="5">
        <f>Rebounds[[#This Row],[5+]]-Rebounds[[#This Row],[6+]]</f>
        <v>0.11013000000000006</v>
      </c>
      <c r="W98" s="5">
        <f>Rebounds[[#This Row],[6+]]-Rebounds[[#This Row],[7+]]</f>
        <v>0.12551999999999996</v>
      </c>
      <c r="X98" s="5">
        <f>Rebounds[[#This Row],[7+]]-Rebounds[[#This Row],[8+]]</f>
        <v>0.12552000000000002</v>
      </c>
      <c r="Y98" s="5">
        <f>Rebounds[[#This Row],[8+]]-Rebounds[[#This Row],[9+]]</f>
        <v>0.11013000000000001</v>
      </c>
      <c r="Z98" s="5">
        <f>Rebounds[[#This Row],[9+]]-Rebounds[[#This Row],[10+]]</f>
        <v>9.3289999999999984E-2</v>
      </c>
      <c r="AA98" s="5">
        <f>Rebounds[[#This Row],[10+]]-Rebounds[[#This Row],[11+]]</f>
        <v>6.9019999999999984E-2</v>
      </c>
      <c r="AB98" s="5">
        <f>Rebounds[[#This Row],[11+]]-Rebounds[[#This Row],[12+]]</f>
        <v>4.4990000000000009E-2</v>
      </c>
      <c r="AC98" s="5">
        <f>Rebounds[[#This Row],[12+]]-Rebounds[[#This Row],[13+]]</f>
        <v>2.8329999999999998E-2</v>
      </c>
      <c r="AD98" s="5">
        <f>Rebounds[[#This Row],[13+]]-Rebounds[[#This Row],[14+]]</f>
        <v>1.5169999999999999E-2</v>
      </c>
    </row>
    <row r="99" spans="1:30" x14ac:dyDescent="0.25">
      <c r="A99" s="10">
        <v>22400722</v>
      </c>
      <c r="B99" s="13" t="s">
        <v>79</v>
      </c>
      <c r="C99" s="13" t="s">
        <v>96</v>
      </c>
      <c r="D99" s="11">
        <v>0.8125</v>
      </c>
      <c r="E99" s="6" t="str">
        <f>HYPERLINK("https://www.nba.com/stats/player/1631115/boxscores-traditional", "Orlando Robinson")</f>
        <v>Orlando Robinson</v>
      </c>
      <c r="F99">
        <v>4</v>
      </c>
      <c r="G99" s="4">
        <v>2.121</v>
      </c>
      <c r="H99" s="3">
        <v>0.68081999999999998</v>
      </c>
      <c r="I99" s="3">
        <v>0.5</v>
      </c>
      <c r="J99" s="3">
        <v>0.31918000000000002</v>
      </c>
      <c r="K99" s="3">
        <v>0.17360999999999999</v>
      </c>
      <c r="L99" s="3">
        <v>7.9269999999999993E-2</v>
      </c>
      <c r="M99" s="3">
        <v>2.938E-2</v>
      </c>
      <c r="N99" s="3">
        <v>9.1400000000000006E-3</v>
      </c>
      <c r="O99" s="3">
        <v>2.33E-3</v>
      </c>
      <c r="P99" s="3">
        <v>4.8000000000000001E-4</v>
      </c>
      <c r="Q99" s="3">
        <v>8.0000000000000007E-5</v>
      </c>
      <c r="R99" s="3">
        <v>0</v>
      </c>
      <c r="S99" s="3">
        <v>0</v>
      </c>
      <c r="T99" s="5">
        <f>Rebounds[[#This Row],[3+]]-Rebounds[[#This Row],[4+]]</f>
        <v>0.18081999999999998</v>
      </c>
      <c r="U99" s="5">
        <f>Rebounds[[#This Row],[4+]]-Rebounds[[#This Row],[5+]]</f>
        <v>0.18081999999999998</v>
      </c>
      <c r="V99" s="5">
        <f>Rebounds[[#This Row],[5+]]-Rebounds[[#This Row],[6+]]</f>
        <v>0.14557000000000003</v>
      </c>
      <c r="W99" s="5">
        <f>Rebounds[[#This Row],[6+]]-Rebounds[[#This Row],[7+]]</f>
        <v>9.4339999999999993E-2</v>
      </c>
      <c r="X99" s="5">
        <f>Rebounds[[#This Row],[7+]]-Rebounds[[#This Row],[8+]]</f>
        <v>4.988999999999999E-2</v>
      </c>
      <c r="Y99" s="5">
        <f>Rebounds[[#This Row],[8+]]-Rebounds[[#This Row],[9+]]</f>
        <v>2.0240000000000001E-2</v>
      </c>
      <c r="Z99" s="5">
        <f>Rebounds[[#This Row],[9+]]-Rebounds[[#This Row],[10+]]</f>
        <v>6.8100000000000001E-3</v>
      </c>
      <c r="AA99" s="5">
        <f>Rebounds[[#This Row],[10+]]-Rebounds[[#This Row],[11+]]</f>
        <v>1.8500000000000001E-3</v>
      </c>
      <c r="AB99" s="5">
        <f>Rebounds[[#This Row],[11+]]-Rebounds[[#This Row],[12+]]</f>
        <v>4.0000000000000002E-4</v>
      </c>
      <c r="AC99" s="5">
        <f>Rebounds[[#This Row],[12+]]-Rebounds[[#This Row],[13+]]</f>
        <v>8.0000000000000007E-5</v>
      </c>
      <c r="AD99" s="5">
        <f>Rebounds[[#This Row],[13+]]-Rebounds[[#This Row],[14+]]</f>
        <v>0</v>
      </c>
    </row>
    <row r="100" spans="1:30" x14ac:dyDescent="0.25">
      <c r="A100" s="10">
        <v>22400722</v>
      </c>
      <c r="B100" s="13" t="s">
        <v>79</v>
      </c>
      <c r="C100" s="13" t="s">
        <v>96</v>
      </c>
      <c r="D100" s="11">
        <v>0.8125</v>
      </c>
      <c r="E100" s="6" t="str">
        <f>HYPERLINK("https://www.nba.com/stats/player/203482/boxscores-traditional", "Kelly Olynyk")</f>
        <v>Kelly Olynyk</v>
      </c>
      <c r="F100">
        <v>4.2</v>
      </c>
      <c r="G100" s="4">
        <v>2.6379999999999999</v>
      </c>
      <c r="H100" s="3">
        <v>0.67364000000000002</v>
      </c>
      <c r="I100" s="3">
        <v>0.53188000000000002</v>
      </c>
      <c r="J100" s="3">
        <v>0.38208999999999999</v>
      </c>
      <c r="K100" s="3">
        <v>0.24825</v>
      </c>
      <c r="L100" s="3">
        <v>0.14457</v>
      </c>
      <c r="M100" s="3">
        <v>7.4929999999999997E-2</v>
      </c>
      <c r="N100" s="3">
        <v>3.4380000000000001E-2</v>
      </c>
      <c r="O100" s="3">
        <v>1.3899999999999999E-2</v>
      </c>
      <c r="P100" s="3">
        <v>4.9399999999999999E-3</v>
      </c>
      <c r="Q100" s="3">
        <v>1.5399999999999999E-3</v>
      </c>
      <c r="R100" s="3">
        <v>4.2000000000000002E-4</v>
      </c>
      <c r="S100" s="3">
        <v>1E-4</v>
      </c>
      <c r="T100" s="5">
        <f>Rebounds[[#This Row],[3+]]-Rebounds[[#This Row],[4+]]</f>
        <v>0.14176</v>
      </c>
      <c r="U100" s="5">
        <f>Rebounds[[#This Row],[4+]]-Rebounds[[#This Row],[5+]]</f>
        <v>0.14979000000000003</v>
      </c>
      <c r="V100" s="5">
        <f>Rebounds[[#This Row],[5+]]-Rebounds[[#This Row],[6+]]</f>
        <v>0.13383999999999999</v>
      </c>
      <c r="W100" s="5">
        <f>Rebounds[[#This Row],[6+]]-Rebounds[[#This Row],[7+]]</f>
        <v>0.10367999999999999</v>
      </c>
      <c r="X100" s="5">
        <f>Rebounds[[#This Row],[7+]]-Rebounds[[#This Row],[8+]]</f>
        <v>6.9640000000000007E-2</v>
      </c>
      <c r="Y100" s="5">
        <f>Rebounds[[#This Row],[8+]]-Rebounds[[#This Row],[9+]]</f>
        <v>4.0549999999999996E-2</v>
      </c>
      <c r="Z100" s="5">
        <f>Rebounds[[#This Row],[9+]]-Rebounds[[#This Row],[10+]]</f>
        <v>2.0480000000000002E-2</v>
      </c>
      <c r="AA100" s="5">
        <f>Rebounds[[#This Row],[10+]]-Rebounds[[#This Row],[11+]]</f>
        <v>8.9599999999999992E-3</v>
      </c>
      <c r="AB100" s="5">
        <f>Rebounds[[#This Row],[11+]]-Rebounds[[#This Row],[12+]]</f>
        <v>3.4000000000000002E-3</v>
      </c>
      <c r="AC100" s="5">
        <f>Rebounds[[#This Row],[12+]]-Rebounds[[#This Row],[13+]]</f>
        <v>1.1199999999999999E-3</v>
      </c>
      <c r="AD100" s="5">
        <f>Rebounds[[#This Row],[13+]]-Rebounds[[#This Row],[14+]]</f>
        <v>3.2000000000000003E-4</v>
      </c>
    </row>
    <row r="101" spans="1:30" x14ac:dyDescent="0.25">
      <c r="A101" s="10">
        <v>22400722</v>
      </c>
      <c r="B101" s="13" t="s">
        <v>79</v>
      </c>
      <c r="C101" s="13" t="s">
        <v>96</v>
      </c>
      <c r="D101" s="11">
        <v>0.8125</v>
      </c>
      <c r="E101" s="6" t="str">
        <f>HYPERLINK("https://www.nba.com/stats/player/1628449/boxscores-traditional", "Chris Boucher")</f>
        <v>Chris Boucher</v>
      </c>
      <c r="F101">
        <v>3.4</v>
      </c>
      <c r="G101" s="4">
        <v>1.2</v>
      </c>
      <c r="H101" s="3">
        <v>0.62929999999999997</v>
      </c>
      <c r="I101" s="3">
        <v>0.30853999999999998</v>
      </c>
      <c r="J101" s="3">
        <v>9.1759999999999994E-2</v>
      </c>
      <c r="K101" s="3">
        <v>1.4999999999999999E-2</v>
      </c>
      <c r="L101" s="3">
        <v>1.3500000000000001E-3</v>
      </c>
      <c r="M101" s="3">
        <v>6.0000000000000002E-5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5">
        <f>Rebounds[[#This Row],[3+]]-Rebounds[[#This Row],[4+]]</f>
        <v>0.32075999999999999</v>
      </c>
      <c r="U101" s="5">
        <f>Rebounds[[#This Row],[4+]]-Rebounds[[#This Row],[5+]]</f>
        <v>0.21677999999999997</v>
      </c>
      <c r="V101" s="5">
        <f>Rebounds[[#This Row],[5+]]-Rebounds[[#This Row],[6+]]</f>
        <v>7.6759999999999995E-2</v>
      </c>
      <c r="W101" s="5">
        <f>Rebounds[[#This Row],[6+]]-Rebounds[[#This Row],[7+]]</f>
        <v>1.3649999999999999E-2</v>
      </c>
      <c r="X101" s="5">
        <f>Rebounds[[#This Row],[7+]]-Rebounds[[#This Row],[8+]]</f>
        <v>1.2900000000000001E-3</v>
      </c>
      <c r="Y101" s="5">
        <f>Rebounds[[#This Row],[8+]]-Rebounds[[#This Row],[9+]]</f>
        <v>6.0000000000000002E-5</v>
      </c>
      <c r="Z101" s="5">
        <f>Rebounds[[#This Row],[9+]]-Rebounds[[#This Row],[10+]]</f>
        <v>0</v>
      </c>
      <c r="AA101" s="5">
        <f>Rebounds[[#This Row],[10+]]-Rebounds[[#This Row],[11+]]</f>
        <v>0</v>
      </c>
      <c r="AB101" s="5">
        <f>Rebounds[[#This Row],[11+]]-Rebounds[[#This Row],[12+]]</f>
        <v>0</v>
      </c>
      <c r="AC101" s="5">
        <f>Rebounds[[#This Row],[12+]]-Rebounds[[#This Row],[13+]]</f>
        <v>0</v>
      </c>
      <c r="AD101" s="5">
        <f>Rebounds[[#This Row],[13+]]-Rebounds[[#This Row],[14+]]</f>
        <v>0</v>
      </c>
    </row>
    <row r="102" spans="1:30" x14ac:dyDescent="0.25">
      <c r="A102" s="10">
        <v>22400722</v>
      </c>
      <c r="B102" s="13" t="s">
        <v>79</v>
      </c>
      <c r="C102" s="13" t="s">
        <v>96</v>
      </c>
      <c r="D102" s="11">
        <v>0.8125</v>
      </c>
      <c r="E102" s="6" t="str">
        <f>HYPERLINK("https://www.nba.com/stats/player/1641711/boxscores-traditional", "Gradey Dick")</f>
        <v>Gradey Dick</v>
      </c>
      <c r="F102">
        <v>3.4</v>
      </c>
      <c r="G102" s="4">
        <v>1.3559999999999999</v>
      </c>
      <c r="H102" s="3">
        <v>0.61409000000000002</v>
      </c>
      <c r="I102" s="3">
        <v>0.32996999999999999</v>
      </c>
      <c r="J102" s="3">
        <v>0.11899999999999999</v>
      </c>
      <c r="K102" s="3">
        <v>2.743E-2</v>
      </c>
      <c r="L102" s="3">
        <v>4.0200000000000001E-3</v>
      </c>
      <c r="M102" s="3">
        <v>3.5E-4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5">
        <f>Rebounds[[#This Row],[3+]]-Rebounds[[#This Row],[4+]]</f>
        <v>0.28412000000000004</v>
      </c>
      <c r="U102" s="5">
        <f>Rebounds[[#This Row],[4+]]-Rebounds[[#This Row],[5+]]</f>
        <v>0.21096999999999999</v>
      </c>
      <c r="V102" s="5">
        <f>Rebounds[[#This Row],[5+]]-Rebounds[[#This Row],[6+]]</f>
        <v>9.1569999999999999E-2</v>
      </c>
      <c r="W102" s="5">
        <f>Rebounds[[#This Row],[6+]]-Rebounds[[#This Row],[7+]]</f>
        <v>2.341E-2</v>
      </c>
      <c r="X102" s="5">
        <f>Rebounds[[#This Row],[7+]]-Rebounds[[#This Row],[8+]]</f>
        <v>3.6700000000000001E-3</v>
      </c>
      <c r="Y102" s="5">
        <f>Rebounds[[#This Row],[8+]]-Rebounds[[#This Row],[9+]]</f>
        <v>3.5E-4</v>
      </c>
      <c r="Z102" s="5">
        <f>Rebounds[[#This Row],[9+]]-Rebounds[[#This Row],[10+]]</f>
        <v>0</v>
      </c>
      <c r="AA102" s="5">
        <f>Rebounds[[#This Row],[10+]]-Rebounds[[#This Row],[11+]]</f>
        <v>0</v>
      </c>
      <c r="AB102" s="5">
        <f>Rebounds[[#This Row],[11+]]-Rebounds[[#This Row],[12+]]</f>
        <v>0</v>
      </c>
      <c r="AC102" s="5">
        <f>Rebounds[[#This Row],[12+]]-Rebounds[[#This Row],[13+]]</f>
        <v>0</v>
      </c>
      <c r="AD102" s="5">
        <f>Rebounds[[#This Row],[13+]]-Rebounds[[#This Row],[14+]]</f>
        <v>0</v>
      </c>
    </row>
    <row r="103" spans="1:30" x14ac:dyDescent="0.25">
      <c r="A103" s="10">
        <v>22400722</v>
      </c>
      <c r="B103" s="13" t="s">
        <v>79</v>
      </c>
      <c r="C103" s="13" t="s">
        <v>96</v>
      </c>
      <c r="D103" s="11">
        <v>0.8125</v>
      </c>
      <c r="E103" s="6" t="str">
        <f>HYPERLINK("https://www.nba.com/stats/player/1628971/boxscores-traditional", "Bruce Brown")</f>
        <v>Bruce Brown</v>
      </c>
      <c r="F103">
        <v>3.8</v>
      </c>
      <c r="G103" s="4">
        <v>2.9260000000000002</v>
      </c>
      <c r="H103" s="3">
        <v>0.60641999999999996</v>
      </c>
      <c r="I103" s="3">
        <v>0.47210000000000002</v>
      </c>
      <c r="J103" s="3">
        <v>0.34089999999999998</v>
      </c>
      <c r="K103" s="3">
        <v>0.22663</v>
      </c>
      <c r="L103" s="3">
        <v>0.13786000000000001</v>
      </c>
      <c r="M103" s="3">
        <v>7.4929999999999997E-2</v>
      </c>
      <c r="N103" s="3">
        <v>3.7539999999999997E-2</v>
      </c>
      <c r="O103" s="3">
        <v>1.7000000000000001E-2</v>
      </c>
      <c r="P103" s="3">
        <v>6.9499999999999996E-3</v>
      </c>
      <c r="Q103" s="3">
        <v>2.5600000000000002E-3</v>
      </c>
      <c r="R103" s="3">
        <v>8.4000000000000003E-4</v>
      </c>
      <c r="S103" s="3">
        <v>2.4000000000000001E-4</v>
      </c>
      <c r="T103" s="5">
        <f>Rebounds[[#This Row],[3+]]-Rebounds[[#This Row],[4+]]</f>
        <v>0.13431999999999994</v>
      </c>
      <c r="U103" s="5">
        <f>Rebounds[[#This Row],[4+]]-Rebounds[[#This Row],[5+]]</f>
        <v>0.13120000000000004</v>
      </c>
      <c r="V103" s="5">
        <f>Rebounds[[#This Row],[5+]]-Rebounds[[#This Row],[6+]]</f>
        <v>0.11426999999999998</v>
      </c>
      <c r="W103" s="5">
        <f>Rebounds[[#This Row],[6+]]-Rebounds[[#This Row],[7+]]</f>
        <v>8.8769999999999988E-2</v>
      </c>
      <c r="X103" s="5">
        <f>Rebounds[[#This Row],[7+]]-Rebounds[[#This Row],[8+]]</f>
        <v>6.2930000000000014E-2</v>
      </c>
      <c r="Y103" s="5">
        <f>Rebounds[[#This Row],[8+]]-Rebounds[[#This Row],[9+]]</f>
        <v>3.739E-2</v>
      </c>
      <c r="Z103" s="5">
        <f>Rebounds[[#This Row],[9+]]-Rebounds[[#This Row],[10+]]</f>
        <v>2.0539999999999996E-2</v>
      </c>
      <c r="AA103" s="5">
        <f>Rebounds[[#This Row],[10+]]-Rebounds[[#This Row],[11+]]</f>
        <v>1.0050000000000002E-2</v>
      </c>
      <c r="AB103" s="5">
        <f>Rebounds[[#This Row],[11+]]-Rebounds[[#This Row],[12+]]</f>
        <v>4.3899999999999998E-3</v>
      </c>
      <c r="AC103" s="5">
        <f>Rebounds[[#This Row],[12+]]-Rebounds[[#This Row],[13+]]</f>
        <v>1.7200000000000002E-3</v>
      </c>
      <c r="AD103" s="5">
        <f>Rebounds[[#This Row],[13+]]-Rebounds[[#This Row],[14+]]</f>
        <v>6.0000000000000006E-4</v>
      </c>
    </row>
    <row r="104" spans="1:30" x14ac:dyDescent="0.25">
      <c r="A104" s="10">
        <v>22400722</v>
      </c>
      <c r="B104" s="13" t="s">
        <v>79</v>
      </c>
      <c r="C104" s="13" t="s">
        <v>96</v>
      </c>
      <c r="D104" s="11">
        <v>0.8125</v>
      </c>
      <c r="E104" s="6" t="str">
        <f>HYPERLINK("https://www.nba.com/stats/player/1642367/boxscores-traditional", "Jonathan Mogbo")</f>
        <v>Jonathan Mogbo</v>
      </c>
      <c r="F104">
        <v>3.4</v>
      </c>
      <c r="G104" s="4">
        <v>1.625</v>
      </c>
      <c r="H104" s="3">
        <v>0.59870999999999996</v>
      </c>
      <c r="I104" s="3">
        <v>0.35569000000000001</v>
      </c>
      <c r="J104" s="3">
        <v>0.16353999999999999</v>
      </c>
      <c r="K104" s="3">
        <v>5.4800000000000001E-2</v>
      </c>
      <c r="L104" s="3">
        <v>1.321E-2</v>
      </c>
      <c r="M104" s="3">
        <v>2.33E-3</v>
      </c>
      <c r="N104" s="3">
        <v>2.7999999999999998E-4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5">
        <f>Rebounds[[#This Row],[3+]]-Rebounds[[#This Row],[4+]]</f>
        <v>0.24301999999999996</v>
      </c>
      <c r="U104" s="5">
        <f>Rebounds[[#This Row],[4+]]-Rebounds[[#This Row],[5+]]</f>
        <v>0.19215000000000002</v>
      </c>
      <c r="V104" s="5">
        <f>Rebounds[[#This Row],[5+]]-Rebounds[[#This Row],[6+]]</f>
        <v>0.10873999999999999</v>
      </c>
      <c r="W104" s="5">
        <f>Rebounds[[#This Row],[6+]]-Rebounds[[#This Row],[7+]]</f>
        <v>4.1590000000000002E-2</v>
      </c>
      <c r="X104" s="5">
        <f>Rebounds[[#This Row],[7+]]-Rebounds[[#This Row],[8+]]</f>
        <v>1.0879999999999999E-2</v>
      </c>
      <c r="Y104" s="5">
        <f>Rebounds[[#This Row],[8+]]-Rebounds[[#This Row],[9+]]</f>
        <v>2.0500000000000002E-3</v>
      </c>
      <c r="Z104" s="5">
        <f>Rebounds[[#This Row],[9+]]-Rebounds[[#This Row],[10+]]</f>
        <v>2.7999999999999998E-4</v>
      </c>
      <c r="AA104" s="5">
        <f>Rebounds[[#This Row],[10+]]-Rebounds[[#This Row],[11+]]</f>
        <v>0</v>
      </c>
      <c r="AB104" s="5">
        <f>Rebounds[[#This Row],[11+]]-Rebounds[[#This Row],[12+]]</f>
        <v>0</v>
      </c>
      <c r="AC104" s="5">
        <f>Rebounds[[#This Row],[12+]]-Rebounds[[#This Row],[13+]]</f>
        <v>0</v>
      </c>
      <c r="AD104" s="5">
        <f>Rebounds[[#This Row],[13+]]-Rebounds[[#This Row],[14+]]</f>
        <v>0</v>
      </c>
    </row>
    <row r="105" spans="1:30" x14ac:dyDescent="0.25">
      <c r="A105" s="10">
        <v>22400722</v>
      </c>
      <c r="B105" s="13" t="s">
        <v>79</v>
      </c>
      <c r="C105" s="13" t="s">
        <v>96</v>
      </c>
      <c r="D105" s="11">
        <v>0.8125</v>
      </c>
      <c r="E105" s="6" t="str">
        <f>HYPERLINK("https://www.nba.com/stats/player/1630534/boxscores-traditional", "Ochai Agbaji")</f>
        <v>Ochai Agbaji</v>
      </c>
      <c r="F105">
        <v>3.2</v>
      </c>
      <c r="G105" s="4">
        <v>0.98</v>
      </c>
      <c r="H105" s="3">
        <v>0.57926</v>
      </c>
      <c r="I105" s="3">
        <v>0.20610999999999999</v>
      </c>
      <c r="J105" s="3">
        <v>3.288E-2</v>
      </c>
      <c r="K105" s="3">
        <v>2.1199999999999999E-3</v>
      </c>
      <c r="L105" s="3">
        <v>5.0000000000000002E-5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5">
        <f>Rebounds[[#This Row],[3+]]-Rebounds[[#This Row],[4+]]</f>
        <v>0.37314999999999998</v>
      </c>
      <c r="U105" s="5">
        <f>Rebounds[[#This Row],[4+]]-Rebounds[[#This Row],[5+]]</f>
        <v>0.17323</v>
      </c>
      <c r="V105" s="5">
        <f>Rebounds[[#This Row],[5+]]-Rebounds[[#This Row],[6+]]</f>
        <v>3.0759999999999999E-2</v>
      </c>
      <c r="W105" s="5">
        <f>Rebounds[[#This Row],[6+]]-Rebounds[[#This Row],[7+]]</f>
        <v>2.0699999999999998E-3</v>
      </c>
      <c r="X105" s="5">
        <f>Rebounds[[#This Row],[7+]]-Rebounds[[#This Row],[8+]]</f>
        <v>5.0000000000000002E-5</v>
      </c>
      <c r="Y105" s="5">
        <f>Rebounds[[#This Row],[8+]]-Rebounds[[#This Row],[9+]]</f>
        <v>0</v>
      </c>
      <c r="Z105" s="5">
        <f>Rebounds[[#This Row],[9+]]-Rebounds[[#This Row],[10+]]</f>
        <v>0</v>
      </c>
      <c r="AA105" s="5">
        <f>Rebounds[[#This Row],[10+]]-Rebounds[[#This Row],[11+]]</f>
        <v>0</v>
      </c>
      <c r="AB105" s="5">
        <f>Rebounds[[#This Row],[11+]]-Rebounds[[#This Row],[12+]]</f>
        <v>0</v>
      </c>
      <c r="AC105" s="5">
        <f>Rebounds[[#This Row],[12+]]-Rebounds[[#This Row],[13+]]</f>
        <v>0</v>
      </c>
      <c r="AD105" s="5">
        <f>Rebounds[[#This Row],[13+]]-Rebounds[[#This Row],[14+]]</f>
        <v>0</v>
      </c>
    </row>
    <row r="106" spans="1:30" x14ac:dyDescent="0.25">
      <c r="A106" s="10">
        <v>22400723</v>
      </c>
      <c r="B106" s="13" t="s">
        <v>80</v>
      </c>
      <c r="C106" s="13" t="s">
        <v>97</v>
      </c>
      <c r="D106" s="11">
        <v>0.83333333333333337</v>
      </c>
      <c r="E106" s="6" t="str">
        <f>HYPERLINK("https://www.nba.com/stats/player/202696/boxscores-traditional", "Nikola Vucevic")</f>
        <v>Nikola Vucevic</v>
      </c>
      <c r="F106">
        <v>10.8</v>
      </c>
      <c r="G106" s="4">
        <v>0.748</v>
      </c>
      <c r="H106" s="3">
        <v>1</v>
      </c>
      <c r="I106" s="3">
        <v>1</v>
      </c>
      <c r="J106" s="3">
        <v>1</v>
      </c>
      <c r="K106" s="3">
        <v>1</v>
      </c>
      <c r="L106" s="3">
        <v>1</v>
      </c>
      <c r="M106" s="3">
        <v>0.99990999999999997</v>
      </c>
      <c r="N106" s="3">
        <v>0.99202000000000001</v>
      </c>
      <c r="O106" s="3">
        <v>0.85768999999999995</v>
      </c>
      <c r="P106" s="3">
        <v>0.39357999999999999</v>
      </c>
      <c r="Q106" s="3">
        <v>5.4800000000000001E-2</v>
      </c>
      <c r="R106" s="3">
        <v>1.64E-3</v>
      </c>
      <c r="S106" s="3">
        <v>0</v>
      </c>
      <c r="T106" s="5">
        <f>Rebounds[[#This Row],[3+]]-Rebounds[[#This Row],[4+]]</f>
        <v>0</v>
      </c>
      <c r="U106" s="5">
        <f>Rebounds[[#This Row],[4+]]-Rebounds[[#This Row],[5+]]</f>
        <v>0</v>
      </c>
      <c r="V106" s="5">
        <f>Rebounds[[#This Row],[5+]]-Rebounds[[#This Row],[6+]]</f>
        <v>0</v>
      </c>
      <c r="W106" s="5">
        <f>Rebounds[[#This Row],[6+]]-Rebounds[[#This Row],[7+]]</f>
        <v>0</v>
      </c>
      <c r="X106" s="5">
        <f>Rebounds[[#This Row],[7+]]-Rebounds[[#This Row],[8+]]</f>
        <v>9.0000000000034497E-5</v>
      </c>
      <c r="Y106" s="5">
        <f>Rebounds[[#This Row],[8+]]-Rebounds[[#This Row],[9+]]</f>
        <v>7.8899999999999526E-3</v>
      </c>
      <c r="Z106" s="5">
        <f>Rebounds[[#This Row],[9+]]-Rebounds[[#This Row],[10+]]</f>
        <v>0.13433000000000006</v>
      </c>
      <c r="AA106" s="5">
        <f>Rebounds[[#This Row],[10+]]-Rebounds[[#This Row],[11+]]</f>
        <v>0.46410999999999997</v>
      </c>
      <c r="AB106" s="5">
        <f>Rebounds[[#This Row],[11+]]-Rebounds[[#This Row],[12+]]</f>
        <v>0.33877999999999997</v>
      </c>
      <c r="AC106" s="5">
        <f>Rebounds[[#This Row],[12+]]-Rebounds[[#This Row],[13+]]</f>
        <v>5.3159999999999999E-2</v>
      </c>
      <c r="AD106" s="5">
        <f>Rebounds[[#This Row],[13+]]-Rebounds[[#This Row],[14+]]</f>
        <v>1.64E-3</v>
      </c>
    </row>
    <row r="107" spans="1:30" x14ac:dyDescent="0.25">
      <c r="A107" s="10">
        <v>22400723</v>
      </c>
      <c r="B107" s="13" t="s">
        <v>80</v>
      </c>
      <c r="C107" s="13" t="s">
        <v>97</v>
      </c>
      <c r="D107" s="11">
        <v>0.83333333333333337</v>
      </c>
      <c r="E107" s="6" t="str">
        <f>HYPERLINK("https://www.nba.com/stats/player/1630188/boxscores-traditional", "Jalen Smith")</f>
        <v>Jalen Smith</v>
      </c>
      <c r="F107">
        <v>7.6</v>
      </c>
      <c r="G107" s="4">
        <v>1.96</v>
      </c>
      <c r="H107" s="3">
        <v>0.99060999999999999</v>
      </c>
      <c r="I107" s="3">
        <v>0.96711999999999998</v>
      </c>
      <c r="J107" s="3">
        <v>0.90824000000000005</v>
      </c>
      <c r="K107" s="3">
        <v>0.79388999999999998</v>
      </c>
      <c r="L107" s="3">
        <v>0.62172000000000005</v>
      </c>
      <c r="M107" s="3">
        <v>0.42074</v>
      </c>
      <c r="N107" s="3">
        <v>0.23885000000000001</v>
      </c>
      <c r="O107" s="3">
        <v>0.11123</v>
      </c>
      <c r="P107" s="3">
        <v>4.1820000000000003E-2</v>
      </c>
      <c r="Q107" s="3">
        <v>1.255E-2</v>
      </c>
      <c r="R107" s="3">
        <v>2.8900000000000002E-3</v>
      </c>
      <c r="S107" s="3">
        <v>5.4000000000000001E-4</v>
      </c>
      <c r="T107" s="5">
        <f>Rebounds[[#This Row],[3+]]-Rebounds[[#This Row],[4+]]</f>
        <v>2.3490000000000011E-2</v>
      </c>
      <c r="U107" s="5">
        <f>Rebounds[[#This Row],[4+]]-Rebounds[[#This Row],[5+]]</f>
        <v>5.8879999999999932E-2</v>
      </c>
      <c r="V107" s="5">
        <f>Rebounds[[#This Row],[5+]]-Rebounds[[#This Row],[6+]]</f>
        <v>0.11435000000000006</v>
      </c>
      <c r="W107" s="5">
        <f>Rebounds[[#This Row],[6+]]-Rebounds[[#This Row],[7+]]</f>
        <v>0.17216999999999993</v>
      </c>
      <c r="X107" s="5">
        <f>Rebounds[[#This Row],[7+]]-Rebounds[[#This Row],[8+]]</f>
        <v>0.20098000000000005</v>
      </c>
      <c r="Y107" s="5">
        <f>Rebounds[[#This Row],[8+]]-Rebounds[[#This Row],[9+]]</f>
        <v>0.18189</v>
      </c>
      <c r="Z107" s="5">
        <f>Rebounds[[#This Row],[9+]]-Rebounds[[#This Row],[10+]]</f>
        <v>0.12762000000000001</v>
      </c>
      <c r="AA107" s="5">
        <f>Rebounds[[#This Row],[10+]]-Rebounds[[#This Row],[11+]]</f>
        <v>6.9409999999999999E-2</v>
      </c>
      <c r="AB107" s="5">
        <f>Rebounds[[#This Row],[11+]]-Rebounds[[#This Row],[12+]]</f>
        <v>2.9270000000000004E-2</v>
      </c>
      <c r="AC107" s="5">
        <f>Rebounds[[#This Row],[12+]]-Rebounds[[#This Row],[13+]]</f>
        <v>9.6600000000000002E-3</v>
      </c>
      <c r="AD107" s="5">
        <f>Rebounds[[#This Row],[13+]]-Rebounds[[#This Row],[14+]]</f>
        <v>2.3500000000000001E-3</v>
      </c>
    </row>
    <row r="108" spans="1:30" x14ac:dyDescent="0.25">
      <c r="A108" s="10">
        <v>22400723</v>
      </c>
      <c r="B108" s="13" t="s">
        <v>80</v>
      </c>
      <c r="C108" s="13" t="s">
        <v>97</v>
      </c>
      <c r="D108" s="11">
        <v>0.83333333333333337</v>
      </c>
      <c r="E108" s="6" t="str">
        <f>HYPERLINK("https://www.nba.com/stats/player/1630172/boxscores-traditional", "Patrick Williams")</f>
        <v>Patrick Williams</v>
      </c>
      <c r="F108">
        <v>6.8</v>
      </c>
      <c r="G108" s="4">
        <v>2.04</v>
      </c>
      <c r="H108" s="3">
        <v>0.96855999999999998</v>
      </c>
      <c r="I108" s="3">
        <v>0.91466000000000003</v>
      </c>
      <c r="J108" s="3">
        <v>0.81057000000000001</v>
      </c>
      <c r="K108" s="3">
        <v>0.65173000000000003</v>
      </c>
      <c r="L108" s="3">
        <v>0.46017000000000002</v>
      </c>
      <c r="M108" s="3">
        <v>0.27760000000000001</v>
      </c>
      <c r="N108" s="3">
        <v>0.14007</v>
      </c>
      <c r="O108" s="3">
        <v>5.8209999999999998E-2</v>
      </c>
      <c r="P108" s="3">
        <v>1.9699999999999999E-2</v>
      </c>
      <c r="Q108" s="3">
        <v>5.3899999999999998E-3</v>
      </c>
      <c r="R108" s="3">
        <v>1.1800000000000001E-3</v>
      </c>
      <c r="S108" s="3">
        <v>2.1000000000000001E-4</v>
      </c>
      <c r="T108" s="5">
        <f>Rebounds[[#This Row],[3+]]-Rebounds[[#This Row],[4+]]</f>
        <v>5.3899999999999948E-2</v>
      </c>
      <c r="U108" s="5">
        <f>Rebounds[[#This Row],[4+]]-Rebounds[[#This Row],[5+]]</f>
        <v>0.10409000000000002</v>
      </c>
      <c r="V108" s="5">
        <f>Rebounds[[#This Row],[5+]]-Rebounds[[#This Row],[6+]]</f>
        <v>0.15883999999999998</v>
      </c>
      <c r="W108" s="5">
        <f>Rebounds[[#This Row],[6+]]-Rebounds[[#This Row],[7+]]</f>
        <v>0.19156000000000001</v>
      </c>
      <c r="X108" s="5">
        <f>Rebounds[[#This Row],[7+]]-Rebounds[[#This Row],[8+]]</f>
        <v>0.18257000000000001</v>
      </c>
      <c r="Y108" s="5">
        <f>Rebounds[[#This Row],[8+]]-Rebounds[[#This Row],[9+]]</f>
        <v>0.13753000000000001</v>
      </c>
      <c r="Z108" s="5">
        <f>Rebounds[[#This Row],[9+]]-Rebounds[[#This Row],[10+]]</f>
        <v>8.1860000000000002E-2</v>
      </c>
      <c r="AA108" s="5">
        <f>Rebounds[[#This Row],[10+]]-Rebounds[[#This Row],[11+]]</f>
        <v>3.8510000000000003E-2</v>
      </c>
      <c r="AB108" s="5">
        <f>Rebounds[[#This Row],[11+]]-Rebounds[[#This Row],[12+]]</f>
        <v>1.431E-2</v>
      </c>
      <c r="AC108" s="5">
        <f>Rebounds[[#This Row],[12+]]-Rebounds[[#This Row],[13+]]</f>
        <v>4.2100000000000002E-3</v>
      </c>
      <c r="AD108" s="5">
        <f>Rebounds[[#This Row],[13+]]-Rebounds[[#This Row],[14+]]</f>
        <v>9.7000000000000005E-4</v>
      </c>
    </row>
    <row r="109" spans="1:30" x14ac:dyDescent="0.25">
      <c r="A109" s="10">
        <v>22400723</v>
      </c>
      <c r="B109" s="13" t="s">
        <v>80</v>
      </c>
      <c r="C109" s="13" t="s">
        <v>97</v>
      </c>
      <c r="D109" s="11">
        <v>0.83333333333333337</v>
      </c>
      <c r="E109" s="6" t="str">
        <f>HYPERLINK("https://www.nba.com/stats/player/1630581/boxscores-traditional", "Josh Giddey")</f>
        <v>Josh Giddey</v>
      </c>
      <c r="F109">
        <v>6.2</v>
      </c>
      <c r="G109" s="4">
        <v>2.6379999999999999</v>
      </c>
      <c r="H109" s="3">
        <v>0.88685999999999998</v>
      </c>
      <c r="I109" s="3">
        <v>0.79673000000000005</v>
      </c>
      <c r="J109" s="3">
        <v>0.67364000000000002</v>
      </c>
      <c r="K109" s="3">
        <v>0.53188000000000002</v>
      </c>
      <c r="L109" s="3">
        <v>0.38208999999999999</v>
      </c>
      <c r="M109" s="3">
        <v>0.24825</v>
      </c>
      <c r="N109" s="3">
        <v>0.14457</v>
      </c>
      <c r="O109" s="3">
        <v>7.4929999999999997E-2</v>
      </c>
      <c r="P109" s="3">
        <v>3.4380000000000001E-2</v>
      </c>
      <c r="Q109" s="3">
        <v>1.3899999999999999E-2</v>
      </c>
      <c r="R109" s="3">
        <v>4.9399999999999999E-3</v>
      </c>
      <c r="S109" s="3">
        <v>1.5399999999999999E-3</v>
      </c>
      <c r="T109" s="5">
        <f>Rebounds[[#This Row],[3+]]-Rebounds[[#This Row],[4+]]</f>
        <v>9.0129999999999932E-2</v>
      </c>
      <c r="U109" s="5">
        <f>Rebounds[[#This Row],[4+]]-Rebounds[[#This Row],[5+]]</f>
        <v>0.12309000000000003</v>
      </c>
      <c r="V109" s="5">
        <f>Rebounds[[#This Row],[5+]]-Rebounds[[#This Row],[6+]]</f>
        <v>0.14176</v>
      </c>
      <c r="W109" s="5">
        <f>Rebounds[[#This Row],[6+]]-Rebounds[[#This Row],[7+]]</f>
        <v>0.14979000000000003</v>
      </c>
      <c r="X109" s="5">
        <f>Rebounds[[#This Row],[7+]]-Rebounds[[#This Row],[8+]]</f>
        <v>0.13383999999999999</v>
      </c>
      <c r="Y109" s="5">
        <f>Rebounds[[#This Row],[8+]]-Rebounds[[#This Row],[9+]]</f>
        <v>0.10367999999999999</v>
      </c>
      <c r="Z109" s="5">
        <f>Rebounds[[#This Row],[9+]]-Rebounds[[#This Row],[10+]]</f>
        <v>6.9640000000000007E-2</v>
      </c>
      <c r="AA109" s="5">
        <f>Rebounds[[#This Row],[10+]]-Rebounds[[#This Row],[11+]]</f>
        <v>4.0549999999999996E-2</v>
      </c>
      <c r="AB109" s="5">
        <f>Rebounds[[#This Row],[11+]]-Rebounds[[#This Row],[12+]]</f>
        <v>2.0480000000000002E-2</v>
      </c>
      <c r="AC109" s="5">
        <f>Rebounds[[#This Row],[12+]]-Rebounds[[#This Row],[13+]]</f>
        <v>8.9599999999999992E-3</v>
      </c>
      <c r="AD109" s="5">
        <f>Rebounds[[#This Row],[13+]]-Rebounds[[#This Row],[14+]]</f>
        <v>3.4000000000000002E-3</v>
      </c>
    </row>
    <row r="110" spans="1:30" x14ac:dyDescent="0.25">
      <c r="A110" s="10">
        <v>22400723</v>
      </c>
      <c r="B110" s="13" t="s">
        <v>80</v>
      </c>
      <c r="C110" s="13" t="s">
        <v>97</v>
      </c>
      <c r="D110" s="11">
        <v>0.83333333333333337</v>
      </c>
      <c r="E110" s="6" t="str">
        <f>HYPERLINK("https://www.nba.com/stats/player/1628366/boxscores-traditional", "Lonzo Ball")</f>
        <v>Lonzo Ball</v>
      </c>
      <c r="F110">
        <v>3.8</v>
      </c>
      <c r="G110" s="4">
        <v>0.748</v>
      </c>
      <c r="H110" s="3">
        <v>0.85768999999999995</v>
      </c>
      <c r="I110" s="3">
        <v>0.39357999999999999</v>
      </c>
      <c r="J110" s="3">
        <v>5.4800000000000001E-2</v>
      </c>
      <c r="K110" s="3">
        <v>1.64E-3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5">
        <f>Rebounds[[#This Row],[3+]]-Rebounds[[#This Row],[4+]]</f>
        <v>0.46410999999999997</v>
      </c>
      <c r="U110" s="5">
        <f>Rebounds[[#This Row],[4+]]-Rebounds[[#This Row],[5+]]</f>
        <v>0.33877999999999997</v>
      </c>
      <c r="V110" s="5">
        <f>Rebounds[[#This Row],[5+]]-Rebounds[[#This Row],[6+]]</f>
        <v>5.3159999999999999E-2</v>
      </c>
      <c r="W110" s="5">
        <f>Rebounds[[#This Row],[6+]]-Rebounds[[#This Row],[7+]]</f>
        <v>1.64E-3</v>
      </c>
      <c r="X110" s="5">
        <f>Rebounds[[#This Row],[7+]]-Rebounds[[#This Row],[8+]]</f>
        <v>0</v>
      </c>
      <c r="Y110" s="5">
        <f>Rebounds[[#This Row],[8+]]-Rebounds[[#This Row],[9+]]</f>
        <v>0</v>
      </c>
      <c r="Z110" s="5">
        <f>Rebounds[[#This Row],[9+]]-Rebounds[[#This Row],[10+]]</f>
        <v>0</v>
      </c>
      <c r="AA110" s="5">
        <f>Rebounds[[#This Row],[10+]]-Rebounds[[#This Row],[11+]]</f>
        <v>0</v>
      </c>
      <c r="AB110" s="5">
        <f>Rebounds[[#This Row],[11+]]-Rebounds[[#This Row],[12+]]</f>
        <v>0</v>
      </c>
      <c r="AC110" s="5">
        <f>Rebounds[[#This Row],[12+]]-Rebounds[[#This Row],[13+]]</f>
        <v>0</v>
      </c>
      <c r="AD110" s="5">
        <f>Rebounds[[#This Row],[13+]]-Rebounds[[#This Row],[14+]]</f>
        <v>0</v>
      </c>
    </row>
    <row r="111" spans="1:30" x14ac:dyDescent="0.25">
      <c r="A111" s="10">
        <v>22400723</v>
      </c>
      <c r="B111" s="13" t="s">
        <v>80</v>
      </c>
      <c r="C111" s="13" t="s">
        <v>97</v>
      </c>
      <c r="D111" s="11">
        <v>0.83333333333333337</v>
      </c>
      <c r="E111" s="6" t="str">
        <f>HYPERLINK("https://www.nba.com/stats/player/203897/boxscores-traditional", "Zach LaVine")</f>
        <v>Zach LaVine</v>
      </c>
      <c r="F111">
        <v>4.2</v>
      </c>
      <c r="G111" s="4">
        <v>1.9390000000000001</v>
      </c>
      <c r="H111" s="3">
        <v>0.73236999999999997</v>
      </c>
      <c r="I111" s="3">
        <v>0.53983000000000003</v>
      </c>
      <c r="J111" s="3">
        <v>0.34089999999999998</v>
      </c>
      <c r="K111" s="3">
        <v>0.17619000000000001</v>
      </c>
      <c r="L111" s="3">
        <v>7.4929999999999997E-2</v>
      </c>
      <c r="M111" s="3">
        <v>2.5000000000000001E-2</v>
      </c>
      <c r="N111" s="3">
        <v>6.5700000000000003E-3</v>
      </c>
      <c r="O111" s="3">
        <v>1.39E-3</v>
      </c>
      <c r="P111" s="3">
        <v>2.2000000000000001E-4</v>
      </c>
      <c r="Q111" s="3">
        <v>0</v>
      </c>
      <c r="R111" s="3">
        <v>0</v>
      </c>
      <c r="S111" s="3">
        <v>0</v>
      </c>
      <c r="T111" s="5">
        <f>Rebounds[[#This Row],[3+]]-Rebounds[[#This Row],[4+]]</f>
        <v>0.19253999999999993</v>
      </c>
      <c r="U111" s="5">
        <f>Rebounds[[#This Row],[4+]]-Rebounds[[#This Row],[5+]]</f>
        <v>0.19893000000000005</v>
      </c>
      <c r="V111" s="5">
        <f>Rebounds[[#This Row],[5+]]-Rebounds[[#This Row],[6+]]</f>
        <v>0.16470999999999997</v>
      </c>
      <c r="W111" s="5">
        <f>Rebounds[[#This Row],[6+]]-Rebounds[[#This Row],[7+]]</f>
        <v>0.10126000000000002</v>
      </c>
      <c r="X111" s="5">
        <f>Rebounds[[#This Row],[7+]]-Rebounds[[#This Row],[8+]]</f>
        <v>4.9929999999999995E-2</v>
      </c>
      <c r="Y111" s="5">
        <f>Rebounds[[#This Row],[8+]]-Rebounds[[#This Row],[9+]]</f>
        <v>1.8430000000000002E-2</v>
      </c>
      <c r="Z111" s="5">
        <f>Rebounds[[#This Row],[9+]]-Rebounds[[#This Row],[10+]]</f>
        <v>5.1800000000000006E-3</v>
      </c>
      <c r="AA111" s="5">
        <f>Rebounds[[#This Row],[10+]]-Rebounds[[#This Row],[11+]]</f>
        <v>1.17E-3</v>
      </c>
      <c r="AB111" s="5">
        <f>Rebounds[[#This Row],[11+]]-Rebounds[[#This Row],[12+]]</f>
        <v>2.2000000000000001E-4</v>
      </c>
      <c r="AC111" s="5">
        <f>Rebounds[[#This Row],[12+]]-Rebounds[[#This Row],[13+]]</f>
        <v>0</v>
      </c>
      <c r="AD111" s="5">
        <f>Rebounds[[#This Row],[13+]]-Rebounds[[#This Row],[14+]]</f>
        <v>0</v>
      </c>
    </row>
    <row r="112" spans="1:30" x14ac:dyDescent="0.25">
      <c r="A112" s="10">
        <v>22400723</v>
      </c>
      <c r="B112" s="13" t="s">
        <v>80</v>
      </c>
      <c r="C112" s="13" t="s">
        <v>97</v>
      </c>
      <c r="D112" s="11">
        <v>0.83333333333333337</v>
      </c>
      <c r="E112" s="6" t="str">
        <f>HYPERLINK("https://www.nba.com/stats/player/1641824/boxscores-traditional", "Matas Buzelis")</f>
        <v>Matas Buzelis</v>
      </c>
      <c r="F112">
        <v>4</v>
      </c>
      <c r="G112" s="4">
        <v>1.673</v>
      </c>
      <c r="H112" s="3">
        <v>0.72575000000000001</v>
      </c>
      <c r="I112" s="3">
        <v>0.5</v>
      </c>
      <c r="J112" s="3">
        <v>0.27424999999999999</v>
      </c>
      <c r="K112" s="3">
        <v>0.11507000000000001</v>
      </c>
      <c r="L112" s="3">
        <v>3.6729999999999999E-2</v>
      </c>
      <c r="M112" s="3">
        <v>8.4200000000000004E-3</v>
      </c>
      <c r="N112" s="3">
        <v>1.39E-3</v>
      </c>
      <c r="O112" s="3">
        <v>1.7000000000000001E-4</v>
      </c>
      <c r="P112" s="3">
        <v>0</v>
      </c>
      <c r="Q112" s="3">
        <v>0</v>
      </c>
      <c r="R112" s="3">
        <v>0</v>
      </c>
      <c r="S112" s="3">
        <v>0</v>
      </c>
      <c r="T112" s="5">
        <f>Rebounds[[#This Row],[3+]]-Rebounds[[#This Row],[4+]]</f>
        <v>0.22575000000000001</v>
      </c>
      <c r="U112" s="5">
        <f>Rebounds[[#This Row],[4+]]-Rebounds[[#This Row],[5+]]</f>
        <v>0.22575000000000001</v>
      </c>
      <c r="V112" s="5">
        <f>Rebounds[[#This Row],[5+]]-Rebounds[[#This Row],[6+]]</f>
        <v>0.15917999999999999</v>
      </c>
      <c r="W112" s="5">
        <f>Rebounds[[#This Row],[6+]]-Rebounds[[#This Row],[7+]]</f>
        <v>7.8340000000000007E-2</v>
      </c>
      <c r="X112" s="5">
        <f>Rebounds[[#This Row],[7+]]-Rebounds[[#This Row],[8+]]</f>
        <v>2.8309999999999998E-2</v>
      </c>
      <c r="Y112" s="5">
        <f>Rebounds[[#This Row],[8+]]-Rebounds[[#This Row],[9+]]</f>
        <v>7.0300000000000007E-3</v>
      </c>
      <c r="Z112" s="5">
        <f>Rebounds[[#This Row],[9+]]-Rebounds[[#This Row],[10+]]</f>
        <v>1.2199999999999999E-3</v>
      </c>
      <c r="AA112" s="5">
        <f>Rebounds[[#This Row],[10+]]-Rebounds[[#This Row],[11+]]</f>
        <v>1.7000000000000001E-4</v>
      </c>
      <c r="AB112" s="5">
        <f>Rebounds[[#This Row],[11+]]-Rebounds[[#This Row],[12+]]</f>
        <v>0</v>
      </c>
      <c r="AC112" s="5">
        <f>Rebounds[[#This Row],[12+]]-Rebounds[[#This Row],[13+]]</f>
        <v>0</v>
      </c>
      <c r="AD112" s="5">
        <f>Rebounds[[#This Row],[13+]]-Rebounds[[#This Row],[14+]]</f>
        <v>0</v>
      </c>
    </row>
    <row r="113" spans="1:30" x14ac:dyDescent="0.25">
      <c r="A113" s="10">
        <v>22400723</v>
      </c>
      <c r="B113" s="13" t="s">
        <v>80</v>
      </c>
      <c r="C113" s="13" t="s">
        <v>97</v>
      </c>
      <c r="D113" s="11">
        <v>0.83333333333333337</v>
      </c>
      <c r="E113" s="6" t="str">
        <f>HYPERLINK("https://www.nba.com/stats/player/1630245/boxscores-traditional", "Ayo Dosunmu")</f>
        <v>Ayo Dosunmu</v>
      </c>
      <c r="F113">
        <v>3</v>
      </c>
      <c r="G113" s="4">
        <v>0.89400000000000002</v>
      </c>
      <c r="H113" s="3">
        <v>0.5</v>
      </c>
      <c r="I113" s="3">
        <v>0.13136</v>
      </c>
      <c r="J113" s="3">
        <v>1.255E-2</v>
      </c>
      <c r="K113" s="3">
        <v>3.8999999999999999E-4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5">
        <f>Rebounds[[#This Row],[3+]]-Rebounds[[#This Row],[4+]]</f>
        <v>0.36863999999999997</v>
      </c>
      <c r="U113" s="5">
        <f>Rebounds[[#This Row],[4+]]-Rebounds[[#This Row],[5+]]</f>
        <v>0.11881</v>
      </c>
      <c r="V113" s="5">
        <f>Rebounds[[#This Row],[5+]]-Rebounds[[#This Row],[6+]]</f>
        <v>1.2160000000000001E-2</v>
      </c>
      <c r="W113" s="5">
        <f>Rebounds[[#This Row],[6+]]-Rebounds[[#This Row],[7+]]</f>
        <v>3.8999999999999999E-4</v>
      </c>
      <c r="X113" s="5">
        <f>Rebounds[[#This Row],[7+]]-Rebounds[[#This Row],[8+]]</f>
        <v>0</v>
      </c>
      <c r="Y113" s="5">
        <f>Rebounds[[#This Row],[8+]]-Rebounds[[#This Row],[9+]]</f>
        <v>0</v>
      </c>
      <c r="Z113" s="5">
        <f>Rebounds[[#This Row],[9+]]-Rebounds[[#This Row],[10+]]</f>
        <v>0</v>
      </c>
      <c r="AA113" s="5">
        <f>Rebounds[[#This Row],[10+]]-Rebounds[[#This Row],[11+]]</f>
        <v>0</v>
      </c>
      <c r="AB113" s="5">
        <f>Rebounds[[#This Row],[11+]]-Rebounds[[#This Row],[12+]]</f>
        <v>0</v>
      </c>
      <c r="AC113" s="5">
        <f>Rebounds[[#This Row],[12+]]-Rebounds[[#This Row],[13+]]</f>
        <v>0</v>
      </c>
      <c r="AD113" s="5">
        <f>Rebounds[[#This Row],[13+]]-Rebounds[[#This Row],[14+]]</f>
        <v>0</v>
      </c>
    </row>
    <row r="114" spans="1:30" x14ac:dyDescent="0.25">
      <c r="A114" s="10">
        <v>22400723</v>
      </c>
      <c r="B114" s="13" t="s">
        <v>80</v>
      </c>
      <c r="C114" s="13" t="s">
        <v>97</v>
      </c>
      <c r="D114" s="11">
        <v>0.83333333333333337</v>
      </c>
      <c r="E114" s="6" t="str">
        <f>HYPERLINK("https://www.nba.com/stats/player/1629632/boxscores-traditional", "Coby White")</f>
        <v>Coby White</v>
      </c>
      <c r="F114">
        <v>3</v>
      </c>
      <c r="G114" s="4">
        <v>0.63200000000000001</v>
      </c>
      <c r="H114" s="3">
        <v>0.5</v>
      </c>
      <c r="I114" s="3">
        <v>5.7049999999999997E-2</v>
      </c>
      <c r="J114" s="3">
        <v>7.9000000000000001E-4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5">
        <f>Rebounds[[#This Row],[3+]]-Rebounds[[#This Row],[4+]]</f>
        <v>0.44295000000000001</v>
      </c>
      <c r="U114" s="5">
        <f>Rebounds[[#This Row],[4+]]-Rebounds[[#This Row],[5+]]</f>
        <v>5.6259999999999998E-2</v>
      </c>
      <c r="V114" s="5">
        <f>Rebounds[[#This Row],[5+]]-Rebounds[[#This Row],[6+]]</f>
        <v>7.9000000000000001E-4</v>
      </c>
      <c r="W114" s="5">
        <f>Rebounds[[#This Row],[6+]]-Rebounds[[#This Row],[7+]]</f>
        <v>0</v>
      </c>
      <c r="X114" s="5">
        <f>Rebounds[[#This Row],[7+]]-Rebounds[[#This Row],[8+]]</f>
        <v>0</v>
      </c>
      <c r="Y114" s="5">
        <f>Rebounds[[#This Row],[8+]]-Rebounds[[#This Row],[9+]]</f>
        <v>0</v>
      </c>
      <c r="Z114" s="5">
        <f>Rebounds[[#This Row],[9+]]-Rebounds[[#This Row],[10+]]</f>
        <v>0</v>
      </c>
      <c r="AA114" s="5">
        <f>Rebounds[[#This Row],[10+]]-Rebounds[[#This Row],[11+]]</f>
        <v>0</v>
      </c>
      <c r="AB114" s="5">
        <f>Rebounds[[#This Row],[11+]]-Rebounds[[#This Row],[12+]]</f>
        <v>0</v>
      </c>
      <c r="AC114" s="5">
        <f>Rebounds[[#This Row],[12+]]-Rebounds[[#This Row],[13+]]</f>
        <v>0</v>
      </c>
      <c r="AD114" s="5">
        <f>Rebounds[[#This Row],[13+]]-Rebounds[[#This Row],[14+]]</f>
        <v>0</v>
      </c>
    </row>
    <row r="115" spans="1:30" x14ac:dyDescent="0.25">
      <c r="A115" s="10">
        <v>22400723</v>
      </c>
      <c r="B115" s="13" t="s">
        <v>97</v>
      </c>
      <c r="C115" s="13" t="s">
        <v>80</v>
      </c>
      <c r="D115" s="11">
        <v>0.83333333333333337</v>
      </c>
      <c r="E115" s="6" t="str">
        <f>HYPERLINK("https://www.nba.com/stats/player/1630162/boxscores-traditional", "Anthony Edwards")</f>
        <v>Anthony Edwards</v>
      </c>
      <c r="F115">
        <v>5.8</v>
      </c>
      <c r="G115" s="4">
        <v>0.748</v>
      </c>
      <c r="H115" s="3">
        <v>0.99990999999999997</v>
      </c>
      <c r="I115" s="3">
        <v>0.99202000000000001</v>
      </c>
      <c r="J115" s="3">
        <v>0.85768999999999995</v>
      </c>
      <c r="K115" s="3">
        <v>0.39357999999999999</v>
      </c>
      <c r="L115" s="3">
        <v>5.4800000000000001E-2</v>
      </c>
      <c r="M115" s="3">
        <v>1.64E-3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5">
        <f>Rebounds[[#This Row],[3+]]-Rebounds[[#This Row],[4+]]</f>
        <v>7.8899999999999526E-3</v>
      </c>
      <c r="U115" s="5">
        <f>Rebounds[[#This Row],[4+]]-Rebounds[[#This Row],[5+]]</f>
        <v>0.13433000000000006</v>
      </c>
      <c r="V115" s="5">
        <f>Rebounds[[#This Row],[5+]]-Rebounds[[#This Row],[6+]]</f>
        <v>0.46410999999999997</v>
      </c>
      <c r="W115" s="5">
        <f>Rebounds[[#This Row],[6+]]-Rebounds[[#This Row],[7+]]</f>
        <v>0.33877999999999997</v>
      </c>
      <c r="X115" s="5">
        <f>Rebounds[[#This Row],[7+]]-Rebounds[[#This Row],[8+]]</f>
        <v>5.3159999999999999E-2</v>
      </c>
      <c r="Y115" s="5">
        <f>Rebounds[[#This Row],[8+]]-Rebounds[[#This Row],[9+]]</f>
        <v>1.64E-3</v>
      </c>
      <c r="Z115" s="5">
        <f>Rebounds[[#This Row],[9+]]-Rebounds[[#This Row],[10+]]</f>
        <v>0</v>
      </c>
      <c r="AA115" s="5">
        <f>Rebounds[[#This Row],[10+]]-Rebounds[[#This Row],[11+]]</f>
        <v>0</v>
      </c>
      <c r="AB115" s="5">
        <f>Rebounds[[#This Row],[11+]]-Rebounds[[#This Row],[12+]]</f>
        <v>0</v>
      </c>
      <c r="AC115" s="5">
        <f>Rebounds[[#This Row],[12+]]-Rebounds[[#This Row],[13+]]</f>
        <v>0</v>
      </c>
      <c r="AD115" s="5">
        <f>Rebounds[[#This Row],[13+]]-Rebounds[[#This Row],[14+]]</f>
        <v>0</v>
      </c>
    </row>
    <row r="116" spans="1:30" x14ac:dyDescent="0.25">
      <c r="A116" s="10">
        <v>22400723</v>
      </c>
      <c r="B116" s="13" t="s">
        <v>97</v>
      </c>
      <c r="C116" s="13" t="s">
        <v>80</v>
      </c>
      <c r="D116" s="11">
        <v>0.83333333333333337</v>
      </c>
      <c r="E116" s="6" t="str">
        <f>HYPERLINK("https://www.nba.com/stats/player/203944/boxscores-traditional", "Julius Randle")</f>
        <v>Julius Randle</v>
      </c>
      <c r="F116">
        <v>9.1999999999999993</v>
      </c>
      <c r="G116" s="4">
        <v>2.9260000000000002</v>
      </c>
      <c r="H116" s="3">
        <v>0.98299999999999998</v>
      </c>
      <c r="I116" s="3">
        <v>0.96245999999999998</v>
      </c>
      <c r="J116" s="3">
        <v>0.92506999999999995</v>
      </c>
      <c r="K116" s="3">
        <v>0.86214000000000002</v>
      </c>
      <c r="L116" s="3">
        <v>0.77337</v>
      </c>
      <c r="M116" s="3">
        <v>0.65910000000000002</v>
      </c>
      <c r="N116" s="3">
        <v>0.52790000000000004</v>
      </c>
      <c r="O116" s="3">
        <v>0.39357999999999999</v>
      </c>
      <c r="P116" s="3">
        <v>0.26762999999999998</v>
      </c>
      <c r="Q116" s="3">
        <v>0.16853000000000001</v>
      </c>
      <c r="R116" s="3">
        <v>9.6799999999999997E-2</v>
      </c>
      <c r="S116" s="3">
        <v>5.0500000000000003E-2</v>
      </c>
      <c r="T116" s="5">
        <f>Rebounds[[#This Row],[3+]]-Rebounds[[#This Row],[4+]]</f>
        <v>2.0540000000000003E-2</v>
      </c>
      <c r="U116" s="5">
        <f>Rebounds[[#This Row],[4+]]-Rebounds[[#This Row],[5+]]</f>
        <v>3.7390000000000034E-2</v>
      </c>
      <c r="V116" s="5">
        <f>Rebounds[[#This Row],[5+]]-Rebounds[[#This Row],[6+]]</f>
        <v>6.292999999999993E-2</v>
      </c>
      <c r="W116" s="5">
        <f>Rebounds[[#This Row],[6+]]-Rebounds[[#This Row],[7+]]</f>
        <v>8.8770000000000016E-2</v>
      </c>
      <c r="X116" s="5">
        <f>Rebounds[[#This Row],[7+]]-Rebounds[[#This Row],[8+]]</f>
        <v>0.11426999999999998</v>
      </c>
      <c r="Y116" s="5">
        <f>Rebounds[[#This Row],[8+]]-Rebounds[[#This Row],[9+]]</f>
        <v>0.13119999999999998</v>
      </c>
      <c r="Z116" s="5">
        <f>Rebounds[[#This Row],[9+]]-Rebounds[[#This Row],[10+]]</f>
        <v>0.13432000000000005</v>
      </c>
      <c r="AA116" s="5">
        <f>Rebounds[[#This Row],[10+]]-Rebounds[[#This Row],[11+]]</f>
        <v>0.12595000000000001</v>
      </c>
      <c r="AB116" s="5">
        <f>Rebounds[[#This Row],[11+]]-Rebounds[[#This Row],[12+]]</f>
        <v>9.9099999999999966E-2</v>
      </c>
      <c r="AC116" s="5">
        <f>Rebounds[[#This Row],[12+]]-Rebounds[[#This Row],[13+]]</f>
        <v>7.1730000000000016E-2</v>
      </c>
      <c r="AD116" s="5">
        <f>Rebounds[[#This Row],[13+]]-Rebounds[[#This Row],[14+]]</f>
        <v>4.6299999999999994E-2</v>
      </c>
    </row>
    <row r="117" spans="1:30" x14ac:dyDescent="0.25">
      <c r="A117" s="10">
        <v>22400723</v>
      </c>
      <c r="B117" s="13" t="s">
        <v>97</v>
      </c>
      <c r="C117" s="13" t="s">
        <v>80</v>
      </c>
      <c r="D117" s="11">
        <v>0.83333333333333337</v>
      </c>
      <c r="E117" s="6" t="str">
        <f>HYPERLINK("https://www.nba.com/stats/player/203497/boxscores-traditional", "Rudy Gobert")</f>
        <v>Rudy Gobert</v>
      </c>
      <c r="F117">
        <v>10.6</v>
      </c>
      <c r="G117" s="4">
        <v>3.7199999999999998</v>
      </c>
      <c r="H117" s="3">
        <v>0.97931999999999997</v>
      </c>
      <c r="I117" s="3">
        <v>0.96164000000000005</v>
      </c>
      <c r="J117" s="3">
        <v>0.93447999999999998</v>
      </c>
      <c r="K117" s="3">
        <v>0.89251000000000003</v>
      </c>
      <c r="L117" s="3">
        <v>0.83398000000000005</v>
      </c>
      <c r="M117" s="3">
        <v>0.75804000000000005</v>
      </c>
      <c r="N117" s="3">
        <v>0.66639999999999999</v>
      </c>
      <c r="O117" s="3">
        <v>0.56355999999999995</v>
      </c>
      <c r="P117" s="3">
        <v>0.45619999999999999</v>
      </c>
      <c r="Q117" s="3">
        <v>0.35197000000000001</v>
      </c>
      <c r="R117" s="3">
        <v>0.25785000000000002</v>
      </c>
      <c r="S117" s="3">
        <v>0.18140999999999999</v>
      </c>
      <c r="T117" s="5">
        <f>Rebounds[[#This Row],[3+]]-Rebounds[[#This Row],[4+]]</f>
        <v>1.7679999999999918E-2</v>
      </c>
      <c r="U117" s="5">
        <f>Rebounds[[#This Row],[4+]]-Rebounds[[#This Row],[5+]]</f>
        <v>2.7160000000000073E-2</v>
      </c>
      <c r="V117" s="5">
        <f>Rebounds[[#This Row],[5+]]-Rebounds[[#This Row],[6+]]</f>
        <v>4.1969999999999952E-2</v>
      </c>
      <c r="W117" s="5">
        <f>Rebounds[[#This Row],[6+]]-Rebounds[[#This Row],[7+]]</f>
        <v>5.8529999999999971E-2</v>
      </c>
      <c r="X117" s="5">
        <f>Rebounds[[#This Row],[7+]]-Rebounds[[#This Row],[8+]]</f>
        <v>7.5940000000000007E-2</v>
      </c>
      <c r="Y117" s="5">
        <f>Rebounds[[#This Row],[8+]]-Rebounds[[#This Row],[9+]]</f>
        <v>9.1640000000000055E-2</v>
      </c>
      <c r="Z117" s="5">
        <f>Rebounds[[#This Row],[9+]]-Rebounds[[#This Row],[10+]]</f>
        <v>0.10284000000000004</v>
      </c>
      <c r="AA117" s="5">
        <f>Rebounds[[#This Row],[10+]]-Rebounds[[#This Row],[11+]]</f>
        <v>0.10735999999999996</v>
      </c>
      <c r="AB117" s="5">
        <f>Rebounds[[#This Row],[11+]]-Rebounds[[#This Row],[12+]]</f>
        <v>0.10422999999999999</v>
      </c>
      <c r="AC117" s="5">
        <f>Rebounds[[#This Row],[12+]]-Rebounds[[#This Row],[13+]]</f>
        <v>9.4119999999999981E-2</v>
      </c>
      <c r="AD117" s="5">
        <f>Rebounds[[#This Row],[13+]]-Rebounds[[#This Row],[14+]]</f>
        <v>7.6440000000000036E-2</v>
      </c>
    </row>
    <row r="118" spans="1:30" x14ac:dyDescent="0.25">
      <c r="A118" s="10">
        <v>22400723</v>
      </c>
      <c r="B118" s="13" t="s">
        <v>97</v>
      </c>
      <c r="C118" s="13" t="s">
        <v>80</v>
      </c>
      <c r="D118" s="11">
        <v>0.83333333333333337</v>
      </c>
      <c r="E118" s="6" t="str">
        <f>HYPERLINK("https://www.nba.com/stats/player/1630183/boxscores-traditional", "Jaden McDaniels")</f>
        <v>Jaden McDaniels</v>
      </c>
      <c r="F118">
        <v>7.4</v>
      </c>
      <c r="G118" s="4">
        <v>2.653</v>
      </c>
      <c r="H118" s="3">
        <v>0.95154000000000005</v>
      </c>
      <c r="I118" s="3">
        <v>0.89973000000000003</v>
      </c>
      <c r="J118" s="3">
        <v>0.81594</v>
      </c>
      <c r="K118" s="3">
        <v>0.70194000000000001</v>
      </c>
      <c r="L118" s="3">
        <v>0.55962000000000001</v>
      </c>
      <c r="M118" s="3">
        <v>0.40905000000000002</v>
      </c>
      <c r="N118" s="3">
        <v>0.27424999999999999</v>
      </c>
      <c r="O118" s="3">
        <v>0.16353999999999999</v>
      </c>
      <c r="P118" s="3">
        <v>8.6910000000000001E-2</v>
      </c>
      <c r="Q118" s="3">
        <v>4.1820000000000003E-2</v>
      </c>
      <c r="R118" s="3">
        <v>1.7430000000000001E-2</v>
      </c>
      <c r="S118" s="3">
        <v>6.3899999999999998E-3</v>
      </c>
      <c r="T118" s="5">
        <f>Rebounds[[#This Row],[3+]]-Rebounds[[#This Row],[4+]]</f>
        <v>5.1810000000000023E-2</v>
      </c>
      <c r="U118" s="5">
        <f>Rebounds[[#This Row],[4+]]-Rebounds[[#This Row],[5+]]</f>
        <v>8.3790000000000031E-2</v>
      </c>
      <c r="V118" s="5">
        <f>Rebounds[[#This Row],[5+]]-Rebounds[[#This Row],[6+]]</f>
        <v>0.11399999999999999</v>
      </c>
      <c r="W118" s="5">
        <f>Rebounds[[#This Row],[6+]]-Rebounds[[#This Row],[7+]]</f>
        <v>0.14232</v>
      </c>
      <c r="X118" s="5">
        <f>Rebounds[[#This Row],[7+]]-Rebounds[[#This Row],[8+]]</f>
        <v>0.15056999999999998</v>
      </c>
      <c r="Y118" s="5">
        <f>Rebounds[[#This Row],[8+]]-Rebounds[[#This Row],[9+]]</f>
        <v>0.13480000000000003</v>
      </c>
      <c r="Z118" s="5">
        <f>Rebounds[[#This Row],[9+]]-Rebounds[[#This Row],[10+]]</f>
        <v>0.11071</v>
      </c>
      <c r="AA118" s="5">
        <f>Rebounds[[#This Row],[10+]]-Rebounds[[#This Row],[11+]]</f>
        <v>7.662999999999999E-2</v>
      </c>
      <c r="AB118" s="5">
        <f>Rebounds[[#This Row],[11+]]-Rebounds[[#This Row],[12+]]</f>
        <v>4.5089999999999998E-2</v>
      </c>
      <c r="AC118" s="5">
        <f>Rebounds[[#This Row],[12+]]-Rebounds[[#This Row],[13+]]</f>
        <v>2.4390000000000002E-2</v>
      </c>
      <c r="AD118" s="5">
        <f>Rebounds[[#This Row],[13+]]-Rebounds[[#This Row],[14+]]</f>
        <v>1.1040000000000001E-2</v>
      </c>
    </row>
    <row r="119" spans="1:30" x14ac:dyDescent="0.25">
      <c r="A119" s="10">
        <v>22400723</v>
      </c>
      <c r="B119" s="13" t="s">
        <v>97</v>
      </c>
      <c r="C119" s="13" t="s">
        <v>80</v>
      </c>
      <c r="D119" s="11">
        <v>0.83333333333333337</v>
      </c>
      <c r="E119" s="6" t="str">
        <f>HYPERLINK("https://www.nba.com/stats/player/1629675/boxscores-traditional", "Naz Reid")</f>
        <v>Naz Reid</v>
      </c>
      <c r="F119">
        <v>4.2</v>
      </c>
      <c r="G119" s="4">
        <v>1.1659999999999999</v>
      </c>
      <c r="H119" s="3">
        <v>0.84848999999999997</v>
      </c>
      <c r="I119" s="3">
        <v>0.56749000000000005</v>
      </c>
      <c r="J119" s="3">
        <v>0.24510000000000001</v>
      </c>
      <c r="K119" s="3">
        <v>6.1780000000000002E-2</v>
      </c>
      <c r="L119" s="3">
        <v>8.2000000000000007E-3</v>
      </c>
      <c r="M119" s="3">
        <v>5.5999999999999995E-4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5">
        <f>Rebounds[[#This Row],[3+]]-Rebounds[[#This Row],[4+]]</f>
        <v>0.28099999999999992</v>
      </c>
      <c r="U119" s="5">
        <f>Rebounds[[#This Row],[4+]]-Rebounds[[#This Row],[5+]]</f>
        <v>0.32239000000000007</v>
      </c>
      <c r="V119" s="5">
        <f>Rebounds[[#This Row],[5+]]-Rebounds[[#This Row],[6+]]</f>
        <v>0.18332000000000001</v>
      </c>
      <c r="W119" s="5">
        <f>Rebounds[[#This Row],[6+]]-Rebounds[[#This Row],[7+]]</f>
        <v>5.3580000000000003E-2</v>
      </c>
      <c r="X119" s="5">
        <f>Rebounds[[#This Row],[7+]]-Rebounds[[#This Row],[8+]]</f>
        <v>7.640000000000001E-3</v>
      </c>
      <c r="Y119" s="5">
        <f>Rebounds[[#This Row],[8+]]-Rebounds[[#This Row],[9+]]</f>
        <v>5.5999999999999995E-4</v>
      </c>
      <c r="Z119" s="5">
        <f>Rebounds[[#This Row],[9+]]-Rebounds[[#This Row],[10+]]</f>
        <v>0</v>
      </c>
      <c r="AA119" s="5">
        <f>Rebounds[[#This Row],[10+]]-Rebounds[[#This Row],[11+]]</f>
        <v>0</v>
      </c>
      <c r="AB119" s="5">
        <f>Rebounds[[#This Row],[11+]]-Rebounds[[#This Row],[12+]]</f>
        <v>0</v>
      </c>
      <c r="AC119" s="5">
        <f>Rebounds[[#This Row],[12+]]-Rebounds[[#This Row],[13+]]</f>
        <v>0</v>
      </c>
      <c r="AD119" s="5">
        <f>Rebounds[[#This Row],[13+]]-Rebounds[[#This Row],[14+]]</f>
        <v>0</v>
      </c>
    </row>
    <row r="120" spans="1:30" x14ac:dyDescent="0.25">
      <c r="A120" s="10">
        <v>22400723</v>
      </c>
      <c r="B120" s="13" t="s">
        <v>97</v>
      </c>
      <c r="C120" s="13" t="s">
        <v>80</v>
      </c>
      <c r="D120" s="11">
        <v>0.83333333333333337</v>
      </c>
      <c r="E120" s="6" t="str">
        <f>HYPERLINK("https://www.nba.com/stats/player/1628978/boxscores-traditional", "Donte DiVincenzo")</f>
        <v>Donte DiVincenzo</v>
      </c>
      <c r="F120">
        <v>4.5999999999999996</v>
      </c>
      <c r="G120" s="4">
        <v>3.0720000000000001</v>
      </c>
      <c r="H120" s="3">
        <v>0.69847000000000004</v>
      </c>
      <c r="I120" s="3">
        <v>0.57926</v>
      </c>
      <c r="J120" s="3">
        <v>0.44828000000000001</v>
      </c>
      <c r="K120" s="3">
        <v>0.32275999999999999</v>
      </c>
      <c r="L120" s="3">
        <v>0.2177</v>
      </c>
      <c r="M120" s="3">
        <v>0.13350000000000001</v>
      </c>
      <c r="N120" s="3">
        <v>7.6359999999999997E-2</v>
      </c>
      <c r="O120" s="3">
        <v>3.9199999999999999E-2</v>
      </c>
      <c r="P120" s="3">
        <v>1.8759999999999999E-2</v>
      </c>
      <c r="Q120" s="3">
        <v>7.9799999999999992E-3</v>
      </c>
      <c r="R120" s="3">
        <v>3.1700000000000001E-3</v>
      </c>
      <c r="S120" s="3">
        <v>1.1100000000000001E-3</v>
      </c>
      <c r="T120" s="5">
        <f>Rebounds[[#This Row],[3+]]-Rebounds[[#This Row],[4+]]</f>
        <v>0.11921000000000004</v>
      </c>
      <c r="U120" s="5">
        <f>Rebounds[[#This Row],[4+]]-Rebounds[[#This Row],[5+]]</f>
        <v>0.13097999999999999</v>
      </c>
      <c r="V120" s="5">
        <f>Rebounds[[#This Row],[5+]]-Rebounds[[#This Row],[6+]]</f>
        <v>0.12552000000000002</v>
      </c>
      <c r="W120" s="5">
        <f>Rebounds[[#This Row],[6+]]-Rebounds[[#This Row],[7+]]</f>
        <v>0.10505999999999999</v>
      </c>
      <c r="X120" s="5">
        <f>Rebounds[[#This Row],[7+]]-Rebounds[[#This Row],[8+]]</f>
        <v>8.4199999999999997E-2</v>
      </c>
      <c r="Y120" s="5">
        <f>Rebounds[[#This Row],[8+]]-Rebounds[[#This Row],[9+]]</f>
        <v>5.714000000000001E-2</v>
      </c>
      <c r="Z120" s="5">
        <f>Rebounds[[#This Row],[9+]]-Rebounds[[#This Row],[10+]]</f>
        <v>3.7159999999999999E-2</v>
      </c>
      <c r="AA120" s="5">
        <f>Rebounds[[#This Row],[10+]]-Rebounds[[#This Row],[11+]]</f>
        <v>2.044E-2</v>
      </c>
      <c r="AB120" s="5">
        <f>Rebounds[[#This Row],[11+]]-Rebounds[[#This Row],[12+]]</f>
        <v>1.078E-2</v>
      </c>
      <c r="AC120" s="5">
        <f>Rebounds[[#This Row],[12+]]-Rebounds[[#This Row],[13+]]</f>
        <v>4.8099999999999992E-3</v>
      </c>
      <c r="AD120" s="5">
        <f>Rebounds[[#This Row],[13+]]-Rebounds[[#This Row],[14+]]</f>
        <v>2.0600000000000002E-3</v>
      </c>
    </row>
    <row r="121" spans="1:30" x14ac:dyDescent="0.25">
      <c r="A121" s="10">
        <v>22400723</v>
      </c>
      <c r="B121" s="13" t="s">
        <v>97</v>
      </c>
      <c r="C121" s="13" t="s">
        <v>80</v>
      </c>
      <c r="D121" s="11">
        <v>0.83333333333333337</v>
      </c>
      <c r="E121" s="6" t="str">
        <f>HYPERLINK("https://www.nba.com/stats/player/1629638/boxscores-traditional", "Nickeil Alexander-Walker")</f>
        <v>Nickeil Alexander-Walker</v>
      </c>
      <c r="F121">
        <v>4.2</v>
      </c>
      <c r="G121" s="4">
        <v>2.6379999999999999</v>
      </c>
      <c r="H121" s="3">
        <v>0.67364000000000002</v>
      </c>
      <c r="I121" s="3">
        <v>0.53188000000000002</v>
      </c>
      <c r="J121" s="3">
        <v>0.38208999999999999</v>
      </c>
      <c r="K121" s="3">
        <v>0.24825</v>
      </c>
      <c r="L121" s="3">
        <v>0.14457</v>
      </c>
      <c r="M121" s="3">
        <v>7.4929999999999997E-2</v>
      </c>
      <c r="N121" s="3">
        <v>3.4380000000000001E-2</v>
      </c>
      <c r="O121" s="3">
        <v>1.3899999999999999E-2</v>
      </c>
      <c r="P121" s="3">
        <v>4.9399999999999999E-3</v>
      </c>
      <c r="Q121" s="3">
        <v>1.5399999999999999E-3</v>
      </c>
      <c r="R121" s="3">
        <v>4.2000000000000002E-4</v>
      </c>
      <c r="S121" s="3">
        <v>1E-4</v>
      </c>
      <c r="T121" s="5">
        <f>Rebounds[[#This Row],[3+]]-Rebounds[[#This Row],[4+]]</f>
        <v>0.14176</v>
      </c>
      <c r="U121" s="5">
        <f>Rebounds[[#This Row],[4+]]-Rebounds[[#This Row],[5+]]</f>
        <v>0.14979000000000003</v>
      </c>
      <c r="V121" s="5">
        <f>Rebounds[[#This Row],[5+]]-Rebounds[[#This Row],[6+]]</f>
        <v>0.13383999999999999</v>
      </c>
      <c r="W121" s="5">
        <f>Rebounds[[#This Row],[6+]]-Rebounds[[#This Row],[7+]]</f>
        <v>0.10367999999999999</v>
      </c>
      <c r="X121" s="5">
        <f>Rebounds[[#This Row],[7+]]-Rebounds[[#This Row],[8+]]</f>
        <v>6.9640000000000007E-2</v>
      </c>
      <c r="Y121" s="5">
        <f>Rebounds[[#This Row],[8+]]-Rebounds[[#This Row],[9+]]</f>
        <v>4.0549999999999996E-2</v>
      </c>
      <c r="Z121" s="5">
        <f>Rebounds[[#This Row],[9+]]-Rebounds[[#This Row],[10+]]</f>
        <v>2.0480000000000002E-2</v>
      </c>
      <c r="AA121" s="5">
        <f>Rebounds[[#This Row],[10+]]-Rebounds[[#This Row],[11+]]</f>
        <v>8.9599999999999992E-3</v>
      </c>
      <c r="AB121" s="5">
        <f>Rebounds[[#This Row],[11+]]-Rebounds[[#This Row],[12+]]</f>
        <v>3.4000000000000002E-3</v>
      </c>
      <c r="AC121" s="5">
        <f>Rebounds[[#This Row],[12+]]-Rebounds[[#This Row],[13+]]</f>
        <v>1.1199999999999999E-3</v>
      </c>
      <c r="AD121" s="5">
        <f>Rebounds[[#This Row],[13+]]-Rebounds[[#This Row],[14+]]</f>
        <v>3.2000000000000003E-4</v>
      </c>
    </row>
    <row r="122" spans="1:30" x14ac:dyDescent="0.25">
      <c r="A122" s="10">
        <v>22400723</v>
      </c>
      <c r="B122" s="13" t="s">
        <v>97</v>
      </c>
      <c r="C122" s="13" t="s">
        <v>80</v>
      </c>
      <c r="D122" s="11">
        <v>0.83333333333333337</v>
      </c>
      <c r="E122" s="6" t="str">
        <f>HYPERLINK("https://www.nba.com/stats/player/201144/boxscores-traditional", "Mike Conley")</f>
        <v>Mike Conley</v>
      </c>
      <c r="F122">
        <v>3</v>
      </c>
      <c r="G122" s="4">
        <v>1.673</v>
      </c>
      <c r="H122" s="3">
        <v>0.5</v>
      </c>
      <c r="I122" s="3">
        <v>0.27424999999999999</v>
      </c>
      <c r="J122" s="3">
        <v>0.11507000000000001</v>
      </c>
      <c r="K122" s="3">
        <v>3.6729999999999999E-2</v>
      </c>
      <c r="L122" s="3">
        <v>8.4200000000000004E-3</v>
      </c>
      <c r="M122" s="3">
        <v>1.39E-3</v>
      </c>
      <c r="N122" s="3">
        <v>1.7000000000000001E-4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5">
        <f>Rebounds[[#This Row],[3+]]-Rebounds[[#This Row],[4+]]</f>
        <v>0.22575000000000001</v>
      </c>
      <c r="U122" s="5">
        <f>Rebounds[[#This Row],[4+]]-Rebounds[[#This Row],[5+]]</f>
        <v>0.15917999999999999</v>
      </c>
      <c r="V122" s="5">
        <f>Rebounds[[#This Row],[5+]]-Rebounds[[#This Row],[6+]]</f>
        <v>7.8340000000000007E-2</v>
      </c>
      <c r="W122" s="5">
        <f>Rebounds[[#This Row],[6+]]-Rebounds[[#This Row],[7+]]</f>
        <v>2.8309999999999998E-2</v>
      </c>
      <c r="X122" s="5">
        <f>Rebounds[[#This Row],[7+]]-Rebounds[[#This Row],[8+]]</f>
        <v>7.0300000000000007E-3</v>
      </c>
      <c r="Y122" s="5">
        <f>Rebounds[[#This Row],[8+]]-Rebounds[[#This Row],[9+]]</f>
        <v>1.2199999999999999E-3</v>
      </c>
      <c r="Z122" s="5">
        <f>Rebounds[[#This Row],[9+]]-Rebounds[[#This Row],[10+]]</f>
        <v>1.7000000000000001E-4</v>
      </c>
      <c r="AA122" s="5">
        <f>Rebounds[[#This Row],[10+]]-Rebounds[[#This Row],[11+]]</f>
        <v>0</v>
      </c>
      <c r="AB122" s="5">
        <f>Rebounds[[#This Row],[11+]]-Rebounds[[#This Row],[12+]]</f>
        <v>0</v>
      </c>
      <c r="AC122" s="5">
        <f>Rebounds[[#This Row],[12+]]-Rebounds[[#This Row],[13+]]</f>
        <v>0</v>
      </c>
      <c r="AD122" s="5">
        <f>Rebounds[[#This Row],[13+]]-Rebounds[[#This Row],[14+]]</f>
        <v>0</v>
      </c>
    </row>
    <row r="123" spans="1:30" x14ac:dyDescent="0.25">
      <c r="A123" s="10">
        <v>22400725</v>
      </c>
      <c r="B123" s="13" t="s">
        <v>98</v>
      </c>
      <c r="C123" s="13" t="s">
        <v>99</v>
      </c>
      <c r="D123" s="11">
        <v>0.875</v>
      </c>
      <c r="E123" s="6" t="str">
        <f>HYPERLINK("https://www.nba.com/stats/player/1631117/boxscores-traditional", "Walker Kessler")</f>
        <v>Walker Kessler</v>
      </c>
      <c r="F123">
        <v>12.2</v>
      </c>
      <c r="G123" s="4">
        <v>2.786</v>
      </c>
      <c r="H123" s="3">
        <v>0.99951999999999996</v>
      </c>
      <c r="I123" s="3">
        <v>0.99836000000000003</v>
      </c>
      <c r="J123" s="3">
        <v>0.99505999999999994</v>
      </c>
      <c r="K123" s="3">
        <v>0.98712999999999995</v>
      </c>
      <c r="L123" s="3">
        <v>0.96926000000000001</v>
      </c>
      <c r="M123" s="3">
        <v>0.93447999999999998</v>
      </c>
      <c r="N123" s="3">
        <v>0.87492999999999999</v>
      </c>
      <c r="O123" s="3">
        <v>0.78524000000000005</v>
      </c>
      <c r="P123" s="3">
        <v>0.66639999999999999</v>
      </c>
      <c r="Q123" s="3">
        <v>0.52790000000000004</v>
      </c>
      <c r="R123" s="3">
        <v>0.38590999999999998</v>
      </c>
      <c r="S123" s="3">
        <v>0.25785000000000002</v>
      </c>
      <c r="T123" s="5">
        <f>Rebounds[[#This Row],[3+]]-Rebounds[[#This Row],[4+]]</f>
        <v>1.1599999999999389E-3</v>
      </c>
      <c r="U123" s="5">
        <f>Rebounds[[#This Row],[4+]]-Rebounds[[#This Row],[5+]]</f>
        <v>3.3000000000000806E-3</v>
      </c>
      <c r="V123" s="5">
        <f>Rebounds[[#This Row],[5+]]-Rebounds[[#This Row],[6+]]</f>
        <v>7.9299999999999926E-3</v>
      </c>
      <c r="W123" s="5">
        <f>Rebounds[[#This Row],[6+]]-Rebounds[[#This Row],[7+]]</f>
        <v>1.7869999999999941E-2</v>
      </c>
      <c r="X123" s="5">
        <f>Rebounds[[#This Row],[7+]]-Rebounds[[#This Row],[8+]]</f>
        <v>3.4780000000000033E-2</v>
      </c>
      <c r="Y123" s="5">
        <f>Rebounds[[#This Row],[8+]]-Rebounds[[#This Row],[9+]]</f>
        <v>5.9549999999999992E-2</v>
      </c>
      <c r="Z123" s="5">
        <f>Rebounds[[#This Row],[9+]]-Rebounds[[#This Row],[10+]]</f>
        <v>8.9689999999999936E-2</v>
      </c>
      <c r="AA123" s="5">
        <f>Rebounds[[#This Row],[10+]]-Rebounds[[#This Row],[11+]]</f>
        <v>0.11884000000000006</v>
      </c>
      <c r="AB123" s="5">
        <f>Rebounds[[#This Row],[11+]]-Rebounds[[#This Row],[12+]]</f>
        <v>0.13849999999999996</v>
      </c>
      <c r="AC123" s="5">
        <f>Rebounds[[#This Row],[12+]]-Rebounds[[#This Row],[13+]]</f>
        <v>0.14199000000000006</v>
      </c>
      <c r="AD123" s="5">
        <f>Rebounds[[#This Row],[13+]]-Rebounds[[#This Row],[14+]]</f>
        <v>0.12805999999999995</v>
      </c>
    </row>
    <row r="124" spans="1:30" x14ac:dyDescent="0.25">
      <c r="A124" s="10">
        <v>22400725</v>
      </c>
      <c r="B124" s="13" t="s">
        <v>98</v>
      </c>
      <c r="C124" s="13" t="s">
        <v>99</v>
      </c>
      <c r="D124" s="11">
        <v>0.875</v>
      </c>
      <c r="E124" s="6" t="str">
        <f>HYPERLINK("https://www.nba.com/stats/player/1628381/boxscores-traditional", "John Collins")</f>
        <v>John Collins</v>
      </c>
      <c r="F124">
        <v>8.8000000000000007</v>
      </c>
      <c r="G124" s="4">
        <v>2.9260000000000002</v>
      </c>
      <c r="H124" s="3">
        <v>0.97614999999999996</v>
      </c>
      <c r="I124" s="3">
        <v>0.94950000000000001</v>
      </c>
      <c r="J124" s="3">
        <v>0.9032</v>
      </c>
      <c r="K124" s="3">
        <v>0.83147000000000004</v>
      </c>
      <c r="L124" s="3">
        <v>0.73236999999999997</v>
      </c>
      <c r="M124" s="3">
        <v>0.60641999999999996</v>
      </c>
      <c r="N124" s="3">
        <v>0.47210000000000002</v>
      </c>
      <c r="O124" s="3">
        <v>0.34089999999999998</v>
      </c>
      <c r="P124" s="3">
        <v>0.22663</v>
      </c>
      <c r="Q124" s="3">
        <v>0.13786000000000001</v>
      </c>
      <c r="R124" s="3">
        <v>7.4929999999999997E-2</v>
      </c>
      <c r="S124" s="3">
        <v>3.7539999999999997E-2</v>
      </c>
      <c r="T124" s="5">
        <f>Rebounds[[#This Row],[3+]]-Rebounds[[#This Row],[4+]]</f>
        <v>2.6649999999999952E-2</v>
      </c>
      <c r="U124" s="5">
        <f>Rebounds[[#This Row],[4+]]-Rebounds[[#This Row],[5+]]</f>
        <v>4.6300000000000008E-2</v>
      </c>
      <c r="V124" s="5">
        <f>Rebounds[[#This Row],[5+]]-Rebounds[[#This Row],[6+]]</f>
        <v>7.172999999999996E-2</v>
      </c>
      <c r="W124" s="5">
        <f>Rebounds[[#This Row],[6+]]-Rebounds[[#This Row],[7+]]</f>
        <v>9.9100000000000077E-2</v>
      </c>
      <c r="X124" s="5">
        <f>Rebounds[[#This Row],[7+]]-Rebounds[[#This Row],[8+]]</f>
        <v>0.12595000000000001</v>
      </c>
      <c r="Y124" s="5">
        <f>Rebounds[[#This Row],[8+]]-Rebounds[[#This Row],[9+]]</f>
        <v>0.13431999999999994</v>
      </c>
      <c r="Z124" s="5">
        <f>Rebounds[[#This Row],[9+]]-Rebounds[[#This Row],[10+]]</f>
        <v>0.13120000000000004</v>
      </c>
      <c r="AA124" s="5">
        <f>Rebounds[[#This Row],[10+]]-Rebounds[[#This Row],[11+]]</f>
        <v>0.11426999999999998</v>
      </c>
      <c r="AB124" s="5">
        <f>Rebounds[[#This Row],[11+]]-Rebounds[[#This Row],[12+]]</f>
        <v>8.8769999999999988E-2</v>
      </c>
      <c r="AC124" s="5">
        <f>Rebounds[[#This Row],[12+]]-Rebounds[[#This Row],[13+]]</f>
        <v>6.2930000000000014E-2</v>
      </c>
      <c r="AD124" s="5">
        <f>Rebounds[[#This Row],[13+]]-Rebounds[[#This Row],[14+]]</f>
        <v>3.739E-2</v>
      </c>
    </row>
    <row r="125" spans="1:30" x14ac:dyDescent="0.25">
      <c r="A125" s="10">
        <v>22400725</v>
      </c>
      <c r="B125" s="13" t="s">
        <v>98</v>
      </c>
      <c r="C125" s="13" t="s">
        <v>99</v>
      </c>
      <c r="D125" s="11">
        <v>0.875</v>
      </c>
      <c r="E125" s="6" t="str">
        <f>HYPERLINK("https://www.nba.com/stats/player/1630548/boxscores-traditional", "Johnny Juzang")</f>
        <v>Johnny Juzang</v>
      </c>
      <c r="F125">
        <v>4.5999999999999996</v>
      </c>
      <c r="G125" s="4">
        <v>1.02</v>
      </c>
      <c r="H125" s="3">
        <v>0.94179000000000002</v>
      </c>
      <c r="I125" s="3">
        <v>0.72240000000000004</v>
      </c>
      <c r="J125" s="3">
        <v>0.34827000000000002</v>
      </c>
      <c r="K125" s="3">
        <v>8.5339999999999999E-2</v>
      </c>
      <c r="L125" s="3">
        <v>9.3900000000000008E-3</v>
      </c>
      <c r="M125" s="3">
        <v>4.2999999999999999E-4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5">
        <f>Rebounds[[#This Row],[3+]]-Rebounds[[#This Row],[4+]]</f>
        <v>0.21938999999999997</v>
      </c>
      <c r="U125" s="5">
        <f>Rebounds[[#This Row],[4+]]-Rebounds[[#This Row],[5+]]</f>
        <v>0.37413000000000002</v>
      </c>
      <c r="V125" s="5">
        <f>Rebounds[[#This Row],[5+]]-Rebounds[[#This Row],[6+]]</f>
        <v>0.26293</v>
      </c>
      <c r="W125" s="5">
        <f>Rebounds[[#This Row],[6+]]-Rebounds[[#This Row],[7+]]</f>
        <v>7.5950000000000004E-2</v>
      </c>
      <c r="X125" s="5">
        <f>Rebounds[[#This Row],[7+]]-Rebounds[[#This Row],[8+]]</f>
        <v>8.9600000000000009E-3</v>
      </c>
      <c r="Y125" s="5">
        <f>Rebounds[[#This Row],[8+]]-Rebounds[[#This Row],[9+]]</f>
        <v>4.2999999999999999E-4</v>
      </c>
      <c r="Z125" s="5">
        <f>Rebounds[[#This Row],[9+]]-Rebounds[[#This Row],[10+]]</f>
        <v>0</v>
      </c>
      <c r="AA125" s="5">
        <f>Rebounds[[#This Row],[10+]]-Rebounds[[#This Row],[11+]]</f>
        <v>0</v>
      </c>
      <c r="AB125" s="5">
        <f>Rebounds[[#This Row],[11+]]-Rebounds[[#This Row],[12+]]</f>
        <v>0</v>
      </c>
      <c r="AC125" s="5">
        <f>Rebounds[[#This Row],[12+]]-Rebounds[[#This Row],[13+]]</f>
        <v>0</v>
      </c>
      <c r="AD125" s="5">
        <f>Rebounds[[#This Row],[13+]]-Rebounds[[#This Row],[14+]]</f>
        <v>0</v>
      </c>
    </row>
    <row r="126" spans="1:30" x14ac:dyDescent="0.25">
      <c r="A126" s="10">
        <v>22400725</v>
      </c>
      <c r="B126" s="13" t="s">
        <v>98</v>
      </c>
      <c r="C126" s="13" t="s">
        <v>99</v>
      </c>
      <c r="D126" s="11">
        <v>0.875</v>
      </c>
      <c r="E126" s="6" t="str">
        <f>HYPERLINK("https://www.nba.com/stats/player/1628374/boxscores-traditional", "Lauri Markkanen")</f>
        <v>Lauri Markkanen</v>
      </c>
      <c r="F126">
        <v>7</v>
      </c>
      <c r="G126" s="4">
        <v>3.0329999999999999</v>
      </c>
      <c r="H126" s="3">
        <v>0.90658000000000005</v>
      </c>
      <c r="I126" s="3">
        <v>0.83891000000000004</v>
      </c>
      <c r="J126" s="3">
        <v>0.74536999999999998</v>
      </c>
      <c r="K126" s="3">
        <v>0.62929999999999997</v>
      </c>
      <c r="L126" s="3">
        <v>0.5</v>
      </c>
      <c r="M126" s="3">
        <v>0.37069999999999997</v>
      </c>
      <c r="N126" s="3">
        <v>0.25463000000000002</v>
      </c>
      <c r="O126" s="3">
        <v>0.16109000000000001</v>
      </c>
      <c r="P126" s="3">
        <v>9.3420000000000003E-2</v>
      </c>
      <c r="Q126" s="3">
        <v>4.947E-2</v>
      </c>
      <c r="R126" s="3">
        <v>2.385E-2</v>
      </c>
      <c r="S126" s="3">
        <v>1.044E-2</v>
      </c>
      <c r="T126" s="5">
        <f>Rebounds[[#This Row],[3+]]-Rebounds[[#This Row],[4+]]</f>
        <v>6.7670000000000008E-2</v>
      </c>
      <c r="U126" s="5">
        <f>Rebounds[[#This Row],[4+]]-Rebounds[[#This Row],[5+]]</f>
        <v>9.3540000000000068E-2</v>
      </c>
      <c r="V126" s="5">
        <f>Rebounds[[#This Row],[5+]]-Rebounds[[#This Row],[6+]]</f>
        <v>0.11607000000000001</v>
      </c>
      <c r="W126" s="5">
        <f>Rebounds[[#This Row],[6+]]-Rebounds[[#This Row],[7+]]</f>
        <v>0.12929999999999997</v>
      </c>
      <c r="X126" s="5">
        <f>Rebounds[[#This Row],[7+]]-Rebounds[[#This Row],[8+]]</f>
        <v>0.12930000000000003</v>
      </c>
      <c r="Y126" s="5">
        <f>Rebounds[[#This Row],[8+]]-Rebounds[[#This Row],[9+]]</f>
        <v>0.11606999999999995</v>
      </c>
      <c r="Z126" s="5">
        <f>Rebounds[[#This Row],[9+]]-Rebounds[[#This Row],[10+]]</f>
        <v>9.3540000000000012E-2</v>
      </c>
      <c r="AA126" s="5">
        <f>Rebounds[[#This Row],[10+]]-Rebounds[[#This Row],[11+]]</f>
        <v>6.7670000000000008E-2</v>
      </c>
      <c r="AB126" s="5">
        <f>Rebounds[[#This Row],[11+]]-Rebounds[[#This Row],[12+]]</f>
        <v>4.3950000000000003E-2</v>
      </c>
      <c r="AC126" s="5">
        <f>Rebounds[[#This Row],[12+]]-Rebounds[[#This Row],[13+]]</f>
        <v>2.562E-2</v>
      </c>
      <c r="AD126" s="5">
        <f>Rebounds[[#This Row],[13+]]-Rebounds[[#This Row],[14+]]</f>
        <v>1.341E-2</v>
      </c>
    </row>
    <row r="127" spans="1:30" x14ac:dyDescent="0.25">
      <c r="A127" s="10">
        <v>22400725</v>
      </c>
      <c r="B127" s="13" t="s">
        <v>98</v>
      </c>
      <c r="C127" s="13" t="s">
        <v>99</v>
      </c>
      <c r="D127" s="11">
        <v>0.875</v>
      </c>
      <c r="E127" s="6" t="str">
        <f>HYPERLINK("https://www.nba.com/stats/player/1641707/boxscores-traditional", "Taylor Hendricks")</f>
        <v>Taylor Hendricks</v>
      </c>
      <c r="F127">
        <v>5</v>
      </c>
      <c r="G127" s="4">
        <v>1.633</v>
      </c>
      <c r="H127" s="3">
        <v>0.88876999999999995</v>
      </c>
      <c r="I127" s="3">
        <v>0.72907</v>
      </c>
      <c r="J127" s="3">
        <v>0.5</v>
      </c>
      <c r="K127" s="3">
        <v>0.27093</v>
      </c>
      <c r="L127" s="3">
        <v>0.11123</v>
      </c>
      <c r="M127" s="3">
        <v>3.288E-2</v>
      </c>
      <c r="N127" s="3">
        <v>7.1399999999999996E-3</v>
      </c>
      <c r="O127" s="3">
        <v>1.1100000000000001E-3</v>
      </c>
      <c r="P127" s="3">
        <v>1.2E-4</v>
      </c>
      <c r="Q127" s="3">
        <v>0</v>
      </c>
      <c r="R127" s="3">
        <v>0</v>
      </c>
      <c r="S127" s="3">
        <v>0</v>
      </c>
      <c r="T127" s="5">
        <f>Rebounds[[#This Row],[3+]]-Rebounds[[#This Row],[4+]]</f>
        <v>0.15969999999999995</v>
      </c>
      <c r="U127" s="5">
        <f>Rebounds[[#This Row],[4+]]-Rebounds[[#This Row],[5+]]</f>
        <v>0.22907</v>
      </c>
      <c r="V127" s="5">
        <f>Rebounds[[#This Row],[5+]]-Rebounds[[#This Row],[6+]]</f>
        <v>0.22907</v>
      </c>
      <c r="W127" s="5">
        <f>Rebounds[[#This Row],[6+]]-Rebounds[[#This Row],[7+]]</f>
        <v>0.15970000000000001</v>
      </c>
      <c r="X127" s="5">
        <f>Rebounds[[#This Row],[7+]]-Rebounds[[#This Row],[8+]]</f>
        <v>7.8350000000000003E-2</v>
      </c>
      <c r="Y127" s="5">
        <f>Rebounds[[#This Row],[8+]]-Rebounds[[#This Row],[9+]]</f>
        <v>2.5739999999999999E-2</v>
      </c>
      <c r="Z127" s="5">
        <f>Rebounds[[#This Row],[9+]]-Rebounds[[#This Row],[10+]]</f>
        <v>6.0299999999999998E-3</v>
      </c>
      <c r="AA127" s="5">
        <f>Rebounds[[#This Row],[10+]]-Rebounds[[#This Row],[11+]]</f>
        <v>9.8999999999999999E-4</v>
      </c>
      <c r="AB127" s="5">
        <f>Rebounds[[#This Row],[11+]]-Rebounds[[#This Row],[12+]]</f>
        <v>1.2E-4</v>
      </c>
      <c r="AC127" s="5">
        <f>Rebounds[[#This Row],[12+]]-Rebounds[[#This Row],[13+]]</f>
        <v>0</v>
      </c>
      <c r="AD127" s="5">
        <f>Rebounds[[#This Row],[13+]]-Rebounds[[#This Row],[14+]]</f>
        <v>0</v>
      </c>
    </row>
    <row r="128" spans="1:30" x14ac:dyDescent="0.25">
      <c r="A128" s="10">
        <v>22400725</v>
      </c>
      <c r="B128" s="13" t="s">
        <v>98</v>
      </c>
      <c r="C128" s="13" t="s">
        <v>99</v>
      </c>
      <c r="D128" s="11">
        <v>0.875</v>
      </c>
      <c r="E128" s="6" t="str">
        <f>HYPERLINK("https://www.nba.com/stats/player/1641718/boxscores-traditional", "Keyonte George")</f>
        <v>Keyonte George</v>
      </c>
      <c r="F128">
        <v>4.5999999999999996</v>
      </c>
      <c r="G128" s="4">
        <v>2.3319999999999999</v>
      </c>
      <c r="H128" s="3">
        <v>0.75490000000000002</v>
      </c>
      <c r="I128" s="3">
        <v>0.60257000000000005</v>
      </c>
      <c r="J128" s="3">
        <v>0.43251000000000001</v>
      </c>
      <c r="K128" s="3">
        <v>0.27424999999999999</v>
      </c>
      <c r="L128" s="3">
        <v>0.15151000000000001</v>
      </c>
      <c r="M128" s="3">
        <v>7.2150000000000006E-2</v>
      </c>
      <c r="N128" s="3">
        <v>2.938E-2</v>
      </c>
      <c r="O128" s="3">
        <v>1.017E-2</v>
      </c>
      <c r="P128" s="3">
        <v>3.0699999999999998E-3</v>
      </c>
      <c r="Q128" s="3">
        <v>7.6000000000000004E-4</v>
      </c>
      <c r="R128" s="3">
        <v>1.6000000000000001E-4</v>
      </c>
      <c r="S128" s="3">
        <v>0</v>
      </c>
      <c r="T128" s="5">
        <f>Rebounds[[#This Row],[3+]]-Rebounds[[#This Row],[4+]]</f>
        <v>0.15232999999999997</v>
      </c>
      <c r="U128" s="5">
        <f>Rebounds[[#This Row],[4+]]-Rebounds[[#This Row],[5+]]</f>
        <v>0.17006000000000004</v>
      </c>
      <c r="V128" s="5">
        <f>Rebounds[[#This Row],[5+]]-Rebounds[[#This Row],[6+]]</f>
        <v>0.15826000000000001</v>
      </c>
      <c r="W128" s="5">
        <f>Rebounds[[#This Row],[6+]]-Rebounds[[#This Row],[7+]]</f>
        <v>0.12273999999999999</v>
      </c>
      <c r="X128" s="5">
        <f>Rebounds[[#This Row],[7+]]-Rebounds[[#This Row],[8+]]</f>
        <v>7.936E-2</v>
      </c>
      <c r="Y128" s="5">
        <f>Rebounds[[#This Row],[8+]]-Rebounds[[#This Row],[9+]]</f>
        <v>4.2770000000000002E-2</v>
      </c>
      <c r="Z128" s="5">
        <f>Rebounds[[#This Row],[9+]]-Rebounds[[#This Row],[10+]]</f>
        <v>1.9209999999999998E-2</v>
      </c>
      <c r="AA128" s="5">
        <f>Rebounds[[#This Row],[10+]]-Rebounds[[#This Row],[11+]]</f>
        <v>7.1000000000000004E-3</v>
      </c>
      <c r="AB128" s="5">
        <f>Rebounds[[#This Row],[11+]]-Rebounds[[#This Row],[12+]]</f>
        <v>2.3099999999999996E-3</v>
      </c>
      <c r="AC128" s="5">
        <f>Rebounds[[#This Row],[12+]]-Rebounds[[#This Row],[13+]]</f>
        <v>6.0000000000000006E-4</v>
      </c>
      <c r="AD128" s="5">
        <f>Rebounds[[#This Row],[13+]]-Rebounds[[#This Row],[14+]]</f>
        <v>1.6000000000000001E-4</v>
      </c>
    </row>
    <row r="129" spans="1:30" x14ac:dyDescent="0.25">
      <c r="A129" s="10">
        <v>22400725</v>
      </c>
      <c r="B129" s="13" t="s">
        <v>98</v>
      </c>
      <c r="C129" s="13" t="s">
        <v>99</v>
      </c>
      <c r="D129" s="11">
        <v>0.875</v>
      </c>
      <c r="E129" s="6" t="str">
        <f>HYPERLINK("https://www.nba.com/stats/player/1629012/boxscores-traditional", "Collin Sexton")</f>
        <v>Collin Sexton</v>
      </c>
      <c r="F129">
        <v>3.6</v>
      </c>
      <c r="G129" s="4">
        <v>1.2</v>
      </c>
      <c r="H129" s="3">
        <v>0.69145999999999996</v>
      </c>
      <c r="I129" s="3">
        <v>0.37069999999999997</v>
      </c>
      <c r="J129" s="3">
        <v>0.121</v>
      </c>
      <c r="K129" s="3">
        <v>2.2749999999999999E-2</v>
      </c>
      <c r="L129" s="3">
        <v>2.33E-3</v>
      </c>
      <c r="M129" s="3">
        <v>1.2E-4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5">
        <f>Rebounds[[#This Row],[3+]]-Rebounds[[#This Row],[4+]]</f>
        <v>0.32075999999999999</v>
      </c>
      <c r="U129" s="5">
        <f>Rebounds[[#This Row],[4+]]-Rebounds[[#This Row],[5+]]</f>
        <v>0.24969999999999998</v>
      </c>
      <c r="V129" s="5">
        <f>Rebounds[[#This Row],[5+]]-Rebounds[[#This Row],[6+]]</f>
        <v>9.8250000000000004E-2</v>
      </c>
      <c r="W129" s="5">
        <f>Rebounds[[#This Row],[6+]]-Rebounds[[#This Row],[7+]]</f>
        <v>2.0420000000000001E-2</v>
      </c>
      <c r="X129" s="5">
        <f>Rebounds[[#This Row],[7+]]-Rebounds[[#This Row],[8+]]</f>
        <v>2.2100000000000002E-3</v>
      </c>
      <c r="Y129" s="5">
        <f>Rebounds[[#This Row],[8+]]-Rebounds[[#This Row],[9+]]</f>
        <v>1.2E-4</v>
      </c>
      <c r="Z129" s="5">
        <f>Rebounds[[#This Row],[9+]]-Rebounds[[#This Row],[10+]]</f>
        <v>0</v>
      </c>
      <c r="AA129" s="5">
        <f>Rebounds[[#This Row],[10+]]-Rebounds[[#This Row],[11+]]</f>
        <v>0</v>
      </c>
      <c r="AB129" s="5">
        <f>Rebounds[[#This Row],[11+]]-Rebounds[[#This Row],[12+]]</f>
        <v>0</v>
      </c>
      <c r="AC129" s="5">
        <f>Rebounds[[#This Row],[12+]]-Rebounds[[#This Row],[13+]]</f>
        <v>0</v>
      </c>
      <c r="AD129" s="5">
        <f>Rebounds[[#This Row],[13+]]-Rebounds[[#This Row],[14+]]</f>
        <v>0</v>
      </c>
    </row>
    <row r="130" spans="1:30" x14ac:dyDescent="0.25">
      <c r="A130" s="10">
        <v>22400725</v>
      </c>
      <c r="B130" s="13" t="s">
        <v>98</v>
      </c>
      <c r="C130" s="13" t="s">
        <v>99</v>
      </c>
      <c r="D130" s="11">
        <v>0.875</v>
      </c>
      <c r="E130" s="6" t="str">
        <f>HYPERLINK("https://www.nba.com/stats/player/1630695/boxscores-traditional", "Micah Potter")</f>
        <v>Micah Potter</v>
      </c>
      <c r="F130">
        <v>3.8</v>
      </c>
      <c r="G130" s="4">
        <v>1.9390000000000001</v>
      </c>
      <c r="H130" s="3">
        <v>0.65910000000000002</v>
      </c>
      <c r="I130" s="3">
        <v>0.46017000000000002</v>
      </c>
      <c r="J130" s="3">
        <v>0.26762999999999998</v>
      </c>
      <c r="K130" s="3">
        <v>0.12923999999999999</v>
      </c>
      <c r="L130" s="3">
        <v>4.947E-2</v>
      </c>
      <c r="M130" s="3">
        <v>1.4999999999999999E-2</v>
      </c>
      <c r="N130" s="3">
        <v>3.6800000000000001E-3</v>
      </c>
      <c r="O130" s="3">
        <v>6.8999999999999997E-4</v>
      </c>
      <c r="P130" s="3">
        <v>1E-4</v>
      </c>
      <c r="Q130" s="3">
        <v>0</v>
      </c>
      <c r="R130" s="3">
        <v>0</v>
      </c>
      <c r="S130" s="3">
        <v>0</v>
      </c>
      <c r="T130" s="5">
        <f>Rebounds[[#This Row],[3+]]-Rebounds[[#This Row],[4+]]</f>
        <v>0.19893</v>
      </c>
      <c r="U130" s="5">
        <f>Rebounds[[#This Row],[4+]]-Rebounds[[#This Row],[5+]]</f>
        <v>0.19254000000000004</v>
      </c>
      <c r="V130" s="5">
        <f>Rebounds[[#This Row],[5+]]-Rebounds[[#This Row],[6+]]</f>
        <v>0.13838999999999999</v>
      </c>
      <c r="W130" s="5">
        <f>Rebounds[[#This Row],[6+]]-Rebounds[[#This Row],[7+]]</f>
        <v>7.9769999999999994E-2</v>
      </c>
      <c r="X130" s="5">
        <f>Rebounds[[#This Row],[7+]]-Rebounds[[#This Row],[8+]]</f>
        <v>3.4470000000000001E-2</v>
      </c>
      <c r="Y130" s="5">
        <f>Rebounds[[#This Row],[8+]]-Rebounds[[#This Row],[9+]]</f>
        <v>1.132E-2</v>
      </c>
      <c r="Z130" s="5">
        <f>Rebounds[[#This Row],[9+]]-Rebounds[[#This Row],[10+]]</f>
        <v>2.99E-3</v>
      </c>
      <c r="AA130" s="5">
        <f>Rebounds[[#This Row],[10+]]-Rebounds[[#This Row],[11+]]</f>
        <v>5.8999999999999992E-4</v>
      </c>
      <c r="AB130" s="5">
        <f>Rebounds[[#This Row],[11+]]-Rebounds[[#This Row],[12+]]</f>
        <v>1E-4</v>
      </c>
      <c r="AC130" s="5">
        <f>Rebounds[[#This Row],[12+]]-Rebounds[[#This Row],[13+]]</f>
        <v>0</v>
      </c>
      <c r="AD130" s="5">
        <f>Rebounds[[#This Row],[13+]]-Rebounds[[#This Row],[14+]]</f>
        <v>0</v>
      </c>
    </row>
    <row r="131" spans="1:30" x14ac:dyDescent="0.25">
      <c r="A131" s="10">
        <v>22400725</v>
      </c>
      <c r="B131" s="13" t="s">
        <v>98</v>
      </c>
      <c r="C131" s="13" t="s">
        <v>99</v>
      </c>
      <c r="D131" s="11">
        <v>0.875</v>
      </c>
      <c r="E131" s="6" t="str">
        <f>HYPERLINK("https://www.nba.com/stats/player/1642271/boxscores-traditional", "Kyle Filipowski")</f>
        <v>Kyle Filipowski</v>
      </c>
      <c r="F131">
        <v>4</v>
      </c>
      <c r="G131" s="4">
        <v>2.9660000000000002</v>
      </c>
      <c r="H131" s="3">
        <v>0.63307000000000002</v>
      </c>
      <c r="I131" s="3">
        <v>0.5</v>
      </c>
      <c r="J131" s="3">
        <v>0.36692999999999998</v>
      </c>
      <c r="K131" s="3">
        <v>0.25142999999999999</v>
      </c>
      <c r="L131" s="3">
        <v>0.15625</v>
      </c>
      <c r="M131" s="3">
        <v>8.8510000000000005E-2</v>
      </c>
      <c r="N131" s="3">
        <v>4.5510000000000002E-2</v>
      </c>
      <c r="O131" s="3">
        <v>2.1690000000000001E-2</v>
      </c>
      <c r="P131" s="3">
        <v>9.1400000000000006E-3</v>
      </c>
      <c r="Q131" s="3">
        <v>3.47E-3</v>
      </c>
      <c r="R131" s="3">
        <v>1.2199999999999999E-3</v>
      </c>
      <c r="S131" s="3">
        <v>3.8000000000000002E-4</v>
      </c>
      <c r="T131" s="5">
        <f>Rebounds[[#This Row],[3+]]-Rebounds[[#This Row],[4+]]</f>
        <v>0.13307000000000002</v>
      </c>
      <c r="U131" s="5">
        <f>Rebounds[[#This Row],[4+]]-Rebounds[[#This Row],[5+]]</f>
        <v>0.13307000000000002</v>
      </c>
      <c r="V131" s="5">
        <f>Rebounds[[#This Row],[5+]]-Rebounds[[#This Row],[6+]]</f>
        <v>0.11549999999999999</v>
      </c>
      <c r="W131" s="5">
        <f>Rebounds[[#This Row],[6+]]-Rebounds[[#This Row],[7+]]</f>
        <v>9.5179999999999987E-2</v>
      </c>
      <c r="X131" s="5">
        <f>Rebounds[[#This Row],[7+]]-Rebounds[[#This Row],[8+]]</f>
        <v>6.7739999999999995E-2</v>
      </c>
      <c r="Y131" s="5">
        <f>Rebounds[[#This Row],[8+]]-Rebounds[[#This Row],[9+]]</f>
        <v>4.3000000000000003E-2</v>
      </c>
      <c r="Z131" s="5">
        <f>Rebounds[[#This Row],[9+]]-Rebounds[[#This Row],[10+]]</f>
        <v>2.3820000000000001E-2</v>
      </c>
      <c r="AA131" s="5">
        <f>Rebounds[[#This Row],[10+]]-Rebounds[[#This Row],[11+]]</f>
        <v>1.255E-2</v>
      </c>
      <c r="AB131" s="5">
        <f>Rebounds[[#This Row],[11+]]-Rebounds[[#This Row],[12+]]</f>
        <v>5.6700000000000006E-3</v>
      </c>
      <c r="AC131" s="5">
        <f>Rebounds[[#This Row],[12+]]-Rebounds[[#This Row],[13+]]</f>
        <v>2.2500000000000003E-3</v>
      </c>
      <c r="AD131" s="5">
        <f>Rebounds[[#This Row],[13+]]-Rebounds[[#This Row],[14+]]</f>
        <v>8.3999999999999993E-4</v>
      </c>
    </row>
    <row r="132" spans="1:30" x14ac:dyDescent="0.25">
      <c r="A132" s="10">
        <v>22400725</v>
      </c>
      <c r="B132" s="13" t="s">
        <v>98</v>
      </c>
      <c r="C132" s="13" t="s">
        <v>99</v>
      </c>
      <c r="D132" s="11">
        <v>0.875</v>
      </c>
      <c r="E132" s="6" t="str">
        <f>HYPERLINK("https://www.nba.com/stats/player/1629004/boxscores-traditional", "Svi Mykhailiuk")</f>
        <v>Svi Mykhailiuk</v>
      </c>
      <c r="F132">
        <v>3.4</v>
      </c>
      <c r="G132" s="4">
        <v>1.3559999999999999</v>
      </c>
      <c r="H132" s="3">
        <v>0.61409000000000002</v>
      </c>
      <c r="I132" s="3">
        <v>0.32996999999999999</v>
      </c>
      <c r="J132" s="3">
        <v>0.11899999999999999</v>
      </c>
      <c r="K132" s="3">
        <v>2.743E-2</v>
      </c>
      <c r="L132" s="3">
        <v>4.0200000000000001E-3</v>
      </c>
      <c r="M132" s="3">
        <v>3.5E-4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5">
        <f>Rebounds[[#This Row],[3+]]-Rebounds[[#This Row],[4+]]</f>
        <v>0.28412000000000004</v>
      </c>
      <c r="U132" s="5">
        <f>Rebounds[[#This Row],[4+]]-Rebounds[[#This Row],[5+]]</f>
        <v>0.21096999999999999</v>
      </c>
      <c r="V132" s="5">
        <f>Rebounds[[#This Row],[5+]]-Rebounds[[#This Row],[6+]]</f>
        <v>9.1569999999999999E-2</v>
      </c>
      <c r="W132" s="5">
        <f>Rebounds[[#This Row],[6+]]-Rebounds[[#This Row],[7+]]</f>
        <v>2.341E-2</v>
      </c>
      <c r="X132" s="5">
        <f>Rebounds[[#This Row],[7+]]-Rebounds[[#This Row],[8+]]</f>
        <v>3.6700000000000001E-3</v>
      </c>
      <c r="Y132" s="5">
        <f>Rebounds[[#This Row],[8+]]-Rebounds[[#This Row],[9+]]</f>
        <v>3.5E-4</v>
      </c>
      <c r="Z132" s="5">
        <f>Rebounds[[#This Row],[9+]]-Rebounds[[#This Row],[10+]]</f>
        <v>0</v>
      </c>
      <c r="AA132" s="5">
        <f>Rebounds[[#This Row],[10+]]-Rebounds[[#This Row],[11+]]</f>
        <v>0</v>
      </c>
      <c r="AB132" s="5">
        <f>Rebounds[[#This Row],[11+]]-Rebounds[[#This Row],[12+]]</f>
        <v>0</v>
      </c>
      <c r="AC132" s="5">
        <f>Rebounds[[#This Row],[12+]]-Rebounds[[#This Row],[13+]]</f>
        <v>0</v>
      </c>
      <c r="AD132" s="5">
        <f>Rebounds[[#This Row],[13+]]-Rebounds[[#This Row],[14+]]</f>
        <v>0</v>
      </c>
    </row>
    <row r="133" spans="1:30" x14ac:dyDescent="0.25">
      <c r="A133" s="10">
        <v>22400725</v>
      </c>
      <c r="B133" s="13" t="s">
        <v>98</v>
      </c>
      <c r="C133" s="13" t="s">
        <v>99</v>
      </c>
      <c r="D133" s="11">
        <v>0.875</v>
      </c>
      <c r="E133" s="6" t="str">
        <f>HYPERLINK("https://www.nba.com/stats/player/1629234/boxscores-traditional", "Drew Eubanks")</f>
        <v>Drew Eubanks</v>
      </c>
      <c r="F133">
        <v>3.75</v>
      </c>
      <c r="G133" s="4">
        <v>3.8970000000000002</v>
      </c>
      <c r="H133" s="3">
        <v>0.57535000000000003</v>
      </c>
      <c r="I133" s="3">
        <v>0.47608</v>
      </c>
      <c r="J133" s="3">
        <v>0.37447999999999998</v>
      </c>
      <c r="K133" s="3">
        <v>0.28095999999999999</v>
      </c>
      <c r="L133" s="3">
        <v>0.20327000000000001</v>
      </c>
      <c r="M133" s="3">
        <v>0.13786000000000001</v>
      </c>
      <c r="N133" s="3">
        <v>8.8510000000000005E-2</v>
      </c>
      <c r="O133" s="3">
        <v>5.4800000000000001E-2</v>
      </c>
      <c r="P133" s="3">
        <v>3.1440000000000003E-2</v>
      </c>
      <c r="Q133" s="3">
        <v>1.7000000000000001E-2</v>
      </c>
      <c r="R133" s="3">
        <v>8.8900000000000003E-3</v>
      </c>
      <c r="S133" s="3">
        <v>4.2700000000000004E-3</v>
      </c>
      <c r="T133" s="5">
        <f>Rebounds[[#This Row],[3+]]-Rebounds[[#This Row],[4+]]</f>
        <v>9.9270000000000025E-2</v>
      </c>
      <c r="U133" s="5">
        <f>Rebounds[[#This Row],[4+]]-Rebounds[[#This Row],[5+]]</f>
        <v>0.10160000000000002</v>
      </c>
      <c r="V133" s="5">
        <f>Rebounds[[#This Row],[5+]]-Rebounds[[#This Row],[6+]]</f>
        <v>9.3519999999999992E-2</v>
      </c>
      <c r="W133" s="5">
        <f>Rebounds[[#This Row],[6+]]-Rebounds[[#This Row],[7+]]</f>
        <v>7.7689999999999981E-2</v>
      </c>
      <c r="X133" s="5">
        <f>Rebounds[[#This Row],[7+]]-Rebounds[[#This Row],[8+]]</f>
        <v>6.5409999999999996E-2</v>
      </c>
      <c r="Y133" s="5">
        <f>Rebounds[[#This Row],[8+]]-Rebounds[[#This Row],[9+]]</f>
        <v>4.9350000000000005E-2</v>
      </c>
      <c r="Z133" s="5">
        <f>Rebounds[[#This Row],[9+]]-Rebounds[[#This Row],[10+]]</f>
        <v>3.3710000000000004E-2</v>
      </c>
      <c r="AA133" s="5">
        <f>Rebounds[[#This Row],[10+]]-Rebounds[[#This Row],[11+]]</f>
        <v>2.3359999999999999E-2</v>
      </c>
      <c r="AB133" s="5">
        <f>Rebounds[[#This Row],[11+]]-Rebounds[[#This Row],[12+]]</f>
        <v>1.4440000000000001E-2</v>
      </c>
      <c r="AC133" s="5">
        <f>Rebounds[[#This Row],[12+]]-Rebounds[[#This Row],[13+]]</f>
        <v>8.1100000000000009E-3</v>
      </c>
      <c r="AD133" s="5">
        <f>Rebounds[[#This Row],[13+]]-Rebounds[[#This Row],[14+]]</f>
        <v>4.62E-3</v>
      </c>
    </row>
    <row r="134" spans="1:30" x14ac:dyDescent="0.25">
      <c r="A134" s="10">
        <v>22400725</v>
      </c>
      <c r="B134" s="13" t="s">
        <v>98</v>
      </c>
      <c r="C134" s="13" t="s">
        <v>99</v>
      </c>
      <c r="D134" s="11">
        <v>0.875</v>
      </c>
      <c r="E134" s="6" t="str">
        <f>HYPERLINK("https://www.nba.com/stats/player/1642268/boxscores-traditional", "Isaiah Collier")</f>
        <v>Isaiah Collier</v>
      </c>
      <c r="F134">
        <v>3</v>
      </c>
      <c r="G134" s="4">
        <v>1.7890000000000001</v>
      </c>
      <c r="H134" s="3">
        <v>0.5</v>
      </c>
      <c r="I134" s="3">
        <v>0.28774</v>
      </c>
      <c r="J134" s="3">
        <v>0.13136</v>
      </c>
      <c r="K134" s="3">
        <v>4.648E-2</v>
      </c>
      <c r="L134" s="3">
        <v>1.255E-2</v>
      </c>
      <c r="M134" s="3">
        <v>2.64E-3</v>
      </c>
      <c r="N134" s="3">
        <v>4.0000000000000002E-4</v>
      </c>
      <c r="O134" s="3">
        <v>5.0000000000000002E-5</v>
      </c>
      <c r="P134" s="3">
        <v>0</v>
      </c>
      <c r="Q134" s="3">
        <v>0</v>
      </c>
      <c r="R134" s="3">
        <v>0</v>
      </c>
      <c r="S134" s="3">
        <v>0</v>
      </c>
      <c r="T134" s="5">
        <f>Rebounds[[#This Row],[3+]]-Rebounds[[#This Row],[4+]]</f>
        <v>0.21226</v>
      </c>
      <c r="U134" s="5">
        <f>Rebounds[[#This Row],[4+]]-Rebounds[[#This Row],[5+]]</f>
        <v>0.15637999999999999</v>
      </c>
      <c r="V134" s="5">
        <f>Rebounds[[#This Row],[5+]]-Rebounds[[#This Row],[6+]]</f>
        <v>8.4880000000000011E-2</v>
      </c>
      <c r="W134" s="5">
        <f>Rebounds[[#This Row],[6+]]-Rebounds[[#This Row],[7+]]</f>
        <v>3.3930000000000002E-2</v>
      </c>
      <c r="X134" s="5">
        <f>Rebounds[[#This Row],[7+]]-Rebounds[[#This Row],[8+]]</f>
        <v>9.9100000000000004E-3</v>
      </c>
      <c r="Y134" s="5">
        <f>Rebounds[[#This Row],[8+]]-Rebounds[[#This Row],[9+]]</f>
        <v>2.2399999999999998E-3</v>
      </c>
      <c r="Z134" s="5">
        <f>Rebounds[[#This Row],[9+]]-Rebounds[[#This Row],[10+]]</f>
        <v>3.5E-4</v>
      </c>
      <c r="AA134" s="5">
        <f>Rebounds[[#This Row],[10+]]-Rebounds[[#This Row],[11+]]</f>
        <v>5.0000000000000002E-5</v>
      </c>
      <c r="AB134" s="5">
        <f>Rebounds[[#This Row],[11+]]-Rebounds[[#This Row],[12+]]</f>
        <v>0</v>
      </c>
      <c r="AC134" s="5">
        <f>Rebounds[[#This Row],[12+]]-Rebounds[[#This Row],[13+]]</f>
        <v>0</v>
      </c>
      <c r="AD134" s="5">
        <f>Rebounds[[#This Row],[13+]]-Rebounds[[#This Row],[14+]]</f>
        <v>0</v>
      </c>
    </row>
    <row r="135" spans="1:30" x14ac:dyDescent="0.25">
      <c r="A135" s="10">
        <v>22400725</v>
      </c>
      <c r="B135" s="13" t="s">
        <v>99</v>
      </c>
      <c r="C135" s="13" t="s">
        <v>98</v>
      </c>
      <c r="D135" s="11">
        <v>0.875</v>
      </c>
      <c r="E135" s="6" t="str">
        <f>HYPERLINK("https://www.nba.com/stats/player/1630228/boxscores-traditional", "Jonathan Kuminga")</f>
        <v>Jonathan Kuminga</v>
      </c>
      <c r="F135">
        <v>7.2</v>
      </c>
      <c r="G135" s="4">
        <v>3.1869999999999998</v>
      </c>
      <c r="H135" s="3">
        <v>0.90658000000000005</v>
      </c>
      <c r="I135" s="3">
        <v>0.84133999999999998</v>
      </c>
      <c r="J135" s="3">
        <v>0.75490000000000002</v>
      </c>
      <c r="K135" s="3">
        <v>0.64802999999999999</v>
      </c>
      <c r="L135" s="3">
        <v>0.52392000000000005</v>
      </c>
      <c r="M135" s="3">
        <v>0.40128999999999998</v>
      </c>
      <c r="N135" s="3">
        <v>0.28774</v>
      </c>
      <c r="O135" s="3">
        <v>0.18942999999999999</v>
      </c>
      <c r="P135" s="3">
        <v>0.11702</v>
      </c>
      <c r="Q135" s="3">
        <v>6.5519999999999995E-2</v>
      </c>
      <c r="R135" s="3">
        <v>3.4380000000000001E-2</v>
      </c>
      <c r="S135" s="3">
        <v>1.6590000000000001E-2</v>
      </c>
      <c r="T135" s="5">
        <f>Rebounds[[#This Row],[3+]]-Rebounds[[#This Row],[4+]]</f>
        <v>6.5240000000000076E-2</v>
      </c>
      <c r="U135" s="5">
        <f>Rebounds[[#This Row],[4+]]-Rebounds[[#This Row],[5+]]</f>
        <v>8.6439999999999961E-2</v>
      </c>
      <c r="V135" s="5">
        <f>Rebounds[[#This Row],[5+]]-Rebounds[[#This Row],[6+]]</f>
        <v>0.10687000000000002</v>
      </c>
      <c r="W135" s="5">
        <f>Rebounds[[#This Row],[6+]]-Rebounds[[#This Row],[7+]]</f>
        <v>0.12410999999999994</v>
      </c>
      <c r="X135" s="5">
        <f>Rebounds[[#This Row],[7+]]-Rebounds[[#This Row],[8+]]</f>
        <v>0.12263000000000007</v>
      </c>
      <c r="Y135" s="5">
        <f>Rebounds[[#This Row],[8+]]-Rebounds[[#This Row],[9+]]</f>
        <v>0.11354999999999998</v>
      </c>
      <c r="Z135" s="5">
        <f>Rebounds[[#This Row],[9+]]-Rebounds[[#This Row],[10+]]</f>
        <v>9.8310000000000008E-2</v>
      </c>
      <c r="AA135" s="5">
        <f>Rebounds[[#This Row],[10+]]-Rebounds[[#This Row],[11+]]</f>
        <v>7.2409999999999988E-2</v>
      </c>
      <c r="AB135" s="5">
        <f>Rebounds[[#This Row],[11+]]-Rebounds[[#This Row],[12+]]</f>
        <v>5.1500000000000004E-2</v>
      </c>
      <c r="AC135" s="5">
        <f>Rebounds[[#This Row],[12+]]-Rebounds[[#This Row],[13+]]</f>
        <v>3.1139999999999994E-2</v>
      </c>
      <c r="AD135" s="5">
        <f>Rebounds[[#This Row],[13+]]-Rebounds[[#This Row],[14+]]</f>
        <v>1.779E-2</v>
      </c>
    </row>
    <row r="136" spans="1:30" x14ac:dyDescent="0.25">
      <c r="A136" s="10">
        <v>22400725</v>
      </c>
      <c r="B136" s="13" t="s">
        <v>99</v>
      </c>
      <c r="C136" s="13" t="s">
        <v>98</v>
      </c>
      <c r="D136" s="11">
        <v>0.875</v>
      </c>
      <c r="E136" s="6" t="str">
        <f>HYPERLINK("https://www.nba.com/stats/player/1631218/boxscores-traditional", "Trayce Jackson-Davis")</f>
        <v>Trayce Jackson-Davis</v>
      </c>
      <c r="F136">
        <v>7.4</v>
      </c>
      <c r="G136" s="4">
        <v>4.1280000000000001</v>
      </c>
      <c r="H136" s="3">
        <v>0.85768999999999995</v>
      </c>
      <c r="I136" s="3">
        <v>0.79388999999999998</v>
      </c>
      <c r="J136" s="3">
        <v>0.71904000000000001</v>
      </c>
      <c r="K136" s="3">
        <v>0.63307000000000002</v>
      </c>
      <c r="L136" s="3">
        <v>0.53983000000000003</v>
      </c>
      <c r="M136" s="3">
        <v>0.44037999999999999</v>
      </c>
      <c r="N136" s="3">
        <v>0.34827000000000002</v>
      </c>
      <c r="O136" s="3">
        <v>0.26434999999999997</v>
      </c>
      <c r="P136" s="3">
        <v>0.19214999999999999</v>
      </c>
      <c r="Q136" s="3">
        <v>0.13350000000000001</v>
      </c>
      <c r="R136" s="3">
        <v>8.6910000000000001E-2</v>
      </c>
      <c r="S136" s="3">
        <v>5.4800000000000001E-2</v>
      </c>
      <c r="T136" s="5">
        <f>Rebounds[[#This Row],[3+]]-Rebounds[[#This Row],[4+]]</f>
        <v>6.3799999999999968E-2</v>
      </c>
      <c r="U136" s="5">
        <f>Rebounds[[#This Row],[4+]]-Rebounds[[#This Row],[5+]]</f>
        <v>7.4849999999999972E-2</v>
      </c>
      <c r="V136" s="5">
        <f>Rebounds[[#This Row],[5+]]-Rebounds[[#This Row],[6+]]</f>
        <v>8.5969999999999991E-2</v>
      </c>
      <c r="W136" s="5">
        <f>Rebounds[[#This Row],[6+]]-Rebounds[[#This Row],[7+]]</f>
        <v>9.323999999999999E-2</v>
      </c>
      <c r="X136" s="5">
        <f>Rebounds[[#This Row],[7+]]-Rebounds[[#This Row],[8+]]</f>
        <v>9.9450000000000038E-2</v>
      </c>
      <c r="Y136" s="5">
        <f>Rebounds[[#This Row],[8+]]-Rebounds[[#This Row],[9+]]</f>
        <v>9.210999999999997E-2</v>
      </c>
      <c r="Z136" s="5">
        <f>Rebounds[[#This Row],[9+]]-Rebounds[[#This Row],[10+]]</f>
        <v>8.392000000000005E-2</v>
      </c>
      <c r="AA136" s="5">
        <f>Rebounds[[#This Row],[10+]]-Rebounds[[#This Row],[11+]]</f>
        <v>7.2199999999999986E-2</v>
      </c>
      <c r="AB136" s="5">
        <f>Rebounds[[#This Row],[11+]]-Rebounds[[#This Row],[12+]]</f>
        <v>5.864999999999998E-2</v>
      </c>
      <c r="AC136" s="5">
        <f>Rebounds[[#This Row],[12+]]-Rebounds[[#This Row],[13+]]</f>
        <v>4.6590000000000006E-2</v>
      </c>
      <c r="AD136" s="5">
        <f>Rebounds[[#This Row],[13+]]-Rebounds[[#This Row],[14+]]</f>
        <v>3.211E-2</v>
      </c>
    </row>
    <row r="137" spans="1:30" x14ac:dyDescent="0.25">
      <c r="A137" s="10">
        <v>22400725</v>
      </c>
      <c r="B137" s="13" t="s">
        <v>99</v>
      </c>
      <c r="C137" s="13" t="s">
        <v>98</v>
      </c>
      <c r="D137" s="11">
        <v>0.875</v>
      </c>
      <c r="E137" s="6" t="str">
        <f>HYPERLINK("https://www.nba.com/stats/player/203110/boxscores-traditional", "Draymond Green")</f>
        <v>Draymond Green</v>
      </c>
      <c r="F137">
        <v>5.6</v>
      </c>
      <c r="G137" s="4">
        <v>2.7279999999999998</v>
      </c>
      <c r="H137" s="3">
        <v>0.82894000000000001</v>
      </c>
      <c r="I137" s="3">
        <v>0.72240000000000004</v>
      </c>
      <c r="J137" s="3">
        <v>0.58706000000000003</v>
      </c>
      <c r="K137" s="3">
        <v>0.44037999999999999</v>
      </c>
      <c r="L137" s="3">
        <v>0.30503000000000002</v>
      </c>
      <c r="M137" s="3">
        <v>0.18942999999999999</v>
      </c>
      <c r="N137" s="3">
        <v>0.10564999999999999</v>
      </c>
      <c r="O137" s="3">
        <v>5.3699999999999998E-2</v>
      </c>
      <c r="P137" s="3">
        <v>2.385E-2</v>
      </c>
      <c r="Q137" s="3">
        <v>9.3900000000000008E-3</v>
      </c>
      <c r="R137" s="3">
        <v>3.3600000000000001E-3</v>
      </c>
      <c r="S137" s="3">
        <v>1.0399999999999999E-3</v>
      </c>
      <c r="T137" s="5">
        <f>Rebounds[[#This Row],[3+]]-Rebounds[[#This Row],[4+]]</f>
        <v>0.10653999999999997</v>
      </c>
      <c r="U137" s="5">
        <f>Rebounds[[#This Row],[4+]]-Rebounds[[#This Row],[5+]]</f>
        <v>0.13534000000000002</v>
      </c>
      <c r="V137" s="5">
        <f>Rebounds[[#This Row],[5+]]-Rebounds[[#This Row],[6+]]</f>
        <v>0.14668000000000003</v>
      </c>
      <c r="W137" s="5">
        <f>Rebounds[[#This Row],[6+]]-Rebounds[[#This Row],[7+]]</f>
        <v>0.13534999999999997</v>
      </c>
      <c r="X137" s="5">
        <f>Rebounds[[#This Row],[7+]]-Rebounds[[#This Row],[8+]]</f>
        <v>0.11560000000000004</v>
      </c>
      <c r="Y137" s="5">
        <f>Rebounds[[#This Row],[8+]]-Rebounds[[#This Row],[9+]]</f>
        <v>8.3779999999999993E-2</v>
      </c>
      <c r="Z137" s="5">
        <f>Rebounds[[#This Row],[9+]]-Rebounds[[#This Row],[10+]]</f>
        <v>5.1949999999999996E-2</v>
      </c>
      <c r="AA137" s="5">
        <f>Rebounds[[#This Row],[10+]]-Rebounds[[#This Row],[11+]]</f>
        <v>2.9849999999999998E-2</v>
      </c>
      <c r="AB137" s="5">
        <f>Rebounds[[#This Row],[11+]]-Rebounds[[#This Row],[12+]]</f>
        <v>1.4459999999999999E-2</v>
      </c>
      <c r="AC137" s="5">
        <f>Rebounds[[#This Row],[12+]]-Rebounds[[#This Row],[13+]]</f>
        <v>6.0300000000000006E-3</v>
      </c>
      <c r="AD137" s="5">
        <f>Rebounds[[#This Row],[13+]]-Rebounds[[#This Row],[14+]]</f>
        <v>2.32E-3</v>
      </c>
    </row>
    <row r="138" spans="1:30" x14ac:dyDescent="0.25">
      <c r="A138" s="10">
        <v>22400725</v>
      </c>
      <c r="B138" s="13" t="s">
        <v>99</v>
      </c>
      <c r="C138" s="13" t="s">
        <v>98</v>
      </c>
      <c r="D138" s="11">
        <v>0.875</v>
      </c>
      <c r="E138" s="6" t="str">
        <f>HYPERLINK("https://www.nba.com/stats/player/1641764/boxscores-traditional", "Brandin Podziemski")</f>
        <v>Brandin Podziemski</v>
      </c>
      <c r="F138">
        <v>4.4000000000000004</v>
      </c>
      <c r="G138" s="4">
        <v>1.4969999999999999</v>
      </c>
      <c r="H138" s="3">
        <v>0.82638999999999996</v>
      </c>
      <c r="I138" s="3">
        <v>0.60641999999999996</v>
      </c>
      <c r="J138" s="3">
        <v>0.34458</v>
      </c>
      <c r="K138" s="3">
        <v>0.14230999999999999</v>
      </c>
      <c r="L138" s="3">
        <v>4.0930000000000001E-2</v>
      </c>
      <c r="M138" s="3">
        <v>8.2000000000000007E-3</v>
      </c>
      <c r="N138" s="3">
        <v>1.07E-3</v>
      </c>
      <c r="O138" s="3">
        <v>9.0000000000000006E-5</v>
      </c>
      <c r="P138" s="3">
        <v>0</v>
      </c>
      <c r="Q138" s="3">
        <v>0</v>
      </c>
      <c r="R138" s="3">
        <v>0</v>
      </c>
      <c r="S138" s="3">
        <v>0</v>
      </c>
      <c r="T138" s="5">
        <f>Rebounds[[#This Row],[3+]]-Rebounds[[#This Row],[4+]]</f>
        <v>0.21997</v>
      </c>
      <c r="U138" s="5">
        <f>Rebounds[[#This Row],[4+]]-Rebounds[[#This Row],[5+]]</f>
        <v>0.26183999999999996</v>
      </c>
      <c r="V138" s="5">
        <f>Rebounds[[#This Row],[5+]]-Rebounds[[#This Row],[6+]]</f>
        <v>0.20227000000000001</v>
      </c>
      <c r="W138" s="5">
        <f>Rebounds[[#This Row],[6+]]-Rebounds[[#This Row],[7+]]</f>
        <v>0.10138</v>
      </c>
      <c r="X138" s="5">
        <f>Rebounds[[#This Row],[7+]]-Rebounds[[#This Row],[8+]]</f>
        <v>3.2730000000000002E-2</v>
      </c>
      <c r="Y138" s="5">
        <f>Rebounds[[#This Row],[8+]]-Rebounds[[#This Row],[9+]]</f>
        <v>7.1300000000000009E-3</v>
      </c>
      <c r="Z138" s="5">
        <f>Rebounds[[#This Row],[9+]]-Rebounds[[#This Row],[10+]]</f>
        <v>9.7999999999999997E-4</v>
      </c>
      <c r="AA138" s="5">
        <f>Rebounds[[#This Row],[10+]]-Rebounds[[#This Row],[11+]]</f>
        <v>9.0000000000000006E-5</v>
      </c>
      <c r="AB138" s="5">
        <f>Rebounds[[#This Row],[11+]]-Rebounds[[#This Row],[12+]]</f>
        <v>0</v>
      </c>
      <c r="AC138" s="5">
        <f>Rebounds[[#This Row],[12+]]-Rebounds[[#This Row],[13+]]</f>
        <v>0</v>
      </c>
      <c r="AD138" s="5">
        <f>Rebounds[[#This Row],[13+]]-Rebounds[[#This Row],[14+]]</f>
        <v>0</v>
      </c>
    </row>
    <row r="139" spans="1:30" x14ac:dyDescent="0.25">
      <c r="A139" s="10">
        <v>22400725</v>
      </c>
      <c r="B139" s="13" t="s">
        <v>99</v>
      </c>
      <c r="C139" s="13" t="s">
        <v>98</v>
      </c>
      <c r="D139" s="11">
        <v>0.875</v>
      </c>
      <c r="E139" s="6" t="str">
        <f>HYPERLINK("https://www.nba.com/stats/player/1630611/boxscores-traditional", "Gui Santos")</f>
        <v>Gui Santos</v>
      </c>
      <c r="F139">
        <v>5.2</v>
      </c>
      <c r="G139" s="4">
        <v>2.4</v>
      </c>
      <c r="H139" s="3">
        <v>0.82121</v>
      </c>
      <c r="I139" s="3">
        <v>0.69145999999999996</v>
      </c>
      <c r="J139" s="3">
        <v>0.53188000000000002</v>
      </c>
      <c r="K139" s="3">
        <v>0.37069999999999997</v>
      </c>
      <c r="L139" s="3">
        <v>0.22663</v>
      </c>
      <c r="M139" s="3">
        <v>0.121</v>
      </c>
      <c r="N139" s="3">
        <v>5.7049999999999997E-2</v>
      </c>
      <c r="O139" s="3">
        <v>2.2749999999999999E-2</v>
      </c>
      <c r="P139" s="3">
        <v>7.7600000000000004E-3</v>
      </c>
      <c r="Q139" s="3">
        <v>2.33E-3</v>
      </c>
      <c r="R139" s="3">
        <v>5.8E-4</v>
      </c>
      <c r="S139" s="3">
        <v>1.2E-4</v>
      </c>
      <c r="T139" s="5">
        <f>Rebounds[[#This Row],[3+]]-Rebounds[[#This Row],[4+]]</f>
        <v>0.12975000000000003</v>
      </c>
      <c r="U139" s="5">
        <f>Rebounds[[#This Row],[4+]]-Rebounds[[#This Row],[5+]]</f>
        <v>0.15957999999999994</v>
      </c>
      <c r="V139" s="5">
        <f>Rebounds[[#This Row],[5+]]-Rebounds[[#This Row],[6+]]</f>
        <v>0.16118000000000005</v>
      </c>
      <c r="W139" s="5">
        <f>Rebounds[[#This Row],[6+]]-Rebounds[[#This Row],[7+]]</f>
        <v>0.14406999999999998</v>
      </c>
      <c r="X139" s="5">
        <f>Rebounds[[#This Row],[7+]]-Rebounds[[#This Row],[8+]]</f>
        <v>0.10563</v>
      </c>
      <c r="Y139" s="5">
        <f>Rebounds[[#This Row],[8+]]-Rebounds[[#This Row],[9+]]</f>
        <v>6.3950000000000007E-2</v>
      </c>
      <c r="Z139" s="5">
        <f>Rebounds[[#This Row],[9+]]-Rebounds[[#This Row],[10+]]</f>
        <v>3.4299999999999997E-2</v>
      </c>
      <c r="AA139" s="5">
        <f>Rebounds[[#This Row],[10+]]-Rebounds[[#This Row],[11+]]</f>
        <v>1.499E-2</v>
      </c>
      <c r="AB139" s="5">
        <f>Rebounds[[#This Row],[11+]]-Rebounds[[#This Row],[12+]]</f>
        <v>5.4300000000000008E-3</v>
      </c>
      <c r="AC139" s="5">
        <f>Rebounds[[#This Row],[12+]]-Rebounds[[#This Row],[13+]]</f>
        <v>1.75E-3</v>
      </c>
      <c r="AD139" s="5">
        <f>Rebounds[[#This Row],[13+]]-Rebounds[[#This Row],[14+]]</f>
        <v>4.6000000000000001E-4</v>
      </c>
    </row>
    <row r="140" spans="1:30" x14ac:dyDescent="0.25">
      <c r="A140" s="10">
        <v>22400725</v>
      </c>
      <c r="B140" s="13" t="s">
        <v>99</v>
      </c>
      <c r="C140" s="13" t="s">
        <v>98</v>
      </c>
      <c r="D140" s="11">
        <v>0.875</v>
      </c>
      <c r="E140" s="6" t="str">
        <f>HYPERLINK("https://www.nba.com/stats/player/1626172/boxscores-traditional", "Kevon Looney")</f>
        <v>Kevon Looney</v>
      </c>
      <c r="F140">
        <v>7</v>
      </c>
      <c r="G140" s="4">
        <v>5.0990000000000002</v>
      </c>
      <c r="H140" s="3">
        <v>0.7823</v>
      </c>
      <c r="I140" s="3">
        <v>0.72240000000000004</v>
      </c>
      <c r="J140" s="3">
        <v>0.65173000000000003</v>
      </c>
      <c r="K140" s="3">
        <v>0.57926</v>
      </c>
      <c r="L140" s="3">
        <v>0.5</v>
      </c>
      <c r="M140" s="3">
        <v>0.42074</v>
      </c>
      <c r="N140" s="3">
        <v>0.34827000000000002</v>
      </c>
      <c r="O140" s="3">
        <v>0.27760000000000001</v>
      </c>
      <c r="P140" s="3">
        <v>0.2177</v>
      </c>
      <c r="Q140" s="3">
        <v>0.16353999999999999</v>
      </c>
      <c r="R140" s="3">
        <v>0.11899999999999999</v>
      </c>
      <c r="S140" s="3">
        <v>8.5339999999999999E-2</v>
      </c>
      <c r="T140" s="5">
        <f>Rebounds[[#This Row],[3+]]-Rebounds[[#This Row],[4+]]</f>
        <v>5.9899999999999953E-2</v>
      </c>
      <c r="U140" s="5">
        <f>Rebounds[[#This Row],[4+]]-Rebounds[[#This Row],[5+]]</f>
        <v>7.0670000000000011E-2</v>
      </c>
      <c r="V140" s="5">
        <f>Rebounds[[#This Row],[5+]]-Rebounds[[#This Row],[6+]]</f>
        <v>7.2470000000000034E-2</v>
      </c>
      <c r="W140" s="5">
        <f>Rebounds[[#This Row],[6+]]-Rebounds[[#This Row],[7+]]</f>
        <v>7.9259999999999997E-2</v>
      </c>
      <c r="X140" s="5">
        <f>Rebounds[[#This Row],[7+]]-Rebounds[[#This Row],[8+]]</f>
        <v>7.9259999999999997E-2</v>
      </c>
      <c r="Y140" s="5">
        <f>Rebounds[[#This Row],[8+]]-Rebounds[[#This Row],[9+]]</f>
        <v>7.2469999999999979E-2</v>
      </c>
      <c r="Z140" s="5">
        <f>Rebounds[[#This Row],[9+]]-Rebounds[[#This Row],[10+]]</f>
        <v>7.0670000000000011E-2</v>
      </c>
      <c r="AA140" s="5">
        <f>Rebounds[[#This Row],[10+]]-Rebounds[[#This Row],[11+]]</f>
        <v>5.9900000000000009E-2</v>
      </c>
      <c r="AB140" s="5">
        <f>Rebounds[[#This Row],[11+]]-Rebounds[[#This Row],[12+]]</f>
        <v>5.4160000000000014E-2</v>
      </c>
      <c r="AC140" s="5">
        <f>Rebounds[[#This Row],[12+]]-Rebounds[[#This Row],[13+]]</f>
        <v>4.4539999999999996E-2</v>
      </c>
      <c r="AD140" s="5">
        <f>Rebounds[[#This Row],[13+]]-Rebounds[[#This Row],[14+]]</f>
        <v>3.3659999999999995E-2</v>
      </c>
    </row>
    <row r="141" spans="1:30" x14ac:dyDescent="0.25">
      <c r="A141" s="10">
        <v>22400725</v>
      </c>
      <c r="B141" s="13" t="s">
        <v>99</v>
      </c>
      <c r="C141" s="13" t="s">
        <v>98</v>
      </c>
      <c r="D141" s="11">
        <v>0.875</v>
      </c>
      <c r="E141" s="6" t="str">
        <f>HYPERLINK("https://www.nba.com/stats/player/203952/boxscores-traditional", "Andrew Wiggins")</f>
        <v>Andrew Wiggins</v>
      </c>
      <c r="F141">
        <v>4.4000000000000004</v>
      </c>
      <c r="G141" s="4">
        <v>2.3319999999999999</v>
      </c>
      <c r="H141" s="3">
        <v>0.72575000000000001</v>
      </c>
      <c r="I141" s="3">
        <v>0.56749000000000005</v>
      </c>
      <c r="J141" s="3">
        <v>0.39743000000000001</v>
      </c>
      <c r="K141" s="3">
        <v>0.24510000000000001</v>
      </c>
      <c r="L141" s="3">
        <v>0.13350000000000001</v>
      </c>
      <c r="M141" s="3">
        <v>6.1780000000000002E-2</v>
      </c>
      <c r="N141" s="3">
        <v>2.4420000000000001E-2</v>
      </c>
      <c r="O141" s="3">
        <v>8.2000000000000007E-3</v>
      </c>
      <c r="P141" s="3">
        <v>2.33E-3</v>
      </c>
      <c r="Q141" s="3">
        <v>5.5999999999999995E-4</v>
      </c>
      <c r="R141" s="3">
        <v>1.1E-4</v>
      </c>
      <c r="S141" s="3">
        <v>0</v>
      </c>
      <c r="T141" s="5">
        <f>Rebounds[[#This Row],[3+]]-Rebounds[[#This Row],[4+]]</f>
        <v>0.15825999999999996</v>
      </c>
      <c r="U141" s="5">
        <f>Rebounds[[#This Row],[4+]]-Rebounds[[#This Row],[5+]]</f>
        <v>0.17006000000000004</v>
      </c>
      <c r="V141" s="5">
        <f>Rebounds[[#This Row],[5+]]-Rebounds[[#This Row],[6+]]</f>
        <v>0.15232999999999999</v>
      </c>
      <c r="W141" s="5">
        <f>Rebounds[[#This Row],[6+]]-Rebounds[[#This Row],[7+]]</f>
        <v>0.1116</v>
      </c>
      <c r="X141" s="5">
        <f>Rebounds[[#This Row],[7+]]-Rebounds[[#This Row],[8+]]</f>
        <v>7.1720000000000006E-2</v>
      </c>
      <c r="Y141" s="5">
        <f>Rebounds[[#This Row],[8+]]-Rebounds[[#This Row],[9+]]</f>
        <v>3.7360000000000004E-2</v>
      </c>
      <c r="Z141" s="5">
        <f>Rebounds[[#This Row],[9+]]-Rebounds[[#This Row],[10+]]</f>
        <v>1.6219999999999998E-2</v>
      </c>
      <c r="AA141" s="5">
        <f>Rebounds[[#This Row],[10+]]-Rebounds[[#This Row],[11+]]</f>
        <v>5.8700000000000002E-3</v>
      </c>
      <c r="AB141" s="5">
        <f>Rebounds[[#This Row],[11+]]-Rebounds[[#This Row],[12+]]</f>
        <v>1.7700000000000001E-3</v>
      </c>
      <c r="AC141" s="5">
        <f>Rebounds[[#This Row],[12+]]-Rebounds[[#This Row],[13+]]</f>
        <v>4.4999999999999993E-4</v>
      </c>
      <c r="AD141" s="5">
        <f>Rebounds[[#This Row],[13+]]-Rebounds[[#This Row],[14+]]</f>
        <v>1.1E-4</v>
      </c>
    </row>
    <row r="142" spans="1:30" x14ac:dyDescent="0.25">
      <c r="A142" s="10">
        <v>22400725</v>
      </c>
      <c r="B142" s="13" t="s">
        <v>99</v>
      </c>
      <c r="C142" s="13" t="s">
        <v>98</v>
      </c>
      <c r="D142" s="11">
        <v>0.875</v>
      </c>
      <c r="E142" s="6" t="str">
        <f>HYPERLINK("https://www.nba.com/stats/player/1642366/boxscores-traditional", "Quinten Post")</f>
        <v>Quinten Post</v>
      </c>
      <c r="F142">
        <v>4.4000000000000004</v>
      </c>
      <c r="G142" s="4">
        <v>3.0070000000000001</v>
      </c>
      <c r="H142" s="3">
        <v>0.68081999999999998</v>
      </c>
      <c r="I142" s="3">
        <v>0.55171999999999999</v>
      </c>
      <c r="J142" s="3">
        <v>0.42074</v>
      </c>
      <c r="K142" s="3">
        <v>0.29805999999999999</v>
      </c>
      <c r="L142" s="3">
        <v>0.19489000000000001</v>
      </c>
      <c r="M142" s="3">
        <v>0.11507000000000001</v>
      </c>
      <c r="N142" s="3">
        <v>6.3009999999999997E-2</v>
      </c>
      <c r="O142" s="3">
        <v>3.1440000000000003E-2</v>
      </c>
      <c r="P142" s="3">
        <v>1.426E-2</v>
      </c>
      <c r="Q142" s="3">
        <v>5.7000000000000002E-3</v>
      </c>
      <c r="R142" s="3">
        <v>2.1199999999999999E-3</v>
      </c>
      <c r="S142" s="3">
        <v>7.1000000000000002E-4</v>
      </c>
      <c r="T142" s="5">
        <f>Rebounds[[#This Row],[3+]]-Rebounds[[#This Row],[4+]]</f>
        <v>0.12909999999999999</v>
      </c>
      <c r="U142" s="5">
        <f>Rebounds[[#This Row],[4+]]-Rebounds[[#This Row],[5+]]</f>
        <v>0.13097999999999999</v>
      </c>
      <c r="V142" s="5">
        <f>Rebounds[[#This Row],[5+]]-Rebounds[[#This Row],[6+]]</f>
        <v>0.12268000000000001</v>
      </c>
      <c r="W142" s="5">
        <f>Rebounds[[#This Row],[6+]]-Rebounds[[#This Row],[7+]]</f>
        <v>0.10316999999999998</v>
      </c>
      <c r="X142" s="5">
        <f>Rebounds[[#This Row],[7+]]-Rebounds[[#This Row],[8+]]</f>
        <v>7.9820000000000002E-2</v>
      </c>
      <c r="Y142" s="5">
        <f>Rebounds[[#This Row],[8+]]-Rebounds[[#This Row],[9+]]</f>
        <v>5.2060000000000009E-2</v>
      </c>
      <c r="Z142" s="5">
        <f>Rebounds[[#This Row],[9+]]-Rebounds[[#This Row],[10+]]</f>
        <v>3.1569999999999994E-2</v>
      </c>
      <c r="AA142" s="5">
        <f>Rebounds[[#This Row],[10+]]-Rebounds[[#This Row],[11+]]</f>
        <v>1.7180000000000001E-2</v>
      </c>
      <c r="AB142" s="5">
        <f>Rebounds[[#This Row],[11+]]-Rebounds[[#This Row],[12+]]</f>
        <v>8.5599999999999999E-3</v>
      </c>
      <c r="AC142" s="5">
        <f>Rebounds[[#This Row],[12+]]-Rebounds[[#This Row],[13+]]</f>
        <v>3.5800000000000003E-3</v>
      </c>
      <c r="AD142" s="5">
        <f>Rebounds[[#This Row],[13+]]-Rebounds[[#This Row],[14+]]</f>
        <v>1.4099999999999998E-3</v>
      </c>
    </row>
    <row r="143" spans="1:30" x14ac:dyDescent="0.25">
      <c r="A143" s="10">
        <v>22400725</v>
      </c>
      <c r="B143" s="13" t="s">
        <v>99</v>
      </c>
      <c r="C143" s="13" t="s">
        <v>98</v>
      </c>
      <c r="D143" s="11">
        <v>0.875</v>
      </c>
      <c r="E143" s="6" t="str">
        <f>HYPERLINK("https://www.nba.com/stats/player/203471/boxscores-traditional", "Dennis Schröder")</f>
        <v>Dennis Schröder</v>
      </c>
      <c r="F143">
        <v>3.6</v>
      </c>
      <c r="G143" s="4">
        <v>1.855</v>
      </c>
      <c r="H143" s="3">
        <v>0.62551999999999996</v>
      </c>
      <c r="I143" s="3">
        <v>0.41293999999999997</v>
      </c>
      <c r="J143" s="3">
        <v>0.22663</v>
      </c>
      <c r="K143" s="3">
        <v>9.8530000000000006E-2</v>
      </c>
      <c r="L143" s="3">
        <v>3.3619999999999997E-2</v>
      </c>
      <c r="M143" s="3">
        <v>8.8900000000000003E-3</v>
      </c>
      <c r="N143" s="3">
        <v>1.81E-3</v>
      </c>
      <c r="O143" s="3">
        <v>2.7999999999999998E-4</v>
      </c>
      <c r="P143" s="3">
        <v>3.0000000000000001E-5</v>
      </c>
      <c r="Q143" s="3">
        <v>0</v>
      </c>
      <c r="R143" s="3">
        <v>0</v>
      </c>
      <c r="S143" s="3">
        <v>0</v>
      </c>
      <c r="T143" s="5">
        <f>Rebounds[[#This Row],[3+]]-Rebounds[[#This Row],[4+]]</f>
        <v>0.21257999999999999</v>
      </c>
      <c r="U143" s="5">
        <f>Rebounds[[#This Row],[4+]]-Rebounds[[#This Row],[5+]]</f>
        <v>0.18630999999999998</v>
      </c>
      <c r="V143" s="5">
        <f>Rebounds[[#This Row],[5+]]-Rebounds[[#This Row],[6+]]</f>
        <v>0.12809999999999999</v>
      </c>
      <c r="W143" s="5">
        <f>Rebounds[[#This Row],[6+]]-Rebounds[[#This Row],[7+]]</f>
        <v>6.4910000000000009E-2</v>
      </c>
      <c r="X143" s="5">
        <f>Rebounds[[#This Row],[7+]]-Rebounds[[#This Row],[8+]]</f>
        <v>2.4729999999999995E-2</v>
      </c>
      <c r="Y143" s="5">
        <f>Rebounds[[#This Row],[8+]]-Rebounds[[#This Row],[9+]]</f>
        <v>7.0800000000000004E-3</v>
      </c>
      <c r="Z143" s="5">
        <f>Rebounds[[#This Row],[9+]]-Rebounds[[#This Row],[10+]]</f>
        <v>1.5300000000000001E-3</v>
      </c>
      <c r="AA143" s="5">
        <f>Rebounds[[#This Row],[10+]]-Rebounds[[#This Row],[11+]]</f>
        <v>2.4999999999999995E-4</v>
      </c>
      <c r="AB143" s="5">
        <f>Rebounds[[#This Row],[11+]]-Rebounds[[#This Row],[12+]]</f>
        <v>3.0000000000000001E-5</v>
      </c>
      <c r="AC143" s="5">
        <f>Rebounds[[#This Row],[12+]]-Rebounds[[#This Row],[13+]]</f>
        <v>0</v>
      </c>
      <c r="AD143" s="5">
        <f>Rebounds[[#This Row],[13+]]-Rebounds[[#This Row],[14+]]</f>
        <v>0</v>
      </c>
    </row>
    <row r="144" spans="1:30" x14ac:dyDescent="0.25">
      <c r="A144" s="10">
        <v>22400725</v>
      </c>
      <c r="B144" s="13" t="s">
        <v>99</v>
      </c>
      <c r="C144" s="13" t="s">
        <v>98</v>
      </c>
      <c r="D144" s="11">
        <v>0.875</v>
      </c>
      <c r="E144" s="6" t="str">
        <f>HYPERLINK("https://www.nba.com/stats/player/1629001/boxscores-traditional", "De'Anthony Melton")</f>
        <v>De'Anthony Melton</v>
      </c>
      <c r="F144">
        <v>3.6</v>
      </c>
      <c r="G144" s="4">
        <v>3.3820000000000001</v>
      </c>
      <c r="H144" s="3">
        <v>0.57142000000000004</v>
      </c>
      <c r="I144" s="3">
        <v>0.45223999999999998</v>
      </c>
      <c r="J144" s="3">
        <v>0.34089999999999998</v>
      </c>
      <c r="K144" s="3">
        <v>0.23885000000000001</v>
      </c>
      <c r="L144" s="3">
        <v>0.15625</v>
      </c>
      <c r="M144" s="3">
        <v>9.6799999999999997E-2</v>
      </c>
      <c r="N144" s="3">
        <v>5.4800000000000001E-2</v>
      </c>
      <c r="O144" s="3">
        <v>2.938E-2</v>
      </c>
      <c r="P144" s="3">
        <v>1.426E-2</v>
      </c>
      <c r="Q144" s="3">
        <v>6.5700000000000003E-3</v>
      </c>
      <c r="R144" s="3">
        <v>2.7200000000000002E-3</v>
      </c>
      <c r="S144" s="3">
        <v>1.0399999999999999E-3</v>
      </c>
      <c r="T144" s="5">
        <f>Rebounds[[#This Row],[3+]]-Rebounds[[#This Row],[4+]]</f>
        <v>0.11918000000000006</v>
      </c>
      <c r="U144" s="5">
        <f>Rebounds[[#This Row],[4+]]-Rebounds[[#This Row],[5+]]</f>
        <v>0.11133999999999999</v>
      </c>
      <c r="V144" s="5">
        <f>Rebounds[[#This Row],[5+]]-Rebounds[[#This Row],[6+]]</f>
        <v>0.10204999999999997</v>
      </c>
      <c r="W144" s="5">
        <f>Rebounds[[#This Row],[6+]]-Rebounds[[#This Row],[7+]]</f>
        <v>8.2600000000000007E-2</v>
      </c>
      <c r="X144" s="5">
        <f>Rebounds[[#This Row],[7+]]-Rebounds[[#This Row],[8+]]</f>
        <v>5.9450000000000003E-2</v>
      </c>
      <c r="Y144" s="5">
        <f>Rebounds[[#This Row],[8+]]-Rebounds[[#This Row],[9+]]</f>
        <v>4.1999999999999996E-2</v>
      </c>
      <c r="Z144" s="5">
        <f>Rebounds[[#This Row],[9+]]-Rebounds[[#This Row],[10+]]</f>
        <v>2.5420000000000002E-2</v>
      </c>
      <c r="AA144" s="5">
        <f>Rebounds[[#This Row],[10+]]-Rebounds[[#This Row],[11+]]</f>
        <v>1.512E-2</v>
      </c>
      <c r="AB144" s="5">
        <f>Rebounds[[#This Row],[11+]]-Rebounds[[#This Row],[12+]]</f>
        <v>7.6899999999999998E-3</v>
      </c>
      <c r="AC144" s="5">
        <f>Rebounds[[#This Row],[12+]]-Rebounds[[#This Row],[13+]]</f>
        <v>3.8500000000000001E-3</v>
      </c>
      <c r="AD144" s="5">
        <f>Rebounds[[#This Row],[13+]]-Rebounds[[#This Row],[14+]]</f>
        <v>1.6800000000000003E-3</v>
      </c>
    </row>
    <row r="145" spans="1:30" x14ac:dyDescent="0.25">
      <c r="A145" s="10">
        <v>22400725</v>
      </c>
      <c r="B145" s="13" t="s">
        <v>99</v>
      </c>
      <c r="C145" s="13" t="s">
        <v>98</v>
      </c>
      <c r="D145" s="11">
        <v>0.875</v>
      </c>
      <c r="E145" s="6" t="str">
        <f>HYPERLINK("https://www.nba.com/stats/player/1630322/boxscores-traditional", "Lindy Waters III")</f>
        <v>Lindy Waters III</v>
      </c>
      <c r="F145">
        <v>3.6</v>
      </c>
      <c r="G145" s="4">
        <v>3.3820000000000001</v>
      </c>
      <c r="H145" s="3">
        <v>0.57142000000000004</v>
      </c>
      <c r="I145" s="3">
        <v>0.45223999999999998</v>
      </c>
      <c r="J145" s="3">
        <v>0.34089999999999998</v>
      </c>
      <c r="K145" s="3">
        <v>0.23885000000000001</v>
      </c>
      <c r="L145" s="3">
        <v>0.15625</v>
      </c>
      <c r="M145" s="3">
        <v>9.6799999999999997E-2</v>
      </c>
      <c r="N145" s="3">
        <v>5.4800000000000001E-2</v>
      </c>
      <c r="O145" s="3">
        <v>2.938E-2</v>
      </c>
      <c r="P145" s="3">
        <v>1.426E-2</v>
      </c>
      <c r="Q145" s="3">
        <v>6.5700000000000003E-3</v>
      </c>
      <c r="R145" s="3">
        <v>2.7200000000000002E-3</v>
      </c>
      <c r="S145" s="3">
        <v>1.0399999999999999E-3</v>
      </c>
      <c r="T145" s="5">
        <f>Rebounds[[#This Row],[3+]]-Rebounds[[#This Row],[4+]]</f>
        <v>0.11918000000000006</v>
      </c>
      <c r="U145" s="5">
        <f>Rebounds[[#This Row],[4+]]-Rebounds[[#This Row],[5+]]</f>
        <v>0.11133999999999999</v>
      </c>
      <c r="V145" s="5">
        <f>Rebounds[[#This Row],[5+]]-Rebounds[[#This Row],[6+]]</f>
        <v>0.10204999999999997</v>
      </c>
      <c r="W145" s="5">
        <f>Rebounds[[#This Row],[6+]]-Rebounds[[#This Row],[7+]]</f>
        <v>8.2600000000000007E-2</v>
      </c>
      <c r="X145" s="5">
        <f>Rebounds[[#This Row],[7+]]-Rebounds[[#This Row],[8+]]</f>
        <v>5.9450000000000003E-2</v>
      </c>
      <c r="Y145" s="5">
        <f>Rebounds[[#This Row],[8+]]-Rebounds[[#This Row],[9+]]</f>
        <v>4.1999999999999996E-2</v>
      </c>
      <c r="Z145" s="5">
        <f>Rebounds[[#This Row],[9+]]-Rebounds[[#This Row],[10+]]</f>
        <v>2.5420000000000002E-2</v>
      </c>
      <c r="AA145" s="5">
        <f>Rebounds[[#This Row],[10+]]-Rebounds[[#This Row],[11+]]</f>
        <v>1.512E-2</v>
      </c>
      <c r="AB145" s="5">
        <f>Rebounds[[#This Row],[11+]]-Rebounds[[#This Row],[12+]]</f>
        <v>7.6899999999999998E-3</v>
      </c>
      <c r="AC145" s="5">
        <f>Rebounds[[#This Row],[12+]]-Rebounds[[#This Row],[13+]]</f>
        <v>3.8500000000000001E-3</v>
      </c>
      <c r="AD145" s="5">
        <f>Rebounds[[#This Row],[13+]]-Rebounds[[#This Row],[14+]]</f>
        <v>1.6800000000000003E-3</v>
      </c>
    </row>
    <row r="146" spans="1:30" x14ac:dyDescent="0.25">
      <c r="A146" s="10">
        <v>22400725</v>
      </c>
      <c r="B146" s="13" t="s">
        <v>99</v>
      </c>
      <c r="C146" s="13" t="s">
        <v>98</v>
      </c>
      <c r="D146" s="11">
        <v>0.875</v>
      </c>
      <c r="E146" s="6" t="str">
        <f>HYPERLINK("https://www.nba.com/stats/player/1627741/boxscores-traditional", "Buddy Hield")</f>
        <v>Buddy Hield</v>
      </c>
      <c r="F146">
        <v>3.2</v>
      </c>
      <c r="G146" s="4">
        <v>1.327</v>
      </c>
      <c r="H146" s="3">
        <v>0.55962000000000001</v>
      </c>
      <c r="I146" s="3">
        <v>0.27424999999999999</v>
      </c>
      <c r="J146" s="3">
        <v>8.6910000000000001E-2</v>
      </c>
      <c r="K146" s="3">
        <v>1.7430000000000001E-2</v>
      </c>
      <c r="L146" s="3">
        <v>2.1199999999999999E-3</v>
      </c>
      <c r="M146" s="3">
        <v>1.4999999999999999E-4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5">
        <f>Rebounds[[#This Row],[3+]]-Rebounds[[#This Row],[4+]]</f>
        <v>0.28537000000000001</v>
      </c>
      <c r="U146" s="5">
        <f>Rebounds[[#This Row],[4+]]-Rebounds[[#This Row],[5+]]</f>
        <v>0.18734000000000001</v>
      </c>
      <c r="V146" s="5">
        <f>Rebounds[[#This Row],[5+]]-Rebounds[[#This Row],[6+]]</f>
        <v>6.948E-2</v>
      </c>
      <c r="W146" s="5">
        <f>Rebounds[[#This Row],[6+]]-Rebounds[[#This Row],[7+]]</f>
        <v>1.5310000000000001E-2</v>
      </c>
      <c r="X146" s="5">
        <f>Rebounds[[#This Row],[7+]]-Rebounds[[#This Row],[8+]]</f>
        <v>1.97E-3</v>
      </c>
      <c r="Y146" s="5">
        <f>Rebounds[[#This Row],[8+]]-Rebounds[[#This Row],[9+]]</f>
        <v>1.4999999999999999E-4</v>
      </c>
      <c r="Z146" s="5">
        <f>Rebounds[[#This Row],[9+]]-Rebounds[[#This Row],[10+]]</f>
        <v>0</v>
      </c>
      <c r="AA146" s="5">
        <f>Rebounds[[#This Row],[10+]]-Rebounds[[#This Row],[11+]]</f>
        <v>0</v>
      </c>
      <c r="AB146" s="5">
        <f>Rebounds[[#This Row],[11+]]-Rebounds[[#This Row],[12+]]</f>
        <v>0</v>
      </c>
      <c r="AC146" s="5">
        <f>Rebounds[[#This Row],[12+]]-Rebounds[[#This Row],[13+]]</f>
        <v>0</v>
      </c>
      <c r="AD146" s="5">
        <f>Rebounds[[#This Row],[13+]]-Rebounds[[#This Row],[14+]]</f>
        <v>0</v>
      </c>
    </row>
    <row r="147" spans="1:30" x14ac:dyDescent="0.25">
      <c r="A147" s="10">
        <v>22400725</v>
      </c>
      <c r="B147" s="13" t="s">
        <v>99</v>
      </c>
      <c r="C147" s="13" t="s">
        <v>98</v>
      </c>
      <c r="D147" s="11">
        <v>0.875</v>
      </c>
      <c r="E147" s="6" t="str">
        <f>HYPERLINK("https://www.nba.com/stats/player/203937/boxscores-traditional", "Kyle Anderson")</f>
        <v>Kyle Anderson</v>
      </c>
      <c r="F147">
        <v>3.2</v>
      </c>
      <c r="G147" s="4">
        <v>1.9390000000000001</v>
      </c>
      <c r="H147" s="3">
        <v>0.53983000000000003</v>
      </c>
      <c r="I147" s="3">
        <v>0.34089999999999998</v>
      </c>
      <c r="J147" s="3">
        <v>0.17619000000000001</v>
      </c>
      <c r="K147" s="3">
        <v>7.4929999999999997E-2</v>
      </c>
      <c r="L147" s="3">
        <v>2.5000000000000001E-2</v>
      </c>
      <c r="M147" s="3">
        <v>6.5700000000000003E-3</v>
      </c>
      <c r="N147" s="3">
        <v>1.39E-3</v>
      </c>
      <c r="O147" s="3">
        <v>2.2000000000000001E-4</v>
      </c>
      <c r="P147" s="3">
        <v>0</v>
      </c>
      <c r="Q147" s="3">
        <v>0</v>
      </c>
      <c r="R147" s="3">
        <v>0</v>
      </c>
      <c r="S147" s="3">
        <v>0</v>
      </c>
      <c r="T147" s="5">
        <f>Rebounds[[#This Row],[3+]]-Rebounds[[#This Row],[4+]]</f>
        <v>0.19893000000000005</v>
      </c>
      <c r="U147" s="5">
        <f>Rebounds[[#This Row],[4+]]-Rebounds[[#This Row],[5+]]</f>
        <v>0.16470999999999997</v>
      </c>
      <c r="V147" s="5">
        <f>Rebounds[[#This Row],[5+]]-Rebounds[[#This Row],[6+]]</f>
        <v>0.10126000000000002</v>
      </c>
      <c r="W147" s="5">
        <f>Rebounds[[#This Row],[6+]]-Rebounds[[#This Row],[7+]]</f>
        <v>4.9929999999999995E-2</v>
      </c>
      <c r="X147" s="5">
        <f>Rebounds[[#This Row],[7+]]-Rebounds[[#This Row],[8+]]</f>
        <v>1.8430000000000002E-2</v>
      </c>
      <c r="Y147" s="5">
        <f>Rebounds[[#This Row],[8+]]-Rebounds[[#This Row],[9+]]</f>
        <v>5.1800000000000006E-3</v>
      </c>
      <c r="Z147" s="5">
        <f>Rebounds[[#This Row],[9+]]-Rebounds[[#This Row],[10+]]</f>
        <v>1.17E-3</v>
      </c>
      <c r="AA147" s="5">
        <f>Rebounds[[#This Row],[10+]]-Rebounds[[#This Row],[11+]]</f>
        <v>2.2000000000000001E-4</v>
      </c>
      <c r="AB147" s="5">
        <f>Rebounds[[#This Row],[11+]]-Rebounds[[#This Row],[12+]]</f>
        <v>0</v>
      </c>
      <c r="AC147" s="5">
        <f>Rebounds[[#This Row],[12+]]-Rebounds[[#This Row],[13+]]</f>
        <v>0</v>
      </c>
      <c r="AD147" s="5">
        <f>Rebounds[[#This Row],[13+]]-Rebounds[[#This Row],[14+]]</f>
        <v>0</v>
      </c>
    </row>
    <row r="148" spans="1:30" x14ac:dyDescent="0.25">
      <c r="A148" s="10">
        <v>22400725</v>
      </c>
      <c r="B148" s="13" t="s">
        <v>99</v>
      </c>
      <c r="C148" s="13" t="s">
        <v>98</v>
      </c>
      <c r="D148" s="11">
        <v>0.875</v>
      </c>
      <c r="E148" s="6" t="str">
        <f>HYPERLINK("https://www.nba.com/stats/player/1630541/boxscores-traditional", "Moses Moody")</f>
        <v>Moses Moody</v>
      </c>
      <c r="F148">
        <v>3</v>
      </c>
      <c r="G148" s="4">
        <v>1.7890000000000001</v>
      </c>
      <c r="H148" s="3">
        <v>0.5</v>
      </c>
      <c r="I148" s="3">
        <v>0.28774</v>
      </c>
      <c r="J148" s="3">
        <v>0.13136</v>
      </c>
      <c r="K148" s="3">
        <v>4.648E-2</v>
      </c>
      <c r="L148" s="3">
        <v>1.255E-2</v>
      </c>
      <c r="M148" s="3">
        <v>2.64E-3</v>
      </c>
      <c r="N148" s="3">
        <v>4.0000000000000002E-4</v>
      </c>
      <c r="O148" s="3">
        <v>5.0000000000000002E-5</v>
      </c>
      <c r="P148" s="3">
        <v>0</v>
      </c>
      <c r="Q148" s="3">
        <v>0</v>
      </c>
      <c r="R148" s="3">
        <v>0</v>
      </c>
      <c r="S148" s="3">
        <v>0</v>
      </c>
      <c r="T148" s="5">
        <f>Rebounds[[#This Row],[3+]]-Rebounds[[#This Row],[4+]]</f>
        <v>0.21226</v>
      </c>
      <c r="U148" s="5">
        <f>Rebounds[[#This Row],[4+]]-Rebounds[[#This Row],[5+]]</f>
        <v>0.15637999999999999</v>
      </c>
      <c r="V148" s="5">
        <f>Rebounds[[#This Row],[5+]]-Rebounds[[#This Row],[6+]]</f>
        <v>8.4880000000000011E-2</v>
      </c>
      <c r="W148" s="5">
        <f>Rebounds[[#This Row],[6+]]-Rebounds[[#This Row],[7+]]</f>
        <v>3.3930000000000002E-2</v>
      </c>
      <c r="X148" s="5">
        <f>Rebounds[[#This Row],[7+]]-Rebounds[[#This Row],[8+]]</f>
        <v>9.9100000000000004E-3</v>
      </c>
      <c r="Y148" s="5">
        <f>Rebounds[[#This Row],[8+]]-Rebounds[[#This Row],[9+]]</f>
        <v>2.2399999999999998E-3</v>
      </c>
      <c r="Z148" s="5">
        <f>Rebounds[[#This Row],[9+]]-Rebounds[[#This Row],[10+]]</f>
        <v>3.5E-4</v>
      </c>
      <c r="AA148" s="5">
        <f>Rebounds[[#This Row],[10+]]-Rebounds[[#This Row],[11+]]</f>
        <v>5.0000000000000002E-5</v>
      </c>
      <c r="AB148" s="5">
        <f>Rebounds[[#This Row],[11+]]-Rebounds[[#This Row],[12+]]</f>
        <v>0</v>
      </c>
      <c r="AC148" s="5">
        <f>Rebounds[[#This Row],[12+]]-Rebounds[[#This Row],[13+]]</f>
        <v>0</v>
      </c>
      <c r="AD148" s="5">
        <f>Rebounds[[#This Row],[13+]]-Rebounds[[#This Row],[14+]]</f>
        <v>0</v>
      </c>
    </row>
    <row r="149" spans="1:30" x14ac:dyDescent="0.25">
      <c r="A149" s="10">
        <v>22400726</v>
      </c>
      <c r="B149" s="13" t="s">
        <v>100</v>
      </c>
      <c r="C149" s="13" t="s">
        <v>101</v>
      </c>
      <c r="D149" s="11">
        <v>0.875</v>
      </c>
      <c r="E149" s="6" t="str">
        <f>HYPERLINK("https://www.nba.com/stats/player/203999/boxscores-traditional", "Nikola Jokic")</f>
        <v>Nikola Jokic</v>
      </c>
      <c r="F149">
        <v>10.8</v>
      </c>
      <c r="G149" s="4">
        <v>2.9260000000000002</v>
      </c>
      <c r="H149" s="3">
        <v>0.99621000000000004</v>
      </c>
      <c r="I149" s="3">
        <v>0.98982999999999999</v>
      </c>
      <c r="J149" s="3">
        <v>0.97614999999999996</v>
      </c>
      <c r="K149" s="3">
        <v>0.94950000000000001</v>
      </c>
      <c r="L149" s="3">
        <v>0.9032</v>
      </c>
      <c r="M149" s="3">
        <v>0.83147000000000004</v>
      </c>
      <c r="N149" s="3">
        <v>0.73236999999999997</v>
      </c>
      <c r="O149" s="3">
        <v>0.60641999999999996</v>
      </c>
      <c r="P149" s="3">
        <v>0.47210000000000002</v>
      </c>
      <c r="Q149" s="3">
        <v>0.34089999999999998</v>
      </c>
      <c r="R149" s="3">
        <v>0.22663</v>
      </c>
      <c r="S149" s="3">
        <v>0.13786000000000001</v>
      </c>
      <c r="T149" s="5">
        <f>Rebounds[[#This Row],[3+]]-Rebounds[[#This Row],[4+]]</f>
        <v>6.3800000000000523E-3</v>
      </c>
      <c r="U149" s="5">
        <f>Rebounds[[#This Row],[4+]]-Rebounds[[#This Row],[5+]]</f>
        <v>1.3680000000000025E-2</v>
      </c>
      <c r="V149" s="5">
        <f>Rebounds[[#This Row],[5+]]-Rebounds[[#This Row],[6+]]</f>
        <v>2.6649999999999952E-2</v>
      </c>
      <c r="W149" s="5">
        <f>Rebounds[[#This Row],[6+]]-Rebounds[[#This Row],[7+]]</f>
        <v>4.6300000000000008E-2</v>
      </c>
      <c r="X149" s="5">
        <f>Rebounds[[#This Row],[7+]]-Rebounds[[#This Row],[8+]]</f>
        <v>7.172999999999996E-2</v>
      </c>
      <c r="Y149" s="5">
        <f>Rebounds[[#This Row],[8+]]-Rebounds[[#This Row],[9+]]</f>
        <v>9.9100000000000077E-2</v>
      </c>
      <c r="Z149" s="5">
        <f>Rebounds[[#This Row],[9+]]-Rebounds[[#This Row],[10+]]</f>
        <v>0.12595000000000001</v>
      </c>
      <c r="AA149" s="5">
        <f>Rebounds[[#This Row],[10+]]-Rebounds[[#This Row],[11+]]</f>
        <v>0.13431999999999994</v>
      </c>
      <c r="AB149" s="5">
        <f>Rebounds[[#This Row],[11+]]-Rebounds[[#This Row],[12+]]</f>
        <v>0.13120000000000004</v>
      </c>
      <c r="AC149" s="5">
        <f>Rebounds[[#This Row],[12+]]-Rebounds[[#This Row],[13+]]</f>
        <v>0.11426999999999998</v>
      </c>
      <c r="AD149" s="5">
        <f>Rebounds[[#This Row],[13+]]-Rebounds[[#This Row],[14+]]</f>
        <v>8.8769999999999988E-2</v>
      </c>
    </row>
    <row r="150" spans="1:30" x14ac:dyDescent="0.25">
      <c r="A150" s="10">
        <v>22400726</v>
      </c>
      <c r="B150" s="13" t="s">
        <v>100</v>
      </c>
      <c r="C150" s="13" t="s">
        <v>101</v>
      </c>
      <c r="D150" s="11">
        <v>0.875</v>
      </c>
      <c r="E150" s="6" t="str">
        <f>HYPERLINK("https://www.nba.com/stats/player/1629008/boxscores-traditional", "Michael Porter Jr.")</f>
        <v>Michael Porter Jr.</v>
      </c>
      <c r="F150">
        <v>6.6</v>
      </c>
      <c r="G150" s="4">
        <v>2.2450000000000001</v>
      </c>
      <c r="H150" s="3">
        <v>0.94520000000000004</v>
      </c>
      <c r="I150" s="3">
        <v>0.87697999999999998</v>
      </c>
      <c r="J150" s="3">
        <v>0.76114999999999999</v>
      </c>
      <c r="K150" s="3">
        <v>0.60641999999999996</v>
      </c>
      <c r="L150" s="3">
        <v>0.42858000000000002</v>
      </c>
      <c r="M150" s="3">
        <v>0.26762999999999998</v>
      </c>
      <c r="N150" s="3">
        <v>0.14230999999999999</v>
      </c>
      <c r="O150" s="3">
        <v>6.5519999999999995E-2</v>
      </c>
      <c r="P150" s="3">
        <v>2.5000000000000001E-2</v>
      </c>
      <c r="Q150" s="3">
        <v>7.9799999999999992E-3</v>
      </c>
      <c r="R150" s="3">
        <v>2.1900000000000001E-3</v>
      </c>
      <c r="S150" s="3">
        <v>4.8000000000000001E-4</v>
      </c>
      <c r="T150" s="5">
        <f>Rebounds[[#This Row],[3+]]-Rebounds[[#This Row],[4+]]</f>
        <v>6.8220000000000058E-2</v>
      </c>
      <c r="U150" s="5">
        <f>Rebounds[[#This Row],[4+]]-Rebounds[[#This Row],[5+]]</f>
        <v>0.11582999999999999</v>
      </c>
      <c r="V150" s="5">
        <f>Rebounds[[#This Row],[5+]]-Rebounds[[#This Row],[6+]]</f>
        <v>0.15473000000000003</v>
      </c>
      <c r="W150" s="5">
        <f>Rebounds[[#This Row],[6+]]-Rebounds[[#This Row],[7+]]</f>
        <v>0.17783999999999994</v>
      </c>
      <c r="X150" s="5">
        <f>Rebounds[[#This Row],[7+]]-Rebounds[[#This Row],[8+]]</f>
        <v>0.16095000000000004</v>
      </c>
      <c r="Y150" s="5">
        <f>Rebounds[[#This Row],[8+]]-Rebounds[[#This Row],[9+]]</f>
        <v>0.12531999999999999</v>
      </c>
      <c r="Z150" s="5">
        <f>Rebounds[[#This Row],[9+]]-Rebounds[[#This Row],[10+]]</f>
        <v>7.6789999999999997E-2</v>
      </c>
      <c r="AA150" s="5">
        <f>Rebounds[[#This Row],[10+]]-Rebounds[[#This Row],[11+]]</f>
        <v>4.0519999999999994E-2</v>
      </c>
      <c r="AB150" s="5">
        <f>Rebounds[[#This Row],[11+]]-Rebounds[[#This Row],[12+]]</f>
        <v>1.702E-2</v>
      </c>
      <c r="AC150" s="5">
        <f>Rebounds[[#This Row],[12+]]-Rebounds[[#This Row],[13+]]</f>
        <v>5.7899999999999991E-3</v>
      </c>
      <c r="AD150" s="5">
        <f>Rebounds[[#This Row],[13+]]-Rebounds[[#This Row],[14+]]</f>
        <v>1.7100000000000001E-3</v>
      </c>
    </row>
    <row r="151" spans="1:30" x14ac:dyDescent="0.25">
      <c r="A151" s="10">
        <v>22400726</v>
      </c>
      <c r="B151" s="13" t="s">
        <v>100</v>
      </c>
      <c r="C151" s="13" t="s">
        <v>101</v>
      </c>
      <c r="D151" s="11">
        <v>0.875</v>
      </c>
      <c r="E151" s="6" t="str">
        <f>HYPERLINK("https://www.nba.com/stats/player/1631128/boxscores-traditional", "Christian Braun")</f>
        <v>Christian Braun</v>
      </c>
      <c r="F151">
        <v>6.4</v>
      </c>
      <c r="G151" s="4">
        <v>2.3319999999999999</v>
      </c>
      <c r="H151" s="3">
        <v>0.92784999999999995</v>
      </c>
      <c r="I151" s="3">
        <v>0.84848999999999997</v>
      </c>
      <c r="J151" s="3">
        <v>0.72575000000000001</v>
      </c>
      <c r="K151" s="3">
        <v>0.56749000000000005</v>
      </c>
      <c r="L151" s="3">
        <v>0.39743000000000001</v>
      </c>
      <c r="M151" s="3">
        <v>0.24510000000000001</v>
      </c>
      <c r="N151" s="3">
        <v>0.13350000000000001</v>
      </c>
      <c r="O151" s="3">
        <v>6.1780000000000002E-2</v>
      </c>
      <c r="P151" s="3">
        <v>2.4420000000000001E-2</v>
      </c>
      <c r="Q151" s="3">
        <v>8.2000000000000007E-3</v>
      </c>
      <c r="R151" s="3">
        <v>2.33E-3</v>
      </c>
      <c r="S151" s="3">
        <v>5.5999999999999995E-4</v>
      </c>
      <c r="T151" s="5">
        <f>Rebounds[[#This Row],[3+]]-Rebounds[[#This Row],[4+]]</f>
        <v>7.9359999999999986E-2</v>
      </c>
      <c r="U151" s="5">
        <f>Rebounds[[#This Row],[4+]]-Rebounds[[#This Row],[5+]]</f>
        <v>0.12273999999999996</v>
      </c>
      <c r="V151" s="5">
        <f>Rebounds[[#This Row],[5+]]-Rebounds[[#This Row],[6+]]</f>
        <v>0.15825999999999996</v>
      </c>
      <c r="W151" s="5">
        <f>Rebounds[[#This Row],[6+]]-Rebounds[[#This Row],[7+]]</f>
        <v>0.17006000000000004</v>
      </c>
      <c r="X151" s="5">
        <f>Rebounds[[#This Row],[7+]]-Rebounds[[#This Row],[8+]]</f>
        <v>0.15232999999999999</v>
      </c>
      <c r="Y151" s="5">
        <f>Rebounds[[#This Row],[8+]]-Rebounds[[#This Row],[9+]]</f>
        <v>0.1116</v>
      </c>
      <c r="Z151" s="5">
        <f>Rebounds[[#This Row],[9+]]-Rebounds[[#This Row],[10+]]</f>
        <v>7.1720000000000006E-2</v>
      </c>
      <c r="AA151" s="5">
        <f>Rebounds[[#This Row],[10+]]-Rebounds[[#This Row],[11+]]</f>
        <v>3.7360000000000004E-2</v>
      </c>
      <c r="AB151" s="5">
        <f>Rebounds[[#This Row],[11+]]-Rebounds[[#This Row],[12+]]</f>
        <v>1.6219999999999998E-2</v>
      </c>
      <c r="AC151" s="5">
        <f>Rebounds[[#This Row],[12+]]-Rebounds[[#This Row],[13+]]</f>
        <v>5.8700000000000002E-3</v>
      </c>
      <c r="AD151" s="5">
        <f>Rebounds[[#This Row],[13+]]-Rebounds[[#This Row],[14+]]</f>
        <v>1.7700000000000001E-3</v>
      </c>
    </row>
    <row r="152" spans="1:30" x14ac:dyDescent="0.25">
      <c r="A152" s="10">
        <v>22400726</v>
      </c>
      <c r="B152" s="13" t="s">
        <v>100</v>
      </c>
      <c r="C152" s="13" t="s">
        <v>101</v>
      </c>
      <c r="D152" s="11">
        <v>0.875</v>
      </c>
      <c r="E152" s="6" t="str">
        <f>HYPERLINK("https://www.nba.com/stats/player/1627750/boxscores-traditional", "Jamal Murray")</f>
        <v>Jamal Murray</v>
      </c>
      <c r="F152">
        <v>4.5999999999999996</v>
      </c>
      <c r="G152" s="4">
        <v>1.855</v>
      </c>
      <c r="H152" s="3">
        <v>0.80510999999999999</v>
      </c>
      <c r="I152" s="3">
        <v>0.62551999999999996</v>
      </c>
      <c r="J152" s="3">
        <v>0.41293999999999997</v>
      </c>
      <c r="K152" s="3">
        <v>0.22663</v>
      </c>
      <c r="L152" s="3">
        <v>9.8530000000000006E-2</v>
      </c>
      <c r="M152" s="3">
        <v>3.3619999999999997E-2</v>
      </c>
      <c r="N152" s="3">
        <v>8.8900000000000003E-3</v>
      </c>
      <c r="O152" s="3">
        <v>1.81E-3</v>
      </c>
      <c r="P152" s="3">
        <v>2.7999999999999998E-4</v>
      </c>
      <c r="Q152" s="3">
        <v>3.0000000000000001E-5</v>
      </c>
      <c r="R152" s="3">
        <v>0</v>
      </c>
      <c r="S152" s="3">
        <v>0</v>
      </c>
      <c r="T152" s="5">
        <f>Rebounds[[#This Row],[3+]]-Rebounds[[#This Row],[4+]]</f>
        <v>0.17959000000000003</v>
      </c>
      <c r="U152" s="5">
        <f>Rebounds[[#This Row],[4+]]-Rebounds[[#This Row],[5+]]</f>
        <v>0.21257999999999999</v>
      </c>
      <c r="V152" s="5">
        <f>Rebounds[[#This Row],[5+]]-Rebounds[[#This Row],[6+]]</f>
        <v>0.18630999999999998</v>
      </c>
      <c r="W152" s="5">
        <f>Rebounds[[#This Row],[6+]]-Rebounds[[#This Row],[7+]]</f>
        <v>0.12809999999999999</v>
      </c>
      <c r="X152" s="5">
        <f>Rebounds[[#This Row],[7+]]-Rebounds[[#This Row],[8+]]</f>
        <v>6.4910000000000009E-2</v>
      </c>
      <c r="Y152" s="5">
        <f>Rebounds[[#This Row],[8+]]-Rebounds[[#This Row],[9+]]</f>
        <v>2.4729999999999995E-2</v>
      </c>
      <c r="Z152" s="5">
        <f>Rebounds[[#This Row],[9+]]-Rebounds[[#This Row],[10+]]</f>
        <v>7.0800000000000004E-3</v>
      </c>
      <c r="AA152" s="5">
        <f>Rebounds[[#This Row],[10+]]-Rebounds[[#This Row],[11+]]</f>
        <v>1.5300000000000001E-3</v>
      </c>
      <c r="AB152" s="5">
        <f>Rebounds[[#This Row],[11+]]-Rebounds[[#This Row],[12+]]</f>
        <v>2.4999999999999995E-4</v>
      </c>
      <c r="AC152" s="5">
        <f>Rebounds[[#This Row],[12+]]-Rebounds[[#This Row],[13+]]</f>
        <v>3.0000000000000001E-5</v>
      </c>
      <c r="AD152" s="5">
        <f>Rebounds[[#This Row],[13+]]-Rebounds[[#This Row],[14+]]</f>
        <v>0</v>
      </c>
    </row>
    <row r="153" spans="1:30" x14ac:dyDescent="0.25">
      <c r="A153" s="10">
        <v>22400726</v>
      </c>
      <c r="B153" s="13" t="s">
        <v>100</v>
      </c>
      <c r="C153" s="13" t="s">
        <v>101</v>
      </c>
      <c r="D153" s="11">
        <v>0.875</v>
      </c>
      <c r="E153" s="6" t="str">
        <f>HYPERLINK("https://www.nba.com/stats/player/203967/boxscores-traditional", "Dario Šaric")</f>
        <v>Dario Šaric</v>
      </c>
      <c r="F153">
        <v>5.4</v>
      </c>
      <c r="G153" s="4">
        <v>3.0070000000000001</v>
      </c>
      <c r="H153" s="3">
        <v>0.78813999999999995</v>
      </c>
      <c r="I153" s="3">
        <v>0.68081999999999998</v>
      </c>
      <c r="J153" s="3">
        <v>0.55171999999999999</v>
      </c>
      <c r="K153" s="3">
        <v>0.42074</v>
      </c>
      <c r="L153" s="3">
        <v>0.29805999999999999</v>
      </c>
      <c r="M153" s="3">
        <v>0.19489000000000001</v>
      </c>
      <c r="N153" s="3">
        <v>0.11507000000000001</v>
      </c>
      <c r="O153" s="3">
        <v>6.3009999999999997E-2</v>
      </c>
      <c r="P153" s="3">
        <v>3.1440000000000003E-2</v>
      </c>
      <c r="Q153" s="3">
        <v>1.426E-2</v>
      </c>
      <c r="R153" s="3">
        <v>5.7000000000000002E-3</v>
      </c>
      <c r="S153" s="3">
        <v>2.1199999999999999E-3</v>
      </c>
      <c r="T153" s="5">
        <f>Rebounds[[#This Row],[3+]]-Rebounds[[#This Row],[4+]]</f>
        <v>0.10731999999999997</v>
      </c>
      <c r="U153" s="5">
        <f>Rebounds[[#This Row],[4+]]-Rebounds[[#This Row],[5+]]</f>
        <v>0.12909999999999999</v>
      </c>
      <c r="V153" s="5">
        <f>Rebounds[[#This Row],[5+]]-Rebounds[[#This Row],[6+]]</f>
        <v>0.13097999999999999</v>
      </c>
      <c r="W153" s="5">
        <f>Rebounds[[#This Row],[6+]]-Rebounds[[#This Row],[7+]]</f>
        <v>0.12268000000000001</v>
      </c>
      <c r="X153" s="5">
        <f>Rebounds[[#This Row],[7+]]-Rebounds[[#This Row],[8+]]</f>
        <v>0.10316999999999998</v>
      </c>
      <c r="Y153" s="5">
        <f>Rebounds[[#This Row],[8+]]-Rebounds[[#This Row],[9+]]</f>
        <v>7.9820000000000002E-2</v>
      </c>
      <c r="Z153" s="5">
        <f>Rebounds[[#This Row],[9+]]-Rebounds[[#This Row],[10+]]</f>
        <v>5.2060000000000009E-2</v>
      </c>
      <c r="AA153" s="5">
        <f>Rebounds[[#This Row],[10+]]-Rebounds[[#This Row],[11+]]</f>
        <v>3.1569999999999994E-2</v>
      </c>
      <c r="AB153" s="5">
        <f>Rebounds[[#This Row],[11+]]-Rebounds[[#This Row],[12+]]</f>
        <v>1.7180000000000001E-2</v>
      </c>
      <c r="AC153" s="5">
        <f>Rebounds[[#This Row],[12+]]-Rebounds[[#This Row],[13+]]</f>
        <v>8.5599999999999999E-3</v>
      </c>
      <c r="AD153" s="5">
        <f>Rebounds[[#This Row],[13+]]-Rebounds[[#This Row],[14+]]</f>
        <v>3.5800000000000003E-3</v>
      </c>
    </row>
    <row r="154" spans="1:30" x14ac:dyDescent="0.25">
      <c r="A154" s="10">
        <v>22400726</v>
      </c>
      <c r="B154" s="13" t="s">
        <v>100</v>
      </c>
      <c r="C154" s="13" t="s">
        <v>101</v>
      </c>
      <c r="D154" s="11">
        <v>0.875</v>
      </c>
      <c r="E154" s="6" t="str">
        <f>HYPERLINK("https://www.nba.com/stats/player/201566/boxscores-traditional", "Russell Westbrook")</f>
        <v>Russell Westbrook</v>
      </c>
      <c r="F154">
        <v>5.8</v>
      </c>
      <c r="G154" s="4">
        <v>4.7069999999999999</v>
      </c>
      <c r="H154" s="3">
        <v>0.72240000000000004</v>
      </c>
      <c r="I154" s="3">
        <v>0.64802999999999999</v>
      </c>
      <c r="J154" s="3">
        <v>0.56749000000000005</v>
      </c>
      <c r="K154" s="3">
        <v>0.48404999999999998</v>
      </c>
      <c r="L154" s="3">
        <v>0.40128999999999998</v>
      </c>
      <c r="M154" s="3">
        <v>0.31918000000000002</v>
      </c>
      <c r="N154" s="3">
        <v>0.24825</v>
      </c>
      <c r="O154" s="3">
        <v>0.18673000000000001</v>
      </c>
      <c r="P154" s="3">
        <v>0.13567000000000001</v>
      </c>
      <c r="Q154" s="3">
        <v>9.3420000000000003E-2</v>
      </c>
      <c r="R154" s="3">
        <v>6.3009999999999997E-2</v>
      </c>
      <c r="S154" s="3">
        <v>4.0930000000000001E-2</v>
      </c>
      <c r="T154" s="5">
        <f>Rebounds[[#This Row],[3+]]-Rebounds[[#This Row],[4+]]</f>
        <v>7.4370000000000047E-2</v>
      </c>
      <c r="U154" s="5">
        <f>Rebounds[[#This Row],[4+]]-Rebounds[[#This Row],[5+]]</f>
        <v>8.0539999999999945E-2</v>
      </c>
      <c r="V154" s="5">
        <f>Rebounds[[#This Row],[5+]]-Rebounds[[#This Row],[6+]]</f>
        <v>8.344000000000007E-2</v>
      </c>
      <c r="W154" s="5">
        <f>Rebounds[[#This Row],[6+]]-Rebounds[[#This Row],[7+]]</f>
        <v>8.276E-2</v>
      </c>
      <c r="X154" s="5">
        <f>Rebounds[[#This Row],[7+]]-Rebounds[[#This Row],[8+]]</f>
        <v>8.2109999999999961E-2</v>
      </c>
      <c r="Y154" s="5">
        <f>Rebounds[[#This Row],[8+]]-Rebounds[[#This Row],[9+]]</f>
        <v>7.0930000000000021E-2</v>
      </c>
      <c r="Z154" s="5">
        <f>Rebounds[[#This Row],[9+]]-Rebounds[[#This Row],[10+]]</f>
        <v>6.1519999999999991E-2</v>
      </c>
      <c r="AA154" s="5">
        <f>Rebounds[[#This Row],[10+]]-Rebounds[[#This Row],[11+]]</f>
        <v>5.1059999999999994E-2</v>
      </c>
      <c r="AB154" s="5">
        <f>Rebounds[[#This Row],[11+]]-Rebounds[[#This Row],[12+]]</f>
        <v>4.225000000000001E-2</v>
      </c>
      <c r="AC154" s="5">
        <f>Rebounds[[#This Row],[12+]]-Rebounds[[#This Row],[13+]]</f>
        <v>3.0410000000000006E-2</v>
      </c>
      <c r="AD154" s="5">
        <f>Rebounds[[#This Row],[13+]]-Rebounds[[#This Row],[14+]]</f>
        <v>2.2079999999999995E-2</v>
      </c>
    </row>
    <row r="155" spans="1:30" x14ac:dyDescent="0.25">
      <c r="A155" s="10">
        <v>22400726</v>
      </c>
      <c r="B155" s="13" t="s">
        <v>100</v>
      </c>
      <c r="C155" s="13" t="s">
        <v>101</v>
      </c>
      <c r="D155" s="11">
        <v>0.875</v>
      </c>
      <c r="E155" s="6" t="str">
        <f>HYPERLINK("https://www.nba.com/stats/player/1631212/boxscores-traditional", "Peyton Watson")</f>
        <v>Peyton Watson</v>
      </c>
      <c r="F155">
        <v>3.4</v>
      </c>
      <c r="G155" s="4">
        <v>2.0590000000000002</v>
      </c>
      <c r="H155" s="3">
        <v>0.57535000000000003</v>
      </c>
      <c r="I155" s="3">
        <v>0.38590999999999998</v>
      </c>
      <c r="J155" s="3">
        <v>0.2177</v>
      </c>
      <c r="K155" s="3">
        <v>0.10383000000000001</v>
      </c>
      <c r="L155" s="3">
        <v>4.0059999999999998E-2</v>
      </c>
      <c r="M155" s="3">
        <v>1.2869999999999999E-2</v>
      </c>
      <c r="N155" s="3">
        <v>3.2599999999999999E-3</v>
      </c>
      <c r="O155" s="3">
        <v>6.6E-4</v>
      </c>
      <c r="P155" s="3">
        <v>1.1E-4</v>
      </c>
      <c r="Q155" s="3">
        <v>0</v>
      </c>
      <c r="R155" s="3">
        <v>0</v>
      </c>
      <c r="S155" s="3">
        <v>0</v>
      </c>
      <c r="T155" s="5">
        <f>Rebounds[[#This Row],[3+]]-Rebounds[[#This Row],[4+]]</f>
        <v>0.18944000000000005</v>
      </c>
      <c r="U155" s="5">
        <f>Rebounds[[#This Row],[4+]]-Rebounds[[#This Row],[5+]]</f>
        <v>0.16820999999999997</v>
      </c>
      <c r="V155" s="5">
        <f>Rebounds[[#This Row],[5+]]-Rebounds[[#This Row],[6+]]</f>
        <v>0.11387</v>
      </c>
      <c r="W155" s="5">
        <f>Rebounds[[#This Row],[6+]]-Rebounds[[#This Row],[7+]]</f>
        <v>6.3770000000000007E-2</v>
      </c>
      <c r="X155" s="5">
        <f>Rebounds[[#This Row],[7+]]-Rebounds[[#This Row],[8+]]</f>
        <v>2.7189999999999999E-2</v>
      </c>
      <c r="Y155" s="5">
        <f>Rebounds[[#This Row],[8+]]-Rebounds[[#This Row],[9+]]</f>
        <v>9.6100000000000005E-3</v>
      </c>
      <c r="Z155" s="5">
        <f>Rebounds[[#This Row],[9+]]-Rebounds[[#This Row],[10+]]</f>
        <v>2.5999999999999999E-3</v>
      </c>
      <c r="AA155" s="5">
        <f>Rebounds[[#This Row],[10+]]-Rebounds[[#This Row],[11+]]</f>
        <v>5.5000000000000003E-4</v>
      </c>
      <c r="AB155" s="5">
        <f>Rebounds[[#This Row],[11+]]-Rebounds[[#This Row],[12+]]</f>
        <v>1.1E-4</v>
      </c>
      <c r="AC155" s="5">
        <f>Rebounds[[#This Row],[12+]]-Rebounds[[#This Row],[13+]]</f>
        <v>0</v>
      </c>
      <c r="AD155" s="5">
        <f>Rebounds[[#This Row],[13+]]-Rebounds[[#This Row],[14+]]</f>
        <v>0</v>
      </c>
    </row>
    <row r="156" spans="1:30" x14ac:dyDescent="0.25">
      <c r="A156" s="10">
        <v>22400726</v>
      </c>
      <c r="B156" s="13" t="s">
        <v>100</v>
      </c>
      <c r="C156" s="13" t="s">
        <v>101</v>
      </c>
      <c r="D156" s="11">
        <v>0.875</v>
      </c>
      <c r="E156" s="6" t="str">
        <f>HYPERLINK("https://www.nba.com/stats/player/203932/boxscores-traditional", "Aaron Gordon")</f>
        <v>Aaron Gordon</v>
      </c>
      <c r="F156">
        <v>3.2</v>
      </c>
      <c r="G156" s="4">
        <v>1.47</v>
      </c>
      <c r="H156" s="3">
        <v>0.55567</v>
      </c>
      <c r="I156" s="3">
        <v>0.29459999999999997</v>
      </c>
      <c r="J156" s="3">
        <v>0.11123</v>
      </c>
      <c r="K156" s="3">
        <v>2.8719999999999999E-2</v>
      </c>
      <c r="L156" s="3">
        <v>4.7999999999999996E-3</v>
      </c>
      <c r="M156" s="3">
        <v>5.4000000000000001E-4</v>
      </c>
      <c r="N156" s="3">
        <v>4.0000000000000003E-5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5">
        <f>Rebounds[[#This Row],[3+]]-Rebounds[[#This Row],[4+]]</f>
        <v>0.26107000000000002</v>
      </c>
      <c r="U156" s="5">
        <f>Rebounds[[#This Row],[4+]]-Rebounds[[#This Row],[5+]]</f>
        <v>0.18336999999999998</v>
      </c>
      <c r="V156" s="5">
        <f>Rebounds[[#This Row],[5+]]-Rebounds[[#This Row],[6+]]</f>
        <v>8.251E-2</v>
      </c>
      <c r="W156" s="5">
        <f>Rebounds[[#This Row],[6+]]-Rebounds[[#This Row],[7+]]</f>
        <v>2.392E-2</v>
      </c>
      <c r="X156" s="5">
        <f>Rebounds[[#This Row],[7+]]-Rebounds[[#This Row],[8+]]</f>
        <v>4.2599999999999999E-3</v>
      </c>
      <c r="Y156" s="5">
        <f>Rebounds[[#This Row],[8+]]-Rebounds[[#This Row],[9+]]</f>
        <v>5.0000000000000001E-4</v>
      </c>
      <c r="Z156" s="5">
        <f>Rebounds[[#This Row],[9+]]-Rebounds[[#This Row],[10+]]</f>
        <v>4.0000000000000003E-5</v>
      </c>
      <c r="AA156" s="5">
        <f>Rebounds[[#This Row],[10+]]-Rebounds[[#This Row],[11+]]</f>
        <v>0</v>
      </c>
      <c r="AB156" s="5">
        <f>Rebounds[[#This Row],[11+]]-Rebounds[[#This Row],[12+]]</f>
        <v>0</v>
      </c>
      <c r="AC156" s="5">
        <f>Rebounds[[#This Row],[12+]]-Rebounds[[#This Row],[13+]]</f>
        <v>0</v>
      </c>
      <c r="AD156" s="5">
        <f>Rebounds[[#This Row],[13+]]-Rebounds[[#This Row],[14+]]</f>
        <v>0</v>
      </c>
    </row>
    <row r="157" spans="1:30" x14ac:dyDescent="0.25">
      <c r="A157" s="10">
        <v>22400726</v>
      </c>
      <c r="B157" s="13" t="s">
        <v>101</v>
      </c>
      <c r="C157" s="13" t="s">
        <v>100</v>
      </c>
      <c r="D157" s="11">
        <v>0.875</v>
      </c>
      <c r="E157" s="6" t="str">
        <f>HYPERLINK("https://www.nba.com/stats/player/1627749/boxscores-traditional", "Dejounte Murray")</f>
        <v>Dejounte Murray</v>
      </c>
      <c r="F157">
        <v>6.4</v>
      </c>
      <c r="G157" s="4">
        <v>1.4969999999999999</v>
      </c>
      <c r="H157" s="3">
        <v>0.98839999999999995</v>
      </c>
      <c r="I157" s="3">
        <v>0.94520000000000004</v>
      </c>
      <c r="J157" s="3">
        <v>0.82638999999999996</v>
      </c>
      <c r="K157" s="3">
        <v>0.60641999999999996</v>
      </c>
      <c r="L157" s="3">
        <v>0.34458</v>
      </c>
      <c r="M157" s="3">
        <v>0.14230999999999999</v>
      </c>
      <c r="N157" s="3">
        <v>4.0930000000000001E-2</v>
      </c>
      <c r="O157" s="3">
        <v>8.2000000000000007E-3</v>
      </c>
      <c r="P157" s="3">
        <v>1.07E-3</v>
      </c>
      <c r="Q157" s="3">
        <v>9.0000000000000006E-5</v>
      </c>
      <c r="R157" s="3">
        <v>0</v>
      </c>
      <c r="S157" s="3">
        <v>0</v>
      </c>
      <c r="T157" s="5">
        <f>Rebounds[[#This Row],[3+]]-Rebounds[[#This Row],[4+]]</f>
        <v>4.3199999999999905E-2</v>
      </c>
      <c r="U157" s="5">
        <f>Rebounds[[#This Row],[4+]]-Rebounds[[#This Row],[5+]]</f>
        <v>0.11881000000000008</v>
      </c>
      <c r="V157" s="5">
        <f>Rebounds[[#This Row],[5+]]-Rebounds[[#This Row],[6+]]</f>
        <v>0.21997</v>
      </c>
      <c r="W157" s="5">
        <f>Rebounds[[#This Row],[6+]]-Rebounds[[#This Row],[7+]]</f>
        <v>0.26183999999999996</v>
      </c>
      <c r="X157" s="5">
        <f>Rebounds[[#This Row],[7+]]-Rebounds[[#This Row],[8+]]</f>
        <v>0.20227000000000001</v>
      </c>
      <c r="Y157" s="5">
        <f>Rebounds[[#This Row],[8+]]-Rebounds[[#This Row],[9+]]</f>
        <v>0.10138</v>
      </c>
      <c r="Z157" s="5">
        <f>Rebounds[[#This Row],[9+]]-Rebounds[[#This Row],[10+]]</f>
        <v>3.2730000000000002E-2</v>
      </c>
      <c r="AA157" s="5">
        <f>Rebounds[[#This Row],[10+]]-Rebounds[[#This Row],[11+]]</f>
        <v>7.1300000000000009E-3</v>
      </c>
      <c r="AB157" s="5">
        <f>Rebounds[[#This Row],[11+]]-Rebounds[[#This Row],[12+]]</f>
        <v>9.7999999999999997E-4</v>
      </c>
      <c r="AC157" s="5">
        <f>Rebounds[[#This Row],[12+]]-Rebounds[[#This Row],[13+]]</f>
        <v>9.0000000000000006E-5</v>
      </c>
      <c r="AD157" s="5">
        <f>Rebounds[[#This Row],[13+]]-Rebounds[[#This Row],[14+]]</f>
        <v>0</v>
      </c>
    </row>
    <row r="158" spans="1:30" x14ac:dyDescent="0.25">
      <c r="A158" s="10">
        <v>22400726</v>
      </c>
      <c r="B158" s="13" t="s">
        <v>101</v>
      </c>
      <c r="C158" s="13" t="s">
        <v>100</v>
      </c>
      <c r="D158" s="11">
        <v>0.875</v>
      </c>
      <c r="E158" s="6" t="str">
        <f>HYPERLINK("https://www.nba.com/stats/player/1629627/boxscores-traditional", "Zion Williamson")</f>
        <v>Zion Williamson</v>
      </c>
      <c r="F158">
        <v>8.8000000000000007</v>
      </c>
      <c r="G158" s="4">
        <v>3.1869999999999998</v>
      </c>
      <c r="H158" s="3">
        <v>0.96562000000000003</v>
      </c>
      <c r="I158" s="3">
        <v>0.93447999999999998</v>
      </c>
      <c r="J158" s="3">
        <v>0.88297999999999999</v>
      </c>
      <c r="K158" s="3">
        <v>0.81057000000000001</v>
      </c>
      <c r="L158" s="3">
        <v>0.71226</v>
      </c>
      <c r="M158" s="3">
        <v>0.59870999999999996</v>
      </c>
      <c r="N158" s="3">
        <v>0.47608</v>
      </c>
      <c r="O158" s="3">
        <v>0.35197000000000001</v>
      </c>
      <c r="P158" s="3">
        <v>0.24510000000000001</v>
      </c>
      <c r="Q158" s="3">
        <v>0.15866</v>
      </c>
      <c r="R158" s="3">
        <v>9.3420000000000003E-2</v>
      </c>
      <c r="S158" s="3">
        <v>5.1549999999999999E-2</v>
      </c>
      <c r="T158" s="5">
        <f>Rebounds[[#This Row],[3+]]-Rebounds[[#This Row],[4+]]</f>
        <v>3.1140000000000057E-2</v>
      </c>
      <c r="U158" s="5">
        <f>Rebounds[[#This Row],[4+]]-Rebounds[[#This Row],[5+]]</f>
        <v>5.149999999999999E-2</v>
      </c>
      <c r="V158" s="5">
        <f>Rebounds[[#This Row],[5+]]-Rebounds[[#This Row],[6+]]</f>
        <v>7.2409999999999974E-2</v>
      </c>
      <c r="W158" s="5">
        <f>Rebounds[[#This Row],[6+]]-Rebounds[[#This Row],[7+]]</f>
        <v>9.8310000000000008E-2</v>
      </c>
      <c r="X158" s="5">
        <f>Rebounds[[#This Row],[7+]]-Rebounds[[#This Row],[8+]]</f>
        <v>0.11355000000000004</v>
      </c>
      <c r="Y158" s="5">
        <f>Rebounds[[#This Row],[8+]]-Rebounds[[#This Row],[9+]]</f>
        <v>0.12262999999999996</v>
      </c>
      <c r="Z158" s="5">
        <f>Rebounds[[#This Row],[9+]]-Rebounds[[#This Row],[10+]]</f>
        <v>0.12411</v>
      </c>
      <c r="AA158" s="5">
        <f>Rebounds[[#This Row],[10+]]-Rebounds[[#This Row],[11+]]</f>
        <v>0.10686999999999999</v>
      </c>
      <c r="AB158" s="5">
        <f>Rebounds[[#This Row],[11+]]-Rebounds[[#This Row],[12+]]</f>
        <v>8.6440000000000017E-2</v>
      </c>
      <c r="AC158" s="5">
        <f>Rebounds[[#This Row],[12+]]-Rebounds[[#This Row],[13+]]</f>
        <v>6.5239999999999992E-2</v>
      </c>
      <c r="AD158" s="5">
        <f>Rebounds[[#This Row],[13+]]-Rebounds[[#This Row],[14+]]</f>
        <v>4.1870000000000004E-2</v>
      </c>
    </row>
    <row r="159" spans="1:30" x14ac:dyDescent="0.25">
      <c r="A159" s="10">
        <v>22400726</v>
      </c>
      <c r="B159" s="13" t="s">
        <v>101</v>
      </c>
      <c r="C159" s="13" t="s">
        <v>100</v>
      </c>
      <c r="D159" s="11">
        <v>0.875</v>
      </c>
      <c r="E159" s="6" t="str">
        <f>HYPERLINK("https://www.nba.com/stats/player/1642274/boxscores-traditional", "Yves Missi")</f>
        <v>Yves Missi</v>
      </c>
      <c r="F159">
        <v>7.8</v>
      </c>
      <c r="G159" s="4">
        <v>2.786</v>
      </c>
      <c r="H159" s="3">
        <v>0.95728000000000002</v>
      </c>
      <c r="I159" s="3">
        <v>0.91308999999999996</v>
      </c>
      <c r="J159" s="3">
        <v>0.84375</v>
      </c>
      <c r="K159" s="3">
        <v>0.74214999999999998</v>
      </c>
      <c r="L159" s="3">
        <v>0.61409000000000002</v>
      </c>
      <c r="M159" s="3">
        <v>0.47210000000000002</v>
      </c>
      <c r="N159" s="3">
        <v>0.33360000000000001</v>
      </c>
      <c r="O159" s="3">
        <v>0.21476000000000001</v>
      </c>
      <c r="P159" s="3">
        <v>0.12506999999999999</v>
      </c>
      <c r="Q159" s="3">
        <v>6.5519999999999995E-2</v>
      </c>
      <c r="R159" s="3">
        <v>3.074E-2</v>
      </c>
      <c r="S159" s="3">
        <v>1.2869999999999999E-2</v>
      </c>
      <c r="T159" s="5">
        <f>Rebounds[[#This Row],[3+]]-Rebounds[[#This Row],[4+]]</f>
        <v>4.4190000000000063E-2</v>
      </c>
      <c r="U159" s="5">
        <f>Rebounds[[#This Row],[4+]]-Rebounds[[#This Row],[5+]]</f>
        <v>6.9339999999999957E-2</v>
      </c>
      <c r="V159" s="5">
        <f>Rebounds[[#This Row],[5+]]-Rebounds[[#This Row],[6+]]</f>
        <v>0.10160000000000002</v>
      </c>
      <c r="W159" s="5">
        <f>Rebounds[[#This Row],[6+]]-Rebounds[[#This Row],[7+]]</f>
        <v>0.12805999999999995</v>
      </c>
      <c r="X159" s="5">
        <f>Rebounds[[#This Row],[7+]]-Rebounds[[#This Row],[8+]]</f>
        <v>0.14199000000000001</v>
      </c>
      <c r="Y159" s="5">
        <f>Rebounds[[#This Row],[8+]]-Rebounds[[#This Row],[9+]]</f>
        <v>0.13850000000000001</v>
      </c>
      <c r="Z159" s="5">
        <f>Rebounds[[#This Row],[9+]]-Rebounds[[#This Row],[10+]]</f>
        <v>0.11884</v>
      </c>
      <c r="AA159" s="5">
        <f>Rebounds[[#This Row],[10+]]-Rebounds[[#This Row],[11+]]</f>
        <v>8.969000000000002E-2</v>
      </c>
      <c r="AB159" s="5">
        <f>Rebounds[[#This Row],[11+]]-Rebounds[[#This Row],[12+]]</f>
        <v>5.9549999999999992E-2</v>
      </c>
      <c r="AC159" s="5">
        <f>Rebounds[[#This Row],[12+]]-Rebounds[[#This Row],[13+]]</f>
        <v>3.4779999999999991E-2</v>
      </c>
      <c r="AD159" s="5">
        <f>Rebounds[[#This Row],[13+]]-Rebounds[[#This Row],[14+]]</f>
        <v>1.787E-2</v>
      </c>
    </row>
    <row r="160" spans="1:30" x14ac:dyDescent="0.25">
      <c r="A160" s="10">
        <v>22400726</v>
      </c>
      <c r="B160" s="13" t="s">
        <v>101</v>
      </c>
      <c r="C160" s="13" t="s">
        <v>100</v>
      </c>
      <c r="D160" s="11">
        <v>0.875</v>
      </c>
      <c r="E160" s="6" t="str">
        <f>HYPERLINK("https://www.nba.com/stats/player/1630530/boxscores-traditional", "Trey Murphy III")</f>
        <v>Trey Murphy III</v>
      </c>
      <c r="F160">
        <v>5</v>
      </c>
      <c r="G160" s="4">
        <v>1.4139999999999999</v>
      </c>
      <c r="H160" s="3">
        <v>0.92073000000000005</v>
      </c>
      <c r="I160" s="3">
        <v>0.76114999999999999</v>
      </c>
      <c r="J160" s="3">
        <v>0.5</v>
      </c>
      <c r="K160" s="3">
        <v>0.23885000000000001</v>
      </c>
      <c r="L160" s="3">
        <v>7.9269999999999993E-2</v>
      </c>
      <c r="M160" s="3">
        <v>1.7000000000000001E-2</v>
      </c>
      <c r="N160" s="3">
        <v>2.33E-3</v>
      </c>
      <c r="O160" s="3">
        <v>2.0000000000000001E-4</v>
      </c>
      <c r="P160" s="3">
        <v>0</v>
      </c>
      <c r="Q160" s="3">
        <v>0</v>
      </c>
      <c r="R160" s="3">
        <v>0</v>
      </c>
      <c r="S160" s="3">
        <v>0</v>
      </c>
      <c r="T160" s="5">
        <f>Rebounds[[#This Row],[3+]]-Rebounds[[#This Row],[4+]]</f>
        <v>0.15958000000000006</v>
      </c>
      <c r="U160" s="5">
        <f>Rebounds[[#This Row],[4+]]-Rebounds[[#This Row],[5+]]</f>
        <v>0.26114999999999999</v>
      </c>
      <c r="V160" s="5">
        <f>Rebounds[[#This Row],[5+]]-Rebounds[[#This Row],[6+]]</f>
        <v>0.26114999999999999</v>
      </c>
      <c r="W160" s="5">
        <f>Rebounds[[#This Row],[6+]]-Rebounds[[#This Row],[7+]]</f>
        <v>0.15958</v>
      </c>
      <c r="X160" s="5">
        <f>Rebounds[[#This Row],[7+]]-Rebounds[[#This Row],[8+]]</f>
        <v>6.2269999999999992E-2</v>
      </c>
      <c r="Y160" s="5">
        <f>Rebounds[[#This Row],[8+]]-Rebounds[[#This Row],[9+]]</f>
        <v>1.4670000000000001E-2</v>
      </c>
      <c r="Z160" s="5">
        <f>Rebounds[[#This Row],[9+]]-Rebounds[[#This Row],[10+]]</f>
        <v>2.1299999999999999E-3</v>
      </c>
      <c r="AA160" s="5">
        <f>Rebounds[[#This Row],[10+]]-Rebounds[[#This Row],[11+]]</f>
        <v>2.0000000000000001E-4</v>
      </c>
      <c r="AB160" s="5">
        <f>Rebounds[[#This Row],[11+]]-Rebounds[[#This Row],[12+]]</f>
        <v>0</v>
      </c>
      <c r="AC160" s="5">
        <f>Rebounds[[#This Row],[12+]]-Rebounds[[#This Row],[13+]]</f>
        <v>0</v>
      </c>
      <c r="AD160" s="5">
        <f>Rebounds[[#This Row],[13+]]-Rebounds[[#This Row],[14+]]</f>
        <v>0</v>
      </c>
    </row>
    <row r="161" spans="1:30" x14ac:dyDescent="0.25">
      <c r="A161" s="10">
        <v>22400726</v>
      </c>
      <c r="B161" s="13" t="s">
        <v>101</v>
      </c>
      <c r="C161" s="13" t="s">
        <v>100</v>
      </c>
      <c r="D161" s="11">
        <v>0.875</v>
      </c>
      <c r="E161" s="6" t="str">
        <f>HYPERLINK("https://www.nba.com/stats/player/1629750/boxscores-traditional", "Javonte Green")</f>
        <v>Javonte Green</v>
      </c>
      <c r="F161">
        <v>4.5999999999999996</v>
      </c>
      <c r="G161" s="4">
        <v>1.625</v>
      </c>
      <c r="H161" s="3">
        <v>0.83645999999999998</v>
      </c>
      <c r="I161" s="3">
        <v>0.64431000000000005</v>
      </c>
      <c r="J161" s="3">
        <v>0.40128999999999998</v>
      </c>
      <c r="K161" s="3">
        <v>0.19489000000000001</v>
      </c>
      <c r="L161" s="3">
        <v>6.9440000000000002E-2</v>
      </c>
      <c r="M161" s="3">
        <v>1.831E-2</v>
      </c>
      <c r="N161" s="3">
        <v>3.3600000000000001E-3</v>
      </c>
      <c r="O161" s="3">
        <v>4.4999999999999999E-4</v>
      </c>
      <c r="P161" s="3">
        <v>4.0000000000000003E-5</v>
      </c>
      <c r="Q161" s="3">
        <v>0</v>
      </c>
      <c r="R161" s="3">
        <v>0</v>
      </c>
      <c r="S161" s="3">
        <v>0</v>
      </c>
      <c r="T161" s="5">
        <f>Rebounds[[#This Row],[3+]]-Rebounds[[#This Row],[4+]]</f>
        <v>0.19214999999999993</v>
      </c>
      <c r="U161" s="5">
        <f>Rebounds[[#This Row],[4+]]-Rebounds[[#This Row],[5+]]</f>
        <v>0.24302000000000007</v>
      </c>
      <c r="V161" s="5">
        <f>Rebounds[[#This Row],[5+]]-Rebounds[[#This Row],[6+]]</f>
        <v>0.20639999999999997</v>
      </c>
      <c r="W161" s="5">
        <f>Rebounds[[#This Row],[6+]]-Rebounds[[#This Row],[7+]]</f>
        <v>0.12545000000000001</v>
      </c>
      <c r="X161" s="5">
        <f>Rebounds[[#This Row],[7+]]-Rebounds[[#This Row],[8+]]</f>
        <v>5.1130000000000002E-2</v>
      </c>
      <c r="Y161" s="5">
        <f>Rebounds[[#This Row],[8+]]-Rebounds[[#This Row],[9+]]</f>
        <v>1.495E-2</v>
      </c>
      <c r="Z161" s="5">
        <f>Rebounds[[#This Row],[9+]]-Rebounds[[#This Row],[10+]]</f>
        <v>2.9100000000000003E-3</v>
      </c>
      <c r="AA161" s="5">
        <f>Rebounds[[#This Row],[10+]]-Rebounds[[#This Row],[11+]]</f>
        <v>4.0999999999999999E-4</v>
      </c>
      <c r="AB161" s="5">
        <f>Rebounds[[#This Row],[11+]]-Rebounds[[#This Row],[12+]]</f>
        <v>4.0000000000000003E-5</v>
      </c>
      <c r="AC161" s="5">
        <f>Rebounds[[#This Row],[12+]]-Rebounds[[#This Row],[13+]]</f>
        <v>0</v>
      </c>
      <c r="AD161" s="5">
        <f>Rebounds[[#This Row],[13+]]-Rebounds[[#This Row],[14+]]</f>
        <v>0</v>
      </c>
    </row>
    <row r="162" spans="1:30" x14ac:dyDescent="0.25">
      <c r="A162" s="10">
        <v>22400726</v>
      </c>
      <c r="B162" s="13" t="s">
        <v>101</v>
      </c>
      <c r="C162" s="13" t="s">
        <v>100</v>
      </c>
      <c r="D162" s="11">
        <v>0.875</v>
      </c>
      <c r="E162" s="6" t="str">
        <f>HYPERLINK("https://www.nba.com/stats/player/1628464/boxscores-traditional", "Daniel Theis")</f>
        <v>Daniel Theis</v>
      </c>
      <c r="F162">
        <v>4.2</v>
      </c>
      <c r="G162" s="4">
        <v>2.2269999999999999</v>
      </c>
      <c r="H162" s="3">
        <v>0.70540000000000003</v>
      </c>
      <c r="I162" s="3">
        <v>0.53586</v>
      </c>
      <c r="J162" s="3">
        <v>0.35942000000000002</v>
      </c>
      <c r="K162" s="3">
        <v>0.20896999999999999</v>
      </c>
      <c r="L162" s="3">
        <v>0.10383000000000001</v>
      </c>
      <c r="M162" s="3">
        <v>4.3630000000000002E-2</v>
      </c>
      <c r="N162" s="3">
        <v>1.5389999999999999E-2</v>
      </c>
      <c r="O162" s="3">
        <v>4.6600000000000001E-3</v>
      </c>
      <c r="P162" s="3">
        <v>1.14E-3</v>
      </c>
      <c r="Q162" s="3">
        <v>2.3000000000000001E-4</v>
      </c>
      <c r="R162" s="3">
        <v>4.0000000000000003E-5</v>
      </c>
      <c r="S162" s="3">
        <v>0</v>
      </c>
      <c r="T162" s="5">
        <f>Rebounds[[#This Row],[3+]]-Rebounds[[#This Row],[4+]]</f>
        <v>0.16954000000000002</v>
      </c>
      <c r="U162" s="5">
        <f>Rebounds[[#This Row],[4+]]-Rebounds[[#This Row],[5+]]</f>
        <v>0.17643999999999999</v>
      </c>
      <c r="V162" s="5">
        <f>Rebounds[[#This Row],[5+]]-Rebounds[[#This Row],[6+]]</f>
        <v>0.15045000000000003</v>
      </c>
      <c r="W162" s="5">
        <f>Rebounds[[#This Row],[6+]]-Rebounds[[#This Row],[7+]]</f>
        <v>0.10513999999999998</v>
      </c>
      <c r="X162" s="5">
        <f>Rebounds[[#This Row],[7+]]-Rebounds[[#This Row],[8+]]</f>
        <v>6.0200000000000004E-2</v>
      </c>
      <c r="Y162" s="5">
        <f>Rebounds[[#This Row],[8+]]-Rebounds[[#This Row],[9+]]</f>
        <v>2.8240000000000001E-2</v>
      </c>
      <c r="Z162" s="5">
        <f>Rebounds[[#This Row],[9+]]-Rebounds[[#This Row],[10+]]</f>
        <v>1.073E-2</v>
      </c>
      <c r="AA162" s="5">
        <f>Rebounds[[#This Row],[10+]]-Rebounds[[#This Row],[11+]]</f>
        <v>3.5200000000000001E-3</v>
      </c>
      <c r="AB162" s="5">
        <f>Rebounds[[#This Row],[11+]]-Rebounds[[#This Row],[12+]]</f>
        <v>9.1E-4</v>
      </c>
      <c r="AC162" s="5">
        <f>Rebounds[[#This Row],[12+]]-Rebounds[[#This Row],[13+]]</f>
        <v>1.9000000000000001E-4</v>
      </c>
      <c r="AD162" s="5">
        <f>Rebounds[[#This Row],[13+]]-Rebounds[[#This Row],[14+]]</f>
        <v>4.0000000000000003E-5</v>
      </c>
    </row>
    <row r="163" spans="1:30" x14ac:dyDescent="0.25">
      <c r="A163" s="10">
        <v>22400726</v>
      </c>
      <c r="B163" s="13" t="s">
        <v>101</v>
      </c>
      <c r="C163" s="13" t="s">
        <v>100</v>
      </c>
      <c r="D163" s="11">
        <v>0.875</v>
      </c>
      <c r="E163" s="6" t="str">
        <f>HYPERLINK("https://www.nba.com/stats/player/1627742/boxscores-traditional", "Brandon Ingram")</f>
        <v>Brandon Ingram</v>
      </c>
      <c r="F163">
        <v>4</v>
      </c>
      <c r="G163" s="4">
        <v>2</v>
      </c>
      <c r="H163" s="3">
        <v>0.69145999999999996</v>
      </c>
      <c r="I163" s="3">
        <v>0.5</v>
      </c>
      <c r="J163" s="3">
        <v>0.30853999999999998</v>
      </c>
      <c r="K163" s="3">
        <v>0.15866</v>
      </c>
      <c r="L163" s="3">
        <v>6.6809999999999994E-2</v>
      </c>
      <c r="M163" s="3">
        <v>2.2749999999999999E-2</v>
      </c>
      <c r="N163" s="3">
        <v>6.2100000000000002E-3</v>
      </c>
      <c r="O163" s="3">
        <v>1.3500000000000001E-3</v>
      </c>
      <c r="P163" s="3">
        <v>2.3000000000000001E-4</v>
      </c>
      <c r="Q163" s="3">
        <v>0</v>
      </c>
      <c r="R163" s="3">
        <v>0</v>
      </c>
      <c r="S163" s="3">
        <v>0</v>
      </c>
      <c r="T163" s="5">
        <f>Rebounds[[#This Row],[3+]]-Rebounds[[#This Row],[4+]]</f>
        <v>0.19145999999999996</v>
      </c>
      <c r="U163" s="5">
        <f>Rebounds[[#This Row],[4+]]-Rebounds[[#This Row],[5+]]</f>
        <v>0.19146000000000002</v>
      </c>
      <c r="V163" s="5">
        <f>Rebounds[[#This Row],[5+]]-Rebounds[[#This Row],[6+]]</f>
        <v>0.14987999999999999</v>
      </c>
      <c r="W163" s="5">
        <f>Rebounds[[#This Row],[6+]]-Rebounds[[#This Row],[7+]]</f>
        <v>9.1850000000000001E-2</v>
      </c>
      <c r="X163" s="5">
        <f>Rebounds[[#This Row],[7+]]-Rebounds[[#This Row],[8+]]</f>
        <v>4.4059999999999995E-2</v>
      </c>
      <c r="Y163" s="5">
        <f>Rebounds[[#This Row],[8+]]-Rebounds[[#This Row],[9+]]</f>
        <v>1.6539999999999999E-2</v>
      </c>
      <c r="Z163" s="5">
        <f>Rebounds[[#This Row],[9+]]-Rebounds[[#This Row],[10+]]</f>
        <v>4.8599999999999997E-3</v>
      </c>
      <c r="AA163" s="5">
        <f>Rebounds[[#This Row],[10+]]-Rebounds[[#This Row],[11+]]</f>
        <v>1.1200000000000001E-3</v>
      </c>
      <c r="AB163" s="5">
        <f>Rebounds[[#This Row],[11+]]-Rebounds[[#This Row],[12+]]</f>
        <v>2.3000000000000001E-4</v>
      </c>
      <c r="AC163" s="5">
        <f>Rebounds[[#This Row],[12+]]-Rebounds[[#This Row],[13+]]</f>
        <v>0</v>
      </c>
      <c r="AD163" s="5">
        <f>Rebounds[[#This Row],[13+]]-Rebounds[[#This Row],[14+]]</f>
        <v>0</v>
      </c>
    </row>
    <row r="164" spans="1:30" x14ac:dyDescent="0.25">
      <c r="A164" s="10">
        <v>22400726</v>
      </c>
      <c r="B164" s="13" t="s">
        <v>101</v>
      </c>
      <c r="C164" s="13" t="s">
        <v>100</v>
      </c>
      <c r="D164" s="11">
        <v>0.875</v>
      </c>
      <c r="E164" s="6" t="str">
        <f>HYPERLINK("https://www.nba.com/stats/player/203468/boxscores-traditional", "CJ McCollum")</f>
        <v>CJ McCollum</v>
      </c>
      <c r="F164">
        <v>4</v>
      </c>
      <c r="G164" s="4">
        <v>2.0979999999999999</v>
      </c>
      <c r="H164" s="3">
        <v>0.68439000000000005</v>
      </c>
      <c r="I164" s="3">
        <v>0.5</v>
      </c>
      <c r="J164" s="3">
        <v>0.31561</v>
      </c>
      <c r="K164" s="3">
        <v>0.17105999999999999</v>
      </c>
      <c r="L164" s="3">
        <v>7.6359999999999997E-2</v>
      </c>
      <c r="M164" s="3">
        <v>2.8070000000000001E-2</v>
      </c>
      <c r="N164" s="3">
        <v>8.6599999999999993E-3</v>
      </c>
      <c r="O164" s="3">
        <v>2.1199999999999999E-3</v>
      </c>
      <c r="P164" s="3">
        <v>4.2000000000000002E-4</v>
      </c>
      <c r="Q164" s="3">
        <v>6.9999999999999994E-5</v>
      </c>
      <c r="R164" s="3">
        <v>0</v>
      </c>
      <c r="S164" s="3">
        <v>0</v>
      </c>
      <c r="T164" s="5">
        <f>Rebounds[[#This Row],[3+]]-Rebounds[[#This Row],[4+]]</f>
        <v>0.18439000000000005</v>
      </c>
      <c r="U164" s="5">
        <f>Rebounds[[#This Row],[4+]]-Rebounds[[#This Row],[5+]]</f>
        <v>0.18439</v>
      </c>
      <c r="V164" s="5">
        <f>Rebounds[[#This Row],[5+]]-Rebounds[[#This Row],[6+]]</f>
        <v>0.14455000000000001</v>
      </c>
      <c r="W164" s="5">
        <f>Rebounds[[#This Row],[6+]]-Rebounds[[#This Row],[7+]]</f>
        <v>9.4699999999999993E-2</v>
      </c>
      <c r="X164" s="5">
        <f>Rebounds[[#This Row],[7+]]-Rebounds[[#This Row],[8+]]</f>
        <v>4.829E-2</v>
      </c>
      <c r="Y164" s="5">
        <f>Rebounds[[#This Row],[8+]]-Rebounds[[#This Row],[9+]]</f>
        <v>1.9410000000000004E-2</v>
      </c>
      <c r="Z164" s="5">
        <f>Rebounds[[#This Row],[9+]]-Rebounds[[#This Row],[10+]]</f>
        <v>6.5399999999999989E-3</v>
      </c>
      <c r="AA164" s="5">
        <f>Rebounds[[#This Row],[10+]]-Rebounds[[#This Row],[11+]]</f>
        <v>1.6999999999999999E-3</v>
      </c>
      <c r="AB164" s="5">
        <f>Rebounds[[#This Row],[11+]]-Rebounds[[#This Row],[12+]]</f>
        <v>3.5000000000000005E-4</v>
      </c>
      <c r="AC164" s="5">
        <f>Rebounds[[#This Row],[12+]]-Rebounds[[#This Row],[13+]]</f>
        <v>6.9999999999999994E-5</v>
      </c>
      <c r="AD164" s="5">
        <f>Rebounds[[#This Row],[13+]]-Rebounds[[#This Row],[14+]]</f>
        <v>0</v>
      </c>
    </row>
    <row r="165" spans="1:30" x14ac:dyDescent="0.25">
      <c r="A165" s="10">
        <v>22400726</v>
      </c>
      <c r="B165" s="13" t="s">
        <v>101</v>
      </c>
      <c r="C165" s="13" t="s">
        <v>100</v>
      </c>
      <c r="D165" s="11">
        <v>0.875</v>
      </c>
      <c r="E165" s="6" t="str">
        <f>HYPERLINK("https://www.nba.com/stats/player/203901/boxscores-traditional", "Elfrid Payton")</f>
        <v>Elfrid Payton</v>
      </c>
      <c r="F165">
        <v>3.8</v>
      </c>
      <c r="G165" s="4">
        <v>2.04</v>
      </c>
      <c r="H165" s="3">
        <v>0.65173000000000003</v>
      </c>
      <c r="I165" s="3">
        <v>0.46017000000000002</v>
      </c>
      <c r="J165" s="3">
        <v>0.27760000000000001</v>
      </c>
      <c r="K165" s="3">
        <v>0.14007</v>
      </c>
      <c r="L165" s="3">
        <v>5.8209999999999998E-2</v>
      </c>
      <c r="M165" s="3">
        <v>1.9699999999999999E-2</v>
      </c>
      <c r="N165" s="3">
        <v>5.3899999999999998E-3</v>
      </c>
      <c r="O165" s="3">
        <v>1.1800000000000001E-3</v>
      </c>
      <c r="P165" s="3">
        <v>2.1000000000000001E-4</v>
      </c>
      <c r="Q165" s="3">
        <v>0</v>
      </c>
      <c r="R165" s="3">
        <v>0</v>
      </c>
      <c r="S165" s="3">
        <v>0</v>
      </c>
      <c r="T165" s="5">
        <f>Rebounds[[#This Row],[3+]]-Rebounds[[#This Row],[4+]]</f>
        <v>0.19156000000000001</v>
      </c>
      <c r="U165" s="5">
        <f>Rebounds[[#This Row],[4+]]-Rebounds[[#This Row],[5+]]</f>
        <v>0.18257000000000001</v>
      </c>
      <c r="V165" s="5">
        <f>Rebounds[[#This Row],[5+]]-Rebounds[[#This Row],[6+]]</f>
        <v>0.13753000000000001</v>
      </c>
      <c r="W165" s="5">
        <f>Rebounds[[#This Row],[6+]]-Rebounds[[#This Row],[7+]]</f>
        <v>8.1860000000000002E-2</v>
      </c>
      <c r="X165" s="5">
        <f>Rebounds[[#This Row],[7+]]-Rebounds[[#This Row],[8+]]</f>
        <v>3.8510000000000003E-2</v>
      </c>
      <c r="Y165" s="5">
        <f>Rebounds[[#This Row],[8+]]-Rebounds[[#This Row],[9+]]</f>
        <v>1.431E-2</v>
      </c>
      <c r="Z165" s="5">
        <f>Rebounds[[#This Row],[9+]]-Rebounds[[#This Row],[10+]]</f>
        <v>4.2100000000000002E-3</v>
      </c>
      <c r="AA165" s="5">
        <f>Rebounds[[#This Row],[10+]]-Rebounds[[#This Row],[11+]]</f>
        <v>9.7000000000000005E-4</v>
      </c>
      <c r="AB165" s="5">
        <f>Rebounds[[#This Row],[11+]]-Rebounds[[#This Row],[12+]]</f>
        <v>2.1000000000000001E-4</v>
      </c>
      <c r="AC165" s="5">
        <f>Rebounds[[#This Row],[12+]]-Rebounds[[#This Row],[13+]]</f>
        <v>0</v>
      </c>
      <c r="AD165" s="5">
        <f>Rebounds[[#This Row],[13+]]-Rebounds[[#This Row],[14+]]</f>
        <v>0</v>
      </c>
    </row>
    <row r="166" spans="1:30" x14ac:dyDescent="0.25">
      <c r="A166" s="10">
        <v>22400726</v>
      </c>
      <c r="B166" s="13" t="s">
        <v>101</v>
      </c>
      <c r="C166" s="13" t="s">
        <v>100</v>
      </c>
      <c r="D166" s="11">
        <v>0.875</v>
      </c>
      <c r="E166" s="6" t="str">
        <f>HYPERLINK("https://www.nba.com/stats/player/1629669/boxscores-traditional", "Jaylen Nowell")</f>
        <v>Jaylen Nowell</v>
      </c>
      <c r="F166">
        <v>3.6</v>
      </c>
      <c r="G166" s="4">
        <v>2.577</v>
      </c>
      <c r="H166" s="3">
        <v>0.59094999999999998</v>
      </c>
      <c r="I166" s="3">
        <v>0.43643999999999999</v>
      </c>
      <c r="J166" s="3">
        <v>0.29459999999999997</v>
      </c>
      <c r="K166" s="3">
        <v>0.17619000000000001</v>
      </c>
      <c r="L166" s="3">
        <v>9.3420000000000003E-2</v>
      </c>
      <c r="M166" s="3">
        <v>4.3630000000000002E-2</v>
      </c>
      <c r="N166" s="3">
        <v>1.7860000000000001E-2</v>
      </c>
      <c r="O166" s="3">
        <v>6.5700000000000003E-3</v>
      </c>
      <c r="P166" s="3">
        <v>2.0500000000000002E-3</v>
      </c>
      <c r="Q166" s="3">
        <v>5.5999999999999995E-4</v>
      </c>
      <c r="R166" s="3">
        <v>1.2999999999999999E-4</v>
      </c>
      <c r="S166" s="3">
        <v>0</v>
      </c>
      <c r="T166" s="5">
        <f>Rebounds[[#This Row],[3+]]-Rebounds[[#This Row],[4+]]</f>
        <v>0.15450999999999998</v>
      </c>
      <c r="U166" s="5">
        <f>Rebounds[[#This Row],[4+]]-Rebounds[[#This Row],[5+]]</f>
        <v>0.14184000000000002</v>
      </c>
      <c r="V166" s="5">
        <f>Rebounds[[#This Row],[5+]]-Rebounds[[#This Row],[6+]]</f>
        <v>0.11840999999999996</v>
      </c>
      <c r="W166" s="5">
        <f>Rebounds[[#This Row],[6+]]-Rebounds[[#This Row],[7+]]</f>
        <v>8.277000000000001E-2</v>
      </c>
      <c r="X166" s="5">
        <f>Rebounds[[#This Row],[7+]]-Rebounds[[#This Row],[8+]]</f>
        <v>4.9790000000000001E-2</v>
      </c>
      <c r="Y166" s="5">
        <f>Rebounds[[#This Row],[8+]]-Rebounds[[#This Row],[9+]]</f>
        <v>2.5770000000000001E-2</v>
      </c>
      <c r="Z166" s="5">
        <f>Rebounds[[#This Row],[9+]]-Rebounds[[#This Row],[10+]]</f>
        <v>1.1290000000000001E-2</v>
      </c>
      <c r="AA166" s="5">
        <f>Rebounds[[#This Row],[10+]]-Rebounds[[#This Row],[11+]]</f>
        <v>4.5199999999999997E-3</v>
      </c>
      <c r="AB166" s="5">
        <f>Rebounds[[#This Row],[11+]]-Rebounds[[#This Row],[12+]]</f>
        <v>1.4900000000000002E-3</v>
      </c>
      <c r="AC166" s="5">
        <f>Rebounds[[#This Row],[12+]]-Rebounds[[#This Row],[13+]]</f>
        <v>4.2999999999999994E-4</v>
      </c>
      <c r="AD166" s="5">
        <f>Rebounds[[#This Row],[13+]]-Rebounds[[#This Row],[14+]]</f>
        <v>1.2999999999999999E-4</v>
      </c>
    </row>
    <row r="167" spans="1:30" x14ac:dyDescent="0.25">
      <c r="A167" s="10">
        <v>22400726</v>
      </c>
      <c r="B167" s="13" t="s">
        <v>101</v>
      </c>
      <c r="C167" s="13" t="s">
        <v>100</v>
      </c>
      <c r="D167" s="11">
        <v>0.875</v>
      </c>
      <c r="E167" s="6" t="str">
        <f>HYPERLINK("https://www.nba.com/stats/player/1630527/boxscores-traditional", "Brandon Boston Jr.")</f>
        <v>Brandon Boston Jr.</v>
      </c>
      <c r="F167">
        <v>3</v>
      </c>
      <c r="G167" s="4">
        <v>1.4139999999999999</v>
      </c>
      <c r="H167" s="3">
        <v>0.5</v>
      </c>
      <c r="I167" s="3">
        <v>0.23885000000000001</v>
      </c>
      <c r="J167" s="3">
        <v>7.9269999999999993E-2</v>
      </c>
      <c r="K167" s="3">
        <v>1.7000000000000001E-2</v>
      </c>
      <c r="L167" s="3">
        <v>2.33E-3</v>
      </c>
      <c r="M167" s="3">
        <v>2.0000000000000001E-4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5">
        <f>Rebounds[[#This Row],[3+]]-Rebounds[[#This Row],[4+]]</f>
        <v>0.26114999999999999</v>
      </c>
      <c r="U167" s="5">
        <f>Rebounds[[#This Row],[4+]]-Rebounds[[#This Row],[5+]]</f>
        <v>0.15958</v>
      </c>
      <c r="V167" s="5">
        <f>Rebounds[[#This Row],[5+]]-Rebounds[[#This Row],[6+]]</f>
        <v>6.2269999999999992E-2</v>
      </c>
      <c r="W167" s="5">
        <f>Rebounds[[#This Row],[6+]]-Rebounds[[#This Row],[7+]]</f>
        <v>1.4670000000000001E-2</v>
      </c>
      <c r="X167" s="5">
        <f>Rebounds[[#This Row],[7+]]-Rebounds[[#This Row],[8+]]</f>
        <v>2.1299999999999999E-3</v>
      </c>
      <c r="Y167" s="5">
        <f>Rebounds[[#This Row],[8+]]-Rebounds[[#This Row],[9+]]</f>
        <v>2.0000000000000001E-4</v>
      </c>
      <c r="Z167" s="5">
        <f>Rebounds[[#This Row],[9+]]-Rebounds[[#This Row],[10+]]</f>
        <v>0</v>
      </c>
      <c r="AA167" s="5">
        <f>Rebounds[[#This Row],[10+]]-Rebounds[[#This Row],[11+]]</f>
        <v>0</v>
      </c>
      <c r="AB167" s="5">
        <f>Rebounds[[#This Row],[11+]]-Rebounds[[#This Row],[12+]]</f>
        <v>0</v>
      </c>
      <c r="AC167" s="5">
        <f>Rebounds[[#This Row],[12+]]-Rebounds[[#This Row],[13+]]</f>
        <v>0</v>
      </c>
      <c r="AD167" s="5">
        <f>Rebounds[[#This Row],[13+]]-Rebounds[[#This Row],[14+]]</f>
        <v>0</v>
      </c>
    </row>
    <row r="168" spans="1:30" x14ac:dyDescent="0.25">
      <c r="A168" s="10">
        <v>22400726</v>
      </c>
      <c r="B168" s="13" t="s">
        <v>101</v>
      </c>
      <c r="C168" s="13" t="s">
        <v>100</v>
      </c>
      <c r="D168" s="11">
        <v>0.875</v>
      </c>
      <c r="E168" s="6" t="str">
        <f>HYPERLINK("https://www.nba.com/stats/player/1630529/boxscores-traditional", "Herbert Jones")</f>
        <v>Herbert Jones</v>
      </c>
      <c r="F168">
        <v>3</v>
      </c>
      <c r="G168" s="4">
        <v>2.1909999999999998</v>
      </c>
      <c r="H168" s="3">
        <v>0.5</v>
      </c>
      <c r="I168" s="3">
        <v>0.32275999999999999</v>
      </c>
      <c r="J168" s="3">
        <v>0.18140999999999999</v>
      </c>
      <c r="K168" s="3">
        <v>8.5339999999999999E-2</v>
      </c>
      <c r="L168" s="3">
        <v>3.3619999999999997E-2</v>
      </c>
      <c r="M168" s="3">
        <v>1.1299999999999999E-2</v>
      </c>
      <c r="N168" s="3">
        <v>3.0699999999999998E-3</v>
      </c>
      <c r="O168" s="3">
        <v>7.1000000000000002E-4</v>
      </c>
      <c r="P168" s="3">
        <v>1.2999999999999999E-4</v>
      </c>
      <c r="Q168" s="3">
        <v>0</v>
      </c>
      <c r="R168" s="3">
        <v>0</v>
      </c>
      <c r="S168" s="3">
        <v>0</v>
      </c>
      <c r="T168" s="5">
        <f>Rebounds[[#This Row],[3+]]-Rebounds[[#This Row],[4+]]</f>
        <v>0.17724000000000001</v>
      </c>
      <c r="U168" s="5">
        <f>Rebounds[[#This Row],[4+]]-Rebounds[[#This Row],[5+]]</f>
        <v>0.14135</v>
      </c>
      <c r="V168" s="5">
        <f>Rebounds[[#This Row],[5+]]-Rebounds[[#This Row],[6+]]</f>
        <v>9.6069999999999989E-2</v>
      </c>
      <c r="W168" s="5">
        <f>Rebounds[[#This Row],[6+]]-Rebounds[[#This Row],[7+]]</f>
        <v>5.1720000000000002E-2</v>
      </c>
      <c r="X168" s="5">
        <f>Rebounds[[#This Row],[7+]]-Rebounds[[#This Row],[8+]]</f>
        <v>2.232E-2</v>
      </c>
      <c r="Y168" s="5">
        <f>Rebounds[[#This Row],[8+]]-Rebounds[[#This Row],[9+]]</f>
        <v>8.2299999999999995E-3</v>
      </c>
      <c r="Z168" s="5">
        <f>Rebounds[[#This Row],[9+]]-Rebounds[[#This Row],[10+]]</f>
        <v>2.3599999999999997E-3</v>
      </c>
      <c r="AA168" s="5">
        <f>Rebounds[[#This Row],[10+]]-Rebounds[[#This Row],[11+]]</f>
        <v>5.8E-4</v>
      </c>
      <c r="AB168" s="5">
        <f>Rebounds[[#This Row],[11+]]-Rebounds[[#This Row],[12+]]</f>
        <v>1.2999999999999999E-4</v>
      </c>
      <c r="AC168" s="5">
        <f>Rebounds[[#This Row],[12+]]-Rebounds[[#This Row],[13+]]</f>
        <v>0</v>
      </c>
      <c r="AD168" s="5">
        <f>Rebounds[[#This Row],[13+]]-Rebounds[[#This Row],[14+]]</f>
        <v>0</v>
      </c>
    </row>
    <row r="169" spans="1:30" x14ac:dyDescent="0.25">
      <c r="A169" s="10">
        <v>22400724</v>
      </c>
      <c r="B169" s="13" t="s">
        <v>102</v>
      </c>
      <c r="C169" s="13" t="s">
        <v>103</v>
      </c>
      <c r="D169" s="11">
        <v>0.89583333333333337</v>
      </c>
      <c r="E169" s="6" t="str">
        <f>HYPERLINK("https://www.nba.com/stats/player/1630208/boxscores-traditional", "Nick Richards")</f>
        <v>Nick Richards</v>
      </c>
      <c r="F169">
        <v>9</v>
      </c>
      <c r="G169" s="4">
        <v>3.847</v>
      </c>
      <c r="H169" s="3">
        <v>0.94062000000000001</v>
      </c>
      <c r="I169" s="3">
        <v>0.9032</v>
      </c>
      <c r="J169" s="3">
        <v>0.85082999999999998</v>
      </c>
      <c r="K169" s="3">
        <v>0.7823</v>
      </c>
      <c r="L169" s="3">
        <v>0.69847000000000004</v>
      </c>
      <c r="M169" s="3">
        <v>0.60257000000000005</v>
      </c>
      <c r="N169" s="3">
        <v>0.5</v>
      </c>
      <c r="O169" s="3">
        <v>0.39743000000000001</v>
      </c>
      <c r="P169" s="3">
        <v>0.30153000000000002</v>
      </c>
      <c r="Q169" s="3">
        <v>0.2177</v>
      </c>
      <c r="R169" s="3">
        <v>0.14917</v>
      </c>
      <c r="S169" s="3">
        <v>9.6799999999999997E-2</v>
      </c>
      <c r="T169" s="5">
        <f>Rebounds[[#This Row],[3+]]-Rebounds[[#This Row],[4+]]</f>
        <v>3.7420000000000009E-2</v>
      </c>
      <c r="U169" s="5">
        <f>Rebounds[[#This Row],[4+]]-Rebounds[[#This Row],[5+]]</f>
        <v>5.2370000000000028E-2</v>
      </c>
      <c r="V169" s="5">
        <f>Rebounds[[#This Row],[5+]]-Rebounds[[#This Row],[6+]]</f>
        <v>6.852999999999998E-2</v>
      </c>
      <c r="W169" s="5">
        <f>Rebounds[[#This Row],[6+]]-Rebounds[[#This Row],[7+]]</f>
        <v>8.382999999999996E-2</v>
      </c>
      <c r="X169" s="5">
        <f>Rebounds[[#This Row],[7+]]-Rebounds[[#This Row],[8+]]</f>
        <v>9.5899999999999985E-2</v>
      </c>
      <c r="Y169" s="5">
        <f>Rebounds[[#This Row],[8+]]-Rebounds[[#This Row],[9+]]</f>
        <v>0.10257000000000005</v>
      </c>
      <c r="Z169" s="5">
        <f>Rebounds[[#This Row],[9+]]-Rebounds[[#This Row],[10+]]</f>
        <v>0.10256999999999999</v>
      </c>
      <c r="AA169" s="5">
        <f>Rebounds[[#This Row],[10+]]-Rebounds[[#This Row],[11+]]</f>
        <v>9.5899999999999985E-2</v>
      </c>
      <c r="AB169" s="5">
        <f>Rebounds[[#This Row],[11+]]-Rebounds[[#This Row],[12+]]</f>
        <v>8.3830000000000016E-2</v>
      </c>
      <c r="AC169" s="5">
        <f>Rebounds[[#This Row],[12+]]-Rebounds[[#This Row],[13+]]</f>
        <v>6.8530000000000008E-2</v>
      </c>
      <c r="AD169" s="5">
        <f>Rebounds[[#This Row],[13+]]-Rebounds[[#This Row],[14+]]</f>
        <v>5.237E-2</v>
      </c>
    </row>
    <row r="170" spans="1:30" x14ac:dyDescent="0.25">
      <c r="A170" s="10">
        <v>22400724</v>
      </c>
      <c r="B170" s="13" t="s">
        <v>102</v>
      </c>
      <c r="C170" s="13" t="s">
        <v>103</v>
      </c>
      <c r="D170" s="11">
        <v>0.89583333333333337</v>
      </c>
      <c r="E170" s="6" t="str">
        <f>HYPERLINK("https://www.nba.com/stats/player/1628960/boxscores-traditional", "Grayson Allen")</f>
        <v>Grayson Allen</v>
      </c>
      <c r="F170">
        <v>5.2</v>
      </c>
      <c r="G170" s="4">
        <v>1.47</v>
      </c>
      <c r="H170" s="3">
        <v>0.93318999999999996</v>
      </c>
      <c r="I170" s="3">
        <v>0.79388999999999998</v>
      </c>
      <c r="J170" s="3">
        <v>0.55567</v>
      </c>
      <c r="K170" s="3">
        <v>0.29459999999999997</v>
      </c>
      <c r="L170" s="3">
        <v>0.11123</v>
      </c>
      <c r="M170" s="3">
        <v>2.8719999999999999E-2</v>
      </c>
      <c r="N170" s="3">
        <v>4.7999999999999996E-3</v>
      </c>
      <c r="O170" s="3">
        <v>5.4000000000000001E-4</v>
      </c>
      <c r="P170" s="3">
        <v>4.0000000000000003E-5</v>
      </c>
      <c r="Q170" s="3">
        <v>0</v>
      </c>
      <c r="R170" s="3">
        <v>0</v>
      </c>
      <c r="S170" s="3">
        <v>0</v>
      </c>
      <c r="T170" s="5">
        <f>Rebounds[[#This Row],[3+]]-Rebounds[[#This Row],[4+]]</f>
        <v>0.13929999999999998</v>
      </c>
      <c r="U170" s="5">
        <f>Rebounds[[#This Row],[4+]]-Rebounds[[#This Row],[5+]]</f>
        <v>0.23821999999999999</v>
      </c>
      <c r="V170" s="5">
        <f>Rebounds[[#This Row],[5+]]-Rebounds[[#This Row],[6+]]</f>
        <v>0.26107000000000002</v>
      </c>
      <c r="W170" s="5">
        <f>Rebounds[[#This Row],[6+]]-Rebounds[[#This Row],[7+]]</f>
        <v>0.18336999999999998</v>
      </c>
      <c r="X170" s="5">
        <f>Rebounds[[#This Row],[7+]]-Rebounds[[#This Row],[8+]]</f>
        <v>8.251E-2</v>
      </c>
      <c r="Y170" s="5">
        <f>Rebounds[[#This Row],[8+]]-Rebounds[[#This Row],[9+]]</f>
        <v>2.392E-2</v>
      </c>
      <c r="Z170" s="5">
        <f>Rebounds[[#This Row],[9+]]-Rebounds[[#This Row],[10+]]</f>
        <v>4.2599999999999999E-3</v>
      </c>
      <c r="AA170" s="5">
        <f>Rebounds[[#This Row],[10+]]-Rebounds[[#This Row],[11+]]</f>
        <v>5.0000000000000001E-4</v>
      </c>
      <c r="AB170" s="5">
        <f>Rebounds[[#This Row],[11+]]-Rebounds[[#This Row],[12+]]</f>
        <v>4.0000000000000003E-5</v>
      </c>
      <c r="AC170" s="5">
        <f>Rebounds[[#This Row],[12+]]-Rebounds[[#This Row],[13+]]</f>
        <v>0</v>
      </c>
      <c r="AD170" s="5">
        <f>Rebounds[[#This Row],[13+]]-Rebounds[[#This Row],[14+]]</f>
        <v>0</v>
      </c>
    </row>
    <row r="171" spans="1:30" x14ac:dyDescent="0.25">
      <c r="A171" s="10">
        <v>22400724</v>
      </c>
      <c r="B171" s="13" t="s">
        <v>102</v>
      </c>
      <c r="C171" s="13" t="s">
        <v>103</v>
      </c>
      <c r="D171" s="11">
        <v>0.89583333333333337</v>
      </c>
      <c r="E171" s="6" t="str">
        <f>HYPERLINK("https://www.nba.com/stats/player/203486/boxscores-traditional", "Mason Plumlee")</f>
        <v>Mason Plumlee</v>
      </c>
      <c r="F171">
        <v>6.8</v>
      </c>
      <c r="G171" s="4">
        <v>2.9260000000000002</v>
      </c>
      <c r="H171" s="3">
        <v>0.9032</v>
      </c>
      <c r="I171" s="3">
        <v>0.83147000000000004</v>
      </c>
      <c r="J171" s="3">
        <v>0.73236999999999997</v>
      </c>
      <c r="K171" s="3">
        <v>0.60641999999999996</v>
      </c>
      <c r="L171" s="3">
        <v>0.47210000000000002</v>
      </c>
      <c r="M171" s="3">
        <v>0.34089999999999998</v>
      </c>
      <c r="N171" s="3">
        <v>0.22663</v>
      </c>
      <c r="O171" s="3">
        <v>0.13786000000000001</v>
      </c>
      <c r="P171" s="3">
        <v>7.4929999999999997E-2</v>
      </c>
      <c r="Q171" s="3">
        <v>3.7539999999999997E-2</v>
      </c>
      <c r="R171" s="3">
        <v>1.7000000000000001E-2</v>
      </c>
      <c r="S171" s="3">
        <v>6.9499999999999996E-3</v>
      </c>
      <c r="T171" s="5">
        <f>Rebounds[[#This Row],[3+]]-Rebounds[[#This Row],[4+]]</f>
        <v>7.172999999999996E-2</v>
      </c>
      <c r="U171" s="5">
        <f>Rebounds[[#This Row],[4+]]-Rebounds[[#This Row],[5+]]</f>
        <v>9.9100000000000077E-2</v>
      </c>
      <c r="V171" s="5">
        <f>Rebounds[[#This Row],[5+]]-Rebounds[[#This Row],[6+]]</f>
        <v>0.12595000000000001</v>
      </c>
      <c r="W171" s="5">
        <f>Rebounds[[#This Row],[6+]]-Rebounds[[#This Row],[7+]]</f>
        <v>0.13431999999999994</v>
      </c>
      <c r="X171" s="5">
        <f>Rebounds[[#This Row],[7+]]-Rebounds[[#This Row],[8+]]</f>
        <v>0.13120000000000004</v>
      </c>
      <c r="Y171" s="5">
        <f>Rebounds[[#This Row],[8+]]-Rebounds[[#This Row],[9+]]</f>
        <v>0.11426999999999998</v>
      </c>
      <c r="Z171" s="5">
        <f>Rebounds[[#This Row],[9+]]-Rebounds[[#This Row],[10+]]</f>
        <v>8.8769999999999988E-2</v>
      </c>
      <c r="AA171" s="5">
        <f>Rebounds[[#This Row],[10+]]-Rebounds[[#This Row],[11+]]</f>
        <v>6.2930000000000014E-2</v>
      </c>
      <c r="AB171" s="5">
        <f>Rebounds[[#This Row],[11+]]-Rebounds[[#This Row],[12+]]</f>
        <v>3.739E-2</v>
      </c>
      <c r="AC171" s="5">
        <f>Rebounds[[#This Row],[12+]]-Rebounds[[#This Row],[13+]]</f>
        <v>2.0539999999999996E-2</v>
      </c>
      <c r="AD171" s="5">
        <f>Rebounds[[#This Row],[13+]]-Rebounds[[#This Row],[14+]]</f>
        <v>1.0050000000000002E-2</v>
      </c>
    </row>
    <row r="172" spans="1:30" x14ac:dyDescent="0.25">
      <c r="A172" s="10">
        <v>22400724</v>
      </c>
      <c r="B172" s="13" t="s">
        <v>102</v>
      </c>
      <c r="C172" s="13" t="s">
        <v>103</v>
      </c>
      <c r="D172" s="11">
        <v>0.89583333333333337</v>
      </c>
      <c r="E172" s="6" t="str">
        <f>HYPERLINK("https://www.nba.com/stats/player/1626164/boxscores-traditional", "Devin Booker")</f>
        <v>Devin Booker</v>
      </c>
      <c r="F172">
        <v>4.5999999999999996</v>
      </c>
      <c r="G172" s="4">
        <v>1.3559999999999999</v>
      </c>
      <c r="H172" s="3">
        <v>0.88100000000000001</v>
      </c>
      <c r="I172" s="3">
        <v>0.67003000000000001</v>
      </c>
      <c r="J172" s="3">
        <v>0.38590999999999998</v>
      </c>
      <c r="K172" s="3">
        <v>0.15151000000000001</v>
      </c>
      <c r="L172" s="3">
        <v>3.8359999999999998E-2</v>
      </c>
      <c r="M172" s="3">
        <v>6.0400000000000002E-3</v>
      </c>
      <c r="N172" s="3">
        <v>5.9999999999999995E-4</v>
      </c>
      <c r="O172" s="3">
        <v>3.0000000000000001E-5</v>
      </c>
      <c r="P172" s="3">
        <v>0</v>
      </c>
      <c r="Q172" s="3">
        <v>0</v>
      </c>
      <c r="R172" s="3">
        <v>0</v>
      </c>
      <c r="S172" s="3">
        <v>0</v>
      </c>
      <c r="T172" s="5">
        <f>Rebounds[[#This Row],[3+]]-Rebounds[[#This Row],[4+]]</f>
        <v>0.21096999999999999</v>
      </c>
      <c r="U172" s="5">
        <f>Rebounds[[#This Row],[4+]]-Rebounds[[#This Row],[5+]]</f>
        <v>0.28412000000000004</v>
      </c>
      <c r="V172" s="5">
        <f>Rebounds[[#This Row],[5+]]-Rebounds[[#This Row],[6+]]</f>
        <v>0.23439999999999997</v>
      </c>
      <c r="W172" s="5">
        <f>Rebounds[[#This Row],[6+]]-Rebounds[[#This Row],[7+]]</f>
        <v>0.11315</v>
      </c>
      <c r="X172" s="5">
        <f>Rebounds[[#This Row],[7+]]-Rebounds[[#This Row],[8+]]</f>
        <v>3.2320000000000002E-2</v>
      </c>
      <c r="Y172" s="5">
        <f>Rebounds[[#This Row],[8+]]-Rebounds[[#This Row],[9+]]</f>
        <v>5.4400000000000004E-3</v>
      </c>
      <c r="Z172" s="5">
        <f>Rebounds[[#This Row],[9+]]-Rebounds[[#This Row],[10+]]</f>
        <v>5.6999999999999998E-4</v>
      </c>
      <c r="AA172" s="5">
        <f>Rebounds[[#This Row],[10+]]-Rebounds[[#This Row],[11+]]</f>
        <v>3.0000000000000001E-5</v>
      </c>
      <c r="AB172" s="5">
        <f>Rebounds[[#This Row],[11+]]-Rebounds[[#This Row],[12+]]</f>
        <v>0</v>
      </c>
      <c r="AC172" s="5">
        <f>Rebounds[[#This Row],[12+]]-Rebounds[[#This Row],[13+]]</f>
        <v>0</v>
      </c>
      <c r="AD172" s="5">
        <f>Rebounds[[#This Row],[13+]]-Rebounds[[#This Row],[14+]]</f>
        <v>0</v>
      </c>
    </row>
    <row r="173" spans="1:30" x14ac:dyDescent="0.25">
      <c r="A173" s="10">
        <v>22400724</v>
      </c>
      <c r="B173" s="13" t="s">
        <v>102</v>
      </c>
      <c r="C173" s="13" t="s">
        <v>103</v>
      </c>
      <c r="D173" s="11">
        <v>0.89583333333333337</v>
      </c>
      <c r="E173" s="6" t="str">
        <f>HYPERLINK("https://www.nba.com/stats/player/203994/boxscores-traditional", "Jusuf Nurkic")</f>
        <v>Jusuf Nurkic</v>
      </c>
      <c r="F173">
        <v>6.4</v>
      </c>
      <c r="G173" s="4">
        <v>3.5550000000000002</v>
      </c>
      <c r="H173" s="3">
        <v>0.83147000000000004</v>
      </c>
      <c r="I173" s="3">
        <v>0.75175000000000003</v>
      </c>
      <c r="J173" s="3">
        <v>0.65173000000000003</v>
      </c>
      <c r="K173" s="3">
        <v>0.54379999999999995</v>
      </c>
      <c r="L173" s="3">
        <v>0.43251000000000001</v>
      </c>
      <c r="M173" s="3">
        <v>0.32635999999999998</v>
      </c>
      <c r="N173" s="3">
        <v>0.23269999999999999</v>
      </c>
      <c r="O173" s="3">
        <v>0.15625</v>
      </c>
      <c r="P173" s="3">
        <v>9.8530000000000006E-2</v>
      </c>
      <c r="Q173" s="3">
        <v>5.7049999999999997E-2</v>
      </c>
      <c r="R173" s="3">
        <v>3.1440000000000003E-2</v>
      </c>
      <c r="S173" s="3">
        <v>1.618E-2</v>
      </c>
      <c r="T173" s="5">
        <f>Rebounds[[#This Row],[3+]]-Rebounds[[#This Row],[4+]]</f>
        <v>7.9720000000000013E-2</v>
      </c>
      <c r="U173" s="5">
        <f>Rebounds[[#This Row],[4+]]-Rebounds[[#This Row],[5+]]</f>
        <v>0.10002</v>
      </c>
      <c r="V173" s="5">
        <f>Rebounds[[#This Row],[5+]]-Rebounds[[#This Row],[6+]]</f>
        <v>0.10793000000000008</v>
      </c>
      <c r="W173" s="5">
        <f>Rebounds[[#This Row],[6+]]-Rebounds[[#This Row],[7+]]</f>
        <v>0.11128999999999994</v>
      </c>
      <c r="X173" s="5">
        <f>Rebounds[[#This Row],[7+]]-Rebounds[[#This Row],[8+]]</f>
        <v>0.10615000000000002</v>
      </c>
      <c r="Y173" s="5">
        <f>Rebounds[[#This Row],[8+]]-Rebounds[[#This Row],[9+]]</f>
        <v>9.3659999999999993E-2</v>
      </c>
      <c r="Z173" s="5">
        <f>Rebounds[[#This Row],[9+]]-Rebounds[[#This Row],[10+]]</f>
        <v>7.644999999999999E-2</v>
      </c>
      <c r="AA173" s="5">
        <f>Rebounds[[#This Row],[10+]]-Rebounds[[#This Row],[11+]]</f>
        <v>5.7719999999999994E-2</v>
      </c>
      <c r="AB173" s="5">
        <f>Rebounds[[#This Row],[11+]]-Rebounds[[#This Row],[12+]]</f>
        <v>4.148000000000001E-2</v>
      </c>
      <c r="AC173" s="5">
        <f>Rebounds[[#This Row],[12+]]-Rebounds[[#This Row],[13+]]</f>
        <v>2.5609999999999994E-2</v>
      </c>
      <c r="AD173" s="5">
        <f>Rebounds[[#This Row],[13+]]-Rebounds[[#This Row],[14+]]</f>
        <v>1.5260000000000003E-2</v>
      </c>
    </row>
    <row r="174" spans="1:30" x14ac:dyDescent="0.25">
      <c r="A174" s="10">
        <v>22400724</v>
      </c>
      <c r="B174" s="13" t="s">
        <v>102</v>
      </c>
      <c r="C174" s="13" t="s">
        <v>103</v>
      </c>
      <c r="D174" s="11">
        <v>0.89583333333333337</v>
      </c>
      <c r="E174" s="6" t="str">
        <f>HYPERLINK("https://www.nba.com/stats/player/201142/boxscores-traditional", "Kevin Durant")</f>
        <v>Kevin Durant</v>
      </c>
      <c r="F174">
        <v>3.6</v>
      </c>
      <c r="G174" s="4">
        <v>1.855</v>
      </c>
      <c r="H174" s="3">
        <v>0.62551999999999996</v>
      </c>
      <c r="I174" s="3">
        <v>0.41293999999999997</v>
      </c>
      <c r="J174" s="3">
        <v>0.22663</v>
      </c>
      <c r="K174" s="3">
        <v>9.8530000000000006E-2</v>
      </c>
      <c r="L174" s="3">
        <v>3.3619999999999997E-2</v>
      </c>
      <c r="M174" s="3">
        <v>8.8900000000000003E-3</v>
      </c>
      <c r="N174" s="3">
        <v>1.81E-3</v>
      </c>
      <c r="O174" s="3">
        <v>2.7999999999999998E-4</v>
      </c>
      <c r="P174" s="3">
        <v>3.0000000000000001E-5</v>
      </c>
      <c r="Q174" s="3">
        <v>0</v>
      </c>
      <c r="R174" s="3">
        <v>0</v>
      </c>
      <c r="S174" s="3">
        <v>0</v>
      </c>
      <c r="T174" s="5">
        <f>Rebounds[[#This Row],[3+]]-Rebounds[[#This Row],[4+]]</f>
        <v>0.21257999999999999</v>
      </c>
      <c r="U174" s="5">
        <f>Rebounds[[#This Row],[4+]]-Rebounds[[#This Row],[5+]]</f>
        <v>0.18630999999999998</v>
      </c>
      <c r="V174" s="5">
        <f>Rebounds[[#This Row],[5+]]-Rebounds[[#This Row],[6+]]</f>
        <v>0.12809999999999999</v>
      </c>
      <c r="W174" s="5">
        <f>Rebounds[[#This Row],[6+]]-Rebounds[[#This Row],[7+]]</f>
        <v>6.4910000000000009E-2</v>
      </c>
      <c r="X174" s="5">
        <f>Rebounds[[#This Row],[7+]]-Rebounds[[#This Row],[8+]]</f>
        <v>2.4729999999999995E-2</v>
      </c>
      <c r="Y174" s="5">
        <f>Rebounds[[#This Row],[8+]]-Rebounds[[#This Row],[9+]]</f>
        <v>7.0800000000000004E-3</v>
      </c>
      <c r="Z174" s="5">
        <f>Rebounds[[#This Row],[9+]]-Rebounds[[#This Row],[10+]]</f>
        <v>1.5300000000000001E-3</v>
      </c>
      <c r="AA174" s="5">
        <f>Rebounds[[#This Row],[10+]]-Rebounds[[#This Row],[11+]]</f>
        <v>2.4999999999999995E-4</v>
      </c>
      <c r="AB174" s="5">
        <f>Rebounds[[#This Row],[11+]]-Rebounds[[#This Row],[12+]]</f>
        <v>3.0000000000000001E-5</v>
      </c>
      <c r="AC174" s="5">
        <f>Rebounds[[#This Row],[12+]]-Rebounds[[#This Row],[13+]]</f>
        <v>0</v>
      </c>
      <c r="AD174" s="5">
        <f>Rebounds[[#This Row],[13+]]-Rebounds[[#This Row],[14+]]</f>
        <v>0</v>
      </c>
    </row>
    <row r="175" spans="1:30" x14ac:dyDescent="0.25">
      <c r="A175" s="10">
        <v>22400724</v>
      </c>
      <c r="B175" s="13" t="s">
        <v>102</v>
      </c>
      <c r="C175" s="13" t="s">
        <v>103</v>
      </c>
      <c r="D175" s="11">
        <v>0.89583333333333337</v>
      </c>
      <c r="E175" s="6" t="str">
        <f>HYPERLINK("https://www.nba.com/stats/player/1626220/boxscores-traditional", "Royce O'Neale")</f>
        <v>Royce O'Neale</v>
      </c>
      <c r="F175">
        <v>3.2</v>
      </c>
      <c r="G175" s="4">
        <v>1.1659999999999999</v>
      </c>
      <c r="H175" s="3">
        <v>0.56749000000000005</v>
      </c>
      <c r="I175" s="3">
        <v>0.24510000000000001</v>
      </c>
      <c r="J175" s="3">
        <v>6.1780000000000002E-2</v>
      </c>
      <c r="K175" s="3">
        <v>8.2000000000000007E-3</v>
      </c>
      <c r="L175" s="3">
        <v>5.5999999999999995E-4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5">
        <f>Rebounds[[#This Row],[3+]]-Rebounds[[#This Row],[4+]]</f>
        <v>0.32239000000000007</v>
      </c>
      <c r="U175" s="5">
        <f>Rebounds[[#This Row],[4+]]-Rebounds[[#This Row],[5+]]</f>
        <v>0.18332000000000001</v>
      </c>
      <c r="V175" s="5">
        <f>Rebounds[[#This Row],[5+]]-Rebounds[[#This Row],[6+]]</f>
        <v>5.3580000000000003E-2</v>
      </c>
      <c r="W175" s="5">
        <f>Rebounds[[#This Row],[6+]]-Rebounds[[#This Row],[7+]]</f>
        <v>7.640000000000001E-3</v>
      </c>
      <c r="X175" s="5">
        <f>Rebounds[[#This Row],[7+]]-Rebounds[[#This Row],[8+]]</f>
        <v>5.5999999999999995E-4</v>
      </c>
      <c r="Y175" s="5">
        <f>Rebounds[[#This Row],[8+]]-Rebounds[[#This Row],[9+]]</f>
        <v>0</v>
      </c>
      <c r="Z175" s="5">
        <f>Rebounds[[#This Row],[9+]]-Rebounds[[#This Row],[10+]]</f>
        <v>0</v>
      </c>
      <c r="AA175" s="5">
        <f>Rebounds[[#This Row],[10+]]-Rebounds[[#This Row],[11+]]</f>
        <v>0</v>
      </c>
      <c r="AB175" s="5">
        <f>Rebounds[[#This Row],[11+]]-Rebounds[[#This Row],[12+]]</f>
        <v>0</v>
      </c>
      <c r="AC175" s="5">
        <f>Rebounds[[#This Row],[12+]]-Rebounds[[#This Row],[13+]]</f>
        <v>0</v>
      </c>
      <c r="AD175" s="5">
        <f>Rebounds[[#This Row],[13+]]-Rebounds[[#This Row],[14+]]</f>
        <v>0</v>
      </c>
    </row>
    <row r="176" spans="1:30" x14ac:dyDescent="0.25">
      <c r="A176" s="10">
        <v>22400724</v>
      </c>
      <c r="B176" s="13" t="s">
        <v>102</v>
      </c>
      <c r="C176" s="13" t="s">
        <v>103</v>
      </c>
      <c r="D176" s="11">
        <v>0.89583333333333337</v>
      </c>
      <c r="E176" s="6" t="str">
        <f>HYPERLINK("https://www.nba.com/stats/player/1642345/boxscores-traditional", "Oso Ighodaro")</f>
        <v>Oso Ighodaro</v>
      </c>
      <c r="F176">
        <v>3</v>
      </c>
      <c r="G176" s="4">
        <v>2.2800000000000002</v>
      </c>
      <c r="H176" s="3">
        <v>0.5</v>
      </c>
      <c r="I176" s="3">
        <v>0.32996999999999999</v>
      </c>
      <c r="J176" s="3">
        <v>0.18942999999999999</v>
      </c>
      <c r="K176" s="3">
        <v>9.3420000000000003E-2</v>
      </c>
      <c r="L176" s="3">
        <v>4.0059999999999998E-2</v>
      </c>
      <c r="M176" s="3">
        <v>1.426E-2</v>
      </c>
      <c r="N176" s="3">
        <v>4.2700000000000004E-3</v>
      </c>
      <c r="O176" s="3">
        <v>1.07E-3</v>
      </c>
      <c r="P176" s="3">
        <v>2.2000000000000001E-4</v>
      </c>
      <c r="Q176" s="3">
        <v>4.0000000000000003E-5</v>
      </c>
      <c r="R176" s="3">
        <v>0</v>
      </c>
      <c r="S176" s="3">
        <v>0</v>
      </c>
      <c r="T176" s="5">
        <f>Rebounds[[#This Row],[3+]]-Rebounds[[#This Row],[4+]]</f>
        <v>0.17003000000000001</v>
      </c>
      <c r="U176" s="5">
        <f>Rebounds[[#This Row],[4+]]-Rebounds[[#This Row],[5+]]</f>
        <v>0.14054</v>
      </c>
      <c r="V176" s="5">
        <f>Rebounds[[#This Row],[5+]]-Rebounds[[#This Row],[6+]]</f>
        <v>9.6009999999999984E-2</v>
      </c>
      <c r="W176" s="5">
        <f>Rebounds[[#This Row],[6+]]-Rebounds[[#This Row],[7+]]</f>
        <v>5.3360000000000005E-2</v>
      </c>
      <c r="X176" s="5">
        <f>Rebounds[[#This Row],[7+]]-Rebounds[[#This Row],[8+]]</f>
        <v>2.5799999999999997E-2</v>
      </c>
      <c r="Y176" s="5">
        <f>Rebounds[[#This Row],[8+]]-Rebounds[[#This Row],[9+]]</f>
        <v>9.9899999999999989E-3</v>
      </c>
      <c r="Z176" s="5">
        <f>Rebounds[[#This Row],[9+]]-Rebounds[[#This Row],[10+]]</f>
        <v>3.2000000000000006E-3</v>
      </c>
      <c r="AA176" s="5">
        <f>Rebounds[[#This Row],[10+]]-Rebounds[[#This Row],[11+]]</f>
        <v>8.4999999999999995E-4</v>
      </c>
      <c r="AB176" s="5">
        <f>Rebounds[[#This Row],[11+]]-Rebounds[[#This Row],[12+]]</f>
        <v>1.8000000000000001E-4</v>
      </c>
      <c r="AC176" s="5">
        <f>Rebounds[[#This Row],[12+]]-Rebounds[[#This Row],[13+]]</f>
        <v>4.0000000000000003E-5</v>
      </c>
      <c r="AD176" s="5">
        <f>Rebounds[[#This Row],[13+]]-Rebounds[[#This Row],[14+]]</f>
        <v>0</v>
      </c>
    </row>
    <row r="177" spans="1:30" x14ac:dyDescent="0.25">
      <c r="A177" s="10">
        <v>22400724</v>
      </c>
      <c r="B177" s="13" t="s">
        <v>102</v>
      </c>
      <c r="C177" s="13" t="s">
        <v>103</v>
      </c>
      <c r="D177" s="11">
        <v>0.89583333333333337</v>
      </c>
      <c r="E177" s="6" t="str">
        <f>HYPERLINK("https://www.nba.com/stats/player/1642346/boxscores-traditional", "Ryan Dunn")</f>
        <v>Ryan Dunn</v>
      </c>
      <c r="F177">
        <v>3</v>
      </c>
      <c r="G177" s="4">
        <v>1.4139999999999999</v>
      </c>
      <c r="H177" s="3">
        <v>0.5</v>
      </c>
      <c r="I177" s="3">
        <v>0.23885000000000001</v>
      </c>
      <c r="J177" s="3">
        <v>7.9269999999999993E-2</v>
      </c>
      <c r="K177" s="3">
        <v>1.7000000000000001E-2</v>
      </c>
      <c r="L177" s="3">
        <v>2.33E-3</v>
      </c>
      <c r="M177" s="3">
        <v>2.0000000000000001E-4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5">
        <f>Rebounds[[#This Row],[3+]]-Rebounds[[#This Row],[4+]]</f>
        <v>0.26114999999999999</v>
      </c>
      <c r="U177" s="5">
        <f>Rebounds[[#This Row],[4+]]-Rebounds[[#This Row],[5+]]</f>
        <v>0.15958</v>
      </c>
      <c r="V177" s="5">
        <f>Rebounds[[#This Row],[5+]]-Rebounds[[#This Row],[6+]]</f>
        <v>6.2269999999999992E-2</v>
      </c>
      <c r="W177" s="5">
        <f>Rebounds[[#This Row],[6+]]-Rebounds[[#This Row],[7+]]</f>
        <v>1.4670000000000001E-2</v>
      </c>
      <c r="X177" s="5">
        <f>Rebounds[[#This Row],[7+]]-Rebounds[[#This Row],[8+]]</f>
        <v>2.1299999999999999E-3</v>
      </c>
      <c r="Y177" s="5">
        <f>Rebounds[[#This Row],[8+]]-Rebounds[[#This Row],[9+]]</f>
        <v>2.0000000000000001E-4</v>
      </c>
      <c r="Z177" s="5">
        <f>Rebounds[[#This Row],[9+]]-Rebounds[[#This Row],[10+]]</f>
        <v>0</v>
      </c>
      <c r="AA177" s="5">
        <f>Rebounds[[#This Row],[10+]]-Rebounds[[#This Row],[11+]]</f>
        <v>0</v>
      </c>
      <c r="AB177" s="5">
        <f>Rebounds[[#This Row],[11+]]-Rebounds[[#This Row],[12+]]</f>
        <v>0</v>
      </c>
      <c r="AC177" s="5">
        <f>Rebounds[[#This Row],[12+]]-Rebounds[[#This Row],[13+]]</f>
        <v>0</v>
      </c>
      <c r="AD177" s="5">
        <f>Rebounds[[#This Row],[13+]]-Rebounds[[#This Row],[14+]]</f>
        <v>0</v>
      </c>
    </row>
    <row r="178" spans="1:30" x14ac:dyDescent="0.25">
      <c r="A178" s="10">
        <v>22400724</v>
      </c>
      <c r="B178" s="13" t="s">
        <v>103</v>
      </c>
      <c r="C178" s="13" t="s">
        <v>102</v>
      </c>
      <c r="D178" s="11">
        <v>0.89583333333333337</v>
      </c>
      <c r="E178" s="6" t="str">
        <f>HYPERLINK("https://www.nba.com/stats/player/1628392/boxscores-traditional", "Isaiah Hartenstein")</f>
        <v>Isaiah Hartenstein</v>
      </c>
      <c r="F178">
        <v>14.6</v>
      </c>
      <c r="G178" s="4">
        <v>2.3319999999999999</v>
      </c>
      <c r="H178" s="3">
        <v>1</v>
      </c>
      <c r="I178" s="3">
        <v>1</v>
      </c>
      <c r="J178" s="3">
        <v>1</v>
      </c>
      <c r="K178" s="3">
        <v>0.99988999999999995</v>
      </c>
      <c r="L178" s="3">
        <v>0.99944</v>
      </c>
      <c r="M178" s="3">
        <v>0.99766999999999995</v>
      </c>
      <c r="N178" s="3">
        <v>0.99180000000000001</v>
      </c>
      <c r="O178" s="3">
        <v>0.97558</v>
      </c>
      <c r="P178" s="3">
        <v>0.93822000000000005</v>
      </c>
      <c r="Q178" s="3">
        <v>0.86650000000000005</v>
      </c>
      <c r="R178" s="3">
        <v>0.75490000000000002</v>
      </c>
      <c r="S178" s="3">
        <v>0.60257000000000005</v>
      </c>
      <c r="T178" s="5">
        <f>Rebounds[[#This Row],[3+]]-Rebounds[[#This Row],[4+]]</f>
        <v>0</v>
      </c>
      <c r="U178" s="5">
        <f>Rebounds[[#This Row],[4+]]-Rebounds[[#This Row],[5+]]</f>
        <v>0</v>
      </c>
      <c r="V178" s="5">
        <f>Rebounds[[#This Row],[5+]]-Rebounds[[#This Row],[6+]]</f>
        <v>1.100000000000545E-4</v>
      </c>
      <c r="W178" s="5">
        <f>Rebounds[[#This Row],[6+]]-Rebounds[[#This Row],[7+]]</f>
        <v>4.4999999999995044E-4</v>
      </c>
      <c r="X178" s="5">
        <f>Rebounds[[#This Row],[7+]]-Rebounds[[#This Row],[8+]]</f>
        <v>1.7700000000000493E-3</v>
      </c>
      <c r="Y178" s="5">
        <f>Rebounds[[#This Row],[8+]]-Rebounds[[#This Row],[9+]]</f>
        <v>5.8699999999999308E-3</v>
      </c>
      <c r="Z178" s="5">
        <f>Rebounds[[#This Row],[9+]]-Rebounds[[#This Row],[10+]]</f>
        <v>1.6220000000000012E-2</v>
      </c>
      <c r="AA178" s="5">
        <f>Rebounds[[#This Row],[10+]]-Rebounds[[#This Row],[11+]]</f>
        <v>3.7359999999999949E-2</v>
      </c>
      <c r="AB178" s="5">
        <f>Rebounds[[#This Row],[11+]]-Rebounds[[#This Row],[12+]]</f>
        <v>7.1720000000000006E-2</v>
      </c>
      <c r="AC178" s="5">
        <f>Rebounds[[#This Row],[12+]]-Rebounds[[#This Row],[13+]]</f>
        <v>0.11160000000000003</v>
      </c>
      <c r="AD178" s="5">
        <f>Rebounds[[#This Row],[13+]]-Rebounds[[#This Row],[14+]]</f>
        <v>0.15232999999999997</v>
      </c>
    </row>
    <row r="179" spans="1:30" x14ac:dyDescent="0.25">
      <c r="A179" s="10">
        <v>22400724</v>
      </c>
      <c r="B179" s="13" t="s">
        <v>103</v>
      </c>
      <c r="C179" s="13" t="s">
        <v>102</v>
      </c>
      <c r="D179" s="11">
        <v>0.89583333333333337</v>
      </c>
      <c r="E179" s="6" t="str">
        <f>HYPERLINK("https://www.nba.com/stats/player/1631119/boxscores-traditional", "Jaylin Williams")</f>
        <v>Jaylin Williams</v>
      </c>
      <c r="F179">
        <v>7.8</v>
      </c>
      <c r="G179" s="4">
        <v>2.6379999999999999</v>
      </c>
      <c r="H179" s="3">
        <v>0.96562000000000003</v>
      </c>
      <c r="I179" s="3">
        <v>0.92506999999999995</v>
      </c>
      <c r="J179" s="3">
        <v>0.85543000000000002</v>
      </c>
      <c r="K179" s="3">
        <v>0.75175000000000003</v>
      </c>
      <c r="L179" s="3">
        <v>0.61790999999999996</v>
      </c>
      <c r="M179" s="3">
        <v>0.46811999999999998</v>
      </c>
      <c r="N179" s="3">
        <v>0.32635999999999998</v>
      </c>
      <c r="O179" s="3">
        <v>0.20327000000000001</v>
      </c>
      <c r="P179" s="3">
        <v>0.11314</v>
      </c>
      <c r="Q179" s="3">
        <v>5.5919999999999997E-2</v>
      </c>
      <c r="R179" s="3">
        <v>2.4420000000000001E-2</v>
      </c>
      <c r="S179" s="3">
        <v>9.3900000000000008E-3</v>
      </c>
      <c r="T179" s="5">
        <f>Rebounds[[#This Row],[3+]]-Rebounds[[#This Row],[4+]]</f>
        <v>4.0550000000000086E-2</v>
      </c>
      <c r="U179" s="5">
        <f>Rebounds[[#This Row],[4+]]-Rebounds[[#This Row],[5+]]</f>
        <v>6.9639999999999924E-2</v>
      </c>
      <c r="V179" s="5">
        <f>Rebounds[[#This Row],[5+]]-Rebounds[[#This Row],[6+]]</f>
        <v>0.10367999999999999</v>
      </c>
      <c r="W179" s="5">
        <f>Rebounds[[#This Row],[6+]]-Rebounds[[#This Row],[7+]]</f>
        <v>0.13384000000000007</v>
      </c>
      <c r="X179" s="5">
        <f>Rebounds[[#This Row],[7+]]-Rebounds[[#This Row],[8+]]</f>
        <v>0.14978999999999998</v>
      </c>
      <c r="Y179" s="5">
        <f>Rebounds[[#This Row],[8+]]-Rebounds[[#This Row],[9+]]</f>
        <v>0.14176</v>
      </c>
      <c r="Z179" s="5">
        <f>Rebounds[[#This Row],[9+]]-Rebounds[[#This Row],[10+]]</f>
        <v>0.12308999999999998</v>
      </c>
      <c r="AA179" s="5">
        <f>Rebounds[[#This Row],[10+]]-Rebounds[[#This Row],[11+]]</f>
        <v>9.0130000000000002E-2</v>
      </c>
      <c r="AB179" s="5">
        <f>Rebounds[[#This Row],[11+]]-Rebounds[[#This Row],[12+]]</f>
        <v>5.7220000000000007E-2</v>
      </c>
      <c r="AC179" s="5">
        <f>Rebounds[[#This Row],[12+]]-Rebounds[[#This Row],[13+]]</f>
        <v>3.15E-2</v>
      </c>
      <c r="AD179" s="5">
        <f>Rebounds[[#This Row],[13+]]-Rebounds[[#This Row],[14+]]</f>
        <v>1.503E-2</v>
      </c>
    </row>
    <row r="180" spans="1:30" x14ac:dyDescent="0.25">
      <c r="A180" s="10">
        <v>22400724</v>
      </c>
      <c r="B180" s="13" t="s">
        <v>103</v>
      </c>
      <c r="C180" s="13" t="s">
        <v>102</v>
      </c>
      <c r="D180" s="11">
        <v>0.89583333333333337</v>
      </c>
      <c r="E180" s="6" t="str">
        <f>HYPERLINK("https://www.nba.com/stats/player/1631114/boxscores-traditional", "Jalen Williams")</f>
        <v>Jalen Williams</v>
      </c>
      <c r="F180">
        <v>4.5999999999999996</v>
      </c>
      <c r="G180" s="4">
        <v>1.3559999999999999</v>
      </c>
      <c r="H180" s="3">
        <v>0.88100000000000001</v>
      </c>
      <c r="I180" s="3">
        <v>0.67003000000000001</v>
      </c>
      <c r="J180" s="3">
        <v>0.38590999999999998</v>
      </c>
      <c r="K180" s="3">
        <v>0.15151000000000001</v>
      </c>
      <c r="L180" s="3">
        <v>3.8359999999999998E-2</v>
      </c>
      <c r="M180" s="3">
        <v>6.0400000000000002E-3</v>
      </c>
      <c r="N180" s="3">
        <v>5.9999999999999995E-4</v>
      </c>
      <c r="O180" s="3">
        <v>3.0000000000000001E-5</v>
      </c>
      <c r="P180" s="3">
        <v>0</v>
      </c>
      <c r="Q180" s="3">
        <v>0</v>
      </c>
      <c r="R180" s="3">
        <v>0</v>
      </c>
      <c r="S180" s="3">
        <v>0</v>
      </c>
      <c r="T180" s="5">
        <f>Rebounds[[#This Row],[3+]]-Rebounds[[#This Row],[4+]]</f>
        <v>0.21096999999999999</v>
      </c>
      <c r="U180" s="5">
        <f>Rebounds[[#This Row],[4+]]-Rebounds[[#This Row],[5+]]</f>
        <v>0.28412000000000004</v>
      </c>
      <c r="V180" s="5">
        <f>Rebounds[[#This Row],[5+]]-Rebounds[[#This Row],[6+]]</f>
        <v>0.23439999999999997</v>
      </c>
      <c r="W180" s="5">
        <f>Rebounds[[#This Row],[6+]]-Rebounds[[#This Row],[7+]]</f>
        <v>0.11315</v>
      </c>
      <c r="X180" s="5">
        <f>Rebounds[[#This Row],[7+]]-Rebounds[[#This Row],[8+]]</f>
        <v>3.2320000000000002E-2</v>
      </c>
      <c r="Y180" s="5">
        <f>Rebounds[[#This Row],[8+]]-Rebounds[[#This Row],[9+]]</f>
        <v>5.4400000000000004E-3</v>
      </c>
      <c r="Z180" s="5">
        <f>Rebounds[[#This Row],[9+]]-Rebounds[[#This Row],[10+]]</f>
        <v>5.6999999999999998E-4</v>
      </c>
      <c r="AA180" s="5">
        <f>Rebounds[[#This Row],[10+]]-Rebounds[[#This Row],[11+]]</f>
        <v>3.0000000000000001E-5</v>
      </c>
      <c r="AB180" s="5">
        <f>Rebounds[[#This Row],[11+]]-Rebounds[[#This Row],[12+]]</f>
        <v>0</v>
      </c>
      <c r="AC180" s="5">
        <f>Rebounds[[#This Row],[12+]]-Rebounds[[#This Row],[13+]]</f>
        <v>0</v>
      </c>
      <c r="AD180" s="5">
        <f>Rebounds[[#This Row],[13+]]-Rebounds[[#This Row],[14+]]</f>
        <v>0</v>
      </c>
    </row>
    <row r="181" spans="1:30" x14ac:dyDescent="0.25">
      <c r="A181" s="10">
        <v>22400724</v>
      </c>
      <c r="B181" s="13" t="s">
        <v>103</v>
      </c>
      <c r="C181" s="13" t="s">
        <v>102</v>
      </c>
      <c r="D181" s="11">
        <v>0.89583333333333337</v>
      </c>
      <c r="E181" s="6" t="str">
        <f>HYPERLINK("https://www.nba.com/stats/player/1631096/boxscores-traditional", "Chet Holmgren")</f>
        <v>Chet Holmgren</v>
      </c>
      <c r="F181">
        <v>7.8</v>
      </c>
      <c r="G181" s="4">
        <v>4.4450000000000003</v>
      </c>
      <c r="H181" s="3">
        <v>0.85992999999999997</v>
      </c>
      <c r="I181" s="3">
        <v>0.80234000000000005</v>
      </c>
      <c r="J181" s="3">
        <v>0.73565000000000003</v>
      </c>
      <c r="K181" s="3">
        <v>0.65542</v>
      </c>
      <c r="L181" s="3">
        <v>0.57142000000000004</v>
      </c>
      <c r="M181" s="3">
        <v>0.48404999999999998</v>
      </c>
      <c r="N181" s="3">
        <v>0.39357999999999999</v>
      </c>
      <c r="O181" s="3">
        <v>0.31207000000000001</v>
      </c>
      <c r="P181" s="3">
        <v>0.23576</v>
      </c>
      <c r="Q181" s="3">
        <v>0.17360999999999999</v>
      </c>
      <c r="R181" s="3">
        <v>0.121</v>
      </c>
      <c r="S181" s="3">
        <v>8.226E-2</v>
      </c>
      <c r="T181" s="5">
        <f>Rebounds[[#This Row],[3+]]-Rebounds[[#This Row],[4+]]</f>
        <v>5.7589999999999919E-2</v>
      </c>
      <c r="U181" s="5">
        <f>Rebounds[[#This Row],[4+]]-Rebounds[[#This Row],[5+]]</f>
        <v>6.6690000000000027E-2</v>
      </c>
      <c r="V181" s="5">
        <f>Rebounds[[#This Row],[5+]]-Rebounds[[#This Row],[6+]]</f>
        <v>8.0230000000000024E-2</v>
      </c>
      <c r="W181" s="5">
        <f>Rebounds[[#This Row],[6+]]-Rebounds[[#This Row],[7+]]</f>
        <v>8.3999999999999964E-2</v>
      </c>
      <c r="X181" s="5">
        <f>Rebounds[[#This Row],[7+]]-Rebounds[[#This Row],[8+]]</f>
        <v>8.7370000000000059E-2</v>
      </c>
      <c r="Y181" s="5">
        <f>Rebounds[[#This Row],[8+]]-Rebounds[[#This Row],[9+]]</f>
        <v>9.0469999999999995E-2</v>
      </c>
      <c r="Z181" s="5">
        <f>Rebounds[[#This Row],[9+]]-Rebounds[[#This Row],[10+]]</f>
        <v>8.1509999999999971E-2</v>
      </c>
      <c r="AA181" s="5">
        <f>Rebounds[[#This Row],[10+]]-Rebounds[[#This Row],[11+]]</f>
        <v>7.6310000000000017E-2</v>
      </c>
      <c r="AB181" s="5">
        <f>Rebounds[[#This Row],[11+]]-Rebounds[[#This Row],[12+]]</f>
        <v>6.2150000000000011E-2</v>
      </c>
      <c r="AC181" s="5">
        <f>Rebounds[[#This Row],[12+]]-Rebounds[[#This Row],[13+]]</f>
        <v>5.260999999999999E-2</v>
      </c>
      <c r="AD181" s="5">
        <f>Rebounds[[#This Row],[13+]]-Rebounds[[#This Row],[14+]]</f>
        <v>3.8739999999999997E-2</v>
      </c>
    </row>
    <row r="182" spans="1:30" x14ac:dyDescent="0.25">
      <c r="A182" s="10">
        <v>22400724</v>
      </c>
      <c r="B182" s="13" t="s">
        <v>103</v>
      </c>
      <c r="C182" s="13" t="s">
        <v>102</v>
      </c>
      <c r="D182" s="11">
        <v>0.89583333333333337</v>
      </c>
      <c r="E182" s="6" t="str">
        <f>HYPERLINK("https://www.nba.com/stats/player/1629652/boxscores-traditional", "Luguentz Dort")</f>
        <v>Luguentz Dort</v>
      </c>
      <c r="F182">
        <v>4.8</v>
      </c>
      <c r="G182" s="4">
        <v>1.72</v>
      </c>
      <c r="H182" s="3">
        <v>0.85314000000000001</v>
      </c>
      <c r="I182" s="3">
        <v>0.68081999999999998</v>
      </c>
      <c r="J182" s="3">
        <v>0.45223999999999998</v>
      </c>
      <c r="K182" s="3">
        <v>0.24196000000000001</v>
      </c>
      <c r="L182" s="3">
        <v>0.10027</v>
      </c>
      <c r="M182" s="3">
        <v>3.1440000000000003E-2</v>
      </c>
      <c r="N182" s="3">
        <v>7.3400000000000002E-3</v>
      </c>
      <c r="O182" s="3">
        <v>1.2600000000000001E-3</v>
      </c>
      <c r="P182" s="3">
        <v>1.6000000000000001E-4</v>
      </c>
      <c r="Q182" s="3">
        <v>0</v>
      </c>
      <c r="R182" s="3">
        <v>0</v>
      </c>
      <c r="S182" s="3">
        <v>0</v>
      </c>
      <c r="T182" s="5">
        <f>Rebounds[[#This Row],[3+]]-Rebounds[[#This Row],[4+]]</f>
        <v>0.17232000000000003</v>
      </c>
      <c r="U182" s="5">
        <f>Rebounds[[#This Row],[4+]]-Rebounds[[#This Row],[5+]]</f>
        <v>0.22858000000000001</v>
      </c>
      <c r="V182" s="5">
        <f>Rebounds[[#This Row],[5+]]-Rebounds[[#This Row],[6+]]</f>
        <v>0.21027999999999997</v>
      </c>
      <c r="W182" s="5">
        <f>Rebounds[[#This Row],[6+]]-Rebounds[[#This Row],[7+]]</f>
        <v>0.14169000000000001</v>
      </c>
      <c r="X182" s="5">
        <f>Rebounds[[#This Row],[7+]]-Rebounds[[#This Row],[8+]]</f>
        <v>6.8830000000000002E-2</v>
      </c>
      <c r="Y182" s="5">
        <f>Rebounds[[#This Row],[8+]]-Rebounds[[#This Row],[9+]]</f>
        <v>2.4100000000000003E-2</v>
      </c>
      <c r="Z182" s="5">
        <f>Rebounds[[#This Row],[9+]]-Rebounds[[#This Row],[10+]]</f>
        <v>6.0800000000000003E-3</v>
      </c>
      <c r="AA182" s="5">
        <f>Rebounds[[#This Row],[10+]]-Rebounds[[#This Row],[11+]]</f>
        <v>1.1000000000000001E-3</v>
      </c>
      <c r="AB182" s="5">
        <f>Rebounds[[#This Row],[11+]]-Rebounds[[#This Row],[12+]]</f>
        <v>1.6000000000000001E-4</v>
      </c>
      <c r="AC182" s="5">
        <f>Rebounds[[#This Row],[12+]]-Rebounds[[#This Row],[13+]]</f>
        <v>0</v>
      </c>
      <c r="AD182" s="5">
        <f>Rebounds[[#This Row],[13+]]-Rebounds[[#This Row],[14+]]</f>
        <v>0</v>
      </c>
    </row>
    <row r="183" spans="1:30" x14ac:dyDescent="0.25">
      <c r="A183" s="10">
        <v>22400724</v>
      </c>
      <c r="B183" s="13" t="s">
        <v>103</v>
      </c>
      <c r="C183" s="13" t="s">
        <v>102</v>
      </c>
      <c r="D183" s="11">
        <v>0.89583333333333337</v>
      </c>
      <c r="E183" s="6" t="str">
        <f>HYPERLINK("https://www.nba.com/stats/player/1641717/boxscores-traditional", "Cason Wallace")</f>
        <v>Cason Wallace</v>
      </c>
      <c r="F183">
        <v>4.4000000000000004</v>
      </c>
      <c r="G183" s="4">
        <v>1.855</v>
      </c>
      <c r="H183" s="3">
        <v>0.77337</v>
      </c>
      <c r="I183" s="3">
        <v>0.58706000000000003</v>
      </c>
      <c r="J183" s="3">
        <v>0.37447999999999998</v>
      </c>
      <c r="K183" s="3">
        <v>0.19489000000000001</v>
      </c>
      <c r="L183" s="3">
        <v>8.0759999999999998E-2</v>
      </c>
      <c r="M183" s="3">
        <v>2.6190000000000001E-2</v>
      </c>
      <c r="N183" s="3">
        <v>6.5700000000000003E-3</v>
      </c>
      <c r="O183" s="3">
        <v>1.2600000000000001E-3</v>
      </c>
      <c r="P183" s="3">
        <v>1.9000000000000001E-4</v>
      </c>
      <c r="Q183" s="3">
        <v>0</v>
      </c>
      <c r="R183" s="3">
        <v>0</v>
      </c>
      <c r="S183" s="3">
        <v>0</v>
      </c>
      <c r="T183" s="5">
        <f>Rebounds[[#This Row],[3+]]-Rebounds[[#This Row],[4+]]</f>
        <v>0.18630999999999998</v>
      </c>
      <c r="U183" s="5">
        <f>Rebounds[[#This Row],[4+]]-Rebounds[[#This Row],[5+]]</f>
        <v>0.21258000000000005</v>
      </c>
      <c r="V183" s="5">
        <f>Rebounds[[#This Row],[5+]]-Rebounds[[#This Row],[6+]]</f>
        <v>0.17958999999999997</v>
      </c>
      <c r="W183" s="5">
        <f>Rebounds[[#This Row],[6+]]-Rebounds[[#This Row],[7+]]</f>
        <v>0.11413000000000001</v>
      </c>
      <c r="X183" s="5">
        <f>Rebounds[[#This Row],[7+]]-Rebounds[[#This Row],[8+]]</f>
        <v>5.4569999999999994E-2</v>
      </c>
      <c r="Y183" s="5">
        <f>Rebounds[[#This Row],[8+]]-Rebounds[[#This Row],[9+]]</f>
        <v>1.9620000000000002E-2</v>
      </c>
      <c r="Z183" s="5">
        <f>Rebounds[[#This Row],[9+]]-Rebounds[[#This Row],[10+]]</f>
        <v>5.3100000000000005E-3</v>
      </c>
      <c r="AA183" s="5">
        <f>Rebounds[[#This Row],[10+]]-Rebounds[[#This Row],[11+]]</f>
        <v>1.07E-3</v>
      </c>
      <c r="AB183" s="5">
        <f>Rebounds[[#This Row],[11+]]-Rebounds[[#This Row],[12+]]</f>
        <v>1.9000000000000001E-4</v>
      </c>
      <c r="AC183" s="5">
        <f>Rebounds[[#This Row],[12+]]-Rebounds[[#This Row],[13+]]</f>
        <v>0</v>
      </c>
      <c r="AD183" s="5">
        <f>Rebounds[[#This Row],[13+]]-Rebounds[[#This Row],[14+]]</f>
        <v>0</v>
      </c>
    </row>
    <row r="184" spans="1:30" x14ac:dyDescent="0.25">
      <c r="A184" s="10">
        <v>22400724</v>
      </c>
      <c r="B184" s="13" t="s">
        <v>103</v>
      </c>
      <c r="C184" s="13" t="s">
        <v>102</v>
      </c>
      <c r="D184" s="11">
        <v>0.89583333333333337</v>
      </c>
      <c r="E184" s="6" t="str">
        <f>HYPERLINK("https://www.nba.com/stats/player/1627936/boxscores-traditional", "Alex Caruso")</f>
        <v>Alex Caruso</v>
      </c>
      <c r="F184">
        <v>3.2</v>
      </c>
      <c r="G184" s="4">
        <v>0.4</v>
      </c>
      <c r="H184" s="3">
        <v>0.69145999999999996</v>
      </c>
      <c r="I184" s="3">
        <v>2.2749999999999999E-2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5">
        <f>Rebounds[[#This Row],[3+]]-Rebounds[[#This Row],[4+]]</f>
        <v>0.66870999999999992</v>
      </c>
      <c r="U184" s="5">
        <f>Rebounds[[#This Row],[4+]]-Rebounds[[#This Row],[5+]]</f>
        <v>2.2749999999999999E-2</v>
      </c>
      <c r="V184" s="5">
        <f>Rebounds[[#This Row],[5+]]-Rebounds[[#This Row],[6+]]</f>
        <v>0</v>
      </c>
      <c r="W184" s="5">
        <f>Rebounds[[#This Row],[6+]]-Rebounds[[#This Row],[7+]]</f>
        <v>0</v>
      </c>
      <c r="X184" s="5">
        <f>Rebounds[[#This Row],[7+]]-Rebounds[[#This Row],[8+]]</f>
        <v>0</v>
      </c>
      <c r="Y184" s="5">
        <f>Rebounds[[#This Row],[8+]]-Rebounds[[#This Row],[9+]]</f>
        <v>0</v>
      </c>
      <c r="Z184" s="5">
        <f>Rebounds[[#This Row],[9+]]-Rebounds[[#This Row],[10+]]</f>
        <v>0</v>
      </c>
      <c r="AA184" s="5">
        <f>Rebounds[[#This Row],[10+]]-Rebounds[[#This Row],[11+]]</f>
        <v>0</v>
      </c>
      <c r="AB184" s="5">
        <f>Rebounds[[#This Row],[11+]]-Rebounds[[#This Row],[12+]]</f>
        <v>0</v>
      </c>
      <c r="AC184" s="5">
        <f>Rebounds[[#This Row],[12+]]-Rebounds[[#This Row],[13+]]</f>
        <v>0</v>
      </c>
      <c r="AD184" s="5">
        <f>Rebounds[[#This Row],[13+]]-Rebounds[[#This Row],[14+]]</f>
        <v>0</v>
      </c>
    </row>
    <row r="185" spans="1:30" x14ac:dyDescent="0.25">
      <c r="A185" s="10">
        <v>22400724</v>
      </c>
      <c r="B185" s="13" t="s">
        <v>103</v>
      </c>
      <c r="C185" s="13" t="s">
        <v>102</v>
      </c>
      <c r="D185" s="11">
        <v>0.89583333333333337</v>
      </c>
      <c r="E185" s="6" t="str">
        <f>HYPERLINK("https://www.nba.com/stats/player/1629026/boxscores-traditional", "Kenrich Williams")</f>
        <v>Kenrich Williams</v>
      </c>
      <c r="F185">
        <v>4.4000000000000004</v>
      </c>
      <c r="G185" s="4">
        <v>3.4409999999999998</v>
      </c>
      <c r="H185" s="3">
        <v>0.65910000000000002</v>
      </c>
      <c r="I185" s="3">
        <v>0.54776000000000002</v>
      </c>
      <c r="J185" s="3">
        <v>0.43251000000000001</v>
      </c>
      <c r="K185" s="3">
        <v>0.32275999999999999</v>
      </c>
      <c r="L185" s="3">
        <v>0.22363</v>
      </c>
      <c r="M185" s="3">
        <v>0.14685999999999999</v>
      </c>
      <c r="N185" s="3">
        <v>9.0120000000000006E-2</v>
      </c>
      <c r="O185" s="3">
        <v>5.1549999999999999E-2</v>
      </c>
      <c r="P185" s="3">
        <v>2.743E-2</v>
      </c>
      <c r="Q185" s="3">
        <v>1.355E-2</v>
      </c>
      <c r="R185" s="3">
        <v>6.2100000000000002E-3</v>
      </c>
      <c r="S185" s="3">
        <v>2.64E-3</v>
      </c>
      <c r="T185" s="5">
        <f>Rebounds[[#This Row],[3+]]-Rebounds[[#This Row],[4+]]</f>
        <v>0.11133999999999999</v>
      </c>
      <c r="U185" s="5">
        <f>Rebounds[[#This Row],[4+]]-Rebounds[[#This Row],[5+]]</f>
        <v>0.11525000000000002</v>
      </c>
      <c r="V185" s="5">
        <f>Rebounds[[#This Row],[5+]]-Rebounds[[#This Row],[6+]]</f>
        <v>0.10975000000000001</v>
      </c>
      <c r="W185" s="5">
        <f>Rebounds[[#This Row],[6+]]-Rebounds[[#This Row],[7+]]</f>
        <v>9.9129999999999996E-2</v>
      </c>
      <c r="X185" s="5">
        <f>Rebounds[[#This Row],[7+]]-Rebounds[[#This Row],[8+]]</f>
        <v>7.6770000000000005E-2</v>
      </c>
      <c r="Y185" s="5">
        <f>Rebounds[[#This Row],[8+]]-Rebounds[[#This Row],[9+]]</f>
        <v>5.6739999999999985E-2</v>
      </c>
      <c r="Z185" s="5">
        <f>Rebounds[[#This Row],[9+]]-Rebounds[[#This Row],[10+]]</f>
        <v>3.8570000000000007E-2</v>
      </c>
      <c r="AA185" s="5">
        <f>Rebounds[[#This Row],[10+]]-Rebounds[[#This Row],[11+]]</f>
        <v>2.4119999999999999E-2</v>
      </c>
      <c r="AB185" s="5">
        <f>Rebounds[[#This Row],[11+]]-Rebounds[[#This Row],[12+]]</f>
        <v>1.388E-2</v>
      </c>
      <c r="AC185" s="5">
        <f>Rebounds[[#This Row],[12+]]-Rebounds[[#This Row],[13+]]</f>
        <v>7.3399999999999993E-3</v>
      </c>
      <c r="AD185" s="5">
        <f>Rebounds[[#This Row],[13+]]-Rebounds[[#This Row],[14+]]</f>
        <v>3.5700000000000003E-3</v>
      </c>
    </row>
    <row r="186" spans="1:30" x14ac:dyDescent="0.25">
      <c r="A186" s="10">
        <v>22400724</v>
      </c>
      <c r="B186" s="13" t="s">
        <v>103</v>
      </c>
      <c r="C186" s="13" t="s">
        <v>102</v>
      </c>
      <c r="D186" s="11">
        <v>0.89583333333333337</v>
      </c>
      <c r="E186" s="6" t="str">
        <f>HYPERLINK("https://www.nba.com/stats/player/1628983/boxscores-traditional", "Shai Gilgeous-Alexander")</f>
        <v>Shai Gilgeous-Alexander</v>
      </c>
      <c r="F186">
        <v>3.6</v>
      </c>
      <c r="G186" s="4">
        <v>1.744</v>
      </c>
      <c r="H186" s="3">
        <v>0.63307000000000002</v>
      </c>
      <c r="I186" s="3">
        <v>0.40905000000000002</v>
      </c>
      <c r="J186" s="3">
        <v>0.21185999999999999</v>
      </c>
      <c r="K186" s="3">
        <v>8.3790000000000003E-2</v>
      </c>
      <c r="L186" s="3">
        <v>2.5590000000000002E-2</v>
      </c>
      <c r="M186" s="3">
        <v>5.8700000000000002E-3</v>
      </c>
      <c r="N186" s="3">
        <v>9.7000000000000005E-4</v>
      </c>
      <c r="O186" s="3">
        <v>1.2E-4</v>
      </c>
      <c r="P186" s="3">
        <v>0</v>
      </c>
      <c r="Q186" s="3">
        <v>0</v>
      </c>
      <c r="R186" s="3">
        <v>0</v>
      </c>
      <c r="S186" s="3">
        <v>0</v>
      </c>
      <c r="T186" s="5">
        <f>Rebounds[[#This Row],[3+]]-Rebounds[[#This Row],[4+]]</f>
        <v>0.22402</v>
      </c>
      <c r="U186" s="5">
        <f>Rebounds[[#This Row],[4+]]-Rebounds[[#This Row],[5+]]</f>
        <v>0.19719000000000003</v>
      </c>
      <c r="V186" s="5">
        <f>Rebounds[[#This Row],[5+]]-Rebounds[[#This Row],[6+]]</f>
        <v>0.12806999999999999</v>
      </c>
      <c r="W186" s="5">
        <f>Rebounds[[#This Row],[6+]]-Rebounds[[#This Row],[7+]]</f>
        <v>5.8200000000000002E-2</v>
      </c>
      <c r="X186" s="5">
        <f>Rebounds[[#This Row],[7+]]-Rebounds[[#This Row],[8+]]</f>
        <v>1.9720000000000001E-2</v>
      </c>
      <c r="Y186" s="5">
        <f>Rebounds[[#This Row],[8+]]-Rebounds[[#This Row],[9+]]</f>
        <v>4.8999999999999998E-3</v>
      </c>
      <c r="Z186" s="5">
        <f>Rebounds[[#This Row],[9+]]-Rebounds[[#This Row],[10+]]</f>
        <v>8.5000000000000006E-4</v>
      </c>
      <c r="AA186" s="5">
        <f>Rebounds[[#This Row],[10+]]-Rebounds[[#This Row],[11+]]</f>
        <v>1.2E-4</v>
      </c>
      <c r="AB186" s="5">
        <f>Rebounds[[#This Row],[11+]]-Rebounds[[#This Row],[12+]]</f>
        <v>0</v>
      </c>
      <c r="AC186" s="5">
        <f>Rebounds[[#This Row],[12+]]-Rebounds[[#This Row],[13+]]</f>
        <v>0</v>
      </c>
      <c r="AD186" s="5">
        <f>Rebounds[[#This Row],[13+]]-Rebounds[[#This Row],[14+]]</f>
        <v>0</v>
      </c>
    </row>
    <row r="187" spans="1:30" x14ac:dyDescent="0.25">
      <c r="A187" s="10">
        <v>22400724</v>
      </c>
      <c r="B187" s="13" t="s">
        <v>103</v>
      </c>
      <c r="C187" s="13" t="s">
        <v>102</v>
      </c>
      <c r="D187" s="11">
        <v>0.89583333333333337</v>
      </c>
      <c r="E187" s="6" t="str">
        <f>HYPERLINK("https://www.nba.com/stats/player/1630598/boxscores-traditional", "Aaron Wiggins")</f>
        <v>Aaron Wiggins</v>
      </c>
      <c r="F187">
        <v>4.2</v>
      </c>
      <c r="G187" s="4">
        <v>4.9559999999999995</v>
      </c>
      <c r="H187" s="3">
        <v>0.59482999999999997</v>
      </c>
      <c r="I187" s="3">
        <v>0.51595000000000002</v>
      </c>
      <c r="J187" s="3">
        <v>0.43643999999999999</v>
      </c>
      <c r="K187" s="3">
        <v>0.35942000000000002</v>
      </c>
      <c r="L187" s="3">
        <v>0.28774</v>
      </c>
      <c r="M187" s="3">
        <v>0.22065000000000001</v>
      </c>
      <c r="N187" s="3">
        <v>0.16602</v>
      </c>
      <c r="O187" s="3">
        <v>0.121</v>
      </c>
      <c r="P187" s="3">
        <v>8.5339999999999999E-2</v>
      </c>
      <c r="Q187" s="3">
        <v>5.8209999999999998E-2</v>
      </c>
      <c r="R187" s="3">
        <v>3.7539999999999997E-2</v>
      </c>
      <c r="S187" s="3">
        <v>2.385E-2</v>
      </c>
      <c r="T187" s="5">
        <f>Rebounds[[#This Row],[3+]]-Rebounds[[#This Row],[4+]]</f>
        <v>7.887999999999995E-2</v>
      </c>
      <c r="U187" s="5">
        <f>Rebounds[[#This Row],[4+]]-Rebounds[[#This Row],[5+]]</f>
        <v>7.9510000000000025E-2</v>
      </c>
      <c r="V187" s="5">
        <f>Rebounds[[#This Row],[5+]]-Rebounds[[#This Row],[6+]]</f>
        <v>7.7019999999999977E-2</v>
      </c>
      <c r="W187" s="5">
        <f>Rebounds[[#This Row],[6+]]-Rebounds[[#This Row],[7+]]</f>
        <v>7.1680000000000021E-2</v>
      </c>
      <c r="X187" s="5">
        <f>Rebounds[[#This Row],[7+]]-Rebounds[[#This Row],[8+]]</f>
        <v>6.7089999999999983E-2</v>
      </c>
      <c r="Y187" s="5">
        <f>Rebounds[[#This Row],[8+]]-Rebounds[[#This Row],[9+]]</f>
        <v>5.4630000000000012E-2</v>
      </c>
      <c r="Z187" s="5">
        <f>Rebounds[[#This Row],[9+]]-Rebounds[[#This Row],[10+]]</f>
        <v>4.5020000000000004E-2</v>
      </c>
      <c r="AA187" s="5">
        <f>Rebounds[[#This Row],[10+]]-Rebounds[[#This Row],[11+]]</f>
        <v>3.5659999999999997E-2</v>
      </c>
      <c r="AB187" s="5">
        <f>Rebounds[[#This Row],[11+]]-Rebounds[[#This Row],[12+]]</f>
        <v>2.7130000000000001E-2</v>
      </c>
      <c r="AC187" s="5">
        <f>Rebounds[[#This Row],[12+]]-Rebounds[[#This Row],[13+]]</f>
        <v>2.0670000000000001E-2</v>
      </c>
      <c r="AD187" s="5">
        <f>Rebounds[[#This Row],[13+]]-Rebounds[[#This Row],[14+]]</f>
        <v>1.3689999999999997E-2</v>
      </c>
    </row>
    <row r="188" spans="1:30" x14ac:dyDescent="0.25">
      <c r="A188" s="10">
        <v>22400724</v>
      </c>
      <c r="B188" s="13" t="s">
        <v>103</v>
      </c>
      <c r="C188" s="13" t="s">
        <v>102</v>
      </c>
      <c r="D188" s="11">
        <v>0.89583333333333337</v>
      </c>
      <c r="E188" s="6" t="str">
        <f>HYPERLINK("https://www.nba.com/stats/player/1631172/boxscores-traditional", "Ousmane Dieng")</f>
        <v>Ousmane Dieng</v>
      </c>
      <c r="F188">
        <v>3</v>
      </c>
      <c r="G188" s="4">
        <v>2.6080000000000001</v>
      </c>
      <c r="H188" s="3">
        <v>0.5</v>
      </c>
      <c r="I188" s="3">
        <v>0.35197000000000001</v>
      </c>
      <c r="J188" s="3">
        <v>0.22065000000000001</v>
      </c>
      <c r="K188" s="3">
        <v>0.12506999999999999</v>
      </c>
      <c r="L188" s="3">
        <v>6.3009999999999997E-2</v>
      </c>
      <c r="M188" s="3">
        <v>2.743E-2</v>
      </c>
      <c r="N188" s="3">
        <v>1.072E-2</v>
      </c>
      <c r="O188" s="3">
        <v>3.6800000000000001E-3</v>
      </c>
      <c r="P188" s="3">
        <v>1.07E-3</v>
      </c>
      <c r="Q188" s="3">
        <v>2.7999999999999998E-4</v>
      </c>
      <c r="R188" s="3">
        <v>6.0000000000000002E-5</v>
      </c>
      <c r="S188" s="3">
        <v>0</v>
      </c>
      <c r="T188" s="5">
        <f>Rebounds[[#This Row],[3+]]-Rebounds[[#This Row],[4+]]</f>
        <v>0.14802999999999999</v>
      </c>
      <c r="U188" s="5">
        <f>Rebounds[[#This Row],[4+]]-Rebounds[[#This Row],[5+]]</f>
        <v>0.13131999999999999</v>
      </c>
      <c r="V188" s="5">
        <f>Rebounds[[#This Row],[5+]]-Rebounds[[#This Row],[6+]]</f>
        <v>9.5580000000000026E-2</v>
      </c>
      <c r="W188" s="5">
        <f>Rebounds[[#This Row],[6+]]-Rebounds[[#This Row],[7+]]</f>
        <v>6.205999999999999E-2</v>
      </c>
      <c r="X188" s="5">
        <f>Rebounds[[#This Row],[7+]]-Rebounds[[#This Row],[8+]]</f>
        <v>3.5580000000000001E-2</v>
      </c>
      <c r="Y188" s="5">
        <f>Rebounds[[#This Row],[8+]]-Rebounds[[#This Row],[9+]]</f>
        <v>1.6709999999999999E-2</v>
      </c>
      <c r="Z188" s="5">
        <f>Rebounds[[#This Row],[9+]]-Rebounds[[#This Row],[10+]]</f>
        <v>7.0400000000000003E-3</v>
      </c>
      <c r="AA188" s="5">
        <f>Rebounds[[#This Row],[10+]]-Rebounds[[#This Row],[11+]]</f>
        <v>2.6100000000000003E-3</v>
      </c>
      <c r="AB188" s="5">
        <f>Rebounds[[#This Row],[11+]]-Rebounds[[#This Row],[12+]]</f>
        <v>7.9000000000000001E-4</v>
      </c>
      <c r="AC188" s="5">
        <f>Rebounds[[#This Row],[12+]]-Rebounds[[#This Row],[13+]]</f>
        <v>2.1999999999999998E-4</v>
      </c>
      <c r="AD188" s="5">
        <f>Rebounds[[#This Row],[13+]]-Rebounds[[#This Row],[14+]]</f>
        <v>6.0000000000000002E-5</v>
      </c>
    </row>
    <row r="189" spans="1:30" x14ac:dyDescent="0.25">
      <c r="A189" s="10">
        <v>22400727</v>
      </c>
      <c r="B189" s="13" t="s">
        <v>104</v>
      </c>
      <c r="C189" s="13" t="s">
        <v>105</v>
      </c>
      <c r="D189" s="11">
        <v>0.91666666666666663</v>
      </c>
      <c r="E189" s="6" t="str">
        <f>HYPERLINK("https://www.nba.com/stats/player/1627734/boxscores-traditional", "Domantas Sabonis")</f>
        <v>Domantas Sabonis</v>
      </c>
      <c r="F189">
        <v>13.4</v>
      </c>
      <c r="G189" s="4">
        <v>4.923</v>
      </c>
      <c r="H189" s="3">
        <v>0.98257000000000005</v>
      </c>
      <c r="I189" s="3">
        <v>0.97192999999999996</v>
      </c>
      <c r="J189" s="3">
        <v>0.95637000000000005</v>
      </c>
      <c r="K189" s="3">
        <v>0.93318999999999996</v>
      </c>
      <c r="L189" s="3">
        <v>0.9032</v>
      </c>
      <c r="M189" s="3">
        <v>0.86433000000000004</v>
      </c>
      <c r="N189" s="3">
        <v>0.81327000000000005</v>
      </c>
      <c r="O189" s="3">
        <v>0.75490000000000002</v>
      </c>
      <c r="P189" s="3">
        <v>0.68793000000000004</v>
      </c>
      <c r="Q189" s="3">
        <v>0.61026000000000002</v>
      </c>
      <c r="R189" s="3">
        <v>0.53188000000000002</v>
      </c>
      <c r="S189" s="3">
        <v>0.45223999999999998</v>
      </c>
      <c r="T189" s="5">
        <f>Rebounds[[#This Row],[3+]]-Rebounds[[#This Row],[4+]]</f>
        <v>1.0640000000000094E-2</v>
      </c>
      <c r="U189" s="5">
        <f>Rebounds[[#This Row],[4+]]-Rebounds[[#This Row],[5+]]</f>
        <v>1.5559999999999907E-2</v>
      </c>
      <c r="V189" s="5">
        <f>Rebounds[[#This Row],[5+]]-Rebounds[[#This Row],[6+]]</f>
        <v>2.3180000000000089E-2</v>
      </c>
      <c r="W189" s="5">
        <f>Rebounds[[#This Row],[6+]]-Rebounds[[#This Row],[7+]]</f>
        <v>2.9989999999999961E-2</v>
      </c>
      <c r="X189" s="5">
        <f>Rebounds[[#This Row],[7+]]-Rebounds[[#This Row],[8+]]</f>
        <v>3.886999999999996E-2</v>
      </c>
      <c r="Y189" s="5">
        <f>Rebounds[[#This Row],[8+]]-Rebounds[[#This Row],[9+]]</f>
        <v>5.1059999999999994E-2</v>
      </c>
      <c r="Z189" s="5">
        <f>Rebounds[[#This Row],[9+]]-Rebounds[[#This Row],[10+]]</f>
        <v>5.8370000000000033E-2</v>
      </c>
      <c r="AA189" s="5">
        <f>Rebounds[[#This Row],[10+]]-Rebounds[[#This Row],[11+]]</f>
        <v>6.6969999999999974E-2</v>
      </c>
      <c r="AB189" s="5">
        <f>Rebounds[[#This Row],[11+]]-Rebounds[[#This Row],[12+]]</f>
        <v>7.7670000000000017E-2</v>
      </c>
      <c r="AC189" s="5">
        <f>Rebounds[[#This Row],[12+]]-Rebounds[[#This Row],[13+]]</f>
        <v>7.8380000000000005E-2</v>
      </c>
      <c r="AD189" s="5">
        <f>Rebounds[[#This Row],[13+]]-Rebounds[[#This Row],[14+]]</f>
        <v>7.9640000000000044E-2</v>
      </c>
    </row>
    <row r="190" spans="1:30" x14ac:dyDescent="0.25">
      <c r="A190" s="10">
        <v>22400727</v>
      </c>
      <c r="B190" s="13" t="s">
        <v>104</v>
      </c>
      <c r="C190" s="13" t="s">
        <v>105</v>
      </c>
      <c r="D190" s="11">
        <v>0.91666666666666663</v>
      </c>
      <c r="E190" s="6" t="str">
        <f>HYPERLINK("https://www.nba.com/stats/player/1631099/boxscores-traditional", "Keegan Murray")</f>
        <v>Keegan Murray</v>
      </c>
      <c r="F190">
        <v>6.2</v>
      </c>
      <c r="G190" s="4">
        <v>1.9390000000000001</v>
      </c>
      <c r="H190" s="3">
        <v>0.95052999999999999</v>
      </c>
      <c r="I190" s="3">
        <v>0.87075999999999998</v>
      </c>
      <c r="J190" s="3">
        <v>0.73236999999999997</v>
      </c>
      <c r="K190" s="3">
        <v>0.53983000000000003</v>
      </c>
      <c r="L190" s="3">
        <v>0.34089999999999998</v>
      </c>
      <c r="M190" s="3">
        <v>0.17619000000000001</v>
      </c>
      <c r="N190" s="3">
        <v>7.4929999999999997E-2</v>
      </c>
      <c r="O190" s="3">
        <v>2.5000000000000001E-2</v>
      </c>
      <c r="P190" s="3">
        <v>6.5700000000000003E-3</v>
      </c>
      <c r="Q190" s="3">
        <v>1.39E-3</v>
      </c>
      <c r="R190" s="3">
        <v>2.2000000000000001E-4</v>
      </c>
      <c r="S190" s="3">
        <v>0</v>
      </c>
      <c r="T190" s="5">
        <f>Rebounds[[#This Row],[3+]]-Rebounds[[#This Row],[4+]]</f>
        <v>7.9770000000000008E-2</v>
      </c>
      <c r="U190" s="5">
        <f>Rebounds[[#This Row],[4+]]-Rebounds[[#This Row],[5+]]</f>
        <v>0.13839000000000001</v>
      </c>
      <c r="V190" s="5">
        <f>Rebounds[[#This Row],[5+]]-Rebounds[[#This Row],[6+]]</f>
        <v>0.19253999999999993</v>
      </c>
      <c r="W190" s="5">
        <f>Rebounds[[#This Row],[6+]]-Rebounds[[#This Row],[7+]]</f>
        <v>0.19893000000000005</v>
      </c>
      <c r="X190" s="5">
        <f>Rebounds[[#This Row],[7+]]-Rebounds[[#This Row],[8+]]</f>
        <v>0.16470999999999997</v>
      </c>
      <c r="Y190" s="5">
        <f>Rebounds[[#This Row],[8+]]-Rebounds[[#This Row],[9+]]</f>
        <v>0.10126000000000002</v>
      </c>
      <c r="Z190" s="5">
        <f>Rebounds[[#This Row],[9+]]-Rebounds[[#This Row],[10+]]</f>
        <v>4.9929999999999995E-2</v>
      </c>
      <c r="AA190" s="5">
        <f>Rebounds[[#This Row],[10+]]-Rebounds[[#This Row],[11+]]</f>
        <v>1.8430000000000002E-2</v>
      </c>
      <c r="AB190" s="5">
        <f>Rebounds[[#This Row],[11+]]-Rebounds[[#This Row],[12+]]</f>
        <v>5.1800000000000006E-3</v>
      </c>
      <c r="AC190" s="5">
        <f>Rebounds[[#This Row],[12+]]-Rebounds[[#This Row],[13+]]</f>
        <v>1.17E-3</v>
      </c>
      <c r="AD190" s="5">
        <f>Rebounds[[#This Row],[13+]]-Rebounds[[#This Row],[14+]]</f>
        <v>2.2000000000000001E-4</v>
      </c>
    </row>
    <row r="191" spans="1:30" x14ac:dyDescent="0.25">
      <c r="A191" s="10">
        <v>22400727</v>
      </c>
      <c r="B191" s="13" t="s">
        <v>104</v>
      </c>
      <c r="C191" s="13" t="s">
        <v>105</v>
      </c>
      <c r="D191" s="11">
        <v>0.91666666666666663</v>
      </c>
      <c r="E191" s="6" t="str">
        <f>HYPERLINK("https://www.nba.com/stats/player/1628370/boxscores-traditional", "Malik Monk")</f>
        <v>Malik Monk</v>
      </c>
      <c r="F191">
        <v>5.2</v>
      </c>
      <c r="G191" s="4">
        <v>1.72</v>
      </c>
      <c r="H191" s="3">
        <v>0.89973000000000003</v>
      </c>
      <c r="I191" s="3">
        <v>0.75804000000000005</v>
      </c>
      <c r="J191" s="3">
        <v>0.54776000000000002</v>
      </c>
      <c r="K191" s="3">
        <v>0.31918000000000002</v>
      </c>
      <c r="L191" s="3">
        <v>0.14685999999999999</v>
      </c>
      <c r="M191" s="3">
        <v>5.1549999999999999E-2</v>
      </c>
      <c r="N191" s="3">
        <v>1.355E-2</v>
      </c>
      <c r="O191" s="3">
        <v>2.64E-3</v>
      </c>
      <c r="P191" s="3">
        <v>3.8000000000000002E-4</v>
      </c>
      <c r="Q191" s="3">
        <v>4.0000000000000003E-5</v>
      </c>
      <c r="R191" s="3">
        <v>0</v>
      </c>
      <c r="S191" s="3">
        <v>0</v>
      </c>
      <c r="T191" s="5">
        <f>Rebounds[[#This Row],[3+]]-Rebounds[[#This Row],[4+]]</f>
        <v>0.14168999999999998</v>
      </c>
      <c r="U191" s="5">
        <f>Rebounds[[#This Row],[4+]]-Rebounds[[#This Row],[5+]]</f>
        <v>0.21028000000000002</v>
      </c>
      <c r="V191" s="5">
        <f>Rebounds[[#This Row],[5+]]-Rebounds[[#This Row],[6+]]</f>
        <v>0.22858000000000001</v>
      </c>
      <c r="W191" s="5">
        <f>Rebounds[[#This Row],[6+]]-Rebounds[[#This Row],[7+]]</f>
        <v>0.17232000000000003</v>
      </c>
      <c r="X191" s="5">
        <f>Rebounds[[#This Row],[7+]]-Rebounds[[#This Row],[8+]]</f>
        <v>9.5309999999999992E-2</v>
      </c>
      <c r="Y191" s="5">
        <f>Rebounds[[#This Row],[8+]]-Rebounds[[#This Row],[9+]]</f>
        <v>3.7999999999999999E-2</v>
      </c>
      <c r="Z191" s="5">
        <f>Rebounds[[#This Row],[9+]]-Rebounds[[#This Row],[10+]]</f>
        <v>1.091E-2</v>
      </c>
      <c r="AA191" s="5">
        <f>Rebounds[[#This Row],[10+]]-Rebounds[[#This Row],[11+]]</f>
        <v>2.2599999999999999E-3</v>
      </c>
      <c r="AB191" s="5">
        <f>Rebounds[[#This Row],[11+]]-Rebounds[[#This Row],[12+]]</f>
        <v>3.4000000000000002E-4</v>
      </c>
      <c r="AC191" s="5">
        <f>Rebounds[[#This Row],[12+]]-Rebounds[[#This Row],[13+]]</f>
        <v>4.0000000000000003E-5</v>
      </c>
      <c r="AD191" s="5">
        <f>Rebounds[[#This Row],[13+]]-Rebounds[[#This Row],[14+]]</f>
        <v>0</v>
      </c>
    </row>
    <row r="192" spans="1:30" x14ac:dyDescent="0.25">
      <c r="A192" s="10">
        <v>22400727</v>
      </c>
      <c r="B192" s="13" t="s">
        <v>104</v>
      </c>
      <c r="C192" s="13" t="s">
        <v>105</v>
      </c>
      <c r="D192" s="11">
        <v>0.91666666666666663</v>
      </c>
      <c r="E192" s="6" t="str">
        <f>HYPERLINK("https://www.nba.com/stats/player/1628368/boxscores-traditional", "De'Aaron Fox")</f>
        <v>De'Aaron Fox</v>
      </c>
      <c r="F192">
        <v>3.8</v>
      </c>
      <c r="G192" s="4">
        <v>2.6379999999999999</v>
      </c>
      <c r="H192" s="3">
        <v>0.61790999999999996</v>
      </c>
      <c r="I192" s="3">
        <v>0.46811999999999998</v>
      </c>
      <c r="J192" s="3">
        <v>0.32635999999999998</v>
      </c>
      <c r="K192" s="3">
        <v>0.20327000000000001</v>
      </c>
      <c r="L192" s="3">
        <v>0.11314</v>
      </c>
      <c r="M192" s="3">
        <v>5.5919999999999997E-2</v>
      </c>
      <c r="N192" s="3">
        <v>2.4420000000000001E-2</v>
      </c>
      <c r="O192" s="3">
        <v>9.3900000000000008E-3</v>
      </c>
      <c r="P192" s="3">
        <v>3.1700000000000001E-3</v>
      </c>
      <c r="Q192" s="3">
        <v>9.3999999999999997E-4</v>
      </c>
      <c r="R192" s="3">
        <v>2.4000000000000001E-4</v>
      </c>
      <c r="S192" s="3">
        <v>5.0000000000000002E-5</v>
      </c>
      <c r="T192" s="5">
        <f>Rebounds[[#This Row],[3+]]-Rebounds[[#This Row],[4+]]</f>
        <v>0.14978999999999998</v>
      </c>
      <c r="U192" s="5">
        <f>Rebounds[[#This Row],[4+]]-Rebounds[[#This Row],[5+]]</f>
        <v>0.14176</v>
      </c>
      <c r="V192" s="5">
        <f>Rebounds[[#This Row],[5+]]-Rebounds[[#This Row],[6+]]</f>
        <v>0.12308999999999998</v>
      </c>
      <c r="W192" s="5">
        <f>Rebounds[[#This Row],[6+]]-Rebounds[[#This Row],[7+]]</f>
        <v>9.0130000000000002E-2</v>
      </c>
      <c r="X192" s="5">
        <f>Rebounds[[#This Row],[7+]]-Rebounds[[#This Row],[8+]]</f>
        <v>5.7220000000000007E-2</v>
      </c>
      <c r="Y192" s="5">
        <f>Rebounds[[#This Row],[8+]]-Rebounds[[#This Row],[9+]]</f>
        <v>3.15E-2</v>
      </c>
      <c r="Z192" s="5">
        <f>Rebounds[[#This Row],[9+]]-Rebounds[[#This Row],[10+]]</f>
        <v>1.503E-2</v>
      </c>
      <c r="AA192" s="5">
        <f>Rebounds[[#This Row],[10+]]-Rebounds[[#This Row],[11+]]</f>
        <v>6.2200000000000007E-3</v>
      </c>
      <c r="AB192" s="5">
        <f>Rebounds[[#This Row],[11+]]-Rebounds[[#This Row],[12+]]</f>
        <v>2.2300000000000002E-3</v>
      </c>
      <c r="AC192" s="5">
        <f>Rebounds[[#This Row],[12+]]-Rebounds[[#This Row],[13+]]</f>
        <v>6.9999999999999999E-4</v>
      </c>
      <c r="AD192" s="5">
        <f>Rebounds[[#This Row],[13+]]-Rebounds[[#This Row],[14+]]</f>
        <v>1.9000000000000001E-4</v>
      </c>
    </row>
    <row r="193" spans="1:30" x14ac:dyDescent="0.25">
      <c r="A193" s="10">
        <v>22400727</v>
      </c>
      <c r="B193" s="13" t="s">
        <v>104</v>
      </c>
      <c r="C193" s="13" t="s">
        <v>105</v>
      </c>
      <c r="D193" s="11">
        <v>0.91666666666666663</v>
      </c>
      <c r="E193" s="6" t="str">
        <f>HYPERLINK("https://www.nba.com/stats/player/203109/boxscores-traditional", "Jae Crowder")</f>
        <v>Jae Crowder</v>
      </c>
      <c r="F193">
        <v>3</v>
      </c>
      <c r="G193" s="4">
        <v>1.4139999999999999</v>
      </c>
      <c r="H193" s="3">
        <v>0.5</v>
      </c>
      <c r="I193" s="3">
        <v>0.23885000000000001</v>
      </c>
      <c r="J193" s="3">
        <v>7.9269999999999993E-2</v>
      </c>
      <c r="K193" s="3">
        <v>1.7000000000000001E-2</v>
      </c>
      <c r="L193" s="3">
        <v>2.33E-3</v>
      </c>
      <c r="M193" s="3">
        <v>2.0000000000000001E-4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5">
        <f>Rebounds[[#This Row],[3+]]-Rebounds[[#This Row],[4+]]</f>
        <v>0.26114999999999999</v>
      </c>
      <c r="U193" s="5">
        <f>Rebounds[[#This Row],[4+]]-Rebounds[[#This Row],[5+]]</f>
        <v>0.15958</v>
      </c>
      <c r="V193" s="5">
        <f>Rebounds[[#This Row],[5+]]-Rebounds[[#This Row],[6+]]</f>
        <v>6.2269999999999992E-2</v>
      </c>
      <c r="W193" s="5">
        <f>Rebounds[[#This Row],[6+]]-Rebounds[[#This Row],[7+]]</f>
        <v>1.4670000000000001E-2</v>
      </c>
      <c r="X193" s="5">
        <f>Rebounds[[#This Row],[7+]]-Rebounds[[#This Row],[8+]]</f>
        <v>2.1299999999999999E-3</v>
      </c>
      <c r="Y193" s="5">
        <f>Rebounds[[#This Row],[8+]]-Rebounds[[#This Row],[9+]]</f>
        <v>2.0000000000000001E-4</v>
      </c>
      <c r="Z193" s="5">
        <f>Rebounds[[#This Row],[9+]]-Rebounds[[#This Row],[10+]]</f>
        <v>0</v>
      </c>
      <c r="AA193" s="5">
        <f>Rebounds[[#This Row],[10+]]-Rebounds[[#This Row],[11+]]</f>
        <v>0</v>
      </c>
      <c r="AB193" s="5">
        <f>Rebounds[[#This Row],[11+]]-Rebounds[[#This Row],[12+]]</f>
        <v>0</v>
      </c>
      <c r="AC193" s="5">
        <f>Rebounds[[#This Row],[12+]]-Rebounds[[#This Row],[13+]]</f>
        <v>0</v>
      </c>
      <c r="AD193" s="5">
        <f>Rebounds[[#This Row],[13+]]-Rebounds[[#This Row],[14+]]</f>
        <v>0</v>
      </c>
    </row>
    <row r="194" spans="1:30" x14ac:dyDescent="0.25">
      <c r="A194" s="10">
        <v>22400727</v>
      </c>
      <c r="B194" s="13" t="s">
        <v>105</v>
      </c>
      <c r="C194" s="13" t="s">
        <v>104</v>
      </c>
      <c r="D194" s="11">
        <v>0.91666666666666663</v>
      </c>
      <c r="E194" s="6" t="str">
        <f>HYPERLINK("https://www.nba.com/stats/player/1631094/boxscores-traditional", "Paolo Banchero")</f>
        <v>Paolo Banchero</v>
      </c>
      <c r="F194">
        <v>6.4</v>
      </c>
      <c r="G194" s="4">
        <v>1.3559999999999999</v>
      </c>
      <c r="H194" s="3">
        <v>0.99395999999999995</v>
      </c>
      <c r="I194" s="3">
        <v>0.96164000000000005</v>
      </c>
      <c r="J194" s="3">
        <v>0.84848999999999997</v>
      </c>
      <c r="K194" s="3">
        <v>0.61409000000000002</v>
      </c>
      <c r="L194" s="3">
        <v>0.32996999999999999</v>
      </c>
      <c r="M194" s="3">
        <v>0.11899999999999999</v>
      </c>
      <c r="N194" s="3">
        <v>2.743E-2</v>
      </c>
      <c r="O194" s="3">
        <v>4.0200000000000001E-3</v>
      </c>
      <c r="P194" s="3">
        <v>3.5E-4</v>
      </c>
      <c r="Q194" s="3">
        <v>0</v>
      </c>
      <c r="R194" s="3">
        <v>0</v>
      </c>
      <c r="S194" s="3">
        <v>0</v>
      </c>
      <c r="T194" s="5">
        <f>Rebounds[[#This Row],[3+]]-Rebounds[[#This Row],[4+]]</f>
        <v>3.2319999999999904E-2</v>
      </c>
      <c r="U194" s="5">
        <f>Rebounds[[#This Row],[4+]]-Rebounds[[#This Row],[5+]]</f>
        <v>0.11315000000000008</v>
      </c>
      <c r="V194" s="5">
        <f>Rebounds[[#This Row],[5+]]-Rebounds[[#This Row],[6+]]</f>
        <v>0.23439999999999994</v>
      </c>
      <c r="W194" s="5">
        <f>Rebounds[[#This Row],[6+]]-Rebounds[[#This Row],[7+]]</f>
        <v>0.28412000000000004</v>
      </c>
      <c r="X194" s="5">
        <f>Rebounds[[#This Row],[7+]]-Rebounds[[#This Row],[8+]]</f>
        <v>0.21096999999999999</v>
      </c>
      <c r="Y194" s="5">
        <f>Rebounds[[#This Row],[8+]]-Rebounds[[#This Row],[9+]]</f>
        <v>9.1569999999999999E-2</v>
      </c>
      <c r="Z194" s="5">
        <f>Rebounds[[#This Row],[9+]]-Rebounds[[#This Row],[10+]]</f>
        <v>2.341E-2</v>
      </c>
      <c r="AA194" s="5">
        <f>Rebounds[[#This Row],[10+]]-Rebounds[[#This Row],[11+]]</f>
        <v>3.6700000000000001E-3</v>
      </c>
      <c r="AB194" s="5">
        <f>Rebounds[[#This Row],[11+]]-Rebounds[[#This Row],[12+]]</f>
        <v>3.5E-4</v>
      </c>
      <c r="AC194" s="5">
        <f>Rebounds[[#This Row],[12+]]-Rebounds[[#This Row],[13+]]</f>
        <v>0</v>
      </c>
      <c r="AD194" s="5">
        <f>Rebounds[[#This Row],[13+]]-Rebounds[[#This Row],[14+]]</f>
        <v>0</v>
      </c>
    </row>
    <row r="195" spans="1:30" x14ac:dyDescent="0.25">
      <c r="A195" s="10">
        <v>22400727</v>
      </c>
      <c r="B195" s="13" t="s">
        <v>105</v>
      </c>
      <c r="C195" s="13" t="s">
        <v>104</v>
      </c>
      <c r="D195" s="11">
        <v>0.91666666666666663</v>
      </c>
      <c r="E195" s="6" t="str">
        <f>HYPERLINK("https://www.nba.com/stats/player/1628976/boxscores-traditional", "Wendell Carter Jr.")</f>
        <v>Wendell Carter Jr.</v>
      </c>
      <c r="F195">
        <v>7.8</v>
      </c>
      <c r="G195" s="4">
        <v>2.04</v>
      </c>
      <c r="H195" s="3">
        <v>0.99060999999999999</v>
      </c>
      <c r="I195" s="3">
        <v>0.96855999999999998</v>
      </c>
      <c r="J195" s="3">
        <v>0.91466000000000003</v>
      </c>
      <c r="K195" s="3">
        <v>0.81057000000000001</v>
      </c>
      <c r="L195" s="3">
        <v>0.65173000000000003</v>
      </c>
      <c r="M195" s="3">
        <v>0.46017000000000002</v>
      </c>
      <c r="N195" s="3">
        <v>0.27760000000000001</v>
      </c>
      <c r="O195" s="3">
        <v>0.14007</v>
      </c>
      <c r="P195" s="3">
        <v>5.8209999999999998E-2</v>
      </c>
      <c r="Q195" s="3">
        <v>1.9699999999999999E-2</v>
      </c>
      <c r="R195" s="3">
        <v>5.3899999999999998E-3</v>
      </c>
      <c r="S195" s="3">
        <v>1.1800000000000001E-3</v>
      </c>
      <c r="T195" s="5">
        <f>Rebounds[[#This Row],[3+]]-Rebounds[[#This Row],[4+]]</f>
        <v>2.2050000000000014E-2</v>
      </c>
      <c r="U195" s="5">
        <f>Rebounds[[#This Row],[4+]]-Rebounds[[#This Row],[5+]]</f>
        <v>5.3899999999999948E-2</v>
      </c>
      <c r="V195" s="5">
        <f>Rebounds[[#This Row],[5+]]-Rebounds[[#This Row],[6+]]</f>
        <v>0.10409000000000002</v>
      </c>
      <c r="W195" s="5">
        <f>Rebounds[[#This Row],[6+]]-Rebounds[[#This Row],[7+]]</f>
        <v>0.15883999999999998</v>
      </c>
      <c r="X195" s="5">
        <f>Rebounds[[#This Row],[7+]]-Rebounds[[#This Row],[8+]]</f>
        <v>0.19156000000000001</v>
      </c>
      <c r="Y195" s="5">
        <f>Rebounds[[#This Row],[8+]]-Rebounds[[#This Row],[9+]]</f>
        <v>0.18257000000000001</v>
      </c>
      <c r="Z195" s="5">
        <f>Rebounds[[#This Row],[9+]]-Rebounds[[#This Row],[10+]]</f>
        <v>0.13753000000000001</v>
      </c>
      <c r="AA195" s="5">
        <f>Rebounds[[#This Row],[10+]]-Rebounds[[#This Row],[11+]]</f>
        <v>8.1860000000000002E-2</v>
      </c>
      <c r="AB195" s="5">
        <f>Rebounds[[#This Row],[11+]]-Rebounds[[#This Row],[12+]]</f>
        <v>3.8510000000000003E-2</v>
      </c>
      <c r="AC195" s="5">
        <f>Rebounds[[#This Row],[12+]]-Rebounds[[#This Row],[13+]]</f>
        <v>1.431E-2</v>
      </c>
      <c r="AD195" s="5">
        <f>Rebounds[[#This Row],[13+]]-Rebounds[[#This Row],[14+]]</f>
        <v>4.2100000000000002E-3</v>
      </c>
    </row>
    <row r="196" spans="1:30" x14ac:dyDescent="0.25">
      <c r="A196" s="10">
        <v>22400727</v>
      </c>
      <c r="B196" s="13" t="s">
        <v>105</v>
      </c>
      <c r="C196" s="13" t="s">
        <v>104</v>
      </c>
      <c r="D196" s="11">
        <v>0.91666666666666663</v>
      </c>
      <c r="E196" s="6" t="str">
        <f>HYPERLINK("https://www.nba.com/stats/player/1629048/boxscores-traditional", "Goga Bitadze")</f>
        <v>Goga Bitadze</v>
      </c>
      <c r="F196">
        <v>7.8</v>
      </c>
      <c r="G196" s="4">
        <v>3.7629999999999999</v>
      </c>
      <c r="H196" s="3">
        <v>0.89973000000000003</v>
      </c>
      <c r="I196" s="3">
        <v>0.84375</v>
      </c>
      <c r="J196" s="3">
        <v>0.77034999999999998</v>
      </c>
      <c r="K196" s="3">
        <v>0.68439000000000005</v>
      </c>
      <c r="L196" s="3">
        <v>0.58316999999999997</v>
      </c>
      <c r="M196" s="3">
        <v>0.48005999999999999</v>
      </c>
      <c r="N196" s="3">
        <v>0.37447999999999998</v>
      </c>
      <c r="O196" s="3">
        <v>0.28095999999999999</v>
      </c>
      <c r="P196" s="3">
        <v>0.19766</v>
      </c>
      <c r="Q196" s="3">
        <v>0.13136</v>
      </c>
      <c r="R196" s="3">
        <v>8.3790000000000003E-2</v>
      </c>
      <c r="S196" s="3">
        <v>4.947E-2</v>
      </c>
      <c r="T196" s="5">
        <f>Rebounds[[#This Row],[3+]]-Rebounds[[#This Row],[4+]]</f>
        <v>5.598000000000003E-2</v>
      </c>
      <c r="U196" s="5">
        <f>Rebounds[[#This Row],[4+]]-Rebounds[[#This Row],[5+]]</f>
        <v>7.3400000000000021E-2</v>
      </c>
      <c r="V196" s="5">
        <f>Rebounds[[#This Row],[5+]]-Rebounds[[#This Row],[6+]]</f>
        <v>8.5959999999999925E-2</v>
      </c>
      <c r="W196" s="5">
        <f>Rebounds[[#This Row],[6+]]-Rebounds[[#This Row],[7+]]</f>
        <v>0.10122000000000009</v>
      </c>
      <c r="X196" s="5">
        <f>Rebounds[[#This Row],[7+]]-Rebounds[[#This Row],[8+]]</f>
        <v>0.10310999999999998</v>
      </c>
      <c r="Y196" s="5">
        <f>Rebounds[[#This Row],[8+]]-Rebounds[[#This Row],[9+]]</f>
        <v>0.10558000000000001</v>
      </c>
      <c r="Z196" s="5">
        <f>Rebounds[[#This Row],[9+]]-Rebounds[[#This Row],[10+]]</f>
        <v>9.3519999999999992E-2</v>
      </c>
      <c r="AA196" s="5">
        <f>Rebounds[[#This Row],[10+]]-Rebounds[[#This Row],[11+]]</f>
        <v>8.3299999999999985E-2</v>
      </c>
      <c r="AB196" s="5">
        <f>Rebounds[[#This Row],[11+]]-Rebounds[[#This Row],[12+]]</f>
        <v>6.6299999999999998E-2</v>
      </c>
      <c r="AC196" s="5">
        <f>Rebounds[[#This Row],[12+]]-Rebounds[[#This Row],[13+]]</f>
        <v>4.7570000000000001E-2</v>
      </c>
      <c r="AD196" s="5">
        <f>Rebounds[[#This Row],[13+]]-Rebounds[[#This Row],[14+]]</f>
        <v>3.4320000000000003E-2</v>
      </c>
    </row>
    <row r="197" spans="1:30" x14ac:dyDescent="0.25">
      <c r="A197" s="10">
        <v>22400727</v>
      </c>
      <c r="B197" s="13" t="s">
        <v>105</v>
      </c>
      <c r="C197" s="13" t="s">
        <v>104</v>
      </c>
      <c r="D197" s="11">
        <v>0.91666666666666663</v>
      </c>
      <c r="E197" s="6" t="str">
        <f>HYPERLINK("https://www.nba.com/stats/player/1630532/boxscores-traditional", "Franz Wagner")</f>
        <v>Franz Wagner</v>
      </c>
      <c r="F197">
        <v>4.8</v>
      </c>
      <c r="G197" s="4">
        <v>1.9390000000000001</v>
      </c>
      <c r="H197" s="3">
        <v>0.82381000000000004</v>
      </c>
      <c r="I197" s="3">
        <v>0.65910000000000002</v>
      </c>
      <c r="J197" s="3">
        <v>0.46017000000000002</v>
      </c>
      <c r="K197" s="3">
        <v>0.26762999999999998</v>
      </c>
      <c r="L197" s="3">
        <v>0.12923999999999999</v>
      </c>
      <c r="M197" s="3">
        <v>4.947E-2</v>
      </c>
      <c r="N197" s="3">
        <v>1.4999999999999999E-2</v>
      </c>
      <c r="O197" s="3">
        <v>3.6800000000000001E-3</v>
      </c>
      <c r="P197" s="3">
        <v>6.8999999999999997E-4</v>
      </c>
      <c r="Q197" s="3">
        <v>1E-4</v>
      </c>
      <c r="R197" s="3">
        <v>0</v>
      </c>
      <c r="S197" s="3">
        <v>0</v>
      </c>
      <c r="T197" s="5">
        <f>Rebounds[[#This Row],[3+]]-Rebounds[[#This Row],[4+]]</f>
        <v>0.16471000000000002</v>
      </c>
      <c r="U197" s="5">
        <f>Rebounds[[#This Row],[4+]]-Rebounds[[#This Row],[5+]]</f>
        <v>0.19893</v>
      </c>
      <c r="V197" s="5">
        <f>Rebounds[[#This Row],[5+]]-Rebounds[[#This Row],[6+]]</f>
        <v>0.19254000000000004</v>
      </c>
      <c r="W197" s="5">
        <f>Rebounds[[#This Row],[6+]]-Rebounds[[#This Row],[7+]]</f>
        <v>0.13838999999999999</v>
      </c>
      <c r="X197" s="5">
        <f>Rebounds[[#This Row],[7+]]-Rebounds[[#This Row],[8+]]</f>
        <v>7.9769999999999994E-2</v>
      </c>
      <c r="Y197" s="5">
        <f>Rebounds[[#This Row],[8+]]-Rebounds[[#This Row],[9+]]</f>
        <v>3.4470000000000001E-2</v>
      </c>
      <c r="Z197" s="5">
        <f>Rebounds[[#This Row],[9+]]-Rebounds[[#This Row],[10+]]</f>
        <v>1.132E-2</v>
      </c>
      <c r="AA197" s="5">
        <f>Rebounds[[#This Row],[10+]]-Rebounds[[#This Row],[11+]]</f>
        <v>2.99E-3</v>
      </c>
      <c r="AB197" s="5">
        <f>Rebounds[[#This Row],[11+]]-Rebounds[[#This Row],[12+]]</f>
        <v>5.8999999999999992E-4</v>
      </c>
      <c r="AC197" s="5">
        <f>Rebounds[[#This Row],[12+]]-Rebounds[[#This Row],[13+]]</f>
        <v>1E-4</v>
      </c>
      <c r="AD197" s="5">
        <f>Rebounds[[#This Row],[13+]]-Rebounds[[#This Row],[14+]]</f>
        <v>0</v>
      </c>
    </row>
    <row r="198" spans="1:30" x14ac:dyDescent="0.25">
      <c r="A198" s="10">
        <v>22400727</v>
      </c>
      <c r="B198" s="13" t="s">
        <v>105</v>
      </c>
      <c r="C198" s="13" t="s">
        <v>104</v>
      </c>
      <c r="D198" s="11">
        <v>0.91666666666666663</v>
      </c>
      <c r="E198" s="6" t="str">
        <f>HYPERLINK("https://www.nba.com/stats/player/1630591/boxscores-traditional", "Jalen Suggs")</f>
        <v>Jalen Suggs</v>
      </c>
      <c r="F198">
        <v>4</v>
      </c>
      <c r="G198" s="4">
        <v>1.2650000000000001</v>
      </c>
      <c r="H198" s="3">
        <v>0.78524000000000005</v>
      </c>
      <c r="I198" s="3">
        <v>0.5</v>
      </c>
      <c r="J198" s="3">
        <v>0.21476000000000001</v>
      </c>
      <c r="K198" s="3">
        <v>5.7049999999999997E-2</v>
      </c>
      <c r="L198" s="3">
        <v>8.8900000000000003E-3</v>
      </c>
      <c r="M198" s="3">
        <v>7.9000000000000001E-4</v>
      </c>
      <c r="N198" s="3">
        <v>4.0000000000000003E-5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5">
        <f>Rebounds[[#This Row],[3+]]-Rebounds[[#This Row],[4+]]</f>
        <v>0.28524000000000005</v>
      </c>
      <c r="U198" s="5">
        <f>Rebounds[[#This Row],[4+]]-Rebounds[[#This Row],[5+]]</f>
        <v>0.28523999999999999</v>
      </c>
      <c r="V198" s="5">
        <f>Rebounds[[#This Row],[5+]]-Rebounds[[#This Row],[6+]]</f>
        <v>0.15771000000000002</v>
      </c>
      <c r="W198" s="5">
        <f>Rebounds[[#This Row],[6+]]-Rebounds[[#This Row],[7+]]</f>
        <v>4.8159999999999994E-2</v>
      </c>
      <c r="X198" s="5">
        <f>Rebounds[[#This Row],[7+]]-Rebounds[[#This Row],[8+]]</f>
        <v>8.0999999999999996E-3</v>
      </c>
      <c r="Y198" s="5">
        <f>Rebounds[[#This Row],[8+]]-Rebounds[[#This Row],[9+]]</f>
        <v>7.5000000000000002E-4</v>
      </c>
      <c r="Z198" s="5">
        <f>Rebounds[[#This Row],[9+]]-Rebounds[[#This Row],[10+]]</f>
        <v>4.0000000000000003E-5</v>
      </c>
      <c r="AA198" s="5">
        <f>Rebounds[[#This Row],[10+]]-Rebounds[[#This Row],[11+]]</f>
        <v>0</v>
      </c>
      <c r="AB198" s="5">
        <f>Rebounds[[#This Row],[11+]]-Rebounds[[#This Row],[12+]]</f>
        <v>0</v>
      </c>
      <c r="AC198" s="5">
        <f>Rebounds[[#This Row],[12+]]-Rebounds[[#This Row],[13+]]</f>
        <v>0</v>
      </c>
      <c r="AD198" s="5">
        <f>Rebounds[[#This Row],[13+]]-Rebounds[[#This Row],[14+]]</f>
        <v>0</v>
      </c>
    </row>
    <row r="199" spans="1:30" x14ac:dyDescent="0.25">
      <c r="A199" s="10">
        <v>22400727</v>
      </c>
      <c r="B199" s="13" t="s">
        <v>105</v>
      </c>
      <c r="C199" s="13" t="s">
        <v>104</v>
      </c>
      <c r="D199" s="11">
        <v>0.91666666666666663</v>
      </c>
      <c r="E199" s="6" t="str">
        <f>HYPERLINK("https://www.nba.com/stats/player/1641783/boxscores-traditional", "Tristan da Silva")</f>
        <v>Tristan da Silva</v>
      </c>
      <c r="F199">
        <v>4</v>
      </c>
      <c r="G199" s="4">
        <v>1.673</v>
      </c>
      <c r="H199" s="3">
        <v>0.72575000000000001</v>
      </c>
      <c r="I199" s="3">
        <v>0.5</v>
      </c>
      <c r="J199" s="3">
        <v>0.27424999999999999</v>
      </c>
      <c r="K199" s="3">
        <v>0.11507000000000001</v>
      </c>
      <c r="L199" s="3">
        <v>3.6729999999999999E-2</v>
      </c>
      <c r="M199" s="3">
        <v>8.4200000000000004E-3</v>
      </c>
      <c r="N199" s="3">
        <v>1.39E-3</v>
      </c>
      <c r="O199" s="3">
        <v>1.7000000000000001E-4</v>
      </c>
      <c r="P199" s="3">
        <v>0</v>
      </c>
      <c r="Q199" s="3">
        <v>0</v>
      </c>
      <c r="R199" s="3">
        <v>0</v>
      </c>
      <c r="S199" s="3">
        <v>0</v>
      </c>
      <c r="T199" s="5">
        <f>Rebounds[[#This Row],[3+]]-Rebounds[[#This Row],[4+]]</f>
        <v>0.22575000000000001</v>
      </c>
      <c r="U199" s="5">
        <f>Rebounds[[#This Row],[4+]]-Rebounds[[#This Row],[5+]]</f>
        <v>0.22575000000000001</v>
      </c>
      <c r="V199" s="5">
        <f>Rebounds[[#This Row],[5+]]-Rebounds[[#This Row],[6+]]</f>
        <v>0.15917999999999999</v>
      </c>
      <c r="W199" s="5">
        <f>Rebounds[[#This Row],[6+]]-Rebounds[[#This Row],[7+]]</f>
        <v>7.8340000000000007E-2</v>
      </c>
      <c r="X199" s="5">
        <f>Rebounds[[#This Row],[7+]]-Rebounds[[#This Row],[8+]]</f>
        <v>2.8309999999999998E-2</v>
      </c>
      <c r="Y199" s="5">
        <f>Rebounds[[#This Row],[8+]]-Rebounds[[#This Row],[9+]]</f>
        <v>7.0300000000000007E-3</v>
      </c>
      <c r="Z199" s="5">
        <f>Rebounds[[#This Row],[9+]]-Rebounds[[#This Row],[10+]]</f>
        <v>1.2199999999999999E-3</v>
      </c>
      <c r="AA199" s="5">
        <f>Rebounds[[#This Row],[10+]]-Rebounds[[#This Row],[11+]]</f>
        <v>1.7000000000000001E-4</v>
      </c>
      <c r="AB199" s="5">
        <f>Rebounds[[#This Row],[11+]]-Rebounds[[#This Row],[12+]]</f>
        <v>0</v>
      </c>
      <c r="AC199" s="5">
        <f>Rebounds[[#This Row],[12+]]-Rebounds[[#This Row],[13+]]</f>
        <v>0</v>
      </c>
      <c r="AD199" s="5">
        <f>Rebounds[[#This Row],[13+]]-Rebounds[[#This Row],[14+]]</f>
        <v>0</v>
      </c>
    </row>
    <row r="200" spans="1:30" x14ac:dyDescent="0.25">
      <c r="A200" s="10">
        <v>22400727</v>
      </c>
      <c r="B200" s="13" t="s">
        <v>105</v>
      </c>
      <c r="C200" s="13" t="s">
        <v>104</v>
      </c>
      <c r="D200" s="11">
        <v>0.91666666666666663</v>
      </c>
      <c r="E200" s="6" t="str">
        <f>HYPERLINK("https://www.nba.com/stats/player/1629021/boxscores-traditional", "Moritz Wagner")</f>
        <v>Moritz Wagner</v>
      </c>
      <c r="F200">
        <v>4.8</v>
      </c>
      <c r="G200" s="4">
        <v>3.0590000000000002</v>
      </c>
      <c r="H200" s="3">
        <v>0.72240000000000004</v>
      </c>
      <c r="I200" s="3">
        <v>0.60257000000000005</v>
      </c>
      <c r="J200" s="3">
        <v>0.47210000000000002</v>
      </c>
      <c r="K200" s="3">
        <v>0.34827000000000002</v>
      </c>
      <c r="L200" s="3">
        <v>0.23576</v>
      </c>
      <c r="M200" s="3">
        <v>0.14685999999999999</v>
      </c>
      <c r="N200" s="3">
        <v>8.5339999999999999E-2</v>
      </c>
      <c r="O200" s="3">
        <v>4.4569999999999999E-2</v>
      </c>
      <c r="P200" s="3">
        <v>2.1180000000000001E-2</v>
      </c>
      <c r="Q200" s="3">
        <v>9.3900000000000008E-3</v>
      </c>
      <c r="R200" s="3">
        <v>3.6800000000000001E-3</v>
      </c>
      <c r="S200" s="3">
        <v>1.31E-3</v>
      </c>
      <c r="T200" s="5">
        <f>Rebounds[[#This Row],[3+]]-Rebounds[[#This Row],[4+]]</f>
        <v>0.11982999999999999</v>
      </c>
      <c r="U200" s="5">
        <f>Rebounds[[#This Row],[4+]]-Rebounds[[#This Row],[5+]]</f>
        <v>0.13047000000000003</v>
      </c>
      <c r="V200" s="5">
        <f>Rebounds[[#This Row],[5+]]-Rebounds[[#This Row],[6+]]</f>
        <v>0.12383</v>
      </c>
      <c r="W200" s="5">
        <f>Rebounds[[#This Row],[6+]]-Rebounds[[#This Row],[7+]]</f>
        <v>0.11251000000000003</v>
      </c>
      <c r="X200" s="5">
        <f>Rebounds[[#This Row],[7+]]-Rebounds[[#This Row],[8+]]</f>
        <v>8.8900000000000007E-2</v>
      </c>
      <c r="Y200" s="5">
        <f>Rebounds[[#This Row],[8+]]-Rebounds[[#This Row],[9+]]</f>
        <v>6.1519999999999991E-2</v>
      </c>
      <c r="Z200" s="5">
        <f>Rebounds[[#This Row],[9+]]-Rebounds[[#This Row],[10+]]</f>
        <v>4.0770000000000001E-2</v>
      </c>
      <c r="AA200" s="5">
        <f>Rebounds[[#This Row],[10+]]-Rebounds[[#This Row],[11+]]</f>
        <v>2.3389999999999998E-2</v>
      </c>
      <c r="AB200" s="5">
        <f>Rebounds[[#This Row],[11+]]-Rebounds[[#This Row],[12+]]</f>
        <v>1.179E-2</v>
      </c>
      <c r="AC200" s="5">
        <f>Rebounds[[#This Row],[12+]]-Rebounds[[#This Row],[13+]]</f>
        <v>5.7100000000000007E-3</v>
      </c>
      <c r="AD200" s="5">
        <f>Rebounds[[#This Row],[13+]]-Rebounds[[#This Row],[14+]]</f>
        <v>2.3700000000000001E-3</v>
      </c>
    </row>
    <row r="201" spans="1:30" x14ac:dyDescent="0.25">
      <c r="A201" s="10">
        <v>22400727</v>
      </c>
      <c r="B201" s="13" t="s">
        <v>105</v>
      </c>
      <c r="C201" s="13" t="s">
        <v>104</v>
      </c>
      <c r="D201" s="11">
        <v>0.91666666666666663</v>
      </c>
      <c r="E201" s="6" t="str">
        <f>HYPERLINK("https://www.nba.com/stats/player/1630175/boxscores-traditional", "Cole Anthony")</f>
        <v>Cole Anthony</v>
      </c>
      <c r="F201">
        <v>3.6</v>
      </c>
      <c r="G201" s="4">
        <v>2.1539999999999999</v>
      </c>
      <c r="H201" s="3">
        <v>0.61026000000000002</v>
      </c>
      <c r="I201" s="3">
        <v>0.42465000000000003</v>
      </c>
      <c r="J201" s="3">
        <v>0.25785000000000002</v>
      </c>
      <c r="K201" s="3">
        <v>0.13350000000000001</v>
      </c>
      <c r="L201" s="3">
        <v>5.7049999999999997E-2</v>
      </c>
      <c r="M201" s="3">
        <v>2.068E-2</v>
      </c>
      <c r="N201" s="3">
        <v>6.0400000000000002E-3</v>
      </c>
      <c r="O201" s="3">
        <v>1.49E-3</v>
      </c>
      <c r="P201" s="3">
        <v>2.9E-4</v>
      </c>
      <c r="Q201" s="3">
        <v>5.0000000000000002E-5</v>
      </c>
      <c r="R201" s="3">
        <v>0</v>
      </c>
      <c r="S201" s="3">
        <v>0</v>
      </c>
      <c r="T201" s="5">
        <f>Rebounds[[#This Row],[3+]]-Rebounds[[#This Row],[4+]]</f>
        <v>0.18561</v>
      </c>
      <c r="U201" s="5">
        <f>Rebounds[[#This Row],[4+]]-Rebounds[[#This Row],[5+]]</f>
        <v>0.1668</v>
      </c>
      <c r="V201" s="5">
        <f>Rebounds[[#This Row],[5+]]-Rebounds[[#This Row],[6+]]</f>
        <v>0.12435000000000002</v>
      </c>
      <c r="W201" s="5">
        <f>Rebounds[[#This Row],[6+]]-Rebounds[[#This Row],[7+]]</f>
        <v>7.6450000000000018E-2</v>
      </c>
      <c r="X201" s="5">
        <f>Rebounds[[#This Row],[7+]]-Rebounds[[#This Row],[8+]]</f>
        <v>3.637E-2</v>
      </c>
      <c r="Y201" s="5">
        <f>Rebounds[[#This Row],[8+]]-Rebounds[[#This Row],[9+]]</f>
        <v>1.464E-2</v>
      </c>
      <c r="Z201" s="5">
        <f>Rebounds[[#This Row],[9+]]-Rebounds[[#This Row],[10+]]</f>
        <v>4.5500000000000002E-3</v>
      </c>
      <c r="AA201" s="5">
        <f>Rebounds[[#This Row],[10+]]-Rebounds[[#This Row],[11+]]</f>
        <v>1.2000000000000001E-3</v>
      </c>
      <c r="AB201" s="5">
        <f>Rebounds[[#This Row],[11+]]-Rebounds[[#This Row],[12+]]</f>
        <v>2.4000000000000001E-4</v>
      </c>
      <c r="AC201" s="5">
        <f>Rebounds[[#This Row],[12+]]-Rebounds[[#This Row],[13+]]</f>
        <v>5.0000000000000002E-5</v>
      </c>
      <c r="AD201" s="5">
        <f>Rebounds[[#This Row],[13+]]-Rebounds[[#This Row],[14+]]</f>
        <v>0</v>
      </c>
    </row>
    <row r="202" spans="1:30" x14ac:dyDescent="0.25">
      <c r="A202" s="10">
        <v>22400727</v>
      </c>
      <c r="B202" s="13" t="s">
        <v>105</v>
      </c>
      <c r="C202" s="13" t="s">
        <v>104</v>
      </c>
      <c r="D202" s="11">
        <v>0.91666666666666663</v>
      </c>
      <c r="E202" s="6" t="str">
        <f>HYPERLINK("https://www.nba.com/stats/player/1630243/boxscores-traditional", "Trevelin Queen")</f>
        <v>Trevelin Queen</v>
      </c>
      <c r="F202">
        <v>3</v>
      </c>
      <c r="G202" s="4">
        <v>1.4139999999999999</v>
      </c>
      <c r="H202" s="3">
        <v>0.5</v>
      </c>
      <c r="I202" s="3">
        <v>0.23885000000000001</v>
      </c>
      <c r="J202" s="3">
        <v>7.9269999999999993E-2</v>
      </c>
      <c r="K202" s="3">
        <v>1.7000000000000001E-2</v>
      </c>
      <c r="L202" s="3">
        <v>2.33E-3</v>
      </c>
      <c r="M202" s="3">
        <v>2.0000000000000001E-4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5">
        <f>Rebounds[[#This Row],[3+]]-Rebounds[[#This Row],[4+]]</f>
        <v>0.26114999999999999</v>
      </c>
      <c r="U202" s="5">
        <f>Rebounds[[#This Row],[4+]]-Rebounds[[#This Row],[5+]]</f>
        <v>0.15958</v>
      </c>
      <c r="V202" s="5">
        <f>Rebounds[[#This Row],[5+]]-Rebounds[[#This Row],[6+]]</f>
        <v>6.2269999999999992E-2</v>
      </c>
      <c r="W202" s="5">
        <f>Rebounds[[#This Row],[6+]]-Rebounds[[#This Row],[7+]]</f>
        <v>1.4670000000000001E-2</v>
      </c>
      <c r="X202" s="5">
        <f>Rebounds[[#This Row],[7+]]-Rebounds[[#This Row],[8+]]</f>
        <v>2.1299999999999999E-3</v>
      </c>
      <c r="Y202" s="5">
        <f>Rebounds[[#This Row],[8+]]-Rebounds[[#This Row],[9+]]</f>
        <v>2.0000000000000001E-4</v>
      </c>
      <c r="Z202" s="5">
        <f>Rebounds[[#This Row],[9+]]-Rebounds[[#This Row],[10+]]</f>
        <v>0</v>
      </c>
      <c r="AA202" s="5">
        <f>Rebounds[[#This Row],[10+]]-Rebounds[[#This Row],[11+]]</f>
        <v>0</v>
      </c>
      <c r="AB202" s="5">
        <f>Rebounds[[#This Row],[11+]]-Rebounds[[#This Row],[12+]]</f>
        <v>0</v>
      </c>
      <c r="AC202" s="5">
        <f>Rebounds[[#This Row],[12+]]-Rebounds[[#This Row],[13+]]</f>
        <v>0</v>
      </c>
      <c r="AD202" s="5">
        <f>Rebounds[[#This Row],[13+]]-Rebounds[[#This Row],[14+]]</f>
        <v>0</v>
      </c>
    </row>
    <row r="203" spans="1:30" x14ac:dyDescent="0.25">
      <c r="T203" s="5" t="e">
        <f>Rebounds[[#This Row],[3+]]-Rebounds[[#This Row],[4+]]</f>
        <v>#VALUE!</v>
      </c>
      <c r="U203" s="5" t="e">
        <f>Rebounds[[#This Row],[4+]]-Rebounds[[#This Row],[5+]]</f>
        <v>#VALUE!</v>
      </c>
      <c r="V203" s="5" t="e">
        <f>Rebounds[[#This Row],[5+]]-Rebounds[[#This Row],[6+]]</f>
        <v>#VALUE!</v>
      </c>
      <c r="W203" s="5" t="e">
        <f>Rebounds[[#This Row],[6+]]-Rebounds[[#This Row],[7+]]</f>
        <v>#VALUE!</v>
      </c>
      <c r="X203" s="5" t="e">
        <f>Rebounds[[#This Row],[7+]]-Rebounds[[#This Row],[8+]]</f>
        <v>#VALUE!</v>
      </c>
      <c r="Y203" s="5" t="e">
        <f>Rebounds[[#This Row],[8+]]-Rebounds[[#This Row],[9+]]</f>
        <v>#VALUE!</v>
      </c>
      <c r="Z203" s="5" t="e">
        <f>Rebounds[[#This Row],[9+]]-Rebounds[[#This Row],[10+]]</f>
        <v>#VALUE!</v>
      </c>
      <c r="AA203" s="5" t="e">
        <f>Rebounds[[#This Row],[10+]]-Rebounds[[#This Row],[11+]]</f>
        <v>#VALUE!</v>
      </c>
      <c r="AB203" s="5" t="e">
        <f>Rebounds[[#This Row],[11+]]-Rebounds[[#This Row],[12+]]</f>
        <v>#VALUE!</v>
      </c>
      <c r="AC203" s="5" t="e">
        <f>Rebounds[[#This Row],[12+]]-Rebounds[[#This Row],[13+]]</f>
        <v>#VALUE!</v>
      </c>
      <c r="AD203" s="5" t="e">
        <f>Rebounds[[#This Row],[13+]]-Rebounds[[#This Row],[14+]]</f>
        <v>#VALUE!</v>
      </c>
    </row>
    <row r="204" spans="1:30" x14ac:dyDescent="0.25">
      <c r="T204" s="5" t="e">
        <f>Rebounds[[#This Row],[3+]]-Rebounds[[#This Row],[4+]]</f>
        <v>#VALUE!</v>
      </c>
      <c r="U204" s="5" t="e">
        <f>Rebounds[[#This Row],[4+]]-Rebounds[[#This Row],[5+]]</f>
        <v>#VALUE!</v>
      </c>
      <c r="V204" s="5" t="e">
        <f>Rebounds[[#This Row],[5+]]-Rebounds[[#This Row],[6+]]</f>
        <v>#VALUE!</v>
      </c>
      <c r="W204" s="5" t="e">
        <f>Rebounds[[#This Row],[6+]]-Rebounds[[#This Row],[7+]]</f>
        <v>#VALUE!</v>
      </c>
      <c r="X204" s="5" t="e">
        <f>Rebounds[[#This Row],[7+]]-Rebounds[[#This Row],[8+]]</f>
        <v>#VALUE!</v>
      </c>
      <c r="Y204" s="5" t="e">
        <f>Rebounds[[#This Row],[8+]]-Rebounds[[#This Row],[9+]]</f>
        <v>#VALUE!</v>
      </c>
      <c r="Z204" s="5" t="e">
        <f>Rebounds[[#This Row],[9+]]-Rebounds[[#This Row],[10+]]</f>
        <v>#VALUE!</v>
      </c>
      <c r="AA204" s="5" t="e">
        <f>Rebounds[[#This Row],[10+]]-Rebounds[[#This Row],[11+]]</f>
        <v>#VALUE!</v>
      </c>
      <c r="AB204" s="5" t="e">
        <f>Rebounds[[#This Row],[11+]]-Rebounds[[#This Row],[12+]]</f>
        <v>#VALUE!</v>
      </c>
      <c r="AC204" s="5" t="e">
        <f>Rebounds[[#This Row],[12+]]-Rebounds[[#This Row],[13+]]</f>
        <v>#VALUE!</v>
      </c>
      <c r="AD204" s="5" t="e">
        <f>Rebounds[[#This Row],[13+]]-Rebounds[[#This Row],[14+]]</f>
        <v>#VALUE!</v>
      </c>
    </row>
    <row r="205" spans="1:30" x14ac:dyDescent="0.25">
      <c r="T205" s="5" t="e">
        <f>Rebounds[[#This Row],[3+]]-Rebounds[[#This Row],[4+]]</f>
        <v>#VALUE!</v>
      </c>
      <c r="U205" s="5" t="e">
        <f>Rebounds[[#This Row],[4+]]-Rebounds[[#This Row],[5+]]</f>
        <v>#VALUE!</v>
      </c>
      <c r="V205" s="5" t="e">
        <f>Rebounds[[#This Row],[5+]]-Rebounds[[#This Row],[6+]]</f>
        <v>#VALUE!</v>
      </c>
      <c r="W205" s="5" t="e">
        <f>Rebounds[[#This Row],[6+]]-Rebounds[[#This Row],[7+]]</f>
        <v>#VALUE!</v>
      </c>
      <c r="X205" s="5" t="e">
        <f>Rebounds[[#This Row],[7+]]-Rebounds[[#This Row],[8+]]</f>
        <v>#VALUE!</v>
      </c>
      <c r="Y205" s="5" t="e">
        <f>Rebounds[[#This Row],[8+]]-Rebounds[[#This Row],[9+]]</f>
        <v>#VALUE!</v>
      </c>
      <c r="Z205" s="5" t="e">
        <f>Rebounds[[#This Row],[9+]]-Rebounds[[#This Row],[10+]]</f>
        <v>#VALUE!</v>
      </c>
      <c r="AA205" s="5" t="e">
        <f>Rebounds[[#This Row],[10+]]-Rebounds[[#This Row],[11+]]</f>
        <v>#VALUE!</v>
      </c>
      <c r="AB205" s="5" t="e">
        <f>Rebounds[[#This Row],[11+]]-Rebounds[[#This Row],[12+]]</f>
        <v>#VALUE!</v>
      </c>
      <c r="AC205" s="5" t="e">
        <f>Rebounds[[#This Row],[12+]]-Rebounds[[#This Row],[13+]]</f>
        <v>#VALUE!</v>
      </c>
      <c r="AD205" s="5" t="e">
        <f>Rebounds[[#This Row],[13+]]-Rebounds[[#This Row],[14+]]</f>
        <v>#VALUE!</v>
      </c>
    </row>
    <row r="206" spans="1:30" x14ac:dyDescent="0.25">
      <c r="T206" s="5" t="e">
        <f>Rebounds[[#This Row],[3+]]-Rebounds[[#This Row],[4+]]</f>
        <v>#VALUE!</v>
      </c>
      <c r="U206" s="5" t="e">
        <f>Rebounds[[#This Row],[4+]]-Rebounds[[#This Row],[5+]]</f>
        <v>#VALUE!</v>
      </c>
      <c r="V206" s="5" t="e">
        <f>Rebounds[[#This Row],[5+]]-Rebounds[[#This Row],[6+]]</f>
        <v>#VALUE!</v>
      </c>
      <c r="W206" s="5" t="e">
        <f>Rebounds[[#This Row],[6+]]-Rebounds[[#This Row],[7+]]</f>
        <v>#VALUE!</v>
      </c>
      <c r="X206" s="5" t="e">
        <f>Rebounds[[#This Row],[7+]]-Rebounds[[#This Row],[8+]]</f>
        <v>#VALUE!</v>
      </c>
      <c r="Y206" s="5" t="e">
        <f>Rebounds[[#This Row],[8+]]-Rebounds[[#This Row],[9+]]</f>
        <v>#VALUE!</v>
      </c>
      <c r="Z206" s="5" t="e">
        <f>Rebounds[[#This Row],[9+]]-Rebounds[[#This Row],[10+]]</f>
        <v>#VALUE!</v>
      </c>
      <c r="AA206" s="5" t="e">
        <f>Rebounds[[#This Row],[10+]]-Rebounds[[#This Row],[11+]]</f>
        <v>#VALUE!</v>
      </c>
      <c r="AB206" s="5" t="e">
        <f>Rebounds[[#This Row],[11+]]-Rebounds[[#This Row],[12+]]</f>
        <v>#VALUE!</v>
      </c>
      <c r="AC206" s="5" t="e">
        <f>Rebounds[[#This Row],[12+]]-Rebounds[[#This Row],[13+]]</f>
        <v>#VALUE!</v>
      </c>
      <c r="AD206" s="5" t="e">
        <f>Rebounds[[#This Row],[13+]]-Rebounds[[#This Row],[14+]]</f>
        <v>#VALUE!</v>
      </c>
    </row>
    <row r="207" spans="1:30" x14ac:dyDescent="0.25">
      <c r="T207" s="5" t="e">
        <f>Rebounds[[#This Row],[3+]]-Rebounds[[#This Row],[4+]]</f>
        <v>#VALUE!</v>
      </c>
      <c r="U207" s="5" t="e">
        <f>Rebounds[[#This Row],[4+]]-Rebounds[[#This Row],[5+]]</f>
        <v>#VALUE!</v>
      </c>
      <c r="V207" s="5" t="e">
        <f>Rebounds[[#This Row],[5+]]-Rebounds[[#This Row],[6+]]</f>
        <v>#VALUE!</v>
      </c>
      <c r="W207" s="5" t="e">
        <f>Rebounds[[#This Row],[6+]]-Rebounds[[#This Row],[7+]]</f>
        <v>#VALUE!</v>
      </c>
      <c r="X207" s="5" t="e">
        <f>Rebounds[[#This Row],[7+]]-Rebounds[[#This Row],[8+]]</f>
        <v>#VALUE!</v>
      </c>
      <c r="Y207" s="5" t="e">
        <f>Rebounds[[#This Row],[8+]]-Rebounds[[#This Row],[9+]]</f>
        <v>#VALUE!</v>
      </c>
      <c r="Z207" s="5" t="e">
        <f>Rebounds[[#This Row],[9+]]-Rebounds[[#This Row],[10+]]</f>
        <v>#VALUE!</v>
      </c>
      <c r="AA207" s="5" t="e">
        <f>Rebounds[[#This Row],[10+]]-Rebounds[[#This Row],[11+]]</f>
        <v>#VALUE!</v>
      </c>
      <c r="AB207" s="5" t="e">
        <f>Rebounds[[#This Row],[11+]]-Rebounds[[#This Row],[12+]]</f>
        <v>#VALUE!</v>
      </c>
      <c r="AC207" s="5" t="e">
        <f>Rebounds[[#This Row],[12+]]-Rebounds[[#This Row],[13+]]</f>
        <v>#VALUE!</v>
      </c>
      <c r="AD207" s="5" t="e">
        <f>Rebounds[[#This Row],[13+]]-Rebounds[[#This Row],[14+]]</f>
        <v>#VALUE!</v>
      </c>
    </row>
    <row r="208" spans="1:30" x14ac:dyDescent="0.25">
      <c r="T208" s="5" t="e">
        <f>Rebounds[[#This Row],[3+]]-Rebounds[[#This Row],[4+]]</f>
        <v>#VALUE!</v>
      </c>
      <c r="U208" s="5" t="e">
        <f>Rebounds[[#This Row],[4+]]-Rebounds[[#This Row],[5+]]</f>
        <v>#VALUE!</v>
      </c>
      <c r="V208" s="5" t="e">
        <f>Rebounds[[#This Row],[5+]]-Rebounds[[#This Row],[6+]]</f>
        <v>#VALUE!</v>
      </c>
      <c r="W208" s="5" t="e">
        <f>Rebounds[[#This Row],[6+]]-Rebounds[[#This Row],[7+]]</f>
        <v>#VALUE!</v>
      </c>
      <c r="X208" s="5" t="e">
        <f>Rebounds[[#This Row],[7+]]-Rebounds[[#This Row],[8+]]</f>
        <v>#VALUE!</v>
      </c>
      <c r="Y208" s="5" t="e">
        <f>Rebounds[[#This Row],[8+]]-Rebounds[[#This Row],[9+]]</f>
        <v>#VALUE!</v>
      </c>
      <c r="Z208" s="5" t="e">
        <f>Rebounds[[#This Row],[9+]]-Rebounds[[#This Row],[10+]]</f>
        <v>#VALUE!</v>
      </c>
      <c r="AA208" s="5" t="e">
        <f>Rebounds[[#This Row],[10+]]-Rebounds[[#This Row],[11+]]</f>
        <v>#VALUE!</v>
      </c>
      <c r="AB208" s="5" t="e">
        <f>Rebounds[[#This Row],[11+]]-Rebounds[[#This Row],[12+]]</f>
        <v>#VALUE!</v>
      </c>
      <c r="AC208" s="5" t="e">
        <f>Rebounds[[#This Row],[12+]]-Rebounds[[#This Row],[13+]]</f>
        <v>#VALUE!</v>
      </c>
      <c r="AD208" s="5" t="e">
        <f>Rebounds[[#This Row],[13+]]-Rebounds[[#This Row],[14+]]</f>
        <v>#VALUE!</v>
      </c>
    </row>
    <row r="209" spans="20:30" x14ac:dyDescent="0.25">
      <c r="T209" s="5" t="e">
        <f>Rebounds[[#This Row],[3+]]-Rebounds[[#This Row],[4+]]</f>
        <v>#VALUE!</v>
      </c>
      <c r="U209" s="5" t="e">
        <f>Rebounds[[#This Row],[4+]]-Rebounds[[#This Row],[5+]]</f>
        <v>#VALUE!</v>
      </c>
      <c r="V209" s="5" t="e">
        <f>Rebounds[[#This Row],[5+]]-Rebounds[[#This Row],[6+]]</f>
        <v>#VALUE!</v>
      </c>
      <c r="W209" s="5" t="e">
        <f>Rebounds[[#This Row],[6+]]-Rebounds[[#This Row],[7+]]</f>
        <v>#VALUE!</v>
      </c>
      <c r="X209" s="5" t="e">
        <f>Rebounds[[#This Row],[7+]]-Rebounds[[#This Row],[8+]]</f>
        <v>#VALUE!</v>
      </c>
      <c r="Y209" s="5" t="e">
        <f>Rebounds[[#This Row],[8+]]-Rebounds[[#This Row],[9+]]</f>
        <v>#VALUE!</v>
      </c>
      <c r="Z209" s="5" t="e">
        <f>Rebounds[[#This Row],[9+]]-Rebounds[[#This Row],[10+]]</f>
        <v>#VALUE!</v>
      </c>
      <c r="AA209" s="5" t="e">
        <f>Rebounds[[#This Row],[10+]]-Rebounds[[#This Row],[11+]]</f>
        <v>#VALUE!</v>
      </c>
      <c r="AB209" s="5" t="e">
        <f>Rebounds[[#This Row],[11+]]-Rebounds[[#This Row],[12+]]</f>
        <v>#VALUE!</v>
      </c>
      <c r="AC209" s="5" t="e">
        <f>Rebounds[[#This Row],[12+]]-Rebounds[[#This Row],[13+]]</f>
        <v>#VALUE!</v>
      </c>
      <c r="AD209" s="5" t="e">
        <f>Rebounds[[#This Row],[13+]]-Rebounds[[#This Row],[14+]]</f>
        <v>#VALUE!</v>
      </c>
    </row>
    <row r="210" spans="20:30" x14ac:dyDescent="0.25">
      <c r="T210" s="5" t="e">
        <f>Rebounds[[#This Row],[3+]]-Rebounds[[#This Row],[4+]]</f>
        <v>#VALUE!</v>
      </c>
      <c r="U210" s="5" t="e">
        <f>Rebounds[[#This Row],[4+]]-Rebounds[[#This Row],[5+]]</f>
        <v>#VALUE!</v>
      </c>
      <c r="V210" s="5" t="e">
        <f>Rebounds[[#This Row],[5+]]-Rebounds[[#This Row],[6+]]</f>
        <v>#VALUE!</v>
      </c>
      <c r="W210" s="5" t="e">
        <f>Rebounds[[#This Row],[6+]]-Rebounds[[#This Row],[7+]]</f>
        <v>#VALUE!</v>
      </c>
      <c r="X210" s="5" t="e">
        <f>Rebounds[[#This Row],[7+]]-Rebounds[[#This Row],[8+]]</f>
        <v>#VALUE!</v>
      </c>
      <c r="Y210" s="5" t="e">
        <f>Rebounds[[#This Row],[8+]]-Rebounds[[#This Row],[9+]]</f>
        <v>#VALUE!</v>
      </c>
      <c r="Z210" s="5" t="e">
        <f>Rebounds[[#This Row],[9+]]-Rebounds[[#This Row],[10+]]</f>
        <v>#VALUE!</v>
      </c>
      <c r="AA210" s="5" t="e">
        <f>Rebounds[[#This Row],[10+]]-Rebounds[[#This Row],[11+]]</f>
        <v>#VALUE!</v>
      </c>
      <c r="AB210" s="5" t="e">
        <f>Rebounds[[#This Row],[11+]]-Rebounds[[#This Row],[12+]]</f>
        <v>#VALUE!</v>
      </c>
      <c r="AC210" s="5" t="e">
        <f>Rebounds[[#This Row],[12+]]-Rebounds[[#This Row],[13+]]</f>
        <v>#VALUE!</v>
      </c>
      <c r="AD210" s="5" t="e">
        <f>Rebounds[[#This Row],[13+]]-Rebounds[[#This Row],[14+]]</f>
        <v>#VALUE!</v>
      </c>
    </row>
    <row r="211" spans="20:30" x14ac:dyDescent="0.25">
      <c r="T211" s="5" t="e">
        <f>Rebounds[[#This Row],[3+]]-Rebounds[[#This Row],[4+]]</f>
        <v>#VALUE!</v>
      </c>
      <c r="U211" s="5" t="e">
        <f>Rebounds[[#This Row],[4+]]-Rebounds[[#This Row],[5+]]</f>
        <v>#VALUE!</v>
      </c>
      <c r="V211" s="5" t="e">
        <f>Rebounds[[#This Row],[5+]]-Rebounds[[#This Row],[6+]]</f>
        <v>#VALUE!</v>
      </c>
      <c r="W211" s="5" t="e">
        <f>Rebounds[[#This Row],[6+]]-Rebounds[[#This Row],[7+]]</f>
        <v>#VALUE!</v>
      </c>
      <c r="X211" s="5" t="e">
        <f>Rebounds[[#This Row],[7+]]-Rebounds[[#This Row],[8+]]</f>
        <v>#VALUE!</v>
      </c>
      <c r="Y211" s="5" t="e">
        <f>Rebounds[[#This Row],[8+]]-Rebounds[[#This Row],[9+]]</f>
        <v>#VALUE!</v>
      </c>
      <c r="Z211" s="5" t="e">
        <f>Rebounds[[#This Row],[9+]]-Rebounds[[#This Row],[10+]]</f>
        <v>#VALUE!</v>
      </c>
      <c r="AA211" s="5" t="e">
        <f>Rebounds[[#This Row],[10+]]-Rebounds[[#This Row],[11+]]</f>
        <v>#VALUE!</v>
      </c>
      <c r="AB211" s="5" t="e">
        <f>Rebounds[[#This Row],[11+]]-Rebounds[[#This Row],[12+]]</f>
        <v>#VALUE!</v>
      </c>
      <c r="AC211" s="5" t="e">
        <f>Rebounds[[#This Row],[12+]]-Rebounds[[#This Row],[13+]]</f>
        <v>#VALUE!</v>
      </c>
      <c r="AD211" s="5" t="e">
        <f>Rebounds[[#This Row],[13+]]-Rebounds[[#This Row],[14+]]</f>
        <v>#VALUE!</v>
      </c>
    </row>
    <row r="212" spans="20:30" x14ac:dyDescent="0.25">
      <c r="T212" s="5" t="e">
        <f>Rebounds[[#This Row],[3+]]-Rebounds[[#This Row],[4+]]</f>
        <v>#VALUE!</v>
      </c>
      <c r="U212" s="5" t="e">
        <f>Rebounds[[#This Row],[4+]]-Rebounds[[#This Row],[5+]]</f>
        <v>#VALUE!</v>
      </c>
      <c r="V212" s="5" t="e">
        <f>Rebounds[[#This Row],[5+]]-Rebounds[[#This Row],[6+]]</f>
        <v>#VALUE!</v>
      </c>
      <c r="W212" s="5" t="e">
        <f>Rebounds[[#This Row],[6+]]-Rebounds[[#This Row],[7+]]</f>
        <v>#VALUE!</v>
      </c>
      <c r="X212" s="5" t="e">
        <f>Rebounds[[#This Row],[7+]]-Rebounds[[#This Row],[8+]]</f>
        <v>#VALUE!</v>
      </c>
      <c r="Y212" s="5" t="e">
        <f>Rebounds[[#This Row],[8+]]-Rebounds[[#This Row],[9+]]</f>
        <v>#VALUE!</v>
      </c>
      <c r="Z212" s="5" t="e">
        <f>Rebounds[[#This Row],[9+]]-Rebounds[[#This Row],[10+]]</f>
        <v>#VALUE!</v>
      </c>
      <c r="AA212" s="5" t="e">
        <f>Rebounds[[#This Row],[10+]]-Rebounds[[#This Row],[11+]]</f>
        <v>#VALUE!</v>
      </c>
      <c r="AB212" s="5" t="e">
        <f>Rebounds[[#This Row],[11+]]-Rebounds[[#This Row],[12+]]</f>
        <v>#VALUE!</v>
      </c>
      <c r="AC212" s="5" t="e">
        <f>Rebounds[[#This Row],[12+]]-Rebounds[[#This Row],[13+]]</f>
        <v>#VALUE!</v>
      </c>
      <c r="AD212" s="5" t="e">
        <f>Rebounds[[#This Row],[13+]]-Rebounds[[#This Row],[14+]]</f>
        <v>#VALUE!</v>
      </c>
    </row>
    <row r="213" spans="20:30" x14ac:dyDescent="0.25">
      <c r="T213" s="5" t="e">
        <f>Rebounds[[#This Row],[3+]]-Rebounds[[#This Row],[4+]]</f>
        <v>#VALUE!</v>
      </c>
      <c r="U213" s="5" t="e">
        <f>Rebounds[[#This Row],[4+]]-Rebounds[[#This Row],[5+]]</f>
        <v>#VALUE!</v>
      </c>
      <c r="V213" s="5" t="e">
        <f>Rebounds[[#This Row],[5+]]-Rebounds[[#This Row],[6+]]</f>
        <v>#VALUE!</v>
      </c>
      <c r="W213" s="5" t="e">
        <f>Rebounds[[#This Row],[6+]]-Rebounds[[#This Row],[7+]]</f>
        <v>#VALUE!</v>
      </c>
      <c r="X213" s="5" t="e">
        <f>Rebounds[[#This Row],[7+]]-Rebounds[[#This Row],[8+]]</f>
        <v>#VALUE!</v>
      </c>
      <c r="Y213" s="5" t="e">
        <f>Rebounds[[#This Row],[8+]]-Rebounds[[#This Row],[9+]]</f>
        <v>#VALUE!</v>
      </c>
      <c r="Z213" s="5" t="e">
        <f>Rebounds[[#This Row],[9+]]-Rebounds[[#This Row],[10+]]</f>
        <v>#VALUE!</v>
      </c>
      <c r="AA213" s="5" t="e">
        <f>Rebounds[[#This Row],[10+]]-Rebounds[[#This Row],[11+]]</f>
        <v>#VALUE!</v>
      </c>
      <c r="AB213" s="5" t="e">
        <f>Rebounds[[#This Row],[11+]]-Rebounds[[#This Row],[12+]]</f>
        <v>#VALUE!</v>
      </c>
      <c r="AC213" s="5" t="e">
        <f>Rebounds[[#This Row],[12+]]-Rebounds[[#This Row],[13+]]</f>
        <v>#VALUE!</v>
      </c>
      <c r="AD213" s="5" t="e">
        <f>Rebounds[[#This Row],[13+]]-Rebounds[[#This Row],[14+]]</f>
        <v>#VALUE!</v>
      </c>
    </row>
    <row r="214" spans="20:30" x14ac:dyDescent="0.25">
      <c r="T214" s="5" t="e">
        <f>Rebounds[[#This Row],[3+]]-Rebounds[[#This Row],[4+]]</f>
        <v>#VALUE!</v>
      </c>
      <c r="U214" s="5" t="e">
        <f>Rebounds[[#This Row],[4+]]-Rebounds[[#This Row],[5+]]</f>
        <v>#VALUE!</v>
      </c>
      <c r="V214" s="5" t="e">
        <f>Rebounds[[#This Row],[5+]]-Rebounds[[#This Row],[6+]]</f>
        <v>#VALUE!</v>
      </c>
      <c r="W214" s="5" t="e">
        <f>Rebounds[[#This Row],[6+]]-Rebounds[[#This Row],[7+]]</f>
        <v>#VALUE!</v>
      </c>
      <c r="X214" s="5" t="e">
        <f>Rebounds[[#This Row],[7+]]-Rebounds[[#This Row],[8+]]</f>
        <v>#VALUE!</v>
      </c>
      <c r="Y214" s="5" t="e">
        <f>Rebounds[[#This Row],[8+]]-Rebounds[[#This Row],[9+]]</f>
        <v>#VALUE!</v>
      </c>
      <c r="Z214" s="5" t="e">
        <f>Rebounds[[#This Row],[9+]]-Rebounds[[#This Row],[10+]]</f>
        <v>#VALUE!</v>
      </c>
      <c r="AA214" s="5" t="e">
        <f>Rebounds[[#This Row],[10+]]-Rebounds[[#This Row],[11+]]</f>
        <v>#VALUE!</v>
      </c>
      <c r="AB214" s="5" t="e">
        <f>Rebounds[[#This Row],[11+]]-Rebounds[[#This Row],[12+]]</f>
        <v>#VALUE!</v>
      </c>
      <c r="AC214" s="5" t="e">
        <f>Rebounds[[#This Row],[12+]]-Rebounds[[#This Row],[13+]]</f>
        <v>#VALUE!</v>
      </c>
      <c r="AD214" s="5" t="e">
        <f>Rebounds[[#This Row],[13+]]-Rebounds[[#This Row],[14+]]</f>
        <v>#VALUE!</v>
      </c>
    </row>
    <row r="215" spans="20:30" x14ac:dyDescent="0.25">
      <c r="T215" s="5" t="e">
        <f>Rebounds[[#This Row],[3+]]-Rebounds[[#This Row],[4+]]</f>
        <v>#VALUE!</v>
      </c>
      <c r="U215" s="5" t="e">
        <f>Rebounds[[#This Row],[4+]]-Rebounds[[#This Row],[5+]]</f>
        <v>#VALUE!</v>
      </c>
      <c r="V215" s="5" t="e">
        <f>Rebounds[[#This Row],[5+]]-Rebounds[[#This Row],[6+]]</f>
        <v>#VALUE!</v>
      </c>
      <c r="W215" s="5" t="e">
        <f>Rebounds[[#This Row],[6+]]-Rebounds[[#This Row],[7+]]</f>
        <v>#VALUE!</v>
      </c>
      <c r="X215" s="5" t="e">
        <f>Rebounds[[#This Row],[7+]]-Rebounds[[#This Row],[8+]]</f>
        <v>#VALUE!</v>
      </c>
      <c r="Y215" s="5" t="e">
        <f>Rebounds[[#This Row],[8+]]-Rebounds[[#This Row],[9+]]</f>
        <v>#VALUE!</v>
      </c>
      <c r="Z215" s="5" t="e">
        <f>Rebounds[[#This Row],[9+]]-Rebounds[[#This Row],[10+]]</f>
        <v>#VALUE!</v>
      </c>
      <c r="AA215" s="5" t="e">
        <f>Rebounds[[#This Row],[10+]]-Rebounds[[#This Row],[11+]]</f>
        <v>#VALUE!</v>
      </c>
      <c r="AB215" s="5" t="e">
        <f>Rebounds[[#This Row],[11+]]-Rebounds[[#This Row],[12+]]</f>
        <v>#VALUE!</v>
      </c>
      <c r="AC215" s="5" t="e">
        <f>Rebounds[[#This Row],[12+]]-Rebounds[[#This Row],[13+]]</f>
        <v>#VALUE!</v>
      </c>
      <c r="AD215" s="5" t="e">
        <f>Rebounds[[#This Row],[13+]]-Rebounds[[#This Row],[14+]]</f>
        <v>#VALUE!</v>
      </c>
    </row>
    <row r="216" spans="20:30" x14ac:dyDescent="0.25">
      <c r="T216" s="5" t="e">
        <f>Rebounds[[#This Row],[3+]]-Rebounds[[#This Row],[4+]]</f>
        <v>#VALUE!</v>
      </c>
      <c r="U216" s="5" t="e">
        <f>Rebounds[[#This Row],[4+]]-Rebounds[[#This Row],[5+]]</f>
        <v>#VALUE!</v>
      </c>
      <c r="V216" s="5" t="e">
        <f>Rebounds[[#This Row],[5+]]-Rebounds[[#This Row],[6+]]</f>
        <v>#VALUE!</v>
      </c>
      <c r="W216" s="5" t="e">
        <f>Rebounds[[#This Row],[6+]]-Rebounds[[#This Row],[7+]]</f>
        <v>#VALUE!</v>
      </c>
      <c r="X216" s="5" t="e">
        <f>Rebounds[[#This Row],[7+]]-Rebounds[[#This Row],[8+]]</f>
        <v>#VALUE!</v>
      </c>
      <c r="Y216" s="5" t="e">
        <f>Rebounds[[#This Row],[8+]]-Rebounds[[#This Row],[9+]]</f>
        <v>#VALUE!</v>
      </c>
      <c r="Z216" s="5" t="e">
        <f>Rebounds[[#This Row],[9+]]-Rebounds[[#This Row],[10+]]</f>
        <v>#VALUE!</v>
      </c>
      <c r="AA216" s="5" t="e">
        <f>Rebounds[[#This Row],[10+]]-Rebounds[[#This Row],[11+]]</f>
        <v>#VALUE!</v>
      </c>
      <c r="AB216" s="5" t="e">
        <f>Rebounds[[#This Row],[11+]]-Rebounds[[#This Row],[12+]]</f>
        <v>#VALUE!</v>
      </c>
      <c r="AC216" s="5" t="e">
        <f>Rebounds[[#This Row],[12+]]-Rebounds[[#This Row],[13+]]</f>
        <v>#VALUE!</v>
      </c>
      <c r="AD216" s="5" t="e">
        <f>Rebounds[[#This Row],[13+]]-Rebounds[[#This Row],[14+]]</f>
        <v>#VALUE!</v>
      </c>
    </row>
    <row r="217" spans="20:30" x14ac:dyDescent="0.25">
      <c r="T217" s="5" t="e">
        <f>Rebounds[[#This Row],[3+]]-Rebounds[[#This Row],[4+]]</f>
        <v>#VALUE!</v>
      </c>
      <c r="U217" s="5" t="e">
        <f>Rebounds[[#This Row],[4+]]-Rebounds[[#This Row],[5+]]</f>
        <v>#VALUE!</v>
      </c>
      <c r="V217" s="5" t="e">
        <f>Rebounds[[#This Row],[5+]]-Rebounds[[#This Row],[6+]]</f>
        <v>#VALUE!</v>
      </c>
      <c r="W217" s="5" t="e">
        <f>Rebounds[[#This Row],[6+]]-Rebounds[[#This Row],[7+]]</f>
        <v>#VALUE!</v>
      </c>
      <c r="X217" s="5" t="e">
        <f>Rebounds[[#This Row],[7+]]-Rebounds[[#This Row],[8+]]</f>
        <v>#VALUE!</v>
      </c>
      <c r="Y217" s="5" t="e">
        <f>Rebounds[[#This Row],[8+]]-Rebounds[[#This Row],[9+]]</f>
        <v>#VALUE!</v>
      </c>
      <c r="Z217" s="5" t="e">
        <f>Rebounds[[#This Row],[9+]]-Rebounds[[#This Row],[10+]]</f>
        <v>#VALUE!</v>
      </c>
      <c r="AA217" s="5" t="e">
        <f>Rebounds[[#This Row],[10+]]-Rebounds[[#This Row],[11+]]</f>
        <v>#VALUE!</v>
      </c>
      <c r="AB217" s="5" t="e">
        <f>Rebounds[[#This Row],[11+]]-Rebounds[[#This Row],[12+]]</f>
        <v>#VALUE!</v>
      </c>
      <c r="AC217" s="5" t="e">
        <f>Rebounds[[#This Row],[12+]]-Rebounds[[#This Row],[13+]]</f>
        <v>#VALUE!</v>
      </c>
      <c r="AD217" s="5" t="e">
        <f>Rebounds[[#This Row],[13+]]-Rebounds[[#This Row],[14+]]</f>
        <v>#VALUE!</v>
      </c>
    </row>
    <row r="218" spans="20:30" x14ac:dyDescent="0.25">
      <c r="T218" s="5" t="e">
        <f>Rebounds[[#This Row],[3+]]-Rebounds[[#This Row],[4+]]</f>
        <v>#VALUE!</v>
      </c>
      <c r="U218" s="5" t="e">
        <f>Rebounds[[#This Row],[4+]]-Rebounds[[#This Row],[5+]]</f>
        <v>#VALUE!</v>
      </c>
      <c r="V218" s="5" t="e">
        <f>Rebounds[[#This Row],[5+]]-Rebounds[[#This Row],[6+]]</f>
        <v>#VALUE!</v>
      </c>
      <c r="W218" s="5" t="e">
        <f>Rebounds[[#This Row],[6+]]-Rebounds[[#This Row],[7+]]</f>
        <v>#VALUE!</v>
      </c>
      <c r="X218" s="5" t="e">
        <f>Rebounds[[#This Row],[7+]]-Rebounds[[#This Row],[8+]]</f>
        <v>#VALUE!</v>
      </c>
      <c r="Y218" s="5" t="e">
        <f>Rebounds[[#This Row],[8+]]-Rebounds[[#This Row],[9+]]</f>
        <v>#VALUE!</v>
      </c>
      <c r="Z218" s="5" t="e">
        <f>Rebounds[[#This Row],[9+]]-Rebounds[[#This Row],[10+]]</f>
        <v>#VALUE!</v>
      </c>
      <c r="AA218" s="5" t="e">
        <f>Rebounds[[#This Row],[10+]]-Rebounds[[#This Row],[11+]]</f>
        <v>#VALUE!</v>
      </c>
      <c r="AB218" s="5" t="e">
        <f>Rebounds[[#This Row],[11+]]-Rebounds[[#This Row],[12+]]</f>
        <v>#VALUE!</v>
      </c>
      <c r="AC218" s="5" t="e">
        <f>Rebounds[[#This Row],[12+]]-Rebounds[[#This Row],[13+]]</f>
        <v>#VALUE!</v>
      </c>
      <c r="AD218" s="5" t="e">
        <f>Rebounds[[#This Row],[13+]]-Rebounds[[#This Row],[14+]]</f>
        <v>#VALUE!</v>
      </c>
    </row>
    <row r="219" spans="20:30" x14ac:dyDescent="0.25">
      <c r="T219" s="5" t="e">
        <f>Rebounds[[#This Row],[3+]]-Rebounds[[#This Row],[4+]]</f>
        <v>#VALUE!</v>
      </c>
      <c r="U219" s="5" t="e">
        <f>Rebounds[[#This Row],[4+]]-Rebounds[[#This Row],[5+]]</f>
        <v>#VALUE!</v>
      </c>
      <c r="V219" s="5" t="e">
        <f>Rebounds[[#This Row],[5+]]-Rebounds[[#This Row],[6+]]</f>
        <v>#VALUE!</v>
      </c>
      <c r="W219" s="5" t="e">
        <f>Rebounds[[#This Row],[6+]]-Rebounds[[#This Row],[7+]]</f>
        <v>#VALUE!</v>
      </c>
      <c r="X219" s="5" t="e">
        <f>Rebounds[[#This Row],[7+]]-Rebounds[[#This Row],[8+]]</f>
        <v>#VALUE!</v>
      </c>
      <c r="Y219" s="5" t="e">
        <f>Rebounds[[#This Row],[8+]]-Rebounds[[#This Row],[9+]]</f>
        <v>#VALUE!</v>
      </c>
      <c r="Z219" s="5" t="e">
        <f>Rebounds[[#This Row],[9+]]-Rebounds[[#This Row],[10+]]</f>
        <v>#VALUE!</v>
      </c>
      <c r="AA219" s="5" t="e">
        <f>Rebounds[[#This Row],[10+]]-Rebounds[[#This Row],[11+]]</f>
        <v>#VALUE!</v>
      </c>
      <c r="AB219" s="5" t="e">
        <f>Rebounds[[#This Row],[11+]]-Rebounds[[#This Row],[12+]]</f>
        <v>#VALUE!</v>
      </c>
      <c r="AC219" s="5" t="e">
        <f>Rebounds[[#This Row],[12+]]-Rebounds[[#This Row],[13+]]</f>
        <v>#VALUE!</v>
      </c>
      <c r="AD219" s="5" t="e">
        <f>Rebounds[[#This Row],[13+]]-Rebounds[[#This Row],[14+]]</f>
        <v>#VALUE!</v>
      </c>
    </row>
    <row r="220" spans="20:30" x14ac:dyDescent="0.25">
      <c r="T220" s="5" t="e">
        <f>Rebounds[[#This Row],[3+]]-Rebounds[[#This Row],[4+]]</f>
        <v>#VALUE!</v>
      </c>
      <c r="U220" s="5" t="e">
        <f>Rebounds[[#This Row],[4+]]-Rebounds[[#This Row],[5+]]</f>
        <v>#VALUE!</v>
      </c>
      <c r="V220" s="5" t="e">
        <f>Rebounds[[#This Row],[5+]]-Rebounds[[#This Row],[6+]]</f>
        <v>#VALUE!</v>
      </c>
      <c r="W220" s="5" t="e">
        <f>Rebounds[[#This Row],[6+]]-Rebounds[[#This Row],[7+]]</f>
        <v>#VALUE!</v>
      </c>
      <c r="X220" s="5" t="e">
        <f>Rebounds[[#This Row],[7+]]-Rebounds[[#This Row],[8+]]</f>
        <v>#VALUE!</v>
      </c>
      <c r="Y220" s="5" t="e">
        <f>Rebounds[[#This Row],[8+]]-Rebounds[[#This Row],[9+]]</f>
        <v>#VALUE!</v>
      </c>
      <c r="Z220" s="5" t="e">
        <f>Rebounds[[#This Row],[9+]]-Rebounds[[#This Row],[10+]]</f>
        <v>#VALUE!</v>
      </c>
      <c r="AA220" s="5" t="e">
        <f>Rebounds[[#This Row],[10+]]-Rebounds[[#This Row],[11+]]</f>
        <v>#VALUE!</v>
      </c>
      <c r="AB220" s="5" t="e">
        <f>Rebounds[[#This Row],[11+]]-Rebounds[[#This Row],[12+]]</f>
        <v>#VALUE!</v>
      </c>
      <c r="AC220" s="5" t="e">
        <f>Rebounds[[#This Row],[12+]]-Rebounds[[#This Row],[13+]]</f>
        <v>#VALUE!</v>
      </c>
      <c r="AD220" s="5" t="e">
        <f>Rebounds[[#This Row],[13+]]-Rebounds[[#This Row],[14+]]</f>
        <v>#VALUE!</v>
      </c>
    </row>
    <row r="221" spans="20:30" x14ac:dyDescent="0.25">
      <c r="T221" s="5" t="e">
        <f>Rebounds[[#This Row],[3+]]-Rebounds[[#This Row],[4+]]</f>
        <v>#VALUE!</v>
      </c>
      <c r="U221" s="5" t="e">
        <f>Rebounds[[#This Row],[4+]]-Rebounds[[#This Row],[5+]]</f>
        <v>#VALUE!</v>
      </c>
      <c r="V221" s="5" t="e">
        <f>Rebounds[[#This Row],[5+]]-Rebounds[[#This Row],[6+]]</f>
        <v>#VALUE!</v>
      </c>
      <c r="W221" s="5" t="e">
        <f>Rebounds[[#This Row],[6+]]-Rebounds[[#This Row],[7+]]</f>
        <v>#VALUE!</v>
      </c>
      <c r="X221" s="5" t="e">
        <f>Rebounds[[#This Row],[7+]]-Rebounds[[#This Row],[8+]]</f>
        <v>#VALUE!</v>
      </c>
      <c r="Y221" s="5" t="e">
        <f>Rebounds[[#This Row],[8+]]-Rebounds[[#This Row],[9+]]</f>
        <v>#VALUE!</v>
      </c>
      <c r="Z221" s="5" t="e">
        <f>Rebounds[[#This Row],[9+]]-Rebounds[[#This Row],[10+]]</f>
        <v>#VALUE!</v>
      </c>
      <c r="AA221" s="5" t="e">
        <f>Rebounds[[#This Row],[10+]]-Rebounds[[#This Row],[11+]]</f>
        <v>#VALUE!</v>
      </c>
      <c r="AB221" s="5" t="e">
        <f>Rebounds[[#This Row],[11+]]-Rebounds[[#This Row],[12+]]</f>
        <v>#VALUE!</v>
      </c>
      <c r="AC221" s="5" t="e">
        <f>Rebounds[[#This Row],[12+]]-Rebounds[[#This Row],[13+]]</f>
        <v>#VALUE!</v>
      </c>
      <c r="AD221" s="5" t="e">
        <f>Rebounds[[#This Row],[13+]]-Rebounds[[#This Row],[14+]]</f>
        <v>#VALUE!</v>
      </c>
    </row>
    <row r="222" spans="20:30" x14ac:dyDescent="0.25">
      <c r="T222" s="5" t="e">
        <f>Rebounds[[#This Row],[3+]]-Rebounds[[#This Row],[4+]]</f>
        <v>#VALUE!</v>
      </c>
      <c r="U222" s="5" t="e">
        <f>Rebounds[[#This Row],[4+]]-Rebounds[[#This Row],[5+]]</f>
        <v>#VALUE!</v>
      </c>
      <c r="V222" s="5" t="e">
        <f>Rebounds[[#This Row],[5+]]-Rebounds[[#This Row],[6+]]</f>
        <v>#VALUE!</v>
      </c>
      <c r="W222" s="5" t="e">
        <f>Rebounds[[#This Row],[6+]]-Rebounds[[#This Row],[7+]]</f>
        <v>#VALUE!</v>
      </c>
      <c r="X222" s="5" t="e">
        <f>Rebounds[[#This Row],[7+]]-Rebounds[[#This Row],[8+]]</f>
        <v>#VALUE!</v>
      </c>
      <c r="Y222" s="5" t="e">
        <f>Rebounds[[#This Row],[8+]]-Rebounds[[#This Row],[9+]]</f>
        <v>#VALUE!</v>
      </c>
      <c r="Z222" s="5" t="e">
        <f>Rebounds[[#This Row],[9+]]-Rebounds[[#This Row],[10+]]</f>
        <v>#VALUE!</v>
      </c>
      <c r="AA222" s="5" t="e">
        <f>Rebounds[[#This Row],[10+]]-Rebounds[[#This Row],[11+]]</f>
        <v>#VALUE!</v>
      </c>
      <c r="AB222" s="5" t="e">
        <f>Rebounds[[#This Row],[11+]]-Rebounds[[#This Row],[12+]]</f>
        <v>#VALUE!</v>
      </c>
      <c r="AC222" s="5" t="e">
        <f>Rebounds[[#This Row],[12+]]-Rebounds[[#This Row],[13+]]</f>
        <v>#VALUE!</v>
      </c>
      <c r="AD222" s="5" t="e">
        <f>Rebounds[[#This Row],[13+]]-Rebounds[[#This Row],[14+]]</f>
        <v>#VALUE!</v>
      </c>
    </row>
    <row r="223" spans="20:30" x14ac:dyDescent="0.25">
      <c r="T223" s="5" t="e">
        <f>Rebounds[[#This Row],[3+]]-Rebounds[[#This Row],[4+]]</f>
        <v>#VALUE!</v>
      </c>
      <c r="U223" s="5" t="e">
        <f>Rebounds[[#This Row],[4+]]-Rebounds[[#This Row],[5+]]</f>
        <v>#VALUE!</v>
      </c>
      <c r="V223" s="5" t="e">
        <f>Rebounds[[#This Row],[5+]]-Rebounds[[#This Row],[6+]]</f>
        <v>#VALUE!</v>
      </c>
      <c r="W223" s="5" t="e">
        <f>Rebounds[[#This Row],[6+]]-Rebounds[[#This Row],[7+]]</f>
        <v>#VALUE!</v>
      </c>
      <c r="X223" s="5" t="e">
        <f>Rebounds[[#This Row],[7+]]-Rebounds[[#This Row],[8+]]</f>
        <v>#VALUE!</v>
      </c>
      <c r="Y223" s="5" t="e">
        <f>Rebounds[[#This Row],[8+]]-Rebounds[[#This Row],[9+]]</f>
        <v>#VALUE!</v>
      </c>
      <c r="Z223" s="5" t="e">
        <f>Rebounds[[#This Row],[9+]]-Rebounds[[#This Row],[10+]]</f>
        <v>#VALUE!</v>
      </c>
      <c r="AA223" s="5" t="e">
        <f>Rebounds[[#This Row],[10+]]-Rebounds[[#This Row],[11+]]</f>
        <v>#VALUE!</v>
      </c>
      <c r="AB223" s="5" t="e">
        <f>Rebounds[[#This Row],[11+]]-Rebounds[[#This Row],[12+]]</f>
        <v>#VALUE!</v>
      </c>
      <c r="AC223" s="5" t="e">
        <f>Rebounds[[#This Row],[12+]]-Rebounds[[#This Row],[13+]]</f>
        <v>#VALUE!</v>
      </c>
      <c r="AD223" s="5" t="e">
        <f>Rebounds[[#This Row],[13+]]-Rebounds[[#This Row],[14+]]</f>
        <v>#VALUE!</v>
      </c>
    </row>
    <row r="224" spans="20:30" x14ac:dyDescent="0.25">
      <c r="T224" s="5" t="e">
        <f>Rebounds[[#This Row],[3+]]-Rebounds[[#This Row],[4+]]</f>
        <v>#VALUE!</v>
      </c>
      <c r="U224" s="5" t="e">
        <f>Rebounds[[#This Row],[4+]]-Rebounds[[#This Row],[5+]]</f>
        <v>#VALUE!</v>
      </c>
      <c r="V224" s="5" t="e">
        <f>Rebounds[[#This Row],[5+]]-Rebounds[[#This Row],[6+]]</f>
        <v>#VALUE!</v>
      </c>
      <c r="W224" s="5" t="e">
        <f>Rebounds[[#This Row],[6+]]-Rebounds[[#This Row],[7+]]</f>
        <v>#VALUE!</v>
      </c>
      <c r="X224" s="5" t="e">
        <f>Rebounds[[#This Row],[7+]]-Rebounds[[#This Row],[8+]]</f>
        <v>#VALUE!</v>
      </c>
      <c r="Y224" s="5" t="e">
        <f>Rebounds[[#This Row],[8+]]-Rebounds[[#This Row],[9+]]</f>
        <v>#VALUE!</v>
      </c>
      <c r="Z224" s="5" t="e">
        <f>Rebounds[[#This Row],[9+]]-Rebounds[[#This Row],[10+]]</f>
        <v>#VALUE!</v>
      </c>
      <c r="AA224" s="5" t="e">
        <f>Rebounds[[#This Row],[10+]]-Rebounds[[#This Row],[11+]]</f>
        <v>#VALUE!</v>
      </c>
      <c r="AB224" s="5" t="e">
        <f>Rebounds[[#This Row],[11+]]-Rebounds[[#This Row],[12+]]</f>
        <v>#VALUE!</v>
      </c>
      <c r="AC224" s="5" t="e">
        <f>Rebounds[[#This Row],[12+]]-Rebounds[[#This Row],[13+]]</f>
        <v>#VALUE!</v>
      </c>
      <c r="AD224" s="5" t="e">
        <f>Rebounds[[#This Row],[13+]]-Rebounds[[#This Row],[14+]]</f>
        <v>#VALUE!</v>
      </c>
    </row>
    <row r="225" spans="20:30" x14ac:dyDescent="0.25">
      <c r="T225" s="5" t="e">
        <f>Rebounds[[#This Row],[3+]]-Rebounds[[#This Row],[4+]]</f>
        <v>#VALUE!</v>
      </c>
      <c r="U225" s="5" t="e">
        <f>Rebounds[[#This Row],[4+]]-Rebounds[[#This Row],[5+]]</f>
        <v>#VALUE!</v>
      </c>
      <c r="V225" s="5" t="e">
        <f>Rebounds[[#This Row],[5+]]-Rebounds[[#This Row],[6+]]</f>
        <v>#VALUE!</v>
      </c>
      <c r="W225" s="5" t="e">
        <f>Rebounds[[#This Row],[6+]]-Rebounds[[#This Row],[7+]]</f>
        <v>#VALUE!</v>
      </c>
      <c r="X225" s="5" t="e">
        <f>Rebounds[[#This Row],[7+]]-Rebounds[[#This Row],[8+]]</f>
        <v>#VALUE!</v>
      </c>
      <c r="Y225" s="5" t="e">
        <f>Rebounds[[#This Row],[8+]]-Rebounds[[#This Row],[9+]]</f>
        <v>#VALUE!</v>
      </c>
      <c r="Z225" s="5" t="e">
        <f>Rebounds[[#This Row],[9+]]-Rebounds[[#This Row],[10+]]</f>
        <v>#VALUE!</v>
      </c>
      <c r="AA225" s="5" t="e">
        <f>Rebounds[[#This Row],[10+]]-Rebounds[[#This Row],[11+]]</f>
        <v>#VALUE!</v>
      </c>
      <c r="AB225" s="5" t="e">
        <f>Rebounds[[#This Row],[11+]]-Rebounds[[#This Row],[12+]]</f>
        <v>#VALUE!</v>
      </c>
      <c r="AC225" s="5" t="e">
        <f>Rebounds[[#This Row],[12+]]-Rebounds[[#This Row],[13+]]</f>
        <v>#VALUE!</v>
      </c>
      <c r="AD225" s="5" t="e">
        <f>Rebounds[[#This Row],[13+]]-Rebounds[[#This Row],[14+]]</f>
        <v>#VALUE!</v>
      </c>
    </row>
    <row r="226" spans="20:30" x14ac:dyDescent="0.25">
      <c r="T226" s="5" t="e">
        <f>Rebounds[[#This Row],[3+]]-Rebounds[[#This Row],[4+]]</f>
        <v>#VALUE!</v>
      </c>
      <c r="U226" s="5" t="e">
        <f>Rebounds[[#This Row],[4+]]-Rebounds[[#This Row],[5+]]</f>
        <v>#VALUE!</v>
      </c>
      <c r="V226" s="5" t="e">
        <f>Rebounds[[#This Row],[5+]]-Rebounds[[#This Row],[6+]]</f>
        <v>#VALUE!</v>
      </c>
      <c r="W226" s="5" t="e">
        <f>Rebounds[[#This Row],[6+]]-Rebounds[[#This Row],[7+]]</f>
        <v>#VALUE!</v>
      </c>
      <c r="X226" s="5" t="e">
        <f>Rebounds[[#This Row],[7+]]-Rebounds[[#This Row],[8+]]</f>
        <v>#VALUE!</v>
      </c>
      <c r="Y226" s="5" t="e">
        <f>Rebounds[[#This Row],[8+]]-Rebounds[[#This Row],[9+]]</f>
        <v>#VALUE!</v>
      </c>
      <c r="Z226" s="5" t="e">
        <f>Rebounds[[#This Row],[9+]]-Rebounds[[#This Row],[10+]]</f>
        <v>#VALUE!</v>
      </c>
      <c r="AA226" s="5" t="e">
        <f>Rebounds[[#This Row],[10+]]-Rebounds[[#This Row],[11+]]</f>
        <v>#VALUE!</v>
      </c>
      <c r="AB226" s="5" t="e">
        <f>Rebounds[[#This Row],[11+]]-Rebounds[[#This Row],[12+]]</f>
        <v>#VALUE!</v>
      </c>
      <c r="AC226" s="5" t="e">
        <f>Rebounds[[#This Row],[12+]]-Rebounds[[#This Row],[13+]]</f>
        <v>#VALUE!</v>
      </c>
      <c r="AD226" s="5" t="e">
        <f>Rebounds[[#This Row],[13+]]-Rebounds[[#This Row],[14+]]</f>
        <v>#VALUE!</v>
      </c>
    </row>
    <row r="227" spans="20:30" x14ac:dyDescent="0.25">
      <c r="T227" s="5" t="e">
        <f>Rebounds[[#This Row],[3+]]-Rebounds[[#This Row],[4+]]</f>
        <v>#VALUE!</v>
      </c>
      <c r="U227" s="5" t="e">
        <f>Rebounds[[#This Row],[4+]]-Rebounds[[#This Row],[5+]]</f>
        <v>#VALUE!</v>
      </c>
      <c r="V227" s="5" t="e">
        <f>Rebounds[[#This Row],[5+]]-Rebounds[[#This Row],[6+]]</f>
        <v>#VALUE!</v>
      </c>
      <c r="W227" s="5" t="e">
        <f>Rebounds[[#This Row],[6+]]-Rebounds[[#This Row],[7+]]</f>
        <v>#VALUE!</v>
      </c>
      <c r="X227" s="5" t="e">
        <f>Rebounds[[#This Row],[7+]]-Rebounds[[#This Row],[8+]]</f>
        <v>#VALUE!</v>
      </c>
      <c r="Y227" s="5" t="e">
        <f>Rebounds[[#This Row],[8+]]-Rebounds[[#This Row],[9+]]</f>
        <v>#VALUE!</v>
      </c>
      <c r="Z227" s="5" t="e">
        <f>Rebounds[[#This Row],[9+]]-Rebounds[[#This Row],[10+]]</f>
        <v>#VALUE!</v>
      </c>
      <c r="AA227" s="5" t="e">
        <f>Rebounds[[#This Row],[10+]]-Rebounds[[#This Row],[11+]]</f>
        <v>#VALUE!</v>
      </c>
      <c r="AB227" s="5" t="e">
        <f>Rebounds[[#This Row],[11+]]-Rebounds[[#This Row],[12+]]</f>
        <v>#VALUE!</v>
      </c>
      <c r="AC227" s="5" t="e">
        <f>Rebounds[[#This Row],[12+]]-Rebounds[[#This Row],[13+]]</f>
        <v>#VALUE!</v>
      </c>
      <c r="AD227" s="5" t="e">
        <f>Rebounds[[#This Row],[13+]]-Rebounds[[#This Row],[14+]]</f>
        <v>#VALUE!</v>
      </c>
    </row>
    <row r="228" spans="20:30" x14ac:dyDescent="0.25">
      <c r="T228" s="5" t="e">
        <f>Rebounds[[#This Row],[3+]]-Rebounds[[#This Row],[4+]]</f>
        <v>#VALUE!</v>
      </c>
      <c r="U228" s="5" t="e">
        <f>Rebounds[[#This Row],[4+]]-Rebounds[[#This Row],[5+]]</f>
        <v>#VALUE!</v>
      </c>
      <c r="V228" s="5" t="e">
        <f>Rebounds[[#This Row],[5+]]-Rebounds[[#This Row],[6+]]</f>
        <v>#VALUE!</v>
      </c>
      <c r="W228" s="5" t="e">
        <f>Rebounds[[#This Row],[6+]]-Rebounds[[#This Row],[7+]]</f>
        <v>#VALUE!</v>
      </c>
      <c r="X228" s="5" t="e">
        <f>Rebounds[[#This Row],[7+]]-Rebounds[[#This Row],[8+]]</f>
        <v>#VALUE!</v>
      </c>
      <c r="Y228" s="5" t="e">
        <f>Rebounds[[#This Row],[8+]]-Rebounds[[#This Row],[9+]]</f>
        <v>#VALUE!</v>
      </c>
      <c r="Z228" s="5" t="e">
        <f>Rebounds[[#This Row],[9+]]-Rebounds[[#This Row],[10+]]</f>
        <v>#VALUE!</v>
      </c>
      <c r="AA228" s="5" t="e">
        <f>Rebounds[[#This Row],[10+]]-Rebounds[[#This Row],[11+]]</f>
        <v>#VALUE!</v>
      </c>
      <c r="AB228" s="5" t="e">
        <f>Rebounds[[#This Row],[11+]]-Rebounds[[#This Row],[12+]]</f>
        <v>#VALUE!</v>
      </c>
      <c r="AC228" s="5" t="e">
        <f>Rebounds[[#This Row],[12+]]-Rebounds[[#This Row],[13+]]</f>
        <v>#VALUE!</v>
      </c>
      <c r="AD228" s="5" t="e">
        <f>Rebounds[[#This Row],[13+]]-Rebounds[[#This Row],[14+]]</f>
        <v>#VALUE!</v>
      </c>
    </row>
    <row r="229" spans="20:30" x14ac:dyDescent="0.25">
      <c r="T229" s="5" t="e">
        <f>Rebounds[[#This Row],[3+]]-Rebounds[[#This Row],[4+]]</f>
        <v>#VALUE!</v>
      </c>
      <c r="U229" s="5" t="e">
        <f>Rebounds[[#This Row],[4+]]-Rebounds[[#This Row],[5+]]</f>
        <v>#VALUE!</v>
      </c>
      <c r="V229" s="5" t="e">
        <f>Rebounds[[#This Row],[5+]]-Rebounds[[#This Row],[6+]]</f>
        <v>#VALUE!</v>
      </c>
      <c r="W229" s="5" t="e">
        <f>Rebounds[[#This Row],[6+]]-Rebounds[[#This Row],[7+]]</f>
        <v>#VALUE!</v>
      </c>
      <c r="X229" s="5" t="e">
        <f>Rebounds[[#This Row],[7+]]-Rebounds[[#This Row],[8+]]</f>
        <v>#VALUE!</v>
      </c>
      <c r="Y229" s="5" t="e">
        <f>Rebounds[[#This Row],[8+]]-Rebounds[[#This Row],[9+]]</f>
        <v>#VALUE!</v>
      </c>
      <c r="Z229" s="5" t="e">
        <f>Rebounds[[#This Row],[9+]]-Rebounds[[#This Row],[10+]]</f>
        <v>#VALUE!</v>
      </c>
      <c r="AA229" s="5" t="e">
        <f>Rebounds[[#This Row],[10+]]-Rebounds[[#This Row],[11+]]</f>
        <v>#VALUE!</v>
      </c>
      <c r="AB229" s="5" t="e">
        <f>Rebounds[[#This Row],[11+]]-Rebounds[[#This Row],[12+]]</f>
        <v>#VALUE!</v>
      </c>
      <c r="AC229" s="5" t="e">
        <f>Rebounds[[#This Row],[12+]]-Rebounds[[#This Row],[13+]]</f>
        <v>#VALUE!</v>
      </c>
      <c r="AD229" s="5" t="e">
        <f>Rebounds[[#This Row],[13+]]-Rebounds[[#This Row],[14+]]</f>
        <v>#VALUE!</v>
      </c>
    </row>
    <row r="230" spans="20:30" x14ac:dyDescent="0.25">
      <c r="T230" s="5" t="e">
        <f>Rebounds[[#This Row],[3+]]-Rebounds[[#This Row],[4+]]</f>
        <v>#VALUE!</v>
      </c>
      <c r="U230" s="5" t="e">
        <f>Rebounds[[#This Row],[4+]]-Rebounds[[#This Row],[5+]]</f>
        <v>#VALUE!</v>
      </c>
      <c r="V230" s="5" t="e">
        <f>Rebounds[[#This Row],[5+]]-Rebounds[[#This Row],[6+]]</f>
        <v>#VALUE!</v>
      </c>
      <c r="W230" s="5" t="e">
        <f>Rebounds[[#This Row],[6+]]-Rebounds[[#This Row],[7+]]</f>
        <v>#VALUE!</v>
      </c>
      <c r="X230" s="5" t="e">
        <f>Rebounds[[#This Row],[7+]]-Rebounds[[#This Row],[8+]]</f>
        <v>#VALUE!</v>
      </c>
      <c r="Y230" s="5" t="e">
        <f>Rebounds[[#This Row],[8+]]-Rebounds[[#This Row],[9+]]</f>
        <v>#VALUE!</v>
      </c>
      <c r="Z230" s="5" t="e">
        <f>Rebounds[[#This Row],[9+]]-Rebounds[[#This Row],[10+]]</f>
        <v>#VALUE!</v>
      </c>
      <c r="AA230" s="5" t="e">
        <f>Rebounds[[#This Row],[10+]]-Rebounds[[#This Row],[11+]]</f>
        <v>#VALUE!</v>
      </c>
      <c r="AB230" s="5" t="e">
        <f>Rebounds[[#This Row],[11+]]-Rebounds[[#This Row],[12+]]</f>
        <v>#VALUE!</v>
      </c>
      <c r="AC230" s="5" t="e">
        <f>Rebounds[[#This Row],[12+]]-Rebounds[[#This Row],[13+]]</f>
        <v>#VALUE!</v>
      </c>
      <c r="AD230" s="5" t="e">
        <f>Rebounds[[#This Row],[13+]]-Rebounds[[#This Row],[14+]]</f>
        <v>#VALUE!</v>
      </c>
    </row>
    <row r="231" spans="20:30" x14ac:dyDescent="0.25">
      <c r="T231" s="5" t="e">
        <f>Rebounds[[#This Row],[3+]]-Rebounds[[#This Row],[4+]]</f>
        <v>#VALUE!</v>
      </c>
      <c r="U231" s="5" t="e">
        <f>Rebounds[[#This Row],[4+]]-Rebounds[[#This Row],[5+]]</f>
        <v>#VALUE!</v>
      </c>
      <c r="V231" s="5" t="e">
        <f>Rebounds[[#This Row],[5+]]-Rebounds[[#This Row],[6+]]</f>
        <v>#VALUE!</v>
      </c>
      <c r="W231" s="5" t="e">
        <f>Rebounds[[#This Row],[6+]]-Rebounds[[#This Row],[7+]]</f>
        <v>#VALUE!</v>
      </c>
      <c r="X231" s="5" t="e">
        <f>Rebounds[[#This Row],[7+]]-Rebounds[[#This Row],[8+]]</f>
        <v>#VALUE!</v>
      </c>
      <c r="Y231" s="5" t="e">
        <f>Rebounds[[#This Row],[8+]]-Rebounds[[#This Row],[9+]]</f>
        <v>#VALUE!</v>
      </c>
      <c r="Z231" s="5" t="e">
        <f>Rebounds[[#This Row],[9+]]-Rebounds[[#This Row],[10+]]</f>
        <v>#VALUE!</v>
      </c>
      <c r="AA231" s="5" t="e">
        <f>Rebounds[[#This Row],[10+]]-Rebounds[[#This Row],[11+]]</f>
        <v>#VALUE!</v>
      </c>
      <c r="AB231" s="5" t="e">
        <f>Rebounds[[#This Row],[11+]]-Rebounds[[#This Row],[12+]]</f>
        <v>#VALUE!</v>
      </c>
      <c r="AC231" s="5" t="e">
        <f>Rebounds[[#This Row],[12+]]-Rebounds[[#This Row],[13+]]</f>
        <v>#VALUE!</v>
      </c>
      <c r="AD231" s="5" t="e">
        <f>Rebounds[[#This Row],[13+]]-Rebounds[[#This Row],[14+]]</f>
        <v>#VALUE!</v>
      </c>
    </row>
    <row r="232" spans="20:30" x14ac:dyDescent="0.25">
      <c r="T232" s="5" t="e">
        <f>Rebounds[[#This Row],[3+]]-Rebounds[[#This Row],[4+]]</f>
        <v>#VALUE!</v>
      </c>
      <c r="U232" s="5" t="e">
        <f>Rebounds[[#This Row],[4+]]-Rebounds[[#This Row],[5+]]</f>
        <v>#VALUE!</v>
      </c>
      <c r="V232" s="5" t="e">
        <f>Rebounds[[#This Row],[5+]]-Rebounds[[#This Row],[6+]]</f>
        <v>#VALUE!</v>
      </c>
      <c r="W232" s="5" t="e">
        <f>Rebounds[[#This Row],[6+]]-Rebounds[[#This Row],[7+]]</f>
        <v>#VALUE!</v>
      </c>
      <c r="X232" s="5" t="e">
        <f>Rebounds[[#This Row],[7+]]-Rebounds[[#This Row],[8+]]</f>
        <v>#VALUE!</v>
      </c>
      <c r="Y232" s="5" t="e">
        <f>Rebounds[[#This Row],[8+]]-Rebounds[[#This Row],[9+]]</f>
        <v>#VALUE!</v>
      </c>
      <c r="Z232" s="5" t="e">
        <f>Rebounds[[#This Row],[9+]]-Rebounds[[#This Row],[10+]]</f>
        <v>#VALUE!</v>
      </c>
      <c r="AA232" s="5" t="e">
        <f>Rebounds[[#This Row],[10+]]-Rebounds[[#This Row],[11+]]</f>
        <v>#VALUE!</v>
      </c>
      <c r="AB232" s="5" t="e">
        <f>Rebounds[[#This Row],[11+]]-Rebounds[[#This Row],[12+]]</f>
        <v>#VALUE!</v>
      </c>
      <c r="AC232" s="5" t="e">
        <f>Rebounds[[#This Row],[12+]]-Rebounds[[#This Row],[13+]]</f>
        <v>#VALUE!</v>
      </c>
      <c r="AD232" s="5" t="e">
        <f>Rebounds[[#This Row],[13+]]-Rebounds[[#This Row],[14+]]</f>
        <v>#VALUE!</v>
      </c>
    </row>
    <row r="233" spans="20:30" x14ac:dyDescent="0.25">
      <c r="T233" s="5" t="e">
        <f>Rebounds[[#This Row],[3+]]-Rebounds[[#This Row],[4+]]</f>
        <v>#VALUE!</v>
      </c>
      <c r="U233" s="5" t="e">
        <f>Rebounds[[#This Row],[4+]]-Rebounds[[#This Row],[5+]]</f>
        <v>#VALUE!</v>
      </c>
      <c r="V233" s="5" t="e">
        <f>Rebounds[[#This Row],[5+]]-Rebounds[[#This Row],[6+]]</f>
        <v>#VALUE!</v>
      </c>
      <c r="W233" s="5" t="e">
        <f>Rebounds[[#This Row],[6+]]-Rebounds[[#This Row],[7+]]</f>
        <v>#VALUE!</v>
      </c>
      <c r="X233" s="5" t="e">
        <f>Rebounds[[#This Row],[7+]]-Rebounds[[#This Row],[8+]]</f>
        <v>#VALUE!</v>
      </c>
      <c r="Y233" s="5" t="e">
        <f>Rebounds[[#This Row],[8+]]-Rebounds[[#This Row],[9+]]</f>
        <v>#VALUE!</v>
      </c>
      <c r="Z233" s="5" t="e">
        <f>Rebounds[[#This Row],[9+]]-Rebounds[[#This Row],[10+]]</f>
        <v>#VALUE!</v>
      </c>
      <c r="AA233" s="5" t="e">
        <f>Rebounds[[#This Row],[10+]]-Rebounds[[#This Row],[11+]]</f>
        <v>#VALUE!</v>
      </c>
      <c r="AB233" s="5" t="e">
        <f>Rebounds[[#This Row],[11+]]-Rebounds[[#This Row],[12+]]</f>
        <v>#VALUE!</v>
      </c>
      <c r="AC233" s="5" t="e">
        <f>Rebounds[[#This Row],[12+]]-Rebounds[[#This Row],[13+]]</f>
        <v>#VALUE!</v>
      </c>
      <c r="AD233" s="5" t="e">
        <f>Rebounds[[#This Row],[13+]]-Rebounds[[#This Row],[14+]]</f>
        <v>#VALUE!</v>
      </c>
    </row>
    <row r="234" spans="20:30" x14ac:dyDescent="0.25">
      <c r="T234" s="5" t="e">
        <f>Rebounds[[#This Row],[3+]]-Rebounds[[#This Row],[4+]]</f>
        <v>#VALUE!</v>
      </c>
      <c r="U234" s="5" t="e">
        <f>Rebounds[[#This Row],[4+]]-Rebounds[[#This Row],[5+]]</f>
        <v>#VALUE!</v>
      </c>
      <c r="V234" s="5" t="e">
        <f>Rebounds[[#This Row],[5+]]-Rebounds[[#This Row],[6+]]</f>
        <v>#VALUE!</v>
      </c>
      <c r="W234" s="5" t="e">
        <f>Rebounds[[#This Row],[6+]]-Rebounds[[#This Row],[7+]]</f>
        <v>#VALUE!</v>
      </c>
      <c r="X234" s="5" t="e">
        <f>Rebounds[[#This Row],[7+]]-Rebounds[[#This Row],[8+]]</f>
        <v>#VALUE!</v>
      </c>
      <c r="Y234" s="5" t="e">
        <f>Rebounds[[#This Row],[8+]]-Rebounds[[#This Row],[9+]]</f>
        <v>#VALUE!</v>
      </c>
      <c r="Z234" s="5" t="e">
        <f>Rebounds[[#This Row],[9+]]-Rebounds[[#This Row],[10+]]</f>
        <v>#VALUE!</v>
      </c>
      <c r="AA234" s="5" t="e">
        <f>Rebounds[[#This Row],[10+]]-Rebounds[[#This Row],[11+]]</f>
        <v>#VALUE!</v>
      </c>
      <c r="AB234" s="5" t="e">
        <f>Rebounds[[#This Row],[11+]]-Rebounds[[#This Row],[12+]]</f>
        <v>#VALUE!</v>
      </c>
      <c r="AC234" s="5" t="e">
        <f>Rebounds[[#This Row],[12+]]-Rebounds[[#This Row],[13+]]</f>
        <v>#VALUE!</v>
      </c>
      <c r="AD234" s="5" t="e">
        <f>Rebounds[[#This Row],[13+]]-Rebounds[[#This Row],[14+]]</f>
        <v>#VALUE!</v>
      </c>
    </row>
    <row r="235" spans="20:30" x14ac:dyDescent="0.25">
      <c r="T235" s="5" t="e">
        <f>Rebounds[[#This Row],[3+]]-Rebounds[[#This Row],[4+]]</f>
        <v>#VALUE!</v>
      </c>
      <c r="U235" s="5" t="e">
        <f>Rebounds[[#This Row],[4+]]-Rebounds[[#This Row],[5+]]</f>
        <v>#VALUE!</v>
      </c>
      <c r="V235" s="5" t="e">
        <f>Rebounds[[#This Row],[5+]]-Rebounds[[#This Row],[6+]]</f>
        <v>#VALUE!</v>
      </c>
      <c r="W235" s="5" t="e">
        <f>Rebounds[[#This Row],[6+]]-Rebounds[[#This Row],[7+]]</f>
        <v>#VALUE!</v>
      </c>
      <c r="X235" s="5" t="e">
        <f>Rebounds[[#This Row],[7+]]-Rebounds[[#This Row],[8+]]</f>
        <v>#VALUE!</v>
      </c>
      <c r="Y235" s="5" t="e">
        <f>Rebounds[[#This Row],[8+]]-Rebounds[[#This Row],[9+]]</f>
        <v>#VALUE!</v>
      </c>
      <c r="Z235" s="5" t="e">
        <f>Rebounds[[#This Row],[9+]]-Rebounds[[#This Row],[10+]]</f>
        <v>#VALUE!</v>
      </c>
      <c r="AA235" s="5" t="e">
        <f>Rebounds[[#This Row],[10+]]-Rebounds[[#This Row],[11+]]</f>
        <v>#VALUE!</v>
      </c>
      <c r="AB235" s="5" t="e">
        <f>Rebounds[[#This Row],[11+]]-Rebounds[[#This Row],[12+]]</f>
        <v>#VALUE!</v>
      </c>
      <c r="AC235" s="5" t="e">
        <f>Rebounds[[#This Row],[12+]]-Rebounds[[#This Row],[13+]]</f>
        <v>#VALUE!</v>
      </c>
      <c r="AD235" s="5" t="e">
        <f>Rebounds[[#This Row],[13+]]-Rebounds[[#This Row],[14+]]</f>
        <v>#VALUE!</v>
      </c>
    </row>
    <row r="236" spans="20:30" x14ac:dyDescent="0.25">
      <c r="T236" s="5" t="e">
        <f>Rebounds[[#This Row],[3+]]-Rebounds[[#This Row],[4+]]</f>
        <v>#VALUE!</v>
      </c>
      <c r="U236" s="5" t="e">
        <f>Rebounds[[#This Row],[4+]]-Rebounds[[#This Row],[5+]]</f>
        <v>#VALUE!</v>
      </c>
      <c r="V236" s="5" t="e">
        <f>Rebounds[[#This Row],[5+]]-Rebounds[[#This Row],[6+]]</f>
        <v>#VALUE!</v>
      </c>
      <c r="W236" s="5" t="e">
        <f>Rebounds[[#This Row],[6+]]-Rebounds[[#This Row],[7+]]</f>
        <v>#VALUE!</v>
      </c>
      <c r="X236" s="5" t="e">
        <f>Rebounds[[#This Row],[7+]]-Rebounds[[#This Row],[8+]]</f>
        <v>#VALUE!</v>
      </c>
      <c r="Y236" s="5" t="e">
        <f>Rebounds[[#This Row],[8+]]-Rebounds[[#This Row],[9+]]</f>
        <v>#VALUE!</v>
      </c>
      <c r="Z236" s="5" t="e">
        <f>Rebounds[[#This Row],[9+]]-Rebounds[[#This Row],[10+]]</f>
        <v>#VALUE!</v>
      </c>
      <c r="AA236" s="5" t="e">
        <f>Rebounds[[#This Row],[10+]]-Rebounds[[#This Row],[11+]]</f>
        <v>#VALUE!</v>
      </c>
      <c r="AB236" s="5" t="e">
        <f>Rebounds[[#This Row],[11+]]-Rebounds[[#This Row],[12+]]</f>
        <v>#VALUE!</v>
      </c>
      <c r="AC236" s="5" t="e">
        <f>Rebounds[[#This Row],[12+]]-Rebounds[[#This Row],[13+]]</f>
        <v>#VALUE!</v>
      </c>
      <c r="AD236" s="5" t="e">
        <f>Rebounds[[#This Row],[13+]]-Rebounds[[#This Row],[14+]]</f>
        <v>#VALUE!</v>
      </c>
    </row>
    <row r="237" spans="20:30" x14ac:dyDescent="0.25">
      <c r="T237" s="5" t="e">
        <f>Rebounds[[#This Row],[3+]]-Rebounds[[#This Row],[4+]]</f>
        <v>#VALUE!</v>
      </c>
      <c r="U237" s="5" t="e">
        <f>Rebounds[[#This Row],[4+]]-Rebounds[[#This Row],[5+]]</f>
        <v>#VALUE!</v>
      </c>
      <c r="V237" s="5" t="e">
        <f>Rebounds[[#This Row],[5+]]-Rebounds[[#This Row],[6+]]</f>
        <v>#VALUE!</v>
      </c>
      <c r="W237" s="5" t="e">
        <f>Rebounds[[#This Row],[6+]]-Rebounds[[#This Row],[7+]]</f>
        <v>#VALUE!</v>
      </c>
      <c r="X237" s="5" t="e">
        <f>Rebounds[[#This Row],[7+]]-Rebounds[[#This Row],[8+]]</f>
        <v>#VALUE!</v>
      </c>
      <c r="Y237" s="5" t="e">
        <f>Rebounds[[#This Row],[8+]]-Rebounds[[#This Row],[9+]]</f>
        <v>#VALUE!</v>
      </c>
      <c r="Z237" s="5" t="e">
        <f>Rebounds[[#This Row],[9+]]-Rebounds[[#This Row],[10+]]</f>
        <v>#VALUE!</v>
      </c>
      <c r="AA237" s="5" t="e">
        <f>Rebounds[[#This Row],[10+]]-Rebounds[[#This Row],[11+]]</f>
        <v>#VALUE!</v>
      </c>
      <c r="AB237" s="5" t="e">
        <f>Rebounds[[#This Row],[11+]]-Rebounds[[#This Row],[12+]]</f>
        <v>#VALUE!</v>
      </c>
      <c r="AC237" s="5" t="e">
        <f>Rebounds[[#This Row],[12+]]-Rebounds[[#This Row],[13+]]</f>
        <v>#VALUE!</v>
      </c>
      <c r="AD237" s="5" t="e">
        <f>Rebounds[[#This Row],[13+]]-Rebounds[[#This Row],[14+]]</f>
        <v>#VALUE!</v>
      </c>
    </row>
    <row r="238" spans="20:30" x14ac:dyDescent="0.25">
      <c r="T238" s="5" t="e">
        <f>Rebounds[[#This Row],[3+]]-Rebounds[[#This Row],[4+]]</f>
        <v>#VALUE!</v>
      </c>
      <c r="U238" s="5" t="e">
        <f>Rebounds[[#This Row],[4+]]-Rebounds[[#This Row],[5+]]</f>
        <v>#VALUE!</v>
      </c>
      <c r="V238" s="5" t="e">
        <f>Rebounds[[#This Row],[5+]]-Rebounds[[#This Row],[6+]]</f>
        <v>#VALUE!</v>
      </c>
      <c r="W238" s="5" t="e">
        <f>Rebounds[[#This Row],[6+]]-Rebounds[[#This Row],[7+]]</f>
        <v>#VALUE!</v>
      </c>
      <c r="X238" s="5" t="e">
        <f>Rebounds[[#This Row],[7+]]-Rebounds[[#This Row],[8+]]</f>
        <v>#VALUE!</v>
      </c>
      <c r="Y238" s="5" t="e">
        <f>Rebounds[[#This Row],[8+]]-Rebounds[[#This Row],[9+]]</f>
        <v>#VALUE!</v>
      </c>
      <c r="Z238" s="5" t="e">
        <f>Rebounds[[#This Row],[9+]]-Rebounds[[#This Row],[10+]]</f>
        <v>#VALUE!</v>
      </c>
      <c r="AA238" s="5" t="e">
        <f>Rebounds[[#This Row],[10+]]-Rebounds[[#This Row],[11+]]</f>
        <v>#VALUE!</v>
      </c>
      <c r="AB238" s="5" t="e">
        <f>Rebounds[[#This Row],[11+]]-Rebounds[[#This Row],[12+]]</f>
        <v>#VALUE!</v>
      </c>
      <c r="AC238" s="5" t="e">
        <f>Rebounds[[#This Row],[12+]]-Rebounds[[#This Row],[13+]]</f>
        <v>#VALUE!</v>
      </c>
      <c r="AD238" s="5" t="e">
        <f>Rebounds[[#This Row],[13+]]-Rebounds[[#This Row],[14+]]</f>
        <v>#VALUE!</v>
      </c>
    </row>
    <row r="239" spans="20:30" x14ac:dyDescent="0.25">
      <c r="T239" s="5" t="e">
        <f>Rebounds[[#This Row],[3+]]-Rebounds[[#This Row],[4+]]</f>
        <v>#VALUE!</v>
      </c>
      <c r="U239" s="5" t="e">
        <f>Rebounds[[#This Row],[4+]]-Rebounds[[#This Row],[5+]]</f>
        <v>#VALUE!</v>
      </c>
      <c r="V239" s="5" t="e">
        <f>Rebounds[[#This Row],[5+]]-Rebounds[[#This Row],[6+]]</f>
        <v>#VALUE!</v>
      </c>
      <c r="W239" s="5" t="e">
        <f>Rebounds[[#This Row],[6+]]-Rebounds[[#This Row],[7+]]</f>
        <v>#VALUE!</v>
      </c>
      <c r="X239" s="5" t="e">
        <f>Rebounds[[#This Row],[7+]]-Rebounds[[#This Row],[8+]]</f>
        <v>#VALUE!</v>
      </c>
      <c r="Y239" s="5" t="e">
        <f>Rebounds[[#This Row],[8+]]-Rebounds[[#This Row],[9+]]</f>
        <v>#VALUE!</v>
      </c>
      <c r="Z239" s="5" t="e">
        <f>Rebounds[[#This Row],[9+]]-Rebounds[[#This Row],[10+]]</f>
        <v>#VALUE!</v>
      </c>
      <c r="AA239" s="5" t="e">
        <f>Rebounds[[#This Row],[10+]]-Rebounds[[#This Row],[11+]]</f>
        <v>#VALUE!</v>
      </c>
      <c r="AB239" s="5" t="e">
        <f>Rebounds[[#This Row],[11+]]-Rebounds[[#This Row],[12+]]</f>
        <v>#VALUE!</v>
      </c>
      <c r="AC239" s="5" t="e">
        <f>Rebounds[[#This Row],[12+]]-Rebounds[[#This Row],[13+]]</f>
        <v>#VALUE!</v>
      </c>
      <c r="AD239" s="5" t="e">
        <f>Rebounds[[#This Row],[13+]]-Rebounds[[#This Row],[14+]]</f>
        <v>#VALUE!</v>
      </c>
    </row>
    <row r="240" spans="20:30" x14ac:dyDescent="0.25">
      <c r="T240" s="5" t="e">
        <f>Rebounds[[#This Row],[3+]]-Rebounds[[#This Row],[4+]]</f>
        <v>#VALUE!</v>
      </c>
      <c r="U240" s="5" t="e">
        <f>Rebounds[[#This Row],[4+]]-Rebounds[[#This Row],[5+]]</f>
        <v>#VALUE!</v>
      </c>
      <c r="V240" s="5" t="e">
        <f>Rebounds[[#This Row],[5+]]-Rebounds[[#This Row],[6+]]</f>
        <v>#VALUE!</v>
      </c>
      <c r="W240" s="5" t="e">
        <f>Rebounds[[#This Row],[6+]]-Rebounds[[#This Row],[7+]]</f>
        <v>#VALUE!</v>
      </c>
      <c r="X240" s="5" t="e">
        <f>Rebounds[[#This Row],[7+]]-Rebounds[[#This Row],[8+]]</f>
        <v>#VALUE!</v>
      </c>
      <c r="Y240" s="5" t="e">
        <f>Rebounds[[#This Row],[8+]]-Rebounds[[#This Row],[9+]]</f>
        <v>#VALUE!</v>
      </c>
      <c r="Z240" s="5" t="e">
        <f>Rebounds[[#This Row],[9+]]-Rebounds[[#This Row],[10+]]</f>
        <v>#VALUE!</v>
      </c>
      <c r="AA240" s="5" t="e">
        <f>Rebounds[[#This Row],[10+]]-Rebounds[[#This Row],[11+]]</f>
        <v>#VALUE!</v>
      </c>
      <c r="AB240" s="5" t="e">
        <f>Rebounds[[#This Row],[11+]]-Rebounds[[#This Row],[12+]]</f>
        <v>#VALUE!</v>
      </c>
      <c r="AC240" s="5" t="e">
        <f>Rebounds[[#This Row],[12+]]-Rebounds[[#This Row],[13+]]</f>
        <v>#VALUE!</v>
      </c>
      <c r="AD240" s="5" t="e">
        <f>Rebounds[[#This Row],[13+]]-Rebounds[[#This Row],[14+]]</f>
        <v>#VALUE!</v>
      </c>
    </row>
    <row r="241" spans="20:30" x14ac:dyDescent="0.25">
      <c r="T241" s="5" t="e">
        <f>Rebounds[[#This Row],[3+]]-Rebounds[[#This Row],[4+]]</f>
        <v>#VALUE!</v>
      </c>
      <c r="U241" s="5" t="e">
        <f>Rebounds[[#This Row],[4+]]-Rebounds[[#This Row],[5+]]</f>
        <v>#VALUE!</v>
      </c>
      <c r="V241" s="5" t="e">
        <f>Rebounds[[#This Row],[5+]]-Rebounds[[#This Row],[6+]]</f>
        <v>#VALUE!</v>
      </c>
      <c r="W241" s="5" t="e">
        <f>Rebounds[[#This Row],[6+]]-Rebounds[[#This Row],[7+]]</f>
        <v>#VALUE!</v>
      </c>
      <c r="X241" s="5" t="e">
        <f>Rebounds[[#This Row],[7+]]-Rebounds[[#This Row],[8+]]</f>
        <v>#VALUE!</v>
      </c>
      <c r="Y241" s="5" t="e">
        <f>Rebounds[[#This Row],[8+]]-Rebounds[[#This Row],[9+]]</f>
        <v>#VALUE!</v>
      </c>
      <c r="Z241" s="5" t="e">
        <f>Rebounds[[#This Row],[9+]]-Rebounds[[#This Row],[10+]]</f>
        <v>#VALUE!</v>
      </c>
      <c r="AA241" s="5" t="e">
        <f>Rebounds[[#This Row],[10+]]-Rebounds[[#This Row],[11+]]</f>
        <v>#VALUE!</v>
      </c>
      <c r="AB241" s="5" t="e">
        <f>Rebounds[[#This Row],[11+]]-Rebounds[[#This Row],[12+]]</f>
        <v>#VALUE!</v>
      </c>
      <c r="AC241" s="5" t="e">
        <f>Rebounds[[#This Row],[12+]]-Rebounds[[#This Row],[13+]]</f>
        <v>#VALUE!</v>
      </c>
      <c r="AD241" s="5" t="e">
        <f>Rebounds[[#This Row],[13+]]-Rebounds[[#This Row],[14+]]</f>
        <v>#VALUE!</v>
      </c>
    </row>
    <row r="242" spans="20:30" x14ac:dyDescent="0.25">
      <c r="T242" s="5" t="e">
        <f>Rebounds[[#This Row],[3+]]-Rebounds[[#This Row],[4+]]</f>
        <v>#VALUE!</v>
      </c>
      <c r="U242" s="5" t="e">
        <f>Rebounds[[#This Row],[4+]]-Rebounds[[#This Row],[5+]]</f>
        <v>#VALUE!</v>
      </c>
      <c r="V242" s="5" t="e">
        <f>Rebounds[[#This Row],[5+]]-Rebounds[[#This Row],[6+]]</f>
        <v>#VALUE!</v>
      </c>
      <c r="W242" s="5" t="e">
        <f>Rebounds[[#This Row],[6+]]-Rebounds[[#This Row],[7+]]</f>
        <v>#VALUE!</v>
      </c>
      <c r="X242" s="5" t="e">
        <f>Rebounds[[#This Row],[7+]]-Rebounds[[#This Row],[8+]]</f>
        <v>#VALUE!</v>
      </c>
      <c r="Y242" s="5" t="e">
        <f>Rebounds[[#This Row],[8+]]-Rebounds[[#This Row],[9+]]</f>
        <v>#VALUE!</v>
      </c>
      <c r="Z242" s="5" t="e">
        <f>Rebounds[[#This Row],[9+]]-Rebounds[[#This Row],[10+]]</f>
        <v>#VALUE!</v>
      </c>
      <c r="AA242" s="5" t="e">
        <f>Rebounds[[#This Row],[10+]]-Rebounds[[#This Row],[11+]]</f>
        <v>#VALUE!</v>
      </c>
      <c r="AB242" s="5" t="e">
        <f>Rebounds[[#This Row],[11+]]-Rebounds[[#This Row],[12+]]</f>
        <v>#VALUE!</v>
      </c>
      <c r="AC242" s="5" t="e">
        <f>Rebounds[[#This Row],[12+]]-Rebounds[[#This Row],[13+]]</f>
        <v>#VALUE!</v>
      </c>
      <c r="AD242" s="5" t="e">
        <f>Rebounds[[#This Row],[13+]]-Rebounds[[#This Row],[14+]]</f>
        <v>#VALUE!</v>
      </c>
    </row>
    <row r="243" spans="20:30" x14ac:dyDescent="0.25">
      <c r="T243" s="5" t="e">
        <f>Rebounds[[#This Row],[3+]]-Rebounds[[#This Row],[4+]]</f>
        <v>#VALUE!</v>
      </c>
      <c r="U243" s="5" t="e">
        <f>Rebounds[[#This Row],[4+]]-Rebounds[[#This Row],[5+]]</f>
        <v>#VALUE!</v>
      </c>
      <c r="V243" s="5" t="e">
        <f>Rebounds[[#This Row],[5+]]-Rebounds[[#This Row],[6+]]</f>
        <v>#VALUE!</v>
      </c>
      <c r="W243" s="5" t="e">
        <f>Rebounds[[#This Row],[6+]]-Rebounds[[#This Row],[7+]]</f>
        <v>#VALUE!</v>
      </c>
      <c r="X243" s="5" t="e">
        <f>Rebounds[[#This Row],[7+]]-Rebounds[[#This Row],[8+]]</f>
        <v>#VALUE!</v>
      </c>
      <c r="Y243" s="5" t="e">
        <f>Rebounds[[#This Row],[8+]]-Rebounds[[#This Row],[9+]]</f>
        <v>#VALUE!</v>
      </c>
      <c r="Z243" s="5" t="e">
        <f>Rebounds[[#This Row],[9+]]-Rebounds[[#This Row],[10+]]</f>
        <v>#VALUE!</v>
      </c>
      <c r="AA243" s="5" t="e">
        <f>Rebounds[[#This Row],[10+]]-Rebounds[[#This Row],[11+]]</f>
        <v>#VALUE!</v>
      </c>
      <c r="AB243" s="5" t="e">
        <f>Rebounds[[#This Row],[11+]]-Rebounds[[#This Row],[12+]]</f>
        <v>#VALUE!</v>
      </c>
      <c r="AC243" s="5" t="e">
        <f>Rebounds[[#This Row],[12+]]-Rebounds[[#This Row],[13+]]</f>
        <v>#VALUE!</v>
      </c>
      <c r="AD243" s="5" t="e">
        <f>Rebounds[[#This Row],[13+]]-Rebounds[[#This Row],[14+]]</f>
        <v>#VALUE!</v>
      </c>
    </row>
    <row r="244" spans="20:30" x14ac:dyDescent="0.25">
      <c r="T244" s="5" t="e">
        <f>Rebounds[[#This Row],[3+]]-Rebounds[[#This Row],[4+]]</f>
        <v>#VALUE!</v>
      </c>
      <c r="U244" s="5" t="e">
        <f>Rebounds[[#This Row],[4+]]-Rebounds[[#This Row],[5+]]</f>
        <v>#VALUE!</v>
      </c>
      <c r="V244" s="5" t="e">
        <f>Rebounds[[#This Row],[5+]]-Rebounds[[#This Row],[6+]]</f>
        <v>#VALUE!</v>
      </c>
      <c r="W244" s="5" t="e">
        <f>Rebounds[[#This Row],[6+]]-Rebounds[[#This Row],[7+]]</f>
        <v>#VALUE!</v>
      </c>
      <c r="X244" s="5" t="e">
        <f>Rebounds[[#This Row],[7+]]-Rebounds[[#This Row],[8+]]</f>
        <v>#VALUE!</v>
      </c>
      <c r="Y244" s="5" t="e">
        <f>Rebounds[[#This Row],[8+]]-Rebounds[[#This Row],[9+]]</f>
        <v>#VALUE!</v>
      </c>
      <c r="Z244" s="5" t="e">
        <f>Rebounds[[#This Row],[9+]]-Rebounds[[#This Row],[10+]]</f>
        <v>#VALUE!</v>
      </c>
      <c r="AA244" s="5" t="e">
        <f>Rebounds[[#This Row],[10+]]-Rebounds[[#This Row],[11+]]</f>
        <v>#VALUE!</v>
      </c>
      <c r="AB244" s="5" t="e">
        <f>Rebounds[[#This Row],[11+]]-Rebounds[[#This Row],[12+]]</f>
        <v>#VALUE!</v>
      </c>
      <c r="AC244" s="5" t="e">
        <f>Rebounds[[#This Row],[12+]]-Rebounds[[#This Row],[13+]]</f>
        <v>#VALUE!</v>
      </c>
      <c r="AD244" s="5" t="e">
        <f>Rebounds[[#This Row],[13+]]-Rebounds[[#This Row],[14+]]</f>
        <v>#VALUE!</v>
      </c>
    </row>
    <row r="245" spans="20:30" x14ac:dyDescent="0.25">
      <c r="T245" s="5" t="e">
        <f>Rebounds[[#This Row],[3+]]-Rebounds[[#This Row],[4+]]</f>
        <v>#VALUE!</v>
      </c>
      <c r="U245" s="5" t="e">
        <f>Rebounds[[#This Row],[4+]]-Rebounds[[#This Row],[5+]]</f>
        <v>#VALUE!</v>
      </c>
      <c r="V245" s="5" t="e">
        <f>Rebounds[[#This Row],[5+]]-Rebounds[[#This Row],[6+]]</f>
        <v>#VALUE!</v>
      </c>
      <c r="W245" s="5" t="e">
        <f>Rebounds[[#This Row],[6+]]-Rebounds[[#This Row],[7+]]</f>
        <v>#VALUE!</v>
      </c>
      <c r="X245" s="5" t="e">
        <f>Rebounds[[#This Row],[7+]]-Rebounds[[#This Row],[8+]]</f>
        <v>#VALUE!</v>
      </c>
      <c r="Y245" s="5" t="e">
        <f>Rebounds[[#This Row],[8+]]-Rebounds[[#This Row],[9+]]</f>
        <v>#VALUE!</v>
      </c>
      <c r="Z245" s="5" t="e">
        <f>Rebounds[[#This Row],[9+]]-Rebounds[[#This Row],[10+]]</f>
        <v>#VALUE!</v>
      </c>
      <c r="AA245" s="5" t="e">
        <f>Rebounds[[#This Row],[10+]]-Rebounds[[#This Row],[11+]]</f>
        <v>#VALUE!</v>
      </c>
      <c r="AB245" s="5" t="e">
        <f>Rebounds[[#This Row],[11+]]-Rebounds[[#This Row],[12+]]</f>
        <v>#VALUE!</v>
      </c>
      <c r="AC245" s="5" t="e">
        <f>Rebounds[[#This Row],[12+]]-Rebounds[[#This Row],[13+]]</f>
        <v>#VALUE!</v>
      </c>
      <c r="AD245" s="5" t="e">
        <f>Rebounds[[#This Row],[13+]]-Rebounds[[#This Row],[14+]]</f>
        <v>#VALUE!</v>
      </c>
    </row>
    <row r="246" spans="20:30" x14ac:dyDescent="0.25">
      <c r="T246" s="5" t="e">
        <f>Rebounds[[#This Row],[3+]]-Rebounds[[#This Row],[4+]]</f>
        <v>#VALUE!</v>
      </c>
      <c r="U246" s="5" t="e">
        <f>Rebounds[[#This Row],[4+]]-Rebounds[[#This Row],[5+]]</f>
        <v>#VALUE!</v>
      </c>
      <c r="V246" s="5" t="e">
        <f>Rebounds[[#This Row],[5+]]-Rebounds[[#This Row],[6+]]</f>
        <v>#VALUE!</v>
      </c>
      <c r="W246" s="5" t="e">
        <f>Rebounds[[#This Row],[6+]]-Rebounds[[#This Row],[7+]]</f>
        <v>#VALUE!</v>
      </c>
      <c r="X246" s="5" t="e">
        <f>Rebounds[[#This Row],[7+]]-Rebounds[[#This Row],[8+]]</f>
        <v>#VALUE!</v>
      </c>
      <c r="Y246" s="5" t="e">
        <f>Rebounds[[#This Row],[8+]]-Rebounds[[#This Row],[9+]]</f>
        <v>#VALUE!</v>
      </c>
      <c r="Z246" s="5" t="e">
        <f>Rebounds[[#This Row],[9+]]-Rebounds[[#This Row],[10+]]</f>
        <v>#VALUE!</v>
      </c>
      <c r="AA246" s="5" t="e">
        <f>Rebounds[[#This Row],[10+]]-Rebounds[[#This Row],[11+]]</f>
        <v>#VALUE!</v>
      </c>
      <c r="AB246" s="5" t="e">
        <f>Rebounds[[#This Row],[11+]]-Rebounds[[#This Row],[12+]]</f>
        <v>#VALUE!</v>
      </c>
      <c r="AC246" s="5" t="e">
        <f>Rebounds[[#This Row],[12+]]-Rebounds[[#This Row],[13+]]</f>
        <v>#VALUE!</v>
      </c>
      <c r="AD246" s="5" t="e">
        <f>Rebounds[[#This Row],[13+]]-Rebounds[[#This Row],[14+]]</f>
        <v>#VALUE!</v>
      </c>
    </row>
    <row r="247" spans="20:30" x14ac:dyDescent="0.25">
      <c r="T247" s="5" t="e">
        <f>Rebounds[[#This Row],[3+]]-Rebounds[[#This Row],[4+]]</f>
        <v>#VALUE!</v>
      </c>
      <c r="U247" s="5" t="e">
        <f>Rebounds[[#This Row],[4+]]-Rebounds[[#This Row],[5+]]</f>
        <v>#VALUE!</v>
      </c>
      <c r="V247" s="5" t="e">
        <f>Rebounds[[#This Row],[5+]]-Rebounds[[#This Row],[6+]]</f>
        <v>#VALUE!</v>
      </c>
      <c r="W247" s="5" t="e">
        <f>Rebounds[[#This Row],[6+]]-Rebounds[[#This Row],[7+]]</f>
        <v>#VALUE!</v>
      </c>
      <c r="X247" s="5" t="e">
        <f>Rebounds[[#This Row],[7+]]-Rebounds[[#This Row],[8+]]</f>
        <v>#VALUE!</v>
      </c>
      <c r="Y247" s="5" t="e">
        <f>Rebounds[[#This Row],[8+]]-Rebounds[[#This Row],[9+]]</f>
        <v>#VALUE!</v>
      </c>
      <c r="Z247" s="5" t="e">
        <f>Rebounds[[#This Row],[9+]]-Rebounds[[#This Row],[10+]]</f>
        <v>#VALUE!</v>
      </c>
      <c r="AA247" s="5" t="e">
        <f>Rebounds[[#This Row],[10+]]-Rebounds[[#This Row],[11+]]</f>
        <v>#VALUE!</v>
      </c>
      <c r="AB247" s="5" t="e">
        <f>Rebounds[[#This Row],[11+]]-Rebounds[[#This Row],[12+]]</f>
        <v>#VALUE!</v>
      </c>
      <c r="AC247" s="5" t="e">
        <f>Rebounds[[#This Row],[12+]]-Rebounds[[#This Row],[13+]]</f>
        <v>#VALUE!</v>
      </c>
      <c r="AD247" s="5" t="e">
        <f>Rebounds[[#This Row],[13+]]-Rebounds[[#This Row],[14+]]</f>
        <v>#VALUE!</v>
      </c>
    </row>
    <row r="248" spans="20:30" x14ac:dyDescent="0.25">
      <c r="T248" s="5" t="e">
        <f>Rebounds[[#This Row],[3+]]-Rebounds[[#This Row],[4+]]</f>
        <v>#VALUE!</v>
      </c>
      <c r="U248" s="5" t="e">
        <f>Rebounds[[#This Row],[4+]]-Rebounds[[#This Row],[5+]]</f>
        <v>#VALUE!</v>
      </c>
      <c r="V248" s="5" t="e">
        <f>Rebounds[[#This Row],[5+]]-Rebounds[[#This Row],[6+]]</f>
        <v>#VALUE!</v>
      </c>
      <c r="W248" s="5" t="e">
        <f>Rebounds[[#This Row],[6+]]-Rebounds[[#This Row],[7+]]</f>
        <v>#VALUE!</v>
      </c>
      <c r="X248" s="5" t="e">
        <f>Rebounds[[#This Row],[7+]]-Rebounds[[#This Row],[8+]]</f>
        <v>#VALUE!</v>
      </c>
      <c r="Y248" s="5" t="e">
        <f>Rebounds[[#This Row],[8+]]-Rebounds[[#This Row],[9+]]</f>
        <v>#VALUE!</v>
      </c>
      <c r="Z248" s="5" t="e">
        <f>Rebounds[[#This Row],[9+]]-Rebounds[[#This Row],[10+]]</f>
        <v>#VALUE!</v>
      </c>
      <c r="AA248" s="5" t="e">
        <f>Rebounds[[#This Row],[10+]]-Rebounds[[#This Row],[11+]]</f>
        <v>#VALUE!</v>
      </c>
      <c r="AB248" s="5" t="e">
        <f>Rebounds[[#This Row],[11+]]-Rebounds[[#This Row],[12+]]</f>
        <v>#VALUE!</v>
      </c>
      <c r="AC248" s="5" t="e">
        <f>Rebounds[[#This Row],[12+]]-Rebounds[[#This Row],[13+]]</f>
        <v>#VALUE!</v>
      </c>
      <c r="AD248" s="5" t="e">
        <f>Rebounds[[#This Row],[13+]]-Rebounds[[#This Row],[14+]]</f>
        <v>#VALUE!</v>
      </c>
    </row>
    <row r="249" spans="20:30" x14ac:dyDescent="0.25">
      <c r="T249" s="5" t="e">
        <f>Rebounds[[#This Row],[3+]]-Rebounds[[#This Row],[4+]]</f>
        <v>#VALUE!</v>
      </c>
      <c r="U249" s="5" t="e">
        <f>Rebounds[[#This Row],[4+]]-Rebounds[[#This Row],[5+]]</f>
        <v>#VALUE!</v>
      </c>
      <c r="V249" s="5" t="e">
        <f>Rebounds[[#This Row],[5+]]-Rebounds[[#This Row],[6+]]</f>
        <v>#VALUE!</v>
      </c>
      <c r="W249" s="5" t="e">
        <f>Rebounds[[#This Row],[6+]]-Rebounds[[#This Row],[7+]]</f>
        <v>#VALUE!</v>
      </c>
      <c r="X249" s="5" t="e">
        <f>Rebounds[[#This Row],[7+]]-Rebounds[[#This Row],[8+]]</f>
        <v>#VALUE!</v>
      </c>
      <c r="Y249" s="5" t="e">
        <f>Rebounds[[#This Row],[8+]]-Rebounds[[#This Row],[9+]]</f>
        <v>#VALUE!</v>
      </c>
      <c r="Z249" s="5" t="e">
        <f>Rebounds[[#This Row],[9+]]-Rebounds[[#This Row],[10+]]</f>
        <v>#VALUE!</v>
      </c>
      <c r="AA249" s="5" t="e">
        <f>Rebounds[[#This Row],[10+]]-Rebounds[[#This Row],[11+]]</f>
        <v>#VALUE!</v>
      </c>
      <c r="AB249" s="5" t="e">
        <f>Rebounds[[#This Row],[11+]]-Rebounds[[#This Row],[12+]]</f>
        <v>#VALUE!</v>
      </c>
      <c r="AC249" s="5" t="e">
        <f>Rebounds[[#This Row],[12+]]-Rebounds[[#This Row],[13+]]</f>
        <v>#VALUE!</v>
      </c>
      <c r="AD249" s="5" t="e">
        <f>Rebounds[[#This Row],[13+]]-Rebounds[[#This Row],[14+]]</f>
        <v>#VALUE!</v>
      </c>
    </row>
    <row r="250" spans="20:30" x14ac:dyDescent="0.25">
      <c r="T250" s="5" t="e">
        <f>Rebounds[[#This Row],[3+]]-Rebounds[[#This Row],[4+]]</f>
        <v>#VALUE!</v>
      </c>
      <c r="U250" s="5" t="e">
        <f>Rebounds[[#This Row],[4+]]-Rebounds[[#This Row],[5+]]</f>
        <v>#VALUE!</v>
      </c>
      <c r="V250" s="5" t="e">
        <f>Rebounds[[#This Row],[5+]]-Rebounds[[#This Row],[6+]]</f>
        <v>#VALUE!</v>
      </c>
      <c r="W250" s="5" t="e">
        <f>Rebounds[[#This Row],[6+]]-Rebounds[[#This Row],[7+]]</f>
        <v>#VALUE!</v>
      </c>
      <c r="X250" s="5" t="e">
        <f>Rebounds[[#This Row],[7+]]-Rebounds[[#This Row],[8+]]</f>
        <v>#VALUE!</v>
      </c>
      <c r="Y250" s="5" t="e">
        <f>Rebounds[[#This Row],[8+]]-Rebounds[[#This Row],[9+]]</f>
        <v>#VALUE!</v>
      </c>
      <c r="Z250" s="5" t="e">
        <f>Rebounds[[#This Row],[9+]]-Rebounds[[#This Row],[10+]]</f>
        <v>#VALUE!</v>
      </c>
      <c r="AA250" s="5" t="e">
        <f>Rebounds[[#This Row],[10+]]-Rebounds[[#This Row],[11+]]</f>
        <v>#VALUE!</v>
      </c>
      <c r="AB250" s="5" t="e">
        <f>Rebounds[[#This Row],[11+]]-Rebounds[[#This Row],[12+]]</f>
        <v>#VALUE!</v>
      </c>
      <c r="AC250" s="5" t="e">
        <f>Rebounds[[#This Row],[12+]]-Rebounds[[#This Row],[13+]]</f>
        <v>#VALUE!</v>
      </c>
      <c r="AD250" s="5" t="e">
        <f>Rebounds[[#This Row],[13+]]-Rebounds[[#This Row],[14+]]</f>
        <v>#VALUE!</v>
      </c>
    </row>
    <row r="251" spans="20:30" x14ac:dyDescent="0.25">
      <c r="T251" s="5" t="e">
        <f>Rebounds[[#This Row],[3+]]-Rebounds[[#This Row],[4+]]</f>
        <v>#VALUE!</v>
      </c>
      <c r="U251" s="5" t="e">
        <f>Rebounds[[#This Row],[4+]]-Rebounds[[#This Row],[5+]]</f>
        <v>#VALUE!</v>
      </c>
      <c r="V251" s="5" t="e">
        <f>Rebounds[[#This Row],[5+]]-Rebounds[[#This Row],[6+]]</f>
        <v>#VALUE!</v>
      </c>
      <c r="W251" s="5" t="e">
        <f>Rebounds[[#This Row],[6+]]-Rebounds[[#This Row],[7+]]</f>
        <v>#VALUE!</v>
      </c>
      <c r="X251" s="5" t="e">
        <f>Rebounds[[#This Row],[7+]]-Rebounds[[#This Row],[8+]]</f>
        <v>#VALUE!</v>
      </c>
      <c r="Y251" s="5" t="e">
        <f>Rebounds[[#This Row],[8+]]-Rebounds[[#This Row],[9+]]</f>
        <v>#VALUE!</v>
      </c>
      <c r="Z251" s="5" t="e">
        <f>Rebounds[[#This Row],[9+]]-Rebounds[[#This Row],[10+]]</f>
        <v>#VALUE!</v>
      </c>
      <c r="AA251" s="5" t="e">
        <f>Rebounds[[#This Row],[10+]]-Rebounds[[#This Row],[11+]]</f>
        <v>#VALUE!</v>
      </c>
      <c r="AB251" s="5" t="e">
        <f>Rebounds[[#This Row],[11+]]-Rebounds[[#This Row],[12+]]</f>
        <v>#VALUE!</v>
      </c>
      <c r="AC251" s="5" t="e">
        <f>Rebounds[[#This Row],[12+]]-Rebounds[[#This Row],[13+]]</f>
        <v>#VALUE!</v>
      </c>
      <c r="AD251" s="5" t="e">
        <f>Rebounds[[#This Row],[13+]]-Rebounds[[#This Row],[14+]]</f>
        <v>#VALUE!</v>
      </c>
    </row>
    <row r="252" spans="20:30" x14ac:dyDescent="0.25">
      <c r="T252" s="5" t="e">
        <f>Rebounds[[#This Row],[3+]]-Rebounds[[#This Row],[4+]]</f>
        <v>#VALUE!</v>
      </c>
      <c r="U252" s="5" t="e">
        <f>Rebounds[[#This Row],[4+]]-Rebounds[[#This Row],[5+]]</f>
        <v>#VALUE!</v>
      </c>
      <c r="V252" s="5" t="e">
        <f>Rebounds[[#This Row],[5+]]-Rebounds[[#This Row],[6+]]</f>
        <v>#VALUE!</v>
      </c>
      <c r="W252" s="5" t="e">
        <f>Rebounds[[#This Row],[6+]]-Rebounds[[#This Row],[7+]]</f>
        <v>#VALUE!</v>
      </c>
      <c r="X252" s="5" t="e">
        <f>Rebounds[[#This Row],[7+]]-Rebounds[[#This Row],[8+]]</f>
        <v>#VALUE!</v>
      </c>
      <c r="Y252" s="5" t="e">
        <f>Rebounds[[#This Row],[8+]]-Rebounds[[#This Row],[9+]]</f>
        <v>#VALUE!</v>
      </c>
      <c r="Z252" s="5" t="e">
        <f>Rebounds[[#This Row],[9+]]-Rebounds[[#This Row],[10+]]</f>
        <v>#VALUE!</v>
      </c>
      <c r="AA252" s="5" t="e">
        <f>Rebounds[[#This Row],[10+]]-Rebounds[[#This Row],[11+]]</f>
        <v>#VALUE!</v>
      </c>
      <c r="AB252" s="5" t="e">
        <f>Rebounds[[#This Row],[11+]]-Rebounds[[#This Row],[12+]]</f>
        <v>#VALUE!</v>
      </c>
      <c r="AC252" s="5" t="e">
        <f>Rebounds[[#This Row],[12+]]-Rebounds[[#This Row],[13+]]</f>
        <v>#VALUE!</v>
      </c>
      <c r="AD252" s="5" t="e">
        <f>Rebounds[[#This Row],[13+]]-Rebounds[[#This Row],[14+]]</f>
        <v>#VALUE!</v>
      </c>
    </row>
    <row r="253" spans="20:30" x14ac:dyDescent="0.25">
      <c r="T253" s="5" t="e">
        <f>Rebounds[[#This Row],[3+]]-Rebounds[[#This Row],[4+]]</f>
        <v>#VALUE!</v>
      </c>
      <c r="U253" s="5" t="e">
        <f>Rebounds[[#This Row],[4+]]-Rebounds[[#This Row],[5+]]</f>
        <v>#VALUE!</v>
      </c>
      <c r="V253" s="5" t="e">
        <f>Rebounds[[#This Row],[5+]]-Rebounds[[#This Row],[6+]]</f>
        <v>#VALUE!</v>
      </c>
      <c r="W253" s="5" t="e">
        <f>Rebounds[[#This Row],[6+]]-Rebounds[[#This Row],[7+]]</f>
        <v>#VALUE!</v>
      </c>
      <c r="X253" s="5" t="e">
        <f>Rebounds[[#This Row],[7+]]-Rebounds[[#This Row],[8+]]</f>
        <v>#VALUE!</v>
      </c>
      <c r="Y253" s="5" t="e">
        <f>Rebounds[[#This Row],[8+]]-Rebounds[[#This Row],[9+]]</f>
        <v>#VALUE!</v>
      </c>
      <c r="Z253" s="5" t="e">
        <f>Rebounds[[#This Row],[9+]]-Rebounds[[#This Row],[10+]]</f>
        <v>#VALUE!</v>
      </c>
      <c r="AA253" s="5" t="e">
        <f>Rebounds[[#This Row],[10+]]-Rebounds[[#This Row],[11+]]</f>
        <v>#VALUE!</v>
      </c>
      <c r="AB253" s="5" t="e">
        <f>Rebounds[[#This Row],[11+]]-Rebounds[[#This Row],[12+]]</f>
        <v>#VALUE!</v>
      </c>
      <c r="AC253" s="5" t="e">
        <f>Rebounds[[#This Row],[12+]]-Rebounds[[#This Row],[13+]]</f>
        <v>#VALUE!</v>
      </c>
      <c r="AD253" s="5" t="e">
        <f>Rebounds[[#This Row],[13+]]-Rebounds[[#This Row],[14+]]</f>
        <v>#VALUE!</v>
      </c>
    </row>
    <row r="254" spans="20:30" x14ac:dyDescent="0.25">
      <c r="T254" s="5" t="e">
        <f>Rebounds[[#This Row],[3+]]-Rebounds[[#This Row],[4+]]</f>
        <v>#VALUE!</v>
      </c>
      <c r="U254" s="5" t="e">
        <f>Rebounds[[#This Row],[4+]]-Rebounds[[#This Row],[5+]]</f>
        <v>#VALUE!</v>
      </c>
      <c r="V254" s="5" t="e">
        <f>Rebounds[[#This Row],[5+]]-Rebounds[[#This Row],[6+]]</f>
        <v>#VALUE!</v>
      </c>
      <c r="W254" s="5" t="e">
        <f>Rebounds[[#This Row],[6+]]-Rebounds[[#This Row],[7+]]</f>
        <v>#VALUE!</v>
      </c>
      <c r="X254" s="5" t="e">
        <f>Rebounds[[#This Row],[7+]]-Rebounds[[#This Row],[8+]]</f>
        <v>#VALUE!</v>
      </c>
      <c r="Y254" s="5" t="e">
        <f>Rebounds[[#This Row],[8+]]-Rebounds[[#This Row],[9+]]</f>
        <v>#VALUE!</v>
      </c>
      <c r="Z254" s="5" t="e">
        <f>Rebounds[[#This Row],[9+]]-Rebounds[[#This Row],[10+]]</f>
        <v>#VALUE!</v>
      </c>
      <c r="AA254" s="5" t="e">
        <f>Rebounds[[#This Row],[10+]]-Rebounds[[#This Row],[11+]]</f>
        <v>#VALUE!</v>
      </c>
      <c r="AB254" s="5" t="e">
        <f>Rebounds[[#This Row],[11+]]-Rebounds[[#This Row],[12+]]</f>
        <v>#VALUE!</v>
      </c>
      <c r="AC254" s="5" t="e">
        <f>Rebounds[[#This Row],[12+]]-Rebounds[[#This Row],[13+]]</f>
        <v>#VALUE!</v>
      </c>
      <c r="AD254" s="5" t="e">
        <f>Rebounds[[#This Row],[13+]]-Rebounds[[#This Row],[14+]]</f>
        <v>#VALUE!</v>
      </c>
    </row>
    <row r="255" spans="20:30" x14ac:dyDescent="0.25">
      <c r="T255" s="5" t="e">
        <f>Rebounds[[#This Row],[3+]]-Rebounds[[#This Row],[4+]]</f>
        <v>#VALUE!</v>
      </c>
      <c r="U255" s="5" t="e">
        <f>Rebounds[[#This Row],[4+]]-Rebounds[[#This Row],[5+]]</f>
        <v>#VALUE!</v>
      </c>
      <c r="V255" s="5" t="e">
        <f>Rebounds[[#This Row],[5+]]-Rebounds[[#This Row],[6+]]</f>
        <v>#VALUE!</v>
      </c>
      <c r="W255" s="5" t="e">
        <f>Rebounds[[#This Row],[6+]]-Rebounds[[#This Row],[7+]]</f>
        <v>#VALUE!</v>
      </c>
      <c r="X255" s="5" t="e">
        <f>Rebounds[[#This Row],[7+]]-Rebounds[[#This Row],[8+]]</f>
        <v>#VALUE!</v>
      </c>
      <c r="Y255" s="5" t="e">
        <f>Rebounds[[#This Row],[8+]]-Rebounds[[#This Row],[9+]]</f>
        <v>#VALUE!</v>
      </c>
      <c r="Z255" s="5" t="e">
        <f>Rebounds[[#This Row],[9+]]-Rebounds[[#This Row],[10+]]</f>
        <v>#VALUE!</v>
      </c>
      <c r="AA255" s="5" t="e">
        <f>Rebounds[[#This Row],[10+]]-Rebounds[[#This Row],[11+]]</f>
        <v>#VALUE!</v>
      </c>
      <c r="AB255" s="5" t="e">
        <f>Rebounds[[#This Row],[11+]]-Rebounds[[#This Row],[12+]]</f>
        <v>#VALUE!</v>
      </c>
      <c r="AC255" s="5" t="e">
        <f>Rebounds[[#This Row],[12+]]-Rebounds[[#This Row],[13+]]</f>
        <v>#VALUE!</v>
      </c>
      <c r="AD255" s="5" t="e">
        <f>Rebounds[[#This Row],[13+]]-Rebounds[[#This Row],[14+]]</f>
        <v>#VALUE!</v>
      </c>
    </row>
    <row r="256" spans="20:30" x14ac:dyDescent="0.25">
      <c r="T256" s="5" t="e">
        <f>Rebounds[[#This Row],[3+]]-Rebounds[[#This Row],[4+]]</f>
        <v>#VALUE!</v>
      </c>
      <c r="U256" s="5" t="e">
        <f>Rebounds[[#This Row],[4+]]-Rebounds[[#This Row],[5+]]</f>
        <v>#VALUE!</v>
      </c>
      <c r="V256" s="5" t="e">
        <f>Rebounds[[#This Row],[5+]]-Rebounds[[#This Row],[6+]]</f>
        <v>#VALUE!</v>
      </c>
      <c r="W256" s="5" t="e">
        <f>Rebounds[[#This Row],[6+]]-Rebounds[[#This Row],[7+]]</f>
        <v>#VALUE!</v>
      </c>
      <c r="X256" s="5" t="e">
        <f>Rebounds[[#This Row],[7+]]-Rebounds[[#This Row],[8+]]</f>
        <v>#VALUE!</v>
      </c>
      <c r="Y256" s="5" t="e">
        <f>Rebounds[[#This Row],[8+]]-Rebounds[[#This Row],[9+]]</f>
        <v>#VALUE!</v>
      </c>
      <c r="Z256" s="5" t="e">
        <f>Rebounds[[#This Row],[9+]]-Rebounds[[#This Row],[10+]]</f>
        <v>#VALUE!</v>
      </c>
      <c r="AA256" s="5" t="e">
        <f>Rebounds[[#This Row],[10+]]-Rebounds[[#This Row],[11+]]</f>
        <v>#VALUE!</v>
      </c>
      <c r="AB256" s="5" t="e">
        <f>Rebounds[[#This Row],[11+]]-Rebounds[[#This Row],[12+]]</f>
        <v>#VALUE!</v>
      </c>
      <c r="AC256" s="5" t="e">
        <f>Rebounds[[#This Row],[12+]]-Rebounds[[#This Row],[13+]]</f>
        <v>#VALUE!</v>
      </c>
      <c r="AD256" s="5" t="e">
        <f>Rebounds[[#This Row],[13+]]-Rebounds[[#This Row],[14+]]</f>
        <v>#VALUE!</v>
      </c>
    </row>
    <row r="257" spans="20:30" x14ac:dyDescent="0.25">
      <c r="T257" s="5" t="e">
        <f>Rebounds[[#This Row],[3+]]-Rebounds[[#This Row],[4+]]</f>
        <v>#VALUE!</v>
      </c>
      <c r="U257" s="5" t="e">
        <f>Rebounds[[#This Row],[4+]]-Rebounds[[#This Row],[5+]]</f>
        <v>#VALUE!</v>
      </c>
      <c r="V257" s="5" t="e">
        <f>Rebounds[[#This Row],[5+]]-Rebounds[[#This Row],[6+]]</f>
        <v>#VALUE!</v>
      </c>
      <c r="W257" s="5" t="e">
        <f>Rebounds[[#This Row],[6+]]-Rebounds[[#This Row],[7+]]</f>
        <v>#VALUE!</v>
      </c>
      <c r="X257" s="5" t="e">
        <f>Rebounds[[#This Row],[7+]]-Rebounds[[#This Row],[8+]]</f>
        <v>#VALUE!</v>
      </c>
      <c r="Y257" s="5" t="e">
        <f>Rebounds[[#This Row],[8+]]-Rebounds[[#This Row],[9+]]</f>
        <v>#VALUE!</v>
      </c>
      <c r="Z257" s="5" t="e">
        <f>Rebounds[[#This Row],[9+]]-Rebounds[[#This Row],[10+]]</f>
        <v>#VALUE!</v>
      </c>
      <c r="AA257" s="5" t="e">
        <f>Rebounds[[#This Row],[10+]]-Rebounds[[#This Row],[11+]]</f>
        <v>#VALUE!</v>
      </c>
      <c r="AB257" s="5" t="e">
        <f>Rebounds[[#This Row],[11+]]-Rebounds[[#This Row],[12+]]</f>
        <v>#VALUE!</v>
      </c>
      <c r="AC257" s="5" t="e">
        <f>Rebounds[[#This Row],[12+]]-Rebounds[[#This Row],[13+]]</f>
        <v>#VALUE!</v>
      </c>
      <c r="AD257" s="5" t="e">
        <f>Rebounds[[#This Row],[13+]]-Rebounds[[#This Row],[14+]]</f>
        <v>#VALUE!</v>
      </c>
    </row>
    <row r="258" spans="20:30" x14ac:dyDescent="0.25">
      <c r="T258" s="5" t="e">
        <f>Rebounds[[#This Row],[3+]]-Rebounds[[#This Row],[4+]]</f>
        <v>#VALUE!</v>
      </c>
      <c r="U258" s="5" t="e">
        <f>Rebounds[[#This Row],[4+]]-Rebounds[[#This Row],[5+]]</f>
        <v>#VALUE!</v>
      </c>
      <c r="V258" s="5" t="e">
        <f>Rebounds[[#This Row],[5+]]-Rebounds[[#This Row],[6+]]</f>
        <v>#VALUE!</v>
      </c>
      <c r="W258" s="5" t="e">
        <f>Rebounds[[#This Row],[6+]]-Rebounds[[#This Row],[7+]]</f>
        <v>#VALUE!</v>
      </c>
      <c r="X258" s="5" t="e">
        <f>Rebounds[[#This Row],[7+]]-Rebounds[[#This Row],[8+]]</f>
        <v>#VALUE!</v>
      </c>
      <c r="Y258" s="5" t="e">
        <f>Rebounds[[#This Row],[8+]]-Rebounds[[#This Row],[9+]]</f>
        <v>#VALUE!</v>
      </c>
      <c r="Z258" s="5" t="e">
        <f>Rebounds[[#This Row],[9+]]-Rebounds[[#This Row],[10+]]</f>
        <v>#VALUE!</v>
      </c>
      <c r="AA258" s="5" t="e">
        <f>Rebounds[[#This Row],[10+]]-Rebounds[[#This Row],[11+]]</f>
        <v>#VALUE!</v>
      </c>
      <c r="AB258" s="5" t="e">
        <f>Rebounds[[#This Row],[11+]]-Rebounds[[#This Row],[12+]]</f>
        <v>#VALUE!</v>
      </c>
      <c r="AC258" s="5" t="e">
        <f>Rebounds[[#This Row],[12+]]-Rebounds[[#This Row],[13+]]</f>
        <v>#VALUE!</v>
      </c>
      <c r="AD258" s="5" t="e">
        <f>Rebounds[[#This Row],[13+]]-Rebounds[[#This Row],[14+]]</f>
        <v>#VALUE!</v>
      </c>
    </row>
    <row r="259" spans="20:30" x14ac:dyDescent="0.25">
      <c r="T259" s="5" t="e">
        <f>Rebounds[[#This Row],[3+]]-Rebounds[[#This Row],[4+]]</f>
        <v>#VALUE!</v>
      </c>
      <c r="U259" s="5" t="e">
        <f>Rebounds[[#This Row],[4+]]-Rebounds[[#This Row],[5+]]</f>
        <v>#VALUE!</v>
      </c>
      <c r="V259" s="5" t="e">
        <f>Rebounds[[#This Row],[5+]]-Rebounds[[#This Row],[6+]]</f>
        <v>#VALUE!</v>
      </c>
      <c r="W259" s="5" t="e">
        <f>Rebounds[[#This Row],[6+]]-Rebounds[[#This Row],[7+]]</f>
        <v>#VALUE!</v>
      </c>
      <c r="X259" s="5" t="e">
        <f>Rebounds[[#This Row],[7+]]-Rebounds[[#This Row],[8+]]</f>
        <v>#VALUE!</v>
      </c>
      <c r="Y259" s="5" t="e">
        <f>Rebounds[[#This Row],[8+]]-Rebounds[[#This Row],[9+]]</f>
        <v>#VALUE!</v>
      </c>
      <c r="Z259" s="5" t="e">
        <f>Rebounds[[#This Row],[9+]]-Rebounds[[#This Row],[10+]]</f>
        <v>#VALUE!</v>
      </c>
      <c r="AA259" s="5" t="e">
        <f>Rebounds[[#This Row],[10+]]-Rebounds[[#This Row],[11+]]</f>
        <v>#VALUE!</v>
      </c>
      <c r="AB259" s="5" t="e">
        <f>Rebounds[[#This Row],[11+]]-Rebounds[[#This Row],[12+]]</f>
        <v>#VALUE!</v>
      </c>
      <c r="AC259" s="5" t="e">
        <f>Rebounds[[#This Row],[12+]]-Rebounds[[#This Row],[13+]]</f>
        <v>#VALUE!</v>
      </c>
      <c r="AD259" s="5" t="e">
        <f>Rebounds[[#This Row],[13+]]-Rebounds[[#This Row],[14+]]</f>
        <v>#VALUE!</v>
      </c>
    </row>
    <row r="260" spans="20:30" x14ac:dyDescent="0.25">
      <c r="T260" s="5" t="e">
        <f>Rebounds[[#This Row],[3+]]-Rebounds[[#This Row],[4+]]</f>
        <v>#VALUE!</v>
      </c>
      <c r="U260" s="5" t="e">
        <f>Rebounds[[#This Row],[4+]]-Rebounds[[#This Row],[5+]]</f>
        <v>#VALUE!</v>
      </c>
      <c r="V260" s="5" t="e">
        <f>Rebounds[[#This Row],[5+]]-Rebounds[[#This Row],[6+]]</f>
        <v>#VALUE!</v>
      </c>
      <c r="W260" s="5" t="e">
        <f>Rebounds[[#This Row],[6+]]-Rebounds[[#This Row],[7+]]</f>
        <v>#VALUE!</v>
      </c>
      <c r="X260" s="5" t="e">
        <f>Rebounds[[#This Row],[7+]]-Rebounds[[#This Row],[8+]]</f>
        <v>#VALUE!</v>
      </c>
      <c r="Y260" s="5" t="e">
        <f>Rebounds[[#This Row],[8+]]-Rebounds[[#This Row],[9+]]</f>
        <v>#VALUE!</v>
      </c>
      <c r="Z260" s="5" t="e">
        <f>Rebounds[[#This Row],[9+]]-Rebounds[[#This Row],[10+]]</f>
        <v>#VALUE!</v>
      </c>
      <c r="AA260" s="5" t="e">
        <f>Rebounds[[#This Row],[10+]]-Rebounds[[#This Row],[11+]]</f>
        <v>#VALUE!</v>
      </c>
      <c r="AB260" s="5" t="e">
        <f>Rebounds[[#This Row],[11+]]-Rebounds[[#This Row],[12+]]</f>
        <v>#VALUE!</v>
      </c>
      <c r="AC260" s="5" t="e">
        <f>Rebounds[[#This Row],[12+]]-Rebounds[[#This Row],[13+]]</f>
        <v>#VALUE!</v>
      </c>
      <c r="AD260" s="5" t="e">
        <f>Rebounds[[#This Row],[13+]]-Rebounds[[#This Row],[14+]]</f>
        <v>#VALUE!</v>
      </c>
    </row>
    <row r="261" spans="20:30" x14ac:dyDescent="0.25">
      <c r="T261" s="5" t="e">
        <f>Rebounds[[#This Row],[3+]]-Rebounds[[#This Row],[4+]]</f>
        <v>#VALUE!</v>
      </c>
      <c r="U261" s="5" t="e">
        <f>Rebounds[[#This Row],[4+]]-Rebounds[[#This Row],[5+]]</f>
        <v>#VALUE!</v>
      </c>
      <c r="V261" s="5" t="e">
        <f>Rebounds[[#This Row],[5+]]-Rebounds[[#This Row],[6+]]</f>
        <v>#VALUE!</v>
      </c>
      <c r="W261" s="5" t="e">
        <f>Rebounds[[#This Row],[6+]]-Rebounds[[#This Row],[7+]]</f>
        <v>#VALUE!</v>
      </c>
      <c r="X261" s="5" t="e">
        <f>Rebounds[[#This Row],[7+]]-Rebounds[[#This Row],[8+]]</f>
        <v>#VALUE!</v>
      </c>
      <c r="Y261" s="5" t="e">
        <f>Rebounds[[#This Row],[8+]]-Rebounds[[#This Row],[9+]]</f>
        <v>#VALUE!</v>
      </c>
      <c r="Z261" s="5" t="e">
        <f>Rebounds[[#This Row],[9+]]-Rebounds[[#This Row],[10+]]</f>
        <v>#VALUE!</v>
      </c>
      <c r="AA261" s="5" t="e">
        <f>Rebounds[[#This Row],[10+]]-Rebounds[[#This Row],[11+]]</f>
        <v>#VALUE!</v>
      </c>
      <c r="AB261" s="5" t="e">
        <f>Rebounds[[#This Row],[11+]]-Rebounds[[#This Row],[12+]]</f>
        <v>#VALUE!</v>
      </c>
      <c r="AC261" s="5" t="e">
        <f>Rebounds[[#This Row],[12+]]-Rebounds[[#This Row],[13+]]</f>
        <v>#VALUE!</v>
      </c>
      <c r="AD261" s="5" t="e">
        <f>Rebounds[[#This Row],[13+]]-Rebounds[[#This Row],[14+]]</f>
        <v>#VALUE!</v>
      </c>
    </row>
    <row r="262" spans="20:30" x14ac:dyDescent="0.25">
      <c r="T262" s="5" t="e">
        <f>Rebounds[[#This Row],[3+]]-Rebounds[[#This Row],[4+]]</f>
        <v>#VALUE!</v>
      </c>
      <c r="U262" s="5" t="e">
        <f>Rebounds[[#This Row],[4+]]-Rebounds[[#This Row],[5+]]</f>
        <v>#VALUE!</v>
      </c>
      <c r="V262" s="5" t="e">
        <f>Rebounds[[#This Row],[5+]]-Rebounds[[#This Row],[6+]]</f>
        <v>#VALUE!</v>
      </c>
      <c r="W262" s="5" t="e">
        <f>Rebounds[[#This Row],[6+]]-Rebounds[[#This Row],[7+]]</f>
        <v>#VALUE!</v>
      </c>
      <c r="X262" s="5" t="e">
        <f>Rebounds[[#This Row],[7+]]-Rebounds[[#This Row],[8+]]</f>
        <v>#VALUE!</v>
      </c>
      <c r="Y262" s="5" t="e">
        <f>Rebounds[[#This Row],[8+]]-Rebounds[[#This Row],[9+]]</f>
        <v>#VALUE!</v>
      </c>
      <c r="Z262" s="5" t="e">
        <f>Rebounds[[#This Row],[9+]]-Rebounds[[#This Row],[10+]]</f>
        <v>#VALUE!</v>
      </c>
      <c r="AA262" s="5" t="e">
        <f>Rebounds[[#This Row],[10+]]-Rebounds[[#This Row],[11+]]</f>
        <v>#VALUE!</v>
      </c>
      <c r="AB262" s="5" t="e">
        <f>Rebounds[[#This Row],[11+]]-Rebounds[[#This Row],[12+]]</f>
        <v>#VALUE!</v>
      </c>
      <c r="AC262" s="5" t="e">
        <f>Rebounds[[#This Row],[12+]]-Rebounds[[#This Row],[13+]]</f>
        <v>#VALUE!</v>
      </c>
      <c r="AD262" s="5" t="e">
        <f>Rebounds[[#This Row],[13+]]-Rebounds[[#This Row],[14+]]</f>
        <v>#VALUE!</v>
      </c>
    </row>
    <row r="263" spans="20:30" x14ac:dyDescent="0.25">
      <c r="T263" s="5" t="e">
        <f>Rebounds[[#This Row],[3+]]-Rebounds[[#This Row],[4+]]</f>
        <v>#VALUE!</v>
      </c>
      <c r="U263" s="5" t="e">
        <f>Rebounds[[#This Row],[4+]]-Rebounds[[#This Row],[5+]]</f>
        <v>#VALUE!</v>
      </c>
      <c r="V263" s="5" t="e">
        <f>Rebounds[[#This Row],[5+]]-Rebounds[[#This Row],[6+]]</f>
        <v>#VALUE!</v>
      </c>
      <c r="W263" s="5" t="e">
        <f>Rebounds[[#This Row],[6+]]-Rebounds[[#This Row],[7+]]</f>
        <v>#VALUE!</v>
      </c>
      <c r="X263" s="5" t="e">
        <f>Rebounds[[#This Row],[7+]]-Rebounds[[#This Row],[8+]]</f>
        <v>#VALUE!</v>
      </c>
      <c r="Y263" s="5" t="e">
        <f>Rebounds[[#This Row],[8+]]-Rebounds[[#This Row],[9+]]</f>
        <v>#VALUE!</v>
      </c>
      <c r="Z263" s="5" t="e">
        <f>Rebounds[[#This Row],[9+]]-Rebounds[[#This Row],[10+]]</f>
        <v>#VALUE!</v>
      </c>
      <c r="AA263" s="5" t="e">
        <f>Rebounds[[#This Row],[10+]]-Rebounds[[#This Row],[11+]]</f>
        <v>#VALUE!</v>
      </c>
      <c r="AB263" s="5" t="e">
        <f>Rebounds[[#This Row],[11+]]-Rebounds[[#This Row],[12+]]</f>
        <v>#VALUE!</v>
      </c>
      <c r="AC263" s="5" t="e">
        <f>Rebounds[[#This Row],[12+]]-Rebounds[[#This Row],[13+]]</f>
        <v>#VALUE!</v>
      </c>
      <c r="AD263" s="5" t="e">
        <f>Rebounds[[#This Row],[13+]]-Rebounds[[#This Row],[14+]]</f>
        <v>#VALUE!</v>
      </c>
    </row>
    <row r="264" spans="20:30" x14ac:dyDescent="0.25">
      <c r="T264" s="5" t="e">
        <f>Rebounds[[#This Row],[3+]]-Rebounds[[#This Row],[4+]]</f>
        <v>#VALUE!</v>
      </c>
      <c r="U264" s="5" t="e">
        <f>Rebounds[[#This Row],[4+]]-Rebounds[[#This Row],[5+]]</f>
        <v>#VALUE!</v>
      </c>
      <c r="V264" s="5" t="e">
        <f>Rebounds[[#This Row],[5+]]-Rebounds[[#This Row],[6+]]</f>
        <v>#VALUE!</v>
      </c>
      <c r="W264" s="5" t="e">
        <f>Rebounds[[#This Row],[6+]]-Rebounds[[#This Row],[7+]]</f>
        <v>#VALUE!</v>
      </c>
      <c r="X264" s="5" t="e">
        <f>Rebounds[[#This Row],[7+]]-Rebounds[[#This Row],[8+]]</f>
        <v>#VALUE!</v>
      </c>
      <c r="Y264" s="5" t="e">
        <f>Rebounds[[#This Row],[8+]]-Rebounds[[#This Row],[9+]]</f>
        <v>#VALUE!</v>
      </c>
      <c r="Z264" s="5" t="e">
        <f>Rebounds[[#This Row],[9+]]-Rebounds[[#This Row],[10+]]</f>
        <v>#VALUE!</v>
      </c>
      <c r="AA264" s="5" t="e">
        <f>Rebounds[[#This Row],[10+]]-Rebounds[[#This Row],[11+]]</f>
        <v>#VALUE!</v>
      </c>
      <c r="AB264" s="5" t="e">
        <f>Rebounds[[#This Row],[11+]]-Rebounds[[#This Row],[12+]]</f>
        <v>#VALUE!</v>
      </c>
      <c r="AC264" s="5" t="e">
        <f>Rebounds[[#This Row],[12+]]-Rebounds[[#This Row],[13+]]</f>
        <v>#VALUE!</v>
      </c>
      <c r="AD264" s="5" t="e">
        <f>Rebounds[[#This Row],[13+]]-Rebounds[[#This Row],[14+]]</f>
        <v>#VALUE!</v>
      </c>
    </row>
    <row r="265" spans="20:30" x14ac:dyDescent="0.25">
      <c r="T265" s="5" t="e">
        <f>Rebounds[[#This Row],[3+]]-Rebounds[[#This Row],[4+]]</f>
        <v>#VALUE!</v>
      </c>
      <c r="U265" s="5" t="e">
        <f>Rebounds[[#This Row],[4+]]-Rebounds[[#This Row],[5+]]</f>
        <v>#VALUE!</v>
      </c>
      <c r="V265" s="5" t="e">
        <f>Rebounds[[#This Row],[5+]]-Rebounds[[#This Row],[6+]]</f>
        <v>#VALUE!</v>
      </c>
      <c r="W265" s="5" t="e">
        <f>Rebounds[[#This Row],[6+]]-Rebounds[[#This Row],[7+]]</f>
        <v>#VALUE!</v>
      </c>
      <c r="X265" s="5" t="e">
        <f>Rebounds[[#This Row],[7+]]-Rebounds[[#This Row],[8+]]</f>
        <v>#VALUE!</v>
      </c>
      <c r="Y265" s="5" t="e">
        <f>Rebounds[[#This Row],[8+]]-Rebounds[[#This Row],[9+]]</f>
        <v>#VALUE!</v>
      </c>
      <c r="Z265" s="5" t="e">
        <f>Rebounds[[#This Row],[9+]]-Rebounds[[#This Row],[10+]]</f>
        <v>#VALUE!</v>
      </c>
      <c r="AA265" s="5" t="e">
        <f>Rebounds[[#This Row],[10+]]-Rebounds[[#This Row],[11+]]</f>
        <v>#VALUE!</v>
      </c>
      <c r="AB265" s="5" t="e">
        <f>Rebounds[[#This Row],[11+]]-Rebounds[[#This Row],[12+]]</f>
        <v>#VALUE!</v>
      </c>
      <c r="AC265" s="5" t="e">
        <f>Rebounds[[#This Row],[12+]]-Rebounds[[#This Row],[13+]]</f>
        <v>#VALUE!</v>
      </c>
      <c r="AD265" s="5" t="e">
        <f>Rebounds[[#This Row],[13+]]-Rebounds[[#This Row],[14+]]</f>
        <v>#VALUE!</v>
      </c>
    </row>
    <row r="266" spans="20:30" x14ac:dyDescent="0.25">
      <c r="T266" s="5" t="e">
        <f>Rebounds[[#This Row],[3+]]-Rebounds[[#This Row],[4+]]</f>
        <v>#VALUE!</v>
      </c>
      <c r="U266" s="5" t="e">
        <f>Rebounds[[#This Row],[4+]]-Rebounds[[#This Row],[5+]]</f>
        <v>#VALUE!</v>
      </c>
      <c r="V266" s="5" t="e">
        <f>Rebounds[[#This Row],[5+]]-Rebounds[[#This Row],[6+]]</f>
        <v>#VALUE!</v>
      </c>
      <c r="W266" s="5" t="e">
        <f>Rebounds[[#This Row],[6+]]-Rebounds[[#This Row],[7+]]</f>
        <v>#VALUE!</v>
      </c>
      <c r="X266" s="5" t="e">
        <f>Rebounds[[#This Row],[7+]]-Rebounds[[#This Row],[8+]]</f>
        <v>#VALUE!</v>
      </c>
      <c r="Y266" s="5" t="e">
        <f>Rebounds[[#This Row],[8+]]-Rebounds[[#This Row],[9+]]</f>
        <v>#VALUE!</v>
      </c>
      <c r="Z266" s="5" t="e">
        <f>Rebounds[[#This Row],[9+]]-Rebounds[[#This Row],[10+]]</f>
        <v>#VALUE!</v>
      </c>
      <c r="AA266" s="5" t="e">
        <f>Rebounds[[#This Row],[10+]]-Rebounds[[#This Row],[11+]]</f>
        <v>#VALUE!</v>
      </c>
      <c r="AB266" s="5" t="e">
        <f>Rebounds[[#This Row],[11+]]-Rebounds[[#This Row],[12+]]</f>
        <v>#VALUE!</v>
      </c>
      <c r="AC266" s="5" t="e">
        <f>Rebounds[[#This Row],[12+]]-Rebounds[[#This Row],[13+]]</f>
        <v>#VALUE!</v>
      </c>
      <c r="AD266" s="5" t="e">
        <f>Rebounds[[#This Row],[13+]]-Rebounds[[#This Row],[14+]]</f>
        <v>#VALUE!</v>
      </c>
    </row>
    <row r="267" spans="20:30" x14ac:dyDescent="0.25">
      <c r="T267" s="5" t="e">
        <f>Rebounds[[#This Row],[3+]]-Rebounds[[#This Row],[4+]]</f>
        <v>#VALUE!</v>
      </c>
      <c r="U267" s="5" t="e">
        <f>Rebounds[[#This Row],[4+]]-Rebounds[[#This Row],[5+]]</f>
        <v>#VALUE!</v>
      </c>
      <c r="V267" s="5" t="e">
        <f>Rebounds[[#This Row],[5+]]-Rebounds[[#This Row],[6+]]</f>
        <v>#VALUE!</v>
      </c>
      <c r="W267" s="5" t="e">
        <f>Rebounds[[#This Row],[6+]]-Rebounds[[#This Row],[7+]]</f>
        <v>#VALUE!</v>
      </c>
      <c r="X267" s="5" t="e">
        <f>Rebounds[[#This Row],[7+]]-Rebounds[[#This Row],[8+]]</f>
        <v>#VALUE!</v>
      </c>
      <c r="Y267" s="5" t="e">
        <f>Rebounds[[#This Row],[8+]]-Rebounds[[#This Row],[9+]]</f>
        <v>#VALUE!</v>
      </c>
      <c r="Z267" s="5" t="e">
        <f>Rebounds[[#This Row],[9+]]-Rebounds[[#This Row],[10+]]</f>
        <v>#VALUE!</v>
      </c>
      <c r="AA267" s="5" t="e">
        <f>Rebounds[[#This Row],[10+]]-Rebounds[[#This Row],[11+]]</f>
        <v>#VALUE!</v>
      </c>
      <c r="AB267" s="5" t="e">
        <f>Rebounds[[#This Row],[11+]]-Rebounds[[#This Row],[12+]]</f>
        <v>#VALUE!</v>
      </c>
      <c r="AC267" s="5" t="e">
        <f>Rebounds[[#This Row],[12+]]-Rebounds[[#This Row],[13+]]</f>
        <v>#VALUE!</v>
      </c>
      <c r="AD267" s="5" t="e">
        <f>Rebounds[[#This Row],[13+]]-Rebounds[[#This Row],[14+]]</f>
        <v>#VALUE!</v>
      </c>
    </row>
    <row r="268" spans="20:30" x14ac:dyDescent="0.25">
      <c r="T268" s="5" t="e">
        <f>Rebounds[[#This Row],[3+]]-Rebounds[[#This Row],[4+]]</f>
        <v>#VALUE!</v>
      </c>
      <c r="U268" s="5" t="e">
        <f>Rebounds[[#This Row],[4+]]-Rebounds[[#This Row],[5+]]</f>
        <v>#VALUE!</v>
      </c>
      <c r="V268" s="5" t="e">
        <f>Rebounds[[#This Row],[5+]]-Rebounds[[#This Row],[6+]]</f>
        <v>#VALUE!</v>
      </c>
      <c r="W268" s="5" t="e">
        <f>Rebounds[[#This Row],[6+]]-Rebounds[[#This Row],[7+]]</f>
        <v>#VALUE!</v>
      </c>
      <c r="X268" s="5" t="e">
        <f>Rebounds[[#This Row],[7+]]-Rebounds[[#This Row],[8+]]</f>
        <v>#VALUE!</v>
      </c>
      <c r="Y268" s="5" t="e">
        <f>Rebounds[[#This Row],[8+]]-Rebounds[[#This Row],[9+]]</f>
        <v>#VALUE!</v>
      </c>
      <c r="Z268" s="5" t="e">
        <f>Rebounds[[#This Row],[9+]]-Rebounds[[#This Row],[10+]]</f>
        <v>#VALUE!</v>
      </c>
      <c r="AA268" s="5" t="e">
        <f>Rebounds[[#This Row],[10+]]-Rebounds[[#This Row],[11+]]</f>
        <v>#VALUE!</v>
      </c>
      <c r="AB268" s="5" t="e">
        <f>Rebounds[[#This Row],[11+]]-Rebounds[[#This Row],[12+]]</f>
        <v>#VALUE!</v>
      </c>
      <c r="AC268" s="5" t="e">
        <f>Rebounds[[#This Row],[12+]]-Rebounds[[#This Row],[13+]]</f>
        <v>#VALUE!</v>
      </c>
      <c r="AD268" s="5" t="e">
        <f>Rebounds[[#This Row],[13+]]-Rebounds[[#This Row],[14+]]</f>
        <v>#VALUE!</v>
      </c>
    </row>
    <row r="269" spans="20:30" x14ac:dyDescent="0.25">
      <c r="T269" s="5" t="e">
        <f>Rebounds[[#This Row],[3+]]-Rebounds[[#This Row],[4+]]</f>
        <v>#VALUE!</v>
      </c>
      <c r="U269" s="5" t="e">
        <f>Rebounds[[#This Row],[4+]]-Rebounds[[#This Row],[5+]]</f>
        <v>#VALUE!</v>
      </c>
      <c r="V269" s="5" t="e">
        <f>Rebounds[[#This Row],[5+]]-Rebounds[[#This Row],[6+]]</f>
        <v>#VALUE!</v>
      </c>
      <c r="W269" s="5" t="e">
        <f>Rebounds[[#This Row],[6+]]-Rebounds[[#This Row],[7+]]</f>
        <v>#VALUE!</v>
      </c>
      <c r="X269" s="5" t="e">
        <f>Rebounds[[#This Row],[7+]]-Rebounds[[#This Row],[8+]]</f>
        <v>#VALUE!</v>
      </c>
      <c r="Y269" s="5" t="e">
        <f>Rebounds[[#This Row],[8+]]-Rebounds[[#This Row],[9+]]</f>
        <v>#VALUE!</v>
      </c>
      <c r="Z269" s="5" t="e">
        <f>Rebounds[[#This Row],[9+]]-Rebounds[[#This Row],[10+]]</f>
        <v>#VALUE!</v>
      </c>
      <c r="AA269" s="5" t="e">
        <f>Rebounds[[#This Row],[10+]]-Rebounds[[#This Row],[11+]]</f>
        <v>#VALUE!</v>
      </c>
      <c r="AB269" s="5" t="e">
        <f>Rebounds[[#This Row],[11+]]-Rebounds[[#This Row],[12+]]</f>
        <v>#VALUE!</v>
      </c>
      <c r="AC269" s="5" t="e">
        <f>Rebounds[[#This Row],[12+]]-Rebounds[[#This Row],[13+]]</f>
        <v>#VALUE!</v>
      </c>
      <c r="AD269" s="5" t="e">
        <f>Rebounds[[#This Row],[13+]]-Rebounds[[#This Row],[14+]]</f>
        <v>#VALUE!</v>
      </c>
    </row>
    <row r="270" spans="20:30" x14ac:dyDescent="0.25">
      <c r="T270" s="5" t="e">
        <f>Rebounds[[#This Row],[3+]]-Rebounds[[#This Row],[4+]]</f>
        <v>#VALUE!</v>
      </c>
      <c r="U270" s="5" t="e">
        <f>Rebounds[[#This Row],[4+]]-Rebounds[[#This Row],[5+]]</f>
        <v>#VALUE!</v>
      </c>
      <c r="V270" s="5" t="e">
        <f>Rebounds[[#This Row],[5+]]-Rebounds[[#This Row],[6+]]</f>
        <v>#VALUE!</v>
      </c>
      <c r="W270" s="5" t="e">
        <f>Rebounds[[#This Row],[6+]]-Rebounds[[#This Row],[7+]]</f>
        <v>#VALUE!</v>
      </c>
      <c r="X270" s="5" t="e">
        <f>Rebounds[[#This Row],[7+]]-Rebounds[[#This Row],[8+]]</f>
        <v>#VALUE!</v>
      </c>
      <c r="Y270" s="5" t="e">
        <f>Rebounds[[#This Row],[8+]]-Rebounds[[#This Row],[9+]]</f>
        <v>#VALUE!</v>
      </c>
      <c r="Z270" s="5" t="e">
        <f>Rebounds[[#This Row],[9+]]-Rebounds[[#This Row],[10+]]</f>
        <v>#VALUE!</v>
      </c>
      <c r="AA270" s="5" t="e">
        <f>Rebounds[[#This Row],[10+]]-Rebounds[[#This Row],[11+]]</f>
        <v>#VALUE!</v>
      </c>
      <c r="AB270" s="5" t="e">
        <f>Rebounds[[#This Row],[11+]]-Rebounds[[#This Row],[12+]]</f>
        <v>#VALUE!</v>
      </c>
      <c r="AC270" s="5" t="e">
        <f>Rebounds[[#This Row],[12+]]-Rebounds[[#This Row],[13+]]</f>
        <v>#VALUE!</v>
      </c>
      <c r="AD270" s="5" t="e">
        <f>Rebounds[[#This Row],[13+]]-Rebounds[[#This Row],[14+]]</f>
        <v>#VALUE!</v>
      </c>
    </row>
    <row r="271" spans="20:30" x14ac:dyDescent="0.25">
      <c r="T271" s="5" t="e">
        <f>Rebounds[[#This Row],[3+]]-Rebounds[[#This Row],[4+]]</f>
        <v>#VALUE!</v>
      </c>
      <c r="U271" s="5" t="e">
        <f>Rebounds[[#This Row],[4+]]-Rebounds[[#This Row],[5+]]</f>
        <v>#VALUE!</v>
      </c>
      <c r="V271" s="5" t="e">
        <f>Rebounds[[#This Row],[5+]]-Rebounds[[#This Row],[6+]]</f>
        <v>#VALUE!</v>
      </c>
      <c r="W271" s="5" t="e">
        <f>Rebounds[[#This Row],[6+]]-Rebounds[[#This Row],[7+]]</f>
        <v>#VALUE!</v>
      </c>
      <c r="X271" s="5" t="e">
        <f>Rebounds[[#This Row],[7+]]-Rebounds[[#This Row],[8+]]</f>
        <v>#VALUE!</v>
      </c>
      <c r="Y271" s="5" t="e">
        <f>Rebounds[[#This Row],[8+]]-Rebounds[[#This Row],[9+]]</f>
        <v>#VALUE!</v>
      </c>
      <c r="Z271" s="5" t="e">
        <f>Rebounds[[#This Row],[9+]]-Rebounds[[#This Row],[10+]]</f>
        <v>#VALUE!</v>
      </c>
      <c r="AA271" s="5" t="e">
        <f>Rebounds[[#This Row],[10+]]-Rebounds[[#This Row],[11+]]</f>
        <v>#VALUE!</v>
      </c>
      <c r="AB271" s="5" t="e">
        <f>Rebounds[[#This Row],[11+]]-Rebounds[[#This Row],[12+]]</f>
        <v>#VALUE!</v>
      </c>
      <c r="AC271" s="5" t="e">
        <f>Rebounds[[#This Row],[12+]]-Rebounds[[#This Row],[13+]]</f>
        <v>#VALUE!</v>
      </c>
      <c r="AD271" s="5" t="e">
        <f>Rebounds[[#This Row],[13+]]-Rebounds[[#This Row],[14+]]</f>
        <v>#VALUE!</v>
      </c>
    </row>
    <row r="272" spans="20:30" x14ac:dyDescent="0.25">
      <c r="T272" s="5" t="e">
        <f>Rebounds[[#This Row],[3+]]-Rebounds[[#This Row],[4+]]</f>
        <v>#VALUE!</v>
      </c>
      <c r="U272" s="5" t="e">
        <f>Rebounds[[#This Row],[4+]]-Rebounds[[#This Row],[5+]]</f>
        <v>#VALUE!</v>
      </c>
      <c r="V272" s="5" t="e">
        <f>Rebounds[[#This Row],[5+]]-Rebounds[[#This Row],[6+]]</f>
        <v>#VALUE!</v>
      </c>
      <c r="W272" s="5" t="e">
        <f>Rebounds[[#This Row],[6+]]-Rebounds[[#This Row],[7+]]</f>
        <v>#VALUE!</v>
      </c>
      <c r="X272" s="5" t="e">
        <f>Rebounds[[#This Row],[7+]]-Rebounds[[#This Row],[8+]]</f>
        <v>#VALUE!</v>
      </c>
      <c r="Y272" s="5" t="e">
        <f>Rebounds[[#This Row],[8+]]-Rebounds[[#This Row],[9+]]</f>
        <v>#VALUE!</v>
      </c>
      <c r="Z272" s="5" t="e">
        <f>Rebounds[[#This Row],[9+]]-Rebounds[[#This Row],[10+]]</f>
        <v>#VALUE!</v>
      </c>
      <c r="AA272" s="5" t="e">
        <f>Rebounds[[#This Row],[10+]]-Rebounds[[#This Row],[11+]]</f>
        <v>#VALUE!</v>
      </c>
      <c r="AB272" s="5" t="e">
        <f>Rebounds[[#This Row],[11+]]-Rebounds[[#This Row],[12+]]</f>
        <v>#VALUE!</v>
      </c>
      <c r="AC272" s="5" t="e">
        <f>Rebounds[[#This Row],[12+]]-Rebounds[[#This Row],[13+]]</f>
        <v>#VALUE!</v>
      </c>
      <c r="AD272" s="5" t="e">
        <f>Rebounds[[#This Row],[13+]]-Rebounds[[#This Row],[14+]]</f>
        <v>#VALUE!</v>
      </c>
    </row>
    <row r="273" spans="20:30" x14ac:dyDescent="0.25">
      <c r="T273" s="5" t="e">
        <f>Rebounds[[#This Row],[3+]]-Rebounds[[#This Row],[4+]]</f>
        <v>#VALUE!</v>
      </c>
      <c r="U273" s="5" t="e">
        <f>Rebounds[[#This Row],[4+]]-Rebounds[[#This Row],[5+]]</f>
        <v>#VALUE!</v>
      </c>
      <c r="V273" s="5" t="e">
        <f>Rebounds[[#This Row],[5+]]-Rebounds[[#This Row],[6+]]</f>
        <v>#VALUE!</v>
      </c>
      <c r="W273" s="5" t="e">
        <f>Rebounds[[#This Row],[6+]]-Rebounds[[#This Row],[7+]]</f>
        <v>#VALUE!</v>
      </c>
      <c r="X273" s="5" t="e">
        <f>Rebounds[[#This Row],[7+]]-Rebounds[[#This Row],[8+]]</f>
        <v>#VALUE!</v>
      </c>
      <c r="Y273" s="5" t="e">
        <f>Rebounds[[#This Row],[8+]]-Rebounds[[#This Row],[9+]]</f>
        <v>#VALUE!</v>
      </c>
      <c r="Z273" s="5" t="e">
        <f>Rebounds[[#This Row],[9+]]-Rebounds[[#This Row],[10+]]</f>
        <v>#VALUE!</v>
      </c>
      <c r="AA273" s="5" t="e">
        <f>Rebounds[[#This Row],[10+]]-Rebounds[[#This Row],[11+]]</f>
        <v>#VALUE!</v>
      </c>
      <c r="AB273" s="5" t="e">
        <f>Rebounds[[#This Row],[11+]]-Rebounds[[#This Row],[12+]]</f>
        <v>#VALUE!</v>
      </c>
      <c r="AC273" s="5" t="e">
        <f>Rebounds[[#This Row],[12+]]-Rebounds[[#This Row],[13+]]</f>
        <v>#VALUE!</v>
      </c>
      <c r="AD273" s="5" t="e">
        <f>Rebounds[[#This Row],[13+]]-Rebounds[[#This Row],[14+]]</f>
        <v>#VALUE!</v>
      </c>
    </row>
    <row r="274" spans="20:30" x14ac:dyDescent="0.25">
      <c r="T274" s="5" t="e">
        <f>Rebounds[[#This Row],[3+]]-Rebounds[[#This Row],[4+]]</f>
        <v>#VALUE!</v>
      </c>
      <c r="U274" s="5" t="e">
        <f>Rebounds[[#This Row],[4+]]-Rebounds[[#This Row],[5+]]</f>
        <v>#VALUE!</v>
      </c>
      <c r="V274" s="5" t="e">
        <f>Rebounds[[#This Row],[5+]]-Rebounds[[#This Row],[6+]]</f>
        <v>#VALUE!</v>
      </c>
      <c r="W274" s="5" t="e">
        <f>Rebounds[[#This Row],[6+]]-Rebounds[[#This Row],[7+]]</f>
        <v>#VALUE!</v>
      </c>
      <c r="X274" s="5" t="e">
        <f>Rebounds[[#This Row],[7+]]-Rebounds[[#This Row],[8+]]</f>
        <v>#VALUE!</v>
      </c>
      <c r="Y274" s="5" t="e">
        <f>Rebounds[[#This Row],[8+]]-Rebounds[[#This Row],[9+]]</f>
        <v>#VALUE!</v>
      </c>
      <c r="Z274" s="5" t="e">
        <f>Rebounds[[#This Row],[9+]]-Rebounds[[#This Row],[10+]]</f>
        <v>#VALUE!</v>
      </c>
      <c r="AA274" s="5" t="e">
        <f>Rebounds[[#This Row],[10+]]-Rebounds[[#This Row],[11+]]</f>
        <v>#VALUE!</v>
      </c>
      <c r="AB274" s="5" t="e">
        <f>Rebounds[[#This Row],[11+]]-Rebounds[[#This Row],[12+]]</f>
        <v>#VALUE!</v>
      </c>
      <c r="AC274" s="5" t="e">
        <f>Rebounds[[#This Row],[12+]]-Rebounds[[#This Row],[13+]]</f>
        <v>#VALUE!</v>
      </c>
      <c r="AD274" s="5" t="e">
        <f>Rebounds[[#This Row],[13+]]-Rebounds[[#This Row],[14+]]</f>
        <v>#VALUE!</v>
      </c>
    </row>
    <row r="275" spans="20:30" x14ac:dyDescent="0.25">
      <c r="T275" s="5" t="e">
        <f>Rebounds[[#This Row],[3+]]-Rebounds[[#This Row],[4+]]</f>
        <v>#VALUE!</v>
      </c>
      <c r="U275" s="5" t="e">
        <f>Rebounds[[#This Row],[4+]]-Rebounds[[#This Row],[5+]]</f>
        <v>#VALUE!</v>
      </c>
      <c r="V275" s="5" t="e">
        <f>Rebounds[[#This Row],[5+]]-Rebounds[[#This Row],[6+]]</f>
        <v>#VALUE!</v>
      </c>
      <c r="W275" s="5" t="e">
        <f>Rebounds[[#This Row],[6+]]-Rebounds[[#This Row],[7+]]</f>
        <v>#VALUE!</v>
      </c>
      <c r="X275" s="5" t="e">
        <f>Rebounds[[#This Row],[7+]]-Rebounds[[#This Row],[8+]]</f>
        <v>#VALUE!</v>
      </c>
      <c r="Y275" s="5" t="e">
        <f>Rebounds[[#This Row],[8+]]-Rebounds[[#This Row],[9+]]</f>
        <v>#VALUE!</v>
      </c>
      <c r="Z275" s="5" t="e">
        <f>Rebounds[[#This Row],[9+]]-Rebounds[[#This Row],[10+]]</f>
        <v>#VALUE!</v>
      </c>
      <c r="AA275" s="5" t="e">
        <f>Rebounds[[#This Row],[10+]]-Rebounds[[#This Row],[11+]]</f>
        <v>#VALUE!</v>
      </c>
      <c r="AB275" s="5" t="e">
        <f>Rebounds[[#This Row],[11+]]-Rebounds[[#This Row],[12+]]</f>
        <v>#VALUE!</v>
      </c>
      <c r="AC275" s="5" t="e">
        <f>Rebounds[[#This Row],[12+]]-Rebounds[[#This Row],[13+]]</f>
        <v>#VALUE!</v>
      </c>
      <c r="AD275" s="5" t="e">
        <f>Rebounds[[#This Row],[13+]]-Rebounds[[#This Row],[14+]]</f>
        <v>#VALUE!</v>
      </c>
    </row>
    <row r="276" spans="20:30" x14ac:dyDescent="0.25">
      <c r="T276" s="5" t="e">
        <f>Rebounds[[#This Row],[3+]]-Rebounds[[#This Row],[4+]]</f>
        <v>#VALUE!</v>
      </c>
      <c r="U276" s="5" t="e">
        <f>Rebounds[[#This Row],[4+]]-Rebounds[[#This Row],[5+]]</f>
        <v>#VALUE!</v>
      </c>
      <c r="V276" s="5" t="e">
        <f>Rebounds[[#This Row],[5+]]-Rebounds[[#This Row],[6+]]</f>
        <v>#VALUE!</v>
      </c>
      <c r="W276" s="5" t="e">
        <f>Rebounds[[#This Row],[6+]]-Rebounds[[#This Row],[7+]]</f>
        <v>#VALUE!</v>
      </c>
      <c r="X276" s="5" t="e">
        <f>Rebounds[[#This Row],[7+]]-Rebounds[[#This Row],[8+]]</f>
        <v>#VALUE!</v>
      </c>
      <c r="Y276" s="5" t="e">
        <f>Rebounds[[#This Row],[8+]]-Rebounds[[#This Row],[9+]]</f>
        <v>#VALUE!</v>
      </c>
      <c r="Z276" s="5" t="e">
        <f>Rebounds[[#This Row],[9+]]-Rebounds[[#This Row],[10+]]</f>
        <v>#VALUE!</v>
      </c>
      <c r="AA276" s="5" t="e">
        <f>Rebounds[[#This Row],[10+]]-Rebounds[[#This Row],[11+]]</f>
        <v>#VALUE!</v>
      </c>
      <c r="AB276" s="5" t="e">
        <f>Rebounds[[#This Row],[11+]]-Rebounds[[#This Row],[12+]]</f>
        <v>#VALUE!</v>
      </c>
      <c r="AC276" s="5" t="e">
        <f>Rebounds[[#This Row],[12+]]-Rebounds[[#This Row],[13+]]</f>
        <v>#VALUE!</v>
      </c>
      <c r="AD276" s="5" t="e">
        <f>Rebounds[[#This Row],[13+]]-Rebounds[[#This Row],[14+]]</f>
        <v>#VALUE!</v>
      </c>
    </row>
    <row r="277" spans="20:30" x14ac:dyDescent="0.25">
      <c r="T277" s="5" t="e">
        <f>Rebounds[[#This Row],[3+]]-Rebounds[[#This Row],[4+]]</f>
        <v>#VALUE!</v>
      </c>
      <c r="U277" s="5" t="e">
        <f>Rebounds[[#This Row],[4+]]-Rebounds[[#This Row],[5+]]</f>
        <v>#VALUE!</v>
      </c>
      <c r="V277" s="5" t="e">
        <f>Rebounds[[#This Row],[5+]]-Rebounds[[#This Row],[6+]]</f>
        <v>#VALUE!</v>
      </c>
      <c r="W277" s="5" t="e">
        <f>Rebounds[[#This Row],[6+]]-Rebounds[[#This Row],[7+]]</f>
        <v>#VALUE!</v>
      </c>
      <c r="X277" s="5" t="e">
        <f>Rebounds[[#This Row],[7+]]-Rebounds[[#This Row],[8+]]</f>
        <v>#VALUE!</v>
      </c>
      <c r="Y277" s="5" t="e">
        <f>Rebounds[[#This Row],[8+]]-Rebounds[[#This Row],[9+]]</f>
        <v>#VALUE!</v>
      </c>
      <c r="Z277" s="5" t="e">
        <f>Rebounds[[#This Row],[9+]]-Rebounds[[#This Row],[10+]]</f>
        <v>#VALUE!</v>
      </c>
      <c r="AA277" s="5" t="e">
        <f>Rebounds[[#This Row],[10+]]-Rebounds[[#This Row],[11+]]</f>
        <v>#VALUE!</v>
      </c>
      <c r="AB277" s="5" t="e">
        <f>Rebounds[[#This Row],[11+]]-Rebounds[[#This Row],[12+]]</f>
        <v>#VALUE!</v>
      </c>
      <c r="AC277" s="5" t="e">
        <f>Rebounds[[#This Row],[12+]]-Rebounds[[#This Row],[13+]]</f>
        <v>#VALUE!</v>
      </c>
      <c r="AD277" s="5" t="e">
        <f>Rebounds[[#This Row],[13+]]-Rebounds[[#This Row],[14+]]</f>
        <v>#VALUE!</v>
      </c>
    </row>
    <row r="278" spans="20:30" x14ac:dyDescent="0.25">
      <c r="T278" s="5" t="e">
        <f>Rebounds[[#This Row],[3+]]-Rebounds[[#This Row],[4+]]</f>
        <v>#VALUE!</v>
      </c>
      <c r="U278" s="5" t="e">
        <f>Rebounds[[#This Row],[4+]]-Rebounds[[#This Row],[5+]]</f>
        <v>#VALUE!</v>
      </c>
      <c r="V278" s="5" t="e">
        <f>Rebounds[[#This Row],[5+]]-Rebounds[[#This Row],[6+]]</f>
        <v>#VALUE!</v>
      </c>
      <c r="W278" s="5" t="e">
        <f>Rebounds[[#This Row],[6+]]-Rebounds[[#This Row],[7+]]</f>
        <v>#VALUE!</v>
      </c>
      <c r="X278" s="5" t="e">
        <f>Rebounds[[#This Row],[7+]]-Rebounds[[#This Row],[8+]]</f>
        <v>#VALUE!</v>
      </c>
      <c r="Y278" s="5" t="e">
        <f>Rebounds[[#This Row],[8+]]-Rebounds[[#This Row],[9+]]</f>
        <v>#VALUE!</v>
      </c>
      <c r="Z278" s="5" t="e">
        <f>Rebounds[[#This Row],[9+]]-Rebounds[[#This Row],[10+]]</f>
        <v>#VALUE!</v>
      </c>
      <c r="AA278" s="5" t="e">
        <f>Rebounds[[#This Row],[10+]]-Rebounds[[#This Row],[11+]]</f>
        <v>#VALUE!</v>
      </c>
      <c r="AB278" s="5" t="e">
        <f>Rebounds[[#This Row],[11+]]-Rebounds[[#This Row],[12+]]</f>
        <v>#VALUE!</v>
      </c>
      <c r="AC278" s="5" t="e">
        <f>Rebounds[[#This Row],[12+]]-Rebounds[[#This Row],[13+]]</f>
        <v>#VALUE!</v>
      </c>
      <c r="AD278" s="5" t="e">
        <f>Rebounds[[#This Row],[13+]]-Rebounds[[#This Row],[14+]]</f>
        <v>#VALUE!</v>
      </c>
    </row>
    <row r="279" spans="20:30" x14ac:dyDescent="0.25">
      <c r="T279" s="5" t="e">
        <f>Rebounds[[#This Row],[3+]]-Rebounds[[#This Row],[4+]]</f>
        <v>#VALUE!</v>
      </c>
      <c r="U279" s="5" t="e">
        <f>Rebounds[[#This Row],[4+]]-Rebounds[[#This Row],[5+]]</f>
        <v>#VALUE!</v>
      </c>
      <c r="V279" s="5" t="e">
        <f>Rebounds[[#This Row],[5+]]-Rebounds[[#This Row],[6+]]</f>
        <v>#VALUE!</v>
      </c>
      <c r="W279" s="5" t="e">
        <f>Rebounds[[#This Row],[6+]]-Rebounds[[#This Row],[7+]]</f>
        <v>#VALUE!</v>
      </c>
      <c r="X279" s="5" t="e">
        <f>Rebounds[[#This Row],[7+]]-Rebounds[[#This Row],[8+]]</f>
        <v>#VALUE!</v>
      </c>
      <c r="Y279" s="5" t="e">
        <f>Rebounds[[#This Row],[8+]]-Rebounds[[#This Row],[9+]]</f>
        <v>#VALUE!</v>
      </c>
      <c r="Z279" s="5" t="e">
        <f>Rebounds[[#This Row],[9+]]-Rebounds[[#This Row],[10+]]</f>
        <v>#VALUE!</v>
      </c>
      <c r="AA279" s="5" t="e">
        <f>Rebounds[[#This Row],[10+]]-Rebounds[[#This Row],[11+]]</f>
        <v>#VALUE!</v>
      </c>
      <c r="AB279" s="5" t="e">
        <f>Rebounds[[#This Row],[11+]]-Rebounds[[#This Row],[12+]]</f>
        <v>#VALUE!</v>
      </c>
      <c r="AC279" s="5" t="e">
        <f>Rebounds[[#This Row],[12+]]-Rebounds[[#This Row],[13+]]</f>
        <v>#VALUE!</v>
      </c>
      <c r="AD279" s="5" t="e">
        <f>Rebounds[[#This Row],[13+]]-Rebounds[[#This Row],[14+]]</f>
        <v>#VALUE!</v>
      </c>
    </row>
    <row r="280" spans="20:30" x14ac:dyDescent="0.25">
      <c r="T280" s="5" t="e">
        <f>Rebounds[[#This Row],[3+]]-Rebounds[[#This Row],[4+]]</f>
        <v>#VALUE!</v>
      </c>
      <c r="U280" s="5" t="e">
        <f>Rebounds[[#This Row],[4+]]-Rebounds[[#This Row],[5+]]</f>
        <v>#VALUE!</v>
      </c>
      <c r="V280" s="5" t="e">
        <f>Rebounds[[#This Row],[5+]]-Rebounds[[#This Row],[6+]]</f>
        <v>#VALUE!</v>
      </c>
      <c r="W280" s="5" t="e">
        <f>Rebounds[[#This Row],[6+]]-Rebounds[[#This Row],[7+]]</f>
        <v>#VALUE!</v>
      </c>
      <c r="X280" s="5" t="e">
        <f>Rebounds[[#This Row],[7+]]-Rebounds[[#This Row],[8+]]</f>
        <v>#VALUE!</v>
      </c>
      <c r="Y280" s="5" t="e">
        <f>Rebounds[[#This Row],[8+]]-Rebounds[[#This Row],[9+]]</f>
        <v>#VALUE!</v>
      </c>
      <c r="Z280" s="5" t="e">
        <f>Rebounds[[#This Row],[9+]]-Rebounds[[#This Row],[10+]]</f>
        <v>#VALUE!</v>
      </c>
      <c r="AA280" s="5" t="e">
        <f>Rebounds[[#This Row],[10+]]-Rebounds[[#This Row],[11+]]</f>
        <v>#VALUE!</v>
      </c>
      <c r="AB280" s="5" t="e">
        <f>Rebounds[[#This Row],[11+]]-Rebounds[[#This Row],[12+]]</f>
        <v>#VALUE!</v>
      </c>
      <c r="AC280" s="5" t="e">
        <f>Rebounds[[#This Row],[12+]]-Rebounds[[#This Row],[13+]]</f>
        <v>#VALUE!</v>
      </c>
      <c r="AD280" s="5" t="e">
        <f>Rebounds[[#This Row],[13+]]-Rebounds[[#This Row],[14+]]</f>
        <v>#VALUE!</v>
      </c>
    </row>
    <row r="281" spans="20:30" x14ac:dyDescent="0.25">
      <c r="T281" s="5" t="e">
        <f>Rebounds[[#This Row],[3+]]-Rebounds[[#This Row],[4+]]</f>
        <v>#VALUE!</v>
      </c>
      <c r="U281" s="5" t="e">
        <f>Rebounds[[#This Row],[4+]]-Rebounds[[#This Row],[5+]]</f>
        <v>#VALUE!</v>
      </c>
      <c r="V281" s="5" t="e">
        <f>Rebounds[[#This Row],[5+]]-Rebounds[[#This Row],[6+]]</f>
        <v>#VALUE!</v>
      </c>
      <c r="W281" s="5" t="e">
        <f>Rebounds[[#This Row],[6+]]-Rebounds[[#This Row],[7+]]</f>
        <v>#VALUE!</v>
      </c>
      <c r="X281" s="5" t="e">
        <f>Rebounds[[#This Row],[7+]]-Rebounds[[#This Row],[8+]]</f>
        <v>#VALUE!</v>
      </c>
      <c r="Y281" s="5" t="e">
        <f>Rebounds[[#This Row],[8+]]-Rebounds[[#This Row],[9+]]</f>
        <v>#VALUE!</v>
      </c>
      <c r="Z281" s="5" t="e">
        <f>Rebounds[[#This Row],[9+]]-Rebounds[[#This Row],[10+]]</f>
        <v>#VALUE!</v>
      </c>
      <c r="AA281" s="5" t="e">
        <f>Rebounds[[#This Row],[10+]]-Rebounds[[#This Row],[11+]]</f>
        <v>#VALUE!</v>
      </c>
      <c r="AB281" s="5" t="e">
        <f>Rebounds[[#This Row],[11+]]-Rebounds[[#This Row],[12+]]</f>
        <v>#VALUE!</v>
      </c>
      <c r="AC281" s="5" t="e">
        <f>Rebounds[[#This Row],[12+]]-Rebounds[[#This Row],[13+]]</f>
        <v>#VALUE!</v>
      </c>
      <c r="AD281" s="5" t="e">
        <f>Rebounds[[#This Row],[13+]]-Rebounds[[#This Row],[14+]]</f>
        <v>#VALUE!</v>
      </c>
    </row>
    <row r="282" spans="20:30" x14ac:dyDescent="0.25">
      <c r="T282" s="5" t="e">
        <f>Rebounds[[#This Row],[3+]]-Rebounds[[#This Row],[4+]]</f>
        <v>#VALUE!</v>
      </c>
      <c r="U282" s="5" t="e">
        <f>Rebounds[[#This Row],[4+]]-Rebounds[[#This Row],[5+]]</f>
        <v>#VALUE!</v>
      </c>
      <c r="V282" s="5" t="e">
        <f>Rebounds[[#This Row],[5+]]-Rebounds[[#This Row],[6+]]</f>
        <v>#VALUE!</v>
      </c>
      <c r="W282" s="5" t="e">
        <f>Rebounds[[#This Row],[6+]]-Rebounds[[#This Row],[7+]]</f>
        <v>#VALUE!</v>
      </c>
      <c r="X282" s="5" t="e">
        <f>Rebounds[[#This Row],[7+]]-Rebounds[[#This Row],[8+]]</f>
        <v>#VALUE!</v>
      </c>
      <c r="Y282" s="5" t="e">
        <f>Rebounds[[#This Row],[8+]]-Rebounds[[#This Row],[9+]]</f>
        <v>#VALUE!</v>
      </c>
      <c r="Z282" s="5" t="e">
        <f>Rebounds[[#This Row],[9+]]-Rebounds[[#This Row],[10+]]</f>
        <v>#VALUE!</v>
      </c>
      <c r="AA282" s="5" t="e">
        <f>Rebounds[[#This Row],[10+]]-Rebounds[[#This Row],[11+]]</f>
        <v>#VALUE!</v>
      </c>
      <c r="AB282" s="5" t="e">
        <f>Rebounds[[#This Row],[11+]]-Rebounds[[#This Row],[12+]]</f>
        <v>#VALUE!</v>
      </c>
      <c r="AC282" s="5" t="e">
        <f>Rebounds[[#This Row],[12+]]-Rebounds[[#This Row],[13+]]</f>
        <v>#VALUE!</v>
      </c>
      <c r="AD282" s="5" t="e">
        <f>Rebounds[[#This Row],[13+]]-Rebounds[[#This Row],[14+]]</f>
        <v>#VALUE!</v>
      </c>
    </row>
    <row r="283" spans="20:30" x14ac:dyDescent="0.25">
      <c r="T283" s="5" t="e">
        <f>Rebounds[[#This Row],[3+]]-Rebounds[[#This Row],[4+]]</f>
        <v>#VALUE!</v>
      </c>
      <c r="U283" s="5" t="e">
        <f>Rebounds[[#This Row],[4+]]-Rebounds[[#This Row],[5+]]</f>
        <v>#VALUE!</v>
      </c>
      <c r="V283" s="5" t="e">
        <f>Rebounds[[#This Row],[5+]]-Rebounds[[#This Row],[6+]]</f>
        <v>#VALUE!</v>
      </c>
      <c r="W283" s="5" t="e">
        <f>Rebounds[[#This Row],[6+]]-Rebounds[[#This Row],[7+]]</f>
        <v>#VALUE!</v>
      </c>
      <c r="X283" s="5" t="e">
        <f>Rebounds[[#This Row],[7+]]-Rebounds[[#This Row],[8+]]</f>
        <v>#VALUE!</v>
      </c>
      <c r="Y283" s="5" t="e">
        <f>Rebounds[[#This Row],[8+]]-Rebounds[[#This Row],[9+]]</f>
        <v>#VALUE!</v>
      </c>
      <c r="Z283" s="5" t="e">
        <f>Rebounds[[#This Row],[9+]]-Rebounds[[#This Row],[10+]]</f>
        <v>#VALUE!</v>
      </c>
      <c r="AA283" s="5" t="e">
        <f>Rebounds[[#This Row],[10+]]-Rebounds[[#This Row],[11+]]</f>
        <v>#VALUE!</v>
      </c>
      <c r="AB283" s="5" t="e">
        <f>Rebounds[[#This Row],[11+]]-Rebounds[[#This Row],[12+]]</f>
        <v>#VALUE!</v>
      </c>
      <c r="AC283" s="5" t="e">
        <f>Rebounds[[#This Row],[12+]]-Rebounds[[#This Row],[13+]]</f>
        <v>#VALUE!</v>
      </c>
      <c r="AD283" s="5" t="e">
        <f>Rebounds[[#This Row],[13+]]-Rebounds[[#This Row],[14+]]</f>
        <v>#VALUE!</v>
      </c>
    </row>
    <row r="284" spans="20:30" x14ac:dyDescent="0.25">
      <c r="T284" s="5" t="e">
        <f>Rebounds[[#This Row],[3+]]-Rebounds[[#This Row],[4+]]</f>
        <v>#VALUE!</v>
      </c>
      <c r="U284" s="5" t="e">
        <f>Rebounds[[#This Row],[4+]]-Rebounds[[#This Row],[5+]]</f>
        <v>#VALUE!</v>
      </c>
      <c r="V284" s="5" t="e">
        <f>Rebounds[[#This Row],[5+]]-Rebounds[[#This Row],[6+]]</f>
        <v>#VALUE!</v>
      </c>
      <c r="W284" s="5" t="e">
        <f>Rebounds[[#This Row],[6+]]-Rebounds[[#This Row],[7+]]</f>
        <v>#VALUE!</v>
      </c>
      <c r="X284" s="5" t="e">
        <f>Rebounds[[#This Row],[7+]]-Rebounds[[#This Row],[8+]]</f>
        <v>#VALUE!</v>
      </c>
      <c r="Y284" s="5" t="e">
        <f>Rebounds[[#This Row],[8+]]-Rebounds[[#This Row],[9+]]</f>
        <v>#VALUE!</v>
      </c>
      <c r="Z284" s="5" t="e">
        <f>Rebounds[[#This Row],[9+]]-Rebounds[[#This Row],[10+]]</f>
        <v>#VALUE!</v>
      </c>
      <c r="AA284" s="5" t="e">
        <f>Rebounds[[#This Row],[10+]]-Rebounds[[#This Row],[11+]]</f>
        <v>#VALUE!</v>
      </c>
      <c r="AB284" s="5" t="e">
        <f>Rebounds[[#This Row],[11+]]-Rebounds[[#This Row],[12+]]</f>
        <v>#VALUE!</v>
      </c>
      <c r="AC284" s="5" t="e">
        <f>Rebounds[[#This Row],[12+]]-Rebounds[[#This Row],[13+]]</f>
        <v>#VALUE!</v>
      </c>
      <c r="AD284" s="5" t="e">
        <f>Rebounds[[#This Row],[13+]]-Rebounds[[#This Row],[14+]]</f>
        <v>#VALUE!</v>
      </c>
    </row>
    <row r="285" spans="20:30" x14ac:dyDescent="0.25">
      <c r="T285" s="5" t="e">
        <f>Rebounds[[#This Row],[3+]]-Rebounds[[#This Row],[4+]]</f>
        <v>#VALUE!</v>
      </c>
      <c r="U285" s="5" t="e">
        <f>Rebounds[[#This Row],[4+]]-Rebounds[[#This Row],[5+]]</f>
        <v>#VALUE!</v>
      </c>
      <c r="V285" s="5" t="e">
        <f>Rebounds[[#This Row],[5+]]-Rebounds[[#This Row],[6+]]</f>
        <v>#VALUE!</v>
      </c>
      <c r="W285" s="5" t="e">
        <f>Rebounds[[#This Row],[6+]]-Rebounds[[#This Row],[7+]]</f>
        <v>#VALUE!</v>
      </c>
      <c r="X285" s="5" t="e">
        <f>Rebounds[[#This Row],[7+]]-Rebounds[[#This Row],[8+]]</f>
        <v>#VALUE!</v>
      </c>
      <c r="Y285" s="5" t="e">
        <f>Rebounds[[#This Row],[8+]]-Rebounds[[#This Row],[9+]]</f>
        <v>#VALUE!</v>
      </c>
      <c r="Z285" s="5" t="e">
        <f>Rebounds[[#This Row],[9+]]-Rebounds[[#This Row],[10+]]</f>
        <v>#VALUE!</v>
      </c>
      <c r="AA285" s="5" t="e">
        <f>Rebounds[[#This Row],[10+]]-Rebounds[[#This Row],[11+]]</f>
        <v>#VALUE!</v>
      </c>
      <c r="AB285" s="5" t="e">
        <f>Rebounds[[#This Row],[11+]]-Rebounds[[#This Row],[12+]]</f>
        <v>#VALUE!</v>
      </c>
      <c r="AC285" s="5" t="e">
        <f>Rebounds[[#This Row],[12+]]-Rebounds[[#This Row],[13+]]</f>
        <v>#VALUE!</v>
      </c>
      <c r="AD285" s="5" t="e">
        <f>Rebounds[[#This Row],[13+]]-Rebounds[[#This Row],[14+]]</f>
        <v>#VALUE!</v>
      </c>
    </row>
    <row r="286" spans="20:30" x14ac:dyDescent="0.25">
      <c r="T286" s="5" t="e">
        <f>Rebounds[[#This Row],[3+]]-Rebounds[[#This Row],[4+]]</f>
        <v>#VALUE!</v>
      </c>
      <c r="U286" s="5" t="e">
        <f>Rebounds[[#This Row],[4+]]-Rebounds[[#This Row],[5+]]</f>
        <v>#VALUE!</v>
      </c>
      <c r="V286" s="5" t="e">
        <f>Rebounds[[#This Row],[5+]]-Rebounds[[#This Row],[6+]]</f>
        <v>#VALUE!</v>
      </c>
      <c r="W286" s="5" t="e">
        <f>Rebounds[[#This Row],[6+]]-Rebounds[[#This Row],[7+]]</f>
        <v>#VALUE!</v>
      </c>
      <c r="X286" s="5" t="e">
        <f>Rebounds[[#This Row],[7+]]-Rebounds[[#This Row],[8+]]</f>
        <v>#VALUE!</v>
      </c>
      <c r="Y286" s="5" t="e">
        <f>Rebounds[[#This Row],[8+]]-Rebounds[[#This Row],[9+]]</f>
        <v>#VALUE!</v>
      </c>
      <c r="Z286" s="5" t="e">
        <f>Rebounds[[#This Row],[9+]]-Rebounds[[#This Row],[10+]]</f>
        <v>#VALUE!</v>
      </c>
      <c r="AA286" s="5" t="e">
        <f>Rebounds[[#This Row],[10+]]-Rebounds[[#This Row],[11+]]</f>
        <v>#VALUE!</v>
      </c>
      <c r="AB286" s="5" t="e">
        <f>Rebounds[[#This Row],[11+]]-Rebounds[[#This Row],[12+]]</f>
        <v>#VALUE!</v>
      </c>
      <c r="AC286" s="5" t="e">
        <f>Rebounds[[#This Row],[12+]]-Rebounds[[#This Row],[13+]]</f>
        <v>#VALUE!</v>
      </c>
      <c r="AD286" s="5" t="e">
        <f>Rebounds[[#This Row],[13+]]-Rebounds[[#This Row],[14+]]</f>
        <v>#VALUE!</v>
      </c>
    </row>
    <row r="287" spans="20:30" x14ac:dyDescent="0.25">
      <c r="T287" s="5" t="e">
        <f>Rebounds[[#This Row],[3+]]-Rebounds[[#This Row],[4+]]</f>
        <v>#VALUE!</v>
      </c>
      <c r="U287" s="5" t="e">
        <f>Rebounds[[#This Row],[4+]]-Rebounds[[#This Row],[5+]]</f>
        <v>#VALUE!</v>
      </c>
      <c r="V287" s="5" t="e">
        <f>Rebounds[[#This Row],[5+]]-Rebounds[[#This Row],[6+]]</f>
        <v>#VALUE!</v>
      </c>
      <c r="W287" s="5" t="e">
        <f>Rebounds[[#This Row],[6+]]-Rebounds[[#This Row],[7+]]</f>
        <v>#VALUE!</v>
      </c>
      <c r="X287" s="5" t="e">
        <f>Rebounds[[#This Row],[7+]]-Rebounds[[#This Row],[8+]]</f>
        <v>#VALUE!</v>
      </c>
      <c r="Y287" s="5" t="e">
        <f>Rebounds[[#This Row],[8+]]-Rebounds[[#This Row],[9+]]</f>
        <v>#VALUE!</v>
      </c>
      <c r="Z287" s="5" t="e">
        <f>Rebounds[[#This Row],[9+]]-Rebounds[[#This Row],[10+]]</f>
        <v>#VALUE!</v>
      </c>
      <c r="AA287" s="5" t="e">
        <f>Rebounds[[#This Row],[10+]]-Rebounds[[#This Row],[11+]]</f>
        <v>#VALUE!</v>
      </c>
      <c r="AB287" s="5" t="e">
        <f>Rebounds[[#This Row],[11+]]-Rebounds[[#This Row],[12+]]</f>
        <v>#VALUE!</v>
      </c>
      <c r="AC287" s="5" t="e">
        <f>Rebounds[[#This Row],[12+]]-Rebounds[[#This Row],[13+]]</f>
        <v>#VALUE!</v>
      </c>
      <c r="AD287" s="5" t="e">
        <f>Rebounds[[#This Row],[13+]]-Rebounds[[#This Row],[14+]]</f>
        <v>#VALUE!</v>
      </c>
    </row>
    <row r="288" spans="20:30" x14ac:dyDescent="0.25">
      <c r="T288" s="5" t="e">
        <f>Rebounds[[#This Row],[3+]]-Rebounds[[#This Row],[4+]]</f>
        <v>#VALUE!</v>
      </c>
      <c r="U288" s="5" t="e">
        <f>Rebounds[[#This Row],[4+]]-Rebounds[[#This Row],[5+]]</f>
        <v>#VALUE!</v>
      </c>
      <c r="V288" s="5" t="e">
        <f>Rebounds[[#This Row],[5+]]-Rebounds[[#This Row],[6+]]</f>
        <v>#VALUE!</v>
      </c>
      <c r="W288" s="5" t="e">
        <f>Rebounds[[#This Row],[6+]]-Rebounds[[#This Row],[7+]]</f>
        <v>#VALUE!</v>
      </c>
      <c r="X288" s="5" t="e">
        <f>Rebounds[[#This Row],[7+]]-Rebounds[[#This Row],[8+]]</f>
        <v>#VALUE!</v>
      </c>
      <c r="Y288" s="5" t="e">
        <f>Rebounds[[#This Row],[8+]]-Rebounds[[#This Row],[9+]]</f>
        <v>#VALUE!</v>
      </c>
      <c r="Z288" s="5" t="e">
        <f>Rebounds[[#This Row],[9+]]-Rebounds[[#This Row],[10+]]</f>
        <v>#VALUE!</v>
      </c>
      <c r="AA288" s="5" t="e">
        <f>Rebounds[[#This Row],[10+]]-Rebounds[[#This Row],[11+]]</f>
        <v>#VALUE!</v>
      </c>
      <c r="AB288" s="5" t="e">
        <f>Rebounds[[#This Row],[11+]]-Rebounds[[#This Row],[12+]]</f>
        <v>#VALUE!</v>
      </c>
      <c r="AC288" s="5" t="e">
        <f>Rebounds[[#This Row],[12+]]-Rebounds[[#This Row],[13+]]</f>
        <v>#VALUE!</v>
      </c>
      <c r="AD288" s="5" t="e">
        <f>Rebounds[[#This Row],[13+]]-Rebounds[[#This Row],[14+]]</f>
        <v>#VALUE!</v>
      </c>
    </row>
    <row r="289" spans="20:30" x14ac:dyDescent="0.25">
      <c r="T289" s="5" t="e">
        <f>Rebounds[[#This Row],[3+]]-Rebounds[[#This Row],[4+]]</f>
        <v>#VALUE!</v>
      </c>
      <c r="U289" s="5" t="e">
        <f>Rebounds[[#This Row],[4+]]-Rebounds[[#This Row],[5+]]</f>
        <v>#VALUE!</v>
      </c>
      <c r="V289" s="5" t="e">
        <f>Rebounds[[#This Row],[5+]]-Rebounds[[#This Row],[6+]]</f>
        <v>#VALUE!</v>
      </c>
      <c r="W289" s="5" t="e">
        <f>Rebounds[[#This Row],[6+]]-Rebounds[[#This Row],[7+]]</f>
        <v>#VALUE!</v>
      </c>
      <c r="X289" s="5" t="e">
        <f>Rebounds[[#This Row],[7+]]-Rebounds[[#This Row],[8+]]</f>
        <v>#VALUE!</v>
      </c>
      <c r="Y289" s="5" t="e">
        <f>Rebounds[[#This Row],[8+]]-Rebounds[[#This Row],[9+]]</f>
        <v>#VALUE!</v>
      </c>
      <c r="Z289" s="5" t="e">
        <f>Rebounds[[#This Row],[9+]]-Rebounds[[#This Row],[10+]]</f>
        <v>#VALUE!</v>
      </c>
      <c r="AA289" s="5" t="e">
        <f>Rebounds[[#This Row],[10+]]-Rebounds[[#This Row],[11+]]</f>
        <v>#VALUE!</v>
      </c>
      <c r="AB289" s="5" t="e">
        <f>Rebounds[[#This Row],[11+]]-Rebounds[[#This Row],[12+]]</f>
        <v>#VALUE!</v>
      </c>
      <c r="AC289" s="5" t="e">
        <f>Rebounds[[#This Row],[12+]]-Rebounds[[#This Row],[13+]]</f>
        <v>#VALUE!</v>
      </c>
      <c r="AD289" s="5" t="e">
        <f>Rebounds[[#This Row],[13+]]-Rebounds[[#This Row],[14+]]</f>
        <v>#VALUE!</v>
      </c>
    </row>
    <row r="290" spans="20:30" x14ac:dyDescent="0.25">
      <c r="T290" s="5" t="e">
        <f>Rebounds[[#This Row],[3+]]-Rebounds[[#This Row],[4+]]</f>
        <v>#VALUE!</v>
      </c>
      <c r="U290" s="5" t="e">
        <f>Rebounds[[#This Row],[4+]]-Rebounds[[#This Row],[5+]]</f>
        <v>#VALUE!</v>
      </c>
      <c r="V290" s="5" t="e">
        <f>Rebounds[[#This Row],[5+]]-Rebounds[[#This Row],[6+]]</f>
        <v>#VALUE!</v>
      </c>
      <c r="W290" s="5" t="e">
        <f>Rebounds[[#This Row],[6+]]-Rebounds[[#This Row],[7+]]</f>
        <v>#VALUE!</v>
      </c>
      <c r="X290" s="5" t="e">
        <f>Rebounds[[#This Row],[7+]]-Rebounds[[#This Row],[8+]]</f>
        <v>#VALUE!</v>
      </c>
      <c r="Y290" s="5" t="e">
        <f>Rebounds[[#This Row],[8+]]-Rebounds[[#This Row],[9+]]</f>
        <v>#VALUE!</v>
      </c>
      <c r="Z290" s="5" t="e">
        <f>Rebounds[[#This Row],[9+]]-Rebounds[[#This Row],[10+]]</f>
        <v>#VALUE!</v>
      </c>
      <c r="AA290" s="5" t="e">
        <f>Rebounds[[#This Row],[10+]]-Rebounds[[#This Row],[11+]]</f>
        <v>#VALUE!</v>
      </c>
      <c r="AB290" s="5" t="e">
        <f>Rebounds[[#This Row],[11+]]-Rebounds[[#This Row],[12+]]</f>
        <v>#VALUE!</v>
      </c>
      <c r="AC290" s="5" t="e">
        <f>Rebounds[[#This Row],[12+]]-Rebounds[[#This Row],[13+]]</f>
        <v>#VALUE!</v>
      </c>
      <c r="AD290" s="5" t="e">
        <f>Rebounds[[#This Row],[13+]]-Rebounds[[#This Row],[14+]]</f>
        <v>#VALUE!</v>
      </c>
    </row>
    <row r="291" spans="20:30" x14ac:dyDescent="0.25">
      <c r="T291" s="5" t="e">
        <f>Rebounds[[#This Row],[3+]]-Rebounds[[#This Row],[4+]]</f>
        <v>#VALUE!</v>
      </c>
      <c r="U291" s="5" t="e">
        <f>Rebounds[[#This Row],[4+]]-Rebounds[[#This Row],[5+]]</f>
        <v>#VALUE!</v>
      </c>
      <c r="V291" s="5" t="e">
        <f>Rebounds[[#This Row],[5+]]-Rebounds[[#This Row],[6+]]</f>
        <v>#VALUE!</v>
      </c>
      <c r="W291" s="5" t="e">
        <f>Rebounds[[#This Row],[6+]]-Rebounds[[#This Row],[7+]]</f>
        <v>#VALUE!</v>
      </c>
      <c r="X291" s="5" t="e">
        <f>Rebounds[[#This Row],[7+]]-Rebounds[[#This Row],[8+]]</f>
        <v>#VALUE!</v>
      </c>
      <c r="Y291" s="5" t="e">
        <f>Rebounds[[#This Row],[8+]]-Rebounds[[#This Row],[9+]]</f>
        <v>#VALUE!</v>
      </c>
      <c r="Z291" s="5" t="e">
        <f>Rebounds[[#This Row],[9+]]-Rebounds[[#This Row],[10+]]</f>
        <v>#VALUE!</v>
      </c>
      <c r="AA291" s="5" t="e">
        <f>Rebounds[[#This Row],[10+]]-Rebounds[[#This Row],[11+]]</f>
        <v>#VALUE!</v>
      </c>
      <c r="AB291" s="5" t="e">
        <f>Rebounds[[#This Row],[11+]]-Rebounds[[#This Row],[12+]]</f>
        <v>#VALUE!</v>
      </c>
      <c r="AC291" s="5" t="e">
        <f>Rebounds[[#This Row],[12+]]-Rebounds[[#This Row],[13+]]</f>
        <v>#VALUE!</v>
      </c>
      <c r="AD291" s="5" t="e">
        <f>Rebounds[[#This Row],[13+]]-Rebounds[[#This Row],[14+]]</f>
        <v>#VALUE!</v>
      </c>
    </row>
    <row r="292" spans="20:30" x14ac:dyDescent="0.25">
      <c r="T292" s="5" t="e">
        <f>Rebounds[[#This Row],[3+]]-Rebounds[[#This Row],[4+]]</f>
        <v>#VALUE!</v>
      </c>
      <c r="U292" s="5" t="e">
        <f>Rebounds[[#This Row],[4+]]-Rebounds[[#This Row],[5+]]</f>
        <v>#VALUE!</v>
      </c>
      <c r="V292" s="5" t="e">
        <f>Rebounds[[#This Row],[5+]]-Rebounds[[#This Row],[6+]]</f>
        <v>#VALUE!</v>
      </c>
      <c r="W292" s="5" t="e">
        <f>Rebounds[[#This Row],[6+]]-Rebounds[[#This Row],[7+]]</f>
        <v>#VALUE!</v>
      </c>
      <c r="X292" s="5" t="e">
        <f>Rebounds[[#This Row],[7+]]-Rebounds[[#This Row],[8+]]</f>
        <v>#VALUE!</v>
      </c>
      <c r="Y292" s="5" t="e">
        <f>Rebounds[[#This Row],[8+]]-Rebounds[[#This Row],[9+]]</f>
        <v>#VALUE!</v>
      </c>
      <c r="Z292" s="5" t="e">
        <f>Rebounds[[#This Row],[9+]]-Rebounds[[#This Row],[10+]]</f>
        <v>#VALUE!</v>
      </c>
      <c r="AA292" s="5" t="e">
        <f>Rebounds[[#This Row],[10+]]-Rebounds[[#This Row],[11+]]</f>
        <v>#VALUE!</v>
      </c>
      <c r="AB292" s="5" t="e">
        <f>Rebounds[[#This Row],[11+]]-Rebounds[[#This Row],[12+]]</f>
        <v>#VALUE!</v>
      </c>
      <c r="AC292" s="5" t="e">
        <f>Rebounds[[#This Row],[12+]]-Rebounds[[#This Row],[13+]]</f>
        <v>#VALUE!</v>
      </c>
      <c r="AD292" s="5" t="e">
        <f>Rebounds[[#This Row],[13+]]-Rebounds[[#This Row],[14+]]</f>
        <v>#VALUE!</v>
      </c>
    </row>
    <row r="293" spans="20:30" x14ac:dyDescent="0.25">
      <c r="T293" s="5" t="e">
        <f>Rebounds[[#This Row],[3+]]-Rebounds[[#This Row],[4+]]</f>
        <v>#VALUE!</v>
      </c>
      <c r="U293" s="5" t="e">
        <f>Rebounds[[#This Row],[4+]]-Rebounds[[#This Row],[5+]]</f>
        <v>#VALUE!</v>
      </c>
      <c r="V293" s="5" t="e">
        <f>Rebounds[[#This Row],[5+]]-Rebounds[[#This Row],[6+]]</f>
        <v>#VALUE!</v>
      </c>
      <c r="W293" s="5" t="e">
        <f>Rebounds[[#This Row],[6+]]-Rebounds[[#This Row],[7+]]</f>
        <v>#VALUE!</v>
      </c>
      <c r="X293" s="5" t="e">
        <f>Rebounds[[#This Row],[7+]]-Rebounds[[#This Row],[8+]]</f>
        <v>#VALUE!</v>
      </c>
      <c r="Y293" s="5" t="e">
        <f>Rebounds[[#This Row],[8+]]-Rebounds[[#This Row],[9+]]</f>
        <v>#VALUE!</v>
      </c>
      <c r="Z293" s="5" t="e">
        <f>Rebounds[[#This Row],[9+]]-Rebounds[[#This Row],[10+]]</f>
        <v>#VALUE!</v>
      </c>
      <c r="AA293" s="5" t="e">
        <f>Rebounds[[#This Row],[10+]]-Rebounds[[#This Row],[11+]]</f>
        <v>#VALUE!</v>
      </c>
      <c r="AB293" s="5" t="e">
        <f>Rebounds[[#This Row],[11+]]-Rebounds[[#This Row],[12+]]</f>
        <v>#VALUE!</v>
      </c>
      <c r="AC293" s="5" t="e">
        <f>Rebounds[[#This Row],[12+]]-Rebounds[[#This Row],[13+]]</f>
        <v>#VALUE!</v>
      </c>
      <c r="AD293" s="5" t="e">
        <f>Rebounds[[#This Row],[13+]]-Rebounds[[#This Row],[14+]]</f>
        <v>#VALUE!</v>
      </c>
    </row>
    <row r="294" spans="20:30" x14ac:dyDescent="0.25">
      <c r="T294" s="5" t="e">
        <f>Rebounds[[#This Row],[3+]]-Rebounds[[#This Row],[4+]]</f>
        <v>#VALUE!</v>
      </c>
      <c r="U294" s="5" t="e">
        <f>Rebounds[[#This Row],[4+]]-Rebounds[[#This Row],[5+]]</f>
        <v>#VALUE!</v>
      </c>
      <c r="V294" s="5" t="e">
        <f>Rebounds[[#This Row],[5+]]-Rebounds[[#This Row],[6+]]</f>
        <v>#VALUE!</v>
      </c>
      <c r="W294" s="5" t="e">
        <f>Rebounds[[#This Row],[6+]]-Rebounds[[#This Row],[7+]]</f>
        <v>#VALUE!</v>
      </c>
      <c r="X294" s="5" t="e">
        <f>Rebounds[[#This Row],[7+]]-Rebounds[[#This Row],[8+]]</f>
        <v>#VALUE!</v>
      </c>
      <c r="Y294" s="5" t="e">
        <f>Rebounds[[#This Row],[8+]]-Rebounds[[#This Row],[9+]]</f>
        <v>#VALUE!</v>
      </c>
      <c r="Z294" s="5" t="e">
        <f>Rebounds[[#This Row],[9+]]-Rebounds[[#This Row],[10+]]</f>
        <v>#VALUE!</v>
      </c>
      <c r="AA294" s="5" t="e">
        <f>Rebounds[[#This Row],[10+]]-Rebounds[[#This Row],[11+]]</f>
        <v>#VALUE!</v>
      </c>
      <c r="AB294" s="5" t="e">
        <f>Rebounds[[#This Row],[11+]]-Rebounds[[#This Row],[12+]]</f>
        <v>#VALUE!</v>
      </c>
      <c r="AC294" s="5" t="e">
        <f>Rebounds[[#This Row],[12+]]-Rebounds[[#This Row],[13+]]</f>
        <v>#VALUE!</v>
      </c>
      <c r="AD294" s="5" t="e">
        <f>Rebounds[[#This Row],[13+]]-Rebounds[[#This Row],[14+]]</f>
        <v>#VALUE!</v>
      </c>
    </row>
    <row r="295" spans="20:30" x14ac:dyDescent="0.25">
      <c r="T295" s="5" t="e">
        <f>Rebounds[[#This Row],[3+]]-Rebounds[[#This Row],[4+]]</f>
        <v>#VALUE!</v>
      </c>
      <c r="U295" s="5" t="e">
        <f>Rebounds[[#This Row],[4+]]-Rebounds[[#This Row],[5+]]</f>
        <v>#VALUE!</v>
      </c>
      <c r="V295" s="5" t="e">
        <f>Rebounds[[#This Row],[5+]]-Rebounds[[#This Row],[6+]]</f>
        <v>#VALUE!</v>
      </c>
      <c r="W295" s="5" t="e">
        <f>Rebounds[[#This Row],[6+]]-Rebounds[[#This Row],[7+]]</f>
        <v>#VALUE!</v>
      </c>
      <c r="X295" s="5" t="e">
        <f>Rebounds[[#This Row],[7+]]-Rebounds[[#This Row],[8+]]</f>
        <v>#VALUE!</v>
      </c>
      <c r="Y295" s="5" t="e">
        <f>Rebounds[[#This Row],[8+]]-Rebounds[[#This Row],[9+]]</f>
        <v>#VALUE!</v>
      </c>
      <c r="Z295" s="5" t="e">
        <f>Rebounds[[#This Row],[9+]]-Rebounds[[#This Row],[10+]]</f>
        <v>#VALUE!</v>
      </c>
      <c r="AA295" s="5" t="e">
        <f>Rebounds[[#This Row],[10+]]-Rebounds[[#This Row],[11+]]</f>
        <v>#VALUE!</v>
      </c>
      <c r="AB295" s="5" t="e">
        <f>Rebounds[[#This Row],[11+]]-Rebounds[[#This Row],[12+]]</f>
        <v>#VALUE!</v>
      </c>
      <c r="AC295" s="5" t="e">
        <f>Rebounds[[#This Row],[12+]]-Rebounds[[#This Row],[13+]]</f>
        <v>#VALUE!</v>
      </c>
      <c r="AD295" s="5" t="e">
        <f>Rebounds[[#This Row],[13+]]-Rebounds[[#This Row],[14+]]</f>
        <v>#VALUE!</v>
      </c>
    </row>
    <row r="296" spans="20:30" x14ac:dyDescent="0.25">
      <c r="T296" s="5" t="e">
        <f>Rebounds[[#This Row],[3+]]-Rebounds[[#This Row],[4+]]</f>
        <v>#VALUE!</v>
      </c>
      <c r="U296" s="5" t="e">
        <f>Rebounds[[#This Row],[4+]]-Rebounds[[#This Row],[5+]]</f>
        <v>#VALUE!</v>
      </c>
      <c r="V296" s="5" t="e">
        <f>Rebounds[[#This Row],[5+]]-Rebounds[[#This Row],[6+]]</f>
        <v>#VALUE!</v>
      </c>
      <c r="W296" s="5" t="e">
        <f>Rebounds[[#This Row],[6+]]-Rebounds[[#This Row],[7+]]</f>
        <v>#VALUE!</v>
      </c>
      <c r="X296" s="5" t="e">
        <f>Rebounds[[#This Row],[7+]]-Rebounds[[#This Row],[8+]]</f>
        <v>#VALUE!</v>
      </c>
      <c r="Y296" s="5" t="e">
        <f>Rebounds[[#This Row],[8+]]-Rebounds[[#This Row],[9+]]</f>
        <v>#VALUE!</v>
      </c>
      <c r="Z296" s="5" t="e">
        <f>Rebounds[[#This Row],[9+]]-Rebounds[[#This Row],[10+]]</f>
        <v>#VALUE!</v>
      </c>
      <c r="AA296" s="5" t="e">
        <f>Rebounds[[#This Row],[10+]]-Rebounds[[#This Row],[11+]]</f>
        <v>#VALUE!</v>
      </c>
      <c r="AB296" s="5" t="e">
        <f>Rebounds[[#This Row],[11+]]-Rebounds[[#This Row],[12+]]</f>
        <v>#VALUE!</v>
      </c>
      <c r="AC296" s="5" t="e">
        <f>Rebounds[[#This Row],[12+]]-Rebounds[[#This Row],[13+]]</f>
        <v>#VALUE!</v>
      </c>
      <c r="AD296" s="5" t="e">
        <f>Rebounds[[#This Row],[13+]]-Rebounds[[#This Row],[14+]]</f>
        <v>#VALUE!</v>
      </c>
    </row>
    <row r="297" spans="20:30" x14ac:dyDescent="0.25">
      <c r="T297" s="5" t="e">
        <f>Rebounds[[#This Row],[3+]]-Rebounds[[#This Row],[4+]]</f>
        <v>#VALUE!</v>
      </c>
      <c r="U297" s="5" t="e">
        <f>Rebounds[[#This Row],[4+]]-Rebounds[[#This Row],[5+]]</f>
        <v>#VALUE!</v>
      </c>
      <c r="V297" s="5" t="e">
        <f>Rebounds[[#This Row],[5+]]-Rebounds[[#This Row],[6+]]</f>
        <v>#VALUE!</v>
      </c>
      <c r="W297" s="5" t="e">
        <f>Rebounds[[#This Row],[6+]]-Rebounds[[#This Row],[7+]]</f>
        <v>#VALUE!</v>
      </c>
      <c r="X297" s="5" t="e">
        <f>Rebounds[[#This Row],[7+]]-Rebounds[[#This Row],[8+]]</f>
        <v>#VALUE!</v>
      </c>
      <c r="Y297" s="5" t="e">
        <f>Rebounds[[#This Row],[8+]]-Rebounds[[#This Row],[9+]]</f>
        <v>#VALUE!</v>
      </c>
      <c r="Z297" s="5" t="e">
        <f>Rebounds[[#This Row],[9+]]-Rebounds[[#This Row],[10+]]</f>
        <v>#VALUE!</v>
      </c>
      <c r="AA297" s="5" t="e">
        <f>Rebounds[[#This Row],[10+]]-Rebounds[[#This Row],[11+]]</f>
        <v>#VALUE!</v>
      </c>
      <c r="AB297" s="5" t="e">
        <f>Rebounds[[#This Row],[11+]]-Rebounds[[#This Row],[12+]]</f>
        <v>#VALUE!</v>
      </c>
      <c r="AC297" s="5" t="e">
        <f>Rebounds[[#This Row],[12+]]-Rebounds[[#This Row],[13+]]</f>
        <v>#VALUE!</v>
      </c>
      <c r="AD297" s="5" t="e">
        <f>Rebounds[[#This Row],[13+]]-Rebounds[[#This Row],[14+]]</f>
        <v>#VALUE!</v>
      </c>
    </row>
    <row r="298" spans="20:30" x14ac:dyDescent="0.25">
      <c r="T298" s="5" t="e">
        <f>Rebounds[[#This Row],[3+]]-Rebounds[[#This Row],[4+]]</f>
        <v>#VALUE!</v>
      </c>
      <c r="U298" s="5" t="e">
        <f>Rebounds[[#This Row],[4+]]-Rebounds[[#This Row],[5+]]</f>
        <v>#VALUE!</v>
      </c>
      <c r="V298" s="5" t="e">
        <f>Rebounds[[#This Row],[5+]]-Rebounds[[#This Row],[6+]]</f>
        <v>#VALUE!</v>
      </c>
      <c r="W298" s="5" t="e">
        <f>Rebounds[[#This Row],[6+]]-Rebounds[[#This Row],[7+]]</f>
        <v>#VALUE!</v>
      </c>
      <c r="X298" s="5" t="e">
        <f>Rebounds[[#This Row],[7+]]-Rebounds[[#This Row],[8+]]</f>
        <v>#VALUE!</v>
      </c>
      <c r="Y298" s="5" t="e">
        <f>Rebounds[[#This Row],[8+]]-Rebounds[[#This Row],[9+]]</f>
        <v>#VALUE!</v>
      </c>
      <c r="Z298" s="5" t="e">
        <f>Rebounds[[#This Row],[9+]]-Rebounds[[#This Row],[10+]]</f>
        <v>#VALUE!</v>
      </c>
      <c r="AA298" s="5" t="e">
        <f>Rebounds[[#This Row],[10+]]-Rebounds[[#This Row],[11+]]</f>
        <v>#VALUE!</v>
      </c>
      <c r="AB298" s="5" t="e">
        <f>Rebounds[[#This Row],[11+]]-Rebounds[[#This Row],[12+]]</f>
        <v>#VALUE!</v>
      </c>
      <c r="AC298" s="5" t="e">
        <f>Rebounds[[#This Row],[12+]]-Rebounds[[#This Row],[13+]]</f>
        <v>#VALUE!</v>
      </c>
      <c r="AD298" s="5" t="e">
        <f>Rebounds[[#This Row],[13+]]-Rebounds[[#This Row],[14+]]</f>
        <v>#VALUE!</v>
      </c>
    </row>
    <row r="299" spans="20:30" x14ac:dyDescent="0.25">
      <c r="T299" s="5" t="e">
        <f>Rebounds[[#This Row],[3+]]-Rebounds[[#This Row],[4+]]</f>
        <v>#VALUE!</v>
      </c>
      <c r="U299" s="5" t="e">
        <f>Rebounds[[#This Row],[4+]]-Rebounds[[#This Row],[5+]]</f>
        <v>#VALUE!</v>
      </c>
      <c r="V299" s="5" t="e">
        <f>Rebounds[[#This Row],[5+]]-Rebounds[[#This Row],[6+]]</f>
        <v>#VALUE!</v>
      </c>
      <c r="W299" s="5" t="e">
        <f>Rebounds[[#This Row],[6+]]-Rebounds[[#This Row],[7+]]</f>
        <v>#VALUE!</v>
      </c>
      <c r="X299" s="5" t="e">
        <f>Rebounds[[#This Row],[7+]]-Rebounds[[#This Row],[8+]]</f>
        <v>#VALUE!</v>
      </c>
      <c r="Y299" s="5" t="e">
        <f>Rebounds[[#This Row],[8+]]-Rebounds[[#This Row],[9+]]</f>
        <v>#VALUE!</v>
      </c>
      <c r="Z299" s="5" t="e">
        <f>Rebounds[[#This Row],[9+]]-Rebounds[[#This Row],[10+]]</f>
        <v>#VALUE!</v>
      </c>
      <c r="AA299" s="5" t="e">
        <f>Rebounds[[#This Row],[10+]]-Rebounds[[#This Row],[11+]]</f>
        <v>#VALUE!</v>
      </c>
      <c r="AB299" s="5" t="e">
        <f>Rebounds[[#This Row],[11+]]-Rebounds[[#This Row],[12+]]</f>
        <v>#VALUE!</v>
      </c>
      <c r="AC299" s="5" t="e">
        <f>Rebounds[[#This Row],[12+]]-Rebounds[[#This Row],[13+]]</f>
        <v>#VALUE!</v>
      </c>
      <c r="AD299" s="5" t="e">
        <f>Rebounds[[#This Row],[13+]]-Rebounds[[#This Row],[14+]]</f>
        <v>#VALUE!</v>
      </c>
    </row>
    <row r="300" spans="20:30" x14ac:dyDescent="0.25">
      <c r="T300" s="5" t="e">
        <f>Rebounds[[#This Row],[3+]]-Rebounds[[#This Row],[4+]]</f>
        <v>#VALUE!</v>
      </c>
      <c r="U300" s="5" t="e">
        <f>Rebounds[[#This Row],[4+]]-Rebounds[[#This Row],[5+]]</f>
        <v>#VALUE!</v>
      </c>
      <c r="V300" s="5" t="e">
        <f>Rebounds[[#This Row],[5+]]-Rebounds[[#This Row],[6+]]</f>
        <v>#VALUE!</v>
      </c>
      <c r="W300" s="5" t="e">
        <f>Rebounds[[#This Row],[6+]]-Rebounds[[#This Row],[7+]]</f>
        <v>#VALUE!</v>
      </c>
      <c r="X300" s="5" t="e">
        <f>Rebounds[[#This Row],[7+]]-Rebounds[[#This Row],[8+]]</f>
        <v>#VALUE!</v>
      </c>
      <c r="Y300" s="5" t="e">
        <f>Rebounds[[#This Row],[8+]]-Rebounds[[#This Row],[9+]]</f>
        <v>#VALUE!</v>
      </c>
      <c r="Z300" s="5" t="e">
        <f>Rebounds[[#This Row],[9+]]-Rebounds[[#This Row],[10+]]</f>
        <v>#VALUE!</v>
      </c>
      <c r="AA300" s="5" t="e">
        <f>Rebounds[[#This Row],[10+]]-Rebounds[[#This Row],[11+]]</f>
        <v>#VALUE!</v>
      </c>
      <c r="AB300" s="5" t="e">
        <f>Rebounds[[#This Row],[11+]]-Rebounds[[#This Row],[12+]]</f>
        <v>#VALUE!</v>
      </c>
      <c r="AC300" s="5" t="e">
        <f>Rebounds[[#This Row],[12+]]-Rebounds[[#This Row],[13+]]</f>
        <v>#VALUE!</v>
      </c>
      <c r="AD300" s="5" t="e">
        <f>Rebounds[[#This Row],[13+]]-Rebounds[[#This Row],[14+]]</f>
        <v>#VALUE!</v>
      </c>
    </row>
    <row r="301" spans="20:30" x14ac:dyDescent="0.25">
      <c r="T301" s="5" t="e">
        <f>Rebounds[[#This Row],[3+]]-Rebounds[[#This Row],[4+]]</f>
        <v>#VALUE!</v>
      </c>
      <c r="U301" s="5" t="e">
        <f>Rebounds[[#This Row],[4+]]-Rebounds[[#This Row],[5+]]</f>
        <v>#VALUE!</v>
      </c>
      <c r="V301" s="5" t="e">
        <f>Rebounds[[#This Row],[5+]]-Rebounds[[#This Row],[6+]]</f>
        <v>#VALUE!</v>
      </c>
      <c r="W301" s="5" t="e">
        <f>Rebounds[[#This Row],[6+]]-Rebounds[[#This Row],[7+]]</f>
        <v>#VALUE!</v>
      </c>
      <c r="X301" s="5" t="e">
        <f>Rebounds[[#This Row],[7+]]-Rebounds[[#This Row],[8+]]</f>
        <v>#VALUE!</v>
      </c>
      <c r="Y301" s="5" t="e">
        <f>Rebounds[[#This Row],[8+]]-Rebounds[[#This Row],[9+]]</f>
        <v>#VALUE!</v>
      </c>
      <c r="Z301" s="5" t="e">
        <f>Rebounds[[#This Row],[9+]]-Rebounds[[#This Row],[10+]]</f>
        <v>#VALUE!</v>
      </c>
      <c r="AA301" s="5" t="e">
        <f>Rebounds[[#This Row],[10+]]-Rebounds[[#This Row],[11+]]</f>
        <v>#VALUE!</v>
      </c>
      <c r="AB301" s="5" t="e">
        <f>Rebounds[[#This Row],[11+]]-Rebounds[[#This Row],[12+]]</f>
        <v>#VALUE!</v>
      </c>
      <c r="AC301" s="5" t="e">
        <f>Rebounds[[#This Row],[12+]]-Rebounds[[#This Row],[13+]]</f>
        <v>#VALUE!</v>
      </c>
      <c r="AD301" s="5" t="e">
        <f>Rebounds[[#This Row],[13+]]-Rebounds[[#This Row],[14+]]</f>
        <v>#VALUE!</v>
      </c>
    </row>
    <row r="302" spans="20:30" x14ac:dyDescent="0.25">
      <c r="T302" s="5" t="e">
        <f>Rebounds[[#This Row],[3+]]-Rebounds[[#This Row],[4+]]</f>
        <v>#VALUE!</v>
      </c>
      <c r="U302" s="5" t="e">
        <f>Rebounds[[#This Row],[4+]]-Rebounds[[#This Row],[5+]]</f>
        <v>#VALUE!</v>
      </c>
      <c r="V302" s="5" t="e">
        <f>Rebounds[[#This Row],[5+]]-Rebounds[[#This Row],[6+]]</f>
        <v>#VALUE!</v>
      </c>
      <c r="W302" s="5" t="e">
        <f>Rebounds[[#This Row],[6+]]-Rebounds[[#This Row],[7+]]</f>
        <v>#VALUE!</v>
      </c>
      <c r="X302" s="5" t="e">
        <f>Rebounds[[#This Row],[7+]]-Rebounds[[#This Row],[8+]]</f>
        <v>#VALUE!</v>
      </c>
      <c r="Y302" s="5" t="e">
        <f>Rebounds[[#This Row],[8+]]-Rebounds[[#This Row],[9+]]</f>
        <v>#VALUE!</v>
      </c>
      <c r="Z302" s="5" t="e">
        <f>Rebounds[[#This Row],[9+]]-Rebounds[[#This Row],[10+]]</f>
        <v>#VALUE!</v>
      </c>
      <c r="AA302" s="5" t="e">
        <f>Rebounds[[#This Row],[10+]]-Rebounds[[#This Row],[11+]]</f>
        <v>#VALUE!</v>
      </c>
      <c r="AB302" s="5" t="e">
        <f>Rebounds[[#This Row],[11+]]-Rebounds[[#This Row],[12+]]</f>
        <v>#VALUE!</v>
      </c>
      <c r="AC302" s="5" t="e">
        <f>Rebounds[[#This Row],[12+]]-Rebounds[[#This Row],[13+]]</f>
        <v>#VALUE!</v>
      </c>
      <c r="AD302" s="5" t="e">
        <f>Rebounds[[#This Row],[13+]]-Rebounds[[#This Row],[14+]]</f>
        <v>#VALUE!</v>
      </c>
    </row>
    <row r="303" spans="20:30" x14ac:dyDescent="0.25">
      <c r="T303" s="5" t="e">
        <f>Rebounds[[#This Row],[3+]]-Rebounds[[#This Row],[4+]]</f>
        <v>#VALUE!</v>
      </c>
      <c r="U303" s="5" t="e">
        <f>Rebounds[[#This Row],[4+]]-Rebounds[[#This Row],[5+]]</f>
        <v>#VALUE!</v>
      </c>
      <c r="V303" s="5" t="e">
        <f>Rebounds[[#This Row],[5+]]-Rebounds[[#This Row],[6+]]</f>
        <v>#VALUE!</v>
      </c>
      <c r="W303" s="5" t="e">
        <f>Rebounds[[#This Row],[6+]]-Rebounds[[#This Row],[7+]]</f>
        <v>#VALUE!</v>
      </c>
      <c r="X303" s="5" t="e">
        <f>Rebounds[[#This Row],[7+]]-Rebounds[[#This Row],[8+]]</f>
        <v>#VALUE!</v>
      </c>
      <c r="Y303" s="5" t="e">
        <f>Rebounds[[#This Row],[8+]]-Rebounds[[#This Row],[9+]]</f>
        <v>#VALUE!</v>
      </c>
      <c r="Z303" s="5" t="e">
        <f>Rebounds[[#This Row],[9+]]-Rebounds[[#This Row],[10+]]</f>
        <v>#VALUE!</v>
      </c>
      <c r="AA303" s="5" t="e">
        <f>Rebounds[[#This Row],[10+]]-Rebounds[[#This Row],[11+]]</f>
        <v>#VALUE!</v>
      </c>
      <c r="AB303" s="5" t="e">
        <f>Rebounds[[#This Row],[11+]]-Rebounds[[#This Row],[12+]]</f>
        <v>#VALUE!</v>
      </c>
      <c r="AC303" s="5" t="e">
        <f>Rebounds[[#This Row],[12+]]-Rebounds[[#This Row],[13+]]</f>
        <v>#VALUE!</v>
      </c>
      <c r="AD303" s="5" t="e">
        <f>Rebounds[[#This Row],[13+]]-Rebounds[[#This Row],[14+]]</f>
        <v>#VALUE!</v>
      </c>
    </row>
    <row r="304" spans="20:30" x14ac:dyDescent="0.25">
      <c r="T304" s="5" t="e">
        <f>Rebounds[[#This Row],[3+]]-Rebounds[[#This Row],[4+]]</f>
        <v>#VALUE!</v>
      </c>
      <c r="U304" s="5" t="e">
        <f>Rebounds[[#This Row],[4+]]-Rebounds[[#This Row],[5+]]</f>
        <v>#VALUE!</v>
      </c>
      <c r="V304" s="5" t="e">
        <f>Rebounds[[#This Row],[5+]]-Rebounds[[#This Row],[6+]]</f>
        <v>#VALUE!</v>
      </c>
      <c r="W304" s="5" t="e">
        <f>Rebounds[[#This Row],[6+]]-Rebounds[[#This Row],[7+]]</f>
        <v>#VALUE!</v>
      </c>
      <c r="X304" s="5" t="e">
        <f>Rebounds[[#This Row],[7+]]-Rebounds[[#This Row],[8+]]</f>
        <v>#VALUE!</v>
      </c>
      <c r="Y304" s="5" t="e">
        <f>Rebounds[[#This Row],[8+]]-Rebounds[[#This Row],[9+]]</f>
        <v>#VALUE!</v>
      </c>
      <c r="Z304" s="5" t="e">
        <f>Rebounds[[#This Row],[9+]]-Rebounds[[#This Row],[10+]]</f>
        <v>#VALUE!</v>
      </c>
      <c r="AA304" s="5" t="e">
        <f>Rebounds[[#This Row],[10+]]-Rebounds[[#This Row],[11+]]</f>
        <v>#VALUE!</v>
      </c>
      <c r="AB304" s="5" t="e">
        <f>Rebounds[[#This Row],[11+]]-Rebounds[[#This Row],[12+]]</f>
        <v>#VALUE!</v>
      </c>
      <c r="AC304" s="5" t="e">
        <f>Rebounds[[#This Row],[12+]]-Rebounds[[#This Row],[13+]]</f>
        <v>#VALUE!</v>
      </c>
      <c r="AD304" s="5" t="e">
        <f>Rebounds[[#This Row],[13+]]-Rebounds[[#This Row],[14+]]</f>
        <v>#VALUE!</v>
      </c>
    </row>
    <row r="305" spans="20:30" x14ac:dyDescent="0.25">
      <c r="T305" s="5" t="e">
        <f>Rebounds[[#This Row],[3+]]-Rebounds[[#This Row],[4+]]</f>
        <v>#VALUE!</v>
      </c>
      <c r="U305" s="5" t="e">
        <f>Rebounds[[#This Row],[4+]]-Rebounds[[#This Row],[5+]]</f>
        <v>#VALUE!</v>
      </c>
      <c r="V305" s="5" t="e">
        <f>Rebounds[[#This Row],[5+]]-Rebounds[[#This Row],[6+]]</f>
        <v>#VALUE!</v>
      </c>
      <c r="W305" s="5" t="e">
        <f>Rebounds[[#This Row],[6+]]-Rebounds[[#This Row],[7+]]</f>
        <v>#VALUE!</v>
      </c>
      <c r="X305" s="5" t="e">
        <f>Rebounds[[#This Row],[7+]]-Rebounds[[#This Row],[8+]]</f>
        <v>#VALUE!</v>
      </c>
      <c r="Y305" s="5" t="e">
        <f>Rebounds[[#This Row],[8+]]-Rebounds[[#This Row],[9+]]</f>
        <v>#VALUE!</v>
      </c>
      <c r="Z305" s="5" t="e">
        <f>Rebounds[[#This Row],[9+]]-Rebounds[[#This Row],[10+]]</f>
        <v>#VALUE!</v>
      </c>
      <c r="AA305" s="5" t="e">
        <f>Rebounds[[#This Row],[10+]]-Rebounds[[#This Row],[11+]]</f>
        <v>#VALUE!</v>
      </c>
      <c r="AB305" s="5" t="e">
        <f>Rebounds[[#This Row],[11+]]-Rebounds[[#This Row],[12+]]</f>
        <v>#VALUE!</v>
      </c>
      <c r="AC305" s="5" t="e">
        <f>Rebounds[[#This Row],[12+]]-Rebounds[[#This Row],[13+]]</f>
        <v>#VALUE!</v>
      </c>
      <c r="AD305" s="5" t="e">
        <f>Rebounds[[#This Row],[13+]]-Rebounds[[#This Row],[14+]]</f>
        <v>#VALUE!</v>
      </c>
    </row>
    <row r="306" spans="20:30" x14ac:dyDescent="0.25">
      <c r="T306" s="5" t="e">
        <f>Rebounds[[#This Row],[3+]]-Rebounds[[#This Row],[4+]]</f>
        <v>#VALUE!</v>
      </c>
      <c r="U306" s="5" t="e">
        <f>Rebounds[[#This Row],[4+]]-Rebounds[[#This Row],[5+]]</f>
        <v>#VALUE!</v>
      </c>
      <c r="V306" s="5" t="e">
        <f>Rebounds[[#This Row],[5+]]-Rebounds[[#This Row],[6+]]</f>
        <v>#VALUE!</v>
      </c>
      <c r="W306" s="5" t="e">
        <f>Rebounds[[#This Row],[6+]]-Rebounds[[#This Row],[7+]]</f>
        <v>#VALUE!</v>
      </c>
      <c r="X306" s="5" t="e">
        <f>Rebounds[[#This Row],[7+]]-Rebounds[[#This Row],[8+]]</f>
        <v>#VALUE!</v>
      </c>
      <c r="Y306" s="5" t="e">
        <f>Rebounds[[#This Row],[8+]]-Rebounds[[#This Row],[9+]]</f>
        <v>#VALUE!</v>
      </c>
      <c r="Z306" s="5" t="e">
        <f>Rebounds[[#This Row],[9+]]-Rebounds[[#This Row],[10+]]</f>
        <v>#VALUE!</v>
      </c>
      <c r="AA306" s="5" t="e">
        <f>Rebounds[[#This Row],[10+]]-Rebounds[[#This Row],[11+]]</f>
        <v>#VALUE!</v>
      </c>
      <c r="AB306" s="5" t="e">
        <f>Rebounds[[#This Row],[11+]]-Rebounds[[#This Row],[12+]]</f>
        <v>#VALUE!</v>
      </c>
      <c r="AC306" s="5" t="e">
        <f>Rebounds[[#This Row],[12+]]-Rebounds[[#This Row],[13+]]</f>
        <v>#VALUE!</v>
      </c>
      <c r="AD306" s="5" t="e">
        <f>Rebounds[[#This Row],[13+]]-Rebounds[[#This Row],[14+]]</f>
        <v>#VALUE!</v>
      </c>
    </row>
    <row r="307" spans="20:30" x14ac:dyDescent="0.25">
      <c r="T307" s="5" t="e">
        <f>Rebounds[[#This Row],[3+]]-Rebounds[[#This Row],[4+]]</f>
        <v>#VALUE!</v>
      </c>
      <c r="U307" s="5" t="e">
        <f>Rebounds[[#This Row],[4+]]-Rebounds[[#This Row],[5+]]</f>
        <v>#VALUE!</v>
      </c>
      <c r="V307" s="5" t="e">
        <f>Rebounds[[#This Row],[5+]]-Rebounds[[#This Row],[6+]]</f>
        <v>#VALUE!</v>
      </c>
      <c r="W307" s="5" t="e">
        <f>Rebounds[[#This Row],[6+]]-Rebounds[[#This Row],[7+]]</f>
        <v>#VALUE!</v>
      </c>
      <c r="X307" s="5" t="e">
        <f>Rebounds[[#This Row],[7+]]-Rebounds[[#This Row],[8+]]</f>
        <v>#VALUE!</v>
      </c>
      <c r="Y307" s="5" t="e">
        <f>Rebounds[[#This Row],[8+]]-Rebounds[[#This Row],[9+]]</f>
        <v>#VALUE!</v>
      </c>
      <c r="Z307" s="5" t="e">
        <f>Rebounds[[#This Row],[9+]]-Rebounds[[#This Row],[10+]]</f>
        <v>#VALUE!</v>
      </c>
      <c r="AA307" s="5" t="e">
        <f>Rebounds[[#This Row],[10+]]-Rebounds[[#This Row],[11+]]</f>
        <v>#VALUE!</v>
      </c>
      <c r="AB307" s="5" t="e">
        <f>Rebounds[[#This Row],[11+]]-Rebounds[[#This Row],[12+]]</f>
        <v>#VALUE!</v>
      </c>
      <c r="AC307" s="5" t="e">
        <f>Rebounds[[#This Row],[12+]]-Rebounds[[#This Row],[13+]]</f>
        <v>#VALUE!</v>
      </c>
      <c r="AD307" s="5" t="e">
        <f>Rebounds[[#This Row],[13+]]-Rebounds[[#This Row],[14+]]</f>
        <v>#VALUE!</v>
      </c>
    </row>
    <row r="308" spans="20:30" x14ac:dyDescent="0.25">
      <c r="T308" s="5" t="e">
        <f>Rebounds[[#This Row],[3+]]-Rebounds[[#This Row],[4+]]</f>
        <v>#VALUE!</v>
      </c>
      <c r="U308" s="5" t="e">
        <f>Rebounds[[#This Row],[4+]]-Rebounds[[#This Row],[5+]]</f>
        <v>#VALUE!</v>
      </c>
      <c r="V308" s="5" t="e">
        <f>Rebounds[[#This Row],[5+]]-Rebounds[[#This Row],[6+]]</f>
        <v>#VALUE!</v>
      </c>
      <c r="W308" s="5" t="e">
        <f>Rebounds[[#This Row],[6+]]-Rebounds[[#This Row],[7+]]</f>
        <v>#VALUE!</v>
      </c>
      <c r="X308" s="5" t="e">
        <f>Rebounds[[#This Row],[7+]]-Rebounds[[#This Row],[8+]]</f>
        <v>#VALUE!</v>
      </c>
      <c r="Y308" s="5" t="e">
        <f>Rebounds[[#This Row],[8+]]-Rebounds[[#This Row],[9+]]</f>
        <v>#VALUE!</v>
      </c>
      <c r="Z308" s="5" t="e">
        <f>Rebounds[[#This Row],[9+]]-Rebounds[[#This Row],[10+]]</f>
        <v>#VALUE!</v>
      </c>
      <c r="AA308" s="5" t="e">
        <f>Rebounds[[#This Row],[10+]]-Rebounds[[#This Row],[11+]]</f>
        <v>#VALUE!</v>
      </c>
      <c r="AB308" s="5" t="e">
        <f>Rebounds[[#This Row],[11+]]-Rebounds[[#This Row],[12+]]</f>
        <v>#VALUE!</v>
      </c>
      <c r="AC308" s="5" t="e">
        <f>Rebounds[[#This Row],[12+]]-Rebounds[[#This Row],[13+]]</f>
        <v>#VALUE!</v>
      </c>
      <c r="AD308" s="5" t="e">
        <f>Rebounds[[#This Row],[13+]]-Rebounds[[#This Row],[14+]]</f>
        <v>#VALUE!</v>
      </c>
    </row>
    <row r="309" spans="20:30" x14ac:dyDescent="0.25">
      <c r="T309" s="5" t="e">
        <f>Rebounds[[#This Row],[3+]]-Rebounds[[#This Row],[4+]]</f>
        <v>#VALUE!</v>
      </c>
      <c r="U309" s="5" t="e">
        <f>Rebounds[[#This Row],[4+]]-Rebounds[[#This Row],[5+]]</f>
        <v>#VALUE!</v>
      </c>
      <c r="V309" s="5" t="e">
        <f>Rebounds[[#This Row],[5+]]-Rebounds[[#This Row],[6+]]</f>
        <v>#VALUE!</v>
      </c>
      <c r="W309" s="5" t="e">
        <f>Rebounds[[#This Row],[6+]]-Rebounds[[#This Row],[7+]]</f>
        <v>#VALUE!</v>
      </c>
      <c r="X309" s="5" t="e">
        <f>Rebounds[[#This Row],[7+]]-Rebounds[[#This Row],[8+]]</f>
        <v>#VALUE!</v>
      </c>
      <c r="Y309" s="5" t="e">
        <f>Rebounds[[#This Row],[8+]]-Rebounds[[#This Row],[9+]]</f>
        <v>#VALUE!</v>
      </c>
      <c r="Z309" s="5" t="e">
        <f>Rebounds[[#This Row],[9+]]-Rebounds[[#This Row],[10+]]</f>
        <v>#VALUE!</v>
      </c>
      <c r="AA309" s="5" t="e">
        <f>Rebounds[[#This Row],[10+]]-Rebounds[[#This Row],[11+]]</f>
        <v>#VALUE!</v>
      </c>
      <c r="AB309" s="5" t="e">
        <f>Rebounds[[#This Row],[11+]]-Rebounds[[#This Row],[12+]]</f>
        <v>#VALUE!</v>
      </c>
      <c r="AC309" s="5" t="e">
        <f>Rebounds[[#This Row],[12+]]-Rebounds[[#This Row],[13+]]</f>
        <v>#VALUE!</v>
      </c>
      <c r="AD309" s="5" t="e">
        <f>Rebounds[[#This Row],[13+]]-Rebounds[[#This Row],[14+]]</f>
        <v>#VALUE!</v>
      </c>
    </row>
    <row r="310" spans="20:30" x14ac:dyDescent="0.25">
      <c r="T310" s="5" t="e">
        <f>Rebounds[[#This Row],[3+]]-Rebounds[[#This Row],[4+]]</f>
        <v>#VALUE!</v>
      </c>
      <c r="U310" s="5" t="e">
        <f>Rebounds[[#This Row],[4+]]-Rebounds[[#This Row],[5+]]</f>
        <v>#VALUE!</v>
      </c>
      <c r="V310" s="5" t="e">
        <f>Rebounds[[#This Row],[5+]]-Rebounds[[#This Row],[6+]]</f>
        <v>#VALUE!</v>
      </c>
      <c r="W310" s="5" t="e">
        <f>Rebounds[[#This Row],[6+]]-Rebounds[[#This Row],[7+]]</f>
        <v>#VALUE!</v>
      </c>
      <c r="X310" s="5" t="e">
        <f>Rebounds[[#This Row],[7+]]-Rebounds[[#This Row],[8+]]</f>
        <v>#VALUE!</v>
      </c>
      <c r="Y310" s="5" t="e">
        <f>Rebounds[[#This Row],[8+]]-Rebounds[[#This Row],[9+]]</f>
        <v>#VALUE!</v>
      </c>
      <c r="Z310" s="5" t="e">
        <f>Rebounds[[#This Row],[9+]]-Rebounds[[#This Row],[10+]]</f>
        <v>#VALUE!</v>
      </c>
      <c r="AA310" s="5" t="e">
        <f>Rebounds[[#This Row],[10+]]-Rebounds[[#This Row],[11+]]</f>
        <v>#VALUE!</v>
      </c>
      <c r="AB310" s="5" t="e">
        <f>Rebounds[[#This Row],[11+]]-Rebounds[[#This Row],[12+]]</f>
        <v>#VALUE!</v>
      </c>
      <c r="AC310" s="5" t="e">
        <f>Rebounds[[#This Row],[12+]]-Rebounds[[#This Row],[13+]]</f>
        <v>#VALUE!</v>
      </c>
      <c r="AD310" s="5" t="e">
        <f>Rebounds[[#This Row],[13+]]-Rebounds[[#This Row],[14+]]</f>
        <v>#VALUE!</v>
      </c>
    </row>
    <row r="311" spans="20:30" x14ac:dyDescent="0.25">
      <c r="T311" s="5" t="e">
        <f>Rebounds[[#This Row],[3+]]-Rebounds[[#This Row],[4+]]</f>
        <v>#VALUE!</v>
      </c>
      <c r="U311" s="5" t="e">
        <f>Rebounds[[#This Row],[4+]]-Rebounds[[#This Row],[5+]]</f>
        <v>#VALUE!</v>
      </c>
      <c r="V311" s="5" t="e">
        <f>Rebounds[[#This Row],[5+]]-Rebounds[[#This Row],[6+]]</f>
        <v>#VALUE!</v>
      </c>
      <c r="W311" s="5" t="e">
        <f>Rebounds[[#This Row],[6+]]-Rebounds[[#This Row],[7+]]</f>
        <v>#VALUE!</v>
      </c>
      <c r="X311" s="5" t="e">
        <f>Rebounds[[#This Row],[7+]]-Rebounds[[#This Row],[8+]]</f>
        <v>#VALUE!</v>
      </c>
      <c r="Y311" s="5" t="e">
        <f>Rebounds[[#This Row],[8+]]-Rebounds[[#This Row],[9+]]</f>
        <v>#VALUE!</v>
      </c>
      <c r="Z311" s="5" t="e">
        <f>Rebounds[[#This Row],[9+]]-Rebounds[[#This Row],[10+]]</f>
        <v>#VALUE!</v>
      </c>
      <c r="AA311" s="5" t="e">
        <f>Rebounds[[#This Row],[10+]]-Rebounds[[#This Row],[11+]]</f>
        <v>#VALUE!</v>
      </c>
      <c r="AB311" s="5" t="e">
        <f>Rebounds[[#This Row],[11+]]-Rebounds[[#This Row],[12+]]</f>
        <v>#VALUE!</v>
      </c>
      <c r="AC311" s="5" t="e">
        <f>Rebounds[[#This Row],[12+]]-Rebounds[[#This Row],[13+]]</f>
        <v>#VALUE!</v>
      </c>
      <c r="AD311" s="5" t="e">
        <f>Rebounds[[#This Row],[13+]]-Rebounds[[#This Row],[14+]]</f>
        <v>#VALUE!</v>
      </c>
    </row>
    <row r="312" spans="20:30" x14ac:dyDescent="0.25">
      <c r="T312" s="5" t="e">
        <f>Rebounds[[#This Row],[3+]]-Rebounds[[#This Row],[4+]]</f>
        <v>#VALUE!</v>
      </c>
      <c r="U312" s="5" t="e">
        <f>Rebounds[[#This Row],[4+]]-Rebounds[[#This Row],[5+]]</f>
        <v>#VALUE!</v>
      </c>
      <c r="V312" s="5" t="e">
        <f>Rebounds[[#This Row],[5+]]-Rebounds[[#This Row],[6+]]</f>
        <v>#VALUE!</v>
      </c>
      <c r="W312" s="5" t="e">
        <f>Rebounds[[#This Row],[6+]]-Rebounds[[#This Row],[7+]]</f>
        <v>#VALUE!</v>
      </c>
      <c r="X312" s="5" t="e">
        <f>Rebounds[[#This Row],[7+]]-Rebounds[[#This Row],[8+]]</f>
        <v>#VALUE!</v>
      </c>
      <c r="Y312" s="5" t="e">
        <f>Rebounds[[#This Row],[8+]]-Rebounds[[#This Row],[9+]]</f>
        <v>#VALUE!</v>
      </c>
      <c r="Z312" s="5" t="e">
        <f>Rebounds[[#This Row],[9+]]-Rebounds[[#This Row],[10+]]</f>
        <v>#VALUE!</v>
      </c>
      <c r="AA312" s="5" t="e">
        <f>Rebounds[[#This Row],[10+]]-Rebounds[[#This Row],[11+]]</f>
        <v>#VALUE!</v>
      </c>
      <c r="AB312" s="5" t="e">
        <f>Rebounds[[#This Row],[11+]]-Rebounds[[#This Row],[12+]]</f>
        <v>#VALUE!</v>
      </c>
      <c r="AC312" s="5" t="e">
        <f>Rebounds[[#This Row],[12+]]-Rebounds[[#This Row],[13+]]</f>
        <v>#VALUE!</v>
      </c>
      <c r="AD312" s="5" t="e">
        <f>Rebounds[[#This Row],[13+]]-Rebounds[[#This Row],[14+]]</f>
        <v>#VALUE!</v>
      </c>
    </row>
    <row r="313" spans="20:30" x14ac:dyDescent="0.25">
      <c r="T313" s="5" t="e">
        <f>Rebounds[[#This Row],[3+]]-Rebounds[[#This Row],[4+]]</f>
        <v>#VALUE!</v>
      </c>
      <c r="U313" s="5" t="e">
        <f>Rebounds[[#This Row],[4+]]-Rebounds[[#This Row],[5+]]</f>
        <v>#VALUE!</v>
      </c>
      <c r="V313" s="5" t="e">
        <f>Rebounds[[#This Row],[5+]]-Rebounds[[#This Row],[6+]]</f>
        <v>#VALUE!</v>
      </c>
      <c r="W313" s="5" t="e">
        <f>Rebounds[[#This Row],[6+]]-Rebounds[[#This Row],[7+]]</f>
        <v>#VALUE!</v>
      </c>
      <c r="X313" s="5" t="e">
        <f>Rebounds[[#This Row],[7+]]-Rebounds[[#This Row],[8+]]</f>
        <v>#VALUE!</v>
      </c>
      <c r="Y313" s="5" t="e">
        <f>Rebounds[[#This Row],[8+]]-Rebounds[[#This Row],[9+]]</f>
        <v>#VALUE!</v>
      </c>
      <c r="Z313" s="5" t="e">
        <f>Rebounds[[#This Row],[9+]]-Rebounds[[#This Row],[10+]]</f>
        <v>#VALUE!</v>
      </c>
      <c r="AA313" s="5" t="e">
        <f>Rebounds[[#This Row],[10+]]-Rebounds[[#This Row],[11+]]</f>
        <v>#VALUE!</v>
      </c>
      <c r="AB313" s="5" t="e">
        <f>Rebounds[[#This Row],[11+]]-Rebounds[[#This Row],[12+]]</f>
        <v>#VALUE!</v>
      </c>
      <c r="AC313" s="5" t="e">
        <f>Rebounds[[#This Row],[12+]]-Rebounds[[#This Row],[13+]]</f>
        <v>#VALUE!</v>
      </c>
      <c r="AD313" s="5" t="e">
        <f>Rebounds[[#This Row],[13+]]-Rebounds[[#This Row],[14+]]</f>
        <v>#VALUE!</v>
      </c>
    </row>
    <row r="314" spans="20:30" x14ac:dyDescent="0.25">
      <c r="T314" s="5" t="e">
        <f>Rebounds[[#This Row],[3+]]-Rebounds[[#This Row],[4+]]</f>
        <v>#VALUE!</v>
      </c>
      <c r="U314" s="5" t="e">
        <f>Rebounds[[#This Row],[4+]]-Rebounds[[#This Row],[5+]]</f>
        <v>#VALUE!</v>
      </c>
      <c r="V314" s="5" t="e">
        <f>Rebounds[[#This Row],[5+]]-Rebounds[[#This Row],[6+]]</f>
        <v>#VALUE!</v>
      </c>
      <c r="W314" s="5" t="e">
        <f>Rebounds[[#This Row],[6+]]-Rebounds[[#This Row],[7+]]</f>
        <v>#VALUE!</v>
      </c>
      <c r="X314" s="5" t="e">
        <f>Rebounds[[#This Row],[7+]]-Rebounds[[#This Row],[8+]]</f>
        <v>#VALUE!</v>
      </c>
      <c r="Y314" s="5" t="e">
        <f>Rebounds[[#This Row],[8+]]-Rebounds[[#This Row],[9+]]</f>
        <v>#VALUE!</v>
      </c>
      <c r="Z314" s="5" t="e">
        <f>Rebounds[[#This Row],[9+]]-Rebounds[[#This Row],[10+]]</f>
        <v>#VALUE!</v>
      </c>
      <c r="AA314" s="5" t="e">
        <f>Rebounds[[#This Row],[10+]]-Rebounds[[#This Row],[11+]]</f>
        <v>#VALUE!</v>
      </c>
      <c r="AB314" s="5" t="e">
        <f>Rebounds[[#This Row],[11+]]-Rebounds[[#This Row],[12+]]</f>
        <v>#VALUE!</v>
      </c>
      <c r="AC314" s="5" t="e">
        <f>Rebounds[[#This Row],[12+]]-Rebounds[[#This Row],[13+]]</f>
        <v>#VALUE!</v>
      </c>
      <c r="AD314" s="5" t="e">
        <f>Rebounds[[#This Row],[13+]]-Rebounds[[#This Row],[14+]]</f>
        <v>#VALUE!</v>
      </c>
    </row>
    <row r="315" spans="20:30" x14ac:dyDescent="0.25">
      <c r="T315" s="5" t="e">
        <f>Rebounds[[#This Row],[3+]]-Rebounds[[#This Row],[4+]]</f>
        <v>#VALUE!</v>
      </c>
      <c r="U315" s="5" t="e">
        <f>Rebounds[[#This Row],[4+]]-Rebounds[[#This Row],[5+]]</f>
        <v>#VALUE!</v>
      </c>
      <c r="V315" s="5" t="e">
        <f>Rebounds[[#This Row],[5+]]-Rebounds[[#This Row],[6+]]</f>
        <v>#VALUE!</v>
      </c>
      <c r="W315" s="5" t="e">
        <f>Rebounds[[#This Row],[6+]]-Rebounds[[#This Row],[7+]]</f>
        <v>#VALUE!</v>
      </c>
      <c r="X315" s="5" t="e">
        <f>Rebounds[[#This Row],[7+]]-Rebounds[[#This Row],[8+]]</f>
        <v>#VALUE!</v>
      </c>
      <c r="Y315" s="5" t="e">
        <f>Rebounds[[#This Row],[8+]]-Rebounds[[#This Row],[9+]]</f>
        <v>#VALUE!</v>
      </c>
      <c r="Z315" s="5" t="e">
        <f>Rebounds[[#This Row],[9+]]-Rebounds[[#This Row],[10+]]</f>
        <v>#VALUE!</v>
      </c>
      <c r="AA315" s="5" t="e">
        <f>Rebounds[[#This Row],[10+]]-Rebounds[[#This Row],[11+]]</f>
        <v>#VALUE!</v>
      </c>
      <c r="AB315" s="5" t="e">
        <f>Rebounds[[#This Row],[11+]]-Rebounds[[#This Row],[12+]]</f>
        <v>#VALUE!</v>
      </c>
      <c r="AC315" s="5" t="e">
        <f>Rebounds[[#This Row],[12+]]-Rebounds[[#This Row],[13+]]</f>
        <v>#VALUE!</v>
      </c>
      <c r="AD315" s="5" t="e">
        <f>Rebounds[[#This Row],[13+]]-Rebounds[[#This Row],[14+]]</f>
        <v>#VALUE!</v>
      </c>
    </row>
    <row r="316" spans="20:30" x14ac:dyDescent="0.25">
      <c r="T316" s="5" t="e">
        <f>Rebounds[[#This Row],[3+]]-Rebounds[[#This Row],[4+]]</f>
        <v>#VALUE!</v>
      </c>
      <c r="U316" s="5" t="e">
        <f>Rebounds[[#This Row],[4+]]-Rebounds[[#This Row],[5+]]</f>
        <v>#VALUE!</v>
      </c>
      <c r="V316" s="5" t="e">
        <f>Rebounds[[#This Row],[5+]]-Rebounds[[#This Row],[6+]]</f>
        <v>#VALUE!</v>
      </c>
      <c r="W316" s="5" t="e">
        <f>Rebounds[[#This Row],[6+]]-Rebounds[[#This Row],[7+]]</f>
        <v>#VALUE!</v>
      </c>
      <c r="X316" s="5" t="e">
        <f>Rebounds[[#This Row],[7+]]-Rebounds[[#This Row],[8+]]</f>
        <v>#VALUE!</v>
      </c>
      <c r="Y316" s="5" t="e">
        <f>Rebounds[[#This Row],[8+]]-Rebounds[[#This Row],[9+]]</f>
        <v>#VALUE!</v>
      </c>
      <c r="Z316" s="5" t="e">
        <f>Rebounds[[#This Row],[9+]]-Rebounds[[#This Row],[10+]]</f>
        <v>#VALUE!</v>
      </c>
      <c r="AA316" s="5" t="e">
        <f>Rebounds[[#This Row],[10+]]-Rebounds[[#This Row],[11+]]</f>
        <v>#VALUE!</v>
      </c>
      <c r="AB316" s="5" t="e">
        <f>Rebounds[[#This Row],[11+]]-Rebounds[[#This Row],[12+]]</f>
        <v>#VALUE!</v>
      </c>
      <c r="AC316" s="5" t="e">
        <f>Rebounds[[#This Row],[12+]]-Rebounds[[#This Row],[13+]]</f>
        <v>#VALUE!</v>
      </c>
      <c r="AD316" s="5" t="e">
        <f>Rebounds[[#This Row],[13+]]-Rebounds[[#This Row],[14+]]</f>
        <v>#VALUE!</v>
      </c>
    </row>
    <row r="317" spans="20:30" x14ac:dyDescent="0.25">
      <c r="T317" s="5" t="e">
        <f>Rebounds[[#This Row],[3+]]-Rebounds[[#This Row],[4+]]</f>
        <v>#VALUE!</v>
      </c>
      <c r="U317" s="5" t="e">
        <f>Rebounds[[#This Row],[4+]]-Rebounds[[#This Row],[5+]]</f>
        <v>#VALUE!</v>
      </c>
      <c r="V317" s="5" t="e">
        <f>Rebounds[[#This Row],[5+]]-Rebounds[[#This Row],[6+]]</f>
        <v>#VALUE!</v>
      </c>
      <c r="W317" s="5" t="e">
        <f>Rebounds[[#This Row],[6+]]-Rebounds[[#This Row],[7+]]</f>
        <v>#VALUE!</v>
      </c>
      <c r="X317" s="5" t="e">
        <f>Rebounds[[#This Row],[7+]]-Rebounds[[#This Row],[8+]]</f>
        <v>#VALUE!</v>
      </c>
      <c r="Y317" s="5" t="e">
        <f>Rebounds[[#This Row],[8+]]-Rebounds[[#This Row],[9+]]</f>
        <v>#VALUE!</v>
      </c>
      <c r="Z317" s="5" t="e">
        <f>Rebounds[[#This Row],[9+]]-Rebounds[[#This Row],[10+]]</f>
        <v>#VALUE!</v>
      </c>
      <c r="AA317" s="5" t="e">
        <f>Rebounds[[#This Row],[10+]]-Rebounds[[#This Row],[11+]]</f>
        <v>#VALUE!</v>
      </c>
      <c r="AB317" s="5" t="e">
        <f>Rebounds[[#This Row],[11+]]-Rebounds[[#This Row],[12+]]</f>
        <v>#VALUE!</v>
      </c>
      <c r="AC317" s="5" t="e">
        <f>Rebounds[[#This Row],[12+]]-Rebounds[[#This Row],[13+]]</f>
        <v>#VALUE!</v>
      </c>
      <c r="AD317" s="5" t="e">
        <f>Rebounds[[#This Row],[13+]]-Rebounds[[#This Row],[14+]]</f>
        <v>#VALUE!</v>
      </c>
    </row>
    <row r="318" spans="20:30" x14ac:dyDescent="0.25">
      <c r="T318" s="5" t="e">
        <f>Rebounds[[#This Row],[3+]]-Rebounds[[#This Row],[4+]]</f>
        <v>#VALUE!</v>
      </c>
      <c r="U318" s="5" t="e">
        <f>Rebounds[[#This Row],[4+]]-Rebounds[[#This Row],[5+]]</f>
        <v>#VALUE!</v>
      </c>
      <c r="V318" s="5" t="e">
        <f>Rebounds[[#This Row],[5+]]-Rebounds[[#This Row],[6+]]</f>
        <v>#VALUE!</v>
      </c>
      <c r="W318" s="5" t="e">
        <f>Rebounds[[#This Row],[6+]]-Rebounds[[#This Row],[7+]]</f>
        <v>#VALUE!</v>
      </c>
      <c r="X318" s="5" t="e">
        <f>Rebounds[[#This Row],[7+]]-Rebounds[[#This Row],[8+]]</f>
        <v>#VALUE!</v>
      </c>
      <c r="Y318" s="5" t="e">
        <f>Rebounds[[#This Row],[8+]]-Rebounds[[#This Row],[9+]]</f>
        <v>#VALUE!</v>
      </c>
      <c r="Z318" s="5" t="e">
        <f>Rebounds[[#This Row],[9+]]-Rebounds[[#This Row],[10+]]</f>
        <v>#VALUE!</v>
      </c>
      <c r="AA318" s="5" t="e">
        <f>Rebounds[[#This Row],[10+]]-Rebounds[[#This Row],[11+]]</f>
        <v>#VALUE!</v>
      </c>
      <c r="AB318" s="5" t="e">
        <f>Rebounds[[#This Row],[11+]]-Rebounds[[#This Row],[12+]]</f>
        <v>#VALUE!</v>
      </c>
      <c r="AC318" s="5" t="e">
        <f>Rebounds[[#This Row],[12+]]-Rebounds[[#This Row],[13+]]</f>
        <v>#VALUE!</v>
      </c>
      <c r="AD318" s="5" t="e">
        <f>Rebounds[[#This Row],[13+]]-Rebounds[[#This Row],[14+]]</f>
        <v>#VALUE!</v>
      </c>
    </row>
    <row r="319" spans="20:30" x14ac:dyDescent="0.25">
      <c r="T319" s="5" t="e">
        <f>Rebounds[[#This Row],[3+]]-Rebounds[[#This Row],[4+]]</f>
        <v>#VALUE!</v>
      </c>
      <c r="U319" s="5" t="e">
        <f>Rebounds[[#This Row],[4+]]-Rebounds[[#This Row],[5+]]</f>
        <v>#VALUE!</v>
      </c>
      <c r="V319" s="5" t="e">
        <f>Rebounds[[#This Row],[5+]]-Rebounds[[#This Row],[6+]]</f>
        <v>#VALUE!</v>
      </c>
      <c r="W319" s="5" t="e">
        <f>Rebounds[[#This Row],[6+]]-Rebounds[[#This Row],[7+]]</f>
        <v>#VALUE!</v>
      </c>
      <c r="X319" s="5" t="e">
        <f>Rebounds[[#This Row],[7+]]-Rebounds[[#This Row],[8+]]</f>
        <v>#VALUE!</v>
      </c>
      <c r="Y319" s="5" t="e">
        <f>Rebounds[[#This Row],[8+]]-Rebounds[[#This Row],[9+]]</f>
        <v>#VALUE!</v>
      </c>
      <c r="Z319" s="5" t="e">
        <f>Rebounds[[#This Row],[9+]]-Rebounds[[#This Row],[10+]]</f>
        <v>#VALUE!</v>
      </c>
      <c r="AA319" s="5" t="e">
        <f>Rebounds[[#This Row],[10+]]-Rebounds[[#This Row],[11+]]</f>
        <v>#VALUE!</v>
      </c>
      <c r="AB319" s="5" t="e">
        <f>Rebounds[[#This Row],[11+]]-Rebounds[[#This Row],[12+]]</f>
        <v>#VALUE!</v>
      </c>
      <c r="AC319" s="5" t="e">
        <f>Rebounds[[#This Row],[12+]]-Rebounds[[#This Row],[13+]]</f>
        <v>#VALUE!</v>
      </c>
      <c r="AD319" s="5" t="e">
        <f>Rebounds[[#This Row],[13+]]-Rebounds[[#This Row],[14+]]</f>
        <v>#VALUE!</v>
      </c>
    </row>
    <row r="320" spans="20:30" x14ac:dyDescent="0.25">
      <c r="T320" s="5" t="e">
        <f>Rebounds[[#This Row],[3+]]-Rebounds[[#This Row],[4+]]</f>
        <v>#VALUE!</v>
      </c>
      <c r="U320" s="5" t="e">
        <f>Rebounds[[#This Row],[4+]]-Rebounds[[#This Row],[5+]]</f>
        <v>#VALUE!</v>
      </c>
      <c r="V320" s="5" t="e">
        <f>Rebounds[[#This Row],[5+]]-Rebounds[[#This Row],[6+]]</f>
        <v>#VALUE!</v>
      </c>
      <c r="W320" s="5" t="e">
        <f>Rebounds[[#This Row],[6+]]-Rebounds[[#This Row],[7+]]</f>
        <v>#VALUE!</v>
      </c>
      <c r="X320" s="5" t="e">
        <f>Rebounds[[#This Row],[7+]]-Rebounds[[#This Row],[8+]]</f>
        <v>#VALUE!</v>
      </c>
      <c r="Y320" s="5" t="e">
        <f>Rebounds[[#This Row],[8+]]-Rebounds[[#This Row],[9+]]</f>
        <v>#VALUE!</v>
      </c>
      <c r="Z320" s="5" t="e">
        <f>Rebounds[[#This Row],[9+]]-Rebounds[[#This Row],[10+]]</f>
        <v>#VALUE!</v>
      </c>
      <c r="AA320" s="5" t="e">
        <f>Rebounds[[#This Row],[10+]]-Rebounds[[#This Row],[11+]]</f>
        <v>#VALUE!</v>
      </c>
      <c r="AB320" s="5" t="e">
        <f>Rebounds[[#This Row],[11+]]-Rebounds[[#This Row],[12+]]</f>
        <v>#VALUE!</v>
      </c>
      <c r="AC320" s="5" t="e">
        <f>Rebounds[[#This Row],[12+]]-Rebounds[[#This Row],[13+]]</f>
        <v>#VALUE!</v>
      </c>
      <c r="AD320" s="5" t="e">
        <f>Rebounds[[#This Row],[13+]]-Rebounds[[#This Row],[14+]]</f>
        <v>#VALUE!</v>
      </c>
    </row>
    <row r="321" spans="20:30" x14ac:dyDescent="0.25">
      <c r="T321" s="5" t="e">
        <f>Rebounds[[#This Row],[3+]]-Rebounds[[#This Row],[4+]]</f>
        <v>#VALUE!</v>
      </c>
      <c r="U321" s="5" t="e">
        <f>Rebounds[[#This Row],[4+]]-Rebounds[[#This Row],[5+]]</f>
        <v>#VALUE!</v>
      </c>
      <c r="V321" s="5" t="e">
        <f>Rebounds[[#This Row],[5+]]-Rebounds[[#This Row],[6+]]</f>
        <v>#VALUE!</v>
      </c>
      <c r="W321" s="5" t="e">
        <f>Rebounds[[#This Row],[6+]]-Rebounds[[#This Row],[7+]]</f>
        <v>#VALUE!</v>
      </c>
      <c r="X321" s="5" t="e">
        <f>Rebounds[[#This Row],[7+]]-Rebounds[[#This Row],[8+]]</f>
        <v>#VALUE!</v>
      </c>
      <c r="Y321" s="5" t="e">
        <f>Rebounds[[#This Row],[8+]]-Rebounds[[#This Row],[9+]]</f>
        <v>#VALUE!</v>
      </c>
      <c r="Z321" s="5" t="e">
        <f>Rebounds[[#This Row],[9+]]-Rebounds[[#This Row],[10+]]</f>
        <v>#VALUE!</v>
      </c>
      <c r="AA321" s="5" t="e">
        <f>Rebounds[[#This Row],[10+]]-Rebounds[[#This Row],[11+]]</f>
        <v>#VALUE!</v>
      </c>
      <c r="AB321" s="5" t="e">
        <f>Rebounds[[#This Row],[11+]]-Rebounds[[#This Row],[12+]]</f>
        <v>#VALUE!</v>
      </c>
      <c r="AC321" s="5" t="e">
        <f>Rebounds[[#This Row],[12+]]-Rebounds[[#This Row],[13+]]</f>
        <v>#VALUE!</v>
      </c>
      <c r="AD321" s="5" t="e">
        <f>Rebounds[[#This Row],[13+]]-Rebounds[[#This Row],[14+]]</f>
        <v>#VALUE!</v>
      </c>
    </row>
    <row r="322" spans="20:30" x14ac:dyDescent="0.25">
      <c r="T322" s="5" t="e">
        <f>Rebounds[[#This Row],[3+]]-Rebounds[[#This Row],[4+]]</f>
        <v>#VALUE!</v>
      </c>
      <c r="U322" s="5" t="e">
        <f>Rebounds[[#This Row],[4+]]-Rebounds[[#This Row],[5+]]</f>
        <v>#VALUE!</v>
      </c>
      <c r="V322" s="5" t="e">
        <f>Rebounds[[#This Row],[5+]]-Rebounds[[#This Row],[6+]]</f>
        <v>#VALUE!</v>
      </c>
      <c r="W322" s="5" t="e">
        <f>Rebounds[[#This Row],[6+]]-Rebounds[[#This Row],[7+]]</f>
        <v>#VALUE!</v>
      </c>
      <c r="X322" s="5" t="e">
        <f>Rebounds[[#This Row],[7+]]-Rebounds[[#This Row],[8+]]</f>
        <v>#VALUE!</v>
      </c>
      <c r="Y322" s="5" t="e">
        <f>Rebounds[[#This Row],[8+]]-Rebounds[[#This Row],[9+]]</f>
        <v>#VALUE!</v>
      </c>
      <c r="Z322" s="5" t="e">
        <f>Rebounds[[#This Row],[9+]]-Rebounds[[#This Row],[10+]]</f>
        <v>#VALUE!</v>
      </c>
      <c r="AA322" s="5" t="e">
        <f>Rebounds[[#This Row],[10+]]-Rebounds[[#This Row],[11+]]</f>
        <v>#VALUE!</v>
      </c>
      <c r="AB322" s="5" t="e">
        <f>Rebounds[[#This Row],[11+]]-Rebounds[[#This Row],[12+]]</f>
        <v>#VALUE!</v>
      </c>
      <c r="AC322" s="5" t="e">
        <f>Rebounds[[#This Row],[12+]]-Rebounds[[#This Row],[13+]]</f>
        <v>#VALUE!</v>
      </c>
      <c r="AD322" s="5" t="e">
        <f>Rebounds[[#This Row],[13+]]-Rebounds[[#This Row],[14+]]</f>
        <v>#VALUE!</v>
      </c>
    </row>
    <row r="323" spans="20:30" x14ac:dyDescent="0.25">
      <c r="T323" s="5" t="e">
        <f>Rebounds[[#This Row],[3+]]-Rebounds[[#This Row],[4+]]</f>
        <v>#VALUE!</v>
      </c>
      <c r="U323" s="5" t="e">
        <f>Rebounds[[#This Row],[4+]]-Rebounds[[#This Row],[5+]]</f>
        <v>#VALUE!</v>
      </c>
      <c r="V323" s="5" t="e">
        <f>Rebounds[[#This Row],[5+]]-Rebounds[[#This Row],[6+]]</f>
        <v>#VALUE!</v>
      </c>
      <c r="W323" s="5" t="e">
        <f>Rebounds[[#This Row],[6+]]-Rebounds[[#This Row],[7+]]</f>
        <v>#VALUE!</v>
      </c>
      <c r="X323" s="5" t="e">
        <f>Rebounds[[#This Row],[7+]]-Rebounds[[#This Row],[8+]]</f>
        <v>#VALUE!</v>
      </c>
      <c r="Y323" s="5" t="e">
        <f>Rebounds[[#This Row],[8+]]-Rebounds[[#This Row],[9+]]</f>
        <v>#VALUE!</v>
      </c>
      <c r="Z323" s="5" t="e">
        <f>Rebounds[[#This Row],[9+]]-Rebounds[[#This Row],[10+]]</f>
        <v>#VALUE!</v>
      </c>
      <c r="AA323" s="5" t="e">
        <f>Rebounds[[#This Row],[10+]]-Rebounds[[#This Row],[11+]]</f>
        <v>#VALUE!</v>
      </c>
      <c r="AB323" s="5" t="e">
        <f>Rebounds[[#This Row],[11+]]-Rebounds[[#This Row],[12+]]</f>
        <v>#VALUE!</v>
      </c>
      <c r="AC323" s="5" t="e">
        <f>Rebounds[[#This Row],[12+]]-Rebounds[[#This Row],[13+]]</f>
        <v>#VALUE!</v>
      </c>
      <c r="AD323" s="5" t="e">
        <f>Rebounds[[#This Row],[13+]]-Rebounds[[#This Row],[14+]]</f>
        <v>#VALUE!</v>
      </c>
    </row>
    <row r="324" spans="20:30" x14ac:dyDescent="0.25">
      <c r="T324" s="5" t="e">
        <f>Rebounds[[#This Row],[3+]]-Rebounds[[#This Row],[4+]]</f>
        <v>#VALUE!</v>
      </c>
      <c r="U324" s="5" t="e">
        <f>Rebounds[[#This Row],[4+]]-Rebounds[[#This Row],[5+]]</f>
        <v>#VALUE!</v>
      </c>
      <c r="V324" s="5" t="e">
        <f>Rebounds[[#This Row],[5+]]-Rebounds[[#This Row],[6+]]</f>
        <v>#VALUE!</v>
      </c>
      <c r="W324" s="5" t="e">
        <f>Rebounds[[#This Row],[6+]]-Rebounds[[#This Row],[7+]]</f>
        <v>#VALUE!</v>
      </c>
      <c r="X324" s="5" t="e">
        <f>Rebounds[[#This Row],[7+]]-Rebounds[[#This Row],[8+]]</f>
        <v>#VALUE!</v>
      </c>
      <c r="Y324" s="5" t="e">
        <f>Rebounds[[#This Row],[8+]]-Rebounds[[#This Row],[9+]]</f>
        <v>#VALUE!</v>
      </c>
      <c r="Z324" s="5" t="e">
        <f>Rebounds[[#This Row],[9+]]-Rebounds[[#This Row],[10+]]</f>
        <v>#VALUE!</v>
      </c>
      <c r="AA324" s="5" t="e">
        <f>Rebounds[[#This Row],[10+]]-Rebounds[[#This Row],[11+]]</f>
        <v>#VALUE!</v>
      </c>
      <c r="AB324" s="5" t="e">
        <f>Rebounds[[#This Row],[11+]]-Rebounds[[#This Row],[12+]]</f>
        <v>#VALUE!</v>
      </c>
      <c r="AC324" s="5" t="e">
        <f>Rebounds[[#This Row],[12+]]-Rebounds[[#This Row],[13+]]</f>
        <v>#VALUE!</v>
      </c>
      <c r="AD324" s="5" t="e">
        <f>Rebounds[[#This Row],[13+]]-Rebounds[[#This Row],[14+]]</f>
        <v>#VALUE!</v>
      </c>
    </row>
    <row r="325" spans="20:30" x14ac:dyDescent="0.25">
      <c r="T325" s="5" t="e">
        <f>Rebounds[[#This Row],[3+]]-Rebounds[[#This Row],[4+]]</f>
        <v>#VALUE!</v>
      </c>
      <c r="U325" s="5" t="e">
        <f>Rebounds[[#This Row],[4+]]-Rebounds[[#This Row],[5+]]</f>
        <v>#VALUE!</v>
      </c>
      <c r="V325" s="5" t="e">
        <f>Rebounds[[#This Row],[5+]]-Rebounds[[#This Row],[6+]]</f>
        <v>#VALUE!</v>
      </c>
      <c r="W325" s="5" t="e">
        <f>Rebounds[[#This Row],[6+]]-Rebounds[[#This Row],[7+]]</f>
        <v>#VALUE!</v>
      </c>
      <c r="X325" s="5" t="e">
        <f>Rebounds[[#This Row],[7+]]-Rebounds[[#This Row],[8+]]</f>
        <v>#VALUE!</v>
      </c>
      <c r="Y325" s="5" t="e">
        <f>Rebounds[[#This Row],[8+]]-Rebounds[[#This Row],[9+]]</f>
        <v>#VALUE!</v>
      </c>
      <c r="Z325" s="5" t="e">
        <f>Rebounds[[#This Row],[9+]]-Rebounds[[#This Row],[10+]]</f>
        <v>#VALUE!</v>
      </c>
      <c r="AA325" s="5" t="e">
        <f>Rebounds[[#This Row],[10+]]-Rebounds[[#This Row],[11+]]</f>
        <v>#VALUE!</v>
      </c>
      <c r="AB325" s="5" t="e">
        <f>Rebounds[[#This Row],[11+]]-Rebounds[[#This Row],[12+]]</f>
        <v>#VALUE!</v>
      </c>
      <c r="AC325" s="5" t="e">
        <f>Rebounds[[#This Row],[12+]]-Rebounds[[#This Row],[13+]]</f>
        <v>#VALUE!</v>
      </c>
      <c r="AD325" s="5" t="e">
        <f>Rebounds[[#This Row],[13+]]-Rebounds[[#This Row],[14+]]</f>
        <v>#VALUE!</v>
      </c>
    </row>
    <row r="326" spans="20:30" x14ac:dyDescent="0.25">
      <c r="T326" s="5" t="e">
        <f>Rebounds[[#This Row],[3+]]-Rebounds[[#This Row],[4+]]</f>
        <v>#VALUE!</v>
      </c>
      <c r="U326" s="5" t="e">
        <f>Rebounds[[#This Row],[4+]]-Rebounds[[#This Row],[5+]]</f>
        <v>#VALUE!</v>
      </c>
      <c r="V326" s="5" t="e">
        <f>Rebounds[[#This Row],[5+]]-Rebounds[[#This Row],[6+]]</f>
        <v>#VALUE!</v>
      </c>
      <c r="W326" s="5" t="e">
        <f>Rebounds[[#This Row],[6+]]-Rebounds[[#This Row],[7+]]</f>
        <v>#VALUE!</v>
      </c>
      <c r="X326" s="5" t="e">
        <f>Rebounds[[#This Row],[7+]]-Rebounds[[#This Row],[8+]]</f>
        <v>#VALUE!</v>
      </c>
      <c r="Y326" s="5" t="e">
        <f>Rebounds[[#This Row],[8+]]-Rebounds[[#This Row],[9+]]</f>
        <v>#VALUE!</v>
      </c>
      <c r="Z326" s="5" t="e">
        <f>Rebounds[[#This Row],[9+]]-Rebounds[[#This Row],[10+]]</f>
        <v>#VALUE!</v>
      </c>
      <c r="AA326" s="5" t="e">
        <f>Rebounds[[#This Row],[10+]]-Rebounds[[#This Row],[11+]]</f>
        <v>#VALUE!</v>
      </c>
      <c r="AB326" s="5" t="e">
        <f>Rebounds[[#This Row],[11+]]-Rebounds[[#This Row],[12+]]</f>
        <v>#VALUE!</v>
      </c>
      <c r="AC326" s="5" t="e">
        <f>Rebounds[[#This Row],[12+]]-Rebounds[[#This Row],[13+]]</f>
        <v>#VALUE!</v>
      </c>
      <c r="AD326" s="5" t="e">
        <f>Rebounds[[#This Row],[13+]]-Rebounds[[#This Row],[14+]]</f>
        <v>#VALUE!</v>
      </c>
    </row>
    <row r="327" spans="20:30" x14ac:dyDescent="0.25">
      <c r="T327" s="5" t="e">
        <f>Rebounds[[#This Row],[3+]]-Rebounds[[#This Row],[4+]]</f>
        <v>#VALUE!</v>
      </c>
      <c r="U327" s="5" t="e">
        <f>Rebounds[[#This Row],[4+]]-Rebounds[[#This Row],[5+]]</f>
        <v>#VALUE!</v>
      </c>
      <c r="V327" s="5" t="e">
        <f>Rebounds[[#This Row],[5+]]-Rebounds[[#This Row],[6+]]</f>
        <v>#VALUE!</v>
      </c>
      <c r="W327" s="5" t="e">
        <f>Rebounds[[#This Row],[6+]]-Rebounds[[#This Row],[7+]]</f>
        <v>#VALUE!</v>
      </c>
      <c r="X327" s="5" t="e">
        <f>Rebounds[[#This Row],[7+]]-Rebounds[[#This Row],[8+]]</f>
        <v>#VALUE!</v>
      </c>
      <c r="Y327" s="5" t="e">
        <f>Rebounds[[#This Row],[8+]]-Rebounds[[#This Row],[9+]]</f>
        <v>#VALUE!</v>
      </c>
      <c r="Z327" s="5" t="e">
        <f>Rebounds[[#This Row],[9+]]-Rebounds[[#This Row],[10+]]</f>
        <v>#VALUE!</v>
      </c>
      <c r="AA327" s="5" t="e">
        <f>Rebounds[[#This Row],[10+]]-Rebounds[[#This Row],[11+]]</f>
        <v>#VALUE!</v>
      </c>
      <c r="AB327" s="5" t="e">
        <f>Rebounds[[#This Row],[11+]]-Rebounds[[#This Row],[12+]]</f>
        <v>#VALUE!</v>
      </c>
      <c r="AC327" s="5" t="e">
        <f>Rebounds[[#This Row],[12+]]-Rebounds[[#This Row],[13+]]</f>
        <v>#VALUE!</v>
      </c>
      <c r="AD327" s="5" t="e">
        <f>Rebounds[[#This Row],[13+]]-Rebounds[[#This Row],[14+]]</f>
        <v>#VALUE!</v>
      </c>
    </row>
    <row r="328" spans="20:30" x14ac:dyDescent="0.25">
      <c r="T328" s="5" t="e">
        <f>Rebounds[[#This Row],[3+]]-Rebounds[[#This Row],[4+]]</f>
        <v>#VALUE!</v>
      </c>
      <c r="U328" s="5" t="e">
        <f>Rebounds[[#This Row],[4+]]-Rebounds[[#This Row],[5+]]</f>
        <v>#VALUE!</v>
      </c>
      <c r="V328" s="5" t="e">
        <f>Rebounds[[#This Row],[5+]]-Rebounds[[#This Row],[6+]]</f>
        <v>#VALUE!</v>
      </c>
      <c r="W328" s="5" t="e">
        <f>Rebounds[[#This Row],[6+]]-Rebounds[[#This Row],[7+]]</f>
        <v>#VALUE!</v>
      </c>
      <c r="X328" s="5" t="e">
        <f>Rebounds[[#This Row],[7+]]-Rebounds[[#This Row],[8+]]</f>
        <v>#VALUE!</v>
      </c>
      <c r="Y328" s="5" t="e">
        <f>Rebounds[[#This Row],[8+]]-Rebounds[[#This Row],[9+]]</f>
        <v>#VALUE!</v>
      </c>
      <c r="Z328" s="5" t="e">
        <f>Rebounds[[#This Row],[9+]]-Rebounds[[#This Row],[10+]]</f>
        <v>#VALUE!</v>
      </c>
      <c r="AA328" s="5" t="e">
        <f>Rebounds[[#This Row],[10+]]-Rebounds[[#This Row],[11+]]</f>
        <v>#VALUE!</v>
      </c>
      <c r="AB328" s="5" t="e">
        <f>Rebounds[[#This Row],[11+]]-Rebounds[[#This Row],[12+]]</f>
        <v>#VALUE!</v>
      </c>
      <c r="AC328" s="5" t="e">
        <f>Rebounds[[#This Row],[12+]]-Rebounds[[#This Row],[13+]]</f>
        <v>#VALUE!</v>
      </c>
      <c r="AD328" s="5" t="e">
        <f>Rebounds[[#This Row],[13+]]-Rebounds[[#This Row],[14+]]</f>
        <v>#VALUE!</v>
      </c>
    </row>
    <row r="329" spans="20:30" x14ac:dyDescent="0.25">
      <c r="T329" s="5" t="e">
        <f>Rebounds[[#This Row],[3+]]-Rebounds[[#This Row],[4+]]</f>
        <v>#VALUE!</v>
      </c>
      <c r="U329" s="5" t="e">
        <f>Rebounds[[#This Row],[4+]]-Rebounds[[#This Row],[5+]]</f>
        <v>#VALUE!</v>
      </c>
      <c r="V329" s="5" t="e">
        <f>Rebounds[[#This Row],[5+]]-Rebounds[[#This Row],[6+]]</f>
        <v>#VALUE!</v>
      </c>
      <c r="W329" s="5" t="e">
        <f>Rebounds[[#This Row],[6+]]-Rebounds[[#This Row],[7+]]</f>
        <v>#VALUE!</v>
      </c>
      <c r="X329" s="5" t="e">
        <f>Rebounds[[#This Row],[7+]]-Rebounds[[#This Row],[8+]]</f>
        <v>#VALUE!</v>
      </c>
      <c r="Y329" s="5" t="e">
        <f>Rebounds[[#This Row],[8+]]-Rebounds[[#This Row],[9+]]</f>
        <v>#VALUE!</v>
      </c>
      <c r="Z329" s="5" t="e">
        <f>Rebounds[[#This Row],[9+]]-Rebounds[[#This Row],[10+]]</f>
        <v>#VALUE!</v>
      </c>
      <c r="AA329" s="5" t="e">
        <f>Rebounds[[#This Row],[10+]]-Rebounds[[#This Row],[11+]]</f>
        <v>#VALUE!</v>
      </c>
      <c r="AB329" s="5" t="e">
        <f>Rebounds[[#This Row],[11+]]-Rebounds[[#This Row],[12+]]</f>
        <v>#VALUE!</v>
      </c>
      <c r="AC329" s="5" t="e">
        <f>Rebounds[[#This Row],[12+]]-Rebounds[[#This Row],[13+]]</f>
        <v>#VALUE!</v>
      </c>
      <c r="AD329" s="5" t="e">
        <f>Rebounds[[#This Row],[13+]]-Rebounds[[#This Row],[14+]]</f>
        <v>#VALUE!</v>
      </c>
    </row>
    <row r="330" spans="20:30" x14ac:dyDescent="0.25">
      <c r="T330" s="5" t="e">
        <f>Rebounds[[#This Row],[3+]]-Rebounds[[#This Row],[4+]]</f>
        <v>#VALUE!</v>
      </c>
      <c r="U330" s="5" t="e">
        <f>Rebounds[[#This Row],[4+]]-Rebounds[[#This Row],[5+]]</f>
        <v>#VALUE!</v>
      </c>
      <c r="V330" s="5" t="e">
        <f>Rebounds[[#This Row],[5+]]-Rebounds[[#This Row],[6+]]</f>
        <v>#VALUE!</v>
      </c>
      <c r="W330" s="5" t="e">
        <f>Rebounds[[#This Row],[6+]]-Rebounds[[#This Row],[7+]]</f>
        <v>#VALUE!</v>
      </c>
      <c r="X330" s="5" t="e">
        <f>Rebounds[[#This Row],[7+]]-Rebounds[[#This Row],[8+]]</f>
        <v>#VALUE!</v>
      </c>
      <c r="Y330" s="5" t="e">
        <f>Rebounds[[#This Row],[8+]]-Rebounds[[#This Row],[9+]]</f>
        <v>#VALUE!</v>
      </c>
      <c r="Z330" s="5" t="e">
        <f>Rebounds[[#This Row],[9+]]-Rebounds[[#This Row],[10+]]</f>
        <v>#VALUE!</v>
      </c>
      <c r="AA330" s="5" t="e">
        <f>Rebounds[[#This Row],[10+]]-Rebounds[[#This Row],[11+]]</f>
        <v>#VALUE!</v>
      </c>
      <c r="AB330" s="5" t="e">
        <f>Rebounds[[#This Row],[11+]]-Rebounds[[#This Row],[12+]]</f>
        <v>#VALUE!</v>
      </c>
      <c r="AC330" s="5" t="e">
        <f>Rebounds[[#This Row],[12+]]-Rebounds[[#This Row],[13+]]</f>
        <v>#VALUE!</v>
      </c>
      <c r="AD330" s="5" t="e">
        <f>Rebounds[[#This Row],[13+]]-Rebounds[[#This Row],[14+]]</f>
        <v>#VALUE!</v>
      </c>
    </row>
    <row r="331" spans="20:30" x14ac:dyDescent="0.25">
      <c r="T331" s="5" t="e">
        <f>Rebounds[[#This Row],[3+]]-Rebounds[[#This Row],[4+]]</f>
        <v>#VALUE!</v>
      </c>
      <c r="U331" s="5" t="e">
        <f>Rebounds[[#This Row],[4+]]-Rebounds[[#This Row],[5+]]</f>
        <v>#VALUE!</v>
      </c>
      <c r="V331" s="5" t="e">
        <f>Rebounds[[#This Row],[5+]]-Rebounds[[#This Row],[6+]]</f>
        <v>#VALUE!</v>
      </c>
      <c r="W331" s="5" t="e">
        <f>Rebounds[[#This Row],[6+]]-Rebounds[[#This Row],[7+]]</f>
        <v>#VALUE!</v>
      </c>
      <c r="X331" s="5" t="e">
        <f>Rebounds[[#This Row],[7+]]-Rebounds[[#This Row],[8+]]</f>
        <v>#VALUE!</v>
      </c>
      <c r="Y331" s="5" t="e">
        <f>Rebounds[[#This Row],[8+]]-Rebounds[[#This Row],[9+]]</f>
        <v>#VALUE!</v>
      </c>
      <c r="Z331" s="5" t="e">
        <f>Rebounds[[#This Row],[9+]]-Rebounds[[#This Row],[10+]]</f>
        <v>#VALUE!</v>
      </c>
      <c r="AA331" s="5" t="e">
        <f>Rebounds[[#This Row],[10+]]-Rebounds[[#This Row],[11+]]</f>
        <v>#VALUE!</v>
      </c>
      <c r="AB331" s="5" t="e">
        <f>Rebounds[[#This Row],[11+]]-Rebounds[[#This Row],[12+]]</f>
        <v>#VALUE!</v>
      </c>
      <c r="AC331" s="5" t="e">
        <f>Rebounds[[#This Row],[12+]]-Rebounds[[#This Row],[13+]]</f>
        <v>#VALUE!</v>
      </c>
      <c r="AD331" s="5" t="e">
        <f>Rebounds[[#This Row],[13+]]-Rebounds[[#This Row],[14+]]</f>
        <v>#VALUE!</v>
      </c>
    </row>
    <row r="332" spans="20:30" x14ac:dyDescent="0.25">
      <c r="T332" s="5" t="e">
        <f>Rebounds[[#This Row],[3+]]-Rebounds[[#This Row],[4+]]</f>
        <v>#VALUE!</v>
      </c>
      <c r="U332" s="5" t="e">
        <f>Rebounds[[#This Row],[4+]]-Rebounds[[#This Row],[5+]]</f>
        <v>#VALUE!</v>
      </c>
      <c r="V332" s="5" t="e">
        <f>Rebounds[[#This Row],[5+]]-Rebounds[[#This Row],[6+]]</f>
        <v>#VALUE!</v>
      </c>
      <c r="W332" s="5" t="e">
        <f>Rebounds[[#This Row],[6+]]-Rebounds[[#This Row],[7+]]</f>
        <v>#VALUE!</v>
      </c>
      <c r="X332" s="5" t="e">
        <f>Rebounds[[#This Row],[7+]]-Rebounds[[#This Row],[8+]]</f>
        <v>#VALUE!</v>
      </c>
      <c r="Y332" s="5" t="e">
        <f>Rebounds[[#This Row],[8+]]-Rebounds[[#This Row],[9+]]</f>
        <v>#VALUE!</v>
      </c>
      <c r="Z332" s="5" t="e">
        <f>Rebounds[[#This Row],[9+]]-Rebounds[[#This Row],[10+]]</f>
        <v>#VALUE!</v>
      </c>
      <c r="AA332" s="5" t="e">
        <f>Rebounds[[#This Row],[10+]]-Rebounds[[#This Row],[11+]]</f>
        <v>#VALUE!</v>
      </c>
      <c r="AB332" s="5" t="e">
        <f>Rebounds[[#This Row],[11+]]-Rebounds[[#This Row],[12+]]</f>
        <v>#VALUE!</v>
      </c>
      <c r="AC332" s="5" t="e">
        <f>Rebounds[[#This Row],[12+]]-Rebounds[[#This Row],[13+]]</f>
        <v>#VALUE!</v>
      </c>
      <c r="AD332" s="5" t="e">
        <f>Rebounds[[#This Row],[13+]]-Rebounds[[#This Row],[14+]]</f>
        <v>#VALUE!</v>
      </c>
    </row>
    <row r="333" spans="20:30" x14ac:dyDescent="0.25">
      <c r="T333" s="5" t="e">
        <f>Rebounds[[#This Row],[3+]]-Rebounds[[#This Row],[4+]]</f>
        <v>#VALUE!</v>
      </c>
      <c r="U333" s="5" t="e">
        <f>Rebounds[[#This Row],[4+]]-Rebounds[[#This Row],[5+]]</f>
        <v>#VALUE!</v>
      </c>
      <c r="V333" s="5" t="e">
        <f>Rebounds[[#This Row],[5+]]-Rebounds[[#This Row],[6+]]</f>
        <v>#VALUE!</v>
      </c>
      <c r="W333" s="5" t="e">
        <f>Rebounds[[#This Row],[6+]]-Rebounds[[#This Row],[7+]]</f>
        <v>#VALUE!</v>
      </c>
      <c r="X333" s="5" t="e">
        <f>Rebounds[[#This Row],[7+]]-Rebounds[[#This Row],[8+]]</f>
        <v>#VALUE!</v>
      </c>
      <c r="Y333" s="5" t="e">
        <f>Rebounds[[#This Row],[8+]]-Rebounds[[#This Row],[9+]]</f>
        <v>#VALUE!</v>
      </c>
      <c r="Z333" s="5" t="e">
        <f>Rebounds[[#This Row],[9+]]-Rebounds[[#This Row],[10+]]</f>
        <v>#VALUE!</v>
      </c>
      <c r="AA333" s="5" t="e">
        <f>Rebounds[[#This Row],[10+]]-Rebounds[[#This Row],[11+]]</f>
        <v>#VALUE!</v>
      </c>
      <c r="AB333" s="5" t="e">
        <f>Rebounds[[#This Row],[11+]]-Rebounds[[#This Row],[12+]]</f>
        <v>#VALUE!</v>
      </c>
      <c r="AC333" s="5" t="e">
        <f>Rebounds[[#This Row],[12+]]-Rebounds[[#This Row],[13+]]</f>
        <v>#VALUE!</v>
      </c>
      <c r="AD333" s="5" t="e">
        <f>Rebounds[[#This Row],[13+]]-Rebounds[[#This Row],[14+]]</f>
        <v>#VALUE!</v>
      </c>
    </row>
    <row r="334" spans="20:30" x14ac:dyDescent="0.25">
      <c r="T334" s="5" t="e">
        <f>Rebounds[[#This Row],[3+]]-Rebounds[[#This Row],[4+]]</f>
        <v>#VALUE!</v>
      </c>
      <c r="U334" s="5" t="e">
        <f>Rebounds[[#This Row],[4+]]-Rebounds[[#This Row],[5+]]</f>
        <v>#VALUE!</v>
      </c>
      <c r="V334" s="5" t="e">
        <f>Rebounds[[#This Row],[5+]]-Rebounds[[#This Row],[6+]]</f>
        <v>#VALUE!</v>
      </c>
      <c r="W334" s="5" t="e">
        <f>Rebounds[[#This Row],[6+]]-Rebounds[[#This Row],[7+]]</f>
        <v>#VALUE!</v>
      </c>
      <c r="X334" s="5" t="e">
        <f>Rebounds[[#This Row],[7+]]-Rebounds[[#This Row],[8+]]</f>
        <v>#VALUE!</v>
      </c>
      <c r="Y334" s="5" t="e">
        <f>Rebounds[[#This Row],[8+]]-Rebounds[[#This Row],[9+]]</f>
        <v>#VALUE!</v>
      </c>
      <c r="Z334" s="5" t="e">
        <f>Rebounds[[#This Row],[9+]]-Rebounds[[#This Row],[10+]]</f>
        <v>#VALUE!</v>
      </c>
      <c r="AA334" s="5" t="e">
        <f>Rebounds[[#This Row],[10+]]-Rebounds[[#This Row],[11+]]</f>
        <v>#VALUE!</v>
      </c>
      <c r="AB334" s="5" t="e">
        <f>Rebounds[[#This Row],[11+]]-Rebounds[[#This Row],[12+]]</f>
        <v>#VALUE!</v>
      </c>
      <c r="AC334" s="5" t="e">
        <f>Rebounds[[#This Row],[12+]]-Rebounds[[#This Row],[13+]]</f>
        <v>#VALUE!</v>
      </c>
      <c r="AD334" s="5" t="e">
        <f>Rebounds[[#This Row],[13+]]-Rebounds[[#This Row],[14+]]</f>
        <v>#VALUE!</v>
      </c>
    </row>
    <row r="335" spans="20:30" x14ac:dyDescent="0.25">
      <c r="T335" s="5" t="e">
        <f>Rebounds[[#This Row],[3+]]-Rebounds[[#This Row],[4+]]</f>
        <v>#VALUE!</v>
      </c>
      <c r="U335" s="5" t="e">
        <f>Rebounds[[#This Row],[4+]]-Rebounds[[#This Row],[5+]]</f>
        <v>#VALUE!</v>
      </c>
      <c r="V335" s="5" t="e">
        <f>Rebounds[[#This Row],[5+]]-Rebounds[[#This Row],[6+]]</f>
        <v>#VALUE!</v>
      </c>
      <c r="W335" s="5" t="e">
        <f>Rebounds[[#This Row],[6+]]-Rebounds[[#This Row],[7+]]</f>
        <v>#VALUE!</v>
      </c>
      <c r="X335" s="5" t="e">
        <f>Rebounds[[#This Row],[7+]]-Rebounds[[#This Row],[8+]]</f>
        <v>#VALUE!</v>
      </c>
      <c r="Y335" s="5" t="e">
        <f>Rebounds[[#This Row],[8+]]-Rebounds[[#This Row],[9+]]</f>
        <v>#VALUE!</v>
      </c>
      <c r="Z335" s="5" t="e">
        <f>Rebounds[[#This Row],[9+]]-Rebounds[[#This Row],[10+]]</f>
        <v>#VALUE!</v>
      </c>
      <c r="AA335" s="5" t="e">
        <f>Rebounds[[#This Row],[10+]]-Rebounds[[#This Row],[11+]]</f>
        <v>#VALUE!</v>
      </c>
      <c r="AB335" s="5" t="e">
        <f>Rebounds[[#This Row],[11+]]-Rebounds[[#This Row],[12+]]</f>
        <v>#VALUE!</v>
      </c>
      <c r="AC335" s="5" t="e">
        <f>Rebounds[[#This Row],[12+]]-Rebounds[[#This Row],[13+]]</f>
        <v>#VALUE!</v>
      </c>
      <c r="AD335" s="5" t="e">
        <f>Rebounds[[#This Row],[13+]]-Rebounds[[#This Row],[14+]]</f>
        <v>#VALUE!</v>
      </c>
    </row>
    <row r="336" spans="20:30" x14ac:dyDescent="0.25">
      <c r="T336" s="5" t="e">
        <f>Rebounds[[#This Row],[3+]]-Rebounds[[#This Row],[4+]]</f>
        <v>#VALUE!</v>
      </c>
      <c r="U336" s="5" t="e">
        <f>Rebounds[[#This Row],[4+]]-Rebounds[[#This Row],[5+]]</f>
        <v>#VALUE!</v>
      </c>
      <c r="V336" s="5" t="e">
        <f>Rebounds[[#This Row],[5+]]-Rebounds[[#This Row],[6+]]</f>
        <v>#VALUE!</v>
      </c>
      <c r="W336" s="5" t="e">
        <f>Rebounds[[#This Row],[6+]]-Rebounds[[#This Row],[7+]]</f>
        <v>#VALUE!</v>
      </c>
      <c r="X336" s="5" t="e">
        <f>Rebounds[[#This Row],[7+]]-Rebounds[[#This Row],[8+]]</f>
        <v>#VALUE!</v>
      </c>
      <c r="Y336" s="5" t="e">
        <f>Rebounds[[#This Row],[8+]]-Rebounds[[#This Row],[9+]]</f>
        <v>#VALUE!</v>
      </c>
      <c r="Z336" s="5" t="e">
        <f>Rebounds[[#This Row],[9+]]-Rebounds[[#This Row],[10+]]</f>
        <v>#VALUE!</v>
      </c>
      <c r="AA336" s="5" t="e">
        <f>Rebounds[[#This Row],[10+]]-Rebounds[[#This Row],[11+]]</f>
        <v>#VALUE!</v>
      </c>
      <c r="AB336" s="5" t="e">
        <f>Rebounds[[#This Row],[11+]]-Rebounds[[#This Row],[12+]]</f>
        <v>#VALUE!</v>
      </c>
      <c r="AC336" s="5" t="e">
        <f>Rebounds[[#This Row],[12+]]-Rebounds[[#This Row],[13+]]</f>
        <v>#VALUE!</v>
      </c>
      <c r="AD336" s="5" t="e">
        <f>Rebounds[[#This Row],[13+]]-Rebounds[[#This Row],[14+]]</f>
        <v>#VALUE!</v>
      </c>
    </row>
    <row r="337" spans="20:30" x14ac:dyDescent="0.25">
      <c r="T337" s="5" t="e">
        <f>Rebounds[[#This Row],[3+]]-Rebounds[[#This Row],[4+]]</f>
        <v>#VALUE!</v>
      </c>
      <c r="U337" s="5" t="e">
        <f>Rebounds[[#This Row],[4+]]-Rebounds[[#This Row],[5+]]</f>
        <v>#VALUE!</v>
      </c>
      <c r="V337" s="5" t="e">
        <f>Rebounds[[#This Row],[5+]]-Rebounds[[#This Row],[6+]]</f>
        <v>#VALUE!</v>
      </c>
      <c r="W337" s="5" t="e">
        <f>Rebounds[[#This Row],[6+]]-Rebounds[[#This Row],[7+]]</f>
        <v>#VALUE!</v>
      </c>
      <c r="X337" s="5" t="e">
        <f>Rebounds[[#This Row],[7+]]-Rebounds[[#This Row],[8+]]</f>
        <v>#VALUE!</v>
      </c>
      <c r="Y337" s="5" t="e">
        <f>Rebounds[[#This Row],[8+]]-Rebounds[[#This Row],[9+]]</f>
        <v>#VALUE!</v>
      </c>
      <c r="Z337" s="5" t="e">
        <f>Rebounds[[#This Row],[9+]]-Rebounds[[#This Row],[10+]]</f>
        <v>#VALUE!</v>
      </c>
      <c r="AA337" s="5" t="e">
        <f>Rebounds[[#This Row],[10+]]-Rebounds[[#This Row],[11+]]</f>
        <v>#VALUE!</v>
      </c>
      <c r="AB337" s="5" t="e">
        <f>Rebounds[[#This Row],[11+]]-Rebounds[[#This Row],[12+]]</f>
        <v>#VALUE!</v>
      </c>
      <c r="AC337" s="5" t="e">
        <f>Rebounds[[#This Row],[12+]]-Rebounds[[#This Row],[13+]]</f>
        <v>#VALUE!</v>
      </c>
      <c r="AD337" s="5" t="e">
        <f>Rebounds[[#This Row],[13+]]-Rebounds[[#This Row],[14+]]</f>
        <v>#VALUE!</v>
      </c>
    </row>
    <row r="338" spans="20:30" x14ac:dyDescent="0.25">
      <c r="T338" s="5" t="e">
        <f>Rebounds[[#This Row],[3+]]-Rebounds[[#This Row],[4+]]</f>
        <v>#VALUE!</v>
      </c>
      <c r="U338" s="5" t="e">
        <f>Rebounds[[#This Row],[4+]]-Rebounds[[#This Row],[5+]]</f>
        <v>#VALUE!</v>
      </c>
      <c r="V338" s="5" t="e">
        <f>Rebounds[[#This Row],[5+]]-Rebounds[[#This Row],[6+]]</f>
        <v>#VALUE!</v>
      </c>
      <c r="W338" s="5" t="e">
        <f>Rebounds[[#This Row],[6+]]-Rebounds[[#This Row],[7+]]</f>
        <v>#VALUE!</v>
      </c>
      <c r="X338" s="5" t="e">
        <f>Rebounds[[#This Row],[7+]]-Rebounds[[#This Row],[8+]]</f>
        <v>#VALUE!</v>
      </c>
      <c r="Y338" s="5" t="e">
        <f>Rebounds[[#This Row],[8+]]-Rebounds[[#This Row],[9+]]</f>
        <v>#VALUE!</v>
      </c>
      <c r="Z338" s="5" t="e">
        <f>Rebounds[[#This Row],[9+]]-Rebounds[[#This Row],[10+]]</f>
        <v>#VALUE!</v>
      </c>
      <c r="AA338" s="5" t="e">
        <f>Rebounds[[#This Row],[10+]]-Rebounds[[#This Row],[11+]]</f>
        <v>#VALUE!</v>
      </c>
      <c r="AB338" s="5" t="e">
        <f>Rebounds[[#This Row],[11+]]-Rebounds[[#This Row],[12+]]</f>
        <v>#VALUE!</v>
      </c>
      <c r="AC338" s="5" t="e">
        <f>Rebounds[[#This Row],[12+]]-Rebounds[[#This Row],[13+]]</f>
        <v>#VALUE!</v>
      </c>
      <c r="AD338" s="5" t="e">
        <f>Rebounds[[#This Row],[13+]]-Rebounds[[#This Row],[14+]]</f>
        <v>#VALUE!</v>
      </c>
    </row>
    <row r="339" spans="20:30" x14ac:dyDescent="0.25">
      <c r="T339" s="5" t="e">
        <f>Rebounds[[#This Row],[3+]]-Rebounds[[#This Row],[4+]]</f>
        <v>#VALUE!</v>
      </c>
      <c r="U339" s="5" t="e">
        <f>Rebounds[[#This Row],[4+]]-Rebounds[[#This Row],[5+]]</f>
        <v>#VALUE!</v>
      </c>
      <c r="V339" s="5" t="e">
        <f>Rebounds[[#This Row],[5+]]-Rebounds[[#This Row],[6+]]</f>
        <v>#VALUE!</v>
      </c>
      <c r="W339" s="5" t="e">
        <f>Rebounds[[#This Row],[6+]]-Rebounds[[#This Row],[7+]]</f>
        <v>#VALUE!</v>
      </c>
      <c r="X339" s="5" t="e">
        <f>Rebounds[[#This Row],[7+]]-Rebounds[[#This Row],[8+]]</f>
        <v>#VALUE!</v>
      </c>
      <c r="Y339" s="5" t="e">
        <f>Rebounds[[#This Row],[8+]]-Rebounds[[#This Row],[9+]]</f>
        <v>#VALUE!</v>
      </c>
      <c r="Z339" s="5" t="e">
        <f>Rebounds[[#This Row],[9+]]-Rebounds[[#This Row],[10+]]</f>
        <v>#VALUE!</v>
      </c>
      <c r="AA339" s="5" t="e">
        <f>Rebounds[[#This Row],[10+]]-Rebounds[[#This Row],[11+]]</f>
        <v>#VALUE!</v>
      </c>
      <c r="AB339" s="5" t="e">
        <f>Rebounds[[#This Row],[11+]]-Rebounds[[#This Row],[12+]]</f>
        <v>#VALUE!</v>
      </c>
      <c r="AC339" s="5" t="e">
        <f>Rebounds[[#This Row],[12+]]-Rebounds[[#This Row],[13+]]</f>
        <v>#VALUE!</v>
      </c>
      <c r="AD339" s="5" t="e">
        <f>Rebounds[[#This Row],[13+]]-Rebounds[[#This Row],[14+]]</f>
        <v>#VALUE!</v>
      </c>
    </row>
    <row r="340" spans="20:30" x14ac:dyDescent="0.25">
      <c r="T340" s="5" t="e">
        <f>Rebounds[[#This Row],[3+]]-Rebounds[[#This Row],[4+]]</f>
        <v>#VALUE!</v>
      </c>
      <c r="U340" s="5" t="e">
        <f>Rebounds[[#This Row],[4+]]-Rebounds[[#This Row],[5+]]</f>
        <v>#VALUE!</v>
      </c>
      <c r="V340" s="5" t="e">
        <f>Rebounds[[#This Row],[5+]]-Rebounds[[#This Row],[6+]]</f>
        <v>#VALUE!</v>
      </c>
      <c r="W340" s="5" t="e">
        <f>Rebounds[[#This Row],[6+]]-Rebounds[[#This Row],[7+]]</f>
        <v>#VALUE!</v>
      </c>
      <c r="X340" s="5" t="e">
        <f>Rebounds[[#This Row],[7+]]-Rebounds[[#This Row],[8+]]</f>
        <v>#VALUE!</v>
      </c>
      <c r="Y340" s="5" t="e">
        <f>Rebounds[[#This Row],[8+]]-Rebounds[[#This Row],[9+]]</f>
        <v>#VALUE!</v>
      </c>
      <c r="Z340" s="5" t="e">
        <f>Rebounds[[#This Row],[9+]]-Rebounds[[#This Row],[10+]]</f>
        <v>#VALUE!</v>
      </c>
      <c r="AA340" s="5" t="e">
        <f>Rebounds[[#This Row],[10+]]-Rebounds[[#This Row],[11+]]</f>
        <v>#VALUE!</v>
      </c>
      <c r="AB340" s="5" t="e">
        <f>Rebounds[[#This Row],[11+]]-Rebounds[[#This Row],[12+]]</f>
        <v>#VALUE!</v>
      </c>
      <c r="AC340" s="5" t="e">
        <f>Rebounds[[#This Row],[12+]]-Rebounds[[#This Row],[13+]]</f>
        <v>#VALUE!</v>
      </c>
      <c r="AD340" s="5" t="e">
        <f>Rebounds[[#This Row],[13+]]-Rebounds[[#This Row],[14+]]</f>
        <v>#VALUE!</v>
      </c>
    </row>
    <row r="341" spans="20:30" x14ac:dyDescent="0.25">
      <c r="T341" s="5" t="e">
        <f>Rebounds[[#This Row],[3+]]-Rebounds[[#This Row],[4+]]</f>
        <v>#VALUE!</v>
      </c>
      <c r="U341" s="5" t="e">
        <f>Rebounds[[#This Row],[4+]]-Rebounds[[#This Row],[5+]]</f>
        <v>#VALUE!</v>
      </c>
      <c r="V341" s="5" t="e">
        <f>Rebounds[[#This Row],[5+]]-Rebounds[[#This Row],[6+]]</f>
        <v>#VALUE!</v>
      </c>
      <c r="W341" s="5" t="e">
        <f>Rebounds[[#This Row],[6+]]-Rebounds[[#This Row],[7+]]</f>
        <v>#VALUE!</v>
      </c>
      <c r="X341" s="5" t="e">
        <f>Rebounds[[#This Row],[7+]]-Rebounds[[#This Row],[8+]]</f>
        <v>#VALUE!</v>
      </c>
      <c r="Y341" s="5" t="e">
        <f>Rebounds[[#This Row],[8+]]-Rebounds[[#This Row],[9+]]</f>
        <v>#VALUE!</v>
      </c>
      <c r="Z341" s="5" t="e">
        <f>Rebounds[[#This Row],[9+]]-Rebounds[[#This Row],[10+]]</f>
        <v>#VALUE!</v>
      </c>
      <c r="AA341" s="5" t="e">
        <f>Rebounds[[#This Row],[10+]]-Rebounds[[#This Row],[11+]]</f>
        <v>#VALUE!</v>
      </c>
      <c r="AB341" s="5" t="e">
        <f>Rebounds[[#This Row],[11+]]-Rebounds[[#This Row],[12+]]</f>
        <v>#VALUE!</v>
      </c>
      <c r="AC341" s="5" t="e">
        <f>Rebounds[[#This Row],[12+]]-Rebounds[[#This Row],[13+]]</f>
        <v>#VALUE!</v>
      </c>
      <c r="AD341" s="5" t="e">
        <f>Rebounds[[#This Row],[13+]]-Rebounds[[#This Row],[14+]]</f>
        <v>#VALUE!</v>
      </c>
    </row>
    <row r="342" spans="20:30" x14ac:dyDescent="0.25">
      <c r="T342" s="5" t="e">
        <f>Rebounds[[#This Row],[3+]]-Rebounds[[#This Row],[4+]]</f>
        <v>#VALUE!</v>
      </c>
      <c r="U342" s="5" t="e">
        <f>Rebounds[[#This Row],[4+]]-Rebounds[[#This Row],[5+]]</f>
        <v>#VALUE!</v>
      </c>
      <c r="V342" s="5" t="e">
        <f>Rebounds[[#This Row],[5+]]-Rebounds[[#This Row],[6+]]</f>
        <v>#VALUE!</v>
      </c>
      <c r="W342" s="5" t="e">
        <f>Rebounds[[#This Row],[6+]]-Rebounds[[#This Row],[7+]]</f>
        <v>#VALUE!</v>
      </c>
      <c r="X342" s="5" t="e">
        <f>Rebounds[[#This Row],[7+]]-Rebounds[[#This Row],[8+]]</f>
        <v>#VALUE!</v>
      </c>
      <c r="Y342" s="5" t="e">
        <f>Rebounds[[#This Row],[8+]]-Rebounds[[#This Row],[9+]]</f>
        <v>#VALUE!</v>
      </c>
      <c r="Z342" s="5" t="e">
        <f>Rebounds[[#This Row],[9+]]-Rebounds[[#This Row],[10+]]</f>
        <v>#VALUE!</v>
      </c>
      <c r="AA342" s="5" t="e">
        <f>Rebounds[[#This Row],[10+]]-Rebounds[[#This Row],[11+]]</f>
        <v>#VALUE!</v>
      </c>
      <c r="AB342" s="5" t="e">
        <f>Rebounds[[#This Row],[11+]]-Rebounds[[#This Row],[12+]]</f>
        <v>#VALUE!</v>
      </c>
      <c r="AC342" s="5" t="e">
        <f>Rebounds[[#This Row],[12+]]-Rebounds[[#This Row],[13+]]</f>
        <v>#VALUE!</v>
      </c>
      <c r="AD342" s="5" t="e">
        <f>Rebounds[[#This Row],[13+]]-Rebounds[[#This Row],[14+]]</f>
        <v>#VALUE!</v>
      </c>
    </row>
    <row r="343" spans="20:30" x14ac:dyDescent="0.25">
      <c r="T343" s="5" t="e">
        <f>Rebounds[[#This Row],[3+]]-Rebounds[[#This Row],[4+]]</f>
        <v>#VALUE!</v>
      </c>
      <c r="U343" s="5" t="e">
        <f>Rebounds[[#This Row],[4+]]-Rebounds[[#This Row],[5+]]</f>
        <v>#VALUE!</v>
      </c>
      <c r="V343" s="5" t="e">
        <f>Rebounds[[#This Row],[5+]]-Rebounds[[#This Row],[6+]]</f>
        <v>#VALUE!</v>
      </c>
      <c r="W343" s="5" t="e">
        <f>Rebounds[[#This Row],[6+]]-Rebounds[[#This Row],[7+]]</f>
        <v>#VALUE!</v>
      </c>
      <c r="X343" s="5" t="e">
        <f>Rebounds[[#This Row],[7+]]-Rebounds[[#This Row],[8+]]</f>
        <v>#VALUE!</v>
      </c>
      <c r="Y343" s="5" t="e">
        <f>Rebounds[[#This Row],[8+]]-Rebounds[[#This Row],[9+]]</f>
        <v>#VALUE!</v>
      </c>
      <c r="Z343" s="5" t="e">
        <f>Rebounds[[#This Row],[9+]]-Rebounds[[#This Row],[10+]]</f>
        <v>#VALUE!</v>
      </c>
      <c r="AA343" s="5" t="e">
        <f>Rebounds[[#This Row],[10+]]-Rebounds[[#This Row],[11+]]</f>
        <v>#VALUE!</v>
      </c>
      <c r="AB343" s="5" t="e">
        <f>Rebounds[[#This Row],[11+]]-Rebounds[[#This Row],[12+]]</f>
        <v>#VALUE!</v>
      </c>
      <c r="AC343" s="5" t="e">
        <f>Rebounds[[#This Row],[12+]]-Rebounds[[#This Row],[13+]]</f>
        <v>#VALUE!</v>
      </c>
      <c r="AD343" s="5" t="e">
        <f>Rebounds[[#This Row],[13+]]-Rebounds[[#This Row],[14+]]</f>
        <v>#VALUE!</v>
      </c>
    </row>
    <row r="344" spans="20:30" x14ac:dyDescent="0.25">
      <c r="T344" s="5" t="e">
        <f>Rebounds[[#This Row],[3+]]-Rebounds[[#This Row],[4+]]</f>
        <v>#VALUE!</v>
      </c>
      <c r="U344" s="5" t="e">
        <f>Rebounds[[#This Row],[4+]]-Rebounds[[#This Row],[5+]]</f>
        <v>#VALUE!</v>
      </c>
      <c r="V344" s="5" t="e">
        <f>Rebounds[[#This Row],[5+]]-Rebounds[[#This Row],[6+]]</f>
        <v>#VALUE!</v>
      </c>
      <c r="W344" s="5" t="e">
        <f>Rebounds[[#This Row],[6+]]-Rebounds[[#This Row],[7+]]</f>
        <v>#VALUE!</v>
      </c>
      <c r="X344" s="5" t="e">
        <f>Rebounds[[#This Row],[7+]]-Rebounds[[#This Row],[8+]]</f>
        <v>#VALUE!</v>
      </c>
      <c r="Y344" s="5" t="e">
        <f>Rebounds[[#This Row],[8+]]-Rebounds[[#This Row],[9+]]</f>
        <v>#VALUE!</v>
      </c>
      <c r="Z344" s="5" t="e">
        <f>Rebounds[[#This Row],[9+]]-Rebounds[[#This Row],[10+]]</f>
        <v>#VALUE!</v>
      </c>
      <c r="AA344" s="5" t="e">
        <f>Rebounds[[#This Row],[10+]]-Rebounds[[#This Row],[11+]]</f>
        <v>#VALUE!</v>
      </c>
      <c r="AB344" s="5" t="e">
        <f>Rebounds[[#This Row],[11+]]-Rebounds[[#This Row],[12+]]</f>
        <v>#VALUE!</v>
      </c>
      <c r="AC344" s="5" t="e">
        <f>Rebounds[[#This Row],[12+]]-Rebounds[[#This Row],[13+]]</f>
        <v>#VALUE!</v>
      </c>
      <c r="AD344" s="5" t="e">
        <f>Rebounds[[#This Row],[13+]]-Rebounds[[#This Row],[14+]]</f>
        <v>#VALUE!</v>
      </c>
    </row>
    <row r="345" spans="20:30" x14ac:dyDescent="0.25">
      <c r="T345" s="5" t="e">
        <f>Rebounds[[#This Row],[3+]]-Rebounds[[#This Row],[4+]]</f>
        <v>#VALUE!</v>
      </c>
      <c r="U345" s="5" t="e">
        <f>Rebounds[[#This Row],[4+]]-Rebounds[[#This Row],[5+]]</f>
        <v>#VALUE!</v>
      </c>
      <c r="V345" s="5" t="e">
        <f>Rebounds[[#This Row],[5+]]-Rebounds[[#This Row],[6+]]</f>
        <v>#VALUE!</v>
      </c>
      <c r="W345" s="5" t="e">
        <f>Rebounds[[#This Row],[6+]]-Rebounds[[#This Row],[7+]]</f>
        <v>#VALUE!</v>
      </c>
      <c r="X345" s="5" t="e">
        <f>Rebounds[[#This Row],[7+]]-Rebounds[[#This Row],[8+]]</f>
        <v>#VALUE!</v>
      </c>
      <c r="Y345" s="5" t="e">
        <f>Rebounds[[#This Row],[8+]]-Rebounds[[#This Row],[9+]]</f>
        <v>#VALUE!</v>
      </c>
      <c r="Z345" s="5" t="e">
        <f>Rebounds[[#This Row],[9+]]-Rebounds[[#This Row],[10+]]</f>
        <v>#VALUE!</v>
      </c>
      <c r="AA345" s="5" t="e">
        <f>Rebounds[[#This Row],[10+]]-Rebounds[[#This Row],[11+]]</f>
        <v>#VALUE!</v>
      </c>
      <c r="AB345" s="5" t="e">
        <f>Rebounds[[#This Row],[11+]]-Rebounds[[#This Row],[12+]]</f>
        <v>#VALUE!</v>
      </c>
      <c r="AC345" s="5" t="e">
        <f>Rebounds[[#This Row],[12+]]-Rebounds[[#This Row],[13+]]</f>
        <v>#VALUE!</v>
      </c>
      <c r="AD345" s="5" t="e">
        <f>Rebounds[[#This Row],[13+]]-Rebounds[[#This Row],[14+]]</f>
        <v>#VALUE!</v>
      </c>
    </row>
    <row r="346" spans="20:30" x14ac:dyDescent="0.25">
      <c r="T346" s="5" t="e">
        <f>Rebounds[[#This Row],[3+]]-Rebounds[[#This Row],[4+]]</f>
        <v>#VALUE!</v>
      </c>
      <c r="U346" s="5" t="e">
        <f>Rebounds[[#This Row],[4+]]-Rebounds[[#This Row],[5+]]</f>
        <v>#VALUE!</v>
      </c>
      <c r="V346" s="5" t="e">
        <f>Rebounds[[#This Row],[5+]]-Rebounds[[#This Row],[6+]]</f>
        <v>#VALUE!</v>
      </c>
      <c r="W346" s="5" t="e">
        <f>Rebounds[[#This Row],[6+]]-Rebounds[[#This Row],[7+]]</f>
        <v>#VALUE!</v>
      </c>
      <c r="X346" s="5" t="e">
        <f>Rebounds[[#This Row],[7+]]-Rebounds[[#This Row],[8+]]</f>
        <v>#VALUE!</v>
      </c>
      <c r="Y346" s="5" t="e">
        <f>Rebounds[[#This Row],[8+]]-Rebounds[[#This Row],[9+]]</f>
        <v>#VALUE!</v>
      </c>
      <c r="Z346" s="5" t="e">
        <f>Rebounds[[#This Row],[9+]]-Rebounds[[#This Row],[10+]]</f>
        <v>#VALUE!</v>
      </c>
      <c r="AA346" s="5" t="e">
        <f>Rebounds[[#This Row],[10+]]-Rebounds[[#This Row],[11+]]</f>
        <v>#VALUE!</v>
      </c>
      <c r="AB346" s="5" t="e">
        <f>Rebounds[[#This Row],[11+]]-Rebounds[[#This Row],[12+]]</f>
        <v>#VALUE!</v>
      </c>
      <c r="AC346" s="5" t="e">
        <f>Rebounds[[#This Row],[12+]]-Rebounds[[#This Row],[13+]]</f>
        <v>#VALUE!</v>
      </c>
      <c r="AD346" s="5" t="e">
        <f>Rebounds[[#This Row],[13+]]-Rebounds[[#This Row],[14+]]</f>
        <v>#VALUE!</v>
      </c>
    </row>
    <row r="347" spans="20:30" x14ac:dyDescent="0.25">
      <c r="T347" s="5" t="e">
        <f>Rebounds[[#This Row],[3+]]-Rebounds[[#This Row],[4+]]</f>
        <v>#VALUE!</v>
      </c>
      <c r="U347" s="5" t="e">
        <f>Rebounds[[#This Row],[4+]]-Rebounds[[#This Row],[5+]]</f>
        <v>#VALUE!</v>
      </c>
      <c r="V347" s="5" t="e">
        <f>Rebounds[[#This Row],[5+]]-Rebounds[[#This Row],[6+]]</f>
        <v>#VALUE!</v>
      </c>
      <c r="W347" s="5" t="e">
        <f>Rebounds[[#This Row],[6+]]-Rebounds[[#This Row],[7+]]</f>
        <v>#VALUE!</v>
      </c>
      <c r="X347" s="5" t="e">
        <f>Rebounds[[#This Row],[7+]]-Rebounds[[#This Row],[8+]]</f>
        <v>#VALUE!</v>
      </c>
      <c r="Y347" s="5" t="e">
        <f>Rebounds[[#This Row],[8+]]-Rebounds[[#This Row],[9+]]</f>
        <v>#VALUE!</v>
      </c>
      <c r="Z347" s="5" t="e">
        <f>Rebounds[[#This Row],[9+]]-Rebounds[[#This Row],[10+]]</f>
        <v>#VALUE!</v>
      </c>
      <c r="AA347" s="5" t="e">
        <f>Rebounds[[#This Row],[10+]]-Rebounds[[#This Row],[11+]]</f>
        <v>#VALUE!</v>
      </c>
      <c r="AB347" s="5" t="e">
        <f>Rebounds[[#This Row],[11+]]-Rebounds[[#This Row],[12+]]</f>
        <v>#VALUE!</v>
      </c>
      <c r="AC347" s="5" t="e">
        <f>Rebounds[[#This Row],[12+]]-Rebounds[[#This Row],[13+]]</f>
        <v>#VALUE!</v>
      </c>
      <c r="AD347" s="5" t="e">
        <f>Rebounds[[#This Row],[13+]]-Rebounds[[#This Row],[14+]]</f>
        <v>#VALUE!</v>
      </c>
    </row>
    <row r="348" spans="20:30" x14ac:dyDescent="0.25">
      <c r="T348" s="5" t="e">
        <f>Rebounds[[#This Row],[3+]]-Rebounds[[#This Row],[4+]]</f>
        <v>#VALUE!</v>
      </c>
      <c r="U348" s="5" t="e">
        <f>Rebounds[[#This Row],[4+]]-Rebounds[[#This Row],[5+]]</f>
        <v>#VALUE!</v>
      </c>
      <c r="V348" s="5" t="e">
        <f>Rebounds[[#This Row],[5+]]-Rebounds[[#This Row],[6+]]</f>
        <v>#VALUE!</v>
      </c>
      <c r="W348" s="5" t="e">
        <f>Rebounds[[#This Row],[6+]]-Rebounds[[#This Row],[7+]]</f>
        <v>#VALUE!</v>
      </c>
      <c r="X348" s="5" t="e">
        <f>Rebounds[[#This Row],[7+]]-Rebounds[[#This Row],[8+]]</f>
        <v>#VALUE!</v>
      </c>
      <c r="Y348" s="5" t="e">
        <f>Rebounds[[#This Row],[8+]]-Rebounds[[#This Row],[9+]]</f>
        <v>#VALUE!</v>
      </c>
      <c r="Z348" s="5" t="e">
        <f>Rebounds[[#This Row],[9+]]-Rebounds[[#This Row],[10+]]</f>
        <v>#VALUE!</v>
      </c>
      <c r="AA348" s="5" t="e">
        <f>Rebounds[[#This Row],[10+]]-Rebounds[[#This Row],[11+]]</f>
        <v>#VALUE!</v>
      </c>
      <c r="AB348" s="5" t="e">
        <f>Rebounds[[#This Row],[11+]]-Rebounds[[#This Row],[12+]]</f>
        <v>#VALUE!</v>
      </c>
      <c r="AC348" s="5" t="e">
        <f>Rebounds[[#This Row],[12+]]-Rebounds[[#This Row],[13+]]</f>
        <v>#VALUE!</v>
      </c>
      <c r="AD348" s="5" t="e">
        <f>Rebounds[[#This Row],[13+]]-Rebounds[[#This Row],[14+]]</f>
        <v>#VALUE!</v>
      </c>
    </row>
    <row r="349" spans="20:30" x14ac:dyDescent="0.25">
      <c r="T349" s="5" t="e">
        <f>Rebounds[[#This Row],[3+]]-Rebounds[[#This Row],[4+]]</f>
        <v>#VALUE!</v>
      </c>
      <c r="U349" s="5" t="e">
        <f>Rebounds[[#This Row],[4+]]-Rebounds[[#This Row],[5+]]</f>
        <v>#VALUE!</v>
      </c>
      <c r="V349" s="5" t="e">
        <f>Rebounds[[#This Row],[5+]]-Rebounds[[#This Row],[6+]]</f>
        <v>#VALUE!</v>
      </c>
      <c r="W349" s="5" t="e">
        <f>Rebounds[[#This Row],[6+]]-Rebounds[[#This Row],[7+]]</f>
        <v>#VALUE!</v>
      </c>
      <c r="X349" s="5" t="e">
        <f>Rebounds[[#This Row],[7+]]-Rebounds[[#This Row],[8+]]</f>
        <v>#VALUE!</v>
      </c>
      <c r="Y349" s="5" t="e">
        <f>Rebounds[[#This Row],[8+]]-Rebounds[[#This Row],[9+]]</f>
        <v>#VALUE!</v>
      </c>
      <c r="Z349" s="5" t="e">
        <f>Rebounds[[#This Row],[9+]]-Rebounds[[#This Row],[10+]]</f>
        <v>#VALUE!</v>
      </c>
      <c r="AA349" s="5" t="e">
        <f>Rebounds[[#This Row],[10+]]-Rebounds[[#This Row],[11+]]</f>
        <v>#VALUE!</v>
      </c>
      <c r="AB349" s="5" t="e">
        <f>Rebounds[[#This Row],[11+]]-Rebounds[[#This Row],[12+]]</f>
        <v>#VALUE!</v>
      </c>
      <c r="AC349" s="5" t="e">
        <f>Rebounds[[#This Row],[12+]]-Rebounds[[#This Row],[13+]]</f>
        <v>#VALUE!</v>
      </c>
      <c r="AD349" s="5" t="e">
        <f>Rebounds[[#This Row],[13+]]-Rebounds[[#This Row],[14+]]</f>
        <v>#VALUE!</v>
      </c>
    </row>
    <row r="350" spans="20:30" x14ac:dyDescent="0.25">
      <c r="T350" s="5" t="e">
        <f>Rebounds[[#This Row],[3+]]-Rebounds[[#This Row],[4+]]</f>
        <v>#VALUE!</v>
      </c>
      <c r="U350" s="5" t="e">
        <f>Rebounds[[#This Row],[4+]]-Rebounds[[#This Row],[5+]]</f>
        <v>#VALUE!</v>
      </c>
      <c r="V350" s="5" t="e">
        <f>Rebounds[[#This Row],[5+]]-Rebounds[[#This Row],[6+]]</f>
        <v>#VALUE!</v>
      </c>
      <c r="W350" s="5" t="e">
        <f>Rebounds[[#This Row],[6+]]-Rebounds[[#This Row],[7+]]</f>
        <v>#VALUE!</v>
      </c>
      <c r="X350" s="5" t="e">
        <f>Rebounds[[#This Row],[7+]]-Rebounds[[#This Row],[8+]]</f>
        <v>#VALUE!</v>
      </c>
      <c r="Y350" s="5" t="e">
        <f>Rebounds[[#This Row],[8+]]-Rebounds[[#This Row],[9+]]</f>
        <v>#VALUE!</v>
      </c>
      <c r="Z350" s="5" t="e">
        <f>Rebounds[[#This Row],[9+]]-Rebounds[[#This Row],[10+]]</f>
        <v>#VALUE!</v>
      </c>
      <c r="AA350" s="5" t="e">
        <f>Rebounds[[#This Row],[10+]]-Rebounds[[#This Row],[11+]]</f>
        <v>#VALUE!</v>
      </c>
      <c r="AB350" s="5" t="e">
        <f>Rebounds[[#This Row],[11+]]-Rebounds[[#This Row],[12+]]</f>
        <v>#VALUE!</v>
      </c>
      <c r="AC350" s="5" t="e">
        <f>Rebounds[[#This Row],[12+]]-Rebounds[[#This Row],[13+]]</f>
        <v>#VALUE!</v>
      </c>
      <c r="AD350" s="5" t="e">
        <f>Rebounds[[#This Row],[13+]]-Rebounds[[#This Row],[14+]]</f>
        <v>#VALUE!</v>
      </c>
    </row>
    <row r="351" spans="20:30" x14ac:dyDescent="0.25">
      <c r="T351" s="5" t="e">
        <f>Rebounds[[#This Row],[3+]]-Rebounds[[#This Row],[4+]]</f>
        <v>#VALUE!</v>
      </c>
      <c r="U351" s="5" t="e">
        <f>Rebounds[[#This Row],[4+]]-Rebounds[[#This Row],[5+]]</f>
        <v>#VALUE!</v>
      </c>
      <c r="V351" s="5" t="e">
        <f>Rebounds[[#This Row],[5+]]-Rebounds[[#This Row],[6+]]</f>
        <v>#VALUE!</v>
      </c>
      <c r="W351" s="5" t="e">
        <f>Rebounds[[#This Row],[6+]]-Rebounds[[#This Row],[7+]]</f>
        <v>#VALUE!</v>
      </c>
      <c r="X351" s="5" t="e">
        <f>Rebounds[[#This Row],[7+]]-Rebounds[[#This Row],[8+]]</f>
        <v>#VALUE!</v>
      </c>
      <c r="Y351" s="5" t="e">
        <f>Rebounds[[#This Row],[8+]]-Rebounds[[#This Row],[9+]]</f>
        <v>#VALUE!</v>
      </c>
      <c r="Z351" s="5" t="e">
        <f>Rebounds[[#This Row],[9+]]-Rebounds[[#This Row],[10+]]</f>
        <v>#VALUE!</v>
      </c>
      <c r="AA351" s="5" t="e">
        <f>Rebounds[[#This Row],[10+]]-Rebounds[[#This Row],[11+]]</f>
        <v>#VALUE!</v>
      </c>
      <c r="AB351" s="5" t="e">
        <f>Rebounds[[#This Row],[11+]]-Rebounds[[#This Row],[12+]]</f>
        <v>#VALUE!</v>
      </c>
      <c r="AC351" s="5" t="e">
        <f>Rebounds[[#This Row],[12+]]-Rebounds[[#This Row],[13+]]</f>
        <v>#VALUE!</v>
      </c>
      <c r="AD351" s="5" t="e">
        <f>Rebounds[[#This Row],[13+]]-Rebounds[[#This Row],[14+]]</f>
        <v>#VALUE!</v>
      </c>
    </row>
    <row r="352" spans="20:30" x14ac:dyDescent="0.25">
      <c r="T352" s="5" t="e">
        <f>Rebounds[[#This Row],[3+]]-Rebounds[[#This Row],[4+]]</f>
        <v>#VALUE!</v>
      </c>
      <c r="U352" s="5" t="e">
        <f>Rebounds[[#This Row],[4+]]-Rebounds[[#This Row],[5+]]</f>
        <v>#VALUE!</v>
      </c>
      <c r="V352" s="5" t="e">
        <f>Rebounds[[#This Row],[5+]]-Rebounds[[#This Row],[6+]]</f>
        <v>#VALUE!</v>
      </c>
      <c r="W352" s="5" t="e">
        <f>Rebounds[[#This Row],[6+]]-Rebounds[[#This Row],[7+]]</f>
        <v>#VALUE!</v>
      </c>
      <c r="X352" s="5" t="e">
        <f>Rebounds[[#This Row],[7+]]-Rebounds[[#This Row],[8+]]</f>
        <v>#VALUE!</v>
      </c>
      <c r="Y352" s="5" t="e">
        <f>Rebounds[[#This Row],[8+]]-Rebounds[[#This Row],[9+]]</f>
        <v>#VALUE!</v>
      </c>
      <c r="Z352" s="5" t="e">
        <f>Rebounds[[#This Row],[9+]]-Rebounds[[#This Row],[10+]]</f>
        <v>#VALUE!</v>
      </c>
      <c r="AA352" s="5" t="e">
        <f>Rebounds[[#This Row],[10+]]-Rebounds[[#This Row],[11+]]</f>
        <v>#VALUE!</v>
      </c>
      <c r="AB352" s="5" t="e">
        <f>Rebounds[[#This Row],[11+]]-Rebounds[[#This Row],[12+]]</f>
        <v>#VALUE!</v>
      </c>
      <c r="AC352" s="5" t="e">
        <f>Rebounds[[#This Row],[12+]]-Rebounds[[#This Row],[13+]]</f>
        <v>#VALUE!</v>
      </c>
      <c r="AD352" s="5" t="e">
        <f>Rebounds[[#This Row],[13+]]-Rebounds[[#This Row],[14+]]</f>
        <v>#VALUE!</v>
      </c>
    </row>
    <row r="353" spans="20:30" x14ac:dyDescent="0.25">
      <c r="T353" s="5" t="e">
        <f>Rebounds[[#This Row],[3+]]-Rebounds[[#This Row],[4+]]</f>
        <v>#VALUE!</v>
      </c>
      <c r="U353" s="5" t="e">
        <f>Rebounds[[#This Row],[4+]]-Rebounds[[#This Row],[5+]]</f>
        <v>#VALUE!</v>
      </c>
      <c r="V353" s="5" t="e">
        <f>Rebounds[[#This Row],[5+]]-Rebounds[[#This Row],[6+]]</f>
        <v>#VALUE!</v>
      </c>
      <c r="W353" s="5" t="e">
        <f>Rebounds[[#This Row],[6+]]-Rebounds[[#This Row],[7+]]</f>
        <v>#VALUE!</v>
      </c>
      <c r="X353" s="5" t="e">
        <f>Rebounds[[#This Row],[7+]]-Rebounds[[#This Row],[8+]]</f>
        <v>#VALUE!</v>
      </c>
      <c r="Y353" s="5" t="e">
        <f>Rebounds[[#This Row],[8+]]-Rebounds[[#This Row],[9+]]</f>
        <v>#VALUE!</v>
      </c>
      <c r="Z353" s="5" t="e">
        <f>Rebounds[[#This Row],[9+]]-Rebounds[[#This Row],[10+]]</f>
        <v>#VALUE!</v>
      </c>
      <c r="AA353" s="5" t="e">
        <f>Rebounds[[#This Row],[10+]]-Rebounds[[#This Row],[11+]]</f>
        <v>#VALUE!</v>
      </c>
      <c r="AB353" s="5" t="e">
        <f>Rebounds[[#This Row],[11+]]-Rebounds[[#This Row],[12+]]</f>
        <v>#VALUE!</v>
      </c>
      <c r="AC353" s="5" t="e">
        <f>Rebounds[[#This Row],[12+]]-Rebounds[[#This Row],[13+]]</f>
        <v>#VALUE!</v>
      </c>
      <c r="AD353" s="5" t="e">
        <f>Rebounds[[#This Row],[13+]]-Rebounds[[#This Row],[14+]]</f>
        <v>#VALUE!</v>
      </c>
    </row>
    <row r="354" spans="20:30" x14ac:dyDescent="0.25">
      <c r="T354" s="5" t="e">
        <f>Rebounds[[#This Row],[3+]]-Rebounds[[#This Row],[4+]]</f>
        <v>#VALUE!</v>
      </c>
      <c r="U354" s="5" t="e">
        <f>Rebounds[[#This Row],[4+]]-Rebounds[[#This Row],[5+]]</f>
        <v>#VALUE!</v>
      </c>
      <c r="V354" s="5" t="e">
        <f>Rebounds[[#This Row],[5+]]-Rebounds[[#This Row],[6+]]</f>
        <v>#VALUE!</v>
      </c>
      <c r="W354" s="5" t="e">
        <f>Rebounds[[#This Row],[6+]]-Rebounds[[#This Row],[7+]]</f>
        <v>#VALUE!</v>
      </c>
      <c r="X354" s="5" t="e">
        <f>Rebounds[[#This Row],[7+]]-Rebounds[[#This Row],[8+]]</f>
        <v>#VALUE!</v>
      </c>
      <c r="Y354" s="5" t="e">
        <f>Rebounds[[#This Row],[8+]]-Rebounds[[#This Row],[9+]]</f>
        <v>#VALUE!</v>
      </c>
      <c r="Z354" s="5" t="e">
        <f>Rebounds[[#This Row],[9+]]-Rebounds[[#This Row],[10+]]</f>
        <v>#VALUE!</v>
      </c>
      <c r="AA354" s="5" t="e">
        <f>Rebounds[[#This Row],[10+]]-Rebounds[[#This Row],[11+]]</f>
        <v>#VALUE!</v>
      </c>
      <c r="AB354" s="5" t="e">
        <f>Rebounds[[#This Row],[11+]]-Rebounds[[#This Row],[12+]]</f>
        <v>#VALUE!</v>
      </c>
      <c r="AC354" s="5" t="e">
        <f>Rebounds[[#This Row],[12+]]-Rebounds[[#This Row],[13+]]</f>
        <v>#VALUE!</v>
      </c>
      <c r="AD354" s="5" t="e">
        <f>Rebounds[[#This Row],[13+]]-Rebounds[[#This Row],[14+]]</f>
        <v>#VALUE!</v>
      </c>
    </row>
    <row r="355" spans="20:30" x14ac:dyDescent="0.25">
      <c r="T355" s="5" t="e">
        <f>Rebounds[[#This Row],[3+]]-Rebounds[[#This Row],[4+]]</f>
        <v>#VALUE!</v>
      </c>
      <c r="U355" s="5" t="e">
        <f>Rebounds[[#This Row],[4+]]-Rebounds[[#This Row],[5+]]</f>
        <v>#VALUE!</v>
      </c>
      <c r="V355" s="5" t="e">
        <f>Rebounds[[#This Row],[5+]]-Rebounds[[#This Row],[6+]]</f>
        <v>#VALUE!</v>
      </c>
      <c r="W355" s="5" t="e">
        <f>Rebounds[[#This Row],[6+]]-Rebounds[[#This Row],[7+]]</f>
        <v>#VALUE!</v>
      </c>
      <c r="X355" s="5" t="e">
        <f>Rebounds[[#This Row],[7+]]-Rebounds[[#This Row],[8+]]</f>
        <v>#VALUE!</v>
      </c>
      <c r="Y355" s="5" t="e">
        <f>Rebounds[[#This Row],[8+]]-Rebounds[[#This Row],[9+]]</f>
        <v>#VALUE!</v>
      </c>
      <c r="Z355" s="5" t="e">
        <f>Rebounds[[#This Row],[9+]]-Rebounds[[#This Row],[10+]]</f>
        <v>#VALUE!</v>
      </c>
      <c r="AA355" s="5" t="e">
        <f>Rebounds[[#This Row],[10+]]-Rebounds[[#This Row],[11+]]</f>
        <v>#VALUE!</v>
      </c>
      <c r="AB355" s="5" t="e">
        <f>Rebounds[[#This Row],[11+]]-Rebounds[[#This Row],[12+]]</f>
        <v>#VALUE!</v>
      </c>
      <c r="AC355" s="5" t="e">
        <f>Rebounds[[#This Row],[12+]]-Rebounds[[#This Row],[13+]]</f>
        <v>#VALUE!</v>
      </c>
      <c r="AD355" s="5" t="e">
        <f>Rebounds[[#This Row],[13+]]-Rebounds[[#This Row],[14+]]</f>
        <v>#VALUE!</v>
      </c>
    </row>
    <row r="356" spans="20:30" x14ac:dyDescent="0.25">
      <c r="T356" s="5" t="e">
        <f>Rebounds[[#This Row],[3+]]-Rebounds[[#This Row],[4+]]</f>
        <v>#VALUE!</v>
      </c>
      <c r="U356" s="5" t="e">
        <f>Rebounds[[#This Row],[4+]]-Rebounds[[#This Row],[5+]]</f>
        <v>#VALUE!</v>
      </c>
      <c r="V356" s="5" t="e">
        <f>Rebounds[[#This Row],[5+]]-Rebounds[[#This Row],[6+]]</f>
        <v>#VALUE!</v>
      </c>
      <c r="W356" s="5" t="e">
        <f>Rebounds[[#This Row],[6+]]-Rebounds[[#This Row],[7+]]</f>
        <v>#VALUE!</v>
      </c>
      <c r="X356" s="5" t="e">
        <f>Rebounds[[#This Row],[7+]]-Rebounds[[#This Row],[8+]]</f>
        <v>#VALUE!</v>
      </c>
      <c r="Y356" s="5" t="e">
        <f>Rebounds[[#This Row],[8+]]-Rebounds[[#This Row],[9+]]</f>
        <v>#VALUE!</v>
      </c>
      <c r="Z356" s="5" t="e">
        <f>Rebounds[[#This Row],[9+]]-Rebounds[[#This Row],[10+]]</f>
        <v>#VALUE!</v>
      </c>
      <c r="AA356" s="5" t="e">
        <f>Rebounds[[#This Row],[10+]]-Rebounds[[#This Row],[11+]]</f>
        <v>#VALUE!</v>
      </c>
      <c r="AB356" s="5" t="e">
        <f>Rebounds[[#This Row],[11+]]-Rebounds[[#This Row],[12+]]</f>
        <v>#VALUE!</v>
      </c>
      <c r="AC356" s="5" t="e">
        <f>Rebounds[[#This Row],[12+]]-Rebounds[[#This Row],[13+]]</f>
        <v>#VALUE!</v>
      </c>
      <c r="AD356" s="5" t="e">
        <f>Rebounds[[#This Row],[13+]]-Rebounds[[#This Row],[14+]]</f>
        <v>#VALUE!</v>
      </c>
    </row>
    <row r="357" spans="20:30" x14ac:dyDescent="0.25">
      <c r="T357" s="5" t="e">
        <f>Rebounds[[#This Row],[3+]]-Rebounds[[#This Row],[4+]]</f>
        <v>#VALUE!</v>
      </c>
      <c r="U357" s="5" t="e">
        <f>Rebounds[[#This Row],[4+]]-Rebounds[[#This Row],[5+]]</f>
        <v>#VALUE!</v>
      </c>
      <c r="V357" s="5" t="e">
        <f>Rebounds[[#This Row],[5+]]-Rebounds[[#This Row],[6+]]</f>
        <v>#VALUE!</v>
      </c>
      <c r="W357" s="5" t="e">
        <f>Rebounds[[#This Row],[6+]]-Rebounds[[#This Row],[7+]]</f>
        <v>#VALUE!</v>
      </c>
      <c r="X357" s="5" t="e">
        <f>Rebounds[[#This Row],[7+]]-Rebounds[[#This Row],[8+]]</f>
        <v>#VALUE!</v>
      </c>
      <c r="Y357" s="5" t="e">
        <f>Rebounds[[#This Row],[8+]]-Rebounds[[#This Row],[9+]]</f>
        <v>#VALUE!</v>
      </c>
      <c r="Z357" s="5" t="e">
        <f>Rebounds[[#This Row],[9+]]-Rebounds[[#This Row],[10+]]</f>
        <v>#VALUE!</v>
      </c>
      <c r="AA357" s="5" t="e">
        <f>Rebounds[[#This Row],[10+]]-Rebounds[[#This Row],[11+]]</f>
        <v>#VALUE!</v>
      </c>
      <c r="AB357" s="5" t="e">
        <f>Rebounds[[#This Row],[11+]]-Rebounds[[#This Row],[12+]]</f>
        <v>#VALUE!</v>
      </c>
      <c r="AC357" s="5" t="e">
        <f>Rebounds[[#This Row],[12+]]-Rebounds[[#This Row],[13+]]</f>
        <v>#VALUE!</v>
      </c>
      <c r="AD357" s="5" t="e">
        <f>Rebounds[[#This Row],[13+]]-Rebounds[[#This Row],[14+]]</f>
        <v>#VALUE!</v>
      </c>
    </row>
    <row r="358" spans="20:30" x14ac:dyDescent="0.25">
      <c r="T358" s="5" t="e">
        <f>Rebounds[[#This Row],[3+]]-Rebounds[[#This Row],[4+]]</f>
        <v>#VALUE!</v>
      </c>
      <c r="U358" s="5" t="e">
        <f>Rebounds[[#This Row],[4+]]-Rebounds[[#This Row],[5+]]</f>
        <v>#VALUE!</v>
      </c>
      <c r="V358" s="5" t="e">
        <f>Rebounds[[#This Row],[5+]]-Rebounds[[#This Row],[6+]]</f>
        <v>#VALUE!</v>
      </c>
      <c r="W358" s="5" t="e">
        <f>Rebounds[[#This Row],[6+]]-Rebounds[[#This Row],[7+]]</f>
        <v>#VALUE!</v>
      </c>
      <c r="X358" s="5" t="e">
        <f>Rebounds[[#This Row],[7+]]-Rebounds[[#This Row],[8+]]</f>
        <v>#VALUE!</v>
      </c>
      <c r="Y358" s="5" t="e">
        <f>Rebounds[[#This Row],[8+]]-Rebounds[[#This Row],[9+]]</f>
        <v>#VALUE!</v>
      </c>
      <c r="Z358" s="5" t="e">
        <f>Rebounds[[#This Row],[9+]]-Rebounds[[#This Row],[10+]]</f>
        <v>#VALUE!</v>
      </c>
      <c r="AA358" s="5" t="e">
        <f>Rebounds[[#This Row],[10+]]-Rebounds[[#This Row],[11+]]</f>
        <v>#VALUE!</v>
      </c>
      <c r="AB358" s="5" t="e">
        <f>Rebounds[[#This Row],[11+]]-Rebounds[[#This Row],[12+]]</f>
        <v>#VALUE!</v>
      </c>
      <c r="AC358" s="5" t="e">
        <f>Rebounds[[#This Row],[12+]]-Rebounds[[#This Row],[13+]]</f>
        <v>#VALUE!</v>
      </c>
      <c r="AD358" s="5" t="e">
        <f>Rebounds[[#This Row],[13+]]-Rebounds[[#This Row],[14+]]</f>
        <v>#VALUE!</v>
      </c>
    </row>
    <row r="359" spans="20:30" x14ac:dyDescent="0.25">
      <c r="T359" s="5" t="e">
        <f>Rebounds[[#This Row],[3+]]-Rebounds[[#This Row],[4+]]</f>
        <v>#VALUE!</v>
      </c>
      <c r="U359" s="5" t="e">
        <f>Rebounds[[#This Row],[4+]]-Rebounds[[#This Row],[5+]]</f>
        <v>#VALUE!</v>
      </c>
      <c r="V359" s="5" t="e">
        <f>Rebounds[[#This Row],[5+]]-Rebounds[[#This Row],[6+]]</f>
        <v>#VALUE!</v>
      </c>
      <c r="W359" s="5" t="e">
        <f>Rebounds[[#This Row],[6+]]-Rebounds[[#This Row],[7+]]</f>
        <v>#VALUE!</v>
      </c>
      <c r="X359" s="5" t="e">
        <f>Rebounds[[#This Row],[7+]]-Rebounds[[#This Row],[8+]]</f>
        <v>#VALUE!</v>
      </c>
      <c r="Y359" s="5" t="e">
        <f>Rebounds[[#This Row],[8+]]-Rebounds[[#This Row],[9+]]</f>
        <v>#VALUE!</v>
      </c>
      <c r="Z359" s="5" t="e">
        <f>Rebounds[[#This Row],[9+]]-Rebounds[[#This Row],[10+]]</f>
        <v>#VALUE!</v>
      </c>
      <c r="AA359" s="5" t="e">
        <f>Rebounds[[#This Row],[10+]]-Rebounds[[#This Row],[11+]]</f>
        <v>#VALUE!</v>
      </c>
      <c r="AB359" s="5" t="e">
        <f>Rebounds[[#This Row],[11+]]-Rebounds[[#This Row],[12+]]</f>
        <v>#VALUE!</v>
      </c>
      <c r="AC359" s="5" t="e">
        <f>Rebounds[[#This Row],[12+]]-Rebounds[[#This Row],[13+]]</f>
        <v>#VALUE!</v>
      </c>
      <c r="AD359" s="5" t="e">
        <f>Rebounds[[#This Row],[13+]]-Rebounds[[#This Row],[14+]]</f>
        <v>#VALUE!</v>
      </c>
    </row>
    <row r="360" spans="20:30" x14ac:dyDescent="0.25">
      <c r="T360" s="5" t="e">
        <f>Rebounds[[#This Row],[3+]]-Rebounds[[#This Row],[4+]]</f>
        <v>#VALUE!</v>
      </c>
      <c r="U360" s="5" t="e">
        <f>Rebounds[[#This Row],[4+]]-Rebounds[[#This Row],[5+]]</f>
        <v>#VALUE!</v>
      </c>
      <c r="V360" s="5" t="e">
        <f>Rebounds[[#This Row],[5+]]-Rebounds[[#This Row],[6+]]</f>
        <v>#VALUE!</v>
      </c>
      <c r="W360" s="5" t="e">
        <f>Rebounds[[#This Row],[6+]]-Rebounds[[#This Row],[7+]]</f>
        <v>#VALUE!</v>
      </c>
      <c r="X360" s="5" t="e">
        <f>Rebounds[[#This Row],[7+]]-Rebounds[[#This Row],[8+]]</f>
        <v>#VALUE!</v>
      </c>
      <c r="Y360" s="5" t="e">
        <f>Rebounds[[#This Row],[8+]]-Rebounds[[#This Row],[9+]]</f>
        <v>#VALUE!</v>
      </c>
      <c r="Z360" s="5" t="e">
        <f>Rebounds[[#This Row],[9+]]-Rebounds[[#This Row],[10+]]</f>
        <v>#VALUE!</v>
      </c>
      <c r="AA360" s="5" t="e">
        <f>Rebounds[[#This Row],[10+]]-Rebounds[[#This Row],[11+]]</f>
        <v>#VALUE!</v>
      </c>
      <c r="AB360" s="5" t="e">
        <f>Rebounds[[#This Row],[11+]]-Rebounds[[#This Row],[12+]]</f>
        <v>#VALUE!</v>
      </c>
      <c r="AC360" s="5" t="e">
        <f>Rebounds[[#This Row],[12+]]-Rebounds[[#This Row],[13+]]</f>
        <v>#VALUE!</v>
      </c>
      <c r="AD360" s="5" t="e">
        <f>Rebounds[[#This Row],[13+]]-Rebounds[[#This Row],[14+]]</f>
        <v>#VALUE!</v>
      </c>
    </row>
    <row r="361" spans="20:30" x14ac:dyDescent="0.25">
      <c r="T361" s="5" t="e">
        <f>Rebounds[[#This Row],[3+]]-Rebounds[[#This Row],[4+]]</f>
        <v>#VALUE!</v>
      </c>
      <c r="U361" s="5" t="e">
        <f>Rebounds[[#This Row],[4+]]-Rebounds[[#This Row],[5+]]</f>
        <v>#VALUE!</v>
      </c>
      <c r="V361" s="5" t="e">
        <f>Rebounds[[#This Row],[5+]]-Rebounds[[#This Row],[6+]]</f>
        <v>#VALUE!</v>
      </c>
      <c r="W361" s="5" t="e">
        <f>Rebounds[[#This Row],[6+]]-Rebounds[[#This Row],[7+]]</f>
        <v>#VALUE!</v>
      </c>
      <c r="X361" s="5" t="e">
        <f>Rebounds[[#This Row],[7+]]-Rebounds[[#This Row],[8+]]</f>
        <v>#VALUE!</v>
      </c>
      <c r="Y361" s="5" t="e">
        <f>Rebounds[[#This Row],[8+]]-Rebounds[[#This Row],[9+]]</f>
        <v>#VALUE!</v>
      </c>
      <c r="Z361" s="5" t="e">
        <f>Rebounds[[#This Row],[9+]]-Rebounds[[#This Row],[10+]]</f>
        <v>#VALUE!</v>
      </c>
      <c r="AA361" s="5" t="e">
        <f>Rebounds[[#This Row],[10+]]-Rebounds[[#This Row],[11+]]</f>
        <v>#VALUE!</v>
      </c>
      <c r="AB361" s="5" t="e">
        <f>Rebounds[[#This Row],[11+]]-Rebounds[[#This Row],[12+]]</f>
        <v>#VALUE!</v>
      </c>
      <c r="AC361" s="5" t="e">
        <f>Rebounds[[#This Row],[12+]]-Rebounds[[#This Row],[13+]]</f>
        <v>#VALUE!</v>
      </c>
      <c r="AD361" s="5" t="e">
        <f>Rebounds[[#This Row],[13+]]-Rebounds[[#This Row],[14+]]</f>
        <v>#VALUE!</v>
      </c>
    </row>
    <row r="362" spans="20:30" x14ac:dyDescent="0.25">
      <c r="T362" s="5" t="e">
        <f>Rebounds[[#This Row],[3+]]-Rebounds[[#This Row],[4+]]</f>
        <v>#VALUE!</v>
      </c>
      <c r="U362" s="5" t="e">
        <f>Rebounds[[#This Row],[4+]]-Rebounds[[#This Row],[5+]]</f>
        <v>#VALUE!</v>
      </c>
      <c r="V362" s="5" t="e">
        <f>Rebounds[[#This Row],[5+]]-Rebounds[[#This Row],[6+]]</f>
        <v>#VALUE!</v>
      </c>
      <c r="W362" s="5" t="e">
        <f>Rebounds[[#This Row],[6+]]-Rebounds[[#This Row],[7+]]</f>
        <v>#VALUE!</v>
      </c>
      <c r="X362" s="5" t="e">
        <f>Rebounds[[#This Row],[7+]]-Rebounds[[#This Row],[8+]]</f>
        <v>#VALUE!</v>
      </c>
      <c r="Y362" s="5" t="e">
        <f>Rebounds[[#This Row],[8+]]-Rebounds[[#This Row],[9+]]</f>
        <v>#VALUE!</v>
      </c>
      <c r="Z362" s="5" t="e">
        <f>Rebounds[[#This Row],[9+]]-Rebounds[[#This Row],[10+]]</f>
        <v>#VALUE!</v>
      </c>
      <c r="AA362" s="5" t="e">
        <f>Rebounds[[#This Row],[10+]]-Rebounds[[#This Row],[11+]]</f>
        <v>#VALUE!</v>
      </c>
      <c r="AB362" s="5" t="e">
        <f>Rebounds[[#This Row],[11+]]-Rebounds[[#This Row],[12+]]</f>
        <v>#VALUE!</v>
      </c>
      <c r="AC362" s="5" t="e">
        <f>Rebounds[[#This Row],[12+]]-Rebounds[[#This Row],[13+]]</f>
        <v>#VALUE!</v>
      </c>
      <c r="AD362" s="5" t="e">
        <f>Rebounds[[#This Row],[13+]]-Rebounds[[#This Row],[14+]]</f>
        <v>#VALUE!</v>
      </c>
    </row>
    <row r="363" spans="20:30" x14ac:dyDescent="0.25">
      <c r="T363" s="5" t="e">
        <f>Rebounds[[#This Row],[3+]]-Rebounds[[#This Row],[4+]]</f>
        <v>#VALUE!</v>
      </c>
      <c r="U363" s="5" t="e">
        <f>Rebounds[[#This Row],[4+]]-Rebounds[[#This Row],[5+]]</f>
        <v>#VALUE!</v>
      </c>
      <c r="V363" s="5" t="e">
        <f>Rebounds[[#This Row],[5+]]-Rebounds[[#This Row],[6+]]</f>
        <v>#VALUE!</v>
      </c>
      <c r="W363" s="5" t="e">
        <f>Rebounds[[#This Row],[6+]]-Rebounds[[#This Row],[7+]]</f>
        <v>#VALUE!</v>
      </c>
      <c r="X363" s="5" t="e">
        <f>Rebounds[[#This Row],[7+]]-Rebounds[[#This Row],[8+]]</f>
        <v>#VALUE!</v>
      </c>
      <c r="Y363" s="5" t="e">
        <f>Rebounds[[#This Row],[8+]]-Rebounds[[#This Row],[9+]]</f>
        <v>#VALUE!</v>
      </c>
      <c r="Z363" s="5" t="e">
        <f>Rebounds[[#This Row],[9+]]-Rebounds[[#This Row],[10+]]</f>
        <v>#VALUE!</v>
      </c>
      <c r="AA363" s="5" t="e">
        <f>Rebounds[[#This Row],[10+]]-Rebounds[[#This Row],[11+]]</f>
        <v>#VALUE!</v>
      </c>
      <c r="AB363" s="5" t="e">
        <f>Rebounds[[#This Row],[11+]]-Rebounds[[#This Row],[12+]]</f>
        <v>#VALUE!</v>
      </c>
      <c r="AC363" s="5" t="e">
        <f>Rebounds[[#This Row],[12+]]-Rebounds[[#This Row],[13+]]</f>
        <v>#VALUE!</v>
      </c>
      <c r="AD363" s="5" t="e">
        <f>Rebounds[[#This Row],[13+]]-Rebounds[[#This Row],[14+]]</f>
        <v>#VALUE!</v>
      </c>
    </row>
    <row r="364" spans="20:30" x14ac:dyDescent="0.25">
      <c r="T364" s="5" t="e">
        <f>Rebounds[[#This Row],[3+]]-Rebounds[[#This Row],[4+]]</f>
        <v>#VALUE!</v>
      </c>
      <c r="U364" s="5" t="e">
        <f>Rebounds[[#This Row],[4+]]-Rebounds[[#This Row],[5+]]</f>
        <v>#VALUE!</v>
      </c>
      <c r="V364" s="5" t="e">
        <f>Rebounds[[#This Row],[5+]]-Rebounds[[#This Row],[6+]]</f>
        <v>#VALUE!</v>
      </c>
      <c r="W364" s="5" t="e">
        <f>Rebounds[[#This Row],[6+]]-Rebounds[[#This Row],[7+]]</f>
        <v>#VALUE!</v>
      </c>
      <c r="X364" s="5" t="e">
        <f>Rebounds[[#This Row],[7+]]-Rebounds[[#This Row],[8+]]</f>
        <v>#VALUE!</v>
      </c>
      <c r="Y364" s="5" t="e">
        <f>Rebounds[[#This Row],[8+]]-Rebounds[[#This Row],[9+]]</f>
        <v>#VALUE!</v>
      </c>
      <c r="Z364" s="5" t="e">
        <f>Rebounds[[#This Row],[9+]]-Rebounds[[#This Row],[10+]]</f>
        <v>#VALUE!</v>
      </c>
      <c r="AA364" s="5" t="e">
        <f>Rebounds[[#This Row],[10+]]-Rebounds[[#This Row],[11+]]</f>
        <v>#VALUE!</v>
      </c>
      <c r="AB364" s="5" t="e">
        <f>Rebounds[[#This Row],[11+]]-Rebounds[[#This Row],[12+]]</f>
        <v>#VALUE!</v>
      </c>
      <c r="AC364" s="5" t="e">
        <f>Rebounds[[#This Row],[12+]]-Rebounds[[#This Row],[13+]]</f>
        <v>#VALUE!</v>
      </c>
      <c r="AD364" s="5" t="e">
        <f>Rebounds[[#This Row],[13+]]-Rebounds[[#This Row],[14+]]</f>
        <v>#VALUE!</v>
      </c>
    </row>
    <row r="365" spans="20:30" x14ac:dyDescent="0.25">
      <c r="T365" s="5" t="e">
        <f>Rebounds[[#This Row],[3+]]-Rebounds[[#This Row],[4+]]</f>
        <v>#VALUE!</v>
      </c>
      <c r="U365" s="5" t="e">
        <f>Rebounds[[#This Row],[4+]]-Rebounds[[#This Row],[5+]]</f>
        <v>#VALUE!</v>
      </c>
      <c r="V365" s="5" t="e">
        <f>Rebounds[[#This Row],[5+]]-Rebounds[[#This Row],[6+]]</f>
        <v>#VALUE!</v>
      </c>
      <c r="W365" s="5" t="e">
        <f>Rebounds[[#This Row],[6+]]-Rebounds[[#This Row],[7+]]</f>
        <v>#VALUE!</v>
      </c>
      <c r="X365" s="5" t="e">
        <f>Rebounds[[#This Row],[7+]]-Rebounds[[#This Row],[8+]]</f>
        <v>#VALUE!</v>
      </c>
      <c r="Y365" s="5" t="e">
        <f>Rebounds[[#This Row],[8+]]-Rebounds[[#This Row],[9+]]</f>
        <v>#VALUE!</v>
      </c>
      <c r="Z365" s="5" t="e">
        <f>Rebounds[[#This Row],[9+]]-Rebounds[[#This Row],[10+]]</f>
        <v>#VALUE!</v>
      </c>
      <c r="AA365" s="5" t="e">
        <f>Rebounds[[#This Row],[10+]]-Rebounds[[#This Row],[11+]]</f>
        <v>#VALUE!</v>
      </c>
      <c r="AB365" s="5" t="e">
        <f>Rebounds[[#This Row],[11+]]-Rebounds[[#This Row],[12+]]</f>
        <v>#VALUE!</v>
      </c>
      <c r="AC365" s="5" t="e">
        <f>Rebounds[[#This Row],[12+]]-Rebounds[[#This Row],[13+]]</f>
        <v>#VALUE!</v>
      </c>
      <c r="AD365" s="5" t="e">
        <f>Rebounds[[#This Row],[13+]]-Rebounds[[#This Row],[14+]]</f>
        <v>#VALUE!</v>
      </c>
    </row>
    <row r="366" spans="20:30" x14ac:dyDescent="0.25">
      <c r="T366" s="5" t="e">
        <f>Rebounds[[#This Row],[3+]]-Rebounds[[#This Row],[4+]]</f>
        <v>#VALUE!</v>
      </c>
      <c r="U366" s="5" t="e">
        <f>Rebounds[[#This Row],[4+]]-Rebounds[[#This Row],[5+]]</f>
        <v>#VALUE!</v>
      </c>
      <c r="V366" s="5" t="e">
        <f>Rebounds[[#This Row],[5+]]-Rebounds[[#This Row],[6+]]</f>
        <v>#VALUE!</v>
      </c>
      <c r="W366" s="5" t="e">
        <f>Rebounds[[#This Row],[6+]]-Rebounds[[#This Row],[7+]]</f>
        <v>#VALUE!</v>
      </c>
      <c r="X366" s="5" t="e">
        <f>Rebounds[[#This Row],[7+]]-Rebounds[[#This Row],[8+]]</f>
        <v>#VALUE!</v>
      </c>
      <c r="Y366" s="5" t="e">
        <f>Rebounds[[#This Row],[8+]]-Rebounds[[#This Row],[9+]]</f>
        <v>#VALUE!</v>
      </c>
      <c r="Z366" s="5" t="e">
        <f>Rebounds[[#This Row],[9+]]-Rebounds[[#This Row],[10+]]</f>
        <v>#VALUE!</v>
      </c>
      <c r="AA366" s="5" t="e">
        <f>Rebounds[[#This Row],[10+]]-Rebounds[[#This Row],[11+]]</f>
        <v>#VALUE!</v>
      </c>
      <c r="AB366" s="5" t="e">
        <f>Rebounds[[#This Row],[11+]]-Rebounds[[#This Row],[12+]]</f>
        <v>#VALUE!</v>
      </c>
      <c r="AC366" s="5" t="e">
        <f>Rebounds[[#This Row],[12+]]-Rebounds[[#This Row],[13+]]</f>
        <v>#VALUE!</v>
      </c>
      <c r="AD366" s="5" t="e">
        <f>Rebounds[[#This Row],[13+]]-Rebounds[[#This Row],[14+]]</f>
        <v>#VALUE!</v>
      </c>
    </row>
    <row r="367" spans="20:30" x14ac:dyDescent="0.25">
      <c r="T367" s="5" t="e">
        <f>Rebounds[[#This Row],[3+]]-Rebounds[[#This Row],[4+]]</f>
        <v>#VALUE!</v>
      </c>
      <c r="U367" s="5" t="e">
        <f>Rebounds[[#This Row],[4+]]-Rebounds[[#This Row],[5+]]</f>
        <v>#VALUE!</v>
      </c>
      <c r="V367" s="5" t="e">
        <f>Rebounds[[#This Row],[5+]]-Rebounds[[#This Row],[6+]]</f>
        <v>#VALUE!</v>
      </c>
      <c r="W367" s="5" t="e">
        <f>Rebounds[[#This Row],[6+]]-Rebounds[[#This Row],[7+]]</f>
        <v>#VALUE!</v>
      </c>
      <c r="X367" s="5" t="e">
        <f>Rebounds[[#This Row],[7+]]-Rebounds[[#This Row],[8+]]</f>
        <v>#VALUE!</v>
      </c>
      <c r="Y367" s="5" t="e">
        <f>Rebounds[[#This Row],[8+]]-Rebounds[[#This Row],[9+]]</f>
        <v>#VALUE!</v>
      </c>
      <c r="Z367" s="5" t="e">
        <f>Rebounds[[#This Row],[9+]]-Rebounds[[#This Row],[10+]]</f>
        <v>#VALUE!</v>
      </c>
      <c r="AA367" s="5" t="e">
        <f>Rebounds[[#This Row],[10+]]-Rebounds[[#This Row],[11+]]</f>
        <v>#VALUE!</v>
      </c>
      <c r="AB367" s="5" t="e">
        <f>Rebounds[[#This Row],[11+]]-Rebounds[[#This Row],[12+]]</f>
        <v>#VALUE!</v>
      </c>
      <c r="AC367" s="5" t="e">
        <f>Rebounds[[#This Row],[12+]]-Rebounds[[#This Row],[13+]]</f>
        <v>#VALUE!</v>
      </c>
      <c r="AD367" s="5" t="e">
        <f>Rebounds[[#This Row],[13+]]-Rebounds[[#This Row],[14+]]</f>
        <v>#VALUE!</v>
      </c>
    </row>
    <row r="368" spans="20:30" x14ac:dyDescent="0.25">
      <c r="T368" s="5" t="e">
        <f>Rebounds[[#This Row],[3+]]-Rebounds[[#This Row],[4+]]</f>
        <v>#VALUE!</v>
      </c>
      <c r="U368" s="5" t="e">
        <f>Rebounds[[#This Row],[4+]]-Rebounds[[#This Row],[5+]]</f>
        <v>#VALUE!</v>
      </c>
      <c r="V368" s="5" t="e">
        <f>Rebounds[[#This Row],[5+]]-Rebounds[[#This Row],[6+]]</f>
        <v>#VALUE!</v>
      </c>
      <c r="W368" s="5" t="e">
        <f>Rebounds[[#This Row],[6+]]-Rebounds[[#This Row],[7+]]</f>
        <v>#VALUE!</v>
      </c>
      <c r="X368" s="5" t="e">
        <f>Rebounds[[#This Row],[7+]]-Rebounds[[#This Row],[8+]]</f>
        <v>#VALUE!</v>
      </c>
      <c r="Y368" s="5" t="e">
        <f>Rebounds[[#This Row],[8+]]-Rebounds[[#This Row],[9+]]</f>
        <v>#VALUE!</v>
      </c>
      <c r="Z368" s="5" t="e">
        <f>Rebounds[[#This Row],[9+]]-Rebounds[[#This Row],[10+]]</f>
        <v>#VALUE!</v>
      </c>
      <c r="AA368" s="5" t="e">
        <f>Rebounds[[#This Row],[10+]]-Rebounds[[#This Row],[11+]]</f>
        <v>#VALUE!</v>
      </c>
      <c r="AB368" s="5" t="e">
        <f>Rebounds[[#This Row],[11+]]-Rebounds[[#This Row],[12+]]</f>
        <v>#VALUE!</v>
      </c>
      <c r="AC368" s="5" t="e">
        <f>Rebounds[[#This Row],[12+]]-Rebounds[[#This Row],[13+]]</f>
        <v>#VALUE!</v>
      </c>
      <c r="AD368" s="5" t="e">
        <f>Rebounds[[#This Row],[13+]]-Rebounds[[#This Row],[14+]]</f>
        <v>#VALUE!</v>
      </c>
    </row>
    <row r="369" spans="20:30" x14ac:dyDescent="0.25">
      <c r="T369" s="5" t="e">
        <f>Rebounds[[#This Row],[3+]]-Rebounds[[#This Row],[4+]]</f>
        <v>#VALUE!</v>
      </c>
      <c r="U369" s="5" t="e">
        <f>Rebounds[[#This Row],[4+]]-Rebounds[[#This Row],[5+]]</f>
        <v>#VALUE!</v>
      </c>
      <c r="V369" s="5" t="e">
        <f>Rebounds[[#This Row],[5+]]-Rebounds[[#This Row],[6+]]</f>
        <v>#VALUE!</v>
      </c>
      <c r="W369" s="5" t="e">
        <f>Rebounds[[#This Row],[6+]]-Rebounds[[#This Row],[7+]]</f>
        <v>#VALUE!</v>
      </c>
      <c r="X369" s="5" t="e">
        <f>Rebounds[[#This Row],[7+]]-Rebounds[[#This Row],[8+]]</f>
        <v>#VALUE!</v>
      </c>
      <c r="Y369" s="5" t="e">
        <f>Rebounds[[#This Row],[8+]]-Rebounds[[#This Row],[9+]]</f>
        <v>#VALUE!</v>
      </c>
      <c r="Z369" s="5" t="e">
        <f>Rebounds[[#This Row],[9+]]-Rebounds[[#This Row],[10+]]</f>
        <v>#VALUE!</v>
      </c>
      <c r="AA369" s="5" t="e">
        <f>Rebounds[[#This Row],[10+]]-Rebounds[[#This Row],[11+]]</f>
        <v>#VALUE!</v>
      </c>
      <c r="AB369" s="5" t="e">
        <f>Rebounds[[#This Row],[11+]]-Rebounds[[#This Row],[12+]]</f>
        <v>#VALUE!</v>
      </c>
      <c r="AC369" s="5" t="e">
        <f>Rebounds[[#This Row],[12+]]-Rebounds[[#This Row],[13+]]</f>
        <v>#VALUE!</v>
      </c>
      <c r="AD369" s="5" t="e">
        <f>Rebounds[[#This Row],[13+]]-Rebounds[[#This Row],[14+]]</f>
        <v>#VALUE!</v>
      </c>
    </row>
    <row r="370" spans="20:30" x14ac:dyDescent="0.25">
      <c r="T370" s="5" t="e">
        <f>Rebounds[[#This Row],[3+]]-Rebounds[[#This Row],[4+]]</f>
        <v>#VALUE!</v>
      </c>
      <c r="U370" s="5" t="e">
        <f>Rebounds[[#This Row],[4+]]-Rebounds[[#This Row],[5+]]</f>
        <v>#VALUE!</v>
      </c>
      <c r="V370" s="5" t="e">
        <f>Rebounds[[#This Row],[5+]]-Rebounds[[#This Row],[6+]]</f>
        <v>#VALUE!</v>
      </c>
      <c r="W370" s="5" t="e">
        <f>Rebounds[[#This Row],[6+]]-Rebounds[[#This Row],[7+]]</f>
        <v>#VALUE!</v>
      </c>
      <c r="X370" s="5" t="e">
        <f>Rebounds[[#This Row],[7+]]-Rebounds[[#This Row],[8+]]</f>
        <v>#VALUE!</v>
      </c>
      <c r="Y370" s="5" t="e">
        <f>Rebounds[[#This Row],[8+]]-Rebounds[[#This Row],[9+]]</f>
        <v>#VALUE!</v>
      </c>
      <c r="Z370" s="5" t="e">
        <f>Rebounds[[#This Row],[9+]]-Rebounds[[#This Row],[10+]]</f>
        <v>#VALUE!</v>
      </c>
      <c r="AA370" s="5" t="e">
        <f>Rebounds[[#This Row],[10+]]-Rebounds[[#This Row],[11+]]</f>
        <v>#VALUE!</v>
      </c>
      <c r="AB370" s="5" t="e">
        <f>Rebounds[[#This Row],[11+]]-Rebounds[[#This Row],[12+]]</f>
        <v>#VALUE!</v>
      </c>
      <c r="AC370" s="5" t="e">
        <f>Rebounds[[#This Row],[12+]]-Rebounds[[#This Row],[13+]]</f>
        <v>#VALUE!</v>
      </c>
      <c r="AD370" s="5" t="e">
        <f>Rebounds[[#This Row],[13+]]-Rebounds[[#This Row],[14+]]</f>
        <v>#VALUE!</v>
      </c>
    </row>
    <row r="371" spans="20:30" x14ac:dyDescent="0.25">
      <c r="T371" s="5" t="e">
        <f>Rebounds[[#This Row],[3+]]-Rebounds[[#This Row],[4+]]</f>
        <v>#VALUE!</v>
      </c>
      <c r="U371" s="5" t="e">
        <f>Rebounds[[#This Row],[4+]]-Rebounds[[#This Row],[5+]]</f>
        <v>#VALUE!</v>
      </c>
      <c r="V371" s="5" t="e">
        <f>Rebounds[[#This Row],[5+]]-Rebounds[[#This Row],[6+]]</f>
        <v>#VALUE!</v>
      </c>
      <c r="W371" s="5" t="e">
        <f>Rebounds[[#This Row],[6+]]-Rebounds[[#This Row],[7+]]</f>
        <v>#VALUE!</v>
      </c>
      <c r="X371" s="5" t="e">
        <f>Rebounds[[#This Row],[7+]]-Rebounds[[#This Row],[8+]]</f>
        <v>#VALUE!</v>
      </c>
      <c r="Y371" s="5" t="e">
        <f>Rebounds[[#This Row],[8+]]-Rebounds[[#This Row],[9+]]</f>
        <v>#VALUE!</v>
      </c>
      <c r="Z371" s="5" t="e">
        <f>Rebounds[[#This Row],[9+]]-Rebounds[[#This Row],[10+]]</f>
        <v>#VALUE!</v>
      </c>
      <c r="AA371" s="5" t="e">
        <f>Rebounds[[#This Row],[10+]]-Rebounds[[#This Row],[11+]]</f>
        <v>#VALUE!</v>
      </c>
      <c r="AB371" s="5" t="e">
        <f>Rebounds[[#This Row],[11+]]-Rebounds[[#This Row],[12+]]</f>
        <v>#VALUE!</v>
      </c>
      <c r="AC371" s="5" t="e">
        <f>Rebounds[[#This Row],[12+]]-Rebounds[[#This Row],[13+]]</f>
        <v>#VALUE!</v>
      </c>
      <c r="AD371" s="5" t="e">
        <f>Rebounds[[#This Row],[13+]]-Rebounds[[#This Row],[14+]]</f>
        <v>#VALUE!</v>
      </c>
    </row>
    <row r="372" spans="20:30" x14ac:dyDescent="0.25">
      <c r="T372" s="5" t="e">
        <f>Rebounds[[#This Row],[3+]]-Rebounds[[#This Row],[4+]]</f>
        <v>#VALUE!</v>
      </c>
      <c r="U372" s="5" t="e">
        <f>Rebounds[[#This Row],[4+]]-Rebounds[[#This Row],[5+]]</f>
        <v>#VALUE!</v>
      </c>
      <c r="V372" s="5" t="e">
        <f>Rebounds[[#This Row],[5+]]-Rebounds[[#This Row],[6+]]</f>
        <v>#VALUE!</v>
      </c>
      <c r="W372" s="5" t="e">
        <f>Rebounds[[#This Row],[6+]]-Rebounds[[#This Row],[7+]]</f>
        <v>#VALUE!</v>
      </c>
      <c r="X372" s="5" t="e">
        <f>Rebounds[[#This Row],[7+]]-Rebounds[[#This Row],[8+]]</f>
        <v>#VALUE!</v>
      </c>
      <c r="Y372" s="5" t="e">
        <f>Rebounds[[#This Row],[8+]]-Rebounds[[#This Row],[9+]]</f>
        <v>#VALUE!</v>
      </c>
      <c r="Z372" s="5" t="e">
        <f>Rebounds[[#This Row],[9+]]-Rebounds[[#This Row],[10+]]</f>
        <v>#VALUE!</v>
      </c>
      <c r="AA372" s="5" t="e">
        <f>Rebounds[[#This Row],[10+]]-Rebounds[[#This Row],[11+]]</f>
        <v>#VALUE!</v>
      </c>
      <c r="AB372" s="5" t="e">
        <f>Rebounds[[#This Row],[11+]]-Rebounds[[#This Row],[12+]]</f>
        <v>#VALUE!</v>
      </c>
      <c r="AC372" s="5" t="e">
        <f>Rebounds[[#This Row],[12+]]-Rebounds[[#This Row],[13+]]</f>
        <v>#VALUE!</v>
      </c>
      <c r="AD372" s="5" t="e">
        <f>Rebounds[[#This Row],[13+]]-Rebounds[[#This Row],[14+]]</f>
        <v>#VALUE!</v>
      </c>
    </row>
    <row r="373" spans="20:30" x14ac:dyDescent="0.25">
      <c r="T373" s="5" t="e">
        <f>Rebounds[[#This Row],[3+]]-Rebounds[[#This Row],[4+]]</f>
        <v>#VALUE!</v>
      </c>
      <c r="U373" s="5" t="e">
        <f>Rebounds[[#This Row],[4+]]-Rebounds[[#This Row],[5+]]</f>
        <v>#VALUE!</v>
      </c>
      <c r="V373" s="5" t="e">
        <f>Rebounds[[#This Row],[5+]]-Rebounds[[#This Row],[6+]]</f>
        <v>#VALUE!</v>
      </c>
      <c r="W373" s="5" t="e">
        <f>Rebounds[[#This Row],[6+]]-Rebounds[[#This Row],[7+]]</f>
        <v>#VALUE!</v>
      </c>
      <c r="X373" s="5" t="e">
        <f>Rebounds[[#This Row],[7+]]-Rebounds[[#This Row],[8+]]</f>
        <v>#VALUE!</v>
      </c>
      <c r="Y373" s="5" t="e">
        <f>Rebounds[[#This Row],[8+]]-Rebounds[[#This Row],[9+]]</f>
        <v>#VALUE!</v>
      </c>
      <c r="Z373" s="5" t="e">
        <f>Rebounds[[#This Row],[9+]]-Rebounds[[#This Row],[10+]]</f>
        <v>#VALUE!</v>
      </c>
      <c r="AA373" s="5" t="e">
        <f>Rebounds[[#This Row],[10+]]-Rebounds[[#This Row],[11+]]</f>
        <v>#VALUE!</v>
      </c>
      <c r="AB373" s="5" t="e">
        <f>Rebounds[[#This Row],[11+]]-Rebounds[[#This Row],[12+]]</f>
        <v>#VALUE!</v>
      </c>
      <c r="AC373" s="5" t="e">
        <f>Rebounds[[#This Row],[12+]]-Rebounds[[#This Row],[13+]]</f>
        <v>#VALUE!</v>
      </c>
      <c r="AD373" s="5" t="e">
        <f>Rebounds[[#This Row],[13+]]-Rebounds[[#This Row],[14+]]</f>
        <v>#VALUE!</v>
      </c>
    </row>
    <row r="374" spans="20:30" x14ac:dyDescent="0.25">
      <c r="T374" s="5" t="e">
        <f>Rebounds[[#This Row],[3+]]-Rebounds[[#This Row],[4+]]</f>
        <v>#VALUE!</v>
      </c>
      <c r="U374" s="5" t="e">
        <f>Rebounds[[#This Row],[4+]]-Rebounds[[#This Row],[5+]]</f>
        <v>#VALUE!</v>
      </c>
      <c r="V374" s="5" t="e">
        <f>Rebounds[[#This Row],[5+]]-Rebounds[[#This Row],[6+]]</f>
        <v>#VALUE!</v>
      </c>
      <c r="W374" s="5" t="e">
        <f>Rebounds[[#This Row],[6+]]-Rebounds[[#This Row],[7+]]</f>
        <v>#VALUE!</v>
      </c>
      <c r="X374" s="5" t="e">
        <f>Rebounds[[#This Row],[7+]]-Rebounds[[#This Row],[8+]]</f>
        <v>#VALUE!</v>
      </c>
      <c r="Y374" s="5" t="e">
        <f>Rebounds[[#This Row],[8+]]-Rebounds[[#This Row],[9+]]</f>
        <v>#VALUE!</v>
      </c>
      <c r="Z374" s="5" t="e">
        <f>Rebounds[[#This Row],[9+]]-Rebounds[[#This Row],[10+]]</f>
        <v>#VALUE!</v>
      </c>
      <c r="AA374" s="5" t="e">
        <f>Rebounds[[#This Row],[10+]]-Rebounds[[#This Row],[11+]]</f>
        <v>#VALUE!</v>
      </c>
      <c r="AB374" s="5" t="e">
        <f>Rebounds[[#This Row],[11+]]-Rebounds[[#This Row],[12+]]</f>
        <v>#VALUE!</v>
      </c>
      <c r="AC374" s="5" t="e">
        <f>Rebounds[[#This Row],[12+]]-Rebounds[[#This Row],[13+]]</f>
        <v>#VALUE!</v>
      </c>
      <c r="AD374" s="5" t="e">
        <f>Rebounds[[#This Row],[13+]]-Rebounds[[#This Row],[14+]]</f>
        <v>#VALUE!</v>
      </c>
    </row>
    <row r="375" spans="20:30" x14ac:dyDescent="0.25">
      <c r="T375" s="5" t="e">
        <f>Rebounds[[#This Row],[3+]]-Rebounds[[#This Row],[4+]]</f>
        <v>#VALUE!</v>
      </c>
      <c r="U375" s="5" t="e">
        <f>Rebounds[[#This Row],[4+]]-Rebounds[[#This Row],[5+]]</f>
        <v>#VALUE!</v>
      </c>
      <c r="V375" s="5" t="e">
        <f>Rebounds[[#This Row],[5+]]-Rebounds[[#This Row],[6+]]</f>
        <v>#VALUE!</v>
      </c>
      <c r="W375" s="5" t="e">
        <f>Rebounds[[#This Row],[6+]]-Rebounds[[#This Row],[7+]]</f>
        <v>#VALUE!</v>
      </c>
      <c r="X375" s="5" t="e">
        <f>Rebounds[[#This Row],[7+]]-Rebounds[[#This Row],[8+]]</f>
        <v>#VALUE!</v>
      </c>
      <c r="Y375" s="5" t="e">
        <f>Rebounds[[#This Row],[8+]]-Rebounds[[#This Row],[9+]]</f>
        <v>#VALUE!</v>
      </c>
      <c r="Z375" s="5" t="e">
        <f>Rebounds[[#This Row],[9+]]-Rebounds[[#This Row],[10+]]</f>
        <v>#VALUE!</v>
      </c>
      <c r="AA375" s="5" t="e">
        <f>Rebounds[[#This Row],[10+]]-Rebounds[[#This Row],[11+]]</f>
        <v>#VALUE!</v>
      </c>
      <c r="AB375" s="5" t="e">
        <f>Rebounds[[#This Row],[11+]]-Rebounds[[#This Row],[12+]]</f>
        <v>#VALUE!</v>
      </c>
      <c r="AC375" s="5" t="e">
        <f>Rebounds[[#This Row],[12+]]-Rebounds[[#This Row],[13+]]</f>
        <v>#VALUE!</v>
      </c>
      <c r="AD375" s="5" t="e">
        <f>Rebounds[[#This Row],[13+]]-Rebounds[[#This Row],[14+]]</f>
        <v>#VALUE!</v>
      </c>
    </row>
    <row r="376" spans="20:30" x14ac:dyDescent="0.25">
      <c r="T376" s="5" t="e">
        <f>Rebounds[[#This Row],[3+]]-Rebounds[[#This Row],[4+]]</f>
        <v>#VALUE!</v>
      </c>
      <c r="U376" s="5" t="e">
        <f>Rebounds[[#This Row],[4+]]-Rebounds[[#This Row],[5+]]</f>
        <v>#VALUE!</v>
      </c>
      <c r="V376" s="5" t="e">
        <f>Rebounds[[#This Row],[5+]]-Rebounds[[#This Row],[6+]]</f>
        <v>#VALUE!</v>
      </c>
      <c r="W376" s="5" t="e">
        <f>Rebounds[[#This Row],[6+]]-Rebounds[[#This Row],[7+]]</f>
        <v>#VALUE!</v>
      </c>
      <c r="X376" s="5" t="e">
        <f>Rebounds[[#This Row],[7+]]-Rebounds[[#This Row],[8+]]</f>
        <v>#VALUE!</v>
      </c>
      <c r="Y376" s="5" t="e">
        <f>Rebounds[[#This Row],[8+]]-Rebounds[[#This Row],[9+]]</f>
        <v>#VALUE!</v>
      </c>
      <c r="Z376" s="5" t="e">
        <f>Rebounds[[#This Row],[9+]]-Rebounds[[#This Row],[10+]]</f>
        <v>#VALUE!</v>
      </c>
      <c r="AA376" s="5" t="e">
        <f>Rebounds[[#This Row],[10+]]-Rebounds[[#This Row],[11+]]</f>
        <v>#VALUE!</v>
      </c>
      <c r="AB376" s="5" t="e">
        <f>Rebounds[[#This Row],[11+]]-Rebounds[[#This Row],[12+]]</f>
        <v>#VALUE!</v>
      </c>
      <c r="AC376" s="5" t="e">
        <f>Rebounds[[#This Row],[12+]]-Rebounds[[#This Row],[13+]]</f>
        <v>#VALUE!</v>
      </c>
      <c r="AD376" s="5" t="e">
        <f>Rebounds[[#This Row],[13+]]-Rebounds[[#This Row],[14+]]</f>
        <v>#VALUE!</v>
      </c>
    </row>
    <row r="377" spans="20:30" x14ac:dyDescent="0.25">
      <c r="T377" s="5" t="e">
        <f>Rebounds[[#This Row],[3+]]-Rebounds[[#This Row],[4+]]</f>
        <v>#VALUE!</v>
      </c>
      <c r="U377" s="5" t="e">
        <f>Rebounds[[#This Row],[4+]]-Rebounds[[#This Row],[5+]]</f>
        <v>#VALUE!</v>
      </c>
      <c r="V377" s="5" t="e">
        <f>Rebounds[[#This Row],[5+]]-Rebounds[[#This Row],[6+]]</f>
        <v>#VALUE!</v>
      </c>
      <c r="W377" s="5" t="e">
        <f>Rebounds[[#This Row],[6+]]-Rebounds[[#This Row],[7+]]</f>
        <v>#VALUE!</v>
      </c>
      <c r="X377" s="5" t="e">
        <f>Rebounds[[#This Row],[7+]]-Rebounds[[#This Row],[8+]]</f>
        <v>#VALUE!</v>
      </c>
      <c r="Y377" s="5" t="e">
        <f>Rebounds[[#This Row],[8+]]-Rebounds[[#This Row],[9+]]</f>
        <v>#VALUE!</v>
      </c>
      <c r="Z377" s="5" t="e">
        <f>Rebounds[[#This Row],[9+]]-Rebounds[[#This Row],[10+]]</f>
        <v>#VALUE!</v>
      </c>
      <c r="AA377" s="5" t="e">
        <f>Rebounds[[#This Row],[10+]]-Rebounds[[#This Row],[11+]]</f>
        <v>#VALUE!</v>
      </c>
      <c r="AB377" s="5" t="e">
        <f>Rebounds[[#This Row],[11+]]-Rebounds[[#This Row],[12+]]</f>
        <v>#VALUE!</v>
      </c>
      <c r="AC377" s="5" t="e">
        <f>Rebounds[[#This Row],[12+]]-Rebounds[[#This Row],[13+]]</f>
        <v>#VALUE!</v>
      </c>
      <c r="AD377" s="5" t="e">
        <f>Rebounds[[#This Row],[13+]]-Rebounds[[#This Row],[14+]]</f>
        <v>#VALUE!</v>
      </c>
    </row>
    <row r="378" spans="20:30" x14ac:dyDescent="0.25">
      <c r="T378" s="5" t="e">
        <f>Rebounds[[#This Row],[3+]]-Rebounds[[#This Row],[4+]]</f>
        <v>#VALUE!</v>
      </c>
      <c r="U378" s="5" t="e">
        <f>Rebounds[[#This Row],[4+]]-Rebounds[[#This Row],[5+]]</f>
        <v>#VALUE!</v>
      </c>
      <c r="V378" s="5" t="e">
        <f>Rebounds[[#This Row],[5+]]-Rebounds[[#This Row],[6+]]</f>
        <v>#VALUE!</v>
      </c>
      <c r="W378" s="5" t="e">
        <f>Rebounds[[#This Row],[6+]]-Rebounds[[#This Row],[7+]]</f>
        <v>#VALUE!</v>
      </c>
      <c r="X378" s="5" t="e">
        <f>Rebounds[[#This Row],[7+]]-Rebounds[[#This Row],[8+]]</f>
        <v>#VALUE!</v>
      </c>
      <c r="Y378" s="5" t="e">
        <f>Rebounds[[#This Row],[8+]]-Rebounds[[#This Row],[9+]]</f>
        <v>#VALUE!</v>
      </c>
      <c r="Z378" s="5" t="e">
        <f>Rebounds[[#This Row],[9+]]-Rebounds[[#This Row],[10+]]</f>
        <v>#VALUE!</v>
      </c>
      <c r="AA378" s="5" t="e">
        <f>Rebounds[[#This Row],[10+]]-Rebounds[[#This Row],[11+]]</f>
        <v>#VALUE!</v>
      </c>
      <c r="AB378" s="5" t="e">
        <f>Rebounds[[#This Row],[11+]]-Rebounds[[#This Row],[12+]]</f>
        <v>#VALUE!</v>
      </c>
      <c r="AC378" s="5" t="e">
        <f>Rebounds[[#This Row],[12+]]-Rebounds[[#This Row],[13+]]</f>
        <v>#VALUE!</v>
      </c>
      <c r="AD378" s="5" t="e">
        <f>Rebounds[[#This Row],[13+]]-Rebounds[[#This Row],[14+]]</f>
        <v>#VALUE!</v>
      </c>
    </row>
    <row r="379" spans="20:30" x14ac:dyDescent="0.25">
      <c r="T379" s="5" t="e">
        <f>Rebounds[[#This Row],[3+]]-Rebounds[[#This Row],[4+]]</f>
        <v>#VALUE!</v>
      </c>
      <c r="U379" s="5" t="e">
        <f>Rebounds[[#This Row],[4+]]-Rebounds[[#This Row],[5+]]</f>
        <v>#VALUE!</v>
      </c>
      <c r="V379" s="5" t="e">
        <f>Rebounds[[#This Row],[5+]]-Rebounds[[#This Row],[6+]]</f>
        <v>#VALUE!</v>
      </c>
      <c r="W379" s="5" t="e">
        <f>Rebounds[[#This Row],[6+]]-Rebounds[[#This Row],[7+]]</f>
        <v>#VALUE!</v>
      </c>
      <c r="X379" s="5" t="e">
        <f>Rebounds[[#This Row],[7+]]-Rebounds[[#This Row],[8+]]</f>
        <v>#VALUE!</v>
      </c>
      <c r="Y379" s="5" t="e">
        <f>Rebounds[[#This Row],[8+]]-Rebounds[[#This Row],[9+]]</f>
        <v>#VALUE!</v>
      </c>
      <c r="Z379" s="5" t="e">
        <f>Rebounds[[#This Row],[9+]]-Rebounds[[#This Row],[10+]]</f>
        <v>#VALUE!</v>
      </c>
      <c r="AA379" s="5" t="e">
        <f>Rebounds[[#This Row],[10+]]-Rebounds[[#This Row],[11+]]</f>
        <v>#VALUE!</v>
      </c>
      <c r="AB379" s="5" t="e">
        <f>Rebounds[[#This Row],[11+]]-Rebounds[[#This Row],[12+]]</f>
        <v>#VALUE!</v>
      </c>
      <c r="AC379" s="5" t="e">
        <f>Rebounds[[#This Row],[12+]]-Rebounds[[#This Row],[13+]]</f>
        <v>#VALUE!</v>
      </c>
      <c r="AD379" s="5" t="e">
        <f>Rebounds[[#This Row],[13+]]-Rebounds[[#This Row],[14+]]</f>
        <v>#VALUE!</v>
      </c>
    </row>
    <row r="380" spans="20:30" x14ac:dyDescent="0.25">
      <c r="T380" s="5" t="e">
        <f>Rebounds[[#This Row],[3+]]-Rebounds[[#This Row],[4+]]</f>
        <v>#VALUE!</v>
      </c>
      <c r="U380" s="5" t="e">
        <f>Rebounds[[#This Row],[4+]]-Rebounds[[#This Row],[5+]]</f>
        <v>#VALUE!</v>
      </c>
      <c r="V380" s="5" t="e">
        <f>Rebounds[[#This Row],[5+]]-Rebounds[[#This Row],[6+]]</f>
        <v>#VALUE!</v>
      </c>
      <c r="W380" s="5" t="e">
        <f>Rebounds[[#This Row],[6+]]-Rebounds[[#This Row],[7+]]</f>
        <v>#VALUE!</v>
      </c>
      <c r="X380" s="5" t="e">
        <f>Rebounds[[#This Row],[7+]]-Rebounds[[#This Row],[8+]]</f>
        <v>#VALUE!</v>
      </c>
      <c r="Y380" s="5" t="e">
        <f>Rebounds[[#This Row],[8+]]-Rebounds[[#This Row],[9+]]</f>
        <v>#VALUE!</v>
      </c>
      <c r="Z380" s="5" t="e">
        <f>Rebounds[[#This Row],[9+]]-Rebounds[[#This Row],[10+]]</f>
        <v>#VALUE!</v>
      </c>
      <c r="AA380" s="5" t="e">
        <f>Rebounds[[#This Row],[10+]]-Rebounds[[#This Row],[11+]]</f>
        <v>#VALUE!</v>
      </c>
      <c r="AB380" s="5" t="e">
        <f>Rebounds[[#This Row],[11+]]-Rebounds[[#This Row],[12+]]</f>
        <v>#VALUE!</v>
      </c>
      <c r="AC380" s="5" t="e">
        <f>Rebounds[[#This Row],[12+]]-Rebounds[[#This Row],[13+]]</f>
        <v>#VALUE!</v>
      </c>
      <c r="AD380" s="5" t="e">
        <f>Rebounds[[#This Row],[13+]]-Rebounds[[#This Row],[14+]]</f>
        <v>#VALUE!</v>
      </c>
    </row>
    <row r="381" spans="20:30" x14ac:dyDescent="0.25">
      <c r="T381" s="5" t="e">
        <f>Rebounds[[#This Row],[3+]]-Rebounds[[#This Row],[4+]]</f>
        <v>#VALUE!</v>
      </c>
      <c r="U381" s="5" t="e">
        <f>Rebounds[[#This Row],[4+]]-Rebounds[[#This Row],[5+]]</f>
        <v>#VALUE!</v>
      </c>
      <c r="V381" s="5" t="e">
        <f>Rebounds[[#This Row],[5+]]-Rebounds[[#This Row],[6+]]</f>
        <v>#VALUE!</v>
      </c>
      <c r="W381" s="5" t="e">
        <f>Rebounds[[#This Row],[6+]]-Rebounds[[#This Row],[7+]]</f>
        <v>#VALUE!</v>
      </c>
      <c r="X381" s="5" t="e">
        <f>Rebounds[[#This Row],[7+]]-Rebounds[[#This Row],[8+]]</f>
        <v>#VALUE!</v>
      </c>
      <c r="Y381" s="5" t="e">
        <f>Rebounds[[#This Row],[8+]]-Rebounds[[#This Row],[9+]]</f>
        <v>#VALUE!</v>
      </c>
      <c r="Z381" s="5" t="e">
        <f>Rebounds[[#This Row],[9+]]-Rebounds[[#This Row],[10+]]</f>
        <v>#VALUE!</v>
      </c>
      <c r="AA381" s="5" t="e">
        <f>Rebounds[[#This Row],[10+]]-Rebounds[[#This Row],[11+]]</f>
        <v>#VALUE!</v>
      </c>
      <c r="AB381" s="5" t="e">
        <f>Rebounds[[#This Row],[11+]]-Rebounds[[#This Row],[12+]]</f>
        <v>#VALUE!</v>
      </c>
      <c r="AC381" s="5" t="e">
        <f>Rebounds[[#This Row],[12+]]-Rebounds[[#This Row],[13+]]</f>
        <v>#VALUE!</v>
      </c>
      <c r="AD381" s="5" t="e">
        <f>Rebounds[[#This Row],[13+]]-Rebounds[[#This Row],[14+]]</f>
        <v>#VALUE!</v>
      </c>
    </row>
    <row r="382" spans="20:30" x14ac:dyDescent="0.25">
      <c r="T382" s="5" t="e">
        <f>Rebounds[[#This Row],[3+]]-Rebounds[[#This Row],[4+]]</f>
        <v>#VALUE!</v>
      </c>
      <c r="U382" s="5" t="e">
        <f>Rebounds[[#This Row],[4+]]-Rebounds[[#This Row],[5+]]</f>
        <v>#VALUE!</v>
      </c>
      <c r="V382" s="5" t="e">
        <f>Rebounds[[#This Row],[5+]]-Rebounds[[#This Row],[6+]]</f>
        <v>#VALUE!</v>
      </c>
      <c r="W382" s="5" t="e">
        <f>Rebounds[[#This Row],[6+]]-Rebounds[[#This Row],[7+]]</f>
        <v>#VALUE!</v>
      </c>
      <c r="X382" s="5" t="e">
        <f>Rebounds[[#This Row],[7+]]-Rebounds[[#This Row],[8+]]</f>
        <v>#VALUE!</v>
      </c>
      <c r="Y382" s="5" t="e">
        <f>Rebounds[[#This Row],[8+]]-Rebounds[[#This Row],[9+]]</f>
        <v>#VALUE!</v>
      </c>
      <c r="Z382" s="5" t="e">
        <f>Rebounds[[#This Row],[9+]]-Rebounds[[#This Row],[10+]]</f>
        <v>#VALUE!</v>
      </c>
      <c r="AA382" s="5" t="e">
        <f>Rebounds[[#This Row],[10+]]-Rebounds[[#This Row],[11+]]</f>
        <v>#VALUE!</v>
      </c>
      <c r="AB382" s="5" t="e">
        <f>Rebounds[[#This Row],[11+]]-Rebounds[[#This Row],[12+]]</f>
        <v>#VALUE!</v>
      </c>
      <c r="AC382" s="5" t="e">
        <f>Rebounds[[#This Row],[12+]]-Rebounds[[#This Row],[13+]]</f>
        <v>#VALUE!</v>
      </c>
      <c r="AD382" s="5" t="e">
        <f>Rebounds[[#This Row],[13+]]-Rebounds[[#This Row],[14+]]</f>
        <v>#VALUE!</v>
      </c>
    </row>
    <row r="383" spans="20:30" x14ac:dyDescent="0.25">
      <c r="T383" s="5" t="e">
        <f>Rebounds[[#This Row],[3+]]-Rebounds[[#This Row],[4+]]</f>
        <v>#VALUE!</v>
      </c>
      <c r="U383" s="5" t="e">
        <f>Rebounds[[#This Row],[4+]]-Rebounds[[#This Row],[5+]]</f>
        <v>#VALUE!</v>
      </c>
      <c r="V383" s="5" t="e">
        <f>Rebounds[[#This Row],[5+]]-Rebounds[[#This Row],[6+]]</f>
        <v>#VALUE!</v>
      </c>
      <c r="W383" s="5" t="e">
        <f>Rebounds[[#This Row],[6+]]-Rebounds[[#This Row],[7+]]</f>
        <v>#VALUE!</v>
      </c>
      <c r="X383" s="5" t="e">
        <f>Rebounds[[#This Row],[7+]]-Rebounds[[#This Row],[8+]]</f>
        <v>#VALUE!</v>
      </c>
      <c r="Y383" s="5" t="e">
        <f>Rebounds[[#This Row],[8+]]-Rebounds[[#This Row],[9+]]</f>
        <v>#VALUE!</v>
      </c>
      <c r="Z383" s="5" t="e">
        <f>Rebounds[[#This Row],[9+]]-Rebounds[[#This Row],[10+]]</f>
        <v>#VALUE!</v>
      </c>
      <c r="AA383" s="5" t="e">
        <f>Rebounds[[#This Row],[10+]]-Rebounds[[#This Row],[11+]]</f>
        <v>#VALUE!</v>
      </c>
      <c r="AB383" s="5" t="e">
        <f>Rebounds[[#This Row],[11+]]-Rebounds[[#This Row],[12+]]</f>
        <v>#VALUE!</v>
      </c>
      <c r="AC383" s="5" t="e">
        <f>Rebounds[[#This Row],[12+]]-Rebounds[[#This Row],[13+]]</f>
        <v>#VALUE!</v>
      </c>
      <c r="AD383" s="5" t="e">
        <f>Rebounds[[#This Row],[13+]]-Rebounds[[#This Row],[14+]]</f>
        <v>#VALUE!</v>
      </c>
    </row>
    <row r="384" spans="20:30" x14ac:dyDescent="0.25">
      <c r="T384" s="5" t="e">
        <f>Rebounds[[#This Row],[3+]]-Rebounds[[#This Row],[4+]]</f>
        <v>#VALUE!</v>
      </c>
      <c r="U384" s="5" t="e">
        <f>Rebounds[[#This Row],[4+]]-Rebounds[[#This Row],[5+]]</f>
        <v>#VALUE!</v>
      </c>
      <c r="V384" s="5" t="e">
        <f>Rebounds[[#This Row],[5+]]-Rebounds[[#This Row],[6+]]</f>
        <v>#VALUE!</v>
      </c>
      <c r="W384" s="5" t="e">
        <f>Rebounds[[#This Row],[6+]]-Rebounds[[#This Row],[7+]]</f>
        <v>#VALUE!</v>
      </c>
      <c r="X384" s="5" t="e">
        <f>Rebounds[[#This Row],[7+]]-Rebounds[[#This Row],[8+]]</f>
        <v>#VALUE!</v>
      </c>
      <c r="Y384" s="5" t="e">
        <f>Rebounds[[#This Row],[8+]]-Rebounds[[#This Row],[9+]]</f>
        <v>#VALUE!</v>
      </c>
      <c r="Z384" s="5" t="e">
        <f>Rebounds[[#This Row],[9+]]-Rebounds[[#This Row],[10+]]</f>
        <v>#VALUE!</v>
      </c>
      <c r="AA384" s="5" t="e">
        <f>Rebounds[[#This Row],[10+]]-Rebounds[[#This Row],[11+]]</f>
        <v>#VALUE!</v>
      </c>
      <c r="AB384" s="5" t="e">
        <f>Rebounds[[#This Row],[11+]]-Rebounds[[#This Row],[12+]]</f>
        <v>#VALUE!</v>
      </c>
      <c r="AC384" s="5" t="e">
        <f>Rebounds[[#This Row],[12+]]-Rebounds[[#This Row],[13+]]</f>
        <v>#VALUE!</v>
      </c>
      <c r="AD384" s="5" t="e">
        <f>Rebounds[[#This Row],[13+]]-Rebounds[[#This Row],[14+]]</f>
        <v>#VALUE!</v>
      </c>
    </row>
    <row r="385" spans="20:30" x14ac:dyDescent="0.25">
      <c r="T385" s="5" t="e">
        <f>Rebounds[[#This Row],[3+]]-Rebounds[[#This Row],[4+]]</f>
        <v>#VALUE!</v>
      </c>
      <c r="U385" s="5" t="e">
        <f>Rebounds[[#This Row],[4+]]-Rebounds[[#This Row],[5+]]</f>
        <v>#VALUE!</v>
      </c>
      <c r="V385" s="5" t="e">
        <f>Rebounds[[#This Row],[5+]]-Rebounds[[#This Row],[6+]]</f>
        <v>#VALUE!</v>
      </c>
      <c r="W385" s="5" t="e">
        <f>Rebounds[[#This Row],[6+]]-Rebounds[[#This Row],[7+]]</f>
        <v>#VALUE!</v>
      </c>
      <c r="X385" s="5" t="e">
        <f>Rebounds[[#This Row],[7+]]-Rebounds[[#This Row],[8+]]</f>
        <v>#VALUE!</v>
      </c>
      <c r="Y385" s="5" t="e">
        <f>Rebounds[[#This Row],[8+]]-Rebounds[[#This Row],[9+]]</f>
        <v>#VALUE!</v>
      </c>
      <c r="Z385" s="5" t="e">
        <f>Rebounds[[#This Row],[9+]]-Rebounds[[#This Row],[10+]]</f>
        <v>#VALUE!</v>
      </c>
      <c r="AA385" s="5" t="e">
        <f>Rebounds[[#This Row],[10+]]-Rebounds[[#This Row],[11+]]</f>
        <v>#VALUE!</v>
      </c>
      <c r="AB385" s="5" t="e">
        <f>Rebounds[[#This Row],[11+]]-Rebounds[[#This Row],[12+]]</f>
        <v>#VALUE!</v>
      </c>
      <c r="AC385" s="5" t="e">
        <f>Rebounds[[#This Row],[12+]]-Rebounds[[#This Row],[13+]]</f>
        <v>#VALUE!</v>
      </c>
      <c r="AD385" s="5" t="e">
        <f>Rebounds[[#This Row],[13+]]-Rebounds[[#This Row],[14+]]</f>
        <v>#VALUE!</v>
      </c>
    </row>
    <row r="386" spans="20:30" x14ac:dyDescent="0.25">
      <c r="T386" s="5" t="e">
        <f>Rebounds[[#This Row],[3+]]-Rebounds[[#This Row],[4+]]</f>
        <v>#VALUE!</v>
      </c>
      <c r="U386" s="5" t="e">
        <f>Rebounds[[#This Row],[4+]]-Rebounds[[#This Row],[5+]]</f>
        <v>#VALUE!</v>
      </c>
      <c r="V386" s="5" t="e">
        <f>Rebounds[[#This Row],[5+]]-Rebounds[[#This Row],[6+]]</f>
        <v>#VALUE!</v>
      </c>
      <c r="W386" s="5" t="e">
        <f>Rebounds[[#This Row],[6+]]-Rebounds[[#This Row],[7+]]</f>
        <v>#VALUE!</v>
      </c>
      <c r="X386" s="5" t="e">
        <f>Rebounds[[#This Row],[7+]]-Rebounds[[#This Row],[8+]]</f>
        <v>#VALUE!</v>
      </c>
      <c r="Y386" s="5" t="e">
        <f>Rebounds[[#This Row],[8+]]-Rebounds[[#This Row],[9+]]</f>
        <v>#VALUE!</v>
      </c>
      <c r="Z386" s="5" t="e">
        <f>Rebounds[[#This Row],[9+]]-Rebounds[[#This Row],[10+]]</f>
        <v>#VALUE!</v>
      </c>
      <c r="AA386" s="5" t="e">
        <f>Rebounds[[#This Row],[10+]]-Rebounds[[#This Row],[11+]]</f>
        <v>#VALUE!</v>
      </c>
      <c r="AB386" s="5" t="e">
        <f>Rebounds[[#This Row],[11+]]-Rebounds[[#This Row],[12+]]</f>
        <v>#VALUE!</v>
      </c>
      <c r="AC386" s="5" t="e">
        <f>Rebounds[[#This Row],[12+]]-Rebounds[[#This Row],[13+]]</f>
        <v>#VALUE!</v>
      </c>
      <c r="AD386" s="5" t="e">
        <f>Rebounds[[#This Row],[13+]]-Rebounds[[#This Row],[14+]]</f>
        <v>#VALUE!</v>
      </c>
    </row>
    <row r="387" spans="20:30" x14ac:dyDescent="0.25">
      <c r="T387" s="5" t="e">
        <f>Rebounds[[#This Row],[3+]]-Rebounds[[#This Row],[4+]]</f>
        <v>#VALUE!</v>
      </c>
      <c r="U387" s="5" t="e">
        <f>Rebounds[[#This Row],[4+]]-Rebounds[[#This Row],[5+]]</f>
        <v>#VALUE!</v>
      </c>
      <c r="V387" s="5" t="e">
        <f>Rebounds[[#This Row],[5+]]-Rebounds[[#This Row],[6+]]</f>
        <v>#VALUE!</v>
      </c>
      <c r="W387" s="5" t="e">
        <f>Rebounds[[#This Row],[6+]]-Rebounds[[#This Row],[7+]]</f>
        <v>#VALUE!</v>
      </c>
      <c r="X387" s="5" t="e">
        <f>Rebounds[[#This Row],[7+]]-Rebounds[[#This Row],[8+]]</f>
        <v>#VALUE!</v>
      </c>
      <c r="Y387" s="5" t="e">
        <f>Rebounds[[#This Row],[8+]]-Rebounds[[#This Row],[9+]]</f>
        <v>#VALUE!</v>
      </c>
      <c r="Z387" s="5" t="e">
        <f>Rebounds[[#This Row],[9+]]-Rebounds[[#This Row],[10+]]</f>
        <v>#VALUE!</v>
      </c>
      <c r="AA387" s="5" t="e">
        <f>Rebounds[[#This Row],[10+]]-Rebounds[[#This Row],[11+]]</f>
        <v>#VALUE!</v>
      </c>
      <c r="AB387" s="5" t="e">
        <f>Rebounds[[#This Row],[11+]]-Rebounds[[#This Row],[12+]]</f>
        <v>#VALUE!</v>
      </c>
      <c r="AC387" s="5" t="e">
        <f>Rebounds[[#This Row],[12+]]-Rebounds[[#This Row],[13+]]</f>
        <v>#VALUE!</v>
      </c>
      <c r="AD387" s="5" t="e">
        <f>Rebounds[[#This Row],[13+]]-Rebounds[[#This Row],[14+]]</f>
        <v>#VALUE!</v>
      </c>
    </row>
    <row r="388" spans="20:30" x14ac:dyDescent="0.25">
      <c r="T388" s="5" t="e">
        <f>Rebounds[[#This Row],[3+]]-Rebounds[[#This Row],[4+]]</f>
        <v>#VALUE!</v>
      </c>
      <c r="U388" s="5" t="e">
        <f>Rebounds[[#This Row],[4+]]-Rebounds[[#This Row],[5+]]</f>
        <v>#VALUE!</v>
      </c>
      <c r="V388" s="5" t="e">
        <f>Rebounds[[#This Row],[5+]]-Rebounds[[#This Row],[6+]]</f>
        <v>#VALUE!</v>
      </c>
      <c r="W388" s="5" t="e">
        <f>Rebounds[[#This Row],[6+]]-Rebounds[[#This Row],[7+]]</f>
        <v>#VALUE!</v>
      </c>
      <c r="X388" s="5" t="e">
        <f>Rebounds[[#This Row],[7+]]-Rebounds[[#This Row],[8+]]</f>
        <v>#VALUE!</v>
      </c>
      <c r="Y388" s="5" t="e">
        <f>Rebounds[[#This Row],[8+]]-Rebounds[[#This Row],[9+]]</f>
        <v>#VALUE!</v>
      </c>
      <c r="Z388" s="5" t="e">
        <f>Rebounds[[#This Row],[9+]]-Rebounds[[#This Row],[10+]]</f>
        <v>#VALUE!</v>
      </c>
      <c r="AA388" s="5" t="e">
        <f>Rebounds[[#This Row],[10+]]-Rebounds[[#This Row],[11+]]</f>
        <v>#VALUE!</v>
      </c>
      <c r="AB388" s="5" t="e">
        <f>Rebounds[[#This Row],[11+]]-Rebounds[[#This Row],[12+]]</f>
        <v>#VALUE!</v>
      </c>
      <c r="AC388" s="5" t="e">
        <f>Rebounds[[#This Row],[12+]]-Rebounds[[#This Row],[13+]]</f>
        <v>#VALUE!</v>
      </c>
      <c r="AD388" s="5" t="e">
        <f>Rebounds[[#This Row],[13+]]-Rebounds[[#This Row],[14+]]</f>
        <v>#VALUE!</v>
      </c>
    </row>
    <row r="389" spans="20:30" x14ac:dyDescent="0.25">
      <c r="T389" s="5" t="e">
        <f>Rebounds[[#This Row],[3+]]-Rebounds[[#This Row],[4+]]</f>
        <v>#VALUE!</v>
      </c>
      <c r="U389" s="5" t="e">
        <f>Rebounds[[#This Row],[4+]]-Rebounds[[#This Row],[5+]]</f>
        <v>#VALUE!</v>
      </c>
      <c r="V389" s="5" t="e">
        <f>Rebounds[[#This Row],[5+]]-Rebounds[[#This Row],[6+]]</f>
        <v>#VALUE!</v>
      </c>
      <c r="W389" s="5" t="e">
        <f>Rebounds[[#This Row],[6+]]-Rebounds[[#This Row],[7+]]</f>
        <v>#VALUE!</v>
      </c>
      <c r="X389" s="5" t="e">
        <f>Rebounds[[#This Row],[7+]]-Rebounds[[#This Row],[8+]]</f>
        <v>#VALUE!</v>
      </c>
      <c r="Y389" s="5" t="e">
        <f>Rebounds[[#This Row],[8+]]-Rebounds[[#This Row],[9+]]</f>
        <v>#VALUE!</v>
      </c>
      <c r="Z389" s="5" t="e">
        <f>Rebounds[[#This Row],[9+]]-Rebounds[[#This Row],[10+]]</f>
        <v>#VALUE!</v>
      </c>
      <c r="AA389" s="5" t="e">
        <f>Rebounds[[#This Row],[10+]]-Rebounds[[#This Row],[11+]]</f>
        <v>#VALUE!</v>
      </c>
      <c r="AB389" s="5" t="e">
        <f>Rebounds[[#This Row],[11+]]-Rebounds[[#This Row],[12+]]</f>
        <v>#VALUE!</v>
      </c>
      <c r="AC389" s="5" t="e">
        <f>Rebounds[[#This Row],[12+]]-Rebounds[[#This Row],[13+]]</f>
        <v>#VALUE!</v>
      </c>
      <c r="AD389" s="5" t="e">
        <f>Rebounds[[#This Row],[13+]]-Rebounds[[#This Row],[14+]]</f>
        <v>#VALUE!</v>
      </c>
    </row>
    <row r="390" spans="20:30" x14ac:dyDescent="0.25">
      <c r="T390" s="5" t="e">
        <f>Rebounds[[#This Row],[3+]]-Rebounds[[#This Row],[4+]]</f>
        <v>#VALUE!</v>
      </c>
      <c r="U390" s="5" t="e">
        <f>Rebounds[[#This Row],[4+]]-Rebounds[[#This Row],[5+]]</f>
        <v>#VALUE!</v>
      </c>
      <c r="V390" s="5" t="e">
        <f>Rebounds[[#This Row],[5+]]-Rebounds[[#This Row],[6+]]</f>
        <v>#VALUE!</v>
      </c>
      <c r="W390" s="5" t="e">
        <f>Rebounds[[#This Row],[6+]]-Rebounds[[#This Row],[7+]]</f>
        <v>#VALUE!</v>
      </c>
      <c r="X390" s="5" t="e">
        <f>Rebounds[[#This Row],[7+]]-Rebounds[[#This Row],[8+]]</f>
        <v>#VALUE!</v>
      </c>
      <c r="Y390" s="5" t="e">
        <f>Rebounds[[#This Row],[8+]]-Rebounds[[#This Row],[9+]]</f>
        <v>#VALUE!</v>
      </c>
      <c r="Z390" s="5" t="e">
        <f>Rebounds[[#This Row],[9+]]-Rebounds[[#This Row],[10+]]</f>
        <v>#VALUE!</v>
      </c>
      <c r="AA390" s="5" t="e">
        <f>Rebounds[[#This Row],[10+]]-Rebounds[[#This Row],[11+]]</f>
        <v>#VALUE!</v>
      </c>
      <c r="AB390" s="5" t="e">
        <f>Rebounds[[#This Row],[11+]]-Rebounds[[#This Row],[12+]]</f>
        <v>#VALUE!</v>
      </c>
      <c r="AC390" s="5" t="e">
        <f>Rebounds[[#This Row],[12+]]-Rebounds[[#This Row],[13+]]</f>
        <v>#VALUE!</v>
      </c>
      <c r="AD390" s="5" t="e">
        <f>Rebounds[[#This Row],[13+]]-Rebounds[[#This Row],[14+]]</f>
        <v>#VALUE!</v>
      </c>
    </row>
    <row r="391" spans="20:30" x14ac:dyDescent="0.25">
      <c r="T391" s="5" t="e">
        <f>Rebounds[[#This Row],[3+]]-Rebounds[[#This Row],[4+]]</f>
        <v>#VALUE!</v>
      </c>
      <c r="U391" s="5" t="e">
        <f>Rebounds[[#This Row],[4+]]-Rebounds[[#This Row],[5+]]</f>
        <v>#VALUE!</v>
      </c>
      <c r="V391" s="5" t="e">
        <f>Rebounds[[#This Row],[5+]]-Rebounds[[#This Row],[6+]]</f>
        <v>#VALUE!</v>
      </c>
      <c r="W391" s="5" t="e">
        <f>Rebounds[[#This Row],[6+]]-Rebounds[[#This Row],[7+]]</f>
        <v>#VALUE!</v>
      </c>
      <c r="X391" s="5" t="e">
        <f>Rebounds[[#This Row],[7+]]-Rebounds[[#This Row],[8+]]</f>
        <v>#VALUE!</v>
      </c>
      <c r="Y391" s="5" t="e">
        <f>Rebounds[[#This Row],[8+]]-Rebounds[[#This Row],[9+]]</f>
        <v>#VALUE!</v>
      </c>
      <c r="Z391" s="5" t="e">
        <f>Rebounds[[#This Row],[9+]]-Rebounds[[#This Row],[10+]]</f>
        <v>#VALUE!</v>
      </c>
      <c r="AA391" s="5" t="e">
        <f>Rebounds[[#This Row],[10+]]-Rebounds[[#This Row],[11+]]</f>
        <v>#VALUE!</v>
      </c>
      <c r="AB391" s="5" t="e">
        <f>Rebounds[[#This Row],[11+]]-Rebounds[[#This Row],[12+]]</f>
        <v>#VALUE!</v>
      </c>
      <c r="AC391" s="5" t="e">
        <f>Rebounds[[#This Row],[12+]]-Rebounds[[#This Row],[13+]]</f>
        <v>#VALUE!</v>
      </c>
      <c r="AD391" s="5" t="e">
        <f>Rebounds[[#This Row],[13+]]-Rebounds[[#This Row],[14+]]</f>
        <v>#VALUE!</v>
      </c>
    </row>
    <row r="392" spans="20:30" x14ac:dyDescent="0.25">
      <c r="T392" s="5" t="e">
        <f>Rebounds[[#This Row],[3+]]-Rebounds[[#This Row],[4+]]</f>
        <v>#VALUE!</v>
      </c>
      <c r="U392" s="5" t="e">
        <f>Rebounds[[#This Row],[4+]]-Rebounds[[#This Row],[5+]]</f>
        <v>#VALUE!</v>
      </c>
      <c r="V392" s="5" t="e">
        <f>Rebounds[[#This Row],[5+]]-Rebounds[[#This Row],[6+]]</f>
        <v>#VALUE!</v>
      </c>
      <c r="W392" s="5" t="e">
        <f>Rebounds[[#This Row],[6+]]-Rebounds[[#This Row],[7+]]</f>
        <v>#VALUE!</v>
      </c>
      <c r="X392" s="5" t="e">
        <f>Rebounds[[#This Row],[7+]]-Rebounds[[#This Row],[8+]]</f>
        <v>#VALUE!</v>
      </c>
      <c r="Y392" s="5" t="e">
        <f>Rebounds[[#This Row],[8+]]-Rebounds[[#This Row],[9+]]</f>
        <v>#VALUE!</v>
      </c>
      <c r="Z392" s="5" t="e">
        <f>Rebounds[[#This Row],[9+]]-Rebounds[[#This Row],[10+]]</f>
        <v>#VALUE!</v>
      </c>
      <c r="AA392" s="5" t="e">
        <f>Rebounds[[#This Row],[10+]]-Rebounds[[#This Row],[11+]]</f>
        <v>#VALUE!</v>
      </c>
      <c r="AB392" s="5" t="e">
        <f>Rebounds[[#This Row],[11+]]-Rebounds[[#This Row],[12+]]</f>
        <v>#VALUE!</v>
      </c>
      <c r="AC392" s="5" t="e">
        <f>Rebounds[[#This Row],[12+]]-Rebounds[[#This Row],[13+]]</f>
        <v>#VALUE!</v>
      </c>
      <c r="AD392" s="5" t="e">
        <f>Rebounds[[#This Row],[13+]]-Rebounds[[#This Row],[14+]]</f>
        <v>#VALUE!</v>
      </c>
    </row>
    <row r="393" spans="20:30" x14ac:dyDescent="0.25">
      <c r="T393" s="5" t="e">
        <f>Rebounds[[#This Row],[3+]]-Rebounds[[#This Row],[4+]]</f>
        <v>#VALUE!</v>
      </c>
      <c r="U393" s="5" t="e">
        <f>Rebounds[[#This Row],[4+]]-Rebounds[[#This Row],[5+]]</f>
        <v>#VALUE!</v>
      </c>
      <c r="V393" s="5" t="e">
        <f>Rebounds[[#This Row],[5+]]-Rebounds[[#This Row],[6+]]</f>
        <v>#VALUE!</v>
      </c>
      <c r="W393" s="5" t="e">
        <f>Rebounds[[#This Row],[6+]]-Rebounds[[#This Row],[7+]]</f>
        <v>#VALUE!</v>
      </c>
      <c r="X393" s="5" t="e">
        <f>Rebounds[[#This Row],[7+]]-Rebounds[[#This Row],[8+]]</f>
        <v>#VALUE!</v>
      </c>
      <c r="Y393" s="5" t="e">
        <f>Rebounds[[#This Row],[8+]]-Rebounds[[#This Row],[9+]]</f>
        <v>#VALUE!</v>
      </c>
      <c r="Z393" s="5" t="e">
        <f>Rebounds[[#This Row],[9+]]-Rebounds[[#This Row],[10+]]</f>
        <v>#VALUE!</v>
      </c>
      <c r="AA393" s="5" t="e">
        <f>Rebounds[[#This Row],[10+]]-Rebounds[[#This Row],[11+]]</f>
        <v>#VALUE!</v>
      </c>
      <c r="AB393" s="5" t="e">
        <f>Rebounds[[#This Row],[11+]]-Rebounds[[#This Row],[12+]]</f>
        <v>#VALUE!</v>
      </c>
      <c r="AC393" s="5" t="e">
        <f>Rebounds[[#This Row],[12+]]-Rebounds[[#This Row],[13+]]</f>
        <v>#VALUE!</v>
      </c>
      <c r="AD393" s="5" t="e">
        <f>Rebounds[[#This Row],[13+]]-Rebounds[[#This Row],[14+]]</f>
        <v>#VALUE!</v>
      </c>
    </row>
    <row r="394" spans="20:30" x14ac:dyDescent="0.25">
      <c r="T394" s="5" t="e">
        <f>Rebounds[[#This Row],[3+]]-Rebounds[[#This Row],[4+]]</f>
        <v>#VALUE!</v>
      </c>
      <c r="U394" s="5" t="e">
        <f>Rebounds[[#This Row],[4+]]-Rebounds[[#This Row],[5+]]</f>
        <v>#VALUE!</v>
      </c>
      <c r="V394" s="5" t="e">
        <f>Rebounds[[#This Row],[5+]]-Rebounds[[#This Row],[6+]]</f>
        <v>#VALUE!</v>
      </c>
      <c r="W394" s="5" t="e">
        <f>Rebounds[[#This Row],[6+]]-Rebounds[[#This Row],[7+]]</f>
        <v>#VALUE!</v>
      </c>
      <c r="X394" s="5" t="e">
        <f>Rebounds[[#This Row],[7+]]-Rebounds[[#This Row],[8+]]</f>
        <v>#VALUE!</v>
      </c>
      <c r="Y394" s="5" t="e">
        <f>Rebounds[[#This Row],[8+]]-Rebounds[[#This Row],[9+]]</f>
        <v>#VALUE!</v>
      </c>
      <c r="Z394" s="5" t="e">
        <f>Rebounds[[#This Row],[9+]]-Rebounds[[#This Row],[10+]]</f>
        <v>#VALUE!</v>
      </c>
      <c r="AA394" s="5" t="e">
        <f>Rebounds[[#This Row],[10+]]-Rebounds[[#This Row],[11+]]</f>
        <v>#VALUE!</v>
      </c>
      <c r="AB394" s="5" t="e">
        <f>Rebounds[[#This Row],[11+]]-Rebounds[[#This Row],[12+]]</f>
        <v>#VALUE!</v>
      </c>
      <c r="AC394" s="5" t="e">
        <f>Rebounds[[#This Row],[12+]]-Rebounds[[#This Row],[13+]]</f>
        <v>#VALUE!</v>
      </c>
      <c r="AD394" s="5" t="e">
        <f>Rebounds[[#This Row],[13+]]-Rebounds[[#This Row],[14+]]</f>
        <v>#VALUE!</v>
      </c>
    </row>
    <row r="395" spans="20:30" x14ac:dyDescent="0.25">
      <c r="T395" s="5" t="e">
        <f>Rebounds[[#This Row],[3+]]-Rebounds[[#This Row],[4+]]</f>
        <v>#VALUE!</v>
      </c>
      <c r="U395" s="5" t="e">
        <f>Rebounds[[#This Row],[4+]]-Rebounds[[#This Row],[5+]]</f>
        <v>#VALUE!</v>
      </c>
      <c r="V395" s="5" t="e">
        <f>Rebounds[[#This Row],[5+]]-Rebounds[[#This Row],[6+]]</f>
        <v>#VALUE!</v>
      </c>
      <c r="W395" s="5" t="e">
        <f>Rebounds[[#This Row],[6+]]-Rebounds[[#This Row],[7+]]</f>
        <v>#VALUE!</v>
      </c>
      <c r="X395" s="5" t="e">
        <f>Rebounds[[#This Row],[7+]]-Rebounds[[#This Row],[8+]]</f>
        <v>#VALUE!</v>
      </c>
      <c r="Y395" s="5" t="e">
        <f>Rebounds[[#This Row],[8+]]-Rebounds[[#This Row],[9+]]</f>
        <v>#VALUE!</v>
      </c>
      <c r="Z395" s="5" t="e">
        <f>Rebounds[[#This Row],[9+]]-Rebounds[[#This Row],[10+]]</f>
        <v>#VALUE!</v>
      </c>
      <c r="AA395" s="5" t="e">
        <f>Rebounds[[#This Row],[10+]]-Rebounds[[#This Row],[11+]]</f>
        <v>#VALUE!</v>
      </c>
      <c r="AB395" s="5" t="e">
        <f>Rebounds[[#This Row],[11+]]-Rebounds[[#This Row],[12+]]</f>
        <v>#VALUE!</v>
      </c>
      <c r="AC395" s="5" t="e">
        <f>Rebounds[[#This Row],[12+]]-Rebounds[[#This Row],[13+]]</f>
        <v>#VALUE!</v>
      </c>
      <c r="AD395" s="5" t="e">
        <f>Rebounds[[#This Row],[13+]]-Rebounds[[#This Row],[14+]]</f>
        <v>#VALUE!</v>
      </c>
    </row>
    <row r="396" spans="20:30" x14ac:dyDescent="0.25">
      <c r="T396" s="5" t="e">
        <f>Rebounds[[#This Row],[3+]]-Rebounds[[#This Row],[4+]]</f>
        <v>#VALUE!</v>
      </c>
      <c r="U396" s="5" t="e">
        <f>Rebounds[[#This Row],[4+]]-Rebounds[[#This Row],[5+]]</f>
        <v>#VALUE!</v>
      </c>
      <c r="V396" s="5" t="e">
        <f>Rebounds[[#This Row],[5+]]-Rebounds[[#This Row],[6+]]</f>
        <v>#VALUE!</v>
      </c>
      <c r="W396" s="5" t="e">
        <f>Rebounds[[#This Row],[6+]]-Rebounds[[#This Row],[7+]]</f>
        <v>#VALUE!</v>
      </c>
      <c r="X396" s="5" t="e">
        <f>Rebounds[[#This Row],[7+]]-Rebounds[[#This Row],[8+]]</f>
        <v>#VALUE!</v>
      </c>
      <c r="Y396" s="5" t="e">
        <f>Rebounds[[#This Row],[8+]]-Rebounds[[#This Row],[9+]]</f>
        <v>#VALUE!</v>
      </c>
      <c r="Z396" s="5" t="e">
        <f>Rebounds[[#This Row],[9+]]-Rebounds[[#This Row],[10+]]</f>
        <v>#VALUE!</v>
      </c>
      <c r="AA396" s="5" t="e">
        <f>Rebounds[[#This Row],[10+]]-Rebounds[[#This Row],[11+]]</f>
        <v>#VALUE!</v>
      </c>
      <c r="AB396" s="5" t="e">
        <f>Rebounds[[#This Row],[11+]]-Rebounds[[#This Row],[12+]]</f>
        <v>#VALUE!</v>
      </c>
      <c r="AC396" s="5" t="e">
        <f>Rebounds[[#This Row],[12+]]-Rebounds[[#This Row],[13+]]</f>
        <v>#VALUE!</v>
      </c>
      <c r="AD396" s="5" t="e">
        <f>Rebounds[[#This Row],[13+]]-Rebounds[[#This Row],[14+]]</f>
        <v>#VALUE!</v>
      </c>
    </row>
    <row r="397" spans="20:30" x14ac:dyDescent="0.25">
      <c r="T397" s="5" t="e">
        <f>Rebounds[[#This Row],[3+]]-Rebounds[[#This Row],[4+]]</f>
        <v>#VALUE!</v>
      </c>
      <c r="U397" s="5" t="e">
        <f>Rebounds[[#This Row],[4+]]-Rebounds[[#This Row],[5+]]</f>
        <v>#VALUE!</v>
      </c>
      <c r="V397" s="5" t="e">
        <f>Rebounds[[#This Row],[5+]]-Rebounds[[#This Row],[6+]]</f>
        <v>#VALUE!</v>
      </c>
      <c r="W397" s="5" t="e">
        <f>Rebounds[[#This Row],[6+]]-Rebounds[[#This Row],[7+]]</f>
        <v>#VALUE!</v>
      </c>
      <c r="X397" s="5" t="e">
        <f>Rebounds[[#This Row],[7+]]-Rebounds[[#This Row],[8+]]</f>
        <v>#VALUE!</v>
      </c>
      <c r="Y397" s="5" t="e">
        <f>Rebounds[[#This Row],[8+]]-Rebounds[[#This Row],[9+]]</f>
        <v>#VALUE!</v>
      </c>
      <c r="Z397" s="5" t="e">
        <f>Rebounds[[#This Row],[9+]]-Rebounds[[#This Row],[10+]]</f>
        <v>#VALUE!</v>
      </c>
      <c r="AA397" s="5" t="e">
        <f>Rebounds[[#This Row],[10+]]-Rebounds[[#This Row],[11+]]</f>
        <v>#VALUE!</v>
      </c>
      <c r="AB397" s="5" t="e">
        <f>Rebounds[[#This Row],[11+]]-Rebounds[[#This Row],[12+]]</f>
        <v>#VALUE!</v>
      </c>
      <c r="AC397" s="5" t="e">
        <f>Rebounds[[#This Row],[12+]]-Rebounds[[#This Row],[13+]]</f>
        <v>#VALUE!</v>
      </c>
      <c r="AD397" s="5" t="e">
        <f>Rebounds[[#This Row],[13+]]-Rebounds[[#This Row],[14+]]</f>
        <v>#VALUE!</v>
      </c>
    </row>
    <row r="398" spans="20:30" x14ac:dyDescent="0.25">
      <c r="T398" s="5" t="e">
        <f>Rebounds[[#This Row],[3+]]-Rebounds[[#This Row],[4+]]</f>
        <v>#VALUE!</v>
      </c>
      <c r="U398" s="5" t="e">
        <f>Rebounds[[#This Row],[4+]]-Rebounds[[#This Row],[5+]]</f>
        <v>#VALUE!</v>
      </c>
      <c r="V398" s="5" t="e">
        <f>Rebounds[[#This Row],[5+]]-Rebounds[[#This Row],[6+]]</f>
        <v>#VALUE!</v>
      </c>
      <c r="W398" s="5" t="e">
        <f>Rebounds[[#This Row],[6+]]-Rebounds[[#This Row],[7+]]</f>
        <v>#VALUE!</v>
      </c>
      <c r="X398" s="5" t="e">
        <f>Rebounds[[#This Row],[7+]]-Rebounds[[#This Row],[8+]]</f>
        <v>#VALUE!</v>
      </c>
      <c r="Y398" s="5" t="e">
        <f>Rebounds[[#This Row],[8+]]-Rebounds[[#This Row],[9+]]</f>
        <v>#VALUE!</v>
      </c>
      <c r="Z398" s="5" t="e">
        <f>Rebounds[[#This Row],[9+]]-Rebounds[[#This Row],[10+]]</f>
        <v>#VALUE!</v>
      </c>
      <c r="AA398" s="5" t="e">
        <f>Rebounds[[#This Row],[10+]]-Rebounds[[#This Row],[11+]]</f>
        <v>#VALUE!</v>
      </c>
      <c r="AB398" s="5" t="e">
        <f>Rebounds[[#This Row],[11+]]-Rebounds[[#This Row],[12+]]</f>
        <v>#VALUE!</v>
      </c>
      <c r="AC398" s="5" t="e">
        <f>Rebounds[[#This Row],[12+]]-Rebounds[[#This Row],[13+]]</f>
        <v>#VALUE!</v>
      </c>
      <c r="AD398" s="5" t="e">
        <f>Rebounds[[#This Row],[13+]]-Rebounds[[#This Row],[14+]]</f>
        <v>#VALUE!</v>
      </c>
    </row>
    <row r="399" spans="20:30" x14ac:dyDescent="0.25">
      <c r="T399" s="5" t="e">
        <f>Rebounds[[#This Row],[3+]]-Rebounds[[#This Row],[4+]]</f>
        <v>#VALUE!</v>
      </c>
      <c r="U399" s="5" t="e">
        <f>Rebounds[[#This Row],[4+]]-Rebounds[[#This Row],[5+]]</f>
        <v>#VALUE!</v>
      </c>
      <c r="V399" s="5" t="e">
        <f>Rebounds[[#This Row],[5+]]-Rebounds[[#This Row],[6+]]</f>
        <v>#VALUE!</v>
      </c>
      <c r="W399" s="5" t="e">
        <f>Rebounds[[#This Row],[6+]]-Rebounds[[#This Row],[7+]]</f>
        <v>#VALUE!</v>
      </c>
      <c r="X399" s="5" t="e">
        <f>Rebounds[[#This Row],[7+]]-Rebounds[[#This Row],[8+]]</f>
        <v>#VALUE!</v>
      </c>
      <c r="Y399" s="5" t="e">
        <f>Rebounds[[#This Row],[8+]]-Rebounds[[#This Row],[9+]]</f>
        <v>#VALUE!</v>
      </c>
      <c r="Z399" s="5" t="e">
        <f>Rebounds[[#This Row],[9+]]-Rebounds[[#This Row],[10+]]</f>
        <v>#VALUE!</v>
      </c>
      <c r="AA399" s="5" t="e">
        <f>Rebounds[[#This Row],[10+]]-Rebounds[[#This Row],[11+]]</f>
        <v>#VALUE!</v>
      </c>
      <c r="AB399" s="5" t="e">
        <f>Rebounds[[#This Row],[11+]]-Rebounds[[#This Row],[12+]]</f>
        <v>#VALUE!</v>
      </c>
      <c r="AC399" s="5" t="e">
        <f>Rebounds[[#This Row],[12+]]-Rebounds[[#This Row],[13+]]</f>
        <v>#VALUE!</v>
      </c>
      <c r="AD399" s="5" t="e">
        <f>Rebounds[[#This Row],[13+]]-Rebounds[[#This Row],[14+]]</f>
        <v>#VALUE!</v>
      </c>
    </row>
    <row r="400" spans="20:30" x14ac:dyDescent="0.25">
      <c r="T400" s="5" t="e">
        <f>Rebounds[[#This Row],[3+]]-Rebounds[[#This Row],[4+]]</f>
        <v>#VALUE!</v>
      </c>
      <c r="U400" s="5" t="e">
        <f>Rebounds[[#This Row],[4+]]-Rebounds[[#This Row],[5+]]</f>
        <v>#VALUE!</v>
      </c>
      <c r="V400" s="5" t="e">
        <f>Rebounds[[#This Row],[5+]]-Rebounds[[#This Row],[6+]]</f>
        <v>#VALUE!</v>
      </c>
      <c r="W400" s="5" t="e">
        <f>Rebounds[[#This Row],[6+]]-Rebounds[[#This Row],[7+]]</f>
        <v>#VALUE!</v>
      </c>
      <c r="X400" s="5" t="e">
        <f>Rebounds[[#This Row],[7+]]-Rebounds[[#This Row],[8+]]</f>
        <v>#VALUE!</v>
      </c>
      <c r="Y400" s="5" t="e">
        <f>Rebounds[[#This Row],[8+]]-Rebounds[[#This Row],[9+]]</f>
        <v>#VALUE!</v>
      </c>
      <c r="Z400" s="5" t="e">
        <f>Rebounds[[#This Row],[9+]]-Rebounds[[#This Row],[10+]]</f>
        <v>#VALUE!</v>
      </c>
      <c r="AA400" s="5" t="e">
        <f>Rebounds[[#This Row],[10+]]-Rebounds[[#This Row],[11+]]</f>
        <v>#VALUE!</v>
      </c>
      <c r="AB400" s="5" t="e">
        <f>Rebounds[[#This Row],[11+]]-Rebounds[[#This Row],[12+]]</f>
        <v>#VALUE!</v>
      </c>
      <c r="AC400" s="5" t="e">
        <f>Rebounds[[#This Row],[12+]]-Rebounds[[#This Row],[13+]]</f>
        <v>#VALUE!</v>
      </c>
      <c r="AD400" s="5" t="e">
        <f>Rebounds[[#This Row],[13+]]-Rebounds[[#This Row],[14+]]</f>
        <v>#VALUE!</v>
      </c>
    </row>
    <row r="401" spans="20:30" x14ac:dyDescent="0.25">
      <c r="T401" s="5" t="e">
        <f>Rebounds[[#This Row],[3+]]-Rebounds[[#This Row],[4+]]</f>
        <v>#VALUE!</v>
      </c>
      <c r="U401" s="5" t="e">
        <f>Rebounds[[#This Row],[4+]]-Rebounds[[#This Row],[5+]]</f>
        <v>#VALUE!</v>
      </c>
      <c r="V401" s="5" t="e">
        <f>Rebounds[[#This Row],[5+]]-Rebounds[[#This Row],[6+]]</f>
        <v>#VALUE!</v>
      </c>
      <c r="W401" s="5" t="e">
        <f>Rebounds[[#This Row],[6+]]-Rebounds[[#This Row],[7+]]</f>
        <v>#VALUE!</v>
      </c>
      <c r="X401" s="5" t="e">
        <f>Rebounds[[#This Row],[7+]]-Rebounds[[#This Row],[8+]]</f>
        <v>#VALUE!</v>
      </c>
      <c r="Y401" s="5" t="e">
        <f>Rebounds[[#This Row],[8+]]-Rebounds[[#This Row],[9+]]</f>
        <v>#VALUE!</v>
      </c>
      <c r="Z401" s="5" t="e">
        <f>Rebounds[[#This Row],[9+]]-Rebounds[[#This Row],[10+]]</f>
        <v>#VALUE!</v>
      </c>
      <c r="AA401" s="5" t="e">
        <f>Rebounds[[#This Row],[10+]]-Rebounds[[#This Row],[11+]]</f>
        <v>#VALUE!</v>
      </c>
      <c r="AB401" s="5" t="e">
        <f>Rebounds[[#This Row],[11+]]-Rebounds[[#This Row],[12+]]</f>
        <v>#VALUE!</v>
      </c>
      <c r="AC401" s="5" t="e">
        <f>Rebounds[[#This Row],[12+]]-Rebounds[[#This Row],[13+]]</f>
        <v>#VALUE!</v>
      </c>
      <c r="AD401" s="5" t="e">
        <f>Rebounds[[#This Row],[13+]]-Rebounds[[#This Row],[14+]]</f>
        <v>#VALUE!</v>
      </c>
    </row>
    <row r="402" spans="20:30" x14ac:dyDescent="0.25">
      <c r="T402" s="5" t="e">
        <f>Rebounds[[#This Row],[3+]]-Rebounds[[#This Row],[4+]]</f>
        <v>#VALUE!</v>
      </c>
      <c r="U402" s="5" t="e">
        <f>Rebounds[[#This Row],[4+]]-Rebounds[[#This Row],[5+]]</f>
        <v>#VALUE!</v>
      </c>
      <c r="V402" s="5" t="e">
        <f>Rebounds[[#This Row],[5+]]-Rebounds[[#This Row],[6+]]</f>
        <v>#VALUE!</v>
      </c>
      <c r="W402" s="5" t="e">
        <f>Rebounds[[#This Row],[6+]]-Rebounds[[#This Row],[7+]]</f>
        <v>#VALUE!</v>
      </c>
      <c r="X402" s="5" t="e">
        <f>Rebounds[[#This Row],[7+]]-Rebounds[[#This Row],[8+]]</f>
        <v>#VALUE!</v>
      </c>
      <c r="Y402" s="5" t="e">
        <f>Rebounds[[#This Row],[8+]]-Rebounds[[#This Row],[9+]]</f>
        <v>#VALUE!</v>
      </c>
      <c r="Z402" s="5" t="e">
        <f>Rebounds[[#This Row],[9+]]-Rebounds[[#This Row],[10+]]</f>
        <v>#VALUE!</v>
      </c>
      <c r="AA402" s="5" t="e">
        <f>Rebounds[[#This Row],[10+]]-Rebounds[[#This Row],[11+]]</f>
        <v>#VALUE!</v>
      </c>
      <c r="AB402" s="5" t="e">
        <f>Rebounds[[#This Row],[11+]]-Rebounds[[#This Row],[12+]]</f>
        <v>#VALUE!</v>
      </c>
      <c r="AC402" s="5" t="e">
        <f>Rebounds[[#This Row],[12+]]-Rebounds[[#This Row],[13+]]</f>
        <v>#VALUE!</v>
      </c>
      <c r="AD402" s="5" t="e">
        <f>Rebounds[[#This Row],[13+]]-Rebounds[[#This Row],[14+]]</f>
        <v>#VALUE!</v>
      </c>
    </row>
    <row r="403" spans="20:30" x14ac:dyDescent="0.25">
      <c r="T403" s="5" t="e">
        <f>Rebounds[[#This Row],[3+]]-Rebounds[[#This Row],[4+]]</f>
        <v>#VALUE!</v>
      </c>
      <c r="U403" s="5" t="e">
        <f>Rebounds[[#This Row],[4+]]-Rebounds[[#This Row],[5+]]</f>
        <v>#VALUE!</v>
      </c>
      <c r="V403" s="5" t="e">
        <f>Rebounds[[#This Row],[5+]]-Rebounds[[#This Row],[6+]]</f>
        <v>#VALUE!</v>
      </c>
      <c r="W403" s="5" t="e">
        <f>Rebounds[[#This Row],[6+]]-Rebounds[[#This Row],[7+]]</f>
        <v>#VALUE!</v>
      </c>
      <c r="X403" s="5" t="e">
        <f>Rebounds[[#This Row],[7+]]-Rebounds[[#This Row],[8+]]</f>
        <v>#VALUE!</v>
      </c>
      <c r="Y403" s="5" t="e">
        <f>Rebounds[[#This Row],[8+]]-Rebounds[[#This Row],[9+]]</f>
        <v>#VALUE!</v>
      </c>
      <c r="Z403" s="5" t="e">
        <f>Rebounds[[#This Row],[9+]]-Rebounds[[#This Row],[10+]]</f>
        <v>#VALUE!</v>
      </c>
      <c r="AA403" s="5" t="e">
        <f>Rebounds[[#This Row],[10+]]-Rebounds[[#This Row],[11+]]</f>
        <v>#VALUE!</v>
      </c>
      <c r="AB403" s="5" t="e">
        <f>Rebounds[[#This Row],[11+]]-Rebounds[[#This Row],[12+]]</f>
        <v>#VALUE!</v>
      </c>
      <c r="AC403" s="5" t="e">
        <f>Rebounds[[#This Row],[12+]]-Rebounds[[#This Row],[13+]]</f>
        <v>#VALUE!</v>
      </c>
      <c r="AD403" s="5" t="e">
        <f>Rebounds[[#This Row],[13+]]-Rebounds[[#This Row],[14+]]</f>
        <v>#VALUE!</v>
      </c>
    </row>
    <row r="404" spans="20:30" x14ac:dyDescent="0.25">
      <c r="T404" s="5" t="e">
        <f>Rebounds[[#This Row],[3+]]-Rebounds[[#This Row],[4+]]</f>
        <v>#VALUE!</v>
      </c>
      <c r="U404" s="5" t="e">
        <f>Rebounds[[#This Row],[4+]]-Rebounds[[#This Row],[5+]]</f>
        <v>#VALUE!</v>
      </c>
      <c r="V404" s="5" t="e">
        <f>Rebounds[[#This Row],[5+]]-Rebounds[[#This Row],[6+]]</f>
        <v>#VALUE!</v>
      </c>
      <c r="W404" s="5" t="e">
        <f>Rebounds[[#This Row],[6+]]-Rebounds[[#This Row],[7+]]</f>
        <v>#VALUE!</v>
      </c>
      <c r="X404" s="5" t="e">
        <f>Rebounds[[#This Row],[7+]]-Rebounds[[#This Row],[8+]]</f>
        <v>#VALUE!</v>
      </c>
      <c r="Y404" s="5" t="e">
        <f>Rebounds[[#This Row],[8+]]-Rebounds[[#This Row],[9+]]</f>
        <v>#VALUE!</v>
      </c>
      <c r="Z404" s="5" t="e">
        <f>Rebounds[[#This Row],[9+]]-Rebounds[[#This Row],[10+]]</f>
        <v>#VALUE!</v>
      </c>
      <c r="AA404" s="5" t="e">
        <f>Rebounds[[#This Row],[10+]]-Rebounds[[#This Row],[11+]]</f>
        <v>#VALUE!</v>
      </c>
      <c r="AB404" s="5" t="e">
        <f>Rebounds[[#This Row],[11+]]-Rebounds[[#This Row],[12+]]</f>
        <v>#VALUE!</v>
      </c>
      <c r="AC404" s="5" t="e">
        <f>Rebounds[[#This Row],[12+]]-Rebounds[[#This Row],[13+]]</f>
        <v>#VALUE!</v>
      </c>
      <c r="AD404" s="5" t="e">
        <f>Rebounds[[#This Row],[13+]]-Rebounds[[#This Row],[14+]]</f>
        <v>#VALUE!</v>
      </c>
    </row>
    <row r="405" spans="20:30" x14ac:dyDescent="0.25">
      <c r="T405" s="5" t="e">
        <f>Rebounds[[#This Row],[3+]]-Rebounds[[#This Row],[4+]]</f>
        <v>#VALUE!</v>
      </c>
      <c r="U405" s="5" t="e">
        <f>Rebounds[[#This Row],[4+]]-Rebounds[[#This Row],[5+]]</f>
        <v>#VALUE!</v>
      </c>
      <c r="V405" s="5" t="e">
        <f>Rebounds[[#This Row],[5+]]-Rebounds[[#This Row],[6+]]</f>
        <v>#VALUE!</v>
      </c>
      <c r="W405" s="5" t="e">
        <f>Rebounds[[#This Row],[6+]]-Rebounds[[#This Row],[7+]]</f>
        <v>#VALUE!</v>
      </c>
      <c r="X405" s="5" t="e">
        <f>Rebounds[[#This Row],[7+]]-Rebounds[[#This Row],[8+]]</f>
        <v>#VALUE!</v>
      </c>
      <c r="Y405" s="5" t="e">
        <f>Rebounds[[#This Row],[8+]]-Rebounds[[#This Row],[9+]]</f>
        <v>#VALUE!</v>
      </c>
      <c r="Z405" s="5" t="e">
        <f>Rebounds[[#This Row],[9+]]-Rebounds[[#This Row],[10+]]</f>
        <v>#VALUE!</v>
      </c>
      <c r="AA405" s="5" t="e">
        <f>Rebounds[[#This Row],[10+]]-Rebounds[[#This Row],[11+]]</f>
        <v>#VALUE!</v>
      </c>
      <c r="AB405" s="5" t="e">
        <f>Rebounds[[#This Row],[11+]]-Rebounds[[#This Row],[12+]]</f>
        <v>#VALUE!</v>
      </c>
      <c r="AC405" s="5" t="e">
        <f>Rebounds[[#This Row],[12+]]-Rebounds[[#This Row],[13+]]</f>
        <v>#VALUE!</v>
      </c>
      <c r="AD405" s="5" t="e">
        <f>Rebounds[[#This Row],[13+]]-Rebounds[[#This Row],[14+]]</f>
        <v>#VALUE!</v>
      </c>
    </row>
    <row r="406" spans="20:30" x14ac:dyDescent="0.25">
      <c r="T406" s="5" t="e">
        <f>Rebounds[[#This Row],[3+]]-Rebounds[[#This Row],[4+]]</f>
        <v>#VALUE!</v>
      </c>
      <c r="U406" s="5" t="e">
        <f>Rebounds[[#This Row],[4+]]-Rebounds[[#This Row],[5+]]</f>
        <v>#VALUE!</v>
      </c>
      <c r="V406" s="5" t="e">
        <f>Rebounds[[#This Row],[5+]]-Rebounds[[#This Row],[6+]]</f>
        <v>#VALUE!</v>
      </c>
      <c r="W406" s="5" t="e">
        <f>Rebounds[[#This Row],[6+]]-Rebounds[[#This Row],[7+]]</f>
        <v>#VALUE!</v>
      </c>
      <c r="X406" s="5" t="e">
        <f>Rebounds[[#This Row],[7+]]-Rebounds[[#This Row],[8+]]</f>
        <v>#VALUE!</v>
      </c>
      <c r="Y406" s="5" t="e">
        <f>Rebounds[[#This Row],[8+]]-Rebounds[[#This Row],[9+]]</f>
        <v>#VALUE!</v>
      </c>
      <c r="Z406" s="5" t="e">
        <f>Rebounds[[#This Row],[9+]]-Rebounds[[#This Row],[10+]]</f>
        <v>#VALUE!</v>
      </c>
      <c r="AA406" s="5" t="e">
        <f>Rebounds[[#This Row],[10+]]-Rebounds[[#This Row],[11+]]</f>
        <v>#VALUE!</v>
      </c>
      <c r="AB406" s="5" t="e">
        <f>Rebounds[[#This Row],[11+]]-Rebounds[[#This Row],[12+]]</f>
        <v>#VALUE!</v>
      </c>
      <c r="AC406" s="5" t="e">
        <f>Rebounds[[#This Row],[12+]]-Rebounds[[#This Row],[13+]]</f>
        <v>#VALUE!</v>
      </c>
      <c r="AD406" s="5" t="e">
        <f>Rebounds[[#This Row],[13+]]-Rebounds[[#This Row],[14+]]</f>
        <v>#VALUE!</v>
      </c>
    </row>
    <row r="407" spans="20:30" x14ac:dyDescent="0.25">
      <c r="T407" s="5" t="e">
        <f>Rebounds[[#This Row],[3+]]-Rebounds[[#This Row],[4+]]</f>
        <v>#VALUE!</v>
      </c>
      <c r="U407" s="5" t="e">
        <f>Rebounds[[#This Row],[4+]]-Rebounds[[#This Row],[5+]]</f>
        <v>#VALUE!</v>
      </c>
      <c r="V407" s="5" t="e">
        <f>Rebounds[[#This Row],[5+]]-Rebounds[[#This Row],[6+]]</f>
        <v>#VALUE!</v>
      </c>
      <c r="W407" s="5" t="e">
        <f>Rebounds[[#This Row],[6+]]-Rebounds[[#This Row],[7+]]</f>
        <v>#VALUE!</v>
      </c>
      <c r="X407" s="5" t="e">
        <f>Rebounds[[#This Row],[7+]]-Rebounds[[#This Row],[8+]]</f>
        <v>#VALUE!</v>
      </c>
      <c r="Y407" s="5" t="e">
        <f>Rebounds[[#This Row],[8+]]-Rebounds[[#This Row],[9+]]</f>
        <v>#VALUE!</v>
      </c>
      <c r="Z407" s="5" t="e">
        <f>Rebounds[[#This Row],[9+]]-Rebounds[[#This Row],[10+]]</f>
        <v>#VALUE!</v>
      </c>
      <c r="AA407" s="5" t="e">
        <f>Rebounds[[#This Row],[10+]]-Rebounds[[#This Row],[11+]]</f>
        <v>#VALUE!</v>
      </c>
      <c r="AB407" s="5" t="e">
        <f>Rebounds[[#This Row],[11+]]-Rebounds[[#This Row],[12+]]</f>
        <v>#VALUE!</v>
      </c>
      <c r="AC407" s="5" t="e">
        <f>Rebounds[[#This Row],[12+]]-Rebounds[[#This Row],[13+]]</f>
        <v>#VALUE!</v>
      </c>
      <c r="AD407" s="5" t="e">
        <f>Rebounds[[#This Row],[13+]]-Rebounds[[#This Row],[14+]]</f>
        <v>#VALUE!</v>
      </c>
    </row>
    <row r="408" spans="20:30" x14ac:dyDescent="0.25">
      <c r="T408" s="5" t="e">
        <f>Rebounds[[#This Row],[3+]]-Rebounds[[#This Row],[4+]]</f>
        <v>#VALUE!</v>
      </c>
      <c r="U408" s="5" t="e">
        <f>Rebounds[[#This Row],[4+]]-Rebounds[[#This Row],[5+]]</f>
        <v>#VALUE!</v>
      </c>
      <c r="V408" s="5" t="e">
        <f>Rebounds[[#This Row],[5+]]-Rebounds[[#This Row],[6+]]</f>
        <v>#VALUE!</v>
      </c>
      <c r="W408" s="5" t="e">
        <f>Rebounds[[#This Row],[6+]]-Rebounds[[#This Row],[7+]]</f>
        <v>#VALUE!</v>
      </c>
      <c r="X408" s="5" t="e">
        <f>Rebounds[[#This Row],[7+]]-Rebounds[[#This Row],[8+]]</f>
        <v>#VALUE!</v>
      </c>
      <c r="Y408" s="5" t="e">
        <f>Rebounds[[#This Row],[8+]]-Rebounds[[#This Row],[9+]]</f>
        <v>#VALUE!</v>
      </c>
      <c r="Z408" s="5" t="e">
        <f>Rebounds[[#This Row],[9+]]-Rebounds[[#This Row],[10+]]</f>
        <v>#VALUE!</v>
      </c>
      <c r="AA408" s="5" t="e">
        <f>Rebounds[[#This Row],[10+]]-Rebounds[[#This Row],[11+]]</f>
        <v>#VALUE!</v>
      </c>
      <c r="AB408" s="5" t="e">
        <f>Rebounds[[#This Row],[11+]]-Rebounds[[#This Row],[12+]]</f>
        <v>#VALUE!</v>
      </c>
      <c r="AC408" s="5" t="e">
        <f>Rebounds[[#This Row],[12+]]-Rebounds[[#This Row],[13+]]</f>
        <v>#VALUE!</v>
      </c>
      <c r="AD408" s="5" t="e">
        <f>Rebounds[[#This Row],[13+]]-Rebounds[[#This Row],[14+]]</f>
        <v>#VALUE!</v>
      </c>
    </row>
    <row r="409" spans="20:30" x14ac:dyDescent="0.25">
      <c r="T409" s="5" t="e">
        <f>Rebounds[[#This Row],[3+]]-Rebounds[[#This Row],[4+]]</f>
        <v>#VALUE!</v>
      </c>
      <c r="U409" s="5" t="e">
        <f>Rebounds[[#This Row],[4+]]-Rebounds[[#This Row],[5+]]</f>
        <v>#VALUE!</v>
      </c>
      <c r="V409" s="5" t="e">
        <f>Rebounds[[#This Row],[5+]]-Rebounds[[#This Row],[6+]]</f>
        <v>#VALUE!</v>
      </c>
      <c r="W409" s="5" t="e">
        <f>Rebounds[[#This Row],[6+]]-Rebounds[[#This Row],[7+]]</f>
        <v>#VALUE!</v>
      </c>
      <c r="X409" s="5" t="e">
        <f>Rebounds[[#This Row],[7+]]-Rebounds[[#This Row],[8+]]</f>
        <v>#VALUE!</v>
      </c>
      <c r="Y409" s="5" t="e">
        <f>Rebounds[[#This Row],[8+]]-Rebounds[[#This Row],[9+]]</f>
        <v>#VALUE!</v>
      </c>
      <c r="Z409" s="5" t="e">
        <f>Rebounds[[#This Row],[9+]]-Rebounds[[#This Row],[10+]]</f>
        <v>#VALUE!</v>
      </c>
      <c r="AA409" s="5" t="e">
        <f>Rebounds[[#This Row],[10+]]-Rebounds[[#This Row],[11+]]</f>
        <v>#VALUE!</v>
      </c>
      <c r="AB409" s="5" t="e">
        <f>Rebounds[[#This Row],[11+]]-Rebounds[[#This Row],[12+]]</f>
        <v>#VALUE!</v>
      </c>
      <c r="AC409" s="5" t="e">
        <f>Rebounds[[#This Row],[12+]]-Rebounds[[#This Row],[13+]]</f>
        <v>#VALUE!</v>
      </c>
      <c r="AD409" s="5" t="e">
        <f>Rebounds[[#This Row],[13+]]-Rebounds[[#This Row],[14+]]</f>
        <v>#VALUE!</v>
      </c>
    </row>
    <row r="410" spans="20:30" x14ac:dyDescent="0.25">
      <c r="T410" s="5" t="e">
        <f>Rebounds[[#This Row],[3+]]-Rebounds[[#This Row],[4+]]</f>
        <v>#VALUE!</v>
      </c>
      <c r="U410" s="5" t="e">
        <f>Rebounds[[#This Row],[4+]]-Rebounds[[#This Row],[5+]]</f>
        <v>#VALUE!</v>
      </c>
      <c r="V410" s="5" t="e">
        <f>Rebounds[[#This Row],[5+]]-Rebounds[[#This Row],[6+]]</f>
        <v>#VALUE!</v>
      </c>
      <c r="W410" s="5" t="e">
        <f>Rebounds[[#This Row],[6+]]-Rebounds[[#This Row],[7+]]</f>
        <v>#VALUE!</v>
      </c>
      <c r="X410" s="5" t="e">
        <f>Rebounds[[#This Row],[7+]]-Rebounds[[#This Row],[8+]]</f>
        <v>#VALUE!</v>
      </c>
      <c r="Y410" s="5" t="e">
        <f>Rebounds[[#This Row],[8+]]-Rebounds[[#This Row],[9+]]</f>
        <v>#VALUE!</v>
      </c>
      <c r="Z410" s="5" t="e">
        <f>Rebounds[[#This Row],[9+]]-Rebounds[[#This Row],[10+]]</f>
        <v>#VALUE!</v>
      </c>
      <c r="AA410" s="5" t="e">
        <f>Rebounds[[#This Row],[10+]]-Rebounds[[#This Row],[11+]]</f>
        <v>#VALUE!</v>
      </c>
      <c r="AB410" s="5" t="e">
        <f>Rebounds[[#This Row],[11+]]-Rebounds[[#This Row],[12+]]</f>
        <v>#VALUE!</v>
      </c>
      <c r="AC410" s="5" t="e">
        <f>Rebounds[[#This Row],[12+]]-Rebounds[[#This Row],[13+]]</f>
        <v>#VALUE!</v>
      </c>
      <c r="AD410" s="5" t="e">
        <f>Rebounds[[#This Row],[13+]]-Rebounds[[#This Row],[14+]]</f>
        <v>#VALUE!</v>
      </c>
    </row>
    <row r="411" spans="20:30" x14ac:dyDescent="0.25">
      <c r="T411" s="5" t="e">
        <f>Rebounds[[#This Row],[3+]]-Rebounds[[#This Row],[4+]]</f>
        <v>#VALUE!</v>
      </c>
      <c r="U411" s="5" t="e">
        <f>Rebounds[[#This Row],[4+]]-Rebounds[[#This Row],[5+]]</f>
        <v>#VALUE!</v>
      </c>
      <c r="V411" s="5" t="e">
        <f>Rebounds[[#This Row],[5+]]-Rebounds[[#This Row],[6+]]</f>
        <v>#VALUE!</v>
      </c>
      <c r="W411" s="5" t="e">
        <f>Rebounds[[#This Row],[6+]]-Rebounds[[#This Row],[7+]]</f>
        <v>#VALUE!</v>
      </c>
      <c r="X411" s="5" t="e">
        <f>Rebounds[[#This Row],[7+]]-Rebounds[[#This Row],[8+]]</f>
        <v>#VALUE!</v>
      </c>
      <c r="Y411" s="5" t="e">
        <f>Rebounds[[#This Row],[8+]]-Rebounds[[#This Row],[9+]]</f>
        <v>#VALUE!</v>
      </c>
      <c r="Z411" s="5" t="e">
        <f>Rebounds[[#This Row],[9+]]-Rebounds[[#This Row],[10+]]</f>
        <v>#VALUE!</v>
      </c>
      <c r="AA411" s="5" t="e">
        <f>Rebounds[[#This Row],[10+]]-Rebounds[[#This Row],[11+]]</f>
        <v>#VALUE!</v>
      </c>
      <c r="AB411" s="5" t="e">
        <f>Rebounds[[#This Row],[11+]]-Rebounds[[#This Row],[12+]]</f>
        <v>#VALUE!</v>
      </c>
      <c r="AC411" s="5" t="e">
        <f>Rebounds[[#This Row],[12+]]-Rebounds[[#This Row],[13+]]</f>
        <v>#VALUE!</v>
      </c>
      <c r="AD411" s="5" t="e">
        <f>Rebounds[[#This Row],[13+]]-Rebounds[[#This Row],[14+]]</f>
        <v>#VALUE!</v>
      </c>
    </row>
    <row r="412" spans="20:30" x14ac:dyDescent="0.25">
      <c r="T412" s="5" t="e">
        <f>Rebounds[[#This Row],[3+]]-Rebounds[[#This Row],[4+]]</f>
        <v>#VALUE!</v>
      </c>
      <c r="U412" s="5" t="e">
        <f>Rebounds[[#This Row],[4+]]-Rebounds[[#This Row],[5+]]</f>
        <v>#VALUE!</v>
      </c>
      <c r="V412" s="5" t="e">
        <f>Rebounds[[#This Row],[5+]]-Rebounds[[#This Row],[6+]]</f>
        <v>#VALUE!</v>
      </c>
      <c r="W412" s="5" t="e">
        <f>Rebounds[[#This Row],[6+]]-Rebounds[[#This Row],[7+]]</f>
        <v>#VALUE!</v>
      </c>
      <c r="X412" s="5" t="e">
        <f>Rebounds[[#This Row],[7+]]-Rebounds[[#This Row],[8+]]</f>
        <v>#VALUE!</v>
      </c>
      <c r="Y412" s="5" t="e">
        <f>Rebounds[[#This Row],[8+]]-Rebounds[[#This Row],[9+]]</f>
        <v>#VALUE!</v>
      </c>
      <c r="Z412" s="5" t="e">
        <f>Rebounds[[#This Row],[9+]]-Rebounds[[#This Row],[10+]]</f>
        <v>#VALUE!</v>
      </c>
      <c r="AA412" s="5" t="e">
        <f>Rebounds[[#This Row],[10+]]-Rebounds[[#This Row],[11+]]</f>
        <v>#VALUE!</v>
      </c>
      <c r="AB412" s="5" t="e">
        <f>Rebounds[[#This Row],[11+]]-Rebounds[[#This Row],[12+]]</f>
        <v>#VALUE!</v>
      </c>
      <c r="AC412" s="5" t="e">
        <f>Rebounds[[#This Row],[12+]]-Rebounds[[#This Row],[13+]]</f>
        <v>#VALUE!</v>
      </c>
      <c r="AD412" s="5" t="e">
        <f>Rebounds[[#This Row],[13+]]-Rebounds[[#This Row],[14+]]</f>
        <v>#VALUE!</v>
      </c>
    </row>
    <row r="413" spans="20:30" x14ac:dyDescent="0.25">
      <c r="T413" s="5" t="e">
        <f>Rebounds[[#This Row],[3+]]-Rebounds[[#This Row],[4+]]</f>
        <v>#VALUE!</v>
      </c>
      <c r="U413" s="5" t="e">
        <f>Rebounds[[#This Row],[4+]]-Rebounds[[#This Row],[5+]]</f>
        <v>#VALUE!</v>
      </c>
      <c r="V413" s="5" t="e">
        <f>Rebounds[[#This Row],[5+]]-Rebounds[[#This Row],[6+]]</f>
        <v>#VALUE!</v>
      </c>
      <c r="W413" s="5" t="e">
        <f>Rebounds[[#This Row],[6+]]-Rebounds[[#This Row],[7+]]</f>
        <v>#VALUE!</v>
      </c>
      <c r="X413" s="5" t="e">
        <f>Rebounds[[#This Row],[7+]]-Rebounds[[#This Row],[8+]]</f>
        <v>#VALUE!</v>
      </c>
      <c r="Y413" s="5" t="e">
        <f>Rebounds[[#This Row],[8+]]-Rebounds[[#This Row],[9+]]</f>
        <v>#VALUE!</v>
      </c>
      <c r="Z413" s="5" t="e">
        <f>Rebounds[[#This Row],[9+]]-Rebounds[[#This Row],[10+]]</f>
        <v>#VALUE!</v>
      </c>
      <c r="AA413" s="5" t="e">
        <f>Rebounds[[#This Row],[10+]]-Rebounds[[#This Row],[11+]]</f>
        <v>#VALUE!</v>
      </c>
      <c r="AB413" s="5" t="e">
        <f>Rebounds[[#This Row],[11+]]-Rebounds[[#This Row],[12+]]</f>
        <v>#VALUE!</v>
      </c>
      <c r="AC413" s="5" t="e">
        <f>Rebounds[[#This Row],[12+]]-Rebounds[[#This Row],[13+]]</f>
        <v>#VALUE!</v>
      </c>
      <c r="AD413" s="5" t="e">
        <f>Rebounds[[#This Row],[13+]]-Rebounds[[#This Row],[14+]]</f>
        <v>#VALUE!</v>
      </c>
    </row>
    <row r="414" spans="20:30" x14ac:dyDescent="0.25">
      <c r="T414" s="5" t="e">
        <f>Rebounds[[#This Row],[3+]]-Rebounds[[#This Row],[4+]]</f>
        <v>#VALUE!</v>
      </c>
      <c r="U414" s="5" t="e">
        <f>Rebounds[[#This Row],[4+]]-Rebounds[[#This Row],[5+]]</f>
        <v>#VALUE!</v>
      </c>
      <c r="V414" s="5" t="e">
        <f>Rebounds[[#This Row],[5+]]-Rebounds[[#This Row],[6+]]</f>
        <v>#VALUE!</v>
      </c>
      <c r="W414" s="5" t="e">
        <f>Rebounds[[#This Row],[6+]]-Rebounds[[#This Row],[7+]]</f>
        <v>#VALUE!</v>
      </c>
      <c r="X414" s="5" t="e">
        <f>Rebounds[[#This Row],[7+]]-Rebounds[[#This Row],[8+]]</f>
        <v>#VALUE!</v>
      </c>
      <c r="Y414" s="5" t="e">
        <f>Rebounds[[#This Row],[8+]]-Rebounds[[#This Row],[9+]]</f>
        <v>#VALUE!</v>
      </c>
      <c r="Z414" s="5" t="e">
        <f>Rebounds[[#This Row],[9+]]-Rebounds[[#This Row],[10+]]</f>
        <v>#VALUE!</v>
      </c>
      <c r="AA414" s="5" t="e">
        <f>Rebounds[[#This Row],[10+]]-Rebounds[[#This Row],[11+]]</f>
        <v>#VALUE!</v>
      </c>
      <c r="AB414" s="5" t="e">
        <f>Rebounds[[#This Row],[11+]]-Rebounds[[#This Row],[12+]]</f>
        <v>#VALUE!</v>
      </c>
      <c r="AC414" s="5" t="e">
        <f>Rebounds[[#This Row],[12+]]-Rebounds[[#This Row],[13+]]</f>
        <v>#VALUE!</v>
      </c>
      <c r="AD414" s="5" t="e">
        <f>Rebounds[[#This Row],[13+]]-Rebounds[[#This Row],[14+]]</f>
        <v>#VALUE!</v>
      </c>
    </row>
    <row r="415" spans="20:30" x14ac:dyDescent="0.25">
      <c r="T415" s="5" t="e">
        <f>Rebounds[[#This Row],[3+]]-Rebounds[[#This Row],[4+]]</f>
        <v>#VALUE!</v>
      </c>
      <c r="U415" s="5" t="e">
        <f>Rebounds[[#This Row],[4+]]-Rebounds[[#This Row],[5+]]</f>
        <v>#VALUE!</v>
      </c>
      <c r="V415" s="5" t="e">
        <f>Rebounds[[#This Row],[5+]]-Rebounds[[#This Row],[6+]]</f>
        <v>#VALUE!</v>
      </c>
      <c r="W415" s="5" t="e">
        <f>Rebounds[[#This Row],[6+]]-Rebounds[[#This Row],[7+]]</f>
        <v>#VALUE!</v>
      </c>
      <c r="X415" s="5" t="e">
        <f>Rebounds[[#This Row],[7+]]-Rebounds[[#This Row],[8+]]</f>
        <v>#VALUE!</v>
      </c>
      <c r="Y415" s="5" t="e">
        <f>Rebounds[[#This Row],[8+]]-Rebounds[[#This Row],[9+]]</f>
        <v>#VALUE!</v>
      </c>
      <c r="Z415" s="5" t="e">
        <f>Rebounds[[#This Row],[9+]]-Rebounds[[#This Row],[10+]]</f>
        <v>#VALUE!</v>
      </c>
      <c r="AA415" s="5" t="e">
        <f>Rebounds[[#This Row],[10+]]-Rebounds[[#This Row],[11+]]</f>
        <v>#VALUE!</v>
      </c>
      <c r="AB415" s="5" t="e">
        <f>Rebounds[[#This Row],[11+]]-Rebounds[[#This Row],[12+]]</f>
        <v>#VALUE!</v>
      </c>
      <c r="AC415" s="5" t="e">
        <f>Rebounds[[#This Row],[12+]]-Rebounds[[#This Row],[13+]]</f>
        <v>#VALUE!</v>
      </c>
      <c r="AD415" s="5" t="e">
        <f>Rebounds[[#This Row],[13+]]-Rebounds[[#This Row],[14+]]</f>
        <v>#VALUE!</v>
      </c>
    </row>
    <row r="416" spans="20:30" x14ac:dyDescent="0.25">
      <c r="T416" s="5" t="e">
        <f>Rebounds[[#This Row],[3+]]-Rebounds[[#This Row],[4+]]</f>
        <v>#VALUE!</v>
      </c>
      <c r="U416" s="5" t="e">
        <f>Rebounds[[#This Row],[4+]]-Rebounds[[#This Row],[5+]]</f>
        <v>#VALUE!</v>
      </c>
      <c r="V416" s="5" t="e">
        <f>Rebounds[[#This Row],[5+]]-Rebounds[[#This Row],[6+]]</f>
        <v>#VALUE!</v>
      </c>
      <c r="W416" s="5" t="e">
        <f>Rebounds[[#This Row],[6+]]-Rebounds[[#This Row],[7+]]</f>
        <v>#VALUE!</v>
      </c>
      <c r="X416" s="5" t="e">
        <f>Rebounds[[#This Row],[7+]]-Rebounds[[#This Row],[8+]]</f>
        <v>#VALUE!</v>
      </c>
      <c r="Y416" s="5" t="e">
        <f>Rebounds[[#This Row],[8+]]-Rebounds[[#This Row],[9+]]</f>
        <v>#VALUE!</v>
      </c>
      <c r="Z416" s="5" t="e">
        <f>Rebounds[[#This Row],[9+]]-Rebounds[[#This Row],[10+]]</f>
        <v>#VALUE!</v>
      </c>
      <c r="AA416" s="5" t="e">
        <f>Rebounds[[#This Row],[10+]]-Rebounds[[#This Row],[11+]]</f>
        <v>#VALUE!</v>
      </c>
      <c r="AB416" s="5" t="e">
        <f>Rebounds[[#This Row],[11+]]-Rebounds[[#This Row],[12+]]</f>
        <v>#VALUE!</v>
      </c>
      <c r="AC416" s="5" t="e">
        <f>Rebounds[[#This Row],[12+]]-Rebounds[[#This Row],[13+]]</f>
        <v>#VALUE!</v>
      </c>
      <c r="AD416" s="5" t="e">
        <f>Rebounds[[#This Row],[13+]]-Rebounds[[#This Row],[14+]]</f>
        <v>#VALUE!</v>
      </c>
    </row>
    <row r="417" spans="20:30" x14ac:dyDescent="0.25">
      <c r="T417" s="5" t="e">
        <f>Rebounds[[#This Row],[3+]]-Rebounds[[#This Row],[4+]]</f>
        <v>#VALUE!</v>
      </c>
      <c r="U417" s="5" t="e">
        <f>Rebounds[[#This Row],[4+]]-Rebounds[[#This Row],[5+]]</f>
        <v>#VALUE!</v>
      </c>
      <c r="V417" s="5" t="e">
        <f>Rebounds[[#This Row],[5+]]-Rebounds[[#This Row],[6+]]</f>
        <v>#VALUE!</v>
      </c>
      <c r="W417" s="5" t="e">
        <f>Rebounds[[#This Row],[6+]]-Rebounds[[#This Row],[7+]]</f>
        <v>#VALUE!</v>
      </c>
      <c r="X417" s="5" t="e">
        <f>Rebounds[[#This Row],[7+]]-Rebounds[[#This Row],[8+]]</f>
        <v>#VALUE!</v>
      </c>
      <c r="Y417" s="5" t="e">
        <f>Rebounds[[#This Row],[8+]]-Rebounds[[#This Row],[9+]]</f>
        <v>#VALUE!</v>
      </c>
      <c r="Z417" s="5" t="e">
        <f>Rebounds[[#This Row],[9+]]-Rebounds[[#This Row],[10+]]</f>
        <v>#VALUE!</v>
      </c>
      <c r="AA417" s="5" t="e">
        <f>Rebounds[[#This Row],[10+]]-Rebounds[[#This Row],[11+]]</f>
        <v>#VALUE!</v>
      </c>
      <c r="AB417" s="5" t="e">
        <f>Rebounds[[#This Row],[11+]]-Rebounds[[#This Row],[12+]]</f>
        <v>#VALUE!</v>
      </c>
      <c r="AC417" s="5" t="e">
        <f>Rebounds[[#This Row],[12+]]-Rebounds[[#This Row],[13+]]</f>
        <v>#VALUE!</v>
      </c>
      <c r="AD417" s="5" t="e">
        <f>Rebounds[[#This Row],[13+]]-Rebounds[[#This Row],[14+]]</f>
        <v>#VALUE!</v>
      </c>
    </row>
    <row r="418" spans="20:30" x14ac:dyDescent="0.25">
      <c r="T418" s="5" t="e">
        <f>Rebounds[[#This Row],[3+]]-Rebounds[[#This Row],[4+]]</f>
        <v>#VALUE!</v>
      </c>
      <c r="U418" s="5" t="e">
        <f>Rebounds[[#This Row],[4+]]-Rebounds[[#This Row],[5+]]</f>
        <v>#VALUE!</v>
      </c>
      <c r="V418" s="5" t="e">
        <f>Rebounds[[#This Row],[5+]]-Rebounds[[#This Row],[6+]]</f>
        <v>#VALUE!</v>
      </c>
      <c r="W418" s="5" t="e">
        <f>Rebounds[[#This Row],[6+]]-Rebounds[[#This Row],[7+]]</f>
        <v>#VALUE!</v>
      </c>
      <c r="X418" s="5" t="e">
        <f>Rebounds[[#This Row],[7+]]-Rebounds[[#This Row],[8+]]</f>
        <v>#VALUE!</v>
      </c>
      <c r="Y418" s="5" t="e">
        <f>Rebounds[[#This Row],[8+]]-Rebounds[[#This Row],[9+]]</f>
        <v>#VALUE!</v>
      </c>
      <c r="Z418" s="5" t="e">
        <f>Rebounds[[#This Row],[9+]]-Rebounds[[#This Row],[10+]]</f>
        <v>#VALUE!</v>
      </c>
      <c r="AA418" s="5" t="e">
        <f>Rebounds[[#This Row],[10+]]-Rebounds[[#This Row],[11+]]</f>
        <v>#VALUE!</v>
      </c>
      <c r="AB418" s="5" t="e">
        <f>Rebounds[[#This Row],[11+]]-Rebounds[[#This Row],[12+]]</f>
        <v>#VALUE!</v>
      </c>
      <c r="AC418" s="5" t="e">
        <f>Rebounds[[#This Row],[12+]]-Rebounds[[#This Row],[13+]]</f>
        <v>#VALUE!</v>
      </c>
      <c r="AD418" s="5" t="e">
        <f>Rebounds[[#This Row],[13+]]-Rebounds[[#This Row],[14+]]</f>
        <v>#VALUE!</v>
      </c>
    </row>
    <row r="419" spans="20:30" x14ac:dyDescent="0.25">
      <c r="T419" s="5" t="e">
        <f>Rebounds[[#This Row],[3+]]-Rebounds[[#This Row],[4+]]</f>
        <v>#VALUE!</v>
      </c>
      <c r="U419" s="5" t="e">
        <f>Rebounds[[#This Row],[4+]]-Rebounds[[#This Row],[5+]]</f>
        <v>#VALUE!</v>
      </c>
      <c r="V419" s="5" t="e">
        <f>Rebounds[[#This Row],[5+]]-Rebounds[[#This Row],[6+]]</f>
        <v>#VALUE!</v>
      </c>
      <c r="W419" s="5" t="e">
        <f>Rebounds[[#This Row],[6+]]-Rebounds[[#This Row],[7+]]</f>
        <v>#VALUE!</v>
      </c>
      <c r="X419" s="5" t="e">
        <f>Rebounds[[#This Row],[7+]]-Rebounds[[#This Row],[8+]]</f>
        <v>#VALUE!</v>
      </c>
      <c r="Y419" s="5" t="e">
        <f>Rebounds[[#This Row],[8+]]-Rebounds[[#This Row],[9+]]</f>
        <v>#VALUE!</v>
      </c>
      <c r="Z419" s="5" t="e">
        <f>Rebounds[[#This Row],[9+]]-Rebounds[[#This Row],[10+]]</f>
        <v>#VALUE!</v>
      </c>
      <c r="AA419" s="5" t="e">
        <f>Rebounds[[#This Row],[10+]]-Rebounds[[#This Row],[11+]]</f>
        <v>#VALUE!</v>
      </c>
      <c r="AB419" s="5" t="e">
        <f>Rebounds[[#This Row],[11+]]-Rebounds[[#This Row],[12+]]</f>
        <v>#VALUE!</v>
      </c>
      <c r="AC419" s="5" t="e">
        <f>Rebounds[[#This Row],[12+]]-Rebounds[[#This Row],[13+]]</f>
        <v>#VALUE!</v>
      </c>
      <c r="AD419" s="5" t="e">
        <f>Rebounds[[#This Row],[13+]]-Rebounds[[#This Row],[14+]]</f>
        <v>#VALUE!</v>
      </c>
    </row>
    <row r="420" spans="20:30" x14ac:dyDescent="0.25">
      <c r="T420" s="5" t="e">
        <f>Rebounds[[#This Row],[3+]]-Rebounds[[#This Row],[4+]]</f>
        <v>#VALUE!</v>
      </c>
      <c r="U420" s="5" t="e">
        <f>Rebounds[[#This Row],[4+]]-Rebounds[[#This Row],[5+]]</f>
        <v>#VALUE!</v>
      </c>
      <c r="V420" s="5" t="e">
        <f>Rebounds[[#This Row],[5+]]-Rebounds[[#This Row],[6+]]</f>
        <v>#VALUE!</v>
      </c>
      <c r="W420" s="5" t="e">
        <f>Rebounds[[#This Row],[6+]]-Rebounds[[#This Row],[7+]]</f>
        <v>#VALUE!</v>
      </c>
      <c r="X420" s="5" t="e">
        <f>Rebounds[[#This Row],[7+]]-Rebounds[[#This Row],[8+]]</f>
        <v>#VALUE!</v>
      </c>
      <c r="Y420" s="5" t="e">
        <f>Rebounds[[#This Row],[8+]]-Rebounds[[#This Row],[9+]]</f>
        <v>#VALUE!</v>
      </c>
      <c r="Z420" s="5" t="e">
        <f>Rebounds[[#This Row],[9+]]-Rebounds[[#This Row],[10+]]</f>
        <v>#VALUE!</v>
      </c>
      <c r="AA420" s="5" t="e">
        <f>Rebounds[[#This Row],[10+]]-Rebounds[[#This Row],[11+]]</f>
        <v>#VALUE!</v>
      </c>
      <c r="AB420" s="5" t="e">
        <f>Rebounds[[#This Row],[11+]]-Rebounds[[#This Row],[12+]]</f>
        <v>#VALUE!</v>
      </c>
      <c r="AC420" s="5" t="e">
        <f>Rebounds[[#This Row],[12+]]-Rebounds[[#This Row],[13+]]</f>
        <v>#VALUE!</v>
      </c>
      <c r="AD420" s="5" t="e">
        <f>Rebounds[[#This Row],[13+]]-Rebounds[[#This Row],[14+]]</f>
        <v>#VALUE!</v>
      </c>
    </row>
    <row r="421" spans="20:30" x14ac:dyDescent="0.25">
      <c r="T421" s="5" t="e">
        <f>Rebounds[[#This Row],[3+]]-Rebounds[[#This Row],[4+]]</f>
        <v>#VALUE!</v>
      </c>
      <c r="U421" s="5" t="e">
        <f>Rebounds[[#This Row],[4+]]-Rebounds[[#This Row],[5+]]</f>
        <v>#VALUE!</v>
      </c>
      <c r="V421" s="5" t="e">
        <f>Rebounds[[#This Row],[5+]]-Rebounds[[#This Row],[6+]]</f>
        <v>#VALUE!</v>
      </c>
      <c r="W421" s="5" t="e">
        <f>Rebounds[[#This Row],[6+]]-Rebounds[[#This Row],[7+]]</f>
        <v>#VALUE!</v>
      </c>
      <c r="X421" s="5" t="e">
        <f>Rebounds[[#This Row],[7+]]-Rebounds[[#This Row],[8+]]</f>
        <v>#VALUE!</v>
      </c>
      <c r="Y421" s="5" t="e">
        <f>Rebounds[[#This Row],[8+]]-Rebounds[[#This Row],[9+]]</f>
        <v>#VALUE!</v>
      </c>
      <c r="Z421" s="5" t="e">
        <f>Rebounds[[#This Row],[9+]]-Rebounds[[#This Row],[10+]]</f>
        <v>#VALUE!</v>
      </c>
      <c r="AA421" s="5" t="e">
        <f>Rebounds[[#This Row],[10+]]-Rebounds[[#This Row],[11+]]</f>
        <v>#VALUE!</v>
      </c>
      <c r="AB421" s="5" t="e">
        <f>Rebounds[[#This Row],[11+]]-Rebounds[[#This Row],[12+]]</f>
        <v>#VALUE!</v>
      </c>
      <c r="AC421" s="5" t="e">
        <f>Rebounds[[#This Row],[12+]]-Rebounds[[#This Row],[13+]]</f>
        <v>#VALUE!</v>
      </c>
      <c r="AD421" s="5" t="e">
        <f>Rebounds[[#This Row],[13+]]-Rebounds[[#This Row],[14+]]</f>
        <v>#VALUE!</v>
      </c>
    </row>
    <row r="422" spans="20:30" x14ac:dyDescent="0.25">
      <c r="T422" s="5" t="e">
        <f>Rebounds[[#This Row],[3+]]-Rebounds[[#This Row],[4+]]</f>
        <v>#VALUE!</v>
      </c>
      <c r="U422" s="5" t="e">
        <f>Rebounds[[#This Row],[4+]]-Rebounds[[#This Row],[5+]]</f>
        <v>#VALUE!</v>
      </c>
      <c r="V422" s="5" t="e">
        <f>Rebounds[[#This Row],[5+]]-Rebounds[[#This Row],[6+]]</f>
        <v>#VALUE!</v>
      </c>
      <c r="W422" s="5" t="e">
        <f>Rebounds[[#This Row],[6+]]-Rebounds[[#This Row],[7+]]</f>
        <v>#VALUE!</v>
      </c>
      <c r="X422" s="5" t="e">
        <f>Rebounds[[#This Row],[7+]]-Rebounds[[#This Row],[8+]]</f>
        <v>#VALUE!</v>
      </c>
      <c r="Y422" s="5" t="e">
        <f>Rebounds[[#This Row],[8+]]-Rebounds[[#This Row],[9+]]</f>
        <v>#VALUE!</v>
      </c>
      <c r="Z422" s="5" t="e">
        <f>Rebounds[[#This Row],[9+]]-Rebounds[[#This Row],[10+]]</f>
        <v>#VALUE!</v>
      </c>
      <c r="AA422" s="5" t="e">
        <f>Rebounds[[#This Row],[10+]]-Rebounds[[#This Row],[11+]]</f>
        <v>#VALUE!</v>
      </c>
      <c r="AB422" s="5" t="e">
        <f>Rebounds[[#This Row],[11+]]-Rebounds[[#This Row],[12+]]</f>
        <v>#VALUE!</v>
      </c>
      <c r="AC422" s="5" t="e">
        <f>Rebounds[[#This Row],[12+]]-Rebounds[[#This Row],[13+]]</f>
        <v>#VALUE!</v>
      </c>
      <c r="AD422" s="5" t="e">
        <f>Rebounds[[#This Row],[13+]]-Rebounds[[#This Row],[14+]]</f>
        <v>#VALUE!</v>
      </c>
    </row>
    <row r="423" spans="20:30" x14ac:dyDescent="0.25">
      <c r="T423" s="5" t="e">
        <f>Rebounds[[#This Row],[3+]]-Rebounds[[#This Row],[4+]]</f>
        <v>#VALUE!</v>
      </c>
      <c r="U423" s="5" t="e">
        <f>Rebounds[[#This Row],[4+]]-Rebounds[[#This Row],[5+]]</f>
        <v>#VALUE!</v>
      </c>
      <c r="V423" s="5" t="e">
        <f>Rebounds[[#This Row],[5+]]-Rebounds[[#This Row],[6+]]</f>
        <v>#VALUE!</v>
      </c>
      <c r="W423" s="5" t="e">
        <f>Rebounds[[#This Row],[6+]]-Rebounds[[#This Row],[7+]]</f>
        <v>#VALUE!</v>
      </c>
      <c r="X423" s="5" t="e">
        <f>Rebounds[[#This Row],[7+]]-Rebounds[[#This Row],[8+]]</f>
        <v>#VALUE!</v>
      </c>
      <c r="Y423" s="5" t="e">
        <f>Rebounds[[#This Row],[8+]]-Rebounds[[#This Row],[9+]]</f>
        <v>#VALUE!</v>
      </c>
      <c r="Z423" s="5" t="e">
        <f>Rebounds[[#This Row],[9+]]-Rebounds[[#This Row],[10+]]</f>
        <v>#VALUE!</v>
      </c>
      <c r="AA423" s="5" t="e">
        <f>Rebounds[[#This Row],[10+]]-Rebounds[[#This Row],[11+]]</f>
        <v>#VALUE!</v>
      </c>
      <c r="AB423" s="5" t="e">
        <f>Rebounds[[#This Row],[11+]]-Rebounds[[#This Row],[12+]]</f>
        <v>#VALUE!</v>
      </c>
      <c r="AC423" s="5" t="e">
        <f>Rebounds[[#This Row],[12+]]-Rebounds[[#This Row],[13+]]</f>
        <v>#VALUE!</v>
      </c>
      <c r="AD423" s="5" t="e">
        <f>Rebounds[[#This Row],[13+]]-Rebounds[[#This Row],[14+]]</f>
        <v>#VALUE!</v>
      </c>
    </row>
    <row r="424" spans="20:30" x14ac:dyDescent="0.25">
      <c r="T424" s="5" t="e">
        <f>Rebounds[[#This Row],[3+]]-Rebounds[[#This Row],[4+]]</f>
        <v>#VALUE!</v>
      </c>
      <c r="U424" s="5" t="e">
        <f>Rebounds[[#This Row],[4+]]-Rebounds[[#This Row],[5+]]</f>
        <v>#VALUE!</v>
      </c>
      <c r="V424" s="5" t="e">
        <f>Rebounds[[#This Row],[5+]]-Rebounds[[#This Row],[6+]]</f>
        <v>#VALUE!</v>
      </c>
      <c r="W424" s="5" t="e">
        <f>Rebounds[[#This Row],[6+]]-Rebounds[[#This Row],[7+]]</f>
        <v>#VALUE!</v>
      </c>
      <c r="X424" s="5" t="e">
        <f>Rebounds[[#This Row],[7+]]-Rebounds[[#This Row],[8+]]</f>
        <v>#VALUE!</v>
      </c>
      <c r="Y424" s="5" t="e">
        <f>Rebounds[[#This Row],[8+]]-Rebounds[[#This Row],[9+]]</f>
        <v>#VALUE!</v>
      </c>
      <c r="Z424" s="5" t="e">
        <f>Rebounds[[#This Row],[9+]]-Rebounds[[#This Row],[10+]]</f>
        <v>#VALUE!</v>
      </c>
      <c r="AA424" s="5" t="e">
        <f>Rebounds[[#This Row],[10+]]-Rebounds[[#This Row],[11+]]</f>
        <v>#VALUE!</v>
      </c>
      <c r="AB424" s="5" t="e">
        <f>Rebounds[[#This Row],[11+]]-Rebounds[[#This Row],[12+]]</f>
        <v>#VALUE!</v>
      </c>
      <c r="AC424" s="5" t="e">
        <f>Rebounds[[#This Row],[12+]]-Rebounds[[#This Row],[13+]]</f>
        <v>#VALUE!</v>
      </c>
      <c r="AD424" s="5" t="e">
        <f>Rebounds[[#This Row],[13+]]-Rebounds[[#This Row],[14+]]</f>
        <v>#VALUE!</v>
      </c>
    </row>
    <row r="425" spans="20:30" x14ac:dyDescent="0.25">
      <c r="T425" s="5" t="e">
        <f>Rebounds[[#This Row],[3+]]-Rebounds[[#This Row],[4+]]</f>
        <v>#VALUE!</v>
      </c>
      <c r="U425" s="5" t="e">
        <f>Rebounds[[#This Row],[4+]]-Rebounds[[#This Row],[5+]]</f>
        <v>#VALUE!</v>
      </c>
      <c r="V425" s="5" t="e">
        <f>Rebounds[[#This Row],[5+]]-Rebounds[[#This Row],[6+]]</f>
        <v>#VALUE!</v>
      </c>
      <c r="W425" s="5" t="e">
        <f>Rebounds[[#This Row],[6+]]-Rebounds[[#This Row],[7+]]</f>
        <v>#VALUE!</v>
      </c>
      <c r="X425" s="5" t="e">
        <f>Rebounds[[#This Row],[7+]]-Rebounds[[#This Row],[8+]]</f>
        <v>#VALUE!</v>
      </c>
      <c r="Y425" s="5" t="e">
        <f>Rebounds[[#This Row],[8+]]-Rebounds[[#This Row],[9+]]</f>
        <v>#VALUE!</v>
      </c>
      <c r="Z425" s="5" t="e">
        <f>Rebounds[[#This Row],[9+]]-Rebounds[[#This Row],[10+]]</f>
        <v>#VALUE!</v>
      </c>
      <c r="AA425" s="5" t="e">
        <f>Rebounds[[#This Row],[10+]]-Rebounds[[#This Row],[11+]]</f>
        <v>#VALUE!</v>
      </c>
      <c r="AB425" s="5" t="e">
        <f>Rebounds[[#This Row],[11+]]-Rebounds[[#This Row],[12+]]</f>
        <v>#VALUE!</v>
      </c>
      <c r="AC425" s="5" t="e">
        <f>Rebounds[[#This Row],[12+]]-Rebounds[[#This Row],[13+]]</f>
        <v>#VALUE!</v>
      </c>
      <c r="AD425" s="5" t="e">
        <f>Rebounds[[#This Row],[13+]]-Rebounds[[#This Row],[14+]]</f>
        <v>#VALUE!</v>
      </c>
    </row>
    <row r="426" spans="20:30" x14ac:dyDescent="0.25">
      <c r="T426" s="5" t="e">
        <f>Rebounds[[#This Row],[3+]]-Rebounds[[#This Row],[4+]]</f>
        <v>#VALUE!</v>
      </c>
      <c r="U426" s="5" t="e">
        <f>Rebounds[[#This Row],[4+]]-Rebounds[[#This Row],[5+]]</f>
        <v>#VALUE!</v>
      </c>
      <c r="V426" s="5" t="e">
        <f>Rebounds[[#This Row],[5+]]-Rebounds[[#This Row],[6+]]</f>
        <v>#VALUE!</v>
      </c>
      <c r="W426" s="5" t="e">
        <f>Rebounds[[#This Row],[6+]]-Rebounds[[#This Row],[7+]]</f>
        <v>#VALUE!</v>
      </c>
      <c r="X426" s="5" t="e">
        <f>Rebounds[[#This Row],[7+]]-Rebounds[[#This Row],[8+]]</f>
        <v>#VALUE!</v>
      </c>
      <c r="Y426" s="5" t="e">
        <f>Rebounds[[#This Row],[8+]]-Rebounds[[#This Row],[9+]]</f>
        <v>#VALUE!</v>
      </c>
      <c r="Z426" s="5" t="e">
        <f>Rebounds[[#This Row],[9+]]-Rebounds[[#This Row],[10+]]</f>
        <v>#VALUE!</v>
      </c>
      <c r="AA426" s="5" t="e">
        <f>Rebounds[[#This Row],[10+]]-Rebounds[[#This Row],[11+]]</f>
        <v>#VALUE!</v>
      </c>
      <c r="AB426" s="5" t="e">
        <f>Rebounds[[#This Row],[11+]]-Rebounds[[#This Row],[12+]]</f>
        <v>#VALUE!</v>
      </c>
      <c r="AC426" s="5" t="e">
        <f>Rebounds[[#This Row],[12+]]-Rebounds[[#This Row],[13+]]</f>
        <v>#VALUE!</v>
      </c>
      <c r="AD426" s="5" t="e">
        <f>Rebounds[[#This Row],[13+]]-Rebounds[[#This Row],[14+]]</f>
        <v>#VALUE!</v>
      </c>
    </row>
    <row r="427" spans="20:30" x14ac:dyDescent="0.25">
      <c r="T427" s="5" t="e">
        <f>Rebounds[[#This Row],[3+]]-Rebounds[[#This Row],[4+]]</f>
        <v>#VALUE!</v>
      </c>
      <c r="U427" s="5" t="e">
        <f>Rebounds[[#This Row],[4+]]-Rebounds[[#This Row],[5+]]</f>
        <v>#VALUE!</v>
      </c>
      <c r="V427" s="5" t="e">
        <f>Rebounds[[#This Row],[5+]]-Rebounds[[#This Row],[6+]]</f>
        <v>#VALUE!</v>
      </c>
      <c r="W427" s="5" t="e">
        <f>Rebounds[[#This Row],[6+]]-Rebounds[[#This Row],[7+]]</f>
        <v>#VALUE!</v>
      </c>
      <c r="X427" s="5" t="e">
        <f>Rebounds[[#This Row],[7+]]-Rebounds[[#This Row],[8+]]</f>
        <v>#VALUE!</v>
      </c>
      <c r="Y427" s="5" t="e">
        <f>Rebounds[[#This Row],[8+]]-Rebounds[[#This Row],[9+]]</f>
        <v>#VALUE!</v>
      </c>
      <c r="Z427" s="5" t="e">
        <f>Rebounds[[#This Row],[9+]]-Rebounds[[#This Row],[10+]]</f>
        <v>#VALUE!</v>
      </c>
      <c r="AA427" s="5" t="e">
        <f>Rebounds[[#This Row],[10+]]-Rebounds[[#This Row],[11+]]</f>
        <v>#VALUE!</v>
      </c>
      <c r="AB427" s="5" t="e">
        <f>Rebounds[[#This Row],[11+]]-Rebounds[[#This Row],[12+]]</f>
        <v>#VALUE!</v>
      </c>
      <c r="AC427" s="5" t="e">
        <f>Rebounds[[#This Row],[12+]]-Rebounds[[#This Row],[13+]]</f>
        <v>#VALUE!</v>
      </c>
      <c r="AD427" s="5" t="e">
        <f>Rebounds[[#This Row],[13+]]-Rebounds[[#This Row],[14+]]</f>
        <v>#VALUE!</v>
      </c>
    </row>
    <row r="428" spans="20:30" x14ac:dyDescent="0.25">
      <c r="T428" s="5" t="e">
        <f>Rebounds[[#This Row],[3+]]-Rebounds[[#This Row],[4+]]</f>
        <v>#VALUE!</v>
      </c>
      <c r="U428" s="5" t="e">
        <f>Rebounds[[#This Row],[4+]]-Rebounds[[#This Row],[5+]]</f>
        <v>#VALUE!</v>
      </c>
      <c r="V428" s="5" t="e">
        <f>Rebounds[[#This Row],[5+]]-Rebounds[[#This Row],[6+]]</f>
        <v>#VALUE!</v>
      </c>
      <c r="W428" s="5" t="e">
        <f>Rebounds[[#This Row],[6+]]-Rebounds[[#This Row],[7+]]</f>
        <v>#VALUE!</v>
      </c>
      <c r="X428" s="5" t="e">
        <f>Rebounds[[#This Row],[7+]]-Rebounds[[#This Row],[8+]]</f>
        <v>#VALUE!</v>
      </c>
      <c r="Y428" s="5" t="e">
        <f>Rebounds[[#This Row],[8+]]-Rebounds[[#This Row],[9+]]</f>
        <v>#VALUE!</v>
      </c>
      <c r="Z428" s="5" t="e">
        <f>Rebounds[[#This Row],[9+]]-Rebounds[[#This Row],[10+]]</f>
        <v>#VALUE!</v>
      </c>
      <c r="AA428" s="5" t="e">
        <f>Rebounds[[#This Row],[10+]]-Rebounds[[#This Row],[11+]]</f>
        <v>#VALUE!</v>
      </c>
      <c r="AB428" s="5" t="e">
        <f>Rebounds[[#This Row],[11+]]-Rebounds[[#This Row],[12+]]</f>
        <v>#VALUE!</v>
      </c>
      <c r="AC428" s="5" t="e">
        <f>Rebounds[[#This Row],[12+]]-Rebounds[[#This Row],[13+]]</f>
        <v>#VALUE!</v>
      </c>
      <c r="AD428" s="5" t="e">
        <f>Rebounds[[#This Row],[13+]]-Rebounds[[#This Row],[14+]]</f>
        <v>#VALUE!</v>
      </c>
    </row>
    <row r="429" spans="20:30" x14ac:dyDescent="0.25">
      <c r="T429" s="5" t="e">
        <f>Rebounds[[#This Row],[3+]]-Rebounds[[#This Row],[4+]]</f>
        <v>#VALUE!</v>
      </c>
      <c r="U429" s="5" t="e">
        <f>Rebounds[[#This Row],[4+]]-Rebounds[[#This Row],[5+]]</f>
        <v>#VALUE!</v>
      </c>
      <c r="V429" s="5" t="e">
        <f>Rebounds[[#This Row],[5+]]-Rebounds[[#This Row],[6+]]</f>
        <v>#VALUE!</v>
      </c>
      <c r="W429" s="5" t="e">
        <f>Rebounds[[#This Row],[6+]]-Rebounds[[#This Row],[7+]]</f>
        <v>#VALUE!</v>
      </c>
      <c r="X429" s="5" t="e">
        <f>Rebounds[[#This Row],[7+]]-Rebounds[[#This Row],[8+]]</f>
        <v>#VALUE!</v>
      </c>
      <c r="Y429" s="5" t="e">
        <f>Rebounds[[#This Row],[8+]]-Rebounds[[#This Row],[9+]]</f>
        <v>#VALUE!</v>
      </c>
      <c r="Z429" s="5" t="e">
        <f>Rebounds[[#This Row],[9+]]-Rebounds[[#This Row],[10+]]</f>
        <v>#VALUE!</v>
      </c>
      <c r="AA429" s="5" t="e">
        <f>Rebounds[[#This Row],[10+]]-Rebounds[[#This Row],[11+]]</f>
        <v>#VALUE!</v>
      </c>
      <c r="AB429" s="5" t="e">
        <f>Rebounds[[#This Row],[11+]]-Rebounds[[#This Row],[12+]]</f>
        <v>#VALUE!</v>
      </c>
      <c r="AC429" s="5" t="e">
        <f>Rebounds[[#This Row],[12+]]-Rebounds[[#This Row],[13+]]</f>
        <v>#VALUE!</v>
      </c>
      <c r="AD429" s="5" t="e">
        <f>Rebounds[[#This Row],[13+]]-Rebounds[[#This Row],[14+]]</f>
        <v>#VALUE!</v>
      </c>
    </row>
    <row r="430" spans="20:30" x14ac:dyDescent="0.25">
      <c r="T430" s="5" t="e">
        <f>Rebounds[[#This Row],[3+]]-Rebounds[[#This Row],[4+]]</f>
        <v>#VALUE!</v>
      </c>
      <c r="U430" s="5" t="e">
        <f>Rebounds[[#This Row],[4+]]-Rebounds[[#This Row],[5+]]</f>
        <v>#VALUE!</v>
      </c>
      <c r="V430" s="5" t="e">
        <f>Rebounds[[#This Row],[5+]]-Rebounds[[#This Row],[6+]]</f>
        <v>#VALUE!</v>
      </c>
      <c r="W430" s="5" t="e">
        <f>Rebounds[[#This Row],[6+]]-Rebounds[[#This Row],[7+]]</f>
        <v>#VALUE!</v>
      </c>
      <c r="X430" s="5" t="e">
        <f>Rebounds[[#This Row],[7+]]-Rebounds[[#This Row],[8+]]</f>
        <v>#VALUE!</v>
      </c>
      <c r="Y430" s="5" t="e">
        <f>Rebounds[[#This Row],[8+]]-Rebounds[[#This Row],[9+]]</f>
        <v>#VALUE!</v>
      </c>
      <c r="Z430" s="5" t="e">
        <f>Rebounds[[#This Row],[9+]]-Rebounds[[#This Row],[10+]]</f>
        <v>#VALUE!</v>
      </c>
      <c r="AA430" s="5" t="e">
        <f>Rebounds[[#This Row],[10+]]-Rebounds[[#This Row],[11+]]</f>
        <v>#VALUE!</v>
      </c>
      <c r="AB430" s="5" t="e">
        <f>Rebounds[[#This Row],[11+]]-Rebounds[[#This Row],[12+]]</f>
        <v>#VALUE!</v>
      </c>
      <c r="AC430" s="5" t="e">
        <f>Rebounds[[#This Row],[12+]]-Rebounds[[#This Row],[13+]]</f>
        <v>#VALUE!</v>
      </c>
      <c r="AD430" s="5" t="e">
        <f>Rebounds[[#This Row],[13+]]-Rebounds[[#This Row],[14+]]</f>
        <v>#VALUE!</v>
      </c>
    </row>
    <row r="431" spans="20:30" x14ac:dyDescent="0.25">
      <c r="T431" s="5" t="e">
        <f>Rebounds[[#This Row],[3+]]-Rebounds[[#This Row],[4+]]</f>
        <v>#VALUE!</v>
      </c>
      <c r="U431" s="5" t="e">
        <f>Rebounds[[#This Row],[4+]]-Rebounds[[#This Row],[5+]]</f>
        <v>#VALUE!</v>
      </c>
      <c r="V431" s="5" t="e">
        <f>Rebounds[[#This Row],[5+]]-Rebounds[[#This Row],[6+]]</f>
        <v>#VALUE!</v>
      </c>
      <c r="W431" s="5" t="e">
        <f>Rebounds[[#This Row],[6+]]-Rebounds[[#This Row],[7+]]</f>
        <v>#VALUE!</v>
      </c>
      <c r="X431" s="5" t="e">
        <f>Rebounds[[#This Row],[7+]]-Rebounds[[#This Row],[8+]]</f>
        <v>#VALUE!</v>
      </c>
      <c r="Y431" s="5" t="e">
        <f>Rebounds[[#This Row],[8+]]-Rebounds[[#This Row],[9+]]</f>
        <v>#VALUE!</v>
      </c>
      <c r="Z431" s="5" t="e">
        <f>Rebounds[[#This Row],[9+]]-Rebounds[[#This Row],[10+]]</f>
        <v>#VALUE!</v>
      </c>
      <c r="AA431" s="5" t="e">
        <f>Rebounds[[#This Row],[10+]]-Rebounds[[#This Row],[11+]]</f>
        <v>#VALUE!</v>
      </c>
      <c r="AB431" s="5" t="e">
        <f>Rebounds[[#This Row],[11+]]-Rebounds[[#This Row],[12+]]</f>
        <v>#VALUE!</v>
      </c>
      <c r="AC431" s="5" t="e">
        <f>Rebounds[[#This Row],[12+]]-Rebounds[[#This Row],[13+]]</f>
        <v>#VALUE!</v>
      </c>
      <c r="AD431" s="5" t="e">
        <f>Rebounds[[#This Row],[13+]]-Rebounds[[#This Row],[14+]]</f>
        <v>#VALUE!</v>
      </c>
    </row>
    <row r="432" spans="20:30" x14ac:dyDescent="0.25">
      <c r="T432" s="5" t="e">
        <f>Rebounds[[#This Row],[3+]]-Rebounds[[#This Row],[4+]]</f>
        <v>#VALUE!</v>
      </c>
      <c r="U432" s="5" t="e">
        <f>Rebounds[[#This Row],[4+]]-Rebounds[[#This Row],[5+]]</f>
        <v>#VALUE!</v>
      </c>
      <c r="V432" s="5" t="e">
        <f>Rebounds[[#This Row],[5+]]-Rebounds[[#This Row],[6+]]</f>
        <v>#VALUE!</v>
      </c>
      <c r="W432" s="5" t="e">
        <f>Rebounds[[#This Row],[6+]]-Rebounds[[#This Row],[7+]]</f>
        <v>#VALUE!</v>
      </c>
      <c r="X432" s="5" t="e">
        <f>Rebounds[[#This Row],[7+]]-Rebounds[[#This Row],[8+]]</f>
        <v>#VALUE!</v>
      </c>
      <c r="Y432" s="5" t="e">
        <f>Rebounds[[#This Row],[8+]]-Rebounds[[#This Row],[9+]]</f>
        <v>#VALUE!</v>
      </c>
      <c r="Z432" s="5" t="e">
        <f>Rebounds[[#This Row],[9+]]-Rebounds[[#This Row],[10+]]</f>
        <v>#VALUE!</v>
      </c>
      <c r="AA432" s="5" t="e">
        <f>Rebounds[[#This Row],[10+]]-Rebounds[[#This Row],[11+]]</f>
        <v>#VALUE!</v>
      </c>
      <c r="AB432" s="5" t="e">
        <f>Rebounds[[#This Row],[11+]]-Rebounds[[#This Row],[12+]]</f>
        <v>#VALUE!</v>
      </c>
      <c r="AC432" s="5" t="e">
        <f>Rebounds[[#This Row],[12+]]-Rebounds[[#This Row],[13+]]</f>
        <v>#VALUE!</v>
      </c>
      <c r="AD432" s="5" t="e">
        <f>Rebounds[[#This Row],[13+]]-Rebounds[[#This Row],[14+]]</f>
        <v>#VALUE!</v>
      </c>
    </row>
    <row r="433" spans="20:30" x14ac:dyDescent="0.25">
      <c r="T433" s="5" t="e">
        <f>Rebounds[[#This Row],[3+]]-Rebounds[[#This Row],[4+]]</f>
        <v>#VALUE!</v>
      </c>
      <c r="U433" s="5" t="e">
        <f>Rebounds[[#This Row],[4+]]-Rebounds[[#This Row],[5+]]</f>
        <v>#VALUE!</v>
      </c>
      <c r="V433" s="5" t="e">
        <f>Rebounds[[#This Row],[5+]]-Rebounds[[#This Row],[6+]]</f>
        <v>#VALUE!</v>
      </c>
      <c r="W433" s="5" t="e">
        <f>Rebounds[[#This Row],[6+]]-Rebounds[[#This Row],[7+]]</f>
        <v>#VALUE!</v>
      </c>
      <c r="X433" s="5" t="e">
        <f>Rebounds[[#This Row],[7+]]-Rebounds[[#This Row],[8+]]</f>
        <v>#VALUE!</v>
      </c>
      <c r="Y433" s="5" t="e">
        <f>Rebounds[[#This Row],[8+]]-Rebounds[[#This Row],[9+]]</f>
        <v>#VALUE!</v>
      </c>
      <c r="Z433" s="5" t="e">
        <f>Rebounds[[#This Row],[9+]]-Rebounds[[#This Row],[10+]]</f>
        <v>#VALUE!</v>
      </c>
      <c r="AA433" s="5" t="e">
        <f>Rebounds[[#This Row],[10+]]-Rebounds[[#This Row],[11+]]</f>
        <v>#VALUE!</v>
      </c>
      <c r="AB433" s="5" t="e">
        <f>Rebounds[[#This Row],[11+]]-Rebounds[[#This Row],[12+]]</f>
        <v>#VALUE!</v>
      </c>
      <c r="AC433" s="5" t="e">
        <f>Rebounds[[#This Row],[12+]]-Rebounds[[#This Row],[13+]]</f>
        <v>#VALUE!</v>
      </c>
      <c r="AD433" s="5" t="e">
        <f>Rebounds[[#This Row],[13+]]-Rebounds[[#This Row],[14+]]</f>
        <v>#VALUE!</v>
      </c>
    </row>
    <row r="434" spans="20:30" x14ac:dyDescent="0.25">
      <c r="T434" s="5" t="e">
        <f>Rebounds[[#This Row],[3+]]-Rebounds[[#This Row],[4+]]</f>
        <v>#VALUE!</v>
      </c>
      <c r="U434" s="5" t="e">
        <f>Rebounds[[#This Row],[4+]]-Rebounds[[#This Row],[5+]]</f>
        <v>#VALUE!</v>
      </c>
      <c r="V434" s="5" t="e">
        <f>Rebounds[[#This Row],[5+]]-Rebounds[[#This Row],[6+]]</f>
        <v>#VALUE!</v>
      </c>
      <c r="W434" s="5" t="e">
        <f>Rebounds[[#This Row],[6+]]-Rebounds[[#This Row],[7+]]</f>
        <v>#VALUE!</v>
      </c>
      <c r="X434" s="5" t="e">
        <f>Rebounds[[#This Row],[7+]]-Rebounds[[#This Row],[8+]]</f>
        <v>#VALUE!</v>
      </c>
      <c r="Y434" s="5" t="e">
        <f>Rebounds[[#This Row],[8+]]-Rebounds[[#This Row],[9+]]</f>
        <v>#VALUE!</v>
      </c>
      <c r="Z434" s="5" t="e">
        <f>Rebounds[[#This Row],[9+]]-Rebounds[[#This Row],[10+]]</f>
        <v>#VALUE!</v>
      </c>
      <c r="AA434" s="5" t="e">
        <f>Rebounds[[#This Row],[10+]]-Rebounds[[#This Row],[11+]]</f>
        <v>#VALUE!</v>
      </c>
      <c r="AB434" s="5" t="e">
        <f>Rebounds[[#This Row],[11+]]-Rebounds[[#This Row],[12+]]</f>
        <v>#VALUE!</v>
      </c>
      <c r="AC434" s="5" t="e">
        <f>Rebounds[[#This Row],[12+]]-Rebounds[[#This Row],[13+]]</f>
        <v>#VALUE!</v>
      </c>
      <c r="AD434" s="5" t="e">
        <f>Rebounds[[#This Row],[13+]]-Rebounds[[#This Row],[14+]]</f>
        <v>#VALUE!</v>
      </c>
    </row>
    <row r="435" spans="20:30" x14ac:dyDescent="0.25">
      <c r="T435" s="5" t="e">
        <f>Rebounds[[#This Row],[3+]]-Rebounds[[#This Row],[4+]]</f>
        <v>#VALUE!</v>
      </c>
      <c r="U435" s="5" t="e">
        <f>Rebounds[[#This Row],[4+]]-Rebounds[[#This Row],[5+]]</f>
        <v>#VALUE!</v>
      </c>
      <c r="V435" s="5" t="e">
        <f>Rebounds[[#This Row],[5+]]-Rebounds[[#This Row],[6+]]</f>
        <v>#VALUE!</v>
      </c>
      <c r="W435" s="5" t="e">
        <f>Rebounds[[#This Row],[6+]]-Rebounds[[#This Row],[7+]]</f>
        <v>#VALUE!</v>
      </c>
      <c r="X435" s="5" t="e">
        <f>Rebounds[[#This Row],[7+]]-Rebounds[[#This Row],[8+]]</f>
        <v>#VALUE!</v>
      </c>
      <c r="Y435" s="5" t="e">
        <f>Rebounds[[#This Row],[8+]]-Rebounds[[#This Row],[9+]]</f>
        <v>#VALUE!</v>
      </c>
      <c r="Z435" s="5" t="e">
        <f>Rebounds[[#This Row],[9+]]-Rebounds[[#This Row],[10+]]</f>
        <v>#VALUE!</v>
      </c>
      <c r="AA435" s="5" t="e">
        <f>Rebounds[[#This Row],[10+]]-Rebounds[[#This Row],[11+]]</f>
        <v>#VALUE!</v>
      </c>
      <c r="AB435" s="5" t="e">
        <f>Rebounds[[#This Row],[11+]]-Rebounds[[#This Row],[12+]]</f>
        <v>#VALUE!</v>
      </c>
      <c r="AC435" s="5" t="e">
        <f>Rebounds[[#This Row],[12+]]-Rebounds[[#This Row],[13+]]</f>
        <v>#VALUE!</v>
      </c>
      <c r="AD435" s="5" t="e">
        <f>Rebounds[[#This Row],[13+]]-Rebounds[[#This Row],[14+]]</f>
        <v>#VALUE!</v>
      </c>
    </row>
    <row r="436" spans="20:30" x14ac:dyDescent="0.25">
      <c r="T436" s="5" t="e">
        <f>Rebounds[[#This Row],[3+]]-Rebounds[[#This Row],[4+]]</f>
        <v>#VALUE!</v>
      </c>
      <c r="U436" s="5" t="e">
        <f>Rebounds[[#This Row],[4+]]-Rebounds[[#This Row],[5+]]</f>
        <v>#VALUE!</v>
      </c>
      <c r="V436" s="5" t="e">
        <f>Rebounds[[#This Row],[5+]]-Rebounds[[#This Row],[6+]]</f>
        <v>#VALUE!</v>
      </c>
      <c r="W436" s="5" t="e">
        <f>Rebounds[[#This Row],[6+]]-Rebounds[[#This Row],[7+]]</f>
        <v>#VALUE!</v>
      </c>
      <c r="X436" s="5" t="e">
        <f>Rebounds[[#This Row],[7+]]-Rebounds[[#This Row],[8+]]</f>
        <v>#VALUE!</v>
      </c>
      <c r="Y436" s="5" t="e">
        <f>Rebounds[[#This Row],[8+]]-Rebounds[[#This Row],[9+]]</f>
        <v>#VALUE!</v>
      </c>
      <c r="Z436" s="5" t="e">
        <f>Rebounds[[#This Row],[9+]]-Rebounds[[#This Row],[10+]]</f>
        <v>#VALUE!</v>
      </c>
      <c r="AA436" s="5" t="e">
        <f>Rebounds[[#This Row],[10+]]-Rebounds[[#This Row],[11+]]</f>
        <v>#VALUE!</v>
      </c>
      <c r="AB436" s="5" t="e">
        <f>Rebounds[[#This Row],[11+]]-Rebounds[[#This Row],[12+]]</f>
        <v>#VALUE!</v>
      </c>
      <c r="AC436" s="5" t="e">
        <f>Rebounds[[#This Row],[12+]]-Rebounds[[#This Row],[13+]]</f>
        <v>#VALUE!</v>
      </c>
      <c r="AD436" s="5" t="e">
        <f>Rebounds[[#This Row],[13+]]-Rebounds[[#This Row],[14+]]</f>
        <v>#VALUE!</v>
      </c>
    </row>
    <row r="437" spans="20:30" x14ac:dyDescent="0.25">
      <c r="T437" s="5" t="e">
        <f>Rebounds[[#This Row],[3+]]-Rebounds[[#This Row],[4+]]</f>
        <v>#VALUE!</v>
      </c>
      <c r="U437" s="5" t="e">
        <f>Rebounds[[#This Row],[4+]]-Rebounds[[#This Row],[5+]]</f>
        <v>#VALUE!</v>
      </c>
      <c r="V437" s="5" t="e">
        <f>Rebounds[[#This Row],[5+]]-Rebounds[[#This Row],[6+]]</f>
        <v>#VALUE!</v>
      </c>
      <c r="W437" s="5" t="e">
        <f>Rebounds[[#This Row],[6+]]-Rebounds[[#This Row],[7+]]</f>
        <v>#VALUE!</v>
      </c>
      <c r="X437" s="5" t="e">
        <f>Rebounds[[#This Row],[7+]]-Rebounds[[#This Row],[8+]]</f>
        <v>#VALUE!</v>
      </c>
      <c r="Y437" s="5" t="e">
        <f>Rebounds[[#This Row],[8+]]-Rebounds[[#This Row],[9+]]</f>
        <v>#VALUE!</v>
      </c>
      <c r="Z437" s="5" t="e">
        <f>Rebounds[[#This Row],[9+]]-Rebounds[[#This Row],[10+]]</f>
        <v>#VALUE!</v>
      </c>
      <c r="AA437" s="5" t="e">
        <f>Rebounds[[#This Row],[10+]]-Rebounds[[#This Row],[11+]]</f>
        <v>#VALUE!</v>
      </c>
      <c r="AB437" s="5" t="e">
        <f>Rebounds[[#This Row],[11+]]-Rebounds[[#This Row],[12+]]</f>
        <v>#VALUE!</v>
      </c>
      <c r="AC437" s="5" t="e">
        <f>Rebounds[[#This Row],[12+]]-Rebounds[[#This Row],[13+]]</f>
        <v>#VALUE!</v>
      </c>
      <c r="AD437" s="5" t="e">
        <f>Rebounds[[#This Row],[13+]]-Rebounds[[#This Row],[14+]]</f>
        <v>#VALUE!</v>
      </c>
    </row>
    <row r="438" spans="20:30" x14ac:dyDescent="0.25">
      <c r="T438" s="5" t="e">
        <f>Rebounds[[#This Row],[3+]]-Rebounds[[#This Row],[4+]]</f>
        <v>#VALUE!</v>
      </c>
      <c r="U438" s="5" t="e">
        <f>Rebounds[[#This Row],[4+]]-Rebounds[[#This Row],[5+]]</f>
        <v>#VALUE!</v>
      </c>
      <c r="V438" s="5" t="e">
        <f>Rebounds[[#This Row],[5+]]-Rebounds[[#This Row],[6+]]</f>
        <v>#VALUE!</v>
      </c>
      <c r="W438" s="5" t="e">
        <f>Rebounds[[#This Row],[6+]]-Rebounds[[#This Row],[7+]]</f>
        <v>#VALUE!</v>
      </c>
      <c r="X438" s="5" t="e">
        <f>Rebounds[[#This Row],[7+]]-Rebounds[[#This Row],[8+]]</f>
        <v>#VALUE!</v>
      </c>
      <c r="Y438" s="5" t="e">
        <f>Rebounds[[#This Row],[8+]]-Rebounds[[#This Row],[9+]]</f>
        <v>#VALUE!</v>
      </c>
      <c r="Z438" s="5" t="e">
        <f>Rebounds[[#This Row],[9+]]-Rebounds[[#This Row],[10+]]</f>
        <v>#VALUE!</v>
      </c>
      <c r="AA438" s="5" t="e">
        <f>Rebounds[[#This Row],[10+]]-Rebounds[[#This Row],[11+]]</f>
        <v>#VALUE!</v>
      </c>
      <c r="AB438" s="5" t="e">
        <f>Rebounds[[#This Row],[11+]]-Rebounds[[#This Row],[12+]]</f>
        <v>#VALUE!</v>
      </c>
      <c r="AC438" s="5" t="e">
        <f>Rebounds[[#This Row],[12+]]-Rebounds[[#This Row],[13+]]</f>
        <v>#VALUE!</v>
      </c>
      <c r="AD438" s="5" t="e">
        <f>Rebounds[[#This Row],[13+]]-Rebounds[[#This Row],[14+]]</f>
        <v>#VALUE!</v>
      </c>
    </row>
    <row r="439" spans="20:30" x14ac:dyDescent="0.25">
      <c r="T439" s="5" t="e">
        <f>Rebounds[[#This Row],[3+]]-Rebounds[[#This Row],[4+]]</f>
        <v>#VALUE!</v>
      </c>
      <c r="U439" s="5" t="e">
        <f>Rebounds[[#This Row],[4+]]-Rebounds[[#This Row],[5+]]</f>
        <v>#VALUE!</v>
      </c>
      <c r="V439" s="5" t="e">
        <f>Rebounds[[#This Row],[5+]]-Rebounds[[#This Row],[6+]]</f>
        <v>#VALUE!</v>
      </c>
      <c r="W439" s="5" t="e">
        <f>Rebounds[[#This Row],[6+]]-Rebounds[[#This Row],[7+]]</f>
        <v>#VALUE!</v>
      </c>
      <c r="X439" s="5" t="e">
        <f>Rebounds[[#This Row],[7+]]-Rebounds[[#This Row],[8+]]</f>
        <v>#VALUE!</v>
      </c>
      <c r="Y439" s="5" t="e">
        <f>Rebounds[[#This Row],[8+]]-Rebounds[[#This Row],[9+]]</f>
        <v>#VALUE!</v>
      </c>
      <c r="Z439" s="5" t="e">
        <f>Rebounds[[#This Row],[9+]]-Rebounds[[#This Row],[10+]]</f>
        <v>#VALUE!</v>
      </c>
      <c r="AA439" s="5" t="e">
        <f>Rebounds[[#This Row],[10+]]-Rebounds[[#This Row],[11+]]</f>
        <v>#VALUE!</v>
      </c>
      <c r="AB439" s="5" t="e">
        <f>Rebounds[[#This Row],[11+]]-Rebounds[[#This Row],[12+]]</f>
        <v>#VALUE!</v>
      </c>
      <c r="AC439" s="5" t="e">
        <f>Rebounds[[#This Row],[12+]]-Rebounds[[#This Row],[13+]]</f>
        <v>#VALUE!</v>
      </c>
      <c r="AD439" s="5" t="e">
        <f>Rebounds[[#This Row],[13+]]-Rebounds[[#This Row],[14+]]</f>
        <v>#VALUE!</v>
      </c>
    </row>
    <row r="440" spans="20:30" x14ac:dyDescent="0.25">
      <c r="T440" s="5" t="e">
        <f>Rebounds[[#This Row],[3+]]-Rebounds[[#This Row],[4+]]</f>
        <v>#VALUE!</v>
      </c>
      <c r="U440" s="5" t="e">
        <f>Rebounds[[#This Row],[4+]]-Rebounds[[#This Row],[5+]]</f>
        <v>#VALUE!</v>
      </c>
      <c r="V440" s="5" t="e">
        <f>Rebounds[[#This Row],[5+]]-Rebounds[[#This Row],[6+]]</f>
        <v>#VALUE!</v>
      </c>
      <c r="W440" s="5" t="e">
        <f>Rebounds[[#This Row],[6+]]-Rebounds[[#This Row],[7+]]</f>
        <v>#VALUE!</v>
      </c>
      <c r="X440" s="5" t="e">
        <f>Rebounds[[#This Row],[7+]]-Rebounds[[#This Row],[8+]]</f>
        <v>#VALUE!</v>
      </c>
      <c r="Y440" s="5" t="e">
        <f>Rebounds[[#This Row],[8+]]-Rebounds[[#This Row],[9+]]</f>
        <v>#VALUE!</v>
      </c>
      <c r="Z440" s="5" t="e">
        <f>Rebounds[[#This Row],[9+]]-Rebounds[[#This Row],[10+]]</f>
        <v>#VALUE!</v>
      </c>
      <c r="AA440" s="5" t="e">
        <f>Rebounds[[#This Row],[10+]]-Rebounds[[#This Row],[11+]]</f>
        <v>#VALUE!</v>
      </c>
      <c r="AB440" s="5" t="e">
        <f>Rebounds[[#This Row],[11+]]-Rebounds[[#This Row],[12+]]</f>
        <v>#VALUE!</v>
      </c>
      <c r="AC440" s="5" t="e">
        <f>Rebounds[[#This Row],[12+]]-Rebounds[[#This Row],[13+]]</f>
        <v>#VALUE!</v>
      </c>
      <c r="AD440" s="5" t="e">
        <f>Rebounds[[#This Row],[13+]]-Rebounds[[#This Row],[14+]]</f>
        <v>#VALUE!</v>
      </c>
    </row>
    <row r="441" spans="20:30" x14ac:dyDescent="0.25">
      <c r="T441" s="5" t="e">
        <f>Rebounds[[#This Row],[3+]]-Rebounds[[#This Row],[4+]]</f>
        <v>#VALUE!</v>
      </c>
      <c r="U441" s="5" t="e">
        <f>Rebounds[[#This Row],[4+]]-Rebounds[[#This Row],[5+]]</f>
        <v>#VALUE!</v>
      </c>
      <c r="V441" s="5" t="e">
        <f>Rebounds[[#This Row],[5+]]-Rebounds[[#This Row],[6+]]</f>
        <v>#VALUE!</v>
      </c>
      <c r="W441" s="5" t="e">
        <f>Rebounds[[#This Row],[6+]]-Rebounds[[#This Row],[7+]]</f>
        <v>#VALUE!</v>
      </c>
      <c r="X441" s="5" t="e">
        <f>Rebounds[[#This Row],[7+]]-Rebounds[[#This Row],[8+]]</f>
        <v>#VALUE!</v>
      </c>
      <c r="Y441" s="5" t="e">
        <f>Rebounds[[#This Row],[8+]]-Rebounds[[#This Row],[9+]]</f>
        <v>#VALUE!</v>
      </c>
      <c r="Z441" s="5" t="e">
        <f>Rebounds[[#This Row],[9+]]-Rebounds[[#This Row],[10+]]</f>
        <v>#VALUE!</v>
      </c>
      <c r="AA441" s="5" t="e">
        <f>Rebounds[[#This Row],[10+]]-Rebounds[[#This Row],[11+]]</f>
        <v>#VALUE!</v>
      </c>
      <c r="AB441" s="5" t="e">
        <f>Rebounds[[#This Row],[11+]]-Rebounds[[#This Row],[12+]]</f>
        <v>#VALUE!</v>
      </c>
      <c r="AC441" s="5" t="e">
        <f>Rebounds[[#This Row],[12+]]-Rebounds[[#This Row],[13+]]</f>
        <v>#VALUE!</v>
      </c>
      <c r="AD441" s="5" t="e">
        <f>Rebounds[[#This Row],[13+]]-Rebounds[[#This Row],[14+]]</f>
        <v>#VALUE!</v>
      </c>
    </row>
    <row r="442" spans="20:30" x14ac:dyDescent="0.25">
      <c r="T442" s="5" t="e">
        <f>Rebounds[[#This Row],[3+]]-Rebounds[[#This Row],[4+]]</f>
        <v>#VALUE!</v>
      </c>
      <c r="U442" s="5" t="e">
        <f>Rebounds[[#This Row],[4+]]-Rebounds[[#This Row],[5+]]</f>
        <v>#VALUE!</v>
      </c>
      <c r="V442" s="5" t="e">
        <f>Rebounds[[#This Row],[5+]]-Rebounds[[#This Row],[6+]]</f>
        <v>#VALUE!</v>
      </c>
      <c r="W442" s="5" t="e">
        <f>Rebounds[[#This Row],[6+]]-Rebounds[[#This Row],[7+]]</f>
        <v>#VALUE!</v>
      </c>
      <c r="X442" s="5" t="e">
        <f>Rebounds[[#This Row],[7+]]-Rebounds[[#This Row],[8+]]</f>
        <v>#VALUE!</v>
      </c>
      <c r="Y442" s="5" t="e">
        <f>Rebounds[[#This Row],[8+]]-Rebounds[[#This Row],[9+]]</f>
        <v>#VALUE!</v>
      </c>
      <c r="Z442" s="5" t="e">
        <f>Rebounds[[#This Row],[9+]]-Rebounds[[#This Row],[10+]]</f>
        <v>#VALUE!</v>
      </c>
      <c r="AA442" s="5" t="e">
        <f>Rebounds[[#This Row],[10+]]-Rebounds[[#This Row],[11+]]</f>
        <v>#VALUE!</v>
      </c>
      <c r="AB442" s="5" t="e">
        <f>Rebounds[[#This Row],[11+]]-Rebounds[[#This Row],[12+]]</f>
        <v>#VALUE!</v>
      </c>
      <c r="AC442" s="5" t="e">
        <f>Rebounds[[#This Row],[12+]]-Rebounds[[#This Row],[13+]]</f>
        <v>#VALUE!</v>
      </c>
      <c r="AD442" s="5" t="e">
        <f>Rebounds[[#This Row],[13+]]-Rebounds[[#This Row],[14+]]</f>
        <v>#VALUE!</v>
      </c>
    </row>
    <row r="443" spans="20:30" x14ac:dyDescent="0.25">
      <c r="T443" s="5" t="e">
        <f>Rebounds[[#This Row],[3+]]-Rebounds[[#This Row],[4+]]</f>
        <v>#VALUE!</v>
      </c>
      <c r="U443" s="5" t="e">
        <f>Rebounds[[#This Row],[4+]]-Rebounds[[#This Row],[5+]]</f>
        <v>#VALUE!</v>
      </c>
      <c r="V443" s="5" t="e">
        <f>Rebounds[[#This Row],[5+]]-Rebounds[[#This Row],[6+]]</f>
        <v>#VALUE!</v>
      </c>
      <c r="W443" s="5" t="e">
        <f>Rebounds[[#This Row],[6+]]-Rebounds[[#This Row],[7+]]</f>
        <v>#VALUE!</v>
      </c>
      <c r="X443" s="5" t="e">
        <f>Rebounds[[#This Row],[7+]]-Rebounds[[#This Row],[8+]]</f>
        <v>#VALUE!</v>
      </c>
      <c r="Y443" s="5" t="e">
        <f>Rebounds[[#This Row],[8+]]-Rebounds[[#This Row],[9+]]</f>
        <v>#VALUE!</v>
      </c>
      <c r="Z443" s="5" t="e">
        <f>Rebounds[[#This Row],[9+]]-Rebounds[[#This Row],[10+]]</f>
        <v>#VALUE!</v>
      </c>
      <c r="AA443" s="5" t="e">
        <f>Rebounds[[#This Row],[10+]]-Rebounds[[#This Row],[11+]]</f>
        <v>#VALUE!</v>
      </c>
      <c r="AB443" s="5" t="e">
        <f>Rebounds[[#This Row],[11+]]-Rebounds[[#This Row],[12+]]</f>
        <v>#VALUE!</v>
      </c>
      <c r="AC443" s="5" t="e">
        <f>Rebounds[[#This Row],[12+]]-Rebounds[[#This Row],[13+]]</f>
        <v>#VALUE!</v>
      </c>
      <c r="AD443" s="5" t="e">
        <f>Rebounds[[#This Row],[13+]]-Rebounds[[#This Row],[14+]]</f>
        <v>#VALUE!</v>
      </c>
    </row>
    <row r="444" spans="20:30" x14ac:dyDescent="0.25">
      <c r="T444" s="5" t="e">
        <f>Rebounds[[#This Row],[3+]]-Rebounds[[#This Row],[4+]]</f>
        <v>#VALUE!</v>
      </c>
      <c r="U444" s="5" t="e">
        <f>Rebounds[[#This Row],[4+]]-Rebounds[[#This Row],[5+]]</f>
        <v>#VALUE!</v>
      </c>
      <c r="V444" s="5" t="e">
        <f>Rebounds[[#This Row],[5+]]-Rebounds[[#This Row],[6+]]</f>
        <v>#VALUE!</v>
      </c>
      <c r="W444" s="5" t="e">
        <f>Rebounds[[#This Row],[6+]]-Rebounds[[#This Row],[7+]]</f>
        <v>#VALUE!</v>
      </c>
      <c r="X444" s="5" t="e">
        <f>Rebounds[[#This Row],[7+]]-Rebounds[[#This Row],[8+]]</f>
        <v>#VALUE!</v>
      </c>
      <c r="Y444" s="5" t="e">
        <f>Rebounds[[#This Row],[8+]]-Rebounds[[#This Row],[9+]]</f>
        <v>#VALUE!</v>
      </c>
      <c r="Z444" s="5" t="e">
        <f>Rebounds[[#This Row],[9+]]-Rebounds[[#This Row],[10+]]</f>
        <v>#VALUE!</v>
      </c>
      <c r="AA444" s="5" t="e">
        <f>Rebounds[[#This Row],[10+]]-Rebounds[[#This Row],[11+]]</f>
        <v>#VALUE!</v>
      </c>
      <c r="AB444" s="5" t="e">
        <f>Rebounds[[#This Row],[11+]]-Rebounds[[#This Row],[12+]]</f>
        <v>#VALUE!</v>
      </c>
      <c r="AC444" s="5" t="e">
        <f>Rebounds[[#This Row],[12+]]-Rebounds[[#This Row],[13+]]</f>
        <v>#VALUE!</v>
      </c>
      <c r="AD444" s="5" t="e">
        <f>Rebounds[[#This Row],[13+]]-Rebounds[[#This Row],[14+]]</f>
        <v>#VALUE!</v>
      </c>
    </row>
    <row r="445" spans="20:30" x14ac:dyDescent="0.25">
      <c r="T445" s="5" t="e">
        <f>Rebounds[[#This Row],[3+]]-Rebounds[[#This Row],[4+]]</f>
        <v>#VALUE!</v>
      </c>
      <c r="U445" s="5" t="e">
        <f>Rebounds[[#This Row],[4+]]-Rebounds[[#This Row],[5+]]</f>
        <v>#VALUE!</v>
      </c>
      <c r="V445" s="5" t="e">
        <f>Rebounds[[#This Row],[5+]]-Rebounds[[#This Row],[6+]]</f>
        <v>#VALUE!</v>
      </c>
      <c r="W445" s="5" t="e">
        <f>Rebounds[[#This Row],[6+]]-Rebounds[[#This Row],[7+]]</f>
        <v>#VALUE!</v>
      </c>
      <c r="X445" s="5" t="e">
        <f>Rebounds[[#This Row],[7+]]-Rebounds[[#This Row],[8+]]</f>
        <v>#VALUE!</v>
      </c>
      <c r="Y445" s="5" t="e">
        <f>Rebounds[[#This Row],[8+]]-Rebounds[[#This Row],[9+]]</f>
        <v>#VALUE!</v>
      </c>
      <c r="Z445" s="5" t="e">
        <f>Rebounds[[#This Row],[9+]]-Rebounds[[#This Row],[10+]]</f>
        <v>#VALUE!</v>
      </c>
      <c r="AA445" s="5" t="e">
        <f>Rebounds[[#This Row],[10+]]-Rebounds[[#This Row],[11+]]</f>
        <v>#VALUE!</v>
      </c>
      <c r="AB445" s="5" t="e">
        <f>Rebounds[[#This Row],[11+]]-Rebounds[[#This Row],[12+]]</f>
        <v>#VALUE!</v>
      </c>
      <c r="AC445" s="5" t="e">
        <f>Rebounds[[#This Row],[12+]]-Rebounds[[#This Row],[13+]]</f>
        <v>#VALUE!</v>
      </c>
      <c r="AD445" s="5" t="e">
        <f>Rebounds[[#This Row],[13+]]-Rebounds[[#This Row],[14+]]</f>
        <v>#VALUE!</v>
      </c>
    </row>
    <row r="446" spans="20:30" x14ac:dyDescent="0.25">
      <c r="T446" s="5" t="e">
        <f>Rebounds[[#This Row],[3+]]-Rebounds[[#This Row],[4+]]</f>
        <v>#VALUE!</v>
      </c>
      <c r="U446" s="5" t="e">
        <f>Rebounds[[#This Row],[4+]]-Rebounds[[#This Row],[5+]]</f>
        <v>#VALUE!</v>
      </c>
      <c r="V446" s="5" t="e">
        <f>Rebounds[[#This Row],[5+]]-Rebounds[[#This Row],[6+]]</f>
        <v>#VALUE!</v>
      </c>
      <c r="W446" s="5" t="e">
        <f>Rebounds[[#This Row],[6+]]-Rebounds[[#This Row],[7+]]</f>
        <v>#VALUE!</v>
      </c>
      <c r="X446" s="5" t="e">
        <f>Rebounds[[#This Row],[7+]]-Rebounds[[#This Row],[8+]]</f>
        <v>#VALUE!</v>
      </c>
      <c r="Y446" s="5" t="e">
        <f>Rebounds[[#This Row],[8+]]-Rebounds[[#This Row],[9+]]</f>
        <v>#VALUE!</v>
      </c>
      <c r="Z446" s="5" t="e">
        <f>Rebounds[[#This Row],[9+]]-Rebounds[[#This Row],[10+]]</f>
        <v>#VALUE!</v>
      </c>
      <c r="AA446" s="5" t="e">
        <f>Rebounds[[#This Row],[10+]]-Rebounds[[#This Row],[11+]]</f>
        <v>#VALUE!</v>
      </c>
      <c r="AB446" s="5" t="e">
        <f>Rebounds[[#This Row],[11+]]-Rebounds[[#This Row],[12+]]</f>
        <v>#VALUE!</v>
      </c>
      <c r="AC446" s="5" t="e">
        <f>Rebounds[[#This Row],[12+]]-Rebounds[[#This Row],[13+]]</f>
        <v>#VALUE!</v>
      </c>
      <c r="AD446" s="5" t="e">
        <f>Rebounds[[#This Row],[13+]]-Rebounds[[#This Row],[14+]]</f>
        <v>#VALUE!</v>
      </c>
    </row>
    <row r="447" spans="20:30" x14ac:dyDescent="0.25">
      <c r="T447" s="5" t="e">
        <f>Rebounds[[#This Row],[3+]]-Rebounds[[#This Row],[4+]]</f>
        <v>#VALUE!</v>
      </c>
      <c r="U447" s="5" t="e">
        <f>Rebounds[[#This Row],[4+]]-Rebounds[[#This Row],[5+]]</f>
        <v>#VALUE!</v>
      </c>
      <c r="V447" s="5" t="e">
        <f>Rebounds[[#This Row],[5+]]-Rebounds[[#This Row],[6+]]</f>
        <v>#VALUE!</v>
      </c>
      <c r="W447" s="5" t="e">
        <f>Rebounds[[#This Row],[6+]]-Rebounds[[#This Row],[7+]]</f>
        <v>#VALUE!</v>
      </c>
      <c r="X447" s="5" t="e">
        <f>Rebounds[[#This Row],[7+]]-Rebounds[[#This Row],[8+]]</f>
        <v>#VALUE!</v>
      </c>
      <c r="Y447" s="5" t="e">
        <f>Rebounds[[#This Row],[8+]]-Rebounds[[#This Row],[9+]]</f>
        <v>#VALUE!</v>
      </c>
      <c r="Z447" s="5" t="e">
        <f>Rebounds[[#This Row],[9+]]-Rebounds[[#This Row],[10+]]</f>
        <v>#VALUE!</v>
      </c>
      <c r="AA447" s="5" t="e">
        <f>Rebounds[[#This Row],[10+]]-Rebounds[[#This Row],[11+]]</f>
        <v>#VALUE!</v>
      </c>
      <c r="AB447" s="5" t="e">
        <f>Rebounds[[#This Row],[11+]]-Rebounds[[#This Row],[12+]]</f>
        <v>#VALUE!</v>
      </c>
      <c r="AC447" s="5" t="e">
        <f>Rebounds[[#This Row],[12+]]-Rebounds[[#This Row],[13+]]</f>
        <v>#VALUE!</v>
      </c>
      <c r="AD447" s="5" t="e">
        <f>Rebounds[[#This Row],[13+]]-Rebounds[[#This Row],[14+]]</f>
        <v>#VALUE!</v>
      </c>
    </row>
    <row r="448" spans="20:30" x14ac:dyDescent="0.25">
      <c r="T448" s="5" t="e">
        <f>Rebounds[[#This Row],[3+]]-Rebounds[[#This Row],[4+]]</f>
        <v>#VALUE!</v>
      </c>
      <c r="U448" s="5" t="e">
        <f>Rebounds[[#This Row],[4+]]-Rebounds[[#This Row],[5+]]</f>
        <v>#VALUE!</v>
      </c>
      <c r="V448" s="5" t="e">
        <f>Rebounds[[#This Row],[5+]]-Rebounds[[#This Row],[6+]]</f>
        <v>#VALUE!</v>
      </c>
      <c r="W448" s="5" t="e">
        <f>Rebounds[[#This Row],[6+]]-Rebounds[[#This Row],[7+]]</f>
        <v>#VALUE!</v>
      </c>
      <c r="X448" s="5" t="e">
        <f>Rebounds[[#This Row],[7+]]-Rebounds[[#This Row],[8+]]</f>
        <v>#VALUE!</v>
      </c>
      <c r="Y448" s="5" t="e">
        <f>Rebounds[[#This Row],[8+]]-Rebounds[[#This Row],[9+]]</f>
        <v>#VALUE!</v>
      </c>
      <c r="Z448" s="5" t="e">
        <f>Rebounds[[#This Row],[9+]]-Rebounds[[#This Row],[10+]]</f>
        <v>#VALUE!</v>
      </c>
      <c r="AA448" s="5" t="e">
        <f>Rebounds[[#This Row],[10+]]-Rebounds[[#This Row],[11+]]</f>
        <v>#VALUE!</v>
      </c>
      <c r="AB448" s="5" t="e">
        <f>Rebounds[[#This Row],[11+]]-Rebounds[[#This Row],[12+]]</f>
        <v>#VALUE!</v>
      </c>
      <c r="AC448" s="5" t="e">
        <f>Rebounds[[#This Row],[12+]]-Rebounds[[#This Row],[13+]]</f>
        <v>#VALUE!</v>
      </c>
      <c r="AD448" s="5" t="e">
        <f>Rebounds[[#This Row],[13+]]-Rebounds[[#This Row],[14+]]</f>
        <v>#VALUE!</v>
      </c>
    </row>
    <row r="449" spans="20:30" x14ac:dyDescent="0.25">
      <c r="T449" s="5" t="e">
        <f>Rebounds[[#This Row],[3+]]-Rebounds[[#This Row],[4+]]</f>
        <v>#VALUE!</v>
      </c>
      <c r="U449" s="5" t="e">
        <f>Rebounds[[#This Row],[4+]]-Rebounds[[#This Row],[5+]]</f>
        <v>#VALUE!</v>
      </c>
      <c r="V449" s="5" t="e">
        <f>Rebounds[[#This Row],[5+]]-Rebounds[[#This Row],[6+]]</f>
        <v>#VALUE!</v>
      </c>
      <c r="W449" s="5" t="e">
        <f>Rebounds[[#This Row],[6+]]-Rebounds[[#This Row],[7+]]</f>
        <v>#VALUE!</v>
      </c>
      <c r="X449" s="5" t="e">
        <f>Rebounds[[#This Row],[7+]]-Rebounds[[#This Row],[8+]]</f>
        <v>#VALUE!</v>
      </c>
      <c r="Y449" s="5" t="e">
        <f>Rebounds[[#This Row],[8+]]-Rebounds[[#This Row],[9+]]</f>
        <v>#VALUE!</v>
      </c>
      <c r="Z449" s="5" t="e">
        <f>Rebounds[[#This Row],[9+]]-Rebounds[[#This Row],[10+]]</f>
        <v>#VALUE!</v>
      </c>
      <c r="AA449" s="5" t="e">
        <f>Rebounds[[#This Row],[10+]]-Rebounds[[#This Row],[11+]]</f>
        <v>#VALUE!</v>
      </c>
      <c r="AB449" s="5" t="e">
        <f>Rebounds[[#This Row],[11+]]-Rebounds[[#This Row],[12+]]</f>
        <v>#VALUE!</v>
      </c>
      <c r="AC449" s="5" t="e">
        <f>Rebounds[[#This Row],[12+]]-Rebounds[[#This Row],[13+]]</f>
        <v>#VALUE!</v>
      </c>
      <c r="AD449" s="5" t="e">
        <f>Rebounds[[#This Row],[13+]]-Rebounds[[#This Row],[14+]]</f>
        <v>#VALUE!</v>
      </c>
    </row>
    <row r="450" spans="20:30" x14ac:dyDescent="0.25">
      <c r="T450" s="5" t="e">
        <f>Rebounds[[#This Row],[3+]]-Rebounds[[#This Row],[4+]]</f>
        <v>#VALUE!</v>
      </c>
      <c r="U450" s="5" t="e">
        <f>Rebounds[[#This Row],[4+]]-Rebounds[[#This Row],[5+]]</f>
        <v>#VALUE!</v>
      </c>
      <c r="V450" s="5" t="e">
        <f>Rebounds[[#This Row],[5+]]-Rebounds[[#This Row],[6+]]</f>
        <v>#VALUE!</v>
      </c>
      <c r="W450" s="5" t="e">
        <f>Rebounds[[#This Row],[6+]]-Rebounds[[#This Row],[7+]]</f>
        <v>#VALUE!</v>
      </c>
      <c r="X450" s="5" t="e">
        <f>Rebounds[[#This Row],[7+]]-Rebounds[[#This Row],[8+]]</f>
        <v>#VALUE!</v>
      </c>
      <c r="Y450" s="5" t="e">
        <f>Rebounds[[#This Row],[8+]]-Rebounds[[#This Row],[9+]]</f>
        <v>#VALUE!</v>
      </c>
      <c r="Z450" s="5" t="e">
        <f>Rebounds[[#This Row],[9+]]-Rebounds[[#This Row],[10+]]</f>
        <v>#VALUE!</v>
      </c>
      <c r="AA450" s="5" t="e">
        <f>Rebounds[[#This Row],[10+]]-Rebounds[[#This Row],[11+]]</f>
        <v>#VALUE!</v>
      </c>
      <c r="AB450" s="5" t="e">
        <f>Rebounds[[#This Row],[11+]]-Rebounds[[#This Row],[12+]]</f>
        <v>#VALUE!</v>
      </c>
      <c r="AC450" s="5" t="e">
        <f>Rebounds[[#This Row],[12+]]-Rebounds[[#This Row],[13+]]</f>
        <v>#VALUE!</v>
      </c>
      <c r="AD450" s="5" t="e">
        <f>Rebounds[[#This Row],[13+]]-Rebounds[[#This Row],[14+]]</f>
        <v>#VALUE!</v>
      </c>
    </row>
    <row r="451" spans="20:30" x14ac:dyDescent="0.25">
      <c r="T451" s="5" t="e">
        <f>Rebounds[[#This Row],[3+]]-Rebounds[[#This Row],[4+]]</f>
        <v>#VALUE!</v>
      </c>
      <c r="U451" s="5" t="e">
        <f>Rebounds[[#This Row],[4+]]-Rebounds[[#This Row],[5+]]</f>
        <v>#VALUE!</v>
      </c>
      <c r="V451" s="5" t="e">
        <f>Rebounds[[#This Row],[5+]]-Rebounds[[#This Row],[6+]]</f>
        <v>#VALUE!</v>
      </c>
      <c r="W451" s="5" t="e">
        <f>Rebounds[[#This Row],[6+]]-Rebounds[[#This Row],[7+]]</f>
        <v>#VALUE!</v>
      </c>
      <c r="X451" s="5" t="e">
        <f>Rebounds[[#This Row],[7+]]-Rebounds[[#This Row],[8+]]</f>
        <v>#VALUE!</v>
      </c>
      <c r="Y451" s="5" t="e">
        <f>Rebounds[[#This Row],[8+]]-Rebounds[[#This Row],[9+]]</f>
        <v>#VALUE!</v>
      </c>
      <c r="Z451" s="5" t="e">
        <f>Rebounds[[#This Row],[9+]]-Rebounds[[#This Row],[10+]]</f>
        <v>#VALUE!</v>
      </c>
      <c r="AA451" s="5" t="e">
        <f>Rebounds[[#This Row],[10+]]-Rebounds[[#This Row],[11+]]</f>
        <v>#VALUE!</v>
      </c>
      <c r="AB451" s="5" t="e">
        <f>Rebounds[[#This Row],[11+]]-Rebounds[[#This Row],[12+]]</f>
        <v>#VALUE!</v>
      </c>
      <c r="AC451" s="5" t="e">
        <f>Rebounds[[#This Row],[12+]]-Rebounds[[#This Row],[13+]]</f>
        <v>#VALUE!</v>
      </c>
      <c r="AD451" s="5" t="e">
        <f>Rebounds[[#This Row],[13+]]-Rebounds[[#This Row],[14+]]</f>
        <v>#VALUE!</v>
      </c>
    </row>
    <row r="452" spans="20:30" x14ac:dyDescent="0.25">
      <c r="T452" s="5" t="e">
        <f>Rebounds[[#This Row],[3+]]-Rebounds[[#This Row],[4+]]</f>
        <v>#VALUE!</v>
      </c>
      <c r="U452" s="5" t="e">
        <f>Rebounds[[#This Row],[4+]]-Rebounds[[#This Row],[5+]]</f>
        <v>#VALUE!</v>
      </c>
      <c r="V452" s="5" t="e">
        <f>Rebounds[[#This Row],[5+]]-Rebounds[[#This Row],[6+]]</f>
        <v>#VALUE!</v>
      </c>
      <c r="W452" s="5" t="e">
        <f>Rebounds[[#This Row],[6+]]-Rebounds[[#This Row],[7+]]</f>
        <v>#VALUE!</v>
      </c>
      <c r="X452" s="5" t="e">
        <f>Rebounds[[#This Row],[7+]]-Rebounds[[#This Row],[8+]]</f>
        <v>#VALUE!</v>
      </c>
      <c r="Y452" s="5" t="e">
        <f>Rebounds[[#This Row],[8+]]-Rebounds[[#This Row],[9+]]</f>
        <v>#VALUE!</v>
      </c>
      <c r="Z452" s="5" t="e">
        <f>Rebounds[[#This Row],[9+]]-Rebounds[[#This Row],[10+]]</f>
        <v>#VALUE!</v>
      </c>
      <c r="AA452" s="5" t="e">
        <f>Rebounds[[#This Row],[10+]]-Rebounds[[#This Row],[11+]]</f>
        <v>#VALUE!</v>
      </c>
      <c r="AB452" s="5" t="e">
        <f>Rebounds[[#This Row],[11+]]-Rebounds[[#This Row],[12+]]</f>
        <v>#VALUE!</v>
      </c>
      <c r="AC452" s="5" t="e">
        <f>Rebounds[[#This Row],[12+]]-Rebounds[[#This Row],[13+]]</f>
        <v>#VALUE!</v>
      </c>
      <c r="AD452" s="5" t="e">
        <f>Rebounds[[#This Row],[13+]]-Rebounds[[#This Row],[14+]]</f>
        <v>#VALUE!</v>
      </c>
    </row>
    <row r="453" spans="20:30" x14ac:dyDescent="0.25">
      <c r="T453" s="5" t="e">
        <f>Rebounds[[#This Row],[3+]]-Rebounds[[#This Row],[4+]]</f>
        <v>#VALUE!</v>
      </c>
      <c r="U453" s="5" t="e">
        <f>Rebounds[[#This Row],[4+]]-Rebounds[[#This Row],[5+]]</f>
        <v>#VALUE!</v>
      </c>
      <c r="V453" s="5" t="e">
        <f>Rebounds[[#This Row],[5+]]-Rebounds[[#This Row],[6+]]</f>
        <v>#VALUE!</v>
      </c>
      <c r="W453" s="5" t="e">
        <f>Rebounds[[#This Row],[6+]]-Rebounds[[#This Row],[7+]]</f>
        <v>#VALUE!</v>
      </c>
      <c r="X453" s="5" t="e">
        <f>Rebounds[[#This Row],[7+]]-Rebounds[[#This Row],[8+]]</f>
        <v>#VALUE!</v>
      </c>
      <c r="Y453" s="5" t="e">
        <f>Rebounds[[#This Row],[8+]]-Rebounds[[#This Row],[9+]]</f>
        <v>#VALUE!</v>
      </c>
      <c r="Z453" s="5" t="e">
        <f>Rebounds[[#This Row],[9+]]-Rebounds[[#This Row],[10+]]</f>
        <v>#VALUE!</v>
      </c>
      <c r="AA453" s="5" t="e">
        <f>Rebounds[[#This Row],[10+]]-Rebounds[[#This Row],[11+]]</f>
        <v>#VALUE!</v>
      </c>
      <c r="AB453" s="5" t="e">
        <f>Rebounds[[#This Row],[11+]]-Rebounds[[#This Row],[12+]]</f>
        <v>#VALUE!</v>
      </c>
      <c r="AC453" s="5" t="e">
        <f>Rebounds[[#This Row],[12+]]-Rebounds[[#This Row],[13+]]</f>
        <v>#VALUE!</v>
      </c>
      <c r="AD453" s="5" t="e">
        <f>Rebounds[[#This Row],[13+]]-Rebounds[[#This Row],[14+]]</f>
        <v>#VALUE!</v>
      </c>
    </row>
    <row r="454" spans="20:30" x14ac:dyDescent="0.25">
      <c r="T454" s="5" t="e">
        <f>Rebounds[[#This Row],[3+]]-Rebounds[[#This Row],[4+]]</f>
        <v>#VALUE!</v>
      </c>
      <c r="U454" s="5" t="e">
        <f>Rebounds[[#This Row],[4+]]-Rebounds[[#This Row],[5+]]</f>
        <v>#VALUE!</v>
      </c>
      <c r="V454" s="5" t="e">
        <f>Rebounds[[#This Row],[5+]]-Rebounds[[#This Row],[6+]]</f>
        <v>#VALUE!</v>
      </c>
      <c r="W454" s="5" t="e">
        <f>Rebounds[[#This Row],[6+]]-Rebounds[[#This Row],[7+]]</f>
        <v>#VALUE!</v>
      </c>
      <c r="X454" s="5" t="e">
        <f>Rebounds[[#This Row],[7+]]-Rebounds[[#This Row],[8+]]</f>
        <v>#VALUE!</v>
      </c>
      <c r="Y454" s="5" t="e">
        <f>Rebounds[[#This Row],[8+]]-Rebounds[[#This Row],[9+]]</f>
        <v>#VALUE!</v>
      </c>
      <c r="Z454" s="5" t="e">
        <f>Rebounds[[#This Row],[9+]]-Rebounds[[#This Row],[10+]]</f>
        <v>#VALUE!</v>
      </c>
      <c r="AA454" s="5" t="e">
        <f>Rebounds[[#This Row],[10+]]-Rebounds[[#This Row],[11+]]</f>
        <v>#VALUE!</v>
      </c>
      <c r="AB454" s="5" t="e">
        <f>Rebounds[[#This Row],[11+]]-Rebounds[[#This Row],[12+]]</f>
        <v>#VALUE!</v>
      </c>
      <c r="AC454" s="5" t="e">
        <f>Rebounds[[#This Row],[12+]]-Rebounds[[#This Row],[13+]]</f>
        <v>#VALUE!</v>
      </c>
      <c r="AD454" s="5" t="e">
        <f>Rebounds[[#This Row],[13+]]-Rebounds[[#This Row],[14+]]</f>
        <v>#VALUE!</v>
      </c>
    </row>
    <row r="455" spans="20:30" x14ac:dyDescent="0.25">
      <c r="T455" s="5" t="e">
        <f>Rebounds[[#This Row],[3+]]-Rebounds[[#This Row],[4+]]</f>
        <v>#VALUE!</v>
      </c>
      <c r="U455" s="5" t="e">
        <f>Rebounds[[#This Row],[4+]]-Rebounds[[#This Row],[5+]]</f>
        <v>#VALUE!</v>
      </c>
      <c r="V455" s="5" t="e">
        <f>Rebounds[[#This Row],[5+]]-Rebounds[[#This Row],[6+]]</f>
        <v>#VALUE!</v>
      </c>
      <c r="W455" s="5" t="e">
        <f>Rebounds[[#This Row],[6+]]-Rebounds[[#This Row],[7+]]</f>
        <v>#VALUE!</v>
      </c>
      <c r="X455" s="5" t="e">
        <f>Rebounds[[#This Row],[7+]]-Rebounds[[#This Row],[8+]]</f>
        <v>#VALUE!</v>
      </c>
      <c r="Y455" s="5" t="e">
        <f>Rebounds[[#This Row],[8+]]-Rebounds[[#This Row],[9+]]</f>
        <v>#VALUE!</v>
      </c>
      <c r="Z455" s="5" t="e">
        <f>Rebounds[[#This Row],[9+]]-Rebounds[[#This Row],[10+]]</f>
        <v>#VALUE!</v>
      </c>
      <c r="AA455" s="5" t="e">
        <f>Rebounds[[#This Row],[10+]]-Rebounds[[#This Row],[11+]]</f>
        <v>#VALUE!</v>
      </c>
      <c r="AB455" s="5" t="e">
        <f>Rebounds[[#This Row],[11+]]-Rebounds[[#This Row],[12+]]</f>
        <v>#VALUE!</v>
      </c>
      <c r="AC455" s="5" t="e">
        <f>Rebounds[[#This Row],[12+]]-Rebounds[[#This Row],[13+]]</f>
        <v>#VALUE!</v>
      </c>
      <c r="AD455" s="5" t="e">
        <f>Rebounds[[#This Row],[13+]]-Rebounds[[#This Row],[14+]]</f>
        <v>#VALUE!</v>
      </c>
    </row>
    <row r="456" spans="20:30" x14ac:dyDescent="0.25">
      <c r="T456" s="5" t="e">
        <f>Rebounds[[#This Row],[3+]]-Rebounds[[#This Row],[4+]]</f>
        <v>#VALUE!</v>
      </c>
      <c r="U456" s="5" t="e">
        <f>Rebounds[[#This Row],[4+]]-Rebounds[[#This Row],[5+]]</f>
        <v>#VALUE!</v>
      </c>
      <c r="V456" s="5" t="e">
        <f>Rebounds[[#This Row],[5+]]-Rebounds[[#This Row],[6+]]</f>
        <v>#VALUE!</v>
      </c>
      <c r="W456" s="5" t="e">
        <f>Rebounds[[#This Row],[6+]]-Rebounds[[#This Row],[7+]]</f>
        <v>#VALUE!</v>
      </c>
      <c r="X456" s="5" t="e">
        <f>Rebounds[[#This Row],[7+]]-Rebounds[[#This Row],[8+]]</f>
        <v>#VALUE!</v>
      </c>
      <c r="Y456" s="5" t="e">
        <f>Rebounds[[#This Row],[8+]]-Rebounds[[#This Row],[9+]]</f>
        <v>#VALUE!</v>
      </c>
      <c r="Z456" s="5" t="e">
        <f>Rebounds[[#This Row],[9+]]-Rebounds[[#This Row],[10+]]</f>
        <v>#VALUE!</v>
      </c>
      <c r="AA456" s="5" t="e">
        <f>Rebounds[[#This Row],[10+]]-Rebounds[[#This Row],[11+]]</f>
        <v>#VALUE!</v>
      </c>
      <c r="AB456" s="5" t="e">
        <f>Rebounds[[#This Row],[11+]]-Rebounds[[#This Row],[12+]]</f>
        <v>#VALUE!</v>
      </c>
      <c r="AC456" s="5" t="e">
        <f>Rebounds[[#This Row],[12+]]-Rebounds[[#This Row],[13+]]</f>
        <v>#VALUE!</v>
      </c>
      <c r="AD456" s="5" t="e">
        <f>Rebounds[[#This Row],[13+]]-Rebounds[[#This Row],[14+]]</f>
        <v>#VALUE!</v>
      </c>
    </row>
    <row r="457" spans="20:30" x14ac:dyDescent="0.25">
      <c r="T457" s="5" t="e">
        <f>Rebounds[[#This Row],[3+]]-Rebounds[[#This Row],[4+]]</f>
        <v>#VALUE!</v>
      </c>
      <c r="U457" s="5" t="e">
        <f>Rebounds[[#This Row],[4+]]-Rebounds[[#This Row],[5+]]</f>
        <v>#VALUE!</v>
      </c>
      <c r="V457" s="5" t="e">
        <f>Rebounds[[#This Row],[5+]]-Rebounds[[#This Row],[6+]]</f>
        <v>#VALUE!</v>
      </c>
      <c r="W457" s="5" t="e">
        <f>Rebounds[[#This Row],[6+]]-Rebounds[[#This Row],[7+]]</f>
        <v>#VALUE!</v>
      </c>
      <c r="X457" s="5" t="e">
        <f>Rebounds[[#This Row],[7+]]-Rebounds[[#This Row],[8+]]</f>
        <v>#VALUE!</v>
      </c>
      <c r="Y457" s="5" t="e">
        <f>Rebounds[[#This Row],[8+]]-Rebounds[[#This Row],[9+]]</f>
        <v>#VALUE!</v>
      </c>
      <c r="Z457" s="5" t="e">
        <f>Rebounds[[#This Row],[9+]]-Rebounds[[#This Row],[10+]]</f>
        <v>#VALUE!</v>
      </c>
      <c r="AA457" s="5" t="e">
        <f>Rebounds[[#This Row],[10+]]-Rebounds[[#This Row],[11+]]</f>
        <v>#VALUE!</v>
      </c>
      <c r="AB457" s="5" t="e">
        <f>Rebounds[[#This Row],[11+]]-Rebounds[[#This Row],[12+]]</f>
        <v>#VALUE!</v>
      </c>
      <c r="AC457" s="5" t="e">
        <f>Rebounds[[#This Row],[12+]]-Rebounds[[#This Row],[13+]]</f>
        <v>#VALUE!</v>
      </c>
      <c r="AD457" s="5" t="e">
        <f>Rebounds[[#This Row],[13+]]-Rebounds[[#This Row],[14+]]</f>
        <v>#VALUE!</v>
      </c>
    </row>
    <row r="458" spans="20:30" x14ac:dyDescent="0.25">
      <c r="T458" s="5" t="e">
        <f>Rebounds[[#This Row],[3+]]-Rebounds[[#This Row],[4+]]</f>
        <v>#VALUE!</v>
      </c>
      <c r="U458" s="5" t="e">
        <f>Rebounds[[#This Row],[4+]]-Rebounds[[#This Row],[5+]]</f>
        <v>#VALUE!</v>
      </c>
      <c r="V458" s="5" t="e">
        <f>Rebounds[[#This Row],[5+]]-Rebounds[[#This Row],[6+]]</f>
        <v>#VALUE!</v>
      </c>
      <c r="W458" s="5" t="e">
        <f>Rebounds[[#This Row],[6+]]-Rebounds[[#This Row],[7+]]</f>
        <v>#VALUE!</v>
      </c>
      <c r="X458" s="5" t="e">
        <f>Rebounds[[#This Row],[7+]]-Rebounds[[#This Row],[8+]]</f>
        <v>#VALUE!</v>
      </c>
      <c r="Y458" s="5" t="e">
        <f>Rebounds[[#This Row],[8+]]-Rebounds[[#This Row],[9+]]</f>
        <v>#VALUE!</v>
      </c>
      <c r="Z458" s="5" t="e">
        <f>Rebounds[[#This Row],[9+]]-Rebounds[[#This Row],[10+]]</f>
        <v>#VALUE!</v>
      </c>
      <c r="AA458" s="5" t="e">
        <f>Rebounds[[#This Row],[10+]]-Rebounds[[#This Row],[11+]]</f>
        <v>#VALUE!</v>
      </c>
      <c r="AB458" s="5" t="e">
        <f>Rebounds[[#This Row],[11+]]-Rebounds[[#This Row],[12+]]</f>
        <v>#VALUE!</v>
      </c>
      <c r="AC458" s="5" t="e">
        <f>Rebounds[[#This Row],[12+]]-Rebounds[[#This Row],[13+]]</f>
        <v>#VALUE!</v>
      </c>
      <c r="AD458" s="5" t="e">
        <f>Rebounds[[#This Row],[13+]]-Rebounds[[#This Row],[14+]]</f>
        <v>#VALUE!</v>
      </c>
    </row>
    <row r="459" spans="20:30" x14ac:dyDescent="0.25">
      <c r="T459" s="5" t="e">
        <f>Rebounds[[#This Row],[3+]]-Rebounds[[#This Row],[4+]]</f>
        <v>#VALUE!</v>
      </c>
      <c r="U459" s="5" t="e">
        <f>Rebounds[[#This Row],[4+]]-Rebounds[[#This Row],[5+]]</f>
        <v>#VALUE!</v>
      </c>
      <c r="V459" s="5" t="e">
        <f>Rebounds[[#This Row],[5+]]-Rebounds[[#This Row],[6+]]</f>
        <v>#VALUE!</v>
      </c>
      <c r="W459" s="5" t="e">
        <f>Rebounds[[#This Row],[6+]]-Rebounds[[#This Row],[7+]]</f>
        <v>#VALUE!</v>
      </c>
      <c r="X459" s="5" t="e">
        <f>Rebounds[[#This Row],[7+]]-Rebounds[[#This Row],[8+]]</f>
        <v>#VALUE!</v>
      </c>
      <c r="Y459" s="5" t="e">
        <f>Rebounds[[#This Row],[8+]]-Rebounds[[#This Row],[9+]]</f>
        <v>#VALUE!</v>
      </c>
      <c r="Z459" s="5" t="e">
        <f>Rebounds[[#This Row],[9+]]-Rebounds[[#This Row],[10+]]</f>
        <v>#VALUE!</v>
      </c>
      <c r="AA459" s="5" t="e">
        <f>Rebounds[[#This Row],[10+]]-Rebounds[[#This Row],[11+]]</f>
        <v>#VALUE!</v>
      </c>
      <c r="AB459" s="5" t="e">
        <f>Rebounds[[#This Row],[11+]]-Rebounds[[#This Row],[12+]]</f>
        <v>#VALUE!</v>
      </c>
      <c r="AC459" s="5" t="e">
        <f>Rebounds[[#This Row],[12+]]-Rebounds[[#This Row],[13+]]</f>
        <v>#VALUE!</v>
      </c>
      <c r="AD459" s="5" t="e">
        <f>Rebounds[[#This Row],[13+]]-Rebounds[[#This Row],[14+]]</f>
        <v>#VALUE!</v>
      </c>
    </row>
    <row r="460" spans="20:30" x14ac:dyDescent="0.25">
      <c r="T460" s="5" t="e">
        <f>Rebounds[[#This Row],[3+]]-Rebounds[[#This Row],[4+]]</f>
        <v>#VALUE!</v>
      </c>
      <c r="U460" s="5" t="e">
        <f>Rebounds[[#This Row],[4+]]-Rebounds[[#This Row],[5+]]</f>
        <v>#VALUE!</v>
      </c>
      <c r="V460" s="5" t="e">
        <f>Rebounds[[#This Row],[5+]]-Rebounds[[#This Row],[6+]]</f>
        <v>#VALUE!</v>
      </c>
      <c r="W460" s="5" t="e">
        <f>Rebounds[[#This Row],[6+]]-Rebounds[[#This Row],[7+]]</f>
        <v>#VALUE!</v>
      </c>
      <c r="X460" s="5" t="e">
        <f>Rebounds[[#This Row],[7+]]-Rebounds[[#This Row],[8+]]</f>
        <v>#VALUE!</v>
      </c>
      <c r="Y460" s="5" t="e">
        <f>Rebounds[[#This Row],[8+]]-Rebounds[[#This Row],[9+]]</f>
        <v>#VALUE!</v>
      </c>
      <c r="Z460" s="5" t="e">
        <f>Rebounds[[#This Row],[9+]]-Rebounds[[#This Row],[10+]]</f>
        <v>#VALUE!</v>
      </c>
      <c r="AA460" s="5" t="e">
        <f>Rebounds[[#This Row],[10+]]-Rebounds[[#This Row],[11+]]</f>
        <v>#VALUE!</v>
      </c>
      <c r="AB460" s="5" t="e">
        <f>Rebounds[[#This Row],[11+]]-Rebounds[[#This Row],[12+]]</f>
        <v>#VALUE!</v>
      </c>
      <c r="AC460" s="5" t="e">
        <f>Rebounds[[#This Row],[12+]]-Rebounds[[#This Row],[13+]]</f>
        <v>#VALUE!</v>
      </c>
      <c r="AD460" s="5" t="e">
        <f>Rebounds[[#This Row],[13+]]-Rebounds[[#This Row],[14+]]</f>
        <v>#VALUE!</v>
      </c>
    </row>
    <row r="461" spans="20:30" x14ac:dyDescent="0.25">
      <c r="T461" s="5" t="e">
        <f>Rebounds[[#This Row],[3+]]-Rebounds[[#This Row],[4+]]</f>
        <v>#VALUE!</v>
      </c>
      <c r="U461" s="5" t="e">
        <f>Rebounds[[#This Row],[4+]]-Rebounds[[#This Row],[5+]]</f>
        <v>#VALUE!</v>
      </c>
      <c r="V461" s="5" t="e">
        <f>Rebounds[[#This Row],[5+]]-Rebounds[[#This Row],[6+]]</f>
        <v>#VALUE!</v>
      </c>
      <c r="W461" s="5" t="e">
        <f>Rebounds[[#This Row],[6+]]-Rebounds[[#This Row],[7+]]</f>
        <v>#VALUE!</v>
      </c>
      <c r="X461" s="5" t="e">
        <f>Rebounds[[#This Row],[7+]]-Rebounds[[#This Row],[8+]]</f>
        <v>#VALUE!</v>
      </c>
      <c r="Y461" s="5" t="e">
        <f>Rebounds[[#This Row],[8+]]-Rebounds[[#This Row],[9+]]</f>
        <v>#VALUE!</v>
      </c>
      <c r="Z461" s="5" t="e">
        <f>Rebounds[[#This Row],[9+]]-Rebounds[[#This Row],[10+]]</f>
        <v>#VALUE!</v>
      </c>
      <c r="AA461" s="5" t="e">
        <f>Rebounds[[#This Row],[10+]]-Rebounds[[#This Row],[11+]]</f>
        <v>#VALUE!</v>
      </c>
      <c r="AB461" s="5" t="e">
        <f>Rebounds[[#This Row],[11+]]-Rebounds[[#This Row],[12+]]</f>
        <v>#VALUE!</v>
      </c>
      <c r="AC461" s="5" t="e">
        <f>Rebounds[[#This Row],[12+]]-Rebounds[[#This Row],[13+]]</f>
        <v>#VALUE!</v>
      </c>
      <c r="AD461" s="5" t="e">
        <f>Rebounds[[#This Row],[13+]]-Rebounds[[#This Row],[14+]]</f>
        <v>#VALUE!</v>
      </c>
    </row>
    <row r="462" spans="20:30" x14ac:dyDescent="0.25">
      <c r="T462" s="5" t="e">
        <f>Rebounds[[#This Row],[3+]]-Rebounds[[#This Row],[4+]]</f>
        <v>#VALUE!</v>
      </c>
      <c r="U462" s="5" t="e">
        <f>Rebounds[[#This Row],[4+]]-Rebounds[[#This Row],[5+]]</f>
        <v>#VALUE!</v>
      </c>
      <c r="V462" s="5" t="e">
        <f>Rebounds[[#This Row],[5+]]-Rebounds[[#This Row],[6+]]</f>
        <v>#VALUE!</v>
      </c>
      <c r="W462" s="5" t="e">
        <f>Rebounds[[#This Row],[6+]]-Rebounds[[#This Row],[7+]]</f>
        <v>#VALUE!</v>
      </c>
      <c r="X462" s="5" t="e">
        <f>Rebounds[[#This Row],[7+]]-Rebounds[[#This Row],[8+]]</f>
        <v>#VALUE!</v>
      </c>
      <c r="Y462" s="5" t="e">
        <f>Rebounds[[#This Row],[8+]]-Rebounds[[#This Row],[9+]]</f>
        <v>#VALUE!</v>
      </c>
      <c r="Z462" s="5" t="e">
        <f>Rebounds[[#This Row],[9+]]-Rebounds[[#This Row],[10+]]</f>
        <v>#VALUE!</v>
      </c>
      <c r="AA462" s="5" t="e">
        <f>Rebounds[[#This Row],[10+]]-Rebounds[[#This Row],[11+]]</f>
        <v>#VALUE!</v>
      </c>
      <c r="AB462" s="5" t="e">
        <f>Rebounds[[#This Row],[11+]]-Rebounds[[#This Row],[12+]]</f>
        <v>#VALUE!</v>
      </c>
      <c r="AC462" s="5" t="e">
        <f>Rebounds[[#This Row],[12+]]-Rebounds[[#This Row],[13+]]</f>
        <v>#VALUE!</v>
      </c>
      <c r="AD462" s="5" t="e">
        <f>Rebounds[[#This Row],[13+]]-Rebounds[[#This Row],[14+]]</f>
        <v>#VALUE!</v>
      </c>
    </row>
    <row r="463" spans="20:30" x14ac:dyDescent="0.25">
      <c r="T463" s="5" t="e">
        <f>Rebounds[[#This Row],[3+]]-Rebounds[[#This Row],[4+]]</f>
        <v>#VALUE!</v>
      </c>
      <c r="U463" s="5" t="e">
        <f>Rebounds[[#This Row],[4+]]-Rebounds[[#This Row],[5+]]</f>
        <v>#VALUE!</v>
      </c>
      <c r="V463" s="5" t="e">
        <f>Rebounds[[#This Row],[5+]]-Rebounds[[#This Row],[6+]]</f>
        <v>#VALUE!</v>
      </c>
      <c r="W463" s="5" t="e">
        <f>Rebounds[[#This Row],[6+]]-Rebounds[[#This Row],[7+]]</f>
        <v>#VALUE!</v>
      </c>
      <c r="X463" s="5" t="e">
        <f>Rebounds[[#This Row],[7+]]-Rebounds[[#This Row],[8+]]</f>
        <v>#VALUE!</v>
      </c>
      <c r="Y463" s="5" t="e">
        <f>Rebounds[[#This Row],[8+]]-Rebounds[[#This Row],[9+]]</f>
        <v>#VALUE!</v>
      </c>
      <c r="Z463" s="5" t="e">
        <f>Rebounds[[#This Row],[9+]]-Rebounds[[#This Row],[10+]]</f>
        <v>#VALUE!</v>
      </c>
      <c r="AA463" s="5" t="e">
        <f>Rebounds[[#This Row],[10+]]-Rebounds[[#This Row],[11+]]</f>
        <v>#VALUE!</v>
      </c>
      <c r="AB463" s="5" t="e">
        <f>Rebounds[[#This Row],[11+]]-Rebounds[[#This Row],[12+]]</f>
        <v>#VALUE!</v>
      </c>
      <c r="AC463" s="5" t="e">
        <f>Rebounds[[#This Row],[12+]]-Rebounds[[#This Row],[13+]]</f>
        <v>#VALUE!</v>
      </c>
      <c r="AD463" s="5" t="e">
        <f>Rebounds[[#This Row],[13+]]-Rebounds[[#This Row],[14+]]</f>
        <v>#VALUE!</v>
      </c>
    </row>
    <row r="464" spans="20:30" x14ac:dyDescent="0.25">
      <c r="T464" s="5" t="e">
        <f>Rebounds[[#This Row],[3+]]-Rebounds[[#This Row],[4+]]</f>
        <v>#VALUE!</v>
      </c>
      <c r="U464" s="5" t="e">
        <f>Rebounds[[#This Row],[4+]]-Rebounds[[#This Row],[5+]]</f>
        <v>#VALUE!</v>
      </c>
      <c r="V464" s="5" t="e">
        <f>Rebounds[[#This Row],[5+]]-Rebounds[[#This Row],[6+]]</f>
        <v>#VALUE!</v>
      </c>
      <c r="W464" s="5" t="e">
        <f>Rebounds[[#This Row],[6+]]-Rebounds[[#This Row],[7+]]</f>
        <v>#VALUE!</v>
      </c>
      <c r="X464" s="5" t="e">
        <f>Rebounds[[#This Row],[7+]]-Rebounds[[#This Row],[8+]]</f>
        <v>#VALUE!</v>
      </c>
      <c r="Y464" s="5" t="e">
        <f>Rebounds[[#This Row],[8+]]-Rebounds[[#This Row],[9+]]</f>
        <v>#VALUE!</v>
      </c>
      <c r="Z464" s="5" t="e">
        <f>Rebounds[[#This Row],[9+]]-Rebounds[[#This Row],[10+]]</f>
        <v>#VALUE!</v>
      </c>
      <c r="AA464" s="5" t="e">
        <f>Rebounds[[#This Row],[10+]]-Rebounds[[#This Row],[11+]]</f>
        <v>#VALUE!</v>
      </c>
      <c r="AB464" s="5" t="e">
        <f>Rebounds[[#This Row],[11+]]-Rebounds[[#This Row],[12+]]</f>
        <v>#VALUE!</v>
      </c>
      <c r="AC464" s="5" t="e">
        <f>Rebounds[[#This Row],[12+]]-Rebounds[[#This Row],[13+]]</f>
        <v>#VALUE!</v>
      </c>
      <c r="AD464" s="5" t="e">
        <f>Rebounds[[#This Row],[13+]]-Rebounds[[#This Row],[14+]]</f>
        <v>#VALUE!</v>
      </c>
    </row>
    <row r="465" spans="20:30" x14ac:dyDescent="0.25">
      <c r="T465" s="5" t="e">
        <f>Rebounds[[#This Row],[3+]]-Rebounds[[#This Row],[4+]]</f>
        <v>#VALUE!</v>
      </c>
      <c r="U465" s="5" t="e">
        <f>Rebounds[[#This Row],[4+]]-Rebounds[[#This Row],[5+]]</f>
        <v>#VALUE!</v>
      </c>
      <c r="V465" s="5" t="e">
        <f>Rebounds[[#This Row],[5+]]-Rebounds[[#This Row],[6+]]</f>
        <v>#VALUE!</v>
      </c>
      <c r="W465" s="5" t="e">
        <f>Rebounds[[#This Row],[6+]]-Rebounds[[#This Row],[7+]]</f>
        <v>#VALUE!</v>
      </c>
      <c r="X465" s="5" t="e">
        <f>Rebounds[[#This Row],[7+]]-Rebounds[[#This Row],[8+]]</f>
        <v>#VALUE!</v>
      </c>
      <c r="Y465" s="5" t="e">
        <f>Rebounds[[#This Row],[8+]]-Rebounds[[#This Row],[9+]]</f>
        <v>#VALUE!</v>
      </c>
      <c r="Z465" s="5" t="e">
        <f>Rebounds[[#This Row],[9+]]-Rebounds[[#This Row],[10+]]</f>
        <v>#VALUE!</v>
      </c>
      <c r="AA465" s="5" t="e">
        <f>Rebounds[[#This Row],[10+]]-Rebounds[[#This Row],[11+]]</f>
        <v>#VALUE!</v>
      </c>
      <c r="AB465" s="5" t="e">
        <f>Rebounds[[#This Row],[11+]]-Rebounds[[#This Row],[12+]]</f>
        <v>#VALUE!</v>
      </c>
      <c r="AC465" s="5" t="e">
        <f>Rebounds[[#This Row],[12+]]-Rebounds[[#This Row],[13+]]</f>
        <v>#VALUE!</v>
      </c>
      <c r="AD465" s="5" t="e">
        <f>Rebounds[[#This Row],[13+]]-Rebounds[[#This Row],[14+]]</f>
        <v>#VALUE!</v>
      </c>
    </row>
    <row r="466" spans="20:30" x14ac:dyDescent="0.25">
      <c r="T466" s="5" t="e">
        <f>Rebounds[[#This Row],[3+]]-Rebounds[[#This Row],[4+]]</f>
        <v>#VALUE!</v>
      </c>
      <c r="U466" s="5" t="e">
        <f>Rebounds[[#This Row],[4+]]-Rebounds[[#This Row],[5+]]</f>
        <v>#VALUE!</v>
      </c>
      <c r="V466" s="5" t="e">
        <f>Rebounds[[#This Row],[5+]]-Rebounds[[#This Row],[6+]]</f>
        <v>#VALUE!</v>
      </c>
      <c r="W466" s="5" t="e">
        <f>Rebounds[[#This Row],[6+]]-Rebounds[[#This Row],[7+]]</f>
        <v>#VALUE!</v>
      </c>
      <c r="X466" s="5" t="e">
        <f>Rebounds[[#This Row],[7+]]-Rebounds[[#This Row],[8+]]</f>
        <v>#VALUE!</v>
      </c>
      <c r="Y466" s="5" t="e">
        <f>Rebounds[[#This Row],[8+]]-Rebounds[[#This Row],[9+]]</f>
        <v>#VALUE!</v>
      </c>
      <c r="Z466" s="5" t="e">
        <f>Rebounds[[#This Row],[9+]]-Rebounds[[#This Row],[10+]]</f>
        <v>#VALUE!</v>
      </c>
      <c r="AA466" s="5" t="e">
        <f>Rebounds[[#This Row],[10+]]-Rebounds[[#This Row],[11+]]</f>
        <v>#VALUE!</v>
      </c>
      <c r="AB466" s="5" t="e">
        <f>Rebounds[[#This Row],[11+]]-Rebounds[[#This Row],[12+]]</f>
        <v>#VALUE!</v>
      </c>
      <c r="AC466" s="5" t="e">
        <f>Rebounds[[#This Row],[12+]]-Rebounds[[#This Row],[13+]]</f>
        <v>#VALUE!</v>
      </c>
      <c r="AD466" s="5" t="e">
        <f>Rebounds[[#This Row],[13+]]-Rebounds[[#This Row],[14+]]</f>
        <v>#VALUE!</v>
      </c>
    </row>
    <row r="467" spans="20:30" x14ac:dyDescent="0.25">
      <c r="T467" s="5" t="e">
        <f>Rebounds[[#This Row],[3+]]-Rebounds[[#This Row],[4+]]</f>
        <v>#VALUE!</v>
      </c>
      <c r="U467" s="5" t="e">
        <f>Rebounds[[#This Row],[4+]]-Rebounds[[#This Row],[5+]]</f>
        <v>#VALUE!</v>
      </c>
      <c r="V467" s="5" t="e">
        <f>Rebounds[[#This Row],[5+]]-Rebounds[[#This Row],[6+]]</f>
        <v>#VALUE!</v>
      </c>
      <c r="W467" s="5" t="e">
        <f>Rebounds[[#This Row],[6+]]-Rebounds[[#This Row],[7+]]</f>
        <v>#VALUE!</v>
      </c>
      <c r="X467" s="5" t="e">
        <f>Rebounds[[#This Row],[7+]]-Rebounds[[#This Row],[8+]]</f>
        <v>#VALUE!</v>
      </c>
      <c r="Y467" s="5" t="e">
        <f>Rebounds[[#This Row],[8+]]-Rebounds[[#This Row],[9+]]</f>
        <v>#VALUE!</v>
      </c>
      <c r="Z467" s="5" t="e">
        <f>Rebounds[[#This Row],[9+]]-Rebounds[[#This Row],[10+]]</f>
        <v>#VALUE!</v>
      </c>
      <c r="AA467" s="5" t="e">
        <f>Rebounds[[#This Row],[10+]]-Rebounds[[#This Row],[11+]]</f>
        <v>#VALUE!</v>
      </c>
      <c r="AB467" s="5" t="e">
        <f>Rebounds[[#This Row],[11+]]-Rebounds[[#This Row],[12+]]</f>
        <v>#VALUE!</v>
      </c>
      <c r="AC467" s="5" t="e">
        <f>Rebounds[[#This Row],[12+]]-Rebounds[[#This Row],[13+]]</f>
        <v>#VALUE!</v>
      </c>
      <c r="AD467" s="5" t="e">
        <f>Rebounds[[#This Row],[13+]]-Rebounds[[#This Row],[14+]]</f>
        <v>#VALUE!</v>
      </c>
    </row>
    <row r="468" spans="20:30" x14ac:dyDescent="0.25">
      <c r="T468" s="5" t="e">
        <f>Rebounds[[#This Row],[3+]]-Rebounds[[#This Row],[4+]]</f>
        <v>#VALUE!</v>
      </c>
      <c r="U468" s="5" t="e">
        <f>Rebounds[[#This Row],[4+]]-Rebounds[[#This Row],[5+]]</f>
        <v>#VALUE!</v>
      </c>
      <c r="V468" s="5" t="e">
        <f>Rebounds[[#This Row],[5+]]-Rebounds[[#This Row],[6+]]</f>
        <v>#VALUE!</v>
      </c>
      <c r="W468" s="5" t="e">
        <f>Rebounds[[#This Row],[6+]]-Rebounds[[#This Row],[7+]]</f>
        <v>#VALUE!</v>
      </c>
      <c r="X468" s="5" t="e">
        <f>Rebounds[[#This Row],[7+]]-Rebounds[[#This Row],[8+]]</f>
        <v>#VALUE!</v>
      </c>
      <c r="Y468" s="5" t="e">
        <f>Rebounds[[#This Row],[8+]]-Rebounds[[#This Row],[9+]]</f>
        <v>#VALUE!</v>
      </c>
      <c r="Z468" s="5" t="e">
        <f>Rebounds[[#This Row],[9+]]-Rebounds[[#This Row],[10+]]</f>
        <v>#VALUE!</v>
      </c>
      <c r="AA468" s="5" t="e">
        <f>Rebounds[[#This Row],[10+]]-Rebounds[[#This Row],[11+]]</f>
        <v>#VALUE!</v>
      </c>
      <c r="AB468" s="5" t="e">
        <f>Rebounds[[#This Row],[11+]]-Rebounds[[#This Row],[12+]]</f>
        <v>#VALUE!</v>
      </c>
      <c r="AC468" s="5" t="e">
        <f>Rebounds[[#This Row],[12+]]-Rebounds[[#This Row],[13+]]</f>
        <v>#VALUE!</v>
      </c>
      <c r="AD468" s="5" t="e">
        <f>Rebounds[[#This Row],[13+]]-Rebounds[[#This Row],[14+]]</f>
        <v>#VALUE!</v>
      </c>
    </row>
    <row r="469" spans="20:30" x14ac:dyDescent="0.25">
      <c r="T469" s="5" t="e">
        <f>Rebounds[[#This Row],[3+]]-Rebounds[[#This Row],[4+]]</f>
        <v>#VALUE!</v>
      </c>
      <c r="U469" s="5" t="e">
        <f>Rebounds[[#This Row],[4+]]-Rebounds[[#This Row],[5+]]</f>
        <v>#VALUE!</v>
      </c>
      <c r="V469" s="5" t="e">
        <f>Rebounds[[#This Row],[5+]]-Rebounds[[#This Row],[6+]]</f>
        <v>#VALUE!</v>
      </c>
      <c r="W469" s="5" t="e">
        <f>Rebounds[[#This Row],[6+]]-Rebounds[[#This Row],[7+]]</f>
        <v>#VALUE!</v>
      </c>
      <c r="X469" s="5" t="e">
        <f>Rebounds[[#This Row],[7+]]-Rebounds[[#This Row],[8+]]</f>
        <v>#VALUE!</v>
      </c>
      <c r="Y469" s="5" t="e">
        <f>Rebounds[[#This Row],[8+]]-Rebounds[[#This Row],[9+]]</f>
        <v>#VALUE!</v>
      </c>
      <c r="Z469" s="5" t="e">
        <f>Rebounds[[#This Row],[9+]]-Rebounds[[#This Row],[10+]]</f>
        <v>#VALUE!</v>
      </c>
      <c r="AA469" s="5" t="e">
        <f>Rebounds[[#This Row],[10+]]-Rebounds[[#This Row],[11+]]</f>
        <v>#VALUE!</v>
      </c>
      <c r="AB469" s="5" t="e">
        <f>Rebounds[[#This Row],[11+]]-Rebounds[[#This Row],[12+]]</f>
        <v>#VALUE!</v>
      </c>
      <c r="AC469" s="5" t="e">
        <f>Rebounds[[#This Row],[12+]]-Rebounds[[#This Row],[13+]]</f>
        <v>#VALUE!</v>
      </c>
      <c r="AD469" s="5" t="e">
        <f>Rebounds[[#This Row],[13+]]-Rebounds[[#This Row],[14+]]</f>
        <v>#VALUE!</v>
      </c>
    </row>
    <row r="470" spans="20:30" x14ac:dyDescent="0.25">
      <c r="T470" s="5" t="e">
        <f>Rebounds[[#This Row],[3+]]-Rebounds[[#This Row],[4+]]</f>
        <v>#VALUE!</v>
      </c>
      <c r="U470" s="5" t="e">
        <f>Rebounds[[#This Row],[4+]]-Rebounds[[#This Row],[5+]]</f>
        <v>#VALUE!</v>
      </c>
      <c r="V470" s="5" t="e">
        <f>Rebounds[[#This Row],[5+]]-Rebounds[[#This Row],[6+]]</f>
        <v>#VALUE!</v>
      </c>
      <c r="W470" s="5" t="e">
        <f>Rebounds[[#This Row],[6+]]-Rebounds[[#This Row],[7+]]</f>
        <v>#VALUE!</v>
      </c>
      <c r="X470" s="5" t="e">
        <f>Rebounds[[#This Row],[7+]]-Rebounds[[#This Row],[8+]]</f>
        <v>#VALUE!</v>
      </c>
      <c r="Y470" s="5" t="e">
        <f>Rebounds[[#This Row],[8+]]-Rebounds[[#This Row],[9+]]</f>
        <v>#VALUE!</v>
      </c>
      <c r="Z470" s="5" t="e">
        <f>Rebounds[[#This Row],[9+]]-Rebounds[[#This Row],[10+]]</f>
        <v>#VALUE!</v>
      </c>
      <c r="AA470" s="5" t="e">
        <f>Rebounds[[#This Row],[10+]]-Rebounds[[#This Row],[11+]]</f>
        <v>#VALUE!</v>
      </c>
      <c r="AB470" s="5" t="e">
        <f>Rebounds[[#This Row],[11+]]-Rebounds[[#This Row],[12+]]</f>
        <v>#VALUE!</v>
      </c>
      <c r="AC470" s="5" t="e">
        <f>Rebounds[[#This Row],[12+]]-Rebounds[[#This Row],[13+]]</f>
        <v>#VALUE!</v>
      </c>
      <c r="AD470" s="5" t="e">
        <f>Rebounds[[#This Row],[13+]]-Rebounds[[#This Row],[14+]]</f>
        <v>#VALUE!</v>
      </c>
    </row>
    <row r="471" spans="20:30" x14ac:dyDescent="0.25">
      <c r="T471" s="5" t="e">
        <f>Rebounds[[#This Row],[3+]]-Rebounds[[#This Row],[4+]]</f>
        <v>#VALUE!</v>
      </c>
      <c r="U471" s="5" t="e">
        <f>Rebounds[[#This Row],[4+]]-Rebounds[[#This Row],[5+]]</f>
        <v>#VALUE!</v>
      </c>
      <c r="V471" s="5" t="e">
        <f>Rebounds[[#This Row],[5+]]-Rebounds[[#This Row],[6+]]</f>
        <v>#VALUE!</v>
      </c>
      <c r="W471" s="5" t="e">
        <f>Rebounds[[#This Row],[6+]]-Rebounds[[#This Row],[7+]]</f>
        <v>#VALUE!</v>
      </c>
      <c r="X471" s="5" t="e">
        <f>Rebounds[[#This Row],[7+]]-Rebounds[[#This Row],[8+]]</f>
        <v>#VALUE!</v>
      </c>
      <c r="Y471" s="5" t="e">
        <f>Rebounds[[#This Row],[8+]]-Rebounds[[#This Row],[9+]]</f>
        <v>#VALUE!</v>
      </c>
      <c r="Z471" s="5" t="e">
        <f>Rebounds[[#This Row],[9+]]-Rebounds[[#This Row],[10+]]</f>
        <v>#VALUE!</v>
      </c>
      <c r="AA471" s="5" t="e">
        <f>Rebounds[[#This Row],[10+]]-Rebounds[[#This Row],[11+]]</f>
        <v>#VALUE!</v>
      </c>
      <c r="AB471" s="5" t="e">
        <f>Rebounds[[#This Row],[11+]]-Rebounds[[#This Row],[12+]]</f>
        <v>#VALUE!</v>
      </c>
      <c r="AC471" s="5" t="e">
        <f>Rebounds[[#This Row],[12+]]-Rebounds[[#This Row],[13+]]</f>
        <v>#VALUE!</v>
      </c>
      <c r="AD471" s="5" t="e">
        <f>Rebounds[[#This Row],[13+]]-Rebounds[[#This Row],[14+]]</f>
        <v>#VALUE!</v>
      </c>
    </row>
    <row r="472" spans="20:30" x14ac:dyDescent="0.25">
      <c r="T472" s="5" t="e">
        <f>Rebounds[[#This Row],[3+]]-Rebounds[[#This Row],[4+]]</f>
        <v>#VALUE!</v>
      </c>
      <c r="U472" s="5" t="e">
        <f>Rebounds[[#This Row],[4+]]-Rebounds[[#This Row],[5+]]</f>
        <v>#VALUE!</v>
      </c>
      <c r="V472" s="5" t="e">
        <f>Rebounds[[#This Row],[5+]]-Rebounds[[#This Row],[6+]]</f>
        <v>#VALUE!</v>
      </c>
      <c r="W472" s="5" t="e">
        <f>Rebounds[[#This Row],[6+]]-Rebounds[[#This Row],[7+]]</f>
        <v>#VALUE!</v>
      </c>
      <c r="X472" s="5" t="e">
        <f>Rebounds[[#This Row],[7+]]-Rebounds[[#This Row],[8+]]</f>
        <v>#VALUE!</v>
      </c>
      <c r="Y472" s="5" t="e">
        <f>Rebounds[[#This Row],[8+]]-Rebounds[[#This Row],[9+]]</f>
        <v>#VALUE!</v>
      </c>
      <c r="Z472" s="5" t="e">
        <f>Rebounds[[#This Row],[9+]]-Rebounds[[#This Row],[10+]]</f>
        <v>#VALUE!</v>
      </c>
      <c r="AA472" s="5" t="e">
        <f>Rebounds[[#This Row],[10+]]-Rebounds[[#This Row],[11+]]</f>
        <v>#VALUE!</v>
      </c>
      <c r="AB472" s="5" t="e">
        <f>Rebounds[[#This Row],[11+]]-Rebounds[[#This Row],[12+]]</f>
        <v>#VALUE!</v>
      </c>
      <c r="AC472" s="5" t="e">
        <f>Rebounds[[#This Row],[12+]]-Rebounds[[#This Row],[13+]]</f>
        <v>#VALUE!</v>
      </c>
      <c r="AD472" s="5" t="e">
        <f>Rebounds[[#This Row],[13+]]-Rebounds[[#This Row],[14+]]</f>
        <v>#VALUE!</v>
      </c>
    </row>
    <row r="473" spans="20:30" x14ac:dyDescent="0.25">
      <c r="T473" s="5" t="e">
        <f>Rebounds[[#This Row],[3+]]-Rebounds[[#This Row],[4+]]</f>
        <v>#VALUE!</v>
      </c>
      <c r="U473" s="5" t="e">
        <f>Rebounds[[#This Row],[4+]]-Rebounds[[#This Row],[5+]]</f>
        <v>#VALUE!</v>
      </c>
      <c r="V473" s="5" t="e">
        <f>Rebounds[[#This Row],[5+]]-Rebounds[[#This Row],[6+]]</f>
        <v>#VALUE!</v>
      </c>
      <c r="W473" s="5" t="e">
        <f>Rebounds[[#This Row],[6+]]-Rebounds[[#This Row],[7+]]</f>
        <v>#VALUE!</v>
      </c>
      <c r="X473" s="5" t="e">
        <f>Rebounds[[#This Row],[7+]]-Rebounds[[#This Row],[8+]]</f>
        <v>#VALUE!</v>
      </c>
      <c r="Y473" s="5" t="e">
        <f>Rebounds[[#This Row],[8+]]-Rebounds[[#This Row],[9+]]</f>
        <v>#VALUE!</v>
      </c>
      <c r="Z473" s="5" t="e">
        <f>Rebounds[[#This Row],[9+]]-Rebounds[[#This Row],[10+]]</f>
        <v>#VALUE!</v>
      </c>
      <c r="AA473" s="5" t="e">
        <f>Rebounds[[#This Row],[10+]]-Rebounds[[#This Row],[11+]]</f>
        <v>#VALUE!</v>
      </c>
      <c r="AB473" s="5" t="e">
        <f>Rebounds[[#This Row],[11+]]-Rebounds[[#This Row],[12+]]</f>
        <v>#VALUE!</v>
      </c>
      <c r="AC473" s="5" t="e">
        <f>Rebounds[[#This Row],[12+]]-Rebounds[[#This Row],[13+]]</f>
        <v>#VALUE!</v>
      </c>
      <c r="AD473" s="5" t="e">
        <f>Rebounds[[#This Row],[13+]]-Rebounds[[#This Row],[14+]]</f>
        <v>#VALUE!</v>
      </c>
    </row>
    <row r="474" spans="20:30" x14ac:dyDescent="0.25">
      <c r="T474" s="5" t="e">
        <f>Rebounds[[#This Row],[3+]]-Rebounds[[#This Row],[4+]]</f>
        <v>#VALUE!</v>
      </c>
      <c r="U474" s="5" t="e">
        <f>Rebounds[[#This Row],[4+]]-Rebounds[[#This Row],[5+]]</f>
        <v>#VALUE!</v>
      </c>
      <c r="V474" s="5" t="e">
        <f>Rebounds[[#This Row],[5+]]-Rebounds[[#This Row],[6+]]</f>
        <v>#VALUE!</v>
      </c>
      <c r="W474" s="5" t="e">
        <f>Rebounds[[#This Row],[6+]]-Rebounds[[#This Row],[7+]]</f>
        <v>#VALUE!</v>
      </c>
      <c r="X474" s="5" t="e">
        <f>Rebounds[[#This Row],[7+]]-Rebounds[[#This Row],[8+]]</f>
        <v>#VALUE!</v>
      </c>
      <c r="Y474" s="5" t="e">
        <f>Rebounds[[#This Row],[8+]]-Rebounds[[#This Row],[9+]]</f>
        <v>#VALUE!</v>
      </c>
      <c r="Z474" s="5" t="e">
        <f>Rebounds[[#This Row],[9+]]-Rebounds[[#This Row],[10+]]</f>
        <v>#VALUE!</v>
      </c>
      <c r="AA474" s="5" t="e">
        <f>Rebounds[[#This Row],[10+]]-Rebounds[[#This Row],[11+]]</f>
        <v>#VALUE!</v>
      </c>
      <c r="AB474" s="5" t="e">
        <f>Rebounds[[#This Row],[11+]]-Rebounds[[#This Row],[12+]]</f>
        <v>#VALUE!</v>
      </c>
      <c r="AC474" s="5" t="e">
        <f>Rebounds[[#This Row],[12+]]-Rebounds[[#This Row],[13+]]</f>
        <v>#VALUE!</v>
      </c>
      <c r="AD474" s="5" t="e">
        <f>Rebounds[[#This Row],[13+]]-Rebounds[[#This Row],[14+]]</f>
        <v>#VALUE!</v>
      </c>
    </row>
  </sheetData>
  <phoneticPr fontId="4" type="noConversion"/>
  <conditionalFormatting sqref="H2:S20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96D2-B387-4E78-B082-1DE4773D3095}">
  <dimension ref="A1:AD343"/>
  <sheetViews>
    <sheetView workbookViewId="0">
      <pane xSplit="7" ySplit="1" topLeftCell="H41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66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9.7109375" bestFit="1" customWidth="1"/>
    <col min="7" max="7" width="6.85546875" bestFit="1" customWidth="1"/>
    <col min="8" max="10" width="8.140625" bestFit="1" customWidth="1"/>
    <col min="11" max="16" width="7.140625" bestFit="1" customWidth="1"/>
    <col min="17" max="18" width="7.140625" customWidth="1"/>
    <col min="19" max="28" width="8.140625" bestFit="1" customWidth="1"/>
    <col min="29" max="29" width="13.140625" customWidth="1"/>
  </cols>
  <sheetData>
    <row r="1" spans="1:30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28</v>
      </c>
      <c r="G1" t="s">
        <v>71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2" t="s">
        <v>6</v>
      </c>
    </row>
    <row r="2" spans="1:30" x14ac:dyDescent="0.25">
      <c r="A2" s="10">
        <v>22400717</v>
      </c>
      <c r="B2" s="13" t="s">
        <v>90</v>
      </c>
      <c r="C2" s="13" t="s">
        <v>91</v>
      </c>
      <c r="D2" s="11">
        <v>0.79166666666666663</v>
      </c>
      <c r="E2" s="6" t="str">
        <f>HYPERLINK("https://www.nba.com/stats/player/203081/boxscores-traditional", "Damian Lillard")</f>
        <v>Damian Lillard</v>
      </c>
      <c r="F2">
        <v>8</v>
      </c>
      <c r="G2" s="4">
        <v>1.4139999999999999</v>
      </c>
      <c r="H2" s="3">
        <v>1</v>
      </c>
      <c r="I2" s="3">
        <v>0.99980000000000002</v>
      </c>
      <c r="J2" s="3">
        <v>0.99766999999999995</v>
      </c>
      <c r="K2" s="3">
        <v>0.98299999999999998</v>
      </c>
      <c r="L2" s="3">
        <v>0.92073000000000005</v>
      </c>
      <c r="M2" s="3">
        <v>0.76114999999999999</v>
      </c>
      <c r="N2" s="3">
        <v>0.5</v>
      </c>
      <c r="O2" s="3">
        <v>0.23885000000000001</v>
      </c>
      <c r="P2" s="3">
        <v>7.9269999999999993E-2</v>
      </c>
      <c r="Q2" s="3">
        <v>1.7000000000000001E-2</v>
      </c>
      <c r="R2" s="3">
        <v>2.33E-3</v>
      </c>
      <c r="S2" s="5">
        <f>Assists[[#This Row],[2+]]-Assists[[#This Row],[3+]]</f>
        <v>1.9999999999997797E-4</v>
      </c>
      <c r="T2" s="5">
        <f>Assists[[#This Row],[3+]]-Assists[[#This Row],[4+]]</f>
        <v>2.1300000000000763E-3</v>
      </c>
      <c r="U2" s="5">
        <f>Assists[[#This Row],[4+]]-Assists[[#This Row],[5+]]</f>
        <v>1.4669999999999961E-2</v>
      </c>
      <c r="V2" s="5">
        <f>Assists[[#This Row],[5+]]-Assists[[#This Row],[6+]]</f>
        <v>6.2269999999999937E-2</v>
      </c>
      <c r="W2" s="5">
        <f>Assists[[#This Row],[6+]]-Assists[[#This Row],[7+]]</f>
        <v>0.15958000000000006</v>
      </c>
      <c r="X2" s="5">
        <f>Assists[[#This Row],[7+]]-Assists[[#This Row],[8+]]</f>
        <v>0.26114999999999999</v>
      </c>
      <c r="Y2" s="5">
        <f>Assists[[#This Row],[8+]]-Assists[[#This Row],[9+]]</f>
        <v>0.26114999999999999</v>
      </c>
      <c r="Z2" s="5">
        <f>Assists[[#This Row],[9+]]-Assists[[#This Row],[10+]]</f>
        <v>0.15958</v>
      </c>
      <c r="AA2" s="5">
        <f>Assists[[#This Row],[10+]]-Assists[[#This Row],[11+]]</f>
        <v>6.2269999999999992E-2</v>
      </c>
      <c r="AB2" s="5">
        <f>Assists[[#This Row],[11+]]-Assists[[#This Row],[12+]]</f>
        <v>1.4670000000000001E-2</v>
      </c>
      <c r="AC2" s="5"/>
      <c r="AD2" s="5"/>
    </row>
    <row r="3" spans="1:30" x14ac:dyDescent="0.25">
      <c r="A3" s="10">
        <v>22400717</v>
      </c>
      <c r="B3" s="13" t="s">
        <v>90</v>
      </c>
      <c r="C3" s="13" t="s">
        <v>91</v>
      </c>
      <c r="D3" s="11">
        <v>0.79166666666666663</v>
      </c>
      <c r="E3" s="6" t="str">
        <f>HYPERLINK("https://www.nba.com/stats/player/203507/boxscores-traditional", "Giannis Antetokounmpo")</f>
        <v>Giannis Antetokounmpo</v>
      </c>
      <c r="F3">
        <v>5.2</v>
      </c>
      <c r="G3" s="4">
        <v>2.2269999999999999</v>
      </c>
      <c r="H3" s="3">
        <v>0.92506999999999995</v>
      </c>
      <c r="I3" s="3">
        <v>0.83891000000000004</v>
      </c>
      <c r="J3" s="3">
        <v>0.70540000000000003</v>
      </c>
      <c r="K3" s="3">
        <v>0.53586</v>
      </c>
      <c r="L3" s="3">
        <v>0.35942000000000002</v>
      </c>
      <c r="M3" s="3">
        <v>0.20896999999999999</v>
      </c>
      <c r="N3" s="3">
        <v>0.10383000000000001</v>
      </c>
      <c r="O3" s="3">
        <v>4.3630000000000002E-2</v>
      </c>
      <c r="P3" s="3">
        <v>1.5389999999999999E-2</v>
      </c>
      <c r="Q3" s="3">
        <v>4.6600000000000001E-3</v>
      </c>
      <c r="R3" s="3">
        <v>1.14E-3</v>
      </c>
      <c r="S3" s="5">
        <f>Assists[[#This Row],[2+]]-Assists[[#This Row],[3+]]</f>
        <v>8.6159999999999903E-2</v>
      </c>
      <c r="T3" s="5">
        <f>Assists[[#This Row],[3+]]-Assists[[#This Row],[4+]]</f>
        <v>0.13351000000000002</v>
      </c>
      <c r="U3" s="5">
        <f>Assists[[#This Row],[4+]]-Assists[[#This Row],[5+]]</f>
        <v>0.16954000000000002</v>
      </c>
      <c r="V3" s="5">
        <f>Assists[[#This Row],[5+]]-Assists[[#This Row],[6+]]</f>
        <v>0.17643999999999999</v>
      </c>
      <c r="W3" s="5">
        <f>Assists[[#This Row],[6+]]-Assists[[#This Row],[7+]]</f>
        <v>0.15045000000000003</v>
      </c>
      <c r="X3" s="5">
        <f>Assists[[#This Row],[7+]]-Assists[[#This Row],[8+]]</f>
        <v>0.10513999999999998</v>
      </c>
      <c r="Y3" s="5">
        <f>Assists[[#This Row],[8+]]-Assists[[#This Row],[9+]]</f>
        <v>6.0200000000000004E-2</v>
      </c>
      <c r="Z3" s="5">
        <f>Assists[[#This Row],[9+]]-Assists[[#This Row],[10+]]</f>
        <v>2.8240000000000001E-2</v>
      </c>
      <c r="AA3" s="5">
        <f>Assists[[#This Row],[10+]]-Assists[[#This Row],[11+]]</f>
        <v>1.073E-2</v>
      </c>
      <c r="AB3" s="5">
        <f>Assists[[#This Row],[11+]]-Assists[[#This Row],[12+]]</f>
        <v>3.5200000000000001E-3</v>
      </c>
    </row>
    <row r="4" spans="1:30" x14ac:dyDescent="0.25">
      <c r="A4" s="10">
        <v>22400717</v>
      </c>
      <c r="B4" s="13" t="s">
        <v>90</v>
      </c>
      <c r="C4" s="13" t="s">
        <v>91</v>
      </c>
      <c r="D4" s="11">
        <v>0.79166666666666663</v>
      </c>
      <c r="E4" s="6" t="str">
        <f>HYPERLINK("https://www.nba.com/stats/player/1626153/boxscores-traditional", "Delon Wright")</f>
        <v>Delon Wright</v>
      </c>
      <c r="F4">
        <v>3.2</v>
      </c>
      <c r="G4" s="4">
        <v>1.6</v>
      </c>
      <c r="H4" s="3">
        <v>0.77337</v>
      </c>
      <c r="I4" s="3">
        <v>0.55171999999999999</v>
      </c>
      <c r="J4" s="3">
        <v>0.30853999999999998</v>
      </c>
      <c r="K4" s="3">
        <v>0.13136</v>
      </c>
      <c r="L4" s="3">
        <v>4.0059999999999998E-2</v>
      </c>
      <c r="M4" s="3">
        <v>8.8900000000000003E-3</v>
      </c>
      <c r="N4" s="3">
        <v>1.3500000000000001E-3</v>
      </c>
      <c r="O4" s="3">
        <v>1.4999999999999999E-4</v>
      </c>
      <c r="P4" s="3">
        <v>0</v>
      </c>
      <c r="Q4" s="3">
        <v>0</v>
      </c>
      <c r="R4" s="3">
        <v>0</v>
      </c>
      <c r="S4" s="5">
        <f>Assists[[#This Row],[2+]]-Assists[[#This Row],[3+]]</f>
        <v>0.22165000000000001</v>
      </c>
      <c r="T4" s="5">
        <f>Assists[[#This Row],[3+]]-Assists[[#This Row],[4+]]</f>
        <v>0.24318000000000001</v>
      </c>
      <c r="U4" s="5">
        <f>Assists[[#This Row],[4+]]-Assists[[#This Row],[5+]]</f>
        <v>0.17717999999999998</v>
      </c>
      <c r="V4" s="5">
        <f>Assists[[#This Row],[5+]]-Assists[[#This Row],[6+]]</f>
        <v>9.1300000000000006E-2</v>
      </c>
      <c r="W4" s="5">
        <f>Assists[[#This Row],[6+]]-Assists[[#This Row],[7+]]</f>
        <v>3.1169999999999996E-2</v>
      </c>
      <c r="X4" s="5">
        <f>Assists[[#This Row],[7+]]-Assists[[#This Row],[8+]]</f>
        <v>7.5399999999999998E-3</v>
      </c>
      <c r="Y4" s="5">
        <f>Assists[[#This Row],[8+]]-Assists[[#This Row],[9+]]</f>
        <v>1.2000000000000001E-3</v>
      </c>
      <c r="Z4" s="5">
        <f>Assists[[#This Row],[9+]]-Assists[[#This Row],[10+]]</f>
        <v>1.4999999999999999E-4</v>
      </c>
      <c r="AA4" s="5">
        <f>Assists[[#This Row],[10+]]-Assists[[#This Row],[11+]]</f>
        <v>0</v>
      </c>
      <c r="AB4" s="5">
        <f>Assists[[#This Row],[11+]]-Assists[[#This Row],[12+]]</f>
        <v>0</v>
      </c>
    </row>
    <row r="5" spans="1:30" x14ac:dyDescent="0.25">
      <c r="A5" s="10">
        <v>22400717</v>
      </c>
      <c r="B5" s="13" t="s">
        <v>90</v>
      </c>
      <c r="C5" s="13" t="s">
        <v>91</v>
      </c>
      <c r="D5" s="11">
        <v>0.79166666666666663</v>
      </c>
      <c r="E5" s="6" t="str">
        <f>HYPERLINK("https://www.nba.com/stats/player/1627752/boxscores-traditional", "Taurean Prince")</f>
        <v>Taurean Prince</v>
      </c>
      <c r="F5">
        <v>3.6</v>
      </c>
      <c r="G5" s="4">
        <v>2.7279999999999998</v>
      </c>
      <c r="H5" s="3">
        <v>0.72240000000000004</v>
      </c>
      <c r="I5" s="3">
        <v>0.58706000000000003</v>
      </c>
      <c r="J5" s="3">
        <v>0.44037999999999999</v>
      </c>
      <c r="K5" s="3">
        <v>0.30503000000000002</v>
      </c>
      <c r="L5" s="3">
        <v>0.18942999999999999</v>
      </c>
      <c r="M5" s="3">
        <v>0.10564999999999999</v>
      </c>
      <c r="N5" s="3">
        <v>5.3699999999999998E-2</v>
      </c>
      <c r="O5" s="3">
        <v>2.385E-2</v>
      </c>
      <c r="P5" s="3">
        <v>9.3900000000000008E-3</v>
      </c>
      <c r="Q5" s="3">
        <v>3.3600000000000001E-3</v>
      </c>
      <c r="R5" s="3">
        <v>1.0399999999999999E-3</v>
      </c>
      <c r="S5" s="5">
        <f>Assists[[#This Row],[2+]]-Assists[[#This Row],[3+]]</f>
        <v>0.13534000000000002</v>
      </c>
      <c r="T5" s="5">
        <f>Assists[[#This Row],[3+]]-Assists[[#This Row],[4+]]</f>
        <v>0.14668000000000003</v>
      </c>
      <c r="U5" s="5">
        <f>Assists[[#This Row],[4+]]-Assists[[#This Row],[5+]]</f>
        <v>0.13534999999999997</v>
      </c>
      <c r="V5" s="5">
        <f>Assists[[#This Row],[5+]]-Assists[[#This Row],[6+]]</f>
        <v>0.11560000000000004</v>
      </c>
      <c r="W5" s="5">
        <f>Assists[[#This Row],[6+]]-Assists[[#This Row],[7+]]</f>
        <v>8.3779999999999993E-2</v>
      </c>
      <c r="X5" s="5">
        <f>Assists[[#This Row],[7+]]-Assists[[#This Row],[8+]]</f>
        <v>5.1949999999999996E-2</v>
      </c>
      <c r="Y5" s="5">
        <f>Assists[[#This Row],[8+]]-Assists[[#This Row],[9+]]</f>
        <v>2.9849999999999998E-2</v>
      </c>
      <c r="Z5" s="5">
        <f>Assists[[#This Row],[9+]]-Assists[[#This Row],[10+]]</f>
        <v>1.4459999999999999E-2</v>
      </c>
      <c r="AA5" s="5">
        <f>Assists[[#This Row],[10+]]-Assists[[#This Row],[11+]]</f>
        <v>6.0300000000000006E-3</v>
      </c>
      <c r="AB5" s="5">
        <f>Assists[[#This Row],[11+]]-Assists[[#This Row],[12+]]</f>
        <v>2.32E-3</v>
      </c>
    </row>
    <row r="6" spans="1:30" x14ac:dyDescent="0.25">
      <c r="A6" s="10">
        <v>22400717</v>
      </c>
      <c r="B6" s="13" t="s">
        <v>90</v>
      </c>
      <c r="C6" s="13" t="s">
        <v>91</v>
      </c>
      <c r="D6" s="11">
        <v>0.79166666666666663</v>
      </c>
      <c r="E6" s="6" t="str">
        <f>HYPERLINK("https://www.nba.com/stats/player/203114/boxscores-traditional", "Khris Middleton")</f>
        <v>Khris Middleton</v>
      </c>
      <c r="F6">
        <v>2.2000000000000002</v>
      </c>
      <c r="G6" s="4">
        <v>1.1659999999999999</v>
      </c>
      <c r="H6" s="3">
        <v>0.56749000000000005</v>
      </c>
      <c r="I6" s="3">
        <v>0.24510000000000001</v>
      </c>
      <c r="J6" s="3">
        <v>6.1780000000000002E-2</v>
      </c>
      <c r="K6" s="3">
        <v>8.2000000000000007E-3</v>
      </c>
      <c r="L6" s="3">
        <v>5.5999999999999995E-4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5">
        <f>Assists[[#This Row],[2+]]-Assists[[#This Row],[3+]]</f>
        <v>0.32239000000000007</v>
      </c>
      <c r="T6" s="5">
        <f>Assists[[#This Row],[3+]]-Assists[[#This Row],[4+]]</f>
        <v>0.18332000000000001</v>
      </c>
      <c r="U6" s="5">
        <f>Assists[[#This Row],[4+]]-Assists[[#This Row],[5+]]</f>
        <v>5.3580000000000003E-2</v>
      </c>
      <c r="V6" s="5">
        <f>Assists[[#This Row],[5+]]-Assists[[#This Row],[6+]]</f>
        <v>7.640000000000001E-3</v>
      </c>
      <c r="W6" s="5">
        <f>Assists[[#This Row],[6+]]-Assists[[#This Row],[7+]]</f>
        <v>5.5999999999999995E-4</v>
      </c>
      <c r="X6" s="5">
        <f>Assists[[#This Row],[7+]]-Assists[[#This Row],[8+]]</f>
        <v>0</v>
      </c>
      <c r="Y6" s="5">
        <f>Assists[[#This Row],[8+]]-Assists[[#This Row],[9+]]</f>
        <v>0</v>
      </c>
      <c r="Z6" s="5">
        <f>Assists[[#This Row],[9+]]-Assists[[#This Row],[10+]]</f>
        <v>0</v>
      </c>
      <c r="AA6" s="5">
        <f>Assists[[#This Row],[10+]]-Assists[[#This Row],[11+]]</f>
        <v>0</v>
      </c>
      <c r="AB6" s="5">
        <f>Assists[[#This Row],[11+]]-Assists[[#This Row],[12+]]</f>
        <v>0</v>
      </c>
    </row>
    <row r="7" spans="1:30" x14ac:dyDescent="0.25">
      <c r="A7" s="10">
        <v>22400717</v>
      </c>
      <c r="B7" s="13" t="s">
        <v>90</v>
      </c>
      <c r="C7" s="13" t="s">
        <v>91</v>
      </c>
      <c r="D7" s="11">
        <v>0.79166666666666663</v>
      </c>
      <c r="E7" s="6" t="str">
        <f>HYPERLINK("https://www.nba.com/stats/player/201572/boxscores-traditional", "Brook Lopez")</f>
        <v>Brook Lopez</v>
      </c>
      <c r="F7">
        <v>2</v>
      </c>
      <c r="G7" s="4">
        <v>0.89400000000000002</v>
      </c>
      <c r="H7" s="3">
        <v>0.5</v>
      </c>
      <c r="I7" s="3">
        <v>0.13136</v>
      </c>
      <c r="J7" s="3">
        <v>1.255E-2</v>
      </c>
      <c r="K7" s="3">
        <v>3.8999999999999999E-4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5">
        <f>Assists[[#This Row],[2+]]-Assists[[#This Row],[3+]]</f>
        <v>0.36863999999999997</v>
      </c>
      <c r="T7" s="5">
        <f>Assists[[#This Row],[3+]]-Assists[[#This Row],[4+]]</f>
        <v>0.11881</v>
      </c>
      <c r="U7" s="5">
        <f>Assists[[#This Row],[4+]]-Assists[[#This Row],[5+]]</f>
        <v>1.2160000000000001E-2</v>
      </c>
      <c r="V7" s="5">
        <f>Assists[[#This Row],[5+]]-Assists[[#This Row],[6+]]</f>
        <v>3.8999999999999999E-4</v>
      </c>
      <c r="W7" s="5">
        <f>Assists[[#This Row],[6+]]-Assists[[#This Row],[7+]]</f>
        <v>0</v>
      </c>
      <c r="X7" s="5">
        <f>Assists[[#This Row],[7+]]-Assists[[#This Row],[8+]]</f>
        <v>0</v>
      </c>
      <c r="Y7" s="5">
        <f>Assists[[#This Row],[8+]]-Assists[[#This Row],[9+]]</f>
        <v>0</v>
      </c>
      <c r="Z7" s="5">
        <f>Assists[[#This Row],[9+]]-Assists[[#This Row],[10+]]</f>
        <v>0</v>
      </c>
      <c r="AA7" s="5">
        <f>Assists[[#This Row],[10+]]-Assists[[#This Row],[11+]]</f>
        <v>0</v>
      </c>
      <c r="AB7" s="5">
        <f>Assists[[#This Row],[11+]]-Assists[[#This Row],[12+]]</f>
        <v>0</v>
      </c>
    </row>
    <row r="8" spans="1:30" x14ac:dyDescent="0.25">
      <c r="A8" s="10">
        <v>22400717</v>
      </c>
      <c r="B8" s="13" t="s">
        <v>90</v>
      </c>
      <c r="C8" s="13" t="s">
        <v>91</v>
      </c>
      <c r="D8" s="11">
        <v>0.79166666666666663</v>
      </c>
      <c r="E8" s="6" t="str">
        <f>HYPERLINK("https://www.nba.com/stats/player/1641748/boxscores-traditional", "Andre Jackson Jr.")</f>
        <v>Andre Jackson Jr.</v>
      </c>
      <c r="F8">
        <v>2</v>
      </c>
      <c r="G8" s="4">
        <v>1.673</v>
      </c>
      <c r="H8" s="3">
        <v>0.5</v>
      </c>
      <c r="I8" s="3">
        <v>0.27424999999999999</v>
      </c>
      <c r="J8" s="3">
        <v>0.11507000000000001</v>
      </c>
      <c r="K8" s="3">
        <v>3.6729999999999999E-2</v>
      </c>
      <c r="L8" s="3">
        <v>8.4200000000000004E-3</v>
      </c>
      <c r="M8" s="3">
        <v>1.39E-3</v>
      </c>
      <c r="N8" s="3">
        <v>1.7000000000000001E-4</v>
      </c>
      <c r="O8" s="3">
        <v>0</v>
      </c>
      <c r="P8" s="3">
        <v>0</v>
      </c>
      <c r="Q8" s="3">
        <v>0</v>
      </c>
      <c r="R8" s="3">
        <v>0</v>
      </c>
      <c r="S8" s="5">
        <f>Assists[[#This Row],[2+]]-Assists[[#This Row],[3+]]</f>
        <v>0.22575000000000001</v>
      </c>
      <c r="T8" s="5">
        <f>Assists[[#This Row],[3+]]-Assists[[#This Row],[4+]]</f>
        <v>0.15917999999999999</v>
      </c>
      <c r="U8" s="5">
        <f>Assists[[#This Row],[4+]]-Assists[[#This Row],[5+]]</f>
        <v>7.8340000000000007E-2</v>
      </c>
      <c r="V8" s="5">
        <f>Assists[[#This Row],[5+]]-Assists[[#This Row],[6+]]</f>
        <v>2.8309999999999998E-2</v>
      </c>
      <c r="W8" s="5">
        <f>Assists[[#This Row],[6+]]-Assists[[#This Row],[7+]]</f>
        <v>7.0300000000000007E-3</v>
      </c>
      <c r="X8" s="5">
        <f>Assists[[#This Row],[7+]]-Assists[[#This Row],[8+]]</f>
        <v>1.2199999999999999E-3</v>
      </c>
      <c r="Y8" s="5">
        <f>Assists[[#This Row],[8+]]-Assists[[#This Row],[9+]]</f>
        <v>1.7000000000000001E-4</v>
      </c>
      <c r="Z8" s="5">
        <f>Assists[[#This Row],[9+]]-Assists[[#This Row],[10+]]</f>
        <v>0</v>
      </c>
      <c r="AA8" s="5">
        <f>Assists[[#This Row],[10+]]-Assists[[#This Row],[11+]]</f>
        <v>0</v>
      </c>
      <c r="AB8" s="5">
        <f>Assists[[#This Row],[11+]]-Assists[[#This Row],[12+]]</f>
        <v>0</v>
      </c>
    </row>
    <row r="9" spans="1:30" x14ac:dyDescent="0.25">
      <c r="A9" s="10">
        <v>22400717</v>
      </c>
      <c r="B9" s="13" t="s">
        <v>91</v>
      </c>
      <c r="C9" s="13" t="s">
        <v>90</v>
      </c>
      <c r="D9" s="11">
        <v>0.79166666666666663</v>
      </c>
      <c r="E9" s="6" t="str">
        <f>HYPERLINK("https://www.nba.com/stats/player/1630163/boxscores-traditional", "LaMelo Ball")</f>
        <v>LaMelo Ball</v>
      </c>
      <c r="F9">
        <v>8</v>
      </c>
      <c r="G9" s="4">
        <v>1.2650000000000001</v>
      </c>
      <c r="H9" s="3">
        <v>1</v>
      </c>
      <c r="I9" s="3">
        <v>0.99995999999999996</v>
      </c>
      <c r="J9" s="3">
        <v>0.99921000000000004</v>
      </c>
      <c r="K9" s="3">
        <v>0.99111000000000005</v>
      </c>
      <c r="L9" s="3">
        <v>0.94294999999999995</v>
      </c>
      <c r="M9" s="3">
        <v>0.78524000000000005</v>
      </c>
      <c r="N9" s="3">
        <v>0.5</v>
      </c>
      <c r="O9" s="3">
        <v>0.21476000000000001</v>
      </c>
      <c r="P9" s="3">
        <v>5.7049999999999997E-2</v>
      </c>
      <c r="Q9" s="3">
        <v>8.8900000000000003E-3</v>
      </c>
      <c r="R9" s="3">
        <v>7.9000000000000001E-4</v>
      </c>
      <c r="S9" s="5">
        <f>Assists[[#This Row],[2+]]-Assists[[#This Row],[3+]]</f>
        <v>4.0000000000040004E-5</v>
      </c>
      <c r="T9" s="5">
        <f>Assists[[#This Row],[3+]]-Assists[[#This Row],[4+]]</f>
        <v>7.499999999999174E-4</v>
      </c>
      <c r="U9" s="5">
        <f>Assists[[#This Row],[4+]]-Assists[[#This Row],[5+]]</f>
        <v>8.0999999999999961E-3</v>
      </c>
      <c r="V9" s="5">
        <f>Assists[[#This Row],[5+]]-Assists[[#This Row],[6+]]</f>
        <v>4.8160000000000092E-2</v>
      </c>
      <c r="W9" s="5">
        <f>Assists[[#This Row],[6+]]-Assists[[#This Row],[7+]]</f>
        <v>0.15770999999999991</v>
      </c>
      <c r="X9" s="5">
        <f>Assists[[#This Row],[7+]]-Assists[[#This Row],[8+]]</f>
        <v>0.28524000000000005</v>
      </c>
      <c r="Y9" s="5">
        <f>Assists[[#This Row],[8+]]-Assists[[#This Row],[9+]]</f>
        <v>0.28523999999999999</v>
      </c>
      <c r="Z9" s="5">
        <f>Assists[[#This Row],[9+]]-Assists[[#This Row],[10+]]</f>
        <v>0.15771000000000002</v>
      </c>
      <c r="AA9" s="5">
        <f>Assists[[#This Row],[10+]]-Assists[[#This Row],[11+]]</f>
        <v>4.8159999999999994E-2</v>
      </c>
      <c r="AB9" s="5">
        <f>Assists[[#This Row],[11+]]-Assists[[#This Row],[12+]]</f>
        <v>8.0999999999999996E-3</v>
      </c>
    </row>
    <row r="10" spans="1:30" x14ac:dyDescent="0.25">
      <c r="A10" s="10">
        <v>22400717</v>
      </c>
      <c r="B10" s="13" t="s">
        <v>91</v>
      </c>
      <c r="C10" s="13" t="s">
        <v>90</v>
      </c>
      <c r="D10" s="11">
        <v>0.79166666666666663</v>
      </c>
      <c r="E10" s="6" t="str">
        <f>HYPERLINK("https://www.nba.com/stats/player/203995/boxscores-traditional", "Vasilije Micic")</f>
        <v>Vasilije Micic</v>
      </c>
      <c r="F10">
        <v>4.2</v>
      </c>
      <c r="G10" s="4">
        <v>1.327</v>
      </c>
      <c r="H10" s="3">
        <v>0.95154000000000005</v>
      </c>
      <c r="I10" s="3">
        <v>0.81594</v>
      </c>
      <c r="J10" s="3">
        <v>0.55962000000000001</v>
      </c>
      <c r="K10" s="3">
        <v>0.27424999999999999</v>
      </c>
      <c r="L10" s="3">
        <v>8.6910000000000001E-2</v>
      </c>
      <c r="M10" s="3">
        <v>1.7430000000000001E-2</v>
      </c>
      <c r="N10" s="3">
        <v>2.1199999999999999E-3</v>
      </c>
      <c r="O10" s="3">
        <v>1.4999999999999999E-4</v>
      </c>
      <c r="P10" s="3">
        <v>0</v>
      </c>
      <c r="Q10" s="3">
        <v>0</v>
      </c>
      <c r="R10" s="3">
        <v>0</v>
      </c>
      <c r="S10" s="5">
        <f>Assists[[#This Row],[2+]]-Assists[[#This Row],[3+]]</f>
        <v>0.13560000000000005</v>
      </c>
      <c r="T10" s="5">
        <f>Assists[[#This Row],[3+]]-Assists[[#This Row],[4+]]</f>
        <v>0.25631999999999999</v>
      </c>
      <c r="U10" s="5">
        <f>Assists[[#This Row],[4+]]-Assists[[#This Row],[5+]]</f>
        <v>0.28537000000000001</v>
      </c>
      <c r="V10" s="5">
        <f>Assists[[#This Row],[5+]]-Assists[[#This Row],[6+]]</f>
        <v>0.18734000000000001</v>
      </c>
      <c r="W10" s="5">
        <f>Assists[[#This Row],[6+]]-Assists[[#This Row],[7+]]</f>
        <v>6.948E-2</v>
      </c>
      <c r="X10" s="5">
        <f>Assists[[#This Row],[7+]]-Assists[[#This Row],[8+]]</f>
        <v>1.5310000000000001E-2</v>
      </c>
      <c r="Y10" s="5">
        <f>Assists[[#This Row],[8+]]-Assists[[#This Row],[9+]]</f>
        <v>1.97E-3</v>
      </c>
      <c r="Z10" s="5">
        <f>Assists[[#This Row],[9+]]-Assists[[#This Row],[10+]]</f>
        <v>1.4999999999999999E-4</v>
      </c>
      <c r="AA10" s="5">
        <f>Assists[[#This Row],[10+]]-Assists[[#This Row],[11+]]</f>
        <v>0</v>
      </c>
      <c r="AB10" s="5">
        <f>Assists[[#This Row],[11+]]-Assists[[#This Row],[12+]]</f>
        <v>0</v>
      </c>
    </row>
    <row r="11" spans="1:30" x14ac:dyDescent="0.25">
      <c r="A11" s="10">
        <v>22400717</v>
      </c>
      <c r="B11" s="13" t="s">
        <v>91</v>
      </c>
      <c r="C11" s="13" t="s">
        <v>90</v>
      </c>
      <c r="D11" s="11">
        <v>0.79166666666666663</v>
      </c>
      <c r="E11" s="6" t="str">
        <f>HYPERLINK("https://www.nba.com/stats/player/1631109/boxscores-traditional", "Mark Williams")</f>
        <v>Mark Williams</v>
      </c>
      <c r="F11">
        <v>3.6</v>
      </c>
      <c r="G11" s="4">
        <v>1.2</v>
      </c>
      <c r="H11" s="3">
        <v>0.90824000000000005</v>
      </c>
      <c r="I11" s="3">
        <v>0.69145999999999996</v>
      </c>
      <c r="J11" s="3">
        <v>0.37069999999999997</v>
      </c>
      <c r="K11" s="3">
        <v>0.121</v>
      </c>
      <c r="L11" s="3">
        <v>2.2749999999999999E-2</v>
      </c>
      <c r="M11" s="3">
        <v>2.33E-3</v>
      </c>
      <c r="N11" s="3">
        <v>1.2E-4</v>
      </c>
      <c r="O11" s="3">
        <v>0</v>
      </c>
      <c r="P11" s="3">
        <v>0</v>
      </c>
      <c r="Q11" s="3">
        <v>0</v>
      </c>
      <c r="R11" s="3">
        <v>0</v>
      </c>
      <c r="S11" s="5">
        <f>Assists[[#This Row],[2+]]-Assists[[#This Row],[3+]]</f>
        <v>0.21678000000000008</v>
      </c>
      <c r="T11" s="5">
        <f>Assists[[#This Row],[3+]]-Assists[[#This Row],[4+]]</f>
        <v>0.32075999999999999</v>
      </c>
      <c r="U11" s="5">
        <f>Assists[[#This Row],[4+]]-Assists[[#This Row],[5+]]</f>
        <v>0.24969999999999998</v>
      </c>
      <c r="V11" s="5">
        <f>Assists[[#This Row],[5+]]-Assists[[#This Row],[6+]]</f>
        <v>9.8250000000000004E-2</v>
      </c>
      <c r="W11" s="5">
        <f>Assists[[#This Row],[6+]]-Assists[[#This Row],[7+]]</f>
        <v>2.0420000000000001E-2</v>
      </c>
      <c r="X11" s="5">
        <f>Assists[[#This Row],[7+]]-Assists[[#This Row],[8+]]</f>
        <v>2.2100000000000002E-3</v>
      </c>
      <c r="Y11" s="5">
        <f>Assists[[#This Row],[8+]]-Assists[[#This Row],[9+]]</f>
        <v>1.2E-4</v>
      </c>
      <c r="Z11" s="5">
        <f>Assists[[#This Row],[9+]]-Assists[[#This Row],[10+]]</f>
        <v>0</v>
      </c>
      <c r="AA11" s="5">
        <f>Assists[[#This Row],[10+]]-Assists[[#This Row],[11+]]</f>
        <v>0</v>
      </c>
      <c r="AB11" s="5">
        <f>Assists[[#This Row],[11+]]-Assists[[#This Row],[12+]]</f>
        <v>0</v>
      </c>
    </row>
    <row r="12" spans="1:30" x14ac:dyDescent="0.25">
      <c r="A12" s="10">
        <v>22400717</v>
      </c>
      <c r="B12" s="13" t="s">
        <v>91</v>
      </c>
      <c r="C12" s="13" t="s">
        <v>90</v>
      </c>
      <c r="D12" s="11">
        <v>0.79166666666666663</v>
      </c>
      <c r="E12" s="6" t="str">
        <f>HYPERLINK("https://www.nba.com/stats/player/1641706/boxscores-traditional", "Brandon Miller")</f>
        <v>Brandon Miller</v>
      </c>
      <c r="F12">
        <v>4.4000000000000004</v>
      </c>
      <c r="G12" s="4">
        <v>2.7279999999999998</v>
      </c>
      <c r="H12" s="3">
        <v>0.81057000000000001</v>
      </c>
      <c r="I12" s="3">
        <v>0.69496999999999998</v>
      </c>
      <c r="J12" s="3">
        <v>0.55962000000000001</v>
      </c>
      <c r="K12" s="3">
        <v>0.41293999999999997</v>
      </c>
      <c r="L12" s="3">
        <v>0.27760000000000001</v>
      </c>
      <c r="M12" s="3">
        <v>0.17105999999999999</v>
      </c>
      <c r="N12" s="3">
        <v>9.3420000000000003E-2</v>
      </c>
      <c r="O12" s="3">
        <v>4.5510000000000002E-2</v>
      </c>
      <c r="P12" s="3">
        <v>2.018E-2</v>
      </c>
      <c r="Q12" s="3">
        <v>7.7600000000000004E-3</v>
      </c>
      <c r="R12" s="3">
        <v>2.64E-3</v>
      </c>
      <c r="S12" s="5">
        <f>Assists[[#This Row],[2+]]-Assists[[#This Row],[3+]]</f>
        <v>0.11560000000000004</v>
      </c>
      <c r="T12" s="5">
        <f>Assists[[#This Row],[3+]]-Assists[[#This Row],[4+]]</f>
        <v>0.13534999999999997</v>
      </c>
      <c r="U12" s="5">
        <f>Assists[[#This Row],[4+]]-Assists[[#This Row],[5+]]</f>
        <v>0.14668000000000003</v>
      </c>
      <c r="V12" s="5">
        <f>Assists[[#This Row],[5+]]-Assists[[#This Row],[6+]]</f>
        <v>0.13533999999999996</v>
      </c>
      <c r="W12" s="5">
        <f>Assists[[#This Row],[6+]]-Assists[[#This Row],[7+]]</f>
        <v>0.10654000000000002</v>
      </c>
      <c r="X12" s="5">
        <f>Assists[[#This Row],[7+]]-Assists[[#This Row],[8+]]</f>
        <v>7.7639999999999987E-2</v>
      </c>
      <c r="Y12" s="5">
        <f>Assists[[#This Row],[8+]]-Assists[[#This Row],[9+]]</f>
        <v>4.7910000000000001E-2</v>
      </c>
      <c r="Z12" s="5">
        <f>Assists[[#This Row],[9+]]-Assists[[#This Row],[10+]]</f>
        <v>2.5330000000000002E-2</v>
      </c>
      <c r="AA12" s="5">
        <f>Assists[[#This Row],[10+]]-Assists[[#This Row],[11+]]</f>
        <v>1.242E-2</v>
      </c>
      <c r="AB12" s="5">
        <f>Assists[[#This Row],[11+]]-Assists[[#This Row],[12+]]</f>
        <v>5.1200000000000004E-3</v>
      </c>
    </row>
    <row r="13" spans="1:30" x14ac:dyDescent="0.25">
      <c r="A13" s="10">
        <v>22400717</v>
      </c>
      <c r="B13" s="13" t="s">
        <v>91</v>
      </c>
      <c r="C13" s="13" t="s">
        <v>90</v>
      </c>
      <c r="D13" s="11">
        <v>0.79166666666666663</v>
      </c>
      <c r="E13" s="6" t="str">
        <f>HYPERLINK("https://www.nba.com/stats/player/1628970/boxscores-traditional", "Miles Bridges")</f>
        <v>Miles Bridges</v>
      </c>
      <c r="F13">
        <v>4.5999999999999996</v>
      </c>
      <c r="G13" s="4">
        <v>3.2</v>
      </c>
      <c r="H13" s="3">
        <v>0.79103000000000001</v>
      </c>
      <c r="I13" s="3">
        <v>0.69145999999999996</v>
      </c>
      <c r="J13" s="3">
        <v>0.57535000000000003</v>
      </c>
      <c r="K13" s="3">
        <v>0.44828000000000001</v>
      </c>
      <c r="L13" s="3">
        <v>0.32996999999999999</v>
      </c>
      <c r="M13" s="3">
        <v>0.22663</v>
      </c>
      <c r="N13" s="3">
        <v>0.14457</v>
      </c>
      <c r="O13" s="3">
        <v>8.3790000000000003E-2</v>
      </c>
      <c r="P13" s="3">
        <v>4.5510000000000002E-2</v>
      </c>
      <c r="Q13" s="3">
        <v>2.2749999999999999E-2</v>
      </c>
      <c r="R13" s="3">
        <v>1.044E-2</v>
      </c>
      <c r="S13" s="5">
        <f>Assists[[#This Row],[2+]]-Assists[[#This Row],[3+]]</f>
        <v>9.9570000000000047E-2</v>
      </c>
      <c r="T13" s="5">
        <f>Assists[[#This Row],[3+]]-Assists[[#This Row],[4+]]</f>
        <v>0.11610999999999994</v>
      </c>
      <c r="U13" s="5">
        <f>Assists[[#This Row],[4+]]-Assists[[#This Row],[5+]]</f>
        <v>0.12707000000000002</v>
      </c>
      <c r="V13" s="5">
        <f>Assists[[#This Row],[5+]]-Assists[[#This Row],[6+]]</f>
        <v>0.11831000000000003</v>
      </c>
      <c r="W13" s="5">
        <f>Assists[[#This Row],[6+]]-Assists[[#This Row],[7+]]</f>
        <v>0.10333999999999999</v>
      </c>
      <c r="X13" s="5">
        <f>Assists[[#This Row],[7+]]-Assists[[#This Row],[8+]]</f>
        <v>8.2059999999999994E-2</v>
      </c>
      <c r="Y13" s="5">
        <f>Assists[[#This Row],[8+]]-Assists[[#This Row],[9+]]</f>
        <v>6.0780000000000001E-2</v>
      </c>
      <c r="Z13" s="5">
        <f>Assists[[#This Row],[9+]]-Assists[[#This Row],[10+]]</f>
        <v>3.8280000000000002E-2</v>
      </c>
      <c r="AA13" s="5">
        <f>Assists[[#This Row],[10+]]-Assists[[#This Row],[11+]]</f>
        <v>2.2760000000000002E-2</v>
      </c>
      <c r="AB13" s="5">
        <f>Assists[[#This Row],[11+]]-Assists[[#This Row],[12+]]</f>
        <v>1.231E-2</v>
      </c>
    </row>
    <row r="14" spans="1:30" x14ac:dyDescent="0.25">
      <c r="A14" s="10">
        <v>22400717</v>
      </c>
      <c r="B14" s="13" t="s">
        <v>91</v>
      </c>
      <c r="C14" s="13" t="s">
        <v>90</v>
      </c>
      <c r="D14" s="11">
        <v>0.79166666666666663</v>
      </c>
      <c r="E14" s="6" t="str">
        <f>HYPERLINK("https://www.nba.com/stats/player/1642354/boxscores-traditional", "KJ Simpson")</f>
        <v>KJ Simpson</v>
      </c>
      <c r="F14">
        <v>3.4</v>
      </c>
      <c r="G14" s="4">
        <v>2.7279999999999998</v>
      </c>
      <c r="H14" s="3">
        <v>0.69496999999999998</v>
      </c>
      <c r="I14" s="3">
        <v>0.55962000000000001</v>
      </c>
      <c r="J14" s="3">
        <v>0.41293999999999997</v>
      </c>
      <c r="K14" s="3">
        <v>0.27760000000000001</v>
      </c>
      <c r="L14" s="3">
        <v>0.17105999999999999</v>
      </c>
      <c r="M14" s="3">
        <v>9.3420000000000003E-2</v>
      </c>
      <c r="N14" s="3">
        <v>4.5510000000000002E-2</v>
      </c>
      <c r="O14" s="3">
        <v>2.018E-2</v>
      </c>
      <c r="P14" s="3">
        <v>7.7600000000000004E-3</v>
      </c>
      <c r="Q14" s="3">
        <v>2.64E-3</v>
      </c>
      <c r="R14" s="3">
        <v>8.1999999999999998E-4</v>
      </c>
      <c r="S14" s="5">
        <f>Assists[[#This Row],[2+]]-Assists[[#This Row],[3+]]</f>
        <v>0.13534999999999997</v>
      </c>
      <c r="T14" s="5">
        <f>Assists[[#This Row],[3+]]-Assists[[#This Row],[4+]]</f>
        <v>0.14668000000000003</v>
      </c>
      <c r="U14" s="5">
        <f>Assists[[#This Row],[4+]]-Assists[[#This Row],[5+]]</f>
        <v>0.13533999999999996</v>
      </c>
      <c r="V14" s="5">
        <f>Assists[[#This Row],[5+]]-Assists[[#This Row],[6+]]</f>
        <v>0.10654000000000002</v>
      </c>
      <c r="W14" s="5">
        <f>Assists[[#This Row],[6+]]-Assists[[#This Row],[7+]]</f>
        <v>7.7639999999999987E-2</v>
      </c>
      <c r="X14" s="5">
        <f>Assists[[#This Row],[7+]]-Assists[[#This Row],[8+]]</f>
        <v>4.7910000000000001E-2</v>
      </c>
      <c r="Y14" s="5">
        <f>Assists[[#This Row],[8+]]-Assists[[#This Row],[9+]]</f>
        <v>2.5330000000000002E-2</v>
      </c>
      <c r="Z14" s="5">
        <f>Assists[[#This Row],[9+]]-Assists[[#This Row],[10+]]</f>
        <v>1.242E-2</v>
      </c>
      <c r="AA14" s="5">
        <f>Assists[[#This Row],[10+]]-Assists[[#This Row],[11+]]</f>
        <v>5.1200000000000004E-3</v>
      </c>
      <c r="AB14" s="5">
        <f>Assists[[#This Row],[11+]]-Assists[[#This Row],[12+]]</f>
        <v>1.82E-3</v>
      </c>
    </row>
    <row r="15" spans="1:30" x14ac:dyDescent="0.25">
      <c r="A15" s="10">
        <v>22400717</v>
      </c>
      <c r="B15" s="13" t="s">
        <v>91</v>
      </c>
      <c r="C15" s="13" t="s">
        <v>90</v>
      </c>
      <c r="D15" s="11">
        <v>0.79166666666666663</v>
      </c>
      <c r="E15" s="6" t="str">
        <f>HYPERLINK("https://www.nba.com/stats/player/1629684/boxscores-traditional", "Grant Williams")</f>
        <v>Grant Williams</v>
      </c>
      <c r="F15">
        <v>2.4</v>
      </c>
      <c r="G15" s="4">
        <v>1.02</v>
      </c>
      <c r="H15" s="3">
        <v>0.65173000000000003</v>
      </c>
      <c r="I15" s="3">
        <v>0.27760000000000001</v>
      </c>
      <c r="J15" s="3">
        <v>5.8209999999999998E-2</v>
      </c>
      <c r="K15" s="3">
        <v>5.3899999999999998E-3</v>
      </c>
      <c r="L15" s="3">
        <v>2.1000000000000001E-4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5">
        <f>Assists[[#This Row],[2+]]-Assists[[#This Row],[3+]]</f>
        <v>0.37413000000000002</v>
      </c>
      <c r="T15" s="5">
        <f>Assists[[#This Row],[3+]]-Assists[[#This Row],[4+]]</f>
        <v>0.21939000000000003</v>
      </c>
      <c r="U15" s="5">
        <f>Assists[[#This Row],[4+]]-Assists[[#This Row],[5+]]</f>
        <v>5.2819999999999999E-2</v>
      </c>
      <c r="V15" s="5">
        <f>Assists[[#This Row],[5+]]-Assists[[#This Row],[6+]]</f>
        <v>5.1799999999999997E-3</v>
      </c>
      <c r="W15" s="5">
        <f>Assists[[#This Row],[6+]]-Assists[[#This Row],[7+]]</f>
        <v>2.1000000000000001E-4</v>
      </c>
      <c r="X15" s="5">
        <f>Assists[[#This Row],[7+]]-Assists[[#This Row],[8+]]</f>
        <v>0</v>
      </c>
      <c r="Y15" s="5">
        <f>Assists[[#This Row],[8+]]-Assists[[#This Row],[9+]]</f>
        <v>0</v>
      </c>
      <c r="Z15" s="5">
        <f>Assists[[#This Row],[9+]]-Assists[[#This Row],[10+]]</f>
        <v>0</v>
      </c>
      <c r="AA15" s="5">
        <f>Assists[[#This Row],[10+]]-Assists[[#This Row],[11+]]</f>
        <v>0</v>
      </c>
      <c r="AB15" s="5">
        <f>Assists[[#This Row],[11+]]-Assists[[#This Row],[12+]]</f>
        <v>0</v>
      </c>
    </row>
    <row r="16" spans="1:30" x14ac:dyDescent="0.25">
      <c r="A16" s="10">
        <v>22400717</v>
      </c>
      <c r="B16" s="13" t="s">
        <v>91</v>
      </c>
      <c r="C16" s="13" t="s">
        <v>90</v>
      </c>
      <c r="D16" s="11">
        <v>0.79166666666666663</v>
      </c>
      <c r="E16" s="6" t="str">
        <f>HYPERLINK("https://www.nba.com/stats/player/1641733/boxscores-traditional", "Nick Smith Jr.")</f>
        <v>Nick Smith Jr.</v>
      </c>
      <c r="F16">
        <v>2.6</v>
      </c>
      <c r="G16" s="4">
        <v>1.744</v>
      </c>
      <c r="H16" s="3">
        <v>0.63307000000000002</v>
      </c>
      <c r="I16" s="3">
        <v>0.40905000000000002</v>
      </c>
      <c r="J16" s="3">
        <v>0.21185999999999999</v>
      </c>
      <c r="K16" s="3">
        <v>8.3790000000000003E-2</v>
      </c>
      <c r="L16" s="3">
        <v>2.5590000000000002E-2</v>
      </c>
      <c r="M16" s="3">
        <v>5.8700000000000002E-3</v>
      </c>
      <c r="N16" s="3">
        <v>9.7000000000000005E-4</v>
      </c>
      <c r="O16" s="3">
        <v>1.2E-4</v>
      </c>
      <c r="P16" s="3">
        <v>0</v>
      </c>
      <c r="Q16" s="3">
        <v>0</v>
      </c>
      <c r="R16" s="3">
        <v>0</v>
      </c>
      <c r="S16" s="5">
        <f>Assists[[#This Row],[2+]]-Assists[[#This Row],[3+]]</f>
        <v>0.22402</v>
      </c>
      <c r="T16" s="5">
        <f>Assists[[#This Row],[3+]]-Assists[[#This Row],[4+]]</f>
        <v>0.19719000000000003</v>
      </c>
      <c r="U16" s="5">
        <f>Assists[[#This Row],[4+]]-Assists[[#This Row],[5+]]</f>
        <v>0.12806999999999999</v>
      </c>
      <c r="V16" s="5">
        <f>Assists[[#This Row],[5+]]-Assists[[#This Row],[6+]]</f>
        <v>5.8200000000000002E-2</v>
      </c>
      <c r="W16" s="5">
        <f>Assists[[#This Row],[6+]]-Assists[[#This Row],[7+]]</f>
        <v>1.9720000000000001E-2</v>
      </c>
      <c r="X16" s="5">
        <f>Assists[[#This Row],[7+]]-Assists[[#This Row],[8+]]</f>
        <v>4.8999999999999998E-3</v>
      </c>
      <c r="Y16" s="5">
        <f>Assists[[#This Row],[8+]]-Assists[[#This Row],[9+]]</f>
        <v>8.5000000000000006E-4</v>
      </c>
      <c r="Z16" s="5">
        <f>Assists[[#This Row],[9+]]-Assists[[#This Row],[10+]]</f>
        <v>1.2E-4</v>
      </c>
      <c r="AA16" s="5">
        <f>Assists[[#This Row],[10+]]-Assists[[#This Row],[11+]]</f>
        <v>0</v>
      </c>
      <c r="AB16" s="5">
        <f>Assists[[#This Row],[11+]]-Assists[[#This Row],[12+]]</f>
        <v>0</v>
      </c>
    </row>
    <row r="17" spans="1:28" x14ac:dyDescent="0.25">
      <c r="A17" s="10">
        <v>22400717</v>
      </c>
      <c r="B17" s="13" t="s">
        <v>91</v>
      </c>
      <c r="C17" s="13" t="s">
        <v>90</v>
      </c>
      <c r="D17" s="11">
        <v>0.79166666666666663</v>
      </c>
      <c r="E17" s="6" t="str">
        <f>HYPERLINK("https://www.nba.com/stats/player/1630544/boxscores-traditional", "Tre Mann")</f>
        <v>Tre Mann</v>
      </c>
      <c r="F17">
        <v>2</v>
      </c>
      <c r="G17" s="4">
        <v>2.5300000000000002</v>
      </c>
      <c r="H17" s="3">
        <v>0.5</v>
      </c>
      <c r="I17" s="3">
        <v>0.34458</v>
      </c>
      <c r="J17" s="3">
        <v>0.21476000000000001</v>
      </c>
      <c r="K17" s="3">
        <v>0.11702</v>
      </c>
      <c r="L17" s="3">
        <v>5.7049999999999997E-2</v>
      </c>
      <c r="M17" s="3">
        <v>2.385E-2</v>
      </c>
      <c r="N17" s="3">
        <v>8.8900000000000003E-3</v>
      </c>
      <c r="O17" s="3">
        <v>2.8E-3</v>
      </c>
      <c r="P17" s="3">
        <v>7.9000000000000001E-4</v>
      </c>
      <c r="Q17" s="3">
        <v>1.9000000000000001E-4</v>
      </c>
      <c r="R17" s="3">
        <v>4.0000000000000003E-5</v>
      </c>
      <c r="S17" s="5">
        <f>Assists[[#This Row],[2+]]-Assists[[#This Row],[3+]]</f>
        <v>0.15542</v>
      </c>
      <c r="T17" s="5">
        <f>Assists[[#This Row],[3+]]-Assists[[#This Row],[4+]]</f>
        <v>0.12981999999999999</v>
      </c>
      <c r="U17" s="5">
        <f>Assists[[#This Row],[4+]]-Assists[[#This Row],[5+]]</f>
        <v>9.7740000000000007E-2</v>
      </c>
      <c r="V17" s="5">
        <f>Assists[[#This Row],[5+]]-Assists[[#This Row],[6+]]</f>
        <v>5.9970000000000002E-2</v>
      </c>
      <c r="W17" s="5">
        <f>Assists[[#This Row],[6+]]-Assists[[#This Row],[7+]]</f>
        <v>3.3199999999999993E-2</v>
      </c>
      <c r="X17" s="5">
        <f>Assists[[#This Row],[7+]]-Assists[[#This Row],[8+]]</f>
        <v>1.4959999999999999E-2</v>
      </c>
      <c r="Y17" s="5">
        <f>Assists[[#This Row],[8+]]-Assists[[#This Row],[9+]]</f>
        <v>6.0899999999999999E-3</v>
      </c>
      <c r="Z17" s="5">
        <f>Assists[[#This Row],[9+]]-Assists[[#This Row],[10+]]</f>
        <v>2.0100000000000001E-3</v>
      </c>
      <c r="AA17" s="5">
        <f>Assists[[#This Row],[10+]]-Assists[[#This Row],[11+]]</f>
        <v>6.0000000000000006E-4</v>
      </c>
      <c r="AB17" s="5">
        <f>Assists[[#This Row],[11+]]-Assists[[#This Row],[12+]]</f>
        <v>1.5000000000000001E-4</v>
      </c>
    </row>
    <row r="18" spans="1:28" x14ac:dyDescent="0.25">
      <c r="A18" s="10">
        <v>22400717</v>
      </c>
      <c r="B18" s="13" t="s">
        <v>91</v>
      </c>
      <c r="C18" s="13" t="s">
        <v>90</v>
      </c>
      <c r="D18" s="11">
        <v>0.79166666666666663</v>
      </c>
      <c r="E18" s="6" t="str">
        <f>HYPERLINK("https://www.nba.com/stats/player/1628998/boxscores-traditional", "Cody Martin")</f>
        <v>Cody Martin</v>
      </c>
      <c r="F18">
        <v>2</v>
      </c>
      <c r="G18" s="4">
        <v>2.5300000000000002</v>
      </c>
      <c r="H18" s="3">
        <v>0.5</v>
      </c>
      <c r="I18" s="3">
        <v>0.34458</v>
      </c>
      <c r="J18" s="3">
        <v>0.21476000000000001</v>
      </c>
      <c r="K18" s="3">
        <v>0.11702</v>
      </c>
      <c r="L18" s="3">
        <v>5.7049999999999997E-2</v>
      </c>
      <c r="M18" s="3">
        <v>2.385E-2</v>
      </c>
      <c r="N18" s="3">
        <v>8.8900000000000003E-3</v>
      </c>
      <c r="O18" s="3">
        <v>2.8E-3</v>
      </c>
      <c r="P18" s="3">
        <v>7.9000000000000001E-4</v>
      </c>
      <c r="Q18" s="3">
        <v>1.9000000000000001E-4</v>
      </c>
      <c r="R18" s="3">
        <v>4.0000000000000003E-5</v>
      </c>
      <c r="S18" s="5">
        <f>Assists[[#This Row],[2+]]-Assists[[#This Row],[3+]]</f>
        <v>0.15542</v>
      </c>
      <c r="T18" s="5">
        <f>Assists[[#This Row],[3+]]-Assists[[#This Row],[4+]]</f>
        <v>0.12981999999999999</v>
      </c>
      <c r="U18" s="5">
        <f>Assists[[#This Row],[4+]]-Assists[[#This Row],[5+]]</f>
        <v>9.7740000000000007E-2</v>
      </c>
      <c r="V18" s="5">
        <f>Assists[[#This Row],[5+]]-Assists[[#This Row],[6+]]</f>
        <v>5.9970000000000002E-2</v>
      </c>
      <c r="W18" s="5">
        <f>Assists[[#This Row],[6+]]-Assists[[#This Row],[7+]]</f>
        <v>3.3199999999999993E-2</v>
      </c>
      <c r="X18" s="5">
        <f>Assists[[#This Row],[7+]]-Assists[[#This Row],[8+]]</f>
        <v>1.4959999999999999E-2</v>
      </c>
      <c r="Y18" s="5">
        <f>Assists[[#This Row],[8+]]-Assists[[#This Row],[9+]]</f>
        <v>6.0899999999999999E-3</v>
      </c>
      <c r="Z18" s="5">
        <f>Assists[[#This Row],[9+]]-Assists[[#This Row],[10+]]</f>
        <v>2.0100000000000001E-3</v>
      </c>
      <c r="AA18" s="5">
        <f>Assists[[#This Row],[10+]]-Assists[[#This Row],[11+]]</f>
        <v>6.0000000000000006E-4</v>
      </c>
      <c r="AB18" s="5">
        <f>Assists[[#This Row],[11+]]-Assists[[#This Row],[12+]]</f>
        <v>1.5000000000000001E-4</v>
      </c>
    </row>
    <row r="19" spans="1:28" x14ac:dyDescent="0.25">
      <c r="A19" s="10">
        <v>22400718</v>
      </c>
      <c r="B19" s="13" t="s">
        <v>82</v>
      </c>
      <c r="C19" s="13" t="s">
        <v>92</v>
      </c>
      <c r="D19" s="11">
        <v>0.79166666666666663</v>
      </c>
      <c r="E19" s="6" t="str">
        <f>HYPERLINK("https://www.nba.com/stats/player/1629636/boxscores-traditional", "Darius Garland")</f>
        <v>Darius Garland</v>
      </c>
      <c r="F19">
        <v>7.2</v>
      </c>
      <c r="G19" s="4">
        <v>2.4</v>
      </c>
      <c r="H19" s="3">
        <v>0.98499999999999999</v>
      </c>
      <c r="I19" s="3">
        <v>0.95994000000000002</v>
      </c>
      <c r="J19" s="3">
        <v>0.90824000000000005</v>
      </c>
      <c r="K19" s="3">
        <v>0.82121</v>
      </c>
      <c r="L19" s="3">
        <v>0.69145999999999996</v>
      </c>
      <c r="M19" s="3">
        <v>0.53188000000000002</v>
      </c>
      <c r="N19" s="3">
        <v>0.37069999999999997</v>
      </c>
      <c r="O19" s="3">
        <v>0.22663</v>
      </c>
      <c r="P19" s="3">
        <v>0.121</v>
      </c>
      <c r="Q19" s="3">
        <v>5.7049999999999997E-2</v>
      </c>
      <c r="R19" s="3">
        <v>2.2749999999999999E-2</v>
      </c>
      <c r="S19" s="5">
        <f>Assists[[#This Row],[2+]]-Assists[[#This Row],[3+]]</f>
        <v>2.5059999999999971E-2</v>
      </c>
      <c r="T19" s="5">
        <f>Assists[[#This Row],[3+]]-Assists[[#This Row],[4+]]</f>
        <v>5.1699999999999968E-2</v>
      </c>
      <c r="U19" s="5">
        <f>Assists[[#This Row],[4+]]-Assists[[#This Row],[5+]]</f>
        <v>8.7030000000000052E-2</v>
      </c>
      <c r="V19" s="5">
        <f>Assists[[#This Row],[5+]]-Assists[[#This Row],[6+]]</f>
        <v>0.12975000000000003</v>
      </c>
      <c r="W19" s="5">
        <f>Assists[[#This Row],[6+]]-Assists[[#This Row],[7+]]</f>
        <v>0.15957999999999994</v>
      </c>
      <c r="X19" s="5">
        <f>Assists[[#This Row],[7+]]-Assists[[#This Row],[8+]]</f>
        <v>0.16118000000000005</v>
      </c>
      <c r="Y19" s="5">
        <f>Assists[[#This Row],[8+]]-Assists[[#This Row],[9+]]</f>
        <v>0.14406999999999998</v>
      </c>
      <c r="Z19" s="5">
        <f>Assists[[#This Row],[9+]]-Assists[[#This Row],[10+]]</f>
        <v>0.10563</v>
      </c>
      <c r="AA19" s="5">
        <f>Assists[[#This Row],[10+]]-Assists[[#This Row],[11+]]</f>
        <v>6.3950000000000007E-2</v>
      </c>
      <c r="AB19" s="5">
        <f>Assists[[#This Row],[11+]]-Assists[[#This Row],[12+]]</f>
        <v>3.4299999999999997E-2</v>
      </c>
    </row>
    <row r="20" spans="1:28" x14ac:dyDescent="0.25">
      <c r="A20" s="10">
        <v>22400718</v>
      </c>
      <c r="B20" s="13" t="s">
        <v>82</v>
      </c>
      <c r="C20" s="13" t="s">
        <v>92</v>
      </c>
      <c r="D20" s="11">
        <v>0.79166666666666663</v>
      </c>
      <c r="E20" s="6" t="str">
        <f>HYPERLINK("https://www.nba.com/stats/player/1627747/boxscores-traditional", "Caris LeVert")</f>
        <v>Caris LeVert</v>
      </c>
      <c r="F20">
        <v>4.2</v>
      </c>
      <c r="G20" s="4">
        <v>1.6</v>
      </c>
      <c r="H20" s="3">
        <v>0.91620999999999997</v>
      </c>
      <c r="I20" s="3">
        <v>0.77337</v>
      </c>
      <c r="J20" s="3">
        <v>0.55171999999999999</v>
      </c>
      <c r="K20" s="3">
        <v>0.30853999999999998</v>
      </c>
      <c r="L20" s="3">
        <v>0.13136</v>
      </c>
      <c r="M20" s="3">
        <v>4.0059999999999998E-2</v>
      </c>
      <c r="N20" s="3">
        <v>8.8900000000000003E-3</v>
      </c>
      <c r="O20" s="3">
        <v>1.3500000000000001E-3</v>
      </c>
      <c r="P20" s="3">
        <v>1.4999999999999999E-4</v>
      </c>
      <c r="Q20" s="3">
        <v>0</v>
      </c>
      <c r="R20" s="3">
        <v>0</v>
      </c>
      <c r="S20" s="5">
        <f>Assists[[#This Row],[2+]]-Assists[[#This Row],[3+]]</f>
        <v>0.14283999999999997</v>
      </c>
      <c r="T20" s="5">
        <f>Assists[[#This Row],[3+]]-Assists[[#This Row],[4+]]</f>
        <v>0.22165000000000001</v>
      </c>
      <c r="U20" s="5">
        <f>Assists[[#This Row],[4+]]-Assists[[#This Row],[5+]]</f>
        <v>0.24318000000000001</v>
      </c>
      <c r="V20" s="5">
        <f>Assists[[#This Row],[5+]]-Assists[[#This Row],[6+]]</f>
        <v>0.17717999999999998</v>
      </c>
      <c r="W20" s="5">
        <f>Assists[[#This Row],[6+]]-Assists[[#This Row],[7+]]</f>
        <v>9.1300000000000006E-2</v>
      </c>
      <c r="X20" s="5">
        <f>Assists[[#This Row],[7+]]-Assists[[#This Row],[8+]]</f>
        <v>3.1169999999999996E-2</v>
      </c>
      <c r="Y20" s="5">
        <f>Assists[[#This Row],[8+]]-Assists[[#This Row],[9+]]</f>
        <v>7.5399999999999998E-3</v>
      </c>
      <c r="Z20" s="5">
        <f>Assists[[#This Row],[9+]]-Assists[[#This Row],[10+]]</f>
        <v>1.2000000000000001E-3</v>
      </c>
      <c r="AA20" s="5">
        <f>Assists[[#This Row],[10+]]-Assists[[#This Row],[11+]]</f>
        <v>1.4999999999999999E-4</v>
      </c>
      <c r="AB20" s="5">
        <f>Assists[[#This Row],[11+]]-Assists[[#This Row],[12+]]</f>
        <v>0</v>
      </c>
    </row>
    <row r="21" spans="1:28" x14ac:dyDescent="0.25">
      <c r="A21" s="10">
        <v>22400718</v>
      </c>
      <c r="B21" s="13" t="s">
        <v>82</v>
      </c>
      <c r="C21" s="13" t="s">
        <v>92</v>
      </c>
      <c r="D21" s="11">
        <v>0.79166666666666663</v>
      </c>
      <c r="E21" s="6" t="str">
        <f>HYPERLINK("https://www.nba.com/stats/player/1630596/boxscores-traditional", "Evan Mobley")</f>
        <v>Evan Mobley</v>
      </c>
      <c r="F21">
        <v>2.8</v>
      </c>
      <c r="G21" s="4">
        <v>0.748</v>
      </c>
      <c r="H21" s="3">
        <v>0.85768999999999995</v>
      </c>
      <c r="I21" s="3">
        <v>0.39357999999999999</v>
      </c>
      <c r="J21" s="3">
        <v>5.4800000000000001E-2</v>
      </c>
      <c r="K21" s="3">
        <v>1.64E-3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5">
        <f>Assists[[#This Row],[2+]]-Assists[[#This Row],[3+]]</f>
        <v>0.46410999999999997</v>
      </c>
      <c r="T21" s="5">
        <f>Assists[[#This Row],[3+]]-Assists[[#This Row],[4+]]</f>
        <v>0.33877999999999997</v>
      </c>
      <c r="U21" s="5">
        <f>Assists[[#This Row],[4+]]-Assists[[#This Row],[5+]]</f>
        <v>5.3159999999999999E-2</v>
      </c>
      <c r="V21" s="5">
        <f>Assists[[#This Row],[5+]]-Assists[[#This Row],[6+]]</f>
        <v>1.64E-3</v>
      </c>
      <c r="W21" s="5">
        <f>Assists[[#This Row],[6+]]-Assists[[#This Row],[7+]]</f>
        <v>0</v>
      </c>
      <c r="X21" s="5">
        <f>Assists[[#This Row],[7+]]-Assists[[#This Row],[8+]]</f>
        <v>0</v>
      </c>
      <c r="Y21" s="5">
        <f>Assists[[#This Row],[8+]]-Assists[[#This Row],[9+]]</f>
        <v>0</v>
      </c>
      <c r="Z21" s="5">
        <f>Assists[[#This Row],[9+]]-Assists[[#This Row],[10+]]</f>
        <v>0</v>
      </c>
      <c r="AA21" s="5">
        <f>Assists[[#This Row],[10+]]-Assists[[#This Row],[11+]]</f>
        <v>0</v>
      </c>
      <c r="AB21" s="5">
        <f>Assists[[#This Row],[11+]]-Assists[[#This Row],[12+]]</f>
        <v>0</v>
      </c>
    </row>
    <row r="22" spans="1:28" x14ac:dyDescent="0.25">
      <c r="A22" s="10">
        <v>22400718</v>
      </c>
      <c r="B22" s="13" t="s">
        <v>82</v>
      </c>
      <c r="C22" s="13" t="s">
        <v>92</v>
      </c>
      <c r="D22" s="11">
        <v>0.79166666666666663</v>
      </c>
      <c r="E22" s="6" t="str">
        <f>HYPERLINK("https://www.nba.com/stats/player/1631247/boxscores-traditional", "Luke Travers")</f>
        <v>Luke Travers</v>
      </c>
      <c r="F22">
        <v>2.5</v>
      </c>
      <c r="G22" s="4">
        <v>0.5</v>
      </c>
      <c r="H22" s="3">
        <v>0.84133999999999998</v>
      </c>
      <c r="I22" s="3">
        <v>0.15866</v>
      </c>
      <c r="J22" s="3">
        <v>1.3500000000000001E-3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5">
        <f>Assists[[#This Row],[2+]]-Assists[[#This Row],[3+]]</f>
        <v>0.68267999999999995</v>
      </c>
      <c r="T22" s="5">
        <f>Assists[[#This Row],[3+]]-Assists[[#This Row],[4+]]</f>
        <v>0.15731000000000001</v>
      </c>
      <c r="U22" s="5">
        <f>Assists[[#This Row],[4+]]-Assists[[#This Row],[5+]]</f>
        <v>1.3500000000000001E-3</v>
      </c>
      <c r="V22" s="5">
        <f>Assists[[#This Row],[5+]]-Assists[[#This Row],[6+]]</f>
        <v>0</v>
      </c>
      <c r="W22" s="5">
        <f>Assists[[#This Row],[6+]]-Assists[[#This Row],[7+]]</f>
        <v>0</v>
      </c>
      <c r="X22" s="5">
        <f>Assists[[#This Row],[7+]]-Assists[[#This Row],[8+]]</f>
        <v>0</v>
      </c>
      <c r="Y22" s="5">
        <f>Assists[[#This Row],[8+]]-Assists[[#This Row],[9+]]</f>
        <v>0</v>
      </c>
      <c r="Z22" s="5">
        <f>Assists[[#This Row],[9+]]-Assists[[#This Row],[10+]]</f>
        <v>0</v>
      </c>
      <c r="AA22" s="5">
        <f>Assists[[#This Row],[10+]]-Assists[[#This Row],[11+]]</f>
        <v>0</v>
      </c>
      <c r="AB22" s="5">
        <f>Assists[[#This Row],[11+]]-Assists[[#This Row],[12+]]</f>
        <v>0</v>
      </c>
    </row>
    <row r="23" spans="1:28" x14ac:dyDescent="0.25">
      <c r="A23" s="10">
        <v>22400718</v>
      </c>
      <c r="B23" s="13" t="s">
        <v>82</v>
      </c>
      <c r="C23" s="13" t="s">
        <v>92</v>
      </c>
      <c r="D23" s="11">
        <v>0.79166666666666663</v>
      </c>
      <c r="E23" s="6" t="str">
        <f>HYPERLINK("https://www.nba.com/stats/player/1629660/boxscores-traditional", "Ty Jerome")</f>
        <v>Ty Jerome</v>
      </c>
      <c r="F23">
        <v>4.2</v>
      </c>
      <c r="G23" s="4">
        <v>2.4820000000000002</v>
      </c>
      <c r="H23" s="3">
        <v>0.81327000000000005</v>
      </c>
      <c r="I23" s="3">
        <v>0.68439000000000005</v>
      </c>
      <c r="J23" s="3">
        <v>0.53188000000000002</v>
      </c>
      <c r="K23" s="3">
        <v>0.37447999999999998</v>
      </c>
      <c r="L23" s="3">
        <v>0.23269999999999999</v>
      </c>
      <c r="M23" s="3">
        <v>0.12923999999999999</v>
      </c>
      <c r="N23" s="3">
        <v>6.3009999999999997E-2</v>
      </c>
      <c r="O23" s="3">
        <v>2.6800000000000001E-2</v>
      </c>
      <c r="P23" s="3">
        <v>9.6399999999999993E-3</v>
      </c>
      <c r="Q23" s="3">
        <v>3.0699999999999998E-3</v>
      </c>
      <c r="R23" s="3">
        <v>8.4000000000000003E-4</v>
      </c>
      <c r="S23" s="5">
        <f>Assists[[#This Row],[2+]]-Assists[[#This Row],[3+]]</f>
        <v>0.12887999999999999</v>
      </c>
      <c r="T23" s="5">
        <f>Assists[[#This Row],[3+]]-Assists[[#This Row],[4+]]</f>
        <v>0.15251000000000003</v>
      </c>
      <c r="U23" s="5">
        <f>Assists[[#This Row],[4+]]-Assists[[#This Row],[5+]]</f>
        <v>0.15740000000000004</v>
      </c>
      <c r="V23" s="5">
        <f>Assists[[#This Row],[5+]]-Assists[[#This Row],[6+]]</f>
        <v>0.14177999999999999</v>
      </c>
      <c r="W23" s="5">
        <f>Assists[[#This Row],[6+]]-Assists[[#This Row],[7+]]</f>
        <v>0.10346</v>
      </c>
      <c r="X23" s="5">
        <f>Assists[[#This Row],[7+]]-Assists[[#This Row],[8+]]</f>
        <v>6.6229999999999997E-2</v>
      </c>
      <c r="Y23" s="5">
        <f>Assists[[#This Row],[8+]]-Assists[[#This Row],[9+]]</f>
        <v>3.6209999999999992E-2</v>
      </c>
      <c r="Z23" s="5">
        <f>Assists[[#This Row],[9+]]-Assists[[#This Row],[10+]]</f>
        <v>1.7160000000000002E-2</v>
      </c>
      <c r="AA23" s="5">
        <f>Assists[[#This Row],[10+]]-Assists[[#This Row],[11+]]</f>
        <v>6.5699999999999995E-3</v>
      </c>
      <c r="AB23" s="5">
        <f>Assists[[#This Row],[11+]]-Assists[[#This Row],[12+]]</f>
        <v>2.2299999999999998E-3</v>
      </c>
    </row>
    <row r="24" spans="1:28" x14ac:dyDescent="0.25">
      <c r="A24" s="10">
        <v>22400718</v>
      </c>
      <c r="B24" s="13" t="s">
        <v>82</v>
      </c>
      <c r="C24" s="13" t="s">
        <v>92</v>
      </c>
      <c r="D24" s="11">
        <v>0.79166666666666663</v>
      </c>
      <c r="E24" s="6" t="str">
        <f>HYPERLINK("https://www.nba.com/stats/player/1629622/boxscores-traditional", "Max Strus")</f>
        <v>Max Strus</v>
      </c>
      <c r="F24">
        <v>3.2</v>
      </c>
      <c r="G24" s="4">
        <v>1.72</v>
      </c>
      <c r="H24" s="3">
        <v>0.75804000000000005</v>
      </c>
      <c r="I24" s="3">
        <v>0.54776000000000002</v>
      </c>
      <c r="J24" s="3">
        <v>0.31918000000000002</v>
      </c>
      <c r="K24" s="3">
        <v>0.14685999999999999</v>
      </c>
      <c r="L24" s="3">
        <v>5.1549999999999999E-2</v>
      </c>
      <c r="M24" s="3">
        <v>1.355E-2</v>
      </c>
      <c r="N24" s="3">
        <v>2.64E-3</v>
      </c>
      <c r="O24" s="3">
        <v>3.8000000000000002E-4</v>
      </c>
      <c r="P24" s="3">
        <v>4.0000000000000003E-5</v>
      </c>
      <c r="Q24" s="3">
        <v>0</v>
      </c>
      <c r="R24" s="3">
        <v>0</v>
      </c>
      <c r="S24" s="5">
        <f>Assists[[#This Row],[2+]]-Assists[[#This Row],[3+]]</f>
        <v>0.21028000000000002</v>
      </c>
      <c r="T24" s="5">
        <f>Assists[[#This Row],[3+]]-Assists[[#This Row],[4+]]</f>
        <v>0.22858000000000001</v>
      </c>
      <c r="U24" s="5">
        <f>Assists[[#This Row],[4+]]-Assists[[#This Row],[5+]]</f>
        <v>0.17232000000000003</v>
      </c>
      <c r="V24" s="5">
        <f>Assists[[#This Row],[5+]]-Assists[[#This Row],[6+]]</f>
        <v>9.5309999999999992E-2</v>
      </c>
      <c r="W24" s="5">
        <f>Assists[[#This Row],[6+]]-Assists[[#This Row],[7+]]</f>
        <v>3.7999999999999999E-2</v>
      </c>
      <c r="X24" s="5">
        <f>Assists[[#This Row],[7+]]-Assists[[#This Row],[8+]]</f>
        <v>1.091E-2</v>
      </c>
      <c r="Y24" s="5">
        <f>Assists[[#This Row],[8+]]-Assists[[#This Row],[9+]]</f>
        <v>2.2599999999999999E-3</v>
      </c>
      <c r="Z24" s="5">
        <f>Assists[[#This Row],[9+]]-Assists[[#This Row],[10+]]</f>
        <v>3.4000000000000002E-4</v>
      </c>
      <c r="AA24" s="5">
        <f>Assists[[#This Row],[10+]]-Assists[[#This Row],[11+]]</f>
        <v>4.0000000000000003E-5</v>
      </c>
      <c r="AB24" s="5">
        <f>Assists[[#This Row],[11+]]-Assists[[#This Row],[12+]]</f>
        <v>0</v>
      </c>
    </row>
    <row r="25" spans="1:28" x14ac:dyDescent="0.25">
      <c r="A25" s="10">
        <v>22400718</v>
      </c>
      <c r="B25" s="13" t="s">
        <v>82</v>
      </c>
      <c r="C25" s="13" t="s">
        <v>92</v>
      </c>
      <c r="D25" s="11">
        <v>0.79166666666666663</v>
      </c>
      <c r="E25" s="6" t="str">
        <f>HYPERLINK("https://www.nba.com/stats/player/1629731/boxscores-traditional", "Dean Wade")</f>
        <v>Dean Wade</v>
      </c>
      <c r="F25">
        <v>2.4</v>
      </c>
      <c r="G25" s="4">
        <v>1.02</v>
      </c>
      <c r="H25" s="3">
        <v>0.65173000000000003</v>
      </c>
      <c r="I25" s="3">
        <v>0.27760000000000001</v>
      </c>
      <c r="J25" s="3">
        <v>5.8209999999999998E-2</v>
      </c>
      <c r="K25" s="3">
        <v>5.3899999999999998E-3</v>
      </c>
      <c r="L25" s="3">
        <v>2.1000000000000001E-4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5">
        <f>Assists[[#This Row],[2+]]-Assists[[#This Row],[3+]]</f>
        <v>0.37413000000000002</v>
      </c>
      <c r="T25" s="5">
        <f>Assists[[#This Row],[3+]]-Assists[[#This Row],[4+]]</f>
        <v>0.21939000000000003</v>
      </c>
      <c r="U25" s="5">
        <f>Assists[[#This Row],[4+]]-Assists[[#This Row],[5+]]</f>
        <v>5.2819999999999999E-2</v>
      </c>
      <c r="V25" s="5">
        <f>Assists[[#This Row],[5+]]-Assists[[#This Row],[6+]]</f>
        <v>5.1799999999999997E-3</v>
      </c>
      <c r="W25" s="5">
        <f>Assists[[#This Row],[6+]]-Assists[[#This Row],[7+]]</f>
        <v>2.1000000000000001E-4</v>
      </c>
      <c r="X25" s="5">
        <f>Assists[[#This Row],[7+]]-Assists[[#This Row],[8+]]</f>
        <v>0</v>
      </c>
      <c r="Y25" s="5">
        <f>Assists[[#This Row],[8+]]-Assists[[#This Row],[9+]]</f>
        <v>0</v>
      </c>
      <c r="Z25" s="5">
        <f>Assists[[#This Row],[9+]]-Assists[[#This Row],[10+]]</f>
        <v>0</v>
      </c>
      <c r="AA25" s="5">
        <f>Assists[[#This Row],[10+]]-Assists[[#This Row],[11+]]</f>
        <v>0</v>
      </c>
      <c r="AB25" s="5">
        <f>Assists[[#This Row],[11+]]-Assists[[#This Row],[12+]]</f>
        <v>0</v>
      </c>
    </row>
    <row r="26" spans="1:28" x14ac:dyDescent="0.25">
      <c r="A26" s="10">
        <v>22400718</v>
      </c>
      <c r="B26" s="13" t="s">
        <v>92</v>
      </c>
      <c r="C26" s="13" t="s">
        <v>82</v>
      </c>
      <c r="D26" s="11">
        <v>0.79166666666666663</v>
      </c>
      <c r="E26" s="6" t="str">
        <f>HYPERLINK("https://www.nba.com/stats/player/1630595/boxscores-traditional", "Cade Cunningham")</f>
        <v>Cade Cunningham</v>
      </c>
      <c r="F26">
        <v>9.8000000000000007</v>
      </c>
      <c r="G26" s="4">
        <v>4.1669999999999998</v>
      </c>
      <c r="H26" s="3">
        <v>0.96926000000000001</v>
      </c>
      <c r="I26" s="3">
        <v>0.94845000000000002</v>
      </c>
      <c r="J26" s="3">
        <v>0.91774</v>
      </c>
      <c r="K26" s="3">
        <v>0.87492999999999999</v>
      </c>
      <c r="L26" s="3">
        <v>0.81859000000000004</v>
      </c>
      <c r="M26" s="3">
        <v>0.74856999999999996</v>
      </c>
      <c r="N26" s="3">
        <v>0.66639999999999999</v>
      </c>
      <c r="O26" s="3">
        <v>0.57535000000000003</v>
      </c>
      <c r="P26" s="3">
        <v>0.48005999999999999</v>
      </c>
      <c r="Q26" s="3">
        <v>0.38590999999999998</v>
      </c>
      <c r="R26" s="3">
        <v>0.29805999999999999</v>
      </c>
      <c r="S26" s="5">
        <f>Assists[[#This Row],[2+]]-Assists[[#This Row],[3+]]</f>
        <v>2.0809999999999995E-2</v>
      </c>
      <c r="T26" s="5">
        <f>Assists[[#This Row],[3+]]-Assists[[#This Row],[4+]]</f>
        <v>3.0710000000000015E-2</v>
      </c>
      <c r="U26" s="5">
        <f>Assists[[#This Row],[4+]]-Assists[[#This Row],[5+]]</f>
        <v>4.2810000000000015E-2</v>
      </c>
      <c r="V26" s="5">
        <f>Assists[[#This Row],[5+]]-Assists[[#This Row],[6+]]</f>
        <v>5.6339999999999946E-2</v>
      </c>
      <c r="W26" s="5">
        <f>Assists[[#This Row],[6+]]-Assists[[#This Row],[7+]]</f>
        <v>7.0020000000000082E-2</v>
      </c>
      <c r="X26" s="5">
        <f>Assists[[#This Row],[7+]]-Assists[[#This Row],[8+]]</f>
        <v>8.2169999999999965E-2</v>
      </c>
      <c r="Y26" s="5">
        <f>Assists[[#This Row],[8+]]-Assists[[#This Row],[9+]]</f>
        <v>9.1049999999999964E-2</v>
      </c>
      <c r="Z26" s="5">
        <f>Assists[[#This Row],[9+]]-Assists[[#This Row],[10+]]</f>
        <v>9.5290000000000041E-2</v>
      </c>
      <c r="AA26" s="5">
        <f>Assists[[#This Row],[10+]]-Assists[[#This Row],[11+]]</f>
        <v>9.4150000000000011E-2</v>
      </c>
      <c r="AB26" s="5">
        <f>Assists[[#This Row],[11+]]-Assists[[#This Row],[12+]]</f>
        <v>8.7849999999999984E-2</v>
      </c>
    </row>
    <row r="27" spans="1:28" x14ac:dyDescent="0.25">
      <c r="A27" s="10">
        <v>22400718</v>
      </c>
      <c r="B27" s="13" t="s">
        <v>92</v>
      </c>
      <c r="C27" s="13" t="s">
        <v>82</v>
      </c>
      <c r="D27" s="11">
        <v>0.79166666666666663</v>
      </c>
      <c r="E27" s="6" t="str">
        <f>HYPERLINK("https://www.nba.com/stats/player/1631105/boxscores-traditional", "Jalen Duren")</f>
        <v>Jalen Duren</v>
      </c>
      <c r="F27">
        <v>2.8</v>
      </c>
      <c r="G27" s="4">
        <v>1.6</v>
      </c>
      <c r="H27" s="3">
        <v>0.69145999999999996</v>
      </c>
      <c r="I27" s="3">
        <v>0.44828000000000001</v>
      </c>
      <c r="J27" s="3">
        <v>0.22663</v>
      </c>
      <c r="K27" s="3">
        <v>8.3790000000000003E-2</v>
      </c>
      <c r="L27" s="3">
        <v>2.2749999999999999E-2</v>
      </c>
      <c r="M27" s="3">
        <v>4.2700000000000004E-3</v>
      </c>
      <c r="N27" s="3">
        <v>5.8E-4</v>
      </c>
      <c r="O27" s="3">
        <v>5.0000000000000002E-5</v>
      </c>
      <c r="P27" s="3">
        <v>0</v>
      </c>
      <c r="Q27" s="3">
        <v>0</v>
      </c>
      <c r="R27" s="3">
        <v>0</v>
      </c>
      <c r="S27" s="5">
        <f>Assists[[#This Row],[2+]]-Assists[[#This Row],[3+]]</f>
        <v>0.24317999999999995</v>
      </c>
      <c r="T27" s="5">
        <f>Assists[[#This Row],[3+]]-Assists[[#This Row],[4+]]</f>
        <v>0.22165000000000001</v>
      </c>
      <c r="U27" s="5">
        <f>Assists[[#This Row],[4+]]-Assists[[#This Row],[5+]]</f>
        <v>0.14283999999999999</v>
      </c>
      <c r="V27" s="5">
        <f>Assists[[#This Row],[5+]]-Assists[[#This Row],[6+]]</f>
        <v>6.1040000000000004E-2</v>
      </c>
      <c r="W27" s="5">
        <f>Assists[[#This Row],[6+]]-Assists[[#This Row],[7+]]</f>
        <v>1.848E-2</v>
      </c>
      <c r="X27" s="5">
        <f>Assists[[#This Row],[7+]]-Assists[[#This Row],[8+]]</f>
        <v>3.6900000000000006E-3</v>
      </c>
      <c r="Y27" s="5">
        <f>Assists[[#This Row],[8+]]-Assists[[#This Row],[9+]]</f>
        <v>5.2999999999999998E-4</v>
      </c>
      <c r="Z27" s="5">
        <f>Assists[[#This Row],[9+]]-Assists[[#This Row],[10+]]</f>
        <v>5.0000000000000002E-5</v>
      </c>
      <c r="AA27" s="5">
        <f>Assists[[#This Row],[10+]]-Assists[[#This Row],[11+]]</f>
        <v>0</v>
      </c>
      <c r="AB27" s="5">
        <f>Assists[[#This Row],[11+]]-Assists[[#This Row],[12+]]</f>
        <v>0</v>
      </c>
    </row>
    <row r="28" spans="1:28" x14ac:dyDescent="0.25">
      <c r="A28" s="10">
        <v>22400718</v>
      </c>
      <c r="B28" s="13" t="s">
        <v>92</v>
      </c>
      <c r="C28" s="13" t="s">
        <v>82</v>
      </c>
      <c r="D28" s="11">
        <v>0.79166666666666663</v>
      </c>
      <c r="E28" s="6" t="str">
        <f>HYPERLINK("https://www.nba.com/stats/player/1631093/boxscores-traditional", "Jaden Ivey")</f>
        <v>Jaden Ivey</v>
      </c>
      <c r="F28">
        <v>3</v>
      </c>
      <c r="G28" s="4">
        <v>2.8279999999999998</v>
      </c>
      <c r="H28" s="3">
        <v>0.63683000000000001</v>
      </c>
      <c r="I28" s="3">
        <v>0.5</v>
      </c>
      <c r="J28" s="3">
        <v>0.36316999999999999</v>
      </c>
      <c r="K28" s="3">
        <v>0.23885000000000001</v>
      </c>
      <c r="L28" s="3">
        <v>0.14457</v>
      </c>
      <c r="M28" s="3">
        <v>7.9269999999999993E-2</v>
      </c>
      <c r="N28" s="3">
        <v>3.8359999999999998E-2</v>
      </c>
      <c r="O28" s="3">
        <v>1.7000000000000001E-2</v>
      </c>
      <c r="P28" s="3">
        <v>6.5700000000000003E-3</v>
      </c>
      <c r="Q28" s="3">
        <v>2.33E-3</v>
      </c>
      <c r="R28" s="3">
        <v>7.3999999999999999E-4</v>
      </c>
      <c r="S28" s="5">
        <f>Assists[[#This Row],[2+]]-Assists[[#This Row],[3+]]</f>
        <v>0.13683000000000001</v>
      </c>
      <c r="T28" s="5">
        <f>Assists[[#This Row],[3+]]-Assists[[#This Row],[4+]]</f>
        <v>0.13683000000000001</v>
      </c>
      <c r="U28" s="5">
        <f>Assists[[#This Row],[4+]]-Assists[[#This Row],[5+]]</f>
        <v>0.12431999999999999</v>
      </c>
      <c r="V28" s="5">
        <f>Assists[[#This Row],[5+]]-Assists[[#This Row],[6+]]</f>
        <v>9.4280000000000003E-2</v>
      </c>
      <c r="W28" s="5">
        <f>Assists[[#This Row],[6+]]-Assists[[#This Row],[7+]]</f>
        <v>6.5300000000000011E-2</v>
      </c>
      <c r="X28" s="5">
        <f>Assists[[#This Row],[7+]]-Assists[[#This Row],[8+]]</f>
        <v>4.0909999999999995E-2</v>
      </c>
      <c r="Y28" s="5">
        <f>Assists[[#This Row],[8+]]-Assists[[#This Row],[9+]]</f>
        <v>2.1359999999999997E-2</v>
      </c>
      <c r="Z28" s="5">
        <f>Assists[[#This Row],[9+]]-Assists[[#This Row],[10+]]</f>
        <v>1.0430000000000002E-2</v>
      </c>
      <c r="AA28" s="5">
        <f>Assists[[#This Row],[10+]]-Assists[[#This Row],[11+]]</f>
        <v>4.2400000000000007E-3</v>
      </c>
      <c r="AB28" s="5">
        <f>Assists[[#This Row],[11+]]-Assists[[#This Row],[12+]]</f>
        <v>1.5900000000000001E-3</v>
      </c>
    </row>
    <row r="29" spans="1:28" x14ac:dyDescent="0.25">
      <c r="A29" s="10">
        <v>22400718</v>
      </c>
      <c r="B29" s="13" t="s">
        <v>92</v>
      </c>
      <c r="C29" s="13" t="s">
        <v>82</v>
      </c>
      <c r="D29" s="11">
        <v>0.79166666666666663</v>
      </c>
      <c r="E29" s="6" t="str">
        <f>HYPERLINK("https://www.nba.com/stats/player/1627736/boxscores-traditional", "Malik Beasley")</f>
        <v>Malik Beasley</v>
      </c>
      <c r="F29">
        <v>2.2000000000000002</v>
      </c>
      <c r="G29" s="4">
        <v>1.6</v>
      </c>
      <c r="H29" s="3">
        <v>0.55171999999999999</v>
      </c>
      <c r="I29" s="3">
        <v>0.30853999999999998</v>
      </c>
      <c r="J29" s="3">
        <v>0.13136</v>
      </c>
      <c r="K29" s="3">
        <v>4.0059999999999998E-2</v>
      </c>
      <c r="L29" s="3">
        <v>8.8900000000000003E-3</v>
      </c>
      <c r="M29" s="3">
        <v>1.3500000000000001E-3</v>
      </c>
      <c r="N29" s="3">
        <v>1.4999999999999999E-4</v>
      </c>
      <c r="O29" s="3">
        <v>0</v>
      </c>
      <c r="P29" s="3">
        <v>0</v>
      </c>
      <c r="Q29" s="3">
        <v>0</v>
      </c>
      <c r="R29" s="3">
        <v>0</v>
      </c>
      <c r="S29" s="5">
        <f>Assists[[#This Row],[2+]]-Assists[[#This Row],[3+]]</f>
        <v>0.24318000000000001</v>
      </c>
      <c r="T29" s="5">
        <f>Assists[[#This Row],[3+]]-Assists[[#This Row],[4+]]</f>
        <v>0.17717999999999998</v>
      </c>
      <c r="U29" s="5">
        <f>Assists[[#This Row],[4+]]-Assists[[#This Row],[5+]]</f>
        <v>9.1300000000000006E-2</v>
      </c>
      <c r="V29" s="5">
        <f>Assists[[#This Row],[5+]]-Assists[[#This Row],[6+]]</f>
        <v>3.1169999999999996E-2</v>
      </c>
      <c r="W29" s="5">
        <f>Assists[[#This Row],[6+]]-Assists[[#This Row],[7+]]</f>
        <v>7.5399999999999998E-3</v>
      </c>
      <c r="X29" s="5">
        <f>Assists[[#This Row],[7+]]-Assists[[#This Row],[8+]]</f>
        <v>1.2000000000000001E-3</v>
      </c>
      <c r="Y29" s="5">
        <f>Assists[[#This Row],[8+]]-Assists[[#This Row],[9+]]</f>
        <v>1.4999999999999999E-4</v>
      </c>
      <c r="Z29" s="5">
        <f>Assists[[#This Row],[9+]]-Assists[[#This Row],[10+]]</f>
        <v>0</v>
      </c>
      <c r="AA29" s="5">
        <f>Assists[[#This Row],[10+]]-Assists[[#This Row],[11+]]</f>
        <v>0</v>
      </c>
      <c r="AB29" s="5">
        <f>Assists[[#This Row],[11+]]-Assists[[#This Row],[12+]]</f>
        <v>0</v>
      </c>
    </row>
    <row r="30" spans="1:28" x14ac:dyDescent="0.25">
      <c r="A30" s="10">
        <v>22400718</v>
      </c>
      <c r="B30" s="13" t="s">
        <v>92</v>
      </c>
      <c r="C30" s="13" t="s">
        <v>82</v>
      </c>
      <c r="D30" s="11">
        <v>0.79166666666666663</v>
      </c>
      <c r="E30" s="6" t="str">
        <f>HYPERLINK("https://www.nba.com/stats/player/1641709/boxscores-traditional", "Ausar Thompson")</f>
        <v>Ausar Thompson</v>
      </c>
      <c r="F30">
        <v>2</v>
      </c>
      <c r="G30" s="4">
        <v>1.4139999999999999</v>
      </c>
      <c r="H30" s="3">
        <v>0.5</v>
      </c>
      <c r="I30" s="3">
        <v>0.23885000000000001</v>
      </c>
      <c r="J30" s="3">
        <v>7.9269999999999993E-2</v>
      </c>
      <c r="K30" s="3">
        <v>1.7000000000000001E-2</v>
      </c>
      <c r="L30" s="3">
        <v>2.33E-3</v>
      </c>
      <c r="M30" s="3">
        <v>2.0000000000000001E-4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5">
        <f>Assists[[#This Row],[2+]]-Assists[[#This Row],[3+]]</f>
        <v>0.26114999999999999</v>
      </c>
      <c r="T30" s="5">
        <f>Assists[[#This Row],[3+]]-Assists[[#This Row],[4+]]</f>
        <v>0.15958</v>
      </c>
      <c r="U30" s="5">
        <f>Assists[[#This Row],[4+]]-Assists[[#This Row],[5+]]</f>
        <v>6.2269999999999992E-2</v>
      </c>
      <c r="V30" s="5">
        <f>Assists[[#This Row],[5+]]-Assists[[#This Row],[6+]]</f>
        <v>1.4670000000000001E-2</v>
      </c>
      <c r="W30" s="5">
        <f>Assists[[#This Row],[6+]]-Assists[[#This Row],[7+]]</f>
        <v>2.1299999999999999E-3</v>
      </c>
      <c r="X30" s="5">
        <f>Assists[[#This Row],[7+]]-Assists[[#This Row],[8+]]</f>
        <v>2.0000000000000001E-4</v>
      </c>
      <c r="Y30" s="5">
        <f>Assists[[#This Row],[8+]]-Assists[[#This Row],[9+]]</f>
        <v>0</v>
      </c>
      <c r="Z30" s="5">
        <f>Assists[[#This Row],[9+]]-Assists[[#This Row],[10+]]</f>
        <v>0</v>
      </c>
      <c r="AA30" s="5">
        <f>Assists[[#This Row],[10+]]-Assists[[#This Row],[11+]]</f>
        <v>0</v>
      </c>
      <c r="AB30" s="5">
        <f>Assists[[#This Row],[11+]]-Assists[[#This Row],[12+]]</f>
        <v>0</v>
      </c>
    </row>
    <row r="31" spans="1:28" x14ac:dyDescent="0.25">
      <c r="A31" s="10">
        <v>22400719</v>
      </c>
      <c r="B31" s="13" t="s">
        <v>93</v>
      </c>
      <c r="C31" s="13" t="s">
        <v>94</v>
      </c>
      <c r="D31" s="11">
        <v>0.79166666666666663</v>
      </c>
      <c r="E31" s="6" t="str">
        <f>HYPERLINK("https://www.nba.com/stats/player/1630700/boxscores-traditional", "Dyson Daniels")</f>
        <v>Dyson Daniels</v>
      </c>
      <c r="F31">
        <v>5.6</v>
      </c>
      <c r="G31" s="4">
        <v>1.02</v>
      </c>
      <c r="H31" s="3">
        <v>0.99978999999999996</v>
      </c>
      <c r="I31" s="3">
        <v>0.99460999999999999</v>
      </c>
      <c r="J31" s="3">
        <v>0.94179000000000002</v>
      </c>
      <c r="K31" s="3">
        <v>0.72240000000000004</v>
      </c>
      <c r="L31" s="3">
        <v>0.34827000000000002</v>
      </c>
      <c r="M31" s="3">
        <v>8.5339999999999999E-2</v>
      </c>
      <c r="N31" s="3">
        <v>9.3900000000000008E-3</v>
      </c>
      <c r="O31" s="3">
        <v>4.2999999999999999E-4</v>
      </c>
      <c r="P31" s="3">
        <v>0</v>
      </c>
      <c r="Q31" s="3">
        <v>0</v>
      </c>
      <c r="R31" s="3">
        <v>0</v>
      </c>
      <c r="S31" s="5">
        <f>Assists[[#This Row],[2+]]-Assists[[#This Row],[3+]]</f>
        <v>5.1799999999999624E-3</v>
      </c>
      <c r="T31" s="5">
        <f>Assists[[#This Row],[3+]]-Assists[[#This Row],[4+]]</f>
        <v>5.2819999999999978E-2</v>
      </c>
      <c r="U31" s="5">
        <f>Assists[[#This Row],[4+]]-Assists[[#This Row],[5+]]</f>
        <v>0.21938999999999997</v>
      </c>
      <c r="V31" s="5">
        <f>Assists[[#This Row],[5+]]-Assists[[#This Row],[6+]]</f>
        <v>0.37413000000000002</v>
      </c>
      <c r="W31" s="5">
        <f>Assists[[#This Row],[6+]]-Assists[[#This Row],[7+]]</f>
        <v>0.26293</v>
      </c>
      <c r="X31" s="5">
        <f>Assists[[#This Row],[7+]]-Assists[[#This Row],[8+]]</f>
        <v>7.5950000000000004E-2</v>
      </c>
      <c r="Y31" s="5">
        <f>Assists[[#This Row],[8+]]-Assists[[#This Row],[9+]]</f>
        <v>8.9600000000000009E-3</v>
      </c>
      <c r="Z31" s="5">
        <f>Assists[[#This Row],[9+]]-Assists[[#This Row],[10+]]</f>
        <v>4.2999999999999999E-4</v>
      </c>
      <c r="AA31" s="5">
        <f>Assists[[#This Row],[10+]]-Assists[[#This Row],[11+]]</f>
        <v>0</v>
      </c>
      <c r="AB31" s="5">
        <f>Assists[[#This Row],[11+]]-Assists[[#This Row],[12+]]</f>
        <v>0</v>
      </c>
    </row>
    <row r="32" spans="1:28" x14ac:dyDescent="0.25">
      <c r="A32" s="10">
        <v>22400719</v>
      </c>
      <c r="B32" s="13" t="s">
        <v>93</v>
      </c>
      <c r="C32" s="13" t="s">
        <v>94</v>
      </c>
      <c r="D32" s="11">
        <v>0.79166666666666663</v>
      </c>
      <c r="E32" s="6" t="str">
        <f>HYPERLINK("https://www.nba.com/stats/player/1629027/boxscores-traditional", "Trae Young")</f>
        <v>Trae Young</v>
      </c>
      <c r="F32">
        <v>9.8000000000000007</v>
      </c>
      <c r="G32" s="4">
        <v>4.1669999999999998</v>
      </c>
      <c r="H32" s="3">
        <v>0.96926000000000001</v>
      </c>
      <c r="I32" s="3">
        <v>0.94845000000000002</v>
      </c>
      <c r="J32" s="3">
        <v>0.91774</v>
      </c>
      <c r="K32" s="3">
        <v>0.87492999999999999</v>
      </c>
      <c r="L32" s="3">
        <v>0.81859000000000004</v>
      </c>
      <c r="M32" s="3">
        <v>0.74856999999999996</v>
      </c>
      <c r="N32" s="3">
        <v>0.66639999999999999</v>
      </c>
      <c r="O32" s="3">
        <v>0.57535000000000003</v>
      </c>
      <c r="P32" s="3">
        <v>0.48005999999999999</v>
      </c>
      <c r="Q32" s="3">
        <v>0.38590999999999998</v>
      </c>
      <c r="R32" s="3">
        <v>0.29805999999999999</v>
      </c>
      <c r="S32" s="5">
        <f>Assists[[#This Row],[2+]]-Assists[[#This Row],[3+]]</f>
        <v>2.0809999999999995E-2</v>
      </c>
      <c r="T32" s="5">
        <f>Assists[[#This Row],[3+]]-Assists[[#This Row],[4+]]</f>
        <v>3.0710000000000015E-2</v>
      </c>
      <c r="U32" s="5">
        <f>Assists[[#This Row],[4+]]-Assists[[#This Row],[5+]]</f>
        <v>4.2810000000000015E-2</v>
      </c>
      <c r="V32" s="5">
        <f>Assists[[#This Row],[5+]]-Assists[[#This Row],[6+]]</f>
        <v>5.6339999999999946E-2</v>
      </c>
      <c r="W32" s="5">
        <f>Assists[[#This Row],[6+]]-Assists[[#This Row],[7+]]</f>
        <v>7.0020000000000082E-2</v>
      </c>
      <c r="X32" s="5">
        <f>Assists[[#This Row],[7+]]-Assists[[#This Row],[8+]]</f>
        <v>8.2169999999999965E-2</v>
      </c>
      <c r="Y32" s="5">
        <f>Assists[[#This Row],[8+]]-Assists[[#This Row],[9+]]</f>
        <v>9.1049999999999964E-2</v>
      </c>
      <c r="Z32" s="5">
        <f>Assists[[#This Row],[9+]]-Assists[[#This Row],[10+]]</f>
        <v>9.5290000000000041E-2</v>
      </c>
      <c r="AA32" s="5">
        <f>Assists[[#This Row],[10+]]-Assists[[#This Row],[11+]]</f>
        <v>9.4150000000000011E-2</v>
      </c>
      <c r="AB32" s="5">
        <f>Assists[[#This Row],[11+]]-Assists[[#This Row],[12+]]</f>
        <v>8.7849999999999984E-2</v>
      </c>
    </row>
    <row r="33" spans="1:28" x14ac:dyDescent="0.25">
      <c r="A33" s="10">
        <v>22400719</v>
      </c>
      <c r="B33" s="13" t="s">
        <v>93</v>
      </c>
      <c r="C33" s="13" t="s">
        <v>94</v>
      </c>
      <c r="D33" s="11">
        <v>0.79166666666666663</v>
      </c>
      <c r="E33" s="6" t="str">
        <f>HYPERLINK("https://www.nba.com/stats/player/1630552/boxscores-traditional", "Jalen Johnson")</f>
        <v>Jalen Johnson</v>
      </c>
      <c r="F33">
        <v>3</v>
      </c>
      <c r="G33" s="4">
        <v>1.095</v>
      </c>
      <c r="H33" s="3">
        <v>0.81859000000000004</v>
      </c>
      <c r="I33" s="3">
        <v>0.5</v>
      </c>
      <c r="J33" s="3">
        <v>0.18140999999999999</v>
      </c>
      <c r="K33" s="3">
        <v>3.3619999999999997E-2</v>
      </c>
      <c r="L33" s="3">
        <v>3.0699999999999998E-3</v>
      </c>
      <c r="M33" s="3">
        <v>1.2999999999999999E-4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5">
        <f>Assists[[#This Row],[2+]]-Assists[[#This Row],[3+]]</f>
        <v>0.31859000000000004</v>
      </c>
      <c r="T33" s="5">
        <f>Assists[[#This Row],[3+]]-Assists[[#This Row],[4+]]</f>
        <v>0.31859000000000004</v>
      </c>
      <c r="U33" s="5">
        <f>Assists[[#This Row],[4+]]-Assists[[#This Row],[5+]]</f>
        <v>0.14778999999999998</v>
      </c>
      <c r="V33" s="5">
        <f>Assists[[#This Row],[5+]]-Assists[[#This Row],[6+]]</f>
        <v>3.0549999999999997E-2</v>
      </c>
      <c r="W33" s="5">
        <f>Assists[[#This Row],[6+]]-Assists[[#This Row],[7+]]</f>
        <v>2.9399999999999999E-3</v>
      </c>
      <c r="X33" s="5">
        <f>Assists[[#This Row],[7+]]-Assists[[#This Row],[8+]]</f>
        <v>1.2999999999999999E-4</v>
      </c>
      <c r="Y33" s="5">
        <f>Assists[[#This Row],[8+]]-Assists[[#This Row],[9+]]</f>
        <v>0</v>
      </c>
      <c r="Z33" s="5">
        <f>Assists[[#This Row],[9+]]-Assists[[#This Row],[10+]]</f>
        <v>0</v>
      </c>
      <c r="AA33" s="5">
        <f>Assists[[#This Row],[10+]]-Assists[[#This Row],[11+]]</f>
        <v>0</v>
      </c>
      <c r="AB33" s="5">
        <f>Assists[[#This Row],[11+]]-Assists[[#This Row],[12+]]</f>
        <v>0</v>
      </c>
    </row>
    <row r="34" spans="1:28" x14ac:dyDescent="0.25">
      <c r="A34" s="10">
        <v>22400719</v>
      </c>
      <c r="B34" s="13" t="s">
        <v>93</v>
      </c>
      <c r="C34" s="13" t="s">
        <v>94</v>
      </c>
      <c r="D34" s="11">
        <v>0.79166666666666663</v>
      </c>
      <c r="E34" s="6" t="str">
        <f>HYPERLINK("https://www.nba.com/stats/player/1630811/boxscores-traditional", "Keaton Wallace")</f>
        <v>Keaton Wallace</v>
      </c>
      <c r="F34">
        <v>3.2</v>
      </c>
      <c r="G34" s="4">
        <v>2.3149999999999999</v>
      </c>
      <c r="H34" s="3">
        <v>0.69847000000000004</v>
      </c>
      <c r="I34" s="3">
        <v>0.53586</v>
      </c>
      <c r="J34" s="3">
        <v>0.36316999999999999</v>
      </c>
      <c r="K34" s="3">
        <v>0.2177</v>
      </c>
      <c r="L34" s="3">
        <v>0.11314</v>
      </c>
      <c r="M34" s="3">
        <v>5.0500000000000003E-2</v>
      </c>
      <c r="N34" s="3">
        <v>1.9230000000000001E-2</v>
      </c>
      <c r="O34" s="3">
        <v>6.0400000000000002E-3</v>
      </c>
      <c r="P34" s="3">
        <v>1.64E-3</v>
      </c>
      <c r="Q34" s="3">
        <v>3.8000000000000002E-4</v>
      </c>
      <c r="R34" s="3">
        <v>6.9999999999999994E-5</v>
      </c>
      <c r="S34" s="5">
        <f>Assists[[#This Row],[2+]]-Assists[[#This Row],[3+]]</f>
        <v>0.16261000000000003</v>
      </c>
      <c r="T34" s="5">
        <f>Assists[[#This Row],[3+]]-Assists[[#This Row],[4+]]</f>
        <v>0.17269000000000001</v>
      </c>
      <c r="U34" s="5">
        <f>Assists[[#This Row],[4+]]-Assists[[#This Row],[5+]]</f>
        <v>0.14546999999999999</v>
      </c>
      <c r="V34" s="5">
        <f>Assists[[#This Row],[5+]]-Assists[[#This Row],[6+]]</f>
        <v>0.10456</v>
      </c>
      <c r="W34" s="5">
        <f>Assists[[#This Row],[6+]]-Assists[[#This Row],[7+]]</f>
        <v>6.2640000000000001E-2</v>
      </c>
      <c r="X34" s="5">
        <f>Assists[[#This Row],[7+]]-Assists[[#This Row],[8+]]</f>
        <v>3.1270000000000006E-2</v>
      </c>
      <c r="Y34" s="5">
        <f>Assists[[#This Row],[8+]]-Assists[[#This Row],[9+]]</f>
        <v>1.319E-2</v>
      </c>
      <c r="Z34" s="5">
        <f>Assists[[#This Row],[9+]]-Assists[[#This Row],[10+]]</f>
        <v>4.4000000000000003E-3</v>
      </c>
      <c r="AA34" s="5">
        <f>Assists[[#This Row],[10+]]-Assists[[#This Row],[11+]]</f>
        <v>1.2599999999999998E-3</v>
      </c>
      <c r="AB34" s="5">
        <f>Assists[[#This Row],[11+]]-Assists[[#This Row],[12+]]</f>
        <v>3.1000000000000005E-4</v>
      </c>
    </row>
    <row r="35" spans="1:28" x14ac:dyDescent="0.25">
      <c r="A35" s="10">
        <v>22400719</v>
      </c>
      <c r="B35" s="13" t="s">
        <v>93</v>
      </c>
      <c r="C35" s="13" t="s">
        <v>94</v>
      </c>
      <c r="D35" s="11">
        <v>0.79166666666666663</v>
      </c>
      <c r="E35" s="6" t="str">
        <f>HYPERLINK("https://www.nba.com/stats/player/1630249/boxscores-traditional", "Vít Krejcí")</f>
        <v>Vít Krejcí</v>
      </c>
      <c r="F35">
        <v>2</v>
      </c>
      <c r="G35" s="4">
        <v>2.1909999999999998</v>
      </c>
      <c r="H35" s="3">
        <v>0.5</v>
      </c>
      <c r="I35" s="3">
        <v>0.32275999999999999</v>
      </c>
      <c r="J35" s="3">
        <v>0.18140999999999999</v>
      </c>
      <c r="K35" s="3">
        <v>8.5339999999999999E-2</v>
      </c>
      <c r="L35" s="3">
        <v>3.3619999999999997E-2</v>
      </c>
      <c r="M35" s="3">
        <v>1.1299999999999999E-2</v>
      </c>
      <c r="N35" s="3">
        <v>3.0699999999999998E-3</v>
      </c>
      <c r="O35" s="3">
        <v>7.1000000000000002E-4</v>
      </c>
      <c r="P35" s="3">
        <v>1.2999999999999999E-4</v>
      </c>
      <c r="Q35" s="3">
        <v>0</v>
      </c>
      <c r="R35" s="3">
        <v>0</v>
      </c>
      <c r="S35" s="5">
        <f>Assists[[#This Row],[2+]]-Assists[[#This Row],[3+]]</f>
        <v>0.17724000000000001</v>
      </c>
      <c r="T35" s="5">
        <f>Assists[[#This Row],[3+]]-Assists[[#This Row],[4+]]</f>
        <v>0.14135</v>
      </c>
      <c r="U35" s="5">
        <f>Assists[[#This Row],[4+]]-Assists[[#This Row],[5+]]</f>
        <v>9.6069999999999989E-2</v>
      </c>
      <c r="V35" s="5">
        <f>Assists[[#This Row],[5+]]-Assists[[#This Row],[6+]]</f>
        <v>5.1720000000000002E-2</v>
      </c>
      <c r="W35" s="5">
        <f>Assists[[#This Row],[6+]]-Assists[[#This Row],[7+]]</f>
        <v>2.232E-2</v>
      </c>
      <c r="X35" s="5">
        <f>Assists[[#This Row],[7+]]-Assists[[#This Row],[8+]]</f>
        <v>8.2299999999999995E-3</v>
      </c>
      <c r="Y35" s="5">
        <f>Assists[[#This Row],[8+]]-Assists[[#This Row],[9+]]</f>
        <v>2.3599999999999997E-3</v>
      </c>
      <c r="Z35" s="5">
        <f>Assists[[#This Row],[9+]]-Assists[[#This Row],[10+]]</f>
        <v>5.8E-4</v>
      </c>
      <c r="AA35" s="5">
        <f>Assists[[#This Row],[10+]]-Assists[[#This Row],[11+]]</f>
        <v>1.2999999999999999E-4</v>
      </c>
      <c r="AB35" s="5">
        <f>Assists[[#This Row],[11+]]-Assists[[#This Row],[12+]]</f>
        <v>0</v>
      </c>
    </row>
    <row r="36" spans="1:28" x14ac:dyDescent="0.25">
      <c r="A36" s="10">
        <v>22400719</v>
      </c>
      <c r="B36" s="13" t="s">
        <v>93</v>
      </c>
      <c r="C36" s="13" t="s">
        <v>94</v>
      </c>
      <c r="D36" s="11">
        <v>0.79166666666666663</v>
      </c>
      <c r="E36" s="6" t="str">
        <f>HYPERLINK("https://www.nba.com/stats/player/1630168/boxscores-traditional", "Onyeka Okongwu")</f>
        <v>Onyeka Okongwu</v>
      </c>
      <c r="F36">
        <v>2</v>
      </c>
      <c r="G36" s="4">
        <v>1.2650000000000001</v>
      </c>
      <c r="H36" s="3">
        <v>0.5</v>
      </c>
      <c r="I36" s="3">
        <v>0.21476000000000001</v>
      </c>
      <c r="J36" s="3">
        <v>5.7049999999999997E-2</v>
      </c>
      <c r="K36" s="3">
        <v>8.8900000000000003E-3</v>
      </c>
      <c r="L36" s="3">
        <v>7.9000000000000001E-4</v>
      </c>
      <c r="M36" s="3">
        <v>4.0000000000000003E-5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5">
        <f>Assists[[#This Row],[2+]]-Assists[[#This Row],[3+]]</f>
        <v>0.28523999999999999</v>
      </c>
      <c r="T36" s="5">
        <f>Assists[[#This Row],[3+]]-Assists[[#This Row],[4+]]</f>
        <v>0.15771000000000002</v>
      </c>
      <c r="U36" s="5">
        <f>Assists[[#This Row],[4+]]-Assists[[#This Row],[5+]]</f>
        <v>4.8159999999999994E-2</v>
      </c>
      <c r="V36" s="5">
        <f>Assists[[#This Row],[5+]]-Assists[[#This Row],[6+]]</f>
        <v>8.0999999999999996E-3</v>
      </c>
      <c r="W36" s="5">
        <f>Assists[[#This Row],[6+]]-Assists[[#This Row],[7+]]</f>
        <v>7.5000000000000002E-4</v>
      </c>
      <c r="X36" s="5">
        <f>Assists[[#This Row],[7+]]-Assists[[#This Row],[8+]]</f>
        <v>4.0000000000000003E-5</v>
      </c>
      <c r="Y36" s="5">
        <f>Assists[[#This Row],[8+]]-Assists[[#This Row],[9+]]</f>
        <v>0</v>
      </c>
      <c r="Z36" s="5">
        <f>Assists[[#This Row],[9+]]-Assists[[#This Row],[10+]]</f>
        <v>0</v>
      </c>
      <c r="AA36" s="5">
        <f>Assists[[#This Row],[10+]]-Assists[[#This Row],[11+]]</f>
        <v>0</v>
      </c>
      <c r="AB36" s="5">
        <f>Assists[[#This Row],[11+]]-Assists[[#This Row],[12+]]</f>
        <v>0</v>
      </c>
    </row>
    <row r="37" spans="1:28" x14ac:dyDescent="0.25">
      <c r="A37" s="10">
        <v>22400719</v>
      </c>
      <c r="B37" s="13" t="s">
        <v>94</v>
      </c>
      <c r="C37" s="13" t="s">
        <v>93</v>
      </c>
      <c r="D37" s="11">
        <v>0.79166666666666663</v>
      </c>
      <c r="E37" s="6" t="str">
        <f>HYPERLINK("https://www.nba.com/stats/player/101108/boxscores-traditional", "Chris Paul")</f>
        <v>Chris Paul</v>
      </c>
      <c r="F37">
        <v>7.8</v>
      </c>
      <c r="G37" s="4">
        <v>0.748</v>
      </c>
      <c r="H37" s="3">
        <v>1</v>
      </c>
      <c r="I37" s="3">
        <v>1</v>
      </c>
      <c r="J37" s="3">
        <v>1</v>
      </c>
      <c r="K37" s="3">
        <v>0.99990999999999997</v>
      </c>
      <c r="L37" s="3">
        <v>0.99202000000000001</v>
      </c>
      <c r="M37" s="3">
        <v>0.85768999999999995</v>
      </c>
      <c r="N37" s="3">
        <v>0.39357999999999999</v>
      </c>
      <c r="O37" s="3">
        <v>5.4800000000000001E-2</v>
      </c>
      <c r="P37" s="3">
        <v>1.64E-3</v>
      </c>
      <c r="Q37" s="3">
        <v>0</v>
      </c>
      <c r="R37" s="3">
        <v>0</v>
      </c>
      <c r="S37" s="5">
        <f>Assists[[#This Row],[2+]]-Assists[[#This Row],[3+]]</f>
        <v>0</v>
      </c>
      <c r="T37" s="5">
        <f>Assists[[#This Row],[3+]]-Assists[[#This Row],[4+]]</f>
        <v>0</v>
      </c>
      <c r="U37" s="5">
        <f>Assists[[#This Row],[4+]]-Assists[[#This Row],[5+]]</f>
        <v>9.0000000000034497E-5</v>
      </c>
      <c r="V37" s="5">
        <f>Assists[[#This Row],[5+]]-Assists[[#This Row],[6+]]</f>
        <v>7.8899999999999526E-3</v>
      </c>
      <c r="W37" s="5">
        <f>Assists[[#This Row],[6+]]-Assists[[#This Row],[7+]]</f>
        <v>0.13433000000000006</v>
      </c>
      <c r="X37" s="5">
        <f>Assists[[#This Row],[7+]]-Assists[[#This Row],[8+]]</f>
        <v>0.46410999999999997</v>
      </c>
      <c r="Y37" s="5">
        <f>Assists[[#This Row],[8+]]-Assists[[#This Row],[9+]]</f>
        <v>0.33877999999999997</v>
      </c>
      <c r="Z37" s="5">
        <f>Assists[[#This Row],[9+]]-Assists[[#This Row],[10+]]</f>
        <v>5.3159999999999999E-2</v>
      </c>
      <c r="AA37" s="5">
        <f>Assists[[#This Row],[10+]]-Assists[[#This Row],[11+]]</f>
        <v>1.64E-3</v>
      </c>
      <c r="AB37" s="5">
        <f>Assists[[#This Row],[11+]]-Assists[[#This Row],[12+]]</f>
        <v>0</v>
      </c>
    </row>
    <row r="38" spans="1:28" x14ac:dyDescent="0.25">
      <c r="A38" s="10">
        <v>22400719</v>
      </c>
      <c r="B38" s="13" t="s">
        <v>94</v>
      </c>
      <c r="C38" s="13" t="s">
        <v>93</v>
      </c>
      <c r="D38" s="11">
        <v>0.79166666666666663</v>
      </c>
      <c r="E38" s="6" t="str">
        <f>HYPERLINK("https://www.nba.com/stats/player/1642264/boxscores-traditional", "Stephon Castle")</f>
        <v>Stephon Castle</v>
      </c>
      <c r="F38">
        <v>4.5999999999999996</v>
      </c>
      <c r="G38" s="4">
        <v>2.3319999999999999</v>
      </c>
      <c r="H38" s="3">
        <v>0.86650000000000005</v>
      </c>
      <c r="I38" s="3">
        <v>0.75490000000000002</v>
      </c>
      <c r="J38" s="3">
        <v>0.60257000000000005</v>
      </c>
      <c r="K38" s="3">
        <v>0.43251000000000001</v>
      </c>
      <c r="L38" s="3">
        <v>0.27424999999999999</v>
      </c>
      <c r="M38" s="3">
        <v>0.15151000000000001</v>
      </c>
      <c r="N38" s="3">
        <v>7.2150000000000006E-2</v>
      </c>
      <c r="O38" s="3">
        <v>2.938E-2</v>
      </c>
      <c r="P38" s="3">
        <v>1.017E-2</v>
      </c>
      <c r="Q38" s="3">
        <v>3.0699999999999998E-3</v>
      </c>
      <c r="R38" s="3">
        <v>7.6000000000000004E-4</v>
      </c>
      <c r="S38" s="5">
        <f>Assists[[#This Row],[2+]]-Assists[[#This Row],[3+]]</f>
        <v>0.11160000000000003</v>
      </c>
      <c r="T38" s="5">
        <f>Assists[[#This Row],[3+]]-Assists[[#This Row],[4+]]</f>
        <v>0.15232999999999997</v>
      </c>
      <c r="U38" s="5">
        <f>Assists[[#This Row],[4+]]-Assists[[#This Row],[5+]]</f>
        <v>0.17006000000000004</v>
      </c>
      <c r="V38" s="5">
        <f>Assists[[#This Row],[5+]]-Assists[[#This Row],[6+]]</f>
        <v>0.15826000000000001</v>
      </c>
      <c r="W38" s="5">
        <f>Assists[[#This Row],[6+]]-Assists[[#This Row],[7+]]</f>
        <v>0.12273999999999999</v>
      </c>
      <c r="X38" s="5">
        <f>Assists[[#This Row],[7+]]-Assists[[#This Row],[8+]]</f>
        <v>7.936E-2</v>
      </c>
      <c r="Y38" s="5">
        <f>Assists[[#This Row],[8+]]-Assists[[#This Row],[9+]]</f>
        <v>4.2770000000000002E-2</v>
      </c>
      <c r="Z38" s="5">
        <f>Assists[[#This Row],[9+]]-Assists[[#This Row],[10+]]</f>
        <v>1.9209999999999998E-2</v>
      </c>
      <c r="AA38" s="5">
        <f>Assists[[#This Row],[10+]]-Assists[[#This Row],[11+]]</f>
        <v>7.1000000000000004E-3</v>
      </c>
      <c r="AB38" s="5">
        <f>Assists[[#This Row],[11+]]-Assists[[#This Row],[12+]]</f>
        <v>2.3099999999999996E-3</v>
      </c>
    </row>
    <row r="39" spans="1:28" x14ac:dyDescent="0.25">
      <c r="A39" s="10">
        <v>22400719</v>
      </c>
      <c r="B39" s="13" t="s">
        <v>94</v>
      </c>
      <c r="C39" s="13" t="s">
        <v>93</v>
      </c>
      <c r="D39" s="11">
        <v>0.79166666666666663</v>
      </c>
      <c r="E39" s="6" t="str">
        <f>HYPERLINK("https://www.nba.com/stats/player/1641705/boxscores-traditional", "Victor Wembanyama")</f>
        <v>Victor Wembanyama</v>
      </c>
      <c r="F39">
        <v>3.6</v>
      </c>
      <c r="G39" s="4">
        <v>1.855</v>
      </c>
      <c r="H39" s="3">
        <v>0.80510999999999999</v>
      </c>
      <c r="I39" s="3">
        <v>0.62551999999999996</v>
      </c>
      <c r="J39" s="3">
        <v>0.41293999999999997</v>
      </c>
      <c r="K39" s="3">
        <v>0.22663</v>
      </c>
      <c r="L39" s="3">
        <v>9.8530000000000006E-2</v>
      </c>
      <c r="M39" s="3">
        <v>3.3619999999999997E-2</v>
      </c>
      <c r="N39" s="3">
        <v>8.8900000000000003E-3</v>
      </c>
      <c r="O39" s="3">
        <v>1.81E-3</v>
      </c>
      <c r="P39" s="3">
        <v>2.7999999999999998E-4</v>
      </c>
      <c r="Q39" s="3">
        <v>3.0000000000000001E-5</v>
      </c>
      <c r="R39" s="3">
        <v>0</v>
      </c>
      <c r="S39" s="5">
        <f>Assists[[#This Row],[2+]]-Assists[[#This Row],[3+]]</f>
        <v>0.17959000000000003</v>
      </c>
      <c r="T39" s="5">
        <f>Assists[[#This Row],[3+]]-Assists[[#This Row],[4+]]</f>
        <v>0.21257999999999999</v>
      </c>
      <c r="U39" s="5">
        <f>Assists[[#This Row],[4+]]-Assists[[#This Row],[5+]]</f>
        <v>0.18630999999999998</v>
      </c>
      <c r="V39" s="5">
        <f>Assists[[#This Row],[5+]]-Assists[[#This Row],[6+]]</f>
        <v>0.12809999999999999</v>
      </c>
      <c r="W39" s="5">
        <f>Assists[[#This Row],[6+]]-Assists[[#This Row],[7+]]</f>
        <v>6.4910000000000009E-2</v>
      </c>
      <c r="X39" s="5">
        <f>Assists[[#This Row],[7+]]-Assists[[#This Row],[8+]]</f>
        <v>2.4729999999999995E-2</v>
      </c>
      <c r="Y39" s="5">
        <f>Assists[[#This Row],[8+]]-Assists[[#This Row],[9+]]</f>
        <v>7.0800000000000004E-3</v>
      </c>
      <c r="Z39" s="5">
        <f>Assists[[#This Row],[9+]]-Assists[[#This Row],[10+]]</f>
        <v>1.5300000000000001E-3</v>
      </c>
      <c r="AA39" s="5">
        <f>Assists[[#This Row],[10+]]-Assists[[#This Row],[11+]]</f>
        <v>2.4999999999999995E-4</v>
      </c>
      <c r="AB39" s="5">
        <f>Assists[[#This Row],[11+]]-Assists[[#This Row],[12+]]</f>
        <v>3.0000000000000001E-5</v>
      </c>
    </row>
    <row r="40" spans="1:28" x14ac:dyDescent="0.25">
      <c r="A40" s="10">
        <v>22400719</v>
      </c>
      <c r="B40" s="13" t="s">
        <v>94</v>
      </c>
      <c r="C40" s="13" t="s">
        <v>93</v>
      </c>
      <c r="D40" s="11">
        <v>0.79166666666666663</v>
      </c>
      <c r="E40" s="6" t="str">
        <f>HYPERLINK("https://www.nba.com/stats/player/1630170/boxscores-traditional", "Devin Vassell")</f>
        <v>Devin Vassell</v>
      </c>
      <c r="F40">
        <v>2.4</v>
      </c>
      <c r="G40" s="4">
        <v>0.8</v>
      </c>
      <c r="H40" s="3">
        <v>0.69145999999999996</v>
      </c>
      <c r="I40" s="3">
        <v>0.22663</v>
      </c>
      <c r="J40" s="3">
        <v>2.2749999999999999E-2</v>
      </c>
      <c r="K40" s="3">
        <v>5.8E-4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5">
        <f>Assists[[#This Row],[2+]]-Assists[[#This Row],[3+]]</f>
        <v>0.46482999999999997</v>
      </c>
      <c r="T40" s="5">
        <f>Assists[[#This Row],[3+]]-Assists[[#This Row],[4+]]</f>
        <v>0.20388000000000001</v>
      </c>
      <c r="U40" s="5">
        <f>Assists[[#This Row],[4+]]-Assists[[#This Row],[5+]]</f>
        <v>2.2169999999999999E-2</v>
      </c>
      <c r="V40" s="5">
        <f>Assists[[#This Row],[5+]]-Assists[[#This Row],[6+]]</f>
        <v>5.8E-4</v>
      </c>
      <c r="W40" s="5">
        <f>Assists[[#This Row],[6+]]-Assists[[#This Row],[7+]]</f>
        <v>0</v>
      </c>
      <c r="X40" s="5">
        <f>Assists[[#This Row],[7+]]-Assists[[#This Row],[8+]]</f>
        <v>0</v>
      </c>
      <c r="Y40" s="5">
        <f>Assists[[#This Row],[8+]]-Assists[[#This Row],[9+]]</f>
        <v>0</v>
      </c>
      <c r="Z40" s="5">
        <f>Assists[[#This Row],[9+]]-Assists[[#This Row],[10+]]</f>
        <v>0</v>
      </c>
      <c r="AA40" s="5">
        <f>Assists[[#This Row],[10+]]-Assists[[#This Row],[11+]]</f>
        <v>0</v>
      </c>
      <c r="AB40" s="5">
        <f>Assists[[#This Row],[11+]]-Assists[[#This Row],[12+]]</f>
        <v>0</v>
      </c>
    </row>
    <row r="41" spans="1:28" x14ac:dyDescent="0.25">
      <c r="A41" s="10">
        <v>22400719</v>
      </c>
      <c r="B41" s="13" t="s">
        <v>94</v>
      </c>
      <c r="C41" s="13" t="s">
        <v>93</v>
      </c>
      <c r="D41" s="11">
        <v>0.79166666666666663</v>
      </c>
      <c r="E41" s="6" t="str">
        <f>HYPERLINK("https://www.nba.com/stats/player/1631110/boxscores-traditional", "Jeremy Sochan")</f>
        <v>Jeremy Sochan</v>
      </c>
      <c r="F41">
        <v>2.4</v>
      </c>
      <c r="G41" s="4">
        <v>1.3559999999999999</v>
      </c>
      <c r="H41" s="3">
        <v>0.61409000000000002</v>
      </c>
      <c r="I41" s="3">
        <v>0.32996999999999999</v>
      </c>
      <c r="J41" s="3">
        <v>0.11899999999999999</v>
      </c>
      <c r="K41" s="3">
        <v>2.743E-2</v>
      </c>
      <c r="L41" s="3">
        <v>4.0200000000000001E-3</v>
      </c>
      <c r="M41" s="3">
        <v>3.5E-4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5">
        <f>Assists[[#This Row],[2+]]-Assists[[#This Row],[3+]]</f>
        <v>0.28412000000000004</v>
      </c>
      <c r="T41" s="5">
        <f>Assists[[#This Row],[3+]]-Assists[[#This Row],[4+]]</f>
        <v>0.21096999999999999</v>
      </c>
      <c r="U41" s="5">
        <f>Assists[[#This Row],[4+]]-Assists[[#This Row],[5+]]</f>
        <v>9.1569999999999999E-2</v>
      </c>
      <c r="V41" s="5">
        <f>Assists[[#This Row],[5+]]-Assists[[#This Row],[6+]]</f>
        <v>2.341E-2</v>
      </c>
      <c r="W41" s="5">
        <f>Assists[[#This Row],[6+]]-Assists[[#This Row],[7+]]</f>
        <v>3.6700000000000001E-3</v>
      </c>
      <c r="X41" s="5">
        <f>Assists[[#This Row],[7+]]-Assists[[#This Row],[8+]]</f>
        <v>3.5E-4</v>
      </c>
      <c r="Y41" s="5">
        <f>Assists[[#This Row],[8+]]-Assists[[#This Row],[9+]]</f>
        <v>0</v>
      </c>
      <c r="Z41" s="5">
        <f>Assists[[#This Row],[9+]]-Assists[[#This Row],[10+]]</f>
        <v>0</v>
      </c>
      <c r="AA41" s="5">
        <f>Assists[[#This Row],[10+]]-Assists[[#This Row],[11+]]</f>
        <v>0</v>
      </c>
      <c r="AB41" s="5">
        <f>Assists[[#This Row],[11+]]-Assists[[#This Row],[12+]]</f>
        <v>0</v>
      </c>
    </row>
    <row r="42" spans="1:28" x14ac:dyDescent="0.25">
      <c r="A42" s="10">
        <v>22400719</v>
      </c>
      <c r="B42" s="13" t="s">
        <v>94</v>
      </c>
      <c r="C42" s="13" t="s">
        <v>93</v>
      </c>
      <c r="D42" s="11">
        <v>0.79166666666666663</v>
      </c>
      <c r="E42" s="6" t="str">
        <f>HYPERLINK("https://www.nba.com/stats/player/203084/boxscores-traditional", "Harrison Barnes")</f>
        <v>Harrison Barnes</v>
      </c>
      <c r="F42">
        <v>2.2000000000000002</v>
      </c>
      <c r="G42" s="4">
        <v>2.4820000000000002</v>
      </c>
      <c r="H42" s="3">
        <v>0.53188000000000002</v>
      </c>
      <c r="I42" s="3">
        <v>0.37447999999999998</v>
      </c>
      <c r="J42" s="3">
        <v>0.23269999999999999</v>
      </c>
      <c r="K42" s="3">
        <v>0.12923999999999999</v>
      </c>
      <c r="L42" s="3">
        <v>6.3009999999999997E-2</v>
      </c>
      <c r="M42" s="3">
        <v>2.6800000000000001E-2</v>
      </c>
      <c r="N42" s="3">
        <v>9.6399999999999993E-3</v>
      </c>
      <c r="O42" s="3">
        <v>3.0699999999999998E-3</v>
      </c>
      <c r="P42" s="3">
        <v>8.4000000000000003E-4</v>
      </c>
      <c r="Q42" s="3">
        <v>1.9000000000000001E-4</v>
      </c>
      <c r="R42" s="3">
        <v>4.0000000000000003E-5</v>
      </c>
      <c r="S42" s="5">
        <f>Assists[[#This Row],[2+]]-Assists[[#This Row],[3+]]</f>
        <v>0.15740000000000004</v>
      </c>
      <c r="T42" s="5">
        <f>Assists[[#This Row],[3+]]-Assists[[#This Row],[4+]]</f>
        <v>0.14177999999999999</v>
      </c>
      <c r="U42" s="5">
        <f>Assists[[#This Row],[4+]]-Assists[[#This Row],[5+]]</f>
        <v>0.10346</v>
      </c>
      <c r="V42" s="5">
        <f>Assists[[#This Row],[5+]]-Assists[[#This Row],[6+]]</f>
        <v>6.6229999999999997E-2</v>
      </c>
      <c r="W42" s="5">
        <f>Assists[[#This Row],[6+]]-Assists[[#This Row],[7+]]</f>
        <v>3.6209999999999992E-2</v>
      </c>
      <c r="X42" s="5">
        <f>Assists[[#This Row],[7+]]-Assists[[#This Row],[8+]]</f>
        <v>1.7160000000000002E-2</v>
      </c>
      <c r="Y42" s="5">
        <f>Assists[[#This Row],[8+]]-Assists[[#This Row],[9+]]</f>
        <v>6.5699999999999995E-3</v>
      </c>
      <c r="Z42" s="5">
        <f>Assists[[#This Row],[9+]]-Assists[[#This Row],[10+]]</f>
        <v>2.2299999999999998E-3</v>
      </c>
      <c r="AA42" s="5">
        <f>Assists[[#This Row],[10+]]-Assists[[#This Row],[11+]]</f>
        <v>6.4999999999999997E-4</v>
      </c>
      <c r="AB42" s="5">
        <f>Assists[[#This Row],[11+]]-Assists[[#This Row],[12+]]</f>
        <v>1.5000000000000001E-4</v>
      </c>
    </row>
    <row r="43" spans="1:28" x14ac:dyDescent="0.25">
      <c r="A43" s="10">
        <v>22400720</v>
      </c>
      <c r="B43" s="13" t="s">
        <v>77</v>
      </c>
      <c r="C43" s="13" t="s">
        <v>95</v>
      </c>
      <c r="D43" s="11">
        <v>0.8125</v>
      </c>
      <c r="E43" s="6" t="str">
        <f>HYPERLINK("https://www.nba.com/stats/player/1627732/boxscores-traditional", "Ben Simmons")</f>
        <v>Ben Simmons</v>
      </c>
      <c r="F43">
        <v>7.4</v>
      </c>
      <c r="G43" s="4">
        <v>2.4169999999999998</v>
      </c>
      <c r="H43" s="3">
        <v>0.98712999999999995</v>
      </c>
      <c r="I43" s="3">
        <v>0.96562000000000003</v>
      </c>
      <c r="J43" s="3">
        <v>0.92073000000000005</v>
      </c>
      <c r="K43" s="3">
        <v>0.83891000000000004</v>
      </c>
      <c r="L43" s="3">
        <v>0.71904000000000001</v>
      </c>
      <c r="M43" s="3">
        <v>0.56749000000000005</v>
      </c>
      <c r="N43" s="3">
        <v>0.40128999999999998</v>
      </c>
      <c r="O43" s="3">
        <v>0.25463000000000002</v>
      </c>
      <c r="P43" s="3">
        <v>0.14007</v>
      </c>
      <c r="Q43" s="3">
        <v>6.8110000000000004E-2</v>
      </c>
      <c r="R43" s="3">
        <v>2.8719999999999999E-2</v>
      </c>
      <c r="S43" s="5">
        <f>Assists[[#This Row],[2+]]-Assists[[#This Row],[3+]]</f>
        <v>2.1509999999999918E-2</v>
      </c>
      <c r="T43" s="5">
        <f>Assists[[#This Row],[3+]]-Assists[[#This Row],[4+]]</f>
        <v>4.4889999999999985E-2</v>
      </c>
      <c r="U43" s="5">
        <f>Assists[[#This Row],[4+]]-Assists[[#This Row],[5+]]</f>
        <v>8.1820000000000004E-2</v>
      </c>
      <c r="V43" s="5">
        <f>Assists[[#This Row],[5+]]-Assists[[#This Row],[6+]]</f>
        <v>0.11987000000000003</v>
      </c>
      <c r="W43" s="5">
        <f>Assists[[#This Row],[6+]]-Assists[[#This Row],[7+]]</f>
        <v>0.15154999999999996</v>
      </c>
      <c r="X43" s="5">
        <f>Assists[[#This Row],[7+]]-Assists[[#This Row],[8+]]</f>
        <v>0.16620000000000007</v>
      </c>
      <c r="Y43" s="5">
        <f>Assists[[#This Row],[8+]]-Assists[[#This Row],[9+]]</f>
        <v>0.14665999999999996</v>
      </c>
      <c r="Z43" s="5">
        <f>Assists[[#This Row],[9+]]-Assists[[#This Row],[10+]]</f>
        <v>0.11456000000000002</v>
      </c>
      <c r="AA43" s="5">
        <f>Assists[[#This Row],[10+]]-Assists[[#This Row],[11+]]</f>
        <v>7.1959999999999996E-2</v>
      </c>
      <c r="AB43" s="5">
        <f>Assists[[#This Row],[11+]]-Assists[[#This Row],[12+]]</f>
        <v>3.9390000000000008E-2</v>
      </c>
    </row>
    <row r="44" spans="1:28" x14ac:dyDescent="0.25">
      <c r="A44" s="10">
        <v>22400720</v>
      </c>
      <c r="B44" s="13" t="s">
        <v>77</v>
      </c>
      <c r="C44" s="13" t="s">
        <v>95</v>
      </c>
      <c r="D44" s="11">
        <v>0.8125</v>
      </c>
      <c r="E44" s="6" t="str">
        <f>HYPERLINK("https://www.nba.com/stats/player/1626156/boxscores-traditional", "D'Angelo Russell")</f>
        <v>D'Angelo Russell</v>
      </c>
      <c r="F44">
        <v>4.8</v>
      </c>
      <c r="G44" s="4">
        <v>1.6</v>
      </c>
      <c r="H44" s="3">
        <v>0.95994000000000002</v>
      </c>
      <c r="I44" s="3">
        <v>0.86863999999999997</v>
      </c>
      <c r="J44" s="3">
        <v>0.69145999999999996</v>
      </c>
      <c r="K44" s="3">
        <v>0.44828000000000001</v>
      </c>
      <c r="L44" s="3">
        <v>0.22663</v>
      </c>
      <c r="M44" s="3">
        <v>8.3790000000000003E-2</v>
      </c>
      <c r="N44" s="3">
        <v>2.2749999999999999E-2</v>
      </c>
      <c r="O44" s="3">
        <v>4.2700000000000004E-3</v>
      </c>
      <c r="P44" s="3">
        <v>5.8E-4</v>
      </c>
      <c r="Q44" s="3">
        <v>5.0000000000000002E-5</v>
      </c>
      <c r="R44" s="3">
        <v>0</v>
      </c>
      <c r="S44" s="5">
        <f>Assists[[#This Row],[2+]]-Assists[[#This Row],[3+]]</f>
        <v>9.1300000000000048E-2</v>
      </c>
      <c r="T44" s="5">
        <f>Assists[[#This Row],[3+]]-Assists[[#This Row],[4+]]</f>
        <v>0.17718</v>
      </c>
      <c r="U44" s="5">
        <f>Assists[[#This Row],[4+]]-Assists[[#This Row],[5+]]</f>
        <v>0.24317999999999995</v>
      </c>
      <c r="V44" s="5">
        <f>Assists[[#This Row],[5+]]-Assists[[#This Row],[6+]]</f>
        <v>0.22165000000000001</v>
      </c>
      <c r="W44" s="5">
        <f>Assists[[#This Row],[6+]]-Assists[[#This Row],[7+]]</f>
        <v>0.14283999999999999</v>
      </c>
      <c r="X44" s="5">
        <f>Assists[[#This Row],[7+]]-Assists[[#This Row],[8+]]</f>
        <v>6.1040000000000004E-2</v>
      </c>
      <c r="Y44" s="5">
        <f>Assists[[#This Row],[8+]]-Assists[[#This Row],[9+]]</f>
        <v>1.848E-2</v>
      </c>
      <c r="Z44" s="5">
        <f>Assists[[#This Row],[9+]]-Assists[[#This Row],[10+]]</f>
        <v>3.6900000000000006E-3</v>
      </c>
      <c r="AA44" s="5">
        <f>Assists[[#This Row],[10+]]-Assists[[#This Row],[11+]]</f>
        <v>5.2999999999999998E-4</v>
      </c>
      <c r="AB44" s="5">
        <f>Assists[[#This Row],[11+]]-Assists[[#This Row],[12+]]</f>
        <v>5.0000000000000002E-5</v>
      </c>
    </row>
    <row r="45" spans="1:28" x14ac:dyDescent="0.25">
      <c r="A45" s="10">
        <v>22400720</v>
      </c>
      <c r="B45" s="13" t="s">
        <v>77</v>
      </c>
      <c r="C45" s="13" t="s">
        <v>95</v>
      </c>
      <c r="D45" s="11">
        <v>0.8125</v>
      </c>
      <c r="E45" s="6" t="str">
        <f>HYPERLINK("https://www.nba.com/stats/player/1630553/boxscores-traditional", "Keon Johnson")</f>
        <v>Keon Johnson</v>
      </c>
      <c r="F45">
        <v>3.6</v>
      </c>
      <c r="G45" s="4">
        <v>1.02</v>
      </c>
      <c r="H45" s="3">
        <v>0.94179000000000002</v>
      </c>
      <c r="I45" s="3">
        <v>0.72240000000000004</v>
      </c>
      <c r="J45" s="3">
        <v>0.34827000000000002</v>
      </c>
      <c r="K45" s="3">
        <v>8.5339999999999999E-2</v>
      </c>
      <c r="L45" s="3">
        <v>9.3900000000000008E-3</v>
      </c>
      <c r="M45" s="3">
        <v>4.2999999999999999E-4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5">
        <f>Assists[[#This Row],[2+]]-Assists[[#This Row],[3+]]</f>
        <v>0.21938999999999997</v>
      </c>
      <c r="T45" s="5">
        <f>Assists[[#This Row],[3+]]-Assists[[#This Row],[4+]]</f>
        <v>0.37413000000000002</v>
      </c>
      <c r="U45" s="5">
        <f>Assists[[#This Row],[4+]]-Assists[[#This Row],[5+]]</f>
        <v>0.26293</v>
      </c>
      <c r="V45" s="5">
        <f>Assists[[#This Row],[5+]]-Assists[[#This Row],[6+]]</f>
        <v>7.5950000000000004E-2</v>
      </c>
      <c r="W45" s="5">
        <f>Assists[[#This Row],[6+]]-Assists[[#This Row],[7+]]</f>
        <v>8.9600000000000009E-3</v>
      </c>
      <c r="X45" s="5">
        <f>Assists[[#This Row],[7+]]-Assists[[#This Row],[8+]]</f>
        <v>4.2999999999999999E-4</v>
      </c>
      <c r="Y45" s="5">
        <f>Assists[[#This Row],[8+]]-Assists[[#This Row],[9+]]</f>
        <v>0</v>
      </c>
      <c r="Z45" s="5">
        <f>Assists[[#This Row],[9+]]-Assists[[#This Row],[10+]]</f>
        <v>0</v>
      </c>
      <c r="AA45" s="5">
        <f>Assists[[#This Row],[10+]]-Assists[[#This Row],[11+]]</f>
        <v>0</v>
      </c>
      <c r="AB45" s="5">
        <f>Assists[[#This Row],[11+]]-Assists[[#This Row],[12+]]</f>
        <v>0</v>
      </c>
    </row>
    <row r="46" spans="1:28" x14ac:dyDescent="0.25">
      <c r="A46" s="10">
        <v>22400720</v>
      </c>
      <c r="B46" s="13" t="s">
        <v>77</v>
      </c>
      <c r="C46" s="13" t="s">
        <v>95</v>
      </c>
      <c r="D46" s="11">
        <v>0.8125</v>
      </c>
      <c r="E46" s="6" t="str">
        <f>HYPERLINK("https://www.nba.com/stats/player/1641736/boxscores-traditional", "Reece Beekman")</f>
        <v>Reece Beekman</v>
      </c>
      <c r="F46">
        <v>2.8</v>
      </c>
      <c r="G46" s="4">
        <v>0.748</v>
      </c>
      <c r="H46" s="3">
        <v>0.85768999999999995</v>
      </c>
      <c r="I46" s="3">
        <v>0.39357999999999999</v>
      </c>
      <c r="J46" s="3">
        <v>5.4800000000000001E-2</v>
      </c>
      <c r="K46" s="3">
        <v>1.64E-3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5">
        <f>Assists[[#This Row],[2+]]-Assists[[#This Row],[3+]]</f>
        <v>0.46410999999999997</v>
      </c>
      <c r="T46" s="5">
        <f>Assists[[#This Row],[3+]]-Assists[[#This Row],[4+]]</f>
        <v>0.33877999999999997</v>
      </c>
      <c r="U46" s="5">
        <f>Assists[[#This Row],[4+]]-Assists[[#This Row],[5+]]</f>
        <v>5.3159999999999999E-2</v>
      </c>
      <c r="V46" s="5">
        <f>Assists[[#This Row],[5+]]-Assists[[#This Row],[6+]]</f>
        <v>1.64E-3</v>
      </c>
      <c r="W46" s="5">
        <f>Assists[[#This Row],[6+]]-Assists[[#This Row],[7+]]</f>
        <v>0</v>
      </c>
      <c r="X46" s="5">
        <f>Assists[[#This Row],[7+]]-Assists[[#This Row],[8+]]</f>
        <v>0</v>
      </c>
      <c r="Y46" s="5">
        <f>Assists[[#This Row],[8+]]-Assists[[#This Row],[9+]]</f>
        <v>0</v>
      </c>
      <c r="Z46" s="5">
        <f>Assists[[#This Row],[9+]]-Assists[[#This Row],[10+]]</f>
        <v>0</v>
      </c>
      <c r="AA46" s="5">
        <f>Assists[[#This Row],[10+]]-Assists[[#This Row],[11+]]</f>
        <v>0</v>
      </c>
      <c r="AB46" s="5">
        <f>Assists[[#This Row],[11+]]-Assists[[#This Row],[12+]]</f>
        <v>0</v>
      </c>
    </row>
    <row r="47" spans="1:28" x14ac:dyDescent="0.25">
      <c r="A47" s="10">
        <v>22400720</v>
      </c>
      <c r="B47" s="13" t="s">
        <v>77</v>
      </c>
      <c r="C47" s="13" t="s">
        <v>95</v>
      </c>
      <c r="D47" s="11">
        <v>0.8125</v>
      </c>
      <c r="E47" s="6" t="str">
        <f>HYPERLINK("https://www.nba.com/stats/player/1630560/boxscores-traditional", "Cam Thomas")</f>
        <v>Cam Thomas</v>
      </c>
      <c r="F47">
        <v>4.4000000000000004</v>
      </c>
      <c r="G47" s="4">
        <v>2.4169999999999998</v>
      </c>
      <c r="H47" s="3">
        <v>0.83891000000000004</v>
      </c>
      <c r="I47" s="3">
        <v>0.71904000000000001</v>
      </c>
      <c r="J47" s="3">
        <v>0.56749000000000005</v>
      </c>
      <c r="K47" s="3">
        <v>0.40128999999999998</v>
      </c>
      <c r="L47" s="3">
        <v>0.25463000000000002</v>
      </c>
      <c r="M47" s="3">
        <v>0.14007</v>
      </c>
      <c r="N47" s="3">
        <v>6.8110000000000004E-2</v>
      </c>
      <c r="O47" s="3">
        <v>2.8719999999999999E-2</v>
      </c>
      <c r="P47" s="3">
        <v>1.017E-2</v>
      </c>
      <c r="Q47" s="3">
        <v>3.1700000000000001E-3</v>
      </c>
      <c r="R47" s="3">
        <v>8.4000000000000003E-4</v>
      </c>
      <c r="S47" s="5">
        <f>Assists[[#This Row],[2+]]-Assists[[#This Row],[3+]]</f>
        <v>0.11987000000000003</v>
      </c>
      <c r="T47" s="5">
        <f>Assists[[#This Row],[3+]]-Assists[[#This Row],[4+]]</f>
        <v>0.15154999999999996</v>
      </c>
      <c r="U47" s="5">
        <f>Assists[[#This Row],[4+]]-Assists[[#This Row],[5+]]</f>
        <v>0.16620000000000007</v>
      </c>
      <c r="V47" s="5">
        <f>Assists[[#This Row],[5+]]-Assists[[#This Row],[6+]]</f>
        <v>0.14665999999999996</v>
      </c>
      <c r="W47" s="5">
        <f>Assists[[#This Row],[6+]]-Assists[[#This Row],[7+]]</f>
        <v>0.11456000000000002</v>
      </c>
      <c r="X47" s="5">
        <f>Assists[[#This Row],[7+]]-Assists[[#This Row],[8+]]</f>
        <v>7.1959999999999996E-2</v>
      </c>
      <c r="Y47" s="5">
        <f>Assists[[#This Row],[8+]]-Assists[[#This Row],[9+]]</f>
        <v>3.9390000000000008E-2</v>
      </c>
      <c r="Z47" s="5">
        <f>Assists[[#This Row],[9+]]-Assists[[#This Row],[10+]]</f>
        <v>1.8549999999999997E-2</v>
      </c>
      <c r="AA47" s="5">
        <f>Assists[[#This Row],[10+]]-Assists[[#This Row],[11+]]</f>
        <v>7.0000000000000001E-3</v>
      </c>
      <c r="AB47" s="5">
        <f>Assists[[#This Row],[11+]]-Assists[[#This Row],[12+]]</f>
        <v>2.33E-3</v>
      </c>
    </row>
    <row r="48" spans="1:28" x14ac:dyDescent="0.25">
      <c r="A48" s="10">
        <v>22400720</v>
      </c>
      <c r="B48" s="13" t="s">
        <v>77</v>
      </c>
      <c r="C48" s="13" t="s">
        <v>95</v>
      </c>
      <c r="D48" s="11">
        <v>0.8125</v>
      </c>
      <c r="E48" s="6" t="str">
        <f>HYPERLINK("https://www.nba.com/stats/player/1630592/boxscores-traditional", "Jalen Wilson")</f>
        <v>Jalen Wilson</v>
      </c>
      <c r="F48">
        <v>3.2</v>
      </c>
      <c r="G48" s="4">
        <v>2.6379999999999999</v>
      </c>
      <c r="H48" s="3">
        <v>0.67364000000000002</v>
      </c>
      <c r="I48" s="3">
        <v>0.53188000000000002</v>
      </c>
      <c r="J48" s="3">
        <v>0.38208999999999999</v>
      </c>
      <c r="K48" s="3">
        <v>0.24825</v>
      </c>
      <c r="L48" s="3">
        <v>0.14457</v>
      </c>
      <c r="M48" s="3">
        <v>7.4929999999999997E-2</v>
      </c>
      <c r="N48" s="3">
        <v>3.4380000000000001E-2</v>
      </c>
      <c r="O48" s="3">
        <v>1.3899999999999999E-2</v>
      </c>
      <c r="P48" s="3">
        <v>4.9399999999999999E-3</v>
      </c>
      <c r="Q48" s="3">
        <v>1.5399999999999999E-3</v>
      </c>
      <c r="R48" s="3">
        <v>4.2000000000000002E-4</v>
      </c>
      <c r="S48" s="5">
        <f>Assists[[#This Row],[2+]]-Assists[[#This Row],[3+]]</f>
        <v>0.14176</v>
      </c>
      <c r="T48" s="5">
        <f>Assists[[#This Row],[3+]]-Assists[[#This Row],[4+]]</f>
        <v>0.14979000000000003</v>
      </c>
      <c r="U48" s="5">
        <f>Assists[[#This Row],[4+]]-Assists[[#This Row],[5+]]</f>
        <v>0.13383999999999999</v>
      </c>
      <c r="V48" s="5">
        <f>Assists[[#This Row],[5+]]-Assists[[#This Row],[6+]]</f>
        <v>0.10367999999999999</v>
      </c>
      <c r="W48" s="5">
        <f>Assists[[#This Row],[6+]]-Assists[[#This Row],[7+]]</f>
        <v>6.9640000000000007E-2</v>
      </c>
      <c r="X48" s="5">
        <f>Assists[[#This Row],[7+]]-Assists[[#This Row],[8+]]</f>
        <v>4.0549999999999996E-2</v>
      </c>
      <c r="Y48" s="5">
        <f>Assists[[#This Row],[8+]]-Assists[[#This Row],[9+]]</f>
        <v>2.0480000000000002E-2</v>
      </c>
      <c r="Z48" s="5">
        <f>Assists[[#This Row],[9+]]-Assists[[#This Row],[10+]]</f>
        <v>8.9599999999999992E-3</v>
      </c>
      <c r="AA48" s="5">
        <f>Assists[[#This Row],[10+]]-Assists[[#This Row],[11+]]</f>
        <v>3.4000000000000002E-3</v>
      </c>
      <c r="AB48" s="5">
        <f>Assists[[#This Row],[11+]]-Assists[[#This Row],[12+]]</f>
        <v>1.1199999999999999E-3</v>
      </c>
    </row>
    <row r="49" spans="1:28" x14ac:dyDescent="0.25">
      <c r="A49" s="10">
        <v>22400720</v>
      </c>
      <c r="B49" s="13" t="s">
        <v>77</v>
      </c>
      <c r="C49" s="13" t="s">
        <v>95</v>
      </c>
      <c r="D49" s="11">
        <v>0.8125</v>
      </c>
      <c r="E49" s="6" t="str">
        <f>HYPERLINK("https://www.nba.com/stats/player/1641787/boxscores-traditional", "Tosan Evbuomwan")</f>
        <v>Tosan Evbuomwan</v>
      </c>
      <c r="F49">
        <v>2.4</v>
      </c>
      <c r="G49" s="4">
        <v>1.3559999999999999</v>
      </c>
      <c r="H49" s="3">
        <v>0.61409000000000002</v>
      </c>
      <c r="I49" s="3">
        <v>0.32996999999999999</v>
      </c>
      <c r="J49" s="3">
        <v>0.11899999999999999</v>
      </c>
      <c r="K49" s="3">
        <v>2.743E-2</v>
      </c>
      <c r="L49" s="3">
        <v>4.0200000000000001E-3</v>
      </c>
      <c r="M49" s="3">
        <v>3.5E-4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5">
        <f>Assists[[#This Row],[2+]]-Assists[[#This Row],[3+]]</f>
        <v>0.28412000000000004</v>
      </c>
      <c r="T49" s="5">
        <f>Assists[[#This Row],[3+]]-Assists[[#This Row],[4+]]</f>
        <v>0.21096999999999999</v>
      </c>
      <c r="U49" s="5">
        <f>Assists[[#This Row],[4+]]-Assists[[#This Row],[5+]]</f>
        <v>9.1569999999999999E-2</v>
      </c>
      <c r="V49" s="5">
        <f>Assists[[#This Row],[5+]]-Assists[[#This Row],[6+]]</f>
        <v>2.341E-2</v>
      </c>
      <c r="W49" s="5">
        <f>Assists[[#This Row],[6+]]-Assists[[#This Row],[7+]]</f>
        <v>3.6700000000000001E-3</v>
      </c>
      <c r="X49" s="5">
        <f>Assists[[#This Row],[7+]]-Assists[[#This Row],[8+]]</f>
        <v>3.5E-4</v>
      </c>
      <c r="Y49" s="5">
        <f>Assists[[#This Row],[8+]]-Assists[[#This Row],[9+]]</f>
        <v>0</v>
      </c>
      <c r="Z49" s="5">
        <f>Assists[[#This Row],[9+]]-Assists[[#This Row],[10+]]</f>
        <v>0</v>
      </c>
      <c r="AA49" s="5">
        <f>Assists[[#This Row],[10+]]-Assists[[#This Row],[11+]]</f>
        <v>0</v>
      </c>
      <c r="AB49" s="5">
        <f>Assists[[#This Row],[11+]]-Assists[[#This Row],[12+]]</f>
        <v>0</v>
      </c>
    </row>
    <row r="50" spans="1:28" x14ac:dyDescent="0.25">
      <c r="A50" s="10">
        <v>22400720</v>
      </c>
      <c r="B50" s="13" t="s">
        <v>95</v>
      </c>
      <c r="C50" s="13" t="s">
        <v>77</v>
      </c>
      <c r="D50" s="11">
        <v>0.8125</v>
      </c>
      <c r="E50" s="6" t="str">
        <f>HYPERLINK("https://www.nba.com/stats/player/1627763/boxscores-traditional", "Malcolm Brogdon")</f>
        <v>Malcolm Brogdon</v>
      </c>
      <c r="F50">
        <v>5</v>
      </c>
      <c r="G50" s="4">
        <v>1.4139999999999999</v>
      </c>
      <c r="H50" s="3">
        <v>0.98299999999999998</v>
      </c>
      <c r="I50" s="3">
        <v>0.92073000000000005</v>
      </c>
      <c r="J50" s="3">
        <v>0.76114999999999999</v>
      </c>
      <c r="K50" s="3">
        <v>0.5</v>
      </c>
      <c r="L50" s="3">
        <v>0.23885000000000001</v>
      </c>
      <c r="M50" s="3">
        <v>7.9269999999999993E-2</v>
      </c>
      <c r="N50" s="3">
        <v>1.7000000000000001E-2</v>
      </c>
      <c r="O50" s="3">
        <v>2.33E-3</v>
      </c>
      <c r="P50" s="3">
        <v>2.0000000000000001E-4</v>
      </c>
      <c r="Q50" s="3">
        <v>0</v>
      </c>
      <c r="R50" s="3">
        <v>0</v>
      </c>
      <c r="S50" s="5">
        <f>Assists[[#This Row],[2+]]-Assists[[#This Row],[3+]]</f>
        <v>6.2269999999999937E-2</v>
      </c>
      <c r="T50" s="5">
        <f>Assists[[#This Row],[3+]]-Assists[[#This Row],[4+]]</f>
        <v>0.15958000000000006</v>
      </c>
      <c r="U50" s="5">
        <f>Assists[[#This Row],[4+]]-Assists[[#This Row],[5+]]</f>
        <v>0.26114999999999999</v>
      </c>
      <c r="V50" s="5">
        <f>Assists[[#This Row],[5+]]-Assists[[#This Row],[6+]]</f>
        <v>0.26114999999999999</v>
      </c>
      <c r="W50" s="5">
        <f>Assists[[#This Row],[6+]]-Assists[[#This Row],[7+]]</f>
        <v>0.15958</v>
      </c>
      <c r="X50" s="5">
        <f>Assists[[#This Row],[7+]]-Assists[[#This Row],[8+]]</f>
        <v>6.2269999999999992E-2</v>
      </c>
      <c r="Y50" s="5">
        <f>Assists[[#This Row],[8+]]-Assists[[#This Row],[9+]]</f>
        <v>1.4670000000000001E-2</v>
      </c>
      <c r="Z50" s="5">
        <f>Assists[[#This Row],[9+]]-Assists[[#This Row],[10+]]</f>
        <v>2.1299999999999999E-3</v>
      </c>
      <c r="AA50" s="5">
        <f>Assists[[#This Row],[10+]]-Assists[[#This Row],[11+]]</f>
        <v>2.0000000000000001E-4</v>
      </c>
      <c r="AB50" s="5">
        <f>Assists[[#This Row],[11+]]-Assists[[#This Row],[12+]]</f>
        <v>0</v>
      </c>
    </row>
    <row r="51" spans="1:28" x14ac:dyDescent="0.25">
      <c r="A51" s="10">
        <v>22400720</v>
      </c>
      <c r="B51" s="13" t="s">
        <v>95</v>
      </c>
      <c r="C51" s="13" t="s">
        <v>77</v>
      </c>
      <c r="D51" s="11">
        <v>0.8125</v>
      </c>
      <c r="E51" s="6" t="str">
        <f>HYPERLINK("https://www.nba.com/stats/player/1629673/boxscores-traditional", "Jordan Poole")</f>
        <v>Jordan Poole</v>
      </c>
      <c r="F51">
        <v>3.8</v>
      </c>
      <c r="G51" s="4">
        <v>1.833</v>
      </c>
      <c r="H51" s="3">
        <v>0.83645999999999998</v>
      </c>
      <c r="I51" s="3">
        <v>0.67003000000000001</v>
      </c>
      <c r="J51" s="3">
        <v>0.45619999999999999</v>
      </c>
      <c r="K51" s="3">
        <v>0.25785000000000002</v>
      </c>
      <c r="L51" s="3">
        <v>0.11507000000000001</v>
      </c>
      <c r="M51" s="3">
        <v>4.0059999999999998E-2</v>
      </c>
      <c r="N51" s="3">
        <v>1.1010000000000001E-2</v>
      </c>
      <c r="O51" s="3">
        <v>2.2599999999999999E-3</v>
      </c>
      <c r="P51" s="3">
        <v>3.6000000000000002E-4</v>
      </c>
      <c r="Q51" s="3">
        <v>4.0000000000000003E-5</v>
      </c>
      <c r="R51" s="3">
        <v>0</v>
      </c>
      <c r="S51" s="5">
        <f>Assists[[#This Row],[2+]]-Assists[[#This Row],[3+]]</f>
        <v>0.16642999999999997</v>
      </c>
      <c r="T51" s="5">
        <f>Assists[[#This Row],[3+]]-Assists[[#This Row],[4+]]</f>
        <v>0.21383000000000002</v>
      </c>
      <c r="U51" s="5">
        <f>Assists[[#This Row],[4+]]-Assists[[#This Row],[5+]]</f>
        <v>0.19834999999999997</v>
      </c>
      <c r="V51" s="5">
        <f>Assists[[#This Row],[5+]]-Assists[[#This Row],[6+]]</f>
        <v>0.14278000000000002</v>
      </c>
      <c r="W51" s="5">
        <f>Assists[[#This Row],[6+]]-Assists[[#This Row],[7+]]</f>
        <v>7.5010000000000007E-2</v>
      </c>
      <c r="X51" s="5">
        <f>Assists[[#This Row],[7+]]-Assists[[#This Row],[8+]]</f>
        <v>2.9049999999999999E-2</v>
      </c>
      <c r="Y51" s="5">
        <f>Assists[[#This Row],[8+]]-Assists[[#This Row],[9+]]</f>
        <v>8.7500000000000008E-3</v>
      </c>
      <c r="Z51" s="5">
        <f>Assists[[#This Row],[9+]]-Assists[[#This Row],[10+]]</f>
        <v>1.8999999999999998E-3</v>
      </c>
      <c r="AA51" s="5">
        <f>Assists[[#This Row],[10+]]-Assists[[#This Row],[11+]]</f>
        <v>3.2000000000000003E-4</v>
      </c>
      <c r="AB51" s="5">
        <f>Assists[[#This Row],[11+]]-Assists[[#This Row],[12+]]</f>
        <v>4.0000000000000003E-5</v>
      </c>
    </row>
    <row r="52" spans="1:28" x14ac:dyDescent="0.25">
      <c r="A52" s="10">
        <v>22400720</v>
      </c>
      <c r="B52" s="13" t="s">
        <v>95</v>
      </c>
      <c r="C52" s="13" t="s">
        <v>77</v>
      </c>
      <c r="D52" s="11">
        <v>0.8125</v>
      </c>
      <c r="E52" s="6" t="str">
        <f>HYPERLINK("https://www.nba.com/stats/player/1642267/boxscores-traditional", "Carlton Carrington")</f>
        <v>Carlton Carrington</v>
      </c>
      <c r="F52">
        <v>3</v>
      </c>
      <c r="G52" s="4">
        <v>2.0979999999999999</v>
      </c>
      <c r="H52" s="3">
        <v>0.68439000000000005</v>
      </c>
      <c r="I52" s="3">
        <v>0.5</v>
      </c>
      <c r="J52" s="3">
        <v>0.31561</v>
      </c>
      <c r="K52" s="3">
        <v>0.17105999999999999</v>
      </c>
      <c r="L52" s="3">
        <v>7.6359999999999997E-2</v>
      </c>
      <c r="M52" s="3">
        <v>2.8070000000000001E-2</v>
      </c>
      <c r="N52" s="3">
        <v>8.6599999999999993E-3</v>
      </c>
      <c r="O52" s="3">
        <v>2.1199999999999999E-3</v>
      </c>
      <c r="P52" s="3">
        <v>4.2000000000000002E-4</v>
      </c>
      <c r="Q52" s="3">
        <v>6.9999999999999994E-5</v>
      </c>
      <c r="R52" s="3">
        <v>0</v>
      </c>
      <c r="S52" s="5">
        <f>Assists[[#This Row],[2+]]-Assists[[#This Row],[3+]]</f>
        <v>0.18439000000000005</v>
      </c>
      <c r="T52" s="5">
        <f>Assists[[#This Row],[3+]]-Assists[[#This Row],[4+]]</f>
        <v>0.18439</v>
      </c>
      <c r="U52" s="5">
        <f>Assists[[#This Row],[4+]]-Assists[[#This Row],[5+]]</f>
        <v>0.14455000000000001</v>
      </c>
      <c r="V52" s="5">
        <f>Assists[[#This Row],[5+]]-Assists[[#This Row],[6+]]</f>
        <v>9.4699999999999993E-2</v>
      </c>
      <c r="W52" s="5">
        <f>Assists[[#This Row],[6+]]-Assists[[#This Row],[7+]]</f>
        <v>4.829E-2</v>
      </c>
      <c r="X52" s="5">
        <f>Assists[[#This Row],[7+]]-Assists[[#This Row],[8+]]</f>
        <v>1.9410000000000004E-2</v>
      </c>
      <c r="Y52" s="5">
        <f>Assists[[#This Row],[8+]]-Assists[[#This Row],[9+]]</f>
        <v>6.5399999999999989E-3</v>
      </c>
      <c r="Z52" s="5">
        <f>Assists[[#This Row],[9+]]-Assists[[#This Row],[10+]]</f>
        <v>1.6999999999999999E-3</v>
      </c>
      <c r="AA52" s="5">
        <f>Assists[[#This Row],[10+]]-Assists[[#This Row],[11+]]</f>
        <v>3.5000000000000005E-4</v>
      </c>
      <c r="AB52" s="5">
        <f>Assists[[#This Row],[11+]]-Assists[[#This Row],[12+]]</f>
        <v>6.9999999999999994E-5</v>
      </c>
    </row>
    <row r="53" spans="1:28" x14ac:dyDescent="0.25">
      <c r="A53" s="10">
        <v>22400720</v>
      </c>
      <c r="B53" s="13" t="s">
        <v>95</v>
      </c>
      <c r="C53" s="13" t="s">
        <v>77</v>
      </c>
      <c r="D53" s="11">
        <v>0.8125</v>
      </c>
      <c r="E53" s="6" t="str">
        <f>HYPERLINK("https://www.nba.com/stats/player/1641731/boxscores-traditional", "Bilal Coulibaly")</f>
        <v>Bilal Coulibaly</v>
      </c>
      <c r="F53">
        <v>2.8</v>
      </c>
      <c r="G53" s="4">
        <v>2.04</v>
      </c>
      <c r="H53" s="3">
        <v>0.65173000000000003</v>
      </c>
      <c r="I53" s="3">
        <v>0.46017000000000002</v>
      </c>
      <c r="J53" s="3">
        <v>0.27760000000000001</v>
      </c>
      <c r="K53" s="3">
        <v>0.14007</v>
      </c>
      <c r="L53" s="3">
        <v>5.8209999999999998E-2</v>
      </c>
      <c r="M53" s="3">
        <v>1.9699999999999999E-2</v>
      </c>
      <c r="N53" s="3">
        <v>5.3899999999999998E-3</v>
      </c>
      <c r="O53" s="3">
        <v>1.1800000000000001E-3</v>
      </c>
      <c r="P53" s="3">
        <v>2.1000000000000001E-4</v>
      </c>
      <c r="Q53" s="3">
        <v>0</v>
      </c>
      <c r="R53" s="3">
        <v>0</v>
      </c>
      <c r="S53" s="5">
        <f>Assists[[#This Row],[2+]]-Assists[[#This Row],[3+]]</f>
        <v>0.19156000000000001</v>
      </c>
      <c r="T53" s="5">
        <f>Assists[[#This Row],[3+]]-Assists[[#This Row],[4+]]</f>
        <v>0.18257000000000001</v>
      </c>
      <c r="U53" s="5">
        <f>Assists[[#This Row],[4+]]-Assists[[#This Row],[5+]]</f>
        <v>0.13753000000000001</v>
      </c>
      <c r="V53" s="5">
        <f>Assists[[#This Row],[5+]]-Assists[[#This Row],[6+]]</f>
        <v>8.1860000000000002E-2</v>
      </c>
      <c r="W53" s="5">
        <f>Assists[[#This Row],[6+]]-Assists[[#This Row],[7+]]</f>
        <v>3.8510000000000003E-2</v>
      </c>
      <c r="X53" s="5">
        <f>Assists[[#This Row],[7+]]-Assists[[#This Row],[8+]]</f>
        <v>1.431E-2</v>
      </c>
      <c r="Y53" s="5">
        <f>Assists[[#This Row],[8+]]-Assists[[#This Row],[9+]]</f>
        <v>4.2100000000000002E-3</v>
      </c>
      <c r="Z53" s="5">
        <f>Assists[[#This Row],[9+]]-Assists[[#This Row],[10+]]</f>
        <v>9.7000000000000005E-4</v>
      </c>
      <c r="AA53" s="5">
        <f>Assists[[#This Row],[10+]]-Assists[[#This Row],[11+]]</f>
        <v>2.1000000000000001E-4</v>
      </c>
      <c r="AB53" s="5">
        <f>Assists[[#This Row],[11+]]-Assists[[#This Row],[12+]]</f>
        <v>0</v>
      </c>
    </row>
    <row r="54" spans="1:28" x14ac:dyDescent="0.25">
      <c r="A54" s="10">
        <v>22400720</v>
      </c>
      <c r="B54" s="13" t="s">
        <v>95</v>
      </c>
      <c r="C54" s="13" t="s">
        <v>77</v>
      </c>
      <c r="D54" s="11">
        <v>0.8125</v>
      </c>
      <c r="E54" s="6" t="str">
        <f>HYPERLINK("https://www.nba.com/stats/player/202685/boxscores-traditional", "Jonas Valanciunas")</f>
        <v>Jonas Valanciunas</v>
      </c>
      <c r="F54">
        <v>2.4</v>
      </c>
      <c r="G54" s="4">
        <v>1.02</v>
      </c>
      <c r="H54" s="3">
        <v>0.65173000000000003</v>
      </c>
      <c r="I54" s="3">
        <v>0.27760000000000001</v>
      </c>
      <c r="J54" s="3">
        <v>5.8209999999999998E-2</v>
      </c>
      <c r="K54" s="3">
        <v>5.3899999999999998E-3</v>
      </c>
      <c r="L54" s="3">
        <v>2.1000000000000001E-4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5">
        <f>Assists[[#This Row],[2+]]-Assists[[#This Row],[3+]]</f>
        <v>0.37413000000000002</v>
      </c>
      <c r="T54" s="5">
        <f>Assists[[#This Row],[3+]]-Assists[[#This Row],[4+]]</f>
        <v>0.21939000000000003</v>
      </c>
      <c r="U54" s="5">
        <f>Assists[[#This Row],[4+]]-Assists[[#This Row],[5+]]</f>
        <v>5.2819999999999999E-2</v>
      </c>
      <c r="V54" s="5">
        <f>Assists[[#This Row],[5+]]-Assists[[#This Row],[6+]]</f>
        <v>5.1799999999999997E-3</v>
      </c>
      <c r="W54" s="5">
        <f>Assists[[#This Row],[6+]]-Assists[[#This Row],[7+]]</f>
        <v>2.1000000000000001E-4</v>
      </c>
      <c r="X54" s="5">
        <f>Assists[[#This Row],[7+]]-Assists[[#This Row],[8+]]</f>
        <v>0</v>
      </c>
      <c r="Y54" s="5">
        <f>Assists[[#This Row],[8+]]-Assists[[#This Row],[9+]]</f>
        <v>0</v>
      </c>
      <c r="Z54" s="5">
        <f>Assists[[#This Row],[9+]]-Assists[[#This Row],[10+]]</f>
        <v>0</v>
      </c>
      <c r="AA54" s="5">
        <f>Assists[[#This Row],[10+]]-Assists[[#This Row],[11+]]</f>
        <v>0</v>
      </c>
      <c r="AB54" s="5">
        <f>Assists[[#This Row],[11+]]-Assists[[#This Row],[12+]]</f>
        <v>0</v>
      </c>
    </row>
    <row r="55" spans="1:28" x14ac:dyDescent="0.25">
      <c r="A55" s="10">
        <v>22400720</v>
      </c>
      <c r="B55" s="13" t="s">
        <v>95</v>
      </c>
      <c r="C55" s="13" t="s">
        <v>77</v>
      </c>
      <c r="D55" s="11">
        <v>0.8125</v>
      </c>
      <c r="E55" s="6" t="str">
        <f>HYPERLINK("https://www.nba.com/stats/player/1642259/boxscores-traditional", "Alexandre Sarr")</f>
        <v>Alexandre Sarr</v>
      </c>
      <c r="F55">
        <v>2</v>
      </c>
      <c r="G55" s="4">
        <v>0.63200000000000001</v>
      </c>
      <c r="H55" s="3">
        <v>0.5</v>
      </c>
      <c r="I55" s="3">
        <v>5.7049999999999997E-2</v>
      </c>
      <c r="J55" s="3">
        <v>7.9000000000000001E-4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5">
        <f>Assists[[#This Row],[2+]]-Assists[[#This Row],[3+]]</f>
        <v>0.44295000000000001</v>
      </c>
      <c r="T55" s="5">
        <f>Assists[[#This Row],[3+]]-Assists[[#This Row],[4+]]</f>
        <v>5.6259999999999998E-2</v>
      </c>
      <c r="U55" s="5">
        <f>Assists[[#This Row],[4+]]-Assists[[#This Row],[5+]]</f>
        <v>7.9000000000000001E-4</v>
      </c>
      <c r="V55" s="5">
        <f>Assists[[#This Row],[5+]]-Assists[[#This Row],[6+]]</f>
        <v>0</v>
      </c>
      <c r="W55" s="5">
        <f>Assists[[#This Row],[6+]]-Assists[[#This Row],[7+]]</f>
        <v>0</v>
      </c>
      <c r="X55" s="5">
        <f>Assists[[#This Row],[7+]]-Assists[[#This Row],[8+]]</f>
        <v>0</v>
      </c>
      <c r="Y55" s="5">
        <f>Assists[[#This Row],[8+]]-Assists[[#This Row],[9+]]</f>
        <v>0</v>
      </c>
      <c r="Z55" s="5">
        <f>Assists[[#This Row],[9+]]-Assists[[#This Row],[10+]]</f>
        <v>0</v>
      </c>
      <c r="AA55" s="5">
        <f>Assists[[#This Row],[10+]]-Assists[[#This Row],[11+]]</f>
        <v>0</v>
      </c>
      <c r="AB55" s="5">
        <f>Assists[[#This Row],[11+]]-Assists[[#This Row],[12+]]</f>
        <v>0</v>
      </c>
    </row>
    <row r="56" spans="1:28" x14ac:dyDescent="0.25">
      <c r="A56" s="10">
        <v>22400721</v>
      </c>
      <c r="B56" s="13" t="s">
        <v>76</v>
      </c>
      <c r="C56" s="13" t="s">
        <v>83</v>
      </c>
      <c r="D56" s="11">
        <v>0.8125</v>
      </c>
      <c r="E56" s="6" t="str">
        <f>HYPERLINK("https://www.nba.com/stats/player/202331/boxscores-traditional", "Paul George")</f>
        <v>Paul George</v>
      </c>
      <c r="F56">
        <v>5.8</v>
      </c>
      <c r="G56" s="4">
        <v>1.9390000000000001</v>
      </c>
      <c r="H56" s="3">
        <v>0.97499999999999998</v>
      </c>
      <c r="I56" s="3">
        <v>0.92506999999999995</v>
      </c>
      <c r="J56" s="3">
        <v>0.82381000000000004</v>
      </c>
      <c r="K56" s="3">
        <v>0.65910000000000002</v>
      </c>
      <c r="L56" s="3">
        <v>0.46017000000000002</v>
      </c>
      <c r="M56" s="3">
        <v>0.26762999999999998</v>
      </c>
      <c r="N56" s="3">
        <v>0.12923999999999999</v>
      </c>
      <c r="O56" s="3">
        <v>4.947E-2</v>
      </c>
      <c r="P56" s="3">
        <v>1.4999999999999999E-2</v>
      </c>
      <c r="Q56" s="3">
        <v>3.6800000000000001E-3</v>
      </c>
      <c r="R56" s="3">
        <v>6.8999999999999997E-4</v>
      </c>
      <c r="S56" s="5">
        <f>Assists[[#This Row],[2+]]-Assists[[#This Row],[3+]]</f>
        <v>4.993000000000003E-2</v>
      </c>
      <c r="T56" s="5">
        <f>Assists[[#This Row],[3+]]-Assists[[#This Row],[4+]]</f>
        <v>0.10125999999999991</v>
      </c>
      <c r="U56" s="5">
        <f>Assists[[#This Row],[4+]]-Assists[[#This Row],[5+]]</f>
        <v>0.16471000000000002</v>
      </c>
      <c r="V56" s="5">
        <f>Assists[[#This Row],[5+]]-Assists[[#This Row],[6+]]</f>
        <v>0.19893</v>
      </c>
      <c r="W56" s="5">
        <f>Assists[[#This Row],[6+]]-Assists[[#This Row],[7+]]</f>
        <v>0.19254000000000004</v>
      </c>
      <c r="X56" s="5">
        <f>Assists[[#This Row],[7+]]-Assists[[#This Row],[8+]]</f>
        <v>0.13838999999999999</v>
      </c>
      <c r="Y56" s="5">
        <f>Assists[[#This Row],[8+]]-Assists[[#This Row],[9+]]</f>
        <v>7.9769999999999994E-2</v>
      </c>
      <c r="Z56" s="5">
        <f>Assists[[#This Row],[9+]]-Assists[[#This Row],[10+]]</f>
        <v>3.4470000000000001E-2</v>
      </c>
      <c r="AA56" s="5">
        <f>Assists[[#This Row],[10+]]-Assists[[#This Row],[11+]]</f>
        <v>1.132E-2</v>
      </c>
      <c r="AB56" s="5">
        <f>Assists[[#This Row],[11+]]-Assists[[#This Row],[12+]]</f>
        <v>2.99E-3</v>
      </c>
    </row>
    <row r="57" spans="1:28" x14ac:dyDescent="0.25">
      <c r="A57" s="10">
        <v>22400721</v>
      </c>
      <c r="B57" s="13" t="s">
        <v>76</v>
      </c>
      <c r="C57" s="13" t="s">
        <v>83</v>
      </c>
      <c r="D57" s="11">
        <v>0.8125</v>
      </c>
      <c r="E57" s="6" t="str">
        <f>HYPERLINK("https://www.nba.com/stats/player/1630178/boxscores-traditional", "Tyrese Maxey")</f>
        <v>Tyrese Maxey</v>
      </c>
      <c r="F57">
        <v>7.2</v>
      </c>
      <c r="G57" s="4">
        <v>3.8679999999999999</v>
      </c>
      <c r="H57" s="3">
        <v>0.90988000000000002</v>
      </c>
      <c r="I57" s="3">
        <v>0.86214000000000002</v>
      </c>
      <c r="J57" s="3">
        <v>0.79673000000000005</v>
      </c>
      <c r="K57" s="3">
        <v>0.71565999999999996</v>
      </c>
      <c r="L57" s="3">
        <v>0.62172000000000005</v>
      </c>
      <c r="M57" s="3">
        <v>0.51993999999999996</v>
      </c>
      <c r="N57" s="3">
        <v>0.41682999999999998</v>
      </c>
      <c r="O57" s="3">
        <v>0.31918000000000002</v>
      </c>
      <c r="P57" s="3">
        <v>0.23576</v>
      </c>
      <c r="Q57" s="3">
        <v>0.16353999999999999</v>
      </c>
      <c r="R57" s="3">
        <v>0.10749</v>
      </c>
      <c r="S57" s="5">
        <f>Assists[[#This Row],[2+]]-Assists[[#This Row],[3+]]</f>
        <v>4.7740000000000005E-2</v>
      </c>
      <c r="T57" s="5">
        <f>Assists[[#This Row],[3+]]-Assists[[#This Row],[4+]]</f>
        <v>6.5409999999999968E-2</v>
      </c>
      <c r="U57" s="5">
        <f>Assists[[#This Row],[4+]]-Assists[[#This Row],[5+]]</f>
        <v>8.1070000000000086E-2</v>
      </c>
      <c r="V57" s="5">
        <f>Assists[[#This Row],[5+]]-Assists[[#This Row],[6+]]</f>
        <v>9.3939999999999912E-2</v>
      </c>
      <c r="W57" s="5">
        <f>Assists[[#This Row],[6+]]-Assists[[#This Row],[7+]]</f>
        <v>0.10178000000000009</v>
      </c>
      <c r="X57" s="5">
        <f>Assists[[#This Row],[7+]]-Assists[[#This Row],[8+]]</f>
        <v>0.10310999999999998</v>
      </c>
      <c r="Y57" s="5">
        <f>Assists[[#This Row],[8+]]-Assists[[#This Row],[9+]]</f>
        <v>9.7649999999999959E-2</v>
      </c>
      <c r="Z57" s="5">
        <f>Assists[[#This Row],[9+]]-Assists[[#This Row],[10+]]</f>
        <v>8.3420000000000022E-2</v>
      </c>
      <c r="AA57" s="5">
        <f>Assists[[#This Row],[10+]]-Assists[[#This Row],[11+]]</f>
        <v>7.2220000000000006E-2</v>
      </c>
      <c r="AB57" s="5">
        <f>Assists[[#This Row],[11+]]-Assists[[#This Row],[12+]]</f>
        <v>5.6049999999999989E-2</v>
      </c>
    </row>
    <row r="58" spans="1:28" x14ac:dyDescent="0.25">
      <c r="A58" s="10">
        <v>22400721</v>
      </c>
      <c r="B58" s="13" t="s">
        <v>76</v>
      </c>
      <c r="C58" s="13" t="s">
        <v>83</v>
      </c>
      <c r="D58" s="11">
        <v>0.8125</v>
      </c>
      <c r="E58" s="6" t="str">
        <f>HYPERLINK("https://www.nba.com/stats/player/1626162/boxscores-traditional", "Kelly Oubre Jr.")</f>
        <v>Kelly Oubre Jr.</v>
      </c>
      <c r="F58">
        <v>3.6</v>
      </c>
      <c r="G58" s="4">
        <v>1.2</v>
      </c>
      <c r="H58" s="3">
        <v>0.90824000000000005</v>
      </c>
      <c r="I58" s="3">
        <v>0.69145999999999996</v>
      </c>
      <c r="J58" s="3">
        <v>0.37069999999999997</v>
      </c>
      <c r="K58" s="3">
        <v>0.121</v>
      </c>
      <c r="L58" s="3">
        <v>2.2749999999999999E-2</v>
      </c>
      <c r="M58" s="3">
        <v>2.33E-3</v>
      </c>
      <c r="N58" s="3">
        <v>1.2E-4</v>
      </c>
      <c r="O58" s="3">
        <v>0</v>
      </c>
      <c r="P58" s="3">
        <v>0</v>
      </c>
      <c r="Q58" s="3">
        <v>0</v>
      </c>
      <c r="R58" s="3">
        <v>0</v>
      </c>
      <c r="S58" s="5">
        <f>Assists[[#This Row],[2+]]-Assists[[#This Row],[3+]]</f>
        <v>0.21678000000000008</v>
      </c>
      <c r="T58" s="5">
        <f>Assists[[#This Row],[3+]]-Assists[[#This Row],[4+]]</f>
        <v>0.32075999999999999</v>
      </c>
      <c r="U58" s="5">
        <f>Assists[[#This Row],[4+]]-Assists[[#This Row],[5+]]</f>
        <v>0.24969999999999998</v>
      </c>
      <c r="V58" s="5">
        <f>Assists[[#This Row],[5+]]-Assists[[#This Row],[6+]]</f>
        <v>9.8250000000000004E-2</v>
      </c>
      <c r="W58" s="5">
        <f>Assists[[#This Row],[6+]]-Assists[[#This Row],[7+]]</f>
        <v>2.0420000000000001E-2</v>
      </c>
      <c r="X58" s="5">
        <f>Assists[[#This Row],[7+]]-Assists[[#This Row],[8+]]</f>
        <v>2.2100000000000002E-3</v>
      </c>
      <c r="Y58" s="5">
        <f>Assists[[#This Row],[8+]]-Assists[[#This Row],[9+]]</f>
        <v>1.2E-4</v>
      </c>
      <c r="Z58" s="5">
        <f>Assists[[#This Row],[9+]]-Assists[[#This Row],[10+]]</f>
        <v>0</v>
      </c>
      <c r="AA58" s="5">
        <f>Assists[[#This Row],[10+]]-Assists[[#This Row],[11+]]</f>
        <v>0</v>
      </c>
      <c r="AB58" s="5">
        <f>Assists[[#This Row],[11+]]-Assists[[#This Row],[12+]]</f>
        <v>0</v>
      </c>
    </row>
    <row r="59" spans="1:28" x14ac:dyDescent="0.25">
      <c r="A59" s="10">
        <v>22400721</v>
      </c>
      <c r="B59" s="13" t="s">
        <v>76</v>
      </c>
      <c r="C59" s="13" t="s">
        <v>83</v>
      </c>
      <c r="D59" s="11">
        <v>0.8125</v>
      </c>
      <c r="E59" s="6" t="str">
        <f>HYPERLINK("https://www.nba.com/stats/player/1642272/boxscores-traditional", "Jared McCain")</f>
        <v>Jared McCain</v>
      </c>
      <c r="F59">
        <v>2.8</v>
      </c>
      <c r="G59" s="4">
        <v>0.748</v>
      </c>
      <c r="H59" s="3">
        <v>0.85768999999999995</v>
      </c>
      <c r="I59" s="3">
        <v>0.39357999999999999</v>
      </c>
      <c r="J59" s="3">
        <v>5.4800000000000001E-2</v>
      </c>
      <c r="K59" s="3">
        <v>1.64E-3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5">
        <f>Assists[[#This Row],[2+]]-Assists[[#This Row],[3+]]</f>
        <v>0.46410999999999997</v>
      </c>
      <c r="T59" s="5">
        <f>Assists[[#This Row],[3+]]-Assists[[#This Row],[4+]]</f>
        <v>0.33877999999999997</v>
      </c>
      <c r="U59" s="5">
        <f>Assists[[#This Row],[4+]]-Assists[[#This Row],[5+]]</f>
        <v>5.3159999999999999E-2</v>
      </c>
      <c r="V59" s="5">
        <f>Assists[[#This Row],[5+]]-Assists[[#This Row],[6+]]</f>
        <v>1.64E-3</v>
      </c>
      <c r="W59" s="5">
        <f>Assists[[#This Row],[6+]]-Assists[[#This Row],[7+]]</f>
        <v>0</v>
      </c>
      <c r="X59" s="5">
        <f>Assists[[#This Row],[7+]]-Assists[[#This Row],[8+]]</f>
        <v>0</v>
      </c>
      <c r="Y59" s="5">
        <f>Assists[[#This Row],[8+]]-Assists[[#This Row],[9+]]</f>
        <v>0</v>
      </c>
      <c r="Z59" s="5">
        <f>Assists[[#This Row],[9+]]-Assists[[#This Row],[10+]]</f>
        <v>0</v>
      </c>
      <c r="AA59" s="5">
        <f>Assists[[#This Row],[10+]]-Assists[[#This Row],[11+]]</f>
        <v>0</v>
      </c>
      <c r="AB59" s="5">
        <f>Assists[[#This Row],[11+]]-Assists[[#This Row],[12+]]</f>
        <v>0</v>
      </c>
    </row>
    <row r="60" spans="1:28" x14ac:dyDescent="0.25">
      <c r="A60" s="10">
        <v>22400721</v>
      </c>
      <c r="B60" s="13" t="s">
        <v>76</v>
      </c>
      <c r="C60" s="13" t="s">
        <v>83</v>
      </c>
      <c r="D60" s="11">
        <v>0.8125</v>
      </c>
      <c r="E60" s="6" t="str">
        <f>HYPERLINK("https://www.nba.com/stats/player/1628997/boxscores-traditional", "Caleb Martin")</f>
        <v>Caleb Martin</v>
      </c>
      <c r="F60">
        <v>2.8</v>
      </c>
      <c r="G60" s="4">
        <v>0.748</v>
      </c>
      <c r="H60" s="3">
        <v>0.85768999999999995</v>
      </c>
      <c r="I60" s="3">
        <v>0.39357999999999999</v>
      </c>
      <c r="J60" s="3">
        <v>5.4800000000000001E-2</v>
      </c>
      <c r="K60" s="3">
        <v>1.64E-3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5">
        <f>Assists[[#This Row],[2+]]-Assists[[#This Row],[3+]]</f>
        <v>0.46410999999999997</v>
      </c>
      <c r="T60" s="5">
        <f>Assists[[#This Row],[3+]]-Assists[[#This Row],[4+]]</f>
        <v>0.33877999999999997</v>
      </c>
      <c r="U60" s="5">
        <f>Assists[[#This Row],[4+]]-Assists[[#This Row],[5+]]</f>
        <v>5.3159999999999999E-2</v>
      </c>
      <c r="V60" s="5">
        <f>Assists[[#This Row],[5+]]-Assists[[#This Row],[6+]]</f>
        <v>1.64E-3</v>
      </c>
      <c r="W60" s="5">
        <f>Assists[[#This Row],[6+]]-Assists[[#This Row],[7+]]</f>
        <v>0</v>
      </c>
      <c r="X60" s="5">
        <f>Assists[[#This Row],[7+]]-Assists[[#This Row],[8+]]</f>
        <v>0</v>
      </c>
      <c r="Y60" s="5">
        <f>Assists[[#This Row],[8+]]-Assists[[#This Row],[9+]]</f>
        <v>0</v>
      </c>
      <c r="Z60" s="5">
        <f>Assists[[#This Row],[9+]]-Assists[[#This Row],[10+]]</f>
        <v>0</v>
      </c>
      <c r="AA60" s="5">
        <f>Assists[[#This Row],[10+]]-Assists[[#This Row],[11+]]</f>
        <v>0</v>
      </c>
      <c r="AB60" s="5">
        <f>Assists[[#This Row],[11+]]-Assists[[#This Row],[12+]]</f>
        <v>0</v>
      </c>
    </row>
    <row r="61" spans="1:28" x14ac:dyDescent="0.25">
      <c r="A61" s="10">
        <v>22400721</v>
      </c>
      <c r="B61" s="13" t="s">
        <v>76</v>
      </c>
      <c r="C61" s="13" t="s">
        <v>83</v>
      </c>
      <c r="D61" s="11">
        <v>0.8125</v>
      </c>
      <c r="E61" s="6" t="str">
        <f>HYPERLINK("https://www.nba.com/stats/player/203954/boxscores-traditional", "Joel Embiid")</f>
        <v>Joel Embiid</v>
      </c>
      <c r="F61">
        <v>5</v>
      </c>
      <c r="G61" s="4">
        <v>2.8279999999999998</v>
      </c>
      <c r="H61" s="3">
        <v>0.85543000000000002</v>
      </c>
      <c r="I61" s="3">
        <v>0.76114999999999999</v>
      </c>
      <c r="J61" s="3">
        <v>0.63683000000000001</v>
      </c>
      <c r="K61" s="3">
        <v>0.5</v>
      </c>
      <c r="L61" s="3">
        <v>0.36316999999999999</v>
      </c>
      <c r="M61" s="3">
        <v>0.23885000000000001</v>
      </c>
      <c r="N61" s="3">
        <v>0.14457</v>
      </c>
      <c r="O61" s="3">
        <v>7.9269999999999993E-2</v>
      </c>
      <c r="P61" s="3">
        <v>3.8359999999999998E-2</v>
      </c>
      <c r="Q61" s="3">
        <v>1.7000000000000001E-2</v>
      </c>
      <c r="R61" s="3">
        <v>6.5700000000000003E-3</v>
      </c>
      <c r="S61" s="5">
        <f>Assists[[#This Row],[2+]]-Assists[[#This Row],[3+]]</f>
        <v>9.428000000000003E-2</v>
      </c>
      <c r="T61" s="5">
        <f>Assists[[#This Row],[3+]]-Assists[[#This Row],[4+]]</f>
        <v>0.12431999999999999</v>
      </c>
      <c r="U61" s="5">
        <f>Assists[[#This Row],[4+]]-Assists[[#This Row],[5+]]</f>
        <v>0.13683000000000001</v>
      </c>
      <c r="V61" s="5">
        <f>Assists[[#This Row],[5+]]-Assists[[#This Row],[6+]]</f>
        <v>0.13683000000000001</v>
      </c>
      <c r="W61" s="5">
        <f>Assists[[#This Row],[6+]]-Assists[[#This Row],[7+]]</f>
        <v>0.12431999999999999</v>
      </c>
      <c r="X61" s="5">
        <f>Assists[[#This Row],[7+]]-Assists[[#This Row],[8+]]</f>
        <v>9.4280000000000003E-2</v>
      </c>
      <c r="Y61" s="5">
        <f>Assists[[#This Row],[8+]]-Assists[[#This Row],[9+]]</f>
        <v>6.5300000000000011E-2</v>
      </c>
      <c r="Z61" s="5">
        <f>Assists[[#This Row],[9+]]-Assists[[#This Row],[10+]]</f>
        <v>4.0909999999999995E-2</v>
      </c>
      <c r="AA61" s="5">
        <f>Assists[[#This Row],[10+]]-Assists[[#This Row],[11+]]</f>
        <v>2.1359999999999997E-2</v>
      </c>
      <c r="AB61" s="5">
        <f>Assists[[#This Row],[11+]]-Assists[[#This Row],[12+]]</f>
        <v>1.0430000000000002E-2</v>
      </c>
    </row>
    <row r="62" spans="1:28" x14ac:dyDescent="0.25">
      <c r="A62" s="10">
        <v>22400721</v>
      </c>
      <c r="B62" s="13" t="s">
        <v>76</v>
      </c>
      <c r="C62" s="13" t="s">
        <v>83</v>
      </c>
      <c r="D62" s="11">
        <v>0.8125</v>
      </c>
      <c r="E62" s="6" t="str">
        <f>HYPERLINK("https://www.nba.com/stats/player/1642348/boxscores-traditional", "Justin Edwards")</f>
        <v>Justin Edwards</v>
      </c>
      <c r="F62">
        <v>2.6</v>
      </c>
      <c r="G62" s="4">
        <v>1.02</v>
      </c>
      <c r="H62" s="3">
        <v>0.72240000000000004</v>
      </c>
      <c r="I62" s="3">
        <v>0.34827000000000002</v>
      </c>
      <c r="J62" s="3">
        <v>8.5339999999999999E-2</v>
      </c>
      <c r="K62" s="3">
        <v>9.3900000000000008E-3</v>
      </c>
      <c r="L62" s="3">
        <v>4.2999999999999999E-4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5">
        <f>Assists[[#This Row],[2+]]-Assists[[#This Row],[3+]]</f>
        <v>0.37413000000000002</v>
      </c>
      <c r="T62" s="5">
        <f>Assists[[#This Row],[3+]]-Assists[[#This Row],[4+]]</f>
        <v>0.26293</v>
      </c>
      <c r="U62" s="5">
        <f>Assists[[#This Row],[4+]]-Assists[[#This Row],[5+]]</f>
        <v>7.5950000000000004E-2</v>
      </c>
      <c r="V62" s="5">
        <f>Assists[[#This Row],[5+]]-Assists[[#This Row],[6+]]</f>
        <v>8.9600000000000009E-3</v>
      </c>
      <c r="W62" s="5">
        <f>Assists[[#This Row],[6+]]-Assists[[#This Row],[7+]]</f>
        <v>4.2999999999999999E-4</v>
      </c>
      <c r="X62" s="5">
        <f>Assists[[#This Row],[7+]]-Assists[[#This Row],[8+]]</f>
        <v>0</v>
      </c>
      <c r="Y62" s="5">
        <f>Assists[[#This Row],[8+]]-Assists[[#This Row],[9+]]</f>
        <v>0</v>
      </c>
      <c r="Z62" s="5">
        <f>Assists[[#This Row],[9+]]-Assists[[#This Row],[10+]]</f>
        <v>0</v>
      </c>
      <c r="AA62" s="5">
        <f>Assists[[#This Row],[10+]]-Assists[[#This Row],[11+]]</f>
        <v>0</v>
      </c>
      <c r="AB62" s="5">
        <f>Assists[[#This Row],[11+]]-Assists[[#This Row],[12+]]</f>
        <v>0</v>
      </c>
    </row>
    <row r="63" spans="1:28" x14ac:dyDescent="0.25">
      <c r="A63" s="10">
        <v>22400721</v>
      </c>
      <c r="B63" s="13" t="s">
        <v>76</v>
      </c>
      <c r="C63" s="13" t="s">
        <v>83</v>
      </c>
      <c r="D63" s="11">
        <v>0.8125</v>
      </c>
      <c r="E63" s="6" t="str">
        <f>HYPERLINK("https://www.nba.com/stats/player/200768/boxscores-traditional", "Kyle Lowry")</f>
        <v>Kyle Lowry</v>
      </c>
      <c r="F63">
        <v>3.4</v>
      </c>
      <c r="G63" s="4">
        <v>2.4980000000000002</v>
      </c>
      <c r="H63" s="3">
        <v>0.71226</v>
      </c>
      <c r="I63" s="3">
        <v>0.56355999999999995</v>
      </c>
      <c r="J63" s="3">
        <v>0.40516999999999997</v>
      </c>
      <c r="K63" s="3">
        <v>0.26108999999999999</v>
      </c>
      <c r="L63" s="3">
        <v>0.14917</v>
      </c>
      <c r="M63" s="3">
        <v>7.4929999999999997E-2</v>
      </c>
      <c r="N63" s="3">
        <v>3.288E-2</v>
      </c>
      <c r="O63" s="3">
        <v>1.255E-2</v>
      </c>
      <c r="P63" s="3">
        <v>4.15E-3</v>
      </c>
      <c r="Q63" s="3">
        <v>1.1800000000000001E-3</v>
      </c>
      <c r="R63" s="3">
        <v>2.9E-4</v>
      </c>
      <c r="S63" s="5">
        <f>Assists[[#This Row],[2+]]-Assists[[#This Row],[3+]]</f>
        <v>0.14870000000000005</v>
      </c>
      <c r="T63" s="5">
        <f>Assists[[#This Row],[3+]]-Assists[[#This Row],[4+]]</f>
        <v>0.15838999999999998</v>
      </c>
      <c r="U63" s="5">
        <f>Assists[[#This Row],[4+]]-Assists[[#This Row],[5+]]</f>
        <v>0.14407999999999999</v>
      </c>
      <c r="V63" s="5">
        <f>Assists[[#This Row],[5+]]-Assists[[#This Row],[6+]]</f>
        <v>0.11191999999999999</v>
      </c>
      <c r="W63" s="5">
        <f>Assists[[#This Row],[6+]]-Assists[[#This Row],[7+]]</f>
        <v>7.424E-2</v>
      </c>
      <c r="X63" s="5">
        <f>Assists[[#This Row],[7+]]-Assists[[#This Row],[8+]]</f>
        <v>4.2049999999999997E-2</v>
      </c>
      <c r="Y63" s="5">
        <f>Assists[[#This Row],[8+]]-Assists[[#This Row],[9+]]</f>
        <v>2.0330000000000001E-2</v>
      </c>
      <c r="Z63" s="5">
        <f>Assists[[#This Row],[9+]]-Assists[[#This Row],[10+]]</f>
        <v>8.4000000000000012E-3</v>
      </c>
      <c r="AA63" s="5">
        <f>Assists[[#This Row],[10+]]-Assists[[#This Row],[11+]]</f>
        <v>2.97E-3</v>
      </c>
      <c r="AB63" s="5">
        <f>Assists[[#This Row],[11+]]-Assists[[#This Row],[12+]]</f>
        <v>8.9000000000000006E-4</v>
      </c>
    </row>
    <row r="64" spans="1:28" x14ac:dyDescent="0.25">
      <c r="A64" s="10">
        <v>22400721</v>
      </c>
      <c r="B64" s="13" t="s">
        <v>76</v>
      </c>
      <c r="C64" s="13" t="s">
        <v>83</v>
      </c>
      <c r="D64" s="11">
        <v>0.8125</v>
      </c>
      <c r="E64" s="6" t="str">
        <f>HYPERLINK("https://www.nba.com/stats/player/201569/boxscores-traditional", "Eric Gordon")</f>
        <v>Eric Gordon</v>
      </c>
      <c r="F64">
        <v>2.2000000000000002</v>
      </c>
      <c r="G64" s="4">
        <v>0.4</v>
      </c>
      <c r="H64" s="3">
        <v>0.69145999999999996</v>
      </c>
      <c r="I64" s="3">
        <v>2.2749999999999999E-2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5">
        <f>Assists[[#This Row],[2+]]-Assists[[#This Row],[3+]]</f>
        <v>0.66870999999999992</v>
      </c>
      <c r="T64" s="5">
        <f>Assists[[#This Row],[3+]]-Assists[[#This Row],[4+]]</f>
        <v>2.2749999999999999E-2</v>
      </c>
      <c r="U64" s="5">
        <f>Assists[[#This Row],[4+]]-Assists[[#This Row],[5+]]</f>
        <v>0</v>
      </c>
      <c r="V64" s="5">
        <f>Assists[[#This Row],[5+]]-Assists[[#This Row],[6+]]</f>
        <v>0</v>
      </c>
      <c r="W64" s="5">
        <f>Assists[[#This Row],[6+]]-Assists[[#This Row],[7+]]</f>
        <v>0</v>
      </c>
      <c r="X64" s="5">
        <f>Assists[[#This Row],[7+]]-Assists[[#This Row],[8+]]</f>
        <v>0</v>
      </c>
      <c r="Y64" s="5">
        <f>Assists[[#This Row],[8+]]-Assists[[#This Row],[9+]]</f>
        <v>0</v>
      </c>
      <c r="Z64" s="5">
        <f>Assists[[#This Row],[9+]]-Assists[[#This Row],[10+]]</f>
        <v>0</v>
      </c>
      <c r="AA64" s="5">
        <f>Assists[[#This Row],[10+]]-Assists[[#This Row],[11+]]</f>
        <v>0</v>
      </c>
      <c r="AB64" s="5">
        <f>Assists[[#This Row],[11+]]-Assists[[#This Row],[12+]]</f>
        <v>0</v>
      </c>
    </row>
    <row r="65" spans="1:28" x14ac:dyDescent="0.25">
      <c r="A65" s="10">
        <v>22400721</v>
      </c>
      <c r="B65" s="13" t="s">
        <v>76</v>
      </c>
      <c r="C65" s="13" t="s">
        <v>83</v>
      </c>
      <c r="D65" s="11">
        <v>0.8125</v>
      </c>
      <c r="E65" s="6" t="str">
        <f>HYPERLINK("https://www.nba.com/stats/player/1627824/boxscores-traditional", "Guerschon Yabusele")</f>
        <v>Guerschon Yabusele</v>
      </c>
      <c r="F65">
        <v>2.4</v>
      </c>
      <c r="G65" s="4">
        <v>1.3559999999999999</v>
      </c>
      <c r="H65" s="3">
        <v>0.61409000000000002</v>
      </c>
      <c r="I65" s="3">
        <v>0.32996999999999999</v>
      </c>
      <c r="J65" s="3">
        <v>0.11899999999999999</v>
      </c>
      <c r="K65" s="3">
        <v>2.743E-2</v>
      </c>
      <c r="L65" s="3">
        <v>4.0200000000000001E-3</v>
      </c>
      <c r="M65" s="3">
        <v>3.5E-4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5">
        <f>Assists[[#This Row],[2+]]-Assists[[#This Row],[3+]]</f>
        <v>0.28412000000000004</v>
      </c>
      <c r="T65" s="5">
        <f>Assists[[#This Row],[3+]]-Assists[[#This Row],[4+]]</f>
        <v>0.21096999999999999</v>
      </c>
      <c r="U65" s="5">
        <f>Assists[[#This Row],[4+]]-Assists[[#This Row],[5+]]</f>
        <v>9.1569999999999999E-2</v>
      </c>
      <c r="V65" s="5">
        <f>Assists[[#This Row],[5+]]-Assists[[#This Row],[6+]]</f>
        <v>2.341E-2</v>
      </c>
      <c r="W65" s="5">
        <f>Assists[[#This Row],[6+]]-Assists[[#This Row],[7+]]</f>
        <v>3.6700000000000001E-3</v>
      </c>
      <c r="X65" s="5">
        <f>Assists[[#This Row],[7+]]-Assists[[#This Row],[8+]]</f>
        <v>3.5E-4</v>
      </c>
      <c r="Y65" s="5">
        <f>Assists[[#This Row],[8+]]-Assists[[#This Row],[9+]]</f>
        <v>0</v>
      </c>
      <c r="Z65" s="5">
        <f>Assists[[#This Row],[9+]]-Assists[[#This Row],[10+]]</f>
        <v>0</v>
      </c>
      <c r="AA65" s="5">
        <f>Assists[[#This Row],[10+]]-Assists[[#This Row],[11+]]</f>
        <v>0</v>
      </c>
      <c r="AB65" s="5">
        <f>Assists[[#This Row],[11+]]-Assists[[#This Row],[12+]]</f>
        <v>0</v>
      </c>
    </row>
    <row r="66" spans="1:28" x14ac:dyDescent="0.25">
      <c r="A66" s="10">
        <v>22400721</v>
      </c>
      <c r="B66" s="13" t="s">
        <v>76</v>
      </c>
      <c r="C66" s="13" t="s">
        <v>83</v>
      </c>
      <c r="D66" s="11">
        <v>0.8125</v>
      </c>
      <c r="E66" s="6" t="str">
        <f>HYPERLINK("https://www.nba.com/stats/player/1641741/boxscores-traditional", "Ricky Council IV")</f>
        <v>Ricky Council IV</v>
      </c>
      <c r="F66">
        <v>2.4</v>
      </c>
      <c r="G66" s="4">
        <v>2.0590000000000002</v>
      </c>
      <c r="H66" s="3">
        <v>0.57535000000000003</v>
      </c>
      <c r="I66" s="3">
        <v>0.38590999999999998</v>
      </c>
      <c r="J66" s="3">
        <v>0.2177</v>
      </c>
      <c r="K66" s="3">
        <v>0.10383000000000001</v>
      </c>
      <c r="L66" s="3">
        <v>4.0059999999999998E-2</v>
      </c>
      <c r="M66" s="3">
        <v>1.2869999999999999E-2</v>
      </c>
      <c r="N66" s="3">
        <v>3.2599999999999999E-3</v>
      </c>
      <c r="O66" s="3">
        <v>6.6E-4</v>
      </c>
      <c r="P66" s="3">
        <v>1.1E-4</v>
      </c>
      <c r="Q66" s="3">
        <v>0</v>
      </c>
      <c r="R66" s="3">
        <v>0</v>
      </c>
      <c r="S66" s="5">
        <f>Assists[[#This Row],[2+]]-Assists[[#This Row],[3+]]</f>
        <v>0.18944000000000005</v>
      </c>
      <c r="T66" s="5">
        <f>Assists[[#This Row],[3+]]-Assists[[#This Row],[4+]]</f>
        <v>0.16820999999999997</v>
      </c>
      <c r="U66" s="5">
        <f>Assists[[#This Row],[4+]]-Assists[[#This Row],[5+]]</f>
        <v>0.11387</v>
      </c>
      <c r="V66" s="5">
        <f>Assists[[#This Row],[5+]]-Assists[[#This Row],[6+]]</f>
        <v>6.3770000000000007E-2</v>
      </c>
      <c r="W66" s="5">
        <f>Assists[[#This Row],[6+]]-Assists[[#This Row],[7+]]</f>
        <v>2.7189999999999999E-2</v>
      </c>
      <c r="X66" s="5">
        <f>Assists[[#This Row],[7+]]-Assists[[#This Row],[8+]]</f>
        <v>9.6100000000000005E-3</v>
      </c>
      <c r="Y66" s="5">
        <f>Assists[[#This Row],[8+]]-Assists[[#This Row],[9+]]</f>
        <v>2.5999999999999999E-3</v>
      </c>
      <c r="Z66" s="5">
        <f>Assists[[#This Row],[9+]]-Assists[[#This Row],[10+]]</f>
        <v>5.5000000000000003E-4</v>
      </c>
      <c r="AA66" s="5">
        <f>Assists[[#This Row],[10+]]-Assists[[#This Row],[11+]]</f>
        <v>1.1E-4</v>
      </c>
      <c r="AB66" s="5">
        <f>Assists[[#This Row],[11+]]-Assists[[#This Row],[12+]]</f>
        <v>0</v>
      </c>
    </row>
    <row r="67" spans="1:28" x14ac:dyDescent="0.25">
      <c r="A67" s="10">
        <v>22400721</v>
      </c>
      <c r="B67" s="13" t="s">
        <v>83</v>
      </c>
      <c r="C67" s="13" t="s">
        <v>76</v>
      </c>
      <c r="D67" s="11">
        <v>0.8125</v>
      </c>
      <c r="E67" s="6" t="str">
        <f>HYPERLINK("https://www.nba.com/stats/player/1629639/boxscores-traditional", "Tyler Herro")</f>
        <v>Tyler Herro</v>
      </c>
      <c r="F67">
        <v>8.6</v>
      </c>
      <c r="G67" s="4">
        <v>1.96</v>
      </c>
      <c r="H67" s="3">
        <v>0.99961999999999995</v>
      </c>
      <c r="I67" s="3">
        <v>0.99787999999999999</v>
      </c>
      <c r="J67" s="3">
        <v>0.99060999999999999</v>
      </c>
      <c r="K67" s="3">
        <v>0.96711999999999998</v>
      </c>
      <c r="L67" s="3">
        <v>0.90824000000000005</v>
      </c>
      <c r="M67" s="3">
        <v>0.79388999999999998</v>
      </c>
      <c r="N67" s="3">
        <v>0.62172000000000005</v>
      </c>
      <c r="O67" s="3">
        <v>0.42074</v>
      </c>
      <c r="P67" s="3">
        <v>0.23885000000000001</v>
      </c>
      <c r="Q67" s="3">
        <v>0.11123</v>
      </c>
      <c r="R67" s="3">
        <v>4.1820000000000003E-2</v>
      </c>
      <c r="S67" s="5">
        <f>Assists[[#This Row],[2+]]-Assists[[#This Row],[3+]]</f>
        <v>1.7399999999999638E-3</v>
      </c>
      <c r="T67" s="5">
        <f>Assists[[#This Row],[3+]]-Assists[[#This Row],[4+]]</f>
        <v>7.2699999999999987E-3</v>
      </c>
      <c r="U67" s="5">
        <f>Assists[[#This Row],[4+]]-Assists[[#This Row],[5+]]</f>
        <v>2.3490000000000011E-2</v>
      </c>
      <c r="V67" s="5">
        <f>Assists[[#This Row],[5+]]-Assists[[#This Row],[6+]]</f>
        <v>5.8879999999999932E-2</v>
      </c>
      <c r="W67" s="5">
        <f>Assists[[#This Row],[6+]]-Assists[[#This Row],[7+]]</f>
        <v>0.11435000000000006</v>
      </c>
      <c r="X67" s="5">
        <f>Assists[[#This Row],[7+]]-Assists[[#This Row],[8+]]</f>
        <v>0.17216999999999993</v>
      </c>
      <c r="Y67" s="5">
        <f>Assists[[#This Row],[8+]]-Assists[[#This Row],[9+]]</f>
        <v>0.20098000000000005</v>
      </c>
      <c r="Z67" s="5">
        <f>Assists[[#This Row],[9+]]-Assists[[#This Row],[10+]]</f>
        <v>0.18189</v>
      </c>
      <c r="AA67" s="5">
        <f>Assists[[#This Row],[10+]]-Assists[[#This Row],[11+]]</f>
        <v>0.12762000000000001</v>
      </c>
      <c r="AB67" s="5">
        <f>Assists[[#This Row],[11+]]-Assists[[#This Row],[12+]]</f>
        <v>6.9409999999999999E-2</v>
      </c>
    </row>
    <row r="68" spans="1:28" x14ac:dyDescent="0.25">
      <c r="A68" s="10">
        <v>22400721</v>
      </c>
      <c r="B68" s="13" t="s">
        <v>83</v>
      </c>
      <c r="C68" s="13" t="s">
        <v>76</v>
      </c>
      <c r="D68" s="11">
        <v>0.8125</v>
      </c>
      <c r="E68" s="6" t="str">
        <f>HYPERLINK("https://www.nba.com/stats/player/1626179/boxscores-traditional", "Terry Rozier")</f>
        <v>Terry Rozier</v>
      </c>
      <c r="F68">
        <v>3.2</v>
      </c>
      <c r="G68" s="4">
        <v>0.748</v>
      </c>
      <c r="H68" s="3">
        <v>0.94520000000000004</v>
      </c>
      <c r="I68" s="3">
        <v>0.60641999999999996</v>
      </c>
      <c r="J68" s="3">
        <v>0.14230999999999999</v>
      </c>
      <c r="K68" s="3">
        <v>7.9799999999999992E-3</v>
      </c>
      <c r="L68" s="3">
        <v>9.0000000000000006E-5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5">
        <f>Assists[[#This Row],[2+]]-Assists[[#This Row],[3+]]</f>
        <v>0.33878000000000008</v>
      </c>
      <c r="T68" s="5">
        <f>Assists[[#This Row],[3+]]-Assists[[#This Row],[4+]]</f>
        <v>0.46410999999999997</v>
      </c>
      <c r="U68" s="5">
        <f>Assists[[#This Row],[4+]]-Assists[[#This Row],[5+]]</f>
        <v>0.13433</v>
      </c>
      <c r="V68" s="5">
        <f>Assists[[#This Row],[5+]]-Assists[[#This Row],[6+]]</f>
        <v>7.8899999999999994E-3</v>
      </c>
      <c r="W68" s="5">
        <f>Assists[[#This Row],[6+]]-Assists[[#This Row],[7+]]</f>
        <v>9.0000000000000006E-5</v>
      </c>
      <c r="X68" s="5">
        <f>Assists[[#This Row],[7+]]-Assists[[#This Row],[8+]]</f>
        <v>0</v>
      </c>
      <c r="Y68" s="5">
        <f>Assists[[#This Row],[8+]]-Assists[[#This Row],[9+]]</f>
        <v>0</v>
      </c>
      <c r="Z68" s="5">
        <f>Assists[[#This Row],[9+]]-Assists[[#This Row],[10+]]</f>
        <v>0</v>
      </c>
      <c r="AA68" s="5">
        <f>Assists[[#This Row],[10+]]-Assists[[#This Row],[11+]]</f>
        <v>0</v>
      </c>
      <c r="AB68" s="5">
        <f>Assists[[#This Row],[11+]]-Assists[[#This Row],[12+]]</f>
        <v>0</v>
      </c>
    </row>
    <row r="69" spans="1:28" x14ac:dyDescent="0.25">
      <c r="A69" s="10">
        <v>22400721</v>
      </c>
      <c r="B69" s="13" t="s">
        <v>83</v>
      </c>
      <c r="C69" s="13" t="s">
        <v>76</v>
      </c>
      <c r="D69" s="11">
        <v>0.8125</v>
      </c>
      <c r="E69" s="6" t="str">
        <f>HYPERLINK("https://www.nba.com/stats/player/1628389/boxscores-traditional", "Bam Adebayo")</f>
        <v>Bam Adebayo</v>
      </c>
      <c r="F69">
        <v>5.8</v>
      </c>
      <c r="G69" s="4">
        <v>2.6379999999999999</v>
      </c>
      <c r="H69" s="3">
        <v>0.92506999999999995</v>
      </c>
      <c r="I69" s="3">
        <v>0.85543000000000002</v>
      </c>
      <c r="J69" s="3">
        <v>0.75175000000000003</v>
      </c>
      <c r="K69" s="3">
        <v>0.61790999999999996</v>
      </c>
      <c r="L69" s="3">
        <v>0.46811999999999998</v>
      </c>
      <c r="M69" s="3">
        <v>0.32635999999999998</v>
      </c>
      <c r="N69" s="3">
        <v>0.20327000000000001</v>
      </c>
      <c r="O69" s="3">
        <v>0.11314</v>
      </c>
      <c r="P69" s="3">
        <v>5.5919999999999997E-2</v>
      </c>
      <c r="Q69" s="3">
        <v>2.4420000000000001E-2</v>
      </c>
      <c r="R69" s="3">
        <v>9.3900000000000008E-3</v>
      </c>
      <c r="S69" s="5">
        <f>Assists[[#This Row],[2+]]-Assists[[#This Row],[3+]]</f>
        <v>6.9639999999999924E-2</v>
      </c>
      <c r="T69" s="5">
        <f>Assists[[#This Row],[3+]]-Assists[[#This Row],[4+]]</f>
        <v>0.10367999999999999</v>
      </c>
      <c r="U69" s="5">
        <f>Assists[[#This Row],[4+]]-Assists[[#This Row],[5+]]</f>
        <v>0.13384000000000007</v>
      </c>
      <c r="V69" s="5">
        <f>Assists[[#This Row],[5+]]-Assists[[#This Row],[6+]]</f>
        <v>0.14978999999999998</v>
      </c>
      <c r="W69" s="5">
        <f>Assists[[#This Row],[6+]]-Assists[[#This Row],[7+]]</f>
        <v>0.14176</v>
      </c>
      <c r="X69" s="5">
        <f>Assists[[#This Row],[7+]]-Assists[[#This Row],[8+]]</f>
        <v>0.12308999999999998</v>
      </c>
      <c r="Y69" s="5">
        <f>Assists[[#This Row],[8+]]-Assists[[#This Row],[9+]]</f>
        <v>9.0130000000000002E-2</v>
      </c>
      <c r="Z69" s="5">
        <f>Assists[[#This Row],[9+]]-Assists[[#This Row],[10+]]</f>
        <v>5.7220000000000007E-2</v>
      </c>
      <c r="AA69" s="5">
        <f>Assists[[#This Row],[10+]]-Assists[[#This Row],[11+]]</f>
        <v>3.15E-2</v>
      </c>
      <c r="AB69" s="5">
        <f>Assists[[#This Row],[11+]]-Assists[[#This Row],[12+]]</f>
        <v>1.503E-2</v>
      </c>
    </row>
    <row r="70" spans="1:28" x14ac:dyDescent="0.25">
      <c r="A70" s="10">
        <v>22400721</v>
      </c>
      <c r="B70" s="13" t="s">
        <v>83</v>
      </c>
      <c r="C70" s="13" t="s">
        <v>76</v>
      </c>
      <c r="D70" s="11">
        <v>0.8125</v>
      </c>
      <c r="E70" s="6" t="str">
        <f>HYPERLINK("https://www.nba.com/stats/player/1631107/boxscores-traditional", "Nikola Jovic")</f>
        <v>Nikola Jovic</v>
      </c>
      <c r="F70">
        <v>3.4</v>
      </c>
      <c r="G70" s="4">
        <v>1.2</v>
      </c>
      <c r="H70" s="3">
        <v>0.879</v>
      </c>
      <c r="I70" s="3">
        <v>0.62929999999999997</v>
      </c>
      <c r="J70" s="3">
        <v>0.30853999999999998</v>
      </c>
      <c r="K70" s="3">
        <v>9.1759999999999994E-2</v>
      </c>
      <c r="L70" s="3">
        <v>1.4999999999999999E-2</v>
      </c>
      <c r="M70" s="3">
        <v>1.3500000000000001E-3</v>
      </c>
      <c r="N70" s="3">
        <v>6.0000000000000002E-5</v>
      </c>
      <c r="O70" s="3">
        <v>0</v>
      </c>
      <c r="P70" s="3">
        <v>0</v>
      </c>
      <c r="Q70" s="3">
        <v>0</v>
      </c>
      <c r="R70" s="3">
        <v>0</v>
      </c>
      <c r="S70" s="5">
        <f>Assists[[#This Row],[2+]]-Assists[[#This Row],[3+]]</f>
        <v>0.24970000000000003</v>
      </c>
      <c r="T70" s="5">
        <f>Assists[[#This Row],[3+]]-Assists[[#This Row],[4+]]</f>
        <v>0.32075999999999999</v>
      </c>
      <c r="U70" s="5">
        <f>Assists[[#This Row],[4+]]-Assists[[#This Row],[5+]]</f>
        <v>0.21677999999999997</v>
      </c>
      <c r="V70" s="5">
        <f>Assists[[#This Row],[5+]]-Assists[[#This Row],[6+]]</f>
        <v>7.6759999999999995E-2</v>
      </c>
      <c r="W70" s="5">
        <f>Assists[[#This Row],[6+]]-Assists[[#This Row],[7+]]</f>
        <v>1.3649999999999999E-2</v>
      </c>
      <c r="X70" s="5">
        <f>Assists[[#This Row],[7+]]-Assists[[#This Row],[8+]]</f>
        <v>1.2900000000000001E-3</v>
      </c>
      <c r="Y70" s="5">
        <f>Assists[[#This Row],[8+]]-Assists[[#This Row],[9+]]</f>
        <v>6.0000000000000002E-5</v>
      </c>
      <c r="Z70" s="5">
        <f>Assists[[#This Row],[9+]]-Assists[[#This Row],[10+]]</f>
        <v>0</v>
      </c>
      <c r="AA70" s="5">
        <f>Assists[[#This Row],[10+]]-Assists[[#This Row],[11+]]</f>
        <v>0</v>
      </c>
      <c r="AB70" s="5">
        <f>Assists[[#This Row],[11+]]-Assists[[#This Row],[12+]]</f>
        <v>0</v>
      </c>
    </row>
    <row r="71" spans="1:28" x14ac:dyDescent="0.25">
      <c r="A71" s="10">
        <v>22400721</v>
      </c>
      <c r="B71" s="13" t="s">
        <v>83</v>
      </c>
      <c r="C71" s="13" t="s">
        <v>76</v>
      </c>
      <c r="D71" s="11">
        <v>0.8125</v>
      </c>
      <c r="E71" s="6" t="str">
        <f>HYPERLINK("https://www.nba.com/stats/player/202710/boxscores-traditional", "Jimmy Butler")</f>
        <v>Jimmy Butler</v>
      </c>
      <c r="F71">
        <v>4.5999999999999996</v>
      </c>
      <c r="G71" s="4">
        <v>2.4980000000000002</v>
      </c>
      <c r="H71" s="3">
        <v>0.85082999999999998</v>
      </c>
      <c r="I71" s="3">
        <v>0.73890999999999996</v>
      </c>
      <c r="J71" s="3">
        <v>0.59482999999999997</v>
      </c>
      <c r="K71" s="3">
        <v>0.43643999999999999</v>
      </c>
      <c r="L71" s="3">
        <v>0.28774</v>
      </c>
      <c r="M71" s="3">
        <v>0.16853000000000001</v>
      </c>
      <c r="N71" s="3">
        <v>8.6910000000000001E-2</v>
      </c>
      <c r="O71" s="3">
        <v>3.9199999999999999E-2</v>
      </c>
      <c r="P71" s="3">
        <v>1.5389999999999999E-2</v>
      </c>
      <c r="Q71" s="3">
        <v>5.2300000000000003E-3</v>
      </c>
      <c r="R71" s="3">
        <v>1.5399999999999999E-3</v>
      </c>
      <c r="S71" s="5">
        <f>Assists[[#This Row],[2+]]-Assists[[#This Row],[3+]]</f>
        <v>0.11192000000000002</v>
      </c>
      <c r="T71" s="5">
        <f>Assists[[#This Row],[3+]]-Assists[[#This Row],[4+]]</f>
        <v>0.14407999999999999</v>
      </c>
      <c r="U71" s="5">
        <f>Assists[[#This Row],[4+]]-Assists[[#This Row],[5+]]</f>
        <v>0.15838999999999998</v>
      </c>
      <c r="V71" s="5">
        <f>Assists[[#This Row],[5+]]-Assists[[#This Row],[6+]]</f>
        <v>0.1487</v>
      </c>
      <c r="W71" s="5">
        <f>Assists[[#This Row],[6+]]-Assists[[#This Row],[7+]]</f>
        <v>0.11920999999999998</v>
      </c>
      <c r="X71" s="5">
        <f>Assists[[#This Row],[7+]]-Assists[[#This Row],[8+]]</f>
        <v>8.1620000000000012E-2</v>
      </c>
      <c r="Y71" s="5">
        <f>Assists[[#This Row],[8+]]-Assists[[#This Row],[9+]]</f>
        <v>4.7710000000000002E-2</v>
      </c>
      <c r="Z71" s="5">
        <f>Assists[[#This Row],[9+]]-Assists[[#This Row],[10+]]</f>
        <v>2.3809999999999998E-2</v>
      </c>
      <c r="AA71" s="5">
        <f>Assists[[#This Row],[10+]]-Assists[[#This Row],[11+]]</f>
        <v>1.0159999999999999E-2</v>
      </c>
      <c r="AB71" s="5">
        <f>Assists[[#This Row],[11+]]-Assists[[#This Row],[12+]]</f>
        <v>3.6900000000000006E-3</v>
      </c>
    </row>
    <row r="72" spans="1:28" x14ac:dyDescent="0.25">
      <c r="A72" s="10">
        <v>22400721</v>
      </c>
      <c r="B72" s="13" t="s">
        <v>83</v>
      </c>
      <c r="C72" s="13" t="s">
        <v>76</v>
      </c>
      <c r="D72" s="11">
        <v>0.8125</v>
      </c>
      <c r="E72" s="6" t="str">
        <f>HYPERLINK("https://www.nba.com/stats/player/1631170/boxscores-traditional", "Jaime Jaquez Jr.")</f>
        <v>Jaime Jaquez Jr.</v>
      </c>
      <c r="F72">
        <v>3.2</v>
      </c>
      <c r="G72" s="4">
        <v>1.327</v>
      </c>
      <c r="H72" s="3">
        <v>0.81594</v>
      </c>
      <c r="I72" s="3">
        <v>0.55962000000000001</v>
      </c>
      <c r="J72" s="3">
        <v>0.27424999999999999</v>
      </c>
      <c r="K72" s="3">
        <v>8.6910000000000001E-2</v>
      </c>
      <c r="L72" s="3">
        <v>1.7430000000000001E-2</v>
      </c>
      <c r="M72" s="3">
        <v>2.1199999999999999E-3</v>
      </c>
      <c r="N72" s="3">
        <v>1.4999999999999999E-4</v>
      </c>
      <c r="O72" s="3">
        <v>0</v>
      </c>
      <c r="P72" s="3">
        <v>0</v>
      </c>
      <c r="Q72" s="3">
        <v>0</v>
      </c>
      <c r="R72" s="3">
        <v>0</v>
      </c>
      <c r="S72" s="5">
        <f>Assists[[#This Row],[2+]]-Assists[[#This Row],[3+]]</f>
        <v>0.25631999999999999</v>
      </c>
      <c r="T72" s="5">
        <f>Assists[[#This Row],[3+]]-Assists[[#This Row],[4+]]</f>
        <v>0.28537000000000001</v>
      </c>
      <c r="U72" s="5">
        <f>Assists[[#This Row],[4+]]-Assists[[#This Row],[5+]]</f>
        <v>0.18734000000000001</v>
      </c>
      <c r="V72" s="5">
        <f>Assists[[#This Row],[5+]]-Assists[[#This Row],[6+]]</f>
        <v>6.948E-2</v>
      </c>
      <c r="W72" s="5">
        <f>Assists[[#This Row],[6+]]-Assists[[#This Row],[7+]]</f>
        <v>1.5310000000000001E-2</v>
      </c>
      <c r="X72" s="5">
        <f>Assists[[#This Row],[7+]]-Assists[[#This Row],[8+]]</f>
        <v>1.97E-3</v>
      </c>
      <c r="Y72" s="5">
        <f>Assists[[#This Row],[8+]]-Assists[[#This Row],[9+]]</f>
        <v>1.4999999999999999E-4</v>
      </c>
      <c r="Z72" s="5">
        <f>Assists[[#This Row],[9+]]-Assists[[#This Row],[10+]]</f>
        <v>0</v>
      </c>
      <c r="AA72" s="5">
        <f>Assists[[#This Row],[10+]]-Assists[[#This Row],[11+]]</f>
        <v>0</v>
      </c>
      <c r="AB72" s="5">
        <f>Assists[[#This Row],[11+]]-Assists[[#This Row],[12+]]</f>
        <v>0</v>
      </c>
    </row>
    <row r="73" spans="1:28" x14ac:dyDescent="0.25">
      <c r="A73" s="10">
        <v>22400721</v>
      </c>
      <c r="B73" s="13" t="s">
        <v>83</v>
      </c>
      <c r="C73" s="13" t="s">
        <v>76</v>
      </c>
      <c r="D73" s="11">
        <v>0.8125</v>
      </c>
      <c r="E73" s="6" t="str">
        <f>HYPERLINK("https://www.nba.com/stats/player/1629130/boxscores-traditional", "Duncan Robinson")</f>
        <v>Duncan Robinson</v>
      </c>
      <c r="F73">
        <v>2.4</v>
      </c>
      <c r="G73" s="4">
        <v>1.625</v>
      </c>
      <c r="H73" s="3">
        <v>0.59870999999999996</v>
      </c>
      <c r="I73" s="3">
        <v>0.35569000000000001</v>
      </c>
      <c r="J73" s="3">
        <v>0.16353999999999999</v>
      </c>
      <c r="K73" s="3">
        <v>5.4800000000000001E-2</v>
      </c>
      <c r="L73" s="3">
        <v>1.321E-2</v>
      </c>
      <c r="M73" s="3">
        <v>2.33E-3</v>
      </c>
      <c r="N73" s="3">
        <v>2.7999999999999998E-4</v>
      </c>
      <c r="O73" s="3">
        <v>0</v>
      </c>
      <c r="P73" s="3">
        <v>0</v>
      </c>
      <c r="Q73" s="3">
        <v>0</v>
      </c>
      <c r="R73" s="3">
        <v>0</v>
      </c>
      <c r="S73" s="5">
        <f>Assists[[#This Row],[2+]]-Assists[[#This Row],[3+]]</f>
        <v>0.24301999999999996</v>
      </c>
      <c r="T73" s="5">
        <f>Assists[[#This Row],[3+]]-Assists[[#This Row],[4+]]</f>
        <v>0.19215000000000002</v>
      </c>
      <c r="U73" s="5">
        <f>Assists[[#This Row],[4+]]-Assists[[#This Row],[5+]]</f>
        <v>0.10873999999999999</v>
      </c>
      <c r="V73" s="5">
        <f>Assists[[#This Row],[5+]]-Assists[[#This Row],[6+]]</f>
        <v>4.1590000000000002E-2</v>
      </c>
      <c r="W73" s="5">
        <f>Assists[[#This Row],[6+]]-Assists[[#This Row],[7+]]</f>
        <v>1.0879999999999999E-2</v>
      </c>
      <c r="X73" s="5">
        <f>Assists[[#This Row],[7+]]-Assists[[#This Row],[8+]]</f>
        <v>2.0500000000000002E-3</v>
      </c>
      <c r="Y73" s="5">
        <f>Assists[[#This Row],[8+]]-Assists[[#This Row],[9+]]</f>
        <v>2.7999999999999998E-4</v>
      </c>
      <c r="Z73" s="5">
        <f>Assists[[#This Row],[9+]]-Assists[[#This Row],[10+]]</f>
        <v>0</v>
      </c>
      <c r="AA73" s="5">
        <f>Assists[[#This Row],[10+]]-Assists[[#This Row],[11+]]</f>
        <v>0</v>
      </c>
      <c r="AB73" s="5">
        <f>Assists[[#This Row],[11+]]-Assists[[#This Row],[12+]]</f>
        <v>0</v>
      </c>
    </row>
    <row r="74" spans="1:28" x14ac:dyDescent="0.25">
      <c r="A74" s="10">
        <v>22400721</v>
      </c>
      <c r="B74" s="13" t="s">
        <v>83</v>
      </c>
      <c r="C74" s="13" t="s">
        <v>76</v>
      </c>
      <c r="D74" s="11">
        <v>0.8125</v>
      </c>
      <c r="E74" s="6" t="str">
        <f>HYPERLINK("https://www.nba.com/stats/player/1630696/boxscores-traditional", "Dru Smith")</f>
        <v>Dru Smith</v>
      </c>
      <c r="F74">
        <v>2.2000000000000002</v>
      </c>
      <c r="G74" s="4">
        <v>1.327</v>
      </c>
      <c r="H74" s="3">
        <v>0.55962000000000001</v>
      </c>
      <c r="I74" s="3">
        <v>0.27424999999999999</v>
      </c>
      <c r="J74" s="3">
        <v>8.6910000000000001E-2</v>
      </c>
      <c r="K74" s="3">
        <v>1.7430000000000001E-2</v>
      </c>
      <c r="L74" s="3">
        <v>2.1199999999999999E-3</v>
      </c>
      <c r="M74" s="3">
        <v>1.4999999999999999E-4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5">
        <f>Assists[[#This Row],[2+]]-Assists[[#This Row],[3+]]</f>
        <v>0.28537000000000001</v>
      </c>
      <c r="T74" s="5">
        <f>Assists[[#This Row],[3+]]-Assists[[#This Row],[4+]]</f>
        <v>0.18734000000000001</v>
      </c>
      <c r="U74" s="5">
        <f>Assists[[#This Row],[4+]]-Assists[[#This Row],[5+]]</f>
        <v>6.948E-2</v>
      </c>
      <c r="V74" s="5">
        <f>Assists[[#This Row],[5+]]-Assists[[#This Row],[6+]]</f>
        <v>1.5310000000000001E-2</v>
      </c>
      <c r="W74" s="5">
        <f>Assists[[#This Row],[6+]]-Assists[[#This Row],[7+]]</f>
        <v>1.97E-3</v>
      </c>
      <c r="X74" s="5">
        <f>Assists[[#This Row],[7+]]-Assists[[#This Row],[8+]]</f>
        <v>1.4999999999999999E-4</v>
      </c>
      <c r="Y74" s="5">
        <f>Assists[[#This Row],[8+]]-Assists[[#This Row],[9+]]</f>
        <v>0</v>
      </c>
      <c r="Z74" s="5">
        <f>Assists[[#This Row],[9+]]-Assists[[#This Row],[10+]]</f>
        <v>0</v>
      </c>
      <c r="AA74" s="5">
        <f>Assists[[#This Row],[10+]]-Assists[[#This Row],[11+]]</f>
        <v>0</v>
      </c>
      <c r="AB74" s="5">
        <f>Assists[[#This Row],[11+]]-Assists[[#This Row],[12+]]</f>
        <v>0</v>
      </c>
    </row>
    <row r="75" spans="1:28" x14ac:dyDescent="0.25">
      <c r="A75" s="10">
        <v>22400722</v>
      </c>
      <c r="B75" s="13" t="s">
        <v>96</v>
      </c>
      <c r="C75" s="13" t="s">
        <v>79</v>
      </c>
      <c r="D75" s="11">
        <v>0.8125</v>
      </c>
      <c r="E75" s="6" t="str">
        <f>HYPERLINK("https://www.nba.com/stats/player/1631246/boxscores-traditional", "Vince Williams Jr.")</f>
        <v>Vince Williams Jr.</v>
      </c>
      <c r="F75">
        <v>4.5</v>
      </c>
      <c r="G75" s="4">
        <v>0.5</v>
      </c>
      <c r="H75" s="3">
        <v>1</v>
      </c>
      <c r="I75" s="3">
        <v>0.99865000000000004</v>
      </c>
      <c r="J75" s="3">
        <v>0.84133999999999998</v>
      </c>
      <c r="K75" s="3">
        <v>0.15866</v>
      </c>
      <c r="L75" s="3">
        <v>1.3500000000000001E-3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5">
        <f>Assists[[#This Row],[2+]]-Assists[[#This Row],[3+]]</f>
        <v>1.3499999999999623E-3</v>
      </c>
      <c r="T75" s="5">
        <f>Assists[[#This Row],[3+]]-Assists[[#This Row],[4+]]</f>
        <v>0.15731000000000006</v>
      </c>
      <c r="U75" s="5">
        <f>Assists[[#This Row],[4+]]-Assists[[#This Row],[5+]]</f>
        <v>0.68267999999999995</v>
      </c>
      <c r="V75" s="5">
        <f>Assists[[#This Row],[5+]]-Assists[[#This Row],[6+]]</f>
        <v>0.15731000000000001</v>
      </c>
      <c r="W75" s="5">
        <f>Assists[[#This Row],[6+]]-Assists[[#This Row],[7+]]</f>
        <v>1.3500000000000001E-3</v>
      </c>
      <c r="X75" s="5">
        <f>Assists[[#This Row],[7+]]-Assists[[#This Row],[8+]]</f>
        <v>0</v>
      </c>
      <c r="Y75" s="5">
        <f>Assists[[#This Row],[8+]]-Assists[[#This Row],[9+]]</f>
        <v>0</v>
      </c>
      <c r="Z75" s="5">
        <f>Assists[[#This Row],[9+]]-Assists[[#This Row],[10+]]</f>
        <v>0</v>
      </c>
      <c r="AA75" s="5">
        <f>Assists[[#This Row],[10+]]-Assists[[#This Row],[11+]]</f>
        <v>0</v>
      </c>
      <c r="AB75" s="5">
        <f>Assists[[#This Row],[11+]]-Assists[[#This Row],[12+]]</f>
        <v>0</v>
      </c>
    </row>
    <row r="76" spans="1:28" x14ac:dyDescent="0.25">
      <c r="A76" s="10">
        <v>22400722</v>
      </c>
      <c r="B76" s="13" t="s">
        <v>96</v>
      </c>
      <c r="C76" s="13" t="s">
        <v>79</v>
      </c>
      <c r="D76" s="11">
        <v>0.8125</v>
      </c>
      <c r="E76" s="6" t="str">
        <f>HYPERLINK("https://www.nba.com/stats/player/1629630/boxscores-traditional", "Ja Morant")</f>
        <v>Ja Morant</v>
      </c>
      <c r="F76">
        <v>8</v>
      </c>
      <c r="G76" s="4">
        <v>3.7949999999999999</v>
      </c>
      <c r="H76" s="3">
        <v>0.94294999999999995</v>
      </c>
      <c r="I76" s="3">
        <v>0.90658000000000005</v>
      </c>
      <c r="J76" s="3">
        <v>0.85314000000000001</v>
      </c>
      <c r="K76" s="3">
        <v>0.78524000000000005</v>
      </c>
      <c r="L76" s="3">
        <v>0.70194000000000001</v>
      </c>
      <c r="M76" s="3">
        <v>0.60257000000000005</v>
      </c>
      <c r="N76" s="3">
        <v>0.5</v>
      </c>
      <c r="O76" s="3">
        <v>0.39743000000000001</v>
      </c>
      <c r="P76" s="3">
        <v>0.29805999999999999</v>
      </c>
      <c r="Q76" s="3">
        <v>0.21476000000000001</v>
      </c>
      <c r="R76" s="3">
        <v>0.14685999999999999</v>
      </c>
      <c r="S76" s="5">
        <f>Assists[[#This Row],[2+]]-Assists[[#This Row],[3+]]</f>
        <v>3.6369999999999902E-2</v>
      </c>
      <c r="T76" s="5">
        <f>Assists[[#This Row],[3+]]-Assists[[#This Row],[4+]]</f>
        <v>5.3440000000000043E-2</v>
      </c>
      <c r="U76" s="5">
        <f>Assists[[#This Row],[4+]]-Assists[[#This Row],[5+]]</f>
        <v>6.789999999999996E-2</v>
      </c>
      <c r="V76" s="5">
        <f>Assists[[#This Row],[5+]]-Assists[[#This Row],[6+]]</f>
        <v>8.3300000000000041E-2</v>
      </c>
      <c r="W76" s="5">
        <f>Assists[[#This Row],[6+]]-Assists[[#This Row],[7+]]</f>
        <v>9.9369999999999958E-2</v>
      </c>
      <c r="X76" s="5">
        <f>Assists[[#This Row],[7+]]-Assists[[#This Row],[8+]]</f>
        <v>0.10257000000000005</v>
      </c>
      <c r="Y76" s="5">
        <f>Assists[[#This Row],[8+]]-Assists[[#This Row],[9+]]</f>
        <v>0.10256999999999999</v>
      </c>
      <c r="Z76" s="5">
        <f>Assists[[#This Row],[9+]]-Assists[[#This Row],[10+]]</f>
        <v>9.9370000000000014E-2</v>
      </c>
      <c r="AA76" s="5">
        <f>Assists[[#This Row],[10+]]-Assists[[#This Row],[11+]]</f>
        <v>8.3299999999999985E-2</v>
      </c>
      <c r="AB76" s="5">
        <f>Assists[[#This Row],[11+]]-Assists[[#This Row],[12+]]</f>
        <v>6.7900000000000016E-2</v>
      </c>
    </row>
    <row r="77" spans="1:28" x14ac:dyDescent="0.25">
      <c r="A77" s="10">
        <v>22400722</v>
      </c>
      <c r="B77" s="13" t="s">
        <v>96</v>
      </c>
      <c r="C77" s="13" t="s">
        <v>79</v>
      </c>
      <c r="D77" s="11">
        <v>0.8125</v>
      </c>
      <c r="E77" s="6" t="str">
        <f>HYPERLINK("https://www.nba.com/stats/player/1630590/boxscores-traditional", "Scotty Pippen Jr.")</f>
        <v>Scotty Pippen Jr.</v>
      </c>
      <c r="F77">
        <v>5.2</v>
      </c>
      <c r="G77" s="4">
        <v>2.6379999999999999</v>
      </c>
      <c r="H77" s="3">
        <v>0.88685999999999998</v>
      </c>
      <c r="I77" s="3">
        <v>0.79673000000000005</v>
      </c>
      <c r="J77" s="3">
        <v>0.67364000000000002</v>
      </c>
      <c r="K77" s="3">
        <v>0.53188000000000002</v>
      </c>
      <c r="L77" s="3">
        <v>0.38208999999999999</v>
      </c>
      <c r="M77" s="3">
        <v>0.24825</v>
      </c>
      <c r="N77" s="3">
        <v>0.14457</v>
      </c>
      <c r="O77" s="3">
        <v>7.4929999999999997E-2</v>
      </c>
      <c r="P77" s="3">
        <v>3.4380000000000001E-2</v>
      </c>
      <c r="Q77" s="3">
        <v>1.3899999999999999E-2</v>
      </c>
      <c r="R77" s="3">
        <v>4.9399999999999999E-3</v>
      </c>
      <c r="S77" s="5">
        <f>Assists[[#This Row],[2+]]-Assists[[#This Row],[3+]]</f>
        <v>9.0129999999999932E-2</v>
      </c>
      <c r="T77" s="5">
        <f>Assists[[#This Row],[3+]]-Assists[[#This Row],[4+]]</f>
        <v>0.12309000000000003</v>
      </c>
      <c r="U77" s="5">
        <f>Assists[[#This Row],[4+]]-Assists[[#This Row],[5+]]</f>
        <v>0.14176</v>
      </c>
      <c r="V77" s="5">
        <f>Assists[[#This Row],[5+]]-Assists[[#This Row],[6+]]</f>
        <v>0.14979000000000003</v>
      </c>
      <c r="W77" s="5">
        <f>Assists[[#This Row],[6+]]-Assists[[#This Row],[7+]]</f>
        <v>0.13383999999999999</v>
      </c>
      <c r="X77" s="5">
        <f>Assists[[#This Row],[7+]]-Assists[[#This Row],[8+]]</f>
        <v>0.10367999999999999</v>
      </c>
      <c r="Y77" s="5">
        <f>Assists[[#This Row],[8+]]-Assists[[#This Row],[9+]]</f>
        <v>6.9640000000000007E-2</v>
      </c>
      <c r="Z77" s="5">
        <f>Assists[[#This Row],[9+]]-Assists[[#This Row],[10+]]</f>
        <v>4.0549999999999996E-2</v>
      </c>
      <c r="AA77" s="5">
        <f>Assists[[#This Row],[10+]]-Assists[[#This Row],[11+]]</f>
        <v>2.0480000000000002E-2</v>
      </c>
      <c r="AB77" s="5">
        <f>Assists[[#This Row],[11+]]-Assists[[#This Row],[12+]]</f>
        <v>8.9599999999999992E-3</v>
      </c>
    </row>
    <row r="78" spans="1:28" x14ac:dyDescent="0.25">
      <c r="A78" s="10">
        <v>22400722</v>
      </c>
      <c r="B78" s="13" t="s">
        <v>96</v>
      </c>
      <c r="C78" s="13" t="s">
        <v>79</v>
      </c>
      <c r="D78" s="11">
        <v>0.8125</v>
      </c>
      <c r="E78" s="6" t="str">
        <f>HYPERLINK("https://www.nba.com/stats/player/1630217/boxscores-traditional", "Desmond Bane")</f>
        <v>Desmond Bane</v>
      </c>
      <c r="F78">
        <v>6.6</v>
      </c>
      <c r="G78" s="4">
        <v>3.8780000000000001</v>
      </c>
      <c r="H78" s="3">
        <v>0.88297999999999999</v>
      </c>
      <c r="I78" s="3">
        <v>0.82381000000000004</v>
      </c>
      <c r="J78" s="3">
        <v>0.74856999999999996</v>
      </c>
      <c r="K78" s="3">
        <v>0.65910000000000002</v>
      </c>
      <c r="L78" s="3">
        <v>0.55962000000000001</v>
      </c>
      <c r="M78" s="3">
        <v>0.46017000000000002</v>
      </c>
      <c r="N78" s="3">
        <v>0.35942000000000002</v>
      </c>
      <c r="O78" s="3">
        <v>0.26762999999999998</v>
      </c>
      <c r="P78" s="3">
        <v>0.18942999999999999</v>
      </c>
      <c r="Q78" s="3">
        <v>0.12923999999999999</v>
      </c>
      <c r="R78" s="3">
        <v>8.226E-2</v>
      </c>
      <c r="S78" s="5">
        <f>Assists[[#This Row],[2+]]-Assists[[#This Row],[3+]]</f>
        <v>5.9169999999999945E-2</v>
      </c>
      <c r="T78" s="5">
        <f>Assists[[#This Row],[3+]]-Assists[[#This Row],[4+]]</f>
        <v>7.5240000000000085E-2</v>
      </c>
      <c r="U78" s="5">
        <f>Assists[[#This Row],[4+]]-Assists[[#This Row],[5+]]</f>
        <v>8.9469999999999938E-2</v>
      </c>
      <c r="V78" s="5">
        <f>Assists[[#This Row],[5+]]-Assists[[#This Row],[6+]]</f>
        <v>9.9480000000000013E-2</v>
      </c>
      <c r="W78" s="5">
        <f>Assists[[#This Row],[6+]]-Assists[[#This Row],[7+]]</f>
        <v>9.9449999999999983E-2</v>
      </c>
      <c r="X78" s="5">
        <f>Assists[[#This Row],[7+]]-Assists[[#This Row],[8+]]</f>
        <v>0.10075000000000001</v>
      </c>
      <c r="Y78" s="5">
        <f>Assists[[#This Row],[8+]]-Assists[[#This Row],[9+]]</f>
        <v>9.1790000000000038E-2</v>
      </c>
      <c r="Z78" s="5">
        <f>Assists[[#This Row],[9+]]-Assists[[#This Row],[10+]]</f>
        <v>7.8199999999999992E-2</v>
      </c>
      <c r="AA78" s="5">
        <f>Assists[[#This Row],[10+]]-Assists[[#This Row],[11+]]</f>
        <v>6.0189999999999994E-2</v>
      </c>
      <c r="AB78" s="5">
        <f>Assists[[#This Row],[11+]]-Assists[[#This Row],[12+]]</f>
        <v>4.6979999999999994E-2</v>
      </c>
    </row>
    <row r="79" spans="1:28" x14ac:dyDescent="0.25">
      <c r="A79" s="10">
        <v>22400722</v>
      </c>
      <c r="B79" s="13" t="s">
        <v>96</v>
      </c>
      <c r="C79" s="13" t="s">
        <v>79</v>
      </c>
      <c r="D79" s="11">
        <v>0.8125</v>
      </c>
      <c r="E79" s="6" t="str">
        <f>HYPERLINK("https://www.nba.com/stats/player/1628379/boxscores-traditional", "Luke Kennard")</f>
        <v>Luke Kennard</v>
      </c>
      <c r="F79">
        <v>4.5999999999999996</v>
      </c>
      <c r="G79" s="4">
        <v>2.4169999999999998</v>
      </c>
      <c r="H79" s="3">
        <v>0.85992999999999997</v>
      </c>
      <c r="I79" s="3">
        <v>0.74536999999999998</v>
      </c>
      <c r="J79" s="3">
        <v>0.59870999999999996</v>
      </c>
      <c r="K79" s="3">
        <v>0.43251000000000001</v>
      </c>
      <c r="L79" s="3">
        <v>0.28095999999999999</v>
      </c>
      <c r="M79" s="3">
        <v>0.16109000000000001</v>
      </c>
      <c r="N79" s="3">
        <v>7.9269999999999993E-2</v>
      </c>
      <c r="O79" s="3">
        <v>3.4380000000000001E-2</v>
      </c>
      <c r="P79" s="3">
        <v>1.2869999999999999E-2</v>
      </c>
      <c r="Q79" s="3">
        <v>4.0200000000000001E-3</v>
      </c>
      <c r="R79" s="3">
        <v>1.1100000000000001E-3</v>
      </c>
      <c r="S79" s="5">
        <f>Assists[[#This Row],[2+]]-Assists[[#This Row],[3+]]</f>
        <v>0.11456</v>
      </c>
      <c r="T79" s="5">
        <f>Assists[[#This Row],[3+]]-Assists[[#This Row],[4+]]</f>
        <v>0.14666000000000001</v>
      </c>
      <c r="U79" s="5">
        <f>Assists[[#This Row],[4+]]-Assists[[#This Row],[5+]]</f>
        <v>0.16619999999999996</v>
      </c>
      <c r="V79" s="5">
        <f>Assists[[#This Row],[5+]]-Assists[[#This Row],[6+]]</f>
        <v>0.15155000000000002</v>
      </c>
      <c r="W79" s="5">
        <f>Assists[[#This Row],[6+]]-Assists[[#This Row],[7+]]</f>
        <v>0.11986999999999998</v>
      </c>
      <c r="X79" s="5">
        <f>Assists[[#This Row],[7+]]-Assists[[#This Row],[8+]]</f>
        <v>8.1820000000000018E-2</v>
      </c>
      <c r="Y79" s="5">
        <f>Assists[[#This Row],[8+]]-Assists[[#This Row],[9+]]</f>
        <v>4.4889999999999992E-2</v>
      </c>
      <c r="Z79" s="5">
        <f>Assists[[#This Row],[9+]]-Assists[[#This Row],[10+]]</f>
        <v>2.1510000000000001E-2</v>
      </c>
      <c r="AA79" s="5">
        <f>Assists[[#This Row],[10+]]-Assists[[#This Row],[11+]]</f>
        <v>8.8500000000000002E-3</v>
      </c>
      <c r="AB79" s="5">
        <f>Assists[[#This Row],[11+]]-Assists[[#This Row],[12+]]</f>
        <v>2.9100000000000003E-3</v>
      </c>
    </row>
    <row r="80" spans="1:28" x14ac:dyDescent="0.25">
      <c r="A80" s="10">
        <v>22400722</v>
      </c>
      <c r="B80" s="13" t="s">
        <v>96</v>
      </c>
      <c r="C80" s="13" t="s">
        <v>79</v>
      </c>
      <c r="D80" s="11">
        <v>0.8125</v>
      </c>
      <c r="E80" s="6" t="str">
        <f>HYPERLINK("https://www.nba.com/stats/player/203935/boxscores-traditional", "Marcus Smart")</f>
        <v>Marcus Smart</v>
      </c>
      <c r="F80">
        <v>2.8</v>
      </c>
      <c r="G80" s="4">
        <v>1.327</v>
      </c>
      <c r="H80" s="3">
        <v>0.72575000000000001</v>
      </c>
      <c r="I80" s="3">
        <v>0.44037999999999999</v>
      </c>
      <c r="J80" s="3">
        <v>0.18406</v>
      </c>
      <c r="K80" s="3">
        <v>4.8460000000000003E-2</v>
      </c>
      <c r="L80" s="3">
        <v>7.9799999999999992E-3</v>
      </c>
      <c r="M80" s="3">
        <v>7.6000000000000004E-4</v>
      </c>
      <c r="N80" s="3">
        <v>4.0000000000000003E-5</v>
      </c>
      <c r="O80" s="3">
        <v>0</v>
      </c>
      <c r="P80" s="3">
        <v>0</v>
      </c>
      <c r="Q80" s="3">
        <v>0</v>
      </c>
      <c r="R80" s="3">
        <v>0</v>
      </c>
      <c r="S80" s="5">
        <f>Assists[[#This Row],[2+]]-Assists[[#This Row],[3+]]</f>
        <v>0.28537000000000001</v>
      </c>
      <c r="T80" s="5">
        <f>Assists[[#This Row],[3+]]-Assists[[#This Row],[4+]]</f>
        <v>0.25631999999999999</v>
      </c>
      <c r="U80" s="5">
        <f>Assists[[#This Row],[4+]]-Assists[[#This Row],[5+]]</f>
        <v>0.1356</v>
      </c>
      <c r="V80" s="5">
        <f>Assists[[#This Row],[5+]]-Assists[[#This Row],[6+]]</f>
        <v>4.0480000000000002E-2</v>
      </c>
      <c r="W80" s="5">
        <f>Assists[[#This Row],[6+]]-Assists[[#This Row],[7+]]</f>
        <v>7.219999999999999E-3</v>
      </c>
      <c r="X80" s="5">
        <f>Assists[[#This Row],[7+]]-Assists[[#This Row],[8+]]</f>
        <v>7.2000000000000005E-4</v>
      </c>
      <c r="Y80" s="5">
        <f>Assists[[#This Row],[8+]]-Assists[[#This Row],[9+]]</f>
        <v>4.0000000000000003E-5</v>
      </c>
      <c r="Z80" s="5">
        <f>Assists[[#This Row],[9+]]-Assists[[#This Row],[10+]]</f>
        <v>0</v>
      </c>
      <c r="AA80" s="5">
        <f>Assists[[#This Row],[10+]]-Assists[[#This Row],[11+]]</f>
        <v>0</v>
      </c>
      <c r="AB80" s="5">
        <f>Assists[[#This Row],[11+]]-Assists[[#This Row],[12+]]</f>
        <v>0</v>
      </c>
    </row>
    <row r="81" spans="1:28" x14ac:dyDescent="0.25">
      <c r="A81" s="10">
        <v>22400722</v>
      </c>
      <c r="B81" s="13" t="s">
        <v>96</v>
      </c>
      <c r="C81" s="13" t="s">
        <v>79</v>
      </c>
      <c r="D81" s="11">
        <v>0.8125</v>
      </c>
      <c r="E81" s="6" t="str">
        <f>HYPERLINK("https://www.nba.com/stats/player/1628991/boxscores-traditional", "Jaren Jackson Jr.")</f>
        <v>Jaren Jackson Jr.</v>
      </c>
      <c r="F81">
        <v>2.2000000000000002</v>
      </c>
      <c r="G81" s="4">
        <v>1.327</v>
      </c>
      <c r="H81" s="3">
        <v>0.55962000000000001</v>
      </c>
      <c r="I81" s="3">
        <v>0.27424999999999999</v>
      </c>
      <c r="J81" s="3">
        <v>8.6910000000000001E-2</v>
      </c>
      <c r="K81" s="3">
        <v>1.7430000000000001E-2</v>
      </c>
      <c r="L81" s="3">
        <v>2.1199999999999999E-3</v>
      </c>
      <c r="M81" s="3">
        <v>1.4999999999999999E-4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5">
        <f>Assists[[#This Row],[2+]]-Assists[[#This Row],[3+]]</f>
        <v>0.28537000000000001</v>
      </c>
      <c r="T81" s="5">
        <f>Assists[[#This Row],[3+]]-Assists[[#This Row],[4+]]</f>
        <v>0.18734000000000001</v>
      </c>
      <c r="U81" s="5">
        <f>Assists[[#This Row],[4+]]-Assists[[#This Row],[5+]]</f>
        <v>6.948E-2</v>
      </c>
      <c r="V81" s="5">
        <f>Assists[[#This Row],[5+]]-Assists[[#This Row],[6+]]</f>
        <v>1.5310000000000001E-2</v>
      </c>
      <c r="W81" s="5">
        <f>Assists[[#This Row],[6+]]-Assists[[#This Row],[7+]]</f>
        <v>1.97E-3</v>
      </c>
      <c r="X81" s="5">
        <f>Assists[[#This Row],[7+]]-Assists[[#This Row],[8+]]</f>
        <v>1.4999999999999999E-4</v>
      </c>
      <c r="Y81" s="5">
        <f>Assists[[#This Row],[8+]]-Assists[[#This Row],[9+]]</f>
        <v>0</v>
      </c>
      <c r="Z81" s="5">
        <f>Assists[[#This Row],[9+]]-Assists[[#This Row],[10+]]</f>
        <v>0</v>
      </c>
      <c r="AA81" s="5">
        <f>Assists[[#This Row],[10+]]-Assists[[#This Row],[11+]]</f>
        <v>0</v>
      </c>
      <c r="AB81" s="5">
        <f>Assists[[#This Row],[11+]]-Assists[[#This Row],[12+]]</f>
        <v>0</v>
      </c>
    </row>
    <row r="82" spans="1:28" x14ac:dyDescent="0.25">
      <c r="A82" s="10">
        <v>22400722</v>
      </c>
      <c r="B82" s="13" t="s">
        <v>96</v>
      </c>
      <c r="C82" s="13" t="s">
        <v>79</v>
      </c>
      <c r="D82" s="11">
        <v>0.8125</v>
      </c>
      <c r="E82" s="6" t="str">
        <f>HYPERLINK("https://www.nba.com/stats/player/1642377/boxscores-traditional", "Jaylen Wells")</f>
        <v>Jaylen Wells</v>
      </c>
      <c r="F82">
        <v>2</v>
      </c>
      <c r="G82" s="4">
        <v>1.4139999999999999</v>
      </c>
      <c r="H82" s="3">
        <v>0.5</v>
      </c>
      <c r="I82" s="3">
        <v>0.23885000000000001</v>
      </c>
      <c r="J82" s="3">
        <v>7.9269999999999993E-2</v>
      </c>
      <c r="K82" s="3">
        <v>1.7000000000000001E-2</v>
      </c>
      <c r="L82" s="3">
        <v>2.33E-3</v>
      </c>
      <c r="M82" s="3">
        <v>2.0000000000000001E-4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5">
        <f>Assists[[#This Row],[2+]]-Assists[[#This Row],[3+]]</f>
        <v>0.26114999999999999</v>
      </c>
      <c r="T82" s="5">
        <f>Assists[[#This Row],[3+]]-Assists[[#This Row],[4+]]</f>
        <v>0.15958</v>
      </c>
      <c r="U82" s="5">
        <f>Assists[[#This Row],[4+]]-Assists[[#This Row],[5+]]</f>
        <v>6.2269999999999992E-2</v>
      </c>
      <c r="V82" s="5">
        <f>Assists[[#This Row],[5+]]-Assists[[#This Row],[6+]]</f>
        <v>1.4670000000000001E-2</v>
      </c>
      <c r="W82" s="5">
        <f>Assists[[#This Row],[6+]]-Assists[[#This Row],[7+]]</f>
        <v>2.1299999999999999E-3</v>
      </c>
      <c r="X82" s="5">
        <f>Assists[[#This Row],[7+]]-Assists[[#This Row],[8+]]</f>
        <v>2.0000000000000001E-4</v>
      </c>
      <c r="Y82" s="5">
        <f>Assists[[#This Row],[8+]]-Assists[[#This Row],[9+]]</f>
        <v>0</v>
      </c>
      <c r="Z82" s="5">
        <f>Assists[[#This Row],[9+]]-Assists[[#This Row],[10+]]</f>
        <v>0</v>
      </c>
      <c r="AA82" s="5">
        <f>Assists[[#This Row],[10+]]-Assists[[#This Row],[11+]]</f>
        <v>0</v>
      </c>
      <c r="AB82" s="5">
        <f>Assists[[#This Row],[11+]]-Assists[[#This Row],[12+]]</f>
        <v>0</v>
      </c>
    </row>
    <row r="83" spans="1:28" x14ac:dyDescent="0.25">
      <c r="A83" s="10">
        <v>22400722</v>
      </c>
      <c r="B83" s="13" t="s">
        <v>79</v>
      </c>
      <c r="C83" s="13" t="s">
        <v>96</v>
      </c>
      <c r="D83" s="11">
        <v>0.8125</v>
      </c>
      <c r="E83" s="6" t="str">
        <f>HYPERLINK("https://www.nba.com/stats/player/1630567/boxscores-traditional", "Scottie Barnes")</f>
        <v>Scottie Barnes</v>
      </c>
      <c r="F83">
        <v>5.4</v>
      </c>
      <c r="G83" s="4">
        <v>1.3559999999999999</v>
      </c>
      <c r="H83" s="3">
        <v>0.99395999999999995</v>
      </c>
      <c r="I83" s="3">
        <v>0.96164000000000005</v>
      </c>
      <c r="J83" s="3">
        <v>0.84848999999999997</v>
      </c>
      <c r="K83" s="3">
        <v>0.61409000000000002</v>
      </c>
      <c r="L83" s="3">
        <v>0.32996999999999999</v>
      </c>
      <c r="M83" s="3">
        <v>0.11899999999999999</v>
      </c>
      <c r="N83" s="3">
        <v>2.743E-2</v>
      </c>
      <c r="O83" s="3">
        <v>4.0200000000000001E-3</v>
      </c>
      <c r="P83" s="3">
        <v>3.5E-4</v>
      </c>
      <c r="Q83" s="3">
        <v>0</v>
      </c>
      <c r="R83" s="3">
        <v>0</v>
      </c>
      <c r="S83" s="5">
        <f>Assists[[#This Row],[2+]]-Assists[[#This Row],[3+]]</f>
        <v>3.2319999999999904E-2</v>
      </c>
      <c r="T83" s="5">
        <f>Assists[[#This Row],[3+]]-Assists[[#This Row],[4+]]</f>
        <v>0.11315000000000008</v>
      </c>
      <c r="U83" s="5">
        <f>Assists[[#This Row],[4+]]-Assists[[#This Row],[5+]]</f>
        <v>0.23439999999999994</v>
      </c>
      <c r="V83" s="5">
        <f>Assists[[#This Row],[5+]]-Assists[[#This Row],[6+]]</f>
        <v>0.28412000000000004</v>
      </c>
      <c r="W83" s="5">
        <f>Assists[[#This Row],[6+]]-Assists[[#This Row],[7+]]</f>
        <v>0.21096999999999999</v>
      </c>
      <c r="X83" s="5">
        <f>Assists[[#This Row],[7+]]-Assists[[#This Row],[8+]]</f>
        <v>9.1569999999999999E-2</v>
      </c>
      <c r="Y83" s="5">
        <f>Assists[[#This Row],[8+]]-Assists[[#This Row],[9+]]</f>
        <v>2.341E-2</v>
      </c>
      <c r="Z83" s="5">
        <f>Assists[[#This Row],[9+]]-Assists[[#This Row],[10+]]</f>
        <v>3.6700000000000001E-3</v>
      </c>
      <c r="AA83" s="5">
        <f>Assists[[#This Row],[10+]]-Assists[[#This Row],[11+]]</f>
        <v>3.5E-4</v>
      </c>
      <c r="AB83" s="5">
        <f>Assists[[#This Row],[11+]]-Assists[[#This Row],[12+]]</f>
        <v>0</v>
      </c>
    </row>
    <row r="84" spans="1:28" x14ac:dyDescent="0.25">
      <c r="A84" s="10">
        <v>22400722</v>
      </c>
      <c r="B84" s="13" t="s">
        <v>79</v>
      </c>
      <c r="C84" s="13" t="s">
        <v>96</v>
      </c>
      <c r="D84" s="11">
        <v>0.8125</v>
      </c>
      <c r="E84" s="6" t="str">
        <f>HYPERLINK("https://www.nba.com/stats/player/1627751/boxscores-traditional", "Jakob Pöltl")</f>
        <v>Jakob Pöltl</v>
      </c>
      <c r="F84">
        <v>4.5999999999999996</v>
      </c>
      <c r="G84" s="4">
        <v>1.3559999999999999</v>
      </c>
      <c r="H84" s="3">
        <v>0.97257000000000005</v>
      </c>
      <c r="I84" s="3">
        <v>0.88100000000000001</v>
      </c>
      <c r="J84" s="3">
        <v>0.67003000000000001</v>
      </c>
      <c r="K84" s="3">
        <v>0.38590999999999998</v>
      </c>
      <c r="L84" s="3">
        <v>0.15151000000000001</v>
      </c>
      <c r="M84" s="3">
        <v>3.8359999999999998E-2</v>
      </c>
      <c r="N84" s="3">
        <v>6.0400000000000002E-3</v>
      </c>
      <c r="O84" s="3">
        <v>5.9999999999999995E-4</v>
      </c>
      <c r="P84" s="3">
        <v>3.0000000000000001E-5</v>
      </c>
      <c r="Q84" s="3">
        <v>0</v>
      </c>
      <c r="R84" s="3">
        <v>0</v>
      </c>
      <c r="S84" s="5">
        <f>Assists[[#This Row],[2+]]-Assists[[#This Row],[3+]]</f>
        <v>9.157000000000004E-2</v>
      </c>
      <c r="T84" s="5">
        <f>Assists[[#This Row],[3+]]-Assists[[#This Row],[4+]]</f>
        <v>0.21096999999999999</v>
      </c>
      <c r="U84" s="5">
        <f>Assists[[#This Row],[4+]]-Assists[[#This Row],[5+]]</f>
        <v>0.28412000000000004</v>
      </c>
      <c r="V84" s="5">
        <f>Assists[[#This Row],[5+]]-Assists[[#This Row],[6+]]</f>
        <v>0.23439999999999997</v>
      </c>
      <c r="W84" s="5">
        <f>Assists[[#This Row],[6+]]-Assists[[#This Row],[7+]]</f>
        <v>0.11315</v>
      </c>
      <c r="X84" s="5">
        <f>Assists[[#This Row],[7+]]-Assists[[#This Row],[8+]]</f>
        <v>3.2320000000000002E-2</v>
      </c>
      <c r="Y84" s="5">
        <f>Assists[[#This Row],[8+]]-Assists[[#This Row],[9+]]</f>
        <v>5.4400000000000004E-3</v>
      </c>
      <c r="Z84" s="5">
        <f>Assists[[#This Row],[9+]]-Assists[[#This Row],[10+]]</f>
        <v>5.6999999999999998E-4</v>
      </c>
      <c r="AA84" s="5">
        <f>Assists[[#This Row],[10+]]-Assists[[#This Row],[11+]]</f>
        <v>3.0000000000000001E-5</v>
      </c>
      <c r="AB84" s="5">
        <f>Assists[[#This Row],[11+]]-Assists[[#This Row],[12+]]</f>
        <v>0</v>
      </c>
    </row>
    <row r="85" spans="1:28" x14ac:dyDescent="0.25">
      <c r="A85" s="10">
        <v>22400722</v>
      </c>
      <c r="B85" s="13" t="s">
        <v>79</v>
      </c>
      <c r="C85" s="13" t="s">
        <v>96</v>
      </c>
      <c r="D85" s="11">
        <v>0.8125</v>
      </c>
      <c r="E85" s="6" t="str">
        <f>HYPERLINK("https://www.nba.com/stats/player/1629628/boxscores-traditional", "RJ Barrett")</f>
        <v>RJ Barrett</v>
      </c>
      <c r="F85">
        <v>4.5999999999999996</v>
      </c>
      <c r="G85" s="4">
        <v>1.625</v>
      </c>
      <c r="H85" s="3">
        <v>0.94520000000000004</v>
      </c>
      <c r="I85" s="3">
        <v>0.83645999999999998</v>
      </c>
      <c r="J85" s="3">
        <v>0.64431000000000005</v>
      </c>
      <c r="K85" s="3">
        <v>0.40128999999999998</v>
      </c>
      <c r="L85" s="3">
        <v>0.19489000000000001</v>
      </c>
      <c r="M85" s="3">
        <v>6.9440000000000002E-2</v>
      </c>
      <c r="N85" s="3">
        <v>1.831E-2</v>
      </c>
      <c r="O85" s="3">
        <v>3.3600000000000001E-3</v>
      </c>
      <c r="P85" s="3">
        <v>4.4999999999999999E-4</v>
      </c>
      <c r="Q85" s="3">
        <v>4.0000000000000003E-5</v>
      </c>
      <c r="R85" s="3">
        <v>0</v>
      </c>
      <c r="S85" s="5">
        <f>Assists[[#This Row],[2+]]-Assists[[#This Row],[3+]]</f>
        <v>0.10874000000000006</v>
      </c>
      <c r="T85" s="5">
        <f>Assists[[#This Row],[3+]]-Assists[[#This Row],[4+]]</f>
        <v>0.19214999999999993</v>
      </c>
      <c r="U85" s="5">
        <f>Assists[[#This Row],[4+]]-Assists[[#This Row],[5+]]</f>
        <v>0.24302000000000007</v>
      </c>
      <c r="V85" s="5">
        <f>Assists[[#This Row],[5+]]-Assists[[#This Row],[6+]]</f>
        <v>0.20639999999999997</v>
      </c>
      <c r="W85" s="5">
        <f>Assists[[#This Row],[6+]]-Assists[[#This Row],[7+]]</f>
        <v>0.12545000000000001</v>
      </c>
      <c r="X85" s="5">
        <f>Assists[[#This Row],[7+]]-Assists[[#This Row],[8+]]</f>
        <v>5.1130000000000002E-2</v>
      </c>
      <c r="Y85" s="5">
        <f>Assists[[#This Row],[8+]]-Assists[[#This Row],[9+]]</f>
        <v>1.495E-2</v>
      </c>
      <c r="Z85" s="5">
        <f>Assists[[#This Row],[9+]]-Assists[[#This Row],[10+]]</f>
        <v>2.9100000000000003E-3</v>
      </c>
      <c r="AA85" s="5">
        <f>Assists[[#This Row],[10+]]-Assists[[#This Row],[11+]]</f>
        <v>4.0999999999999999E-4</v>
      </c>
      <c r="AB85" s="5">
        <f>Assists[[#This Row],[11+]]-Assists[[#This Row],[12+]]</f>
        <v>4.0000000000000003E-5</v>
      </c>
    </row>
    <row r="86" spans="1:28" x14ac:dyDescent="0.25">
      <c r="A86" s="10">
        <v>22400722</v>
      </c>
      <c r="B86" s="13" t="s">
        <v>79</v>
      </c>
      <c r="C86" s="13" t="s">
        <v>96</v>
      </c>
      <c r="D86" s="11">
        <v>0.8125</v>
      </c>
      <c r="E86" s="6" t="str">
        <f>HYPERLINK("https://www.nba.com/stats/player/1642347/boxscores-traditional", "Jamal Shead")</f>
        <v>Jamal Shead</v>
      </c>
      <c r="F86">
        <v>5.2</v>
      </c>
      <c r="G86" s="4">
        <v>2.3149999999999999</v>
      </c>
      <c r="H86" s="3">
        <v>0.91620999999999997</v>
      </c>
      <c r="I86" s="3">
        <v>0.82894000000000001</v>
      </c>
      <c r="J86" s="3">
        <v>0.69847000000000004</v>
      </c>
      <c r="K86" s="3">
        <v>0.53586</v>
      </c>
      <c r="L86" s="3">
        <v>0.36316999999999999</v>
      </c>
      <c r="M86" s="3">
        <v>0.2177</v>
      </c>
      <c r="N86" s="3">
        <v>0.11314</v>
      </c>
      <c r="O86" s="3">
        <v>5.0500000000000003E-2</v>
      </c>
      <c r="P86" s="3">
        <v>1.9230000000000001E-2</v>
      </c>
      <c r="Q86" s="3">
        <v>6.0400000000000002E-3</v>
      </c>
      <c r="R86" s="3">
        <v>1.64E-3</v>
      </c>
      <c r="S86" s="5">
        <f>Assists[[#This Row],[2+]]-Assists[[#This Row],[3+]]</f>
        <v>8.7269999999999959E-2</v>
      </c>
      <c r="T86" s="5">
        <f>Assists[[#This Row],[3+]]-Assists[[#This Row],[4+]]</f>
        <v>0.13046999999999997</v>
      </c>
      <c r="U86" s="5">
        <f>Assists[[#This Row],[4+]]-Assists[[#This Row],[5+]]</f>
        <v>0.16261000000000003</v>
      </c>
      <c r="V86" s="5">
        <f>Assists[[#This Row],[5+]]-Assists[[#This Row],[6+]]</f>
        <v>0.17269000000000001</v>
      </c>
      <c r="W86" s="5">
        <f>Assists[[#This Row],[6+]]-Assists[[#This Row],[7+]]</f>
        <v>0.14546999999999999</v>
      </c>
      <c r="X86" s="5">
        <f>Assists[[#This Row],[7+]]-Assists[[#This Row],[8+]]</f>
        <v>0.10456</v>
      </c>
      <c r="Y86" s="5">
        <f>Assists[[#This Row],[8+]]-Assists[[#This Row],[9+]]</f>
        <v>6.2640000000000001E-2</v>
      </c>
      <c r="Z86" s="5">
        <f>Assists[[#This Row],[9+]]-Assists[[#This Row],[10+]]</f>
        <v>3.1270000000000006E-2</v>
      </c>
      <c r="AA86" s="5">
        <f>Assists[[#This Row],[10+]]-Assists[[#This Row],[11+]]</f>
        <v>1.319E-2</v>
      </c>
      <c r="AB86" s="5">
        <f>Assists[[#This Row],[11+]]-Assists[[#This Row],[12+]]</f>
        <v>4.4000000000000003E-3</v>
      </c>
    </row>
    <row r="87" spans="1:28" x14ac:dyDescent="0.25">
      <c r="A87" s="10">
        <v>22400722</v>
      </c>
      <c r="B87" s="13" t="s">
        <v>79</v>
      </c>
      <c r="C87" s="13" t="s">
        <v>96</v>
      </c>
      <c r="D87" s="11">
        <v>0.8125</v>
      </c>
      <c r="E87" s="6" t="str">
        <f>HYPERLINK("https://www.nba.com/stats/player/1630558/boxscores-traditional", "Davion Mitchell")</f>
        <v>Davion Mitchell</v>
      </c>
      <c r="F87">
        <v>5.2</v>
      </c>
      <c r="G87" s="4">
        <v>2.4820000000000002</v>
      </c>
      <c r="H87" s="3">
        <v>0.90146999999999999</v>
      </c>
      <c r="I87" s="3">
        <v>0.81327000000000005</v>
      </c>
      <c r="J87" s="3">
        <v>0.68439000000000005</v>
      </c>
      <c r="K87" s="3">
        <v>0.53188000000000002</v>
      </c>
      <c r="L87" s="3">
        <v>0.37447999999999998</v>
      </c>
      <c r="M87" s="3">
        <v>0.23269999999999999</v>
      </c>
      <c r="N87" s="3">
        <v>0.12923999999999999</v>
      </c>
      <c r="O87" s="3">
        <v>6.3009999999999997E-2</v>
      </c>
      <c r="P87" s="3">
        <v>2.6800000000000001E-2</v>
      </c>
      <c r="Q87" s="3">
        <v>9.6399999999999993E-3</v>
      </c>
      <c r="R87" s="3">
        <v>3.0699999999999998E-3</v>
      </c>
      <c r="S87" s="5">
        <f>Assists[[#This Row],[2+]]-Assists[[#This Row],[3+]]</f>
        <v>8.8199999999999945E-2</v>
      </c>
      <c r="T87" s="5">
        <f>Assists[[#This Row],[3+]]-Assists[[#This Row],[4+]]</f>
        <v>0.12887999999999999</v>
      </c>
      <c r="U87" s="5">
        <f>Assists[[#This Row],[4+]]-Assists[[#This Row],[5+]]</f>
        <v>0.15251000000000003</v>
      </c>
      <c r="V87" s="5">
        <f>Assists[[#This Row],[5+]]-Assists[[#This Row],[6+]]</f>
        <v>0.15740000000000004</v>
      </c>
      <c r="W87" s="5">
        <f>Assists[[#This Row],[6+]]-Assists[[#This Row],[7+]]</f>
        <v>0.14177999999999999</v>
      </c>
      <c r="X87" s="5">
        <f>Assists[[#This Row],[7+]]-Assists[[#This Row],[8+]]</f>
        <v>0.10346</v>
      </c>
      <c r="Y87" s="5">
        <f>Assists[[#This Row],[8+]]-Assists[[#This Row],[9+]]</f>
        <v>6.6229999999999997E-2</v>
      </c>
      <c r="Z87" s="5">
        <f>Assists[[#This Row],[9+]]-Assists[[#This Row],[10+]]</f>
        <v>3.6209999999999992E-2</v>
      </c>
      <c r="AA87" s="5">
        <f>Assists[[#This Row],[10+]]-Assists[[#This Row],[11+]]</f>
        <v>1.7160000000000002E-2</v>
      </c>
      <c r="AB87" s="5">
        <f>Assists[[#This Row],[11+]]-Assists[[#This Row],[12+]]</f>
        <v>6.5699999999999995E-3</v>
      </c>
    </row>
    <row r="88" spans="1:28" x14ac:dyDescent="0.25">
      <c r="A88" s="10">
        <v>22400722</v>
      </c>
      <c r="B88" s="13" t="s">
        <v>79</v>
      </c>
      <c r="C88" s="13" t="s">
        <v>96</v>
      </c>
      <c r="D88" s="11">
        <v>0.8125</v>
      </c>
      <c r="E88" s="6" t="str">
        <f>HYPERLINK("https://www.nba.com/stats/player/1630193/boxscores-traditional", "Immanuel Quickley")</f>
        <v>Immanuel Quickley</v>
      </c>
      <c r="F88">
        <v>4.4000000000000004</v>
      </c>
      <c r="G88" s="4">
        <v>2.0590000000000002</v>
      </c>
      <c r="H88" s="3">
        <v>0.879</v>
      </c>
      <c r="I88" s="3">
        <v>0.75175000000000003</v>
      </c>
      <c r="J88" s="3">
        <v>0.57535000000000003</v>
      </c>
      <c r="K88" s="3">
        <v>0.38590999999999998</v>
      </c>
      <c r="L88" s="3">
        <v>0.2177</v>
      </c>
      <c r="M88" s="3">
        <v>0.10383000000000001</v>
      </c>
      <c r="N88" s="3">
        <v>4.0059999999999998E-2</v>
      </c>
      <c r="O88" s="3">
        <v>1.2869999999999999E-2</v>
      </c>
      <c r="P88" s="3">
        <v>3.2599999999999999E-3</v>
      </c>
      <c r="Q88" s="3">
        <v>6.6E-4</v>
      </c>
      <c r="R88" s="3">
        <v>1.1E-4</v>
      </c>
      <c r="S88" s="5">
        <f>Assists[[#This Row],[2+]]-Assists[[#This Row],[3+]]</f>
        <v>0.12724999999999997</v>
      </c>
      <c r="T88" s="5">
        <f>Assists[[#This Row],[3+]]-Assists[[#This Row],[4+]]</f>
        <v>0.1764</v>
      </c>
      <c r="U88" s="5">
        <f>Assists[[#This Row],[4+]]-Assists[[#This Row],[5+]]</f>
        <v>0.18944000000000005</v>
      </c>
      <c r="V88" s="5">
        <f>Assists[[#This Row],[5+]]-Assists[[#This Row],[6+]]</f>
        <v>0.16820999999999997</v>
      </c>
      <c r="W88" s="5">
        <f>Assists[[#This Row],[6+]]-Assists[[#This Row],[7+]]</f>
        <v>0.11387</v>
      </c>
      <c r="X88" s="5">
        <f>Assists[[#This Row],[7+]]-Assists[[#This Row],[8+]]</f>
        <v>6.3770000000000007E-2</v>
      </c>
      <c r="Y88" s="5">
        <f>Assists[[#This Row],[8+]]-Assists[[#This Row],[9+]]</f>
        <v>2.7189999999999999E-2</v>
      </c>
      <c r="Z88" s="5">
        <f>Assists[[#This Row],[9+]]-Assists[[#This Row],[10+]]</f>
        <v>9.6100000000000005E-3</v>
      </c>
      <c r="AA88" s="5">
        <f>Assists[[#This Row],[10+]]-Assists[[#This Row],[11+]]</f>
        <v>2.5999999999999999E-3</v>
      </c>
      <c r="AB88" s="5">
        <f>Assists[[#This Row],[11+]]-Assists[[#This Row],[12+]]</f>
        <v>5.5000000000000003E-4</v>
      </c>
    </row>
    <row r="89" spans="1:28" x14ac:dyDescent="0.25">
      <c r="A89" s="10">
        <v>22400722</v>
      </c>
      <c r="B89" s="13" t="s">
        <v>79</v>
      </c>
      <c r="C89" s="13" t="s">
        <v>96</v>
      </c>
      <c r="D89" s="11">
        <v>0.8125</v>
      </c>
      <c r="E89" s="6" t="str">
        <f>HYPERLINK("https://www.nba.com/stats/player/203482/boxscores-traditional", "Kelly Olynyk")</f>
        <v>Kelly Olynyk</v>
      </c>
      <c r="F89">
        <v>3</v>
      </c>
      <c r="G89" s="4">
        <v>1.095</v>
      </c>
      <c r="H89" s="3">
        <v>0.81859000000000004</v>
      </c>
      <c r="I89" s="3">
        <v>0.5</v>
      </c>
      <c r="J89" s="3">
        <v>0.18140999999999999</v>
      </c>
      <c r="K89" s="3">
        <v>3.3619999999999997E-2</v>
      </c>
      <c r="L89" s="3">
        <v>3.0699999999999998E-3</v>
      </c>
      <c r="M89" s="3">
        <v>1.2999999999999999E-4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5">
        <f>Assists[[#This Row],[2+]]-Assists[[#This Row],[3+]]</f>
        <v>0.31859000000000004</v>
      </c>
      <c r="T89" s="5">
        <f>Assists[[#This Row],[3+]]-Assists[[#This Row],[4+]]</f>
        <v>0.31859000000000004</v>
      </c>
      <c r="U89" s="5">
        <f>Assists[[#This Row],[4+]]-Assists[[#This Row],[5+]]</f>
        <v>0.14778999999999998</v>
      </c>
      <c r="V89" s="5">
        <f>Assists[[#This Row],[5+]]-Assists[[#This Row],[6+]]</f>
        <v>3.0549999999999997E-2</v>
      </c>
      <c r="W89" s="5">
        <f>Assists[[#This Row],[6+]]-Assists[[#This Row],[7+]]</f>
        <v>2.9399999999999999E-3</v>
      </c>
      <c r="X89" s="5">
        <f>Assists[[#This Row],[7+]]-Assists[[#This Row],[8+]]</f>
        <v>1.2999999999999999E-4</v>
      </c>
      <c r="Y89" s="5">
        <f>Assists[[#This Row],[8+]]-Assists[[#This Row],[9+]]</f>
        <v>0</v>
      </c>
      <c r="Z89" s="5">
        <f>Assists[[#This Row],[9+]]-Assists[[#This Row],[10+]]</f>
        <v>0</v>
      </c>
      <c r="AA89" s="5">
        <f>Assists[[#This Row],[10+]]-Assists[[#This Row],[11+]]</f>
        <v>0</v>
      </c>
      <c r="AB89" s="5">
        <f>Assists[[#This Row],[11+]]-Assists[[#This Row],[12+]]</f>
        <v>0</v>
      </c>
    </row>
    <row r="90" spans="1:28" x14ac:dyDescent="0.25">
      <c r="A90" s="10">
        <v>22400723</v>
      </c>
      <c r="B90" s="13" t="s">
        <v>80</v>
      </c>
      <c r="C90" s="13" t="s">
        <v>97</v>
      </c>
      <c r="D90" s="11">
        <v>0.83333333333333337</v>
      </c>
      <c r="E90" s="6" t="str">
        <f>HYPERLINK("https://www.nba.com/stats/player/1630581/boxscores-traditional", "Josh Giddey")</f>
        <v>Josh Giddey</v>
      </c>
      <c r="F90">
        <v>6.6</v>
      </c>
      <c r="G90" s="4">
        <v>1.96</v>
      </c>
      <c r="H90" s="3">
        <v>0.99060999999999999</v>
      </c>
      <c r="I90" s="3">
        <v>0.96711999999999998</v>
      </c>
      <c r="J90" s="3">
        <v>0.90824000000000005</v>
      </c>
      <c r="K90" s="3">
        <v>0.79388999999999998</v>
      </c>
      <c r="L90" s="3">
        <v>0.62172000000000005</v>
      </c>
      <c r="M90" s="3">
        <v>0.42074</v>
      </c>
      <c r="N90" s="3">
        <v>0.23885000000000001</v>
      </c>
      <c r="O90" s="3">
        <v>0.11123</v>
      </c>
      <c r="P90" s="3">
        <v>4.1820000000000003E-2</v>
      </c>
      <c r="Q90" s="3">
        <v>1.255E-2</v>
      </c>
      <c r="R90" s="3">
        <v>2.8900000000000002E-3</v>
      </c>
      <c r="S90" s="5">
        <f>Assists[[#This Row],[2+]]-Assists[[#This Row],[3+]]</f>
        <v>2.3490000000000011E-2</v>
      </c>
      <c r="T90" s="5">
        <f>Assists[[#This Row],[3+]]-Assists[[#This Row],[4+]]</f>
        <v>5.8879999999999932E-2</v>
      </c>
      <c r="U90" s="5">
        <f>Assists[[#This Row],[4+]]-Assists[[#This Row],[5+]]</f>
        <v>0.11435000000000006</v>
      </c>
      <c r="V90" s="5">
        <f>Assists[[#This Row],[5+]]-Assists[[#This Row],[6+]]</f>
        <v>0.17216999999999993</v>
      </c>
      <c r="W90" s="5">
        <f>Assists[[#This Row],[6+]]-Assists[[#This Row],[7+]]</f>
        <v>0.20098000000000005</v>
      </c>
      <c r="X90" s="5">
        <f>Assists[[#This Row],[7+]]-Assists[[#This Row],[8+]]</f>
        <v>0.18189</v>
      </c>
      <c r="Y90" s="5">
        <f>Assists[[#This Row],[8+]]-Assists[[#This Row],[9+]]</f>
        <v>0.12762000000000001</v>
      </c>
      <c r="Z90" s="5">
        <f>Assists[[#This Row],[9+]]-Assists[[#This Row],[10+]]</f>
        <v>6.9409999999999999E-2</v>
      </c>
      <c r="AA90" s="5">
        <f>Assists[[#This Row],[10+]]-Assists[[#This Row],[11+]]</f>
        <v>2.9270000000000004E-2</v>
      </c>
      <c r="AB90" s="5">
        <f>Assists[[#This Row],[11+]]-Assists[[#This Row],[12+]]</f>
        <v>9.6600000000000002E-3</v>
      </c>
    </row>
    <row r="91" spans="1:28" x14ac:dyDescent="0.25">
      <c r="A91" s="10">
        <v>22400723</v>
      </c>
      <c r="B91" s="13" t="s">
        <v>80</v>
      </c>
      <c r="C91" s="13" t="s">
        <v>97</v>
      </c>
      <c r="D91" s="11">
        <v>0.83333333333333337</v>
      </c>
      <c r="E91" s="6" t="str">
        <f>HYPERLINK("https://www.nba.com/stats/player/1630245/boxscores-traditional", "Ayo Dosunmu")</f>
        <v>Ayo Dosunmu</v>
      </c>
      <c r="F91">
        <v>5.6</v>
      </c>
      <c r="G91" s="4">
        <v>2.577</v>
      </c>
      <c r="H91" s="3">
        <v>0.91923999999999995</v>
      </c>
      <c r="I91" s="3">
        <v>0.84375</v>
      </c>
      <c r="J91" s="3">
        <v>0.73236999999999997</v>
      </c>
      <c r="K91" s="3">
        <v>0.59094999999999998</v>
      </c>
      <c r="L91" s="3">
        <v>0.43643999999999999</v>
      </c>
      <c r="M91" s="3">
        <v>0.29459999999999997</v>
      </c>
      <c r="N91" s="3">
        <v>0.17619000000000001</v>
      </c>
      <c r="O91" s="3">
        <v>9.3420000000000003E-2</v>
      </c>
      <c r="P91" s="3">
        <v>4.3630000000000002E-2</v>
      </c>
      <c r="Q91" s="3">
        <v>1.7860000000000001E-2</v>
      </c>
      <c r="R91" s="3">
        <v>6.5700000000000003E-3</v>
      </c>
      <c r="S91" s="5">
        <f>Assists[[#This Row],[2+]]-Assists[[#This Row],[3+]]</f>
        <v>7.5489999999999946E-2</v>
      </c>
      <c r="T91" s="5">
        <f>Assists[[#This Row],[3+]]-Assists[[#This Row],[4+]]</f>
        <v>0.11138000000000003</v>
      </c>
      <c r="U91" s="5">
        <f>Assists[[#This Row],[4+]]-Assists[[#This Row],[5+]]</f>
        <v>0.14141999999999999</v>
      </c>
      <c r="V91" s="5">
        <f>Assists[[#This Row],[5+]]-Assists[[#This Row],[6+]]</f>
        <v>0.15450999999999998</v>
      </c>
      <c r="W91" s="5">
        <f>Assists[[#This Row],[6+]]-Assists[[#This Row],[7+]]</f>
        <v>0.14184000000000002</v>
      </c>
      <c r="X91" s="5">
        <f>Assists[[#This Row],[7+]]-Assists[[#This Row],[8+]]</f>
        <v>0.11840999999999996</v>
      </c>
      <c r="Y91" s="5">
        <f>Assists[[#This Row],[8+]]-Assists[[#This Row],[9+]]</f>
        <v>8.277000000000001E-2</v>
      </c>
      <c r="Z91" s="5">
        <f>Assists[[#This Row],[9+]]-Assists[[#This Row],[10+]]</f>
        <v>4.9790000000000001E-2</v>
      </c>
      <c r="AA91" s="5">
        <f>Assists[[#This Row],[10+]]-Assists[[#This Row],[11+]]</f>
        <v>2.5770000000000001E-2</v>
      </c>
      <c r="AB91" s="5">
        <f>Assists[[#This Row],[11+]]-Assists[[#This Row],[12+]]</f>
        <v>1.1290000000000001E-2</v>
      </c>
    </row>
    <row r="92" spans="1:28" x14ac:dyDescent="0.25">
      <c r="A92" s="10">
        <v>22400723</v>
      </c>
      <c r="B92" s="13" t="s">
        <v>80</v>
      </c>
      <c r="C92" s="13" t="s">
        <v>97</v>
      </c>
      <c r="D92" s="11">
        <v>0.83333333333333337</v>
      </c>
      <c r="E92" s="6" t="str">
        <f>HYPERLINK("https://www.nba.com/stats/player/203897/boxscores-traditional", "Zach LaVine")</f>
        <v>Zach LaVine</v>
      </c>
      <c r="F92">
        <v>3.8</v>
      </c>
      <c r="G92" s="4">
        <v>2.04</v>
      </c>
      <c r="H92" s="3">
        <v>0.81057000000000001</v>
      </c>
      <c r="I92" s="3">
        <v>0.65173000000000003</v>
      </c>
      <c r="J92" s="3">
        <v>0.46017000000000002</v>
      </c>
      <c r="K92" s="3">
        <v>0.27760000000000001</v>
      </c>
      <c r="L92" s="3">
        <v>0.14007</v>
      </c>
      <c r="M92" s="3">
        <v>5.8209999999999998E-2</v>
      </c>
      <c r="N92" s="3">
        <v>1.9699999999999999E-2</v>
      </c>
      <c r="O92" s="3">
        <v>5.3899999999999998E-3</v>
      </c>
      <c r="P92" s="3">
        <v>1.1800000000000001E-3</v>
      </c>
      <c r="Q92" s="3">
        <v>2.1000000000000001E-4</v>
      </c>
      <c r="R92" s="3">
        <v>0</v>
      </c>
      <c r="S92" s="5">
        <f>Assists[[#This Row],[2+]]-Assists[[#This Row],[3+]]</f>
        <v>0.15883999999999998</v>
      </c>
      <c r="T92" s="5">
        <f>Assists[[#This Row],[3+]]-Assists[[#This Row],[4+]]</f>
        <v>0.19156000000000001</v>
      </c>
      <c r="U92" s="5">
        <f>Assists[[#This Row],[4+]]-Assists[[#This Row],[5+]]</f>
        <v>0.18257000000000001</v>
      </c>
      <c r="V92" s="5">
        <f>Assists[[#This Row],[5+]]-Assists[[#This Row],[6+]]</f>
        <v>0.13753000000000001</v>
      </c>
      <c r="W92" s="5">
        <f>Assists[[#This Row],[6+]]-Assists[[#This Row],[7+]]</f>
        <v>8.1860000000000002E-2</v>
      </c>
      <c r="X92" s="5">
        <f>Assists[[#This Row],[7+]]-Assists[[#This Row],[8+]]</f>
        <v>3.8510000000000003E-2</v>
      </c>
      <c r="Y92" s="5">
        <f>Assists[[#This Row],[8+]]-Assists[[#This Row],[9+]]</f>
        <v>1.431E-2</v>
      </c>
      <c r="Z92" s="5">
        <f>Assists[[#This Row],[9+]]-Assists[[#This Row],[10+]]</f>
        <v>4.2100000000000002E-3</v>
      </c>
      <c r="AA92" s="5">
        <f>Assists[[#This Row],[10+]]-Assists[[#This Row],[11+]]</f>
        <v>9.7000000000000005E-4</v>
      </c>
      <c r="AB92" s="5">
        <f>Assists[[#This Row],[11+]]-Assists[[#This Row],[12+]]</f>
        <v>2.1000000000000001E-4</v>
      </c>
    </row>
    <row r="93" spans="1:28" x14ac:dyDescent="0.25">
      <c r="A93" s="10">
        <v>22400723</v>
      </c>
      <c r="B93" s="13" t="s">
        <v>80</v>
      </c>
      <c r="C93" s="13" t="s">
        <v>97</v>
      </c>
      <c r="D93" s="11">
        <v>0.83333333333333337</v>
      </c>
      <c r="E93" s="6" t="str">
        <f>HYPERLINK("https://www.nba.com/stats/player/202696/boxscores-traditional", "Nikola Vucevic")</f>
        <v>Nikola Vucevic</v>
      </c>
      <c r="F93">
        <v>4.5999999999999996</v>
      </c>
      <c r="G93" s="4">
        <v>3.0720000000000001</v>
      </c>
      <c r="H93" s="3">
        <v>0.80234000000000005</v>
      </c>
      <c r="I93" s="3">
        <v>0.69847000000000004</v>
      </c>
      <c r="J93" s="3">
        <v>0.57926</v>
      </c>
      <c r="K93" s="3">
        <v>0.44828000000000001</v>
      </c>
      <c r="L93" s="3">
        <v>0.32275999999999999</v>
      </c>
      <c r="M93" s="3">
        <v>0.2177</v>
      </c>
      <c r="N93" s="3">
        <v>0.13350000000000001</v>
      </c>
      <c r="O93" s="3">
        <v>7.6359999999999997E-2</v>
      </c>
      <c r="P93" s="3">
        <v>3.9199999999999999E-2</v>
      </c>
      <c r="Q93" s="3">
        <v>1.8759999999999999E-2</v>
      </c>
      <c r="R93" s="3">
        <v>7.9799999999999992E-3</v>
      </c>
      <c r="S93" s="5">
        <f>Assists[[#This Row],[2+]]-Assists[[#This Row],[3+]]</f>
        <v>0.10387000000000002</v>
      </c>
      <c r="T93" s="5">
        <f>Assists[[#This Row],[3+]]-Assists[[#This Row],[4+]]</f>
        <v>0.11921000000000004</v>
      </c>
      <c r="U93" s="5">
        <f>Assists[[#This Row],[4+]]-Assists[[#This Row],[5+]]</f>
        <v>0.13097999999999999</v>
      </c>
      <c r="V93" s="5">
        <f>Assists[[#This Row],[5+]]-Assists[[#This Row],[6+]]</f>
        <v>0.12552000000000002</v>
      </c>
      <c r="W93" s="5">
        <f>Assists[[#This Row],[6+]]-Assists[[#This Row],[7+]]</f>
        <v>0.10505999999999999</v>
      </c>
      <c r="X93" s="5">
        <f>Assists[[#This Row],[7+]]-Assists[[#This Row],[8+]]</f>
        <v>8.4199999999999997E-2</v>
      </c>
      <c r="Y93" s="5">
        <f>Assists[[#This Row],[8+]]-Assists[[#This Row],[9+]]</f>
        <v>5.714000000000001E-2</v>
      </c>
      <c r="Z93" s="5">
        <f>Assists[[#This Row],[9+]]-Assists[[#This Row],[10+]]</f>
        <v>3.7159999999999999E-2</v>
      </c>
      <c r="AA93" s="5">
        <f>Assists[[#This Row],[10+]]-Assists[[#This Row],[11+]]</f>
        <v>2.044E-2</v>
      </c>
      <c r="AB93" s="5">
        <f>Assists[[#This Row],[11+]]-Assists[[#This Row],[12+]]</f>
        <v>1.078E-2</v>
      </c>
    </row>
    <row r="94" spans="1:28" x14ac:dyDescent="0.25">
      <c r="A94" s="10">
        <v>22400723</v>
      </c>
      <c r="B94" s="13" t="s">
        <v>80</v>
      </c>
      <c r="C94" s="13" t="s">
        <v>97</v>
      </c>
      <c r="D94" s="11">
        <v>0.83333333333333337</v>
      </c>
      <c r="E94" s="6" t="str">
        <f>HYPERLINK("https://www.nba.com/stats/player/1629632/boxscores-traditional", "Coby White")</f>
        <v>Coby White</v>
      </c>
      <c r="F94">
        <v>3.8</v>
      </c>
      <c r="G94" s="4">
        <v>2.4820000000000002</v>
      </c>
      <c r="H94" s="3">
        <v>0.76729999999999998</v>
      </c>
      <c r="I94" s="3">
        <v>0.62551999999999996</v>
      </c>
      <c r="J94" s="3">
        <v>0.46811999999999998</v>
      </c>
      <c r="K94" s="3">
        <v>0.31561</v>
      </c>
      <c r="L94" s="3">
        <v>0.18673000000000001</v>
      </c>
      <c r="M94" s="3">
        <v>9.8530000000000006E-2</v>
      </c>
      <c r="N94" s="3">
        <v>4.5510000000000002E-2</v>
      </c>
      <c r="O94" s="3">
        <v>1.7860000000000001E-2</v>
      </c>
      <c r="P94" s="3">
        <v>6.2100000000000002E-3</v>
      </c>
      <c r="Q94" s="3">
        <v>1.8699999999999999E-3</v>
      </c>
      <c r="R94" s="3">
        <v>4.8000000000000001E-4</v>
      </c>
      <c r="S94" s="5">
        <f>Assists[[#This Row],[2+]]-Assists[[#This Row],[3+]]</f>
        <v>0.14178000000000002</v>
      </c>
      <c r="T94" s="5">
        <f>Assists[[#This Row],[3+]]-Assists[[#This Row],[4+]]</f>
        <v>0.15739999999999998</v>
      </c>
      <c r="U94" s="5">
        <f>Assists[[#This Row],[4+]]-Assists[[#This Row],[5+]]</f>
        <v>0.15250999999999998</v>
      </c>
      <c r="V94" s="5">
        <f>Assists[[#This Row],[5+]]-Assists[[#This Row],[6+]]</f>
        <v>0.12887999999999999</v>
      </c>
      <c r="W94" s="5">
        <f>Assists[[#This Row],[6+]]-Assists[[#This Row],[7+]]</f>
        <v>8.8200000000000001E-2</v>
      </c>
      <c r="X94" s="5">
        <f>Assists[[#This Row],[7+]]-Assists[[#This Row],[8+]]</f>
        <v>5.3020000000000005E-2</v>
      </c>
      <c r="Y94" s="5">
        <f>Assists[[#This Row],[8+]]-Assists[[#This Row],[9+]]</f>
        <v>2.7650000000000001E-2</v>
      </c>
      <c r="Z94" s="5">
        <f>Assists[[#This Row],[9+]]-Assists[[#This Row],[10+]]</f>
        <v>1.1650000000000001E-2</v>
      </c>
      <c r="AA94" s="5">
        <f>Assists[[#This Row],[10+]]-Assists[[#This Row],[11+]]</f>
        <v>4.3400000000000001E-3</v>
      </c>
      <c r="AB94" s="5">
        <f>Assists[[#This Row],[11+]]-Assists[[#This Row],[12+]]</f>
        <v>1.39E-3</v>
      </c>
    </row>
    <row r="95" spans="1:28" x14ac:dyDescent="0.25">
      <c r="A95" s="10">
        <v>22400723</v>
      </c>
      <c r="B95" s="13" t="s">
        <v>80</v>
      </c>
      <c r="C95" s="13" t="s">
        <v>97</v>
      </c>
      <c r="D95" s="11">
        <v>0.83333333333333337</v>
      </c>
      <c r="E95" s="6" t="str">
        <f>HYPERLINK("https://www.nba.com/stats/player/1628366/boxscores-traditional", "Lonzo Ball")</f>
        <v>Lonzo Ball</v>
      </c>
      <c r="F95">
        <v>2.6</v>
      </c>
      <c r="G95" s="4">
        <v>1.744</v>
      </c>
      <c r="H95" s="3">
        <v>0.63307000000000002</v>
      </c>
      <c r="I95" s="3">
        <v>0.40905000000000002</v>
      </c>
      <c r="J95" s="3">
        <v>0.21185999999999999</v>
      </c>
      <c r="K95" s="3">
        <v>8.3790000000000003E-2</v>
      </c>
      <c r="L95" s="3">
        <v>2.5590000000000002E-2</v>
      </c>
      <c r="M95" s="3">
        <v>5.8700000000000002E-3</v>
      </c>
      <c r="N95" s="3">
        <v>9.7000000000000005E-4</v>
      </c>
      <c r="O95" s="3">
        <v>1.2E-4</v>
      </c>
      <c r="P95" s="3">
        <v>0</v>
      </c>
      <c r="Q95" s="3">
        <v>0</v>
      </c>
      <c r="R95" s="3">
        <v>0</v>
      </c>
      <c r="S95" s="5">
        <f>Assists[[#This Row],[2+]]-Assists[[#This Row],[3+]]</f>
        <v>0.22402</v>
      </c>
      <c r="T95" s="5">
        <f>Assists[[#This Row],[3+]]-Assists[[#This Row],[4+]]</f>
        <v>0.19719000000000003</v>
      </c>
      <c r="U95" s="5">
        <f>Assists[[#This Row],[4+]]-Assists[[#This Row],[5+]]</f>
        <v>0.12806999999999999</v>
      </c>
      <c r="V95" s="5">
        <f>Assists[[#This Row],[5+]]-Assists[[#This Row],[6+]]</f>
        <v>5.8200000000000002E-2</v>
      </c>
      <c r="W95" s="5">
        <f>Assists[[#This Row],[6+]]-Assists[[#This Row],[7+]]</f>
        <v>1.9720000000000001E-2</v>
      </c>
      <c r="X95" s="5">
        <f>Assists[[#This Row],[7+]]-Assists[[#This Row],[8+]]</f>
        <v>4.8999999999999998E-3</v>
      </c>
      <c r="Y95" s="5">
        <f>Assists[[#This Row],[8+]]-Assists[[#This Row],[9+]]</f>
        <v>8.5000000000000006E-4</v>
      </c>
      <c r="Z95" s="5">
        <f>Assists[[#This Row],[9+]]-Assists[[#This Row],[10+]]</f>
        <v>1.2E-4</v>
      </c>
      <c r="AA95" s="5">
        <f>Assists[[#This Row],[10+]]-Assists[[#This Row],[11+]]</f>
        <v>0</v>
      </c>
      <c r="AB95" s="5">
        <f>Assists[[#This Row],[11+]]-Assists[[#This Row],[12+]]</f>
        <v>0</v>
      </c>
    </row>
    <row r="96" spans="1:28" x14ac:dyDescent="0.25">
      <c r="A96" s="10">
        <v>22400723</v>
      </c>
      <c r="B96" s="13" t="s">
        <v>80</v>
      </c>
      <c r="C96" s="13" t="s">
        <v>97</v>
      </c>
      <c r="D96" s="11">
        <v>0.83333333333333337</v>
      </c>
      <c r="E96" s="6" t="str">
        <f>HYPERLINK("https://www.nba.com/stats/player/1630172/boxscores-traditional", "Patrick Williams")</f>
        <v>Patrick Williams</v>
      </c>
      <c r="F96">
        <v>2.4</v>
      </c>
      <c r="G96" s="4">
        <v>1.625</v>
      </c>
      <c r="H96" s="3">
        <v>0.59870999999999996</v>
      </c>
      <c r="I96" s="3">
        <v>0.35569000000000001</v>
      </c>
      <c r="J96" s="3">
        <v>0.16353999999999999</v>
      </c>
      <c r="K96" s="3">
        <v>5.4800000000000001E-2</v>
      </c>
      <c r="L96" s="3">
        <v>1.321E-2</v>
      </c>
      <c r="M96" s="3">
        <v>2.33E-3</v>
      </c>
      <c r="N96" s="3">
        <v>2.7999999999999998E-4</v>
      </c>
      <c r="O96" s="3">
        <v>0</v>
      </c>
      <c r="P96" s="3">
        <v>0</v>
      </c>
      <c r="Q96" s="3">
        <v>0</v>
      </c>
      <c r="R96" s="3">
        <v>0</v>
      </c>
      <c r="S96" s="5">
        <f>Assists[[#This Row],[2+]]-Assists[[#This Row],[3+]]</f>
        <v>0.24301999999999996</v>
      </c>
      <c r="T96" s="5">
        <f>Assists[[#This Row],[3+]]-Assists[[#This Row],[4+]]</f>
        <v>0.19215000000000002</v>
      </c>
      <c r="U96" s="5">
        <f>Assists[[#This Row],[4+]]-Assists[[#This Row],[5+]]</f>
        <v>0.10873999999999999</v>
      </c>
      <c r="V96" s="5">
        <f>Assists[[#This Row],[5+]]-Assists[[#This Row],[6+]]</f>
        <v>4.1590000000000002E-2</v>
      </c>
      <c r="W96" s="5">
        <f>Assists[[#This Row],[6+]]-Assists[[#This Row],[7+]]</f>
        <v>1.0879999999999999E-2</v>
      </c>
      <c r="X96" s="5">
        <f>Assists[[#This Row],[7+]]-Assists[[#This Row],[8+]]</f>
        <v>2.0500000000000002E-3</v>
      </c>
      <c r="Y96" s="5">
        <f>Assists[[#This Row],[8+]]-Assists[[#This Row],[9+]]</f>
        <v>2.7999999999999998E-4</v>
      </c>
      <c r="Z96" s="5">
        <f>Assists[[#This Row],[9+]]-Assists[[#This Row],[10+]]</f>
        <v>0</v>
      </c>
      <c r="AA96" s="5">
        <f>Assists[[#This Row],[10+]]-Assists[[#This Row],[11+]]</f>
        <v>0</v>
      </c>
      <c r="AB96" s="5">
        <f>Assists[[#This Row],[11+]]-Assists[[#This Row],[12+]]</f>
        <v>0</v>
      </c>
    </row>
    <row r="97" spans="1:28" x14ac:dyDescent="0.25">
      <c r="A97" s="10">
        <v>22400723</v>
      </c>
      <c r="B97" s="13" t="s">
        <v>97</v>
      </c>
      <c r="C97" s="13" t="s">
        <v>80</v>
      </c>
      <c r="D97" s="11">
        <v>0.83333333333333337</v>
      </c>
      <c r="E97" s="6" t="str">
        <f>HYPERLINK("https://www.nba.com/stats/player/201144/boxscores-traditional", "Mike Conley")</f>
        <v>Mike Conley</v>
      </c>
      <c r="F97">
        <v>6.4</v>
      </c>
      <c r="G97" s="4">
        <v>1.855</v>
      </c>
      <c r="H97" s="3">
        <v>0.99111000000000005</v>
      </c>
      <c r="I97" s="3">
        <v>0.96638000000000002</v>
      </c>
      <c r="J97" s="3">
        <v>0.90146999999999999</v>
      </c>
      <c r="K97" s="3">
        <v>0.77337</v>
      </c>
      <c r="L97" s="3">
        <v>0.58706000000000003</v>
      </c>
      <c r="M97" s="3">
        <v>0.37447999999999998</v>
      </c>
      <c r="N97" s="3">
        <v>0.19489000000000001</v>
      </c>
      <c r="O97" s="3">
        <v>8.0759999999999998E-2</v>
      </c>
      <c r="P97" s="3">
        <v>2.6190000000000001E-2</v>
      </c>
      <c r="Q97" s="3">
        <v>6.5700000000000003E-3</v>
      </c>
      <c r="R97" s="3">
        <v>1.2600000000000001E-3</v>
      </c>
      <c r="S97" s="5">
        <f>Assists[[#This Row],[2+]]-Assists[[#This Row],[3+]]</f>
        <v>2.473000000000003E-2</v>
      </c>
      <c r="T97" s="5">
        <f>Assists[[#This Row],[3+]]-Assists[[#This Row],[4+]]</f>
        <v>6.4910000000000023E-2</v>
      </c>
      <c r="U97" s="5">
        <f>Assists[[#This Row],[4+]]-Assists[[#This Row],[5+]]</f>
        <v>0.12809999999999999</v>
      </c>
      <c r="V97" s="5">
        <f>Assists[[#This Row],[5+]]-Assists[[#This Row],[6+]]</f>
        <v>0.18630999999999998</v>
      </c>
      <c r="W97" s="5">
        <f>Assists[[#This Row],[6+]]-Assists[[#This Row],[7+]]</f>
        <v>0.21258000000000005</v>
      </c>
      <c r="X97" s="5">
        <f>Assists[[#This Row],[7+]]-Assists[[#This Row],[8+]]</f>
        <v>0.17958999999999997</v>
      </c>
      <c r="Y97" s="5">
        <f>Assists[[#This Row],[8+]]-Assists[[#This Row],[9+]]</f>
        <v>0.11413000000000001</v>
      </c>
      <c r="Z97" s="5">
        <f>Assists[[#This Row],[9+]]-Assists[[#This Row],[10+]]</f>
        <v>5.4569999999999994E-2</v>
      </c>
      <c r="AA97" s="5">
        <f>Assists[[#This Row],[10+]]-Assists[[#This Row],[11+]]</f>
        <v>1.9620000000000002E-2</v>
      </c>
      <c r="AB97" s="5">
        <f>Assists[[#This Row],[11+]]-Assists[[#This Row],[12+]]</f>
        <v>5.3100000000000005E-3</v>
      </c>
    </row>
    <row r="98" spans="1:28" x14ac:dyDescent="0.25">
      <c r="A98" s="10">
        <v>22400723</v>
      </c>
      <c r="B98" s="13" t="s">
        <v>97</v>
      </c>
      <c r="C98" s="13" t="s">
        <v>80</v>
      </c>
      <c r="D98" s="11">
        <v>0.83333333333333337</v>
      </c>
      <c r="E98" s="6" t="str">
        <f>HYPERLINK("https://www.nba.com/stats/player/1630162/boxscores-traditional", "Anthony Edwards")</f>
        <v>Anthony Edwards</v>
      </c>
      <c r="F98">
        <v>6.2</v>
      </c>
      <c r="G98" s="4">
        <v>2.6379999999999999</v>
      </c>
      <c r="H98" s="3">
        <v>0.94408000000000003</v>
      </c>
      <c r="I98" s="3">
        <v>0.88685999999999998</v>
      </c>
      <c r="J98" s="3">
        <v>0.79673000000000005</v>
      </c>
      <c r="K98" s="3">
        <v>0.67364000000000002</v>
      </c>
      <c r="L98" s="3">
        <v>0.53188000000000002</v>
      </c>
      <c r="M98" s="3">
        <v>0.38208999999999999</v>
      </c>
      <c r="N98" s="3">
        <v>0.24825</v>
      </c>
      <c r="O98" s="3">
        <v>0.14457</v>
      </c>
      <c r="P98" s="3">
        <v>7.4929999999999997E-2</v>
      </c>
      <c r="Q98" s="3">
        <v>3.4380000000000001E-2</v>
      </c>
      <c r="R98" s="3">
        <v>1.3899999999999999E-2</v>
      </c>
      <c r="S98" s="5">
        <f>Assists[[#This Row],[2+]]-Assists[[#This Row],[3+]]</f>
        <v>5.7220000000000049E-2</v>
      </c>
      <c r="T98" s="5">
        <f>Assists[[#This Row],[3+]]-Assists[[#This Row],[4+]]</f>
        <v>9.0129999999999932E-2</v>
      </c>
      <c r="U98" s="5">
        <f>Assists[[#This Row],[4+]]-Assists[[#This Row],[5+]]</f>
        <v>0.12309000000000003</v>
      </c>
      <c r="V98" s="5">
        <f>Assists[[#This Row],[5+]]-Assists[[#This Row],[6+]]</f>
        <v>0.14176</v>
      </c>
      <c r="W98" s="5">
        <f>Assists[[#This Row],[6+]]-Assists[[#This Row],[7+]]</f>
        <v>0.14979000000000003</v>
      </c>
      <c r="X98" s="5">
        <f>Assists[[#This Row],[7+]]-Assists[[#This Row],[8+]]</f>
        <v>0.13383999999999999</v>
      </c>
      <c r="Y98" s="5">
        <f>Assists[[#This Row],[8+]]-Assists[[#This Row],[9+]]</f>
        <v>0.10367999999999999</v>
      </c>
      <c r="Z98" s="5">
        <f>Assists[[#This Row],[9+]]-Assists[[#This Row],[10+]]</f>
        <v>6.9640000000000007E-2</v>
      </c>
      <c r="AA98" s="5">
        <f>Assists[[#This Row],[10+]]-Assists[[#This Row],[11+]]</f>
        <v>4.0549999999999996E-2</v>
      </c>
      <c r="AB98" s="5">
        <f>Assists[[#This Row],[11+]]-Assists[[#This Row],[12+]]</f>
        <v>2.0480000000000002E-2</v>
      </c>
    </row>
    <row r="99" spans="1:28" x14ac:dyDescent="0.25">
      <c r="A99" s="10">
        <v>22400723</v>
      </c>
      <c r="B99" s="13" t="s">
        <v>97</v>
      </c>
      <c r="C99" s="13" t="s">
        <v>80</v>
      </c>
      <c r="D99" s="11">
        <v>0.83333333333333337</v>
      </c>
      <c r="E99" s="6" t="str">
        <f>HYPERLINK("https://www.nba.com/stats/player/203944/boxscores-traditional", "Julius Randle")</f>
        <v>Julius Randle</v>
      </c>
      <c r="F99">
        <v>5.4</v>
      </c>
      <c r="G99" s="4">
        <v>2.577</v>
      </c>
      <c r="H99" s="3">
        <v>0.90658000000000005</v>
      </c>
      <c r="I99" s="3">
        <v>0.82381000000000004</v>
      </c>
      <c r="J99" s="3">
        <v>0.70540000000000003</v>
      </c>
      <c r="K99" s="3">
        <v>0.56355999999999995</v>
      </c>
      <c r="L99" s="3">
        <v>0.40905000000000002</v>
      </c>
      <c r="M99" s="3">
        <v>0.26762999999999998</v>
      </c>
      <c r="N99" s="3">
        <v>0.15625</v>
      </c>
      <c r="O99" s="3">
        <v>8.0759999999999998E-2</v>
      </c>
      <c r="P99" s="3">
        <v>3.6729999999999999E-2</v>
      </c>
      <c r="Q99" s="3">
        <v>1.4999999999999999E-2</v>
      </c>
      <c r="R99" s="3">
        <v>5.2300000000000003E-3</v>
      </c>
      <c r="S99" s="5">
        <f>Assists[[#This Row],[2+]]-Assists[[#This Row],[3+]]</f>
        <v>8.277000000000001E-2</v>
      </c>
      <c r="T99" s="5">
        <f>Assists[[#This Row],[3+]]-Assists[[#This Row],[4+]]</f>
        <v>0.11841000000000002</v>
      </c>
      <c r="U99" s="5">
        <f>Assists[[#This Row],[4+]]-Assists[[#This Row],[5+]]</f>
        <v>0.14184000000000008</v>
      </c>
      <c r="V99" s="5">
        <f>Assists[[#This Row],[5+]]-Assists[[#This Row],[6+]]</f>
        <v>0.15450999999999993</v>
      </c>
      <c r="W99" s="5">
        <f>Assists[[#This Row],[6+]]-Assists[[#This Row],[7+]]</f>
        <v>0.14142000000000005</v>
      </c>
      <c r="X99" s="5">
        <f>Assists[[#This Row],[7+]]-Assists[[#This Row],[8+]]</f>
        <v>0.11137999999999998</v>
      </c>
      <c r="Y99" s="5">
        <f>Assists[[#This Row],[8+]]-Assists[[#This Row],[9+]]</f>
        <v>7.5490000000000002E-2</v>
      </c>
      <c r="Z99" s="5">
        <f>Assists[[#This Row],[9+]]-Assists[[#This Row],[10+]]</f>
        <v>4.403E-2</v>
      </c>
      <c r="AA99" s="5">
        <f>Assists[[#This Row],[10+]]-Assists[[#This Row],[11+]]</f>
        <v>2.1729999999999999E-2</v>
      </c>
      <c r="AB99" s="5">
        <f>Assists[[#This Row],[11+]]-Assists[[#This Row],[12+]]</f>
        <v>9.7699999999999992E-3</v>
      </c>
    </row>
    <row r="100" spans="1:28" x14ac:dyDescent="0.25">
      <c r="A100" s="10">
        <v>22400723</v>
      </c>
      <c r="B100" s="13" t="s">
        <v>97</v>
      </c>
      <c r="C100" s="13" t="s">
        <v>80</v>
      </c>
      <c r="D100" s="11">
        <v>0.83333333333333337</v>
      </c>
      <c r="E100" s="6" t="str">
        <f>HYPERLINK("https://www.nba.com/stats/player/1628978/boxscores-traditional", "Donte DiVincenzo")</f>
        <v>Donte DiVincenzo</v>
      </c>
      <c r="F100">
        <v>5.4</v>
      </c>
      <c r="G100" s="4">
        <v>3.137</v>
      </c>
      <c r="H100" s="3">
        <v>0.85992999999999997</v>
      </c>
      <c r="I100" s="3">
        <v>0.77934999999999999</v>
      </c>
      <c r="J100" s="3">
        <v>0.67364000000000002</v>
      </c>
      <c r="K100" s="3">
        <v>0.55171999999999999</v>
      </c>
      <c r="L100" s="3">
        <v>0.42465000000000003</v>
      </c>
      <c r="M100" s="3">
        <v>0.30503000000000002</v>
      </c>
      <c r="N100" s="3">
        <v>0.20327000000000001</v>
      </c>
      <c r="O100" s="3">
        <v>0.12506999999999999</v>
      </c>
      <c r="P100" s="3">
        <v>7.0779999999999996E-2</v>
      </c>
      <c r="Q100" s="3">
        <v>3.6729999999999999E-2</v>
      </c>
      <c r="R100" s="3">
        <v>1.7860000000000001E-2</v>
      </c>
      <c r="S100" s="5">
        <f>Assists[[#This Row],[2+]]-Assists[[#This Row],[3+]]</f>
        <v>8.0579999999999985E-2</v>
      </c>
      <c r="T100" s="5">
        <f>Assists[[#This Row],[3+]]-Assists[[#This Row],[4+]]</f>
        <v>0.10570999999999997</v>
      </c>
      <c r="U100" s="5">
        <f>Assists[[#This Row],[4+]]-Assists[[#This Row],[5+]]</f>
        <v>0.12192000000000003</v>
      </c>
      <c r="V100" s="5">
        <f>Assists[[#This Row],[5+]]-Assists[[#This Row],[6+]]</f>
        <v>0.12706999999999996</v>
      </c>
      <c r="W100" s="5">
        <f>Assists[[#This Row],[6+]]-Assists[[#This Row],[7+]]</f>
        <v>0.11962</v>
      </c>
      <c r="X100" s="5">
        <f>Assists[[#This Row],[7+]]-Assists[[#This Row],[8+]]</f>
        <v>0.10176000000000002</v>
      </c>
      <c r="Y100" s="5">
        <f>Assists[[#This Row],[8+]]-Assists[[#This Row],[9+]]</f>
        <v>7.8200000000000019E-2</v>
      </c>
      <c r="Z100" s="5">
        <f>Assists[[#This Row],[9+]]-Assists[[#This Row],[10+]]</f>
        <v>5.4289999999999991E-2</v>
      </c>
      <c r="AA100" s="5">
        <f>Assists[[#This Row],[10+]]-Assists[[#This Row],[11+]]</f>
        <v>3.4049999999999997E-2</v>
      </c>
      <c r="AB100" s="5">
        <f>Assists[[#This Row],[11+]]-Assists[[#This Row],[12+]]</f>
        <v>1.8869999999999998E-2</v>
      </c>
    </row>
    <row r="101" spans="1:28" x14ac:dyDescent="0.25">
      <c r="A101" s="10">
        <v>22400723</v>
      </c>
      <c r="B101" s="13" t="s">
        <v>97</v>
      </c>
      <c r="C101" s="13" t="s">
        <v>80</v>
      </c>
      <c r="D101" s="11">
        <v>0.83333333333333337</v>
      </c>
      <c r="E101" s="6" t="str">
        <f>HYPERLINK("https://www.nba.com/stats/player/1642265/boxscores-traditional", "Rob Dillingham")</f>
        <v>Rob Dillingham</v>
      </c>
      <c r="F101">
        <v>4.5999999999999996</v>
      </c>
      <c r="G101" s="4">
        <v>2.577</v>
      </c>
      <c r="H101" s="3">
        <v>0.84375</v>
      </c>
      <c r="I101" s="3">
        <v>0.73236999999999997</v>
      </c>
      <c r="J101" s="3">
        <v>0.59094999999999998</v>
      </c>
      <c r="K101" s="3">
        <v>0.43643999999999999</v>
      </c>
      <c r="L101" s="3">
        <v>0.29459999999999997</v>
      </c>
      <c r="M101" s="3">
        <v>0.17619000000000001</v>
      </c>
      <c r="N101" s="3">
        <v>9.3420000000000003E-2</v>
      </c>
      <c r="O101" s="3">
        <v>4.3630000000000002E-2</v>
      </c>
      <c r="P101" s="3">
        <v>1.7860000000000001E-2</v>
      </c>
      <c r="Q101" s="3">
        <v>6.5700000000000003E-3</v>
      </c>
      <c r="R101" s="3">
        <v>2.0500000000000002E-3</v>
      </c>
      <c r="S101" s="5">
        <f>Assists[[#This Row],[2+]]-Assists[[#This Row],[3+]]</f>
        <v>0.11138000000000003</v>
      </c>
      <c r="T101" s="5">
        <f>Assists[[#This Row],[3+]]-Assists[[#This Row],[4+]]</f>
        <v>0.14141999999999999</v>
      </c>
      <c r="U101" s="5">
        <f>Assists[[#This Row],[4+]]-Assists[[#This Row],[5+]]</f>
        <v>0.15450999999999998</v>
      </c>
      <c r="V101" s="5">
        <f>Assists[[#This Row],[5+]]-Assists[[#This Row],[6+]]</f>
        <v>0.14184000000000002</v>
      </c>
      <c r="W101" s="5">
        <f>Assists[[#This Row],[6+]]-Assists[[#This Row],[7+]]</f>
        <v>0.11840999999999996</v>
      </c>
      <c r="X101" s="5">
        <f>Assists[[#This Row],[7+]]-Assists[[#This Row],[8+]]</f>
        <v>8.277000000000001E-2</v>
      </c>
      <c r="Y101" s="5">
        <f>Assists[[#This Row],[8+]]-Assists[[#This Row],[9+]]</f>
        <v>4.9790000000000001E-2</v>
      </c>
      <c r="Z101" s="5">
        <f>Assists[[#This Row],[9+]]-Assists[[#This Row],[10+]]</f>
        <v>2.5770000000000001E-2</v>
      </c>
      <c r="AA101" s="5">
        <f>Assists[[#This Row],[10+]]-Assists[[#This Row],[11+]]</f>
        <v>1.1290000000000001E-2</v>
      </c>
      <c r="AB101" s="5">
        <f>Assists[[#This Row],[11+]]-Assists[[#This Row],[12+]]</f>
        <v>4.5199999999999997E-3</v>
      </c>
    </row>
    <row r="102" spans="1:28" x14ac:dyDescent="0.25">
      <c r="A102" s="10">
        <v>22400723</v>
      </c>
      <c r="B102" s="13" t="s">
        <v>97</v>
      </c>
      <c r="C102" s="13" t="s">
        <v>80</v>
      </c>
      <c r="D102" s="11">
        <v>0.83333333333333337</v>
      </c>
      <c r="E102" s="6" t="str">
        <f>HYPERLINK("https://www.nba.com/stats/player/1629638/boxscores-traditional", "Nickeil Alexander-Walker")</f>
        <v>Nickeil Alexander-Walker</v>
      </c>
      <c r="F102">
        <v>3</v>
      </c>
      <c r="G102" s="4">
        <v>1.673</v>
      </c>
      <c r="H102" s="3">
        <v>0.72575000000000001</v>
      </c>
      <c r="I102" s="3">
        <v>0.5</v>
      </c>
      <c r="J102" s="3">
        <v>0.27424999999999999</v>
      </c>
      <c r="K102" s="3">
        <v>0.11507000000000001</v>
      </c>
      <c r="L102" s="3">
        <v>3.6729999999999999E-2</v>
      </c>
      <c r="M102" s="3">
        <v>8.4200000000000004E-3</v>
      </c>
      <c r="N102" s="3">
        <v>1.39E-3</v>
      </c>
      <c r="O102" s="3">
        <v>1.7000000000000001E-4</v>
      </c>
      <c r="P102" s="3">
        <v>0</v>
      </c>
      <c r="Q102" s="3">
        <v>0</v>
      </c>
      <c r="R102" s="3">
        <v>0</v>
      </c>
      <c r="S102" s="5">
        <f>Assists[[#This Row],[2+]]-Assists[[#This Row],[3+]]</f>
        <v>0.22575000000000001</v>
      </c>
      <c r="T102" s="5">
        <f>Assists[[#This Row],[3+]]-Assists[[#This Row],[4+]]</f>
        <v>0.22575000000000001</v>
      </c>
      <c r="U102" s="5">
        <f>Assists[[#This Row],[4+]]-Assists[[#This Row],[5+]]</f>
        <v>0.15917999999999999</v>
      </c>
      <c r="V102" s="5">
        <f>Assists[[#This Row],[5+]]-Assists[[#This Row],[6+]]</f>
        <v>7.8340000000000007E-2</v>
      </c>
      <c r="W102" s="5">
        <f>Assists[[#This Row],[6+]]-Assists[[#This Row],[7+]]</f>
        <v>2.8309999999999998E-2</v>
      </c>
      <c r="X102" s="5">
        <f>Assists[[#This Row],[7+]]-Assists[[#This Row],[8+]]</f>
        <v>7.0300000000000007E-3</v>
      </c>
      <c r="Y102" s="5">
        <f>Assists[[#This Row],[8+]]-Assists[[#This Row],[9+]]</f>
        <v>1.2199999999999999E-3</v>
      </c>
      <c r="Z102" s="5">
        <f>Assists[[#This Row],[9+]]-Assists[[#This Row],[10+]]</f>
        <v>1.7000000000000001E-4</v>
      </c>
      <c r="AA102" s="5">
        <f>Assists[[#This Row],[10+]]-Assists[[#This Row],[11+]]</f>
        <v>0</v>
      </c>
      <c r="AB102" s="5">
        <f>Assists[[#This Row],[11+]]-Assists[[#This Row],[12+]]</f>
        <v>0</v>
      </c>
    </row>
    <row r="103" spans="1:28" x14ac:dyDescent="0.25">
      <c r="A103" s="10">
        <v>22400723</v>
      </c>
      <c r="B103" s="13" t="s">
        <v>97</v>
      </c>
      <c r="C103" s="13" t="s">
        <v>80</v>
      </c>
      <c r="D103" s="11">
        <v>0.83333333333333337</v>
      </c>
      <c r="E103" s="6" t="str">
        <f>HYPERLINK("https://www.nba.com/stats/player/203497/boxscores-traditional", "Rudy Gobert")</f>
        <v>Rudy Gobert</v>
      </c>
      <c r="F103">
        <v>2.8</v>
      </c>
      <c r="G103" s="4">
        <v>1.6</v>
      </c>
      <c r="H103" s="3">
        <v>0.69145999999999996</v>
      </c>
      <c r="I103" s="3">
        <v>0.44828000000000001</v>
      </c>
      <c r="J103" s="3">
        <v>0.22663</v>
      </c>
      <c r="K103" s="3">
        <v>8.3790000000000003E-2</v>
      </c>
      <c r="L103" s="3">
        <v>2.2749999999999999E-2</v>
      </c>
      <c r="M103" s="3">
        <v>4.2700000000000004E-3</v>
      </c>
      <c r="N103" s="3">
        <v>5.8E-4</v>
      </c>
      <c r="O103" s="3">
        <v>5.0000000000000002E-5</v>
      </c>
      <c r="P103" s="3">
        <v>0</v>
      </c>
      <c r="Q103" s="3">
        <v>0</v>
      </c>
      <c r="R103" s="3">
        <v>0</v>
      </c>
      <c r="S103" s="5">
        <f>Assists[[#This Row],[2+]]-Assists[[#This Row],[3+]]</f>
        <v>0.24317999999999995</v>
      </c>
      <c r="T103" s="5">
        <f>Assists[[#This Row],[3+]]-Assists[[#This Row],[4+]]</f>
        <v>0.22165000000000001</v>
      </c>
      <c r="U103" s="5">
        <f>Assists[[#This Row],[4+]]-Assists[[#This Row],[5+]]</f>
        <v>0.14283999999999999</v>
      </c>
      <c r="V103" s="5">
        <f>Assists[[#This Row],[5+]]-Assists[[#This Row],[6+]]</f>
        <v>6.1040000000000004E-2</v>
      </c>
      <c r="W103" s="5">
        <f>Assists[[#This Row],[6+]]-Assists[[#This Row],[7+]]</f>
        <v>1.848E-2</v>
      </c>
      <c r="X103" s="5">
        <f>Assists[[#This Row],[7+]]-Assists[[#This Row],[8+]]</f>
        <v>3.6900000000000006E-3</v>
      </c>
      <c r="Y103" s="5">
        <f>Assists[[#This Row],[8+]]-Assists[[#This Row],[9+]]</f>
        <v>5.2999999999999998E-4</v>
      </c>
      <c r="Z103" s="5">
        <f>Assists[[#This Row],[9+]]-Assists[[#This Row],[10+]]</f>
        <v>5.0000000000000002E-5</v>
      </c>
      <c r="AA103" s="5">
        <f>Assists[[#This Row],[10+]]-Assists[[#This Row],[11+]]</f>
        <v>0</v>
      </c>
      <c r="AB103" s="5">
        <f>Assists[[#This Row],[11+]]-Assists[[#This Row],[12+]]</f>
        <v>0</v>
      </c>
    </row>
    <row r="104" spans="1:28" x14ac:dyDescent="0.25">
      <c r="A104" s="10">
        <v>22400723</v>
      </c>
      <c r="B104" s="13" t="s">
        <v>97</v>
      </c>
      <c r="C104" s="13" t="s">
        <v>80</v>
      </c>
      <c r="D104" s="11">
        <v>0.83333333333333337</v>
      </c>
      <c r="E104" s="6" t="str">
        <f>HYPERLINK("https://www.nba.com/stats/player/1630183/boxscores-traditional", "Jaden McDaniels")</f>
        <v>Jaden McDaniels</v>
      </c>
      <c r="F104">
        <v>2.4</v>
      </c>
      <c r="G104" s="4">
        <v>1.02</v>
      </c>
      <c r="H104" s="3">
        <v>0.65173000000000003</v>
      </c>
      <c r="I104" s="3">
        <v>0.27760000000000001</v>
      </c>
      <c r="J104" s="3">
        <v>5.8209999999999998E-2</v>
      </c>
      <c r="K104" s="3">
        <v>5.3899999999999998E-3</v>
      </c>
      <c r="L104" s="3">
        <v>2.1000000000000001E-4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5">
        <f>Assists[[#This Row],[2+]]-Assists[[#This Row],[3+]]</f>
        <v>0.37413000000000002</v>
      </c>
      <c r="T104" s="5">
        <f>Assists[[#This Row],[3+]]-Assists[[#This Row],[4+]]</f>
        <v>0.21939000000000003</v>
      </c>
      <c r="U104" s="5">
        <f>Assists[[#This Row],[4+]]-Assists[[#This Row],[5+]]</f>
        <v>5.2819999999999999E-2</v>
      </c>
      <c r="V104" s="5">
        <f>Assists[[#This Row],[5+]]-Assists[[#This Row],[6+]]</f>
        <v>5.1799999999999997E-3</v>
      </c>
      <c r="W104" s="5">
        <f>Assists[[#This Row],[6+]]-Assists[[#This Row],[7+]]</f>
        <v>2.1000000000000001E-4</v>
      </c>
      <c r="X104" s="5">
        <f>Assists[[#This Row],[7+]]-Assists[[#This Row],[8+]]</f>
        <v>0</v>
      </c>
      <c r="Y104" s="5">
        <f>Assists[[#This Row],[8+]]-Assists[[#This Row],[9+]]</f>
        <v>0</v>
      </c>
      <c r="Z104" s="5">
        <f>Assists[[#This Row],[9+]]-Assists[[#This Row],[10+]]</f>
        <v>0</v>
      </c>
      <c r="AA104" s="5">
        <f>Assists[[#This Row],[10+]]-Assists[[#This Row],[11+]]</f>
        <v>0</v>
      </c>
      <c r="AB104" s="5">
        <f>Assists[[#This Row],[11+]]-Assists[[#This Row],[12+]]</f>
        <v>0</v>
      </c>
    </row>
    <row r="105" spans="1:28" x14ac:dyDescent="0.25">
      <c r="A105" s="10">
        <v>22400723</v>
      </c>
      <c r="B105" s="13" t="s">
        <v>97</v>
      </c>
      <c r="C105" s="13" t="s">
        <v>80</v>
      </c>
      <c r="D105" s="11">
        <v>0.83333333333333337</v>
      </c>
      <c r="E105" s="6" t="str">
        <f>HYPERLINK("https://www.nba.com/stats/player/1629675/boxscores-traditional", "Naz Reid")</f>
        <v>Naz Reid</v>
      </c>
      <c r="F105">
        <v>2</v>
      </c>
      <c r="G105" s="4">
        <v>1.4139999999999999</v>
      </c>
      <c r="H105" s="3">
        <v>0.5</v>
      </c>
      <c r="I105" s="3">
        <v>0.23885000000000001</v>
      </c>
      <c r="J105" s="3">
        <v>7.9269999999999993E-2</v>
      </c>
      <c r="K105" s="3">
        <v>1.7000000000000001E-2</v>
      </c>
      <c r="L105" s="3">
        <v>2.33E-3</v>
      </c>
      <c r="M105" s="3">
        <v>2.0000000000000001E-4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5">
        <f>Assists[[#This Row],[2+]]-Assists[[#This Row],[3+]]</f>
        <v>0.26114999999999999</v>
      </c>
      <c r="T105" s="5">
        <f>Assists[[#This Row],[3+]]-Assists[[#This Row],[4+]]</f>
        <v>0.15958</v>
      </c>
      <c r="U105" s="5">
        <f>Assists[[#This Row],[4+]]-Assists[[#This Row],[5+]]</f>
        <v>6.2269999999999992E-2</v>
      </c>
      <c r="V105" s="5">
        <f>Assists[[#This Row],[5+]]-Assists[[#This Row],[6+]]</f>
        <v>1.4670000000000001E-2</v>
      </c>
      <c r="W105" s="5">
        <f>Assists[[#This Row],[6+]]-Assists[[#This Row],[7+]]</f>
        <v>2.1299999999999999E-3</v>
      </c>
      <c r="X105" s="5">
        <f>Assists[[#This Row],[7+]]-Assists[[#This Row],[8+]]</f>
        <v>2.0000000000000001E-4</v>
      </c>
      <c r="Y105" s="5">
        <f>Assists[[#This Row],[8+]]-Assists[[#This Row],[9+]]</f>
        <v>0</v>
      </c>
      <c r="Z105" s="5">
        <f>Assists[[#This Row],[9+]]-Assists[[#This Row],[10+]]</f>
        <v>0</v>
      </c>
      <c r="AA105" s="5">
        <f>Assists[[#This Row],[10+]]-Assists[[#This Row],[11+]]</f>
        <v>0</v>
      </c>
      <c r="AB105" s="5">
        <f>Assists[[#This Row],[11+]]-Assists[[#This Row],[12+]]</f>
        <v>0</v>
      </c>
    </row>
    <row r="106" spans="1:28" x14ac:dyDescent="0.25">
      <c r="A106" s="10">
        <v>22400725</v>
      </c>
      <c r="B106" s="13" t="s">
        <v>98</v>
      </c>
      <c r="C106" s="13" t="s">
        <v>99</v>
      </c>
      <c r="D106" s="11">
        <v>0.875</v>
      </c>
      <c r="E106" s="6" t="str">
        <f>HYPERLINK("https://www.nba.com/stats/player/1642268/boxscores-traditional", "Isaiah Collier")</f>
        <v>Isaiah Collier</v>
      </c>
      <c r="F106">
        <v>8</v>
      </c>
      <c r="G106" s="4">
        <v>1.4139999999999999</v>
      </c>
      <c r="H106" s="3">
        <v>1</v>
      </c>
      <c r="I106" s="3">
        <v>0.99980000000000002</v>
      </c>
      <c r="J106" s="3">
        <v>0.99766999999999995</v>
      </c>
      <c r="K106" s="3">
        <v>0.98299999999999998</v>
      </c>
      <c r="L106" s="3">
        <v>0.92073000000000005</v>
      </c>
      <c r="M106" s="3">
        <v>0.76114999999999999</v>
      </c>
      <c r="N106" s="3">
        <v>0.5</v>
      </c>
      <c r="O106" s="3">
        <v>0.23885000000000001</v>
      </c>
      <c r="P106" s="3">
        <v>7.9269999999999993E-2</v>
      </c>
      <c r="Q106" s="3">
        <v>1.7000000000000001E-2</v>
      </c>
      <c r="R106" s="3">
        <v>2.33E-3</v>
      </c>
      <c r="S106" s="5">
        <f>Assists[[#This Row],[2+]]-Assists[[#This Row],[3+]]</f>
        <v>1.9999999999997797E-4</v>
      </c>
      <c r="T106" s="5">
        <f>Assists[[#This Row],[3+]]-Assists[[#This Row],[4+]]</f>
        <v>2.1300000000000763E-3</v>
      </c>
      <c r="U106" s="5">
        <f>Assists[[#This Row],[4+]]-Assists[[#This Row],[5+]]</f>
        <v>1.4669999999999961E-2</v>
      </c>
      <c r="V106" s="5">
        <f>Assists[[#This Row],[5+]]-Assists[[#This Row],[6+]]</f>
        <v>6.2269999999999937E-2</v>
      </c>
      <c r="W106" s="5">
        <f>Assists[[#This Row],[6+]]-Assists[[#This Row],[7+]]</f>
        <v>0.15958000000000006</v>
      </c>
      <c r="X106" s="5">
        <f>Assists[[#This Row],[7+]]-Assists[[#This Row],[8+]]</f>
        <v>0.26114999999999999</v>
      </c>
      <c r="Y106" s="5">
        <f>Assists[[#This Row],[8+]]-Assists[[#This Row],[9+]]</f>
        <v>0.26114999999999999</v>
      </c>
      <c r="Z106" s="5">
        <f>Assists[[#This Row],[9+]]-Assists[[#This Row],[10+]]</f>
        <v>0.15958</v>
      </c>
      <c r="AA106" s="5">
        <f>Assists[[#This Row],[10+]]-Assists[[#This Row],[11+]]</f>
        <v>6.2269999999999992E-2</v>
      </c>
      <c r="AB106" s="5">
        <f>Assists[[#This Row],[11+]]-Assists[[#This Row],[12+]]</f>
        <v>1.4670000000000001E-2</v>
      </c>
    </row>
    <row r="107" spans="1:28" x14ac:dyDescent="0.25">
      <c r="A107" s="10">
        <v>22400725</v>
      </c>
      <c r="B107" s="13" t="s">
        <v>98</v>
      </c>
      <c r="C107" s="13" t="s">
        <v>99</v>
      </c>
      <c r="D107" s="11">
        <v>0.875</v>
      </c>
      <c r="E107" s="6" t="str">
        <f>HYPERLINK("https://www.nba.com/stats/player/1629012/boxscores-traditional", "Collin Sexton")</f>
        <v>Collin Sexton</v>
      </c>
      <c r="F107">
        <v>5</v>
      </c>
      <c r="G107" s="4">
        <v>1.5489999999999999</v>
      </c>
      <c r="H107" s="3">
        <v>0.97380999999999995</v>
      </c>
      <c r="I107" s="3">
        <v>0.90146999999999999</v>
      </c>
      <c r="J107" s="3">
        <v>0.74214999999999998</v>
      </c>
      <c r="K107" s="3">
        <v>0.5</v>
      </c>
      <c r="L107" s="3">
        <v>0.25785000000000002</v>
      </c>
      <c r="M107" s="3">
        <v>9.8530000000000006E-2</v>
      </c>
      <c r="N107" s="3">
        <v>2.6190000000000001E-2</v>
      </c>
      <c r="O107" s="3">
        <v>4.9399999999999999E-3</v>
      </c>
      <c r="P107" s="3">
        <v>6.2E-4</v>
      </c>
      <c r="Q107" s="3">
        <v>5.0000000000000002E-5</v>
      </c>
      <c r="R107" s="3">
        <v>0</v>
      </c>
      <c r="S107" s="5">
        <f>Assists[[#This Row],[2+]]-Assists[[#This Row],[3+]]</f>
        <v>7.233999999999996E-2</v>
      </c>
      <c r="T107" s="5">
        <f>Assists[[#This Row],[3+]]-Assists[[#This Row],[4+]]</f>
        <v>0.15932000000000002</v>
      </c>
      <c r="U107" s="5">
        <f>Assists[[#This Row],[4+]]-Assists[[#This Row],[5+]]</f>
        <v>0.24214999999999998</v>
      </c>
      <c r="V107" s="5">
        <f>Assists[[#This Row],[5+]]-Assists[[#This Row],[6+]]</f>
        <v>0.24214999999999998</v>
      </c>
      <c r="W107" s="5">
        <f>Assists[[#This Row],[6+]]-Assists[[#This Row],[7+]]</f>
        <v>0.15932000000000002</v>
      </c>
      <c r="X107" s="5">
        <f>Assists[[#This Row],[7+]]-Assists[[#This Row],[8+]]</f>
        <v>7.2340000000000002E-2</v>
      </c>
      <c r="Y107" s="5">
        <f>Assists[[#This Row],[8+]]-Assists[[#This Row],[9+]]</f>
        <v>2.1250000000000002E-2</v>
      </c>
      <c r="Z107" s="5">
        <f>Assists[[#This Row],[9+]]-Assists[[#This Row],[10+]]</f>
        <v>4.3200000000000001E-3</v>
      </c>
      <c r="AA107" s="5">
        <f>Assists[[#This Row],[10+]]-Assists[[#This Row],[11+]]</f>
        <v>5.6999999999999998E-4</v>
      </c>
      <c r="AB107" s="5">
        <f>Assists[[#This Row],[11+]]-Assists[[#This Row],[12+]]</f>
        <v>5.0000000000000002E-5</v>
      </c>
    </row>
    <row r="108" spans="1:28" x14ac:dyDescent="0.25">
      <c r="A108" s="10">
        <v>22400725</v>
      </c>
      <c r="B108" s="13" t="s">
        <v>98</v>
      </c>
      <c r="C108" s="13" t="s">
        <v>99</v>
      </c>
      <c r="D108" s="11">
        <v>0.875</v>
      </c>
      <c r="E108" s="6" t="str">
        <f>HYPERLINK("https://www.nba.com/stats/player/1641718/boxscores-traditional", "Keyonte George")</f>
        <v>Keyonte George</v>
      </c>
      <c r="F108">
        <v>5.8</v>
      </c>
      <c r="G108" s="4">
        <v>2.786</v>
      </c>
      <c r="H108" s="3">
        <v>0.91308999999999996</v>
      </c>
      <c r="I108" s="3">
        <v>0.84375</v>
      </c>
      <c r="J108" s="3">
        <v>0.74214999999999998</v>
      </c>
      <c r="K108" s="3">
        <v>0.61409000000000002</v>
      </c>
      <c r="L108" s="3">
        <v>0.47210000000000002</v>
      </c>
      <c r="M108" s="3">
        <v>0.33360000000000001</v>
      </c>
      <c r="N108" s="3">
        <v>0.21476000000000001</v>
      </c>
      <c r="O108" s="3">
        <v>0.12506999999999999</v>
      </c>
      <c r="P108" s="3">
        <v>6.5519999999999995E-2</v>
      </c>
      <c r="Q108" s="3">
        <v>3.074E-2</v>
      </c>
      <c r="R108" s="3">
        <v>1.2869999999999999E-2</v>
      </c>
      <c r="S108" s="5">
        <f>Assists[[#This Row],[2+]]-Assists[[#This Row],[3+]]</f>
        <v>6.9339999999999957E-2</v>
      </c>
      <c r="T108" s="5">
        <f>Assists[[#This Row],[3+]]-Assists[[#This Row],[4+]]</f>
        <v>0.10160000000000002</v>
      </c>
      <c r="U108" s="5">
        <f>Assists[[#This Row],[4+]]-Assists[[#This Row],[5+]]</f>
        <v>0.12805999999999995</v>
      </c>
      <c r="V108" s="5">
        <f>Assists[[#This Row],[5+]]-Assists[[#This Row],[6+]]</f>
        <v>0.14199000000000001</v>
      </c>
      <c r="W108" s="5">
        <f>Assists[[#This Row],[6+]]-Assists[[#This Row],[7+]]</f>
        <v>0.13850000000000001</v>
      </c>
      <c r="X108" s="5">
        <f>Assists[[#This Row],[7+]]-Assists[[#This Row],[8+]]</f>
        <v>0.11884</v>
      </c>
      <c r="Y108" s="5">
        <f>Assists[[#This Row],[8+]]-Assists[[#This Row],[9+]]</f>
        <v>8.969000000000002E-2</v>
      </c>
      <c r="Z108" s="5">
        <f>Assists[[#This Row],[9+]]-Assists[[#This Row],[10+]]</f>
        <v>5.9549999999999992E-2</v>
      </c>
      <c r="AA108" s="5">
        <f>Assists[[#This Row],[10+]]-Assists[[#This Row],[11+]]</f>
        <v>3.4779999999999991E-2</v>
      </c>
      <c r="AB108" s="5">
        <f>Assists[[#This Row],[11+]]-Assists[[#This Row],[12+]]</f>
        <v>1.787E-2</v>
      </c>
    </row>
    <row r="109" spans="1:28" x14ac:dyDescent="0.25">
      <c r="A109" s="10">
        <v>22400725</v>
      </c>
      <c r="B109" s="13" t="s">
        <v>98</v>
      </c>
      <c r="C109" s="13" t="s">
        <v>99</v>
      </c>
      <c r="D109" s="11">
        <v>0.875</v>
      </c>
      <c r="E109" s="6" t="str">
        <f>HYPERLINK("https://www.nba.com/stats/player/203903/boxscores-traditional", "Jordan Clarkson")</f>
        <v>Jordan Clarkson</v>
      </c>
      <c r="F109">
        <v>2.8</v>
      </c>
      <c r="G109" s="4">
        <v>1.327</v>
      </c>
      <c r="H109" s="3">
        <v>0.72575000000000001</v>
      </c>
      <c r="I109" s="3">
        <v>0.44037999999999999</v>
      </c>
      <c r="J109" s="3">
        <v>0.18406</v>
      </c>
      <c r="K109" s="3">
        <v>4.8460000000000003E-2</v>
      </c>
      <c r="L109" s="3">
        <v>7.9799999999999992E-3</v>
      </c>
      <c r="M109" s="3">
        <v>7.6000000000000004E-4</v>
      </c>
      <c r="N109" s="3">
        <v>4.0000000000000003E-5</v>
      </c>
      <c r="O109" s="3">
        <v>0</v>
      </c>
      <c r="P109" s="3">
        <v>0</v>
      </c>
      <c r="Q109" s="3">
        <v>0</v>
      </c>
      <c r="R109" s="3">
        <v>0</v>
      </c>
      <c r="S109" s="5">
        <f>Assists[[#This Row],[2+]]-Assists[[#This Row],[3+]]</f>
        <v>0.28537000000000001</v>
      </c>
      <c r="T109" s="5">
        <f>Assists[[#This Row],[3+]]-Assists[[#This Row],[4+]]</f>
        <v>0.25631999999999999</v>
      </c>
      <c r="U109" s="5">
        <f>Assists[[#This Row],[4+]]-Assists[[#This Row],[5+]]</f>
        <v>0.1356</v>
      </c>
      <c r="V109" s="5">
        <f>Assists[[#This Row],[5+]]-Assists[[#This Row],[6+]]</f>
        <v>4.0480000000000002E-2</v>
      </c>
      <c r="W109" s="5">
        <f>Assists[[#This Row],[6+]]-Assists[[#This Row],[7+]]</f>
        <v>7.219999999999999E-3</v>
      </c>
      <c r="X109" s="5">
        <f>Assists[[#This Row],[7+]]-Assists[[#This Row],[8+]]</f>
        <v>7.2000000000000005E-4</v>
      </c>
      <c r="Y109" s="5">
        <f>Assists[[#This Row],[8+]]-Assists[[#This Row],[9+]]</f>
        <v>4.0000000000000003E-5</v>
      </c>
      <c r="Z109" s="5">
        <f>Assists[[#This Row],[9+]]-Assists[[#This Row],[10+]]</f>
        <v>0</v>
      </c>
      <c r="AA109" s="5">
        <f>Assists[[#This Row],[10+]]-Assists[[#This Row],[11+]]</f>
        <v>0</v>
      </c>
      <c r="AB109" s="5">
        <f>Assists[[#This Row],[11+]]-Assists[[#This Row],[12+]]</f>
        <v>0</v>
      </c>
    </row>
    <row r="110" spans="1:28" x14ac:dyDescent="0.25">
      <c r="A110" s="10">
        <v>22400725</v>
      </c>
      <c r="B110" s="13" t="s">
        <v>98</v>
      </c>
      <c r="C110" s="13" t="s">
        <v>99</v>
      </c>
      <c r="D110" s="11">
        <v>0.875</v>
      </c>
      <c r="E110" s="6" t="str">
        <f>HYPERLINK("https://www.nba.com/stats/player/1642271/boxscores-traditional", "Kyle Filipowski")</f>
        <v>Kyle Filipowski</v>
      </c>
      <c r="F110">
        <v>2.6</v>
      </c>
      <c r="G110" s="4">
        <v>1.4969999999999999</v>
      </c>
      <c r="H110" s="3">
        <v>0.65542</v>
      </c>
      <c r="I110" s="3">
        <v>0.39357999999999999</v>
      </c>
      <c r="J110" s="3">
        <v>0.17360999999999999</v>
      </c>
      <c r="K110" s="3">
        <v>5.4800000000000001E-2</v>
      </c>
      <c r="L110" s="3">
        <v>1.1599999999999999E-2</v>
      </c>
      <c r="M110" s="3">
        <v>1.64E-3</v>
      </c>
      <c r="N110" s="3">
        <v>1.4999999999999999E-4</v>
      </c>
      <c r="O110" s="3">
        <v>0</v>
      </c>
      <c r="P110" s="3">
        <v>0</v>
      </c>
      <c r="Q110" s="3">
        <v>0</v>
      </c>
      <c r="R110" s="3">
        <v>0</v>
      </c>
      <c r="S110" s="5">
        <f>Assists[[#This Row],[2+]]-Assists[[#This Row],[3+]]</f>
        <v>0.26184000000000002</v>
      </c>
      <c r="T110" s="5">
        <f>Assists[[#This Row],[3+]]-Assists[[#This Row],[4+]]</f>
        <v>0.21997</v>
      </c>
      <c r="U110" s="5">
        <f>Assists[[#This Row],[4+]]-Assists[[#This Row],[5+]]</f>
        <v>0.11880999999999999</v>
      </c>
      <c r="V110" s="5">
        <f>Assists[[#This Row],[5+]]-Assists[[#This Row],[6+]]</f>
        <v>4.3200000000000002E-2</v>
      </c>
      <c r="W110" s="5">
        <f>Assists[[#This Row],[6+]]-Assists[[#This Row],[7+]]</f>
        <v>9.9600000000000001E-3</v>
      </c>
      <c r="X110" s="5">
        <f>Assists[[#This Row],[7+]]-Assists[[#This Row],[8+]]</f>
        <v>1.49E-3</v>
      </c>
      <c r="Y110" s="5">
        <f>Assists[[#This Row],[8+]]-Assists[[#This Row],[9+]]</f>
        <v>1.4999999999999999E-4</v>
      </c>
      <c r="Z110" s="5">
        <f>Assists[[#This Row],[9+]]-Assists[[#This Row],[10+]]</f>
        <v>0</v>
      </c>
      <c r="AA110" s="5">
        <f>Assists[[#This Row],[10+]]-Assists[[#This Row],[11+]]</f>
        <v>0</v>
      </c>
      <c r="AB110" s="5">
        <f>Assists[[#This Row],[11+]]-Assists[[#This Row],[12+]]</f>
        <v>0</v>
      </c>
    </row>
    <row r="111" spans="1:28" x14ac:dyDescent="0.25">
      <c r="A111" s="10">
        <v>22400725</v>
      </c>
      <c r="B111" s="13" t="s">
        <v>98</v>
      </c>
      <c r="C111" s="13" t="s">
        <v>99</v>
      </c>
      <c r="D111" s="11">
        <v>0.875</v>
      </c>
      <c r="E111" s="6" t="str">
        <f>HYPERLINK("https://www.nba.com/stats/player/1642262/boxscores-traditional", "Cody Williams")</f>
        <v>Cody Williams</v>
      </c>
      <c r="F111">
        <v>2</v>
      </c>
      <c r="G111" s="4">
        <v>0.63200000000000001</v>
      </c>
      <c r="H111" s="3">
        <v>0.5</v>
      </c>
      <c r="I111" s="3">
        <v>5.7049999999999997E-2</v>
      </c>
      <c r="J111" s="3">
        <v>7.9000000000000001E-4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5">
        <f>Assists[[#This Row],[2+]]-Assists[[#This Row],[3+]]</f>
        <v>0.44295000000000001</v>
      </c>
      <c r="T111" s="5">
        <f>Assists[[#This Row],[3+]]-Assists[[#This Row],[4+]]</f>
        <v>5.6259999999999998E-2</v>
      </c>
      <c r="U111" s="5">
        <f>Assists[[#This Row],[4+]]-Assists[[#This Row],[5+]]</f>
        <v>7.9000000000000001E-4</v>
      </c>
      <c r="V111" s="5">
        <f>Assists[[#This Row],[5+]]-Assists[[#This Row],[6+]]</f>
        <v>0</v>
      </c>
      <c r="W111" s="5">
        <f>Assists[[#This Row],[6+]]-Assists[[#This Row],[7+]]</f>
        <v>0</v>
      </c>
      <c r="X111" s="5">
        <f>Assists[[#This Row],[7+]]-Assists[[#This Row],[8+]]</f>
        <v>0</v>
      </c>
      <c r="Y111" s="5">
        <f>Assists[[#This Row],[8+]]-Assists[[#This Row],[9+]]</f>
        <v>0</v>
      </c>
      <c r="Z111" s="5">
        <f>Assists[[#This Row],[9+]]-Assists[[#This Row],[10+]]</f>
        <v>0</v>
      </c>
      <c r="AA111" s="5">
        <f>Assists[[#This Row],[10+]]-Assists[[#This Row],[11+]]</f>
        <v>0</v>
      </c>
      <c r="AB111" s="5">
        <f>Assists[[#This Row],[11+]]-Assists[[#This Row],[12+]]</f>
        <v>0</v>
      </c>
    </row>
    <row r="112" spans="1:28" x14ac:dyDescent="0.25">
      <c r="A112" s="10">
        <v>22400725</v>
      </c>
      <c r="B112" s="13" t="s">
        <v>99</v>
      </c>
      <c r="C112" s="13" t="s">
        <v>98</v>
      </c>
      <c r="D112" s="11">
        <v>0.875</v>
      </c>
      <c r="E112" s="6" t="str">
        <f>HYPERLINK("https://www.nba.com/stats/player/201939/boxscores-traditional", "Stephen Curry")</f>
        <v>Stephen Curry</v>
      </c>
      <c r="F112">
        <v>5.6</v>
      </c>
      <c r="G112" s="4">
        <v>2.1539999999999999</v>
      </c>
      <c r="H112" s="3">
        <v>0.95254000000000005</v>
      </c>
      <c r="I112" s="3">
        <v>0.88685999999999998</v>
      </c>
      <c r="J112" s="3">
        <v>0.77034999999999998</v>
      </c>
      <c r="K112" s="3">
        <v>0.61026000000000002</v>
      </c>
      <c r="L112" s="3">
        <v>0.42465000000000003</v>
      </c>
      <c r="M112" s="3">
        <v>0.25785000000000002</v>
      </c>
      <c r="N112" s="3">
        <v>0.13350000000000001</v>
      </c>
      <c r="O112" s="3">
        <v>5.7049999999999997E-2</v>
      </c>
      <c r="P112" s="3">
        <v>2.068E-2</v>
      </c>
      <c r="Q112" s="3">
        <v>6.0400000000000002E-3</v>
      </c>
      <c r="R112" s="3">
        <v>1.49E-3</v>
      </c>
      <c r="S112" s="5">
        <f>Assists[[#This Row],[2+]]-Assists[[#This Row],[3+]]</f>
        <v>6.5680000000000072E-2</v>
      </c>
      <c r="T112" s="5">
        <f>Assists[[#This Row],[3+]]-Assists[[#This Row],[4+]]</f>
        <v>0.11651</v>
      </c>
      <c r="U112" s="5">
        <f>Assists[[#This Row],[4+]]-Assists[[#This Row],[5+]]</f>
        <v>0.16008999999999995</v>
      </c>
      <c r="V112" s="5">
        <f>Assists[[#This Row],[5+]]-Assists[[#This Row],[6+]]</f>
        <v>0.18561</v>
      </c>
      <c r="W112" s="5">
        <f>Assists[[#This Row],[6+]]-Assists[[#This Row],[7+]]</f>
        <v>0.1668</v>
      </c>
      <c r="X112" s="5">
        <f>Assists[[#This Row],[7+]]-Assists[[#This Row],[8+]]</f>
        <v>0.12435000000000002</v>
      </c>
      <c r="Y112" s="5">
        <f>Assists[[#This Row],[8+]]-Assists[[#This Row],[9+]]</f>
        <v>7.6450000000000018E-2</v>
      </c>
      <c r="Z112" s="5">
        <f>Assists[[#This Row],[9+]]-Assists[[#This Row],[10+]]</f>
        <v>3.637E-2</v>
      </c>
      <c r="AA112" s="5">
        <f>Assists[[#This Row],[10+]]-Assists[[#This Row],[11+]]</f>
        <v>1.464E-2</v>
      </c>
      <c r="AB112" s="5">
        <f>Assists[[#This Row],[11+]]-Assists[[#This Row],[12+]]</f>
        <v>4.5500000000000002E-3</v>
      </c>
    </row>
    <row r="113" spans="1:28" x14ac:dyDescent="0.25">
      <c r="A113" s="10">
        <v>22400725</v>
      </c>
      <c r="B113" s="13" t="s">
        <v>99</v>
      </c>
      <c r="C113" s="13" t="s">
        <v>98</v>
      </c>
      <c r="D113" s="11">
        <v>0.875</v>
      </c>
      <c r="E113" s="6" t="str">
        <f>HYPERLINK("https://www.nba.com/stats/player/203110/boxscores-traditional", "Draymond Green")</f>
        <v>Draymond Green</v>
      </c>
      <c r="F113">
        <v>5.2</v>
      </c>
      <c r="G113" s="4">
        <v>2.4820000000000002</v>
      </c>
      <c r="H113" s="3">
        <v>0.90146999999999999</v>
      </c>
      <c r="I113" s="3">
        <v>0.81327000000000005</v>
      </c>
      <c r="J113" s="3">
        <v>0.68439000000000005</v>
      </c>
      <c r="K113" s="3">
        <v>0.53188000000000002</v>
      </c>
      <c r="L113" s="3">
        <v>0.37447999999999998</v>
      </c>
      <c r="M113" s="3">
        <v>0.23269999999999999</v>
      </c>
      <c r="N113" s="3">
        <v>0.12923999999999999</v>
      </c>
      <c r="O113" s="3">
        <v>6.3009999999999997E-2</v>
      </c>
      <c r="P113" s="3">
        <v>2.6800000000000001E-2</v>
      </c>
      <c r="Q113" s="3">
        <v>9.6399999999999993E-3</v>
      </c>
      <c r="R113" s="3">
        <v>3.0699999999999998E-3</v>
      </c>
      <c r="S113" s="5">
        <f>Assists[[#This Row],[2+]]-Assists[[#This Row],[3+]]</f>
        <v>8.8199999999999945E-2</v>
      </c>
      <c r="T113" s="5">
        <f>Assists[[#This Row],[3+]]-Assists[[#This Row],[4+]]</f>
        <v>0.12887999999999999</v>
      </c>
      <c r="U113" s="5">
        <f>Assists[[#This Row],[4+]]-Assists[[#This Row],[5+]]</f>
        <v>0.15251000000000003</v>
      </c>
      <c r="V113" s="5">
        <f>Assists[[#This Row],[5+]]-Assists[[#This Row],[6+]]</f>
        <v>0.15740000000000004</v>
      </c>
      <c r="W113" s="5">
        <f>Assists[[#This Row],[6+]]-Assists[[#This Row],[7+]]</f>
        <v>0.14177999999999999</v>
      </c>
      <c r="X113" s="5">
        <f>Assists[[#This Row],[7+]]-Assists[[#This Row],[8+]]</f>
        <v>0.10346</v>
      </c>
      <c r="Y113" s="5">
        <f>Assists[[#This Row],[8+]]-Assists[[#This Row],[9+]]</f>
        <v>6.6229999999999997E-2</v>
      </c>
      <c r="Z113" s="5">
        <f>Assists[[#This Row],[9+]]-Assists[[#This Row],[10+]]</f>
        <v>3.6209999999999992E-2</v>
      </c>
      <c r="AA113" s="5">
        <f>Assists[[#This Row],[10+]]-Assists[[#This Row],[11+]]</f>
        <v>1.7160000000000002E-2</v>
      </c>
      <c r="AB113" s="5">
        <f>Assists[[#This Row],[11+]]-Assists[[#This Row],[12+]]</f>
        <v>6.5699999999999995E-3</v>
      </c>
    </row>
    <row r="114" spans="1:28" x14ac:dyDescent="0.25">
      <c r="A114" s="10">
        <v>22400725</v>
      </c>
      <c r="B114" s="13" t="s">
        <v>99</v>
      </c>
      <c r="C114" s="13" t="s">
        <v>98</v>
      </c>
      <c r="D114" s="11">
        <v>0.875</v>
      </c>
      <c r="E114" s="6" t="str">
        <f>HYPERLINK("https://www.nba.com/stats/player/1641764/boxscores-traditional", "Brandin Podziemski")</f>
        <v>Brandin Podziemski</v>
      </c>
      <c r="F114">
        <v>3.8</v>
      </c>
      <c r="G114" s="4">
        <v>1.47</v>
      </c>
      <c r="H114" s="3">
        <v>0.88876999999999995</v>
      </c>
      <c r="I114" s="3">
        <v>0.70540000000000003</v>
      </c>
      <c r="J114" s="3">
        <v>0.44433</v>
      </c>
      <c r="K114" s="3">
        <v>0.20610999999999999</v>
      </c>
      <c r="L114" s="3">
        <v>6.6809999999999994E-2</v>
      </c>
      <c r="M114" s="3">
        <v>1.4630000000000001E-2</v>
      </c>
      <c r="N114" s="3">
        <v>2.1199999999999999E-3</v>
      </c>
      <c r="O114" s="3">
        <v>2.0000000000000001E-4</v>
      </c>
      <c r="P114" s="3">
        <v>0</v>
      </c>
      <c r="Q114" s="3">
        <v>0</v>
      </c>
      <c r="R114" s="3">
        <v>0</v>
      </c>
      <c r="S114" s="5">
        <f>Assists[[#This Row],[2+]]-Assists[[#This Row],[3+]]</f>
        <v>0.18336999999999992</v>
      </c>
      <c r="T114" s="5">
        <f>Assists[[#This Row],[3+]]-Assists[[#This Row],[4+]]</f>
        <v>0.26107000000000002</v>
      </c>
      <c r="U114" s="5">
        <f>Assists[[#This Row],[4+]]-Assists[[#This Row],[5+]]</f>
        <v>0.23822000000000002</v>
      </c>
      <c r="V114" s="5">
        <f>Assists[[#This Row],[5+]]-Assists[[#This Row],[6+]]</f>
        <v>0.13929999999999998</v>
      </c>
      <c r="W114" s="5">
        <f>Assists[[#This Row],[6+]]-Assists[[#This Row],[7+]]</f>
        <v>5.217999999999999E-2</v>
      </c>
      <c r="X114" s="5">
        <f>Assists[[#This Row],[7+]]-Assists[[#This Row],[8+]]</f>
        <v>1.251E-2</v>
      </c>
      <c r="Y114" s="5">
        <f>Assists[[#This Row],[8+]]-Assists[[#This Row],[9+]]</f>
        <v>1.9199999999999998E-3</v>
      </c>
      <c r="Z114" s="5">
        <f>Assists[[#This Row],[9+]]-Assists[[#This Row],[10+]]</f>
        <v>2.0000000000000001E-4</v>
      </c>
      <c r="AA114" s="5">
        <f>Assists[[#This Row],[10+]]-Assists[[#This Row],[11+]]</f>
        <v>0</v>
      </c>
      <c r="AB114" s="5">
        <f>Assists[[#This Row],[11+]]-Assists[[#This Row],[12+]]</f>
        <v>0</v>
      </c>
    </row>
    <row r="115" spans="1:28" x14ac:dyDescent="0.25">
      <c r="A115" s="10">
        <v>22400725</v>
      </c>
      <c r="B115" s="13" t="s">
        <v>99</v>
      </c>
      <c r="C115" s="13" t="s">
        <v>98</v>
      </c>
      <c r="D115" s="11">
        <v>0.875</v>
      </c>
      <c r="E115" s="6" t="str">
        <f>HYPERLINK("https://www.nba.com/stats/player/1630228/boxscores-traditional", "Jonathan Kuminga")</f>
        <v>Jonathan Kuminga</v>
      </c>
      <c r="F115">
        <v>3.4</v>
      </c>
      <c r="G115" s="4">
        <v>1.3559999999999999</v>
      </c>
      <c r="H115" s="3">
        <v>0.84848999999999997</v>
      </c>
      <c r="I115" s="3">
        <v>0.61409000000000002</v>
      </c>
      <c r="J115" s="3">
        <v>0.32996999999999999</v>
      </c>
      <c r="K115" s="3">
        <v>0.11899999999999999</v>
      </c>
      <c r="L115" s="3">
        <v>2.743E-2</v>
      </c>
      <c r="M115" s="3">
        <v>4.0200000000000001E-3</v>
      </c>
      <c r="N115" s="3">
        <v>3.5E-4</v>
      </c>
      <c r="O115" s="3">
        <v>0</v>
      </c>
      <c r="P115" s="3">
        <v>0</v>
      </c>
      <c r="Q115" s="3">
        <v>0</v>
      </c>
      <c r="R115" s="3">
        <v>0</v>
      </c>
      <c r="S115" s="5">
        <f>Assists[[#This Row],[2+]]-Assists[[#This Row],[3+]]</f>
        <v>0.23439999999999994</v>
      </c>
      <c r="T115" s="5">
        <f>Assists[[#This Row],[3+]]-Assists[[#This Row],[4+]]</f>
        <v>0.28412000000000004</v>
      </c>
      <c r="U115" s="5">
        <f>Assists[[#This Row],[4+]]-Assists[[#This Row],[5+]]</f>
        <v>0.21096999999999999</v>
      </c>
      <c r="V115" s="5">
        <f>Assists[[#This Row],[5+]]-Assists[[#This Row],[6+]]</f>
        <v>9.1569999999999999E-2</v>
      </c>
      <c r="W115" s="5">
        <f>Assists[[#This Row],[6+]]-Assists[[#This Row],[7+]]</f>
        <v>2.341E-2</v>
      </c>
      <c r="X115" s="5">
        <f>Assists[[#This Row],[7+]]-Assists[[#This Row],[8+]]</f>
        <v>3.6700000000000001E-3</v>
      </c>
      <c r="Y115" s="5">
        <f>Assists[[#This Row],[8+]]-Assists[[#This Row],[9+]]</f>
        <v>3.5E-4</v>
      </c>
      <c r="Z115" s="5">
        <f>Assists[[#This Row],[9+]]-Assists[[#This Row],[10+]]</f>
        <v>0</v>
      </c>
      <c r="AA115" s="5">
        <f>Assists[[#This Row],[10+]]-Assists[[#This Row],[11+]]</f>
        <v>0</v>
      </c>
      <c r="AB115" s="5">
        <f>Assists[[#This Row],[11+]]-Assists[[#This Row],[12+]]</f>
        <v>0</v>
      </c>
    </row>
    <row r="116" spans="1:28" x14ac:dyDescent="0.25">
      <c r="A116" s="10">
        <v>22400725</v>
      </c>
      <c r="B116" s="13" t="s">
        <v>99</v>
      </c>
      <c r="C116" s="13" t="s">
        <v>98</v>
      </c>
      <c r="D116" s="11">
        <v>0.875</v>
      </c>
      <c r="E116" s="6" t="str">
        <f>HYPERLINK("https://www.nba.com/stats/player/203471/boxscores-traditional", "Dennis Schröder")</f>
        <v>Dennis Schröder</v>
      </c>
      <c r="F116">
        <v>4</v>
      </c>
      <c r="G116" s="4">
        <v>2</v>
      </c>
      <c r="H116" s="3">
        <v>0.84133999999999998</v>
      </c>
      <c r="I116" s="3">
        <v>0.69145999999999996</v>
      </c>
      <c r="J116" s="3">
        <v>0.5</v>
      </c>
      <c r="K116" s="3">
        <v>0.30853999999999998</v>
      </c>
      <c r="L116" s="3">
        <v>0.15866</v>
      </c>
      <c r="M116" s="3">
        <v>6.6809999999999994E-2</v>
      </c>
      <c r="N116" s="3">
        <v>2.2749999999999999E-2</v>
      </c>
      <c r="O116" s="3">
        <v>6.2100000000000002E-3</v>
      </c>
      <c r="P116" s="3">
        <v>1.3500000000000001E-3</v>
      </c>
      <c r="Q116" s="3">
        <v>2.3000000000000001E-4</v>
      </c>
      <c r="R116" s="3">
        <v>0</v>
      </c>
      <c r="S116" s="5">
        <f>Assists[[#This Row],[2+]]-Assists[[#This Row],[3+]]</f>
        <v>0.14988000000000001</v>
      </c>
      <c r="T116" s="5">
        <f>Assists[[#This Row],[3+]]-Assists[[#This Row],[4+]]</f>
        <v>0.19145999999999996</v>
      </c>
      <c r="U116" s="5">
        <f>Assists[[#This Row],[4+]]-Assists[[#This Row],[5+]]</f>
        <v>0.19146000000000002</v>
      </c>
      <c r="V116" s="5">
        <f>Assists[[#This Row],[5+]]-Assists[[#This Row],[6+]]</f>
        <v>0.14987999999999999</v>
      </c>
      <c r="W116" s="5">
        <f>Assists[[#This Row],[6+]]-Assists[[#This Row],[7+]]</f>
        <v>9.1850000000000001E-2</v>
      </c>
      <c r="X116" s="5">
        <f>Assists[[#This Row],[7+]]-Assists[[#This Row],[8+]]</f>
        <v>4.4059999999999995E-2</v>
      </c>
      <c r="Y116" s="5">
        <f>Assists[[#This Row],[8+]]-Assists[[#This Row],[9+]]</f>
        <v>1.6539999999999999E-2</v>
      </c>
      <c r="Z116" s="5">
        <f>Assists[[#This Row],[9+]]-Assists[[#This Row],[10+]]</f>
        <v>4.8599999999999997E-3</v>
      </c>
      <c r="AA116" s="5">
        <f>Assists[[#This Row],[10+]]-Assists[[#This Row],[11+]]</f>
        <v>1.1200000000000001E-3</v>
      </c>
      <c r="AB116" s="5">
        <f>Assists[[#This Row],[11+]]-Assists[[#This Row],[12+]]</f>
        <v>2.3000000000000001E-4</v>
      </c>
    </row>
    <row r="117" spans="1:28" x14ac:dyDescent="0.25">
      <c r="A117" s="10">
        <v>22400725</v>
      </c>
      <c r="B117" s="13" t="s">
        <v>99</v>
      </c>
      <c r="C117" s="13" t="s">
        <v>98</v>
      </c>
      <c r="D117" s="11">
        <v>0.875</v>
      </c>
      <c r="E117" s="6" t="str">
        <f>HYPERLINK("https://www.nba.com/stats/player/203952/boxscores-traditional", "Andrew Wiggins")</f>
        <v>Andrew Wiggins</v>
      </c>
      <c r="F117">
        <v>3.2</v>
      </c>
      <c r="G117" s="4">
        <v>1.47</v>
      </c>
      <c r="H117" s="3">
        <v>0.79388999999999998</v>
      </c>
      <c r="I117" s="3">
        <v>0.55567</v>
      </c>
      <c r="J117" s="3">
        <v>0.29459999999999997</v>
      </c>
      <c r="K117" s="3">
        <v>0.11123</v>
      </c>
      <c r="L117" s="3">
        <v>2.8719999999999999E-2</v>
      </c>
      <c r="M117" s="3">
        <v>4.7999999999999996E-3</v>
      </c>
      <c r="N117" s="3">
        <v>5.4000000000000001E-4</v>
      </c>
      <c r="O117" s="3">
        <v>4.0000000000000003E-5</v>
      </c>
      <c r="P117" s="3">
        <v>0</v>
      </c>
      <c r="Q117" s="3">
        <v>0</v>
      </c>
      <c r="R117" s="3">
        <v>0</v>
      </c>
      <c r="S117" s="5">
        <f>Assists[[#This Row],[2+]]-Assists[[#This Row],[3+]]</f>
        <v>0.23821999999999999</v>
      </c>
      <c r="T117" s="5">
        <f>Assists[[#This Row],[3+]]-Assists[[#This Row],[4+]]</f>
        <v>0.26107000000000002</v>
      </c>
      <c r="U117" s="5">
        <f>Assists[[#This Row],[4+]]-Assists[[#This Row],[5+]]</f>
        <v>0.18336999999999998</v>
      </c>
      <c r="V117" s="5">
        <f>Assists[[#This Row],[5+]]-Assists[[#This Row],[6+]]</f>
        <v>8.251E-2</v>
      </c>
      <c r="W117" s="5">
        <f>Assists[[#This Row],[6+]]-Assists[[#This Row],[7+]]</f>
        <v>2.392E-2</v>
      </c>
      <c r="X117" s="5">
        <f>Assists[[#This Row],[7+]]-Assists[[#This Row],[8+]]</f>
        <v>4.2599999999999999E-3</v>
      </c>
      <c r="Y117" s="5">
        <f>Assists[[#This Row],[8+]]-Assists[[#This Row],[9+]]</f>
        <v>5.0000000000000001E-4</v>
      </c>
      <c r="Z117" s="5">
        <f>Assists[[#This Row],[9+]]-Assists[[#This Row],[10+]]</f>
        <v>4.0000000000000003E-5</v>
      </c>
      <c r="AA117" s="5">
        <f>Assists[[#This Row],[10+]]-Assists[[#This Row],[11+]]</f>
        <v>0</v>
      </c>
      <c r="AB117" s="5">
        <f>Assists[[#This Row],[11+]]-Assists[[#This Row],[12+]]</f>
        <v>0</v>
      </c>
    </row>
    <row r="118" spans="1:28" x14ac:dyDescent="0.25">
      <c r="A118" s="10">
        <v>22400725</v>
      </c>
      <c r="B118" s="13" t="s">
        <v>99</v>
      </c>
      <c r="C118" s="13" t="s">
        <v>98</v>
      </c>
      <c r="D118" s="11">
        <v>0.875</v>
      </c>
      <c r="E118" s="6" t="str">
        <f>HYPERLINK("https://www.nba.com/stats/player/1629001/boxscores-traditional", "De'Anthony Melton")</f>
        <v>De'Anthony Melton</v>
      </c>
      <c r="F118">
        <v>2.6</v>
      </c>
      <c r="G118" s="4">
        <v>1.4969999999999999</v>
      </c>
      <c r="H118" s="3">
        <v>0.65542</v>
      </c>
      <c r="I118" s="3">
        <v>0.39357999999999999</v>
      </c>
      <c r="J118" s="3">
        <v>0.17360999999999999</v>
      </c>
      <c r="K118" s="3">
        <v>5.4800000000000001E-2</v>
      </c>
      <c r="L118" s="3">
        <v>1.1599999999999999E-2</v>
      </c>
      <c r="M118" s="3">
        <v>1.64E-3</v>
      </c>
      <c r="N118" s="3">
        <v>1.4999999999999999E-4</v>
      </c>
      <c r="O118" s="3">
        <v>0</v>
      </c>
      <c r="P118" s="3">
        <v>0</v>
      </c>
      <c r="Q118" s="3">
        <v>0</v>
      </c>
      <c r="R118" s="3">
        <v>0</v>
      </c>
      <c r="S118" s="5">
        <f>Assists[[#This Row],[2+]]-Assists[[#This Row],[3+]]</f>
        <v>0.26184000000000002</v>
      </c>
      <c r="T118" s="5">
        <f>Assists[[#This Row],[3+]]-Assists[[#This Row],[4+]]</f>
        <v>0.21997</v>
      </c>
      <c r="U118" s="5">
        <f>Assists[[#This Row],[4+]]-Assists[[#This Row],[5+]]</f>
        <v>0.11880999999999999</v>
      </c>
      <c r="V118" s="5">
        <f>Assists[[#This Row],[5+]]-Assists[[#This Row],[6+]]</f>
        <v>4.3200000000000002E-2</v>
      </c>
      <c r="W118" s="5">
        <f>Assists[[#This Row],[6+]]-Assists[[#This Row],[7+]]</f>
        <v>9.9600000000000001E-3</v>
      </c>
      <c r="X118" s="5">
        <f>Assists[[#This Row],[7+]]-Assists[[#This Row],[8+]]</f>
        <v>1.49E-3</v>
      </c>
      <c r="Y118" s="5">
        <f>Assists[[#This Row],[8+]]-Assists[[#This Row],[9+]]</f>
        <v>1.4999999999999999E-4</v>
      </c>
      <c r="Z118" s="5">
        <f>Assists[[#This Row],[9+]]-Assists[[#This Row],[10+]]</f>
        <v>0</v>
      </c>
      <c r="AA118" s="5">
        <f>Assists[[#This Row],[10+]]-Assists[[#This Row],[11+]]</f>
        <v>0</v>
      </c>
      <c r="AB118" s="5">
        <f>Assists[[#This Row],[11+]]-Assists[[#This Row],[12+]]</f>
        <v>0</v>
      </c>
    </row>
    <row r="119" spans="1:28" x14ac:dyDescent="0.25">
      <c r="A119" s="10">
        <v>22400725</v>
      </c>
      <c r="B119" s="13" t="s">
        <v>99</v>
      </c>
      <c r="C119" s="13" t="s">
        <v>98</v>
      </c>
      <c r="D119" s="11">
        <v>0.875</v>
      </c>
      <c r="E119" s="6" t="str">
        <f>HYPERLINK("https://www.nba.com/stats/player/1631218/boxscores-traditional", "Trayce Jackson-Davis")</f>
        <v>Trayce Jackson-Davis</v>
      </c>
      <c r="F119">
        <v>2.2000000000000002</v>
      </c>
      <c r="G119" s="4">
        <v>1.1659999999999999</v>
      </c>
      <c r="H119" s="3">
        <v>0.56749000000000005</v>
      </c>
      <c r="I119" s="3">
        <v>0.24510000000000001</v>
      </c>
      <c r="J119" s="3">
        <v>6.1780000000000002E-2</v>
      </c>
      <c r="K119" s="3">
        <v>8.2000000000000007E-3</v>
      </c>
      <c r="L119" s="3">
        <v>5.5999999999999995E-4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5">
        <f>Assists[[#This Row],[2+]]-Assists[[#This Row],[3+]]</f>
        <v>0.32239000000000007</v>
      </c>
      <c r="T119" s="5">
        <f>Assists[[#This Row],[3+]]-Assists[[#This Row],[4+]]</f>
        <v>0.18332000000000001</v>
      </c>
      <c r="U119" s="5">
        <f>Assists[[#This Row],[4+]]-Assists[[#This Row],[5+]]</f>
        <v>5.3580000000000003E-2</v>
      </c>
      <c r="V119" s="5">
        <f>Assists[[#This Row],[5+]]-Assists[[#This Row],[6+]]</f>
        <v>7.640000000000001E-3</v>
      </c>
      <c r="W119" s="5">
        <f>Assists[[#This Row],[6+]]-Assists[[#This Row],[7+]]</f>
        <v>5.5999999999999995E-4</v>
      </c>
      <c r="X119" s="5">
        <f>Assists[[#This Row],[7+]]-Assists[[#This Row],[8+]]</f>
        <v>0</v>
      </c>
      <c r="Y119" s="5">
        <f>Assists[[#This Row],[8+]]-Assists[[#This Row],[9+]]</f>
        <v>0</v>
      </c>
      <c r="Z119" s="5">
        <f>Assists[[#This Row],[9+]]-Assists[[#This Row],[10+]]</f>
        <v>0</v>
      </c>
      <c r="AA119" s="5">
        <f>Assists[[#This Row],[10+]]-Assists[[#This Row],[11+]]</f>
        <v>0</v>
      </c>
      <c r="AB119" s="5">
        <f>Assists[[#This Row],[11+]]-Assists[[#This Row],[12+]]</f>
        <v>0</v>
      </c>
    </row>
    <row r="120" spans="1:28" x14ac:dyDescent="0.25">
      <c r="A120" s="10">
        <v>22400725</v>
      </c>
      <c r="B120" s="13" t="s">
        <v>99</v>
      </c>
      <c r="C120" s="13" t="s">
        <v>98</v>
      </c>
      <c r="D120" s="11">
        <v>0.875</v>
      </c>
      <c r="E120" s="6" t="str">
        <f>HYPERLINK("https://www.nba.com/stats/player/203937/boxscores-traditional", "Kyle Anderson")</f>
        <v>Kyle Anderson</v>
      </c>
      <c r="F120">
        <v>2.2000000000000002</v>
      </c>
      <c r="G120" s="4">
        <v>1.72</v>
      </c>
      <c r="H120" s="3">
        <v>0.54776000000000002</v>
      </c>
      <c r="I120" s="3">
        <v>0.31918000000000002</v>
      </c>
      <c r="J120" s="3">
        <v>0.14685999999999999</v>
      </c>
      <c r="K120" s="3">
        <v>5.1549999999999999E-2</v>
      </c>
      <c r="L120" s="3">
        <v>1.355E-2</v>
      </c>
      <c r="M120" s="3">
        <v>2.64E-3</v>
      </c>
      <c r="N120" s="3">
        <v>3.8000000000000002E-4</v>
      </c>
      <c r="O120" s="3">
        <v>4.0000000000000003E-5</v>
      </c>
      <c r="P120" s="3">
        <v>0</v>
      </c>
      <c r="Q120" s="3">
        <v>0</v>
      </c>
      <c r="R120" s="3">
        <v>0</v>
      </c>
      <c r="S120" s="5">
        <f>Assists[[#This Row],[2+]]-Assists[[#This Row],[3+]]</f>
        <v>0.22858000000000001</v>
      </c>
      <c r="T120" s="5">
        <f>Assists[[#This Row],[3+]]-Assists[[#This Row],[4+]]</f>
        <v>0.17232000000000003</v>
      </c>
      <c r="U120" s="5">
        <f>Assists[[#This Row],[4+]]-Assists[[#This Row],[5+]]</f>
        <v>9.5309999999999992E-2</v>
      </c>
      <c r="V120" s="5">
        <f>Assists[[#This Row],[5+]]-Assists[[#This Row],[6+]]</f>
        <v>3.7999999999999999E-2</v>
      </c>
      <c r="W120" s="5">
        <f>Assists[[#This Row],[6+]]-Assists[[#This Row],[7+]]</f>
        <v>1.091E-2</v>
      </c>
      <c r="X120" s="5">
        <f>Assists[[#This Row],[7+]]-Assists[[#This Row],[8+]]</f>
        <v>2.2599999999999999E-3</v>
      </c>
      <c r="Y120" s="5">
        <f>Assists[[#This Row],[8+]]-Assists[[#This Row],[9+]]</f>
        <v>3.4000000000000002E-4</v>
      </c>
      <c r="Z120" s="5">
        <f>Assists[[#This Row],[9+]]-Assists[[#This Row],[10+]]</f>
        <v>4.0000000000000003E-5</v>
      </c>
      <c r="AA120" s="5">
        <f>Assists[[#This Row],[10+]]-Assists[[#This Row],[11+]]</f>
        <v>0</v>
      </c>
      <c r="AB120" s="5">
        <f>Assists[[#This Row],[11+]]-Assists[[#This Row],[12+]]</f>
        <v>0</v>
      </c>
    </row>
    <row r="121" spans="1:28" x14ac:dyDescent="0.25">
      <c r="A121" s="10">
        <v>22400725</v>
      </c>
      <c r="B121" s="13" t="s">
        <v>99</v>
      </c>
      <c r="C121" s="13" t="s">
        <v>98</v>
      </c>
      <c r="D121" s="11">
        <v>0.875</v>
      </c>
      <c r="E121" s="6" t="str">
        <f>HYPERLINK("https://www.nba.com/stats/player/1626172/boxscores-traditional", "Kevon Looney")</f>
        <v>Kevon Looney</v>
      </c>
      <c r="F121">
        <v>2.2000000000000002</v>
      </c>
      <c r="G121" s="4">
        <v>2.04</v>
      </c>
      <c r="H121" s="3">
        <v>0.53983000000000003</v>
      </c>
      <c r="I121" s="3">
        <v>0.34827000000000002</v>
      </c>
      <c r="J121" s="3">
        <v>0.18942999999999999</v>
      </c>
      <c r="K121" s="3">
        <v>8.5339999999999999E-2</v>
      </c>
      <c r="L121" s="3">
        <v>3.1440000000000003E-2</v>
      </c>
      <c r="M121" s="3">
        <v>9.3900000000000008E-3</v>
      </c>
      <c r="N121" s="3">
        <v>2.2599999999999999E-3</v>
      </c>
      <c r="O121" s="3">
        <v>4.2999999999999999E-4</v>
      </c>
      <c r="P121" s="3">
        <v>6.9999999999999994E-5</v>
      </c>
      <c r="Q121" s="3">
        <v>0</v>
      </c>
      <c r="R121" s="3">
        <v>0</v>
      </c>
      <c r="S121" s="5">
        <f>Assists[[#This Row],[2+]]-Assists[[#This Row],[3+]]</f>
        <v>0.19156000000000001</v>
      </c>
      <c r="T121" s="5">
        <f>Assists[[#This Row],[3+]]-Assists[[#This Row],[4+]]</f>
        <v>0.15884000000000004</v>
      </c>
      <c r="U121" s="5">
        <f>Assists[[#This Row],[4+]]-Assists[[#This Row],[5+]]</f>
        <v>0.10408999999999999</v>
      </c>
      <c r="V121" s="5">
        <f>Assists[[#This Row],[5+]]-Assists[[#This Row],[6+]]</f>
        <v>5.3899999999999997E-2</v>
      </c>
      <c r="W121" s="5">
        <f>Assists[[#This Row],[6+]]-Assists[[#This Row],[7+]]</f>
        <v>2.205E-2</v>
      </c>
      <c r="X121" s="5">
        <f>Assists[[#This Row],[7+]]-Assists[[#This Row],[8+]]</f>
        <v>7.1300000000000009E-3</v>
      </c>
      <c r="Y121" s="5">
        <f>Assists[[#This Row],[8+]]-Assists[[#This Row],[9+]]</f>
        <v>1.8299999999999998E-3</v>
      </c>
      <c r="Z121" s="5">
        <f>Assists[[#This Row],[9+]]-Assists[[#This Row],[10+]]</f>
        <v>3.5999999999999997E-4</v>
      </c>
      <c r="AA121" s="5">
        <f>Assists[[#This Row],[10+]]-Assists[[#This Row],[11+]]</f>
        <v>6.9999999999999994E-5</v>
      </c>
      <c r="AB121" s="5">
        <f>Assists[[#This Row],[11+]]-Assists[[#This Row],[12+]]</f>
        <v>0</v>
      </c>
    </row>
    <row r="122" spans="1:28" x14ac:dyDescent="0.25">
      <c r="A122" s="10">
        <v>22400725</v>
      </c>
      <c r="B122" s="13" t="s">
        <v>99</v>
      </c>
      <c r="C122" s="13" t="s">
        <v>98</v>
      </c>
      <c r="D122" s="11">
        <v>0.875</v>
      </c>
      <c r="E122" s="6" t="str">
        <f>HYPERLINK("https://www.nba.com/stats/player/1627741/boxscores-traditional", "Buddy Hield")</f>
        <v>Buddy Hield</v>
      </c>
      <c r="F122">
        <v>2</v>
      </c>
      <c r="G122" s="4">
        <v>1.7890000000000001</v>
      </c>
      <c r="H122" s="3">
        <v>0.5</v>
      </c>
      <c r="I122" s="3">
        <v>0.28774</v>
      </c>
      <c r="J122" s="3">
        <v>0.13136</v>
      </c>
      <c r="K122" s="3">
        <v>4.648E-2</v>
      </c>
      <c r="L122" s="3">
        <v>1.255E-2</v>
      </c>
      <c r="M122" s="3">
        <v>2.64E-3</v>
      </c>
      <c r="N122" s="3">
        <v>4.0000000000000002E-4</v>
      </c>
      <c r="O122" s="3">
        <v>5.0000000000000002E-5</v>
      </c>
      <c r="P122" s="3">
        <v>0</v>
      </c>
      <c r="Q122" s="3">
        <v>0</v>
      </c>
      <c r="R122" s="3">
        <v>0</v>
      </c>
      <c r="S122" s="5">
        <f>Assists[[#This Row],[2+]]-Assists[[#This Row],[3+]]</f>
        <v>0.21226</v>
      </c>
      <c r="T122" s="5">
        <f>Assists[[#This Row],[3+]]-Assists[[#This Row],[4+]]</f>
        <v>0.15637999999999999</v>
      </c>
      <c r="U122" s="5">
        <f>Assists[[#This Row],[4+]]-Assists[[#This Row],[5+]]</f>
        <v>8.4880000000000011E-2</v>
      </c>
      <c r="V122" s="5">
        <f>Assists[[#This Row],[5+]]-Assists[[#This Row],[6+]]</f>
        <v>3.3930000000000002E-2</v>
      </c>
      <c r="W122" s="5">
        <f>Assists[[#This Row],[6+]]-Assists[[#This Row],[7+]]</f>
        <v>9.9100000000000004E-3</v>
      </c>
      <c r="X122" s="5">
        <f>Assists[[#This Row],[7+]]-Assists[[#This Row],[8+]]</f>
        <v>2.2399999999999998E-3</v>
      </c>
      <c r="Y122" s="5">
        <f>Assists[[#This Row],[8+]]-Assists[[#This Row],[9+]]</f>
        <v>3.5E-4</v>
      </c>
      <c r="Z122" s="5">
        <f>Assists[[#This Row],[9+]]-Assists[[#This Row],[10+]]</f>
        <v>5.0000000000000002E-5</v>
      </c>
      <c r="AA122" s="5">
        <f>Assists[[#This Row],[10+]]-Assists[[#This Row],[11+]]</f>
        <v>0</v>
      </c>
      <c r="AB122" s="5">
        <f>Assists[[#This Row],[11+]]-Assists[[#This Row],[12+]]</f>
        <v>0</v>
      </c>
    </row>
    <row r="123" spans="1:28" x14ac:dyDescent="0.25">
      <c r="A123" s="10">
        <v>22400725</v>
      </c>
      <c r="B123" s="13" t="s">
        <v>99</v>
      </c>
      <c r="C123" s="13" t="s">
        <v>98</v>
      </c>
      <c r="D123" s="11">
        <v>0.875</v>
      </c>
      <c r="E123" s="6" t="str">
        <f>HYPERLINK("https://www.nba.com/stats/player/1642366/boxscores-traditional", "Quinten Post")</f>
        <v>Quinten Post</v>
      </c>
      <c r="F123">
        <v>2</v>
      </c>
      <c r="G123" s="4">
        <v>1.095</v>
      </c>
      <c r="H123" s="3">
        <v>0.5</v>
      </c>
      <c r="I123" s="3">
        <v>0.18140999999999999</v>
      </c>
      <c r="J123" s="3">
        <v>3.3619999999999997E-2</v>
      </c>
      <c r="K123" s="3">
        <v>3.0699999999999998E-3</v>
      </c>
      <c r="L123" s="3">
        <v>1.2999999999999999E-4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5">
        <f>Assists[[#This Row],[2+]]-Assists[[#This Row],[3+]]</f>
        <v>0.31859000000000004</v>
      </c>
      <c r="T123" s="5">
        <f>Assists[[#This Row],[3+]]-Assists[[#This Row],[4+]]</f>
        <v>0.14778999999999998</v>
      </c>
      <c r="U123" s="5">
        <f>Assists[[#This Row],[4+]]-Assists[[#This Row],[5+]]</f>
        <v>3.0549999999999997E-2</v>
      </c>
      <c r="V123" s="5">
        <f>Assists[[#This Row],[5+]]-Assists[[#This Row],[6+]]</f>
        <v>2.9399999999999999E-3</v>
      </c>
      <c r="W123" s="5">
        <f>Assists[[#This Row],[6+]]-Assists[[#This Row],[7+]]</f>
        <v>1.2999999999999999E-4</v>
      </c>
      <c r="X123" s="5">
        <f>Assists[[#This Row],[7+]]-Assists[[#This Row],[8+]]</f>
        <v>0</v>
      </c>
      <c r="Y123" s="5">
        <f>Assists[[#This Row],[8+]]-Assists[[#This Row],[9+]]</f>
        <v>0</v>
      </c>
      <c r="Z123" s="5">
        <f>Assists[[#This Row],[9+]]-Assists[[#This Row],[10+]]</f>
        <v>0</v>
      </c>
      <c r="AA123" s="5">
        <f>Assists[[#This Row],[10+]]-Assists[[#This Row],[11+]]</f>
        <v>0</v>
      </c>
      <c r="AB123" s="5">
        <f>Assists[[#This Row],[11+]]-Assists[[#This Row],[12+]]</f>
        <v>0</v>
      </c>
    </row>
    <row r="124" spans="1:28" x14ac:dyDescent="0.25">
      <c r="A124" s="10">
        <v>22400726</v>
      </c>
      <c r="B124" s="13" t="s">
        <v>100</v>
      </c>
      <c r="C124" s="13" t="s">
        <v>101</v>
      </c>
      <c r="D124" s="11">
        <v>0.875</v>
      </c>
      <c r="E124" s="6" t="str">
        <f>HYPERLINK("https://www.nba.com/stats/player/203999/boxscores-traditional", "Nikola Jokic")</f>
        <v>Nikola Jokic</v>
      </c>
      <c r="F124">
        <v>12</v>
      </c>
      <c r="G124" s="4">
        <v>3.742</v>
      </c>
      <c r="H124" s="3">
        <v>0.99621000000000004</v>
      </c>
      <c r="I124" s="3">
        <v>0.99202000000000001</v>
      </c>
      <c r="J124" s="3">
        <v>0.98382000000000003</v>
      </c>
      <c r="K124" s="3">
        <v>0.96926000000000001</v>
      </c>
      <c r="L124" s="3">
        <v>0.94520000000000004</v>
      </c>
      <c r="M124" s="3">
        <v>0.90988000000000002</v>
      </c>
      <c r="N124" s="3">
        <v>0.85768999999999995</v>
      </c>
      <c r="O124" s="3">
        <v>0.78813999999999995</v>
      </c>
      <c r="P124" s="3">
        <v>0.70194000000000001</v>
      </c>
      <c r="Q124" s="3">
        <v>0.60641999999999996</v>
      </c>
      <c r="R124" s="3">
        <v>0.5</v>
      </c>
      <c r="S124" s="5">
        <f>Assists[[#This Row],[2+]]-Assists[[#This Row],[3+]]</f>
        <v>4.190000000000027E-3</v>
      </c>
      <c r="T124" s="5">
        <f>Assists[[#This Row],[3+]]-Assists[[#This Row],[4+]]</f>
        <v>8.1999999999999851E-3</v>
      </c>
      <c r="U124" s="5">
        <f>Assists[[#This Row],[4+]]-Assists[[#This Row],[5+]]</f>
        <v>1.4560000000000017E-2</v>
      </c>
      <c r="V124" s="5">
        <f>Assists[[#This Row],[5+]]-Assists[[#This Row],[6+]]</f>
        <v>2.405999999999997E-2</v>
      </c>
      <c r="W124" s="5">
        <f>Assists[[#This Row],[6+]]-Assists[[#This Row],[7+]]</f>
        <v>3.5320000000000018E-2</v>
      </c>
      <c r="X124" s="5">
        <f>Assists[[#This Row],[7+]]-Assists[[#This Row],[8+]]</f>
        <v>5.219000000000007E-2</v>
      </c>
      <c r="Y124" s="5">
        <f>Assists[[#This Row],[8+]]-Assists[[#This Row],[9+]]</f>
        <v>6.9550000000000001E-2</v>
      </c>
      <c r="Z124" s="5">
        <f>Assists[[#This Row],[9+]]-Assists[[#This Row],[10+]]</f>
        <v>8.6199999999999943E-2</v>
      </c>
      <c r="AA124" s="5">
        <f>Assists[[#This Row],[10+]]-Assists[[#This Row],[11+]]</f>
        <v>9.5520000000000049E-2</v>
      </c>
      <c r="AB124" s="5">
        <f>Assists[[#This Row],[11+]]-Assists[[#This Row],[12+]]</f>
        <v>0.10641999999999996</v>
      </c>
    </row>
    <row r="125" spans="1:28" x14ac:dyDescent="0.25">
      <c r="A125" s="10">
        <v>22400726</v>
      </c>
      <c r="B125" s="13" t="s">
        <v>100</v>
      </c>
      <c r="C125" s="13" t="s">
        <v>101</v>
      </c>
      <c r="D125" s="11">
        <v>0.875</v>
      </c>
      <c r="E125" s="6" t="str">
        <f>HYPERLINK("https://www.nba.com/stats/player/1627750/boxscores-traditional", "Jamal Murray")</f>
        <v>Jamal Murray</v>
      </c>
      <c r="F125">
        <v>7.2</v>
      </c>
      <c r="G125" s="4">
        <v>2.1349999999999998</v>
      </c>
      <c r="H125" s="3">
        <v>0.99265999999999999</v>
      </c>
      <c r="I125" s="3">
        <v>0.97558</v>
      </c>
      <c r="J125" s="3">
        <v>0.93318999999999996</v>
      </c>
      <c r="K125" s="3">
        <v>0.84848999999999997</v>
      </c>
      <c r="L125" s="3">
        <v>0.71226</v>
      </c>
      <c r="M125" s="3">
        <v>0.53586</v>
      </c>
      <c r="N125" s="3">
        <v>0.35569000000000001</v>
      </c>
      <c r="O125" s="3">
        <v>0.20044999999999999</v>
      </c>
      <c r="P125" s="3">
        <v>9.5100000000000004E-2</v>
      </c>
      <c r="Q125" s="3">
        <v>3.7539999999999997E-2</v>
      </c>
      <c r="R125" s="3">
        <v>1.222E-2</v>
      </c>
      <c r="S125" s="5">
        <f>Assists[[#This Row],[2+]]-Assists[[#This Row],[3+]]</f>
        <v>1.7079999999999984E-2</v>
      </c>
      <c r="T125" s="5">
        <f>Assists[[#This Row],[3+]]-Assists[[#This Row],[4+]]</f>
        <v>4.2390000000000039E-2</v>
      </c>
      <c r="U125" s="5">
        <f>Assists[[#This Row],[4+]]-Assists[[#This Row],[5+]]</f>
        <v>8.4699999999999998E-2</v>
      </c>
      <c r="V125" s="5">
        <f>Assists[[#This Row],[5+]]-Assists[[#This Row],[6+]]</f>
        <v>0.13622999999999996</v>
      </c>
      <c r="W125" s="5">
        <f>Assists[[#This Row],[6+]]-Assists[[#This Row],[7+]]</f>
        <v>0.1764</v>
      </c>
      <c r="X125" s="5">
        <f>Assists[[#This Row],[7+]]-Assists[[#This Row],[8+]]</f>
        <v>0.18017</v>
      </c>
      <c r="Y125" s="5">
        <f>Assists[[#This Row],[8+]]-Assists[[#This Row],[9+]]</f>
        <v>0.15524000000000002</v>
      </c>
      <c r="Z125" s="5">
        <f>Assists[[#This Row],[9+]]-Assists[[#This Row],[10+]]</f>
        <v>0.10534999999999999</v>
      </c>
      <c r="AA125" s="5">
        <f>Assists[[#This Row],[10+]]-Assists[[#This Row],[11+]]</f>
        <v>5.7560000000000007E-2</v>
      </c>
      <c r="AB125" s="5">
        <f>Assists[[#This Row],[11+]]-Assists[[#This Row],[12+]]</f>
        <v>2.5319999999999995E-2</v>
      </c>
    </row>
    <row r="126" spans="1:28" x14ac:dyDescent="0.25">
      <c r="A126" s="10">
        <v>22400726</v>
      </c>
      <c r="B126" s="13" t="s">
        <v>100</v>
      </c>
      <c r="C126" s="13" t="s">
        <v>101</v>
      </c>
      <c r="D126" s="11">
        <v>0.875</v>
      </c>
      <c r="E126" s="6" t="str">
        <f>HYPERLINK("https://www.nba.com/stats/player/201566/boxscores-traditional", "Russell Westbrook")</f>
        <v>Russell Westbrook</v>
      </c>
      <c r="F126">
        <v>5.6</v>
      </c>
      <c r="G126" s="4">
        <v>2.1539999999999999</v>
      </c>
      <c r="H126" s="3">
        <v>0.95254000000000005</v>
      </c>
      <c r="I126" s="3">
        <v>0.88685999999999998</v>
      </c>
      <c r="J126" s="3">
        <v>0.77034999999999998</v>
      </c>
      <c r="K126" s="3">
        <v>0.61026000000000002</v>
      </c>
      <c r="L126" s="3">
        <v>0.42465000000000003</v>
      </c>
      <c r="M126" s="3">
        <v>0.25785000000000002</v>
      </c>
      <c r="N126" s="3">
        <v>0.13350000000000001</v>
      </c>
      <c r="O126" s="3">
        <v>5.7049999999999997E-2</v>
      </c>
      <c r="P126" s="3">
        <v>2.068E-2</v>
      </c>
      <c r="Q126" s="3">
        <v>6.0400000000000002E-3</v>
      </c>
      <c r="R126" s="3">
        <v>1.49E-3</v>
      </c>
      <c r="S126" s="5">
        <f>Assists[[#This Row],[2+]]-Assists[[#This Row],[3+]]</f>
        <v>6.5680000000000072E-2</v>
      </c>
      <c r="T126" s="5">
        <f>Assists[[#This Row],[3+]]-Assists[[#This Row],[4+]]</f>
        <v>0.11651</v>
      </c>
      <c r="U126" s="5">
        <f>Assists[[#This Row],[4+]]-Assists[[#This Row],[5+]]</f>
        <v>0.16008999999999995</v>
      </c>
      <c r="V126" s="5">
        <f>Assists[[#This Row],[5+]]-Assists[[#This Row],[6+]]</f>
        <v>0.18561</v>
      </c>
      <c r="W126" s="5">
        <f>Assists[[#This Row],[6+]]-Assists[[#This Row],[7+]]</f>
        <v>0.1668</v>
      </c>
      <c r="X126" s="5">
        <f>Assists[[#This Row],[7+]]-Assists[[#This Row],[8+]]</f>
        <v>0.12435000000000002</v>
      </c>
      <c r="Y126" s="5">
        <f>Assists[[#This Row],[8+]]-Assists[[#This Row],[9+]]</f>
        <v>7.6450000000000018E-2</v>
      </c>
      <c r="Z126" s="5">
        <f>Assists[[#This Row],[9+]]-Assists[[#This Row],[10+]]</f>
        <v>3.637E-2</v>
      </c>
      <c r="AA126" s="5">
        <f>Assists[[#This Row],[10+]]-Assists[[#This Row],[11+]]</f>
        <v>1.464E-2</v>
      </c>
      <c r="AB126" s="5">
        <f>Assists[[#This Row],[11+]]-Assists[[#This Row],[12+]]</f>
        <v>4.5500000000000002E-3</v>
      </c>
    </row>
    <row r="127" spans="1:28" x14ac:dyDescent="0.25">
      <c r="A127" s="10">
        <v>22400726</v>
      </c>
      <c r="B127" s="13" t="s">
        <v>100</v>
      </c>
      <c r="C127" s="13" t="s">
        <v>101</v>
      </c>
      <c r="D127" s="11">
        <v>0.875</v>
      </c>
      <c r="E127" s="6" t="str">
        <f>HYPERLINK("https://www.nba.com/stats/player/203967/boxscores-traditional", "Dario Šaric")</f>
        <v>Dario Šaric</v>
      </c>
      <c r="F127">
        <v>3</v>
      </c>
      <c r="G127" s="4">
        <v>1.4139999999999999</v>
      </c>
      <c r="H127" s="3">
        <v>0.76114999999999999</v>
      </c>
      <c r="I127" s="3">
        <v>0.5</v>
      </c>
      <c r="J127" s="3">
        <v>0.23885000000000001</v>
      </c>
      <c r="K127" s="3">
        <v>7.9269999999999993E-2</v>
      </c>
      <c r="L127" s="3">
        <v>1.7000000000000001E-2</v>
      </c>
      <c r="M127" s="3">
        <v>2.33E-3</v>
      </c>
      <c r="N127" s="3">
        <v>2.0000000000000001E-4</v>
      </c>
      <c r="O127" s="3">
        <v>0</v>
      </c>
      <c r="P127" s="3">
        <v>0</v>
      </c>
      <c r="Q127" s="3">
        <v>0</v>
      </c>
      <c r="R127" s="3">
        <v>0</v>
      </c>
      <c r="S127" s="5">
        <f>Assists[[#This Row],[2+]]-Assists[[#This Row],[3+]]</f>
        <v>0.26114999999999999</v>
      </c>
      <c r="T127" s="5">
        <f>Assists[[#This Row],[3+]]-Assists[[#This Row],[4+]]</f>
        <v>0.26114999999999999</v>
      </c>
      <c r="U127" s="5">
        <f>Assists[[#This Row],[4+]]-Assists[[#This Row],[5+]]</f>
        <v>0.15958</v>
      </c>
      <c r="V127" s="5">
        <f>Assists[[#This Row],[5+]]-Assists[[#This Row],[6+]]</f>
        <v>6.2269999999999992E-2</v>
      </c>
      <c r="W127" s="5">
        <f>Assists[[#This Row],[6+]]-Assists[[#This Row],[7+]]</f>
        <v>1.4670000000000001E-2</v>
      </c>
      <c r="X127" s="5">
        <f>Assists[[#This Row],[7+]]-Assists[[#This Row],[8+]]</f>
        <v>2.1299999999999999E-3</v>
      </c>
      <c r="Y127" s="5">
        <f>Assists[[#This Row],[8+]]-Assists[[#This Row],[9+]]</f>
        <v>2.0000000000000001E-4</v>
      </c>
      <c r="Z127" s="5">
        <f>Assists[[#This Row],[9+]]-Assists[[#This Row],[10+]]</f>
        <v>0</v>
      </c>
      <c r="AA127" s="5">
        <f>Assists[[#This Row],[10+]]-Assists[[#This Row],[11+]]</f>
        <v>0</v>
      </c>
      <c r="AB127" s="5">
        <f>Assists[[#This Row],[11+]]-Assists[[#This Row],[12+]]</f>
        <v>0</v>
      </c>
    </row>
    <row r="128" spans="1:28" x14ac:dyDescent="0.25">
      <c r="A128" s="10">
        <v>22400726</v>
      </c>
      <c r="B128" s="13" t="s">
        <v>100</v>
      </c>
      <c r="C128" s="13" t="s">
        <v>101</v>
      </c>
      <c r="D128" s="11">
        <v>0.875</v>
      </c>
      <c r="E128" s="6" t="str">
        <f>HYPERLINK("https://www.nba.com/stats/player/1631128/boxscores-traditional", "Christian Braun")</f>
        <v>Christian Braun</v>
      </c>
      <c r="F128">
        <v>2.6</v>
      </c>
      <c r="G128" s="4">
        <v>1.2</v>
      </c>
      <c r="H128" s="3">
        <v>0.69145999999999996</v>
      </c>
      <c r="I128" s="3">
        <v>0.37069999999999997</v>
      </c>
      <c r="J128" s="3">
        <v>0.121</v>
      </c>
      <c r="K128" s="3">
        <v>2.2749999999999999E-2</v>
      </c>
      <c r="L128" s="3">
        <v>2.33E-3</v>
      </c>
      <c r="M128" s="3">
        <v>1.2E-4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5">
        <f>Assists[[#This Row],[2+]]-Assists[[#This Row],[3+]]</f>
        <v>0.32075999999999999</v>
      </c>
      <c r="T128" s="5">
        <f>Assists[[#This Row],[3+]]-Assists[[#This Row],[4+]]</f>
        <v>0.24969999999999998</v>
      </c>
      <c r="U128" s="5">
        <f>Assists[[#This Row],[4+]]-Assists[[#This Row],[5+]]</f>
        <v>9.8250000000000004E-2</v>
      </c>
      <c r="V128" s="5">
        <f>Assists[[#This Row],[5+]]-Assists[[#This Row],[6+]]</f>
        <v>2.0420000000000001E-2</v>
      </c>
      <c r="W128" s="5">
        <f>Assists[[#This Row],[6+]]-Assists[[#This Row],[7+]]</f>
        <v>2.2100000000000002E-3</v>
      </c>
      <c r="X128" s="5">
        <f>Assists[[#This Row],[7+]]-Assists[[#This Row],[8+]]</f>
        <v>1.2E-4</v>
      </c>
      <c r="Y128" s="5">
        <f>Assists[[#This Row],[8+]]-Assists[[#This Row],[9+]]</f>
        <v>0</v>
      </c>
      <c r="Z128" s="5">
        <f>Assists[[#This Row],[9+]]-Assists[[#This Row],[10+]]</f>
        <v>0</v>
      </c>
      <c r="AA128" s="5">
        <f>Assists[[#This Row],[10+]]-Assists[[#This Row],[11+]]</f>
        <v>0</v>
      </c>
      <c r="AB128" s="5">
        <f>Assists[[#This Row],[11+]]-Assists[[#This Row],[12+]]</f>
        <v>0</v>
      </c>
    </row>
    <row r="129" spans="1:28" x14ac:dyDescent="0.25">
      <c r="A129" s="10">
        <v>22400726</v>
      </c>
      <c r="B129" s="13" t="s">
        <v>100</v>
      </c>
      <c r="C129" s="13" t="s">
        <v>101</v>
      </c>
      <c r="D129" s="11">
        <v>0.875</v>
      </c>
      <c r="E129" s="6" t="str">
        <f>HYPERLINK("https://www.nba.com/stats/player/203932/boxscores-traditional", "Aaron Gordon")</f>
        <v>Aaron Gordon</v>
      </c>
      <c r="F129">
        <v>2.2000000000000002</v>
      </c>
      <c r="G129" s="4">
        <v>1.1659999999999999</v>
      </c>
      <c r="H129" s="3">
        <v>0.56749000000000005</v>
      </c>
      <c r="I129" s="3">
        <v>0.24510000000000001</v>
      </c>
      <c r="J129" s="3">
        <v>6.1780000000000002E-2</v>
      </c>
      <c r="K129" s="3">
        <v>8.2000000000000007E-3</v>
      </c>
      <c r="L129" s="3">
        <v>5.5999999999999995E-4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5">
        <f>Assists[[#This Row],[2+]]-Assists[[#This Row],[3+]]</f>
        <v>0.32239000000000007</v>
      </c>
      <c r="T129" s="5">
        <f>Assists[[#This Row],[3+]]-Assists[[#This Row],[4+]]</f>
        <v>0.18332000000000001</v>
      </c>
      <c r="U129" s="5">
        <f>Assists[[#This Row],[4+]]-Assists[[#This Row],[5+]]</f>
        <v>5.3580000000000003E-2</v>
      </c>
      <c r="V129" s="5">
        <f>Assists[[#This Row],[5+]]-Assists[[#This Row],[6+]]</f>
        <v>7.640000000000001E-3</v>
      </c>
      <c r="W129" s="5">
        <f>Assists[[#This Row],[6+]]-Assists[[#This Row],[7+]]</f>
        <v>5.5999999999999995E-4</v>
      </c>
      <c r="X129" s="5">
        <f>Assists[[#This Row],[7+]]-Assists[[#This Row],[8+]]</f>
        <v>0</v>
      </c>
      <c r="Y129" s="5">
        <f>Assists[[#This Row],[8+]]-Assists[[#This Row],[9+]]</f>
        <v>0</v>
      </c>
      <c r="Z129" s="5">
        <f>Assists[[#This Row],[9+]]-Assists[[#This Row],[10+]]</f>
        <v>0</v>
      </c>
      <c r="AA129" s="5">
        <f>Assists[[#This Row],[10+]]-Assists[[#This Row],[11+]]</f>
        <v>0</v>
      </c>
      <c r="AB129" s="5">
        <f>Assists[[#This Row],[11+]]-Assists[[#This Row],[12+]]</f>
        <v>0</v>
      </c>
    </row>
    <row r="130" spans="1:28" x14ac:dyDescent="0.25">
      <c r="A130" s="10">
        <v>22400726</v>
      </c>
      <c r="B130" s="13" t="s">
        <v>101</v>
      </c>
      <c r="C130" s="13" t="s">
        <v>100</v>
      </c>
      <c r="D130" s="11">
        <v>0.875</v>
      </c>
      <c r="E130" s="6" t="str">
        <f>HYPERLINK("https://www.nba.com/stats/player/1627749/boxscores-traditional", "Dejounte Murray")</f>
        <v>Dejounte Murray</v>
      </c>
      <c r="F130">
        <v>7.6</v>
      </c>
      <c r="G130" s="4">
        <v>1.855</v>
      </c>
      <c r="H130" s="3">
        <v>0.99873999999999996</v>
      </c>
      <c r="I130" s="3">
        <v>0.99343000000000004</v>
      </c>
      <c r="J130" s="3">
        <v>0.97380999999999995</v>
      </c>
      <c r="K130" s="3">
        <v>0.91923999999999995</v>
      </c>
      <c r="L130" s="3">
        <v>0.80510999999999999</v>
      </c>
      <c r="M130" s="3">
        <v>0.62551999999999996</v>
      </c>
      <c r="N130" s="3">
        <v>0.41293999999999997</v>
      </c>
      <c r="O130" s="3">
        <v>0.22663</v>
      </c>
      <c r="P130" s="3">
        <v>9.8530000000000006E-2</v>
      </c>
      <c r="Q130" s="3">
        <v>3.3619999999999997E-2</v>
      </c>
      <c r="R130" s="3">
        <v>8.8900000000000003E-3</v>
      </c>
      <c r="S130" s="5">
        <f>Assists[[#This Row],[2+]]-Assists[[#This Row],[3+]]</f>
        <v>5.3099999999999259E-3</v>
      </c>
      <c r="T130" s="5">
        <f>Assists[[#This Row],[3+]]-Assists[[#This Row],[4+]]</f>
        <v>1.9620000000000082E-2</v>
      </c>
      <c r="U130" s="5">
        <f>Assists[[#This Row],[4+]]-Assists[[#This Row],[5+]]</f>
        <v>5.4570000000000007E-2</v>
      </c>
      <c r="V130" s="5">
        <f>Assists[[#This Row],[5+]]-Assists[[#This Row],[6+]]</f>
        <v>0.11412999999999995</v>
      </c>
      <c r="W130" s="5">
        <f>Assists[[#This Row],[6+]]-Assists[[#This Row],[7+]]</f>
        <v>0.17959000000000003</v>
      </c>
      <c r="X130" s="5">
        <f>Assists[[#This Row],[7+]]-Assists[[#This Row],[8+]]</f>
        <v>0.21257999999999999</v>
      </c>
      <c r="Y130" s="5">
        <f>Assists[[#This Row],[8+]]-Assists[[#This Row],[9+]]</f>
        <v>0.18630999999999998</v>
      </c>
      <c r="Z130" s="5">
        <f>Assists[[#This Row],[9+]]-Assists[[#This Row],[10+]]</f>
        <v>0.12809999999999999</v>
      </c>
      <c r="AA130" s="5">
        <f>Assists[[#This Row],[10+]]-Assists[[#This Row],[11+]]</f>
        <v>6.4910000000000009E-2</v>
      </c>
      <c r="AB130" s="5">
        <f>Assists[[#This Row],[11+]]-Assists[[#This Row],[12+]]</f>
        <v>2.4729999999999995E-2</v>
      </c>
    </row>
    <row r="131" spans="1:28" x14ac:dyDescent="0.25">
      <c r="A131" s="10">
        <v>22400726</v>
      </c>
      <c r="B131" s="13" t="s">
        <v>101</v>
      </c>
      <c r="C131" s="13" t="s">
        <v>100</v>
      </c>
      <c r="D131" s="11">
        <v>0.875</v>
      </c>
      <c r="E131" s="6" t="str">
        <f>HYPERLINK("https://www.nba.com/stats/player/1630530/boxscores-traditional", "Trey Murphy III")</f>
        <v>Trey Murphy III</v>
      </c>
      <c r="F131">
        <v>3.8</v>
      </c>
      <c r="G131" s="4">
        <v>0.748</v>
      </c>
      <c r="H131" s="3">
        <v>0.99202000000000001</v>
      </c>
      <c r="I131" s="3">
        <v>0.85768999999999995</v>
      </c>
      <c r="J131" s="3">
        <v>0.39357999999999999</v>
      </c>
      <c r="K131" s="3">
        <v>5.4800000000000001E-2</v>
      </c>
      <c r="L131" s="3">
        <v>1.64E-3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5">
        <f>Assists[[#This Row],[2+]]-Assists[[#This Row],[3+]]</f>
        <v>0.13433000000000006</v>
      </c>
      <c r="T131" s="5">
        <f>Assists[[#This Row],[3+]]-Assists[[#This Row],[4+]]</f>
        <v>0.46410999999999997</v>
      </c>
      <c r="U131" s="5">
        <f>Assists[[#This Row],[4+]]-Assists[[#This Row],[5+]]</f>
        <v>0.33877999999999997</v>
      </c>
      <c r="V131" s="5">
        <f>Assists[[#This Row],[5+]]-Assists[[#This Row],[6+]]</f>
        <v>5.3159999999999999E-2</v>
      </c>
      <c r="W131" s="5">
        <f>Assists[[#This Row],[6+]]-Assists[[#This Row],[7+]]</f>
        <v>1.64E-3</v>
      </c>
      <c r="X131" s="5">
        <f>Assists[[#This Row],[7+]]-Assists[[#This Row],[8+]]</f>
        <v>0</v>
      </c>
      <c r="Y131" s="5">
        <f>Assists[[#This Row],[8+]]-Assists[[#This Row],[9+]]</f>
        <v>0</v>
      </c>
      <c r="Z131" s="5">
        <f>Assists[[#This Row],[9+]]-Assists[[#This Row],[10+]]</f>
        <v>0</v>
      </c>
      <c r="AA131" s="5">
        <f>Assists[[#This Row],[10+]]-Assists[[#This Row],[11+]]</f>
        <v>0</v>
      </c>
      <c r="AB131" s="5">
        <f>Assists[[#This Row],[11+]]-Assists[[#This Row],[12+]]</f>
        <v>0</v>
      </c>
    </row>
    <row r="132" spans="1:28" x14ac:dyDescent="0.25">
      <c r="A132" s="10">
        <v>22400726</v>
      </c>
      <c r="B132" s="13" t="s">
        <v>101</v>
      </c>
      <c r="C132" s="13" t="s">
        <v>100</v>
      </c>
      <c r="D132" s="11">
        <v>0.875</v>
      </c>
      <c r="E132" s="6" t="str">
        <f>HYPERLINK("https://www.nba.com/stats/player/1630631/boxscores-traditional", "Jose Alvarado")</f>
        <v>Jose Alvarado</v>
      </c>
      <c r="F132">
        <v>4.2</v>
      </c>
      <c r="G132" s="4">
        <v>1.1659999999999999</v>
      </c>
      <c r="H132" s="3">
        <v>0.97062000000000004</v>
      </c>
      <c r="I132" s="3">
        <v>0.84848999999999997</v>
      </c>
      <c r="J132" s="3">
        <v>0.56749000000000005</v>
      </c>
      <c r="K132" s="3">
        <v>0.24510000000000001</v>
      </c>
      <c r="L132" s="3">
        <v>6.1780000000000002E-2</v>
      </c>
      <c r="M132" s="3">
        <v>8.2000000000000007E-3</v>
      </c>
      <c r="N132" s="3">
        <v>5.5999999999999995E-4</v>
      </c>
      <c r="O132" s="3">
        <v>0</v>
      </c>
      <c r="P132" s="3">
        <v>0</v>
      </c>
      <c r="Q132" s="3">
        <v>0</v>
      </c>
      <c r="R132" s="3">
        <v>0</v>
      </c>
      <c r="S132" s="5">
        <f>Assists[[#This Row],[2+]]-Assists[[#This Row],[3+]]</f>
        <v>0.12213000000000007</v>
      </c>
      <c r="T132" s="5">
        <f>Assists[[#This Row],[3+]]-Assists[[#This Row],[4+]]</f>
        <v>0.28099999999999992</v>
      </c>
      <c r="U132" s="5">
        <f>Assists[[#This Row],[4+]]-Assists[[#This Row],[5+]]</f>
        <v>0.32239000000000007</v>
      </c>
      <c r="V132" s="5">
        <f>Assists[[#This Row],[5+]]-Assists[[#This Row],[6+]]</f>
        <v>0.18332000000000001</v>
      </c>
      <c r="W132" s="5">
        <f>Assists[[#This Row],[6+]]-Assists[[#This Row],[7+]]</f>
        <v>5.3580000000000003E-2</v>
      </c>
      <c r="X132" s="5">
        <f>Assists[[#This Row],[7+]]-Assists[[#This Row],[8+]]</f>
        <v>7.640000000000001E-3</v>
      </c>
      <c r="Y132" s="5">
        <f>Assists[[#This Row],[8+]]-Assists[[#This Row],[9+]]</f>
        <v>5.5999999999999995E-4</v>
      </c>
      <c r="Z132" s="5">
        <f>Assists[[#This Row],[9+]]-Assists[[#This Row],[10+]]</f>
        <v>0</v>
      </c>
      <c r="AA132" s="5">
        <f>Assists[[#This Row],[10+]]-Assists[[#This Row],[11+]]</f>
        <v>0</v>
      </c>
      <c r="AB132" s="5">
        <f>Assists[[#This Row],[11+]]-Assists[[#This Row],[12+]]</f>
        <v>0</v>
      </c>
    </row>
    <row r="133" spans="1:28" x14ac:dyDescent="0.25">
      <c r="A133" s="10">
        <v>22400726</v>
      </c>
      <c r="B133" s="13" t="s">
        <v>101</v>
      </c>
      <c r="C133" s="13" t="s">
        <v>100</v>
      </c>
      <c r="D133" s="11">
        <v>0.875</v>
      </c>
      <c r="E133" s="6" t="str">
        <f>HYPERLINK("https://www.nba.com/stats/player/1627742/boxscores-traditional", "Brandon Ingram")</f>
        <v>Brandon Ingram</v>
      </c>
      <c r="F133">
        <v>5</v>
      </c>
      <c r="G133" s="4">
        <v>2.0979999999999999</v>
      </c>
      <c r="H133" s="3">
        <v>0.92364000000000002</v>
      </c>
      <c r="I133" s="3">
        <v>0.82894000000000001</v>
      </c>
      <c r="J133" s="3">
        <v>0.68439000000000005</v>
      </c>
      <c r="K133" s="3">
        <v>0.5</v>
      </c>
      <c r="L133" s="3">
        <v>0.31561</v>
      </c>
      <c r="M133" s="3">
        <v>0.17105999999999999</v>
      </c>
      <c r="N133" s="3">
        <v>7.6359999999999997E-2</v>
      </c>
      <c r="O133" s="3">
        <v>2.8070000000000001E-2</v>
      </c>
      <c r="P133" s="3">
        <v>8.6599999999999993E-3</v>
      </c>
      <c r="Q133" s="3">
        <v>2.1199999999999999E-3</v>
      </c>
      <c r="R133" s="3">
        <v>4.2000000000000002E-4</v>
      </c>
      <c r="S133" s="5">
        <f>Assists[[#This Row],[2+]]-Assists[[#This Row],[3+]]</f>
        <v>9.4700000000000006E-2</v>
      </c>
      <c r="T133" s="5">
        <f>Assists[[#This Row],[3+]]-Assists[[#This Row],[4+]]</f>
        <v>0.14454999999999996</v>
      </c>
      <c r="U133" s="5">
        <f>Assists[[#This Row],[4+]]-Assists[[#This Row],[5+]]</f>
        <v>0.18439000000000005</v>
      </c>
      <c r="V133" s="5">
        <f>Assists[[#This Row],[5+]]-Assists[[#This Row],[6+]]</f>
        <v>0.18439</v>
      </c>
      <c r="W133" s="5">
        <f>Assists[[#This Row],[6+]]-Assists[[#This Row],[7+]]</f>
        <v>0.14455000000000001</v>
      </c>
      <c r="X133" s="5">
        <f>Assists[[#This Row],[7+]]-Assists[[#This Row],[8+]]</f>
        <v>9.4699999999999993E-2</v>
      </c>
      <c r="Y133" s="5">
        <f>Assists[[#This Row],[8+]]-Assists[[#This Row],[9+]]</f>
        <v>4.829E-2</v>
      </c>
      <c r="Z133" s="5">
        <f>Assists[[#This Row],[9+]]-Assists[[#This Row],[10+]]</f>
        <v>1.9410000000000004E-2</v>
      </c>
      <c r="AA133" s="5">
        <f>Assists[[#This Row],[10+]]-Assists[[#This Row],[11+]]</f>
        <v>6.5399999999999989E-3</v>
      </c>
      <c r="AB133" s="5">
        <f>Assists[[#This Row],[11+]]-Assists[[#This Row],[12+]]</f>
        <v>1.6999999999999999E-3</v>
      </c>
    </row>
    <row r="134" spans="1:28" x14ac:dyDescent="0.25">
      <c r="A134" s="10">
        <v>22400726</v>
      </c>
      <c r="B134" s="13" t="s">
        <v>101</v>
      </c>
      <c r="C134" s="13" t="s">
        <v>100</v>
      </c>
      <c r="D134" s="11">
        <v>0.875</v>
      </c>
      <c r="E134" s="6" t="str">
        <f>HYPERLINK("https://www.nba.com/stats/player/1629627/boxscores-traditional", "Zion Williamson")</f>
        <v>Zion Williamson</v>
      </c>
      <c r="F134">
        <v>4.4000000000000004</v>
      </c>
      <c r="G134" s="4">
        <v>2.0590000000000002</v>
      </c>
      <c r="H134" s="3">
        <v>0.879</v>
      </c>
      <c r="I134" s="3">
        <v>0.75175000000000003</v>
      </c>
      <c r="J134" s="3">
        <v>0.57535000000000003</v>
      </c>
      <c r="K134" s="3">
        <v>0.38590999999999998</v>
      </c>
      <c r="L134" s="3">
        <v>0.2177</v>
      </c>
      <c r="M134" s="3">
        <v>0.10383000000000001</v>
      </c>
      <c r="N134" s="3">
        <v>4.0059999999999998E-2</v>
      </c>
      <c r="O134" s="3">
        <v>1.2869999999999999E-2</v>
      </c>
      <c r="P134" s="3">
        <v>3.2599999999999999E-3</v>
      </c>
      <c r="Q134" s="3">
        <v>6.6E-4</v>
      </c>
      <c r="R134" s="3">
        <v>1.1E-4</v>
      </c>
      <c r="S134" s="5">
        <f>Assists[[#This Row],[2+]]-Assists[[#This Row],[3+]]</f>
        <v>0.12724999999999997</v>
      </c>
      <c r="T134" s="5">
        <f>Assists[[#This Row],[3+]]-Assists[[#This Row],[4+]]</f>
        <v>0.1764</v>
      </c>
      <c r="U134" s="5">
        <f>Assists[[#This Row],[4+]]-Assists[[#This Row],[5+]]</f>
        <v>0.18944000000000005</v>
      </c>
      <c r="V134" s="5">
        <f>Assists[[#This Row],[5+]]-Assists[[#This Row],[6+]]</f>
        <v>0.16820999999999997</v>
      </c>
      <c r="W134" s="5">
        <f>Assists[[#This Row],[6+]]-Assists[[#This Row],[7+]]</f>
        <v>0.11387</v>
      </c>
      <c r="X134" s="5">
        <f>Assists[[#This Row],[7+]]-Assists[[#This Row],[8+]]</f>
        <v>6.3770000000000007E-2</v>
      </c>
      <c r="Y134" s="5">
        <f>Assists[[#This Row],[8+]]-Assists[[#This Row],[9+]]</f>
        <v>2.7189999999999999E-2</v>
      </c>
      <c r="Z134" s="5">
        <f>Assists[[#This Row],[9+]]-Assists[[#This Row],[10+]]</f>
        <v>9.6100000000000005E-3</v>
      </c>
      <c r="AA134" s="5">
        <f>Assists[[#This Row],[10+]]-Assists[[#This Row],[11+]]</f>
        <v>2.5999999999999999E-3</v>
      </c>
      <c r="AB134" s="5">
        <f>Assists[[#This Row],[11+]]-Assists[[#This Row],[12+]]</f>
        <v>5.5000000000000003E-4</v>
      </c>
    </row>
    <row r="135" spans="1:28" x14ac:dyDescent="0.25">
      <c r="A135" s="10">
        <v>22400726</v>
      </c>
      <c r="B135" s="13" t="s">
        <v>101</v>
      </c>
      <c r="C135" s="13" t="s">
        <v>100</v>
      </c>
      <c r="D135" s="11">
        <v>0.875</v>
      </c>
      <c r="E135" s="6" t="str">
        <f>HYPERLINK("https://www.nba.com/stats/player/203901/boxscores-traditional", "Elfrid Payton")</f>
        <v>Elfrid Payton</v>
      </c>
      <c r="F135">
        <v>7.8</v>
      </c>
      <c r="G135" s="4">
        <v>6.7350000000000003</v>
      </c>
      <c r="H135" s="3">
        <v>0.80510999999999999</v>
      </c>
      <c r="I135" s="3">
        <v>0.76114999999999999</v>
      </c>
      <c r="J135" s="3">
        <v>0.71226</v>
      </c>
      <c r="K135" s="3">
        <v>0.66276000000000002</v>
      </c>
      <c r="L135" s="3">
        <v>0.60641999999999996</v>
      </c>
      <c r="M135" s="3">
        <v>0.54776000000000002</v>
      </c>
      <c r="N135" s="3">
        <v>0.48803000000000002</v>
      </c>
      <c r="O135" s="3">
        <v>0.42858000000000002</v>
      </c>
      <c r="P135" s="3">
        <v>0.37069999999999997</v>
      </c>
      <c r="Q135" s="3">
        <v>0.31561</v>
      </c>
      <c r="R135" s="3">
        <v>0.26762999999999998</v>
      </c>
      <c r="S135" s="5">
        <f>Assists[[#This Row],[2+]]-Assists[[#This Row],[3+]]</f>
        <v>4.3959999999999999E-2</v>
      </c>
      <c r="T135" s="5">
        <f>Assists[[#This Row],[3+]]-Assists[[#This Row],[4+]]</f>
        <v>4.8889999999999989E-2</v>
      </c>
      <c r="U135" s="5">
        <f>Assists[[#This Row],[4+]]-Assists[[#This Row],[5+]]</f>
        <v>4.9499999999999988E-2</v>
      </c>
      <c r="V135" s="5">
        <f>Assists[[#This Row],[5+]]-Assists[[#This Row],[6+]]</f>
        <v>5.6340000000000057E-2</v>
      </c>
      <c r="W135" s="5">
        <f>Assists[[#This Row],[6+]]-Assists[[#This Row],[7+]]</f>
        <v>5.8659999999999934E-2</v>
      </c>
      <c r="X135" s="5">
        <f>Assists[[#This Row],[7+]]-Assists[[#This Row],[8+]]</f>
        <v>5.9730000000000005E-2</v>
      </c>
      <c r="Y135" s="5">
        <f>Assists[[#This Row],[8+]]-Assists[[#This Row],[9+]]</f>
        <v>5.9450000000000003E-2</v>
      </c>
      <c r="Z135" s="5">
        <f>Assists[[#This Row],[9+]]-Assists[[#This Row],[10+]]</f>
        <v>5.7880000000000043E-2</v>
      </c>
      <c r="AA135" s="5">
        <f>Assists[[#This Row],[10+]]-Assists[[#This Row],[11+]]</f>
        <v>5.5089999999999972E-2</v>
      </c>
      <c r="AB135" s="5">
        <f>Assists[[#This Row],[11+]]-Assists[[#This Row],[12+]]</f>
        <v>4.7980000000000023E-2</v>
      </c>
    </row>
    <row r="136" spans="1:28" x14ac:dyDescent="0.25">
      <c r="A136" s="10">
        <v>22400726</v>
      </c>
      <c r="B136" s="13" t="s">
        <v>101</v>
      </c>
      <c r="C136" s="13" t="s">
        <v>100</v>
      </c>
      <c r="D136" s="11">
        <v>0.875</v>
      </c>
      <c r="E136" s="6" t="str">
        <f>HYPERLINK("https://www.nba.com/stats/player/203468/boxscores-traditional", "CJ McCollum")</f>
        <v>CJ McCollum</v>
      </c>
      <c r="F136">
        <v>3.8</v>
      </c>
      <c r="G136" s="4">
        <v>2.4820000000000002</v>
      </c>
      <c r="H136" s="3">
        <v>0.76729999999999998</v>
      </c>
      <c r="I136" s="3">
        <v>0.62551999999999996</v>
      </c>
      <c r="J136" s="3">
        <v>0.46811999999999998</v>
      </c>
      <c r="K136" s="3">
        <v>0.31561</v>
      </c>
      <c r="L136" s="3">
        <v>0.18673000000000001</v>
      </c>
      <c r="M136" s="3">
        <v>9.8530000000000006E-2</v>
      </c>
      <c r="N136" s="3">
        <v>4.5510000000000002E-2</v>
      </c>
      <c r="O136" s="3">
        <v>1.7860000000000001E-2</v>
      </c>
      <c r="P136" s="3">
        <v>6.2100000000000002E-3</v>
      </c>
      <c r="Q136" s="3">
        <v>1.8699999999999999E-3</v>
      </c>
      <c r="R136" s="3">
        <v>4.8000000000000001E-4</v>
      </c>
      <c r="S136" s="5">
        <f>Assists[[#This Row],[2+]]-Assists[[#This Row],[3+]]</f>
        <v>0.14178000000000002</v>
      </c>
      <c r="T136" s="5">
        <f>Assists[[#This Row],[3+]]-Assists[[#This Row],[4+]]</f>
        <v>0.15739999999999998</v>
      </c>
      <c r="U136" s="5">
        <f>Assists[[#This Row],[4+]]-Assists[[#This Row],[5+]]</f>
        <v>0.15250999999999998</v>
      </c>
      <c r="V136" s="5">
        <f>Assists[[#This Row],[5+]]-Assists[[#This Row],[6+]]</f>
        <v>0.12887999999999999</v>
      </c>
      <c r="W136" s="5">
        <f>Assists[[#This Row],[6+]]-Assists[[#This Row],[7+]]</f>
        <v>8.8200000000000001E-2</v>
      </c>
      <c r="X136" s="5">
        <f>Assists[[#This Row],[7+]]-Assists[[#This Row],[8+]]</f>
        <v>5.3020000000000005E-2</v>
      </c>
      <c r="Y136" s="5">
        <f>Assists[[#This Row],[8+]]-Assists[[#This Row],[9+]]</f>
        <v>2.7650000000000001E-2</v>
      </c>
      <c r="Z136" s="5">
        <f>Assists[[#This Row],[9+]]-Assists[[#This Row],[10+]]</f>
        <v>1.1650000000000001E-2</v>
      </c>
      <c r="AA136" s="5">
        <f>Assists[[#This Row],[10+]]-Assists[[#This Row],[11+]]</f>
        <v>4.3400000000000001E-3</v>
      </c>
      <c r="AB136" s="5">
        <f>Assists[[#This Row],[11+]]-Assists[[#This Row],[12+]]</f>
        <v>1.39E-3</v>
      </c>
    </row>
    <row r="137" spans="1:28" x14ac:dyDescent="0.25">
      <c r="A137" s="10">
        <v>22400726</v>
      </c>
      <c r="B137" s="13" t="s">
        <v>101</v>
      </c>
      <c r="C137" s="13" t="s">
        <v>100</v>
      </c>
      <c r="D137" s="11">
        <v>0.875</v>
      </c>
      <c r="E137" s="6" t="str">
        <f>HYPERLINK("https://www.nba.com/stats/player/1629669/boxscores-traditional", "Jaylen Nowell")</f>
        <v>Jaylen Nowell</v>
      </c>
      <c r="F137">
        <v>3.2</v>
      </c>
      <c r="G137" s="4">
        <v>1.72</v>
      </c>
      <c r="H137" s="3">
        <v>0.75804000000000005</v>
      </c>
      <c r="I137" s="3">
        <v>0.54776000000000002</v>
      </c>
      <c r="J137" s="3">
        <v>0.31918000000000002</v>
      </c>
      <c r="K137" s="3">
        <v>0.14685999999999999</v>
      </c>
      <c r="L137" s="3">
        <v>5.1549999999999999E-2</v>
      </c>
      <c r="M137" s="3">
        <v>1.355E-2</v>
      </c>
      <c r="N137" s="3">
        <v>2.64E-3</v>
      </c>
      <c r="O137" s="3">
        <v>3.8000000000000002E-4</v>
      </c>
      <c r="P137" s="3">
        <v>4.0000000000000003E-5</v>
      </c>
      <c r="Q137" s="3">
        <v>0</v>
      </c>
      <c r="R137" s="3">
        <v>0</v>
      </c>
      <c r="S137" s="5">
        <f>Assists[[#This Row],[2+]]-Assists[[#This Row],[3+]]</f>
        <v>0.21028000000000002</v>
      </c>
      <c r="T137" s="5">
        <f>Assists[[#This Row],[3+]]-Assists[[#This Row],[4+]]</f>
        <v>0.22858000000000001</v>
      </c>
      <c r="U137" s="5">
        <f>Assists[[#This Row],[4+]]-Assists[[#This Row],[5+]]</f>
        <v>0.17232000000000003</v>
      </c>
      <c r="V137" s="5">
        <f>Assists[[#This Row],[5+]]-Assists[[#This Row],[6+]]</f>
        <v>9.5309999999999992E-2</v>
      </c>
      <c r="W137" s="5">
        <f>Assists[[#This Row],[6+]]-Assists[[#This Row],[7+]]</f>
        <v>3.7999999999999999E-2</v>
      </c>
      <c r="X137" s="5">
        <f>Assists[[#This Row],[7+]]-Assists[[#This Row],[8+]]</f>
        <v>1.091E-2</v>
      </c>
      <c r="Y137" s="5">
        <f>Assists[[#This Row],[8+]]-Assists[[#This Row],[9+]]</f>
        <v>2.2599999999999999E-3</v>
      </c>
      <c r="Z137" s="5">
        <f>Assists[[#This Row],[9+]]-Assists[[#This Row],[10+]]</f>
        <v>3.4000000000000002E-4</v>
      </c>
      <c r="AA137" s="5">
        <f>Assists[[#This Row],[10+]]-Assists[[#This Row],[11+]]</f>
        <v>4.0000000000000003E-5</v>
      </c>
      <c r="AB137" s="5">
        <f>Assists[[#This Row],[11+]]-Assists[[#This Row],[12+]]</f>
        <v>0</v>
      </c>
    </row>
    <row r="138" spans="1:28" x14ac:dyDescent="0.25">
      <c r="A138" s="10">
        <v>22400726</v>
      </c>
      <c r="B138" s="13" t="s">
        <v>101</v>
      </c>
      <c r="C138" s="13" t="s">
        <v>100</v>
      </c>
      <c r="D138" s="11">
        <v>0.875</v>
      </c>
      <c r="E138" s="6" t="str">
        <f>HYPERLINK("https://www.nba.com/stats/player/1630529/boxscores-traditional", "Herbert Jones")</f>
        <v>Herbert Jones</v>
      </c>
      <c r="F138">
        <v>3.4</v>
      </c>
      <c r="G138" s="4">
        <v>2.0590000000000002</v>
      </c>
      <c r="H138" s="3">
        <v>0.75175000000000003</v>
      </c>
      <c r="I138" s="3">
        <v>0.57535000000000003</v>
      </c>
      <c r="J138" s="3">
        <v>0.38590999999999998</v>
      </c>
      <c r="K138" s="3">
        <v>0.2177</v>
      </c>
      <c r="L138" s="3">
        <v>0.10383000000000001</v>
      </c>
      <c r="M138" s="3">
        <v>4.0059999999999998E-2</v>
      </c>
      <c r="N138" s="3">
        <v>1.2869999999999999E-2</v>
      </c>
      <c r="O138" s="3">
        <v>3.2599999999999999E-3</v>
      </c>
      <c r="P138" s="3">
        <v>6.6E-4</v>
      </c>
      <c r="Q138" s="3">
        <v>1.1E-4</v>
      </c>
      <c r="R138" s="3">
        <v>0</v>
      </c>
      <c r="S138" s="5">
        <f>Assists[[#This Row],[2+]]-Assists[[#This Row],[3+]]</f>
        <v>0.1764</v>
      </c>
      <c r="T138" s="5">
        <f>Assists[[#This Row],[3+]]-Assists[[#This Row],[4+]]</f>
        <v>0.18944000000000005</v>
      </c>
      <c r="U138" s="5">
        <f>Assists[[#This Row],[4+]]-Assists[[#This Row],[5+]]</f>
        <v>0.16820999999999997</v>
      </c>
      <c r="V138" s="5">
        <f>Assists[[#This Row],[5+]]-Assists[[#This Row],[6+]]</f>
        <v>0.11387</v>
      </c>
      <c r="W138" s="5">
        <f>Assists[[#This Row],[6+]]-Assists[[#This Row],[7+]]</f>
        <v>6.3770000000000007E-2</v>
      </c>
      <c r="X138" s="5">
        <f>Assists[[#This Row],[7+]]-Assists[[#This Row],[8+]]</f>
        <v>2.7189999999999999E-2</v>
      </c>
      <c r="Y138" s="5">
        <f>Assists[[#This Row],[8+]]-Assists[[#This Row],[9+]]</f>
        <v>9.6100000000000005E-3</v>
      </c>
      <c r="Z138" s="5">
        <f>Assists[[#This Row],[9+]]-Assists[[#This Row],[10+]]</f>
        <v>2.5999999999999999E-3</v>
      </c>
      <c r="AA138" s="5">
        <f>Assists[[#This Row],[10+]]-Assists[[#This Row],[11+]]</f>
        <v>5.5000000000000003E-4</v>
      </c>
      <c r="AB138" s="5">
        <f>Assists[[#This Row],[11+]]-Assists[[#This Row],[12+]]</f>
        <v>1.1E-4</v>
      </c>
    </row>
    <row r="139" spans="1:28" x14ac:dyDescent="0.25">
      <c r="A139" s="10">
        <v>22400726</v>
      </c>
      <c r="B139" s="13" t="s">
        <v>101</v>
      </c>
      <c r="C139" s="13" t="s">
        <v>100</v>
      </c>
      <c r="D139" s="11">
        <v>0.875</v>
      </c>
      <c r="E139" s="6" t="str">
        <f>HYPERLINK("https://www.nba.com/stats/player/1628464/boxscores-traditional", "Daniel Theis")</f>
        <v>Daniel Theis</v>
      </c>
      <c r="F139">
        <v>2.6</v>
      </c>
      <c r="G139" s="4">
        <v>1.744</v>
      </c>
      <c r="H139" s="3">
        <v>0.63307000000000002</v>
      </c>
      <c r="I139" s="3">
        <v>0.40905000000000002</v>
      </c>
      <c r="J139" s="3">
        <v>0.21185999999999999</v>
      </c>
      <c r="K139" s="3">
        <v>8.3790000000000003E-2</v>
      </c>
      <c r="L139" s="3">
        <v>2.5590000000000002E-2</v>
      </c>
      <c r="M139" s="3">
        <v>5.8700000000000002E-3</v>
      </c>
      <c r="N139" s="3">
        <v>9.7000000000000005E-4</v>
      </c>
      <c r="O139" s="3">
        <v>1.2E-4</v>
      </c>
      <c r="P139" s="3">
        <v>0</v>
      </c>
      <c r="Q139" s="3">
        <v>0</v>
      </c>
      <c r="R139" s="3">
        <v>0</v>
      </c>
      <c r="S139" s="5">
        <f>Assists[[#This Row],[2+]]-Assists[[#This Row],[3+]]</f>
        <v>0.22402</v>
      </c>
      <c r="T139" s="5">
        <f>Assists[[#This Row],[3+]]-Assists[[#This Row],[4+]]</f>
        <v>0.19719000000000003</v>
      </c>
      <c r="U139" s="5">
        <f>Assists[[#This Row],[4+]]-Assists[[#This Row],[5+]]</f>
        <v>0.12806999999999999</v>
      </c>
      <c r="V139" s="5">
        <f>Assists[[#This Row],[5+]]-Assists[[#This Row],[6+]]</f>
        <v>5.8200000000000002E-2</v>
      </c>
      <c r="W139" s="5">
        <f>Assists[[#This Row],[6+]]-Assists[[#This Row],[7+]]</f>
        <v>1.9720000000000001E-2</v>
      </c>
      <c r="X139" s="5">
        <f>Assists[[#This Row],[7+]]-Assists[[#This Row],[8+]]</f>
        <v>4.8999999999999998E-3</v>
      </c>
      <c r="Y139" s="5">
        <f>Assists[[#This Row],[8+]]-Assists[[#This Row],[9+]]</f>
        <v>8.5000000000000006E-4</v>
      </c>
      <c r="Z139" s="5">
        <f>Assists[[#This Row],[9+]]-Assists[[#This Row],[10+]]</f>
        <v>1.2E-4</v>
      </c>
      <c r="AA139" s="5">
        <f>Assists[[#This Row],[10+]]-Assists[[#This Row],[11+]]</f>
        <v>0</v>
      </c>
      <c r="AB139" s="5">
        <f>Assists[[#This Row],[11+]]-Assists[[#This Row],[12+]]</f>
        <v>0</v>
      </c>
    </row>
    <row r="140" spans="1:28" x14ac:dyDescent="0.25">
      <c r="A140" s="10">
        <v>22400724</v>
      </c>
      <c r="B140" s="13" t="s">
        <v>102</v>
      </c>
      <c r="C140" s="13" t="s">
        <v>103</v>
      </c>
      <c r="D140" s="11">
        <v>0.89583333333333337</v>
      </c>
      <c r="E140" s="6" t="str">
        <f>HYPERLINK("https://www.nba.com/stats/player/1626164/boxscores-traditional", "Devin Booker")</f>
        <v>Devin Booker</v>
      </c>
      <c r="F140">
        <v>7.2</v>
      </c>
      <c r="G140" s="4">
        <v>2.4820000000000002</v>
      </c>
      <c r="H140" s="3">
        <v>0.98214000000000001</v>
      </c>
      <c r="I140" s="3">
        <v>0.95448999999999995</v>
      </c>
      <c r="J140" s="3">
        <v>0.90146999999999999</v>
      </c>
      <c r="K140" s="3">
        <v>0.81327000000000005</v>
      </c>
      <c r="L140" s="3">
        <v>0.68439000000000005</v>
      </c>
      <c r="M140" s="3">
        <v>0.53188000000000002</v>
      </c>
      <c r="N140" s="3">
        <v>0.37447999999999998</v>
      </c>
      <c r="O140" s="3">
        <v>0.23269999999999999</v>
      </c>
      <c r="P140" s="3">
        <v>0.12923999999999999</v>
      </c>
      <c r="Q140" s="3">
        <v>6.3009999999999997E-2</v>
      </c>
      <c r="R140" s="3">
        <v>2.6800000000000001E-2</v>
      </c>
      <c r="S140" s="5">
        <f>Assists[[#This Row],[2+]]-Assists[[#This Row],[3+]]</f>
        <v>2.7650000000000063E-2</v>
      </c>
      <c r="T140" s="5">
        <f>Assists[[#This Row],[3+]]-Assists[[#This Row],[4+]]</f>
        <v>5.3019999999999956E-2</v>
      </c>
      <c r="U140" s="5">
        <f>Assists[[#This Row],[4+]]-Assists[[#This Row],[5+]]</f>
        <v>8.8199999999999945E-2</v>
      </c>
      <c r="V140" s="5">
        <f>Assists[[#This Row],[5+]]-Assists[[#This Row],[6+]]</f>
        <v>0.12887999999999999</v>
      </c>
      <c r="W140" s="5">
        <f>Assists[[#This Row],[6+]]-Assists[[#This Row],[7+]]</f>
        <v>0.15251000000000003</v>
      </c>
      <c r="X140" s="5">
        <f>Assists[[#This Row],[7+]]-Assists[[#This Row],[8+]]</f>
        <v>0.15740000000000004</v>
      </c>
      <c r="Y140" s="5">
        <f>Assists[[#This Row],[8+]]-Assists[[#This Row],[9+]]</f>
        <v>0.14177999999999999</v>
      </c>
      <c r="Z140" s="5">
        <f>Assists[[#This Row],[9+]]-Assists[[#This Row],[10+]]</f>
        <v>0.10346</v>
      </c>
      <c r="AA140" s="5">
        <f>Assists[[#This Row],[10+]]-Assists[[#This Row],[11+]]</f>
        <v>6.6229999999999997E-2</v>
      </c>
      <c r="AB140" s="5">
        <f>Assists[[#This Row],[11+]]-Assists[[#This Row],[12+]]</f>
        <v>3.6209999999999992E-2</v>
      </c>
    </row>
    <row r="141" spans="1:28" x14ac:dyDescent="0.25">
      <c r="A141" s="10">
        <v>22400724</v>
      </c>
      <c r="B141" s="13" t="s">
        <v>102</v>
      </c>
      <c r="C141" s="13" t="s">
        <v>103</v>
      </c>
      <c r="D141" s="11">
        <v>0.89583333333333337</v>
      </c>
      <c r="E141" s="6" t="str">
        <f>HYPERLINK("https://www.nba.com/stats/player/201142/boxscores-traditional", "Kevin Durant")</f>
        <v>Kevin Durant</v>
      </c>
      <c r="F141">
        <v>4.5999999999999996</v>
      </c>
      <c r="G141" s="4">
        <v>1.4969999999999999</v>
      </c>
      <c r="H141" s="3">
        <v>0.95906999999999998</v>
      </c>
      <c r="I141" s="3">
        <v>0.85768999999999995</v>
      </c>
      <c r="J141" s="3">
        <v>0.65542</v>
      </c>
      <c r="K141" s="3">
        <v>0.39357999999999999</v>
      </c>
      <c r="L141" s="3">
        <v>0.17360999999999999</v>
      </c>
      <c r="M141" s="3">
        <v>5.4800000000000001E-2</v>
      </c>
      <c r="N141" s="3">
        <v>1.1599999999999999E-2</v>
      </c>
      <c r="O141" s="3">
        <v>1.64E-3</v>
      </c>
      <c r="P141" s="3">
        <v>1.4999999999999999E-4</v>
      </c>
      <c r="Q141" s="3">
        <v>0</v>
      </c>
      <c r="R141" s="3">
        <v>0</v>
      </c>
      <c r="S141" s="5">
        <f>Assists[[#This Row],[2+]]-Assists[[#This Row],[3+]]</f>
        <v>0.10138000000000003</v>
      </c>
      <c r="T141" s="5">
        <f>Assists[[#This Row],[3+]]-Assists[[#This Row],[4+]]</f>
        <v>0.20226999999999995</v>
      </c>
      <c r="U141" s="5">
        <f>Assists[[#This Row],[4+]]-Assists[[#This Row],[5+]]</f>
        <v>0.26184000000000002</v>
      </c>
      <c r="V141" s="5">
        <f>Assists[[#This Row],[5+]]-Assists[[#This Row],[6+]]</f>
        <v>0.21997</v>
      </c>
      <c r="W141" s="5">
        <f>Assists[[#This Row],[6+]]-Assists[[#This Row],[7+]]</f>
        <v>0.11880999999999999</v>
      </c>
      <c r="X141" s="5">
        <f>Assists[[#This Row],[7+]]-Assists[[#This Row],[8+]]</f>
        <v>4.3200000000000002E-2</v>
      </c>
      <c r="Y141" s="5">
        <f>Assists[[#This Row],[8+]]-Assists[[#This Row],[9+]]</f>
        <v>9.9600000000000001E-3</v>
      </c>
      <c r="Z141" s="5">
        <f>Assists[[#This Row],[9+]]-Assists[[#This Row],[10+]]</f>
        <v>1.49E-3</v>
      </c>
      <c r="AA141" s="5">
        <f>Assists[[#This Row],[10+]]-Assists[[#This Row],[11+]]</f>
        <v>1.4999999999999999E-4</v>
      </c>
      <c r="AB141" s="5">
        <f>Assists[[#This Row],[11+]]-Assists[[#This Row],[12+]]</f>
        <v>0</v>
      </c>
    </row>
    <row r="142" spans="1:28" x14ac:dyDescent="0.25">
      <c r="A142" s="10">
        <v>22400724</v>
      </c>
      <c r="B142" s="13" t="s">
        <v>102</v>
      </c>
      <c r="C142" s="13" t="s">
        <v>103</v>
      </c>
      <c r="D142" s="11">
        <v>0.89583333333333337</v>
      </c>
      <c r="E142" s="6" t="str">
        <f>HYPERLINK("https://www.nba.com/stats/player/1626145/boxscores-traditional", "Tyus Jones")</f>
        <v>Tyus Jones</v>
      </c>
      <c r="F142">
        <v>3.6</v>
      </c>
      <c r="G142" s="4">
        <v>1.3559999999999999</v>
      </c>
      <c r="H142" s="3">
        <v>0.88100000000000001</v>
      </c>
      <c r="I142" s="3">
        <v>0.67003000000000001</v>
      </c>
      <c r="J142" s="3">
        <v>0.38590999999999998</v>
      </c>
      <c r="K142" s="3">
        <v>0.15151000000000001</v>
      </c>
      <c r="L142" s="3">
        <v>3.8359999999999998E-2</v>
      </c>
      <c r="M142" s="3">
        <v>6.0400000000000002E-3</v>
      </c>
      <c r="N142" s="3">
        <v>5.9999999999999995E-4</v>
      </c>
      <c r="O142" s="3">
        <v>3.0000000000000001E-5</v>
      </c>
      <c r="P142" s="3">
        <v>0</v>
      </c>
      <c r="Q142" s="3">
        <v>0</v>
      </c>
      <c r="R142" s="3">
        <v>0</v>
      </c>
      <c r="S142" s="5">
        <f>Assists[[#This Row],[2+]]-Assists[[#This Row],[3+]]</f>
        <v>0.21096999999999999</v>
      </c>
      <c r="T142" s="5">
        <f>Assists[[#This Row],[3+]]-Assists[[#This Row],[4+]]</f>
        <v>0.28412000000000004</v>
      </c>
      <c r="U142" s="5">
        <f>Assists[[#This Row],[4+]]-Assists[[#This Row],[5+]]</f>
        <v>0.23439999999999997</v>
      </c>
      <c r="V142" s="5">
        <f>Assists[[#This Row],[5+]]-Assists[[#This Row],[6+]]</f>
        <v>0.11315</v>
      </c>
      <c r="W142" s="5">
        <f>Assists[[#This Row],[6+]]-Assists[[#This Row],[7+]]</f>
        <v>3.2320000000000002E-2</v>
      </c>
      <c r="X142" s="5">
        <f>Assists[[#This Row],[7+]]-Assists[[#This Row],[8+]]</f>
        <v>5.4400000000000004E-3</v>
      </c>
      <c r="Y142" s="5">
        <f>Assists[[#This Row],[8+]]-Assists[[#This Row],[9+]]</f>
        <v>5.6999999999999998E-4</v>
      </c>
      <c r="Z142" s="5">
        <f>Assists[[#This Row],[9+]]-Assists[[#This Row],[10+]]</f>
        <v>3.0000000000000001E-5</v>
      </c>
      <c r="AA142" s="5">
        <f>Assists[[#This Row],[10+]]-Assists[[#This Row],[11+]]</f>
        <v>0</v>
      </c>
      <c r="AB142" s="5">
        <f>Assists[[#This Row],[11+]]-Assists[[#This Row],[12+]]</f>
        <v>0</v>
      </c>
    </row>
    <row r="143" spans="1:28" x14ac:dyDescent="0.25">
      <c r="A143" s="10">
        <v>22400724</v>
      </c>
      <c r="B143" s="13" t="s">
        <v>102</v>
      </c>
      <c r="C143" s="13" t="s">
        <v>103</v>
      </c>
      <c r="D143" s="11">
        <v>0.89583333333333337</v>
      </c>
      <c r="E143" s="6" t="str">
        <f>HYPERLINK("https://www.nba.com/stats/player/203078/boxscores-traditional", "Bradley Beal")</f>
        <v>Bradley Beal</v>
      </c>
      <c r="F143">
        <v>3.6</v>
      </c>
      <c r="G143" s="4">
        <v>1.3559999999999999</v>
      </c>
      <c r="H143" s="3">
        <v>0.88100000000000001</v>
      </c>
      <c r="I143" s="3">
        <v>0.67003000000000001</v>
      </c>
      <c r="J143" s="3">
        <v>0.38590999999999998</v>
      </c>
      <c r="K143" s="3">
        <v>0.15151000000000001</v>
      </c>
      <c r="L143" s="3">
        <v>3.8359999999999998E-2</v>
      </c>
      <c r="M143" s="3">
        <v>6.0400000000000002E-3</v>
      </c>
      <c r="N143" s="3">
        <v>5.9999999999999995E-4</v>
      </c>
      <c r="O143" s="3">
        <v>3.0000000000000001E-5</v>
      </c>
      <c r="P143" s="3">
        <v>0</v>
      </c>
      <c r="Q143" s="3">
        <v>0</v>
      </c>
      <c r="R143" s="3">
        <v>0</v>
      </c>
      <c r="S143" s="5">
        <f>Assists[[#This Row],[2+]]-Assists[[#This Row],[3+]]</f>
        <v>0.21096999999999999</v>
      </c>
      <c r="T143" s="5">
        <f>Assists[[#This Row],[3+]]-Assists[[#This Row],[4+]]</f>
        <v>0.28412000000000004</v>
      </c>
      <c r="U143" s="5">
        <f>Assists[[#This Row],[4+]]-Assists[[#This Row],[5+]]</f>
        <v>0.23439999999999997</v>
      </c>
      <c r="V143" s="5">
        <f>Assists[[#This Row],[5+]]-Assists[[#This Row],[6+]]</f>
        <v>0.11315</v>
      </c>
      <c r="W143" s="5">
        <f>Assists[[#This Row],[6+]]-Assists[[#This Row],[7+]]</f>
        <v>3.2320000000000002E-2</v>
      </c>
      <c r="X143" s="5">
        <f>Assists[[#This Row],[7+]]-Assists[[#This Row],[8+]]</f>
        <v>5.4400000000000004E-3</v>
      </c>
      <c r="Y143" s="5">
        <f>Assists[[#This Row],[8+]]-Assists[[#This Row],[9+]]</f>
        <v>5.6999999999999998E-4</v>
      </c>
      <c r="Z143" s="5">
        <f>Assists[[#This Row],[9+]]-Assists[[#This Row],[10+]]</f>
        <v>3.0000000000000001E-5</v>
      </c>
      <c r="AA143" s="5">
        <f>Assists[[#This Row],[10+]]-Assists[[#This Row],[11+]]</f>
        <v>0</v>
      </c>
      <c r="AB143" s="5">
        <f>Assists[[#This Row],[11+]]-Assists[[#This Row],[12+]]</f>
        <v>0</v>
      </c>
    </row>
    <row r="144" spans="1:28" x14ac:dyDescent="0.25">
      <c r="A144" s="10">
        <v>22400724</v>
      </c>
      <c r="B144" s="13" t="s">
        <v>102</v>
      </c>
      <c r="C144" s="13" t="s">
        <v>103</v>
      </c>
      <c r="D144" s="11">
        <v>0.89583333333333337</v>
      </c>
      <c r="E144" s="6" t="str">
        <f>HYPERLINK("https://www.nba.com/stats/player/203994/boxscores-traditional", "Jusuf Nurkic")</f>
        <v>Jusuf Nurkic</v>
      </c>
      <c r="F144">
        <v>3.2</v>
      </c>
      <c r="G144" s="4">
        <v>1.72</v>
      </c>
      <c r="H144" s="3">
        <v>0.75804000000000005</v>
      </c>
      <c r="I144" s="3">
        <v>0.54776000000000002</v>
      </c>
      <c r="J144" s="3">
        <v>0.31918000000000002</v>
      </c>
      <c r="K144" s="3">
        <v>0.14685999999999999</v>
      </c>
      <c r="L144" s="3">
        <v>5.1549999999999999E-2</v>
      </c>
      <c r="M144" s="3">
        <v>1.355E-2</v>
      </c>
      <c r="N144" s="3">
        <v>2.64E-3</v>
      </c>
      <c r="O144" s="3">
        <v>3.8000000000000002E-4</v>
      </c>
      <c r="P144" s="3">
        <v>4.0000000000000003E-5</v>
      </c>
      <c r="Q144" s="3">
        <v>0</v>
      </c>
      <c r="R144" s="3">
        <v>0</v>
      </c>
      <c r="S144" s="5">
        <f>Assists[[#This Row],[2+]]-Assists[[#This Row],[3+]]</f>
        <v>0.21028000000000002</v>
      </c>
      <c r="T144" s="5">
        <f>Assists[[#This Row],[3+]]-Assists[[#This Row],[4+]]</f>
        <v>0.22858000000000001</v>
      </c>
      <c r="U144" s="5">
        <f>Assists[[#This Row],[4+]]-Assists[[#This Row],[5+]]</f>
        <v>0.17232000000000003</v>
      </c>
      <c r="V144" s="5">
        <f>Assists[[#This Row],[5+]]-Assists[[#This Row],[6+]]</f>
        <v>9.5309999999999992E-2</v>
      </c>
      <c r="W144" s="5">
        <f>Assists[[#This Row],[6+]]-Assists[[#This Row],[7+]]</f>
        <v>3.7999999999999999E-2</v>
      </c>
      <c r="X144" s="5">
        <f>Assists[[#This Row],[7+]]-Assists[[#This Row],[8+]]</f>
        <v>1.091E-2</v>
      </c>
      <c r="Y144" s="5">
        <f>Assists[[#This Row],[8+]]-Assists[[#This Row],[9+]]</f>
        <v>2.2599999999999999E-3</v>
      </c>
      <c r="Z144" s="5">
        <f>Assists[[#This Row],[9+]]-Assists[[#This Row],[10+]]</f>
        <v>3.4000000000000002E-4</v>
      </c>
      <c r="AA144" s="5">
        <f>Assists[[#This Row],[10+]]-Assists[[#This Row],[11+]]</f>
        <v>4.0000000000000003E-5</v>
      </c>
      <c r="AB144" s="5">
        <f>Assists[[#This Row],[11+]]-Assists[[#This Row],[12+]]</f>
        <v>0</v>
      </c>
    </row>
    <row r="145" spans="1:28" x14ac:dyDescent="0.25">
      <c r="A145" s="10">
        <v>22400724</v>
      </c>
      <c r="B145" s="13" t="s">
        <v>102</v>
      </c>
      <c r="C145" s="13" t="s">
        <v>103</v>
      </c>
      <c r="D145" s="11">
        <v>0.89583333333333337</v>
      </c>
      <c r="E145" s="6" t="str">
        <f>HYPERLINK("https://www.nba.com/stats/player/203486/boxscores-traditional", "Mason Plumlee")</f>
        <v>Mason Plumlee</v>
      </c>
      <c r="F145">
        <v>2.2000000000000002</v>
      </c>
      <c r="G145" s="4">
        <v>1.1659999999999999</v>
      </c>
      <c r="H145" s="3">
        <v>0.56749000000000005</v>
      </c>
      <c r="I145" s="3">
        <v>0.24510000000000001</v>
      </c>
      <c r="J145" s="3">
        <v>6.1780000000000002E-2</v>
      </c>
      <c r="K145" s="3">
        <v>8.2000000000000007E-3</v>
      </c>
      <c r="L145" s="3">
        <v>5.5999999999999995E-4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5">
        <f>Assists[[#This Row],[2+]]-Assists[[#This Row],[3+]]</f>
        <v>0.32239000000000007</v>
      </c>
      <c r="T145" s="5">
        <f>Assists[[#This Row],[3+]]-Assists[[#This Row],[4+]]</f>
        <v>0.18332000000000001</v>
      </c>
      <c r="U145" s="5">
        <f>Assists[[#This Row],[4+]]-Assists[[#This Row],[5+]]</f>
        <v>5.3580000000000003E-2</v>
      </c>
      <c r="V145" s="5">
        <f>Assists[[#This Row],[5+]]-Assists[[#This Row],[6+]]</f>
        <v>7.640000000000001E-3</v>
      </c>
      <c r="W145" s="5">
        <f>Assists[[#This Row],[6+]]-Assists[[#This Row],[7+]]</f>
        <v>5.5999999999999995E-4</v>
      </c>
      <c r="X145" s="5">
        <f>Assists[[#This Row],[7+]]-Assists[[#This Row],[8+]]</f>
        <v>0</v>
      </c>
      <c r="Y145" s="5">
        <f>Assists[[#This Row],[8+]]-Assists[[#This Row],[9+]]</f>
        <v>0</v>
      </c>
      <c r="Z145" s="5">
        <f>Assists[[#This Row],[9+]]-Assists[[#This Row],[10+]]</f>
        <v>0</v>
      </c>
      <c r="AA145" s="5">
        <f>Assists[[#This Row],[10+]]-Assists[[#This Row],[11+]]</f>
        <v>0</v>
      </c>
      <c r="AB145" s="5">
        <f>Assists[[#This Row],[11+]]-Assists[[#This Row],[12+]]</f>
        <v>0</v>
      </c>
    </row>
    <row r="146" spans="1:28" x14ac:dyDescent="0.25">
      <c r="A146" s="10">
        <v>22400724</v>
      </c>
      <c r="B146" s="13" t="s">
        <v>102</v>
      </c>
      <c r="C146" s="13" t="s">
        <v>103</v>
      </c>
      <c r="D146" s="11">
        <v>0.89583333333333337</v>
      </c>
      <c r="E146" s="6" t="str">
        <f>HYPERLINK("https://www.nba.com/stats/player/1628960/boxscores-traditional", "Grayson Allen")</f>
        <v>Grayson Allen</v>
      </c>
      <c r="F146">
        <v>2.4</v>
      </c>
      <c r="G146" s="4">
        <v>2.4169999999999998</v>
      </c>
      <c r="H146" s="3">
        <v>0.56749000000000005</v>
      </c>
      <c r="I146" s="3">
        <v>0.40128999999999998</v>
      </c>
      <c r="J146" s="3">
        <v>0.25463000000000002</v>
      </c>
      <c r="K146" s="3">
        <v>0.14007</v>
      </c>
      <c r="L146" s="3">
        <v>6.8110000000000004E-2</v>
      </c>
      <c r="M146" s="3">
        <v>2.8719999999999999E-2</v>
      </c>
      <c r="N146" s="3">
        <v>1.017E-2</v>
      </c>
      <c r="O146" s="3">
        <v>3.1700000000000001E-3</v>
      </c>
      <c r="P146" s="3">
        <v>8.4000000000000003E-4</v>
      </c>
      <c r="Q146" s="3">
        <v>1.9000000000000001E-4</v>
      </c>
      <c r="R146" s="3">
        <v>4.0000000000000003E-5</v>
      </c>
      <c r="S146" s="5">
        <f>Assists[[#This Row],[2+]]-Assists[[#This Row],[3+]]</f>
        <v>0.16620000000000007</v>
      </c>
      <c r="T146" s="5">
        <f>Assists[[#This Row],[3+]]-Assists[[#This Row],[4+]]</f>
        <v>0.14665999999999996</v>
      </c>
      <c r="U146" s="5">
        <f>Assists[[#This Row],[4+]]-Assists[[#This Row],[5+]]</f>
        <v>0.11456000000000002</v>
      </c>
      <c r="V146" s="5">
        <f>Assists[[#This Row],[5+]]-Assists[[#This Row],[6+]]</f>
        <v>7.1959999999999996E-2</v>
      </c>
      <c r="W146" s="5">
        <f>Assists[[#This Row],[6+]]-Assists[[#This Row],[7+]]</f>
        <v>3.9390000000000008E-2</v>
      </c>
      <c r="X146" s="5">
        <f>Assists[[#This Row],[7+]]-Assists[[#This Row],[8+]]</f>
        <v>1.8549999999999997E-2</v>
      </c>
      <c r="Y146" s="5">
        <f>Assists[[#This Row],[8+]]-Assists[[#This Row],[9+]]</f>
        <v>7.0000000000000001E-3</v>
      </c>
      <c r="Z146" s="5">
        <f>Assists[[#This Row],[9+]]-Assists[[#This Row],[10+]]</f>
        <v>2.33E-3</v>
      </c>
      <c r="AA146" s="5">
        <f>Assists[[#This Row],[10+]]-Assists[[#This Row],[11+]]</f>
        <v>6.4999999999999997E-4</v>
      </c>
      <c r="AB146" s="5">
        <f>Assists[[#This Row],[11+]]-Assists[[#This Row],[12+]]</f>
        <v>1.5000000000000001E-4</v>
      </c>
    </row>
    <row r="147" spans="1:28" x14ac:dyDescent="0.25">
      <c r="A147" s="10">
        <v>22400724</v>
      </c>
      <c r="B147" s="13" t="s">
        <v>102</v>
      </c>
      <c r="C147" s="13" t="s">
        <v>103</v>
      </c>
      <c r="D147" s="11">
        <v>0.89583333333333337</v>
      </c>
      <c r="E147" s="6" t="str">
        <f>HYPERLINK("https://www.nba.com/stats/player/1626220/boxscores-traditional", "Royce O'Neale")</f>
        <v>Royce O'Neale</v>
      </c>
      <c r="F147">
        <v>2.2000000000000002</v>
      </c>
      <c r="G147" s="4">
        <v>1.9390000000000001</v>
      </c>
      <c r="H147" s="3">
        <v>0.53983000000000003</v>
      </c>
      <c r="I147" s="3">
        <v>0.34089999999999998</v>
      </c>
      <c r="J147" s="3">
        <v>0.17619000000000001</v>
      </c>
      <c r="K147" s="3">
        <v>7.4929999999999997E-2</v>
      </c>
      <c r="L147" s="3">
        <v>2.5000000000000001E-2</v>
      </c>
      <c r="M147" s="3">
        <v>6.5700000000000003E-3</v>
      </c>
      <c r="N147" s="3">
        <v>1.39E-3</v>
      </c>
      <c r="O147" s="3">
        <v>2.2000000000000001E-4</v>
      </c>
      <c r="P147" s="3">
        <v>0</v>
      </c>
      <c r="Q147" s="3">
        <v>0</v>
      </c>
      <c r="R147" s="3">
        <v>0</v>
      </c>
      <c r="S147" s="5">
        <f>Assists[[#This Row],[2+]]-Assists[[#This Row],[3+]]</f>
        <v>0.19893000000000005</v>
      </c>
      <c r="T147" s="5">
        <f>Assists[[#This Row],[3+]]-Assists[[#This Row],[4+]]</f>
        <v>0.16470999999999997</v>
      </c>
      <c r="U147" s="5">
        <f>Assists[[#This Row],[4+]]-Assists[[#This Row],[5+]]</f>
        <v>0.10126000000000002</v>
      </c>
      <c r="V147" s="5">
        <f>Assists[[#This Row],[5+]]-Assists[[#This Row],[6+]]</f>
        <v>4.9929999999999995E-2</v>
      </c>
      <c r="W147" s="5">
        <f>Assists[[#This Row],[6+]]-Assists[[#This Row],[7+]]</f>
        <v>1.8430000000000002E-2</v>
      </c>
      <c r="X147" s="5">
        <f>Assists[[#This Row],[7+]]-Assists[[#This Row],[8+]]</f>
        <v>5.1800000000000006E-3</v>
      </c>
      <c r="Y147" s="5">
        <f>Assists[[#This Row],[8+]]-Assists[[#This Row],[9+]]</f>
        <v>1.17E-3</v>
      </c>
      <c r="Z147" s="5">
        <f>Assists[[#This Row],[9+]]-Assists[[#This Row],[10+]]</f>
        <v>2.2000000000000001E-4</v>
      </c>
      <c r="AA147" s="5">
        <f>Assists[[#This Row],[10+]]-Assists[[#This Row],[11+]]</f>
        <v>0</v>
      </c>
      <c r="AB147" s="5">
        <f>Assists[[#This Row],[11+]]-Assists[[#This Row],[12+]]</f>
        <v>0</v>
      </c>
    </row>
    <row r="148" spans="1:28" x14ac:dyDescent="0.25">
      <c r="A148" s="10">
        <v>22400724</v>
      </c>
      <c r="B148" s="13" t="s">
        <v>103</v>
      </c>
      <c r="C148" s="13" t="s">
        <v>102</v>
      </c>
      <c r="D148" s="11">
        <v>0.89583333333333337</v>
      </c>
      <c r="E148" s="6" t="str">
        <f>HYPERLINK("https://www.nba.com/stats/player/1628392/boxscores-traditional", "Isaiah Hartenstein")</f>
        <v>Isaiah Hartenstein</v>
      </c>
      <c r="F148">
        <v>4.8</v>
      </c>
      <c r="G148" s="4">
        <v>1.47</v>
      </c>
      <c r="H148" s="3">
        <v>0.97128000000000003</v>
      </c>
      <c r="I148" s="3">
        <v>0.88876999999999995</v>
      </c>
      <c r="J148" s="3">
        <v>0.70540000000000003</v>
      </c>
      <c r="K148" s="3">
        <v>0.44433</v>
      </c>
      <c r="L148" s="3">
        <v>0.20610999999999999</v>
      </c>
      <c r="M148" s="3">
        <v>6.6809999999999994E-2</v>
      </c>
      <c r="N148" s="3">
        <v>1.4630000000000001E-2</v>
      </c>
      <c r="O148" s="3">
        <v>2.1199999999999999E-3</v>
      </c>
      <c r="P148" s="3">
        <v>2.0000000000000001E-4</v>
      </c>
      <c r="Q148" s="3">
        <v>0</v>
      </c>
      <c r="R148" s="3">
        <v>0</v>
      </c>
      <c r="S148" s="5">
        <f>Assists[[#This Row],[2+]]-Assists[[#This Row],[3+]]</f>
        <v>8.2510000000000083E-2</v>
      </c>
      <c r="T148" s="5">
        <f>Assists[[#This Row],[3+]]-Assists[[#This Row],[4+]]</f>
        <v>0.18336999999999992</v>
      </c>
      <c r="U148" s="5">
        <f>Assists[[#This Row],[4+]]-Assists[[#This Row],[5+]]</f>
        <v>0.26107000000000002</v>
      </c>
      <c r="V148" s="5">
        <f>Assists[[#This Row],[5+]]-Assists[[#This Row],[6+]]</f>
        <v>0.23822000000000002</v>
      </c>
      <c r="W148" s="5">
        <f>Assists[[#This Row],[6+]]-Assists[[#This Row],[7+]]</f>
        <v>0.13929999999999998</v>
      </c>
      <c r="X148" s="5">
        <f>Assists[[#This Row],[7+]]-Assists[[#This Row],[8+]]</f>
        <v>5.217999999999999E-2</v>
      </c>
      <c r="Y148" s="5">
        <f>Assists[[#This Row],[8+]]-Assists[[#This Row],[9+]]</f>
        <v>1.251E-2</v>
      </c>
      <c r="Z148" s="5">
        <f>Assists[[#This Row],[9+]]-Assists[[#This Row],[10+]]</f>
        <v>1.9199999999999998E-3</v>
      </c>
      <c r="AA148" s="5">
        <f>Assists[[#This Row],[10+]]-Assists[[#This Row],[11+]]</f>
        <v>2.0000000000000001E-4</v>
      </c>
      <c r="AB148" s="5">
        <f>Assists[[#This Row],[11+]]-Assists[[#This Row],[12+]]</f>
        <v>0</v>
      </c>
    </row>
    <row r="149" spans="1:28" x14ac:dyDescent="0.25">
      <c r="A149" s="10">
        <v>22400724</v>
      </c>
      <c r="B149" s="13" t="s">
        <v>103</v>
      </c>
      <c r="C149" s="13" t="s">
        <v>102</v>
      </c>
      <c r="D149" s="11">
        <v>0.89583333333333337</v>
      </c>
      <c r="E149" s="6" t="str">
        <f>HYPERLINK("https://www.nba.com/stats/player/1628983/boxscores-traditional", "Shai Gilgeous-Alexander")</f>
        <v>Shai Gilgeous-Alexander</v>
      </c>
      <c r="F149">
        <v>5.4</v>
      </c>
      <c r="G149" s="4">
        <v>2.7279999999999998</v>
      </c>
      <c r="H149" s="3">
        <v>0.89434999999999998</v>
      </c>
      <c r="I149" s="3">
        <v>0.81057000000000001</v>
      </c>
      <c r="J149" s="3">
        <v>0.69496999999999998</v>
      </c>
      <c r="K149" s="3">
        <v>0.55962000000000001</v>
      </c>
      <c r="L149" s="3">
        <v>0.41293999999999997</v>
      </c>
      <c r="M149" s="3">
        <v>0.27760000000000001</v>
      </c>
      <c r="N149" s="3">
        <v>0.17105999999999999</v>
      </c>
      <c r="O149" s="3">
        <v>9.3420000000000003E-2</v>
      </c>
      <c r="P149" s="3">
        <v>4.5510000000000002E-2</v>
      </c>
      <c r="Q149" s="3">
        <v>2.018E-2</v>
      </c>
      <c r="R149" s="3">
        <v>7.7600000000000004E-3</v>
      </c>
      <c r="S149" s="5">
        <f>Assists[[#This Row],[2+]]-Assists[[#This Row],[3+]]</f>
        <v>8.3779999999999966E-2</v>
      </c>
      <c r="T149" s="5">
        <f>Assists[[#This Row],[3+]]-Assists[[#This Row],[4+]]</f>
        <v>0.11560000000000004</v>
      </c>
      <c r="U149" s="5">
        <f>Assists[[#This Row],[4+]]-Assists[[#This Row],[5+]]</f>
        <v>0.13534999999999997</v>
      </c>
      <c r="V149" s="5">
        <f>Assists[[#This Row],[5+]]-Assists[[#This Row],[6+]]</f>
        <v>0.14668000000000003</v>
      </c>
      <c r="W149" s="5">
        <f>Assists[[#This Row],[6+]]-Assists[[#This Row],[7+]]</f>
        <v>0.13533999999999996</v>
      </c>
      <c r="X149" s="5">
        <f>Assists[[#This Row],[7+]]-Assists[[#This Row],[8+]]</f>
        <v>0.10654000000000002</v>
      </c>
      <c r="Y149" s="5">
        <f>Assists[[#This Row],[8+]]-Assists[[#This Row],[9+]]</f>
        <v>7.7639999999999987E-2</v>
      </c>
      <c r="Z149" s="5">
        <f>Assists[[#This Row],[9+]]-Assists[[#This Row],[10+]]</f>
        <v>4.7910000000000001E-2</v>
      </c>
      <c r="AA149" s="5">
        <f>Assists[[#This Row],[10+]]-Assists[[#This Row],[11+]]</f>
        <v>2.5330000000000002E-2</v>
      </c>
      <c r="AB149" s="5">
        <f>Assists[[#This Row],[11+]]-Assists[[#This Row],[12+]]</f>
        <v>1.242E-2</v>
      </c>
    </row>
    <row r="150" spans="1:28" x14ac:dyDescent="0.25">
      <c r="A150" s="10">
        <v>22400724</v>
      </c>
      <c r="B150" s="13" t="s">
        <v>103</v>
      </c>
      <c r="C150" s="13" t="s">
        <v>102</v>
      </c>
      <c r="D150" s="11">
        <v>0.89583333333333337</v>
      </c>
      <c r="E150" s="6" t="str">
        <f>HYPERLINK("https://www.nba.com/stats/player/1631114/boxscores-traditional", "Jalen Williams")</f>
        <v>Jalen Williams</v>
      </c>
      <c r="F150">
        <v>5</v>
      </c>
      <c r="G150" s="4">
        <v>2.5300000000000002</v>
      </c>
      <c r="H150" s="3">
        <v>0.88297999999999999</v>
      </c>
      <c r="I150" s="3">
        <v>0.78524000000000005</v>
      </c>
      <c r="J150" s="3">
        <v>0.65542</v>
      </c>
      <c r="K150" s="3">
        <v>0.5</v>
      </c>
      <c r="L150" s="3">
        <v>0.34458</v>
      </c>
      <c r="M150" s="3">
        <v>0.21476000000000001</v>
      </c>
      <c r="N150" s="3">
        <v>0.11702</v>
      </c>
      <c r="O150" s="3">
        <v>5.7049999999999997E-2</v>
      </c>
      <c r="P150" s="3">
        <v>2.385E-2</v>
      </c>
      <c r="Q150" s="3">
        <v>8.8900000000000003E-3</v>
      </c>
      <c r="R150" s="3">
        <v>2.8E-3</v>
      </c>
      <c r="S150" s="5">
        <f>Assists[[#This Row],[2+]]-Assists[[#This Row],[3+]]</f>
        <v>9.7739999999999938E-2</v>
      </c>
      <c r="T150" s="5">
        <f>Assists[[#This Row],[3+]]-Assists[[#This Row],[4+]]</f>
        <v>0.12982000000000005</v>
      </c>
      <c r="U150" s="5">
        <f>Assists[[#This Row],[4+]]-Assists[[#This Row],[5+]]</f>
        <v>0.15542</v>
      </c>
      <c r="V150" s="5">
        <f>Assists[[#This Row],[5+]]-Assists[[#This Row],[6+]]</f>
        <v>0.15542</v>
      </c>
      <c r="W150" s="5">
        <f>Assists[[#This Row],[6+]]-Assists[[#This Row],[7+]]</f>
        <v>0.12981999999999999</v>
      </c>
      <c r="X150" s="5">
        <f>Assists[[#This Row],[7+]]-Assists[[#This Row],[8+]]</f>
        <v>9.7740000000000007E-2</v>
      </c>
      <c r="Y150" s="5">
        <f>Assists[[#This Row],[8+]]-Assists[[#This Row],[9+]]</f>
        <v>5.9970000000000002E-2</v>
      </c>
      <c r="Z150" s="5">
        <f>Assists[[#This Row],[9+]]-Assists[[#This Row],[10+]]</f>
        <v>3.3199999999999993E-2</v>
      </c>
      <c r="AA150" s="5">
        <f>Assists[[#This Row],[10+]]-Assists[[#This Row],[11+]]</f>
        <v>1.4959999999999999E-2</v>
      </c>
      <c r="AB150" s="5">
        <f>Assists[[#This Row],[11+]]-Assists[[#This Row],[12+]]</f>
        <v>6.0899999999999999E-3</v>
      </c>
    </row>
    <row r="151" spans="1:28" x14ac:dyDescent="0.25">
      <c r="A151" s="10">
        <v>22400724</v>
      </c>
      <c r="B151" s="13" t="s">
        <v>103</v>
      </c>
      <c r="C151" s="13" t="s">
        <v>102</v>
      </c>
      <c r="D151" s="11">
        <v>0.89583333333333337</v>
      </c>
      <c r="E151" s="6" t="str">
        <f>HYPERLINK("https://www.nba.com/stats/player/1627936/boxscores-traditional", "Alex Caruso")</f>
        <v>Alex Caruso</v>
      </c>
      <c r="F151">
        <v>3.4</v>
      </c>
      <c r="G151" s="4">
        <v>1.3559999999999999</v>
      </c>
      <c r="H151" s="3">
        <v>0.84848999999999997</v>
      </c>
      <c r="I151" s="3">
        <v>0.61409000000000002</v>
      </c>
      <c r="J151" s="3">
        <v>0.32996999999999999</v>
      </c>
      <c r="K151" s="3">
        <v>0.11899999999999999</v>
      </c>
      <c r="L151" s="3">
        <v>2.743E-2</v>
      </c>
      <c r="M151" s="3">
        <v>4.0200000000000001E-3</v>
      </c>
      <c r="N151" s="3">
        <v>3.5E-4</v>
      </c>
      <c r="O151" s="3">
        <v>0</v>
      </c>
      <c r="P151" s="3">
        <v>0</v>
      </c>
      <c r="Q151" s="3">
        <v>0</v>
      </c>
      <c r="R151" s="3">
        <v>0</v>
      </c>
      <c r="S151" s="5">
        <f>Assists[[#This Row],[2+]]-Assists[[#This Row],[3+]]</f>
        <v>0.23439999999999994</v>
      </c>
      <c r="T151" s="5">
        <f>Assists[[#This Row],[3+]]-Assists[[#This Row],[4+]]</f>
        <v>0.28412000000000004</v>
      </c>
      <c r="U151" s="5">
        <f>Assists[[#This Row],[4+]]-Assists[[#This Row],[5+]]</f>
        <v>0.21096999999999999</v>
      </c>
      <c r="V151" s="5">
        <f>Assists[[#This Row],[5+]]-Assists[[#This Row],[6+]]</f>
        <v>9.1569999999999999E-2</v>
      </c>
      <c r="W151" s="5">
        <f>Assists[[#This Row],[6+]]-Assists[[#This Row],[7+]]</f>
        <v>2.341E-2</v>
      </c>
      <c r="X151" s="5">
        <f>Assists[[#This Row],[7+]]-Assists[[#This Row],[8+]]</f>
        <v>3.6700000000000001E-3</v>
      </c>
      <c r="Y151" s="5">
        <f>Assists[[#This Row],[8+]]-Assists[[#This Row],[9+]]</f>
        <v>3.5E-4</v>
      </c>
      <c r="Z151" s="5">
        <f>Assists[[#This Row],[9+]]-Assists[[#This Row],[10+]]</f>
        <v>0</v>
      </c>
      <c r="AA151" s="5">
        <f>Assists[[#This Row],[10+]]-Assists[[#This Row],[11+]]</f>
        <v>0</v>
      </c>
      <c r="AB151" s="5">
        <f>Assists[[#This Row],[11+]]-Assists[[#This Row],[12+]]</f>
        <v>0</v>
      </c>
    </row>
    <row r="152" spans="1:28" x14ac:dyDescent="0.25">
      <c r="A152" s="10">
        <v>22400724</v>
      </c>
      <c r="B152" s="13" t="s">
        <v>103</v>
      </c>
      <c r="C152" s="13" t="s">
        <v>102</v>
      </c>
      <c r="D152" s="11">
        <v>0.89583333333333337</v>
      </c>
      <c r="E152" s="6" t="str">
        <f>HYPERLINK("https://www.nba.com/stats/player/1631119/boxscores-traditional", "Jaylin Williams")</f>
        <v>Jaylin Williams</v>
      </c>
      <c r="F152">
        <v>2.8</v>
      </c>
      <c r="G152" s="4">
        <v>2.7130000000000001</v>
      </c>
      <c r="H152" s="3">
        <v>0.61409000000000002</v>
      </c>
      <c r="I152" s="3">
        <v>0.47210000000000002</v>
      </c>
      <c r="J152" s="3">
        <v>0.32996999999999999</v>
      </c>
      <c r="K152" s="3">
        <v>0.20896999999999999</v>
      </c>
      <c r="L152" s="3">
        <v>0.11899999999999999</v>
      </c>
      <c r="M152" s="3">
        <v>6.0569999999999999E-2</v>
      </c>
      <c r="N152" s="3">
        <v>2.743E-2</v>
      </c>
      <c r="O152" s="3">
        <v>1.1010000000000001E-2</v>
      </c>
      <c r="P152" s="3">
        <v>4.0200000000000001E-3</v>
      </c>
      <c r="Q152" s="3">
        <v>1.2600000000000001E-3</v>
      </c>
      <c r="R152" s="3">
        <v>3.5E-4</v>
      </c>
      <c r="S152" s="5">
        <f>Assists[[#This Row],[2+]]-Assists[[#This Row],[3+]]</f>
        <v>0.14199000000000001</v>
      </c>
      <c r="T152" s="5">
        <f>Assists[[#This Row],[3+]]-Assists[[#This Row],[4+]]</f>
        <v>0.14213000000000003</v>
      </c>
      <c r="U152" s="5">
        <f>Assists[[#This Row],[4+]]-Assists[[#This Row],[5+]]</f>
        <v>0.121</v>
      </c>
      <c r="V152" s="5">
        <f>Assists[[#This Row],[5+]]-Assists[[#This Row],[6+]]</f>
        <v>8.9969999999999994E-2</v>
      </c>
      <c r="W152" s="5">
        <f>Assists[[#This Row],[6+]]-Assists[[#This Row],[7+]]</f>
        <v>5.8429999999999996E-2</v>
      </c>
      <c r="X152" s="5">
        <f>Assists[[#This Row],[7+]]-Assists[[#This Row],[8+]]</f>
        <v>3.3140000000000003E-2</v>
      </c>
      <c r="Y152" s="5">
        <f>Assists[[#This Row],[8+]]-Assists[[#This Row],[9+]]</f>
        <v>1.6419999999999997E-2</v>
      </c>
      <c r="Z152" s="5">
        <f>Assists[[#This Row],[9+]]-Assists[[#This Row],[10+]]</f>
        <v>6.9900000000000006E-3</v>
      </c>
      <c r="AA152" s="5">
        <f>Assists[[#This Row],[10+]]-Assists[[#This Row],[11+]]</f>
        <v>2.7600000000000003E-3</v>
      </c>
      <c r="AB152" s="5">
        <f>Assists[[#This Row],[11+]]-Assists[[#This Row],[12+]]</f>
        <v>9.1E-4</v>
      </c>
    </row>
    <row r="153" spans="1:28" x14ac:dyDescent="0.25">
      <c r="A153" s="10">
        <v>22400724</v>
      </c>
      <c r="B153" s="13" t="s">
        <v>103</v>
      </c>
      <c r="C153" s="13" t="s">
        <v>102</v>
      </c>
      <c r="D153" s="11">
        <v>0.89583333333333337</v>
      </c>
      <c r="E153" s="6" t="str">
        <f>HYPERLINK("https://www.nba.com/stats/player/1642349/boxscores-traditional", "Ajay Mitchell")</f>
        <v>Ajay Mitchell</v>
      </c>
      <c r="F153">
        <v>2</v>
      </c>
      <c r="G153" s="4">
        <v>1.673</v>
      </c>
      <c r="H153" s="3">
        <v>0.5</v>
      </c>
      <c r="I153" s="3">
        <v>0.27424999999999999</v>
      </c>
      <c r="J153" s="3">
        <v>0.11507000000000001</v>
      </c>
      <c r="K153" s="3">
        <v>3.6729999999999999E-2</v>
      </c>
      <c r="L153" s="3">
        <v>8.4200000000000004E-3</v>
      </c>
      <c r="M153" s="3">
        <v>1.39E-3</v>
      </c>
      <c r="N153" s="3">
        <v>1.7000000000000001E-4</v>
      </c>
      <c r="O153" s="3">
        <v>0</v>
      </c>
      <c r="P153" s="3">
        <v>0</v>
      </c>
      <c r="Q153" s="3">
        <v>0</v>
      </c>
      <c r="R153" s="3">
        <v>0</v>
      </c>
      <c r="S153" s="5">
        <f>Assists[[#This Row],[2+]]-Assists[[#This Row],[3+]]</f>
        <v>0.22575000000000001</v>
      </c>
      <c r="T153" s="5">
        <f>Assists[[#This Row],[3+]]-Assists[[#This Row],[4+]]</f>
        <v>0.15917999999999999</v>
      </c>
      <c r="U153" s="5">
        <f>Assists[[#This Row],[4+]]-Assists[[#This Row],[5+]]</f>
        <v>7.8340000000000007E-2</v>
      </c>
      <c r="V153" s="5">
        <f>Assists[[#This Row],[5+]]-Assists[[#This Row],[6+]]</f>
        <v>2.8309999999999998E-2</v>
      </c>
      <c r="W153" s="5">
        <f>Assists[[#This Row],[6+]]-Assists[[#This Row],[7+]]</f>
        <v>7.0300000000000007E-3</v>
      </c>
      <c r="X153" s="5">
        <f>Assists[[#This Row],[7+]]-Assists[[#This Row],[8+]]</f>
        <v>1.2199999999999999E-3</v>
      </c>
      <c r="Y153" s="5">
        <f>Assists[[#This Row],[8+]]-Assists[[#This Row],[9+]]</f>
        <v>1.7000000000000001E-4</v>
      </c>
      <c r="Z153" s="5">
        <f>Assists[[#This Row],[9+]]-Assists[[#This Row],[10+]]</f>
        <v>0</v>
      </c>
      <c r="AA153" s="5">
        <f>Assists[[#This Row],[10+]]-Assists[[#This Row],[11+]]</f>
        <v>0</v>
      </c>
      <c r="AB153" s="5">
        <f>Assists[[#This Row],[11+]]-Assists[[#This Row],[12+]]</f>
        <v>0</v>
      </c>
    </row>
    <row r="154" spans="1:28" x14ac:dyDescent="0.25">
      <c r="A154" s="10">
        <v>22400724</v>
      </c>
      <c r="B154" s="13" t="s">
        <v>103</v>
      </c>
      <c r="C154" s="13" t="s">
        <v>102</v>
      </c>
      <c r="D154" s="11">
        <v>0.89583333333333337</v>
      </c>
      <c r="E154" s="6" t="str">
        <f>HYPERLINK("https://www.nba.com/stats/player/1631172/boxscores-traditional", "Ousmane Dieng")</f>
        <v>Ousmane Dieng</v>
      </c>
      <c r="F154">
        <v>2</v>
      </c>
      <c r="G154" s="4">
        <v>1.7890000000000001</v>
      </c>
      <c r="H154" s="3">
        <v>0.5</v>
      </c>
      <c r="I154" s="3">
        <v>0.28774</v>
      </c>
      <c r="J154" s="3">
        <v>0.13136</v>
      </c>
      <c r="K154" s="3">
        <v>4.648E-2</v>
      </c>
      <c r="L154" s="3">
        <v>1.255E-2</v>
      </c>
      <c r="M154" s="3">
        <v>2.64E-3</v>
      </c>
      <c r="N154" s="3">
        <v>4.0000000000000002E-4</v>
      </c>
      <c r="O154" s="3">
        <v>5.0000000000000002E-5</v>
      </c>
      <c r="P154" s="3">
        <v>0</v>
      </c>
      <c r="Q154" s="3">
        <v>0</v>
      </c>
      <c r="R154" s="3">
        <v>0</v>
      </c>
      <c r="S154" s="5">
        <f>Assists[[#This Row],[2+]]-Assists[[#This Row],[3+]]</f>
        <v>0.21226</v>
      </c>
      <c r="T154" s="5">
        <f>Assists[[#This Row],[3+]]-Assists[[#This Row],[4+]]</f>
        <v>0.15637999999999999</v>
      </c>
      <c r="U154" s="5">
        <f>Assists[[#This Row],[4+]]-Assists[[#This Row],[5+]]</f>
        <v>8.4880000000000011E-2</v>
      </c>
      <c r="V154" s="5">
        <f>Assists[[#This Row],[5+]]-Assists[[#This Row],[6+]]</f>
        <v>3.3930000000000002E-2</v>
      </c>
      <c r="W154" s="5">
        <f>Assists[[#This Row],[6+]]-Assists[[#This Row],[7+]]</f>
        <v>9.9100000000000004E-3</v>
      </c>
      <c r="X154" s="5">
        <f>Assists[[#This Row],[7+]]-Assists[[#This Row],[8+]]</f>
        <v>2.2399999999999998E-3</v>
      </c>
      <c r="Y154" s="5">
        <f>Assists[[#This Row],[8+]]-Assists[[#This Row],[9+]]</f>
        <v>3.5E-4</v>
      </c>
      <c r="Z154" s="5">
        <f>Assists[[#This Row],[9+]]-Assists[[#This Row],[10+]]</f>
        <v>5.0000000000000002E-5</v>
      </c>
      <c r="AA154" s="5">
        <f>Assists[[#This Row],[10+]]-Assists[[#This Row],[11+]]</f>
        <v>0</v>
      </c>
      <c r="AB154" s="5">
        <f>Assists[[#This Row],[11+]]-Assists[[#This Row],[12+]]</f>
        <v>0</v>
      </c>
    </row>
    <row r="155" spans="1:28" x14ac:dyDescent="0.25">
      <c r="A155" s="10">
        <v>22400724</v>
      </c>
      <c r="B155" s="13" t="s">
        <v>103</v>
      </c>
      <c r="C155" s="13" t="s">
        <v>102</v>
      </c>
      <c r="D155" s="11">
        <v>0.89583333333333337</v>
      </c>
      <c r="E155" s="6" t="str">
        <f>HYPERLINK("https://www.nba.com/stats/player/1641717/boxscores-traditional", "Cason Wallace")</f>
        <v>Cason Wallace</v>
      </c>
      <c r="F155">
        <v>2</v>
      </c>
      <c r="G155" s="4">
        <v>0.89400000000000002</v>
      </c>
      <c r="H155" s="3">
        <v>0.5</v>
      </c>
      <c r="I155" s="3">
        <v>0.13136</v>
      </c>
      <c r="J155" s="3">
        <v>1.255E-2</v>
      </c>
      <c r="K155" s="3">
        <v>3.8999999999999999E-4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5">
        <f>Assists[[#This Row],[2+]]-Assists[[#This Row],[3+]]</f>
        <v>0.36863999999999997</v>
      </c>
      <c r="T155" s="5">
        <f>Assists[[#This Row],[3+]]-Assists[[#This Row],[4+]]</f>
        <v>0.11881</v>
      </c>
      <c r="U155" s="5">
        <f>Assists[[#This Row],[4+]]-Assists[[#This Row],[5+]]</f>
        <v>1.2160000000000001E-2</v>
      </c>
      <c r="V155" s="5">
        <f>Assists[[#This Row],[5+]]-Assists[[#This Row],[6+]]</f>
        <v>3.8999999999999999E-4</v>
      </c>
      <c r="W155" s="5">
        <f>Assists[[#This Row],[6+]]-Assists[[#This Row],[7+]]</f>
        <v>0</v>
      </c>
      <c r="X155" s="5">
        <f>Assists[[#This Row],[7+]]-Assists[[#This Row],[8+]]</f>
        <v>0</v>
      </c>
      <c r="Y155" s="5">
        <f>Assists[[#This Row],[8+]]-Assists[[#This Row],[9+]]</f>
        <v>0</v>
      </c>
      <c r="Z155" s="5">
        <f>Assists[[#This Row],[9+]]-Assists[[#This Row],[10+]]</f>
        <v>0</v>
      </c>
      <c r="AA155" s="5">
        <f>Assists[[#This Row],[10+]]-Assists[[#This Row],[11+]]</f>
        <v>0</v>
      </c>
      <c r="AB155" s="5">
        <f>Assists[[#This Row],[11+]]-Assists[[#This Row],[12+]]</f>
        <v>0</v>
      </c>
    </row>
    <row r="156" spans="1:28" x14ac:dyDescent="0.25">
      <c r="A156" s="10">
        <v>22400727</v>
      </c>
      <c r="B156" s="13" t="s">
        <v>104</v>
      </c>
      <c r="C156" s="13" t="s">
        <v>105</v>
      </c>
      <c r="D156" s="11">
        <v>0.91666666666666663</v>
      </c>
      <c r="E156" s="6" t="str">
        <f>HYPERLINK("https://www.nba.com/stats/player/1628370/boxscores-traditional", "Malik Monk")</f>
        <v>Malik Monk</v>
      </c>
      <c r="F156">
        <v>7.6</v>
      </c>
      <c r="G156" s="4">
        <v>1.4969999999999999</v>
      </c>
      <c r="H156" s="3">
        <v>0.99990999999999997</v>
      </c>
      <c r="I156" s="3">
        <v>0.99892999999999998</v>
      </c>
      <c r="J156" s="3">
        <v>0.99180000000000001</v>
      </c>
      <c r="K156" s="3">
        <v>0.95906999999999998</v>
      </c>
      <c r="L156" s="3">
        <v>0.85768999999999995</v>
      </c>
      <c r="M156" s="3">
        <v>0.65542</v>
      </c>
      <c r="N156" s="3">
        <v>0.39357999999999999</v>
      </c>
      <c r="O156" s="3">
        <v>0.17360999999999999</v>
      </c>
      <c r="P156" s="3">
        <v>5.4800000000000001E-2</v>
      </c>
      <c r="Q156" s="3">
        <v>1.1599999999999999E-2</v>
      </c>
      <c r="R156" s="3">
        <v>1.64E-3</v>
      </c>
      <c r="S156" s="5">
        <f>Assists[[#This Row],[2+]]-Assists[[#This Row],[3+]]</f>
        <v>9.7999999999998089E-4</v>
      </c>
      <c r="T156" s="5">
        <f>Assists[[#This Row],[3+]]-Assists[[#This Row],[4+]]</f>
        <v>7.1299999999999697E-3</v>
      </c>
      <c r="U156" s="5">
        <f>Assists[[#This Row],[4+]]-Assists[[#This Row],[5+]]</f>
        <v>3.2730000000000037E-2</v>
      </c>
      <c r="V156" s="5">
        <f>Assists[[#This Row],[5+]]-Assists[[#This Row],[6+]]</f>
        <v>0.10138000000000003</v>
      </c>
      <c r="W156" s="5">
        <f>Assists[[#This Row],[6+]]-Assists[[#This Row],[7+]]</f>
        <v>0.20226999999999995</v>
      </c>
      <c r="X156" s="5">
        <f>Assists[[#This Row],[7+]]-Assists[[#This Row],[8+]]</f>
        <v>0.26184000000000002</v>
      </c>
      <c r="Y156" s="5">
        <f>Assists[[#This Row],[8+]]-Assists[[#This Row],[9+]]</f>
        <v>0.21997</v>
      </c>
      <c r="Z156" s="5">
        <f>Assists[[#This Row],[9+]]-Assists[[#This Row],[10+]]</f>
        <v>0.11880999999999999</v>
      </c>
      <c r="AA156" s="5">
        <f>Assists[[#This Row],[10+]]-Assists[[#This Row],[11+]]</f>
        <v>4.3200000000000002E-2</v>
      </c>
      <c r="AB156" s="5">
        <f>Assists[[#This Row],[11+]]-Assists[[#This Row],[12+]]</f>
        <v>9.9600000000000001E-3</v>
      </c>
    </row>
    <row r="157" spans="1:28" x14ac:dyDescent="0.25">
      <c r="A157" s="10">
        <v>22400727</v>
      </c>
      <c r="B157" s="13" t="s">
        <v>104</v>
      </c>
      <c r="C157" s="13" t="s">
        <v>105</v>
      </c>
      <c r="D157" s="11">
        <v>0.91666666666666663</v>
      </c>
      <c r="E157" s="6" t="str">
        <f>HYPERLINK("https://www.nba.com/stats/player/1628368/boxscores-traditional", "De'Aaron Fox")</f>
        <v>De'Aaron Fox</v>
      </c>
      <c r="F157">
        <v>5.2</v>
      </c>
      <c r="G157" s="4">
        <v>1.1659999999999999</v>
      </c>
      <c r="H157" s="3">
        <v>0.99692999999999998</v>
      </c>
      <c r="I157" s="3">
        <v>0.97062000000000004</v>
      </c>
      <c r="J157" s="3">
        <v>0.84848999999999997</v>
      </c>
      <c r="K157" s="3">
        <v>0.56749000000000005</v>
      </c>
      <c r="L157" s="3">
        <v>0.24510000000000001</v>
      </c>
      <c r="M157" s="3">
        <v>6.1780000000000002E-2</v>
      </c>
      <c r="N157" s="3">
        <v>8.2000000000000007E-3</v>
      </c>
      <c r="O157" s="3">
        <v>5.5999999999999995E-4</v>
      </c>
      <c r="P157" s="3">
        <v>0</v>
      </c>
      <c r="Q157" s="3">
        <v>0</v>
      </c>
      <c r="R157" s="3">
        <v>0</v>
      </c>
      <c r="S157" s="5">
        <f>Assists[[#This Row],[2+]]-Assists[[#This Row],[3+]]</f>
        <v>2.6309999999999945E-2</v>
      </c>
      <c r="T157" s="5">
        <f>Assists[[#This Row],[3+]]-Assists[[#This Row],[4+]]</f>
        <v>0.12213000000000007</v>
      </c>
      <c r="U157" s="5">
        <f>Assists[[#This Row],[4+]]-Assists[[#This Row],[5+]]</f>
        <v>0.28099999999999992</v>
      </c>
      <c r="V157" s="5">
        <f>Assists[[#This Row],[5+]]-Assists[[#This Row],[6+]]</f>
        <v>0.32239000000000007</v>
      </c>
      <c r="W157" s="5">
        <f>Assists[[#This Row],[6+]]-Assists[[#This Row],[7+]]</f>
        <v>0.18332000000000001</v>
      </c>
      <c r="X157" s="5">
        <f>Assists[[#This Row],[7+]]-Assists[[#This Row],[8+]]</f>
        <v>5.3580000000000003E-2</v>
      </c>
      <c r="Y157" s="5">
        <f>Assists[[#This Row],[8+]]-Assists[[#This Row],[9+]]</f>
        <v>7.640000000000001E-3</v>
      </c>
      <c r="Z157" s="5">
        <f>Assists[[#This Row],[9+]]-Assists[[#This Row],[10+]]</f>
        <v>5.5999999999999995E-4</v>
      </c>
      <c r="AA157" s="5">
        <f>Assists[[#This Row],[10+]]-Assists[[#This Row],[11+]]</f>
        <v>0</v>
      </c>
      <c r="AB157" s="5">
        <f>Assists[[#This Row],[11+]]-Assists[[#This Row],[12+]]</f>
        <v>0</v>
      </c>
    </row>
    <row r="158" spans="1:28" x14ac:dyDescent="0.25">
      <c r="A158" s="10">
        <v>22400727</v>
      </c>
      <c r="B158" s="13" t="s">
        <v>104</v>
      </c>
      <c r="C158" s="13" t="s">
        <v>105</v>
      </c>
      <c r="D158" s="11">
        <v>0.91666666666666663</v>
      </c>
      <c r="E158" s="6" t="str">
        <f>HYPERLINK("https://www.nba.com/stats/player/1627734/boxscores-traditional", "Domantas Sabonis")</f>
        <v>Domantas Sabonis</v>
      </c>
      <c r="F158">
        <v>8.1999999999999993</v>
      </c>
      <c r="G158" s="4">
        <v>3.544</v>
      </c>
      <c r="H158" s="3">
        <v>0.95994000000000002</v>
      </c>
      <c r="I158" s="3">
        <v>0.92922000000000005</v>
      </c>
      <c r="J158" s="3">
        <v>0.88297999999999999</v>
      </c>
      <c r="K158" s="3">
        <v>0.81594</v>
      </c>
      <c r="L158" s="3">
        <v>0.73236999999999997</v>
      </c>
      <c r="M158" s="3">
        <v>0.63307000000000002</v>
      </c>
      <c r="N158" s="3">
        <v>0.52392000000000005</v>
      </c>
      <c r="O158" s="3">
        <v>0.40905000000000002</v>
      </c>
      <c r="P158" s="3">
        <v>0.30503000000000002</v>
      </c>
      <c r="Q158" s="3">
        <v>0.21476000000000001</v>
      </c>
      <c r="R158" s="3">
        <v>0.14230999999999999</v>
      </c>
      <c r="S158" s="5">
        <f>Assists[[#This Row],[2+]]-Assists[[#This Row],[3+]]</f>
        <v>3.071999999999997E-2</v>
      </c>
      <c r="T158" s="5">
        <f>Assists[[#This Row],[3+]]-Assists[[#This Row],[4+]]</f>
        <v>4.6240000000000059E-2</v>
      </c>
      <c r="U158" s="5">
        <f>Assists[[#This Row],[4+]]-Assists[[#This Row],[5+]]</f>
        <v>6.7039999999999988E-2</v>
      </c>
      <c r="V158" s="5">
        <f>Assists[[#This Row],[5+]]-Assists[[#This Row],[6+]]</f>
        <v>8.3570000000000033E-2</v>
      </c>
      <c r="W158" s="5">
        <f>Assists[[#This Row],[6+]]-Assists[[#This Row],[7+]]</f>
        <v>9.9299999999999944E-2</v>
      </c>
      <c r="X158" s="5">
        <f>Assists[[#This Row],[7+]]-Assists[[#This Row],[8+]]</f>
        <v>0.10914999999999997</v>
      </c>
      <c r="Y158" s="5">
        <f>Assists[[#This Row],[8+]]-Assists[[#This Row],[9+]]</f>
        <v>0.11487000000000003</v>
      </c>
      <c r="Z158" s="5">
        <f>Assists[[#This Row],[9+]]-Assists[[#This Row],[10+]]</f>
        <v>0.10402</v>
      </c>
      <c r="AA158" s="5">
        <f>Assists[[#This Row],[10+]]-Assists[[#This Row],[11+]]</f>
        <v>9.0270000000000017E-2</v>
      </c>
      <c r="AB158" s="5">
        <f>Assists[[#This Row],[11+]]-Assists[[#This Row],[12+]]</f>
        <v>7.2450000000000014E-2</v>
      </c>
    </row>
    <row r="159" spans="1:28" x14ac:dyDescent="0.25">
      <c r="A159" s="10">
        <v>22400727</v>
      </c>
      <c r="B159" s="13" t="s">
        <v>104</v>
      </c>
      <c r="C159" s="13" t="s">
        <v>105</v>
      </c>
      <c r="D159" s="11">
        <v>0.91666666666666663</v>
      </c>
      <c r="E159" s="6" t="str">
        <f>HYPERLINK("https://www.nba.com/stats/player/201942/boxscores-traditional", "DeMar DeRozan")</f>
        <v>DeMar DeRozan</v>
      </c>
      <c r="F159">
        <v>3</v>
      </c>
      <c r="G159" s="4">
        <v>2.0979999999999999</v>
      </c>
      <c r="H159" s="3">
        <v>0.68439000000000005</v>
      </c>
      <c r="I159" s="3">
        <v>0.5</v>
      </c>
      <c r="J159" s="3">
        <v>0.31561</v>
      </c>
      <c r="K159" s="3">
        <v>0.17105999999999999</v>
      </c>
      <c r="L159" s="3">
        <v>7.6359999999999997E-2</v>
      </c>
      <c r="M159" s="3">
        <v>2.8070000000000001E-2</v>
      </c>
      <c r="N159" s="3">
        <v>8.6599999999999993E-3</v>
      </c>
      <c r="O159" s="3">
        <v>2.1199999999999999E-3</v>
      </c>
      <c r="P159" s="3">
        <v>4.2000000000000002E-4</v>
      </c>
      <c r="Q159" s="3">
        <v>6.9999999999999994E-5</v>
      </c>
      <c r="R159" s="3">
        <v>0</v>
      </c>
      <c r="S159" s="5">
        <f>Assists[[#This Row],[2+]]-Assists[[#This Row],[3+]]</f>
        <v>0.18439000000000005</v>
      </c>
      <c r="T159" s="5">
        <f>Assists[[#This Row],[3+]]-Assists[[#This Row],[4+]]</f>
        <v>0.18439</v>
      </c>
      <c r="U159" s="5">
        <f>Assists[[#This Row],[4+]]-Assists[[#This Row],[5+]]</f>
        <v>0.14455000000000001</v>
      </c>
      <c r="V159" s="5">
        <f>Assists[[#This Row],[5+]]-Assists[[#This Row],[6+]]</f>
        <v>9.4699999999999993E-2</v>
      </c>
      <c r="W159" s="5">
        <f>Assists[[#This Row],[6+]]-Assists[[#This Row],[7+]]</f>
        <v>4.829E-2</v>
      </c>
      <c r="X159" s="5">
        <f>Assists[[#This Row],[7+]]-Assists[[#This Row],[8+]]</f>
        <v>1.9410000000000004E-2</v>
      </c>
      <c r="Y159" s="5">
        <f>Assists[[#This Row],[8+]]-Assists[[#This Row],[9+]]</f>
        <v>6.5399999999999989E-3</v>
      </c>
      <c r="Z159" s="5">
        <f>Assists[[#This Row],[9+]]-Assists[[#This Row],[10+]]</f>
        <v>1.6999999999999999E-3</v>
      </c>
      <c r="AA159" s="5">
        <f>Assists[[#This Row],[10+]]-Assists[[#This Row],[11+]]</f>
        <v>3.5000000000000005E-4</v>
      </c>
      <c r="AB159" s="5">
        <f>Assists[[#This Row],[11+]]-Assists[[#This Row],[12+]]</f>
        <v>6.9999999999999994E-5</v>
      </c>
    </row>
    <row r="160" spans="1:28" x14ac:dyDescent="0.25">
      <c r="A160" s="10">
        <v>22400727</v>
      </c>
      <c r="B160" s="13" t="s">
        <v>105</v>
      </c>
      <c r="C160" s="13" t="s">
        <v>104</v>
      </c>
      <c r="D160" s="11">
        <v>0.91666666666666663</v>
      </c>
      <c r="E160" s="6" t="str">
        <f>HYPERLINK("https://www.nba.com/stats/player/1631094/boxscores-traditional", "Paolo Banchero")</f>
        <v>Paolo Banchero</v>
      </c>
      <c r="F160">
        <v>5</v>
      </c>
      <c r="G160" s="4">
        <v>1.673</v>
      </c>
      <c r="H160" s="3">
        <v>0.96326999999999996</v>
      </c>
      <c r="I160" s="3">
        <v>0.88492999999999999</v>
      </c>
      <c r="J160" s="3">
        <v>0.72575000000000001</v>
      </c>
      <c r="K160" s="3">
        <v>0.5</v>
      </c>
      <c r="L160" s="3">
        <v>0.27424999999999999</v>
      </c>
      <c r="M160" s="3">
        <v>0.11507000000000001</v>
      </c>
      <c r="N160" s="3">
        <v>3.6729999999999999E-2</v>
      </c>
      <c r="O160" s="3">
        <v>8.4200000000000004E-3</v>
      </c>
      <c r="P160" s="3">
        <v>1.39E-3</v>
      </c>
      <c r="Q160" s="3">
        <v>1.7000000000000001E-4</v>
      </c>
      <c r="R160" s="3">
        <v>0</v>
      </c>
      <c r="S160" s="5">
        <f>Assists[[#This Row],[2+]]-Assists[[#This Row],[3+]]</f>
        <v>7.8339999999999965E-2</v>
      </c>
      <c r="T160" s="5">
        <f>Assists[[#This Row],[3+]]-Assists[[#This Row],[4+]]</f>
        <v>0.15917999999999999</v>
      </c>
      <c r="U160" s="5">
        <f>Assists[[#This Row],[4+]]-Assists[[#This Row],[5+]]</f>
        <v>0.22575000000000001</v>
      </c>
      <c r="V160" s="5">
        <f>Assists[[#This Row],[5+]]-Assists[[#This Row],[6+]]</f>
        <v>0.22575000000000001</v>
      </c>
      <c r="W160" s="5">
        <f>Assists[[#This Row],[6+]]-Assists[[#This Row],[7+]]</f>
        <v>0.15917999999999999</v>
      </c>
      <c r="X160" s="5">
        <f>Assists[[#This Row],[7+]]-Assists[[#This Row],[8+]]</f>
        <v>7.8340000000000007E-2</v>
      </c>
      <c r="Y160" s="5">
        <f>Assists[[#This Row],[8+]]-Assists[[#This Row],[9+]]</f>
        <v>2.8309999999999998E-2</v>
      </c>
      <c r="Z160" s="5">
        <f>Assists[[#This Row],[9+]]-Assists[[#This Row],[10+]]</f>
        <v>7.0300000000000007E-3</v>
      </c>
      <c r="AA160" s="5">
        <f>Assists[[#This Row],[10+]]-Assists[[#This Row],[11+]]</f>
        <v>1.2199999999999999E-3</v>
      </c>
      <c r="AB160" s="5">
        <f>Assists[[#This Row],[11+]]-Assists[[#This Row],[12+]]</f>
        <v>1.7000000000000001E-4</v>
      </c>
    </row>
    <row r="161" spans="1:28" x14ac:dyDescent="0.25">
      <c r="A161" s="10">
        <v>22400727</v>
      </c>
      <c r="B161" s="13" t="s">
        <v>105</v>
      </c>
      <c r="C161" s="13" t="s">
        <v>104</v>
      </c>
      <c r="D161" s="11">
        <v>0.91666666666666663</v>
      </c>
      <c r="E161" s="6" t="str">
        <f>HYPERLINK("https://www.nba.com/stats/player/1630591/boxscores-traditional", "Jalen Suggs")</f>
        <v>Jalen Suggs</v>
      </c>
      <c r="F161">
        <v>3.2</v>
      </c>
      <c r="G161" s="4">
        <v>0.98</v>
      </c>
      <c r="H161" s="3">
        <v>0.88876999999999995</v>
      </c>
      <c r="I161" s="3">
        <v>0.57926</v>
      </c>
      <c r="J161" s="3">
        <v>0.20610999999999999</v>
      </c>
      <c r="K161" s="3">
        <v>3.288E-2</v>
      </c>
      <c r="L161" s="3">
        <v>2.1199999999999999E-3</v>
      </c>
      <c r="M161" s="3">
        <v>5.0000000000000002E-5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5">
        <f>Assists[[#This Row],[2+]]-Assists[[#This Row],[3+]]</f>
        <v>0.30950999999999995</v>
      </c>
      <c r="T161" s="5">
        <f>Assists[[#This Row],[3+]]-Assists[[#This Row],[4+]]</f>
        <v>0.37314999999999998</v>
      </c>
      <c r="U161" s="5">
        <f>Assists[[#This Row],[4+]]-Assists[[#This Row],[5+]]</f>
        <v>0.17323</v>
      </c>
      <c r="V161" s="5">
        <f>Assists[[#This Row],[5+]]-Assists[[#This Row],[6+]]</f>
        <v>3.0759999999999999E-2</v>
      </c>
      <c r="W161" s="5">
        <f>Assists[[#This Row],[6+]]-Assists[[#This Row],[7+]]</f>
        <v>2.0699999999999998E-3</v>
      </c>
      <c r="X161" s="5">
        <f>Assists[[#This Row],[7+]]-Assists[[#This Row],[8+]]</f>
        <v>5.0000000000000002E-5</v>
      </c>
      <c r="Y161" s="5">
        <f>Assists[[#This Row],[8+]]-Assists[[#This Row],[9+]]</f>
        <v>0</v>
      </c>
      <c r="Z161" s="5">
        <f>Assists[[#This Row],[9+]]-Assists[[#This Row],[10+]]</f>
        <v>0</v>
      </c>
      <c r="AA161" s="5">
        <f>Assists[[#This Row],[10+]]-Assists[[#This Row],[11+]]</f>
        <v>0</v>
      </c>
      <c r="AB161" s="5">
        <f>Assists[[#This Row],[11+]]-Assists[[#This Row],[12+]]</f>
        <v>0</v>
      </c>
    </row>
    <row r="162" spans="1:28" x14ac:dyDescent="0.25">
      <c r="A162" s="10">
        <v>22400727</v>
      </c>
      <c r="B162" s="13" t="s">
        <v>105</v>
      </c>
      <c r="C162" s="13" t="s">
        <v>104</v>
      </c>
      <c r="D162" s="11">
        <v>0.91666666666666663</v>
      </c>
      <c r="E162" s="6" t="str">
        <f>HYPERLINK("https://www.nba.com/stats/player/1630532/boxscores-traditional", "Franz Wagner")</f>
        <v>Franz Wagner</v>
      </c>
      <c r="F162">
        <v>3.8</v>
      </c>
      <c r="G162" s="4">
        <v>2.04</v>
      </c>
      <c r="H162" s="3">
        <v>0.81057000000000001</v>
      </c>
      <c r="I162" s="3">
        <v>0.65173000000000003</v>
      </c>
      <c r="J162" s="3">
        <v>0.46017000000000002</v>
      </c>
      <c r="K162" s="3">
        <v>0.27760000000000001</v>
      </c>
      <c r="L162" s="3">
        <v>0.14007</v>
      </c>
      <c r="M162" s="3">
        <v>5.8209999999999998E-2</v>
      </c>
      <c r="N162" s="3">
        <v>1.9699999999999999E-2</v>
      </c>
      <c r="O162" s="3">
        <v>5.3899999999999998E-3</v>
      </c>
      <c r="P162" s="3">
        <v>1.1800000000000001E-3</v>
      </c>
      <c r="Q162" s="3">
        <v>2.1000000000000001E-4</v>
      </c>
      <c r="R162" s="3">
        <v>0</v>
      </c>
      <c r="S162" s="5">
        <f>Assists[[#This Row],[2+]]-Assists[[#This Row],[3+]]</f>
        <v>0.15883999999999998</v>
      </c>
      <c r="T162" s="5">
        <f>Assists[[#This Row],[3+]]-Assists[[#This Row],[4+]]</f>
        <v>0.19156000000000001</v>
      </c>
      <c r="U162" s="5">
        <f>Assists[[#This Row],[4+]]-Assists[[#This Row],[5+]]</f>
        <v>0.18257000000000001</v>
      </c>
      <c r="V162" s="5">
        <f>Assists[[#This Row],[5+]]-Assists[[#This Row],[6+]]</f>
        <v>0.13753000000000001</v>
      </c>
      <c r="W162" s="5">
        <f>Assists[[#This Row],[6+]]-Assists[[#This Row],[7+]]</f>
        <v>8.1860000000000002E-2</v>
      </c>
      <c r="X162" s="5">
        <f>Assists[[#This Row],[7+]]-Assists[[#This Row],[8+]]</f>
        <v>3.8510000000000003E-2</v>
      </c>
      <c r="Y162" s="5">
        <f>Assists[[#This Row],[8+]]-Assists[[#This Row],[9+]]</f>
        <v>1.431E-2</v>
      </c>
      <c r="Z162" s="5">
        <f>Assists[[#This Row],[9+]]-Assists[[#This Row],[10+]]</f>
        <v>4.2100000000000002E-3</v>
      </c>
      <c r="AA162" s="5">
        <f>Assists[[#This Row],[10+]]-Assists[[#This Row],[11+]]</f>
        <v>9.7000000000000005E-4</v>
      </c>
      <c r="AB162" s="5">
        <f>Assists[[#This Row],[11+]]-Assists[[#This Row],[12+]]</f>
        <v>2.1000000000000001E-4</v>
      </c>
    </row>
    <row r="163" spans="1:28" x14ac:dyDescent="0.25">
      <c r="A163" s="10">
        <v>22400727</v>
      </c>
      <c r="B163" s="13" t="s">
        <v>105</v>
      </c>
      <c r="C163" s="13" t="s">
        <v>104</v>
      </c>
      <c r="D163" s="11">
        <v>0.91666666666666663</v>
      </c>
      <c r="E163" s="6" t="str">
        <f>HYPERLINK("https://www.nba.com/stats/player/1628976/boxscores-traditional", "Wendell Carter Jr.")</f>
        <v>Wendell Carter Jr.</v>
      </c>
      <c r="F163">
        <v>3.4</v>
      </c>
      <c r="G163" s="4">
        <v>2.3319999999999999</v>
      </c>
      <c r="H163" s="3">
        <v>0.72575000000000001</v>
      </c>
      <c r="I163" s="3">
        <v>0.56749000000000005</v>
      </c>
      <c r="J163" s="3">
        <v>0.39743000000000001</v>
      </c>
      <c r="K163" s="3">
        <v>0.24510000000000001</v>
      </c>
      <c r="L163" s="3">
        <v>0.13350000000000001</v>
      </c>
      <c r="M163" s="3">
        <v>6.1780000000000002E-2</v>
      </c>
      <c r="N163" s="3">
        <v>2.4420000000000001E-2</v>
      </c>
      <c r="O163" s="3">
        <v>8.2000000000000007E-3</v>
      </c>
      <c r="P163" s="3">
        <v>2.33E-3</v>
      </c>
      <c r="Q163" s="3">
        <v>5.5999999999999995E-4</v>
      </c>
      <c r="R163" s="3">
        <v>1.1E-4</v>
      </c>
      <c r="S163" s="5">
        <f>Assists[[#This Row],[2+]]-Assists[[#This Row],[3+]]</f>
        <v>0.15825999999999996</v>
      </c>
      <c r="T163" s="5">
        <f>Assists[[#This Row],[3+]]-Assists[[#This Row],[4+]]</f>
        <v>0.17006000000000004</v>
      </c>
      <c r="U163" s="5">
        <f>Assists[[#This Row],[4+]]-Assists[[#This Row],[5+]]</f>
        <v>0.15232999999999999</v>
      </c>
      <c r="V163" s="5">
        <f>Assists[[#This Row],[5+]]-Assists[[#This Row],[6+]]</f>
        <v>0.1116</v>
      </c>
      <c r="W163" s="5">
        <f>Assists[[#This Row],[6+]]-Assists[[#This Row],[7+]]</f>
        <v>7.1720000000000006E-2</v>
      </c>
      <c r="X163" s="5">
        <f>Assists[[#This Row],[7+]]-Assists[[#This Row],[8+]]</f>
        <v>3.7360000000000004E-2</v>
      </c>
      <c r="Y163" s="5">
        <f>Assists[[#This Row],[8+]]-Assists[[#This Row],[9+]]</f>
        <v>1.6219999999999998E-2</v>
      </c>
      <c r="Z163" s="5">
        <f>Assists[[#This Row],[9+]]-Assists[[#This Row],[10+]]</f>
        <v>5.8700000000000002E-3</v>
      </c>
      <c r="AA163" s="5">
        <f>Assists[[#This Row],[10+]]-Assists[[#This Row],[11+]]</f>
        <v>1.7700000000000001E-3</v>
      </c>
      <c r="AB163" s="5">
        <f>Assists[[#This Row],[11+]]-Assists[[#This Row],[12+]]</f>
        <v>4.4999999999999993E-4</v>
      </c>
    </row>
    <row r="164" spans="1:28" x14ac:dyDescent="0.25">
      <c r="A164" s="10">
        <v>22400727</v>
      </c>
      <c r="B164" s="13" t="s">
        <v>105</v>
      </c>
      <c r="C164" s="13" t="s">
        <v>104</v>
      </c>
      <c r="D164" s="11">
        <v>0.91666666666666663</v>
      </c>
      <c r="E164" s="6" t="str">
        <f>HYPERLINK("https://www.nba.com/stats/player/1630175/boxscores-traditional", "Cole Anthony")</f>
        <v>Cole Anthony</v>
      </c>
      <c r="F164">
        <v>3.2</v>
      </c>
      <c r="G164" s="4">
        <v>2.3149999999999999</v>
      </c>
      <c r="H164" s="3">
        <v>0.69847000000000004</v>
      </c>
      <c r="I164" s="3">
        <v>0.53586</v>
      </c>
      <c r="J164" s="3">
        <v>0.36316999999999999</v>
      </c>
      <c r="K164" s="3">
        <v>0.2177</v>
      </c>
      <c r="L164" s="3">
        <v>0.11314</v>
      </c>
      <c r="M164" s="3">
        <v>5.0500000000000003E-2</v>
      </c>
      <c r="N164" s="3">
        <v>1.9230000000000001E-2</v>
      </c>
      <c r="O164" s="3">
        <v>6.0400000000000002E-3</v>
      </c>
      <c r="P164" s="3">
        <v>1.64E-3</v>
      </c>
      <c r="Q164" s="3">
        <v>3.8000000000000002E-4</v>
      </c>
      <c r="R164" s="3">
        <v>6.9999999999999994E-5</v>
      </c>
      <c r="S164" s="5">
        <f>Assists[[#This Row],[2+]]-Assists[[#This Row],[3+]]</f>
        <v>0.16261000000000003</v>
      </c>
      <c r="T164" s="5">
        <f>Assists[[#This Row],[3+]]-Assists[[#This Row],[4+]]</f>
        <v>0.17269000000000001</v>
      </c>
      <c r="U164" s="5">
        <f>Assists[[#This Row],[4+]]-Assists[[#This Row],[5+]]</f>
        <v>0.14546999999999999</v>
      </c>
      <c r="V164" s="5">
        <f>Assists[[#This Row],[5+]]-Assists[[#This Row],[6+]]</f>
        <v>0.10456</v>
      </c>
      <c r="W164" s="5">
        <f>Assists[[#This Row],[6+]]-Assists[[#This Row],[7+]]</f>
        <v>6.2640000000000001E-2</v>
      </c>
      <c r="X164" s="5">
        <f>Assists[[#This Row],[7+]]-Assists[[#This Row],[8+]]</f>
        <v>3.1270000000000006E-2</v>
      </c>
      <c r="Y164" s="5">
        <f>Assists[[#This Row],[8+]]-Assists[[#This Row],[9+]]</f>
        <v>1.319E-2</v>
      </c>
      <c r="Z164" s="5">
        <f>Assists[[#This Row],[9+]]-Assists[[#This Row],[10+]]</f>
        <v>4.4000000000000003E-3</v>
      </c>
      <c r="AA164" s="5">
        <f>Assists[[#This Row],[10+]]-Assists[[#This Row],[11+]]</f>
        <v>1.2599999999999998E-3</v>
      </c>
      <c r="AB164" s="5">
        <f>Assists[[#This Row],[11+]]-Assists[[#This Row],[12+]]</f>
        <v>3.1000000000000005E-4</v>
      </c>
    </row>
    <row r="165" spans="1:28" x14ac:dyDescent="0.25">
      <c r="A165" s="10">
        <v>22400727</v>
      </c>
      <c r="B165" s="13" t="s">
        <v>105</v>
      </c>
      <c r="C165" s="13" t="s">
        <v>104</v>
      </c>
      <c r="D165" s="11">
        <v>0.91666666666666663</v>
      </c>
      <c r="E165" s="6" t="str">
        <f>HYPERLINK("https://www.nba.com/stats/player/1630243/boxscores-traditional", "Trevelin Queen")</f>
        <v>Trevelin Queen</v>
      </c>
      <c r="F165">
        <v>2</v>
      </c>
      <c r="G165" s="4">
        <v>0.89400000000000002</v>
      </c>
      <c r="H165" s="3">
        <v>0.5</v>
      </c>
      <c r="I165" s="3">
        <v>0.13136</v>
      </c>
      <c r="J165" s="3">
        <v>1.255E-2</v>
      </c>
      <c r="K165" s="3">
        <v>3.8999999999999999E-4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5">
        <f>Assists[[#This Row],[2+]]-Assists[[#This Row],[3+]]</f>
        <v>0.36863999999999997</v>
      </c>
      <c r="T165" s="5">
        <f>Assists[[#This Row],[3+]]-Assists[[#This Row],[4+]]</f>
        <v>0.11881</v>
      </c>
      <c r="U165" s="5">
        <f>Assists[[#This Row],[4+]]-Assists[[#This Row],[5+]]</f>
        <v>1.2160000000000001E-2</v>
      </c>
      <c r="V165" s="5">
        <f>Assists[[#This Row],[5+]]-Assists[[#This Row],[6+]]</f>
        <v>3.8999999999999999E-4</v>
      </c>
      <c r="W165" s="5">
        <f>Assists[[#This Row],[6+]]-Assists[[#This Row],[7+]]</f>
        <v>0</v>
      </c>
      <c r="X165" s="5">
        <f>Assists[[#This Row],[7+]]-Assists[[#This Row],[8+]]</f>
        <v>0</v>
      </c>
      <c r="Y165" s="5">
        <f>Assists[[#This Row],[8+]]-Assists[[#This Row],[9+]]</f>
        <v>0</v>
      </c>
      <c r="Z165" s="5">
        <f>Assists[[#This Row],[9+]]-Assists[[#This Row],[10+]]</f>
        <v>0</v>
      </c>
      <c r="AA165" s="5">
        <f>Assists[[#This Row],[10+]]-Assists[[#This Row],[11+]]</f>
        <v>0</v>
      </c>
      <c r="AB165" s="5">
        <f>Assists[[#This Row],[11+]]-Assists[[#This Row],[12+]]</f>
        <v>0</v>
      </c>
    </row>
    <row r="166" spans="1:28" x14ac:dyDescent="0.25">
      <c r="A166" s="10">
        <v>22400727</v>
      </c>
      <c r="B166" s="13" t="s">
        <v>105</v>
      </c>
      <c r="C166" s="13" t="s">
        <v>104</v>
      </c>
      <c r="D166" s="11">
        <v>0.91666666666666663</v>
      </c>
      <c r="E166" s="6" t="str">
        <f>HYPERLINK("https://www.nba.com/stats/player/1641710/boxscores-traditional", "Anthony Black")</f>
        <v>Anthony Black</v>
      </c>
      <c r="F166">
        <v>2</v>
      </c>
      <c r="G166" s="4">
        <v>0.89400000000000002</v>
      </c>
      <c r="H166" s="3">
        <v>0.5</v>
      </c>
      <c r="I166" s="3">
        <v>0.13136</v>
      </c>
      <c r="J166" s="3">
        <v>1.255E-2</v>
      </c>
      <c r="K166" s="3">
        <v>3.8999999999999999E-4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5">
        <f>Assists[[#This Row],[2+]]-Assists[[#This Row],[3+]]</f>
        <v>0.36863999999999997</v>
      </c>
      <c r="T166" s="5">
        <f>Assists[[#This Row],[3+]]-Assists[[#This Row],[4+]]</f>
        <v>0.11881</v>
      </c>
      <c r="U166" s="5">
        <f>Assists[[#This Row],[4+]]-Assists[[#This Row],[5+]]</f>
        <v>1.2160000000000001E-2</v>
      </c>
      <c r="V166" s="5">
        <f>Assists[[#This Row],[5+]]-Assists[[#This Row],[6+]]</f>
        <v>3.8999999999999999E-4</v>
      </c>
      <c r="W166" s="5">
        <f>Assists[[#This Row],[6+]]-Assists[[#This Row],[7+]]</f>
        <v>0</v>
      </c>
      <c r="X166" s="5">
        <f>Assists[[#This Row],[7+]]-Assists[[#This Row],[8+]]</f>
        <v>0</v>
      </c>
      <c r="Y166" s="5">
        <f>Assists[[#This Row],[8+]]-Assists[[#This Row],[9+]]</f>
        <v>0</v>
      </c>
      <c r="Z166" s="5">
        <f>Assists[[#This Row],[9+]]-Assists[[#This Row],[10+]]</f>
        <v>0</v>
      </c>
      <c r="AA166" s="5">
        <f>Assists[[#This Row],[10+]]-Assists[[#This Row],[11+]]</f>
        <v>0</v>
      </c>
      <c r="AB166" s="5">
        <f>Assists[[#This Row],[11+]]-Assists[[#This Row],[12+]]</f>
        <v>0</v>
      </c>
    </row>
    <row r="167" spans="1:28" x14ac:dyDescent="0.25">
      <c r="S167" s="5" t="e">
        <f>Assists[[#This Row],[2+]]-Assists[[#This Row],[3+]]</f>
        <v>#VALUE!</v>
      </c>
      <c r="T167" s="5" t="e">
        <f>Assists[[#This Row],[3+]]-Assists[[#This Row],[4+]]</f>
        <v>#VALUE!</v>
      </c>
      <c r="U167" s="5" t="e">
        <f>Assists[[#This Row],[4+]]-Assists[[#This Row],[5+]]</f>
        <v>#VALUE!</v>
      </c>
      <c r="V167" s="5" t="e">
        <f>Assists[[#This Row],[5+]]-Assists[[#This Row],[6+]]</f>
        <v>#VALUE!</v>
      </c>
      <c r="W167" s="5" t="e">
        <f>Assists[[#This Row],[6+]]-Assists[[#This Row],[7+]]</f>
        <v>#VALUE!</v>
      </c>
      <c r="X167" s="5" t="e">
        <f>Assists[[#This Row],[7+]]-Assists[[#This Row],[8+]]</f>
        <v>#VALUE!</v>
      </c>
      <c r="Y167" s="5" t="e">
        <f>Assists[[#This Row],[8+]]-Assists[[#This Row],[9+]]</f>
        <v>#VALUE!</v>
      </c>
      <c r="Z167" s="5" t="e">
        <f>Assists[[#This Row],[9+]]-Assists[[#This Row],[10+]]</f>
        <v>#VALUE!</v>
      </c>
      <c r="AA167" s="5" t="e">
        <f>Assists[[#This Row],[10+]]-Assists[[#This Row],[11+]]</f>
        <v>#VALUE!</v>
      </c>
      <c r="AB167" s="5" t="e">
        <f>Assists[[#This Row],[11+]]-Assists[[#This Row],[12+]]</f>
        <v>#VALUE!</v>
      </c>
    </row>
    <row r="168" spans="1:28" x14ac:dyDescent="0.25">
      <c r="S168" s="5" t="e">
        <f>Assists[[#This Row],[2+]]-Assists[[#This Row],[3+]]</f>
        <v>#VALUE!</v>
      </c>
      <c r="T168" s="5" t="e">
        <f>Assists[[#This Row],[3+]]-Assists[[#This Row],[4+]]</f>
        <v>#VALUE!</v>
      </c>
      <c r="U168" s="5" t="e">
        <f>Assists[[#This Row],[4+]]-Assists[[#This Row],[5+]]</f>
        <v>#VALUE!</v>
      </c>
      <c r="V168" s="5" t="e">
        <f>Assists[[#This Row],[5+]]-Assists[[#This Row],[6+]]</f>
        <v>#VALUE!</v>
      </c>
      <c r="W168" s="5" t="e">
        <f>Assists[[#This Row],[6+]]-Assists[[#This Row],[7+]]</f>
        <v>#VALUE!</v>
      </c>
      <c r="X168" s="5" t="e">
        <f>Assists[[#This Row],[7+]]-Assists[[#This Row],[8+]]</f>
        <v>#VALUE!</v>
      </c>
      <c r="Y168" s="5" t="e">
        <f>Assists[[#This Row],[8+]]-Assists[[#This Row],[9+]]</f>
        <v>#VALUE!</v>
      </c>
      <c r="Z168" s="5" t="e">
        <f>Assists[[#This Row],[9+]]-Assists[[#This Row],[10+]]</f>
        <v>#VALUE!</v>
      </c>
      <c r="AA168" s="5" t="e">
        <f>Assists[[#This Row],[10+]]-Assists[[#This Row],[11+]]</f>
        <v>#VALUE!</v>
      </c>
      <c r="AB168" s="5" t="e">
        <f>Assists[[#This Row],[11+]]-Assists[[#This Row],[12+]]</f>
        <v>#VALUE!</v>
      </c>
    </row>
    <row r="169" spans="1:28" x14ac:dyDescent="0.25">
      <c r="S169" s="5" t="e">
        <f>Assists[[#This Row],[2+]]-Assists[[#This Row],[3+]]</f>
        <v>#VALUE!</v>
      </c>
      <c r="T169" s="5" t="e">
        <f>Assists[[#This Row],[3+]]-Assists[[#This Row],[4+]]</f>
        <v>#VALUE!</v>
      </c>
      <c r="U169" s="5" t="e">
        <f>Assists[[#This Row],[4+]]-Assists[[#This Row],[5+]]</f>
        <v>#VALUE!</v>
      </c>
      <c r="V169" s="5" t="e">
        <f>Assists[[#This Row],[5+]]-Assists[[#This Row],[6+]]</f>
        <v>#VALUE!</v>
      </c>
      <c r="W169" s="5" t="e">
        <f>Assists[[#This Row],[6+]]-Assists[[#This Row],[7+]]</f>
        <v>#VALUE!</v>
      </c>
      <c r="X169" s="5" t="e">
        <f>Assists[[#This Row],[7+]]-Assists[[#This Row],[8+]]</f>
        <v>#VALUE!</v>
      </c>
      <c r="Y169" s="5" t="e">
        <f>Assists[[#This Row],[8+]]-Assists[[#This Row],[9+]]</f>
        <v>#VALUE!</v>
      </c>
      <c r="Z169" s="5" t="e">
        <f>Assists[[#This Row],[9+]]-Assists[[#This Row],[10+]]</f>
        <v>#VALUE!</v>
      </c>
      <c r="AA169" s="5" t="e">
        <f>Assists[[#This Row],[10+]]-Assists[[#This Row],[11+]]</f>
        <v>#VALUE!</v>
      </c>
      <c r="AB169" s="5" t="e">
        <f>Assists[[#This Row],[11+]]-Assists[[#This Row],[12+]]</f>
        <v>#VALUE!</v>
      </c>
    </row>
    <row r="170" spans="1:28" x14ac:dyDescent="0.25">
      <c r="S170" s="5" t="e">
        <f>Assists[[#This Row],[2+]]-Assists[[#This Row],[3+]]</f>
        <v>#VALUE!</v>
      </c>
      <c r="T170" s="5" t="e">
        <f>Assists[[#This Row],[3+]]-Assists[[#This Row],[4+]]</f>
        <v>#VALUE!</v>
      </c>
      <c r="U170" s="5" t="e">
        <f>Assists[[#This Row],[4+]]-Assists[[#This Row],[5+]]</f>
        <v>#VALUE!</v>
      </c>
      <c r="V170" s="5" t="e">
        <f>Assists[[#This Row],[5+]]-Assists[[#This Row],[6+]]</f>
        <v>#VALUE!</v>
      </c>
      <c r="W170" s="5" t="e">
        <f>Assists[[#This Row],[6+]]-Assists[[#This Row],[7+]]</f>
        <v>#VALUE!</v>
      </c>
      <c r="X170" s="5" t="e">
        <f>Assists[[#This Row],[7+]]-Assists[[#This Row],[8+]]</f>
        <v>#VALUE!</v>
      </c>
      <c r="Y170" s="5" t="e">
        <f>Assists[[#This Row],[8+]]-Assists[[#This Row],[9+]]</f>
        <v>#VALUE!</v>
      </c>
      <c r="Z170" s="5" t="e">
        <f>Assists[[#This Row],[9+]]-Assists[[#This Row],[10+]]</f>
        <v>#VALUE!</v>
      </c>
      <c r="AA170" s="5" t="e">
        <f>Assists[[#This Row],[10+]]-Assists[[#This Row],[11+]]</f>
        <v>#VALUE!</v>
      </c>
      <c r="AB170" s="5" t="e">
        <f>Assists[[#This Row],[11+]]-Assists[[#This Row],[12+]]</f>
        <v>#VALUE!</v>
      </c>
    </row>
    <row r="171" spans="1:28" x14ac:dyDescent="0.25">
      <c r="S171" s="5" t="e">
        <f>Assists[[#This Row],[2+]]-Assists[[#This Row],[3+]]</f>
        <v>#VALUE!</v>
      </c>
      <c r="T171" s="5" t="e">
        <f>Assists[[#This Row],[3+]]-Assists[[#This Row],[4+]]</f>
        <v>#VALUE!</v>
      </c>
      <c r="U171" s="5" t="e">
        <f>Assists[[#This Row],[4+]]-Assists[[#This Row],[5+]]</f>
        <v>#VALUE!</v>
      </c>
      <c r="V171" s="5" t="e">
        <f>Assists[[#This Row],[5+]]-Assists[[#This Row],[6+]]</f>
        <v>#VALUE!</v>
      </c>
      <c r="W171" s="5" t="e">
        <f>Assists[[#This Row],[6+]]-Assists[[#This Row],[7+]]</f>
        <v>#VALUE!</v>
      </c>
      <c r="X171" s="5" t="e">
        <f>Assists[[#This Row],[7+]]-Assists[[#This Row],[8+]]</f>
        <v>#VALUE!</v>
      </c>
      <c r="Y171" s="5" t="e">
        <f>Assists[[#This Row],[8+]]-Assists[[#This Row],[9+]]</f>
        <v>#VALUE!</v>
      </c>
      <c r="Z171" s="5" t="e">
        <f>Assists[[#This Row],[9+]]-Assists[[#This Row],[10+]]</f>
        <v>#VALUE!</v>
      </c>
      <c r="AA171" s="5" t="e">
        <f>Assists[[#This Row],[10+]]-Assists[[#This Row],[11+]]</f>
        <v>#VALUE!</v>
      </c>
      <c r="AB171" s="5" t="e">
        <f>Assists[[#This Row],[11+]]-Assists[[#This Row],[12+]]</f>
        <v>#VALUE!</v>
      </c>
    </row>
    <row r="172" spans="1:28" x14ac:dyDescent="0.25">
      <c r="S172" s="5" t="e">
        <f>Assists[[#This Row],[2+]]-Assists[[#This Row],[3+]]</f>
        <v>#VALUE!</v>
      </c>
      <c r="T172" s="5" t="e">
        <f>Assists[[#This Row],[3+]]-Assists[[#This Row],[4+]]</f>
        <v>#VALUE!</v>
      </c>
      <c r="U172" s="5" t="e">
        <f>Assists[[#This Row],[4+]]-Assists[[#This Row],[5+]]</f>
        <v>#VALUE!</v>
      </c>
      <c r="V172" s="5" t="e">
        <f>Assists[[#This Row],[5+]]-Assists[[#This Row],[6+]]</f>
        <v>#VALUE!</v>
      </c>
      <c r="W172" s="5" t="e">
        <f>Assists[[#This Row],[6+]]-Assists[[#This Row],[7+]]</f>
        <v>#VALUE!</v>
      </c>
      <c r="X172" s="5" t="e">
        <f>Assists[[#This Row],[7+]]-Assists[[#This Row],[8+]]</f>
        <v>#VALUE!</v>
      </c>
      <c r="Y172" s="5" t="e">
        <f>Assists[[#This Row],[8+]]-Assists[[#This Row],[9+]]</f>
        <v>#VALUE!</v>
      </c>
      <c r="Z172" s="5" t="e">
        <f>Assists[[#This Row],[9+]]-Assists[[#This Row],[10+]]</f>
        <v>#VALUE!</v>
      </c>
      <c r="AA172" s="5" t="e">
        <f>Assists[[#This Row],[10+]]-Assists[[#This Row],[11+]]</f>
        <v>#VALUE!</v>
      </c>
      <c r="AB172" s="5" t="e">
        <f>Assists[[#This Row],[11+]]-Assists[[#This Row],[12+]]</f>
        <v>#VALUE!</v>
      </c>
    </row>
    <row r="173" spans="1:28" x14ac:dyDescent="0.25">
      <c r="S173" s="5" t="e">
        <f>Assists[[#This Row],[2+]]-Assists[[#This Row],[3+]]</f>
        <v>#VALUE!</v>
      </c>
      <c r="T173" s="5" t="e">
        <f>Assists[[#This Row],[3+]]-Assists[[#This Row],[4+]]</f>
        <v>#VALUE!</v>
      </c>
      <c r="U173" s="5" t="e">
        <f>Assists[[#This Row],[4+]]-Assists[[#This Row],[5+]]</f>
        <v>#VALUE!</v>
      </c>
      <c r="V173" s="5" t="e">
        <f>Assists[[#This Row],[5+]]-Assists[[#This Row],[6+]]</f>
        <v>#VALUE!</v>
      </c>
      <c r="W173" s="5" t="e">
        <f>Assists[[#This Row],[6+]]-Assists[[#This Row],[7+]]</f>
        <v>#VALUE!</v>
      </c>
      <c r="X173" s="5" t="e">
        <f>Assists[[#This Row],[7+]]-Assists[[#This Row],[8+]]</f>
        <v>#VALUE!</v>
      </c>
      <c r="Y173" s="5" t="e">
        <f>Assists[[#This Row],[8+]]-Assists[[#This Row],[9+]]</f>
        <v>#VALUE!</v>
      </c>
      <c r="Z173" s="5" t="e">
        <f>Assists[[#This Row],[9+]]-Assists[[#This Row],[10+]]</f>
        <v>#VALUE!</v>
      </c>
      <c r="AA173" s="5" t="e">
        <f>Assists[[#This Row],[10+]]-Assists[[#This Row],[11+]]</f>
        <v>#VALUE!</v>
      </c>
      <c r="AB173" s="5" t="e">
        <f>Assists[[#This Row],[11+]]-Assists[[#This Row],[12+]]</f>
        <v>#VALUE!</v>
      </c>
    </row>
    <row r="174" spans="1:28" x14ac:dyDescent="0.25">
      <c r="S174" s="5" t="e">
        <f>Assists[[#This Row],[2+]]-Assists[[#This Row],[3+]]</f>
        <v>#VALUE!</v>
      </c>
      <c r="T174" s="5" t="e">
        <f>Assists[[#This Row],[3+]]-Assists[[#This Row],[4+]]</f>
        <v>#VALUE!</v>
      </c>
      <c r="U174" s="5" t="e">
        <f>Assists[[#This Row],[4+]]-Assists[[#This Row],[5+]]</f>
        <v>#VALUE!</v>
      </c>
      <c r="V174" s="5" t="e">
        <f>Assists[[#This Row],[5+]]-Assists[[#This Row],[6+]]</f>
        <v>#VALUE!</v>
      </c>
      <c r="W174" s="5" t="e">
        <f>Assists[[#This Row],[6+]]-Assists[[#This Row],[7+]]</f>
        <v>#VALUE!</v>
      </c>
      <c r="X174" s="5" t="e">
        <f>Assists[[#This Row],[7+]]-Assists[[#This Row],[8+]]</f>
        <v>#VALUE!</v>
      </c>
      <c r="Y174" s="5" t="e">
        <f>Assists[[#This Row],[8+]]-Assists[[#This Row],[9+]]</f>
        <v>#VALUE!</v>
      </c>
      <c r="Z174" s="5" t="e">
        <f>Assists[[#This Row],[9+]]-Assists[[#This Row],[10+]]</f>
        <v>#VALUE!</v>
      </c>
      <c r="AA174" s="5" t="e">
        <f>Assists[[#This Row],[10+]]-Assists[[#This Row],[11+]]</f>
        <v>#VALUE!</v>
      </c>
      <c r="AB174" s="5" t="e">
        <f>Assists[[#This Row],[11+]]-Assists[[#This Row],[12+]]</f>
        <v>#VALUE!</v>
      </c>
    </row>
    <row r="175" spans="1:28" x14ac:dyDescent="0.25">
      <c r="S175" s="5" t="e">
        <f>Assists[[#This Row],[2+]]-Assists[[#This Row],[3+]]</f>
        <v>#VALUE!</v>
      </c>
      <c r="T175" s="5" t="e">
        <f>Assists[[#This Row],[3+]]-Assists[[#This Row],[4+]]</f>
        <v>#VALUE!</v>
      </c>
      <c r="U175" s="5" t="e">
        <f>Assists[[#This Row],[4+]]-Assists[[#This Row],[5+]]</f>
        <v>#VALUE!</v>
      </c>
      <c r="V175" s="5" t="e">
        <f>Assists[[#This Row],[5+]]-Assists[[#This Row],[6+]]</f>
        <v>#VALUE!</v>
      </c>
      <c r="W175" s="5" t="e">
        <f>Assists[[#This Row],[6+]]-Assists[[#This Row],[7+]]</f>
        <v>#VALUE!</v>
      </c>
      <c r="X175" s="5" t="e">
        <f>Assists[[#This Row],[7+]]-Assists[[#This Row],[8+]]</f>
        <v>#VALUE!</v>
      </c>
      <c r="Y175" s="5" t="e">
        <f>Assists[[#This Row],[8+]]-Assists[[#This Row],[9+]]</f>
        <v>#VALUE!</v>
      </c>
      <c r="Z175" s="5" t="e">
        <f>Assists[[#This Row],[9+]]-Assists[[#This Row],[10+]]</f>
        <v>#VALUE!</v>
      </c>
      <c r="AA175" s="5" t="e">
        <f>Assists[[#This Row],[10+]]-Assists[[#This Row],[11+]]</f>
        <v>#VALUE!</v>
      </c>
      <c r="AB175" s="5" t="e">
        <f>Assists[[#This Row],[11+]]-Assists[[#This Row],[12+]]</f>
        <v>#VALUE!</v>
      </c>
    </row>
    <row r="176" spans="1:28" x14ac:dyDescent="0.25">
      <c r="S176" s="5" t="e">
        <f>Assists[[#This Row],[2+]]-Assists[[#This Row],[3+]]</f>
        <v>#VALUE!</v>
      </c>
      <c r="T176" s="5" t="e">
        <f>Assists[[#This Row],[3+]]-Assists[[#This Row],[4+]]</f>
        <v>#VALUE!</v>
      </c>
      <c r="U176" s="5" t="e">
        <f>Assists[[#This Row],[4+]]-Assists[[#This Row],[5+]]</f>
        <v>#VALUE!</v>
      </c>
      <c r="V176" s="5" t="e">
        <f>Assists[[#This Row],[5+]]-Assists[[#This Row],[6+]]</f>
        <v>#VALUE!</v>
      </c>
      <c r="W176" s="5" t="e">
        <f>Assists[[#This Row],[6+]]-Assists[[#This Row],[7+]]</f>
        <v>#VALUE!</v>
      </c>
      <c r="X176" s="5" t="e">
        <f>Assists[[#This Row],[7+]]-Assists[[#This Row],[8+]]</f>
        <v>#VALUE!</v>
      </c>
      <c r="Y176" s="5" t="e">
        <f>Assists[[#This Row],[8+]]-Assists[[#This Row],[9+]]</f>
        <v>#VALUE!</v>
      </c>
      <c r="Z176" s="5" t="e">
        <f>Assists[[#This Row],[9+]]-Assists[[#This Row],[10+]]</f>
        <v>#VALUE!</v>
      </c>
      <c r="AA176" s="5" t="e">
        <f>Assists[[#This Row],[10+]]-Assists[[#This Row],[11+]]</f>
        <v>#VALUE!</v>
      </c>
      <c r="AB176" s="5" t="e">
        <f>Assists[[#This Row],[11+]]-Assists[[#This Row],[12+]]</f>
        <v>#VALUE!</v>
      </c>
    </row>
    <row r="177" spans="19:28" x14ac:dyDescent="0.25">
      <c r="S177" s="5" t="e">
        <f>Assists[[#This Row],[2+]]-Assists[[#This Row],[3+]]</f>
        <v>#VALUE!</v>
      </c>
      <c r="T177" s="5" t="e">
        <f>Assists[[#This Row],[3+]]-Assists[[#This Row],[4+]]</f>
        <v>#VALUE!</v>
      </c>
      <c r="U177" s="5" t="e">
        <f>Assists[[#This Row],[4+]]-Assists[[#This Row],[5+]]</f>
        <v>#VALUE!</v>
      </c>
      <c r="V177" s="5" t="e">
        <f>Assists[[#This Row],[5+]]-Assists[[#This Row],[6+]]</f>
        <v>#VALUE!</v>
      </c>
      <c r="W177" s="5" t="e">
        <f>Assists[[#This Row],[6+]]-Assists[[#This Row],[7+]]</f>
        <v>#VALUE!</v>
      </c>
      <c r="X177" s="5" t="e">
        <f>Assists[[#This Row],[7+]]-Assists[[#This Row],[8+]]</f>
        <v>#VALUE!</v>
      </c>
      <c r="Y177" s="5" t="e">
        <f>Assists[[#This Row],[8+]]-Assists[[#This Row],[9+]]</f>
        <v>#VALUE!</v>
      </c>
      <c r="Z177" s="5" t="e">
        <f>Assists[[#This Row],[9+]]-Assists[[#This Row],[10+]]</f>
        <v>#VALUE!</v>
      </c>
      <c r="AA177" s="5" t="e">
        <f>Assists[[#This Row],[10+]]-Assists[[#This Row],[11+]]</f>
        <v>#VALUE!</v>
      </c>
      <c r="AB177" s="5" t="e">
        <f>Assists[[#This Row],[11+]]-Assists[[#This Row],[12+]]</f>
        <v>#VALUE!</v>
      </c>
    </row>
    <row r="178" spans="19:28" x14ac:dyDescent="0.25">
      <c r="S178" s="5" t="e">
        <f>Assists[[#This Row],[2+]]-Assists[[#This Row],[3+]]</f>
        <v>#VALUE!</v>
      </c>
      <c r="T178" s="5" t="e">
        <f>Assists[[#This Row],[3+]]-Assists[[#This Row],[4+]]</f>
        <v>#VALUE!</v>
      </c>
      <c r="U178" s="5" t="e">
        <f>Assists[[#This Row],[4+]]-Assists[[#This Row],[5+]]</f>
        <v>#VALUE!</v>
      </c>
      <c r="V178" s="5" t="e">
        <f>Assists[[#This Row],[5+]]-Assists[[#This Row],[6+]]</f>
        <v>#VALUE!</v>
      </c>
      <c r="W178" s="5" t="e">
        <f>Assists[[#This Row],[6+]]-Assists[[#This Row],[7+]]</f>
        <v>#VALUE!</v>
      </c>
      <c r="X178" s="5" t="e">
        <f>Assists[[#This Row],[7+]]-Assists[[#This Row],[8+]]</f>
        <v>#VALUE!</v>
      </c>
      <c r="Y178" s="5" t="e">
        <f>Assists[[#This Row],[8+]]-Assists[[#This Row],[9+]]</f>
        <v>#VALUE!</v>
      </c>
      <c r="Z178" s="5" t="e">
        <f>Assists[[#This Row],[9+]]-Assists[[#This Row],[10+]]</f>
        <v>#VALUE!</v>
      </c>
      <c r="AA178" s="5" t="e">
        <f>Assists[[#This Row],[10+]]-Assists[[#This Row],[11+]]</f>
        <v>#VALUE!</v>
      </c>
      <c r="AB178" s="5" t="e">
        <f>Assists[[#This Row],[11+]]-Assists[[#This Row],[12+]]</f>
        <v>#VALUE!</v>
      </c>
    </row>
    <row r="179" spans="19:28" x14ac:dyDescent="0.25">
      <c r="S179" s="5" t="e">
        <f>Assists[[#This Row],[2+]]-Assists[[#This Row],[3+]]</f>
        <v>#VALUE!</v>
      </c>
      <c r="T179" s="5" t="e">
        <f>Assists[[#This Row],[3+]]-Assists[[#This Row],[4+]]</f>
        <v>#VALUE!</v>
      </c>
      <c r="U179" s="5" t="e">
        <f>Assists[[#This Row],[4+]]-Assists[[#This Row],[5+]]</f>
        <v>#VALUE!</v>
      </c>
      <c r="V179" s="5" t="e">
        <f>Assists[[#This Row],[5+]]-Assists[[#This Row],[6+]]</f>
        <v>#VALUE!</v>
      </c>
      <c r="W179" s="5" t="e">
        <f>Assists[[#This Row],[6+]]-Assists[[#This Row],[7+]]</f>
        <v>#VALUE!</v>
      </c>
      <c r="X179" s="5" t="e">
        <f>Assists[[#This Row],[7+]]-Assists[[#This Row],[8+]]</f>
        <v>#VALUE!</v>
      </c>
      <c r="Y179" s="5" t="e">
        <f>Assists[[#This Row],[8+]]-Assists[[#This Row],[9+]]</f>
        <v>#VALUE!</v>
      </c>
      <c r="Z179" s="5" t="e">
        <f>Assists[[#This Row],[9+]]-Assists[[#This Row],[10+]]</f>
        <v>#VALUE!</v>
      </c>
      <c r="AA179" s="5" t="e">
        <f>Assists[[#This Row],[10+]]-Assists[[#This Row],[11+]]</f>
        <v>#VALUE!</v>
      </c>
      <c r="AB179" s="5" t="e">
        <f>Assists[[#This Row],[11+]]-Assists[[#This Row],[12+]]</f>
        <v>#VALUE!</v>
      </c>
    </row>
    <row r="180" spans="19:28" x14ac:dyDescent="0.25">
      <c r="S180" s="5" t="e">
        <f>Assists[[#This Row],[2+]]-Assists[[#This Row],[3+]]</f>
        <v>#VALUE!</v>
      </c>
      <c r="T180" s="5" t="e">
        <f>Assists[[#This Row],[3+]]-Assists[[#This Row],[4+]]</f>
        <v>#VALUE!</v>
      </c>
      <c r="U180" s="5" t="e">
        <f>Assists[[#This Row],[4+]]-Assists[[#This Row],[5+]]</f>
        <v>#VALUE!</v>
      </c>
      <c r="V180" s="5" t="e">
        <f>Assists[[#This Row],[5+]]-Assists[[#This Row],[6+]]</f>
        <v>#VALUE!</v>
      </c>
      <c r="W180" s="5" t="e">
        <f>Assists[[#This Row],[6+]]-Assists[[#This Row],[7+]]</f>
        <v>#VALUE!</v>
      </c>
      <c r="X180" s="5" t="e">
        <f>Assists[[#This Row],[7+]]-Assists[[#This Row],[8+]]</f>
        <v>#VALUE!</v>
      </c>
      <c r="Y180" s="5" t="e">
        <f>Assists[[#This Row],[8+]]-Assists[[#This Row],[9+]]</f>
        <v>#VALUE!</v>
      </c>
      <c r="Z180" s="5" t="e">
        <f>Assists[[#This Row],[9+]]-Assists[[#This Row],[10+]]</f>
        <v>#VALUE!</v>
      </c>
      <c r="AA180" s="5" t="e">
        <f>Assists[[#This Row],[10+]]-Assists[[#This Row],[11+]]</f>
        <v>#VALUE!</v>
      </c>
      <c r="AB180" s="5" t="e">
        <f>Assists[[#This Row],[11+]]-Assists[[#This Row],[12+]]</f>
        <v>#VALUE!</v>
      </c>
    </row>
    <row r="181" spans="19:28" x14ac:dyDescent="0.25">
      <c r="S181" s="5" t="e">
        <f>Assists[[#This Row],[2+]]-Assists[[#This Row],[3+]]</f>
        <v>#VALUE!</v>
      </c>
      <c r="T181" s="5" t="e">
        <f>Assists[[#This Row],[3+]]-Assists[[#This Row],[4+]]</f>
        <v>#VALUE!</v>
      </c>
      <c r="U181" s="5" t="e">
        <f>Assists[[#This Row],[4+]]-Assists[[#This Row],[5+]]</f>
        <v>#VALUE!</v>
      </c>
      <c r="V181" s="5" t="e">
        <f>Assists[[#This Row],[5+]]-Assists[[#This Row],[6+]]</f>
        <v>#VALUE!</v>
      </c>
      <c r="W181" s="5" t="e">
        <f>Assists[[#This Row],[6+]]-Assists[[#This Row],[7+]]</f>
        <v>#VALUE!</v>
      </c>
      <c r="X181" s="5" t="e">
        <f>Assists[[#This Row],[7+]]-Assists[[#This Row],[8+]]</f>
        <v>#VALUE!</v>
      </c>
      <c r="Y181" s="5" t="e">
        <f>Assists[[#This Row],[8+]]-Assists[[#This Row],[9+]]</f>
        <v>#VALUE!</v>
      </c>
      <c r="Z181" s="5" t="e">
        <f>Assists[[#This Row],[9+]]-Assists[[#This Row],[10+]]</f>
        <v>#VALUE!</v>
      </c>
      <c r="AA181" s="5" t="e">
        <f>Assists[[#This Row],[10+]]-Assists[[#This Row],[11+]]</f>
        <v>#VALUE!</v>
      </c>
      <c r="AB181" s="5" t="e">
        <f>Assists[[#This Row],[11+]]-Assists[[#This Row],[12+]]</f>
        <v>#VALUE!</v>
      </c>
    </row>
    <row r="182" spans="19:28" x14ac:dyDescent="0.25">
      <c r="S182" s="5" t="e">
        <f>Assists[[#This Row],[2+]]-Assists[[#This Row],[3+]]</f>
        <v>#VALUE!</v>
      </c>
      <c r="T182" s="5" t="e">
        <f>Assists[[#This Row],[3+]]-Assists[[#This Row],[4+]]</f>
        <v>#VALUE!</v>
      </c>
      <c r="U182" s="5" t="e">
        <f>Assists[[#This Row],[4+]]-Assists[[#This Row],[5+]]</f>
        <v>#VALUE!</v>
      </c>
      <c r="V182" s="5" t="e">
        <f>Assists[[#This Row],[5+]]-Assists[[#This Row],[6+]]</f>
        <v>#VALUE!</v>
      </c>
      <c r="W182" s="5" t="e">
        <f>Assists[[#This Row],[6+]]-Assists[[#This Row],[7+]]</f>
        <v>#VALUE!</v>
      </c>
      <c r="X182" s="5" t="e">
        <f>Assists[[#This Row],[7+]]-Assists[[#This Row],[8+]]</f>
        <v>#VALUE!</v>
      </c>
      <c r="Y182" s="5" t="e">
        <f>Assists[[#This Row],[8+]]-Assists[[#This Row],[9+]]</f>
        <v>#VALUE!</v>
      </c>
      <c r="Z182" s="5" t="e">
        <f>Assists[[#This Row],[9+]]-Assists[[#This Row],[10+]]</f>
        <v>#VALUE!</v>
      </c>
      <c r="AA182" s="5" t="e">
        <f>Assists[[#This Row],[10+]]-Assists[[#This Row],[11+]]</f>
        <v>#VALUE!</v>
      </c>
      <c r="AB182" s="5" t="e">
        <f>Assists[[#This Row],[11+]]-Assists[[#This Row],[12+]]</f>
        <v>#VALUE!</v>
      </c>
    </row>
    <row r="183" spans="19:28" x14ac:dyDescent="0.25">
      <c r="S183" s="5" t="e">
        <f>Assists[[#This Row],[2+]]-Assists[[#This Row],[3+]]</f>
        <v>#VALUE!</v>
      </c>
      <c r="T183" s="5" t="e">
        <f>Assists[[#This Row],[3+]]-Assists[[#This Row],[4+]]</f>
        <v>#VALUE!</v>
      </c>
      <c r="U183" s="5" t="e">
        <f>Assists[[#This Row],[4+]]-Assists[[#This Row],[5+]]</f>
        <v>#VALUE!</v>
      </c>
      <c r="V183" s="5" t="e">
        <f>Assists[[#This Row],[5+]]-Assists[[#This Row],[6+]]</f>
        <v>#VALUE!</v>
      </c>
      <c r="W183" s="5" t="e">
        <f>Assists[[#This Row],[6+]]-Assists[[#This Row],[7+]]</f>
        <v>#VALUE!</v>
      </c>
      <c r="X183" s="5" t="e">
        <f>Assists[[#This Row],[7+]]-Assists[[#This Row],[8+]]</f>
        <v>#VALUE!</v>
      </c>
      <c r="Y183" s="5" t="e">
        <f>Assists[[#This Row],[8+]]-Assists[[#This Row],[9+]]</f>
        <v>#VALUE!</v>
      </c>
      <c r="Z183" s="5" t="e">
        <f>Assists[[#This Row],[9+]]-Assists[[#This Row],[10+]]</f>
        <v>#VALUE!</v>
      </c>
      <c r="AA183" s="5" t="e">
        <f>Assists[[#This Row],[10+]]-Assists[[#This Row],[11+]]</f>
        <v>#VALUE!</v>
      </c>
      <c r="AB183" s="5" t="e">
        <f>Assists[[#This Row],[11+]]-Assists[[#This Row],[12+]]</f>
        <v>#VALUE!</v>
      </c>
    </row>
    <row r="184" spans="19:28" x14ac:dyDescent="0.25">
      <c r="S184" s="5" t="e">
        <f>Assists[[#This Row],[2+]]-Assists[[#This Row],[3+]]</f>
        <v>#VALUE!</v>
      </c>
      <c r="T184" s="5" t="e">
        <f>Assists[[#This Row],[3+]]-Assists[[#This Row],[4+]]</f>
        <v>#VALUE!</v>
      </c>
      <c r="U184" s="5" t="e">
        <f>Assists[[#This Row],[4+]]-Assists[[#This Row],[5+]]</f>
        <v>#VALUE!</v>
      </c>
      <c r="V184" s="5" t="e">
        <f>Assists[[#This Row],[5+]]-Assists[[#This Row],[6+]]</f>
        <v>#VALUE!</v>
      </c>
      <c r="W184" s="5" t="e">
        <f>Assists[[#This Row],[6+]]-Assists[[#This Row],[7+]]</f>
        <v>#VALUE!</v>
      </c>
      <c r="X184" s="5" t="e">
        <f>Assists[[#This Row],[7+]]-Assists[[#This Row],[8+]]</f>
        <v>#VALUE!</v>
      </c>
      <c r="Y184" s="5" t="e">
        <f>Assists[[#This Row],[8+]]-Assists[[#This Row],[9+]]</f>
        <v>#VALUE!</v>
      </c>
      <c r="Z184" s="5" t="e">
        <f>Assists[[#This Row],[9+]]-Assists[[#This Row],[10+]]</f>
        <v>#VALUE!</v>
      </c>
      <c r="AA184" s="5" t="e">
        <f>Assists[[#This Row],[10+]]-Assists[[#This Row],[11+]]</f>
        <v>#VALUE!</v>
      </c>
      <c r="AB184" s="5" t="e">
        <f>Assists[[#This Row],[11+]]-Assists[[#This Row],[12+]]</f>
        <v>#VALUE!</v>
      </c>
    </row>
    <row r="185" spans="19:28" x14ac:dyDescent="0.25">
      <c r="S185" s="5" t="e">
        <f>Assists[[#This Row],[2+]]-Assists[[#This Row],[3+]]</f>
        <v>#VALUE!</v>
      </c>
      <c r="T185" s="5" t="e">
        <f>Assists[[#This Row],[3+]]-Assists[[#This Row],[4+]]</f>
        <v>#VALUE!</v>
      </c>
      <c r="U185" s="5" t="e">
        <f>Assists[[#This Row],[4+]]-Assists[[#This Row],[5+]]</f>
        <v>#VALUE!</v>
      </c>
      <c r="V185" s="5" t="e">
        <f>Assists[[#This Row],[5+]]-Assists[[#This Row],[6+]]</f>
        <v>#VALUE!</v>
      </c>
      <c r="W185" s="5" t="e">
        <f>Assists[[#This Row],[6+]]-Assists[[#This Row],[7+]]</f>
        <v>#VALUE!</v>
      </c>
      <c r="X185" s="5" t="e">
        <f>Assists[[#This Row],[7+]]-Assists[[#This Row],[8+]]</f>
        <v>#VALUE!</v>
      </c>
      <c r="Y185" s="5" t="e">
        <f>Assists[[#This Row],[8+]]-Assists[[#This Row],[9+]]</f>
        <v>#VALUE!</v>
      </c>
      <c r="Z185" s="5" t="e">
        <f>Assists[[#This Row],[9+]]-Assists[[#This Row],[10+]]</f>
        <v>#VALUE!</v>
      </c>
      <c r="AA185" s="5" t="e">
        <f>Assists[[#This Row],[10+]]-Assists[[#This Row],[11+]]</f>
        <v>#VALUE!</v>
      </c>
      <c r="AB185" s="5" t="e">
        <f>Assists[[#This Row],[11+]]-Assists[[#This Row],[12+]]</f>
        <v>#VALUE!</v>
      </c>
    </row>
    <row r="186" spans="19:28" x14ac:dyDescent="0.25">
      <c r="S186" s="5" t="e">
        <f>Assists[[#This Row],[2+]]-Assists[[#This Row],[3+]]</f>
        <v>#VALUE!</v>
      </c>
      <c r="T186" s="5" t="e">
        <f>Assists[[#This Row],[3+]]-Assists[[#This Row],[4+]]</f>
        <v>#VALUE!</v>
      </c>
      <c r="U186" s="5" t="e">
        <f>Assists[[#This Row],[4+]]-Assists[[#This Row],[5+]]</f>
        <v>#VALUE!</v>
      </c>
      <c r="V186" s="5" t="e">
        <f>Assists[[#This Row],[5+]]-Assists[[#This Row],[6+]]</f>
        <v>#VALUE!</v>
      </c>
      <c r="W186" s="5" t="e">
        <f>Assists[[#This Row],[6+]]-Assists[[#This Row],[7+]]</f>
        <v>#VALUE!</v>
      </c>
      <c r="X186" s="5" t="e">
        <f>Assists[[#This Row],[7+]]-Assists[[#This Row],[8+]]</f>
        <v>#VALUE!</v>
      </c>
      <c r="Y186" s="5" t="e">
        <f>Assists[[#This Row],[8+]]-Assists[[#This Row],[9+]]</f>
        <v>#VALUE!</v>
      </c>
      <c r="Z186" s="5" t="e">
        <f>Assists[[#This Row],[9+]]-Assists[[#This Row],[10+]]</f>
        <v>#VALUE!</v>
      </c>
      <c r="AA186" s="5" t="e">
        <f>Assists[[#This Row],[10+]]-Assists[[#This Row],[11+]]</f>
        <v>#VALUE!</v>
      </c>
      <c r="AB186" s="5" t="e">
        <f>Assists[[#This Row],[11+]]-Assists[[#This Row],[12+]]</f>
        <v>#VALUE!</v>
      </c>
    </row>
    <row r="187" spans="19:28" x14ac:dyDescent="0.25">
      <c r="S187" s="5" t="e">
        <f>Assists[[#This Row],[2+]]-Assists[[#This Row],[3+]]</f>
        <v>#VALUE!</v>
      </c>
      <c r="T187" s="5" t="e">
        <f>Assists[[#This Row],[3+]]-Assists[[#This Row],[4+]]</f>
        <v>#VALUE!</v>
      </c>
      <c r="U187" s="5" t="e">
        <f>Assists[[#This Row],[4+]]-Assists[[#This Row],[5+]]</f>
        <v>#VALUE!</v>
      </c>
      <c r="V187" s="5" t="e">
        <f>Assists[[#This Row],[5+]]-Assists[[#This Row],[6+]]</f>
        <v>#VALUE!</v>
      </c>
      <c r="W187" s="5" t="e">
        <f>Assists[[#This Row],[6+]]-Assists[[#This Row],[7+]]</f>
        <v>#VALUE!</v>
      </c>
      <c r="X187" s="5" t="e">
        <f>Assists[[#This Row],[7+]]-Assists[[#This Row],[8+]]</f>
        <v>#VALUE!</v>
      </c>
      <c r="Y187" s="5" t="e">
        <f>Assists[[#This Row],[8+]]-Assists[[#This Row],[9+]]</f>
        <v>#VALUE!</v>
      </c>
      <c r="Z187" s="5" t="e">
        <f>Assists[[#This Row],[9+]]-Assists[[#This Row],[10+]]</f>
        <v>#VALUE!</v>
      </c>
      <c r="AA187" s="5" t="e">
        <f>Assists[[#This Row],[10+]]-Assists[[#This Row],[11+]]</f>
        <v>#VALUE!</v>
      </c>
      <c r="AB187" s="5" t="e">
        <f>Assists[[#This Row],[11+]]-Assists[[#This Row],[12+]]</f>
        <v>#VALUE!</v>
      </c>
    </row>
    <row r="188" spans="19:28" x14ac:dyDescent="0.25">
      <c r="S188" s="5" t="e">
        <f>Assists[[#This Row],[2+]]-Assists[[#This Row],[3+]]</f>
        <v>#VALUE!</v>
      </c>
      <c r="T188" s="5" t="e">
        <f>Assists[[#This Row],[3+]]-Assists[[#This Row],[4+]]</f>
        <v>#VALUE!</v>
      </c>
      <c r="U188" s="5" t="e">
        <f>Assists[[#This Row],[4+]]-Assists[[#This Row],[5+]]</f>
        <v>#VALUE!</v>
      </c>
      <c r="V188" s="5" t="e">
        <f>Assists[[#This Row],[5+]]-Assists[[#This Row],[6+]]</f>
        <v>#VALUE!</v>
      </c>
      <c r="W188" s="5" t="e">
        <f>Assists[[#This Row],[6+]]-Assists[[#This Row],[7+]]</f>
        <v>#VALUE!</v>
      </c>
      <c r="X188" s="5" t="e">
        <f>Assists[[#This Row],[7+]]-Assists[[#This Row],[8+]]</f>
        <v>#VALUE!</v>
      </c>
      <c r="Y188" s="5" t="e">
        <f>Assists[[#This Row],[8+]]-Assists[[#This Row],[9+]]</f>
        <v>#VALUE!</v>
      </c>
      <c r="Z188" s="5" t="e">
        <f>Assists[[#This Row],[9+]]-Assists[[#This Row],[10+]]</f>
        <v>#VALUE!</v>
      </c>
      <c r="AA188" s="5" t="e">
        <f>Assists[[#This Row],[10+]]-Assists[[#This Row],[11+]]</f>
        <v>#VALUE!</v>
      </c>
      <c r="AB188" s="5" t="e">
        <f>Assists[[#This Row],[11+]]-Assists[[#This Row],[12+]]</f>
        <v>#VALUE!</v>
      </c>
    </row>
    <row r="189" spans="19:28" x14ac:dyDescent="0.25">
      <c r="S189" s="5" t="e">
        <f>Assists[[#This Row],[2+]]-Assists[[#This Row],[3+]]</f>
        <v>#VALUE!</v>
      </c>
      <c r="T189" s="5" t="e">
        <f>Assists[[#This Row],[3+]]-Assists[[#This Row],[4+]]</f>
        <v>#VALUE!</v>
      </c>
      <c r="U189" s="5" t="e">
        <f>Assists[[#This Row],[4+]]-Assists[[#This Row],[5+]]</f>
        <v>#VALUE!</v>
      </c>
      <c r="V189" s="5" t="e">
        <f>Assists[[#This Row],[5+]]-Assists[[#This Row],[6+]]</f>
        <v>#VALUE!</v>
      </c>
      <c r="W189" s="5" t="e">
        <f>Assists[[#This Row],[6+]]-Assists[[#This Row],[7+]]</f>
        <v>#VALUE!</v>
      </c>
      <c r="X189" s="5" t="e">
        <f>Assists[[#This Row],[7+]]-Assists[[#This Row],[8+]]</f>
        <v>#VALUE!</v>
      </c>
      <c r="Y189" s="5" t="e">
        <f>Assists[[#This Row],[8+]]-Assists[[#This Row],[9+]]</f>
        <v>#VALUE!</v>
      </c>
      <c r="Z189" s="5" t="e">
        <f>Assists[[#This Row],[9+]]-Assists[[#This Row],[10+]]</f>
        <v>#VALUE!</v>
      </c>
      <c r="AA189" s="5" t="e">
        <f>Assists[[#This Row],[10+]]-Assists[[#This Row],[11+]]</f>
        <v>#VALUE!</v>
      </c>
      <c r="AB189" s="5" t="e">
        <f>Assists[[#This Row],[11+]]-Assists[[#This Row],[12+]]</f>
        <v>#VALUE!</v>
      </c>
    </row>
    <row r="190" spans="19:28" x14ac:dyDescent="0.25">
      <c r="S190" s="5" t="e">
        <f>Assists[[#This Row],[2+]]-Assists[[#This Row],[3+]]</f>
        <v>#VALUE!</v>
      </c>
      <c r="T190" s="5" t="e">
        <f>Assists[[#This Row],[3+]]-Assists[[#This Row],[4+]]</f>
        <v>#VALUE!</v>
      </c>
      <c r="U190" s="5" t="e">
        <f>Assists[[#This Row],[4+]]-Assists[[#This Row],[5+]]</f>
        <v>#VALUE!</v>
      </c>
      <c r="V190" s="5" t="e">
        <f>Assists[[#This Row],[5+]]-Assists[[#This Row],[6+]]</f>
        <v>#VALUE!</v>
      </c>
      <c r="W190" s="5" t="e">
        <f>Assists[[#This Row],[6+]]-Assists[[#This Row],[7+]]</f>
        <v>#VALUE!</v>
      </c>
      <c r="X190" s="5" t="e">
        <f>Assists[[#This Row],[7+]]-Assists[[#This Row],[8+]]</f>
        <v>#VALUE!</v>
      </c>
      <c r="Y190" s="5" t="e">
        <f>Assists[[#This Row],[8+]]-Assists[[#This Row],[9+]]</f>
        <v>#VALUE!</v>
      </c>
      <c r="Z190" s="5" t="e">
        <f>Assists[[#This Row],[9+]]-Assists[[#This Row],[10+]]</f>
        <v>#VALUE!</v>
      </c>
      <c r="AA190" s="5" t="e">
        <f>Assists[[#This Row],[10+]]-Assists[[#This Row],[11+]]</f>
        <v>#VALUE!</v>
      </c>
      <c r="AB190" s="5" t="e">
        <f>Assists[[#This Row],[11+]]-Assists[[#This Row],[12+]]</f>
        <v>#VALUE!</v>
      </c>
    </row>
    <row r="191" spans="19:28" x14ac:dyDescent="0.25">
      <c r="S191" s="5" t="e">
        <f>Assists[[#This Row],[2+]]-Assists[[#This Row],[3+]]</f>
        <v>#VALUE!</v>
      </c>
      <c r="T191" s="5" t="e">
        <f>Assists[[#This Row],[3+]]-Assists[[#This Row],[4+]]</f>
        <v>#VALUE!</v>
      </c>
      <c r="U191" s="5" t="e">
        <f>Assists[[#This Row],[4+]]-Assists[[#This Row],[5+]]</f>
        <v>#VALUE!</v>
      </c>
      <c r="V191" s="5" t="e">
        <f>Assists[[#This Row],[5+]]-Assists[[#This Row],[6+]]</f>
        <v>#VALUE!</v>
      </c>
      <c r="W191" s="5" t="e">
        <f>Assists[[#This Row],[6+]]-Assists[[#This Row],[7+]]</f>
        <v>#VALUE!</v>
      </c>
      <c r="X191" s="5" t="e">
        <f>Assists[[#This Row],[7+]]-Assists[[#This Row],[8+]]</f>
        <v>#VALUE!</v>
      </c>
      <c r="Y191" s="5" t="e">
        <f>Assists[[#This Row],[8+]]-Assists[[#This Row],[9+]]</f>
        <v>#VALUE!</v>
      </c>
      <c r="Z191" s="5" t="e">
        <f>Assists[[#This Row],[9+]]-Assists[[#This Row],[10+]]</f>
        <v>#VALUE!</v>
      </c>
      <c r="AA191" s="5" t="e">
        <f>Assists[[#This Row],[10+]]-Assists[[#This Row],[11+]]</f>
        <v>#VALUE!</v>
      </c>
      <c r="AB191" s="5" t="e">
        <f>Assists[[#This Row],[11+]]-Assists[[#This Row],[12+]]</f>
        <v>#VALUE!</v>
      </c>
    </row>
    <row r="192" spans="19:28" x14ac:dyDescent="0.25">
      <c r="S192" s="5" t="e">
        <f>Assists[[#This Row],[2+]]-Assists[[#This Row],[3+]]</f>
        <v>#VALUE!</v>
      </c>
      <c r="T192" s="5" t="e">
        <f>Assists[[#This Row],[3+]]-Assists[[#This Row],[4+]]</f>
        <v>#VALUE!</v>
      </c>
      <c r="U192" s="5" t="e">
        <f>Assists[[#This Row],[4+]]-Assists[[#This Row],[5+]]</f>
        <v>#VALUE!</v>
      </c>
      <c r="V192" s="5" t="e">
        <f>Assists[[#This Row],[5+]]-Assists[[#This Row],[6+]]</f>
        <v>#VALUE!</v>
      </c>
      <c r="W192" s="5" t="e">
        <f>Assists[[#This Row],[6+]]-Assists[[#This Row],[7+]]</f>
        <v>#VALUE!</v>
      </c>
      <c r="X192" s="5" t="e">
        <f>Assists[[#This Row],[7+]]-Assists[[#This Row],[8+]]</f>
        <v>#VALUE!</v>
      </c>
      <c r="Y192" s="5" t="e">
        <f>Assists[[#This Row],[8+]]-Assists[[#This Row],[9+]]</f>
        <v>#VALUE!</v>
      </c>
      <c r="Z192" s="5" t="e">
        <f>Assists[[#This Row],[9+]]-Assists[[#This Row],[10+]]</f>
        <v>#VALUE!</v>
      </c>
      <c r="AA192" s="5" t="e">
        <f>Assists[[#This Row],[10+]]-Assists[[#This Row],[11+]]</f>
        <v>#VALUE!</v>
      </c>
      <c r="AB192" s="5" t="e">
        <f>Assists[[#This Row],[11+]]-Assists[[#This Row],[12+]]</f>
        <v>#VALUE!</v>
      </c>
    </row>
    <row r="193" spans="19:28" x14ac:dyDescent="0.25">
      <c r="S193" s="5" t="e">
        <f>Assists[[#This Row],[2+]]-Assists[[#This Row],[3+]]</f>
        <v>#VALUE!</v>
      </c>
      <c r="T193" s="5" t="e">
        <f>Assists[[#This Row],[3+]]-Assists[[#This Row],[4+]]</f>
        <v>#VALUE!</v>
      </c>
      <c r="U193" s="5" t="e">
        <f>Assists[[#This Row],[4+]]-Assists[[#This Row],[5+]]</f>
        <v>#VALUE!</v>
      </c>
      <c r="V193" s="5" t="e">
        <f>Assists[[#This Row],[5+]]-Assists[[#This Row],[6+]]</f>
        <v>#VALUE!</v>
      </c>
      <c r="W193" s="5" t="e">
        <f>Assists[[#This Row],[6+]]-Assists[[#This Row],[7+]]</f>
        <v>#VALUE!</v>
      </c>
      <c r="X193" s="5" t="e">
        <f>Assists[[#This Row],[7+]]-Assists[[#This Row],[8+]]</f>
        <v>#VALUE!</v>
      </c>
      <c r="Y193" s="5" t="e">
        <f>Assists[[#This Row],[8+]]-Assists[[#This Row],[9+]]</f>
        <v>#VALUE!</v>
      </c>
      <c r="Z193" s="5" t="e">
        <f>Assists[[#This Row],[9+]]-Assists[[#This Row],[10+]]</f>
        <v>#VALUE!</v>
      </c>
      <c r="AA193" s="5" t="e">
        <f>Assists[[#This Row],[10+]]-Assists[[#This Row],[11+]]</f>
        <v>#VALUE!</v>
      </c>
      <c r="AB193" s="5" t="e">
        <f>Assists[[#This Row],[11+]]-Assists[[#This Row],[12+]]</f>
        <v>#VALUE!</v>
      </c>
    </row>
    <row r="194" spans="19:28" x14ac:dyDescent="0.25">
      <c r="S194" s="5" t="e">
        <f>Assists[[#This Row],[2+]]-Assists[[#This Row],[3+]]</f>
        <v>#VALUE!</v>
      </c>
      <c r="T194" s="5" t="e">
        <f>Assists[[#This Row],[3+]]-Assists[[#This Row],[4+]]</f>
        <v>#VALUE!</v>
      </c>
      <c r="U194" s="5" t="e">
        <f>Assists[[#This Row],[4+]]-Assists[[#This Row],[5+]]</f>
        <v>#VALUE!</v>
      </c>
      <c r="V194" s="5" t="e">
        <f>Assists[[#This Row],[5+]]-Assists[[#This Row],[6+]]</f>
        <v>#VALUE!</v>
      </c>
      <c r="W194" s="5" t="e">
        <f>Assists[[#This Row],[6+]]-Assists[[#This Row],[7+]]</f>
        <v>#VALUE!</v>
      </c>
      <c r="X194" s="5" t="e">
        <f>Assists[[#This Row],[7+]]-Assists[[#This Row],[8+]]</f>
        <v>#VALUE!</v>
      </c>
      <c r="Y194" s="5" t="e">
        <f>Assists[[#This Row],[8+]]-Assists[[#This Row],[9+]]</f>
        <v>#VALUE!</v>
      </c>
      <c r="Z194" s="5" t="e">
        <f>Assists[[#This Row],[9+]]-Assists[[#This Row],[10+]]</f>
        <v>#VALUE!</v>
      </c>
      <c r="AA194" s="5" t="e">
        <f>Assists[[#This Row],[10+]]-Assists[[#This Row],[11+]]</f>
        <v>#VALUE!</v>
      </c>
      <c r="AB194" s="5" t="e">
        <f>Assists[[#This Row],[11+]]-Assists[[#This Row],[12+]]</f>
        <v>#VALUE!</v>
      </c>
    </row>
    <row r="195" spans="19:28" x14ac:dyDescent="0.25">
      <c r="S195" s="5" t="e">
        <f>Assists[[#This Row],[2+]]-Assists[[#This Row],[3+]]</f>
        <v>#VALUE!</v>
      </c>
      <c r="T195" s="5" t="e">
        <f>Assists[[#This Row],[3+]]-Assists[[#This Row],[4+]]</f>
        <v>#VALUE!</v>
      </c>
      <c r="U195" s="5" t="e">
        <f>Assists[[#This Row],[4+]]-Assists[[#This Row],[5+]]</f>
        <v>#VALUE!</v>
      </c>
      <c r="V195" s="5" t="e">
        <f>Assists[[#This Row],[5+]]-Assists[[#This Row],[6+]]</f>
        <v>#VALUE!</v>
      </c>
      <c r="W195" s="5" t="e">
        <f>Assists[[#This Row],[6+]]-Assists[[#This Row],[7+]]</f>
        <v>#VALUE!</v>
      </c>
      <c r="X195" s="5" t="e">
        <f>Assists[[#This Row],[7+]]-Assists[[#This Row],[8+]]</f>
        <v>#VALUE!</v>
      </c>
      <c r="Y195" s="5" t="e">
        <f>Assists[[#This Row],[8+]]-Assists[[#This Row],[9+]]</f>
        <v>#VALUE!</v>
      </c>
      <c r="Z195" s="5" t="e">
        <f>Assists[[#This Row],[9+]]-Assists[[#This Row],[10+]]</f>
        <v>#VALUE!</v>
      </c>
      <c r="AA195" s="5" t="e">
        <f>Assists[[#This Row],[10+]]-Assists[[#This Row],[11+]]</f>
        <v>#VALUE!</v>
      </c>
      <c r="AB195" s="5" t="e">
        <f>Assists[[#This Row],[11+]]-Assists[[#This Row],[12+]]</f>
        <v>#VALUE!</v>
      </c>
    </row>
    <row r="196" spans="19:28" x14ac:dyDescent="0.25">
      <c r="S196" s="5" t="e">
        <f>Assists[[#This Row],[2+]]-Assists[[#This Row],[3+]]</f>
        <v>#VALUE!</v>
      </c>
      <c r="T196" s="5" t="e">
        <f>Assists[[#This Row],[3+]]-Assists[[#This Row],[4+]]</f>
        <v>#VALUE!</v>
      </c>
      <c r="U196" s="5" t="e">
        <f>Assists[[#This Row],[4+]]-Assists[[#This Row],[5+]]</f>
        <v>#VALUE!</v>
      </c>
      <c r="V196" s="5" t="e">
        <f>Assists[[#This Row],[5+]]-Assists[[#This Row],[6+]]</f>
        <v>#VALUE!</v>
      </c>
      <c r="W196" s="5" t="e">
        <f>Assists[[#This Row],[6+]]-Assists[[#This Row],[7+]]</f>
        <v>#VALUE!</v>
      </c>
      <c r="X196" s="5" t="e">
        <f>Assists[[#This Row],[7+]]-Assists[[#This Row],[8+]]</f>
        <v>#VALUE!</v>
      </c>
      <c r="Y196" s="5" t="e">
        <f>Assists[[#This Row],[8+]]-Assists[[#This Row],[9+]]</f>
        <v>#VALUE!</v>
      </c>
      <c r="Z196" s="5" t="e">
        <f>Assists[[#This Row],[9+]]-Assists[[#This Row],[10+]]</f>
        <v>#VALUE!</v>
      </c>
      <c r="AA196" s="5" t="e">
        <f>Assists[[#This Row],[10+]]-Assists[[#This Row],[11+]]</f>
        <v>#VALUE!</v>
      </c>
      <c r="AB196" s="5" t="e">
        <f>Assists[[#This Row],[11+]]-Assists[[#This Row],[12+]]</f>
        <v>#VALUE!</v>
      </c>
    </row>
    <row r="197" spans="19:28" x14ac:dyDescent="0.25">
      <c r="S197" s="5" t="e">
        <f>Assists[[#This Row],[2+]]-Assists[[#This Row],[3+]]</f>
        <v>#VALUE!</v>
      </c>
      <c r="T197" s="5" t="e">
        <f>Assists[[#This Row],[3+]]-Assists[[#This Row],[4+]]</f>
        <v>#VALUE!</v>
      </c>
      <c r="U197" s="5" t="e">
        <f>Assists[[#This Row],[4+]]-Assists[[#This Row],[5+]]</f>
        <v>#VALUE!</v>
      </c>
      <c r="V197" s="5" t="e">
        <f>Assists[[#This Row],[5+]]-Assists[[#This Row],[6+]]</f>
        <v>#VALUE!</v>
      </c>
      <c r="W197" s="5" t="e">
        <f>Assists[[#This Row],[6+]]-Assists[[#This Row],[7+]]</f>
        <v>#VALUE!</v>
      </c>
      <c r="X197" s="5" t="e">
        <f>Assists[[#This Row],[7+]]-Assists[[#This Row],[8+]]</f>
        <v>#VALUE!</v>
      </c>
      <c r="Y197" s="5" t="e">
        <f>Assists[[#This Row],[8+]]-Assists[[#This Row],[9+]]</f>
        <v>#VALUE!</v>
      </c>
      <c r="Z197" s="5" t="e">
        <f>Assists[[#This Row],[9+]]-Assists[[#This Row],[10+]]</f>
        <v>#VALUE!</v>
      </c>
      <c r="AA197" s="5" t="e">
        <f>Assists[[#This Row],[10+]]-Assists[[#This Row],[11+]]</f>
        <v>#VALUE!</v>
      </c>
      <c r="AB197" s="5" t="e">
        <f>Assists[[#This Row],[11+]]-Assists[[#This Row],[12+]]</f>
        <v>#VALUE!</v>
      </c>
    </row>
    <row r="198" spans="19:28" x14ac:dyDescent="0.25">
      <c r="S198" s="5" t="e">
        <f>Assists[[#This Row],[2+]]-Assists[[#This Row],[3+]]</f>
        <v>#VALUE!</v>
      </c>
      <c r="T198" s="5" t="e">
        <f>Assists[[#This Row],[3+]]-Assists[[#This Row],[4+]]</f>
        <v>#VALUE!</v>
      </c>
      <c r="U198" s="5" t="e">
        <f>Assists[[#This Row],[4+]]-Assists[[#This Row],[5+]]</f>
        <v>#VALUE!</v>
      </c>
      <c r="V198" s="5" t="e">
        <f>Assists[[#This Row],[5+]]-Assists[[#This Row],[6+]]</f>
        <v>#VALUE!</v>
      </c>
      <c r="W198" s="5" t="e">
        <f>Assists[[#This Row],[6+]]-Assists[[#This Row],[7+]]</f>
        <v>#VALUE!</v>
      </c>
      <c r="X198" s="5" t="e">
        <f>Assists[[#This Row],[7+]]-Assists[[#This Row],[8+]]</f>
        <v>#VALUE!</v>
      </c>
      <c r="Y198" s="5" t="e">
        <f>Assists[[#This Row],[8+]]-Assists[[#This Row],[9+]]</f>
        <v>#VALUE!</v>
      </c>
      <c r="Z198" s="5" t="e">
        <f>Assists[[#This Row],[9+]]-Assists[[#This Row],[10+]]</f>
        <v>#VALUE!</v>
      </c>
      <c r="AA198" s="5" t="e">
        <f>Assists[[#This Row],[10+]]-Assists[[#This Row],[11+]]</f>
        <v>#VALUE!</v>
      </c>
      <c r="AB198" s="5" t="e">
        <f>Assists[[#This Row],[11+]]-Assists[[#This Row],[12+]]</f>
        <v>#VALUE!</v>
      </c>
    </row>
    <row r="199" spans="19:28" x14ac:dyDescent="0.25">
      <c r="S199" s="5" t="e">
        <f>Assists[[#This Row],[2+]]-Assists[[#This Row],[3+]]</f>
        <v>#VALUE!</v>
      </c>
      <c r="T199" s="5" t="e">
        <f>Assists[[#This Row],[3+]]-Assists[[#This Row],[4+]]</f>
        <v>#VALUE!</v>
      </c>
      <c r="U199" s="5" t="e">
        <f>Assists[[#This Row],[4+]]-Assists[[#This Row],[5+]]</f>
        <v>#VALUE!</v>
      </c>
      <c r="V199" s="5" t="e">
        <f>Assists[[#This Row],[5+]]-Assists[[#This Row],[6+]]</f>
        <v>#VALUE!</v>
      </c>
      <c r="W199" s="5" t="e">
        <f>Assists[[#This Row],[6+]]-Assists[[#This Row],[7+]]</f>
        <v>#VALUE!</v>
      </c>
      <c r="X199" s="5" t="e">
        <f>Assists[[#This Row],[7+]]-Assists[[#This Row],[8+]]</f>
        <v>#VALUE!</v>
      </c>
      <c r="Y199" s="5" t="e">
        <f>Assists[[#This Row],[8+]]-Assists[[#This Row],[9+]]</f>
        <v>#VALUE!</v>
      </c>
      <c r="Z199" s="5" t="e">
        <f>Assists[[#This Row],[9+]]-Assists[[#This Row],[10+]]</f>
        <v>#VALUE!</v>
      </c>
      <c r="AA199" s="5" t="e">
        <f>Assists[[#This Row],[10+]]-Assists[[#This Row],[11+]]</f>
        <v>#VALUE!</v>
      </c>
      <c r="AB199" s="5" t="e">
        <f>Assists[[#This Row],[11+]]-Assists[[#This Row],[12+]]</f>
        <v>#VALUE!</v>
      </c>
    </row>
    <row r="200" spans="19:28" x14ac:dyDescent="0.25">
      <c r="S200" s="5" t="e">
        <f>Assists[[#This Row],[2+]]-Assists[[#This Row],[3+]]</f>
        <v>#VALUE!</v>
      </c>
      <c r="T200" s="5" t="e">
        <f>Assists[[#This Row],[3+]]-Assists[[#This Row],[4+]]</f>
        <v>#VALUE!</v>
      </c>
      <c r="U200" s="5" t="e">
        <f>Assists[[#This Row],[4+]]-Assists[[#This Row],[5+]]</f>
        <v>#VALUE!</v>
      </c>
      <c r="V200" s="5" t="e">
        <f>Assists[[#This Row],[5+]]-Assists[[#This Row],[6+]]</f>
        <v>#VALUE!</v>
      </c>
      <c r="W200" s="5" t="e">
        <f>Assists[[#This Row],[6+]]-Assists[[#This Row],[7+]]</f>
        <v>#VALUE!</v>
      </c>
      <c r="X200" s="5" t="e">
        <f>Assists[[#This Row],[7+]]-Assists[[#This Row],[8+]]</f>
        <v>#VALUE!</v>
      </c>
      <c r="Y200" s="5" t="e">
        <f>Assists[[#This Row],[8+]]-Assists[[#This Row],[9+]]</f>
        <v>#VALUE!</v>
      </c>
      <c r="Z200" s="5" t="e">
        <f>Assists[[#This Row],[9+]]-Assists[[#This Row],[10+]]</f>
        <v>#VALUE!</v>
      </c>
      <c r="AA200" s="5" t="e">
        <f>Assists[[#This Row],[10+]]-Assists[[#This Row],[11+]]</f>
        <v>#VALUE!</v>
      </c>
      <c r="AB200" s="5" t="e">
        <f>Assists[[#This Row],[11+]]-Assists[[#This Row],[12+]]</f>
        <v>#VALUE!</v>
      </c>
    </row>
    <row r="201" spans="19:28" x14ac:dyDescent="0.25">
      <c r="S201" s="5" t="e">
        <f>Assists[[#This Row],[2+]]-Assists[[#This Row],[3+]]</f>
        <v>#VALUE!</v>
      </c>
      <c r="T201" s="5" t="e">
        <f>Assists[[#This Row],[3+]]-Assists[[#This Row],[4+]]</f>
        <v>#VALUE!</v>
      </c>
      <c r="U201" s="5" t="e">
        <f>Assists[[#This Row],[4+]]-Assists[[#This Row],[5+]]</f>
        <v>#VALUE!</v>
      </c>
      <c r="V201" s="5" t="e">
        <f>Assists[[#This Row],[5+]]-Assists[[#This Row],[6+]]</f>
        <v>#VALUE!</v>
      </c>
      <c r="W201" s="5" t="e">
        <f>Assists[[#This Row],[6+]]-Assists[[#This Row],[7+]]</f>
        <v>#VALUE!</v>
      </c>
      <c r="X201" s="5" t="e">
        <f>Assists[[#This Row],[7+]]-Assists[[#This Row],[8+]]</f>
        <v>#VALUE!</v>
      </c>
      <c r="Y201" s="5" t="e">
        <f>Assists[[#This Row],[8+]]-Assists[[#This Row],[9+]]</f>
        <v>#VALUE!</v>
      </c>
      <c r="Z201" s="5" t="e">
        <f>Assists[[#This Row],[9+]]-Assists[[#This Row],[10+]]</f>
        <v>#VALUE!</v>
      </c>
      <c r="AA201" s="5" t="e">
        <f>Assists[[#This Row],[10+]]-Assists[[#This Row],[11+]]</f>
        <v>#VALUE!</v>
      </c>
      <c r="AB201" s="5" t="e">
        <f>Assists[[#This Row],[11+]]-Assists[[#This Row],[12+]]</f>
        <v>#VALUE!</v>
      </c>
    </row>
    <row r="202" spans="19:28" x14ac:dyDescent="0.25">
      <c r="S202" s="5" t="e">
        <f>Assists[[#This Row],[2+]]-Assists[[#This Row],[3+]]</f>
        <v>#VALUE!</v>
      </c>
      <c r="T202" s="5" t="e">
        <f>Assists[[#This Row],[3+]]-Assists[[#This Row],[4+]]</f>
        <v>#VALUE!</v>
      </c>
      <c r="U202" s="5" t="e">
        <f>Assists[[#This Row],[4+]]-Assists[[#This Row],[5+]]</f>
        <v>#VALUE!</v>
      </c>
      <c r="V202" s="5" t="e">
        <f>Assists[[#This Row],[5+]]-Assists[[#This Row],[6+]]</f>
        <v>#VALUE!</v>
      </c>
      <c r="W202" s="5" t="e">
        <f>Assists[[#This Row],[6+]]-Assists[[#This Row],[7+]]</f>
        <v>#VALUE!</v>
      </c>
      <c r="X202" s="5" t="e">
        <f>Assists[[#This Row],[7+]]-Assists[[#This Row],[8+]]</f>
        <v>#VALUE!</v>
      </c>
      <c r="Y202" s="5" t="e">
        <f>Assists[[#This Row],[8+]]-Assists[[#This Row],[9+]]</f>
        <v>#VALUE!</v>
      </c>
      <c r="Z202" s="5" t="e">
        <f>Assists[[#This Row],[9+]]-Assists[[#This Row],[10+]]</f>
        <v>#VALUE!</v>
      </c>
      <c r="AA202" s="5" t="e">
        <f>Assists[[#This Row],[10+]]-Assists[[#This Row],[11+]]</f>
        <v>#VALUE!</v>
      </c>
      <c r="AB202" s="5" t="e">
        <f>Assists[[#This Row],[11+]]-Assists[[#This Row],[12+]]</f>
        <v>#VALUE!</v>
      </c>
    </row>
    <row r="203" spans="19:28" x14ac:dyDescent="0.25">
      <c r="S203" s="5" t="e">
        <f>Assists[[#This Row],[2+]]-Assists[[#This Row],[3+]]</f>
        <v>#VALUE!</v>
      </c>
      <c r="T203" s="5" t="e">
        <f>Assists[[#This Row],[3+]]-Assists[[#This Row],[4+]]</f>
        <v>#VALUE!</v>
      </c>
      <c r="U203" s="5" t="e">
        <f>Assists[[#This Row],[4+]]-Assists[[#This Row],[5+]]</f>
        <v>#VALUE!</v>
      </c>
      <c r="V203" s="5" t="e">
        <f>Assists[[#This Row],[5+]]-Assists[[#This Row],[6+]]</f>
        <v>#VALUE!</v>
      </c>
      <c r="W203" s="5" t="e">
        <f>Assists[[#This Row],[6+]]-Assists[[#This Row],[7+]]</f>
        <v>#VALUE!</v>
      </c>
      <c r="X203" s="5" t="e">
        <f>Assists[[#This Row],[7+]]-Assists[[#This Row],[8+]]</f>
        <v>#VALUE!</v>
      </c>
      <c r="Y203" s="5" t="e">
        <f>Assists[[#This Row],[8+]]-Assists[[#This Row],[9+]]</f>
        <v>#VALUE!</v>
      </c>
      <c r="Z203" s="5" t="e">
        <f>Assists[[#This Row],[9+]]-Assists[[#This Row],[10+]]</f>
        <v>#VALUE!</v>
      </c>
      <c r="AA203" s="5" t="e">
        <f>Assists[[#This Row],[10+]]-Assists[[#This Row],[11+]]</f>
        <v>#VALUE!</v>
      </c>
      <c r="AB203" s="5" t="e">
        <f>Assists[[#This Row],[11+]]-Assists[[#This Row],[12+]]</f>
        <v>#VALUE!</v>
      </c>
    </row>
    <row r="204" spans="19:28" x14ac:dyDescent="0.25">
      <c r="S204" s="5" t="e">
        <f>Assists[[#This Row],[2+]]-Assists[[#This Row],[3+]]</f>
        <v>#VALUE!</v>
      </c>
      <c r="T204" s="5" t="e">
        <f>Assists[[#This Row],[3+]]-Assists[[#This Row],[4+]]</f>
        <v>#VALUE!</v>
      </c>
      <c r="U204" s="5" t="e">
        <f>Assists[[#This Row],[4+]]-Assists[[#This Row],[5+]]</f>
        <v>#VALUE!</v>
      </c>
      <c r="V204" s="5" t="e">
        <f>Assists[[#This Row],[5+]]-Assists[[#This Row],[6+]]</f>
        <v>#VALUE!</v>
      </c>
      <c r="W204" s="5" t="e">
        <f>Assists[[#This Row],[6+]]-Assists[[#This Row],[7+]]</f>
        <v>#VALUE!</v>
      </c>
      <c r="X204" s="5" t="e">
        <f>Assists[[#This Row],[7+]]-Assists[[#This Row],[8+]]</f>
        <v>#VALUE!</v>
      </c>
      <c r="Y204" s="5" t="e">
        <f>Assists[[#This Row],[8+]]-Assists[[#This Row],[9+]]</f>
        <v>#VALUE!</v>
      </c>
      <c r="Z204" s="5" t="e">
        <f>Assists[[#This Row],[9+]]-Assists[[#This Row],[10+]]</f>
        <v>#VALUE!</v>
      </c>
      <c r="AA204" s="5" t="e">
        <f>Assists[[#This Row],[10+]]-Assists[[#This Row],[11+]]</f>
        <v>#VALUE!</v>
      </c>
      <c r="AB204" s="5" t="e">
        <f>Assists[[#This Row],[11+]]-Assists[[#This Row],[12+]]</f>
        <v>#VALUE!</v>
      </c>
    </row>
    <row r="205" spans="19:28" x14ac:dyDescent="0.25">
      <c r="S205" s="5" t="e">
        <f>Assists[[#This Row],[2+]]-Assists[[#This Row],[3+]]</f>
        <v>#VALUE!</v>
      </c>
      <c r="T205" s="5" t="e">
        <f>Assists[[#This Row],[3+]]-Assists[[#This Row],[4+]]</f>
        <v>#VALUE!</v>
      </c>
      <c r="U205" s="5" t="e">
        <f>Assists[[#This Row],[4+]]-Assists[[#This Row],[5+]]</f>
        <v>#VALUE!</v>
      </c>
      <c r="V205" s="5" t="e">
        <f>Assists[[#This Row],[5+]]-Assists[[#This Row],[6+]]</f>
        <v>#VALUE!</v>
      </c>
      <c r="W205" s="5" t="e">
        <f>Assists[[#This Row],[6+]]-Assists[[#This Row],[7+]]</f>
        <v>#VALUE!</v>
      </c>
      <c r="X205" s="5" t="e">
        <f>Assists[[#This Row],[7+]]-Assists[[#This Row],[8+]]</f>
        <v>#VALUE!</v>
      </c>
      <c r="Y205" s="5" t="e">
        <f>Assists[[#This Row],[8+]]-Assists[[#This Row],[9+]]</f>
        <v>#VALUE!</v>
      </c>
      <c r="Z205" s="5" t="e">
        <f>Assists[[#This Row],[9+]]-Assists[[#This Row],[10+]]</f>
        <v>#VALUE!</v>
      </c>
      <c r="AA205" s="5" t="e">
        <f>Assists[[#This Row],[10+]]-Assists[[#This Row],[11+]]</f>
        <v>#VALUE!</v>
      </c>
      <c r="AB205" s="5" t="e">
        <f>Assists[[#This Row],[11+]]-Assists[[#This Row],[12+]]</f>
        <v>#VALUE!</v>
      </c>
    </row>
    <row r="206" spans="19:28" x14ac:dyDescent="0.25">
      <c r="S206" s="5" t="e">
        <f>Assists[[#This Row],[2+]]-Assists[[#This Row],[3+]]</f>
        <v>#VALUE!</v>
      </c>
      <c r="T206" s="5" t="e">
        <f>Assists[[#This Row],[3+]]-Assists[[#This Row],[4+]]</f>
        <v>#VALUE!</v>
      </c>
      <c r="U206" s="5" t="e">
        <f>Assists[[#This Row],[4+]]-Assists[[#This Row],[5+]]</f>
        <v>#VALUE!</v>
      </c>
      <c r="V206" s="5" t="e">
        <f>Assists[[#This Row],[5+]]-Assists[[#This Row],[6+]]</f>
        <v>#VALUE!</v>
      </c>
      <c r="W206" s="5" t="e">
        <f>Assists[[#This Row],[6+]]-Assists[[#This Row],[7+]]</f>
        <v>#VALUE!</v>
      </c>
      <c r="X206" s="5" t="e">
        <f>Assists[[#This Row],[7+]]-Assists[[#This Row],[8+]]</f>
        <v>#VALUE!</v>
      </c>
      <c r="Y206" s="5" t="e">
        <f>Assists[[#This Row],[8+]]-Assists[[#This Row],[9+]]</f>
        <v>#VALUE!</v>
      </c>
      <c r="Z206" s="5" t="e">
        <f>Assists[[#This Row],[9+]]-Assists[[#This Row],[10+]]</f>
        <v>#VALUE!</v>
      </c>
      <c r="AA206" s="5" t="e">
        <f>Assists[[#This Row],[10+]]-Assists[[#This Row],[11+]]</f>
        <v>#VALUE!</v>
      </c>
      <c r="AB206" s="5" t="e">
        <f>Assists[[#This Row],[11+]]-Assists[[#This Row],[12+]]</f>
        <v>#VALUE!</v>
      </c>
    </row>
    <row r="207" spans="19:28" x14ac:dyDescent="0.25">
      <c r="S207" s="5" t="e">
        <f>Assists[[#This Row],[2+]]-Assists[[#This Row],[3+]]</f>
        <v>#VALUE!</v>
      </c>
      <c r="T207" s="5" t="e">
        <f>Assists[[#This Row],[3+]]-Assists[[#This Row],[4+]]</f>
        <v>#VALUE!</v>
      </c>
      <c r="U207" s="5" t="e">
        <f>Assists[[#This Row],[4+]]-Assists[[#This Row],[5+]]</f>
        <v>#VALUE!</v>
      </c>
      <c r="V207" s="5" t="e">
        <f>Assists[[#This Row],[5+]]-Assists[[#This Row],[6+]]</f>
        <v>#VALUE!</v>
      </c>
      <c r="W207" s="5" t="e">
        <f>Assists[[#This Row],[6+]]-Assists[[#This Row],[7+]]</f>
        <v>#VALUE!</v>
      </c>
      <c r="X207" s="5" t="e">
        <f>Assists[[#This Row],[7+]]-Assists[[#This Row],[8+]]</f>
        <v>#VALUE!</v>
      </c>
      <c r="Y207" s="5" t="e">
        <f>Assists[[#This Row],[8+]]-Assists[[#This Row],[9+]]</f>
        <v>#VALUE!</v>
      </c>
      <c r="Z207" s="5" t="e">
        <f>Assists[[#This Row],[9+]]-Assists[[#This Row],[10+]]</f>
        <v>#VALUE!</v>
      </c>
      <c r="AA207" s="5" t="e">
        <f>Assists[[#This Row],[10+]]-Assists[[#This Row],[11+]]</f>
        <v>#VALUE!</v>
      </c>
      <c r="AB207" s="5" t="e">
        <f>Assists[[#This Row],[11+]]-Assists[[#This Row],[12+]]</f>
        <v>#VALUE!</v>
      </c>
    </row>
    <row r="208" spans="19:28" x14ac:dyDescent="0.25">
      <c r="S208" s="5" t="e">
        <f>Assists[[#This Row],[2+]]-Assists[[#This Row],[3+]]</f>
        <v>#VALUE!</v>
      </c>
      <c r="T208" s="5" t="e">
        <f>Assists[[#This Row],[3+]]-Assists[[#This Row],[4+]]</f>
        <v>#VALUE!</v>
      </c>
      <c r="U208" s="5" t="e">
        <f>Assists[[#This Row],[4+]]-Assists[[#This Row],[5+]]</f>
        <v>#VALUE!</v>
      </c>
      <c r="V208" s="5" t="e">
        <f>Assists[[#This Row],[5+]]-Assists[[#This Row],[6+]]</f>
        <v>#VALUE!</v>
      </c>
      <c r="W208" s="5" t="e">
        <f>Assists[[#This Row],[6+]]-Assists[[#This Row],[7+]]</f>
        <v>#VALUE!</v>
      </c>
      <c r="X208" s="5" t="e">
        <f>Assists[[#This Row],[7+]]-Assists[[#This Row],[8+]]</f>
        <v>#VALUE!</v>
      </c>
      <c r="Y208" s="5" t="e">
        <f>Assists[[#This Row],[8+]]-Assists[[#This Row],[9+]]</f>
        <v>#VALUE!</v>
      </c>
      <c r="Z208" s="5" t="e">
        <f>Assists[[#This Row],[9+]]-Assists[[#This Row],[10+]]</f>
        <v>#VALUE!</v>
      </c>
      <c r="AA208" s="5" t="e">
        <f>Assists[[#This Row],[10+]]-Assists[[#This Row],[11+]]</f>
        <v>#VALUE!</v>
      </c>
      <c r="AB208" s="5" t="e">
        <f>Assists[[#This Row],[11+]]-Assists[[#This Row],[12+]]</f>
        <v>#VALUE!</v>
      </c>
    </row>
    <row r="209" spans="19:28" x14ac:dyDescent="0.25">
      <c r="S209" s="5" t="e">
        <f>Assists[[#This Row],[2+]]-Assists[[#This Row],[3+]]</f>
        <v>#VALUE!</v>
      </c>
      <c r="T209" s="5" t="e">
        <f>Assists[[#This Row],[3+]]-Assists[[#This Row],[4+]]</f>
        <v>#VALUE!</v>
      </c>
      <c r="U209" s="5" t="e">
        <f>Assists[[#This Row],[4+]]-Assists[[#This Row],[5+]]</f>
        <v>#VALUE!</v>
      </c>
      <c r="V209" s="5" t="e">
        <f>Assists[[#This Row],[5+]]-Assists[[#This Row],[6+]]</f>
        <v>#VALUE!</v>
      </c>
      <c r="W209" s="5" t="e">
        <f>Assists[[#This Row],[6+]]-Assists[[#This Row],[7+]]</f>
        <v>#VALUE!</v>
      </c>
      <c r="X209" s="5" t="e">
        <f>Assists[[#This Row],[7+]]-Assists[[#This Row],[8+]]</f>
        <v>#VALUE!</v>
      </c>
      <c r="Y209" s="5" t="e">
        <f>Assists[[#This Row],[8+]]-Assists[[#This Row],[9+]]</f>
        <v>#VALUE!</v>
      </c>
      <c r="Z209" s="5" t="e">
        <f>Assists[[#This Row],[9+]]-Assists[[#This Row],[10+]]</f>
        <v>#VALUE!</v>
      </c>
      <c r="AA209" s="5" t="e">
        <f>Assists[[#This Row],[10+]]-Assists[[#This Row],[11+]]</f>
        <v>#VALUE!</v>
      </c>
      <c r="AB209" s="5" t="e">
        <f>Assists[[#This Row],[11+]]-Assists[[#This Row],[12+]]</f>
        <v>#VALUE!</v>
      </c>
    </row>
    <row r="210" spans="19:28" x14ac:dyDescent="0.25">
      <c r="S210" s="5" t="e">
        <f>Assists[[#This Row],[2+]]-Assists[[#This Row],[3+]]</f>
        <v>#VALUE!</v>
      </c>
      <c r="T210" s="5" t="e">
        <f>Assists[[#This Row],[3+]]-Assists[[#This Row],[4+]]</f>
        <v>#VALUE!</v>
      </c>
      <c r="U210" s="5" t="e">
        <f>Assists[[#This Row],[4+]]-Assists[[#This Row],[5+]]</f>
        <v>#VALUE!</v>
      </c>
      <c r="V210" s="5" t="e">
        <f>Assists[[#This Row],[5+]]-Assists[[#This Row],[6+]]</f>
        <v>#VALUE!</v>
      </c>
      <c r="W210" s="5" t="e">
        <f>Assists[[#This Row],[6+]]-Assists[[#This Row],[7+]]</f>
        <v>#VALUE!</v>
      </c>
      <c r="X210" s="5" t="e">
        <f>Assists[[#This Row],[7+]]-Assists[[#This Row],[8+]]</f>
        <v>#VALUE!</v>
      </c>
      <c r="Y210" s="5" t="e">
        <f>Assists[[#This Row],[8+]]-Assists[[#This Row],[9+]]</f>
        <v>#VALUE!</v>
      </c>
      <c r="Z210" s="5" t="e">
        <f>Assists[[#This Row],[9+]]-Assists[[#This Row],[10+]]</f>
        <v>#VALUE!</v>
      </c>
      <c r="AA210" s="5" t="e">
        <f>Assists[[#This Row],[10+]]-Assists[[#This Row],[11+]]</f>
        <v>#VALUE!</v>
      </c>
      <c r="AB210" s="5" t="e">
        <f>Assists[[#This Row],[11+]]-Assists[[#This Row],[12+]]</f>
        <v>#VALUE!</v>
      </c>
    </row>
    <row r="211" spans="19:28" x14ac:dyDescent="0.25">
      <c r="S211" s="5" t="e">
        <f>Assists[[#This Row],[2+]]-Assists[[#This Row],[3+]]</f>
        <v>#VALUE!</v>
      </c>
      <c r="T211" s="5" t="e">
        <f>Assists[[#This Row],[3+]]-Assists[[#This Row],[4+]]</f>
        <v>#VALUE!</v>
      </c>
      <c r="U211" s="5" t="e">
        <f>Assists[[#This Row],[4+]]-Assists[[#This Row],[5+]]</f>
        <v>#VALUE!</v>
      </c>
      <c r="V211" s="5" t="e">
        <f>Assists[[#This Row],[5+]]-Assists[[#This Row],[6+]]</f>
        <v>#VALUE!</v>
      </c>
      <c r="W211" s="5" t="e">
        <f>Assists[[#This Row],[6+]]-Assists[[#This Row],[7+]]</f>
        <v>#VALUE!</v>
      </c>
      <c r="X211" s="5" t="e">
        <f>Assists[[#This Row],[7+]]-Assists[[#This Row],[8+]]</f>
        <v>#VALUE!</v>
      </c>
      <c r="Y211" s="5" t="e">
        <f>Assists[[#This Row],[8+]]-Assists[[#This Row],[9+]]</f>
        <v>#VALUE!</v>
      </c>
      <c r="Z211" s="5" t="e">
        <f>Assists[[#This Row],[9+]]-Assists[[#This Row],[10+]]</f>
        <v>#VALUE!</v>
      </c>
      <c r="AA211" s="5" t="e">
        <f>Assists[[#This Row],[10+]]-Assists[[#This Row],[11+]]</f>
        <v>#VALUE!</v>
      </c>
      <c r="AB211" s="5" t="e">
        <f>Assists[[#This Row],[11+]]-Assists[[#This Row],[12+]]</f>
        <v>#VALUE!</v>
      </c>
    </row>
    <row r="212" spans="19:28" x14ac:dyDescent="0.25">
      <c r="S212" s="5" t="e">
        <f>Assists[[#This Row],[2+]]-Assists[[#This Row],[3+]]</f>
        <v>#VALUE!</v>
      </c>
      <c r="T212" s="5" t="e">
        <f>Assists[[#This Row],[3+]]-Assists[[#This Row],[4+]]</f>
        <v>#VALUE!</v>
      </c>
      <c r="U212" s="5" t="e">
        <f>Assists[[#This Row],[4+]]-Assists[[#This Row],[5+]]</f>
        <v>#VALUE!</v>
      </c>
      <c r="V212" s="5" t="e">
        <f>Assists[[#This Row],[5+]]-Assists[[#This Row],[6+]]</f>
        <v>#VALUE!</v>
      </c>
      <c r="W212" s="5" t="e">
        <f>Assists[[#This Row],[6+]]-Assists[[#This Row],[7+]]</f>
        <v>#VALUE!</v>
      </c>
      <c r="X212" s="5" t="e">
        <f>Assists[[#This Row],[7+]]-Assists[[#This Row],[8+]]</f>
        <v>#VALUE!</v>
      </c>
      <c r="Y212" s="5" t="e">
        <f>Assists[[#This Row],[8+]]-Assists[[#This Row],[9+]]</f>
        <v>#VALUE!</v>
      </c>
      <c r="Z212" s="5" t="e">
        <f>Assists[[#This Row],[9+]]-Assists[[#This Row],[10+]]</f>
        <v>#VALUE!</v>
      </c>
      <c r="AA212" s="5" t="e">
        <f>Assists[[#This Row],[10+]]-Assists[[#This Row],[11+]]</f>
        <v>#VALUE!</v>
      </c>
      <c r="AB212" s="5" t="e">
        <f>Assists[[#This Row],[11+]]-Assists[[#This Row],[12+]]</f>
        <v>#VALUE!</v>
      </c>
    </row>
    <row r="213" spans="19:28" x14ac:dyDescent="0.25">
      <c r="S213" s="5" t="e">
        <f>Assists[[#This Row],[2+]]-Assists[[#This Row],[3+]]</f>
        <v>#VALUE!</v>
      </c>
      <c r="T213" s="5" t="e">
        <f>Assists[[#This Row],[3+]]-Assists[[#This Row],[4+]]</f>
        <v>#VALUE!</v>
      </c>
      <c r="U213" s="5" t="e">
        <f>Assists[[#This Row],[4+]]-Assists[[#This Row],[5+]]</f>
        <v>#VALUE!</v>
      </c>
      <c r="V213" s="5" t="e">
        <f>Assists[[#This Row],[5+]]-Assists[[#This Row],[6+]]</f>
        <v>#VALUE!</v>
      </c>
      <c r="W213" s="5" t="e">
        <f>Assists[[#This Row],[6+]]-Assists[[#This Row],[7+]]</f>
        <v>#VALUE!</v>
      </c>
      <c r="X213" s="5" t="e">
        <f>Assists[[#This Row],[7+]]-Assists[[#This Row],[8+]]</f>
        <v>#VALUE!</v>
      </c>
      <c r="Y213" s="5" t="e">
        <f>Assists[[#This Row],[8+]]-Assists[[#This Row],[9+]]</f>
        <v>#VALUE!</v>
      </c>
      <c r="Z213" s="5" t="e">
        <f>Assists[[#This Row],[9+]]-Assists[[#This Row],[10+]]</f>
        <v>#VALUE!</v>
      </c>
      <c r="AA213" s="5" t="e">
        <f>Assists[[#This Row],[10+]]-Assists[[#This Row],[11+]]</f>
        <v>#VALUE!</v>
      </c>
      <c r="AB213" s="5" t="e">
        <f>Assists[[#This Row],[11+]]-Assists[[#This Row],[12+]]</f>
        <v>#VALUE!</v>
      </c>
    </row>
    <row r="214" spans="19:28" x14ac:dyDescent="0.25">
      <c r="S214" s="5" t="e">
        <f>Assists[[#This Row],[2+]]-Assists[[#This Row],[3+]]</f>
        <v>#VALUE!</v>
      </c>
      <c r="T214" s="5" t="e">
        <f>Assists[[#This Row],[3+]]-Assists[[#This Row],[4+]]</f>
        <v>#VALUE!</v>
      </c>
      <c r="U214" s="5" t="e">
        <f>Assists[[#This Row],[4+]]-Assists[[#This Row],[5+]]</f>
        <v>#VALUE!</v>
      </c>
      <c r="V214" s="5" t="e">
        <f>Assists[[#This Row],[5+]]-Assists[[#This Row],[6+]]</f>
        <v>#VALUE!</v>
      </c>
      <c r="W214" s="5" t="e">
        <f>Assists[[#This Row],[6+]]-Assists[[#This Row],[7+]]</f>
        <v>#VALUE!</v>
      </c>
      <c r="X214" s="5" t="e">
        <f>Assists[[#This Row],[7+]]-Assists[[#This Row],[8+]]</f>
        <v>#VALUE!</v>
      </c>
      <c r="Y214" s="5" t="e">
        <f>Assists[[#This Row],[8+]]-Assists[[#This Row],[9+]]</f>
        <v>#VALUE!</v>
      </c>
      <c r="Z214" s="5" t="e">
        <f>Assists[[#This Row],[9+]]-Assists[[#This Row],[10+]]</f>
        <v>#VALUE!</v>
      </c>
      <c r="AA214" s="5" t="e">
        <f>Assists[[#This Row],[10+]]-Assists[[#This Row],[11+]]</f>
        <v>#VALUE!</v>
      </c>
      <c r="AB214" s="5" t="e">
        <f>Assists[[#This Row],[11+]]-Assists[[#This Row],[12+]]</f>
        <v>#VALUE!</v>
      </c>
    </row>
    <row r="215" spans="19:28" x14ac:dyDescent="0.25">
      <c r="S215" s="5" t="e">
        <f>Assists[[#This Row],[2+]]-Assists[[#This Row],[3+]]</f>
        <v>#VALUE!</v>
      </c>
      <c r="T215" s="5" t="e">
        <f>Assists[[#This Row],[3+]]-Assists[[#This Row],[4+]]</f>
        <v>#VALUE!</v>
      </c>
      <c r="U215" s="5" t="e">
        <f>Assists[[#This Row],[4+]]-Assists[[#This Row],[5+]]</f>
        <v>#VALUE!</v>
      </c>
      <c r="V215" s="5" t="e">
        <f>Assists[[#This Row],[5+]]-Assists[[#This Row],[6+]]</f>
        <v>#VALUE!</v>
      </c>
      <c r="W215" s="5" t="e">
        <f>Assists[[#This Row],[6+]]-Assists[[#This Row],[7+]]</f>
        <v>#VALUE!</v>
      </c>
      <c r="X215" s="5" t="e">
        <f>Assists[[#This Row],[7+]]-Assists[[#This Row],[8+]]</f>
        <v>#VALUE!</v>
      </c>
      <c r="Y215" s="5" t="e">
        <f>Assists[[#This Row],[8+]]-Assists[[#This Row],[9+]]</f>
        <v>#VALUE!</v>
      </c>
      <c r="Z215" s="5" t="e">
        <f>Assists[[#This Row],[9+]]-Assists[[#This Row],[10+]]</f>
        <v>#VALUE!</v>
      </c>
      <c r="AA215" s="5" t="e">
        <f>Assists[[#This Row],[10+]]-Assists[[#This Row],[11+]]</f>
        <v>#VALUE!</v>
      </c>
      <c r="AB215" s="5" t="e">
        <f>Assists[[#This Row],[11+]]-Assists[[#This Row],[12+]]</f>
        <v>#VALUE!</v>
      </c>
    </row>
    <row r="216" spans="19:28" x14ac:dyDescent="0.25">
      <c r="S216" s="5" t="e">
        <f>Assists[[#This Row],[2+]]-Assists[[#This Row],[3+]]</f>
        <v>#VALUE!</v>
      </c>
      <c r="T216" s="5" t="e">
        <f>Assists[[#This Row],[3+]]-Assists[[#This Row],[4+]]</f>
        <v>#VALUE!</v>
      </c>
      <c r="U216" s="5" t="e">
        <f>Assists[[#This Row],[4+]]-Assists[[#This Row],[5+]]</f>
        <v>#VALUE!</v>
      </c>
      <c r="V216" s="5" t="e">
        <f>Assists[[#This Row],[5+]]-Assists[[#This Row],[6+]]</f>
        <v>#VALUE!</v>
      </c>
      <c r="W216" s="5" t="e">
        <f>Assists[[#This Row],[6+]]-Assists[[#This Row],[7+]]</f>
        <v>#VALUE!</v>
      </c>
      <c r="X216" s="5" t="e">
        <f>Assists[[#This Row],[7+]]-Assists[[#This Row],[8+]]</f>
        <v>#VALUE!</v>
      </c>
      <c r="Y216" s="5" t="e">
        <f>Assists[[#This Row],[8+]]-Assists[[#This Row],[9+]]</f>
        <v>#VALUE!</v>
      </c>
      <c r="Z216" s="5" t="e">
        <f>Assists[[#This Row],[9+]]-Assists[[#This Row],[10+]]</f>
        <v>#VALUE!</v>
      </c>
      <c r="AA216" s="5" t="e">
        <f>Assists[[#This Row],[10+]]-Assists[[#This Row],[11+]]</f>
        <v>#VALUE!</v>
      </c>
      <c r="AB216" s="5" t="e">
        <f>Assists[[#This Row],[11+]]-Assists[[#This Row],[12+]]</f>
        <v>#VALUE!</v>
      </c>
    </row>
    <row r="217" spans="19:28" x14ac:dyDescent="0.25">
      <c r="S217" s="5" t="e">
        <f>Assists[[#This Row],[2+]]-Assists[[#This Row],[3+]]</f>
        <v>#VALUE!</v>
      </c>
      <c r="T217" s="5" t="e">
        <f>Assists[[#This Row],[3+]]-Assists[[#This Row],[4+]]</f>
        <v>#VALUE!</v>
      </c>
      <c r="U217" s="5" t="e">
        <f>Assists[[#This Row],[4+]]-Assists[[#This Row],[5+]]</f>
        <v>#VALUE!</v>
      </c>
      <c r="V217" s="5" t="e">
        <f>Assists[[#This Row],[5+]]-Assists[[#This Row],[6+]]</f>
        <v>#VALUE!</v>
      </c>
      <c r="W217" s="5" t="e">
        <f>Assists[[#This Row],[6+]]-Assists[[#This Row],[7+]]</f>
        <v>#VALUE!</v>
      </c>
      <c r="X217" s="5" t="e">
        <f>Assists[[#This Row],[7+]]-Assists[[#This Row],[8+]]</f>
        <v>#VALUE!</v>
      </c>
      <c r="Y217" s="5" t="e">
        <f>Assists[[#This Row],[8+]]-Assists[[#This Row],[9+]]</f>
        <v>#VALUE!</v>
      </c>
      <c r="Z217" s="5" t="e">
        <f>Assists[[#This Row],[9+]]-Assists[[#This Row],[10+]]</f>
        <v>#VALUE!</v>
      </c>
      <c r="AA217" s="5" t="e">
        <f>Assists[[#This Row],[10+]]-Assists[[#This Row],[11+]]</f>
        <v>#VALUE!</v>
      </c>
      <c r="AB217" s="5" t="e">
        <f>Assists[[#This Row],[11+]]-Assists[[#This Row],[12+]]</f>
        <v>#VALUE!</v>
      </c>
    </row>
    <row r="218" spans="19:28" x14ac:dyDescent="0.25">
      <c r="S218" s="5" t="e">
        <f>Assists[[#This Row],[2+]]-Assists[[#This Row],[3+]]</f>
        <v>#VALUE!</v>
      </c>
      <c r="T218" s="5" t="e">
        <f>Assists[[#This Row],[3+]]-Assists[[#This Row],[4+]]</f>
        <v>#VALUE!</v>
      </c>
      <c r="U218" s="5" t="e">
        <f>Assists[[#This Row],[4+]]-Assists[[#This Row],[5+]]</f>
        <v>#VALUE!</v>
      </c>
      <c r="V218" s="5" t="e">
        <f>Assists[[#This Row],[5+]]-Assists[[#This Row],[6+]]</f>
        <v>#VALUE!</v>
      </c>
      <c r="W218" s="5" t="e">
        <f>Assists[[#This Row],[6+]]-Assists[[#This Row],[7+]]</f>
        <v>#VALUE!</v>
      </c>
      <c r="X218" s="5" t="e">
        <f>Assists[[#This Row],[7+]]-Assists[[#This Row],[8+]]</f>
        <v>#VALUE!</v>
      </c>
      <c r="Y218" s="5" t="e">
        <f>Assists[[#This Row],[8+]]-Assists[[#This Row],[9+]]</f>
        <v>#VALUE!</v>
      </c>
      <c r="Z218" s="5" t="e">
        <f>Assists[[#This Row],[9+]]-Assists[[#This Row],[10+]]</f>
        <v>#VALUE!</v>
      </c>
      <c r="AA218" s="5" t="e">
        <f>Assists[[#This Row],[10+]]-Assists[[#This Row],[11+]]</f>
        <v>#VALUE!</v>
      </c>
      <c r="AB218" s="5" t="e">
        <f>Assists[[#This Row],[11+]]-Assists[[#This Row],[12+]]</f>
        <v>#VALUE!</v>
      </c>
    </row>
    <row r="219" spans="19:28" x14ac:dyDescent="0.25">
      <c r="S219" s="5" t="e">
        <f>Assists[[#This Row],[2+]]-Assists[[#This Row],[3+]]</f>
        <v>#VALUE!</v>
      </c>
      <c r="T219" s="5" t="e">
        <f>Assists[[#This Row],[3+]]-Assists[[#This Row],[4+]]</f>
        <v>#VALUE!</v>
      </c>
      <c r="U219" s="5" t="e">
        <f>Assists[[#This Row],[4+]]-Assists[[#This Row],[5+]]</f>
        <v>#VALUE!</v>
      </c>
      <c r="V219" s="5" t="e">
        <f>Assists[[#This Row],[5+]]-Assists[[#This Row],[6+]]</f>
        <v>#VALUE!</v>
      </c>
      <c r="W219" s="5" t="e">
        <f>Assists[[#This Row],[6+]]-Assists[[#This Row],[7+]]</f>
        <v>#VALUE!</v>
      </c>
      <c r="X219" s="5" t="e">
        <f>Assists[[#This Row],[7+]]-Assists[[#This Row],[8+]]</f>
        <v>#VALUE!</v>
      </c>
      <c r="Y219" s="5" t="e">
        <f>Assists[[#This Row],[8+]]-Assists[[#This Row],[9+]]</f>
        <v>#VALUE!</v>
      </c>
      <c r="Z219" s="5" t="e">
        <f>Assists[[#This Row],[9+]]-Assists[[#This Row],[10+]]</f>
        <v>#VALUE!</v>
      </c>
      <c r="AA219" s="5" t="e">
        <f>Assists[[#This Row],[10+]]-Assists[[#This Row],[11+]]</f>
        <v>#VALUE!</v>
      </c>
      <c r="AB219" s="5" t="e">
        <f>Assists[[#This Row],[11+]]-Assists[[#This Row],[12+]]</f>
        <v>#VALUE!</v>
      </c>
    </row>
    <row r="220" spans="19:28" x14ac:dyDescent="0.25">
      <c r="S220" s="5" t="e">
        <f>Assists[[#This Row],[2+]]-Assists[[#This Row],[3+]]</f>
        <v>#VALUE!</v>
      </c>
      <c r="T220" s="5" t="e">
        <f>Assists[[#This Row],[3+]]-Assists[[#This Row],[4+]]</f>
        <v>#VALUE!</v>
      </c>
      <c r="U220" s="5" t="e">
        <f>Assists[[#This Row],[4+]]-Assists[[#This Row],[5+]]</f>
        <v>#VALUE!</v>
      </c>
      <c r="V220" s="5" t="e">
        <f>Assists[[#This Row],[5+]]-Assists[[#This Row],[6+]]</f>
        <v>#VALUE!</v>
      </c>
      <c r="W220" s="5" t="e">
        <f>Assists[[#This Row],[6+]]-Assists[[#This Row],[7+]]</f>
        <v>#VALUE!</v>
      </c>
      <c r="X220" s="5" t="e">
        <f>Assists[[#This Row],[7+]]-Assists[[#This Row],[8+]]</f>
        <v>#VALUE!</v>
      </c>
      <c r="Y220" s="5" t="e">
        <f>Assists[[#This Row],[8+]]-Assists[[#This Row],[9+]]</f>
        <v>#VALUE!</v>
      </c>
      <c r="Z220" s="5" t="e">
        <f>Assists[[#This Row],[9+]]-Assists[[#This Row],[10+]]</f>
        <v>#VALUE!</v>
      </c>
      <c r="AA220" s="5" t="e">
        <f>Assists[[#This Row],[10+]]-Assists[[#This Row],[11+]]</f>
        <v>#VALUE!</v>
      </c>
      <c r="AB220" s="5" t="e">
        <f>Assists[[#This Row],[11+]]-Assists[[#This Row],[12+]]</f>
        <v>#VALUE!</v>
      </c>
    </row>
    <row r="221" spans="19:28" x14ac:dyDescent="0.25">
      <c r="S221" s="5" t="e">
        <f>Assists[[#This Row],[2+]]-Assists[[#This Row],[3+]]</f>
        <v>#VALUE!</v>
      </c>
      <c r="T221" s="5" t="e">
        <f>Assists[[#This Row],[3+]]-Assists[[#This Row],[4+]]</f>
        <v>#VALUE!</v>
      </c>
      <c r="U221" s="5" t="e">
        <f>Assists[[#This Row],[4+]]-Assists[[#This Row],[5+]]</f>
        <v>#VALUE!</v>
      </c>
      <c r="V221" s="5" t="e">
        <f>Assists[[#This Row],[5+]]-Assists[[#This Row],[6+]]</f>
        <v>#VALUE!</v>
      </c>
      <c r="W221" s="5" t="e">
        <f>Assists[[#This Row],[6+]]-Assists[[#This Row],[7+]]</f>
        <v>#VALUE!</v>
      </c>
      <c r="X221" s="5" t="e">
        <f>Assists[[#This Row],[7+]]-Assists[[#This Row],[8+]]</f>
        <v>#VALUE!</v>
      </c>
      <c r="Y221" s="5" t="e">
        <f>Assists[[#This Row],[8+]]-Assists[[#This Row],[9+]]</f>
        <v>#VALUE!</v>
      </c>
      <c r="Z221" s="5" t="e">
        <f>Assists[[#This Row],[9+]]-Assists[[#This Row],[10+]]</f>
        <v>#VALUE!</v>
      </c>
      <c r="AA221" s="5" t="e">
        <f>Assists[[#This Row],[10+]]-Assists[[#This Row],[11+]]</f>
        <v>#VALUE!</v>
      </c>
      <c r="AB221" s="5" t="e">
        <f>Assists[[#This Row],[11+]]-Assists[[#This Row],[12+]]</f>
        <v>#VALUE!</v>
      </c>
    </row>
    <row r="222" spans="19:28" x14ac:dyDescent="0.25">
      <c r="S222" s="5" t="e">
        <f>Assists[[#This Row],[2+]]-Assists[[#This Row],[3+]]</f>
        <v>#VALUE!</v>
      </c>
      <c r="T222" s="5" t="e">
        <f>Assists[[#This Row],[3+]]-Assists[[#This Row],[4+]]</f>
        <v>#VALUE!</v>
      </c>
      <c r="U222" s="5" t="e">
        <f>Assists[[#This Row],[4+]]-Assists[[#This Row],[5+]]</f>
        <v>#VALUE!</v>
      </c>
      <c r="V222" s="5" t="e">
        <f>Assists[[#This Row],[5+]]-Assists[[#This Row],[6+]]</f>
        <v>#VALUE!</v>
      </c>
      <c r="W222" s="5" t="e">
        <f>Assists[[#This Row],[6+]]-Assists[[#This Row],[7+]]</f>
        <v>#VALUE!</v>
      </c>
      <c r="X222" s="5" t="e">
        <f>Assists[[#This Row],[7+]]-Assists[[#This Row],[8+]]</f>
        <v>#VALUE!</v>
      </c>
      <c r="Y222" s="5" t="e">
        <f>Assists[[#This Row],[8+]]-Assists[[#This Row],[9+]]</f>
        <v>#VALUE!</v>
      </c>
      <c r="Z222" s="5" t="e">
        <f>Assists[[#This Row],[9+]]-Assists[[#This Row],[10+]]</f>
        <v>#VALUE!</v>
      </c>
      <c r="AA222" s="5" t="e">
        <f>Assists[[#This Row],[10+]]-Assists[[#This Row],[11+]]</f>
        <v>#VALUE!</v>
      </c>
      <c r="AB222" s="5" t="e">
        <f>Assists[[#This Row],[11+]]-Assists[[#This Row],[12+]]</f>
        <v>#VALUE!</v>
      </c>
    </row>
    <row r="223" spans="19:28" x14ac:dyDescent="0.25">
      <c r="S223" s="5" t="e">
        <f>Assists[[#This Row],[2+]]-Assists[[#This Row],[3+]]</f>
        <v>#VALUE!</v>
      </c>
      <c r="T223" s="5" t="e">
        <f>Assists[[#This Row],[3+]]-Assists[[#This Row],[4+]]</f>
        <v>#VALUE!</v>
      </c>
      <c r="U223" s="5" t="e">
        <f>Assists[[#This Row],[4+]]-Assists[[#This Row],[5+]]</f>
        <v>#VALUE!</v>
      </c>
      <c r="V223" s="5" t="e">
        <f>Assists[[#This Row],[5+]]-Assists[[#This Row],[6+]]</f>
        <v>#VALUE!</v>
      </c>
      <c r="W223" s="5" t="e">
        <f>Assists[[#This Row],[6+]]-Assists[[#This Row],[7+]]</f>
        <v>#VALUE!</v>
      </c>
      <c r="X223" s="5" t="e">
        <f>Assists[[#This Row],[7+]]-Assists[[#This Row],[8+]]</f>
        <v>#VALUE!</v>
      </c>
      <c r="Y223" s="5" t="e">
        <f>Assists[[#This Row],[8+]]-Assists[[#This Row],[9+]]</f>
        <v>#VALUE!</v>
      </c>
      <c r="Z223" s="5" t="e">
        <f>Assists[[#This Row],[9+]]-Assists[[#This Row],[10+]]</f>
        <v>#VALUE!</v>
      </c>
      <c r="AA223" s="5" t="e">
        <f>Assists[[#This Row],[10+]]-Assists[[#This Row],[11+]]</f>
        <v>#VALUE!</v>
      </c>
      <c r="AB223" s="5" t="e">
        <f>Assists[[#This Row],[11+]]-Assists[[#This Row],[12+]]</f>
        <v>#VALUE!</v>
      </c>
    </row>
    <row r="224" spans="19:28" x14ac:dyDescent="0.25">
      <c r="S224" s="5" t="e">
        <f>Assists[[#This Row],[2+]]-Assists[[#This Row],[3+]]</f>
        <v>#VALUE!</v>
      </c>
      <c r="T224" s="5" t="e">
        <f>Assists[[#This Row],[3+]]-Assists[[#This Row],[4+]]</f>
        <v>#VALUE!</v>
      </c>
      <c r="U224" s="5" t="e">
        <f>Assists[[#This Row],[4+]]-Assists[[#This Row],[5+]]</f>
        <v>#VALUE!</v>
      </c>
      <c r="V224" s="5" t="e">
        <f>Assists[[#This Row],[5+]]-Assists[[#This Row],[6+]]</f>
        <v>#VALUE!</v>
      </c>
      <c r="W224" s="5" t="e">
        <f>Assists[[#This Row],[6+]]-Assists[[#This Row],[7+]]</f>
        <v>#VALUE!</v>
      </c>
      <c r="X224" s="5" t="e">
        <f>Assists[[#This Row],[7+]]-Assists[[#This Row],[8+]]</f>
        <v>#VALUE!</v>
      </c>
      <c r="Y224" s="5" t="e">
        <f>Assists[[#This Row],[8+]]-Assists[[#This Row],[9+]]</f>
        <v>#VALUE!</v>
      </c>
      <c r="Z224" s="5" t="e">
        <f>Assists[[#This Row],[9+]]-Assists[[#This Row],[10+]]</f>
        <v>#VALUE!</v>
      </c>
      <c r="AA224" s="5" t="e">
        <f>Assists[[#This Row],[10+]]-Assists[[#This Row],[11+]]</f>
        <v>#VALUE!</v>
      </c>
      <c r="AB224" s="5" t="e">
        <f>Assists[[#This Row],[11+]]-Assists[[#This Row],[12+]]</f>
        <v>#VALUE!</v>
      </c>
    </row>
    <row r="225" spans="19:28" x14ac:dyDescent="0.25">
      <c r="S225" s="5" t="e">
        <f>Assists[[#This Row],[2+]]-Assists[[#This Row],[3+]]</f>
        <v>#VALUE!</v>
      </c>
      <c r="T225" s="5" t="e">
        <f>Assists[[#This Row],[3+]]-Assists[[#This Row],[4+]]</f>
        <v>#VALUE!</v>
      </c>
      <c r="U225" s="5" t="e">
        <f>Assists[[#This Row],[4+]]-Assists[[#This Row],[5+]]</f>
        <v>#VALUE!</v>
      </c>
      <c r="V225" s="5" t="e">
        <f>Assists[[#This Row],[5+]]-Assists[[#This Row],[6+]]</f>
        <v>#VALUE!</v>
      </c>
      <c r="W225" s="5" t="e">
        <f>Assists[[#This Row],[6+]]-Assists[[#This Row],[7+]]</f>
        <v>#VALUE!</v>
      </c>
      <c r="X225" s="5" t="e">
        <f>Assists[[#This Row],[7+]]-Assists[[#This Row],[8+]]</f>
        <v>#VALUE!</v>
      </c>
      <c r="Y225" s="5" t="e">
        <f>Assists[[#This Row],[8+]]-Assists[[#This Row],[9+]]</f>
        <v>#VALUE!</v>
      </c>
      <c r="Z225" s="5" t="e">
        <f>Assists[[#This Row],[9+]]-Assists[[#This Row],[10+]]</f>
        <v>#VALUE!</v>
      </c>
      <c r="AA225" s="5" t="e">
        <f>Assists[[#This Row],[10+]]-Assists[[#This Row],[11+]]</f>
        <v>#VALUE!</v>
      </c>
      <c r="AB225" s="5" t="e">
        <f>Assists[[#This Row],[11+]]-Assists[[#This Row],[12+]]</f>
        <v>#VALUE!</v>
      </c>
    </row>
    <row r="226" spans="19:28" x14ac:dyDescent="0.25">
      <c r="S226" s="5" t="e">
        <f>Assists[[#This Row],[2+]]-Assists[[#This Row],[3+]]</f>
        <v>#VALUE!</v>
      </c>
      <c r="T226" s="5" t="e">
        <f>Assists[[#This Row],[3+]]-Assists[[#This Row],[4+]]</f>
        <v>#VALUE!</v>
      </c>
      <c r="U226" s="5" t="e">
        <f>Assists[[#This Row],[4+]]-Assists[[#This Row],[5+]]</f>
        <v>#VALUE!</v>
      </c>
      <c r="V226" s="5" t="e">
        <f>Assists[[#This Row],[5+]]-Assists[[#This Row],[6+]]</f>
        <v>#VALUE!</v>
      </c>
      <c r="W226" s="5" t="e">
        <f>Assists[[#This Row],[6+]]-Assists[[#This Row],[7+]]</f>
        <v>#VALUE!</v>
      </c>
      <c r="X226" s="5" t="e">
        <f>Assists[[#This Row],[7+]]-Assists[[#This Row],[8+]]</f>
        <v>#VALUE!</v>
      </c>
      <c r="Y226" s="5" t="e">
        <f>Assists[[#This Row],[8+]]-Assists[[#This Row],[9+]]</f>
        <v>#VALUE!</v>
      </c>
      <c r="Z226" s="5" t="e">
        <f>Assists[[#This Row],[9+]]-Assists[[#This Row],[10+]]</f>
        <v>#VALUE!</v>
      </c>
      <c r="AA226" s="5" t="e">
        <f>Assists[[#This Row],[10+]]-Assists[[#This Row],[11+]]</f>
        <v>#VALUE!</v>
      </c>
      <c r="AB226" s="5" t="e">
        <f>Assists[[#This Row],[11+]]-Assists[[#This Row],[12+]]</f>
        <v>#VALUE!</v>
      </c>
    </row>
    <row r="227" spans="19:28" x14ac:dyDescent="0.25">
      <c r="S227" s="5" t="e">
        <f>Assists[[#This Row],[2+]]-Assists[[#This Row],[3+]]</f>
        <v>#VALUE!</v>
      </c>
      <c r="T227" s="5" t="e">
        <f>Assists[[#This Row],[3+]]-Assists[[#This Row],[4+]]</f>
        <v>#VALUE!</v>
      </c>
      <c r="U227" s="5" t="e">
        <f>Assists[[#This Row],[4+]]-Assists[[#This Row],[5+]]</f>
        <v>#VALUE!</v>
      </c>
      <c r="V227" s="5" t="e">
        <f>Assists[[#This Row],[5+]]-Assists[[#This Row],[6+]]</f>
        <v>#VALUE!</v>
      </c>
      <c r="W227" s="5" t="e">
        <f>Assists[[#This Row],[6+]]-Assists[[#This Row],[7+]]</f>
        <v>#VALUE!</v>
      </c>
      <c r="X227" s="5" t="e">
        <f>Assists[[#This Row],[7+]]-Assists[[#This Row],[8+]]</f>
        <v>#VALUE!</v>
      </c>
      <c r="Y227" s="5" t="e">
        <f>Assists[[#This Row],[8+]]-Assists[[#This Row],[9+]]</f>
        <v>#VALUE!</v>
      </c>
      <c r="Z227" s="5" t="e">
        <f>Assists[[#This Row],[9+]]-Assists[[#This Row],[10+]]</f>
        <v>#VALUE!</v>
      </c>
      <c r="AA227" s="5" t="e">
        <f>Assists[[#This Row],[10+]]-Assists[[#This Row],[11+]]</f>
        <v>#VALUE!</v>
      </c>
      <c r="AB227" s="5" t="e">
        <f>Assists[[#This Row],[11+]]-Assists[[#This Row],[12+]]</f>
        <v>#VALUE!</v>
      </c>
    </row>
    <row r="228" spans="19:28" x14ac:dyDescent="0.25">
      <c r="S228" s="5" t="e">
        <f>Assists[[#This Row],[2+]]-Assists[[#This Row],[3+]]</f>
        <v>#VALUE!</v>
      </c>
      <c r="T228" s="5" t="e">
        <f>Assists[[#This Row],[3+]]-Assists[[#This Row],[4+]]</f>
        <v>#VALUE!</v>
      </c>
      <c r="U228" s="5" t="e">
        <f>Assists[[#This Row],[4+]]-Assists[[#This Row],[5+]]</f>
        <v>#VALUE!</v>
      </c>
      <c r="V228" s="5" t="e">
        <f>Assists[[#This Row],[5+]]-Assists[[#This Row],[6+]]</f>
        <v>#VALUE!</v>
      </c>
      <c r="W228" s="5" t="e">
        <f>Assists[[#This Row],[6+]]-Assists[[#This Row],[7+]]</f>
        <v>#VALUE!</v>
      </c>
      <c r="X228" s="5" t="e">
        <f>Assists[[#This Row],[7+]]-Assists[[#This Row],[8+]]</f>
        <v>#VALUE!</v>
      </c>
      <c r="Y228" s="5" t="e">
        <f>Assists[[#This Row],[8+]]-Assists[[#This Row],[9+]]</f>
        <v>#VALUE!</v>
      </c>
      <c r="Z228" s="5" t="e">
        <f>Assists[[#This Row],[9+]]-Assists[[#This Row],[10+]]</f>
        <v>#VALUE!</v>
      </c>
      <c r="AA228" s="5" t="e">
        <f>Assists[[#This Row],[10+]]-Assists[[#This Row],[11+]]</f>
        <v>#VALUE!</v>
      </c>
      <c r="AB228" s="5" t="e">
        <f>Assists[[#This Row],[11+]]-Assists[[#This Row],[12+]]</f>
        <v>#VALUE!</v>
      </c>
    </row>
    <row r="229" spans="19:28" x14ac:dyDescent="0.25">
      <c r="S229" s="5" t="e">
        <f>Assists[[#This Row],[2+]]-Assists[[#This Row],[3+]]</f>
        <v>#VALUE!</v>
      </c>
      <c r="T229" s="5" t="e">
        <f>Assists[[#This Row],[3+]]-Assists[[#This Row],[4+]]</f>
        <v>#VALUE!</v>
      </c>
      <c r="U229" s="5" t="e">
        <f>Assists[[#This Row],[4+]]-Assists[[#This Row],[5+]]</f>
        <v>#VALUE!</v>
      </c>
      <c r="V229" s="5" t="e">
        <f>Assists[[#This Row],[5+]]-Assists[[#This Row],[6+]]</f>
        <v>#VALUE!</v>
      </c>
      <c r="W229" s="5" t="e">
        <f>Assists[[#This Row],[6+]]-Assists[[#This Row],[7+]]</f>
        <v>#VALUE!</v>
      </c>
      <c r="X229" s="5" t="e">
        <f>Assists[[#This Row],[7+]]-Assists[[#This Row],[8+]]</f>
        <v>#VALUE!</v>
      </c>
      <c r="Y229" s="5" t="e">
        <f>Assists[[#This Row],[8+]]-Assists[[#This Row],[9+]]</f>
        <v>#VALUE!</v>
      </c>
      <c r="Z229" s="5" t="e">
        <f>Assists[[#This Row],[9+]]-Assists[[#This Row],[10+]]</f>
        <v>#VALUE!</v>
      </c>
      <c r="AA229" s="5" t="e">
        <f>Assists[[#This Row],[10+]]-Assists[[#This Row],[11+]]</f>
        <v>#VALUE!</v>
      </c>
      <c r="AB229" s="5" t="e">
        <f>Assists[[#This Row],[11+]]-Assists[[#This Row],[12+]]</f>
        <v>#VALUE!</v>
      </c>
    </row>
    <row r="230" spans="19:28" x14ac:dyDescent="0.25">
      <c r="S230" s="5" t="e">
        <f>Assists[[#This Row],[2+]]-Assists[[#This Row],[3+]]</f>
        <v>#VALUE!</v>
      </c>
      <c r="T230" s="5" t="e">
        <f>Assists[[#This Row],[3+]]-Assists[[#This Row],[4+]]</f>
        <v>#VALUE!</v>
      </c>
      <c r="U230" s="5" t="e">
        <f>Assists[[#This Row],[4+]]-Assists[[#This Row],[5+]]</f>
        <v>#VALUE!</v>
      </c>
      <c r="V230" s="5" t="e">
        <f>Assists[[#This Row],[5+]]-Assists[[#This Row],[6+]]</f>
        <v>#VALUE!</v>
      </c>
      <c r="W230" s="5" t="e">
        <f>Assists[[#This Row],[6+]]-Assists[[#This Row],[7+]]</f>
        <v>#VALUE!</v>
      </c>
      <c r="X230" s="5" t="e">
        <f>Assists[[#This Row],[7+]]-Assists[[#This Row],[8+]]</f>
        <v>#VALUE!</v>
      </c>
      <c r="Y230" s="5" t="e">
        <f>Assists[[#This Row],[8+]]-Assists[[#This Row],[9+]]</f>
        <v>#VALUE!</v>
      </c>
      <c r="Z230" s="5" t="e">
        <f>Assists[[#This Row],[9+]]-Assists[[#This Row],[10+]]</f>
        <v>#VALUE!</v>
      </c>
      <c r="AA230" s="5" t="e">
        <f>Assists[[#This Row],[10+]]-Assists[[#This Row],[11+]]</f>
        <v>#VALUE!</v>
      </c>
      <c r="AB230" s="5" t="e">
        <f>Assists[[#This Row],[11+]]-Assists[[#This Row],[12+]]</f>
        <v>#VALUE!</v>
      </c>
    </row>
    <row r="231" spans="19:28" x14ac:dyDescent="0.25">
      <c r="S231" s="5" t="e">
        <f>Assists[[#This Row],[2+]]-Assists[[#This Row],[3+]]</f>
        <v>#VALUE!</v>
      </c>
      <c r="T231" s="5" t="e">
        <f>Assists[[#This Row],[3+]]-Assists[[#This Row],[4+]]</f>
        <v>#VALUE!</v>
      </c>
      <c r="U231" s="5" t="e">
        <f>Assists[[#This Row],[4+]]-Assists[[#This Row],[5+]]</f>
        <v>#VALUE!</v>
      </c>
      <c r="V231" s="5" t="e">
        <f>Assists[[#This Row],[5+]]-Assists[[#This Row],[6+]]</f>
        <v>#VALUE!</v>
      </c>
      <c r="W231" s="5" t="e">
        <f>Assists[[#This Row],[6+]]-Assists[[#This Row],[7+]]</f>
        <v>#VALUE!</v>
      </c>
      <c r="X231" s="5" t="e">
        <f>Assists[[#This Row],[7+]]-Assists[[#This Row],[8+]]</f>
        <v>#VALUE!</v>
      </c>
      <c r="Y231" s="5" t="e">
        <f>Assists[[#This Row],[8+]]-Assists[[#This Row],[9+]]</f>
        <v>#VALUE!</v>
      </c>
      <c r="Z231" s="5" t="e">
        <f>Assists[[#This Row],[9+]]-Assists[[#This Row],[10+]]</f>
        <v>#VALUE!</v>
      </c>
      <c r="AA231" s="5" t="e">
        <f>Assists[[#This Row],[10+]]-Assists[[#This Row],[11+]]</f>
        <v>#VALUE!</v>
      </c>
      <c r="AB231" s="5" t="e">
        <f>Assists[[#This Row],[11+]]-Assists[[#This Row],[12+]]</f>
        <v>#VALUE!</v>
      </c>
    </row>
    <row r="232" spans="19:28" x14ac:dyDescent="0.25">
      <c r="S232" s="5" t="e">
        <f>Assists[[#This Row],[2+]]-Assists[[#This Row],[3+]]</f>
        <v>#VALUE!</v>
      </c>
      <c r="T232" s="5" t="e">
        <f>Assists[[#This Row],[3+]]-Assists[[#This Row],[4+]]</f>
        <v>#VALUE!</v>
      </c>
      <c r="U232" s="5" t="e">
        <f>Assists[[#This Row],[4+]]-Assists[[#This Row],[5+]]</f>
        <v>#VALUE!</v>
      </c>
      <c r="V232" s="5" t="e">
        <f>Assists[[#This Row],[5+]]-Assists[[#This Row],[6+]]</f>
        <v>#VALUE!</v>
      </c>
      <c r="W232" s="5" t="e">
        <f>Assists[[#This Row],[6+]]-Assists[[#This Row],[7+]]</f>
        <v>#VALUE!</v>
      </c>
      <c r="X232" s="5" t="e">
        <f>Assists[[#This Row],[7+]]-Assists[[#This Row],[8+]]</f>
        <v>#VALUE!</v>
      </c>
      <c r="Y232" s="5" t="e">
        <f>Assists[[#This Row],[8+]]-Assists[[#This Row],[9+]]</f>
        <v>#VALUE!</v>
      </c>
      <c r="Z232" s="5" t="e">
        <f>Assists[[#This Row],[9+]]-Assists[[#This Row],[10+]]</f>
        <v>#VALUE!</v>
      </c>
      <c r="AA232" s="5" t="e">
        <f>Assists[[#This Row],[10+]]-Assists[[#This Row],[11+]]</f>
        <v>#VALUE!</v>
      </c>
      <c r="AB232" s="5" t="e">
        <f>Assists[[#This Row],[11+]]-Assists[[#This Row],[12+]]</f>
        <v>#VALUE!</v>
      </c>
    </row>
    <row r="233" spans="19:28" x14ac:dyDescent="0.25">
      <c r="S233" s="5" t="e">
        <f>Assists[[#This Row],[2+]]-Assists[[#This Row],[3+]]</f>
        <v>#VALUE!</v>
      </c>
      <c r="T233" s="5" t="e">
        <f>Assists[[#This Row],[3+]]-Assists[[#This Row],[4+]]</f>
        <v>#VALUE!</v>
      </c>
      <c r="U233" s="5" t="e">
        <f>Assists[[#This Row],[4+]]-Assists[[#This Row],[5+]]</f>
        <v>#VALUE!</v>
      </c>
      <c r="V233" s="5" t="e">
        <f>Assists[[#This Row],[5+]]-Assists[[#This Row],[6+]]</f>
        <v>#VALUE!</v>
      </c>
      <c r="W233" s="5" t="e">
        <f>Assists[[#This Row],[6+]]-Assists[[#This Row],[7+]]</f>
        <v>#VALUE!</v>
      </c>
      <c r="X233" s="5" t="e">
        <f>Assists[[#This Row],[7+]]-Assists[[#This Row],[8+]]</f>
        <v>#VALUE!</v>
      </c>
      <c r="Y233" s="5" t="e">
        <f>Assists[[#This Row],[8+]]-Assists[[#This Row],[9+]]</f>
        <v>#VALUE!</v>
      </c>
      <c r="Z233" s="5" t="e">
        <f>Assists[[#This Row],[9+]]-Assists[[#This Row],[10+]]</f>
        <v>#VALUE!</v>
      </c>
      <c r="AA233" s="5" t="e">
        <f>Assists[[#This Row],[10+]]-Assists[[#This Row],[11+]]</f>
        <v>#VALUE!</v>
      </c>
      <c r="AB233" s="5" t="e">
        <f>Assists[[#This Row],[11+]]-Assists[[#This Row],[12+]]</f>
        <v>#VALUE!</v>
      </c>
    </row>
    <row r="234" spans="19:28" x14ac:dyDescent="0.25">
      <c r="S234" s="5" t="e">
        <f>Assists[[#This Row],[2+]]-Assists[[#This Row],[3+]]</f>
        <v>#VALUE!</v>
      </c>
      <c r="T234" s="5" t="e">
        <f>Assists[[#This Row],[3+]]-Assists[[#This Row],[4+]]</f>
        <v>#VALUE!</v>
      </c>
      <c r="U234" s="5" t="e">
        <f>Assists[[#This Row],[4+]]-Assists[[#This Row],[5+]]</f>
        <v>#VALUE!</v>
      </c>
      <c r="V234" s="5" t="e">
        <f>Assists[[#This Row],[5+]]-Assists[[#This Row],[6+]]</f>
        <v>#VALUE!</v>
      </c>
      <c r="W234" s="5" t="e">
        <f>Assists[[#This Row],[6+]]-Assists[[#This Row],[7+]]</f>
        <v>#VALUE!</v>
      </c>
      <c r="X234" s="5" t="e">
        <f>Assists[[#This Row],[7+]]-Assists[[#This Row],[8+]]</f>
        <v>#VALUE!</v>
      </c>
      <c r="Y234" s="5" t="e">
        <f>Assists[[#This Row],[8+]]-Assists[[#This Row],[9+]]</f>
        <v>#VALUE!</v>
      </c>
      <c r="Z234" s="5" t="e">
        <f>Assists[[#This Row],[9+]]-Assists[[#This Row],[10+]]</f>
        <v>#VALUE!</v>
      </c>
      <c r="AA234" s="5" t="e">
        <f>Assists[[#This Row],[10+]]-Assists[[#This Row],[11+]]</f>
        <v>#VALUE!</v>
      </c>
      <c r="AB234" s="5" t="e">
        <f>Assists[[#This Row],[11+]]-Assists[[#This Row],[12+]]</f>
        <v>#VALUE!</v>
      </c>
    </row>
    <row r="235" spans="19:28" x14ac:dyDescent="0.25">
      <c r="S235" s="5" t="e">
        <f>Assists[[#This Row],[2+]]-Assists[[#This Row],[3+]]</f>
        <v>#VALUE!</v>
      </c>
      <c r="T235" s="5" t="e">
        <f>Assists[[#This Row],[3+]]-Assists[[#This Row],[4+]]</f>
        <v>#VALUE!</v>
      </c>
      <c r="U235" s="5" t="e">
        <f>Assists[[#This Row],[4+]]-Assists[[#This Row],[5+]]</f>
        <v>#VALUE!</v>
      </c>
      <c r="V235" s="5" t="e">
        <f>Assists[[#This Row],[5+]]-Assists[[#This Row],[6+]]</f>
        <v>#VALUE!</v>
      </c>
      <c r="W235" s="5" t="e">
        <f>Assists[[#This Row],[6+]]-Assists[[#This Row],[7+]]</f>
        <v>#VALUE!</v>
      </c>
      <c r="X235" s="5" t="e">
        <f>Assists[[#This Row],[7+]]-Assists[[#This Row],[8+]]</f>
        <v>#VALUE!</v>
      </c>
      <c r="Y235" s="5" t="e">
        <f>Assists[[#This Row],[8+]]-Assists[[#This Row],[9+]]</f>
        <v>#VALUE!</v>
      </c>
      <c r="Z235" s="5" t="e">
        <f>Assists[[#This Row],[9+]]-Assists[[#This Row],[10+]]</f>
        <v>#VALUE!</v>
      </c>
      <c r="AA235" s="5" t="e">
        <f>Assists[[#This Row],[10+]]-Assists[[#This Row],[11+]]</f>
        <v>#VALUE!</v>
      </c>
      <c r="AB235" s="5" t="e">
        <f>Assists[[#This Row],[11+]]-Assists[[#This Row],[12+]]</f>
        <v>#VALUE!</v>
      </c>
    </row>
    <row r="236" spans="19:28" x14ac:dyDescent="0.25">
      <c r="S236" s="5" t="e">
        <f>Assists[[#This Row],[2+]]-Assists[[#This Row],[3+]]</f>
        <v>#VALUE!</v>
      </c>
      <c r="T236" s="5" t="e">
        <f>Assists[[#This Row],[3+]]-Assists[[#This Row],[4+]]</f>
        <v>#VALUE!</v>
      </c>
      <c r="U236" s="5" t="e">
        <f>Assists[[#This Row],[4+]]-Assists[[#This Row],[5+]]</f>
        <v>#VALUE!</v>
      </c>
      <c r="V236" s="5" t="e">
        <f>Assists[[#This Row],[5+]]-Assists[[#This Row],[6+]]</f>
        <v>#VALUE!</v>
      </c>
      <c r="W236" s="5" t="e">
        <f>Assists[[#This Row],[6+]]-Assists[[#This Row],[7+]]</f>
        <v>#VALUE!</v>
      </c>
      <c r="X236" s="5" t="e">
        <f>Assists[[#This Row],[7+]]-Assists[[#This Row],[8+]]</f>
        <v>#VALUE!</v>
      </c>
      <c r="Y236" s="5" t="e">
        <f>Assists[[#This Row],[8+]]-Assists[[#This Row],[9+]]</f>
        <v>#VALUE!</v>
      </c>
      <c r="Z236" s="5" t="e">
        <f>Assists[[#This Row],[9+]]-Assists[[#This Row],[10+]]</f>
        <v>#VALUE!</v>
      </c>
      <c r="AA236" s="5" t="e">
        <f>Assists[[#This Row],[10+]]-Assists[[#This Row],[11+]]</f>
        <v>#VALUE!</v>
      </c>
      <c r="AB236" s="5" t="e">
        <f>Assists[[#This Row],[11+]]-Assists[[#This Row],[12+]]</f>
        <v>#VALUE!</v>
      </c>
    </row>
    <row r="237" spans="19:28" x14ac:dyDescent="0.25">
      <c r="S237" s="5" t="e">
        <f>Assists[[#This Row],[2+]]-Assists[[#This Row],[3+]]</f>
        <v>#VALUE!</v>
      </c>
      <c r="T237" s="5" t="e">
        <f>Assists[[#This Row],[3+]]-Assists[[#This Row],[4+]]</f>
        <v>#VALUE!</v>
      </c>
      <c r="U237" s="5" t="e">
        <f>Assists[[#This Row],[4+]]-Assists[[#This Row],[5+]]</f>
        <v>#VALUE!</v>
      </c>
      <c r="V237" s="5" t="e">
        <f>Assists[[#This Row],[5+]]-Assists[[#This Row],[6+]]</f>
        <v>#VALUE!</v>
      </c>
      <c r="W237" s="5" t="e">
        <f>Assists[[#This Row],[6+]]-Assists[[#This Row],[7+]]</f>
        <v>#VALUE!</v>
      </c>
      <c r="X237" s="5" t="e">
        <f>Assists[[#This Row],[7+]]-Assists[[#This Row],[8+]]</f>
        <v>#VALUE!</v>
      </c>
      <c r="Y237" s="5" t="e">
        <f>Assists[[#This Row],[8+]]-Assists[[#This Row],[9+]]</f>
        <v>#VALUE!</v>
      </c>
      <c r="Z237" s="5" t="e">
        <f>Assists[[#This Row],[9+]]-Assists[[#This Row],[10+]]</f>
        <v>#VALUE!</v>
      </c>
      <c r="AA237" s="5" t="e">
        <f>Assists[[#This Row],[10+]]-Assists[[#This Row],[11+]]</f>
        <v>#VALUE!</v>
      </c>
      <c r="AB237" s="5" t="e">
        <f>Assists[[#This Row],[11+]]-Assists[[#This Row],[12+]]</f>
        <v>#VALUE!</v>
      </c>
    </row>
    <row r="238" spans="19:28" x14ac:dyDescent="0.25">
      <c r="S238" s="5" t="e">
        <f>Assists[[#This Row],[2+]]-Assists[[#This Row],[3+]]</f>
        <v>#VALUE!</v>
      </c>
      <c r="T238" s="5" t="e">
        <f>Assists[[#This Row],[3+]]-Assists[[#This Row],[4+]]</f>
        <v>#VALUE!</v>
      </c>
      <c r="U238" s="5" t="e">
        <f>Assists[[#This Row],[4+]]-Assists[[#This Row],[5+]]</f>
        <v>#VALUE!</v>
      </c>
      <c r="V238" s="5" t="e">
        <f>Assists[[#This Row],[5+]]-Assists[[#This Row],[6+]]</f>
        <v>#VALUE!</v>
      </c>
      <c r="W238" s="5" t="e">
        <f>Assists[[#This Row],[6+]]-Assists[[#This Row],[7+]]</f>
        <v>#VALUE!</v>
      </c>
      <c r="X238" s="5" t="e">
        <f>Assists[[#This Row],[7+]]-Assists[[#This Row],[8+]]</f>
        <v>#VALUE!</v>
      </c>
      <c r="Y238" s="5" t="e">
        <f>Assists[[#This Row],[8+]]-Assists[[#This Row],[9+]]</f>
        <v>#VALUE!</v>
      </c>
      <c r="Z238" s="5" t="e">
        <f>Assists[[#This Row],[9+]]-Assists[[#This Row],[10+]]</f>
        <v>#VALUE!</v>
      </c>
      <c r="AA238" s="5" t="e">
        <f>Assists[[#This Row],[10+]]-Assists[[#This Row],[11+]]</f>
        <v>#VALUE!</v>
      </c>
      <c r="AB238" s="5" t="e">
        <f>Assists[[#This Row],[11+]]-Assists[[#This Row],[12+]]</f>
        <v>#VALUE!</v>
      </c>
    </row>
    <row r="239" spans="19:28" x14ac:dyDescent="0.25">
      <c r="S239" s="5" t="e">
        <f>Assists[[#This Row],[2+]]-Assists[[#This Row],[3+]]</f>
        <v>#VALUE!</v>
      </c>
      <c r="T239" s="5" t="e">
        <f>Assists[[#This Row],[3+]]-Assists[[#This Row],[4+]]</f>
        <v>#VALUE!</v>
      </c>
      <c r="U239" s="5" t="e">
        <f>Assists[[#This Row],[4+]]-Assists[[#This Row],[5+]]</f>
        <v>#VALUE!</v>
      </c>
      <c r="V239" s="5" t="e">
        <f>Assists[[#This Row],[5+]]-Assists[[#This Row],[6+]]</f>
        <v>#VALUE!</v>
      </c>
      <c r="W239" s="5" t="e">
        <f>Assists[[#This Row],[6+]]-Assists[[#This Row],[7+]]</f>
        <v>#VALUE!</v>
      </c>
      <c r="X239" s="5" t="e">
        <f>Assists[[#This Row],[7+]]-Assists[[#This Row],[8+]]</f>
        <v>#VALUE!</v>
      </c>
      <c r="Y239" s="5" t="e">
        <f>Assists[[#This Row],[8+]]-Assists[[#This Row],[9+]]</f>
        <v>#VALUE!</v>
      </c>
      <c r="Z239" s="5" t="e">
        <f>Assists[[#This Row],[9+]]-Assists[[#This Row],[10+]]</f>
        <v>#VALUE!</v>
      </c>
      <c r="AA239" s="5" t="e">
        <f>Assists[[#This Row],[10+]]-Assists[[#This Row],[11+]]</f>
        <v>#VALUE!</v>
      </c>
      <c r="AB239" s="5" t="e">
        <f>Assists[[#This Row],[11+]]-Assists[[#This Row],[12+]]</f>
        <v>#VALUE!</v>
      </c>
    </row>
    <row r="240" spans="19:28" x14ac:dyDescent="0.25">
      <c r="S240" s="5" t="e">
        <f>Assists[[#This Row],[2+]]-Assists[[#This Row],[3+]]</f>
        <v>#VALUE!</v>
      </c>
      <c r="T240" s="5" t="e">
        <f>Assists[[#This Row],[3+]]-Assists[[#This Row],[4+]]</f>
        <v>#VALUE!</v>
      </c>
      <c r="U240" s="5" t="e">
        <f>Assists[[#This Row],[4+]]-Assists[[#This Row],[5+]]</f>
        <v>#VALUE!</v>
      </c>
      <c r="V240" s="5" t="e">
        <f>Assists[[#This Row],[5+]]-Assists[[#This Row],[6+]]</f>
        <v>#VALUE!</v>
      </c>
      <c r="W240" s="5" t="e">
        <f>Assists[[#This Row],[6+]]-Assists[[#This Row],[7+]]</f>
        <v>#VALUE!</v>
      </c>
      <c r="X240" s="5" t="e">
        <f>Assists[[#This Row],[7+]]-Assists[[#This Row],[8+]]</f>
        <v>#VALUE!</v>
      </c>
      <c r="Y240" s="5" t="e">
        <f>Assists[[#This Row],[8+]]-Assists[[#This Row],[9+]]</f>
        <v>#VALUE!</v>
      </c>
      <c r="Z240" s="5" t="e">
        <f>Assists[[#This Row],[9+]]-Assists[[#This Row],[10+]]</f>
        <v>#VALUE!</v>
      </c>
      <c r="AA240" s="5" t="e">
        <f>Assists[[#This Row],[10+]]-Assists[[#This Row],[11+]]</f>
        <v>#VALUE!</v>
      </c>
      <c r="AB240" s="5" t="e">
        <f>Assists[[#This Row],[11+]]-Assists[[#This Row],[12+]]</f>
        <v>#VALUE!</v>
      </c>
    </row>
    <row r="241" spans="19:28" x14ac:dyDescent="0.25">
      <c r="S241" s="5" t="e">
        <f>Assists[[#This Row],[2+]]-Assists[[#This Row],[3+]]</f>
        <v>#VALUE!</v>
      </c>
      <c r="T241" s="5" t="e">
        <f>Assists[[#This Row],[3+]]-Assists[[#This Row],[4+]]</f>
        <v>#VALUE!</v>
      </c>
      <c r="U241" s="5" t="e">
        <f>Assists[[#This Row],[4+]]-Assists[[#This Row],[5+]]</f>
        <v>#VALUE!</v>
      </c>
      <c r="V241" s="5" t="e">
        <f>Assists[[#This Row],[5+]]-Assists[[#This Row],[6+]]</f>
        <v>#VALUE!</v>
      </c>
      <c r="W241" s="5" t="e">
        <f>Assists[[#This Row],[6+]]-Assists[[#This Row],[7+]]</f>
        <v>#VALUE!</v>
      </c>
      <c r="X241" s="5" t="e">
        <f>Assists[[#This Row],[7+]]-Assists[[#This Row],[8+]]</f>
        <v>#VALUE!</v>
      </c>
      <c r="Y241" s="5" t="e">
        <f>Assists[[#This Row],[8+]]-Assists[[#This Row],[9+]]</f>
        <v>#VALUE!</v>
      </c>
      <c r="Z241" s="5" t="e">
        <f>Assists[[#This Row],[9+]]-Assists[[#This Row],[10+]]</f>
        <v>#VALUE!</v>
      </c>
      <c r="AA241" s="5" t="e">
        <f>Assists[[#This Row],[10+]]-Assists[[#This Row],[11+]]</f>
        <v>#VALUE!</v>
      </c>
      <c r="AB241" s="5" t="e">
        <f>Assists[[#This Row],[11+]]-Assists[[#This Row],[12+]]</f>
        <v>#VALUE!</v>
      </c>
    </row>
    <row r="242" spans="19:28" x14ac:dyDescent="0.25">
      <c r="S242" s="5" t="e">
        <f>Assists[[#This Row],[2+]]-Assists[[#This Row],[3+]]</f>
        <v>#VALUE!</v>
      </c>
      <c r="T242" s="5" t="e">
        <f>Assists[[#This Row],[3+]]-Assists[[#This Row],[4+]]</f>
        <v>#VALUE!</v>
      </c>
      <c r="U242" s="5" t="e">
        <f>Assists[[#This Row],[4+]]-Assists[[#This Row],[5+]]</f>
        <v>#VALUE!</v>
      </c>
      <c r="V242" s="5" t="e">
        <f>Assists[[#This Row],[5+]]-Assists[[#This Row],[6+]]</f>
        <v>#VALUE!</v>
      </c>
      <c r="W242" s="5" t="e">
        <f>Assists[[#This Row],[6+]]-Assists[[#This Row],[7+]]</f>
        <v>#VALUE!</v>
      </c>
      <c r="X242" s="5" t="e">
        <f>Assists[[#This Row],[7+]]-Assists[[#This Row],[8+]]</f>
        <v>#VALUE!</v>
      </c>
      <c r="Y242" s="5" t="e">
        <f>Assists[[#This Row],[8+]]-Assists[[#This Row],[9+]]</f>
        <v>#VALUE!</v>
      </c>
      <c r="Z242" s="5" t="e">
        <f>Assists[[#This Row],[9+]]-Assists[[#This Row],[10+]]</f>
        <v>#VALUE!</v>
      </c>
      <c r="AA242" s="5" t="e">
        <f>Assists[[#This Row],[10+]]-Assists[[#This Row],[11+]]</f>
        <v>#VALUE!</v>
      </c>
      <c r="AB242" s="5" t="e">
        <f>Assists[[#This Row],[11+]]-Assists[[#This Row],[12+]]</f>
        <v>#VALUE!</v>
      </c>
    </row>
    <row r="243" spans="19:28" x14ac:dyDescent="0.25">
      <c r="S243" s="5" t="e">
        <f>Assists[[#This Row],[2+]]-Assists[[#This Row],[3+]]</f>
        <v>#VALUE!</v>
      </c>
      <c r="T243" s="5" t="e">
        <f>Assists[[#This Row],[3+]]-Assists[[#This Row],[4+]]</f>
        <v>#VALUE!</v>
      </c>
      <c r="U243" s="5" t="e">
        <f>Assists[[#This Row],[4+]]-Assists[[#This Row],[5+]]</f>
        <v>#VALUE!</v>
      </c>
      <c r="V243" s="5" t="e">
        <f>Assists[[#This Row],[5+]]-Assists[[#This Row],[6+]]</f>
        <v>#VALUE!</v>
      </c>
      <c r="W243" s="5" t="e">
        <f>Assists[[#This Row],[6+]]-Assists[[#This Row],[7+]]</f>
        <v>#VALUE!</v>
      </c>
      <c r="X243" s="5" t="e">
        <f>Assists[[#This Row],[7+]]-Assists[[#This Row],[8+]]</f>
        <v>#VALUE!</v>
      </c>
      <c r="Y243" s="5" t="e">
        <f>Assists[[#This Row],[8+]]-Assists[[#This Row],[9+]]</f>
        <v>#VALUE!</v>
      </c>
      <c r="Z243" s="5" t="e">
        <f>Assists[[#This Row],[9+]]-Assists[[#This Row],[10+]]</f>
        <v>#VALUE!</v>
      </c>
      <c r="AA243" s="5" t="e">
        <f>Assists[[#This Row],[10+]]-Assists[[#This Row],[11+]]</f>
        <v>#VALUE!</v>
      </c>
      <c r="AB243" s="5" t="e">
        <f>Assists[[#This Row],[11+]]-Assists[[#This Row],[12+]]</f>
        <v>#VALUE!</v>
      </c>
    </row>
    <row r="244" spans="19:28" x14ac:dyDescent="0.25">
      <c r="S244" s="5" t="e">
        <f>Assists[[#This Row],[2+]]-Assists[[#This Row],[3+]]</f>
        <v>#VALUE!</v>
      </c>
      <c r="T244" s="5" t="e">
        <f>Assists[[#This Row],[3+]]-Assists[[#This Row],[4+]]</f>
        <v>#VALUE!</v>
      </c>
      <c r="U244" s="5" t="e">
        <f>Assists[[#This Row],[4+]]-Assists[[#This Row],[5+]]</f>
        <v>#VALUE!</v>
      </c>
      <c r="V244" s="5" t="e">
        <f>Assists[[#This Row],[5+]]-Assists[[#This Row],[6+]]</f>
        <v>#VALUE!</v>
      </c>
      <c r="W244" s="5" t="e">
        <f>Assists[[#This Row],[6+]]-Assists[[#This Row],[7+]]</f>
        <v>#VALUE!</v>
      </c>
      <c r="X244" s="5" t="e">
        <f>Assists[[#This Row],[7+]]-Assists[[#This Row],[8+]]</f>
        <v>#VALUE!</v>
      </c>
      <c r="Y244" s="5" t="e">
        <f>Assists[[#This Row],[8+]]-Assists[[#This Row],[9+]]</f>
        <v>#VALUE!</v>
      </c>
      <c r="Z244" s="5" t="e">
        <f>Assists[[#This Row],[9+]]-Assists[[#This Row],[10+]]</f>
        <v>#VALUE!</v>
      </c>
      <c r="AA244" s="5" t="e">
        <f>Assists[[#This Row],[10+]]-Assists[[#This Row],[11+]]</f>
        <v>#VALUE!</v>
      </c>
      <c r="AB244" s="5" t="e">
        <f>Assists[[#This Row],[11+]]-Assists[[#This Row],[12+]]</f>
        <v>#VALUE!</v>
      </c>
    </row>
    <row r="245" spans="19:28" x14ac:dyDescent="0.25">
      <c r="S245" s="5" t="e">
        <f>Assists[[#This Row],[2+]]-Assists[[#This Row],[3+]]</f>
        <v>#VALUE!</v>
      </c>
      <c r="T245" s="5" t="e">
        <f>Assists[[#This Row],[3+]]-Assists[[#This Row],[4+]]</f>
        <v>#VALUE!</v>
      </c>
      <c r="U245" s="5" t="e">
        <f>Assists[[#This Row],[4+]]-Assists[[#This Row],[5+]]</f>
        <v>#VALUE!</v>
      </c>
      <c r="V245" s="5" t="e">
        <f>Assists[[#This Row],[5+]]-Assists[[#This Row],[6+]]</f>
        <v>#VALUE!</v>
      </c>
      <c r="W245" s="5" t="e">
        <f>Assists[[#This Row],[6+]]-Assists[[#This Row],[7+]]</f>
        <v>#VALUE!</v>
      </c>
      <c r="X245" s="5" t="e">
        <f>Assists[[#This Row],[7+]]-Assists[[#This Row],[8+]]</f>
        <v>#VALUE!</v>
      </c>
      <c r="Y245" s="5" t="e">
        <f>Assists[[#This Row],[8+]]-Assists[[#This Row],[9+]]</f>
        <v>#VALUE!</v>
      </c>
      <c r="Z245" s="5" t="e">
        <f>Assists[[#This Row],[9+]]-Assists[[#This Row],[10+]]</f>
        <v>#VALUE!</v>
      </c>
      <c r="AA245" s="5" t="e">
        <f>Assists[[#This Row],[10+]]-Assists[[#This Row],[11+]]</f>
        <v>#VALUE!</v>
      </c>
      <c r="AB245" s="5" t="e">
        <f>Assists[[#This Row],[11+]]-Assists[[#This Row],[12+]]</f>
        <v>#VALUE!</v>
      </c>
    </row>
    <row r="246" spans="19:28" x14ac:dyDescent="0.25">
      <c r="S246" s="5" t="e">
        <f>Assists[[#This Row],[2+]]-Assists[[#This Row],[3+]]</f>
        <v>#VALUE!</v>
      </c>
      <c r="T246" s="5" t="e">
        <f>Assists[[#This Row],[3+]]-Assists[[#This Row],[4+]]</f>
        <v>#VALUE!</v>
      </c>
      <c r="U246" s="5" t="e">
        <f>Assists[[#This Row],[4+]]-Assists[[#This Row],[5+]]</f>
        <v>#VALUE!</v>
      </c>
      <c r="V246" s="5" t="e">
        <f>Assists[[#This Row],[5+]]-Assists[[#This Row],[6+]]</f>
        <v>#VALUE!</v>
      </c>
      <c r="W246" s="5" t="e">
        <f>Assists[[#This Row],[6+]]-Assists[[#This Row],[7+]]</f>
        <v>#VALUE!</v>
      </c>
      <c r="X246" s="5" t="e">
        <f>Assists[[#This Row],[7+]]-Assists[[#This Row],[8+]]</f>
        <v>#VALUE!</v>
      </c>
      <c r="Y246" s="5" t="e">
        <f>Assists[[#This Row],[8+]]-Assists[[#This Row],[9+]]</f>
        <v>#VALUE!</v>
      </c>
      <c r="Z246" s="5" t="e">
        <f>Assists[[#This Row],[9+]]-Assists[[#This Row],[10+]]</f>
        <v>#VALUE!</v>
      </c>
      <c r="AA246" s="5" t="e">
        <f>Assists[[#This Row],[10+]]-Assists[[#This Row],[11+]]</f>
        <v>#VALUE!</v>
      </c>
      <c r="AB246" s="5" t="e">
        <f>Assists[[#This Row],[11+]]-Assists[[#This Row],[12+]]</f>
        <v>#VALUE!</v>
      </c>
    </row>
    <row r="247" spans="19:28" x14ac:dyDescent="0.25">
      <c r="S247" s="5" t="e">
        <f>Assists[[#This Row],[2+]]-Assists[[#This Row],[3+]]</f>
        <v>#VALUE!</v>
      </c>
      <c r="T247" s="5" t="e">
        <f>Assists[[#This Row],[3+]]-Assists[[#This Row],[4+]]</f>
        <v>#VALUE!</v>
      </c>
      <c r="U247" s="5" t="e">
        <f>Assists[[#This Row],[4+]]-Assists[[#This Row],[5+]]</f>
        <v>#VALUE!</v>
      </c>
      <c r="V247" s="5" t="e">
        <f>Assists[[#This Row],[5+]]-Assists[[#This Row],[6+]]</f>
        <v>#VALUE!</v>
      </c>
      <c r="W247" s="5" t="e">
        <f>Assists[[#This Row],[6+]]-Assists[[#This Row],[7+]]</f>
        <v>#VALUE!</v>
      </c>
      <c r="X247" s="5" t="e">
        <f>Assists[[#This Row],[7+]]-Assists[[#This Row],[8+]]</f>
        <v>#VALUE!</v>
      </c>
      <c r="Y247" s="5" t="e">
        <f>Assists[[#This Row],[8+]]-Assists[[#This Row],[9+]]</f>
        <v>#VALUE!</v>
      </c>
      <c r="Z247" s="5" t="e">
        <f>Assists[[#This Row],[9+]]-Assists[[#This Row],[10+]]</f>
        <v>#VALUE!</v>
      </c>
      <c r="AA247" s="5" t="e">
        <f>Assists[[#This Row],[10+]]-Assists[[#This Row],[11+]]</f>
        <v>#VALUE!</v>
      </c>
      <c r="AB247" s="5" t="e">
        <f>Assists[[#This Row],[11+]]-Assists[[#This Row],[12+]]</f>
        <v>#VALUE!</v>
      </c>
    </row>
    <row r="248" spans="19:28" x14ac:dyDescent="0.25">
      <c r="S248" s="5" t="e">
        <f>Assists[[#This Row],[2+]]-Assists[[#This Row],[3+]]</f>
        <v>#VALUE!</v>
      </c>
      <c r="T248" s="5" t="e">
        <f>Assists[[#This Row],[3+]]-Assists[[#This Row],[4+]]</f>
        <v>#VALUE!</v>
      </c>
      <c r="U248" s="5" t="e">
        <f>Assists[[#This Row],[4+]]-Assists[[#This Row],[5+]]</f>
        <v>#VALUE!</v>
      </c>
      <c r="V248" s="5" t="e">
        <f>Assists[[#This Row],[5+]]-Assists[[#This Row],[6+]]</f>
        <v>#VALUE!</v>
      </c>
      <c r="W248" s="5" t="e">
        <f>Assists[[#This Row],[6+]]-Assists[[#This Row],[7+]]</f>
        <v>#VALUE!</v>
      </c>
      <c r="X248" s="5" t="e">
        <f>Assists[[#This Row],[7+]]-Assists[[#This Row],[8+]]</f>
        <v>#VALUE!</v>
      </c>
      <c r="Y248" s="5" t="e">
        <f>Assists[[#This Row],[8+]]-Assists[[#This Row],[9+]]</f>
        <v>#VALUE!</v>
      </c>
      <c r="Z248" s="5" t="e">
        <f>Assists[[#This Row],[9+]]-Assists[[#This Row],[10+]]</f>
        <v>#VALUE!</v>
      </c>
      <c r="AA248" s="5" t="e">
        <f>Assists[[#This Row],[10+]]-Assists[[#This Row],[11+]]</f>
        <v>#VALUE!</v>
      </c>
      <c r="AB248" s="5" t="e">
        <f>Assists[[#This Row],[11+]]-Assists[[#This Row],[12+]]</f>
        <v>#VALUE!</v>
      </c>
    </row>
    <row r="249" spans="19:28" x14ac:dyDescent="0.25">
      <c r="S249" s="5" t="e">
        <f>Assists[[#This Row],[2+]]-Assists[[#This Row],[3+]]</f>
        <v>#VALUE!</v>
      </c>
      <c r="T249" s="5" t="e">
        <f>Assists[[#This Row],[3+]]-Assists[[#This Row],[4+]]</f>
        <v>#VALUE!</v>
      </c>
      <c r="U249" s="5" t="e">
        <f>Assists[[#This Row],[4+]]-Assists[[#This Row],[5+]]</f>
        <v>#VALUE!</v>
      </c>
      <c r="V249" s="5" t="e">
        <f>Assists[[#This Row],[5+]]-Assists[[#This Row],[6+]]</f>
        <v>#VALUE!</v>
      </c>
      <c r="W249" s="5" t="e">
        <f>Assists[[#This Row],[6+]]-Assists[[#This Row],[7+]]</f>
        <v>#VALUE!</v>
      </c>
      <c r="X249" s="5" t="e">
        <f>Assists[[#This Row],[7+]]-Assists[[#This Row],[8+]]</f>
        <v>#VALUE!</v>
      </c>
      <c r="Y249" s="5" t="e">
        <f>Assists[[#This Row],[8+]]-Assists[[#This Row],[9+]]</f>
        <v>#VALUE!</v>
      </c>
      <c r="Z249" s="5" t="e">
        <f>Assists[[#This Row],[9+]]-Assists[[#This Row],[10+]]</f>
        <v>#VALUE!</v>
      </c>
      <c r="AA249" s="5" t="e">
        <f>Assists[[#This Row],[10+]]-Assists[[#This Row],[11+]]</f>
        <v>#VALUE!</v>
      </c>
      <c r="AB249" s="5" t="e">
        <f>Assists[[#This Row],[11+]]-Assists[[#This Row],[12+]]</f>
        <v>#VALUE!</v>
      </c>
    </row>
    <row r="250" spans="19:28" x14ac:dyDescent="0.25">
      <c r="S250" s="5" t="e">
        <f>Assists[[#This Row],[2+]]-Assists[[#This Row],[3+]]</f>
        <v>#VALUE!</v>
      </c>
      <c r="T250" s="5" t="e">
        <f>Assists[[#This Row],[3+]]-Assists[[#This Row],[4+]]</f>
        <v>#VALUE!</v>
      </c>
      <c r="U250" s="5" t="e">
        <f>Assists[[#This Row],[4+]]-Assists[[#This Row],[5+]]</f>
        <v>#VALUE!</v>
      </c>
      <c r="V250" s="5" t="e">
        <f>Assists[[#This Row],[5+]]-Assists[[#This Row],[6+]]</f>
        <v>#VALUE!</v>
      </c>
      <c r="W250" s="5" t="e">
        <f>Assists[[#This Row],[6+]]-Assists[[#This Row],[7+]]</f>
        <v>#VALUE!</v>
      </c>
      <c r="X250" s="5" t="e">
        <f>Assists[[#This Row],[7+]]-Assists[[#This Row],[8+]]</f>
        <v>#VALUE!</v>
      </c>
      <c r="Y250" s="5" t="e">
        <f>Assists[[#This Row],[8+]]-Assists[[#This Row],[9+]]</f>
        <v>#VALUE!</v>
      </c>
      <c r="Z250" s="5" t="e">
        <f>Assists[[#This Row],[9+]]-Assists[[#This Row],[10+]]</f>
        <v>#VALUE!</v>
      </c>
      <c r="AA250" s="5" t="e">
        <f>Assists[[#This Row],[10+]]-Assists[[#This Row],[11+]]</f>
        <v>#VALUE!</v>
      </c>
      <c r="AB250" s="5" t="e">
        <f>Assists[[#This Row],[11+]]-Assists[[#This Row],[12+]]</f>
        <v>#VALUE!</v>
      </c>
    </row>
    <row r="251" spans="19:28" x14ac:dyDescent="0.25">
      <c r="S251" s="5" t="e">
        <f>Assists[[#This Row],[2+]]-Assists[[#This Row],[3+]]</f>
        <v>#VALUE!</v>
      </c>
      <c r="T251" s="5" t="e">
        <f>Assists[[#This Row],[3+]]-Assists[[#This Row],[4+]]</f>
        <v>#VALUE!</v>
      </c>
      <c r="U251" s="5" t="e">
        <f>Assists[[#This Row],[4+]]-Assists[[#This Row],[5+]]</f>
        <v>#VALUE!</v>
      </c>
      <c r="V251" s="5" t="e">
        <f>Assists[[#This Row],[5+]]-Assists[[#This Row],[6+]]</f>
        <v>#VALUE!</v>
      </c>
      <c r="W251" s="5" t="e">
        <f>Assists[[#This Row],[6+]]-Assists[[#This Row],[7+]]</f>
        <v>#VALUE!</v>
      </c>
      <c r="X251" s="5" t="e">
        <f>Assists[[#This Row],[7+]]-Assists[[#This Row],[8+]]</f>
        <v>#VALUE!</v>
      </c>
      <c r="Y251" s="5" t="e">
        <f>Assists[[#This Row],[8+]]-Assists[[#This Row],[9+]]</f>
        <v>#VALUE!</v>
      </c>
      <c r="Z251" s="5" t="e">
        <f>Assists[[#This Row],[9+]]-Assists[[#This Row],[10+]]</f>
        <v>#VALUE!</v>
      </c>
      <c r="AA251" s="5" t="e">
        <f>Assists[[#This Row],[10+]]-Assists[[#This Row],[11+]]</f>
        <v>#VALUE!</v>
      </c>
      <c r="AB251" s="5" t="e">
        <f>Assists[[#This Row],[11+]]-Assists[[#This Row],[12+]]</f>
        <v>#VALUE!</v>
      </c>
    </row>
    <row r="252" spans="19:28" x14ac:dyDescent="0.25">
      <c r="S252" s="5" t="e">
        <f>Assists[[#This Row],[2+]]-Assists[[#This Row],[3+]]</f>
        <v>#VALUE!</v>
      </c>
      <c r="T252" s="5" t="e">
        <f>Assists[[#This Row],[3+]]-Assists[[#This Row],[4+]]</f>
        <v>#VALUE!</v>
      </c>
      <c r="U252" s="5" t="e">
        <f>Assists[[#This Row],[4+]]-Assists[[#This Row],[5+]]</f>
        <v>#VALUE!</v>
      </c>
      <c r="V252" s="5" t="e">
        <f>Assists[[#This Row],[5+]]-Assists[[#This Row],[6+]]</f>
        <v>#VALUE!</v>
      </c>
      <c r="W252" s="5" t="e">
        <f>Assists[[#This Row],[6+]]-Assists[[#This Row],[7+]]</f>
        <v>#VALUE!</v>
      </c>
      <c r="X252" s="5" t="e">
        <f>Assists[[#This Row],[7+]]-Assists[[#This Row],[8+]]</f>
        <v>#VALUE!</v>
      </c>
      <c r="Y252" s="5" t="e">
        <f>Assists[[#This Row],[8+]]-Assists[[#This Row],[9+]]</f>
        <v>#VALUE!</v>
      </c>
      <c r="Z252" s="5" t="e">
        <f>Assists[[#This Row],[9+]]-Assists[[#This Row],[10+]]</f>
        <v>#VALUE!</v>
      </c>
      <c r="AA252" s="5" t="e">
        <f>Assists[[#This Row],[10+]]-Assists[[#This Row],[11+]]</f>
        <v>#VALUE!</v>
      </c>
      <c r="AB252" s="5" t="e">
        <f>Assists[[#This Row],[11+]]-Assists[[#This Row],[12+]]</f>
        <v>#VALUE!</v>
      </c>
    </row>
    <row r="253" spans="19:28" x14ac:dyDescent="0.25">
      <c r="S253" s="5" t="e">
        <f>Assists[[#This Row],[2+]]-Assists[[#This Row],[3+]]</f>
        <v>#VALUE!</v>
      </c>
      <c r="T253" s="5" t="e">
        <f>Assists[[#This Row],[3+]]-Assists[[#This Row],[4+]]</f>
        <v>#VALUE!</v>
      </c>
      <c r="U253" s="5" t="e">
        <f>Assists[[#This Row],[4+]]-Assists[[#This Row],[5+]]</f>
        <v>#VALUE!</v>
      </c>
      <c r="V253" s="5" t="e">
        <f>Assists[[#This Row],[5+]]-Assists[[#This Row],[6+]]</f>
        <v>#VALUE!</v>
      </c>
      <c r="W253" s="5" t="e">
        <f>Assists[[#This Row],[6+]]-Assists[[#This Row],[7+]]</f>
        <v>#VALUE!</v>
      </c>
      <c r="X253" s="5" t="e">
        <f>Assists[[#This Row],[7+]]-Assists[[#This Row],[8+]]</f>
        <v>#VALUE!</v>
      </c>
      <c r="Y253" s="5" t="e">
        <f>Assists[[#This Row],[8+]]-Assists[[#This Row],[9+]]</f>
        <v>#VALUE!</v>
      </c>
      <c r="Z253" s="5" t="e">
        <f>Assists[[#This Row],[9+]]-Assists[[#This Row],[10+]]</f>
        <v>#VALUE!</v>
      </c>
      <c r="AA253" s="5" t="e">
        <f>Assists[[#This Row],[10+]]-Assists[[#This Row],[11+]]</f>
        <v>#VALUE!</v>
      </c>
      <c r="AB253" s="5" t="e">
        <f>Assists[[#This Row],[11+]]-Assists[[#This Row],[12+]]</f>
        <v>#VALUE!</v>
      </c>
    </row>
    <row r="254" spans="19:28" x14ac:dyDescent="0.25">
      <c r="S254" s="5" t="e">
        <f>Assists[[#This Row],[2+]]-Assists[[#This Row],[3+]]</f>
        <v>#VALUE!</v>
      </c>
      <c r="T254" s="5" t="e">
        <f>Assists[[#This Row],[3+]]-Assists[[#This Row],[4+]]</f>
        <v>#VALUE!</v>
      </c>
      <c r="U254" s="5" t="e">
        <f>Assists[[#This Row],[4+]]-Assists[[#This Row],[5+]]</f>
        <v>#VALUE!</v>
      </c>
      <c r="V254" s="5" t="e">
        <f>Assists[[#This Row],[5+]]-Assists[[#This Row],[6+]]</f>
        <v>#VALUE!</v>
      </c>
      <c r="W254" s="5" t="e">
        <f>Assists[[#This Row],[6+]]-Assists[[#This Row],[7+]]</f>
        <v>#VALUE!</v>
      </c>
      <c r="X254" s="5" t="e">
        <f>Assists[[#This Row],[7+]]-Assists[[#This Row],[8+]]</f>
        <v>#VALUE!</v>
      </c>
      <c r="Y254" s="5" t="e">
        <f>Assists[[#This Row],[8+]]-Assists[[#This Row],[9+]]</f>
        <v>#VALUE!</v>
      </c>
      <c r="Z254" s="5" t="e">
        <f>Assists[[#This Row],[9+]]-Assists[[#This Row],[10+]]</f>
        <v>#VALUE!</v>
      </c>
      <c r="AA254" s="5" t="e">
        <f>Assists[[#This Row],[10+]]-Assists[[#This Row],[11+]]</f>
        <v>#VALUE!</v>
      </c>
      <c r="AB254" s="5" t="e">
        <f>Assists[[#This Row],[11+]]-Assists[[#This Row],[12+]]</f>
        <v>#VALUE!</v>
      </c>
    </row>
    <row r="255" spans="19:28" x14ac:dyDescent="0.25">
      <c r="S255" s="5" t="e">
        <f>Assists[[#This Row],[2+]]-Assists[[#This Row],[3+]]</f>
        <v>#VALUE!</v>
      </c>
      <c r="T255" s="5" t="e">
        <f>Assists[[#This Row],[3+]]-Assists[[#This Row],[4+]]</f>
        <v>#VALUE!</v>
      </c>
      <c r="U255" s="5" t="e">
        <f>Assists[[#This Row],[4+]]-Assists[[#This Row],[5+]]</f>
        <v>#VALUE!</v>
      </c>
      <c r="V255" s="5" t="e">
        <f>Assists[[#This Row],[5+]]-Assists[[#This Row],[6+]]</f>
        <v>#VALUE!</v>
      </c>
      <c r="W255" s="5" t="e">
        <f>Assists[[#This Row],[6+]]-Assists[[#This Row],[7+]]</f>
        <v>#VALUE!</v>
      </c>
      <c r="X255" s="5" t="e">
        <f>Assists[[#This Row],[7+]]-Assists[[#This Row],[8+]]</f>
        <v>#VALUE!</v>
      </c>
      <c r="Y255" s="5" t="e">
        <f>Assists[[#This Row],[8+]]-Assists[[#This Row],[9+]]</f>
        <v>#VALUE!</v>
      </c>
      <c r="Z255" s="5" t="e">
        <f>Assists[[#This Row],[9+]]-Assists[[#This Row],[10+]]</f>
        <v>#VALUE!</v>
      </c>
      <c r="AA255" s="5" t="e">
        <f>Assists[[#This Row],[10+]]-Assists[[#This Row],[11+]]</f>
        <v>#VALUE!</v>
      </c>
      <c r="AB255" s="5" t="e">
        <f>Assists[[#This Row],[11+]]-Assists[[#This Row],[12+]]</f>
        <v>#VALUE!</v>
      </c>
    </row>
    <row r="256" spans="19:28" x14ac:dyDescent="0.25">
      <c r="S256" s="5" t="e">
        <f>Assists[[#This Row],[2+]]-Assists[[#This Row],[3+]]</f>
        <v>#VALUE!</v>
      </c>
      <c r="T256" s="5" t="e">
        <f>Assists[[#This Row],[3+]]-Assists[[#This Row],[4+]]</f>
        <v>#VALUE!</v>
      </c>
      <c r="U256" s="5" t="e">
        <f>Assists[[#This Row],[4+]]-Assists[[#This Row],[5+]]</f>
        <v>#VALUE!</v>
      </c>
      <c r="V256" s="5" t="e">
        <f>Assists[[#This Row],[5+]]-Assists[[#This Row],[6+]]</f>
        <v>#VALUE!</v>
      </c>
      <c r="W256" s="5" t="e">
        <f>Assists[[#This Row],[6+]]-Assists[[#This Row],[7+]]</f>
        <v>#VALUE!</v>
      </c>
      <c r="X256" s="5" t="e">
        <f>Assists[[#This Row],[7+]]-Assists[[#This Row],[8+]]</f>
        <v>#VALUE!</v>
      </c>
      <c r="Y256" s="5" t="e">
        <f>Assists[[#This Row],[8+]]-Assists[[#This Row],[9+]]</f>
        <v>#VALUE!</v>
      </c>
      <c r="Z256" s="5" t="e">
        <f>Assists[[#This Row],[9+]]-Assists[[#This Row],[10+]]</f>
        <v>#VALUE!</v>
      </c>
      <c r="AA256" s="5" t="e">
        <f>Assists[[#This Row],[10+]]-Assists[[#This Row],[11+]]</f>
        <v>#VALUE!</v>
      </c>
      <c r="AB256" s="5" t="e">
        <f>Assists[[#This Row],[11+]]-Assists[[#This Row],[12+]]</f>
        <v>#VALUE!</v>
      </c>
    </row>
    <row r="257" spans="19:28" x14ac:dyDescent="0.25">
      <c r="S257" s="5" t="e">
        <f>Assists[[#This Row],[2+]]-Assists[[#This Row],[3+]]</f>
        <v>#VALUE!</v>
      </c>
      <c r="T257" s="5" t="e">
        <f>Assists[[#This Row],[3+]]-Assists[[#This Row],[4+]]</f>
        <v>#VALUE!</v>
      </c>
      <c r="U257" s="5" t="e">
        <f>Assists[[#This Row],[4+]]-Assists[[#This Row],[5+]]</f>
        <v>#VALUE!</v>
      </c>
      <c r="V257" s="5" t="e">
        <f>Assists[[#This Row],[5+]]-Assists[[#This Row],[6+]]</f>
        <v>#VALUE!</v>
      </c>
      <c r="W257" s="5" t="e">
        <f>Assists[[#This Row],[6+]]-Assists[[#This Row],[7+]]</f>
        <v>#VALUE!</v>
      </c>
      <c r="X257" s="5" t="e">
        <f>Assists[[#This Row],[7+]]-Assists[[#This Row],[8+]]</f>
        <v>#VALUE!</v>
      </c>
      <c r="Y257" s="5" t="e">
        <f>Assists[[#This Row],[8+]]-Assists[[#This Row],[9+]]</f>
        <v>#VALUE!</v>
      </c>
      <c r="Z257" s="5" t="e">
        <f>Assists[[#This Row],[9+]]-Assists[[#This Row],[10+]]</f>
        <v>#VALUE!</v>
      </c>
      <c r="AA257" s="5" t="e">
        <f>Assists[[#This Row],[10+]]-Assists[[#This Row],[11+]]</f>
        <v>#VALUE!</v>
      </c>
      <c r="AB257" s="5" t="e">
        <f>Assists[[#This Row],[11+]]-Assists[[#This Row],[12+]]</f>
        <v>#VALUE!</v>
      </c>
    </row>
    <row r="258" spans="19:28" x14ac:dyDescent="0.25">
      <c r="S258" s="5" t="e">
        <f>Assists[[#This Row],[2+]]-Assists[[#This Row],[3+]]</f>
        <v>#VALUE!</v>
      </c>
      <c r="T258" s="5" t="e">
        <f>Assists[[#This Row],[3+]]-Assists[[#This Row],[4+]]</f>
        <v>#VALUE!</v>
      </c>
      <c r="U258" s="5" t="e">
        <f>Assists[[#This Row],[4+]]-Assists[[#This Row],[5+]]</f>
        <v>#VALUE!</v>
      </c>
      <c r="V258" s="5" t="e">
        <f>Assists[[#This Row],[5+]]-Assists[[#This Row],[6+]]</f>
        <v>#VALUE!</v>
      </c>
      <c r="W258" s="5" t="e">
        <f>Assists[[#This Row],[6+]]-Assists[[#This Row],[7+]]</f>
        <v>#VALUE!</v>
      </c>
      <c r="X258" s="5" t="e">
        <f>Assists[[#This Row],[7+]]-Assists[[#This Row],[8+]]</f>
        <v>#VALUE!</v>
      </c>
      <c r="Y258" s="5" t="e">
        <f>Assists[[#This Row],[8+]]-Assists[[#This Row],[9+]]</f>
        <v>#VALUE!</v>
      </c>
      <c r="Z258" s="5" t="e">
        <f>Assists[[#This Row],[9+]]-Assists[[#This Row],[10+]]</f>
        <v>#VALUE!</v>
      </c>
      <c r="AA258" s="5" t="e">
        <f>Assists[[#This Row],[10+]]-Assists[[#This Row],[11+]]</f>
        <v>#VALUE!</v>
      </c>
      <c r="AB258" s="5" t="e">
        <f>Assists[[#This Row],[11+]]-Assists[[#This Row],[12+]]</f>
        <v>#VALUE!</v>
      </c>
    </row>
    <row r="259" spans="19:28" x14ac:dyDescent="0.25">
      <c r="S259" s="5" t="e">
        <f>Assists[[#This Row],[2+]]-Assists[[#This Row],[3+]]</f>
        <v>#VALUE!</v>
      </c>
      <c r="T259" s="5" t="e">
        <f>Assists[[#This Row],[3+]]-Assists[[#This Row],[4+]]</f>
        <v>#VALUE!</v>
      </c>
      <c r="U259" s="5" t="e">
        <f>Assists[[#This Row],[4+]]-Assists[[#This Row],[5+]]</f>
        <v>#VALUE!</v>
      </c>
      <c r="V259" s="5" t="e">
        <f>Assists[[#This Row],[5+]]-Assists[[#This Row],[6+]]</f>
        <v>#VALUE!</v>
      </c>
      <c r="W259" s="5" t="e">
        <f>Assists[[#This Row],[6+]]-Assists[[#This Row],[7+]]</f>
        <v>#VALUE!</v>
      </c>
      <c r="X259" s="5" t="e">
        <f>Assists[[#This Row],[7+]]-Assists[[#This Row],[8+]]</f>
        <v>#VALUE!</v>
      </c>
      <c r="Y259" s="5" t="e">
        <f>Assists[[#This Row],[8+]]-Assists[[#This Row],[9+]]</f>
        <v>#VALUE!</v>
      </c>
      <c r="Z259" s="5" t="e">
        <f>Assists[[#This Row],[9+]]-Assists[[#This Row],[10+]]</f>
        <v>#VALUE!</v>
      </c>
      <c r="AA259" s="5" t="e">
        <f>Assists[[#This Row],[10+]]-Assists[[#This Row],[11+]]</f>
        <v>#VALUE!</v>
      </c>
      <c r="AB259" s="5" t="e">
        <f>Assists[[#This Row],[11+]]-Assists[[#This Row],[12+]]</f>
        <v>#VALUE!</v>
      </c>
    </row>
    <row r="260" spans="19:28" x14ac:dyDescent="0.25">
      <c r="S260" s="5" t="e">
        <f>Assists[[#This Row],[2+]]-Assists[[#This Row],[3+]]</f>
        <v>#VALUE!</v>
      </c>
      <c r="T260" s="5" t="e">
        <f>Assists[[#This Row],[3+]]-Assists[[#This Row],[4+]]</f>
        <v>#VALUE!</v>
      </c>
      <c r="U260" s="5" t="e">
        <f>Assists[[#This Row],[4+]]-Assists[[#This Row],[5+]]</f>
        <v>#VALUE!</v>
      </c>
      <c r="V260" s="5" t="e">
        <f>Assists[[#This Row],[5+]]-Assists[[#This Row],[6+]]</f>
        <v>#VALUE!</v>
      </c>
      <c r="W260" s="5" t="e">
        <f>Assists[[#This Row],[6+]]-Assists[[#This Row],[7+]]</f>
        <v>#VALUE!</v>
      </c>
      <c r="X260" s="5" t="e">
        <f>Assists[[#This Row],[7+]]-Assists[[#This Row],[8+]]</f>
        <v>#VALUE!</v>
      </c>
      <c r="Y260" s="5" t="e">
        <f>Assists[[#This Row],[8+]]-Assists[[#This Row],[9+]]</f>
        <v>#VALUE!</v>
      </c>
      <c r="Z260" s="5" t="e">
        <f>Assists[[#This Row],[9+]]-Assists[[#This Row],[10+]]</f>
        <v>#VALUE!</v>
      </c>
      <c r="AA260" s="5" t="e">
        <f>Assists[[#This Row],[10+]]-Assists[[#This Row],[11+]]</f>
        <v>#VALUE!</v>
      </c>
      <c r="AB260" s="5" t="e">
        <f>Assists[[#This Row],[11+]]-Assists[[#This Row],[12+]]</f>
        <v>#VALUE!</v>
      </c>
    </row>
    <row r="261" spans="19:28" x14ac:dyDescent="0.25">
      <c r="S261" s="5" t="e">
        <f>Assists[[#This Row],[2+]]-Assists[[#This Row],[3+]]</f>
        <v>#VALUE!</v>
      </c>
      <c r="T261" s="5" t="e">
        <f>Assists[[#This Row],[3+]]-Assists[[#This Row],[4+]]</f>
        <v>#VALUE!</v>
      </c>
      <c r="U261" s="5" t="e">
        <f>Assists[[#This Row],[4+]]-Assists[[#This Row],[5+]]</f>
        <v>#VALUE!</v>
      </c>
      <c r="V261" s="5" t="e">
        <f>Assists[[#This Row],[5+]]-Assists[[#This Row],[6+]]</f>
        <v>#VALUE!</v>
      </c>
      <c r="W261" s="5" t="e">
        <f>Assists[[#This Row],[6+]]-Assists[[#This Row],[7+]]</f>
        <v>#VALUE!</v>
      </c>
      <c r="X261" s="5" t="e">
        <f>Assists[[#This Row],[7+]]-Assists[[#This Row],[8+]]</f>
        <v>#VALUE!</v>
      </c>
      <c r="Y261" s="5" t="e">
        <f>Assists[[#This Row],[8+]]-Assists[[#This Row],[9+]]</f>
        <v>#VALUE!</v>
      </c>
      <c r="Z261" s="5" t="e">
        <f>Assists[[#This Row],[9+]]-Assists[[#This Row],[10+]]</f>
        <v>#VALUE!</v>
      </c>
      <c r="AA261" s="5" t="e">
        <f>Assists[[#This Row],[10+]]-Assists[[#This Row],[11+]]</f>
        <v>#VALUE!</v>
      </c>
      <c r="AB261" s="5" t="e">
        <f>Assists[[#This Row],[11+]]-Assists[[#This Row],[12+]]</f>
        <v>#VALUE!</v>
      </c>
    </row>
    <row r="262" spans="19:28" x14ac:dyDescent="0.25">
      <c r="S262" s="5" t="e">
        <f>Assists[[#This Row],[2+]]-Assists[[#This Row],[3+]]</f>
        <v>#VALUE!</v>
      </c>
      <c r="T262" s="5" t="e">
        <f>Assists[[#This Row],[3+]]-Assists[[#This Row],[4+]]</f>
        <v>#VALUE!</v>
      </c>
      <c r="U262" s="5" t="e">
        <f>Assists[[#This Row],[4+]]-Assists[[#This Row],[5+]]</f>
        <v>#VALUE!</v>
      </c>
      <c r="V262" s="5" t="e">
        <f>Assists[[#This Row],[5+]]-Assists[[#This Row],[6+]]</f>
        <v>#VALUE!</v>
      </c>
      <c r="W262" s="5" t="e">
        <f>Assists[[#This Row],[6+]]-Assists[[#This Row],[7+]]</f>
        <v>#VALUE!</v>
      </c>
      <c r="X262" s="5" t="e">
        <f>Assists[[#This Row],[7+]]-Assists[[#This Row],[8+]]</f>
        <v>#VALUE!</v>
      </c>
      <c r="Y262" s="5" t="e">
        <f>Assists[[#This Row],[8+]]-Assists[[#This Row],[9+]]</f>
        <v>#VALUE!</v>
      </c>
      <c r="Z262" s="5" t="e">
        <f>Assists[[#This Row],[9+]]-Assists[[#This Row],[10+]]</f>
        <v>#VALUE!</v>
      </c>
      <c r="AA262" s="5" t="e">
        <f>Assists[[#This Row],[10+]]-Assists[[#This Row],[11+]]</f>
        <v>#VALUE!</v>
      </c>
      <c r="AB262" s="5" t="e">
        <f>Assists[[#This Row],[11+]]-Assists[[#This Row],[12+]]</f>
        <v>#VALUE!</v>
      </c>
    </row>
    <row r="263" spans="19:28" x14ac:dyDescent="0.25">
      <c r="S263" s="5" t="e">
        <f>Assists[[#This Row],[2+]]-Assists[[#This Row],[3+]]</f>
        <v>#VALUE!</v>
      </c>
      <c r="T263" s="5" t="e">
        <f>Assists[[#This Row],[3+]]-Assists[[#This Row],[4+]]</f>
        <v>#VALUE!</v>
      </c>
      <c r="U263" s="5" t="e">
        <f>Assists[[#This Row],[4+]]-Assists[[#This Row],[5+]]</f>
        <v>#VALUE!</v>
      </c>
      <c r="V263" s="5" t="e">
        <f>Assists[[#This Row],[5+]]-Assists[[#This Row],[6+]]</f>
        <v>#VALUE!</v>
      </c>
      <c r="W263" s="5" t="e">
        <f>Assists[[#This Row],[6+]]-Assists[[#This Row],[7+]]</f>
        <v>#VALUE!</v>
      </c>
      <c r="X263" s="5" t="e">
        <f>Assists[[#This Row],[7+]]-Assists[[#This Row],[8+]]</f>
        <v>#VALUE!</v>
      </c>
      <c r="Y263" s="5" t="e">
        <f>Assists[[#This Row],[8+]]-Assists[[#This Row],[9+]]</f>
        <v>#VALUE!</v>
      </c>
      <c r="Z263" s="5" t="e">
        <f>Assists[[#This Row],[9+]]-Assists[[#This Row],[10+]]</f>
        <v>#VALUE!</v>
      </c>
      <c r="AA263" s="5" t="e">
        <f>Assists[[#This Row],[10+]]-Assists[[#This Row],[11+]]</f>
        <v>#VALUE!</v>
      </c>
      <c r="AB263" s="5" t="e">
        <f>Assists[[#This Row],[11+]]-Assists[[#This Row],[12+]]</f>
        <v>#VALUE!</v>
      </c>
    </row>
    <row r="264" spans="19:28" x14ac:dyDescent="0.25">
      <c r="S264" s="5" t="e">
        <f>Assists[[#This Row],[2+]]-Assists[[#This Row],[3+]]</f>
        <v>#VALUE!</v>
      </c>
      <c r="T264" s="5" t="e">
        <f>Assists[[#This Row],[3+]]-Assists[[#This Row],[4+]]</f>
        <v>#VALUE!</v>
      </c>
      <c r="U264" s="5" t="e">
        <f>Assists[[#This Row],[4+]]-Assists[[#This Row],[5+]]</f>
        <v>#VALUE!</v>
      </c>
      <c r="V264" s="5" t="e">
        <f>Assists[[#This Row],[5+]]-Assists[[#This Row],[6+]]</f>
        <v>#VALUE!</v>
      </c>
      <c r="W264" s="5" t="e">
        <f>Assists[[#This Row],[6+]]-Assists[[#This Row],[7+]]</f>
        <v>#VALUE!</v>
      </c>
      <c r="X264" s="5" t="e">
        <f>Assists[[#This Row],[7+]]-Assists[[#This Row],[8+]]</f>
        <v>#VALUE!</v>
      </c>
      <c r="Y264" s="5" t="e">
        <f>Assists[[#This Row],[8+]]-Assists[[#This Row],[9+]]</f>
        <v>#VALUE!</v>
      </c>
      <c r="Z264" s="5" t="e">
        <f>Assists[[#This Row],[9+]]-Assists[[#This Row],[10+]]</f>
        <v>#VALUE!</v>
      </c>
      <c r="AA264" s="5" t="e">
        <f>Assists[[#This Row],[10+]]-Assists[[#This Row],[11+]]</f>
        <v>#VALUE!</v>
      </c>
      <c r="AB264" s="5" t="e">
        <f>Assists[[#This Row],[11+]]-Assists[[#This Row],[12+]]</f>
        <v>#VALUE!</v>
      </c>
    </row>
    <row r="265" spans="19:28" x14ac:dyDescent="0.25">
      <c r="S265" s="5" t="e">
        <f>Assists[[#This Row],[2+]]-Assists[[#This Row],[3+]]</f>
        <v>#VALUE!</v>
      </c>
      <c r="T265" s="5" t="e">
        <f>Assists[[#This Row],[3+]]-Assists[[#This Row],[4+]]</f>
        <v>#VALUE!</v>
      </c>
      <c r="U265" s="5" t="e">
        <f>Assists[[#This Row],[4+]]-Assists[[#This Row],[5+]]</f>
        <v>#VALUE!</v>
      </c>
      <c r="V265" s="5" t="e">
        <f>Assists[[#This Row],[5+]]-Assists[[#This Row],[6+]]</f>
        <v>#VALUE!</v>
      </c>
      <c r="W265" s="5" t="e">
        <f>Assists[[#This Row],[6+]]-Assists[[#This Row],[7+]]</f>
        <v>#VALUE!</v>
      </c>
      <c r="X265" s="5" t="e">
        <f>Assists[[#This Row],[7+]]-Assists[[#This Row],[8+]]</f>
        <v>#VALUE!</v>
      </c>
      <c r="Y265" s="5" t="e">
        <f>Assists[[#This Row],[8+]]-Assists[[#This Row],[9+]]</f>
        <v>#VALUE!</v>
      </c>
      <c r="Z265" s="5" t="e">
        <f>Assists[[#This Row],[9+]]-Assists[[#This Row],[10+]]</f>
        <v>#VALUE!</v>
      </c>
      <c r="AA265" s="5" t="e">
        <f>Assists[[#This Row],[10+]]-Assists[[#This Row],[11+]]</f>
        <v>#VALUE!</v>
      </c>
      <c r="AB265" s="5" t="e">
        <f>Assists[[#This Row],[11+]]-Assists[[#This Row],[12+]]</f>
        <v>#VALUE!</v>
      </c>
    </row>
    <row r="266" spans="19:28" x14ac:dyDescent="0.25">
      <c r="S266" s="5" t="e">
        <f>Assists[[#This Row],[2+]]-Assists[[#This Row],[3+]]</f>
        <v>#VALUE!</v>
      </c>
      <c r="T266" s="5" t="e">
        <f>Assists[[#This Row],[3+]]-Assists[[#This Row],[4+]]</f>
        <v>#VALUE!</v>
      </c>
      <c r="U266" s="5" t="e">
        <f>Assists[[#This Row],[4+]]-Assists[[#This Row],[5+]]</f>
        <v>#VALUE!</v>
      </c>
      <c r="V266" s="5" t="e">
        <f>Assists[[#This Row],[5+]]-Assists[[#This Row],[6+]]</f>
        <v>#VALUE!</v>
      </c>
      <c r="W266" s="5" t="e">
        <f>Assists[[#This Row],[6+]]-Assists[[#This Row],[7+]]</f>
        <v>#VALUE!</v>
      </c>
      <c r="X266" s="5" t="e">
        <f>Assists[[#This Row],[7+]]-Assists[[#This Row],[8+]]</f>
        <v>#VALUE!</v>
      </c>
      <c r="Y266" s="5" t="e">
        <f>Assists[[#This Row],[8+]]-Assists[[#This Row],[9+]]</f>
        <v>#VALUE!</v>
      </c>
      <c r="Z266" s="5" t="e">
        <f>Assists[[#This Row],[9+]]-Assists[[#This Row],[10+]]</f>
        <v>#VALUE!</v>
      </c>
      <c r="AA266" s="5" t="e">
        <f>Assists[[#This Row],[10+]]-Assists[[#This Row],[11+]]</f>
        <v>#VALUE!</v>
      </c>
      <c r="AB266" s="5" t="e">
        <f>Assists[[#This Row],[11+]]-Assists[[#This Row],[12+]]</f>
        <v>#VALUE!</v>
      </c>
    </row>
    <row r="267" spans="19:28" x14ac:dyDescent="0.25">
      <c r="S267" s="5" t="e">
        <f>Assists[[#This Row],[2+]]-Assists[[#This Row],[3+]]</f>
        <v>#VALUE!</v>
      </c>
      <c r="T267" s="5" t="e">
        <f>Assists[[#This Row],[3+]]-Assists[[#This Row],[4+]]</f>
        <v>#VALUE!</v>
      </c>
      <c r="U267" s="5" t="e">
        <f>Assists[[#This Row],[4+]]-Assists[[#This Row],[5+]]</f>
        <v>#VALUE!</v>
      </c>
      <c r="V267" s="5" t="e">
        <f>Assists[[#This Row],[5+]]-Assists[[#This Row],[6+]]</f>
        <v>#VALUE!</v>
      </c>
      <c r="W267" s="5" t="e">
        <f>Assists[[#This Row],[6+]]-Assists[[#This Row],[7+]]</f>
        <v>#VALUE!</v>
      </c>
      <c r="X267" s="5" t="e">
        <f>Assists[[#This Row],[7+]]-Assists[[#This Row],[8+]]</f>
        <v>#VALUE!</v>
      </c>
      <c r="Y267" s="5" t="e">
        <f>Assists[[#This Row],[8+]]-Assists[[#This Row],[9+]]</f>
        <v>#VALUE!</v>
      </c>
      <c r="Z267" s="5" t="e">
        <f>Assists[[#This Row],[9+]]-Assists[[#This Row],[10+]]</f>
        <v>#VALUE!</v>
      </c>
      <c r="AA267" s="5" t="e">
        <f>Assists[[#This Row],[10+]]-Assists[[#This Row],[11+]]</f>
        <v>#VALUE!</v>
      </c>
      <c r="AB267" s="5" t="e">
        <f>Assists[[#This Row],[11+]]-Assists[[#This Row],[12+]]</f>
        <v>#VALUE!</v>
      </c>
    </row>
    <row r="268" spans="19:28" x14ac:dyDescent="0.25">
      <c r="S268" s="5" t="e">
        <f>Assists[[#This Row],[2+]]-Assists[[#This Row],[3+]]</f>
        <v>#VALUE!</v>
      </c>
      <c r="T268" s="5" t="e">
        <f>Assists[[#This Row],[3+]]-Assists[[#This Row],[4+]]</f>
        <v>#VALUE!</v>
      </c>
      <c r="U268" s="5" t="e">
        <f>Assists[[#This Row],[4+]]-Assists[[#This Row],[5+]]</f>
        <v>#VALUE!</v>
      </c>
      <c r="V268" s="5" t="e">
        <f>Assists[[#This Row],[5+]]-Assists[[#This Row],[6+]]</f>
        <v>#VALUE!</v>
      </c>
      <c r="W268" s="5" t="e">
        <f>Assists[[#This Row],[6+]]-Assists[[#This Row],[7+]]</f>
        <v>#VALUE!</v>
      </c>
      <c r="X268" s="5" t="e">
        <f>Assists[[#This Row],[7+]]-Assists[[#This Row],[8+]]</f>
        <v>#VALUE!</v>
      </c>
      <c r="Y268" s="5" t="e">
        <f>Assists[[#This Row],[8+]]-Assists[[#This Row],[9+]]</f>
        <v>#VALUE!</v>
      </c>
      <c r="Z268" s="5" t="e">
        <f>Assists[[#This Row],[9+]]-Assists[[#This Row],[10+]]</f>
        <v>#VALUE!</v>
      </c>
      <c r="AA268" s="5" t="e">
        <f>Assists[[#This Row],[10+]]-Assists[[#This Row],[11+]]</f>
        <v>#VALUE!</v>
      </c>
      <c r="AB268" s="5" t="e">
        <f>Assists[[#This Row],[11+]]-Assists[[#This Row],[12+]]</f>
        <v>#VALUE!</v>
      </c>
    </row>
    <row r="269" spans="19:28" x14ac:dyDescent="0.25">
      <c r="S269" s="5" t="e">
        <f>Assists[[#This Row],[2+]]-Assists[[#This Row],[3+]]</f>
        <v>#VALUE!</v>
      </c>
      <c r="T269" s="5" t="e">
        <f>Assists[[#This Row],[3+]]-Assists[[#This Row],[4+]]</f>
        <v>#VALUE!</v>
      </c>
      <c r="U269" s="5" t="e">
        <f>Assists[[#This Row],[4+]]-Assists[[#This Row],[5+]]</f>
        <v>#VALUE!</v>
      </c>
      <c r="V269" s="5" t="e">
        <f>Assists[[#This Row],[5+]]-Assists[[#This Row],[6+]]</f>
        <v>#VALUE!</v>
      </c>
      <c r="W269" s="5" t="e">
        <f>Assists[[#This Row],[6+]]-Assists[[#This Row],[7+]]</f>
        <v>#VALUE!</v>
      </c>
      <c r="X269" s="5" t="e">
        <f>Assists[[#This Row],[7+]]-Assists[[#This Row],[8+]]</f>
        <v>#VALUE!</v>
      </c>
      <c r="Y269" s="5" t="e">
        <f>Assists[[#This Row],[8+]]-Assists[[#This Row],[9+]]</f>
        <v>#VALUE!</v>
      </c>
      <c r="Z269" s="5" t="e">
        <f>Assists[[#This Row],[9+]]-Assists[[#This Row],[10+]]</f>
        <v>#VALUE!</v>
      </c>
      <c r="AA269" s="5" t="e">
        <f>Assists[[#This Row],[10+]]-Assists[[#This Row],[11+]]</f>
        <v>#VALUE!</v>
      </c>
      <c r="AB269" s="5" t="e">
        <f>Assists[[#This Row],[11+]]-Assists[[#This Row],[12+]]</f>
        <v>#VALUE!</v>
      </c>
    </row>
    <row r="270" spans="19:28" x14ac:dyDescent="0.25">
      <c r="S270" s="5" t="e">
        <f>Assists[[#This Row],[2+]]-Assists[[#This Row],[3+]]</f>
        <v>#VALUE!</v>
      </c>
      <c r="T270" s="5" t="e">
        <f>Assists[[#This Row],[3+]]-Assists[[#This Row],[4+]]</f>
        <v>#VALUE!</v>
      </c>
      <c r="U270" s="5" t="e">
        <f>Assists[[#This Row],[4+]]-Assists[[#This Row],[5+]]</f>
        <v>#VALUE!</v>
      </c>
      <c r="V270" s="5" t="e">
        <f>Assists[[#This Row],[5+]]-Assists[[#This Row],[6+]]</f>
        <v>#VALUE!</v>
      </c>
      <c r="W270" s="5" t="e">
        <f>Assists[[#This Row],[6+]]-Assists[[#This Row],[7+]]</f>
        <v>#VALUE!</v>
      </c>
      <c r="X270" s="5" t="e">
        <f>Assists[[#This Row],[7+]]-Assists[[#This Row],[8+]]</f>
        <v>#VALUE!</v>
      </c>
      <c r="Y270" s="5" t="e">
        <f>Assists[[#This Row],[8+]]-Assists[[#This Row],[9+]]</f>
        <v>#VALUE!</v>
      </c>
      <c r="Z270" s="5" t="e">
        <f>Assists[[#This Row],[9+]]-Assists[[#This Row],[10+]]</f>
        <v>#VALUE!</v>
      </c>
      <c r="AA270" s="5" t="e">
        <f>Assists[[#This Row],[10+]]-Assists[[#This Row],[11+]]</f>
        <v>#VALUE!</v>
      </c>
      <c r="AB270" s="5" t="e">
        <f>Assists[[#This Row],[11+]]-Assists[[#This Row],[12+]]</f>
        <v>#VALUE!</v>
      </c>
    </row>
    <row r="271" spans="19:28" x14ac:dyDescent="0.25">
      <c r="S271" s="5" t="e">
        <f>Assists[[#This Row],[2+]]-Assists[[#This Row],[3+]]</f>
        <v>#VALUE!</v>
      </c>
      <c r="T271" s="5" t="e">
        <f>Assists[[#This Row],[3+]]-Assists[[#This Row],[4+]]</f>
        <v>#VALUE!</v>
      </c>
      <c r="U271" s="5" t="e">
        <f>Assists[[#This Row],[4+]]-Assists[[#This Row],[5+]]</f>
        <v>#VALUE!</v>
      </c>
      <c r="V271" s="5" t="e">
        <f>Assists[[#This Row],[5+]]-Assists[[#This Row],[6+]]</f>
        <v>#VALUE!</v>
      </c>
      <c r="W271" s="5" t="e">
        <f>Assists[[#This Row],[6+]]-Assists[[#This Row],[7+]]</f>
        <v>#VALUE!</v>
      </c>
      <c r="X271" s="5" t="e">
        <f>Assists[[#This Row],[7+]]-Assists[[#This Row],[8+]]</f>
        <v>#VALUE!</v>
      </c>
      <c r="Y271" s="5" t="e">
        <f>Assists[[#This Row],[8+]]-Assists[[#This Row],[9+]]</f>
        <v>#VALUE!</v>
      </c>
      <c r="Z271" s="5" t="e">
        <f>Assists[[#This Row],[9+]]-Assists[[#This Row],[10+]]</f>
        <v>#VALUE!</v>
      </c>
      <c r="AA271" s="5" t="e">
        <f>Assists[[#This Row],[10+]]-Assists[[#This Row],[11+]]</f>
        <v>#VALUE!</v>
      </c>
      <c r="AB271" s="5" t="e">
        <f>Assists[[#This Row],[11+]]-Assists[[#This Row],[12+]]</f>
        <v>#VALUE!</v>
      </c>
    </row>
    <row r="272" spans="19:28" x14ac:dyDescent="0.25">
      <c r="S272" s="5" t="e">
        <f>Assists[[#This Row],[2+]]-Assists[[#This Row],[3+]]</f>
        <v>#VALUE!</v>
      </c>
      <c r="T272" s="5" t="e">
        <f>Assists[[#This Row],[3+]]-Assists[[#This Row],[4+]]</f>
        <v>#VALUE!</v>
      </c>
      <c r="U272" s="5" t="e">
        <f>Assists[[#This Row],[4+]]-Assists[[#This Row],[5+]]</f>
        <v>#VALUE!</v>
      </c>
      <c r="V272" s="5" t="e">
        <f>Assists[[#This Row],[5+]]-Assists[[#This Row],[6+]]</f>
        <v>#VALUE!</v>
      </c>
      <c r="W272" s="5" t="e">
        <f>Assists[[#This Row],[6+]]-Assists[[#This Row],[7+]]</f>
        <v>#VALUE!</v>
      </c>
      <c r="X272" s="5" t="e">
        <f>Assists[[#This Row],[7+]]-Assists[[#This Row],[8+]]</f>
        <v>#VALUE!</v>
      </c>
      <c r="Y272" s="5" t="e">
        <f>Assists[[#This Row],[8+]]-Assists[[#This Row],[9+]]</f>
        <v>#VALUE!</v>
      </c>
      <c r="Z272" s="5" t="e">
        <f>Assists[[#This Row],[9+]]-Assists[[#This Row],[10+]]</f>
        <v>#VALUE!</v>
      </c>
      <c r="AA272" s="5" t="e">
        <f>Assists[[#This Row],[10+]]-Assists[[#This Row],[11+]]</f>
        <v>#VALUE!</v>
      </c>
      <c r="AB272" s="5" t="e">
        <f>Assists[[#This Row],[11+]]-Assists[[#This Row],[12+]]</f>
        <v>#VALUE!</v>
      </c>
    </row>
    <row r="273" spans="19:28" x14ac:dyDescent="0.25">
      <c r="S273" s="5" t="e">
        <f>Assists[[#This Row],[2+]]-Assists[[#This Row],[3+]]</f>
        <v>#VALUE!</v>
      </c>
      <c r="T273" s="5" t="e">
        <f>Assists[[#This Row],[3+]]-Assists[[#This Row],[4+]]</f>
        <v>#VALUE!</v>
      </c>
      <c r="U273" s="5" t="e">
        <f>Assists[[#This Row],[4+]]-Assists[[#This Row],[5+]]</f>
        <v>#VALUE!</v>
      </c>
      <c r="V273" s="5" t="e">
        <f>Assists[[#This Row],[5+]]-Assists[[#This Row],[6+]]</f>
        <v>#VALUE!</v>
      </c>
      <c r="W273" s="5" t="e">
        <f>Assists[[#This Row],[6+]]-Assists[[#This Row],[7+]]</f>
        <v>#VALUE!</v>
      </c>
      <c r="X273" s="5" t="e">
        <f>Assists[[#This Row],[7+]]-Assists[[#This Row],[8+]]</f>
        <v>#VALUE!</v>
      </c>
      <c r="Y273" s="5" t="e">
        <f>Assists[[#This Row],[8+]]-Assists[[#This Row],[9+]]</f>
        <v>#VALUE!</v>
      </c>
      <c r="Z273" s="5" t="e">
        <f>Assists[[#This Row],[9+]]-Assists[[#This Row],[10+]]</f>
        <v>#VALUE!</v>
      </c>
      <c r="AA273" s="5" t="e">
        <f>Assists[[#This Row],[10+]]-Assists[[#This Row],[11+]]</f>
        <v>#VALUE!</v>
      </c>
      <c r="AB273" s="5" t="e">
        <f>Assists[[#This Row],[11+]]-Assists[[#This Row],[12+]]</f>
        <v>#VALUE!</v>
      </c>
    </row>
    <row r="274" spans="19:28" x14ac:dyDescent="0.25">
      <c r="S274" s="5" t="e">
        <f>Assists[[#This Row],[2+]]-Assists[[#This Row],[3+]]</f>
        <v>#VALUE!</v>
      </c>
      <c r="T274" s="5" t="e">
        <f>Assists[[#This Row],[3+]]-Assists[[#This Row],[4+]]</f>
        <v>#VALUE!</v>
      </c>
      <c r="U274" s="5" t="e">
        <f>Assists[[#This Row],[4+]]-Assists[[#This Row],[5+]]</f>
        <v>#VALUE!</v>
      </c>
      <c r="V274" s="5" t="e">
        <f>Assists[[#This Row],[5+]]-Assists[[#This Row],[6+]]</f>
        <v>#VALUE!</v>
      </c>
      <c r="W274" s="5" t="e">
        <f>Assists[[#This Row],[6+]]-Assists[[#This Row],[7+]]</f>
        <v>#VALUE!</v>
      </c>
      <c r="X274" s="5" t="e">
        <f>Assists[[#This Row],[7+]]-Assists[[#This Row],[8+]]</f>
        <v>#VALUE!</v>
      </c>
      <c r="Y274" s="5" t="e">
        <f>Assists[[#This Row],[8+]]-Assists[[#This Row],[9+]]</f>
        <v>#VALUE!</v>
      </c>
      <c r="Z274" s="5" t="e">
        <f>Assists[[#This Row],[9+]]-Assists[[#This Row],[10+]]</f>
        <v>#VALUE!</v>
      </c>
      <c r="AA274" s="5" t="e">
        <f>Assists[[#This Row],[10+]]-Assists[[#This Row],[11+]]</f>
        <v>#VALUE!</v>
      </c>
      <c r="AB274" s="5" t="e">
        <f>Assists[[#This Row],[11+]]-Assists[[#This Row],[12+]]</f>
        <v>#VALUE!</v>
      </c>
    </row>
    <row r="275" spans="19:28" x14ac:dyDescent="0.25">
      <c r="S275" s="5" t="e">
        <f>Assists[[#This Row],[2+]]-Assists[[#This Row],[3+]]</f>
        <v>#VALUE!</v>
      </c>
      <c r="T275" s="5" t="e">
        <f>Assists[[#This Row],[3+]]-Assists[[#This Row],[4+]]</f>
        <v>#VALUE!</v>
      </c>
      <c r="U275" s="5" t="e">
        <f>Assists[[#This Row],[4+]]-Assists[[#This Row],[5+]]</f>
        <v>#VALUE!</v>
      </c>
      <c r="V275" s="5" t="e">
        <f>Assists[[#This Row],[5+]]-Assists[[#This Row],[6+]]</f>
        <v>#VALUE!</v>
      </c>
      <c r="W275" s="5" t="e">
        <f>Assists[[#This Row],[6+]]-Assists[[#This Row],[7+]]</f>
        <v>#VALUE!</v>
      </c>
      <c r="X275" s="5" t="e">
        <f>Assists[[#This Row],[7+]]-Assists[[#This Row],[8+]]</f>
        <v>#VALUE!</v>
      </c>
      <c r="Y275" s="5" t="e">
        <f>Assists[[#This Row],[8+]]-Assists[[#This Row],[9+]]</f>
        <v>#VALUE!</v>
      </c>
      <c r="Z275" s="5" t="e">
        <f>Assists[[#This Row],[9+]]-Assists[[#This Row],[10+]]</f>
        <v>#VALUE!</v>
      </c>
      <c r="AA275" s="5" t="e">
        <f>Assists[[#This Row],[10+]]-Assists[[#This Row],[11+]]</f>
        <v>#VALUE!</v>
      </c>
      <c r="AB275" s="5" t="e">
        <f>Assists[[#This Row],[11+]]-Assists[[#This Row],[12+]]</f>
        <v>#VALUE!</v>
      </c>
    </row>
    <row r="276" spans="19:28" x14ac:dyDescent="0.25">
      <c r="S276" s="5" t="e">
        <f>Assists[[#This Row],[2+]]-Assists[[#This Row],[3+]]</f>
        <v>#VALUE!</v>
      </c>
      <c r="T276" s="5" t="e">
        <f>Assists[[#This Row],[3+]]-Assists[[#This Row],[4+]]</f>
        <v>#VALUE!</v>
      </c>
      <c r="U276" s="5" t="e">
        <f>Assists[[#This Row],[4+]]-Assists[[#This Row],[5+]]</f>
        <v>#VALUE!</v>
      </c>
      <c r="V276" s="5" t="e">
        <f>Assists[[#This Row],[5+]]-Assists[[#This Row],[6+]]</f>
        <v>#VALUE!</v>
      </c>
      <c r="W276" s="5" t="e">
        <f>Assists[[#This Row],[6+]]-Assists[[#This Row],[7+]]</f>
        <v>#VALUE!</v>
      </c>
      <c r="X276" s="5" t="e">
        <f>Assists[[#This Row],[7+]]-Assists[[#This Row],[8+]]</f>
        <v>#VALUE!</v>
      </c>
      <c r="Y276" s="5" t="e">
        <f>Assists[[#This Row],[8+]]-Assists[[#This Row],[9+]]</f>
        <v>#VALUE!</v>
      </c>
      <c r="Z276" s="5" t="e">
        <f>Assists[[#This Row],[9+]]-Assists[[#This Row],[10+]]</f>
        <v>#VALUE!</v>
      </c>
      <c r="AA276" s="5" t="e">
        <f>Assists[[#This Row],[10+]]-Assists[[#This Row],[11+]]</f>
        <v>#VALUE!</v>
      </c>
      <c r="AB276" s="5" t="e">
        <f>Assists[[#This Row],[11+]]-Assists[[#This Row],[12+]]</f>
        <v>#VALUE!</v>
      </c>
    </row>
    <row r="277" spans="19:28" x14ac:dyDescent="0.25">
      <c r="S277" s="5" t="e">
        <f>Assists[[#This Row],[2+]]-Assists[[#This Row],[3+]]</f>
        <v>#VALUE!</v>
      </c>
      <c r="T277" s="5" t="e">
        <f>Assists[[#This Row],[3+]]-Assists[[#This Row],[4+]]</f>
        <v>#VALUE!</v>
      </c>
      <c r="U277" s="5" t="e">
        <f>Assists[[#This Row],[4+]]-Assists[[#This Row],[5+]]</f>
        <v>#VALUE!</v>
      </c>
      <c r="V277" s="5" t="e">
        <f>Assists[[#This Row],[5+]]-Assists[[#This Row],[6+]]</f>
        <v>#VALUE!</v>
      </c>
      <c r="W277" s="5" t="e">
        <f>Assists[[#This Row],[6+]]-Assists[[#This Row],[7+]]</f>
        <v>#VALUE!</v>
      </c>
      <c r="X277" s="5" t="e">
        <f>Assists[[#This Row],[7+]]-Assists[[#This Row],[8+]]</f>
        <v>#VALUE!</v>
      </c>
      <c r="Y277" s="5" t="e">
        <f>Assists[[#This Row],[8+]]-Assists[[#This Row],[9+]]</f>
        <v>#VALUE!</v>
      </c>
      <c r="Z277" s="5" t="e">
        <f>Assists[[#This Row],[9+]]-Assists[[#This Row],[10+]]</f>
        <v>#VALUE!</v>
      </c>
      <c r="AA277" s="5" t="e">
        <f>Assists[[#This Row],[10+]]-Assists[[#This Row],[11+]]</f>
        <v>#VALUE!</v>
      </c>
      <c r="AB277" s="5" t="e">
        <f>Assists[[#This Row],[11+]]-Assists[[#This Row],[12+]]</f>
        <v>#VALUE!</v>
      </c>
    </row>
    <row r="278" spans="19:28" x14ac:dyDescent="0.25">
      <c r="S278" s="5" t="e">
        <f>Assists[[#This Row],[2+]]-Assists[[#This Row],[3+]]</f>
        <v>#VALUE!</v>
      </c>
      <c r="T278" s="5" t="e">
        <f>Assists[[#This Row],[3+]]-Assists[[#This Row],[4+]]</f>
        <v>#VALUE!</v>
      </c>
      <c r="U278" s="5" t="e">
        <f>Assists[[#This Row],[4+]]-Assists[[#This Row],[5+]]</f>
        <v>#VALUE!</v>
      </c>
      <c r="V278" s="5" t="e">
        <f>Assists[[#This Row],[5+]]-Assists[[#This Row],[6+]]</f>
        <v>#VALUE!</v>
      </c>
      <c r="W278" s="5" t="e">
        <f>Assists[[#This Row],[6+]]-Assists[[#This Row],[7+]]</f>
        <v>#VALUE!</v>
      </c>
      <c r="X278" s="5" t="e">
        <f>Assists[[#This Row],[7+]]-Assists[[#This Row],[8+]]</f>
        <v>#VALUE!</v>
      </c>
      <c r="Y278" s="5" t="e">
        <f>Assists[[#This Row],[8+]]-Assists[[#This Row],[9+]]</f>
        <v>#VALUE!</v>
      </c>
      <c r="Z278" s="5" t="e">
        <f>Assists[[#This Row],[9+]]-Assists[[#This Row],[10+]]</f>
        <v>#VALUE!</v>
      </c>
      <c r="AA278" s="5" t="e">
        <f>Assists[[#This Row],[10+]]-Assists[[#This Row],[11+]]</f>
        <v>#VALUE!</v>
      </c>
      <c r="AB278" s="5" t="e">
        <f>Assists[[#This Row],[11+]]-Assists[[#This Row],[12+]]</f>
        <v>#VALUE!</v>
      </c>
    </row>
    <row r="279" spans="19:28" x14ac:dyDescent="0.25">
      <c r="S279" s="5" t="e">
        <f>Assists[[#This Row],[2+]]-Assists[[#This Row],[3+]]</f>
        <v>#VALUE!</v>
      </c>
      <c r="T279" s="5" t="e">
        <f>Assists[[#This Row],[3+]]-Assists[[#This Row],[4+]]</f>
        <v>#VALUE!</v>
      </c>
      <c r="U279" s="5" t="e">
        <f>Assists[[#This Row],[4+]]-Assists[[#This Row],[5+]]</f>
        <v>#VALUE!</v>
      </c>
      <c r="V279" s="5" t="e">
        <f>Assists[[#This Row],[5+]]-Assists[[#This Row],[6+]]</f>
        <v>#VALUE!</v>
      </c>
      <c r="W279" s="5" t="e">
        <f>Assists[[#This Row],[6+]]-Assists[[#This Row],[7+]]</f>
        <v>#VALUE!</v>
      </c>
      <c r="X279" s="5" t="e">
        <f>Assists[[#This Row],[7+]]-Assists[[#This Row],[8+]]</f>
        <v>#VALUE!</v>
      </c>
      <c r="Y279" s="5" t="e">
        <f>Assists[[#This Row],[8+]]-Assists[[#This Row],[9+]]</f>
        <v>#VALUE!</v>
      </c>
      <c r="Z279" s="5" t="e">
        <f>Assists[[#This Row],[9+]]-Assists[[#This Row],[10+]]</f>
        <v>#VALUE!</v>
      </c>
      <c r="AA279" s="5" t="e">
        <f>Assists[[#This Row],[10+]]-Assists[[#This Row],[11+]]</f>
        <v>#VALUE!</v>
      </c>
      <c r="AB279" s="5" t="e">
        <f>Assists[[#This Row],[11+]]-Assists[[#This Row],[12+]]</f>
        <v>#VALUE!</v>
      </c>
    </row>
    <row r="280" spans="19:28" x14ac:dyDescent="0.25">
      <c r="S280" s="5" t="e">
        <f>Assists[[#This Row],[2+]]-Assists[[#This Row],[3+]]</f>
        <v>#VALUE!</v>
      </c>
      <c r="T280" s="5" t="e">
        <f>Assists[[#This Row],[3+]]-Assists[[#This Row],[4+]]</f>
        <v>#VALUE!</v>
      </c>
      <c r="U280" s="5" t="e">
        <f>Assists[[#This Row],[4+]]-Assists[[#This Row],[5+]]</f>
        <v>#VALUE!</v>
      </c>
      <c r="V280" s="5" t="e">
        <f>Assists[[#This Row],[5+]]-Assists[[#This Row],[6+]]</f>
        <v>#VALUE!</v>
      </c>
      <c r="W280" s="5" t="e">
        <f>Assists[[#This Row],[6+]]-Assists[[#This Row],[7+]]</f>
        <v>#VALUE!</v>
      </c>
      <c r="X280" s="5" t="e">
        <f>Assists[[#This Row],[7+]]-Assists[[#This Row],[8+]]</f>
        <v>#VALUE!</v>
      </c>
      <c r="Y280" s="5" t="e">
        <f>Assists[[#This Row],[8+]]-Assists[[#This Row],[9+]]</f>
        <v>#VALUE!</v>
      </c>
      <c r="Z280" s="5" t="e">
        <f>Assists[[#This Row],[9+]]-Assists[[#This Row],[10+]]</f>
        <v>#VALUE!</v>
      </c>
      <c r="AA280" s="5" t="e">
        <f>Assists[[#This Row],[10+]]-Assists[[#This Row],[11+]]</f>
        <v>#VALUE!</v>
      </c>
      <c r="AB280" s="5" t="e">
        <f>Assists[[#This Row],[11+]]-Assists[[#This Row],[12+]]</f>
        <v>#VALUE!</v>
      </c>
    </row>
    <row r="281" spans="19:28" x14ac:dyDescent="0.25">
      <c r="S281" s="5" t="e">
        <f>Assists[[#This Row],[2+]]-Assists[[#This Row],[3+]]</f>
        <v>#VALUE!</v>
      </c>
      <c r="T281" s="5" t="e">
        <f>Assists[[#This Row],[3+]]-Assists[[#This Row],[4+]]</f>
        <v>#VALUE!</v>
      </c>
      <c r="U281" s="5" t="e">
        <f>Assists[[#This Row],[4+]]-Assists[[#This Row],[5+]]</f>
        <v>#VALUE!</v>
      </c>
      <c r="V281" s="5" t="e">
        <f>Assists[[#This Row],[5+]]-Assists[[#This Row],[6+]]</f>
        <v>#VALUE!</v>
      </c>
      <c r="W281" s="5" t="e">
        <f>Assists[[#This Row],[6+]]-Assists[[#This Row],[7+]]</f>
        <v>#VALUE!</v>
      </c>
      <c r="X281" s="5" t="e">
        <f>Assists[[#This Row],[7+]]-Assists[[#This Row],[8+]]</f>
        <v>#VALUE!</v>
      </c>
      <c r="Y281" s="5" t="e">
        <f>Assists[[#This Row],[8+]]-Assists[[#This Row],[9+]]</f>
        <v>#VALUE!</v>
      </c>
      <c r="Z281" s="5" t="e">
        <f>Assists[[#This Row],[9+]]-Assists[[#This Row],[10+]]</f>
        <v>#VALUE!</v>
      </c>
      <c r="AA281" s="5" t="e">
        <f>Assists[[#This Row],[10+]]-Assists[[#This Row],[11+]]</f>
        <v>#VALUE!</v>
      </c>
      <c r="AB281" s="5" t="e">
        <f>Assists[[#This Row],[11+]]-Assists[[#This Row],[12+]]</f>
        <v>#VALUE!</v>
      </c>
    </row>
    <row r="282" spans="19:28" x14ac:dyDescent="0.25">
      <c r="S282" s="5" t="e">
        <f>Assists[[#This Row],[2+]]-Assists[[#This Row],[3+]]</f>
        <v>#VALUE!</v>
      </c>
      <c r="T282" s="5" t="e">
        <f>Assists[[#This Row],[3+]]-Assists[[#This Row],[4+]]</f>
        <v>#VALUE!</v>
      </c>
      <c r="U282" s="5" t="e">
        <f>Assists[[#This Row],[4+]]-Assists[[#This Row],[5+]]</f>
        <v>#VALUE!</v>
      </c>
      <c r="V282" s="5" t="e">
        <f>Assists[[#This Row],[5+]]-Assists[[#This Row],[6+]]</f>
        <v>#VALUE!</v>
      </c>
      <c r="W282" s="5" t="e">
        <f>Assists[[#This Row],[6+]]-Assists[[#This Row],[7+]]</f>
        <v>#VALUE!</v>
      </c>
      <c r="X282" s="5" t="e">
        <f>Assists[[#This Row],[7+]]-Assists[[#This Row],[8+]]</f>
        <v>#VALUE!</v>
      </c>
      <c r="Y282" s="5" t="e">
        <f>Assists[[#This Row],[8+]]-Assists[[#This Row],[9+]]</f>
        <v>#VALUE!</v>
      </c>
      <c r="Z282" s="5" t="e">
        <f>Assists[[#This Row],[9+]]-Assists[[#This Row],[10+]]</f>
        <v>#VALUE!</v>
      </c>
      <c r="AA282" s="5" t="e">
        <f>Assists[[#This Row],[10+]]-Assists[[#This Row],[11+]]</f>
        <v>#VALUE!</v>
      </c>
      <c r="AB282" s="5" t="e">
        <f>Assists[[#This Row],[11+]]-Assists[[#This Row],[12+]]</f>
        <v>#VALUE!</v>
      </c>
    </row>
    <row r="283" spans="19:28" x14ac:dyDescent="0.25">
      <c r="S283" s="5" t="e">
        <f>Assists[[#This Row],[2+]]-Assists[[#This Row],[3+]]</f>
        <v>#VALUE!</v>
      </c>
      <c r="T283" s="5" t="e">
        <f>Assists[[#This Row],[3+]]-Assists[[#This Row],[4+]]</f>
        <v>#VALUE!</v>
      </c>
      <c r="U283" s="5" t="e">
        <f>Assists[[#This Row],[4+]]-Assists[[#This Row],[5+]]</f>
        <v>#VALUE!</v>
      </c>
      <c r="V283" s="5" t="e">
        <f>Assists[[#This Row],[5+]]-Assists[[#This Row],[6+]]</f>
        <v>#VALUE!</v>
      </c>
      <c r="W283" s="5" t="e">
        <f>Assists[[#This Row],[6+]]-Assists[[#This Row],[7+]]</f>
        <v>#VALUE!</v>
      </c>
      <c r="X283" s="5" t="e">
        <f>Assists[[#This Row],[7+]]-Assists[[#This Row],[8+]]</f>
        <v>#VALUE!</v>
      </c>
      <c r="Y283" s="5" t="e">
        <f>Assists[[#This Row],[8+]]-Assists[[#This Row],[9+]]</f>
        <v>#VALUE!</v>
      </c>
      <c r="Z283" s="5" t="e">
        <f>Assists[[#This Row],[9+]]-Assists[[#This Row],[10+]]</f>
        <v>#VALUE!</v>
      </c>
      <c r="AA283" s="5" t="e">
        <f>Assists[[#This Row],[10+]]-Assists[[#This Row],[11+]]</f>
        <v>#VALUE!</v>
      </c>
      <c r="AB283" s="5" t="e">
        <f>Assists[[#This Row],[11+]]-Assists[[#This Row],[12+]]</f>
        <v>#VALUE!</v>
      </c>
    </row>
    <row r="284" spans="19:28" x14ac:dyDescent="0.25">
      <c r="S284" s="5" t="e">
        <f>Assists[[#This Row],[2+]]-Assists[[#This Row],[3+]]</f>
        <v>#VALUE!</v>
      </c>
      <c r="T284" s="5" t="e">
        <f>Assists[[#This Row],[3+]]-Assists[[#This Row],[4+]]</f>
        <v>#VALUE!</v>
      </c>
      <c r="U284" s="5" t="e">
        <f>Assists[[#This Row],[4+]]-Assists[[#This Row],[5+]]</f>
        <v>#VALUE!</v>
      </c>
      <c r="V284" s="5" t="e">
        <f>Assists[[#This Row],[5+]]-Assists[[#This Row],[6+]]</f>
        <v>#VALUE!</v>
      </c>
      <c r="W284" s="5" t="e">
        <f>Assists[[#This Row],[6+]]-Assists[[#This Row],[7+]]</f>
        <v>#VALUE!</v>
      </c>
      <c r="X284" s="5" t="e">
        <f>Assists[[#This Row],[7+]]-Assists[[#This Row],[8+]]</f>
        <v>#VALUE!</v>
      </c>
      <c r="Y284" s="5" t="e">
        <f>Assists[[#This Row],[8+]]-Assists[[#This Row],[9+]]</f>
        <v>#VALUE!</v>
      </c>
      <c r="Z284" s="5" t="e">
        <f>Assists[[#This Row],[9+]]-Assists[[#This Row],[10+]]</f>
        <v>#VALUE!</v>
      </c>
      <c r="AA284" s="5" t="e">
        <f>Assists[[#This Row],[10+]]-Assists[[#This Row],[11+]]</f>
        <v>#VALUE!</v>
      </c>
      <c r="AB284" s="5" t="e">
        <f>Assists[[#This Row],[11+]]-Assists[[#This Row],[12+]]</f>
        <v>#VALUE!</v>
      </c>
    </row>
    <row r="285" spans="19:28" x14ac:dyDescent="0.25">
      <c r="S285" s="5" t="e">
        <f>Assists[[#This Row],[2+]]-Assists[[#This Row],[3+]]</f>
        <v>#VALUE!</v>
      </c>
      <c r="T285" s="5" t="e">
        <f>Assists[[#This Row],[3+]]-Assists[[#This Row],[4+]]</f>
        <v>#VALUE!</v>
      </c>
      <c r="U285" s="5" t="e">
        <f>Assists[[#This Row],[4+]]-Assists[[#This Row],[5+]]</f>
        <v>#VALUE!</v>
      </c>
      <c r="V285" s="5" t="e">
        <f>Assists[[#This Row],[5+]]-Assists[[#This Row],[6+]]</f>
        <v>#VALUE!</v>
      </c>
      <c r="W285" s="5" t="e">
        <f>Assists[[#This Row],[6+]]-Assists[[#This Row],[7+]]</f>
        <v>#VALUE!</v>
      </c>
      <c r="X285" s="5" t="e">
        <f>Assists[[#This Row],[7+]]-Assists[[#This Row],[8+]]</f>
        <v>#VALUE!</v>
      </c>
      <c r="Y285" s="5" t="e">
        <f>Assists[[#This Row],[8+]]-Assists[[#This Row],[9+]]</f>
        <v>#VALUE!</v>
      </c>
      <c r="Z285" s="5" t="e">
        <f>Assists[[#This Row],[9+]]-Assists[[#This Row],[10+]]</f>
        <v>#VALUE!</v>
      </c>
      <c r="AA285" s="5" t="e">
        <f>Assists[[#This Row],[10+]]-Assists[[#This Row],[11+]]</f>
        <v>#VALUE!</v>
      </c>
      <c r="AB285" s="5" t="e">
        <f>Assists[[#This Row],[11+]]-Assists[[#This Row],[12+]]</f>
        <v>#VALUE!</v>
      </c>
    </row>
    <row r="286" spans="19:28" x14ac:dyDescent="0.25">
      <c r="S286" s="5" t="e">
        <f>Assists[[#This Row],[2+]]-Assists[[#This Row],[3+]]</f>
        <v>#VALUE!</v>
      </c>
      <c r="T286" s="5" t="e">
        <f>Assists[[#This Row],[3+]]-Assists[[#This Row],[4+]]</f>
        <v>#VALUE!</v>
      </c>
      <c r="U286" s="5" t="e">
        <f>Assists[[#This Row],[4+]]-Assists[[#This Row],[5+]]</f>
        <v>#VALUE!</v>
      </c>
      <c r="V286" s="5" t="e">
        <f>Assists[[#This Row],[5+]]-Assists[[#This Row],[6+]]</f>
        <v>#VALUE!</v>
      </c>
      <c r="W286" s="5" t="e">
        <f>Assists[[#This Row],[6+]]-Assists[[#This Row],[7+]]</f>
        <v>#VALUE!</v>
      </c>
      <c r="X286" s="5" t="e">
        <f>Assists[[#This Row],[7+]]-Assists[[#This Row],[8+]]</f>
        <v>#VALUE!</v>
      </c>
      <c r="Y286" s="5" t="e">
        <f>Assists[[#This Row],[8+]]-Assists[[#This Row],[9+]]</f>
        <v>#VALUE!</v>
      </c>
      <c r="Z286" s="5" t="e">
        <f>Assists[[#This Row],[9+]]-Assists[[#This Row],[10+]]</f>
        <v>#VALUE!</v>
      </c>
      <c r="AA286" s="5" t="e">
        <f>Assists[[#This Row],[10+]]-Assists[[#This Row],[11+]]</f>
        <v>#VALUE!</v>
      </c>
      <c r="AB286" s="5" t="e">
        <f>Assists[[#This Row],[11+]]-Assists[[#This Row],[12+]]</f>
        <v>#VALUE!</v>
      </c>
    </row>
    <row r="287" spans="19:28" x14ac:dyDescent="0.25">
      <c r="S287" s="5" t="e">
        <f>Assists[[#This Row],[2+]]-Assists[[#This Row],[3+]]</f>
        <v>#VALUE!</v>
      </c>
      <c r="T287" s="5" t="e">
        <f>Assists[[#This Row],[3+]]-Assists[[#This Row],[4+]]</f>
        <v>#VALUE!</v>
      </c>
      <c r="U287" s="5" t="e">
        <f>Assists[[#This Row],[4+]]-Assists[[#This Row],[5+]]</f>
        <v>#VALUE!</v>
      </c>
      <c r="V287" s="5" t="e">
        <f>Assists[[#This Row],[5+]]-Assists[[#This Row],[6+]]</f>
        <v>#VALUE!</v>
      </c>
      <c r="W287" s="5" t="e">
        <f>Assists[[#This Row],[6+]]-Assists[[#This Row],[7+]]</f>
        <v>#VALUE!</v>
      </c>
      <c r="X287" s="5" t="e">
        <f>Assists[[#This Row],[7+]]-Assists[[#This Row],[8+]]</f>
        <v>#VALUE!</v>
      </c>
      <c r="Y287" s="5" t="e">
        <f>Assists[[#This Row],[8+]]-Assists[[#This Row],[9+]]</f>
        <v>#VALUE!</v>
      </c>
      <c r="Z287" s="5" t="e">
        <f>Assists[[#This Row],[9+]]-Assists[[#This Row],[10+]]</f>
        <v>#VALUE!</v>
      </c>
      <c r="AA287" s="5" t="e">
        <f>Assists[[#This Row],[10+]]-Assists[[#This Row],[11+]]</f>
        <v>#VALUE!</v>
      </c>
      <c r="AB287" s="5" t="e">
        <f>Assists[[#This Row],[11+]]-Assists[[#This Row],[12+]]</f>
        <v>#VALUE!</v>
      </c>
    </row>
    <row r="288" spans="19:28" x14ac:dyDescent="0.25">
      <c r="S288" s="5" t="e">
        <f>Assists[[#This Row],[2+]]-Assists[[#This Row],[3+]]</f>
        <v>#VALUE!</v>
      </c>
      <c r="T288" s="5" t="e">
        <f>Assists[[#This Row],[3+]]-Assists[[#This Row],[4+]]</f>
        <v>#VALUE!</v>
      </c>
      <c r="U288" s="5" t="e">
        <f>Assists[[#This Row],[4+]]-Assists[[#This Row],[5+]]</f>
        <v>#VALUE!</v>
      </c>
      <c r="V288" s="5" t="e">
        <f>Assists[[#This Row],[5+]]-Assists[[#This Row],[6+]]</f>
        <v>#VALUE!</v>
      </c>
      <c r="W288" s="5" t="e">
        <f>Assists[[#This Row],[6+]]-Assists[[#This Row],[7+]]</f>
        <v>#VALUE!</v>
      </c>
      <c r="X288" s="5" t="e">
        <f>Assists[[#This Row],[7+]]-Assists[[#This Row],[8+]]</f>
        <v>#VALUE!</v>
      </c>
      <c r="Y288" s="5" t="e">
        <f>Assists[[#This Row],[8+]]-Assists[[#This Row],[9+]]</f>
        <v>#VALUE!</v>
      </c>
      <c r="Z288" s="5" t="e">
        <f>Assists[[#This Row],[9+]]-Assists[[#This Row],[10+]]</f>
        <v>#VALUE!</v>
      </c>
      <c r="AA288" s="5" t="e">
        <f>Assists[[#This Row],[10+]]-Assists[[#This Row],[11+]]</f>
        <v>#VALUE!</v>
      </c>
      <c r="AB288" s="5" t="e">
        <f>Assists[[#This Row],[11+]]-Assists[[#This Row],[12+]]</f>
        <v>#VALUE!</v>
      </c>
    </row>
    <row r="289" spans="19:28" x14ac:dyDescent="0.25">
      <c r="S289" s="5" t="e">
        <f>Assists[[#This Row],[2+]]-Assists[[#This Row],[3+]]</f>
        <v>#VALUE!</v>
      </c>
      <c r="T289" s="5" t="e">
        <f>Assists[[#This Row],[3+]]-Assists[[#This Row],[4+]]</f>
        <v>#VALUE!</v>
      </c>
      <c r="U289" s="5" t="e">
        <f>Assists[[#This Row],[4+]]-Assists[[#This Row],[5+]]</f>
        <v>#VALUE!</v>
      </c>
      <c r="V289" s="5" t="e">
        <f>Assists[[#This Row],[5+]]-Assists[[#This Row],[6+]]</f>
        <v>#VALUE!</v>
      </c>
      <c r="W289" s="5" t="e">
        <f>Assists[[#This Row],[6+]]-Assists[[#This Row],[7+]]</f>
        <v>#VALUE!</v>
      </c>
      <c r="X289" s="5" t="e">
        <f>Assists[[#This Row],[7+]]-Assists[[#This Row],[8+]]</f>
        <v>#VALUE!</v>
      </c>
      <c r="Y289" s="5" t="e">
        <f>Assists[[#This Row],[8+]]-Assists[[#This Row],[9+]]</f>
        <v>#VALUE!</v>
      </c>
      <c r="Z289" s="5" t="e">
        <f>Assists[[#This Row],[9+]]-Assists[[#This Row],[10+]]</f>
        <v>#VALUE!</v>
      </c>
      <c r="AA289" s="5" t="e">
        <f>Assists[[#This Row],[10+]]-Assists[[#This Row],[11+]]</f>
        <v>#VALUE!</v>
      </c>
      <c r="AB289" s="5" t="e">
        <f>Assists[[#This Row],[11+]]-Assists[[#This Row],[12+]]</f>
        <v>#VALUE!</v>
      </c>
    </row>
    <row r="290" spans="19:28" x14ac:dyDescent="0.25">
      <c r="S290" s="5" t="e">
        <f>Assists[[#This Row],[2+]]-Assists[[#This Row],[3+]]</f>
        <v>#VALUE!</v>
      </c>
      <c r="T290" s="5" t="e">
        <f>Assists[[#This Row],[3+]]-Assists[[#This Row],[4+]]</f>
        <v>#VALUE!</v>
      </c>
      <c r="U290" s="5" t="e">
        <f>Assists[[#This Row],[4+]]-Assists[[#This Row],[5+]]</f>
        <v>#VALUE!</v>
      </c>
      <c r="V290" s="5" t="e">
        <f>Assists[[#This Row],[5+]]-Assists[[#This Row],[6+]]</f>
        <v>#VALUE!</v>
      </c>
      <c r="W290" s="5" t="e">
        <f>Assists[[#This Row],[6+]]-Assists[[#This Row],[7+]]</f>
        <v>#VALUE!</v>
      </c>
      <c r="X290" s="5" t="e">
        <f>Assists[[#This Row],[7+]]-Assists[[#This Row],[8+]]</f>
        <v>#VALUE!</v>
      </c>
      <c r="Y290" s="5" t="e">
        <f>Assists[[#This Row],[8+]]-Assists[[#This Row],[9+]]</f>
        <v>#VALUE!</v>
      </c>
      <c r="Z290" s="5" t="e">
        <f>Assists[[#This Row],[9+]]-Assists[[#This Row],[10+]]</f>
        <v>#VALUE!</v>
      </c>
      <c r="AA290" s="5" t="e">
        <f>Assists[[#This Row],[10+]]-Assists[[#This Row],[11+]]</f>
        <v>#VALUE!</v>
      </c>
      <c r="AB290" s="5" t="e">
        <f>Assists[[#This Row],[11+]]-Assists[[#This Row],[12+]]</f>
        <v>#VALUE!</v>
      </c>
    </row>
    <row r="291" spans="19:28" x14ac:dyDescent="0.25">
      <c r="S291" s="5" t="e">
        <f>Assists[[#This Row],[2+]]-Assists[[#This Row],[3+]]</f>
        <v>#VALUE!</v>
      </c>
      <c r="T291" s="5" t="e">
        <f>Assists[[#This Row],[3+]]-Assists[[#This Row],[4+]]</f>
        <v>#VALUE!</v>
      </c>
      <c r="U291" s="5" t="e">
        <f>Assists[[#This Row],[4+]]-Assists[[#This Row],[5+]]</f>
        <v>#VALUE!</v>
      </c>
      <c r="V291" s="5" t="e">
        <f>Assists[[#This Row],[5+]]-Assists[[#This Row],[6+]]</f>
        <v>#VALUE!</v>
      </c>
      <c r="W291" s="5" t="e">
        <f>Assists[[#This Row],[6+]]-Assists[[#This Row],[7+]]</f>
        <v>#VALUE!</v>
      </c>
      <c r="X291" s="5" t="e">
        <f>Assists[[#This Row],[7+]]-Assists[[#This Row],[8+]]</f>
        <v>#VALUE!</v>
      </c>
      <c r="Y291" s="5" t="e">
        <f>Assists[[#This Row],[8+]]-Assists[[#This Row],[9+]]</f>
        <v>#VALUE!</v>
      </c>
      <c r="Z291" s="5" t="e">
        <f>Assists[[#This Row],[9+]]-Assists[[#This Row],[10+]]</f>
        <v>#VALUE!</v>
      </c>
      <c r="AA291" s="5" t="e">
        <f>Assists[[#This Row],[10+]]-Assists[[#This Row],[11+]]</f>
        <v>#VALUE!</v>
      </c>
      <c r="AB291" s="5" t="e">
        <f>Assists[[#This Row],[11+]]-Assists[[#This Row],[12+]]</f>
        <v>#VALUE!</v>
      </c>
    </row>
    <row r="292" spans="19:28" x14ac:dyDescent="0.25">
      <c r="S292" s="5" t="e">
        <f>Assists[[#This Row],[2+]]-Assists[[#This Row],[3+]]</f>
        <v>#VALUE!</v>
      </c>
      <c r="T292" s="5" t="e">
        <f>Assists[[#This Row],[3+]]-Assists[[#This Row],[4+]]</f>
        <v>#VALUE!</v>
      </c>
      <c r="U292" s="5" t="e">
        <f>Assists[[#This Row],[4+]]-Assists[[#This Row],[5+]]</f>
        <v>#VALUE!</v>
      </c>
      <c r="V292" s="5" t="e">
        <f>Assists[[#This Row],[5+]]-Assists[[#This Row],[6+]]</f>
        <v>#VALUE!</v>
      </c>
      <c r="W292" s="5" t="e">
        <f>Assists[[#This Row],[6+]]-Assists[[#This Row],[7+]]</f>
        <v>#VALUE!</v>
      </c>
      <c r="X292" s="5" t="e">
        <f>Assists[[#This Row],[7+]]-Assists[[#This Row],[8+]]</f>
        <v>#VALUE!</v>
      </c>
      <c r="Y292" s="5" t="e">
        <f>Assists[[#This Row],[8+]]-Assists[[#This Row],[9+]]</f>
        <v>#VALUE!</v>
      </c>
      <c r="Z292" s="5" t="e">
        <f>Assists[[#This Row],[9+]]-Assists[[#This Row],[10+]]</f>
        <v>#VALUE!</v>
      </c>
      <c r="AA292" s="5" t="e">
        <f>Assists[[#This Row],[10+]]-Assists[[#This Row],[11+]]</f>
        <v>#VALUE!</v>
      </c>
      <c r="AB292" s="5" t="e">
        <f>Assists[[#This Row],[11+]]-Assists[[#This Row],[12+]]</f>
        <v>#VALUE!</v>
      </c>
    </row>
    <row r="293" spans="19:28" x14ac:dyDescent="0.25">
      <c r="S293" s="5" t="e">
        <f>Assists[[#This Row],[2+]]-Assists[[#This Row],[3+]]</f>
        <v>#VALUE!</v>
      </c>
      <c r="T293" s="5" t="e">
        <f>Assists[[#This Row],[3+]]-Assists[[#This Row],[4+]]</f>
        <v>#VALUE!</v>
      </c>
      <c r="U293" s="5" t="e">
        <f>Assists[[#This Row],[4+]]-Assists[[#This Row],[5+]]</f>
        <v>#VALUE!</v>
      </c>
      <c r="V293" s="5" t="e">
        <f>Assists[[#This Row],[5+]]-Assists[[#This Row],[6+]]</f>
        <v>#VALUE!</v>
      </c>
      <c r="W293" s="5" t="e">
        <f>Assists[[#This Row],[6+]]-Assists[[#This Row],[7+]]</f>
        <v>#VALUE!</v>
      </c>
      <c r="X293" s="5" t="e">
        <f>Assists[[#This Row],[7+]]-Assists[[#This Row],[8+]]</f>
        <v>#VALUE!</v>
      </c>
      <c r="Y293" s="5" t="e">
        <f>Assists[[#This Row],[8+]]-Assists[[#This Row],[9+]]</f>
        <v>#VALUE!</v>
      </c>
      <c r="Z293" s="5" t="e">
        <f>Assists[[#This Row],[9+]]-Assists[[#This Row],[10+]]</f>
        <v>#VALUE!</v>
      </c>
      <c r="AA293" s="5" t="e">
        <f>Assists[[#This Row],[10+]]-Assists[[#This Row],[11+]]</f>
        <v>#VALUE!</v>
      </c>
      <c r="AB293" s="5" t="e">
        <f>Assists[[#This Row],[11+]]-Assists[[#This Row],[12+]]</f>
        <v>#VALUE!</v>
      </c>
    </row>
    <row r="294" spans="19:28" x14ac:dyDescent="0.25">
      <c r="S294" s="5" t="e">
        <f>Assists[[#This Row],[2+]]-Assists[[#This Row],[3+]]</f>
        <v>#VALUE!</v>
      </c>
      <c r="T294" s="5" t="e">
        <f>Assists[[#This Row],[3+]]-Assists[[#This Row],[4+]]</f>
        <v>#VALUE!</v>
      </c>
      <c r="U294" s="5" t="e">
        <f>Assists[[#This Row],[4+]]-Assists[[#This Row],[5+]]</f>
        <v>#VALUE!</v>
      </c>
      <c r="V294" s="5" t="e">
        <f>Assists[[#This Row],[5+]]-Assists[[#This Row],[6+]]</f>
        <v>#VALUE!</v>
      </c>
      <c r="W294" s="5" t="e">
        <f>Assists[[#This Row],[6+]]-Assists[[#This Row],[7+]]</f>
        <v>#VALUE!</v>
      </c>
      <c r="X294" s="5" t="e">
        <f>Assists[[#This Row],[7+]]-Assists[[#This Row],[8+]]</f>
        <v>#VALUE!</v>
      </c>
      <c r="Y294" s="5" t="e">
        <f>Assists[[#This Row],[8+]]-Assists[[#This Row],[9+]]</f>
        <v>#VALUE!</v>
      </c>
      <c r="Z294" s="5" t="e">
        <f>Assists[[#This Row],[9+]]-Assists[[#This Row],[10+]]</f>
        <v>#VALUE!</v>
      </c>
      <c r="AA294" s="5" t="e">
        <f>Assists[[#This Row],[10+]]-Assists[[#This Row],[11+]]</f>
        <v>#VALUE!</v>
      </c>
      <c r="AB294" s="5" t="e">
        <f>Assists[[#This Row],[11+]]-Assists[[#This Row],[12+]]</f>
        <v>#VALUE!</v>
      </c>
    </row>
    <row r="295" spans="19:28" x14ac:dyDescent="0.25">
      <c r="S295" s="5" t="e">
        <f>Assists[[#This Row],[2+]]-Assists[[#This Row],[3+]]</f>
        <v>#VALUE!</v>
      </c>
      <c r="T295" s="5" t="e">
        <f>Assists[[#This Row],[3+]]-Assists[[#This Row],[4+]]</f>
        <v>#VALUE!</v>
      </c>
      <c r="U295" s="5" t="e">
        <f>Assists[[#This Row],[4+]]-Assists[[#This Row],[5+]]</f>
        <v>#VALUE!</v>
      </c>
      <c r="V295" s="5" t="e">
        <f>Assists[[#This Row],[5+]]-Assists[[#This Row],[6+]]</f>
        <v>#VALUE!</v>
      </c>
      <c r="W295" s="5" t="e">
        <f>Assists[[#This Row],[6+]]-Assists[[#This Row],[7+]]</f>
        <v>#VALUE!</v>
      </c>
      <c r="X295" s="5" t="e">
        <f>Assists[[#This Row],[7+]]-Assists[[#This Row],[8+]]</f>
        <v>#VALUE!</v>
      </c>
      <c r="Y295" s="5" t="e">
        <f>Assists[[#This Row],[8+]]-Assists[[#This Row],[9+]]</f>
        <v>#VALUE!</v>
      </c>
      <c r="Z295" s="5" t="e">
        <f>Assists[[#This Row],[9+]]-Assists[[#This Row],[10+]]</f>
        <v>#VALUE!</v>
      </c>
      <c r="AA295" s="5" t="e">
        <f>Assists[[#This Row],[10+]]-Assists[[#This Row],[11+]]</f>
        <v>#VALUE!</v>
      </c>
      <c r="AB295" s="5" t="e">
        <f>Assists[[#This Row],[11+]]-Assists[[#This Row],[12+]]</f>
        <v>#VALUE!</v>
      </c>
    </row>
    <row r="296" spans="19:28" x14ac:dyDescent="0.25">
      <c r="S296" s="5" t="e">
        <f>Assists[[#This Row],[2+]]-Assists[[#This Row],[3+]]</f>
        <v>#VALUE!</v>
      </c>
      <c r="T296" s="5" t="e">
        <f>Assists[[#This Row],[3+]]-Assists[[#This Row],[4+]]</f>
        <v>#VALUE!</v>
      </c>
      <c r="U296" s="5" t="e">
        <f>Assists[[#This Row],[4+]]-Assists[[#This Row],[5+]]</f>
        <v>#VALUE!</v>
      </c>
      <c r="V296" s="5" t="e">
        <f>Assists[[#This Row],[5+]]-Assists[[#This Row],[6+]]</f>
        <v>#VALUE!</v>
      </c>
      <c r="W296" s="5" t="e">
        <f>Assists[[#This Row],[6+]]-Assists[[#This Row],[7+]]</f>
        <v>#VALUE!</v>
      </c>
      <c r="X296" s="5" t="e">
        <f>Assists[[#This Row],[7+]]-Assists[[#This Row],[8+]]</f>
        <v>#VALUE!</v>
      </c>
      <c r="Y296" s="5" t="e">
        <f>Assists[[#This Row],[8+]]-Assists[[#This Row],[9+]]</f>
        <v>#VALUE!</v>
      </c>
      <c r="Z296" s="5" t="e">
        <f>Assists[[#This Row],[9+]]-Assists[[#This Row],[10+]]</f>
        <v>#VALUE!</v>
      </c>
      <c r="AA296" s="5" t="e">
        <f>Assists[[#This Row],[10+]]-Assists[[#This Row],[11+]]</f>
        <v>#VALUE!</v>
      </c>
      <c r="AB296" s="5" t="e">
        <f>Assists[[#This Row],[11+]]-Assists[[#This Row],[12+]]</f>
        <v>#VALUE!</v>
      </c>
    </row>
    <row r="297" spans="19:28" x14ac:dyDescent="0.25">
      <c r="S297" s="5" t="e">
        <f>Assists[[#This Row],[2+]]-Assists[[#This Row],[3+]]</f>
        <v>#VALUE!</v>
      </c>
      <c r="T297" s="5" t="e">
        <f>Assists[[#This Row],[3+]]-Assists[[#This Row],[4+]]</f>
        <v>#VALUE!</v>
      </c>
      <c r="U297" s="5" t="e">
        <f>Assists[[#This Row],[4+]]-Assists[[#This Row],[5+]]</f>
        <v>#VALUE!</v>
      </c>
      <c r="V297" s="5" t="e">
        <f>Assists[[#This Row],[5+]]-Assists[[#This Row],[6+]]</f>
        <v>#VALUE!</v>
      </c>
      <c r="W297" s="5" t="e">
        <f>Assists[[#This Row],[6+]]-Assists[[#This Row],[7+]]</f>
        <v>#VALUE!</v>
      </c>
      <c r="X297" s="5" t="e">
        <f>Assists[[#This Row],[7+]]-Assists[[#This Row],[8+]]</f>
        <v>#VALUE!</v>
      </c>
      <c r="Y297" s="5" t="e">
        <f>Assists[[#This Row],[8+]]-Assists[[#This Row],[9+]]</f>
        <v>#VALUE!</v>
      </c>
      <c r="Z297" s="5" t="e">
        <f>Assists[[#This Row],[9+]]-Assists[[#This Row],[10+]]</f>
        <v>#VALUE!</v>
      </c>
      <c r="AA297" s="5" t="e">
        <f>Assists[[#This Row],[10+]]-Assists[[#This Row],[11+]]</f>
        <v>#VALUE!</v>
      </c>
      <c r="AB297" s="5" t="e">
        <f>Assists[[#This Row],[11+]]-Assists[[#This Row],[12+]]</f>
        <v>#VALUE!</v>
      </c>
    </row>
    <row r="298" spans="19:28" x14ac:dyDescent="0.25">
      <c r="S298" s="5" t="e">
        <f>Assists[[#This Row],[2+]]-Assists[[#This Row],[3+]]</f>
        <v>#VALUE!</v>
      </c>
      <c r="T298" s="5" t="e">
        <f>Assists[[#This Row],[3+]]-Assists[[#This Row],[4+]]</f>
        <v>#VALUE!</v>
      </c>
      <c r="U298" s="5" t="e">
        <f>Assists[[#This Row],[4+]]-Assists[[#This Row],[5+]]</f>
        <v>#VALUE!</v>
      </c>
      <c r="V298" s="5" t="e">
        <f>Assists[[#This Row],[5+]]-Assists[[#This Row],[6+]]</f>
        <v>#VALUE!</v>
      </c>
      <c r="W298" s="5" t="e">
        <f>Assists[[#This Row],[6+]]-Assists[[#This Row],[7+]]</f>
        <v>#VALUE!</v>
      </c>
      <c r="X298" s="5" t="e">
        <f>Assists[[#This Row],[7+]]-Assists[[#This Row],[8+]]</f>
        <v>#VALUE!</v>
      </c>
      <c r="Y298" s="5" t="e">
        <f>Assists[[#This Row],[8+]]-Assists[[#This Row],[9+]]</f>
        <v>#VALUE!</v>
      </c>
      <c r="Z298" s="5" t="e">
        <f>Assists[[#This Row],[9+]]-Assists[[#This Row],[10+]]</f>
        <v>#VALUE!</v>
      </c>
      <c r="AA298" s="5" t="e">
        <f>Assists[[#This Row],[10+]]-Assists[[#This Row],[11+]]</f>
        <v>#VALUE!</v>
      </c>
      <c r="AB298" s="5" t="e">
        <f>Assists[[#This Row],[11+]]-Assists[[#This Row],[12+]]</f>
        <v>#VALUE!</v>
      </c>
    </row>
    <row r="299" spans="19:28" x14ac:dyDescent="0.25">
      <c r="S299" s="5" t="e">
        <f>Assists[[#This Row],[2+]]-Assists[[#This Row],[3+]]</f>
        <v>#VALUE!</v>
      </c>
      <c r="T299" s="5" t="e">
        <f>Assists[[#This Row],[3+]]-Assists[[#This Row],[4+]]</f>
        <v>#VALUE!</v>
      </c>
      <c r="U299" s="5" t="e">
        <f>Assists[[#This Row],[4+]]-Assists[[#This Row],[5+]]</f>
        <v>#VALUE!</v>
      </c>
      <c r="V299" s="5" t="e">
        <f>Assists[[#This Row],[5+]]-Assists[[#This Row],[6+]]</f>
        <v>#VALUE!</v>
      </c>
      <c r="W299" s="5" t="e">
        <f>Assists[[#This Row],[6+]]-Assists[[#This Row],[7+]]</f>
        <v>#VALUE!</v>
      </c>
      <c r="X299" s="5" t="e">
        <f>Assists[[#This Row],[7+]]-Assists[[#This Row],[8+]]</f>
        <v>#VALUE!</v>
      </c>
      <c r="Y299" s="5" t="e">
        <f>Assists[[#This Row],[8+]]-Assists[[#This Row],[9+]]</f>
        <v>#VALUE!</v>
      </c>
      <c r="Z299" s="5" t="e">
        <f>Assists[[#This Row],[9+]]-Assists[[#This Row],[10+]]</f>
        <v>#VALUE!</v>
      </c>
      <c r="AA299" s="5" t="e">
        <f>Assists[[#This Row],[10+]]-Assists[[#This Row],[11+]]</f>
        <v>#VALUE!</v>
      </c>
      <c r="AB299" s="5" t="e">
        <f>Assists[[#This Row],[11+]]-Assists[[#This Row],[12+]]</f>
        <v>#VALUE!</v>
      </c>
    </row>
    <row r="300" spans="19:28" x14ac:dyDescent="0.25">
      <c r="S300" s="5" t="e">
        <f>Assists[[#This Row],[2+]]-Assists[[#This Row],[3+]]</f>
        <v>#VALUE!</v>
      </c>
      <c r="T300" s="5" t="e">
        <f>Assists[[#This Row],[3+]]-Assists[[#This Row],[4+]]</f>
        <v>#VALUE!</v>
      </c>
      <c r="U300" s="5" t="e">
        <f>Assists[[#This Row],[4+]]-Assists[[#This Row],[5+]]</f>
        <v>#VALUE!</v>
      </c>
      <c r="V300" s="5" t="e">
        <f>Assists[[#This Row],[5+]]-Assists[[#This Row],[6+]]</f>
        <v>#VALUE!</v>
      </c>
      <c r="W300" s="5" t="e">
        <f>Assists[[#This Row],[6+]]-Assists[[#This Row],[7+]]</f>
        <v>#VALUE!</v>
      </c>
      <c r="X300" s="5" t="e">
        <f>Assists[[#This Row],[7+]]-Assists[[#This Row],[8+]]</f>
        <v>#VALUE!</v>
      </c>
      <c r="Y300" s="5" t="e">
        <f>Assists[[#This Row],[8+]]-Assists[[#This Row],[9+]]</f>
        <v>#VALUE!</v>
      </c>
      <c r="Z300" s="5" t="e">
        <f>Assists[[#This Row],[9+]]-Assists[[#This Row],[10+]]</f>
        <v>#VALUE!</v>
      </c>
      <c r="AA300" s="5" t="e">
        <f>Assists[[#This Row],[10+]]-Assists[[#This Row],[11+]]</f>
        <v>#VALUE!</v>
      </c>
      <c r="AB300" s="5" t="e">
        <f>Assists[[#This Row],[11+]]-Assists[[#This Row],[12+]]</f>
        <v>#VALUE!</v>
      </c>
    </row>
    <row r="301" spans="19:28" x14ac:dyDescent="0.25">
      <c r="S301" s="5" t="e">
        <f>Assists[[#This Row],[2+]]-Assists[[#This Row],[3+]]</f>
        <v>#VALUE!</v>
      </c>
      <c r="T301" s="5" t="e">
        <f>Assists[[#This Row],[3+]]-Assists[[#This Row],[4+]]</f>
        <v>#VALUE!</v>
      </c>
      <c r="U301" s="5" t="e">
        <f>Assists[[#This Row],[4+]]-Assists[[#This Row],[5+]]</f>
        <v>#VALUE!</v>
      </c>
      <c r="V301" s="5" t="e">
        <f>Assists[[#This Row],[5+]]-Assists[[#This Row],[6+]]</f>
        <v>#VALUE!</v>
      </c>
      <c r="W301" s="5" t="e">
        <f>Assists[[#This Row],[6+]]-Assists[[#This Row],[7+]]</f>
        <v>#VALUE!</v>
      </c>
      <c r="X301" s="5" t="e">
        <f>Assists[[#This Row],[7+]]-Assists[[#This Row],[8+]]</f>
        <v>#VALUE!</v>
      </c>
      <c r="Y301" s="5" t="e">
        <f>Assists[[#This Row],[8+]]-Assists[[#This Row],[9+]]</f>
        <v>#VALUE!</v>
      </c>
      <c r="Z301" s="5" t="e">
        <f>Assists[[#This Row],[9+]]-Assists[[#This Row],[10+]]</f>
        <v>#VALUE!</v>
      </c>
      <c r="AA301" s="5" t="e">
        <f>Assists[[#This Row],[10+]]-Assists[[#This Row],[11+]]</f>
        <v>#VALUE!</v>
      </c>
      <c r="AB301" s="5" t="e">
        <f>Assists[[#This Row],[11+]]-Assists[[#This Row],[12+]]</f>
        <v>#VALUE!</v>
      </c>
    </row>
    <row r="302" spans="19:28" x14ac:dyDescent="0.25">
      <c r="S302" s="5" t="e">
        <f>Assists[[#This Row],[2+]]-Assists[[#This Row],[3+]]</f>
        <v>#VALUE!</v>
      </c>
      <c r="T302" s="5" t="e">
        <f>Assists[[#This Row],[3+]]-Assists[[#This Row],[4+]]</f>
        <v>#VALUE!</v>
      </c>
      <c r="U302" s="5" t="e">
        <f>Assists[[#This Row],[4+]]-Assists[[#This Row],[5+]]</f>
        <v>#VALUE!</v>
      </c>
      <c r="V302" s="5" t="e">
        <f>Assists[[#This Row],[5+]]-Assists[[#This Row],[6+]]</f>
        <v>#VALUE!</v>
      </c>
      <c r="W302" s="5" t="e">
        <f>Assists[[#This Row],[6+]]-Assists[[#This Row],[7+]]</f>
        <v>#VALUE!</v>
      </c>
      <c r="X302" s="5" t="e">
        <f>Assists[[#This Row],[7+]]-Assists[[#This Row],[8+]]</f>
        <v>#VALUE!</v>
      </c>
      <c r="Y302" s="5" t="e">
        <f>Assists[[#This Row],[8+]]-Assists[[#This Row],[9+]]</f>
        <v>#VALUE!</v>
      </c>
      <c r="Z302" s="5" t="e">
        <f>Assists[[#This Row],[9+]]-Assists[[#This Row],[10+]]</f>
        <v>#VALUE!</v>
      </c>
      <c r="AA302" s="5" t="e">
        <f>Assists[[#This Row],[10+]]-Assists[[#This Row],[11+]]</f>
        <v>#VALUE!</v>
      </c>
      <c r="AB302" s="5" t="e">
        <f>Assists[[#This Row],[11+]]-Assists[[#This Row],[12+]]</f>
        <v>#VALUE!</v>
      </c>
    </row>
    <row r="303" spans="19:28" x14ac:dyDescent="0.25">
      <c r="S303" s="5" t="e">
        <f>Assists[[#This Row],[2+]]-Assists[[#This Row],[3+]]</f>
        <v>#VALUE!</v>
      </c>
      <c r="T303" s="5" t="e">
        <f>Assists[[#This Row],[3+]]-Assists[[#This Row],[4+]]</f>
        <v>#VALUE!</v>
      </c>
      <c r="U303" s="5" t="e">
        <f>Assists[[#This Row],[4+]]-Assists[[#This Row],[5+]]</f>
        <v>#VALUE!</v>
      </c>
      <c r="V303" s="5" t="e">
        <f>Assists[[#This Row],[5+]]-Assists[[#This Row],[6+]]</f>
        <v>#VALUE!</v>
      </c>
      <c r="W303" s="5" t="e">
        <f>Assists[[#This Row],[6+]]-Assists[[#This Row],[7+]]</f>
        <v>#VALUE!</v>
      </c>
      <c r="X303" s="5" t="e">
        <f>Assists[[#This Row],[7+]]-Assists[[#This Row],[8+]]</f>
        <v>#VALUE!</v>
      </c>
      <c r="Y303" s="5" t="e">
        <f>Assists[[#This Row],[8+]]-Assists[[#This Row],[9+]]</f>
        <v>#VALUE!</v>
      </c>
      <c r="Z303" s="5" t="e">
        <f>Assists[[#This Row],[9+]]-Assists[[#This Row],[10+]]</f>
        <v>#VALUE!</v>
      </c>
      <c r="AA303" s="5" t="e">
        <f>Assists[[#This Row],[10+]]-Assists[[#This Row],[11+]]</f>
        <v>#VALUE!</v>
      </c>
      <c r="AB303" s="5" t="e">
        <f>Assists[[#This Row],[11+]]-Assists[[#This Row],[12+]]</f>
        <v>#VALUE!</v>
      </c>
    </row>
    <row r="304" spans="19:28" x14ac:dyDescent="0.25">
      <c r="S304" s="5" t="e">
        <f>Assists[[#This Row],[2+]]-Assists[[#This Row],[3+]]</f>
        <v>#VALUE!</v>
      </c>
      <c r="T304" s="5" t="e">
        <f>Assists[[#This Row],[3+]]-Assists[[#This Row],[4+]]</f>
        <v>#VALUE!</v>
      </c>
      <c r="U304" s="5" t="e">
        <f>Assists[[#This Row],[4+]]-Assists[[#This Row],[5+]]</f>
        <v>#VALUE!</v>
      </c>
      <c r="V304" s="5" t="e">
        <f>Assists[[#This Row],[5+]]-Assists[[#This Row],[6+]]</f>
        <v>#VALUE!</v>
      </c>
      <c r="W304" s="5" t="e">
        <f>Assists[[#This Row],[6+]]-Assists[[#This Row],[7+]]</f>
        <v>#VALUE!</v>
      </c>
      <c r="X304" s="5" t="e">
        <f>Assists[[#This Row],[7+]]-Assists[[#This Row],[8+]]</f>
        <v>#VALUE!</v>
      </c>
      <c r="Y304" s="5" t="e">
        <f>Assists[[#This Row],[8+]]-Assists[[#This Row],[9+]]</f>
        <v>#VALUE!</v>
      </c>
      <c r="Z304" s="5" t="e">
        <f>Assists[[#This Row],[9+]]-Assists[[#This Row],[10+]]</f>
        <v>#VALUE!</v>
      </c>
      <c r="AA304" s="5" t="e">
        <f>Assists[[#This Row],[10+]]-Assists[[#This Row],[11+]]</f>
        <v>#VALUE!</v>
      </c>
      <c r="AB304" s="5" t="e">
        <f>Assists[[#This Row],[11+]]-Assists[[#This Row],[12+]]</f>
        <v>#VALUE!</v>
      </c>
    </row>
    <row r="305" spans="19:28" x14ac:dyDescent="0.25">
      <c r="S305" s="5" t="e">
        <f>Assists[[#This Row],[2+]]-Assists[[#This Row],[3+]]</f>
        <v>#VALUE!</v>
      </c>
      <c r="T305" s="5" t="e">
        <f>Assists[[#This Row],[3+]]-Assists[[#This Row],[4+]]</f>
        <v>#VALUE!</v>
      </c>
      <c r="U305" s="5" t="e">
        <f>Assists[[#This Row],[4+]]-Assists[[#This Row],[5+]]</f>
        <v>#VALUE!</v>
      </c>
      <c r="V305" s="5" t="e">
        <f>Assists[[#This Row],[5+]]-Assists[[#This Row],[6+]]</f>
        <v>#VALUE!</v>
      </c>
      <c r="W305" s="5" t="e">
        <f>Assists[[#This Row],[6+]]-Assists[[#This Row],[7+]]</f>
        <v>#VALUE!</v>
      </c>
      <c r="X305" s="5" t="e">
        <f>Assists[[#This Row],[7+]]-Assists[[#This Row],[8+]]</f>
        <v>#VALUE!</v>
      </c>
      <c r="Y305" s="5" t="e">
        <f>Assists[[#This Row],[8+]]-Assists[[#This Row],[9+]]</f>
        <v>#VALUE!</v>
      </c>
      <c r="Z305" s="5" t="e">
        <f>Assists[[#This Row],[9+]]-Assists[[#This Row],[10+]]</f>
        <v>#VALUE!</v>
      </c>
      <c r="AA305" s="5" t="e">
        <f>Assists[[#This Row],[10+]]-Assists[[#This Row],[11+]]</f>
        <v>#VALUE!</v>
      </c>
      <c r="AB305" s="5" t="e">
        <f>Assists[[#This Row],[11+]]-Assists[[#This Row],[12+]]</f>
        <v>#VALUE!</v>
      </c>
    </row>
    <row r="306" spans="19:28" x14ac:dyDescent="0.25">
      <c r="S306" s="5" t="e">
        <f>Assists[[#This Row],[2+]]-Assists[[#This Row],[3+]]</f>
        <v>#VALUE!</v>
      </c>
      <c r="T306" s="5" t="e">
        <f>Assists[[#This Row],[3+]]-Assists[[#This Row],[4+]]</f>
        <v>#VALUE!</v>
      </c>
      <c r="U306" s="5" t="e">
        <f>Assists[[#This Row],[4+]]-Assists[[#This Row],[5+]]</f>
        <v>#VALUE!</v>
      </c>
      <c r="V306" s="5" t="e">
        <f>Assists[[#This Row],[5+]]-Assists[[#This Row],[6+]]</f>
        <v>#VALUE!</v>
      </c>
      <c r="W306" s="5" t="e">
        <f>Assists[[#This Row],[6+]]-Assists[[#This Row],[7+]]</f>
        <v>#VALUE!</v>
      </c>
      <c r="X306" s="5" t="e">
        <f>Assists[[#This Row],[7+]]-Assists[[#This Row],[8+]]</f>
        <v>#VALUE!</v>
      </c>
      <c r="Y306" s="5" t="e">
        <f>Assists[[#This Row],[8+]]-Assists[[#This Row],[9+]]</f>
        <v>#VALUE!</v>
      </c>
      <c r="Z306" s="5" t="e">
        <f>Assists[[#This Row],[9+]]-Assists[[#This Row],[10+]]</f>
        <v>#VALUE!</v>
      </c>
      <c r="AA306" s="5" t="e">
        <f>Assists[[#This Row],[10+]]-Assists[[#This Row],[11+]]</f>
        <v>#VALUE!</v>
      </c>
      <c r="AB306" s="5" t="e">
        <f>Assists[[#This Row],[11+]]-Assists[[#This Row],[12+]]</f>
        <v>#VALUE!</v>
      </c>
    </row>
    <row r="307" spans="19:28" x14ac:dyDescent="0.25">
      <c r="S307" s="5" t="e">
        <f>Assists[[#This Row],[2+]]-Assists[[#This Row],[3+]]</f>
        <v>#VALUE!</v>
      </c>
      <c r="T307" s="5" t="e">
        <f>Assists[[#This Row],[3+]]-Assists[[#This Row],[4+]]</f>
        <v>#VALUE!</v>
      </c>
      <c r="U307" s="5" t="e">
        <f>Assists[[#This Row],[4+]]-Assists[[#This Row],[5+]]</f>
        <v>#VALUE!</v>
      </c>
      <c r="V307" s="5" t="e">
        <f>Assists[[#This Row],[5+]]-Assists[[#This Row],[6+]]</f>
        <v>#VALUE!</v>
      </c>
      <c r="W307" s="5" t="e">
        <f>Assists[[#This Row],[6+]]-Assists[[#This Row],[7+]]</f>
        <v>#VALUE!</v>
      </c>
      <c r="X307" s="5" t="e">
        <f>Assists[[#This Row],[7+]]-Assists[[#This Row],[8+]]</f>
        <v>#VALUE!</v>
      </c>
      <c r="Y307" s="5" t="e">
        <f>Assists[[#This Row],[8+]]-Assists[[#This Row],[9+]]</f>
        <v>#VALUE!</v>
      </c>
      <c r="Z307" s="5" t="e">
        <f>Assists[[#This Row],[9+]]-Assists[[#This Row],[10+]]</f>
        <v>#VALUE!</v>
      </c>
      <c r="AA307" s="5" t="e">
        <f>Assists[[#This Row],[10+]]-Assists[[#This Row],[11+]]</f>
        <v>#VALUE!</v>
      </c>
      <c r="AB307" s="5" t="e">
        <f>Assists[[#This Row],[11+]]-Assists[[#This Row],[12+]]</f>
        <v>#VALUE!</v>
      </c>
    </row>
    <row r="308" spans="19:28" x14ac:dyDescent="0.25">
      <c r="S308" s="5" t="e">
        <f>Assists[[#This Row],[2+]]-Assists[[#This Row],[3+]]</f>
        <v>#VALUE!</v>
      </c>
      <c r="T308" s="5" t="e">
        <f>Assists[[#This Row],[3+]]-Assists[[#This Row],[4+]]</f>
        <v>#VALUE!</v>
      </c>
      <c r="U308" s="5" t="e">
        <f>Assists[[#This Row],[4+]]-Assists[[#This Row],[5+]]</f>
        <v>#VALUE!</v>
      </c>
      <c r="V308" s="5" t="e">
        <f>Assists[[#This Row],[5+]]-Assists[[#This Row],[6+]]</f>
        <v>#VALUE!</v>
      </c>
      <c r="W308" s="5" t="e">
        <f>Assists[[#This Row],[6+]]-Assists[[#This Row],[7+]]</f>
        <v>#VALUE!</v>
      </c>
      <c r="X308" s="5" t="e">
        <f>Assists[[#This Row],[7+]]-Assists[[#This Row],[8+]]</f>
        <v>#VALUE!</v>
      </c>
      <c r="Y308" s="5" t="e">
        <f>Assists[[#This Row],[8+]]-Assists[[#This Row],[9+]]</f>
        <v>#VALUE!</v>
      </c>
      <c r="Z308" s="5" t="e">
        <f>Assists[[#This Row],[9+]]-Assists[[#This Row],[10+]]</f>
        <v>#VALUE!</v>
      </c>
      <c r="AA308" s="5" t="e">
        <f>Assists[[#This Row],[10+]]-Assists[[#This Row],[11+]]</f>
        <v>#VALUE!</v>
      </c>
      <c r="AB308" s="5" t="e">
        <f>Assists[[#This Row],[11+]]-Assists[[#This Row],[12+]]</f>
        <v>#VALUE!</v>
      </c>
    </row>
    <row r="309" spans="19:28" x14ac:dyDescent="0.25">
      <c r="S309" s="5" t="e">
        <f>Assists[[#This Row],[2+]]-Assists[[#This Row],[3+]]</f>
        <v>#VALUE!</v>
      </c>
      <c r="T309" s="5" t="e">
        <f>Assists[[#This Row],[3+]]-Assists[[#This Row],[4+]]</f>
        <v>#VALUE!</v>
      </c>
      <c r="U309" s="5" t="e">
        <f>Assists[[#This Row],[4+]]-Assists[[#This Row],[5+]]</f>
        <v>#VALUE!</v>
      </c>
      <c r="V309" s="5" t="e">
        <f>Assists[[#This Row],[5+]]-Assists[[#This Row],[6+]]</f>
        <v>#VALUE!</v>
      </c>
      <c r="W309" s="5" t="e">
        <f>Assists[[#This Row],[6+]]-Assists[[#This Row],[7+]]</f>
        <v>#VALUE!</v>
      </c>
      <c r="X309" s="5" t="e">
        <f>Assists[[#This Row],[7+]]-Assists[[#This Row],[8+]]</f>
        <v>#VALUE!</v>
      </c>
      <c r="Y309" s="5" t="e">
        <f>Assists[[#This Row],[8+]]-Assists[[#This Row],[9+]]</f>
        <v>#VALUE!</v>
      </c>
      <c r="Z309" s="5" t="e">
        <f>Assists[[#This Row],[9+]]-Assists[[#This Row],[10+]]</f>
        <v>#VALUE!</v>
      </c>
      <c r="AA309" s="5" t="e">
        <f>Assists[[#This Row],[10+]]-Assists[[#This Row],[11+]]</f>
        <v>#VALUE!</v>
      </c>
      <c r="AB309" s="5" t="e">
        <f>Assists[[#This Row],[11+]]-Assists[[#This Row],[12+]]</f>
        <v>#VALUE!</v>
      </c>
    </row>
    <row r="310" spans="19:28" x14ac:dyDescent="0.25">
      <c r="S310" s="5" t="e">
        <f>Assists[[#This Row],[2+]]-Assists[[#This Row],[3+]]</f>
        <v>#VALUE!</v>
      </c>
      <c r="T310" s="5" t="e">
        <f>Assists[[#This Row],[3+]]-Assists[[#This Row],[4+]]</f>
        <v>#VALUE!</v>
      </c>
      <c r="U310" s="5" t="e">
        <f>Assists[[#This Row],[4+]]-Assists[[#This Row],[5+]]</f>
        <v>#VALUE!</v>
      </c>
      <c r="V310" s="5" t="e">
        <f>Assists[[#This Row],[5+]]-Assists[[#This Row],[6+]]</f>
        <v>#VALUE!</v>
      </c>
      <c r="W310" s="5" t="e">
        <f>Assists[[#This Row],[6+]]-Assists[[#This Row],[7+]]</f>
        <v>#VALUE!</v>
      </c>
      <c r="X310" s="5" t="e">
        <f>Assists[[#This Row],[7+]]-Assists[[#This Row],[8+]]</f>
        <v>#VALUE!</v>
      </c>
      <c r="Y310" s="5" t="e">
        <f>Assists[[#This Row],[8+]]-Assists[[#This Row],[9+]]</f>
        <v>#VALUE!</v>
      </c>
      <c r="Z310" s="5" t="e">
        <f>Assists[[#This Row],[9+]]-Assists[[#This Row],[10+]]</f>
        <v>#VALUE!</v>
      </c>
      <c r="AA310" s="5" t="e">
        <f>Assists[[#This Row],[10+]]-Assists[[#This Row],[11+]]</f>
        <v>#VALUE!</v>
      </c>
      <c r="AB310" s="5" t="e">
        <f>Assists[[#This Row],[11+]]-Assists[[#This Row],[12+]]</f>
        <v>#VALUE!</v>
      </c>
    </row>
    <row r="311" spans="19:28" x14ac:dyDescent="0.25">
      <c r="S311" s="5" t="e">
        <f>Assists[[#This Row],[2+]]-Assists[[#This Row],[3+]]</f>
        <v>#VALUE!</v>
      </c>
      <c r="T311" s="5" t="e">
        <f>Assists[[#This Row],[3+]]-Assists[[#This Row],[4+]]</f>
        <v>#VALUE!</v>
      </c>
      <c r="U311" s="5" t="e">
        <f>Assists[[#This Row],[4+]]-Assists[[#This Row],[5+]]</f>
        <v>#VALUE!</v>
      </c>
      <c r="V311" s="5" t="e">
        <f>Assists[[#This Row],[5+]]-Assists[[#This Row],[6+]]</f>
        <v>#VALUE!</v>
      </c>
      <c r="W311" s="5" t="e">
        <f>Assists[[#This Row],[6+]]-Assists[[#This Row],[7+]]</f>
        <v>#VALUE!</v>
      </c>
      <c r="X311" s="5" t="e">
        <f>Assists[[#This Row],[7+]]-Assists[[#This Row],[8+]]</f>
        <v>#VALUE!</v>
      </c>
      <c r="Y311" s="5" t="e">
        <f>Assists[[#This Row],[8+]]-Assists[[#This Row],[9+]]</f>
        <v>#VALUE!</v>
      </c>
      <c r="Z311" s="5" t="e">
        <f>Assists[[#This Row],[9+]]-Assists[[#This Row],[10+]]</f>
        <v>#VALUE!</v>
      </c>
      <c r="AA311" s="5" t="e">
        <f>Assists[[#This Row],[10+]]-Assists[[#This Row],[11+]]</f>
        <v>#VALUE!</v>
      </c>
      <c r="AB311" s="5" t="e">
        <f>Assists[[#This Row],[11+]]-Assists[[#This Row],[12+]]</f>
        <v>#VALUE!</v>
      </c>
    </row>
    <row r="312" spans="19:28" x14ac:dyDescent="0.25">
      <c r="S312" s="5" t="e">
        <f>Assists[[#This Row],[2+]]-Assists[[#This Row],[3+]]</f>
        <v>#VALUE!</v>
      </c>
      <c r="T312" s="5" t="e">
        <f>Assists[[#This Row],[3+]]-Assists[[#This Row],[4+]]</f>
        <v>#VALUE!</v>
      </c>
      <c r="U312" s="5" t="e">
        <f>Assists[[#This Row],[4+]]-Assists[[#This Row],[5+]]</f>
        <v>#VALUE!</v>
      </c>
      <c r="V312" s="5" t="e">
        <f>Assists[[#This Row],[5+]]-Assists[[#This Row],[6+]]</f>
        <v>#VALUE!</v>
      </c>
      <c r="W312" s="5" t="e">
        <f>Assists[[#This Row],[6+]]-Assists[[#This Row],[7+]]</f>
        <v>#VALUE!</v>
      </c>
      <c r="X312" s="5" t="e">
        <f>Assists[[#This Row],[7+]]-Assists[[#This Row],[8+]]</f>
        <v>#VALUE!</v>
      </c>
      <c r="Y312" s="5" t="e">
        <f>Assists[[#This Row],[8+]]-Assists[[#This Row],[9+]]</f>
        <v>#VALUE!</v>
      </c>
      <c r="Z312" s="5" t="e">
        <f>Assists[[#This Row],[9+]]-Assists[[#This Row],[10+]]</f>
        <v>#VALUE!</v>
      </c>
      <c r="AA312" s="5" t="e">
        <f>Assists[[#This Row],[10+]]-Assists[[#This Row],[11+]]</f>
        <v>#VALUE!</v>
      </c>
      <c r="AB312" s="5" t="e">
        <f>Assists[[#This Row],[11+]]-Assists[[#This Row],[12+]]</f>
        <v>#VALUE!</v>
      </c>
    </row>
    <row r="313" spans="19:28" x14ac:dyDescent="0.25">
      <c r="S313" s="5" t="e">
        <f>Assists[[#This Row],[2+]]-Assists[[#This Row],[3+]]</f>
        <v>#VALUE!</v>
      </c>
      <c r="T313" s="5" t="e">
        <f>Assists[[#This Row],[3+]]-Assists[[#This Row],[4+]]</f>
        <v>#VALUE!</v>
      </c>
      <c r="U313" s="5" t="e">
        <f>Assists[[#This Row],[4+]]-Assists[[#This Row],[5+]]</f>
        <v>#VALUE!</v>
      </c>
      <c r="V313" s="5" t="e">
        <f>Assists[[#This Row],[5+]]-Assists[[#This Row],[6+]]</f>
        <v>#VALUE!</v>
      </c>
      <c r="W313" s="5" t="e">
        <f>Assists[[#This Row],[6+]]-Assists[[#This Row],[7+]]</f>
        <v>#VALUE!</v>
      </c>
      <c r="X313" s="5" t="e">
        <f>Assists[[#This Row],[7+]]-Assists[[#This Row],[8+]]</f>
        <v>#VALUE!</v>
      </c>
      <c r="Y313" s="5" t="e">
        <f>Assists[[#This Row],[8+]]-Assists[[#This Row],[9+]]</f>
        <v>#VALUE!</v>
      </c>
      <c r="Z313" s="5" t="e">
        <f>Assists[[#This Row],[9+]]-Assists[[#This Row],[10+]]</f>
        <v>#VALUE!</v>
      </c>
      <c r="AA313" s="5" t="e">
        <f>Assists[[#This Row],[10+]]-Assists[[#This Row],[11+]]</f>
        <v>#VALUE!</v>
      </c>
      <c r="AB313" s="5" t="e">
        <f>Assists[[#This Row],[11+]]-Assists[[#This Row],[12+]]</f>
        <v>#VALUE!</v>
      </c>
    </row>
    <row r="314" spans="19:28" x14ac:dyDescent="0.25">
      <c r="S314" s="5" t="e">
        <f>Assists[[#This Row],[2+]]-Assists[[#This Row],[3+]]</f>
        <v>#VALUE!</v>
      </c>
      <c r="T314" s="5" t="e">
        <f>Assists[[#This Row],[3+]]-Assists[[#This Row],[4+]]</f>
        <v>#VALUE!</v>
      </c>
      <c r="U314" s="5" t="e">
        <f>Assists[[#This Row],[4+]]-Assists[[#This Row],[5+]]</f>
        <v>#VALUE!</v>
      </c>
      <c r="V314" s="5" t="e">
        <f>Assists[[#This Row],[5+]]-Assists[[#This Row],[6+]]</f>
        <v>#VALUE!</v>
      </c>
      <c r="W314" s="5" t="e">
        <f>Assists[[#This Row],[6+]]-Assists[[#This Row],[7+]]</f>
        <v>#VALUE!</v>
      </c>
      <c r="X314" s="5" t="e">
        <f>Assists[[#This Row],[7+]]-Assists[[#This Row],[8+]]</f>
        <v>#VALUE!</v>
      </c>
      <c r="Y314" s="5" t="e">
        <f>Assists[[#This Row],[8+]]-Assists[[#This Row],[9+]]</f>
        <v>#VALUE!</v>
      </c>
      <c r="Z314" s="5" t="e">
        <f>Assists[[#This Row],[9+]]-Assists[[#This Row],[10+]]</f>
        <v>#VALUE!</v>
      </c>
      <c r="AA314" s="5" t="e">
        <f>Assists[[#This Row],[10+]]-Assists[[#This Row],[11+]]</f>
        <v>#VALUE!</v>
      </c>
      <c r="AB314" s="5" t="e">
        <f>Assists[[#This Row],[11+]]-Assists[[#This Row],[12+]]</f>
        <v>#VALUE!</v>
      </c>
    </row>
    <row r="315" spans="19:28" x14ac:dyDescent="0.25">
      <c r="S315" s="5" t="e">
        <f>Assists[[#This Row],[2+]]-Assists[[#This Row],[3+]]</f>
        <v>#VALUE!</v>
      </c>
      <c r="T315" s="5" t="e">
        <f>Assists[[#This Row],[3+]]-Assists[[#This Row],[4+]]</f>
        <v>#VALUE!</v>
      </c>
      <c r="U315" s="5" t="e">
        <f>Assists[[#This Row],[4+]]-Assists[[#This Row],[5+]]</f>
        <v>#VALUE!</v>
      </c>
      <c r="V315" s="5" t="e">
        <f>Assists[[#This Row],[5+]]-Assists[[#This Row],[6+]]</f>
        <v>#VALUE!</v>
      </c>
      <c r="W315" s="5" t="e">
        <f>Assists[[#This Row],[6+]]-Assists[[#This Row],[7+]]</f>
        <v>#VALUE!</v>
      </c>
      <c r="X315" s="5" t="e">
        <f>Assists[[#This Row],[7+]]-Assists[[#This Row],[8+]]</f>
        <v>#VALUE!</v>
      </c>
      <c r="Y315" s="5" t="e">
        <f>Assists[[#This Row],[8+]]-Assists[[#This Row],[9+]]</f>
        <v>#VALUE!</v>
      </c>
      <c r="Z315" s="5" t="e">
        <f>Assists[[#This Row],[9+]]-Assists[[#This Row],[10+]]</f>
        <v>#VALUE!</v>
      </c>
      <c r="AA315" s="5" t="e">
        <f>Assists[[#This Row],[10+]]-Assists[[#This Row],[11+]]</f>
        <v>#VALUE!</v>
      </c>
      <c r="AB315" s="5" t="e">
        <f>Assists[[#This Row],[11+]]-Assists[[#This Row],[12+]]</f>
        <v>#VALUE!</v>
      </c>
    </row>
    <row r="316" spans="19:28" x14ac:dyDescent="0.25">
      <c r="S316" s="5" t="e">
        <f>Assists[[#This Row],[2+]]-Assists[[#This Row],[3+]]</f>
        <v>#VALUE!</v>
      </c>
      <c r="T316" s="5" t="e">
        <f>Assists[[#This Row],[3+]]-Assists[[#This Row],[4+]]</f>
        <v>#VALUE!</v>
      </c>
      <c r="U316" s="5" t="e">
        <f>Assists[[#This Row],[4+]]-Assists[[#This Row],[5+]]</f>
        <v>#VALUE!</v>
      </c>
      <c r="V316" s="5" t="e">
        <f>Assists[[#This Row],[5+]]-Assists[[#This Row],[6+]]</f>
        <v>#VALUE!</v>
      </c>
      <c r="W316" s="5" t="e">
        <f>Assists[[#This Row],[6+]]-Assists[[#This Row],[7+]]</f>
        <v>#VALUE!</v>
      </c>
      <c r="X316" s="5" t="e">
        <f>Assists[[#This Row],[7+]]-Assists[[#This Row],[8+]]</f>
        <v>#VALUE!</v>
      </c>
      <c r="Y316" s="5" t="e">
        <f>Assists[[#This Row],[8+]]-Assists[[#This Row],[9+]]</f>
        <v>#VALUE!</v>
      </c>
      <c r="Z316" s="5" t="e">
        <f>Assists[[#This Row],[9+]]-Assists[[#This Row],[10+]]</f>
        <v>#VALUE!</v>
      </c>
      <c r="AA316" s="5" t="e">
        <f>Assists[[#This Row],[10+]]-Assists[[#This Row],[11+]]</f>
        <v>#VALUE!</v>
      </c>
      <c r="AB316" s="5" t="e">
        <f>Assists[[#This Row],[11+]]-Assists[[#This Row],[12+]]</f>
        <v>#VALUE!</v>
      </c>
    </row>
    <row r="317" spans="19:28" x14ac:dyDescent="0.25">
      <c r="S317" s="5" t="e">
        <f>Assists[[#This Row],[2+]]-Assists[[#This Row],[3+]]</f>
        <v>#VALUE!</v>
      </c>
      <c r="T317" s="5" t="e">
        <f>Assists[[#This Row],[3+]]-Assists[[#This Row],[4+]]</f>
        <v>#VALUE!</v>
      </c>
      <c r="U317" s="5" t="e">
        <f>Assists[[#This Row],[4+]]-Assists[[#This Row],[5+]]</f>
        <v>#VALUE!</v>
      </c>
      <c r="V317" s="5" t="e">
        <f>Assists[[#This Row],[5+]]-Assists[[#This Row],[6+]]</f>
        <v>#VALUE!</v>
      </c>
      <c r="W317" s="5" t="e">
        <f>Assists[[#This Row],[6+]]-Assists[[#This Row],[7+]]</f>
        <v>#VALUE!</v>
      </c>
      <c r="X317" s="5" t="e">
        <f>Assists[[#This Row],[7+]]-Assists[[#This Row],[8+]]</f>
        <v>#VALUE!</v>
      </c>
      <c r="Y317" s="5" t="e">
        <f>Assists[[#This Row],[8+]]-Assists[[#This Row],[9+]]</f>
        <v>#VALUE!</v>
      </c>
      <c r="Z317" s="5" t="e">
        <f>Assists[[#This Row],[9+]]-Assists[[#This Row],[10+]]</f>
        <v>#VALUE!</v>
      </c>
      <c r="AA317" s="5" t="e">
        <f>Assists[[#This Row],[10+]]-Assists[[#This Row],[11+]]</f>
        <v>#VALUE!</v>
      </c>
      <c r="AB317" s="5" t="e">
        <f>Assists[[#This Row],[11+]]-Assists[[#This Row],[12+]]</f>
        <v>#VALUE!</v>
      </c>
    </row>
    <row r="318" spans="19:28" x14ac:dyDescent="0.25">
      <c r="S318" s="5" t="e">
        <f>Assists[[#This Row],[2+]]-Assists[[#This Row],[3+]]</f>
        <v>#VALUE!</v>
      </c>
      <c r="T318" s="5" t="e">
        <f>Assists[[#This Row],[3+]]-Assists[[#This Row],[4+]]</f>
        <v>#VALUE!</v>
      </c>
      <c r="U318" s="5" t="e">
        <f>Assists[[#This Row],[4+]]-Assists[[#This Row],[5+]]</f>
        <v>#VALUE!</v>
      </c>
      <c r="V318" s="5" t="e">
        <f>Assists[[#This Row],[5+]]-Assists[[#This Row],[6+]]</f>
        <v>#VALUE!</v>
      </c>
      <c r="W318" s="5" t="e">
        <f>Assists[[#This Row],[6+]]-Assists[[#This Row],[7+]]</f>
        <v>#VALUE!</v>
      </c>
      <c r="X318" s="5" t="e">
        <f>Assists[[#This Row],[7+]]-Assists[[#This Row],[8+]]</f>
        <v>#VALUE!</v>
      </c>
      <c r="Y318" s="5" t="e">
        <f>Assists[[#This Row],[8+]]-Assists[[#This Row],[9+]]</f>
        <v>#VALUE!</v>
      </c>
      <c r="Z318" s="5" t="e">
        <f>Assists[[#This Row],[9+]]-Assists[[#This Row],[10+]]</f>
        <v>#VALUE!</v>
      </c>
      <c r="AA318" s="5" t="e">
        <f>Assists[[#This Row],[10+]]-Assists[[#This Row],[11+]]</f>
        <v>#VALUE!</v>
      </c>
      <c r="AB318" s="5" t="e">
        <f>Assists[[#This Row],[11+]]-Assists[[#This Row],[12+]]</f>
        <v>#VALUE!</v>
      </c>
    </row>
    <row r="319" spans="19:28" x14ac:dyDescent="0.25">
      <c r="S319" s="5" t="e">
        <f>Assists[[#This Row],[2+]]-Assists[[#This Row],[3+]]</f>
        <v>#VALUE!</v>
      </c>
      <c r="T319" s="5" t="e">
        <f>Assists[[#This Row],[3+]]-Assists[[#This Row],[4+]]</f>
        <v>#VALUE!</v>
      </c>
      <c r="U319" s="5" t="e">
        <f>Assists[[#This Row],[4+]]-Assists[[#This Row],[5+]]</f>
        <v>#VALUE!</v>
      </c>
      <c r="V319" s="5" t="e">
        <f>Assists[[#This Row],[5+]]-Assists[[#This Row],[6+]]</f>
        <v>#VALUE!</v>
      </c>
      <c r="W319" s="5" t="e">
        <f>Assists[[#This Row],[6+]]-Assists[[#This Row],[7+]]</f>
        <v>#VALUE!</v>
      </c>
      <c r="X319" s="5" t="e">
        <f>Assists[[#This Row],[7+]]-Assists[[#This Row],[8+]]</f>
        <v>#VALUE!</v>
      </c>
      <c r="Y319" s="5" t="e">
        <f>Assists[[#This Row],[8+]]-Assists[[#This Row],[9+]]</f>
        <v>#VALUE!</v>
      </c>
      <c r="Z319" s="5" t="e">
        <f>Assists[[#This Row],[9+]]-Assists[[#This Row],[10+]]</f>
        <v>#VALUE!</v>
      </c>
      <c r="AA319" s="5" t="e">
        <f>Assists[[#This Row],[10+]]-Assists[[#This Row],[11+]]</f>
        <v>#VALUE!</v>
      </c>
      <c r="AB319" s="5" t="e">
        <f>Assists[[#This Row],[11+]]-Assists[[#This Row],[12+]]</f>
        <v>#VALUE!</v>
      </c>
    </row>
    <row r="320" spans="19:28" x14ac:dyDescent="0.25">
      <c r="S320" s="5" t="e">
        <f>Assists[[#This Row],[2+]]-Assists[[#This Row],[3+]]</f>
        <v>#VALUE!</v>
      </c>
      <c r="T320" s="5" t="e">
        <f>Assists[[#This Row],[3+]]-Assists[[#This Row],[4+]]</f>
        <v>#VALUE!</v>
      </c>
      <c r="U320" s="5" t="e">
        <f>Assists[[#This Row],[4+]]-Assists[[#This Row],[5+]]</f>
        <v>#VALUE!</v>
      </c>
      <c r="V320" s="5" t="e">
        <f>Assists[[#This Row],[5+]]-Assists[[#This Row],[6+]]</f>
        <v>#VALUE!</v>
      </c>
      <c r="W320" s="5" t="e">
        <f>Assists[[#This Row],[6+]]-Assists[[#This Row],[7+]]</f>
        <v>#VALUE!</v>
      </c>
      <c r="X320" s="5" t="e">
        <f>Assists[[#This Row],[7+]]-Assists[[#This Row],[8+]]</f>
        <v>#VALUE!</v>
      </c>
      <c r="Y320" s="5" t="e">
        <f>Assists[[#This Row],[8+]]-Assists[[#This Row],[9+]]</f>
        <v>#VALUE!</v>
      </c>
      <c r="Z320" s="5" t="e">
        <f>Assists[[#This Row],[9+]]-Assists[[#This Row],[10+]]</f>
        <v>#VALUE!</v>
      </c>
      <c r="AA320" s="5" t="e">
        <f>Assists[[#This Row],[10+]]-Assists[[#This Row],[11+]]</f>
        <v>#VALUE!</v>
      </c>
      <c r="AB320" s="5" t="e">
        <f>Assists[[#This Row],[11+]]-Assists[[#This Row],[12+]]</f>
        <v>#VALUE!</v>
      </c>
    </row>
    <row r="321" spans="19:28" x14ac:dyDescent="0.25">
      <c r="S321" s="5" t="e">
        <f>Assists[[#This Row],[2+]]-Assists[[#This Row],[3+]]</f>
        <v>#VALUE!</v>
      </c>
      <c r="T321" s="5" t="e">
        <f>Assists[[#This Row],[3+]]-Assists[[#This Row],[4+]]</f>
        <v>#VALUE!</v>
      </c>
      <c r="U321" s="5" t="e">
        <f>Assists[[#This Row],[4+]]-Assists[[#This Row],[5+]]</f>
        <v>#VALUE!</v>
      </c>
      <c r="V321" s="5" t="e">
        <f>Assists[[#This Row],[5+]]-Assists[[#This Row],[6+]]</f>
        <v>#VALUE!</v>
      </c>
      <c r="W321" s="5" t="e">
        <f>Assists[[#This Row],[6+]]-Assists[[#This Row],[7+]]</f>
        <v>#VALUE!</v>
      </c>
      <c r="X321" s="5" t="e">
        <f>Assists[[#This Row],[7+]]-Assists[[#This Row],[8+]]</f>
        <v>#VALUE!</v>
      </c>
      <c r="Y321" s="5" t="e">
        <f>Assists[[#This Row],[8+]]-Assists[[#This Row],[9+]]</f>
        <v>#VALUE!</v>
      </c>
      <c r="Z321" s="5" t="e">
        <f>Assists[[#This Row],[9+]]-Assists[[#This Row],[10+]]</f>
        <v>#VALUE!</v>
      </c>
      <c r="AA321" s="5" t="e">
        <f>Assists[[#This Row],[10+]]-Assists[[#This Row],[11+]]</f>
        <v>#VALUE!</v>
      </c>
      <c r="AB321" s="5" t="e">
        <f>Assists[[#This Row],[11+]]-Assists[[#This Row],[12+]]</f>
        <v>#VALUE!</v>
      </c>
    </row>
    <row r="322" spans="19:28" x14ac:dyDescent="0.25">
      <c r="S322" s="5" t="e">
        <f>Assists[[#This Row],[2+]]-Assists[[#This Row],[3+]]</f>
        <v>#VALUE!</v>
      </c>
      <c r="T322" s="5" t="e">
        <f>Assists[[#This Row],[3+]]-Assists[[#This Row],[4+]]</f>
        <v>#VALUE!</v>
      </c>
      <c r="U322" s="5" t="e">
        <f>Assists[[#This Row],[4+]]-Assists[[#This Row],[5+]]</f>
        <v>#VALUE!</v>
      </c>
      <c r="V322" s="5" t="e">
        <f>Assists[[#This Row],[5+]]-Assists[[#This Row],[6+]]</f>
        <v>#VALUE!</v>
      </c>
      <c r="W322" s="5" t="e">
        <f>Assists[[#This Row],[6+]]-Assists[[#This Row],[7+]]</f>
        <v>#VALUE!</v>
      </c>
      <c r="X322" s="5" t="e">
        <f>Assists[[#This Row],[7+]]-Assists[[#This Row],[8+]]</f>
        <v>#VALUE!</v>
      </c>
      <c r="Y322" s="5" t="e">
        <f>Assists[[#This Row],[8+]]-Assists[[#This Row],[9+]]</f>
        <v>#VALUE!</v>
      </c>
      <c r="Z322" s="5" t="e">
        <f>Assists[[#This Row],[9+]]-Assists[[#This Row],[10+]]</f>
        <v>#VALUE!</v>
      </c>
      <c r="AA322" s="5" t="e">
        <f>Assists[[#This Row],[10+]]-Assists[[#This Row],[11+]]</f>
        <v>#VALUE!</v>
      </c>
      <c r="AB322" s="5" t="e">
        <f>Assists[[#This Row],[11+]]-Assists[[#This Row],[12+]]</f>
        <v>#VALUE!</v>
      </c>
    </row>
    <row r="323" spans="19:28" x14ac:dyDescent="0.25">
      <c r="S323" s="5" t="e">
        <f>Assists[[#This Row],[2+]]-Assists[[#This Row],[3+]]</f>
        <v>#VALUE!</v>
      </c>
      <c r="T323" s="5" t="e">
        <f>Assists[[#This Row],[3+]]-Assists[[#This Row],[4+]]</f>
        <v>#VALUE!</v>
      </c>
      <c r="U323" s="5" t="e">
        <f>Assists[[#This Row],[4+]]-Assists[[#This Row],[5+]]</f>
        <v>#VALUE!</v>
      </c>
      <c r="V323" s="5" t="e">
        <f>Assists[[#This Row],[5+]]-Assists[[#This Row],[6+]]</f>
        <v>#VALUE!</v>
      </c>
      <c r="W323" s="5" t="e">
        <f>Assists[[#This Row],[6+]]-Assists[[#This Row],[7+]]</f>
        <v>#VALUE!</v>
      </c>
      <c r="X323" s="5" t="e">
        <f>Assists[[#This Row],[7+]]-Assists[[#This Row],[8+]]</f>
        <v>#VALUE!</v>
      </c>
      <c r="Y323" s="5" t="e">
        <f>Assists[[#This Row],[8+]]-Assists[[#This Row],[9+]]</f>
        <v>#VALUE!</v>
      </c>
      <c r="Z323" s="5" t="e">
        <f>Assists[[#This Row],[9+]]-Assists[[#This Row],[10+]]</f>
        <v>#VALUE!</v>
      </c>
      <c r="AA323" s="5" t="e">
        <f>Assists[[#This Row],[10+]]-Assists[[#This Row],[11+]]</f>
        <v>#VALUE!</v>
      </c>
      <c r="AB323" s="5" t="e">
        <f>Assists[[#This Row],[11+]]-Assists[[#This Row],[12+]]</f>
        <v>#VALUE!</v>
      </c>
    </row>
    <row r="324" spans="19:28" x14ac:dyDescent="0.25">
      <c r="S324" s="5" t="e">
        <f>Assists[[#This Row],[2+]]-Assists[[#This Row],[3+]]</f>
        <v>#VALUE!</v>
      </c>
      <c r="T324" s="5" t="e">
        <f>Assists[[#This Row],[3+]]-Assists[[#This Row],[4+]]</f>
        <v>#VALUE!</v>
      </c>
      <c r="U324" s="5" t="e">
        <f>Assists[[#This Row],[4+]]-Assists[[#This Row],[5+]]</f>
        <v>#VALUE!</v>
      </c>
      <c r="V324" s="5" t="e">
        <f>Assists[[#This Row],[5+]]-Assists[[#This Row],[6+]]</f>
        <v>#VALUE!</v>
      </c>
      <c r="W324" s="5" t="e">
        <f>Assists[[#This Row],[6+]]-Assists[[#This Row],[7+]]</f>
        <v>#VALUE!</v>
      </c>
      <c r="X324" s="5" t="e">
        <f>Assists[[#This Row],[7+]]-Assists[[#This Row],[8+]]</f>
        <v>#VALUE!</v>
      </c>
      <c r="Y324" s="5" t="e">
        <f>Assists[[#This Row],[8+]]-Assists[[#This Row],[9+]]</f>
        <v>#VALUE!</v>
      </c>
      <c r="Z324" s="5" t="e">
        <f>Assists[[#This Row],[9+]]-Assists[[#This Row],[10+]]</f>
        <v>#VALUE!</v>
      </c>
      <c r="AA324" s="5" t="e">
        <f>Assists[[#This Row],[10+]]-Assists[[#This Row],[11+]]</f>
        <v>#VALUE!</v>
      </c>
      <c r="AB324" s="5" t="e">
        <f>Assists[[#This Row],[11+]]-Assists[[#This Row],[12+]]</f>
        <v>#VALUE!</v>
      </c>
    </row>
    <row r="325" spans="19:28" x14ac:dyDescent="0.25">
      <c r="S325" s="5" t="e">
        <f>Assists[[#This Row],[2+]]-Assists[[#This Row],[3+]]</f>
        <v>#VALUE!</v>
      </c>
      <c r="T325" s="5" t="e">
        <f>Assists[[#This Row],[3+]]-Assists[[#This Row],[4+]]</f>
        <v>#VALUE!</v>
      </c>
      <c r="U325" s="5" t="e">
        <f>Assists[[#This Row],[4+]]-Assists[[#This Row],[5+]]</f>
        <v>#VALUE!</v>
      </c>
      <c r="V325" s="5" t="e">
        <f>Assists[[#This Row],[5+]]-Assists[[#This Row],[6+]]</f>
        <v>#VALUE!</v>
      </c>
      <c r="W325" s="5" t="e">
        <f>Assists[[#This Row],[6+]]-Assists[[#This Row],[7+]]</f>
        <v>#VALUE!</v>
      </c>
      <c r="X325" s="5" t="e">
        <f>Assists[[#This Row],[7+]]-Assists[[#This Row],[8+]]</f>
        <v>#VALUE!</v>
      </c>
      <c r="Y325" s="5" t="e">
        <f>Assists[[#This Row],[8+]]-Assists[[#This Row],[9+]]</f>
        <v>#VALUE!</v>
      </c>
      <c r="Z325" s="5" t="e">
        <f>Assists[[#This Row],[9+]]-Assists[[#This Row],[10+]]</f>
        <v>#VALUE!</v>
      </c>
      <c r="AA325" s="5" t="e">
        <f>Assists[[#This Row],[10+]]-Assists[[#This Row],[11+]]</f>
        <v>#VALUE!</v>
      </c>
      <c r="AB325" s="5" t="e">
        <f>Assists[[#This Row],[11+]]-Assists[[#This Row],[12+]]</f>
        <v>#VALUE!</v>
      </c>
    </row>
    <row r="326" spans="19:28" x14ac:dyDescent="0.25">
      <c r="S326" s="5" t="e">
        <f>Assists[[#This Row],[2+]]-Assists[[#This Row],[3+]]</f>
        <v>#VALUE!</v>
      </c>
      <c r="T326" s="5" t="e">
        <f>Assists[[#This Row],[3+]]-Assists[[#This Row],[4+]]</f>
        <v>#VALUE!</v>
      </c>
      <c r="U326" s="5" t="e">
        <f>Assists[[#This Row],[4+]]-Assists[[#This Row],[5+]]</f>
        <v>#VALUE!</v>
      </c>
      <c r="V326" s="5" t="e">
        <f>Assists[[#This Row],[5+]]-Assists[[#This Row],[6+]]</f>
        <v>#VALUE!</v>
      </c>
      <c r="W326" s="5" t="e">
        <f>Assists[[#This Row],[6+]]-Assists[[#This Row],[7+]]</f>
        <v>#VALUE!</v>
      </c>
      <c r="X326" s="5" t="e">
        <f>Assists[[#This Row],[7+]]-Assists[[#This Row],[8+]]</f>
        <v>#VALUE!</v>
      </c>
      <c r="Y326" s="5" t="e">
        <f>Assists[[#This Row],[8+]]-Assists[[#This Row],[9+]]</f>
        <v>#VALUE!</v>
      </c>
      <c r="Z326" s="5" t="e">
        <f>Assists[[#This Row],[9+]]-Assists[[#This Row],[10+]]</f>
        <v>#VALUE!</v>
      </c>
      <c r="AA326" s="5" t="e">
        <f>Assists[[#This Row],[10+]]-Assists[[#This Row],[11+]]</f>
        <v>#VALUE!</v>
      </c>
      <c r="AB326" s="5" t="e">
        <f>Assists[[#This Row],[11+]]-Assists[[#This Row],[12+]]</f>
        <v>#VALUE!</v>
      </c>
    </row>
    <row r="327" spans="19:28" x14ac:dyDescent="0.25">
      <c r="S327" s="5" t="e">
        <f>Assists[[#This Row],[2+]]-Assists[[#This Row],[3+]]</f>
        <v>#VALUE!</v>
      </c>
      <c r="T327" s="5" t="e">
        <f>Assists[[#This Row],[3+]]-Assists[[#This Row],[4+]]</f>
        <v>#VALUE!</v>
      </c>
      <c r="U327" s="5" t="e">
        <f>Assists[[#This Row],[4+]]-Assists[[#This Row],[5+]]</f>
        <v>#VALUE!</v>
      </c>
      <c r="V327" s="5" t="e">
        <f>Assists[[#This Row],[5+]]-Assists[[#This Row],[6+]]</f>
        <v>#VALUE!</v>
      </c>
      <c r="W327" s="5" t="e">
        <f>Assists[[#This Row],[6+]]-Assists[[#This Row],[7+]]</f>
        <v>#VALUE!</v>
      </c>
      <c r="X327" s="5" t="e">
        <f>Assists[[#This Row],[7+]]-Assists[[#This Row],[8+]]</f>
        <v>#VALUE!</v>
      </c>
      <c r="Y327" s="5" t="e">
        <f>Assists[[#This Row],[8+]]-Assists[[#This Row],[9+]]</f>
        <v>#VALUE!</v>
      </c>
      <c r="Z327" s="5" t="e">
        <f>Assists[[#This Row],[9+]]-Assists[[#This Row],[10+]]</f>
        <v>#VALUE!</v>
      </c>
      <c r="AA327" s="5" t="e">
        <f>Assists[[#This Row],[10+]]-Assists[[#This Row],[11+]]</f>
        <v>#VALUE!</v>
      </c>
      <c r="AB327" s="5" t="e">
        <f>Assists[[#This Row],[11+]]-Assists[[#This Row],[12+]]</f>
        <v>#VALUE!</v>
      </c>
    </row>
    <row r="328" spans="19:28" x14ac:dyDescent="0.25">
      <c r="S328" s="5" t="e">
        <f>Assists[[#This Row],[2+]]-Assists[[#This Row],[3+]]</f>
        <v>#VALUE!</v>
      </c>
      <c r="T328" s="5" t="e">
        <f>Assists[[#This Row],[3+]]-Assists[[#This Row],[4+]]</f>
        <v>#VALUE!</v>
      </c>
      <c r="U328" s="5" t="e">
        <f>Assists[[#This Row],[4+]]-Assists[[#This Row],[5+]]</f>
        <v>#VALUE!</v>
      </c>
      <c r="V328" s="5" t="e">
        <f>Assists[[#This Row],[5+]]-Assists[[#This Row],[6+]]</f>
        <v>#VALUE!</v>
      </c>
      <c r="W328" s="5" t="e">
        <f>Assists[[#This Row],[6+]]-Assists[[#This Row],[7+]]</f>
        <v>#VALUE!</v>
      </c>
      <c r="X328" s="5" t="e">
        <f>Assists[[#This Row],[7+]]-Assists[[#This Row],[8+]]</f>
        <v>#VALUE!</v>
      </c>
      <c r="Y328" s="5" t="e">
        <f>Assists[[#This Row],[8+]]-Assists[[#This Row],[9+]]</f>
        <v>#VALUE!</v>
      </c>
      <c r="Z328" s="5" t="e">
        <f>Assists[[#This Row],[9+]]-Assists[[#This Row],[10+]]</f>
        <v>#VALUE!</v>
      </c>
      <c r="AA328" s="5" t="e">
        <f>Assists[[#This Row],[10+]]-Assists[[#This Row],[11+]]</f>
        <v>#VALUE!</v>
      </c>
      <c r="AB328" s="5" t="e">
        <f>Assists[[#This Row],[11+]]-Assists[[#This Row],[12+]]</f>
        <v>#VALUE!</v>
      </c>
    </row>
    <row r="329" spans="19:28" x14ac:dyDescent="0.25">
      <c r="S329" s="5" t="e">
        <f>Assists[[#This Row],[2+]]-Assists[[#This Row],[3+]]</f>
        <v>#VALUE!</v>
      </c>
      <c r="T329" s="5" t="e">
        <f>Assists[[#This Row],[3+]]-Assists[[#This Row],[4+]]</f>
        <v>#VALUE!</v>
      </c>
      <c r="U329" s="5" t="e">
        <f>Assists[[#This Row],[4+]]-Assists[[#This Row],[5+]]</f>
        <v>#VALUE!</v>
      </c>
      <c r="V329" s="5" t="e">
        <f>Assists[[#This Row],[5+]]-Assists[[#This Row],[6+]]</f>
        <v>#VALUE!</v>
      </c>
      <c r="W329" s="5" t="e">
        <f>Assists[[#This Row],[6+]]-Assists[[#This Row],[7+]]</f>
        <v>#VALUE!</v>
      </c>
      <c r="X329" s="5" t="e">
        <f>Assists[[#This Row],[7+]]-Assists[[#This Row],[8+]]</f>
        <v>#VALUE!</v>
      </c>
      <c r="Y329" s="5" t="e">
        <f>Assists[[#This Row],[8+]]-Assists[[#This Row],[9+]]</f>
        <v>#VALUE!</v>
      </c>
      <c r="Z329" s="5" t="e">
        <f>Assists[[#This Row],[9+]]-Assists[[#This Row],[10+]]</f>
        <v>#VALUE!</v>
      </c>
      <c r="AA329" s="5" t="e">
        <f>Assists[[#This Row],[10+]]-Assists[[#This Row],[11+]]</f>
        <v>#VALUE!</v>
      </c>
      <c r="AB329" s="5" t="e">
        <f>Assists[[#This Row],[11+]]-Assists[[#This Row],[12+]]</f>
        <v>#VALUE!</v>
      </c>
    </row>
    <row r="330" spans="19:28" x14ac:dyDescent="0.25">
      <c r="S330" s="5" t="e">
        <f>Assists[[#This Row],[2+]]-Assists[[#This Row],[3+]]</f>
        <v>#VALUE!</v>
      </c>
      <c r="T330" s="5" t="e">
        <f>Assists[[#This Row],[3+]]-Assists[[#This Row],[4+]]</f>
        <v>#VALUE!</v>
      </c>
      <c r="U330" s="5" t="e">
        <f>Assists[[#This Row],[4+]]-Assists[[#This Row],[5+]]</f>
        <v>#VALUE!</v>
      </c>
      <c r="V330" s="5" t="e">
        <f>Assists[[#This Row],[5+]]-Assists[[#This Row],[6+]]</f>
        <v>#VALUE!</v>
      </c>
      <c r="W330" s="5" t="e">
        <f>Assists[[#This Row],[6+]]-Assists[[#This Row],[7+]]</f>
        <v>#VALUE!</v>
      </c>
      <c r="X330" s="5" t="e">
        <f>Assists[[#This Row],[7+]]-Assists[[#This Row],[8+]]</f>
        <v>#VALUE!</v>
      </c>
      <c r="Y330" s="5" t="e">
        <f>Assists[[#This Row],[8+]]-Assists[[#This Row],[9+]]</f>
        <v>#VALUE!</v>
      </c>
      <c r="Z330" s="5" t="e">
        <f>Assists[[#This Row],[9+]]-Assists[[#This Row],[10+]]</f>
        <v>#VALUE!</v>
      </c>
      <c r="AA330" s="5" t="e">
        <f>Assists[[#This Row],[10+]]-Assists[[#This Row],[11+]]</f>
        <v>#VALUE!</v>
      </c>
      <c r="AB330" s="5" t="e">
        <f>Assists[[#This Row],[11+]]-Assists[[#This Row],[12+]]</f>
        <v>#VALUE!</v>
      </c>
    </row>
    <row r="331" spans="19:28" x14ac:dyDescent="0.25">
      <c r="S331" s="5" t="e">
        <f>Assists[[#This Row],[2+]]-Assists[[#This Row],[3+]]</f>
        <v>#VALUE!</v>
      </c>
      <c r="T331" s="5" t="e">
        <f>Assists[[#This Row],[3+]]-Assists[[#This Row],[4+]]</f>
        <v>#VALUE!</v>
      </c>
      <c r="U331" s="5" t="e">
        <f>Assists[[#This Row],[4+]]-Assists[[#This Row],[5+]]</f>
        <v>#VALUE!</v>
      </c>
      <c r="V331" s="5" t="e">
        <f>Assists[[#This Row],[5+]]-Assists[[#This Row],[6+]]</f>
        <v>#VALUE!</v>
      </c>
      <c r="W331" s="5" t="e">
        <f>Assists[[#This Row],[6+]]-Assists[[#This Row],[7+]]</f>
        <v>#VALUE!</v>
      </c>
      <c r="X331" s="5" t="e">
        <f>Assists[[#This Row],[7+]]-Assists[[#This Row],[8+]]</f>
        <v>#VALUE!</v>
      </c>
      <c r="Y331" s="5" t="e">
        <f>Assists[[#This Row],[8+]]-Assists[[#This Row],[9+]]</f>
        <v>#VALUE!</v>
      </c>
      <c r="Z331" s="5" t="e">
        <f>Assists[[#This Row],[9+]]-Assists[[#This Row],[10+]]</f>
        <v>#VALUE!</v>
      </c>
      <c r="AA331" s="5" t="e">
        <f>Assists[[#This Row],[10+]]-Assists[[#This Row],[11+]]</f>
        <v>#VALUE!</v>
      </c>
      <c r="AB331" s="5" t="e">
        <f>Assists[[#This Row],[11+]]-Assists[[#This Row],[12+]]</f>
        <v>#VALUE!</v>
      </c>
    </row>
    <row r="332" spans="19:28" x14ac:dyDescent="0.25">
      <c r="S332" s="5" t="e">
        <f>Assists[[#This Row],[2+]]-Assists[[#This Row],[3+]]</f>
        <v>#VALUE!</v>
      </c>
      <c r="T332" s="5" t="e">
        <f>Assists[[#This Row],[3+]]-Assists[[#This Row],[4+]]</f>
        <v>#VALUE!</v>
      </c>
      <c r="U332" s="5" t="e">
        <f>Assists[[#This Row],[4+]]-Assists[[#This Row],[5+]]</f>
        <v>#VALUE!</v>
      </c>
      <c r="V332" s="5" t="e">
        <f>Assists[[#This Row],[5+]]-Assists[[#This Row],[6+]]</f>
        <v>#VALUE!</v>
      </c>
      <c r="W332" s="5" t="e">
        <f>Assists[[#This Row],[6+]]-Assists[[#This Row],[7+]]</f>
        <v>#VALUE!</v>
      </c>
      <c r="X332" s="5" t="e">
        <f>Assists[[#This Row],[7+]]-Assists[[#This Row],[8+]]</f>
        <v>#VALUE!</v>
      </c>
      <c r="Y332" s="5" t="e">
        <f>Assists[[#This Row],[8+]]-Assists[[#This Row],[9+]]</f>
        <v>#VALUE!</v>
      </c>
      <c r="Z332" s="5" t="e">
        <f>Assists[[#This Row],[9+]]-Assists[[#This Row],[10+]]</f>
        <v>#VALUE!</v>
      </c>
      <c r="AA332" s="5" t="e">
        <f>Assists[[#This Row],[10+]]-Assists[[#This Row],[11+]]</f>
        <v>#VALUE!</v>
      </c>
      <c r="AB332" s="5" t="e">
        <f>Assists[[#This Row],[11+]]-Assists[[#This Row],[12+]]</f>
        <v>#VALUE!</v>
      </c>
    </row>
    <row r="333" spans="19:28" x14ac:dyDescent="0.25">
      <c r="S333" s="5" t="e">
        <f>Assists[[#This Row],[2+]]-Assists[[#This Row],[3+]]</f>
        <v>#VALUE!</v>
      </c>
      <c r="T333" s="5" t="e">
        <f>Assists[[#This Row],[3+]]-Assists[[#This Row],[4+]]</f>
        <v>#VALUE!</v>
      </c>
      <c r="U333" s="5" t="e">
        <f>Assists[[#This Row],[4+]]-Assists[[#This Row],[5+]]</f>
        <v>#VALUE!</v>
      </c>
      <c r="V333" s="5" t="e">
        <f>Assists[[#This Row],[5+]]-Assists[[#This Row],[6+]]</f>
        <v>#VALUE!</v>
      </c>
      <c r="W333" s="5" t="e">
        <f>Assists[[#This Row],[6+]]-Assists[[#This Row],[7+]]</f>
        <v>#VALUE!</v>
      </c>
      <c r="X333" s="5" t="e">
        <f>Assists[[#This Row],[7+]]-Assists[[#This Row],[8+]]</f>
        <v>#VALUE!</v>
      </c>
      <c r="Y333" s="5" t="e">
        <f>Assists[[#This Row],[8+]]-Assists[[#This Row],[9+]]</f>
        <v>#VALUE!</v>
      </c>
      <c r="Z333" s="5" t="e">
        <f>Assists[[#This Row],[9+]]-Assists[[#This Row],[10+]]</f>
        <v>#VALUE!</v>
      </c>
      <c r="AA333" s="5" t="e">
        <f>Assists[[#This Row],[10+]]-Assists[[#This Row],[11+]]</f>
        <v>#VALUE!</v>
      </c>
      <c r="AB333" s="5" t="e">
        <f>Assists[[#This Row],[11+]]-Assists[[#This Row],[12+]]</f>
        <v>#VALUE!</v>
      </c>
    </row>
    <row r="334" spans="19:28" x14ac:dyDescent="0.25">
      <c r="S334" s="5" t="e">
        <f>Assists[[#This Row],[2+]]-Assists[[#This Row],[3+]]</f>
        <v>#VALUE!</v>
      </c>
      <c r="T334" s="5" t="e">
        <f>Assists[[#This Row],[3+]]-Assists[[#This Row],[4+]]</f>
        <v>#VALUE!</v>
      </c>
      <c r="U334" s="5" t="e">
        <f>Assists[[#This Row],[4+]]-Assists[[#This Row],[5+]]</f>
        <v>#VALUE!</v>
      </c>
      <c r="V334" s="5" t="e">
        <f>Assists[[#This Row],[5+]]-Assists[[#This Row],[6+]]</f>
        <v>#VALUE!</v>
      </c>
      <c r="W334" s="5" t="e">
        <f>Assists[[#This Row],[6+]]-Assists[[#This Row],[7+]]</f>
        <v>#VALUE!</v>
      </c>
      <c r="X334" s="5" t="e">
        <f>Assists[[#This Row],[7+]]-Assists[[#This Row],[8+]]</f>
        <v>#VALUE!</v>
      </c>
      <c r="Y334" s="5" t="e">
        <f>Assists[[#This Row],[8+]]-Assists[[#This Row],[9+]]</f>
        <v>#VALUE!</v>
      </c>
      <c r="Z334" s="5" t="e">
        <f>Assists[[#This Row],[9+]]-Assists[[#This Row],[10+]]</f>
        <v>#VALUE!</v>
      </c>
      <c r="AA334" s="5" t="e">
        <f>Assists[[#This Row],[10+]]-Assists[[#This Row],[11+]]</f>
        <v>#VALUE!</v>
      </c>
      <c r="AB334" s="5" t="e">
        <f>Assists[[#This Row],[11+]]-Assists[[#This Row],[12+]]</f>
        <v>#VALUE!</v>
      </c>
    </row>
    <row r="335" spans="19:28" x14ac:dyDescent="0.25">
      <c r="S335" s="5" t="e">
        <f>Assists[[#This Row],[2+]]-Assists[[#This Row],[3+]]</f>
        <v>#VALUE!</v>
      </c>
      <c r="T335" s="5" t="e">
        <f>Assists[[#This Row],[3+]]-Assists[[#This Row],[4+]]</f>
        <v>#VALUE!</v>
      </c>
      <c r="U335" s="5" t="e">
        <f>Assists[[#This Row],[4+]]-Assists[[#This Row],[5+]]</f>
        <v>#VALUE!</v>
      </c>
      <c r="V335" s="5" t="e">
        <f>Assists[[#This Row],[5+]]-Assists[[#This Row],[6+]]</f>
        <v>#VALUE!</v>
      </c>
      <c r="W335" s="5" t="e">
        <f>Assists[[#This Row],[6+]]-Assists[[#This Row],[7+]]</f>
        <v>#VALUE!</v>
      </c>
      <c r="X335" s="5" t="e">
        <f>Assists[[#This Row],[7+]]-Assists[[#This Row],[8+]]</f>
        <v>#VALUE!</v>
      </c>
      <c r="Y335" s="5" t="e">
        <f>Assists[[#This Row],[8+]]-Assists[[#This Row],[9+]]</f>
        <v>#VALUE!</v>
      </c>
      <c r="Z335" s="5" t="e">
        <f>Assists[[#This Row],[9+]]-Assists[[#This Row],[10+]]</f>
        <v>#VALUE!</v>
      </c>
      <c r="AA335" s="5" t="e">
        <f>Assists[[#This Row],[10+]]-Assists[[#This Row],[11+]]</f>
        <v>#VALUE!</v>
      </c>
      <c r="AB335" s="5" t="e">
        <f>Assists[[#This Row],[11+]]-Assists[[#This Row],[12+]]</f>
        <v>#VALUE!</v>
      </c>
    </row>
    <row r="336" spans="19:28" x14ac:dyDescent="0.25">
      <c r="S336" s="5" t="e">
        <f>Assists[[#This Row],[2+]]-Assists[[#This Row],[3+]]</f>
        <v>#VALUE!</v>
      </c>
      <c r="T336" s="5" t="e">
        <f>Assists[[#This Row],[3+]]-Assists[[#This Row],[4+]]</f>
        <v>#VALUE!</v>
      </c>
      <c r="U336" s="5" t="e">
        <f>Assists[[#This Row],[4+]]-Assists[[#This Row],[5+]]</f>
        <v>#VALUE!</v>
      </c>
      <c r="V336" s="5" t="e">
        <f>Assists[[#This Row],[5+]]-Assists[[#This Row],[6+]]</f>
        <v>#VALUE!</v>
      </c>
      <c r="W336" s="5" t="e">
        <f>Assists[[#This Row],[6+]]-Assists[[#This Row],[7+]]</f>
        <v>#VALUE!</v>
      </c>
      <c r="X336" s="5" t="e">
        <f>Assists[[#This Row],[7+]]-Assists[[#This Row],[8+]]</f>
        <v>#VALUE!</v>
      </c>
      <c r="Y336" s="5" t="e">
        <f>Assists[[#This Row],[8+]]-Assists[[#This Row],[9+]]</f>
        <v>#VALUE!</v>
      </c>
      <c r="Z336" s="5" t="e">
        <f>Assists[[#This Row],[9+]]-Assists[[#This Row],[10+]]</f>
        <v>#VALUE!</v>
      </c>
      <c r="AA336" s="5" t="e">
        <f>Assists[[#This Row],[10+]]-Assists[[#This Row],[11+]]</f>
        <v>#VALUE!</v>
      </c>
      <c r="AB336" s="5" t="e">
        <f>Assists[[#This Row],[11+]]-Assists[[#This Row],[12+]]</f>
        <v>#VALUE!</v>
      </c>
    </row>
    <row r="337" spans="19:28" x14ac:dyDescent="0.25">
      <c r="S337" s="5" t="e">
        <f>Assists[[#This Row],[2+]]-Assists[[#This Row],[3+]]</f>
        <v>#VALUE!</v>
      </c>
      <c r="T337" s="5" t="e">
        <f>Assists[[#This Row],[3+]]-Assists[[#This Row],[4+]]</f>
        <v>#VALUE!</v>
      </c>
      <c r="U337" s="5" t="e">
        <f>Assists[[#This Row],[4+]]-Assists[[#This Row],[5+]]</f>
        <v>#VALUE!</v>
      </c>
      <c r="V337" s="5" t="e">
        <f>Assists[[#This Row],[5+]]-Assists[[#This Row],[6+]]</f>
        <v>#VALUE!</v>
      </c>
      <c r="W337" s="5" t="e">
        <f>Assists[[#This Row],[6+]]-Assists[[#This Row],[7+]]</f>
        <v>#VALUE!</v>
      </c>
      <c r="X337" s="5" t="e">
        <f>Assists[[#This Row],[7+]]-Assists[[#This Row],[8+]]</f>
        <v>#VALUE!</v>
      </c>
      <c r="Y337" s="5" t="e">
        <f>Assists[[#This Row],[8+]]-Assists[[#This Row],[9+]]</f>
        <v>#VALUE!</v>
      </c>
      <c r="Z337" s="5" t="e">
        <f>Assists[[#This Row],[9+]]-Assists[[#This Row],[10+]]</f>
        <v>#VALUE!</v>
      </c>
      <c r="AA337" s="5" t="e">
        <f>Assists[[#This Row],[10+]]-Assists[[#This Row],[11+]]</f>
        <v>#VALUE!</v>
      </c>
      <c r="AB337" s="5" t="e">
        <f>Assists[[#This Row],[11+]]-Assists[[#This Row],[12+]]</f>
        <v>#VALUE!</v>
      </c>
    </row>
    <row r="338" spans="19:28" x14ac:dyDescent="0.25">
      <c r="S338" s="5" t="e">
        <f>Assists[[#This Row],[2+]]-Assists[[#This Row],[3+]]</f>
        <v>#VALUE!</v>
      </c>
      <c r="T338" s="5" t="e">
        <f>Assists[[#This Row],[3+]]-Assists[[#This Row],[4+]]</f>
        <v>#VALUE!</v>
      </c>
      <c r="U338" s="5" t="e">
        <f>Assists[[#This Row],[4+]]-Assists[[#This Row],[5+]]</f>
        <v>#VALUE!</v>
      </c>
      <c r="V338" s="5" t="e">
        <f>Assists[[#This Row],[5+]]-Assists[[#This Row],[6+]]</f>
        <v>#VALUE!</v>
      </c>
      <c r="W338" s="5" t="e">
        <f>Assists[[#This Row],[6+]]-Assists[[#This Row],[7+]]</f>
        <v>#VALUE!</v>
      </c>
      <c r="X338" s="5" t="e">
        <f>Assists[[#This Row],[7+]]-Assists[[#This Row],[8+]]</f>
        <v>#VALUE!</v>
      </c>
      <c r="Y338" s="5" t="e">
        <f>Assists[[#This Row],[8+]]-Assists[[#This Row],[9+]]</f>
        <v>#VALUE!</v>
      </c>
      <c r="Z338" s="5" t="e">
        <f>Assists[[#This Row],[9+]]-Assists[[#This Row],[10+]]</f>
        <v>#VALUE!</v>
      </c>
      <c r="AA338" s="5" t="e">
        <f>Assists[[#This Row],[10+]]-Assists[[#This Row],[11+]]</f>
        <v>#VALUE!</v>
      </c>
      <c r="AB338" s="5" t="e">
        <f>Assists[[#This Row],[11+]]-Assists[[#This Row],[12+]]</f>
        <v>#VALUE!</v>
      </c>
    </row>
    <row r="339" spans="19:28" x14ac:dyDescent="0.25">
      <c r="S339" s="5" t="e">
        <f>Assists[[#This Row],[2+]]-Assists[[#This Row],[3+]]</f>
        <v>#VALUE!</v>
      </c>
      <c r="T339" s="5" t="e">
        <f>Assists[[#This Row],[3+]]-Assists[[#This Row],[4+]]</f>
        <v>#VALUE!</v>
      </c>
      <c r="U339" s="5" t="e">
        <f>Assists[[#This Row],[4+]]-Assists[[#This Row],[5+]]</f>
        <v>#VALUE!</v>
      </c>
      <c r="V339" s="5" t="e">
        <f>Assists[[#This Row],[5+]]-Assists[[#This Row],[6+]]</f>
        <v>#VALUE!</v>
      </c>
      <c r="W339" s="5" t="e">
        <f>Assists[[#This Row],[6+]]-Assists[[#This Row],[7+]]</f>
        <v>#VALUE!</v>
      </c>
      <c r="X339" s="5" t="e">
        <f>Assists[[#This Row],[7+]]-Assists[[#This Row],[8+]]</f>
        <v>#VALUE!</v>
      </c>
      <c r="Y339" s="5" t="e">
        <f>Assists[[#This Row],[8+]]-Assists[[#This Row],[9+]]</f>
        <v>#VALUE!</v>
      </c>
      <c r="Z339" s="5" t="e">
        <f>Assists[[#This Row],[9+]]-Assists[[#This Row],[10+]]</f>
        <v>#VALUE!</v>
      </c>
      <c r="AA339" s="5" t="e">
        <f>Assists[[#This Row],[10+]]-Assists[[#This Row],[11+]]</f>
        <v>#VALUE!</v>
      </c>
      <c r="AB339" s="5" t="e">
        <f>Assists[[#This Row],[11+]]-Assists[[#This Row],[12+]]</f>
        <v>#VALUE!</v>
      </c>
    </row>
    <row r="340" spans="19:28" x14ac:dyDescent="0.25">
      <c r="S340" s="5" t="e">
        <f>Assists[[#This Row],[2+]]-Assists[[#This Row],[3+]]</f>
        <v>#VALUE!</v>
      </c>
      <c r="T340" s="5" t="e">
        <f>Assists[[#This Row],[3+]]-Assists[[#This Row],[4+]]</f>
        <v>#VALUE!</v>
      </c>
      <c r="U340" s="5" t="e">
        <f>Assists[[#This Row],[4+]]-Assists[[#This Row],[5+]]</f>
        <v>#VALUE!</v>
      </c>
      <c r="V340" s="5" t="e">
        <f>Assists[[#This Row],[5+]]-Assists[[#This Row],[6+]]</f>
        <v>#VALUE!</v>
      </c>
      <c r="W340" s="5" t="e">
        <f>Assists[[#This Row],[6+]]-Assists[[#This Row],[7+]]</f>
        <v>#VALUE!</v>
      </c>
      <c r="X340" s="5" t="e">
        <f>Assists[[#This Row],[7+]]-Assists[[#This Row],[8+]]</f>
        <v>#VALUE!</v>
      </c>
      <c r="Y340" s="5" t="e">
        <f>Assists[[#This Row],[8+]]-Assists[[#This Row],[9+]]</f>
        <v>#VALUE!</v>
      </c>
      <c r="Z340" s="5" t="e">
        <f>Assists[[#This Row],[9+]]-Assists[[#This Row],[10+]]</f>
        <v>#VALUE!</v>
      </c>
      <c r="AA340" s="5" t="e">
        <f>Assists[[#This Row],[10+]]-Assists[[#This Row],[11+]]</f>
        <v>#VALUE!</v>
      </c>
      <c r="AB340" s="5" t="e">
        <f>Assists[[#This Row],[11+]]-Assists[[#This Row],[12+]]</f>
        <v>#VALUE!</v>
      </c>
    </row>
    <row r="341" spans="19:28" x14ac:dyDescent="0.25">
      <c r="S341" s="5" t="e">
        <f>Assists[[#This Row],[2+]]-Assists[[#This Row],[3+]]</f>
        <v>#VALUE!</v>
      </c>
      <c r="T341" s="5" t="e">
        <f>Assists[[#This Row],[3+]]-Assists[[#This Row],[4+]]</f>
        <v>#VALUE!</v>
      </c>
      <c r="U341" s="5" t="e">
        <f>Assists[[#This Row],[4+]]-Assists[[#This Row],[5+]]</f>
        <v>#VALUE!</v>
      </c>
      <c r="V341" s="5" t="e">
        <f>Assists[[#This Row],[5+]]-Assists[[#This Row],[6+]]</f>
        <v>#VALUE!</v>
      </c>
      <c r="W341" s="5" t="e">
        <f>Assists[[#This Row],[6+]]-Assists[[#This Row],[7+]]</f>
        <v>#VALUE!</v>
      </c>
      <c r="X341" s="5" t="e">
        <f>Assists[[#This Row],[7+]]-Assists[[#This Row],[8+]]</f>
        <v>#VALUE!</v>
      </c>
      <c r="Y341" s="5" t="e">
        <f>Assists[[#This Row],[8+]]-Assists[[#This Row],[9+]]</f>
        <v>#VALUE!</v>
      </c>
      <c r="Z341" s="5" t="e">
        <f>Assists[[#This Row],[9+]]-Assists[[#This Row],[10+]]</f>
        <v>#VALUE!</v>
      </c>
      <c r="AA341" s="5" t="e">
        <f>Assists[[#This Row],[10+]]-Assists[[#This Row],[11+]]</f>
        <v>#VALUE!</v>
      </c>
      <c r="AB341" s="5" t="e">
        <f>Assists[[#This Row],[11+]]-Assists[[#This Row],[12+]]</f>
        <v>#VALUE!</v>
      </c>
    </row>
    <row r="342" spans="19:28" x14ac:dyDescent="0.25">
      <c r="S342" s="5" t="e">
        <f>Assists[[#This Row],[2+]]-Assists[[#This Row],[3+]]</f>
        <v>#VALUE!</v>
      </c>
      <c r="T342" s="5" t="e">
        <f>Assists[[#This Row],[3+]]-Assists[[#This Row],[4+]]</f>
        <v>#VALUE!</v>
      </c>
      <c r="U342" s="5" t="e">
        <f>Assists[[#This Row],[4+]]-Assists[[#This Row],[5+]]</f>
        <v>#VALUE!</v>
      </c>
      <c r="V342" s="5" t="e">
        <f>Assists[[#This Row],[5+]]-Assists[[#This Row],[6+]]</f>
        <v>#VALUE!</v>
      </c>
      <c r="W342" s="5" t="e">
        <f>Assists[[#This Row],[6+]]-Assists[[#This Row],[7+]]</f>
        <v>#VALUE!</v>
      </c>
      <c r="X342" s="5" t="e">
        <f>Assists[[#This Row],[7+]]-Assists[[#This Row],[8+]]</f>
        <v>#VALUE!</v>
      </c>
      <c r="Y342" s="5" t="e">
        <f>Assists[[#This Row],[8+]]-Assists[[#This Row],[9+]]</f>
        <v>#VALUE!</v>
      </c>
      <c r="Z342" s="5" t="e">
        <f>Assists[[#This Row],[9+]]-Assists[[#This Row],[10+]]</f>
        <v>#VALUE!</v>
      </c>
      <c r="AA342" s="5" t="e">
        <f>Assists[[#This Row],[10+]]-Assists[[#This Row],[11+]]</f>
        <v>#VALUE!</v>
      </c>
      <c r="AB342" s="5" t="e">
        <f>Assists[[#This Row],[11+]]-Assists[[#This Row],[12+]]</f>
        <v>#VALUE!</v>
      </c>
    </row>
    <row r="343" spans="19:28" x14ac:dyDescent="0.25">
      <c r="S343" s="5" t="e">
        <f>Assists[[#This Row],[2+]]-Assists[[#This Row],[3+]]</f>
        <v>#VALUE!</v>
      </c>
      <c r="T343" s="5" t="e">
        <f>Assists[[#This Row],[3+]]-Assists[[#This Row],[4+]]</f>
        <v>#VALUE!</v>
      </c>
      <c r="U343" s="5" t="e">
        <f>Assists[[#This Row],[4+]]-Assists[[#This Row],[5+]]</f>
        <v>#VALUE!</v>
      </c>
      <c r="V343" s="5" t="e">
        <f>Assists[[#This Row],[5+]]-Assists[[#This Row],[6+]]</f>
        <v>#VALUE!</v>
      </c>
      <c r="W343" s="5" t="e">
        <f>Assists[[#This Row],[6+]]-Assists[[#This Row],[7+]]</f>
        <v>#VALUE!</v>
      </c>
      <c r="X343" s="5" t="e">
        <f>Assists[[#This Row],[7+]]-Assists[[#This Row],[8+]]</f>
        <v>#VALUE!</v>
      </c>
      <c r="Y343" s="5" t="e">
        <f>Assists[[#This Row],[8+]]-Assists[[#This Row],[9+]]</f>
        <v>#VALUE!</v>
      </c>
      <c r="Z343" s="5" t="e">
        <f>Assists[[#This Row],[9+]]-Assists[[#This Row],[10+]]</f>
        <v>#VALUE!</v>
      </c>
      <c r="AA343" s="5" t="e">
        <f>Assists[[#This Row],[10+]]-Assists[[#This Row],[11+]]</f>
        <v>#VALUE!</v>
      </c>
      <c r="AB343" s="5" t="e">
        <f>Assists[[#This Row],[11+]]-Assists[[#This Row],[12+]]</f>
        <v>#VALUE!</v>
      </c>
    </row>
  </sheetData>
  <conditionalFormatting sqref="H2:R16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BCD3C-CFDF-40AC-8108-B67199932620}">
  <dimension ref="A1:S345"/>
  <sheetViews>
    <sheetView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76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8.28515625" bestFit="1" customWidth="1"/>
    <col min="7" max="7" width="6.85546875" bestFit="1" customWidth="1"/>
    <col min="8" max="8" width="8.140625" bestFit="1" customWidth="1"/>
    <col min="9" max="11" width="7.140625" bestFit="1" customWidth="1"/>
    <col min="12" max="13" width="7.140625" customWidth="1"/>
    <col min="14" max="18" width="8.140625" bestFit="1" customWidth="1"/>
    <col min="19" max="19" width="7.85546875" bestFit="1" customWidth="1"/>
    <col min="20" max="20" width="10.140625" bestFit="1" customWidth="1"/>
  </cols>
  <sheetData>
    <row r="1" spans="1:19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36</v>
      </c>
      <c r="G1" t="s">
        <v>71</v>
      </c>
      <c r="H1" t="s">
        <v>37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1" t="s">
        <v>29</v>
      </c>
      <c r="O1" s="1" t="s">
        <v>30</v>
      </c>
      <c r="P1" s="1" t="s">
        <v>31</v>
      </c>
      <c r="Q1" s="1" t="s">
        <v>32</v>
      </c>
      <c r="R1" s="2" t="s">
        <v>33</v>
      </c>
    </row>
    <row r="2" spans="1:19" x14ac:dyDescent="0.25">
      <c r="A2" s="10">
        <v>22400721</v>
      </c>
      <c r="B2" s="13" t="s">
        <v>76</v>
      </c>
      <c r="C2" s="13" t="s">
        <v>83</v>
      </c>
      <c r="D2" s="11">
        <v>0.8125</v>
      </c>
      <c r="E2" s="6" t="str">
        <f>HYPERLINK("https://www.nba.com/stats/player/201569/boxscores-traditional", "Eric Gordon")</f>
        <v>Eric Gordon</v>
      </c>
      <c r="F2">
        <v>3.2</v>
      </c>
      <c r="G2" s="4">
        <v>0.4</v>
      </c>
      <c r="H2" s="3">
        <v>1</v>
      </c>
      <c r="I2" s="3">
        <v>0.99865000000000004</v>
      </c>
      <c r="J2" s="3">
        <v>0.69145999999999996</v>
      </c>
      <c r="K2" s="3">
        <v>2.2749999999999999E-2</v>
      </c>
      <c r="L2" s="3">
        <v>0</v>
      </c>
      <c r="M2" s="3">
        <v>0</v>
      </c>
      <c r="N2" s="5">
        <f>FG3M[[#This Row],[1+]]-FG3M[[#This Row],[2+]]</f>
        <v>1.3499999999999623E-3</v>
      </c>
      <c r="O2" s="5">
        <f>FG3M[[#This Row],[2+]]-FG3M[[#This Row],[3+]]</f>
        <v>0.30719000000000007</v>
      </c>
      <c r="P2" s="5">
        <f>FG3M[[#This Row],[3+]]-FG3M[[#This Row],[4+]]</f>
        <v>0.66870999999999992</v>
      </c>
      <c r="Q2" s="5">
        <f>FG3M[[#This Row],[4+]]-FG3M[[#This Row],[5+]]</f>
        <v>2.2749999999999999E-2</v>
      </c>
      <c r="R2" s="5">
        <f>FG3M[[#This Row],[5+]]-FG3M[[#This Row],[6+]]</f>
        <v>0</v>
      </c>
      <c r="S2" s="5"/>
    </row>
    <row r="3" spans="1:19" x14ac:dyDescent="0.25">
      <c r="A3" s="10">
        <v>22400725</v>
      </c>
      <c r="B3" s="13" t="s">
        <v>98</v>
      </c>
      <c r="C3" s="13" t="s">
        <v>99</v>
      </c>
      <c r="D3" s="11">
        <v>0.875</v>
      </c>
      <c r="E3" s="6" t="str">
        <f>HYPERLINK("https://www.nba.com/stats/player/203903/boxscores-traditional", "Jordan Clarkson")</f>
        <v>Jordan Clarkson</v>
      </c>
      <c r="F3">
        <v>3.4</v>
      </c>
      <c r="G3" s="4">
        <v>0.49</v>
      </c>
      <c r="H3" s="3">
        <v>1</v>
      </c>
      <c r="I3" s="3">
        <v>0.99787999999999999</v>
      </c>
      <c r="J3" s="3">
        <v>0.79388999999999998</v>
      </c>
      <c r="K3" s="3">
        <v>0.11123</v>
      </c>
      <c r="L3" s="3">
        <v>5.4000000000000001E-4</v>
      </c>
      <c r="M3" s="3">
        <v>0</v>
      </c>
      <c r="N3" s="5">
        <f>FG3M[[#This Row],[1+]]-FG3M[[#This Row],[2+]]</f>
        <v>2.1200000000000108E-3</v>
      </c>
      <c r="O3" s="5">
        <f>FG3M[[#This Row],[2+]]-FG3M[[#This Row],[3+]]</f>
        <v>0.20399</v>
      </c>
      <c r="P3" s="5">
        <f>FG3M[[#This Row],[3+]]-FG3M[[#This Row],[4+]]</f>
        <v>0.68266000000000004</v>
      </c>
      <c r="Q3" s="5">
        <f>FG3M[[#This Row],[4+]]-FG3M[[#This Row],[5+]]</f>
        <v>0.11069</v>
      </c>
      <c r="R3" s="5">
        <f>FG3M[[#This Row],[5+]]-FG3M[[#This Row],[6+]]</f>
        <v>5.4000000000000001E-4</v>
      </c>
    </row>
    <row r="4" spans="1:19" x14ac:dyDescent="0.25">
      <c r="A4" s="10">
        <v>22400718</v>
      </c>
      <c r="B4" s="13" t="s">
        <v>92</v>
      </c>
      <c r="C4" s="13" t="s">
        <v>82</v>
      </c>
      <c r="D4" s="11">
        <v>0.79166666666666663</v>
      </c>
      <c r="E4" s="6" t="str">
        <f>HYPERLINK("https://www.nba.com/stats/player/1627736/boxscores-traditional", "Malik Beasley")</f>
        <v>Malik Beasley</v>
      </c>
      <c r="F4">
        <v>5</v>
      </c>
      <c r="G4" s="4">
        <v>1.095</v>
      </c>
      <c r="H4" s="3">
        <v>0.99987000000000004</v>
      </c>
      <c r="I4" s="3">
        <v>0.99692999999999998</v>
      </c>
      <c r="J4" s="3">
        <v>0.96638000000000002</v>
      </c>
      <c r="K4" s="3">
        <v>0.81859000000000004</v>
      </c>
      <c r="L4" s="3">
        <v>0.5</v>
      </c>
      <c r="M4" s="3">
        <v>0.18140999999999999</v>
      </c>
      <c r="N4" s="5">
        <f>FG3M[[#This Row],[1+]]-FG3M[[#This Row],[2+]]</f>
        <v>2.9400000000000537E-3</v>
      </c>
      <c r="O4" s="5">
        <f>FG3M[[#This Row],[2+]]-FG3M[[#This Row],[3+]]</f>
        <v>3.0549999999999966E-2</v>
      </c>
      <c r="P4" s="5">
        <f>FG3M[[#This Row],[3+]]-FG3M[[#This Row],[4+]]</f>
        <v>0.14778999999999998</v>
      </c>
      <c r="Q4" s="5">
        <f>FG3M[[#This Row],[4+]]-FG3M[[#This Row],[5+]]</f>
        <v>0.31859000000000004</v>
      </c>
      <c r="R4" s="5">
        <f>FG3M[[#This Row],[5+]]-FG3M[[#This Row],[6+]]</f>
        <v>0.31859000000000004</v>
      </c>
    </row>
    <row r="5" spans="1:19" x14ac:dyDescent="0.25">
      <c r="A5" s="10">
        <v>22400721</v>
      </c>
      <c r="B5" s="13" t="s">
        <v>83</v>
      </c>
      <c r="C5" s="13" t="s">
        <v>76</v>
      </c>
      <c r="D5" s="11">
        <v>0.8125</v>
      </c>
      <c r="E5" s="6" t="str">
        <f>HYPERLINK("https://www.nba.com/stats/player/1629130/boxscores-traditional", "Duncan Robinson")</f>
        <v>Duncan Robinson</v>
      </c>
      <c r="F5">
        <v>2.8</v>
      </c>
      <c r="G5" s="4">
        <v>0.4</v>
      </c>
      <c r="H5" s="3">
        <v>1</v>
      </c>
      <c r="I5" s="3">
        <v>0.97724999999999995</v>
      </c>
      <c r="J5" s="3">
        <v>0.30853999999999998</v>
      </c>
      <c r="K5" s="3">
        <v>1.3500000000000001E-3</v>
      </c>
      <c r="L5" s="3">
        <v>0</v>
      </c>
      <c r="M5" s="3">
        <v>0</v>
      </c>
      <c r="N5" s="5">
        <f>FG3M[[#This Row],[1+]]-FG3M[[#This Row],[2+]]</f>
        <v>2.2750000000000048E-2</v>
      </c>
      <c r="O5" s="5">
        <f>FG3M[[#This Row],[2+]]-FG3M[[#This Row],[3+]]</f>
        <v>0.66870999999999992</v>
      </c>
      <c r="P5" s="5">
        <f>FG3M[[#This Row],[3+]]-FG3M[[#This Row],[4+]]</f>
        <v>0.30718999999999996</v>
      </c>
      <c r="Q5" s="5">
        <f>FG3M[[#This Row],[4+]]-FG3M[[#This Row],[5+]]</f>
        <v>1.3500000000000001E-3</v>
      </c>
      <c r="R5" s="5">
        <f>FG3M[[#This Row],[5+]]-FG3M[[#This Row],[6+]]</f>
        <v>0</v>
      </c>
    </row>
    <row r="6" spans="1:19" x14ac:dyDescent="0.25">
      <c r="A6" s="10">
        <v>22400718</v>
      </c>
      <c r="B6" s="13" t="s">
        <v>82</v>
      </c>
      <c r="C6" s="13" t="s">
        <v>92</v>
      </c>
      <c r="D6" s="11">
        <v>0.79166666666666663</v>
      </c>
      <c r="E6" s="6" t="str">
        <f>HYPERLINK("https://www.nba.com/stats/player/1629636/boxscores-traditional", "Darius Garland")</f>
        <v>Darius Garland</v>
      </c>
      <c r="F6">
        <v>3</v>
      </c>
      <c r="G6" s="4">
        <v>0.63200000000000001</v>
      </c>
      <c r="H6" s="3">
        <v>0.99921000000000004</v>
      </c>
      <c r="I6" s="3">
        <v>0.94294999999999995</v>
      </c>
      <c r="J6" s="3">
        <v>0.5</v>
      </c>
      <c r="K6" s="3">
        <v>5.7049999999999997E-2</v>
      </c>
      <c r="L6" s="3">
        <v>7.9000000000000001E-4</v>
      </c>
      <c r="M6" s="3">
        <v>0</v>
      </c>
      <c r="N6" s="5">
        <f>FG3M[[#This Row],[1+]]-FG3M[[#This Row],[2+]]</f>
        <v>5.6260000000000088E-2</v>
      </c>
      <c r="O6" s="5">
        <f>FG3M[[#This Row],[2+]]-FG3M[[#This Row],[3+]]</f>
        <v>0.44294999999999995</v>
      </c>
      <c r="P6" s="5">
        <f>FG3M[[#This Row],[3+]]-FG3M[[#This Row],[4+]]</f>
        <v>0.44295000000000001</v>
      </c>
      <c r="Q6" s="5">
        <f>FG3M[[#This Row],[4+]]-FG3M[[#This Row],[5+]]</f>
        <v>5.6259999999999998E-2</v>
      </c>
      <c r="R6" s="5">
        <f>FG3M[[#This Row],[5+]]-FG3M[[#This Row],[6+]]</f>
        <v>7.9000000000000001E-4</v>
      </c>
    </row>
    <row r="7" spans="1:19" x14ac:dyDescent="0.25">
      <c r="A7" s="10">
        <v>22400717</v>
      </c>
      <c r="B7" s="13" t="s">
        <v>91</v>
      </c>
      <c r="C7" s="13" t="s">
        <v>90</v>
      </c>
      <c r="D7" s="11">
        <v>0.79166666666666663</v>
      </c>
      <c r="E7" s="6" t="str">
        <f>HYPERLINK("https://www.nba.com/stats/player/1641706/boxscores-traditional", "Brandon Miller")</f>
        <v>Brandon Miller</v>
      </c>
      <c r="F7">
        <v>3.8</v>
      </c>
      <c r="G7" s="4">
        <v>1.1659999999999999</v>
      </c>
      <c r="H7" s="3">
        <v>0.99180000000000001</v>
      </c>
      <c r="I7" s="3">
        <v>0.93822000000000005</v>
      </c>
      <c r="J7" s="3">
        <v>0.75490000000000002</v>
      </c>
      <c r="K7" s="3">
        <v>0.43251000000000001</v>
      </c>
      <c r="L7" s="3">
        <v>0.15151000000000001</v>
      </c>
      <c r="M7" s="3">
        <v>2.938E-2</v>
      </c>
      <c r="N7" s="5">
        <f>FG3M[[#This Row],[1+]]-FG3M[[#This Row],[2+]]</f>
        <v>5.3579999999999961E-2</v>
      </c>
      <c r="O7" s="5">
        <f>FG3M[[#This Row],[2+]]-FG3M[[#This Row],[3+]]</f>
        <v>0.18332000000000004</v>
      </c>
      <c r="P7" s="5">
        <f>FG3M[[#This Row],[3+]]-FG3M[[#This Row],[4+]]</f>
        <v>0.32239000000000001</v>
      </c>
      <c r="Q7" s="5">
        <f>FG3M[[#This Row],[4+]]-FG3M[[#This Row],[5+]]</f>
        <v>0.28100000000000003</v>
      </c>
      <c r="R7" s="5">
        <f>FG3M[[#This Row],[5+]]-FG3M[[#This Row],[6+]]</f>
        <v>0.12213</v>
      </c>
    </row>
    <row r="8" spans="1:19" x14ac:dyDescent="0.25">
      <c r="A8" s="10">
        <v>22400723</v>
      </c>
      <c r="B8" s="13" t="s">
        <v>97</v>
      </c>
      <c r="C8" s="13" t="s">
        <v>80</v>
      </c>
      <c r="D8" s="11">
        <v>0.83333333333333337</v>
      </c>
      <c r="E8" s="6" t="str">
        <f>HYPERLINK("https://www.nba.com/stats/player/1628978/boxscores-traditional", "Donte DiVincenzo")</f>
        <v>Donte DiVincenzo</v>
      </c>
      <c r="F8">
        <v>4.2</v>
      </c>
      <c r="G8" s="4">
        <v>1.6</v>
      </c>
      <c r="H8" s="3">
        <v>0.97724999999999995</v>
      </c>
      <c r="I8" s="3">
        <v>0.91620999999999997</v>
      </c>
      <c r="J8" s="3">
        <v>0.77337</v>
      </c>
      <c r="K8" s="3">
        <v>0.55171999999999999</v>
      </c>
      <c r="L8" s="3">
        <v>0.30853999999999998</v>
      </c>
      <c r="M8" s="3">
        <v>0.13136</v>
      </c>
      <c r="N8" s="5">
        <f>FG3M[[#This Row],[1+]]-FG3M[[#This Row],[2+]]</f>
        <v>6.1039999999999983E-2</v>
      </c>
      <c r="O8" s="5">
        <f>FG3M[[#This Row],[2+]]-FG3M[[#This Row],[3+]]</f>
        <v>0.14283999999999997</v>
      </c>
      <c r="P8" s="5">
        <f>FG3M[[#This Row],[3+]]-FG3M[[#This Row],[4+]]</f>
        <v>0.22165000000000001</v>
      </c>
      <c r="Q8" s="5">
        <f>FG3M[[#This Row],[4+]]-FG3M[[#This Row],[5+]]</f>
        <v>0.24318000000000001</v>
      </c>
      <c r="R8" s="5">
        <f>FG3M[[#This Row],[5+]]-FG3M[[#This Row],[6+]]</f>
        <v>0.17717999999999998</v>
      </c>
    </row>
    <row r="9" spans="1:19" x14ac:dyDescent="0.25">
      <c r="A9" s="10">
        <v>22400724</v>
      </c>
      <c r="B9" s="13" t="s">
        <v>103</v>
      </c>
      <c r="C9" s="13" t="s">
        <v>102</v>
      </c>
      <c r="D9" s="11">
        <v>0.89583333333333337</v>
      </c>
      <c r="E9" s="6" t="str">
        <f>HYPERLINK("https://www.nba.com/stats/player/1630198/boxscores-traditional", "Isaiah Joe")</f>
        <v>Isaiah Joe</v>
      </c>
      <c r="F9">
        <v>4.5999999999999996</v>
      </c>
      <c r="G9" s="4">
        <v>2.0590000000000002</v>
      </c>
      <c r="H9" s="3">
        <v>0.95994000000000002</v>
      </c>
      <c r="I9" s="3">
        <v>0.89617000000000002</v>
      </c>
      <c r="J9" s="3">
        <v>0.7823</v>
      </c>
      <c r="K9" s="3">
        <v>0.61409000000000002</v>
      </c>
      <c r="L9" s="3">
        <v>0.42465000000000003</v>
      </c>
      <c r="M9" s="3">
        <v>0.24825</v>
      </c>
      <c r="N9" s="5">
        <f>FG3M[[#This Row],[1+]]-FG3M[[#This Row],[2+]]</f>
        <v>6.3769999999999993E-2</v>
      </c>
      <c r="O9" s="5">
        <f>FG3M[[#This Row],[2+]]-FG3M[[#This Row],[3+]]</f>
        <v>0.11387000000000003</v>
      </c>
      <c r="P9" s="5">
        <f>FG3M[[#This Row],[3+]]-FG3M[[#This Row],[4+]]</f>
        <v>0.16820999999999997</v>
      </c>
      <c r="Q9" s="5">
        <f>FG3M[[#This Row],[4+]]-FG3M[[#This Row],[5+]]</f>
        <v>0.18944</v>
      </c>
      <c r="R9" s="5">
        <f>FG3M[[#This Row],[5+]]-FG3M[[#This Row],[6+]]</f>
        <v>0.17640000000000003</v>
      </c>
    </row>
    <row r="10" spans="1:19" x14ac:dyDescent="0.25">
      <c r="A10" s="10">
        <v>22400718</v>
      </c>
      <c r="B10" s="13" t="s">
        <v>82</v>
      </c>
      <c r="C10" s="13" t="s">
        <v>92</v>
      </c>
      <c r="D10" s="11">
        <v>0.79166666666666663</v>
      </c>
      <c r="E10" s="6" t="str">
        <f>HYPERLINK("https://www.nba.com/stats/player/1628378/boxscores-traditional", "Donovan Mitchell")</f>
        <v>Donovan Mitchell</v>
      </c>
      <c r="F10">
        <v>3.4</v>
      </c>
      <c r="G10" s="4">
        <v>1.2</v>
      </c>
      <c r="H10" s="3">
        <v>0.97724999999999995</v>
      </c>
      <c r="I10" s="3">
        <v>0.879</v>
      </c>
      <c r="J10" s="3">
        <v>0.62929999999999997</v>
      </c>
      <c r="K10" s="3">
        <v>0.30853999999999998</v>
      </c>
      <c r="L10" s="3">
        <v>9.1759999999999994E-2</v>
      </c>
      <c r="M10" s="3">
        <v>1.4999999999999999E-2</v>
      </c>
      <c r="N10" s="5">
        <f>FG3M[[#This Row],[1+]]-FG3M[[#This Row],[2+]]</f>
        <v>9.8249999999999948E-2</v>
      </c>
      <c r="O10" s="5">
        <f>FG3M[[#This Row],[2+]]-FG3M[[#This Row],[3+]]</f>
        <v>0.24970000000000003</v>
      </c>
      <c r="P10" s="5">
        <f>FG3M[[#This Row],[3+]]-FG3M[[#This Row],[4+]]</f>
        <v>0.32075999999999999</v>
      </c>
      <c r="Q10" s="5">
        <f>FG3M[[#This Row],[4+]]-FG3M[[#This Row],[5+]]</f>
        <v>0.21677999999999997</v>
      </c>
      <c r="R10" s="5">
        <f>FG3M[[#This Row],[5+]]-FG3M[[#This Row],[6+]]</f>
        <v>7.6759999999999995E-2</v>
      </c>
    </row>
    <row r="11" spans="1:19" x14ac:dyDescent="0.25">
      <c r="A11" s="10">
        <v>22400721</v>
      </c>
      <c r="B11" s="13" t="s">
        <v>76</v>
      </c>
      <c r="C11" s="13" t="s">
        <v>83</v>
      </c>
      <c r="D11" s="11">
        <v>0.8125</v>
      </c>
      <c r="E11" s="6" t="str">
        <f>HYPERLINK("https://www.nba.com/stats/player/202331/boxscores-traditional", "Paul George")</f>
        <v>Paul George</v>
      </c>
      <c r="F11">
        <v>4</v>
      </c>
      <c r="G11" s="4">
        <v>1.7890000000000001</v>
      </c>
      <c r="H11" s="3">
        <v>0.95352000000000003</v>
      </c>
      <c r="I11" s="3">
        <v>0.86863999999999997</v>
      </c>
      <c r="J11" s="3">
        <v>0.71226</v>
      </c>
      <c r="K11" s="3">
        <v>0.5</v>
      </c>
      <c r="L11" s="3">
        <v>0.28774</v>
      </c>
      <c r="M11" s="3">
        <v>0.13136</v>
      </c>
      <c r="N11" s="5">
        <f>FG3M[[#This Row],[1+]]-FG3M[[#This Row],[2+]]</f>
        <v>8.4880000000000067E-2</v>
      </c>
      <c r="O11" s="5">
        <f>FG3M[[#This Row],[2+]]-FG3M[[#This Row],[3+]]</f>
        <v>0.15637999999999996</v>
      </c>
      <c r="P11" s="5">
        <f>FG3M[[#This Row],[3+]]-FG3M[[#This Row],[4+]]</f>
        <v>0.21226</v>
      </c>
      <c r="Q11" s="5">
        <f>FG3M[[#This Row],[4+]]-FG3M[[#This Row],[5+]]</f>
        <v>0.21226</v>
      </c>
      <c r="R11" s="5">
        <f>FG3M[[#This Row],[5+]]-FG3M[[#This Row],[6+]]</f>
        <v>0.15637999999999999</v>
      </c>
    </row>
    <row r="12" spans="1:19" x14ac:dyDescent="0.25">
      <c r="A12" s="10">
        <v>22400726</v>
      </c>
      <c r="B12" s="13" t="s">
        <v>101</v>
      </c>
      <c r="C12" s="13" t="s">
        <v>100</v>
      </c>
      <c r="D12" s="11">
        <v>0.875</v>
      </c>
      <c r="E12" s="6" t="str">
        <f>HYPERLINK("https://www.nba.com/stats/player/1630530/boxscores-traditional", "Trey Murphy III")</f>
        <v>Trey Murphy III</v>
      </c>
      <c r="F12">
        <v>5</v>
      </c>
      <c r="G12" s="4">
        <v>2.6829999999999998</v>
      </c>
      <c r="H12" s="3">
        <v>0.93189</v>
      </c>
      <c r="I12" s="3">
        <v>0.86863999999999997</v>
      </c>
      <c r="J12" s="3">
        <v>0.77337</v>
      </c>
      <c r="K12" s="3">
        <v>0.64431000000000005</v>
      </c>
      <c r="L12" s="3">
        <v>0.5</v>
      </c>
      <c r="M12" s="3">
        <v>0.35569000000000001</v>
      </c>
      <c r="N12" s="5">
        <f>FG3M[[#This Row],[1+]]-FG3M[[#This Row],[2+]]</f>
        <v>6.3250000000000028E-2</v>
      </c>
      <c r="O12" s="5">
        <f>FG3M[[#This Row],[2+]]-FG3M[[#This Row],[3+]]</f>
        <v>9.5269999999999966E-2</v>
      </c>
      <c r="P12" s="5">
        <f>FG3M[[#This Row],[3+]]-FG3M[[#This Row],[4+]]</f>
        <v>0.12905999999999995</v>
      </c>
      <c r="Q12" s="5">
        <f>FG3M[[#This Row],[4+]]-FG3M[[#This Row],[5+]]</f>
        <v>0.14431000000000005</v>
      </c>
      <c r="R12" s="5">
        <f>FG3M[[#This Row],[5+]]-FG3M[[#This Row],[6+]]</f>
        <v>0.14430999999999999</v>
      </c>
    </row>
    <row r="13" spans="1:19" x14ac:dyDescent="0.25">
      <c r="A13" s="10">
        <v>22400720</v>
      </c>
      <c r="B13" s="13" t="s">
        <v>77</v>
      </c>
      <c r="C13" s="13" t="s">
        <v>95</v>
      </c>
      <c r="D13" s="11">
        <v>0.8125</v>
      </c>
      <c r="E13" s="6" t="str">
        <f>HYPERLINK("https://www.nba.com/stats/player/1630560/boxscores-traditional", "Cam Thomas")</f>
        <v>Cam Thomas</v>
      </c>
      <c r="F13">
        <v>2.8</v>
      </c>
      <c r="G13" s="4">
        <v>0.748</v>
      </c>
      <c r="H13" s="3">
        <v>0.99202000000000001</v>
      </c>
      <c r="I13" s="3">
        <v>0.85768999999999995</v>
      </c>
      <c r="J13" s="3">
        <v>0.39357999999999999</v>
      </c>
      <c r="K13" s="3">
        <v>5.4800000000000001E-2</v>
      </c>
      <c r="L13" s="3">
        <v>1.64E-3</v>
      </c>
      <c r="M13" s="3">
        <v>0</v>
      </c>
      <c r="N13" s="5">
        <f>FG3M[[#This Row],[1+]]-FG3M[[#This Row],[2+]]</f>
        <v>0.13433000000000006</v>
      </c>
      <c r="O13" s="5">
        <f>FG3M[[#This Row],[2+]]-FG3M[[#This Row],[3+]]</f>
        <v>0.46410999999999997</v>
      </c>
      <c r="P13" s="5">
        <f>FG3M[[#This Row],[3+]]-FG3M[[#This Row],[4+]]</f>
        <v>0.33877999999999997</v>
      </c>
      <c r="Q13" s="5">
        <f>FG3M[[#This Row],[4+]]-FG3M[[#This Row],[5+]]</f>
        <v>5.3159999999999999E-2</v>
      </c>
      <c r="R13" s="5">
        <f>FG3M[[#This Row],[5+]]-FG3M[[#This Row],[6+]]</f>
        <v>1.64E-3</v>
      </c>
    </row>
    <row r="14" spans="1:19" x14ac:dyDescent="0.25">
      <c r="A14" s="10">
        <v>22400721</v>
      </c>
      <c r="B14" s="13" t="s">
        <v>76</v>
      </c>
      <c r="C14" s="13" t="s">
        <v>83</v>
      </c>
      <c r="D14" s="11">
        <v>0.8125</v>
      </c>
      <c r="E14" s="6" t="str">
        <f>HYPERLINK("https://www.nba.com/stats/player/1630178/boxscores-traditional", "Tyrese Maxey")</f>
        <v>Tyrese Maxey</v>
      </c>
      <c r="F14">
        <v>3.8</v>
      </c>
      <c r="G14" s="4">
        <v>1.72</v>
      </c>
      <c r="H14" s="3">
        <v>0.94845000000000002</v>
      </c>
      <c r="I14" s="3">
        <v>0.85314000000000001</v>
      </c>
      <c r="J14" s="3">
        <v>0.68081999999999998</v>
      </c>
      <c r="K14" s="3">
        <v>0.45223999999999998</v>
      </c>
      <c r="L14" s="3">
        <v>0.24196000000000001</v>
      </c>
      <c r="M14" s="3">
        <v>0.10027</v>
      </c>
      <c r="N14" s="5">
        <f>FG3M[[#This Row],[1+]]-FG3M[[#This Row],[2+]]</f>
        <v>9.5310000000000006E-2</v>
      </c>
      <c r="O14" s="5">
        <f>FG3M[[#This Row],[2+]]-FG3M[[#This Row],[3+]]</f>
        <v>0.17232000000000003</v>
      </c>
      <c r="P14" s="5">
        <f>FG3M[[#This Row],[3+]]-FG3M[[#This Row],[4+]]</f>
        <v>0.22858000000000001</v>
      </c>
      <c r="Q14" s="5">
        <f>FG3M[[#This Row],[4+]]-FG3M[[#This Row],[5+]]</f>
        <v>0.21027999999999997</v>
      </c>
      <c r="R14" s="5">
        <f>FG3M[[#This Row],[5+]]-FG3M[[#This Row],[6+]]</f>
        <v>0.14169000000000001</v>
      </c>
    </row>
    <row r="15" spans="1:19" x14ac:dyDescent="0.25">
      <c r="A15" s="10">
        <v>22400718</v>
      </c>
      <c r="B15" s="13" t="s">
        <v>92</v>
      </c>
      <c r="C15" s="13" t="s">
        <v>82</v>
      </c>
      <c r="D15" s="11">
        <v>0.79166666666666663</v>
      </c>
      <c r="E15" s="6" t="str">
        <f>HYPERLINK("https://www.nba.com/stats/player/1631093/boxscores-traditional", "Jaden Ivey")</f>
        <v>Jaden Ivey</v>
      </c>
      <c r="F15">
        <v>3.2</v>
      </c>
      <c r="G15" s="4">
        <v>1.1659999999999999</v>
      </c>
      <c r="H15" s="3">
        <v>0.97062000000000004</v>
      </c>
      <c r="I15" s="3">
        <v>0.84848999999999997</v>
      </c>
      <c r="J15" s="3">
        <v>0.56749000000000005</v>
      </c>
      <c r="K15" s="3">
        <v>0.24510000000000001</v>
      </c>
      <c r="L15" s="3">
        <v>6.1780000000000002E-2</v>
      </c>
      <c r="M15" s="3">
        <v>8.2000000000000007E-3</v>
      </c>
      <c r="N15" s="5">
        <f>FG3M[[#This Row],[1+]]-FG3M[[#This Row],[2+]]</f>
        <v>0.12213000000000007</v>
      </c>
      <c r="O15" s="5">
        <f>FG3M[[#This Row],[2+]]-FG3M[[#This Row],[3+]]</f>
        <v>0.28099999999999992</v>
      </c>
      <c r="P15" s="5">
        <f>FG3M[[#This Row],[3+]]-FG3M[[#This Row],[4+]]</f>
        <v>0.32239000000000007</v>
      </c>
      <c r="Q15" s="5">
        <f>FG3M[[#This Row],[4+]]-FG3M[[#This Row],[5+]]</f>
        <v>0.18332000000000001</v>
      </c>
      <c r="R15" s="5">
        <f>FG3M[[#This Row],[5+]]-FG3M[[#This Row],[6+]]</f>
        <v>5.3580000000000003E-2</v>
      </c>
    </row>
    <row r="16" spans="1:19" x14ac:dyDescent="0.25">
      <c r="A16" s="10">
        <v>22400719</v>
      </c>
      <c r="B16" s="13" t="s">
        <v>94</v>
      </c>
      <c r="C16" s="13" t="s">
        <v>93</v>
      </c>
      <c r="D16" s="11">
        <v>0.79166666666666663</v>
      </c>
      <c r="E16" s="6" t="str">
        <f>HYPERLINK("https://www.nba.com/stats/player/1641705/boxscores-traditional", "Victor Wembanyama")</f>
        <v>Victor Wembanyama</v>
      </c>
      <c r="F16">
        <v>3.2</v>
      </c>
      <c r="G16" s="4">
        <v>1.1659999999999999</v>
      </c>
      <c r="H16" s="3">
        <v>0.97062000000000004</v>
      </c>
      <c r="I16" s="3">
        <v>0.84848999999999997</v>
      </c>
      <c r="J16" s="3">
        <v>0.56749000000000005</v>
      </c>
      <c r="K16" s="3">
        <v>0.24510000000000001</v>
      </c>
      <c r="L16" s="3">
        <v>6.1780000000000002E-2</v>
      </c>
      <c r="M16" s="3">
        <v>8.2000000000000007E-3</v>
      </c>
      <c r="N16" s="5">
        <f>FG3M[[#This Row],[1+]]-FG3M[[#This Row],[2+]]</f>
        <v>0.12213000000000007</v>
      </c>
      <c r="O16" s="5">
        <f>FG3M[[#This Row],[2+]]-FG3M[[#This Row],[3+]]</f>
        <v>0.28099999999999992</v>
      </c>
      <c r="P16" s="5">
        <f>FG3M[[#This Row],[3+]]-FG3M[[#This Row],[4+]]</f>
        <v>0.32239000000000007</v>
      </c>
      <c r="Q16" s="5">
        <f>FG3M[[#This Row],[4+]]-FG3M[[#This Row],[5+]]</f>
        <v>0.18332000000000001</v>
      </c>
      <c r="R16" s="5">
        <f>FG3M[[#This Row],[5+]]-FG3M[[#This Row],[6+]]</f>
        <v>5.3580000000000003E-2</v>
      </c>
    </row>
    <row r="17" spans="1:18" x14ac:dyDescent="0.25">
      <c r="A17" s="10">
        <v>22400723</v>
      </c>
      <c r="B17" s="13" t="s">
        <v>80</v>
      </c>
      <c r="C17" s="13" t="s">
        <v>97</v>
      </c>
      <c r="D17" s="11">
        <v>0.83333333333333337</v>
      </c>
      <c r="E17" s="6" t="str">
        <f>HYPERLINK("https://www.nba.com/stats/player/203897/boxscores-traditional", "Zach LaVine")</f>
        <v>Zach LaVine</v>
      </c>
      <c r="F17">
        <v>3.4</v>
      </c>
      <c r="G17" s="4">
        <v>1.3559999999999999</v>
      </c>
      <c r="H17" s="3">
        <v>0.96164000000000005</v>
      </c>
      <c r="I17" s="3">
        <v>0.84848999999999997</v>
      </c>
      <c r="J17" s="3">
        <v>0.61409000000000002</v>
      </c>
      <c r="K17" s="3">
        <v>0.32996999999999999</v>
      </c>
      <c r="L17" s="3">
        <v>0.11899999999999999</v>
      </c>
      <c r="M17" s="3">
        <v>2.743E-2</v>
      </c>
      <c r="N17" s="5">
        <f>FG3M[[#This Row],[1+]]-FG3M[[#This Row],[2+]]</f>
        <v>0.11315000000000008</v>
      </c>
      <c r="O17" s="5">
        <f>FG3M[[#This Row],[2+]]-FG3M[[#This Row],[3+]]</f>
        <v>0.23439999999999994</v>
      </c>
      <c r="P17" s="5">
        <f>FG3M[[#This Row],[3+]]-FG3M[[#This Row],[4+]]</f>
        <v>0.28412000000000004</v>
      </c>
      <c r="Q17" s="5">
        <f>FG3M[[#This Row],[4+]]-FG3M[[#This Row],[5+]]</f>
        <v>0.21096999999999999</v>
      </c>
      <c r="R17" s="5">
        <f>FG3M[[#This Row],[5+]]-FG3M[[#This Row],[6+]]</f>
        <v>9.1569999999999999E-2</v>
      </c>
    </row>
    <row r="18" spans="1:18" x14ac:dyDescent="0.25">
      <c r="A18" s="10">
        <v>22400723</v>
      </c>
      <c r="B18" s="13" t="s">
        <v>97</v>
      </c>
      <c r="C18" s="13" t="s">
        <v>80</v>
      </c>
      <c r="D18" s="11">
        <v>0.83333333333333337</v>
      </c>
      <c r="E18" s="6" t="str">
        <f>HYPERLINK("https://www.nba.com/stats/player/1629675/boxscores-traditional", "Naz Reid")</f>
        <v>Naz Reid</v>
      </c>
      <c r="F18">
        <v>3.2</v>
      </c>
      <c r="G18" s="4">
        <v>1.1659999999999999</v>
      </c>
      <c r="H18" s="3">
        <v>0.97062000000000004</v>
      </c>
      <c r="I18" s="3">
        <v>0.84848999999999997</v>
      </c>
      <c r="J18" s="3">
        <v>0.56749000000000005</v>
      </c>
      <c r="K18" s="3">
        <v>0.24510000000000001</v>
      </c>
      <c r="L18" s="3">
        <v>6.1780000000000002E-2</v>
      </c>
      <c r="M18" s="3">
        <v>8.2000000000000007E-3</v>
      </c>
      <c r="N18" s="5">
        <f>FG3M[[#This Row],[1+]]-FG3M[[#This Row],[2+]]</f>
        <v>0.12213000000000007</v>
      </c>
      <c r="O18" s="5">
        <f>FG3M[[#This Row],[2+]]-FG3M[[#This Row],[3+]]</f>
        <v>0.28099999999999992</v>
      </c>
      <c r="P18" s="5">
        <f>FG3M[[#This Row],[3+]]-FG3M[[#This Row],[4+]]</f>
        <v>0.32239000000000007</v>
      </c>
      <c r="Q18" s="5">
        <f>FG3M[[#This Row],[4+]]-FG3M[[#This Row],[5+]]</f>
        <v>0.18332000000000001</v>
      </c>
      <c r="R18" s="5">
        <f>FG3M[[#This Row],[5+]]-FG3M[[#This Row],[6+]]</f>
        <v>5.3580000000000003E-2</v>
      </c>
    </row>
    <row r="19" spans="1:18" x14ac:dyDescent="0.25">
      <c r="A19" s="10">
        <v>22400724</v>
      </c>
      <c r="B19" s="13" t="s">
        <v>102</v>
      </c>
      <c r="C19" s="13" t="s">
        <v>103</v>
      </c>
      <c r="D19" s="11">
        <v>0.89583333333333337</v>
      </c>
      <c r="E19" s="6" t="str">
        <f>HYPERLINK("https://www.nba.com/stats/player/1626164/boxscores-traditional", "Devin Booker")</f>
        <v>Devin Booker</v>
      </c>
      <c r="F19">
        <v>3.4</v>
      </c>
      <c r="G19" s="4">
        <v>1.3559999999999999</v>
      </c>
      <c r="H19" s="3">
        <v>0.96164000000000005</v>
      </c>
      <c r="I19" s="3">
        <v>0.84848999999999997</v>
      </c>
      <c r="J19" s="3">
        <v>0.61409000000000002</v>
      </c>
      <c r="K19" s="3">
        <v>0.32996999999999999</v>
      </c>
      <c r="L19" s="3">
        <v>0.11899999999999999</v>
      </c>
      <c r="M19" s="3">
        <v>2.743E-2</v>
      </c>
      <c r="N19" s="5">
        <f>FG3M[[#This Row],[1+]]-FG3M[[#This Row],[2+]]</f>
        <v>0.11315000000000008</v>
      </c>
      <c r="O19" s="5">
        <f>FG3M[[#This Row],[2+]]-FG3M[[#This Row],[3+]]</f>
        <v>0.23439999999999994</v>
      </c>
      <c r="P19" s="5">
        <f>FG3M[[#This Row],[3+]]-FG3M[[#This Row],[4+]]</f>
        <v>0.28412000000000004</v>
      </c>
      <c r="Q19" s="5">
        <f>FG3M[[#This Row],[4+]]-FG3M[[#This Row],[5+]]</f>
        <v>0.21096999999999999</v>
      </c>
      <c r="R19" s="5">
        <f>FG3M[[#This Row],[5+]]-FG3M[[#This Row],[6+]]</f>
        <v>9.1569999999999999E-2</v>
      </c>
    </row>
    <row r="20" spans="1:18" x14ac:dyDescent="0.25">
      <c r="A20" s="10">
        <v>22400720</v>
      </c>
      <c r="B20" s="13" t="s">
        <v>77</v>
      </c>
      <c r="C20" s="13" t="s">
        <v>95</v>
      </c>
      <c r="D20" s="11">
        <v>0.8125</v>
      </c>
      <c r="E20" s="6" t="str">
        <f>HYPERLINK("https://www.nba.com/stats/player/1629661/boxscores-traditional", "Cameron Johnson")</f>
        <v>Cameron Johnson</v>
      </c>
      <c r="F20">
        <v>3.2</v>
      </c>
      <c r="G20" s="4">
        <v>1.47</v>
      </c>
      <c r="H20" s="3">
        <v>0.93318999999999996</v>
      </c>
      <c r="I20" s="3">
        <v>0.79388999999999998</v>
      </c>
      <c r="J20" s="3">
        <v>0.55567</v>
      </c>
      <c r="K20" s="3">
        <v>0.29459999999999997</v>
      </c>
      <c r="L20" s="3">
        <v>0.11123</v>
      </c>
      <c r="M20" s="3">
        <v>2.8719999999999999E-2</v>
      </c>
      <c r="N20" s="5">
        <f>FG3M[[#This Row],[1+]]-FG3M[[#This Row],[2+]]</f>
        <v>0.13929999999999998</v>
      </c>
      <c r="O20" s="5">
        <f>FG3M[[#This Row],[2+]]-FG3M[[#This Row],[3+]]</f>
        <v>0.23821999999999999</v>
      </c>
      <c r="P20" s="5">
        <f>FG3M[[#This Row],[3+]]-FG3M[[#This Row],[4+]]</f>
        <v>0.26107000000000002</v>
      </c>
      <c r="Q20" s="5">
        <f>FG3M[[#This Row],[4+]]-FG3M[[#This Row],[5+]]</f>
        <v>0.18336999999999998</v>
      </c>
      <c r="R20" s="5">
        <f>FG3M[[#This Row],[5+]]-FG3M[[#This Row],[6+]]</f>
        <v>8.251E-2</v>
      </c>
    </row>
    <row r="21" spans="1:18" x14ac:dyDescent="0.25">
      <c r="A21" s="10">
        <v>22400723</v>
      </c>
      <c r="B21" s="13" t="s">
        <v>97</v>
      </c>
      <c r="C21" s="13" t="s">
        <v>80</v>
      </c>
      <c r="D21" s="11">
        <v>0.83333333333333337</v>
      </c>
      <c r="E21" s="6" t="str">
        <f>HYPERLINK("https://www.nba.com/stats/player/1630162/boxscores-traditional", "Anthony Edwards")</f>
        <v>Anthony Edwards</v>
      </c>
      <c r="F21">
        <v>3.2</v>
      </c>
      <c r="G21" s="4">
        <v>1.47</v>
      </c>
      <c r="H21" s="3">
        <v>0.93318999999999996</v>
      </c>
      <c r="I21" s="3">
        <v>0.79388999999999998</v>
      </c>
      <c r="J21" s="3">
        <v>0.55567</v>
      </c>
      <c r="K21" s="3">
        <v>0.29459999999999997</v>
      </c>
      <c r="L21" s="3">
        <v>0.11123</v>
      </c>
      <c r="M21" s="3">
        <v>2.8719999999999999E-2</v>
      </c>
      <c r="N21" s="5">
        <f>FG3M[[#This Row],[1+]]-FG3M[[#This Row],[2+]]</f>
        <v>0.13929999999999998</v>
      </c>
      <c r="O21" s="5">
        <f>FG3M[[#This Row],[2+]]-FG3M[[#This Row],[3+]]</f>
        <v>0.23821999999999999</v>
      </c>
      <c r="P21" s="5">
        <f>FG3M[[#This Row],[3+]]-FG3M[[#This Row],[4+]]</f>
        <v>0.26107000000000002</v>
      </c>
      <c r="Q21" s="5">
        <f>FG3M[[#This Row],[4+]]-FG3M[[#This Row],[5+]]</f>
        <v>0.18336999999999998</v>
      </c>
      <c r="R21" s="5">
        <f>FG3M[[#This Row],[5+]]-FG3M[[#This Row],[6+]]</f>
        <v>8.251E-2</v>
      </c>
    </row>
    <row r="22" spans="1:18" x14ac:dyDescent="0.25">
      <c r="A22" s="10">
        <v>22400724</v>
      </c>
      <c r="B22" s="13" t="s">
        <v>102</v>
      </c>
      <c r="C22" s="13" t="s">
        <v>103</v>
      </c>
      <c r="D22" s="11">
        <v>0.89583333333333337</v>
      </c>
      <c r="E22" s="6" t="str">
        <f>HYPERLINK("https://www.nba.com/stats/player/1628960/boxscores-traditional", "Grayson Allen")</f>
        <v>Grayson Allen</v>
      </c>
      <c r="F22">
        <v>2.8</v>
      </c>
      <c r="G22" s="4">
        <v>0.98</v>
      </c>
      <c r="H22" s="3">
        <v>0.96711999999999998</v>
      </c>
      <c r="I22" s="3">
        <v>0.79388999999999998</v>
      </c>
      <c r="J22" s="3">
        <v>0.42074</v>
      </c>
      <c r="K22" s="3">
        <v>0.11123</v>
      </c>
      <c r="L22" s="3">
        <v>1.255E-2</v>
      </c>
      <c r="M22" s="3">
        <v>5.4000000000000001E-4</v>
      </c>
      <c r="N22" s="5">
        <f>FG3M[[#This Row],[1+]]-FG3M[[#This Row],[2+]]</f>
        <v>0.17323</v>
      </c>
      <c r="O22" s="5">
        <f>FG3M[[#This Row],[2+]]-FG3M[[#This Row],[3+]]</f>
        <v>0.37314999999999998</v>
      </c>
      <c r="P22" s="5">
        <f>FG3M[[#This Row],[3+]]-FG3M[[#This Row],[4+]]</f>
        <v>0.30951000000000001</v>
      </c>
      <c r="Q22" s="5">
        <f>FG3M[[#This Row],[4+]]-FG3M[[#This Row],[5+]]</f>
        <v>9.867999999999999E-2</v>
      </c>
      <c r="R22" s="5">
        <f>FG3M[[#This Row],[5+]]-FG3M[[#This Row],[6+]]</f>
        <v>1.201E-2</v>
      </c>
    </row>
    <row r="23" spans="1:18" x14ac:dyDescent="0.25">
      <c r="A23" s="10">
        <v>22400724</v>
      </c>
      <c r="B23" s="13" t="s">
        <v>102</v>
      </c>
      <c r="C23" s="13" t="s">
        <v>103</v>
      </c>
      <c r="D23" s="11">
        <v>0.89583333333333337</v>
      </c>
      <c r="E23" s="6" t="str">
        <f>HYPERLINK("https://www.nba.com/stats/player/201142/boxscores-traditional", "Kevin Durant")</f>
        <v>Kevin Durant</v>
      </c>
      <c r="F23">
        <v>3.2</v>
      </c>
      <c r="G23" s="4">
        <v>1.47</v>
      </c>
      <c r="H23" s="3">
        <v>0.93318999999999996</v>
      </c>
      <c r="I23" s="3">
        <v>0.79388999999999998</v>
      </c>
      <c r="J23" s="3">
        <v>0.55567</v>
      </c>
      <c r="K23" s="3">
        <v>0.29459999999999997</v>
      </c>
      <c r="L23" s="3">
        <v>0.11123</v>
      </c>
      <c r="M23" s="3">
        <v>2.8719999999999999E-2</v>
      </c>
      <c r="N23" s="5">
        <f>FG3M[[#This Row],[1+]]-FG3M[[#This Row],[2+]]</f>
        <v>0.13929999999999998</v>
      </c>
      <c r="O23" s="5">
        <f>FG3M[[#This Row],[2+]]-FG3M[[#This Row],[3+]]</f>
        <v>0.23821999999999999</v>
      </c>
      <c r="P23" s="5">
        <f>FG3M[[#This Row],[3+]]-FG3M[[#This Row],[4+]]</f>
        <v>0.26107000000000002</v>
      </c>
      <c r="Q23" s="5">
        <f>FG3M[[#This Row],[4+]]-FG3M[[#This Row],[5+]]</f>
        <v>0.18336999999999998</v>
      </c>
      <c r="R23" s="5">
        <f>FG3M[[#This Row],[5+]]-FG3M[[#This Row],[6+]]</f>
        <v>8.251E-2</v>
      </c>
    </row>
    <row r="24" spans="1:18" x14ac:dyDescent="0.25">
      <c r="A24" s="10">
        <v>22400721</v>
      </c>
      <c r="B24" s="13" t="s">
        <v>83</v>
      </c>
      <c r="C24" s="13" t="s">
        <v>76</v>
      </c>
      <c r="D24" s="11">
        <v>0.8125</v>
      </c>
      <c r="E24" s="6" t="str">
        <f>HYPERLINK("https://www.nba.com/stats/player/1631107/boxscores-traditional", "Nikola Jovic")</f>
        <v>Nikola Jovic</v>
      </c>
      <c r="F24">
        <v>3</v>
      </c>
      <c r="G24" s="4">
        <v>1.2650000000000001</v>
      </c>
      <c r="H24" s="3">
        <v>0.94294999999999995</v>
      </c>
      <c r="I24" s="3">
        <v>0.78524000000000005</v>
      </c>
      <c r="J24" s="3">
        <v>0.5</v>
      </c>
      <c r="K24" s="3">
        <v>0.21476000000000001</v>
      </c>
      <c r="L24" s="3">
        <v>5.7049999999999997E-2</v>
      </c>
      <c r="M24" s="3">
        <v>8.8900000000000003E-3</v>
      </c>
      <c r="N24" s="5">
        <f>FG3M[[#This Row],[1+]]-FG3M[[#This Row],[2+]]</f>
        <v>0.15770999999999991</v>
      </c>
      <c r="O24" s="5">
        <f>FG3M[[#This Row],[2+]]-FG3M[[#This Row],[3+]]</f>
        <v>0.28524000000000005</v>
      </c>
      <c r="P24" s="5">
        <f>FG3M[[#This Row],[3+]]-FG3M[[#This Row],[4+]]</f>
        <v>0.28523999999999999</v>
      </c>
      <c r="Q24" s="5">
        <f>FG3M[[#This Row],[4+]]-FG3M[[#This Row],[5+]]</f>
        <v>0.15771000000000002</v>
      </c>
      <c r="R24" s="5">
        <f>FG3M[[#This Row],[5+]]-FG3M[[#This Row],[6+]]</f>
        <v>4.8159999999999994E-2</v>
      </c>
    </row>
    <row r="25" spans="1:18" x14ac:dyDescent="0.25">
      <c r="A25" s="10">
        <v>22400723</v>
      </c>
      <c r="B25" s="13" t="s">
        <v>80</v>
      </c>
      <c r="C25" s="13" t="s">
        <v>97</v>
      </c>
      <c r="D25" s="11">
        <v>0.83333333333333337</v>
      </c>
      <c r="E25" s="6" t="str">
        <f>HYPERLINK("https://www.nba.com/stats/player/1629632/boxscores-traditional", "Coby White")</f>
        <v>Coby White</v>
      </c>
      <c r="F25">
        <v>3</v>
      </c>
      <c r="G25" s="4">
        <v>1.4139999999999999</v>
      </c>
      <c r="H25" s="3">
        <v>0.92073000000000005</v>
      </c>
      <c r="I25" s="3">
        <v>0.76114999999999999</v>
      </c>
      <c r="J25" s="3">
        <v>0.5</v>
      </c>
      <c r="K25" s="3">
        <v>0.23885000000000001</v>
      </c>
      <c r="L25" s="3">
        <v>7.9269999999999993E-2</v>
      </c>
      <c r="M25" s="3">
        <v>1.7000000000000001E-2</v>
      </c>
      <c r="N25" s="5">
        <f>FG3M[[#This Row],[1+]]-FG3M[[#This Row],[2+]]</f>
        <v>0.15958000000000006</v>
      </c>
      <c r="O25" s="5">
        <f>FG3M[[#This Row],[2+]]-FG3M[[#This Row],[3+]]</f>
        <v>0.26114999999999999</v>
      </c>
      <c r="P25" s="5">
        <f>FG3M[[#This Row],[3+]]-FG3M[[#This Row],[4+]]</f>
        <v>0.26114999999999999</v>
      </c>
      <c r="Q25" s="5">
        <f>FG3M[[#This Row],[4+]]-FG3M[[#This Row],[5+]]</f>
        <v>0.15958</v>
      </c>
      <c r="R25" s="5">
        <f>FG3M[[#This Row],[5+]]-FG3M[[#This Row],[6+]]</f>
        <v>6.2269999999999992E-2</v>
      </c>
    </row>
    <row r="26" spans="1:18" x14ac:dyDescent="0.25">
      <c r="A26" s="10">
        <v>22400725</v>
      </c>
      <c r="B26" s="13" t="s">
        <v>98</v>
      </c>
      <c r="C26" s="13" t="s">
        <v>99</v>
      </c>
      <c r="D26" s="11">
        <v>0.875</v>
      </c>
      <c r="E26" s="6" t="str">
        <f>HYPERLINK("https://www.nba.com/stats/player/1629004/boxscores-traditional", "Svi Mykhailiuk")</f>
        <v>Svi Mykhailiuk</v>
      </c>
      <c r="F26">
        <v>2.8</v>
      </c>
      <c r="G26" s="4">
        <v>1.1659999999999999</v>
      </c>
      <c r="H26" s="3">
        <v>0.93822000000000005</v>
      </c>
      <c r="I26" s="3">
        <v>0.75490000000000002</v>
      </c>
      <c r="J26" s="3">
        <v>0.43251000000000001</v>
      </c>
      <c r="K26" s="3">
        <v>0.15151000000000001</v>
      </c>
      <c r="L26" s="3">
        <v>2.938E-2</v>
      </c>
      <c r="M26" s="3">
        <v>3.0699999999999998E-3</v>
      </c>
      <c r="N26" s="5">
        <f>FG3M[[#This Row],[1+]]-FG3M[[#This Row],[2+]]</f>
        <v>0.18332000000000004</v>
      </c>
      <c r="O26" s="5">
        <f>FG3M[[#This Row],[2+]]-FG3M[[#This Row],[3+]]</f>
        <v>0.32239000000000001</v>
      </c>
      <c r="P26" s="5">
        <f>FG3M[[#This Row],[3+]]-FG3M[[#This Row],[4+]]</f>
        <v>0.28100000000000003</v>
      </c>
      <c r="Q26" s="5">
        <f>FG3M[[#This Row],[4+]]-FG3M[[#This Row],[5+]]</f>
        <v>0.12213</v>
      </c>
      <c r="R26" s="5">
        <f>FG3M[[#This Row],[5+]]-FG3M[[#This Row],[6+]]</f>
        <v>2.631E-2</v>
      </c>
    </row>
    <row r="27" spans="1:18" x14ac:dyDescent="0.25">
      <c r="A27" s="10">
        <v>22400725</v>
      </c>
      <c r="B27" s="13" t="s">
        <v>99</v>
      </c>
      <c r="C27" s="13" t="s">
        <v>98</v>
      </c>
      <c r="D27" s="11">
        <v>0.875</v>
      </c>
      <c r="E27" s="6" t="str">
        <f>HYPERLINK("https://www.nba.com/stats/player/1641764/boxscores-traditional", "Brandin Podziemski")</f>
        <v>Brandin Podziemski</v>
      </c>
      <c r="F27">
        <v>2.8</v>
      </c>
      <c r="G27" s="4">
        <v>1.1659999999999999</v>
      </c>
      <c r="H27" s="3">
        <v>0.93822000000000005</v>
      </c>
      <c r="I27" s="3">
        <v>0.75490000000000002</v>
      </c>
      <c r="J27" s="3">
        <v>0.43251000000000001</v>
      </c>
      <c r="K27" s="3">
        <v>0.15151000000000001</v>
      </c>
      <c r="L27" s="3">
        <v>2.938E-2</v>
      </c>
      <c r="M27" s="3">
        <v>3.0699999999999998E-3</v>
      </c>
      <c r="N27" s="5">
        <f>FG3M[[#This Row],[1+]]-FG3M[[#This Row],[2+]]</f>
        <v>0.18332000000000004</v>
      </c>
      <c r="O27" s="5">
        <f>FG3M[[#This Row],[2+]]-FG3M[[#This Row],[3+]]</f>
        <v>0.32239000000000001</v>
      </c>
      <c r="P27" s="5">
        <f>FG3M[[#This Row],[3+]]-FG3M[[#This Row],[4+]]</f>
        <v>0.28100000000000003</v>
      </c>
      <c r="Q27" s="5">
        <f>FG3M[[#This Row],[4+]]-FG3M[[#This Row],[5+]]</f>
        <v>0.12213</v>
      </c>
      <c r="R27" s="5">
        <f>FG3M[[#This Row],[5+]]-FG3M[[#This Row],[6+]]</f>
        <v>2.631E-2</v>
      </c>
    </row>
    <row r="28" spans="1:18" x14ac:dyDescent="0.25">
      <c r="A28" s="10">
        <v>22400720</v>
      </c>
      <c r="B28" s="13" t="s">
        <v>77</v>
      </c>
      <c r="C28" s="13" t="s">
        <v>95</v>
      </c>
      <c r="D28" s="11">
        <v>0.8125</v>
      </c>
      <c r="E28" s="6" t="str">
        <f>HYPERLINK("https://www.nba.com/stats/player/1641727/boxscores-traditional", "Dariq Whitehead")</f>
        <v>Dariq Whitehead</v>
      </c>
      <c r="F28">
        <v>3.33</v>
      </c>
      <c r="G28" s="4">
        <v>2.0550000000000002</v>
      </c>
      <c r="H28" s="3">
        <v>0.87075999999999998</v>
      </c>
      <c r="I28" s="3">
        <v>0.74214999999999998</v>
      </c>
      <c r="J28" s="3">
        <v>0.56355999999999995</v>
      </c>
      <c r="K28" s="3">
        <v>0.37069999999999997</v>
      </c>
      <c r="L28" s="3">
        <v>0.20896999999999999</v>
      </c>
      <c r="M28" s="3">
        <v>9.6799999999999997E-2</v>
      </c>
      <c r="N28" s="5">
        <f>FG3M[[#This Row],[1+]]-FG3M[[#This Row],[2+]]</f>
        <v>0.12861</v>
      </c>
      <c r="O28" s="5">
        <f>FG3M[[#This Row],[2+]]-FG3M[[#This Row],[3+]]</f>
        <v>0.17859000000000003</v>
      </c>
      <c r="P28" s="5">
        <f>FG3M[[#This Row],[3+]]-FG3M[[#This Row],[4+]]</f>
        <v>0.19285999999999998</v>
      </c>
      <c r="Q28" s="5">
        <f>FG3M[[#This Row],[4+]]-FG3M[[#This Row],[5+]]</f>
        <v>0.16172999999999998</v>
      </c>
      <c r="R28" s="5">
        <f>FG3M[[#This Row],[5+]]-FG3M[[#This Row],[6+]]</f>
        <v>0.11216999999999999</v>
      </c>
    </row>
    <row r="29" spans="1:18" x14ac:dyDescent="0.25">
      <c r="A29" s="10">
        <v>22400725</v>
      </c>
      <c r="B29" s="13" t="s">
        <v>99</v>
      </c>
      <c r="C29" s="13" t="s">
        <v>98</v>
      </c>
      <c r="D29" s="11">
        <v>0.875</v>
      </c>
      <c r="E29" s="6" t="str">
        <f>HYPERLINK("https://www.nba.com/stats/player/201939/boxscores-traditional", "Stephen Curry")</f>
        <v>Stephen Curry</v>
      </c>
      <c r="F29">
        <v>3</v>
      </c>
      <c r="G29" s="4">
        <v>1.673</v>
      </c>
      <c r="H29" s="3">
        <v>0.88492999999999999</v>
      </c>
      <c r="I29" s="3">
        <v>0.72575000000000001</v>
      </c>
      <c r="J29" s="3">
        <v>0.5</v>
      </c>
      <c r="K29" s="3">
        <v>0.27424999999999999</v>
      </c>
      <c r="L29" s="3">
        <v>0.11507000000000001</v>
      </c>
      <c r="M29" s="3">
        <v>3.6729999999999999E-2</v>
      </c>
      <c r="N29" s="5">
        <f>FG3M[[#This Row],[1+]]-FG3M[[#This Row],[2+]]</f>
        <v>0.15917999999999999</v>
      </c>
      <c r="O29" s="5">
        <f>FG3M[[#This Row],[2+]]-FG3M[[#This Row],[3+]]</f>
        <v>0.22575000000000001</v>
      </c>
      <c r="P29" s="5">
        <f>FG3M[[#This Row],[3+]]-FG3M[[#This Row],[4+]]</f>
        <v>0.22575000000000001</v>
      </c>
      <c r="Q29" s="5">
        <f>FG3M[[#This Row],[4+]]-FG3M[[#This Row],[5+]]</f>
        <v>0.15917999999999999</v>
      </c>
      <c r="R29" s="5">
        <f>FG3M[[#This Row],[5+]]-FG3M[[#This Row],[6+]]</f>
        <v>7.8340000000000007E-2</v>
      </c>
    </row>
    <row r="30" spans="1:18" x14ac:dyDescent="0.25">
      <c r="A30" s="10">
        <v>22400722</v>
      </c>
      <c r="B30" s="13" t="s">
        <v>96</v>
      </c>
      <c r="C30" s="13" t="s">
        <v>79</v>
      </c>
      <c r="D30" s="11">
        <v>0.8125</v>
      </c>
      <c r="E30" s="6" t="str">
        <f>HYPERLINK("https://www.nba.com/stats/player/1628991/boxscores-traditional", "Jaren Jackson Jr.")</f>
        <v>Jaren Jackson Jr.</v>
      </c>
      <c r="F30">
        <v>3.2</v>
      </c>
      <c r="G30" s="4">
        <v>2.04</v>
      </c>
      <c r="H30" s="3">
        <v>0.85992999999999997</v>
      </c>
      <c r="I30" s="3">
        <v>0.72240000000000004</v>
      </c>
      <c r="J30" s="3">
        <v>0.53983000000000003</v>
      </c>
      <c r="K30" s="3">
        <v>0.34827000000000002</v>
      </c>
      <c r="L30" s="3">
        <v>0.18942999999999999</v>
      </c>
      <c r="M30" s="3">
        <v>8.5339999999999999E-2</v>
      </c>
      <c r="N30" s="5">
        <f>FG3M[[#This Row],[1+]]-FG3M[[#This Row],[2+]]</f>
        <v>0.13752999999999993</v>
      </c>
      <c r="O30" s="5">
        <f>FG3M[[#This Row],[2+]]-FG3M[[#This Row],[3+]]</f>
        <v>0.18257000000000001</v>
      </c>
      <c r="P30" s="5">
        <f>FG3M[[#This Row],[3+]]-FG3M[[#This Row],[4+]]</f>
        <v>0.19156000000000001</v>
      </c>
      <c r="Q30" s="5">
        <f>FG3M[[#This Row],[4+]]-FG3M[[#This Row],[5+]]</f>
        <v>0.15884000000000004</v>
      </c>
      <c r="R30" s="5">
        <f>FG3M[[#This Row],[5+]]-FG3M[[#This Row],[6+]]</f>
        <v>0.10408999999999999</v>
      </c>
    </row>
    <row r="31" spans="1:18" x14ac:dyDescent="0.25">
      <c r="A31" s="10">
        <v>22400725</v>
      </c>
      <c r="B31" s="13" t="s">
        <v>98</v>
      </c>
      <c r="C31" s="13" t="s">
        <v>99</v>
      </c>
      <c r="D31" s="11">
        <v>0.875</v>
      </c>
      <c r="E31" s="6" t="str">
        <f>HYPERLINK("https://www.nba.com/stats/player/1628374/boxscores-traditional", "Lauri Markkanen")</f>
        <v>Lauri Markkanen</v>
      </c>
      <c r="F31">
        <v>2.6</v>
      </c>
      <c r="G31" s="4">
        <v>1.02</v>
      </c>
      <c r="H31" s="3">
        <v>0.94179000000000002</v>
      </c>
      <c r="I31" s="3">
        <v>0.72240000000000004</v>
      </c>
      <c r="J31" s="3">
        <v>0.34827000000000002</v>
      </c>
      <c r="K31" s="3">
        <v>8.5339999999999999E-2</v>
      </c>
      <c r="L31" s="3">
        <v>9.3900000000000008E-3</v>
      </c>
      <c r="M31" s="3">
        <v>4.2999999999999999E-4</v>
      </c>
      <c r="N31" s="5">
        <f>FG3M[[#This Row],[1+]]-FG3M[[#This Row],[2+]]</f>
        <v>0.21938999999999997</v>
      </c>
      <c r="O31" s="5">
        <f>FG3M[[#This Row],[2+]]-FG3M[[#This Row],[3+]]</f>
        <v>0.37413000000000002</v>
      </c>
      <c r="P31" s="5">
        <f>FG3M[[#This Row],[3+]]-FG3M[[#This Row],[4+]]</f>
        <v>0.26293</v>
      </c>
      <c r="Q31" s="5">
        <f>FG3M[[#This Row],[4+]]-FG3M[[#This Row],[5+]]</f>
        <v>7.5950000000000004E-2</v>
      </c>
      <c r="R31" s="5">
        <f>FG3M[[#This Row],[5+]]-FG3M[[#This Row],[6+]]</f>
        <v>8.9600000000000009E-3</v>
      </c>
    </row>
    <row r="32" spans="1:18" x14ac:dyDescent="0.25">
      <c r="A32" s="10">
        <v>22400727</v>
      </c>
      <c r="B32" s="13" t="s">
        <v>104</v>
      </c>
      <c r="C32" s="13" t="s">
        <v>105</v>
      </c>
      <c r="D32" s="11">
        <v>0.91666666666666663</v>
      </c>
      <c r="E32" s="6" t="str">
        <f>HYPERLINK("https://www.nba.com/stats/player/1628368/boxscores-traditional", "De'Aaron Fox")</f>
        <v>De'Aaron Fox</v>
      </c>
      <c r="F32">
        <v>2.6</v>
      </c>
      <c r="G32" s="4">
        <v>1.02</v>
      </c>
      <c r="H32" s="3">
        <v>0.94179000000000002</v>
      </c>
      <c r="I32" s="3">
        <v>0.72240000000000004</v>
      </c>
      <c r="J32" s="3">
        <v>0.34827000000000002</v>
      </c>
      <c r="K32" s="3">
        <v>8.5339999999999999E-2</v>
      </c>
      <c r="L32" s="3">
        <v>9.3900000000000008E-3</v>
      </c>
      <c r="M32" s="3">
        <v>4.2999999999999999E-4</v>
      </c>
      <c r="N32" s="5">
        <f>FG3M[[#This Row],[1+]]-FG3M[[#This Row],[2+]]</f>
        <v>0.21938999999999997</v>
      </c>
      <c r="O32" s="5">
        <f>FG3M[[#This Row],[2+]]-FG3M[[#This Row],[3+]]</f>
        <v>0.37413000000000002</v>
      </c>
      <c r="P32" s="5">
        <f>FG3M[[#This Row],[3+]]-FG3M[[#This Row],[4+]]</f>
        <v>0.26293</v>
      </c>
      <c r="Q32" s="5">
        <f>FG3M[[#This Row],[4+]]-FG3M[[#This Row],[5+]]</f>
        <v>7.5950000000000004E-2</v>
      </c>
      <c r="R32" s="5">
        <f>FG3M[[#This Row],[5+]]-FG3M[[#This Row],[6+]]</f>
        <v>8.9600000000000009E-3</v>
      </c>
    </row>
    <row r="33" spans="1:18" x14ac:dyDescent="0.25">
      <c r="A33" s="10">
        <v>22400717</v>
      </c>
      <c r="B33" s="13" t="s">
        <v>91</v>
      </c>
      <c r="C33" s="13" t="s">
        <v>90</v>
      </c>
      <c r="D33" s="11">
        <v>0.79166666666666663</v>
      </c>
      <c r="E33" s="6" t="str">
        <f>HYPERLINK("https://www.nba.com/stats/player/1630163/boxscores-traditional", "LaMelo Ball")</f>
        <v>LaMelo Ball</v>
      </c>
      <c r="F33">
        <v>2.8</v>
      </c>
      <c r="G33" s="4">
        <v>1.47</v>
      </c>
      <c r="H33" s="3">
        <v>0.88876999999999995</v>
      </c>
      <c r="I33" s="3">
        <v>0.70540000000000003</v>
      </c>
      <c r="J33" s="3">
        <v>0.44433</v>
      </c>
      <c r="K33" s="3">
        <v>0.20610999999999999</v>
      </c>
      <c r="L33" s="3">
        <v>6.6809999999999994E-2</v>
      </c>
      <c r="M33" s="3">
        <v>1.4630000000000001E-2</v>
      </c>
      <c r="N33" s="5">
        <f>FG3M[[#This Row],[1+]]-FG3M[[#This Row],[2+]]</f>
        <v>0.18336999999999992</v>
      </c>
      <c r="O33" s="5">
        <f>FG3M[[#This Row],[2+]]-FG3M[[#This Row],[3+]]</f>
        <v>0.26107000000000002</v>
      </c>
      <c r="P33" s="5">
        <f>FG3M[[#This Row],[3+]]-FG3M[[#This Row],[4+]]</f>
        <v>0.23822000000000002</v>
      </c>
      <c r="Q33" s="5">
        <f>FG3M[[#This Row],[4+]]-FG3M[[#This Row],[5+]]</f>
        <v>0.13929999999999998</v>
      </c>
      <c r="R33" s="5">
        <f>FG3M[[#This Row],[5+]]-FG3M[[#This Row],[6+]]</f>
        <v>5.217999999999999E-2</v>
      </c>
    </row>
    <row r="34" spans="1:18" x14ac:dyDescent="0.25">
      <c r="A34" s="10">
        <v>22400719</v>
      </c>
      <c r="B34" s="13" t="s">
        <v>93</v>
      </c>
      <c r="C34" s="13" t="s">
        <v>94</v>
      </c>
      <c r="D34" s="11">
        <v>0.79166666666666663</v>
      </c>
      <c r="E34" s="6" t="str">
        <f>HYPERLINK("https://www.nba.com/stats/player/1629027/boxscores-traditional", "Trae Young")</f>
        <v>Trae Young</v>
      </c>
      <c r="F34">
        <v>2.8</v>
      </c>
      <c r="G34" s="4">
        <v>1.47</v>
      </c>
      <c r="H34" s="3">
        <v>0.88876999999999995</v>
      </c>
      <c r="I34" s="3">
        <v>0.70540000000000003</v>
      </c>
      <c r="J34" s="3">
        <v>0.44433</v>
      </c>
      <c r="K34" s="3">
        <v>0.20610999999999999</v>
      </c>
      <c r="L34" s="3">
        <v>6.6809999999999994E-2</v>
      </c>
      <c r="M34" s="3">
        <v>1.4630000000000001E-2</v>
      </c>
      <c r="N34" s="5">
        <f>FG3M[[#This Row],[1+]]-FG3M[[#This Row],[2+]]</f>
        <v>0.18336999999999992</v>
      </c>
      <c r="O34" s="5">
        <f>FG3M[[#This Row],[2+]]-FG3M[[#This Row],[3+]]</f>
        <v>0.26107000000000002</v>
      </c>
      <c r="P34" s="5">
        <f>FG3M[[#This Row],[3+]]-FG3M[[#This Row],[4+]]</f>
        <v>0.23822000000000002</v>
      </c>
      <c r="Q34" s="5">
        <f>FG3M[[#This Row],[4+]]-FG3M[[#This Row],[5+]]</f>
        <v>0.13929999999999998</v>
      </c>
      <c r="R34" s="5">
        <f>FG3M[[#This Row],[5+]]-FG3M[[#This Row],[6+]]</f>
        <v>5.217999999999999E-2</v>
      </c>
    </row>
    <row r="35" spans="1:18" x14ac:dyDescent="0.25">
      <c r="A35" s="10">
        <v>22400721</v>
      </c>
      <c r="B35" s="13" t="s">
        <v>83</v>
      </c>
      <c r="C35" s="13" t="s">
        <v>76</v>
      </c>
      <c r="D35" s="11">
        <v>0.8125</v>
      </c>
      <c r="E35" s="6" t="str">
        <f>HYPERLINK("https://www.nba.com/stats/player/1629639/boxscores-traditional", "Tyler Herro")</f>
        <v>Tyler Herro</v>
      </c>
      <c r="F35">
        <v>2.8</v>
      </c>
      <c r="G35" s="4">
        <v>1.47</v>
      </c>
      <c r="H35" s="3">
        <v>0.88876999999999995</v>
      </c>
      <c r="I35" s="3">
        <v>0.70540000000000003</v>
      </c>
      <c r="J35" s="3">
        <v>0.44433</v>
      </c>
      <c r="K35" s="3">
        <v>0.20610999999999999</v>
      </c>
      <c r="L35" s="3">
        <v>6.6809999999999994E-2</v>
      </c>
      <c r="M35" s="3">
        <v>1.4630000000000001E-2</v>
      </c>
      <c r="N35" s="5">
        <f>FG3M[[#This Row],[1+]]-FG3M[[#This Row],[2+]]</f>
        <v>0.18336999999999992</v>
      </c>
      <c r="O35" s="5">
        <f>FG3M[[#This Row],[2+]]-FG3M[[#This Row],[3+]]</f>
        <v>0.26107000000000002</v>
      </c>
      <c r="P35" s="5">
        <f>FG3M[[#This Row],[3+]]-FG3M[[#This Row],[4+]]</f>
        <v>0.23822000000000002</v>
      </c>
      <c r="Q35" s="5">
        <f>FG3M[[#This Row],[4+]]-FG3M[[#This Row],[5+]]</f>
        <v>0.13929999999999998</v>
      </c>
      <c r="R35" s="5">
        <f>FG3M[[#This Row],[5+]]-FG3M[[#This Row],[6+]]</f>
        <v>5.217999999999999E-2</v>
      </c>
    </row>
    <row r="36" spans="1:18" x14ac:dyDescent="0.25">
      <c r="A36" s="10">
        <v>22400720</v>
      </c>
      <c r="B36" s="13" t="s">
        <v>77</v>
      </c>
      <c r="C36" s="13" t="s">
        <v>95</v>
      </c>
      <c r="D36" s="11">
        <v>0.8125</v>
      </c>
      <c r="E36" s="6" t="str">
        <f>HYPERLINK("https://www.nba.com/stats/player/1641730/boxscores-traditional", "Noah Clowney")</f>
        <v>Noah Clowney</v>
      </c>
      <c r="F36">
        <v>2.2000000000000002</v>
      </c>
      <c r="G36" s="4">
        <v>0.4</v>
      </c>
      <c r="H36" s="3">
        <v>0.99865000000000004</v>
      </c>
      <c r="I36" s="3">
        <v>0.69145999999999996</v>
      </c>
      <c r="J36" s="3">
        <v>2.2749999999999999E-2</v>
      </c>
      <c r="K36" s="3">
        <v>0</v>
      </c>
      <c r="L36" s="3">
        <v>0</v>
      </c>
      <c r="M36" s="3">
        <v>0</v>
      </c>
      <c r="N36" s="5">
        <f>FG3M[[#This Row],[1+]]-FG3M[[#This Row],[2+]]</f>
        <v>0.30719000000000007</v>
      </c>
      <c r="O36" s="5">
        <f>FG3M[[#This Row],[2+]]-FG3M[[#This Row],[3+]]</f>
        <v>0.66870999999999992</v>
      </c>
      <c r="P36" s="5">
        <f>FG3M[[#This Row],[3+]]-FG3M[[#This Row],[4+]]</f>
        <v>2.2749999999999999E-2</v>
      </c>
      <c r="Q36" s="5">
        <f>FG3M[[#This Row],[4+]]-FG3M[[#This Row],[5+]]</f>
        <v>0</v>
      </c>
      <c r="R36" s="5">
        <f>FG3M[[#This Row],[5+]]-FG3M[[#This Row],[6+]]</f>
        <v>0</v>
      </c>
    </row>
    <row r="37" spans="1:18" x14ac:dyDescent="0.25">
      <c r="A37" s="10">
        <v>22400723</v>
      </c>
      <c r="B37" s="13" t="s">
        <v>80</v>
      </c>
      <c r="C37" s="13" t="s">
        <v>97</v>
      </c>
      <c r="D37" s="11">
        <v>0.83333333333333337</v>
      </c>
      <c r="E37" s="6" t="str">
        <f>HYPERLINK("https://www.nba.com/stats/player/1630245/boxscores-traditional", "Ayo Dosunmu")</f>
        <v>Ayo Dosunmu</v>
      </c>
      <c r="F37">
        <v>2.4</v>
      </c>
      <c r="G37" s="4">
        <v>0.8</v>
      </c>
      <c r="H37" s="3">
        <v>0.95994000000000002</v>
      </c>
      <c r="I37" s="3">
        <v>0.69145999999999996</v>
      </c>
      <c r="J37" s="3">
        <v>0.22663</v>
      </c>
      <c r="K37" s="3">
        <v>2.2749999999999999E-2</v>
      </c>
      <c r="L37" s="3">
        <v>5.8E-4</v>
      </c>
      <c r="M37" s="3">
        <v>0</v>
      </c>
      <c r="N37" s="5">
        <f>FG3M[[#This Row],[1+]]-FG3M[[#This Row],[2+]]</f>
        <v>0.26848000000000005</v>
      </c>
      <c r="O37" s="5">
        <f>FG3M[[#This Row],[2+]]-FG3M[[#This Row],[3+]]</f>
        <v>0.46482999999999997</v>
      </c>
      <c r="P37" s="5">
        <f>FG3M[[#This Row],[3+]]-FG3M[[#This Row],[4+]]</f>
        <v>0.20388000000000001</v>
      </c>
      <c r="Q37" s="5">
        <f>FG3M[[#This Row],[4+]]-FG3M[[#This Row],[5+]]</f>
        <v>2.2169999999999999E-2</v>
      </c>
      <c r="R37" s="5">
        <f>FG3M[[#This Row],[5+]]-FG3M[[#This Row],[6+]]</f>
        <v>5.8E-4</v>
      </c>
    </row>
    <row r="38" spans="1:18" x14ac:dyDescent="0.25">
      <c r="A38" s="10">
        <v>22400717</v>
      </c>
      <c r="B38" s="13" t="s">
        <v>90</v>
      </c>
      <c r="C38" s="13" t="s">
        <v>91</v>
      </c>
      <c r="D38" s="11">
        <v>0.79166666666666663</v>
      </c>
      <c r="E38" s="6" t="str">
        <f>HYPERLINK("https://www.nba.com/stats/player/203081/boxscores-traditional", "Damian Lillard")</f>
        <v>Damian Lillard</v>
      </c>
      <c r="F38">
        <v>2.4</v>
      </c>
      <c r="G38" s="4">
        <v>1.02</v>
      </c>
      <c r="H38" s="3">
        <v>0.91466000000000003</v>
      </c>
      <c r="I38" s="3">
        <v>0.65173000000000003</v>
      </c>
      <c r="J38" s="3">
        <v>0.27760000000000001</v>
      </c>
      <c r="K38" s="3">
        <v>5.8209999999999998E-2</v>
      </c>
      <c r="L38" s="3">
        <v>5.3899999999999998E-3</v>
      </c>
      <c r="M38" s="3">
        <v>2.1000000000000001E-4</v>
      </c>
      <c r="N38" s="5">
        <f>FG3M[[#This Row],[1+]]-FG3M[[#This Row],[2+]]</f>
        <v>0.26293</v>
      </c>
      <c r="O38" s="5">
        <f>FG3M[[#This Row],[2+]]-FG3M[[#This Row],[3+]]</f>
        <v>0.37413000000000002</v>
      </c>
      <c r="P38" s="5">
        <f>FG3M[[#This Row],[3+]]-FG3M[[#This Row],[4+]]</f>
        <v>0.21939000000000003</v>
      </c>
      <c r="Q38" s="5">
        <f>FG3M[[#This Row],[4+]]-FG3M[[#This Row],[5+]]</f>
        <v>5.2819999999999999E-2</v>
      </c>
      <c r="R38" s="5">
        <f>FG3M[[#This Row],[5+]]-FG3M[[#This Row],[6+]]</f>
        <v>5.1799999999999997E-3</v>
      </c>
    </row>
    <row r="39" spans="1:18" x14ac:dyDescent="0.25">
      <c r="A39" s="10">
        <v>22400722</v>
      </c>
      <c r="B39" s="13" t="s">
        <v>79</v>
      </c>
      <c r="C39" s="13" t="s">
        <v>96</v>
      </c>
      <c r="D39" s="11">
        <v>0.8125</v>
      </c>
      <c r="E39" s="6" t="str">
        <f>HYPERLINK("https://www.nba.com/stats/player/1628449/boxscores-traditional", "Chris Boucher")</f>
        <v>Chris Boucher</v>
      </c>
      <c r="F39">
        <v>2.4</v>
      </c>
      <c r="G39" s="4">
        <v>1.02</v>
      </c>
      <c r="H39" s="3">
        <v>0.91466000000000003</v>
      </c>
      <c r="I39" s="3">
        <v>0.65173000000000003</v>
      </c>
      <c r="J39" s="3">
        <v>0.27760000000000001</v>
      </c>
      <c r="K39" s="3">
        <v>5.8209999999999998E-2</v>
      </c>
      <c r="L39" s="3">
        <v>5.3899999999999998E-3</v>
      </c>
      <c r="M39" s="3">
        <v>2.1000000000000001E-4</v>
      </c>
      <c r="N39" s="5">
        <f>FG3M[[#This Row],[1+]]-FG3M[[#This Row],[2+]]</f>
        <v>0.26293</v>
      </c>
      <c r="O39" s="5">
        <f>FG3M[[#This Row],[2+]]-FG3M[[#This Row],[3+]]</f>
        <v>0.37413000000000002</v>
      </c>
      <c r="P39" s="5">
        <f>FG3M[[#This Row],[3+]]-FG3M[[#This Row],[4+]]</f>
        <v>0.21939000000000003</v>
      </c>
      <c r="Q39" s="5">
        <f>FG3M[[#This Row],[4+]]-FG3M[[#This Row],[5+]]</f>
        <v>5.2819999999999999E-2</v>
      </c>
      <c r="R39" s="5">
        <f>FG3M[[#This Row],[5+]]-FG3M[[#This Row],[6+]]</f>
        <v>5.1799999999999997E-3</v>
      </c>
    </row>
    <row r="40" spans="1:18" x14ac:dyDescent="0.25">
      <c r="A40" s="10">
        <v>22400727</v>
      </c>
      <c r="B40" s="13" t="s">
        <v>105</v>
      </c>
      <c r="C40" s="13" t="s">
        <v>104</v>
      </c>
      <c r="D40" s="11">
        <v>0.91666666666666663</v>
      </c>
      <c r="E40" s="6" t="str">
        <f>HYPERLINK("https://www.nba.com/stats/player/1630591/boxscores-traditional", "Jalen Suggs")</f>
        <v>Jalen Suggs</v>
      </c>
      <c r="F40">
        <v>2.4</v>
      </c>
      <c r="G40" s="4">
        <v>1.02</v>
      </c>
      <c r="H40" s="3">
        <v>0.91466000000000003</v>
      </c>
      <c r="I40" s="3">
        <v>0.65173000000000003</v>
      </c>
      <c r="J40" s="3">
        <v>0.27760000000000001</v>
      </c>
      <c r="K40" s="3">
        <v>5.8209999999999998E-2</v>
      </c>
      <c r="L40" s="3">
        <v>5.3899999999999998E-3</v>
      </c>
      <c r="M40" s="3">
        <v>2.1000000000000001E-4</v>
      </c>
      <c r="N40" s="5">
        <f>FG3M[[#This Row],[1+]]-FG3M[[#This Row],[2+]]</f>
        <v>0.26293</v>
      </c>
      <c r="O40" s="5">
        <f>FG3M[[#This Row],[2+]]-FG3M[[#This Row],[3+]]</f>
        <v>0.37413000000000002</v>
      </c>
      <c r="P40" s="5">
        <f>FG3M[[#This Row],[3+]]-FG3M[[#This Row],[4+]]</f>
        <v>0.21939000000000003</v>
      </c>
      <c r="Q40" s="5">
        <f>FG3M[[#This Row],[4+]]-FG3M[[#This Row],[5+]]</f>
        <v>5.2819999999999999E-2</v>
      </c>
      <c r="R40" s="5">
        <f>FG3M[[#This Row],[5+]]-FG3M[[#This Row],[6+]]</f>
        <v>5.1799999999999997E-3</v>
      </c>
    </row>
    <row r="41" spans="1:18" x14ac:dyDescent="0.25">
      <c r="A41" s="10">
        <v>22400718</v>
      </c>
      <c r="B41" s="13" t="s">
        <v>82</v>
      </c>
      <c r="C41" s="13" t="s">
        <v>92</v>
      </c>
      <c r="D41" s="11">
        <v>0.79166666666666663</v>
      </c>
      <c r="E41" s="6" t="str">
        <f>HYPERLINK("https://www.nba.com/stats/player/1630241/boxscores-traditional", "Sam Merrill")</f>
        <v>Sam Merrill</v>
      </c>
      <c r="F41">
        <v>3</v>
      </c>
      <c r="G41" s="4">
        <v>3.1619999999999999</v>
      </c>
      <c r="H41" s="3">
        <v>0.73565000000000003</v>
      </c>
      <c r="I41" s="3">
        <v>0.62551999999999996</v>
      </c>
      <c r="J41" s="3">
        <v>0.5</v>
      </c>
      <c r="K41" s="3">
        <v>0.37447999999999998</v>
      </c>
      <c r="L41" s="3">
        <v>0.26434999999999997</v>
      </c>
      <c r="M41" s="3">
        <v>0.17105999999999999</v>
      </c>
      <c r="N41" s="5">
        <f>FG3M[[#This Row],[1+]]-FG3M[[#This Row],[2+]]</f>
        <v>0.11013000000000006</v>
      </c>
      <c r="O41" s="5">
        <f>FG3M[[#This Row],[2+]]-FG3M[[#This Row],[3+]]</f>
        <v>0.12551999999999996</v>
      </c>
      <c r="P41" s="5">
        <f>FG3M[[#This Row],[3+]]-FG3M[[#This Row],[4+]]</f>
        <v>0.12552000000000002</v>
      </c>
      <c r="Q41" s="5">
        <f>FG3M[[#This Row],[4+]]-FG3M[[#This Row],[5+]]</f>
        <v>0.11013000000000001</v>
      </c>
      <c r="R41" s="5">
        <f>FG3M[[#This Row],[5+]]-FG3M[[#This Row],[6+]]</f>
        <v>9.3289999999999984E-2</v>
      </c>
    </row>
    <row r="42" spans="1:18" x14ac:dyDescent="0.25">
      <c r="A42" s="10">
        <v>22400720</v>
      </c>
      <c r="B42" s="13" t="s">
        <v>95</v>
      </c>
      <c r="C42" s="13" t="s">
        <v>77</v>
      </c>
      <c r="D42" s="11">
        <v>0.8125</v>
      </c>
      <c r="E42" s="6" t="str">
        <f>HYPERLINK("https://www.nba.com/stats/player/1629673/boxscores-traditional", "Jordan Poole")</f>
        <v>Jordan Poole</v>
      </c>
      <c r="F42">
        <v>2.4</v>
      </c>
      <c r="G42" s="4">
        <v>1.3559999999999999</v>
      </c>
      <c r="H42" s="3">
        <v>0.84848999999999997</v>
      </c>
      <c r="I42" s="3">
        <v>0.61409000000000002</v>
      </c>
      <c r="J42" s="3">
        <v>0.32996999999999999</v>
      </c>
      <c r="K42" s="3">
        <v>0.11899999999999999</v>
      </c>
      <c r="L42" s="3">
        <v>2.743E-2</v>
      </c>
      <c r="M42" s="3">
        <v>4.0200000000000001E-3</v>
      </c>
      <c r="N42" s="5">
        <f>FG3M[[#This Row],[1+]]-FG3M[[#This Row],[2+]]</f>
        <v>0.23439999999999994</v>
      </c>
      <c r="O42" s="5">
        <f>FG3M[[#This Row],[2+]]-FG3M[[#This Row],[3+]]</f>
        <v>0.28412000000000004</v>
      </c>
      <c r="P42" s="5">
        <f>FG3M[[#This Row],[3+]]-FG3M[[#This Row],[4+]]</f>
        <v>0.21096999999999999</v>
      </c>
      <c r="Q42" s="5">
        <f>FG3M[[#This Row],[4+]]-FG3M[[#This Row],[5+]]</f>
        <v>9.1569999999999999E-2</v>
      </c>
      <c r="R42" s="5">
        <f>FG3M[[#This Row],[5+]]-FG3M[[#This Row],[6+]]</f>
        <v>2.341E-2</v>
      </c>
    </row>
    <row r="43" spans="1:18" x14ac:dyDescent="0.25">
      <c r="A43" s="10">
        <v>22400723</v>
      </c>
      <c r="B43" s="13" t="s">
        <v>97</v>
      </c>
      <c r="C43" s="13" t="s">
        <v>80</v>
      </c>
      <c r="D43" s="11">
        <v>0.83333333333333337</v>
      </c>
      <c r="E43" s="6" t="str">
        <f>HYPERLINK("https://www.nba.com/stats/player/1629638/boxscores-traditional", "Nickeil Alexander-Walker")</f>
        <v>Nickeil Alexander-Walker</v>
      </c>
      <c r="F43">
        <v>2.6</v>
      </c>
      <c r="G43" s="4">
        <v>2.0590000000000002</v>
      </c>
      <c r="H43" s="3">
        <v>0.7823</v>
      </c>
      <c r="I43" s="3">
        <v>0.61409000000000002</v>
      </c>
      <c r="J43" s="3">
        <v>0.42465000000000003</v>
      </c>
      <c r="K43" s="3">
        <v>0.24825</v>
      </c>
      <c r="L43" s="3">
        <v>0.121</v>
      </c>
      <c r="M43" s="3">
        <v>4.947E-2</v>
      </c>
      <c r="N43" s="5">
        <f>FG3M[[#This Row],[1+]]-FG3M[[#This Row],[2+]]</f>
        <v>0.16820999999999997</v>
      </c>
      <c r="O43" s="5">
        <f>FG3M[[#This Row],[2+]]-FG3M[[#This Row],[3+]]</f>
        <v>0.18944</v>
      </c>
      <c r="P43" s="5">
        <f>FG3M[[#This Row],[3+]]-FG3M[[#This Row],[4+]]</f>
        <v>0.17640000000000003</v>
      </c>
      <c r="Q43" s="5">
        <f>FG3M[[#This Row],[4+]]-FG3M[[#This Row],[5+]]</f>
        <v>0.12725</v>
      </c>
      <c r="R43" s="5">
        <f>FG3M[[#This Row],[5+]]-FG3M[[#This Row],[6+]]</f>
        <v>7.1529999999999996E-2</v>
      </c>
    </row>
    <row r="44" spans="1:18" x14ac:dyDescent="0.25">
      <c r="A44" s="10">
        <v>22400725</v>
      </c>
      <c r="B44" s="13" t="s">
        <v>99</v>
      </c>
      <c r="C44" s="13" t="s">
        <v>98</v>
      </c>
      <c r="D44" s="11">
        <v>0.875</v>
      </c>
      <c r="E44" s="6" t="str">
        <f>HYPERLINK("https://www.nba.com/stats/player/203471/boxscores-traditional", "Dennis Schröder")</f>
        <v>Dennis Schröder</v>
      </c>
      <c r="F44">
        <v>2.4</v>
      </c>
      <c r="G44" s="4">
        <v>1.4969999999999999</v>
      </c>
      <c r="H44" s="3">
        <v>0.82638999999999996</v>
      </c>
      <c r="I44" s="3">
        <v>0.60641999999999996</v>
      </c>
      <c r="J44" s="3">
        <v>0.34458</v>
      </c>
      <c r="K44" s="3">
        <v>0.14230999999999999</v>
      </c>
      <c r="L44" s="3">
        <v>4.0930000000000001E-2</v>
      </c>
      <c r="M44" s="3">
        <v>8.2000000000000007E-3</v>
      </c>
      <c r="N44" s="5">
        <f>FG3M[[#This Row],[1+]]-FG3M[[#This Row],[2+]]</f>
        <v>0.21997</v>
      </c>
      <c r="O44" s="5">
        <f>FG3M[[#This Row],[2+]]-FG3M[[#This Row],[3+]]</f>
        <v>0.26183999999999996</v>
      </c>
      <c r="P44" s="5">
        <f>FG3M[[#This Row],[3+]]-FG3M[[#This Row],[4+]]</f>
        <v>0.20227000000000001</v>
      </c>
      <c r="Q44" s="5">
        <f>FG3M[[#This Row],[4+]]-FG3M[[#This Row],[5+]]</f>
        <v>0.10138</v>
      </c>
      <c r="R44" s="5">
        <f>FG3M[[#This Row],[5+]]-FG3M[[#This Row],[6+]]</f>
        <v>3.2730000000000002E-2</v>
      </c>
    </row>
    <row r="45" spans="1:18" x14ac:dyDescent="0.25">
      <c r="A45" s="10">
        <v>22400726</v>
      </c>
      <c r="B45" s="13" t="s">
        <v>101</v>
      </c>
      <c r="C45" s="13" t="s">
        <v>100</v>
      </c>
      <c r="D45" s="11">
        <v>0.875</v>
      </c>
      <c r="E45" s="6" t="str">
        <f>HYPERLINK("https://www.nba.com/stats/player/1627742/boxscores-traditional", "Brandon Ingram")</f>
        <v>Brandon Ingram</v>
      </c>
      <c r="F45">
        <v>2.2000000000000002</v>
      </c>
      <c r="G45" s="4">
        <v>0.748</v>
      </c>
      <c r="H45" s="3">
        <v>0.94520000000000004</v>
      </c>
      <c r="I45" s="3">
        <v>0.60641999999999996</v>
      </c>
      <c r="J45" s="3">
        <v>0.14230999999999999</v>
      </c>
      <c r="K45" s="3">
        <v>7.9799999999999992E-3</v>
      </c>
      <c r="L45" s="3">
        <v>9.0000000000000006E-5</v>
      </c>
      <c r="M45" s="3">
        <v>0</v>
      </c>
      <c r="N45" s="5">
        <f>FG3M[[#This Row],[1+]]-FG3M[[#This Row],[2+]]</f>
        <v>0.33878000000000008</v>
      </c>
      <c r="O45" s="5">
        <f>FG3M[[#This Row],[2+]]-FG3M[[#This Row],[3+]]</f>
        <v>0.46410999999999997</v>
      </c>
      <c r="P45" s="5">
        <f>FG3M[[#This Row],[3+]]-FG3M[[#This Row],[4+]]</f>
        <v>0.13433</v>
      </c>
      <c r="Q45" s="5">
        <f>FG3M[[#This Row],[4+]]-FG3M[[#This Row],[5+]]</f>
        <v>7.8899999999999994E-3</v>
      </c>
      <c r="R45" s="5">
        <f>FG3M[[#This Row],[5+]]-FG3M[[#This Row],[6+]]</f>
        <v>9.0000000000000006E-5</v>
      </c>
    </row>
    <row r="46" spans="1:18" x14ac:dyDescent="0.25">
      <c r="A46" s="10">
        <v>22400726</v>
      </c>
      <c r="B46" s="13" t="s">
        <v>101</v>
      </c>
      <c r="C46" s="13" t="s">
        <v>100</v>
      </c>
      <c r="D46" s="11">
        <v>0.875</v>
      </c>
      <c r="E46" s="6" t="str">
        <f>HYPERLINK("https://www.nba.com/stats/player/203468/boxscores-traditional", "CJ McCollum")</f>
        <v>CJ McCollum</v>
      </c>
      <c r="F46">
        <v>2.4</v>
      </c>
      <c r="G46" s="4">
        <v>1.4969999999999999</v>
      </c>
      <c r="H46" s="3">
        <v>0.82638999999999996</v>
      </c>
      <c r="I46" s="3">
        <v>0.60641999999999996</v>
      </c>
      <c r="J46" s="3">
        <v>0.34458</v>
      </c>
      <c r="K46" s="3">
        <v>0.14230999999999999</v>
      </c>
      <c r="L46" s="3">
        <v>4.0930000000000001E-2</v>
      </c>
      <c r="M46" s="3">
        <v>8.2000000000000007E-3</v>
      </c>
      <c r="N46" s="5">
        <f>FG3M[[#This Row],[1+]]-FG3M[[#This Row],[2+]]</f>
        <v>0.21997</v>
      </c>
      <c r="O46" s="5">
        <f>FG3M[[#This Row],[2+]]-FG3M[[#This Row],[3+]]</f>
        <v>0.26183999999999996</v>
      </c>
      <c r="P46" s="5">
        <f>FG3M[[#This Row],[3+]]-FG3M[[#This Row],[4+]]</f>
        <v>0.20227000000000001</v>
      </c>
      <c r="Q46" s="5">
        <f>FG3M[[#This Row],[4+]]-FG3M[[#This Row],[5+]]</f>
        <v>0.10138</v>
      </c>
      <c r="R46" s="5">
        <f>FG3M[[#This Row],[5+]]-FG3M[[#This Row],[6+]]</f>
        <v>3.2730000000000002E-2</v>
      </c>
    </row>
    <row r="47" spans="1:18" x14ac:dyDescent="0.25">
      <c r="A47" s="10">
        <v>22400719</v>
      </c>
      <c r="B47" s="13" t="s">
        <v>93</v>
      </c>
      <c r="C47" s="13" t="s">
        <v>94</v>
      </c>
      <c r="D47" s="11">
        <v>0.79166666666666663</v>
      </c>
      <c r="E47" s="6" t="str">
        <f>HYPERLINK("https://www.nba.com/stats/player/1642258/boxscores-traditional", "Zaccharie Risacher")</f>
        <v>Zaccharie Risacher</v>
      </c>
      <c r="F47">
        <v>2.4</v>
      </c>
      <c r="G47" s="4">
        <v>1.625</v>
      </c>
      <c r="H47" s="3">
        <v>0.80510999999999999</v>
      </c>
      <c r="I47" s="3">
        <v>0.59870999999999996</v>
      </c>
      <c r="J47" s="3">
        <v>0.35569000000000001</v>
      </c>
      <c r="K47" s="3">
        <v>0.16353999999999999</v>
      </c>
      <c r="L47" s="3">
        <v>5.4800000000000001E-2</v>
      </c>
      <c r="M47" s="3">
        <v>1.321E-2</v>
      </c>
      <c r="N47" s="5">
        <f>FG3M[[#This Row],[1+]]-FG3M[[#This Row],[2+]]</f>
        <v>0.20640000000000003</v>
      </c>
      <c r="O47" s="5">
        <f>FG3M[[#This Row],[2+]]-FG3M[[#This Row],[3+]]</f>
        <v>0.24301999999999996</v>
      </c>
      <c r="P47" s="5">
        <f>FG3M[[#This Row],[3+]]-FG3M[[#This Row],[4+]]</f>
        <v>0.19215000000000002</v>
      </c>
      <c r="Q47" s="5">
        <f>FG3M[[#This Row],[4+]]-FG3M[[#This Row],[5+]]</f>
        <v>0.10873999999999999</v>
      </c>
      <c r="R47" s="5">
        <f>FG3M[[#This Row],[5+]]-FG3M[[#This Row],[6+]]</f>
        <v>4.1590000000000002E-2</v>
      </c>
    </row>
    <row r="48" spans="1:18" x14ac:dyDescent="0.25">
      <c r="A48" s="10">
        <v>22400721</v>
      </c>
      <c r="B48" s="13" t="s">
        <v>76</v>
      </c>
      <c r="C48" s="13" t="s">
        <v>83</v>
      </c>
      <c r="D48" s="11">
        <v>0.8125</v>
      </c>
      <c r="E48" s="6" t="str">
        <f>HYPERLINK("https://www.nba.com/stats/player/1642272/boxscores-traditional", "Jared McCain")</f>
        <v>Jared McCain</v>
      </c>
      <c r="F48">
        <v>2.2000000000000002</v>
      </c>
      <c r="G48" s="4">
        <v>0.98</v>
      </c>
      <c r="H48" s="3">
        <v>0.88876999999999995</v>
      </c>
      <c r="I48" s="3">
        <v>0.57926</v>
      </c>
      <c r="J48" s="3">
        <v>0.20610999999999999</v>
      </c>
      <c r="K48" s="3">
        <v>3.288E-2</v>
      </c>
      <c r="L48" s="3">
        <v>2.1199999999999999E-3</v>
      </c>
      <c r="M48" s="3">
        <v>5.0000000000000002E-5</v>
      </c>
      <c r="N48" s="5">
        <f>FG3M[[#This Row],[1+]]-FG3M[[#This Row],[2+]]</f>
        <v>0.30950999999999995</v>
      </c>
      <c r="O48" s="5">
        <f>FG3M[[#This Row],[2+]]-FG3M[[#This Row],[3+]]</f>
        <v>0.37314999999999998</v>
      </c>
      <c r="P48" s="5">
        <f>FG3M[[#This Row],[3+]]-FG3M[[#This Row],[4+]]</f>
        <v>0.17323</v>
      </c>
      <c r="Q48" s="5">
        <f>FG3M[[#This Row],[4+]]-FG3M[[#This Row],[5+]]</f>
        <v>3.0759999999999999E-2</v>
      </c>
      <c r="R48" s="5">
        <f>FG3M[[#This Row],[5+]]-FG3M[[#This Row],[6+]]</f>
        <v>2.0699999999999998E-3</v>
      </c>
    </row>
    <row r="49" spans="1:18" x14ac:dyDescent="0.25">
      <c r="A49" s="10">
        <v>22400723</v>
      </c>
      <c r="B49" s="13" t="s">
        <v>80</v>
      </c>
      <c r="C49" s="13" t="s">
        <v>97</v>
      </c>
      <c r="D49" s="11">
        <v>0.83333333333333337</v>
      </c>
      <c r="E49" s="6" t="str">
        <f>HYPERLINK("https://www.nba.com/stats/player/1641824/boxscores-traditional", "Matas Buzelis")</f>
        <v>Matas Buzelis</v>
      </c>
      <c r="F49">
        <v>2.2000000000000002</v>
      </c>
      <c r="G49" s="4">
        <v>0.98</v>
      </c>
      <c r="H49" s="3">
        <v>0.88876999999999995</v>
      </c>
      <c r="I49" s="3">
        <v>0.57926</v>
      </c>
      <c r="J49" s="3">
        <v>0.20610999999999999</v>
      </c>
      <c r="K49" s="3">
        <v>3.288E-2</v>
      </c>
      <c r="L49" s="3">
        <v>2.1199999999999999E-3</v>
      </c>
      <c r="M49" s="3">
        <v>5.0000000000000002E-5</v>
      </c>
      <c r="N49" s="5">
        <f>FG3M[[#This Row],[1+]]-FG3M[[#This Row],[2+]]</f>
        <v>0.30950999999999995</v>
      </c>
      <c r="O49" s="5">
        <f>FG3M[[#This Row],[2+]]-FG3M[[#This Row],[3+]]</f>
        <v>0.37314999999999998</v>
      </c>
      <c r="P49" s="5">
        <f>FG3M[[#This Row],[3+]]-FG3M[[#This Row],[4+]]</f>
        <v>0.17323</v>
      </c>
      <c r="Q49" s="5">
        <f>FG3M[[#This Row],[4+]]-FG3M[[#This Row],[5+]]</f>
        <v>3.0759999999999999E-2</v>
      </c>
      <c r="R49" s="5">
        <f>FG3M[[#This Row],[5+]]-FG3M[[#This Row],[6+]]</f>
        <v>2.0699999999999998E-3</v>
      </c>
    </row>
    <row r="50" spans="1:18" x14ac:dyDescent="0.25">
      <c r="A50" s="10">
        <v>22400721</v>
      </c>
      <c r="B50" s="13" t="s">
        <v>76</v>
      </c>
      <c r="C50" s="13" t="s">
        <v>83</v>
      </c>
      <c r="D50" s="11">
        <v>0.8125</v>
      </c>
      <c r="E50" s="6" t="str">
        <f>HYPERLINK("https://www.nba.com/stats/player/1642348/boxscores-traditional", "Justin Edwards")</f>
        <v>Justin Edwards</v>
      </c>
      <c r="F50">
        <v>2.2000000000000002</v>
      </c>
      <c r="G50" s="4">
        <v>1.1659999999999999</v>
      </c>
      <c r="H50" s="3">
        <v>0.84848999999999997</v>
      </c>
      <c r="I50" s="3">
        <v>0.56749000000000005</v>
      </c>
      <c r="J50" s="3">
        <v>0.24510000000000001</v>
      </c>
      <c r="K50" s="3">
        <v>6.1780000000000002E-2</v>
      </c>
      <c r="L50" s="3">
        <v>8.2000000000000007E-3</v>
      </c>
      <c r="M50" s="3">
        <v>5.5999999999999995E-4</v>
      </c>
      <c r="N50" s="5">
        <f>FG3M[[#This Row],[1+]]-FG3M[[#This Row],[2+]]</f>
        <v>0.28099999999999992</v>
      </c>
      <c r="O50" s="5">
        <f>FG3M[[#This Row],[2+]]-FG3M[[#This Row],[3+]]</f>
        <v>0.32239000000000007</v>
      </c>
      <c r="P50" s="5">
        <f>FG3M[[#This Row],[3+]]-FG3M[[#This Row],[4+]]</f>
        <v>0.18332000000000001</v>
      </c>
      <c r="Q50" s="5">
        <f>FG3M[[#This Row],[4+]]-FG3M[[#This Row],[5+]]</f>
        <v>5.3580000000000003E-2</v>
      </c>
      <c r="R50" s="5">
        <f>FG3M[[#This Row],[5+]]-FG3M[[#This Row],[6+]]</f>
        <v>7.640000000000001E-3</v>
      </c>
    </row>
    <row r="51" spans="1:18" x14ac:dyDescent="0.25">
      <c r="A51" s="10">
        <v>22400722</v>
      </c>
      <c r="B51" s="13" t="s">
        <v>79</v>
      </c>
      <c r="C51" s="13" t="s">
        <v>96</v>
      </c>
      <c r="D51" s="11">
        <v>0.8125</v>
      </c>
      <c r="E51" s="6" t="str">
        <f>HYPERLINK("https://www.nba.com/stats/player/1630193/boxscores-traditional", "Immanuel Quickley")</f>
        <v>Immanuel Quickley</v>
      </c>
      <c r="F51">
        <v>2.2000000000000002</v>
      </c>
      <c r="G51" s="4">
        <v>1.1659999999999999</v>
      </c>
      <c r="H51" s="3">
        <v>0.84848999999999997</v>
      </c>
      <c r="I51" s="3">
        <v>0.56749000000000005</v>
      </c>
      <c r="J51" s="3">
        <v>0.24510000000000001</v>
      </c>
      <c r="K51" s="3">
        <v>6.1780000000000002E-2</v>
      </c>
      <c r="L51" s="3">
        <v>8.2000000000000007E-3</v>
      </c>
      <c r="M51" s="3">
        <v>5.5999999999999995E-4</v>
      </c>
      <c r="N51" s="5">
        <f>FG3M[[#This Row],[1+]]-FG3M[[#This Row],[2+]]</f>
        <v>0.28099999999999992</v>
      </c>
      <c r="O51" s="5">
        <f>FG3M[[#This Row],[2+]]-FG3M[[#This Row],[3+]]</f>
        <v>0.32239000000000007</v>
      </c>
      <c r="P51" s="5">
        <f>FG3M[[#This Row],[3+]]-FG3M[[#This Row],[4+]]</f>
        <v>0.18332000000000001</v>
      </c>
      <c r="Q51" s="5">
        <f>FG3M[[#This Row],[4+]]-FG3M[[#This Row],[5+]]</f>
        <v>5.3580000000000003E-2</v>
      </c>
      <c r="R51" s="5">
        <f>FG3M[[#This Row],[5+]]-FG3M[[#This Row],[6+]]</f>
        <v>7.640000000000001E-3</v>
      </c>
    </row>
    <row r="52" spans="1:18" x14ac:dyDescent="0.25">
      <c r="A52" s="10">
        <v>22400723</v>
      </c>
      <c r="B52" s="13" t="s">
        <v>80</v>
      </c>
      <c r="C52" s="13" t="s">
        <v>97</v>
      </c>
      <c r="D52" s="11">
        <v>0.83333333333333337</v>
      </c>
      <c r="E52" s="6" t="str">
        <f>HYPERLINK("https://www.nba.com/stats/player/1628366/boxscores-traditional", "Lonzo Ball")</f>
        <v>Lonzo Ball</v>
      </c>
      <c r="F52">
        <v>2.2000000000000002</v>
      </c>
      <c r="G52" s="4">
        <v>1.1659999999999999</v>
      </c>
      <c r="H52" s="3">
        <v>0.84848999999999997</v>
      </c>
      <c r="I52" s="3">
        <v>0.56749000000000005</v>
      </c>
      <c r="J52" s="3">
        <v>0.24510000000000001</v>
      </c>
      <c r="K52" s="3">
        <v>6.1780000000000002E-2</v>
      </c>
      <c r="L52" s="3">
        <v>8.2000000000000007E-3</v>
      </c>
      <c r="M52" s="3">
        <v>5.5999999999999995E-4</v>
      </c>
      <c r="N52" s="5">
        <f>FG3M[[#This Row],[1+]]-FG3M[[#This Row],[2+]]</f>
        <v>0.28099999999999992</v>
      </c>
      <c r="O52" s="5">
        <f>FG3M[[#This Row],[2+]]-FG3M[[#This Row],[3+]]</f>
        <v>0.32239000000000007</v>
      </c>
      <c r="P52" s="5">
        <f>FG3M[[#This Row],[3+]]-FG3M[[#This Row],[4+]]</f>
        <v>0.18332000000000001</v>
      </c>
      <c r="Q52" s="5">
        <f>FG3M[[#This Row],[4+]]-FG3M[[#This Row],[5+]]</f>
        <v>5.3580000000000003E-2</v>
      </c>
      <c r="R52" s="5">
        <f>FG3M[[#This Row],[5+]]-FG3M[[#This Row],[6+]]</f>
        <v>7.640000000000001E-3</v>
      </c>
    </row>
    <row r="53" spans="1:18" x14ac:dyDescent="0.25">
      <c r="A53" s="10">
        <v>22400725</v>
      </c>
      <c r="B53" s="13" t="s">
        <v>98</v>
      </c>
      <c r="C53" s="13" t="s">
        <v>99</v>
      </c>
      <c r="D53" s="11">
        <v>0.875</v>
      </c>
      <c r="E53" s="6" t="str">
        <f>HYPERLINK("https://www.nba.com/stats/player/1629012/boxscores-traditional", "Collin Sexton")</f>
        <v>Collin Sexton</v>
      </c>
      <c r="F53">
        <v>2.2000000000000002</v>
      </c>
      <c r="G53" s="4">
        <v>1.1659999999999999</v>
      </c>
      <c r="H53" s="3">
        <v>0.84848999999999997</v>
      </c>
      <c r="I53" s="3">
        <v>0.56749000000000005</v>
      </c>
      <c r="J53" s="3">
        <v>0.24510000000000001</v>
      </c>
      <c r="K53" s="3">
        <v>6.1780000000000002E-2</v>
      </c>
      <c r="L53" s="3">
        <v>8.2000000000000007E-3</v>
      </c>
      <c r="M53" s="3">
        <v>5.5999999999999995E-4</v>
      </c>
      <c r="N53" s="5">
        <f>FG3M[[#This Row],[1+]]-FG3M[[#This Row],[2+]]</f>
        <v>0.28099999999999992</v>
      </c>
      <c r="O53" s="5">
        <f>FG3M[[#This Row],[2+]]-FG3M[[#This Row],[3+]]</f>
        <v>0.32239000000000007</v>
      </c>
      <c r="P53" s="5">
        <f>FG3M[[#This Row],[3+]]-FG3M[[#This Row],[4+]]</f>
        <v>0.18332000000000001</v>
      </c>
      <c r="Q53" s="5">
        <f>FG3M[[#This Row],[4+]]-FG3M[[#This Row],[5+]]</f>
        <v>5.3580000000000003E-2</v>
      </c>
      <c r="R53" s="5">
        <f>FG3M[[#This Row],[5+]]-FG3M[[#This Row],[6+]]</f>
        <v>7.640000000000001E-3</v>
      </c>
    </row>
    <row r="54" spans="1:18" x14ac:dyDescent="0.25">
      <c r="A54" s="10">
        <v>22400726</v>
      </c>
      <c r="B54" s="13" t="s">
        <v>100</v>
      </c>
      <c r="C54" s="13" t="s">
        <v>101</v>
      </c>
      <c r="D54" s="11">
        <v>0.875</v>
      </c>
      <c r="E54" s="6" t="str">
        <f>HYPERLINK("https://www.nba.com/stats/player/1629008/boxscores-traditional", "Michael Porter Jr.")</f>
        <v>Michael Porter Jr.</v>
      </c>
      <c r="F54">
        <v>2.4</v>
      </c>
      <c r="G54" s="4">
        <v>2.4169999999999998</v>
      </c>
      <c r="H54" s="3">
        <v>0.71904000000000001</v>
      </c>
      <c r="I54" s="3">
        <v>0.56749000000000005</v>
      </c>
      <c r="J54" s="3">
        <v>0.40128999999999998</v>
      </c>
      <c r="K54" s="3">
        <v>0.25463000000000002</v>
      </c>
      <c r="L54" s="3">
        <v>0.14007</v>
      </c>
      <c r="M54" s="3">
        <v>6.8110000000000004E-2</v>
      </c>
      <c r="N54" s="5">
        <f>FG3M[[#This Row],[1+]]-FG3M[[#This Row],[2+]]</f>
        <v>0.15154999999999996</v>
      </c>
      <c r="O54" s="5">
        <f>FG3M[[#This Row],[2+]]-FG3M[[#This Row],[3+]]</f>
        <v>0.16620000000000007</v>
      </c>
      <c r="P54" s="5">
        <f>FG3M[[#This Row],[3+]]-FG3M[[#This Row],[4+]]</f>
        <v>0.14665999999999996</v>
      </c>
      <c r="Q54" s="5">
        <f>FG3M[[#This Row],[4+]]-FG3M[[#This Row],[5+]]</f>
        <v>0.11456000000000002</v>
      </c>
      <c r="R54" s="5">
        <f>FG3M[[#This Row],[5+]]-FG3M[[#This Row],[6+]]</f>
        <v>7.1959999999999996E-2</v>
      </c>
    </row>
    <row r="55" spans="1:18" x14ac:dyDescent="0.25">
      <c r="A55" s="10">
        <v>22400727</v>
      </c>
      <c r="B55" s="13" t="s">
        <v>105</v>
      </c>
      <c r="C55" s="13" t="s">
        <v>104</v>
      </c>
      <c r="D55" s="11">
        <v>0.91666666666666663</v>
      </c>
      <c r="E55" s="6" t="str">
        <f>HYPERLINK("https://www.nba.com/stats/player/1630532/boxscores-traditional", "Franz Wagner")</f>
        <v>Franz Wagner</v>
      </c>
      <c r="F55">
        <v>2.2000000000000002</v>
      </c>
      <c r="G55" s="4">
        <v>1.1659999999999999</v>
      </c>
      <c r="H55" s="3">
        <v>0.84848999999999997</v>
      </c>
      <c r="I55" s="3">
        <v>0.56749000000000005</v>
      </c>
      <c r="J55" s="3">
        <v>0.24510000000000001</v>
      </c>
      <c r="K55" s="3">
        <v>6.1780000000000002E-2</v>
      </c>
      <c r="L55" s="3">
        <v>8.2000000000000007E-3</v>
      </c>
      <c r="M55" s="3">
        <v>5.5999999999999995E-4</v>
      </c>
      <c r="N55" s="5">
        <f>FG3M[[#This Row],[1+]]-FG3M[[#This Row],[2+]]</f>
        <v>0.28099999999999992</v>
      </c>
      <c r="O55" s="5">
        <f>FG3M[[#This Row],[2+]]-FG3M[[#This Row],[3+]]</f>
        <v>0.32239000000000007</v>
      </c>
      <c r="P55" s="5">
        <f>FG3M[[#This Row],[3+]]-FG3M[[#This Row],[4+]]</f>
        <v>0.18332000000000001</v>
      </c>
      <c r="Q55" s="5">
        <f>FG3M[[#This Row],[4+]]-FG3M[[#This Row],[5+]]</f>
        <v>5.3580000000000003E-2</v>
      </c>
      <c r="R55" s="5">
        <f>FG3M[[#This Row],[5+]]-FG3M[[#This Row],[6+]]</f>
        <v>7.640000000000001E-3</v>
      </c>
    </row>
    <row r="56" spans="1:18" x14ac:dyDescent="0.25">
      <c r="A56" s="10">
        <v>22400720</v>
      </c>
      <c r="B56" s="13" t="s">
        <v>77</v>
      </c>
      <c r="C56" s="13" t="s">
        <v>95</v>
      </c>
      <c r="D56" s="11">
        <v>0.8125</v>
      </c>
      <c r="E56" s="6" t="str">
        <f>HYPERLINK("https://www.nba.com/stats/player/1626156/boxscores-traditional", "D'Angelo Russell")</f>
        <v>D'Angelo Russell</v>
      </c>
      <c r="F56">
        <v>2.2000000000000002</v>
      </c>
      <c r="G56" s="4">
        <v>1.327</v>
      </c>
      <c r="H56" s="3">
        <v>0.81594</v>
      </c>
      <c r="I56" s="3">
        <v>0.55962000000000001</v>
      </c>
      <c r="J56" s="3">
        <v>0.27424999999999999</v>
      </c>
      <c r="K56" s="3">
        <v>8.6910000000000001E-2</v>
      </c>
      <c r="L56" s="3">
        <v>1.7430000000000001E-2</v>
      </c>
      <c r="M56" s="3">
        <v>2.1199999999999999E-3</v>
      </c>
      <c r="N56" s="5">
        <f>FG3M[[#This Row],[1+]]-FG3M[[#This Row],[2+]]</f>
        <v>0.25631999999999999</v>
      </c>
      <c r="O56" s="5">
        <f>FG3M[[#This Row],[2+]]-FG3M[[#This Row],[3+]]</f>
        <v>0.28537000000000001</v>
      </c>
      <c r="P56" s="5">
        <f>FG3M[[#This Row],[3+]]-FG3M[[#This Row],[4+]]</f>
        <v>0.18734000000000001</v>
      </c>
      <c r="Q56" s="5">
        <f>FG3M[[#This Row],[4+]]-FG3M[[#This Row],[5+]]</f>
        <v>6.948E-2</v>
      </c>
      <c r="R56" s="5">
        <f>FG3M[[#This Row],[5+]]-FG3M[[#This Row],[6+]]</f>
        <v>1.5310000000000001E-2</v>
      </c>
    </row>
    <row r="57" spans="1:18" x14ac:dyDescent="0.25">
      <c r="A57" s="10">
        <v>22400725</v>
      </c>
      <c r="B57" s="13" t="s">
        <v>99</v>
      </c>
      <c r="C57" s="13" t="s">
        <v>98</v>
      </c>
      <c r="D57" s="11">
        <v>0.875</v>
      </c>
      <c r="E57" s="6" t="str">
        <f>HYPERLINK("https://www.nba.com/stats/player/1630541/boxscores-traditional", "Moses Moody")</f>
        <v>Moses Moody</v>
      </c>
      <c r="F57">
        <v>2.2000000000000002</v>
      </c>
      <c r="G57" s="4">
        <v>1.47</v>
      </c>
      <c r="H57" s="3">
        <v>0.79388999999999998</v>
      </c>
      <c r="I57" s="3">
        <v>0.55567</v>
      </c>
      <c r="J57" s="3">
        <v>0.29459999999999997</v>
      </c>
      <c r="K57" s="3">
        <v>0.11123</v>
      </c>
      <c r="L57" s="3">
        <v>2.8719999999999999E-2</v>
      </c>
      <c r="M57" s="3">
        <v>4.7999999999999996E-3</v>
      </c>
      <c r="N57" s="5">
        <f>FG3M[[#This Row],[1+]]-FG3M[[#This Row],[2+]]</f>
        <v>0.23821999999999999</v>
      </c>
      <c r="O57" s="5">
        <f>FG3M[[#This Row],[2+]]-FG3M[[#This Row],[3+]]</f>
        <v>0.26107000000000002</v>
      </c>
      <c r="P57" s="5">
        <f>FG3M[[#This Row],[3+]]-FG3M[[#This Row],[4+]]</f>
        <v>0.18336999999999998</v>
      </c>
      <c r="Q57" s="5">
        <f>FG3M[[#This Row],[4+]]-FG3M[[#This Row],[5+]]</f>
        <v>8.251E-2</v>
      </c>
      <c r="R57" s="5">
        <f>FG3M[[#This Row],[5+]]-FG3M[[#This Row],[6+]]</f>
        <v>2.392E-2</v>
      </c>
    </row>
    <row r="58" spans="1:18" x14ac:dyDescent="0.25">
      <c r="A58" s="10">
        <v>22400725</v>
      </c>
      <c r="B58" s="13" t="s">
        <v>99</v>
      </c>
      <c r="C58" s="13" t="s">
        <v>98</v>
      </c>
      <c r="D58" s="11">
        <v>0.875</v>
      </c>
      <c r="E58" s="6" t="str">
        <f>HYPERLINK("https://www.nba.com/stats/player/203952/boxscores-traditional", "Andrew Wiggins")</f>
        <v>Andrew Wiggins</v>
      </c>
      <c r="F58">
        <v>2.2000000000000002</v>
      </c>
      <c r="G58" s="4">
        <v>1.6</v>
      </c>
      <c r="H58" s="3">
        <v>0.77337</v>
      </c>
      <c r="I58" s="3">
        <v>0.55171999999999999</v>
      </c>
      <c r="J58" s="3">
        <v>0.30853999999999998</v>
      </c>
      <c r="K58" s="3">
        <v>0.13136</v>
      </c>
      <c r="L58" s="3">
        <v>4.0059999999999998E-2</v>
      </c>
      <c r="M58" s="3">
        <v>8.8900000000000003E-3</v>
      </c>
      <c r="N58" s="5">
        <f>FG3M[[#This Row],[1+]]-FG3M[[#This Row],[2+]]</f>
        <v>0.22165000000000001</v>
      </c>
      <c r="O58" s="5">
        <f>FG3M[[#This Row],[2+]]-FG3M[[#This Row],[3+]]</f>
        <v>0.24318000000000001</v>
      </c>
      <c r="P58" s="5">
        <f>FG3M[[#This Row],[3+]]-FG3M[[#This Row],[4+]]</f>
        <v>0.17717999999999998</v>
      </c>
      <c r="Q58" s="5">
        <f>FG3M[[#This Row],[4+]]-FG3M[[#This Row],[5+]]</f>
        <v>9.1300000000000006E-2</v>
      </c>
      <c r="R58" s="5">
        <f>FG3M[[#This Row],[5+]]-FG3M[[#This Row],[6+]]</f>
        <v>3.1169999999999996E-2</v>
      </c>
    </row>
    <row r="59" spans="1:18" x14ac:dyDescent="0.25">
      <c r="A59" s="10">
        <v>22400725</v>
      </c>
      <c r="B59" s="13" t="s">
        <v>99</v>
      </c>
      <c r="C59" s="13" t="s">
        <v>98</v>
      </c>
      <c r="D59" s="11">
        <v>0.875</v>
      </c>
      <c r="E59" s="6" t="str">
        <f>HYPERLINK("https://www.nba.com/stats/player/1629001/boxscores-traditional", "De'Anthony Melton")</f>
        <v>De'Anthony Melton</v>
      </c>
      <c r="F59">
        <v>2.2000000000000002</v>
      </c>
      <c r="G59" s="4">
        <v>1.6</v>
      </c>
      <c r="H59" s="3">
        <v>0.77337</v>
      </c>
      <c r="I59" s="3">
        <v>0.55171999999999999</v>
      </c>
      <c r="J59" s="3">
        <v>0.30853999999999998</v>
      </c>
      <c r="K59" s="3">
        <v>0.13136</v>
      </c>
      <c r="L59" s="3">
        <v>4.0059999999999998E-2</v>
      </c>
      <c r="M59" s="3">
        <v>8.8900000000000003E-3</v>
      </c>
      <c r="N59" s="5">
        <f>FG3M[[#This Row],[1+]]-FG3M[[#This Row],[2+]]</f>
        <v>0.22165000000000001</v>
      </c>
      <c r="O59" s="5">
        <f>FG3M[[#This Row],[2+]]-FG3M[[#This Row],[3+]]</f>
        <v>0.24318000000000001</v>
      </c>
      <c r="P59" s="5">
        <f>FG3M[[#This Row],[3+]]-FG3M[[#This Row],[4+]]</f>
        <v>0.17717999999999998</v>
      </c>
      <c r="Q59" s="5">
        <f>FG3M[[#This Row],[4+]]-FG3M[[#This Row],[5+]]</f>
        <v>9.1300000000000006E-2</v>
      </c>
      <c r="R59" s="5">
        <f>FG3M[[#This Row],[5+]]-FG3M[[#This Row],[6+]]</f>
        <v>3.1169999999999996E-2</v>
      </c>
    </row>
    <row r="60" spans="1:18" x14ac:dyDescent="0.25">
      <c r="A60" s="10">
        <v>22400724</v>
      </c>
      <c r="B60" s="13" t="s">
        <v>103</v>
      </c>
      <c r="C60" s="13" t="s">
        <v>102</v>
      </c>
      <c r="D60" s="11">
        <v>0.89583333333333337</v>
      </c>
      <c r="E60" s="6" t="str">
        <f>HYPERLINK("https://www.nba.com/stats/player/1629652/boxscores-traditional", "Luguentz Dort")</f>
        <v>Luguentz Dort</v>
      </c>
      <c r="F60">
        <v>2.2000000000000002</v>
      </c>
      <c r="G60" s="4">
        <v>2.04</v>
      </c>
      <c r="H60" s="3">
        <v>0.72240000000000004</v>
      </c>
      <c r="I60" s="3">
        <v>0.53983000000000003</v>
      </c>
      <c r="J60" s="3">
        <v>0.34827000000000002</v>
      </c>
      <c r="K60" s="3">
        <v>0.18942999999999999</v>
      </c>
      <c r="L60" s="3">
        <v>8.5339999999999999E-2</v>
      </c>
      <c r="M60" s="3">
        <v>3.1440000000000003E-2</v>
      </c>
      <c r="N60" s="5">
        <f>FG3M[[#This Row],[1+]]-FG3M[[#This Row],[2+]]</f>
        <v>0.18257000000000001</v>
      </c>
      <c r="O60" s="5">
        <f>FG3M[[#This Row],[2+]]-FG3M[[#This Row],[3+]]</f>
        <v>0.19156000000000001</v>
      </c>
      <c r="P60" s="5">
        <f>FG3M[[#This Row],[3+]]-FG3M[[#This Row],[4+]]</f>
        <v>0.15884000000000004</v>
      </c>
      <c r="Q60" s="5">
        <f>FG3M[[#This Row],[4+]]-FG3M[[#This Row],[5+]]</f>
        <v>0.10408999999999999</v>
      </c>
      <c r="R60" s="5">
        <f>FG3M[[#This Row],[5+]]-FG3M[[#This Row],[6+]]</f>
        <v>5.3899999999999997E-2</v>
      </c>
    </row>
    <row r="61" spans="1:18" x14ac:dyDescent="0.25">
      <c r="A61" s="10">
        <v>22400717</v>
      </c>
      <c r="B61" s="13" t="s">
        <v>90</v>
      </c>
      <c r="C61" s="13" t="s">
        <v>91</v>
      </c>
      <c r="D61" s="11">
        <v>0.79166666666666663</v>
      </c>
      <c r="E61" s="6" t="str">
        <f>HYPERLINK("https://www.nba.com/stats/player/1627752/boxscores-traditional", "Taurean Prince")</f>
        <v>Taurean Prince</v>
      </c>
      <c r="F61">
        <v>2</v>
      </c>
      <c r="G61" s="4">
        <v>1.095</v>
      </c>
      <c r="H61" s="3">
        <v>0.81859000000000004</v>
      </c>
      <c r="I61" s="3">
        <v>0.5</v>
      </c>
      <c r="J61" s="3">
        <v>0.18140999999999999</v>
      </c>
      <c r="K61" s="3">
        <v>3.3619999999999997E-2</v>
      </c>
      <c r="L61" s="3">
        <v>3.0699999999999998E-3</v>
      </c>
      <c r="M61" s="3">
        <v>1.2999999999999999E-4</v>
      </c>
      <c r="N61" s="5">
        <f>FG3M[[#This Row],[1+]]-FG3M[[#This Row],[2+]]</f>
        <v>0.31859000000000004</v>
      </c>
      <c r="O61" s="5">
        <f>FG3M[[#This Row],[2+]]-FG3M[[#This Row],[3+]]</f>
        <v>0.31859000000000004</v>
      </c>
      <c r="P61" s="5">
        <f>FG3M[[#This Row],[3+]]-FG3M[[#This Row],[4+]]</f>
        <v>0.14778999999999998</v>
      </c>
      <c r="Q61" s="5">
        <f>FG3M[[#This Row],[4+]]-FG3M[[#This Row],[5+]]</f>
        <v>3.0549999999999997E-2</v>
      </c>
      <c r="R61" s="5">
        <f>FG3M[[#This Row],[5+]]-FG3M[[#This Row],[6+]]</f>
        <v>2.9399999999999999E-3</v>
      </c>
    </row>
    <row r="62" spans="1:18" x14ac:dyDescent="0.25">
      <c r="A62" s="10">
        <v>22400717</v>
      </c>
      <c r="B62" s="13" t="s">
        <v>90</v>
      </c>
      <c r="C62" s="13" t="s">
        <v>91</v>
      </c>
      <c r="D62" s="11">
        <v>0.79166666666666663</v>
      </c>
      <c r="E62" s="6" t="str">
        <f>HYPERLINK("https://www.nba.com/stats/player/201572/boxscores-traditional", "Brook Lopez")</f>
        <v>Brook Lopez</v>
      </c>
      <c r="F62">
        <v>2</v>
      </c>
      <c r="G62" s="4">
        <v>1.2650000000000001</v>
      </c>
      <c r="H62" s="3">
        <v>0.78524000000000005</v>
      </c>
      <c r="I62" s="3">
        <v>0.5</v>
      </c>
      <c r="J62" s="3">
        <v>0.21476000000000001</v>
      </c>
      <c r="K62" s="3">
        <v>5.7049999999999997E-2</v>
      </c>
      <c r="L62" s="3">
        <v>8.8900000000000003E-3</v>
      </c>
      <c r="M62" s="3">
        <v>7.9000000000000001E-4</v>
      </c>
      <c r="N62" s="5">
        <f>FG3M[[#This Row],[1+]]-FG3M[[#This Row],[2+]]</f>
        <v>0.28524000000000005</v>
      </c>
      <c r="O62" s="5">
        <f>FG3M[[#This Row],[2+]]-FG3M[[#This Row],[3+]]</f>
        <v>0.28523999999999999</v>
      </c>
      <c r="P62" s="5">
        <f>FG3M[[#This Row],[3+]]-FG3M[[#This Row],[4+]]</f>
        <v>0.15771000000000002</v>
      </c>
      <c r="Q62" s="5">
        <f>FG3M[[#This Row],[4+]]-FG3M[[#This Row],[5+]]</f>
        <v>4.8159999999999994E-2</v>
      </c>
      <c r="R62" s="5">
        <f>FG3M[[#This Row],[5+]]-FG3M[[#This Row],[6+]]</f>
        <v>8.0999999999999996E-3</v>
      </c>
    </row>
    <row r="63" spans="1:18" x14ac:dyDescent="0.25">
      <c r="A63" s="10">
        <v>22400717</v>
      </c>
      <c r="B63" s="13" t="s">
        <v>91</v>
      </c>
      <c r="C63" s="13" t="s">
        <v>90</v>
      </c>
      <c r="D63" s="11">
        <v>0.79166666666666663</v>
      </c>
      <c r="E63" s="6" t="str">
        <f>HYPERLINK("https://www.nba.com/stats/player/203995/boxscores-traditional", "Vasilije Micic")</f>
        <v>Vasilije Micic</v>
      </c>
      <c r="F63">
        <v>2</v>
      </c>
      <c r="G63" s="4">
        <v>1.4139999999999999</v>
      </c>
      <c r="H63" s="3">
        <v>0.76114999999999999</v>
      </c>
      <c r="I63" s="3">
        <v>0.5</v>
      </c>
      <c r="J63" s="3">
        <v>0.23885000000000001</v>
      </c>
      <c r="K63" s="3">
        <v>7.9269999999999993E-2</v>
      </c>
      <c r="L63" s="3">
        <v>1.7000000000000001E-2</v>
      </c>
      <c r="M63" s="3">
        <v>2.33E-3</v>
      </c>
      <c r="N63" s="5">
        <f>FG3M[[#This Row],[1+]]-FG3M[[#This Row],[2+]]</f>
        <v>0.26114999999999999</v>
      </c>
      <c r="O63" s="5">
        <f>FG3M[[#This Row],[2+]]-FG3M[[#This Row],[3+]]</f>
        <v>0.26114999999999999</v>
      </c>
      <c r="P63" s="5">
        <f>FG3M[[#This Row],[3+]]-FG3M[[#This Row],[4+]]</f>
        <v>0.15958</v>
      </c>
      <c r="Q63" s="5">
        <f>FG3M[[#This Row],[4+]]-FG3M[[#This Row],[5+]]</f>
        <v>6.2269999999999992E-2</v>
      </c>
      <c r="R63" s="5">
        <f>FG3M[[#This Row],[5+]]-FG3M[[#This Row],[6+]]</f>
        <v>1.4670000000000001E-2</v>
      </c>
    </row>
    <row r="64" spans="1:18" x14ac:dyDescent="0.25">
      <c r="A64" s="10">
        <v>22400717</v>
      </c>
      <c r="B64" s="13" t="s">
        <v>91</v>
      </c>
      <c r="C64" s="13" t="s">
        <v>90</v>
      </c>
      <c r="D64" s="11">
        <v>0.79166666666666663</v>
      </c>
      <c r="E64" s="6" t="str">
        <f>HYPERLINK("https://www.nba.com/stats/player/1630182/boxscores-traditional", "Josh Green")</f>
        <v>Josh Green</v>
      </c>
      <c r="F64">
        <v>2</v>
      </c>
      <c r="G64" s="4">
        <v>1.4139999999999999</v>
      </c>
      <c r="H64" s="3">
        <v>0.76114999999999999</v>
      </c>
      <c r="I64" s="3">
        <v>0.5</v>
      </c>
      <c r="J64" s="3">
        <v>0.23885000000000001</v>
      </c>
      <c r="K64" s="3">
        <v>7.9269999999999993E-2</v>
      </c>
      <c r="L64" s="3">
        <v>1.7000000000000001E-2</v>
      </c>
      <c r="M64" s="3">
        <v>2.33E-3</v>
      </c>
      <c r="N64" s="5">
        <f>FG3M[[#This Row],[1+]]-FG3M[[#This Row],[2+]]</f>
        <v>0.26114999999999999</v>
      </c>
      <c r="O64" s="5">
        <f>FG3M[[#This Row],[2+]]-FG3M[[#This Row],[3+]]</f>
        <v>0.26114999999999999</v>
      </c>
      <c r="P64" s="5">
        <f>FG3M[[#This Row],[3+]]-FG3M[[#This Row],[4+]]</f>
        <v>0.15958</v>
      </c>
      <c r="Q64" s="5">
        <f>FG3M[[#This Row],[4+]]-FG3M[[#This Row],[5+]]</f>
        <v>6.2269999999999992E-2</v>
      </c>
      <c r="R64" s="5">
        <f>FG3M[[#This Row],[5+]]-FG3M[[#This Row],[6+]]</f>
        <v>1.4670000000000001E-2</v>
      </c>
    </row>
    <row r="65" spans="1:18" x14ac:dyDescent="0.25">
      <c r="A65" s="10">
        <v>22400718</v>
      </c>
      <c r="B65" s="13" t="s">
        <v>82</v>
      </c>
      <c r="C65" s="13" t="s">
        <v>92</v>
      </c>
      <c r="D65" s="11">
        <v>0.79166666666666663</v>
      </c>
      <c r="E65" s="6" t="str">
        <f>HYPERLINK("https://www.nba.com/stats/player/1627777/boxscores-traditional", "Georges Niang")</f>
        <v>Georges Niang</v>
      </c>
      <c r="F65">
        <v>2</v>
      </c>
      <c r="G65" s="4">
        <v>0.89400000000000002</v>
      </c>
      <c r="H65" s="3">
        <v>0.86863999999999997</v>
      </c>
      <c r="I65" s="3">
        <v>0.5</v>
      </c>
      <c r="J65" s="3">
        <v>0.13136</v>
      </c>
      <c r="K65" s="3">
        <v>1.255E-2</v>
      </c>
      <c r="L65" s="3">
        <v>3.8999999999999999E-4</v>
      </c>
      <c r="M65" s="3">
        <v>0</v>
      </c>
      <c r="N65" s="5">
        <f>FG3M[[#This Row],[1+]]-FG3M[[#This Row],[2+]]</f>
        <v>0.36863999999999997</v>
      </c>
      <c r="O65" s="5">
        <f>FG3M[[#This Row],[2+]]-FG3M[[#This Row],[3+]]</f>
        <v>0.36863999999999997</v>
      </c>
      <c r="P65" s="5">
        <f>FG3M[[#This Row],[3+]]-FG3M[[#This Row],[4+]]</f>
        <v>0.11881</v>
      </c>
      <c r="Q65" s="5">
        <f>FG3M[[#This Row],[4+]]-FG3M[[#This Row],[5+]]</f>
        <v>1.2160000000000001E-2</v>
      </c>
      <c r="R65" s="5">
        <f>FG3M[[#This Row],[5+]]-FG3M[[#This Row],[6+]]</f>
        <v>3.8999999999999999E-4</v>
      </c>
    </row>
    <row r="66" spans="1:18" x14ac:dyDescent="0.25">
      <c r="A66" s="10">
        <v>22400719</v>
      </c>
      <c r="B66" s="13" t="s">
        <v>93</v>
      </c>
      <c r="C66" s="13" t="s">
        <v>94</v>
      </c>
      <c r="D66" s="11">
        <v>0.79166666666666663</v>
      </c>
      <c r="E66" s="6" t="str">
        <f>HYPERLINK("https://www.nba.com/stats/player/1629631/boxscores-traditional", "De'Andre Hunter")</f>
        <v>De'Andre Hunter</v>
      </c>
      <c r="F66">
        <v>2</v>
      </c>
      <c r="G66" s="4">
        <v>1.673</v>
      </c>
      <c r="H66" s="3">
        <v>0.72575000000000001</v>
      </c>
      <c r="I66" s="3">
        <v>0.5</v>
      </c>
      <c r="J66" s="3">
        <v>0.27424999999999999</v>
      </c>
      <c r="K66" s="3">
        <v>0.11507000000000001</v>
      </c>
      <c r="L66" s="3">
        <v>3.6729999999999999E-2</v>
      </c>
      <c r="M66" s="3">
        <v>8.4200000000000004E-3</v>
      </c>
      <c r="N66" s="5">
        <f>FG3M[[#This Row],[1+]]-FG3M[[#This Row],[2+]]</f>
        <v>0.22575000000000001</v>
      </c>
      <c r="O66" s="5">
        <f>FG3M[[#This Row],[2+]]-FG3M[[#This Row],[3+]]</f>
        <v>0.22575000000000001</v>
      </c>
      <c r="P66" s="5">
        <f>FG3M[[#This Row],[3+]]-FG3M[[#This Row],[4+]]</f>
        <v>0.15917999999999999</v>
      </c>
      <c r="Q66" s="5">
        <f>FG3M[[#This Row],[4+]]-FG3M[[#This Row],[5+]]</f>
        <v>7.8340000000000007E-2</v>
      </c>
      <c r="R66" s="5">
        <f>FG3M[[#This Row],[5+]]-FG3M[[#This Row],[6+]]</f>
        <v>2.8309999999999998E-2</v>
      </c>
    </row>
    <row r="67" spans="1:18" x14ac:dyDescent="0.25">
      <c r="A67" s="10">
        <v>22400719</v>
      </c>
      <c r="B67" s="13" t="s">
        <v>94</v>
      </c>
      <c r="C67" s="13" t="s">
        <v>93</v>
      </c>
      <c r="D67" s="11">
        <v>0.79166666666666663</v>
      </c>
      <c r="E67" s="6" t="str">
        <f>HYPERLINK("https://www.nba.com/stats/player/1642264/boxscores-traditional", "Stephon Castle")</f>
        <v>Stephon Castle</v>
      </c>
      <c r="F67">
        <v>2</v>
      </c>
      <c r="G67" s="4">
        <v>0.63200000000000001</v>
      </c>
      <c r="H67" s="3">
        <v>0.94294999999999995</v>
      </c>
      <c r="I67" s="3">
        <v>0.5</v>
      </c>
      <c r="J67" s="3">
        <v>5.7049999999999997E-2</v>
      </c>
      <c r="K67" s="3">
        <v>7.9000000000000001E-4</v>
      </c>
      <c r="L67" s="3">
        <v>0</v>
      </c>
      <c r="M67" s="3">
        <v>0</v>
      </c>
      <c r="N67" s="5">
        <f>FG3M[[#This Row],[1+]]-FG3M[[#This Row],[2+]]</f>
        <v>0.44294999999999995</v>
      </c>
      <c r="O67" s="5">
        <f>FG3M[[#This Row],[2+]]-FG3M[[#This Row],[3+]]</f>
        <v>0.44295000000000001</v>
      </c>
      <c r="P67" s="5">
        <f>FG3M[[#This Row],[3+]]-FG3M[[#This Row],[4+]]</f>
        <v>5.6259999999999998E-2</v>
      </c>
      <c r="Q67" s="5">
        <f>FG3M[[#This Row],[4+]]-FG3M[[#This Row],[5+]]</f>
        <v>7.9000000000000001E-4</v>
      </c>
      <c r="R67" s="5">
        <f>FG3M[[#This Row],[5+]]-FG3M[[#This Row],[6+]]</f>
        <v>0</v>
      </c>
    </row>
    <row r="68" spans="1:18" x14ac:dyDescent="0.25">
      <c r="A68" s="10">
        <v>22400719</v>
      </c>
      <c r="B68" s="13" t="s">
        <v>94</v>
      </c>
      <c r="C68" s="13" t="s">
        <v>93</v>
      </c>
      <c r="D68" s="11">
        <v>0.79166666666666663</v>
      </c>
      <c r="E68" s="6" t="str">
        <f>HYPERLINK("https://www.nba.com/stats/player/203084/boxscores-traditional", "Harrison Barnes")</f>
        <v>Harrison Barnes</v>
      </c>
      <c r="F68">
        <v>2</v>
      </c>
      <c r="G68" s="4">
        <v>1.095</v>
      </c>
      <c r="H68" s="3">
        <v>0.81859000000000004</v>
      </c>
      <c r="I68" s="3">
        <v>0.5</v>
      </c>
      <c r="J68" s="3">
        <v>0.18140999999999999</v>
      </c>
      <c r="K68" s="3">
        <v>3.3619999999999997E-2</v>
      </c>
      <c r="L68" s="3">
        <v>3.0699999999999998E-3</v>
      </c>
      <c r="M68" s="3">
        <v>1.2999999999999999E-4</v>
      </c>
      <c r="N68" s="5">
        <f>FG3M[[#This Row],[1+]]-FG3M[[#This Row],[2+]]</f>
        <v>0.31859000000000004</v>
      </c>
      <c r="O68" s="5">
        <f>FG3M[[#This Row],[2+]]-FG3M[[#This Row],[3+]]</f>
        <v>0.31859000000000004</v>
      </c>
      <c r="P68" s="5">
        <f>FG3M[[#This Row],[3+]]-FG3M[[#This Row],[4+]]</f>
        <v>0.14778999999999998</v>
      </c>
      <c r="Q68" s="5">
        <f>FG3M[[#This Row],[4+]]-FG3M[[#This Row],[5+]]</f>
        <v>3.0549999999999997E-2</v>
      </c>
      <c r="R68" s="5">
        <f>FG3M[[#This Row],[5+]]-FG3M[[#This Row],[6+]]</f>
        <v>2.9399999999999999E-3</v>
      </c>
    </row>
    <row r="69" spans="1:18" x14ac:dyDescent="0.25">
      <c r="A69" s="10">
        <v>22400720</v>
      </c>
      <c r="B69" s="13" t="s">
        <v>77</v>
      </c>
      <c r="C69" s="13" t="s">
        <v>95</v>
      </c>
      <c r="D69" s="11">
        <v>0.8125</v>
      </c>
      <c r="E69" s="6" t="str">
        <f>HYPERLINK("https://www.nba.com/stats/player/1630553/boxscores-traditional", "Keon Johnson")</f>
        <v>Keon Johnson</v>
      </c>
      <c r="F69">
        <v>2</v>
      </c>
      <c r="G69" s="4">
        <v>1.095</v>
      </c>
      <c r="H69" s="3">
        <v>0.81859000000000004</v>
      </c>
      <c r="I69" s="3">
        <v>0.5</v>
      </c>
      <c r="J69" s="3">
        <v>0.18140999999999999</v>
      </c>
      <c r="K69" s="3">
        <v>3.3619999999999997E-2</v>
      </c>
      <c r="L69" s="3">
        <v>3.0699999999999998E-3</v>
      </c>
      <c r="M69" s="3">
        <v>1.2999999999999999E-4</v>
      </c>
      <c r="N69" s="5">
        <f>FG3M[[#This Row],[1+]]-FG3M[[#This Row],[2+]]</f>
        <v>0.31859000000000004</v>
      </c>
      <c r="O69" s="5">
        <f>FG3M[[#This Row],[2+]]-FG3M[[#This Row],[3+]]</f>
        <v>0.31859000000000004</v>
      </c>
      <c r="P69" s="5">
        <f>FG3M[[#This Row],[3+]]-FG3M[[#This Row],[4+]]</f>
        <v>0.14778999999999998</v>
      </c>
      <c r="Q69" s="5">
        <f>FG3M[[#This Row],[4+]]-FG3M[[#This Row],[5+]]</f>
        <v>3.0549999999999997E-2</v>
      </c>
      <c r="R69" s="5">
        <f>FG3M[[#This Row],[5+]]-FG3M[[#This Row],[6+]]</f>
        <v>2.9399999999999999E-3</v>
      </c>
    </row>
    <row r="70" spans="1:18" x14ac:dyDescent="0.25">
      <c r="A70" s="10">
        <v>22400720</v>
      </c>
      <c r="B70" s="13" t="s">
        <v>95</v>
      </c>
      <c r="C70" s="13" t="s">
        <v>77</v>
      </c>
      <c r="D70" s="11">
        <v>0.8125</v>
      </c>
      <c r="E70" s="6" t="str">
        <f>HYPERLINK("https://www.nba.com/stats/player/1630557/boxscores-traditional", "Corey Kispert")</f>
        <v>Corey Kispert</v>
      </c>
      <c r="F70">
        <v>2</v>
      </c>
      <c r="G70" s="4">
        <v>1.673</v>
      </c>
      <c r="H70" s="3">
        <v>0.72575000000000001</v>
      </c>
      <c r="I70" s="3">
        <v>0.5</v>
      </c>
      <c r="J70" s="3">
        <v>0.27424999999999999</v>
      </c>
      <c r="K70" s="3">
        <v>0.11507000000000001</v>
      </c>
      <c r="L70" s="3">
        <v>3.6729999999999999E-2</v>
      </c>
      <c r="M70" s="3">
        <v>8.4200000000000004E-3</v>
      </c>
      <c r="N70" s="5">
        <f>FG3M[[#This Row],[1+]]-FG3M[[#This Row],[2+]]</f>
        <v>0.22575000000000001</v>
      </c>
      <c r="O70" s="5">
        <f>FG3M[[#This Row],[2+]]-FG3M[[#This Row],[3+]]</f>
        <v>0.22575000000000001</v>
      </c>
      <c r="P70" s="5">
        <f>FG3M[[#This Row],[3+]]-FG3M[[#This Row],[4+]]</f>
        <v>0.15917999999999999</v>
      </c>
      <c r="Q70" s="5">
        <f>FG3M[[#This Row],[4+]]-FG3M[[#This Row],[5+]]</f>
        <v>7.8340000000000007E-2</v>
      </c>
      <c r="R70" s="5">
        <f>FG3M[[#This Row],[5+]]-FG3M[[#This Row],[6+]]</f>
        <v>2.8309999999999998E-2</v>
      </c>
    </row>
    <row r="71" spans="1:18" x14ac:dyDescent="0.25">
      <c r="A71" s="10">
        <v>22400720</v>
      </c>
      <c r="B71" s="13" t="s">
        <v>95</v>
      </c>
      <c r="C71" s="13" t="s">
        <v>77</v>
      </c>
      <c r="D71" s="11">
        <v>0.8125</v>
      </c>
      <c r="E71" s="6" t="str">
        <f>HYPERLINK("https://www.nba.com/stats/player/1628398/boxscores-traditional", "Kyle Kuzma")</f>
        <v>Kyle Kuzma</v>
      </c>
      <c r="F71">
        <v>2</v>
      </c>
      <c r="G71" s="4">
        <v>1.897</v>
      </c>
      <c r="H71" s="3">
        <v>0.70194000000000001</v>
      </c>
      <c r="I71" s="3">
        <v>0.5</v>
      </c>
      <c r="J71" s="3">
        <v>0.29805999999999999</v>
      </c>
      <c r="K71" s="3">
        <v>0.14685999999999999</v>
      </c>
      <c r="L71" s="3">
        <v>5.7049999999999997E-2</v>
      </c>
      <c r="M71" s="3">
        <v>1.7430000000000001E-2</v>
      </c>
      <c r="N71" s="5">
        <f>FG3M[[#This Row],[1+]]-FG3M[[#This Row],[2+]]</f>
        <v>0.20194000000000001</v>
      </c>
      <c r="O71" s="5">
        <f>FG3M[[#This Row],[2+]]-FG3M[[#This Row],[3+]]</f>
        <v>0.20194000000000001</v>
      </c>
      <c r="P71" s="5">
        <f>FG3M[[#This Row],[3+]]-FG3M[[#This Row],[4+]]</f>
        <v>0.1512</v>
      </c>
      <c r="Q71" s="5">
        <f>FG3M[[#This Row],[4+]]-FG3M[[#This Row],[5+]]</f>
        <v>8.9810000000000001E-2</v>
      </c>
      <c r="R71" s="5">
        <f>FG3M[[#This Row],[5+]]-FG3M[[#This Row],[6+]]</f>
        <v>3.9619999999999995E-2</v>
      </c>
    </row>
    <row r="72" spans="1:18" x14ac:dyDescent="0.25">
      <c r="A72" s="10">
        <v>22400721</v>
      </c>
      <c r="B72" s="13" t="s">
        <v>83</v>
      </c>
      <c r="C72" s="13" t="s">
        <v>76</v>
      </c>
      <c r="D72" s="11">
        <v>0.8125</v>
      </c>
      <c r="E72" s="6" t="str">
        <f>HYPERLINK("https://www.nba.com/stats/player/1630696/boxscores-traditional", "Dru Smith")</f>
        <v>Dru Smith</v>
      </c>
      <c r="F72">
        <v>2</v>
      </c>
      <c r="G72" s="4">
        <v>0.89400000000000002</v>
      </c>
      <c r="H72" s="3">
        <v>0.86863999999999997</v>
      </c>
      <c r="I72" s="3">
        <v>0.5</v>
      </c>
      <c r="J72" s="3">
        <v>0.13136</v>
      </c>
      <c r="K72" s="3">
        <v>1.255E-2</v>
      </c>
      <c r="L72" s="3">
        <v>3.8999999999999999E-4</v>
      </c>
      <c r="M72" s="3">
        <v>0</v>
      </c>
      <c r="N72" s="5">
        <f>FG3M[[#This Row],[1+]]-FG3M[[#This Row],[2+]]</f>
        <v>0.36863999999999997</v>
      </c>
      <c r="O72" s="5">
        <f>FG3M[[#This Row],[2+]]-FG3M[[#This Row],[3+]]</f>
        <v>0.36863999999999997</v>
      </c>
      <c r="P72" s="5">
        <f>FG3M[[#This Row],[3+]]-FG3M[[#This Row],[4+]]</f>
        <v>0.11881</v>
      </c>
      <c r="Q72" s="5">
        <f>FG3M[[#This Row],[4+]]-FG3M[[#This Row],[5+]]</f>
        <v>1.2160000000000001E-2</v>
      </c>
      <c r="R72" s="5">
        <f>FG3M[[#This Row],[5+]]-FG3M[[#This Row],[6+]]</f>
        <v>3.8999999999999999E-4</v>
      </c>
    </row>
    <row r="73" spans="1:18" x14ac:dyDescent="0.25">
      <c r="A73" s="10">
        <v>22400721</v>
      </c>
      <c r="B73" s="13" t="s">
        <v>83</v>
      </c>
      <c r="C73" s="13" t="s">
        <v>76</v>
      </c>
      <c r="D73" s="11">
        <v>0.8125</v>
      </c>
      <c r="E73" s="6" t="str">
        <f>HYPERLINK("https://www.nba.com/stats/player/1626179/boxscores-traditional", "Terry Rozier")</f>
        <v>Terry Rozier</v>
      </c>
      <c r="F73">
        <v>2</v>
      </c>
      <c r="G73" s="4">
        <v>1.673</v>
      </c>
      <c r="H73" s="3">
        <v>0.72575000000000001</v>
      </c>
      <c r="I73" s="3">
        <v>0.5</v>
      </c>
      <c r="J73" s="3">
        <v>0.27424999999999999</v>
      </c>
      <c r="K73" s="3">
        <v>0.11507000000000001</v>
      </c>
      <c r="L73" s="3">
        <v>3.6729999999999999E-2</v>
      </c>
      <c r="M73" s="3">
        <v>8.4200000000000004E-3</v>
      </c>
      <c r="N73" s="5">
        <f>FG3M[[#This Row],[1+]]-FG3M[[#This Row],[2+]]</f>
        <v>0.22575000000000001</v>
      </c>
      <c r="O73" s="5">
        <f>FG3M[[#This Row],[2+]]-FG3M[[#This Row],[3+]]</f>
        <v>0.22575000000000001</v>
      </c>
      <c r="P73" s="5">
        <f>FG3M[[#This Row],[3+]]-FG3M[[#This Row],[4+]]</f>
        <v>0.15917999999999999</v>
      </c>
      <c r="Q73" s="5">
        <f>FG3M[[#This Row],[4+]]-FG3M[[#This Row],[5+]]</f>
        <v>7.8340000000000007E-2</v>
      </c>
      <c r="R73" s="5">
        <f>FG3M[[#This Row],[5+]]-FG3M[[#This Row],[6+]]</f>
        <v>2.8309999999999998E-2</v>
      </c>
    </row>
    <row r="74" spans="1:18" x14ac:dyDescent="0.25">
      <c r="A74" s="10">
        <v>22400722</v>
      </c>
      <c r="B74" s="13" t="s">
        <v>96</v>
      </c>
      <c r="C74" s="13" t="s">
        <v>79</v>
      </c>
      <c r="D74" s="11">
        <v>0.8125</v>
      </c>
      <c r="E74" s="6" t="str">
        <f>HYPERLINK("https://www.nba.com/stats/player/203935/boxscores-traditional", "Marcus Smart")</f>
        <v>Marcus Smart</v>
      </c>
      <c r="F74">
        <v>2</v>
      </c>
      <c r="G74" s="4">
        <v>1.2650000000000001</v>
      </c>
      <c r="H74" s="3">
        <v>0.78524000000000005</v>
      </c>
      <c r="I74" s="3">
        <v>0.5</v>
      </c>
      <c r="J74" s="3">
        <v>0.21476000000000001</v>
      </c>
      <c r="K74" s="3">
        <v>5.7049999999999997E-2</v>
      </c>
      <c r="L74" s="3">
        <v>8.8900000000000003E-3</v>
      </c>
      <c r="M74" s="3">
        <v>7.9000000000000001E-4</v>
      </c>
      <c r="N74" s="5">
        <f>FG3M[[#This Row],[1+]]-FG3M[[#This Row],[2+]]</f>
        <v>0.28524000000000005</v>
      </c>
      <c r="O74" s="5">
        <f>FG3M[[#This Row],[2+]]-FG3M[[#This Row],[3+]]</f>
        <v>0.28523999999999999</v>
      </c>
      <c r="P74" s="5">
        <f>FG3M[[#This Row],[3+]]-FG3M[[#This Row],[4+]]</f>
        <v>0.15771000000000002</v>
      </c>
      <c r="Q74" s="5">
        <f>FG3M[[#This Row],[4+]]-FG3M[[#This Row],[5+]]</f>
        <v>4.8159999999999994E-2</v>
      </c>
      <c r="R74" s="5">
        <f>FG3M[[#This Row],[5+]]-FG3M[[#This Row],[6+]]</f>
        <v>8.0999999999999996E-3</v>
      </c>
    </row>
    <row r="75" spans="1:18" x14ac:dyDescent="0.25">
      <c r="A75" s="10">
        <v>22400723</v>
      </c>
      <c r="B75" s="13" t="s">
        <v>80</v>
      </c>
      <c r="C75" s="13" t="s">
        <v>97</v>
      </c>
      <c r="D75" s="11">
        <v>0.83333333333333337</v>
      </c>
      <c r="E75" s="6" t="str">
        <f>HYPERLINK("https://www.nba.com/stats/player/1630188/boxscores-traditional", "Jalen Smith")</f>
        <v>Jalen Smith</v>
      </c>
      <c r="F75">
        <v>2</v>
      </c>
      <c r="G75" s="4">
        <v>0.89400000000000002</v>
      </c>
      <c r="H75" s="3">
        <v>0.86863999999999997</v>
      </c>
      <c r="I75" s="3">
        <v>0.5</v>
      </c>
      <c r="J75" s="3">
        <v>0.13136</v>
      </c>
      <c r="K75" s="3">
        <v>1.255E-2</v>
      </c>
      <c r="L75" s="3">
        <v>3.8999999999999999E-4</v>
      </c>
      <c r="M75" s="3">
        <v>0</v>
      </c>
      <c r="N75" s="5">
        <f>FG3M[[#This Row],[1+]]-FG3M[[#This Row],[2+]]</f>
        <v>0.36863999999999997</v>
      </c>
      <c r="O75" s="5">
        <f>FG3M[[#This Row],[2+]]-FG3M[[#This Row],[3+]]</f>
        <v>0.36863999999999997</v>
      </c>
      <c r="P75" s="5">
        <f>FG3M[[#This Row],[3+]]-FG3M[[#This Row],[4+]]</f>
        <v>0.11881</v>
      </c>
      <c r="Q75" s="5">
        <f>FG3M[[#This Row],[4+]]-FG3M[[#This Row],[5+]]</f>
        <v>1.2160000000000001E-2</v>
      </c>
      <c r="R75" s="5">
        <f>FG3M[[#This Row],[5+]]-FG3M[[#This Row],[6+]]</f>
        <v>3.8999999999999999E-4</v>
      </c>
    </row>
    <row r="76" spans="1:18" x14ac:dyDescent="0.25">
      <c r="A76" s="10">
        <v>22400725</v>
      </c>
      <c r="B76" s="13" t="s">
        <v>98</v>
      </c>
      <c r="C76" s="13" t="s">
        <v>99</v>
      </c>
      <c r="D76" s="11">
        <v>0.875</v>
      </c>
      <c r="E76" s="6" t="str">
        <f>HYPERLINK("https://www.nba.com/stats/player/1628381/boxscores-traditional", "John Collins")</f>
        <v>John Collins</v>
      </c>
      <c r="F76">
        <v>2</v>
      </c>
      <c r="G76" s="4">
        <v>0.63200000000000001</v>
      </c>
      <c r="H76" s="3">
        <v>0.94294999999999995</v>
      </c>
      <c r="I76" s="3">
        <v>0.5</v>
      </c>
      <c r="J76" s="3">
        <v>5.7049999999999997E-2</v>
      </c>
      <c r="K76" s="3">
        <v>7.9000000000000001E-4</v>
      </c>
      <c r="L76" s="3">
        <v>0</v>
      </c>
      <c r="M76" s="3">
        <v>0</v>
      </c>
      <c r="N76" s="5">
        <f>FG3M[[#This Row],[1+]]-FG3M[[#This Row],[2+]]</f>
        <v>0.44294999999999995</v>
      </c>
      <c r="O76" s="5">
        <f>FG3M[[#This Row],[2+]]-FG3M[[#This Row],[3+]]</f>
        <v>0.44295000000000001</v>
      </c>
      <c r="P76" s="5">
        <f>FG3M[[#This Row],[3+]]-FG3M[[#This Row],[4+]]</f>
        <v>5.6259999999999998E-2</v>
      </c>
      <c r="Q76" s="5">
        <f>FG3M[[#This Row],[4+]]-FG3M[[#This Row],[5+]]</f>
        <v>7.9000000000000001E-4</v>
      </c>
      <c r="R76" s="5">
        <f>FG3M[[#This Row],[5+]]-FG3M[[#This Row],[6+]]</f>
        <v>0</v>
      </c>
    </row>
    <row r="77" spans="1:18" x14ac:dyDescent="0.25">
      <c r="A77" s="10">
        <v>22400725</v>
      </c>
      <c r="B77" s="13" t="s">
        <v>98</v>
      </c>
      <c r="C77" s="13" t="s">
        <v>99</v>
      </c>
      <c r="D77" s="11">
        <v>0.875</v>
      </c>
      <c r="E77" s="6" t="str">
        <f>HYPERLINK("https://www.nba.com/stats/player/1630548/boxscores-traditional", "Johnny Juzang")</f>
        <v>Johnny Juzang</v>
      </c>
      <c r="F77">
        <v>2</v>
      </c>
      <c r="G77" s="4">
        <v>0.63200000000000001</v>
      </c>
      <c r="H77" s="3">
        <v>0.94294999999999995</v>
      </c>
      <c r="I77" s="3">
        <v>0.5</v>
      </c>
      <c r="J77" s="3">
        <v>5.7049999999999997E-2</v>
      </c>
      <c r="K77" s="3">
        <v>7.9000000000000001E-4</v>
      </c>
      <c r="L77" s="3">
        <v>0</v>
      </c>
      <c r="M77" s="3">
        <v>0</v>
      </c>
      <c r="N77" s="5">
        <f>FG3M[[#This Row],[1+]]-FG3M[[#This Row],[2+]]</f>
        <v>0.44294999999999995</v>
      </c>
      <c r="O77" s="5">
        <f>FG3M[[#This Row],[2+]]-FG3M[[#This Row],[3+]]</f>
        <v>0.44295000000000001</v>
      </c>
      <c r="P77" s="5">
        <f>FG3M[[#This Row],[3+]]-FG3M[[#This Row],[4+]]</f>
        <v>5.6259999999999998E-2</v>
      </c>
      <c r="Q77" s="5">
        <f>FG3M[[#This Row],[4+]]-FG3M[[#This Row],[5+]]</f>
        <v>7.9000000000000001E-4</v>
      </c>
      <c r="R77" s="5">
        <f>FG3M[[#This Row],[5+]]-FG3M[[#This Row],[6+]]</f>
        <v>0</v>
      </c>
    </row>
    <row r="78" spans="1:18" x14ac:dyDescent="0.25">
      <c r="A78" s="10">
        <v>22400726</v>
      </c>
      <c r="B78" s="13" t="s">
        <v>101</v>
      </c>
      <c r="C78" s="13" t="s">
        <v>100</v>
      </c>
      <c r="D78" s="11">
        <v>0.875</v>
      </c>
      <c r="E78" s="6" t="str">
        <f>HYPERLINK("https://www.nba.com/stats/player/1630631/boxscores-traditional", "Jose Alvarado")</f>
        <v>Jose Alvarado</v>
      </c>
      <c r="F78">
        <v>2</v>
      </c>
      <c r="G78" s="4">
        <v>1.095</v>
      </c>
      <c r="H78" s="3">
        <v>0.81859000000000004</v>
      </c>
      <c r="I78" s="3">
        <v>0.5</v>
      </c>
      <c r="J78" s="3">
        <v>0.18140999999999999</v>
      </c>
      <c r="K78" s="3">
        <v>3.3619999999999997E-2</v>
      </c>
      <c r="L78" s="3">
        <v>3.0699999999999998E-3</v>
      </c>
      <c r="M78" s="3">
        <v>1.2999999999999999E-4</v>
      </c>
      <c r="N78" s="5">
        <f>FG3M[[#This Row],[1+]]-FG3M[[#This Row],[2+]]</f>
        <v>0.31859000000000004</v>
      </c>
      <c r="O78" s="5">
        <f>FG3M[[#This Row],[2+]]-FG3M[[#This Row],[3+]]</f>
        <v>0.31859000000000004</v>
      </c>
      <c r="P78" s="5">
        <f>FG3M[[#This Row],[3+]]-FG3M[[#This Row],[4+]]</f>
        <v>0.14778999999999998</v>
      </c>
      <c r="Q78" s="5">
        <f>FG3M[[#This Row],[4+]]-FG3M[[#This Row],[5+]]</f>
        <v>3.0549999999999997E-2</v>
      </c>
      <c r="R78" s="5">
        <f>FG3M[[#This Row],[5+]]-FG3M[[#This Row],[6+]]</f>
        <v>2.9399999999999999E-3</v>
      </c>
    </row>
    <row r="79" spans="1:18" x14ac:dyDescent="0.25">
      <c r="A79" s="10">
        <v>22400726</v>
      </c>
      <c r="B79" s="13" t="s">
        <v>101</v>
      </c>
      <c r="C79" s="13" t="s">
        <v>100</v>
      </c>
      <c r="D79" s="11">
        <v>0.875</v>
      </c>
      <c r="E79" s="6" t="str">
        <f>HYPERLINK("https://www.nba.com/stats/player/1641722/boxscores-traditional", "Jordan Hawkins")</f>
        <v>Jordan Hawkins</v>
      </c>
      <c r="F79">
        <v>2</v>
      </c>
      <c r="G79" s="4">
        <v>1.4139999999999999</v>
      </c>
      <c r="H79" s="3">
        <v>0.76114999999999999</v>
      </c>
      <c r="I79" s="3">
        <v>0.5</v>
      </c>
      <c r="J79" s="3">
        <v>0.23885000000000001</v>
      </c>
      <c r="K79" s="3">
        <v>7.9269999999999993E-2</v>
      </c>
      <c r="L79" s="3">
        <v>1.7000000000000001E-2</v>
      </c>
      <c r="M79" s="3">
        <v>2.33E-3</v>
      </c>
      <c r="N79" s="5">
        <f>FG3M[[#This Row],[1+]]-FG3M[[#This Row],[2+]]</f>
        <v>0.26114999999999999</v>
      </c>
      <c r="O79" s="5">
        <f>FG3M[[#This Row],[2+]]-FG3M[[#This Row],[3+]]</f>
        <v>0.26114999999999999</v>
      </c>
      <c r="P79" s="5">
        <f>FG3M[[#This Row],[3+]]-FG3M[[#This Row],[4+]]</f>
        <v>0.15958</v>
      </c>
      <c r="Q79" s="5">
        <f>FG3M[[#This Row],[4+]]-FG3M[[#This Row],[5+]]</f>
        <v>6.2269999999999992E-2</v>
      </c>
      <c r="R79" s="5">
        <f>FG3M[[#This Row],[5+]]-FG3M[[#This Row],[6+]]</f>
        <v>1.4670000000000001E-2</v>
      </c>
    </row>
    <row r="80" spans="1:18" x14ac:dyDescent="0.25">
      <c r="A80" s="10">
        <v>22400724</v>
      </c>
      <c r="B80" s="13" t="s">
        <v>102</v>
      </c>
      <c r="C80" s="13" t="s">
        <v>103</v>
      </c>
      <c r="D80" s="11">
        <v>0.89583333333333337</v>
      </c>
      <c r="E80" s="6" t="str">
        <f>HYPERLINK("https://www.nba.com/stats/player/1626220/boxscores-traditional", "Royce O'Neale")</f>
        <v>Royce O'Neale</v>
      </c>
      <c r="F80">
        <v>2</v>
      </c>
      <c r="G80" s="4">
        <v>1.4139999999999999</v>
      </c>
      <c r="H80" s="3">
        <v>0.76114999999999999</v>
      </c>
      <c r="I80" s="3">
        <v>0.5</v>
      </c>
      <c r="J80" s="3">
        <v>0.23885000000000001</v>
      </c>
      <c r="K80" s="3">
        <v>7.9269999999999993E-2</v>
      </c>
      <c r="L80" s="3">
        <v>1.7000000000000001E-2</v>
      </c>
      <c r="M80" s="3">
        <v>2.33E-3</v>
      </c>
      <c r="N80" s="5">
        <f>FG3M[[#This Row],[1+]]-FG3M[[#This Row],[2+]]</f>
        <v>0.26114999999999999</v>
      </c>
      <c r="O80" s="5">
        <f>FG3M[[#This Row],[2+]]-FG3M[[#This Row],[3+]]</f>
        <v>0.26114999999999999</v>
      </c>
      <c r="P80" s="5">
        <f>FG3M[[#This Row],[3+]]-FG3M[[#This Row],[4+]]</f>
        <v>0.15958</v>
      </c>
      <c r="Q80" s="5">
        <f>FG3M[[#This Row],[4+]]-FG3M[[#This Row],[5+]]</f>
        <v>6.2269999999999992E-2</v>
      </c>
      <c r="R80" s="5">
        <f>FG3M[[#This Row],[5+]]-FG3M[[#This Row],[6+]]</f>
        <v>1.4670000000000001E-2</v>
      </c>
    </row>
    <row r="81" spans="1:18" x14ac:dyDescent="0.25">
      <c r="A81" s="10">
        <v>22400724</v>
      </c>
      <c r="B81" s="13" t="s">
        <v>102</v>
      </c>
      <c r="C81" s="13" t="s">
        <v>103</v>
      </c>
      <c r="D81" s="11">
        <v>0.89583333333333337</v>
      </c>
      <c r="E81" s="6" t="str">
        <f>HYPERLINK("https://www.nba.com/stats/player/1626145/boxscores-traditional", "Tyus Jones")</f>
        <v>Tyus Jones</v>
      </c>
      <c r="F81">
        <v>2</v>
      </c>
      <c r="G81" s="4">
        <v>1.7890000000000001</v>
      </c>
      <c r="H81" s="3">
        <v>0.71226</v>
      </c>
      <c r="I81" s="3">
        <v>0.5</v>
      </c>
      <c r="J81" s="3">
        <v>0.28774</v>
      </c>
      <c r="K81" s="3">
        <v>0.13136</v>
      </c>
      <c r="L81" s="3">
        <v>4.648E-2</v>
      </c>
      <c r="M81" s="3">
        <v>1.255E-2</v>
      </c>
      <c r="N81" s="5">
        <f>FG3M[[#This Row],[1+]]-FG3M[[#This Row],[2+]]</f>
        <v>0.21226</v>
      </c>
      <c r="O81" s="5">
        <f>FG3M[[#This Row],[2+]]-FG3M[[#This Row],[3+]]</f>
        <v>0.21226</v>
      </c>
      <c r="P81" s="5">
        <f>FG3M[[#This Row],[3+]]-FG3M[[#This Row],[4+]]</f>
        <v>0.15637999999999999</v>
      </c>
      <c r="Q81" s="5">
        <f>FG3M[[#This Row],[4+]]-FG3M[[#This Row],[5+]]</f>
        <v>8.4880000000000011E-2</v>
      </c>
      <c r="R81" s="5">
        <f>FG3M[[#This Row],[5+]]-FG3M[[#This Row],[6+]]</f>
        <v>3.3930000000000002E-2</v>
      </c>
    </row>
    <row r="82" spans="1:18" x14ac:dyDescent="0.25">
      <c r="A82" s="10">
        <v>22400724</v>
      </c>
      <c r="B82" s="13" t="s">
        <v>103</v>
      </c>
      <c r="C82" s="13" t="s">
        <v>102</v>
      </c>
      <c r="D82" s="11">
        <v>0.89583333333333337</v>
      </c>
      <c r="E82" s="6" t="str">
        <f>HYPERLINK("https://www.nba.com/stats/player/1631114/boxscores-traditional", "Jalen Williams")</f>
        <v>Jalen Williams</v>
      </c>
      <c r="F82">
        <v>2</v>
      </c>
      <c r="G82" s="4">
        <v>1.095</v>
      </c>
      <c r="H82" s="3">
        <v>0.81859000000000004</v>
      </c>
      <c r="I82" s="3">
        <v>0.5</v>
      </c>
      <c r="J82" s="3">
        <v>0.18140999999999999</v>
      </c>
      <c r="K82" s="3">
        <v>3.3619999999999997E-2</v>
      </c>
      <c r="L82" s="3">
        <v>3.0699999999999998E-3</v>
      </c>
      <c r="M82" s="3">
        <v>1.2999999999999999E-4</v>
      </c>
      <c r="N82" s="5">
        <f>FG3M[[#This Row],[1+]]-FG3M[[#This Row],[2+]]</f>
        <v>0.31859000000000004</v>
      </c>
      <c r="O82" s="5">
        <f>FG3M[[#This Row],[2+]]-FG3M[[#This Row],[3+]]</f>
        <v>0.31859000000000004</v>
      </c>
      <c r="P82" s="5">
        <f>FG3M[[#This Row],[3+]]-FG3M[[#This Row],[4+]]</f>
        <v>0.14778999999999998</v>
      </c>
      <c r="Q82" s="5">
        <f>FG3M[[#This Row],[4+]]-FG3M[[#This Row],[5+]]</f>
        <v>3.0549999999999997E-2</v>
      </c>
      <c r="R82" s="5">
        <f>FG3M[[#This Row],[5+]]-FG3M[[#This Row],[6+]]</f>
        <v>2.9399999999999999E-3</v>
      </c>
    </row>
    <row r="83" spans="1:18" x14ac:dyDescent="0.25">
      <c r="A83" s="10">
        <v>22400727</v>
      </c>
      <c r="B83" s="13" t="s">
        <v>104</v>
      </c>
      <c r="C83" s="13" t="s">
        <v>105</v>
      </c>
      <c r="D83" s="11">
        <v>0.91666666666666663</v>
      </c>
      <c r="E83" s="6" t="str">
        <f>HYPERLINK("https://www.nba.com/stats/player/1631165/boxscores-traditional", "Keon Ellis")</f>
        <v>Keon Ellis</v>
      </c>
      <c r="F83">
        <v>2</v>
      </c>
      <c r="G83" s="4">
        <v>1.095</v>
      </c>
      <c r="H83" s="3">
        <v>0.81859000000000004</v>
      </c>
      <c r="I83" s="3">
        <v>0.5</v>
      </c>
      <c r="J83" s="3">
        <v>0.18140999999999999</v>
      </c>
      <c r="K83" s="3">
        <v>3.3619999999999997E-2</v>
      </c>
      <c r="L83" s="3">
        <v>3.0699999999999998E-3</v>
      </c>
      <c r="M83" s="3">
        <v>1.2999999999999999E-4</v>
      </c>
      <c r="N83" s="5">
        <f>FG3M[[#This Row],[1+]]-FG3M[[#This Row],[2+]]</f>
        <v>0.31859000000000004</v>
      </c>
      <c r="O83" s="5">
        <f>FG3M[[#This Row],[2+]]-FG3M[[#This Row],[3+]]</f>
        <v>0.31859000000000004</v>
      </c>
      <c r="P83" s="5">
        <f>FG3M[[#This Row],[3+]]-FG3M[[#This Row],[4+]]</f>
        <v>0.14778999999999998</v>
      </c>
      <c r="Q83" s="5">
        <f>FG3M[[#This Row],[4+]]-FG3M[[#This Row],[5+]]</f>
        <v>3.0549999999999997E-2</v>
      </c>
      <c r="R83" s="5">
        <f>FG3M[[#This Row],[5+]]-FG3M[[#This Row],[6+]]</f>
        <v>2.9399999999999999E-3</v>
      </c>
    </row>
    <row r="84" spans="1:18" x14ac:dyDescent="0.25">
      <c r="A84" s="10">
        <v>22400727</v>
      </c>
      <c r="B84" s="13" t="s">
        <v>104</v>
      </c>
      <c r="C84" s="13" t="s">
        <v>105</v>
      </c>
      <c r="D84" s="11">
        <v>0.91666666666666663</v>
      </c>
      <c r="E84" s="6" t="str">
        <f>HYPERLINK("https://www.nba.com/stats/player/1628370/boxscores-traditional", "Malik Monk")</f>
        <v>Malik Monk</v>
      </c>
      <c r="F84">
        <v>2</v>
      </c>
      <c r="G84" s="4">
        <v>1.4139999999999999</v>
      </c>
      <c r="H84" s="3">
        <v>0.76114999999999999</v>
      </c>
      <c r="I84" s="3">
        <v>0.5</v>
      </c>
      <c r="J84" s="3">
        <v>0.23885000000000001</v>
      </c>
      <c r="K84" s="3">
        <v>7.9269999999999993E-2</v>
      </c>
      <c r="L84" s="3">
        <v>1.7000000000000001E-2</v>
      </c>
      <c r="M84" s="3">
        <v>2.33E-3</v>
      </c>
      <c r="N84" s="5">
        <f>FG3M[[#This Row],[1+]]-FG3M[[#This Row],[2+]]</f>
        <v>0.26114999999999999</v>
      </c>
      <c r="O84" s="5">
        <f>FG3M[[#This Row],[2+]]-FG3M[[#This Row],[3+]]</f>
        <v>0.26114999999999999</v>
      </c>
      <c r="P84" s="5">
        <f>FG3M[[#This Row],[3+]]-FG3M[[#This Row],[4+]]</f>
        <v>0.15958</v>
      </c>
      <c r="Q84" s="5">
        <f>FG3M[[#This Row],[4+]]-FG3M[[#This Row],[5+]]</f>
        <v>6.2269999999999992E-2</v>
      </c>
      <c r="R84" s="5">
        <f>FG3M[[#This Row],[5+]]-FG3M[[#This Row],[6+]]</f>
        <v>1.4670000000000001E-2</v>
      </c>
    </row>
    <row r="85" spans="1:18" x14ac:dyDescent="0.25">
      <c r="A85" s="10">
        <v>22400717</v>
      </c>
      <c r="B85" s="13" t="s">
        <v>91</v>
      </c>
      <c r="C85" s="13" t="s">
        <v>90</v>
      </c>
      <c r="D85" s="11">
        <v>0.79166666666666663</v>
      </c>
      <c r="E85" s="6" t="str">
        <f>HYPERLINK("https://www.nba.com/stats/player/1641733/boxscores-traditional", "Nick Smith Jr.")</f>
        <v>Nick Smith Jr.</v>
      </c>
      <c r="F85">
        <v>1.8</v>
      </c>
      <c r="G85" s="4">
        <v>2.2269999999999999</v>
      </c>
      <c r="H85" s="3">
        <v>0.64058000000000004</v>
      </c>
      <c r="I85" s="3">
        <v>0.46414</v>
      </c>
      <c r="J85" s="3">
        <v>0.29459999999999997</v>
      </c>
      <c r="K85" s="3">
        <v>0.16109000000000001</v>
      </c>
      <c r="L85" s="3">
        <v>7.4929999999999997E-2</v>
      </c>
      <c r="M85" s="3">
        <v>2.938E-2</v>
      </c>
      <c r="N85" s="5">
        <f>FG3M[[#This Row],[1+]]-FG3M[[#This Row],[2+]]</f>
        <v>0.17644000000000004</v>
      </c>
      <c r="O85" s="5">
        <f>FG3M[[#This Row],[2+]]-FG3M[[#This Row],[3+]]</f>
        <v>0.16954000000000002</v>
      </c>
      <c r="P85" s="5">
        <f>FG3M[[#This Row],[3+]]-FG3M[[#This Row],[4+]]</f>
        <v>0.13350999999999996</v>
      </c>
      <c r="Q85" s="5">
        <f>FG3M[[#This Row],[4+]]-FG3M[[#This Row],[5+]]</f>
        <v>8.6160000000000014E-2</v>
      </c>
      <c r="R85" s="5">
        <f>FG3M[[#This Row],[5+]]-FG3M[[#This Row],[6+]]</f>
        <v>4.5549999999999993E-2</v>
      </c>
    </row>
    <row r="86" spans="1:18" x14ac:dyDescent="0.25">
      <c r="A86" s="10">
        <v>22400717</v>
      </c>
      <c r="B86" s="13" t="s">
        <v>90</v>
      </c>
      <c r="C86" s="13" t="s">
        <v>91</v>
      </c>
      <c r="D86" s="11">
        <v>0.79166666666666663</v>
      </c>
      <c r="E86" s="6" t="str">
        <f>HYPERLINK("https://www.nba.com/stats/player/203114/boxscores-traditional", "Khris Middleton")</f>
        <v>Khris Middleton</v>
      </c>
      <c r="F86">
        <v>1.8</v>
      </c>
      <c r="G86" s="4">
        <v>1.6</v>
      </c>
      <c r="H86" s="3">
        <v>0.69145999999999996</v>
      </c>
      <c r="I86" s="3">
        <v>0.45223999999999998</v>
      </c>
      <c r="J86" s="3">
        <v>0.22663</v>
      </c>
      <c r="K86" s="3">
        <v>8.3790000000000003E-2</v>
      </c>
      <c r="L86" s="3">
        <v>2.2749999999999999E-2</v>
      </c>
      <c r="M86" s="3">
        <v>4.2700000000000004E-3</v>
      </c>
      <c r="N86" s="5">
        <f>FG3M[[#This Row],[1+]]-FG3M[[#This Row],[2+]]</f>
        <v>0.23921999999999999</v>
      </c>
      <c r="O86" s="5">
        <f>FG3M[[#This Row],[2+]]-FG3M[[#This Row],[3+]]</f>
        <v>0.22560999999999998</v>
      </c>
      <c r="P86" s="5">
        <f>FG3M[[#This Row],[3+]]-FG3M[[#This Row],[4+]]</f>
        <v>0.14283999999999999</v>
      </c>
      <c r="Q86" s="5">
        <f>FG3M[[#This Row],[4+]]-FG3M[[#This Row],[5+]]</f>
        <v>6.1040000000000004E-2</v>
      </c>
      <c r="R86" s="5">
        <f>FG3M[[#This Row],[5+]]-FG3M[[#This Row],[6+]]</f>
        <v>1.848E-2</v>
      </c>
    </row>
    <row r="87" spans="1:18" x14ac:dyDescent="0.25">
      <c r="A87" s="10">
        <v>22400725</v>
      </c>
      <c r="B87" s="13" t="s">
        <v>98</v>
      </c>
      <c r="C87" s="13" t="s">
        <v>99</v>
      </c>
      <c r="D87" s="11">
        <v>0.875</v>
      </c>
      <c r="E87" s="6" t="str">
        <f>HYPERLINK("https://www.nba.com/stats/player/1641718/boxscores-traditional", "Keyonte George")</f>
        <v>Keyonte George</v>
      </c>
      <c r="F87">
        <v>1.8</v>
      </c>
      <c r="G87" s="4">
        <v>1.6</v>
      </c>
      <c r="H87" s="3">
        <v>0.69145999999999996</v>
      </c>
      <c r="I87" s="3">
        <v>0.45223999999999998</v>
      </c>
      <c r="J87" s="3">
        <v>0.22663</v>
      </c>
      <c r="K87" s="3">
        <v>8.3790000000000003E-2</v>
      </c>
      <c r="L87" s="3">
        <v>2.2749999999999999E-2</v>
      </c>
      <c r="M87" s="3">
        <v>4.2700000000000004E-3</v>
      </c>
      <c r="N87" s="5">
        <f>FG3M[[#This Row],[1+]]-FG3M[[#This Row],[2+]]</f>
        <v>0.23921999999999999</v>
      </c>
      <c r="O87" s="5">
        <f>FG3M[[#This Row],[2+]]-FG3M[[#This Row],[3+]]</f>
        <v>0.22560999999999998</v>
      </c>
      <c r="P87" s="5">
        <f>FG3M[[#This Row],[3+]]-FG3M[[#This Row],[4+]]</f>
        <v>0.14283999999999999</v>
      </c>
      <c r="Q87" s="5">
        <f>FG3M[[#This Row],[4+]]-FG3M[[#This Row],[5+]]</f>
        <v>6.1040000000000004E-2</v>
      </c>
      <c r="R87" s="5">
        <f>FG3M[[#This Row],[5+]]-FG3M[[#This Row],[6+]]</f>
        <v>1.848E-2</v>
      </c>
    </row>
    <row r="88" spans="1:18" x14ac:dyDescent="0.25">
      <c r="A88" s="10">
        <v>22400727</v>
      </c>
      <c r="B88" s="13" t="s">
        <v>105</v>
      </c>
      <c r="C88" s="13" t="s">
        <v>104</v>
      </c>
      <c r="D88" s="11">
        <v>0.91666666666666663</v>
      </c>
      <c r="E88" s="6" t="str">
        <f>HYPERLINK("https://www.nba.com/stats/player/1641783/boxscores-traditional", "Tristan da Silva")</f>
        <v>Tristan da Silva</v>
      </c>
      <c r="F88">
        <v>1.8</v>
      </c>
      <c r="G88" s="4">
        <v>1.72</v>
      </c>
      <c r="H88" s="3">
        <v>0.68081999999999998</v>
      </c>
      <c r="I88" s="3">
        <v>0.45223999999999998</v>
      </c>
      <c r="J88" s="3">
        <v>0.24196000000000001</v>
      </c>
      <c r="K88" s="3">
        <v>0.10027</v>
      </c>
      <c r="L88" s="3">
        <v>3.1440000000000003E-2</v>
      </c>
      <c r="M88" s="3">
        <v>7.3400000000000002E-3</v>
      </c>
      <c r="N88" s="5">
        <f>FG3M[[#This Row],[1+]]-FG3M[[#This Row],[2+]]</f>
        <v>0.22858000000000001</v>
      </c>
      <c r="O88" s="5">
        <f>FG3M[[#This Row],[2+]]-FG3M[[#This Row],[3+]]</f>
        <v>0.21027999999999997</v>
      </c>
      <c r="P88" s="5">
        <f>FG3M[[#This Row],[3+]]-FG3M[[#This Row],[4+]]</f>
        <v>0.14169000000000001</v>
      </c>
      <c r="Q88" s="5">
        <f>FG3M[[#This Row],[4+]]-FG3M[[#This Row],[5+]]</f>
        <v>6.8830000000000002E-2</v>
      </c>
      <c r="R88" s="5">
        <f>FG3M[[#This Row],[5+]]-FG3M[[#This Row],[6+]]</f>
        <v>2.4100000000000003E-2</v>
      </c>
    </row>
    <row r="89" spans="1:18" x14ac:dyDescent="0.25">
      <c r="A89" s="10">
        <v>22400720</v>
      </c>
      <c r="B89" s="13" t="s">
        <v>95</v>
      </c>
      <c r="C89" s="13" t="s">
        <v>77</v>
      </c>
      <c r="D89" s="11">
        <v>0.8125</v>
      </c>
      <c r="E89" s="6" t="str">
        <f>HYPERLINK("https://www.nba.com/stats/player/1641731/boxscores-traditional", "Bilal Coulibaly")</f>
        <v>Bilal Coulibaly</v>
      </c>
      <c r="F89">
        <v>1.8</v>
      </c>
      <c r="G89" s="4">
        <v>1.327</v>
      </c>
      <c r="H89" s="3">
        <v>0.72575000000000001</v>
      </c>
      <c r="I89" s="3">
        <v>0.44037999999999999</v>
      </c>
      <c r="J89" s="3">
        <v>0.18406</v>
      </c>
      <c r="K89" s="3">
        <v>4.8460000000000003E-2</v>
      </c>
      <c r="L89" s="3">
        <v>7.9799999999999992E-3</v>
      </c>
      <c r="M89" s="3">
        <v>7.6000000000000004E-4</v>
      </c>
      <c r="N89" s="5">
        <f>FG3M[[#This Row],[1+]]-FG3M[[#This Row],[2+]]</f>
        <v>0.28537000000000001</v>
      </c>
      <c r="O89" s="5">
        <f>FG3M[[#This Row],[2+]]-FG3M[[#This Row],[3+]]</f>
        <v>0.25631999999999999</v>
      </c>
      <c r="P89" s="5">
        <f>FG3M[[#This Row],[3+]]-FG3M[[#This Row],[4+]]</f>
        <v>0.1356</v>
      </c>
      <c r="Q89" s="5">
        <f>FG3M[[#This Row],[4+]]-FG3M[[#This Row],[5+]]</f>
        <v>4.0480000000000002E-2</v>
      </c>
      <c r="R89" s="5">
        <f>FG3M[[#This Row],[5+]]-FG3M[[#This Row],[6+]]</f>
        <v>7.219999999999999E-3</v>
      </c>
    </row>
    <row r="90" spans="1:18" x14ac:dyDescent="0.25">
      <c r="A90" s="10">
        <v>22400723</v>
      </c>
      <c r="B90" s="13" t="s">
        <v>80</v>
      </c>
      <c r="C90" s="13" t="s">
        <v>97</v>
      </c>
      <c r="D90" s="11">
        <v>0.83333333333333337</v>
      </c>
      <c r="E90" s="6" t="str">
        <f>HYPERLINK("https://www.nba.com/stats/player/202696/boxscores-traditional", "Nikola Vucevic")</f>
        <v>Nikola Vucevic</v>
      </c>
      <c r="F90">
        <v>1.8</v>
      </c>
      <c r="G90" s="4">
        <v>1.327</v>
      </c>
      <c r="H90" s="3">
        <v>0.72575000000000001</v>
      </c>
      <c r="I90" s="3">
        <v>0.44037999999999999</v>
      </c>
      <c r="J90" s="3">
        <v>0.18406</v>
      </c>
      <c r="K90" s="3">
        <v>4.8460000000000003E-2</v>
      </c>
      <c r="L90" s="3">
        <v>7.9799999999999992E-3</v>
      </c>
      <c r="M90" s="3">
        <v>7.6000000000000004E-4</v>
      </c>
      <c r="N90" s="5">
        <f>FG3M[[#This Row],[1+]]-FG3M[[#This Row],[2+]]</f>
        <v>0.28537000000000001</v>
      </c>
      <c r="O90" s="5">
        <f>FG3M[[#This Row],[2+]]-FG3M[[#This Row],[3+]]</f>
        <v>0.25631999999999999</v>
      </c>
      <c r="P90" s="5">
        <f>FG3M[[#This Row],[3+]]-FG3M[[#This Row],[4+]]</f>
        <v>0.1356</v>
      </c>
      <c r="Q90" s="5">
        <f>FG3M[[#This Row],[4+]]-FG3M[[#This Row],[5+]]</f>
        <v>4.0480000000000002E-2</v>
      </c>
      <c r="R90" s="5">
        <f>FG3M[[#This Row],[5+]]-FG3M[[#This Row],[6+]]</f>
        <v>7.219999999999999E-3</v>
      </c>
    </row>
    <row r="91" spans="1:18" x14ac:dyDescent="0.25">
      <c r="A91" s="10">
        <v>22400723</v>
      </c>
      <c r="B91" s="13" t="s">
        <v>97</v>
      </c>
      <c r="C91" s="13" t="s">
        <v>80</v>
      </c>
      <c r="D91" s="11">
        <v>0.83333333333333337</v>
      </c>
      <c r="E91" s="6" t="str">
        <f>HYPERLINK("https://www.nba.com/stats/player/201144/boxscores-traditional", "Mike Conley")</f>
        <v>Mike Conley</v>
      </c>
      <c r="F91">
        <v>1.8</v>
      </c>
      <c r="G91" s="4">
        <v>1.327</v>
      </c>
      <c r="H91" s="3">
        <v>0.72575000000000001</v>
      </c>
      <c r="I91" s="3">
        <v>0.44037999999999999</v>
      </c>
      <c r="J91" s="3">
        <v>0.18406</v>
      </c>
      <c r="K91" s="3">
        <v>4.8460000000000003E-2</v>
      </c>
      <c r="L91" s="3">
        <v>7.9799999999999992E-3</v>
      </c>
      <c r="M91" s="3">
        <v>7.6000000000000004E-4</v>
      </c>
      <c r="N91" s="5">
        <f>FG3M[[#This Row],[1+]]-FG3M[[#This Row],[2+]]</f>
        <v>0.28537000000000001</v>
      </c>
      <c r="O91" s="5">
        <f>FG3M[[#This Row],[2+]]-FG3M[[#This Row],[3+]]</f>
        <v>0.25631999999999999</v>
      </c>
      <c r="P91" s="5">
        <f>FG3M[[#This Row],[3+]]-FG3M[[#This Row],[4+]]</f>
        <v>0.1356</v>
      </c>
      <c r="Q91" s="5">
        <f>FG3M[[#This Row],[4+]]-FG3M[[#This Row],[5+]]</f>
        <v>4.0480000000000002E-2</v>
      </c>
      <c r="R91" s="5">
        <f>FG3M[[#This Row],[5+]]-FG3M[[#This Row],[6+]]</f>
        <v>7.219999999999999E-3</v>
      </c>
    </row>
    <row r="92" spans="1:18" x14ac:dyDescent="0.25">
      <c r="A92" s="10">
        <v>22400727</v>
      </c>
      <c r="B92" s="13" t="s">
        <v>104</v>
      </c>
      <c r="C92" s="13" t="s">
        <v>105</v>
      </c>
      <c r="D92" s="11">
        <v>0.91666666666666663</v>
      </c>
      <c r="E92" s="6" t="str">
        <f>HYPERLINK("https://www.nba.com/stats/player/1631099/boxscores-traditional", "Keegan Murray")</f>
        <v>Keegan Murray</v>
      </c>
      <c r="F92">
        <v>1.8</v>
      </c>
      <c r="G92" s="4">
        <v>1.327</v>
      </c>
      <c r="H92" s="3">
        <v>0.72575000000000001</v>
      </c>
      <c r="I92" s="3">
        <v>0.44037999999999999</v>
      </c>
      <c r="J92" s="3">
        <v>0.18406</v>
      </c>
      <c r="K92" s="3">
        <v>4.8460000000000003E-2</v>
      </c>
      <c r="L92" s="3">
        <v>7.9799999999999992E-3</v>
      </c>
      <c r="M92" s="3">
        <v>7.6000000000000004E-4</v>
      </c>
      <c r="N92" s="5">
        <f>FG3M[[#This Row],[1+]]-FG3M[[#This Row],[2+]]</f>
        <v>0.28537000000000001</v>
      </c>
      <c r="O92" s="5">
        <f>FG3M[[#This Row],[2+]]-FG3M[[#This Row],[3+]]</f>
        <v>0.25631999999999999</v>
      </c>
      <c r="P92" s="5">
        <f>FG3M[[#This Row],[3+]]-FG3M[[#This Row],[4+]]</f>
        <v>0.1356</v>
      </c>
      <c r="Q92" s="5">
        <f>FG3M[[#This Row],[4+]]-FG3M[[#This Row],[5+]]</f>
        <v>4.0480000000000002E-2</v>
      </c>
      <c r="R92" s="5">
        <f>FG3M[[#This Row],[5+]]-FG3M[[#This Row],[6+]]</f>
        <v>7.219999999999999E-3</v>
      </c>
    </row>
    <row r="93" spans="1:18" x14ac:dyDescent="0.25">
      <c r="A93" s="10">
        <v>22400719</v>
      </c>
      <c r="B93" s="13" t="s">
        <v>94</v>
      </c>
      <c r="C93" s="13" t="s">
        <v>93</v>
      </c>
      <c r="D93" s="11">
        <v>0.79166666666666663</v>
      </c>
      <c r="E93" s="6" t="str">
        <f>HYPERLINK("https://www.nba.com/stats/player/1629640/boxscores-traditional", "Keldon Johnson")</f>
        <v>Keldon Johnson</v>
      </c>
      <c r="F93">
        <v>1.8</v>
      </c>
      <c r="G93" s="4">
        <v>1.1659999999999999</v>
      </c>
      <c r="H93" s="3">
        <v>0.75490000000000002</v>
      </c>
      <c r="I93" s="3">
        <v>0.43251000000000001</v>
      </c>
      <c r="J93" s="3">
        <v>0.15151000000000001</v>
      </c>
      <c r="K93" s="3">
        <v>2.938E-2</v>
      </c>
      <c r="L93" s="3">
        <v>3.0699999999999998E-3</v>
      </c>
      <c r="M93" s="3">
        <v>1.6000000000000001E-4</v>
      </c>
      <c r="N93" s="5">
        <f>FG3M[[#This Row],[1+]]-FG3M[[#This Row],[2+]]</f>
        <v>0.32239000000000001</v>
      </c>
      <c r="O93" s="5">
        <f>FG3M[[#This Row],[2+]]-FG3M[[#This Row],[3+]]</f>
        <v>0.28100000000000003</v>
      </c>
      <c r="P93" s="5">
        <f>FG3M[[#This Row],[3+]]-FG3M[[#This Row],[4+]]</f>
        <v>0.12213</v>
      </c>
      <c r="Q93" s="5">
        <f>FG3M[[#This Row],[4+]]-FG3M[[#This Row],[5+]]</f>
        <v>2.631E-2</v>
      </c>
      <c r="R93" s="5">
        <f>FG3M[[#This Row],[5+]]-FG3M[[#This Row],[6+]]</f>
        <v>2.9099999999999998E-3</v>
      </c>
    </row>
    <row r="94" spans="1:18" x14ac:dyDescent="0.25">
      <c r="A94" s="10">
        <v>22400727</v>
      </c>
      <c r="B94" s="13" t="s">
        <v>105</v>
      </c>
      <c r="C94" s="13" t="s">
        <v>104</v>
      </c>
      <c r="D94" s="11">
        <v>0.91666666666666663</v>
      </c>
      <c r="E94" s="6" t="str">
        <f>HYPERLINK("https://www.nba.com/stats/player/1630175/boxscores-traditional", "Cole Anthony")</f>
        <v>Cole Anthony</v>
      </c>
      <c r="F94">
        <v>1.8</v>
      </c>
      <c r="G94" s="4">
        <v>1.1659999999999999</v>
      </c>
      <c r="H94" s="3">
        <v>0.75490000000000002</v>
      </c>
      <c r="I94" s="3">
        <v>0.43251000000000001</v>
      </c>
      <c r="J94" s="3">
        <v>0.15151000000000001</v>
      </c>
      <c r="K94" s="3">
        <v>2.938E-2</v>
      </c>
      <c r="L94" s="3">
        <v>3.0699999999999998E-3</v>
      </c>
      <c r="M94" s="3">
        <v>1.6000000000000001E-4</v>
      </c>
      <c r="N94" s="5">
        <f>FG3M[[#This Row],[1+]]-FG3M[[#This Row],[2+]]</f>
        <v>0.32239000000000001</v>
      </c>
      <c r="O94" s="5">
        <f>FG3M[[#This Row],[2+]]-FG3M[[#This Row],[3+]]</f>
        <v>0.28100000000000003</v>
      </c>
      <c r="P94" s="5">
        <f>FG3M[[#This Row],[3+]]-FG3M[[#This Row],[4+]]</f>
        <v>0.12213</v>
      </c>
      <c r="Q94" s="5">
        <f>FG3M[[#This Row],[4+]]-FG3M[[#This Row],[5+]]</f>
        <v>2.631E-2</v>
      </c>
      <c r="R94" s="5">
        <f>FG3M[[#This Row],[5+]]-FG3M[[#This Row],[6+]]</f>
        <v>2.9099999999999998E-3</v>
      </c>
    </row>
    <row r="95" spans="1:18" x14ac:dyDescent="0.25">
      <c r="A95" s="10">
        <v>22400718</v>
      </c>
      <c r="B95" s="13" t="s">
        <v>82</v>
      </c>
      <c r="C95" s="13" t="s">
        <v>92</v>
      </c>
      <c r="D95" s="11">
        <v>0.79166666666666663</v>
      </c>
      <c r="E95" s="6" t="str">
        <f>HYPERLINK("https://www.nba.com/stats/player/1629622/boxscores-traditional", "Max Strus")</f>
        <v>Max Strus</v>
      </c>
      <c r="F95">
        <v>1.8</v>
      </c>
      <c r="G95" s="4">
        <v>0.98</v>
      </c>
      <c r="H95" s="3">
        <v>0.79388999999999998</v>
      </c>
      <c r="I95" s="3">
        <v>0.42074</v>
      </c>
      <c r="J95" s="3">
        <v>0.11123</v>
      </c>
      <c r="K95" s="3">
        <v>1.255E-2</v>
      </c>
      <c r="L95" s="3">
        <v>5.4000000000000001E-4</v>
      </c>
      <c r="M95" s="3">
        <v>0</v>
      </c>
      <c r="N95" s="5">
        <f>FG3M[[#This Row],[1+]]-FG3M[[#This Row],[2+]]</f>
        <v>0.37314999999999998</v>
      </c>
      <c r="O95" s="5">
        <f>FG3M[[#This Row],[2+]]-FG3M[[#This Row],[3+]]</f>
        <v>0.30951000000000001</v>
      </c>
      <c r="P95" s="5">
        <f>FG3M[[#This Row],[3+]]-FG3M[[#This Row],[4+]]</f>
        <v>9.867999999999999E-2</v>
      </c>
      <c r="Q95" s="5">
        <f>FG3M[[#This Row],[4+]]-FG3M[[#This Row],[5+]]</f>
        <v>1.201E-2</v>
      </c>
      <c r="R95" s="5">
        <f>FG3M[[#This Row],[5+]]-FG3M[[#This Row],[6+]]</f>
        <v>5.4000000000000001E-4</v>
      </c>
    </row>
    <row r="96" spans="1:18" x14ac:dyDescent="0.25">
      <c r="A96" s="10">
        <v>22400723</v>
      </c>
      <c r="B96" s="13" t="s">
        <v>97</v>
      </c>
      <c r="C96" s="13" t="s">
        <v>80</v>
      </c>
      <c r="D96" s="11">
        <v>0.83333333333333337</v>
      </c>
      <c r="E96" s="6" t="str">
        <f>HYPERLINK("https://www.nba.com/stats/player/1630183/boxscores-traditional", "Jaden McDaniels")</f>
        <v>Jaden McDaniels</v>
      </c>
      <c r="F96">
        <v>1.8</v>
      </c>
      <c r="G96" s="4">
        <v>0.98</v>
      </c>
      <c r="H96" s="3">
        <v>0.79388999999999998</v>
      </c>
      <c r="I96" s="3">
        <v>0.42074</v>
      </c>
      <c r="J96" s="3">
        <v>0.11123</v>
      </c>
      <c r="K96" s="3">
        <v>1.255E-2</v>
      </c>
      <c r="L96" s="3">
        <v>5.4000000000000001E-4</v>
      </c>
      <c r="M96" s="3">
        <v>0</v>
      </c>
      <c r="N96" s="5">
        <f>FG3M[[#This Row],[1+]]-FG3M[[#This Row],[2+]]</f>
        <v>0.37314999999999998</v>
      </c>
      <c r="O96" s="5">
        <f>FG3M[[#This Row],[2+]]-FG3M[[#This Row],[3+]]</f>
        <v>0.30951000000000001</v>
      </c>
      <c r="P96" s="5">
        <f>FG3M[[#This Row],[3+]]-FG3M[[#This Row],[4+]]</f>
        <v>9.867999999999999E-2</v>
      </c>
      <c r="Q96" s="5">
        <f>FG3M[[#This Row],[4+]]-FG3M[[#This Row],[5+]]</f>
        <v>1.201E-2</v>
      </c>
      <c r="R96" s="5">
        <f>FG3M[[#This Row],[5+]]-FG3M[[#This Row],[6+]]</f>
        <v>5.4000000000000001E-4</v>
      </c>
    </row>
    <row r="97" spans="1:18" x14ac:dyDescent="0.25">
      <c r="A97" s="10">
        <v>22400724</v>
      </c>
      <c r="B97" s="13" t="s">
        <v>102</v>
      </c>
      <c r="C97" s="13" t="s">
        <v>103</v>
      </c>
      <c r="D97" s="11">
        <v>0.89583333333333337</v>
      </c>
      <c r="E97" s="6" t="str">
        <f>HYPERLINK("https://www.nba.com/stats/player/203078/boxscores-traditional", "Bradley Beal")</f>
        <v>Bradley Beal</v>
      </c>
      <c r="F97">
        <v>1.8</v>
      </c>
      <c r="G97" s="4">
        <v>0.98</v>
      </c>
      <c r="H97" s="3">
        <v>0.79388999999999998</v>
      </c>
      <c r="I97" s="3">
        <v>0.42074</v>
      </c>
      <c r="J97" s="3">
        <v>0.11123</v>
      </c>
      <c r="K97" s="3">
        <v>1.255E-2</v>
      </c>
      <c r="L97" s="3">
        <v>5.4000000000000001E-4</v>
      </c>
      <c r="M97" s="3">
        <v>0</v>
      </c>
      <c r="N97" s="5">
        <f>FG3M[[#This Row],[1+]]-FG3M[[#This Row],[2+]]</f>
        <v>0.37314999999999998</v>
      </c>
      <c r="O97" s="5">
        <f>FG3M[[#This Row],[2+]]-FG3M[[#This Row],[3+]]</f>
        <v>0.30951000000000001</v>
      </c>
      <c r="P97" s="5">
        <f>FG3M[[#This Row],[3+]]-FG3M[[#This Row],[4+]]</f>
        <v>9.867999999999999E-2</v>
      </c>
      <c r="Q97" s="5">
        <f>FG3M[[#This Row],[4+]]-FG3M[[#This Row],[5+]]</f>
        <v>1.201E-2</v>
      </c>
      <c r="R97" s="5">
        <f>FG3M[[#This Row],[5+]]-FG3M[[#This Row],[6+]]</f>
        <v>5.4000000000000001E-4</v>
      </c>
    </row>
    <row r="98" spans="1:18" x14ac:dyDescent="0.25">
      <c r="A98" s="10">
        <v>22400724</v>
      </c>
      <c r="B98" s="13" t="s">
        <v>103</v>
      </c>
      <c r="C98" s="13" t="s">
        <v>102</v>
      </c>
      <c r="D98" s="11">
        <v>0.89583333333333337</v>
      </c>
      <c r="E98" s="6" t="str">
        <f>HYPERLINK("https://www.nba.com/stats/player/1630598/boxscores-traditional", "Aaron Wiggins")</f>
        <v>Aaron Wiggins</v>
      </c>
      <c r="F98">
        <v>1.4</v>
      </c>
      <c r="G98" s="4">
        <v>2.3319999999999999</v>
      </c>
      <c r="H98" s="3">
        <v>0.56749000000000005</v>
      </c>
      <c r="I98" s="3">
        <v>0.39743000000000001</v>
      </c>
      <c r="J98" s="3">
        <v>0.24510000000000001</v>
      </c>
      <c r="K98" s="3">
        <v>0.13350000000000001</v>
      </c>
      <c r="L98" s="3">
        <v>6.1780000000000002E-2</v>
      </c>
      <c r="M98" s="3">
        <v>2.4420000000000001E-2</v>
      </c>
      <c r="N98" s="5">
        <f>FG3M[[#This Row],[1+]]-FG3M[[#This Row],[2+]]</f>
        <v>0.17006000000000004</v>
      </c>
      <c r="O98" s="5">
        <f>FG3M[[#This Row],[2+]]-FG3M[[#This Row],[3+]]</f>
        <v>0.15232999999999999</v>
      </c>
      <c r="P98" s="5">
        <f>FG3M[[#This Row],[3+]]-FG3M[[#This Row],[4+]]</f>
        <v>0.1116</v>
      </c>
      <c r="Q98" s="5">
        <f>FG3M[[#This Row],[4+]]-FG3M[[#This Row],[5+]]</f>
        <v>7.1720000000000006E-2</v>
      </c>
      <c r="R98" s="5">
        <f>FG3M[[#This Row],[5+]]-FG3M[[#This Row],[6+]]</f>
        <v>3.7360000000000004E-2</v>
      </c>
    </row>
    <row r="99" spans="1:18" x14ac:dyDescent="0.25">
      <c r="A99" s="10">
        <v>22400719</v>
      </c>
      <c r="B99" s="13" t="s">
        <v>94</v>
      </c>
      <c r="C99" s="13" t="s">
        <v>93</v>
      </c>
      <c r="D99" s="11">
        <v>0.79166666666666663</v>
      </c>
      <c r="E99" s="6" t="str">
        <f>HYPERLINK("https://www.nba.com/stats/player/1630170/boxscores-traditional", "Devin Vassell")</f>
        <v>Devin Vassell</v>
      </c>
      <c r="F99">
        <v>1.8</v>
      </c>
      <c r="G99" s="4">
        <v>0.748</v>
      </c>
      <c r="H99" s="3">
        <v>0.85768999999999995</v>
      </c>
      <c r="I99" s="3">
        <v>0.39357999999999999</v>
      </c>
      <c r="J99" s="3">
        <v>5.4800000000000001E-2</v>
      </c>
      <c r="K99" s="3">
        <v>1.64E-3</v>
      </c>
      <c r="L99" s="3">
        <v>0</v>
      </c>
      <c r="M99" s="3">
        <v>0</v>
      </c>
      <c r="N99" s="5">
        <f>FG3M[[#This Row],[1+]]-FG3M[[#This Row],[2+]]</f>
        <v>0.46410999999999997</v>
      </c>
      <c r="O99" s="5">
        <f>FG3M[[#This Row],[2+]]-FG3M[[#This Row],[3+]]</f>
        <v>0.33877999999999997</v>
      </c>
      <c r="P99" s="5">
        <f>FG3M[[#This Row],[3+]]-FG3M[[#This Row],[4+]]</f>
        <v>5.3159999999999999E-2</v>
      </c>
      <c r="Q99" s="5">
        <f>FG3M[[#This Row],[4+]]-FG3M[[#This Row],[5+]]</f>
        <v>1.64E-3</v>
      </c>
      <c r="R99" s="5">
        <f>FG3M[[#This Row],[5+]]-FG3M[[#This Row],[6+]]</f>
        <v>0</v>
      </c>
    </row>
    <row r="100" spans="1:18" x14ac:dyDescent="0.25">
      <c r="A100" s="10">
        <v>22400721</v>
      </c>
      <c r="B100" s="13" t="s">
        <v>76</v>
      </c>
      <c r="C100" s="13" t="s">
        <v>83</v>
      </c>
      <c r="D100" s="11">
        <v>0.8125</v>
      </c>
      <c r="E100" s="6" t="str">
        <f>HYPERLINK("https://www.nba.com/stats/player/1641741/boxscores-traditional", "Ricky Council IV")</f>
        <v>Ricky Council IV</v>
      </c>
      <c r="F100">
        <v>1.8</v>
      </c>
      <c r="G100" s="4">
        <v>0.748</v>
      </c>
      <c r="H100" s="3">
        <v>0.85768999999999995</v>
      </c>
      <c r="I100" s="3">
        <v>0.39357999999999999</v>
      </c>
      <c r="J100" s="3">
        <v>5.4800000000000001E-2</v>
      </c>
      <c r="K100" s="3">
        <v>1.64E-3</v>
      </c>
      <c r="L100" s="3">
        <v>0</v>
      </c>
      <c r="M100" s="3">
        <v>0</v>
      </c>
      <c r="N100" s="5">
        <f>FG3M[[#This Row],[1+]]-FG3M[[#This Row],[2+]]</f>
        <v>0.46410999999999997</v>
      </c>
      <c r="O100" s="5">
        <f>FG3M[[#This Row],[2+]]-FG3M[[#This Row],[3+]]</f>
        <v>0.33877999999999997</v>
      </c>
      <c r="P100" s="5">
        <f>FG3M[[#This Row],[3+]]-FG3M[[#This Row],[4+]]</f>
        <v>5.3159999999999999E-2</v>
      </c>
      <c r="Q100" s="5">
        <f>FG3M[[#This Row],[4+]]-FG3M[[#This Row],[5+]]</f>
        <v>1.64E-3</v>
      </c>
      <c r="R100" s="5">
        <f>FG3M[[#This Row],[5+]]-FG3M[[#This Row],[6+]]</f>
        <v>0</v>
      </c>
    </row>
    <row r="101" spans="1:18" x14ac:dyDescent="0.25">
      <c r="A101" s="10">
        <v>22400722</v>
      </c>
      <c r="B101" s="13" t="s">
        <v>96</v>
      </c>
      <c r="C101" s="13" t="s">
        <v>79</v>
      </c>
      <c r="D101" s="11">
        <v>0.8125</v>
      </c>
      <c r="E101" s="6" t="str">
        <f>HYPERLINK("https://www.nba.com/stats/player/1629630/boxscores-traditional", "Ja Morant")</f>
        <v>Ja Morant</v>
      </c>
      <c r="F101">
        <v>1.6</v>
      </c>
      <c r="G101" s="4">
        <v>1.4969999999999999</v>
      </c>
      <c r="H101" s="3">
        <v>0.65542</v>
      </c>
      <c r="I101" s="3">
        <v>0.39357999999999999</v>
      </c>
      <c r="J101" s="3">
        <v>0.17360999999999999</v>
      </c>
      <c r="K101" s="3">
        <v>5.4800000000000001E-2</v>
      </c>
      <c r="L101" s="3">
        <v>1.1599999999999999E-2</v>
      </c>
      <c r="M101" s="3">
        <v>1.64E-3</v>
      </c>
      <c r="N101" s="5">
        <f>FG3M[[#This Row],[1+]]-FG3M[[#This Row],[2+]]</f>
        <v>0.26184000000000002</v>
      </c>
      <c r="O101" s="5">
        <f>FG3M[[#This Row],[2+]]-FG3M[[#This Row],[3+]]</f>
        <v>0.21997</v>
      </c>
      <c r="P101" s="5">
        <f>FG3M[[#This Row],[3+]]-FG3M[[#This Row],[4+]]</f>
        <v>0.11880999999999999</v>
      </c>
      <c r="Q101" s="5">
        <f>FG3M[[#This Row],[4+]]-FG3M[[#This Row],[5+]]</f>
        <v>4.3200000000000002E-2</v>
      </c>
      <c r="R101" s="5">
        <f>FG3M[[#This Row],[5+]]-FG3M[[#This Row],[6+]]</f>
        <v>9.9600000000000001E-3</v>
      </c>
    </row>
    <row r="102" spans="1:18" x14ac:dyDescent="0.25">
      <c r="A102" s="10">
        <v>22400723</v>
      </c>
      <c r="B102" s="13" t="s">
        <v>80</v>
      </c>
      <c r="C102" s="13" t="s">
        <v>97</v>
      </c>
      <c r="D102" s="11">
        <v>0.83333333333333337</v>
      </c>
      <c r="E102" s="6" t="str">
        <f>HYPERLINK("https://www.nba.com/stats/player/1630172/boxscores-traditional", "Patrick Williams")</f>
        <v>Patrick Williams</v>
      </c>
      <c r="F102">
        <v>1.8</v>
      </c>
      <c r="G102" s="4">
        <v>0.748</v>
      </c>
      <c r="H102" s="3">
        <v>0.85768999999999995</v>
      </c>
      <c r="I102" s="3">
        <v>0.39357999999999999</v>
      </c>
      <c r="J102" s="3">
        <v>5.4800000000000001E-2</v>
      </c>
      <c r="K102" s="3">
        <v>1.64E-3</v>
      </c>
      <c r="L102" s="3">
        <v>0</v>
      </c>
      <c r="M102" s="3">
        <v>0</v>
      </c>
      <c r="N102" s="5">
        <f>FG3M[[#This Row],[1+]]-FG3M[[#This Row],[2+]]</f>
        <v>0.46410999999999997</v>
      </c>
      <c r="O102" s="5">
        <f>FG3M[[#This Row],[2+]]-FG3M[[#This Row],[3+]]</f>
        <v>0.33877999999999997</v>
      </c>
      <c r="P102" s="5">
        <f>FG3M[[#This Row],[3+]]-FG3M[[#This Row],[4+]]</f>
        <v>5.3159999999999999E-2</v>
      </c>
      <c r="Q102" s="5">
        <f>FG3M[[#This Row],[4+]]-FG3M[[#This Row],[5+]]</f>
        <v>1.64E-3</v>
      </c>
      <c r="R102" s="5">
        <f>FG3M[[#This Row],[5+]]-FG3M[[#This Row],[6+]]</f>
        <v>0</v>
      </c>
    </row>
    <row r="103" spans="1:18" x14ac:dyDescent="0.25">
      <c r="A103" s="10">
        <v>22400723</v>
      </c>
      <c r="B103" s="13" t="s">
        <v>80</v>
      </c>
      <c r="C103" s="13" t="s">
        <v>97</v>
      </c>
      <c r="D103" s="11">
        <v>0.83333333333333337</v>
      </c>
      <c r="E103" s="6" t="str">
        <f>HYPERLINK("https://www.nba.com/stats/player/1630581/boxscores-traditional", "Josh Giddey")</f>
        <v>Josh Giddey</v>
      </c>
      <c r="F103">
        <v>1.8</v>
      </c>
      <c r="G103" s="4">
        <v>0.748</v>
      </c>
      <c r="H103" s="3">
        <v>0.85768999999999995</v>
      </c>
      <c r="I103" s="3">
        <v>0.39357999999999999</v>
      </c>
      <c r="J103" s="3">
        <v>5.4800000000000001E-2</v>
      </c>
      <c r="K103" s="3">
        <v>1.64E-3</v>
      </c>
      <c r="L103" s="3">
        <v>0</v>
      </c>
      <c r="M103" s="3">
        <v>0</v>
      </c>
      <c r="N103" s="5">
        <f>FG3M[[#This Row],[1+]]-FG3M[[#This Row],[2+]]</f>
        <v>0.46410999999999997</v>
      </c>
      <c r="O103" s="5">
        <f>FG3M[[#This Row],[2+]]-FG3M[[#This Row],[3+]]</f>
        <v>0.33877999999999997</v>
      </c>
      <c r="P103" s="5">
        <f>FG3M[[#This Row],[3+]]-FG3M[[#This Row],[4+]]</f>
        <v>5.3159999999999999E-2</v>
      </c>
      <c r="Q103" s="5">
        <f>FG3M[[#This Row],[4+]]-FG3M[[#This Row],[5+]]</f>
        <v>1.64E-3</v>
      </c>
      <c r="R103" s="5">
        <f>FG3M[[#This Row],[5+]]-FG3M[[#This Row],[6+]]</f>
        <v>0</v>
      </c>
    </row>
    <row r="104" spans="1:18" x14ac:dyDescent="0.25">
      <c r="A104" s="10">
        <v>22400726</v>
      </c>
      <c r="B104" s="13" t="s">
        <v>100</v>
      </c>
      <c r="C104" s="13" t="s">
        <v>101</v>
      </c>
      <c r="D104" s="11">
        <v>0.875</v>
      </c>
      <c r="E104" s="6" t="str">
        <f>HYPERLINK("https://www.nba.com/stats/player/203999/boxscores-traditional", "Nikola Jokic")</f>
        <v>Nikola Jokic</v>
      </c>
      <c r="F104">
        <v>1.8</v>
      </c>
      <c r="G104" s="4">
        <v>0.748</v>
      </c>
      <c r="H104" s="3">
        <v>0.85768999999999995</v>
      </c>
      <c r="I104" s="3">
        <v>0.39357999999999999</v>
      </c>
      <c r="J104" s="3">
        <v>5.4800000000000001E-2</v>
      </c>
      <c r="K104" s="3">
        <v>1.64E-3</v>
      </c>
      <c r="L104" s="3">
        <v>0</v>
      </c>
      <c r="M104" s="3">
        <v>0</v>
      </c>
      <c r="N104" s="5">
        <f>FG3M[[#This Row],[1+]]-FG3M[[#This Row],[2+]]</f>
        <v>0.46410999999999997</v>
      </c>
      <c r="O104" s="5">
        <f>FG3M[[#This Row],[2+]]-FG3M[[#This Row],[3+]]</f>
        <v>0.33877999999999997</v>
      </c>
      <c r="P104" s="5">
        <f>FG3M[[#This Row],[3+]]-FG3M[[#This Row],[4+]]</f>
        <v>5.3159999999999999E-2</v>
      </c>
      <c r="Q104" s="5">
        <f>FG3M[[#This Row],[4+]]-FG3M[[#This Row],[5+]]</f>
        <v>1.64E-3</v>
      </c>
      <c r="R104" s="5">
        <f>FG3M[[#This Row],[5+]]-FG3M[[#This Row],[6+]]</f>
        <v>0</v>
      </c>
    </row>
    <row r="105" spans="1:18" x14ac:dyDescent="0.25">
      <c r="A105" s="10">
        <v>22400717</v>
      </c>
      <c r="B105" s="13" t="s">
        <v>91</v>
      </c>
      <c r="C105" s="13" t="s">
        <v>90</v>
      </c>
      <c r="D105" s="11">
        <v>0.79166666666666663</v>
      </c>
      <c r="E105" s="6" t="str">
        <f>HYPERLINK("https://www.nba.com/stats/player/1630544/boxscores-traditional", "Tre Mann")</f>
        <v>Tre Mann</v>
      </c>
      <c r="F105">
        <v>1.6</v>
      </c>
      <c r="G105" s="4">
        <v>1.3559999999999999</v>
      </c>
      <c r="H105" s="3">
        <v>0.67003000000000001</v>
      </c>
      <c r="I105" s="3">
        <v>0.38590999999999998</v>
      </c>
      <c r="J105" s="3">
        <v>0.15151000000000001</v>
      </c>
      <c r="K105" s="3">
        <v>3.8359999999999998E-2</v>
      </c>
      <c r="L105" s="3">
        <v>6.0400000000000002E-3</v>
      </c>
      <c r="M105" s="3">
        <v>5.9999999999999995E-4</v>
      </c>
      <c r="N105" s="5">
        <f>FG3M[[#This Row],[1+]]-FG3M[[#This Row],[2+]]</f>
        <v>0.28412000000000004</v>
      </c>
      <c r="O105" s="5">
        <f>FG3M[[#This Row],[2+]]-FG3M[[#This Row],[3+]]</f>
        <v>0.23439999999999997</v>
      </c>
      <c r="P105" s="5">
        <f>FG3M[[#This Row],[3+]]-FG3M[[#This Row],[4+]]</f>
        <v>0.11315</v>
      </c>
      <c r="Q105" s="5">
        <f>FG3M[[#This Row],[4+]]-FG3M[[#This Row],[5+]]</f>
        <v>3.2320000000000002E-2</v>
      </c>
      <c r="R105" s="5">
        <f>FG3M[[#This Row],[5+]]-FG3M[[#This Row],[6+]]</f>
        <v>5.4400000000000004E-3</v>
      </c>
    </row>
    <row r="106" spans="1:18" x14ac:dyDescent="0.25">
      <c r="A106" s="10">
        <v>22400722</v>
      </c>
      <c r="B106" s="13" t="s">
        <v>96</v>
      </c>
      <c r="C106" s="13" t="s">
        <v>79</v>
      </c>
      <c r="D106" s="11">
        <v>0.8125</v>
      </c>
      <c r="E106" s="6" t="str">
        <f>HYPERLINK("https://www.nba.com/stats/player/1630583/boxscores-traditional", "Santi Aldama")</f>
        <v>Santi Aldama</v>
      </c>
      <c r="F106">
        <v>1.6</v>
      </c>
      <c r="G106" s="4">
        <v>1.3559999999999999</v>
      </c>
      <c r="H106" s="3">
        <v>0.67003000000000001</v>
      </c>
      <c r="I106" s="3">
        <v>0.38590999999999998</v>
      </c>
      <c r="J106" s="3">
        <v>0.15151000000000001</v>
      </c>
      <c r="K106" s="3">
        <v>3.8359999999999998E-2</v>
      </c>
      <c r="L106" s="3">
        <v>6.0400000000000002E-3</v>
      </c>
      <c r="M106" s="3">
        <v>5.9999999999999995E-4</v>
      </c>
      <c r="N106" s="5">
        <f>FG3M[[#This Row],[1+]]-FG3M[[#This Row],[2+]]</f>
        <v>0.28412000000000004</v>
      </c>
      <c r="O106" s="5">
        <f>FG3M[[#This Row],[2+]]-FG3M[[#This Row],[3+]]</f>
        <v>0.23439999999999997</v>
      </c>
      <c r="P106" s="5">
        <f>FG3M[[#This Row],[3+]]-FG3M[[#This Row],[4+]]</f>
        <v>0.11315</v>
      </c>
      <c r="Q106" s="5">
        <f>FG3M[[#This Row],[4+]]-FG3M[[#This Row],[5+]]</f>
        <v>3.2320000000000002E-2</v>
      </c>
      <c r="R106" s="5">
        <f>FG3M[[#This Row],[5+]]-FG3M[[#This Row],[6+]]</f>
        <v>5.4400000000000004E-3</v>
      </c>
    </row>
    <row r="107" spans="1:18" x14ac:dyDescent="0.25">
      <c r="A107" s="10">
        <v>22400722</v>
      </c>
      <c r="B107" s="13" t="s">
        <v>96</v>
      </c>
      <c r="C107" s="13" t="s">
        <v>79</v>
      </c>
      <c r="D107" s="11">
        <v>0.8125</v>
      </c>
      <c r="E107" s="6" t="str">
        <f>HYPERLINK("https://www.nba.com/stats/player/1641713/boxscores-traditional", "GG Jackson")</f>
        <v>GG Jackson</v>
      </c>
      <c r="F107">
        <v>1.6</v>
      </c>
      <c r="G107" s="4">
        <v>1.3559999999999999</v>
      </c>
      <c r="H107" s="3">
        <v>0.67003000000000001</v>
      </c>
      <c r="I107" s="3">
        <v>0.38590999999999998</v>
      </c>
      <c r="J107" s="3">
        <v>0.15151000000000001</v>
      </c>
      <c r="K107" s="3">
        <v>3.8359999999999998E-2</v>
      </c>
      <c r="L107" s="3">
        <v>6.0400000000000002E-3</v>
      </c>
      <c r="M107" s="3">
        <v>5.9999999999999995E-4</v>
      </c>
      <c r="N107" s="5">
        <f>FG3M[[#This Row],[1+]]-FG3M[[#This Row],[2+]]</f>
        <v>0.28412000000000004</v>
      </c>
      <c r="O107" s="5">
        <f>FG3M[[#This Row],[2+]]-FG3M[[#This Row],[3+]]</f>
        <v>0.23439999999999997</v>
      </c>
      <c r="P107" s="5">
        <f>FG3M[[#This Row],[3+]]-FG3M[[#This Row],[4+]]</f>
        <v>0.11315</v>
      </c>
      <c r="Q107" s="5">
        <f>FG3M[[#This Row],[4+]]-FG3M[[#This Row],[5+]]</f>
        <v>3.2320000000000002E-2</v>
      </c>
      <c r="R107" s="5">
        <f>FG3M[[#This Row],[5+]]-FG3M[[#This Row],[6+]]</f>
        <v>5.4400000000000004E-3</v>
      </c>
    </row>
    <row r="108" spans="1:18" x14ac:dyDescent="0.25">
      <c r="A108" s="10">
        <v>22400724</v>
      </c>
      <c r="B108" s="13" t="s">
        <v>103</v>
      </c>
      <c r="C108" s="13" t="s">
        <v>102</v>
      </c>
      <c r="D108" s="11">
        <v>0.89583333333333337</v>
      </c>
      <c r="E108" s="6" t="str">
        <f>HYPERLINK("https://www.nba.com/stats/player/1631096/boxscores-traditional", "Chet Holmgren")</f>
        <v>Chet Holmgren</v>
      </c>
      <c r="F108">
        <v>1.6</v>
      </c>
      <c r="G108" s="4">
        <v>1.3559999999999999</v>
      </c>
      <c r="H108" s="3">
        <v>0.67003000000000001</v>
      </c>
      <c r="I108" s="3">
        <v>0.38590999999999998</v>
      </c>
      <c r="J108" s="3">
        <v>0.15151000000000001</v>
      </c>
      <c r="K108" s="3">
        <v>3.8359999999999998E-2</v>
      </c>
      <c r="L108" s="3">
        <v>6.0400000000000002E-3</v>
      </c>
      <c r="M108" s="3">
        <v>5.9999999999999995E-4</v>
      </c>
      <c r="N108" s="5">
        <f>FG3M[[#This Row],[1+]]-FG3M[[#This Row],[2+]]</f>
        <v>0.28412000000000004</v>
      </c>
      <c r="O108" s="5">
        <f>FG3M[[#This Row],[2+]]-FG3M[[#This Row],[3+]]</f>
        <v>0.23439999999999997</v>
      </c>
      <c r="P108" s="5">
        <f>FG3M[[#This Row],[3+]]-FG3M[[#This Row],[4+]]</f>
        <v>0.11315</v>
      </c>
      <c r="Q108" s="5">
        <f>FG3M[[#This Row],[4+]]-FG3M[[#This Row],[5+]]</f>
        <v>3.2320000000000002E-2</v>
      </c>
      <c r="R108" s="5">
        <f>FG3M[[#This Row],[5+]]-FG3M[[#This Row],[6+]]</f>
        <v>5.4400000000000004E-3</v>
      </c>
    </row>
    <row r="109" spans="1:18" x14ac:dyDescent="0.25">
      <c r="A109" s="10">
        <v>22400727</v>
      </c>
      <c r="B109" s="13" t="s">
        <v>105</v>
      </c>
      <c r="C109" s="13" t="s">
        <v>104</v>
      </c>
      <c r="D109" s="11">
        <v>0.91666666666666663</v>
      </c>
      <c r="E109" s="6" t="str">
        <f>HYPERLINK("https://www.nba.com/stats/player/1629021/boxscores-traditional", "Moritz Wagner")</f>
        <v>Moritz Wagner</v>
      </c>
      <c r="F109">
        <v>1.6</v>
      </c>
      <c r="G109" s="4">
        <v>1.3559999999999999</v>
      </c>
      <c r="H109" s="3">
        <v>0.67003000000000001</v>
      </c>
      <c r="I109" s="3">
        <v>0.38590999999999998</v>
      </c>
      <c r="J109" s="3">
        <v>0.15151000000000001</v>
      </c>
      <c r="K109" s="3">
        <v>3.8359999999999998E-2</v>
      </c>
      <c r="L109" s="3">
        <v>6.0400000000000002E-3</v>
      </c>
      <c r="M109" s="3">
        <v>5.9999999999999995E-4</v>
      </c>
      <c r="N109" s="5">
        <f>FG3M[[#This Row],[1+]]-FG3M[[#This Row],[2+]]</f>
        <v>0.28412000000000004</v>
      </c>
      <c r="O109" s="5">
        <f>FG3M[[#This Row],[2+]]-FG3M[[#This Row],[3+]]</f>
        <v>0.23439999999999997</v>
      </c>
      <c r="P109" s="5">
        <f>FG3M[[#This Row],[3+]]-FG3M[[#This Row],[4+]]</f>
        <v>0.11315</v>
      </c>
      <c r="Q109" s="5">
        <f>FG3M[[#This Row],[4+]]-FG3M[[#This Row],[5+]]</f>
        <v>3.2320000000000002E-2</v>
      </c>
      <c r="R109" s="5">
        <f>FG3M[[#This Row],[5+]]-FG3M[[#This Row],[6+]]</f>
        <v>5.4400000000000004E-3</v>
      </c>
    </row>
    <row r="110" spans="1:18" x14ac:dyDescent="0.25">
      <c r="A110" s="10">
        <v>22400725</v>
      </c>
      <c r="B110" s="13" t="s">
        <v>98</v>
      </c>
      <c r="C110" s="13" t="s">
        <v>99</v>
      </c>
      <c r="D110" s="11">
        <v>0.875</v>
      </c>
      <c r="E110" s="6" t="str">
        <f>HYPERLINK("https://www.nba.com/stats/player/1641729/boxscores-traditional", "Brice Sensabaugh")</f>
        <v>Brice Sensabaugh</v>
      </c>
      <c r="F110">
        <v>1.4</v>
      </c>
      <c r="G110" s="4">
        <v>1.855</v>
      </c>
      <c r="H110" s="3">
        <v>0.58706000000000003</v>
      </c>
      <c r="I110" s="3">
        <v>0.37447999999999998</v>
      </c>
      <c r="J110" s="3">
        <v>0.19489000000000001</v>
      </c>
      <c r="K110" s="3">
        <v>8.0759999999999998E-2</v>
      </c>
      <c r="L110" s="3">
        <v>2.6190000000000001E-2</v>
      </c>
      <c r="M110" s="3">
        <v>6.5700000000000003E-3</v>
      </c>
      <c r="N110" s="5">
        <f>FG3M[[#This Row],[1+]]-FG3M[[#This Row],[2+]]</f>
        <v>0.21258000000000005</v>
      </c>
      <c r="O110" s="5">
        <f>FG3M[[#This Row],[2+]]-FG3M[[#This Row],[3+]]</f>
        <v>0.17958999999999997</v>
      </c>
      <c r="P110" s="5">
        <f>FG3M[[#This Row],[3+]]-FG3M[[#This Row],[4+]]</f>
        <v>0.11413000000000001</v>
      </c>
      <c r="Q110" s="5">
        <f>FG3M[[#This Row],[4+]]-FG3M[[#This Row],[5+]]</f>
        <v>5.4569999999999994E-2</v>
      </c>
      <c r="R110" s="5">
        <f>FG3M[[#This Row],[5+]]-FG3M[[#This Row],[6+]]</f>
        <v>1.9620000000000002E-2</v>
      </c>
    </row>
    <row r="111" spans="1:18" x14ac:dyDescent="0.25">
      <c r="A111" s="10">
        <v>22400719</v>
      </c>
      <c r="B111" s="13" t="s">
        <v>93</v>
      </c>
      <c r="C111" s="13" t="s">
        <v>94</v>
      </c>
      <c r="D111" s="11">
        <v>0.79166666666666663</v>
      </c>
      <c r="E111" s="6" t="str">
        <f>HYPERLINK("https://www.nba.com/stats/player/1629726/boxscores-traditional", "Garrison Mathews")</f>
        <v>Garrison Mathews</v>
      </c>
      <c r="F111">
        <v>1.6</v>
      </c>
      <c r="G111" s="4">
        <v>1.02</v>
      </c>
      <c r="H111" s="3">
        <v>0.72240000000000004</v>
      </c>
      <c r="I111" s="3">
        <v>0.34827000000000002</v>
      </c>
      <c r="J111" s="3">
        <v>8.5339999999999999E-2</v>
      </c>
      <c r="K111" s="3">
        <v>9.3900000000000008E-3</v>
      </c>
      <c r="L111" s="3">
        <v>4.2999999999999999E-4</v>
      </c>
      <c r="M111" s="3">
        <v>0</v>
      </c>
      <c r="N111" s="5">
        <f>FG3M[[#This Row],[1+]]-FG3M[[#This Row],[2+]]</f>
        <v>0.37413000000000002</v>
      </c>
      <c r="O111" s="5">
        <f>FG3M[[#This Row],[2+]]-FG3M[[#This Row],[3+]]</f>
        <v>0.26293</v>
      </c>
      <c r="P111" s="5">
        <f>FG3M[[#This Row],[3+]]-FG3M[[#This Row],[4+]]</f>
        <v>7.5950000000000004E-2</v>
      </c>
      <c r="Q111" s="5">
        <f>FG3M[[#This Row],[4+]]-FG3M[[#This Row],[5+]]</f>
        <v>8.9600000000000009E-3</v>
      </c>
      <c r="R111" s="5">
        <f>FG3M[[#This Row],[5+]]-FG3M[[#This Row],[6+]]</f>
        <v>4.2999999999999999E-4</v>
      </c>
    </row>
    <row r="112" spans="1:18" x14ac:dyDescent="0.25">
      <c r="A112" s="10">
        <v>22400720</v>
      </c>
      <c r="B112" s="13" t="s">
        <v>77</v>
      </c>
      <c r="C112" s="13" t="s">
        <v>95</v>
      </c>
      <c r="D112" s="11">
        <v>0.8125</v>
      </c>
      <c r="E112" s="6" t="str">
        <f>HYPERLINK("https://www.nba.com/stats/player/1630533/boxscores-traditional", "Ziaire Williams")</f>
        <v>Ziaire Williams</v>
      </c>
      <c r="F112">
        <v>1.6</v>
      </c>
      <c r="G112" s="4">
        <v>1.02</v>
      </c>
      <c r="H112" s="3">
        <v>0.72240000000000004</v>
      </c>
      <c r="I112" s="3">
        <v>0.34827000000000002</v>
      </c>
      <c r="J112" s="3">
        <v>8.5339999999999999E-2</v>
      </c>
      <c r="K112" s="3">
        <v>9.3900000000000008E-3</v>
      </c>
      <c r="L112" s="3">
        <v>4.2999999999999999E-4</v>
      </c>
      <c r="M112" s="3">
        <v>0</v>
      </c>
      <c r="N112" s="5">
        <f>FG3M[[#This Row],[1+]]-FG3M[[#This Row],[2+]]</f>
        <v>0.37413000000000002</v>
      </c>
      <c r="O112" s="5">
        <f>FG3M[[#This Row],[2+]]-FG3M[[#This Row],[3+]]</f>
        <v>0.26293</v>
      </c>
      <c r="P112" s="5">
        <f>FG3M[[#This Row],[3+]]-FG3M[[#This Row],[4+]]</f>
        <v>7.5950000000000004E-2</v>
      </c>
      <c r="Q112" s="5">
        <f>FG3M[[#This Row],[4+]]-FG3M[[#This Row],[5+]]</f>
        <v>8.9600000000000009E-3</v>
      </c>
      <c r="R112" s="5">
        <f>FG3M[[#This Row],[5+]]-FG3M[[#This Row],[6+]]</f>
        <v>4.2999999999999999E-4</v>
      </c>
    </row>
    <row r="113" spans="1:18" x14ac:dyDescent="0.25">
      <c r="A113" s="10">
        <v>22400720</v>
      </c>
      <c r="B113" s="13" t="s">
        <v>77</v>
      </c>
      <c r="C113" s="13" t="s">
        <v>95</v>
      </c>
      <c r="D113" s="11">
        <v>0.8125</v>
      </c>
      <c r="E113" s="6" t="str">
        <f>HYPERLINK("https://www.nba.com/stats/player/1631213/boxscores-traditional", "Tyrese Martin")</f>
        <v>Tyrese Martin</v>
      </c>
      <c r="F113">
        <v>1.6</v>
      </c>
      <c r="G113" s="4">
        <v>1.02</v>
      </c>
      <c r="H113" s="3">
        <v>0.72240000000000004</v>
      </c>
      <c r="I113" s="3">
        <v>0.34827000000000002</v>
      </c>
      <c r="J113" s="3">
        <v>8.5339999999999999E-2</v>
      </c>
      <c r="K113" s="3">
        <v>9.3900000000000008E-3</v>
      </c>
      <c r="L113" s="3">
        <v>4.2999999999999999E-4</v>
      </c>
      <c r="M113" s="3">
        <v>0</v>
      </c>
      <c r="N113" s="5">
        <f>FG3M[[#This Row],[1+]]-FG3M[[#This Row],[2+]]</f>
        <v>0.37413000000000002</v>
      </c>
      <c r="O113" s="5">
        <f>FG3M[[#This Row],[2+]]-FG3M[[#This Row],[3+]]</f>
        <v>0.26293</v>
      </c>
      <c r="P113" s="5">
        <f>FG3M[[#This Row],[3+]]-FG3M[[#This Row],[4+]]</f>
        <v>7.5950000000000004E-2</v>
      </c>
      <c r="Q113" s="5">
        <f>FG3M[[#This Row],[4+]]-FG3M[[#This Row],[5+]]</f>
        <v>8.9600000000000009E-3</v>
      </c>
      <c r="R113" s="5">
        <f>FG3M[[#This Row],[5+]]-FG3M[[#This Row],[6+]]</f>
        <v>4.2999999999999999E-4</v>
      </c>
    </row>
    <row r="114" spans="1:18" x14ac:dyDescent="0.25">
      <c r="A114" s="10">
        <v>22400722</v>
      </c>
      <c r="B114" s="13" t="s">
        <v>79</v>
      </c>
      <c r="C114" s="13" t="s">
        <v>96</v>
      </c>
      <c r="D114" s="11">
        <v>0.8125</v>
      </c>
      <c r="E114" s="6" t="str">
        <f>HYPERLINK("https://www.nba.com/stats/player/1630534/boxscores-traditional", "Ochai Agbaji")</f>
        <v>Ochai Agbaji</v>
      </c>
      <c r="F114">
        <v>1.6</v>
      </c>
      <c r="G114" s="4">
        <v>1.02</v>
      </c>
      <c r="H114" s="3">
        <v>0.72240000000000004</v>
      </c>
      <c r="I114" s="3">
        <v>0.34827000000000002</v>
      </c>
      <c r="J114" s="3">
        <v>8.5339999999999999E-2</v>
      </c>
      <c r="K114" s="3">
        <v>9.3900000000000008E-3</v>
      </c>
      <c r="L114" s="3">
        <v>4.2999999999999999E-4</v>
      </c>
      <c r="M114" s="3">
        <v>0</v>
      </c>
      <c r="N114" s="5">
        <f>FG3M[[#This Row],[1+]]-FG3M[[#This Row],[2+]]</f>
        <v>0.37413000000000002</v>
      </c>
      <c r="O114" s="5">
        <f>FG3M[[#This Row],[2+]]-FG3M[[#This Row],[3+]]</f>
        <v>0.26293</v>
      </c>
      <c r="P114" s="5">
        <f>FG3M[[#This Row],[3+]]-FG3M[[#This Row],[4+]]</f>
        <v>7.5950000000000004E-2</v>
      </c>
      <c r="Q114" s="5">
        <f>FG3M[[#This Row],[4+]]-FG3M[[#This Row],[5+]]</f>
        <v>8.9600000000000009E-3</v>
      </c>
      <c r="R114" s="5">
        <f>FG3M[[#This Row],[5+]]-FG3M[[#This Row],[6+]]</f>
        <v>4.2999999999999999E-4</v>
      </c>
    </row>
    <row r="115" spans="1:18" x14ac:dyDescent="0.25">
      <c r="A115" s="10">
        <v>22400725</v>
      </c>
      <c r="B115" s="13" t="s">
        <v>99</v>
      </c>
      <c r="C115" s="13" t="s">
        <v>98</v>
      </c>
      <c r="D115" s="11">
        <v>0.875</v>
      </c>
      <c r="E115" s="6" t="str">
        <f>HYPERLINK("https://www.nba.com/stats/player/1630228/boxscores-traditional", "Jonathan Kuminga")</f>
        <v>Jonathan Kuminga</v>
      </c>
      <c r="F115">
        <v>1.6</v>
      </c>
      <c r="G115" s="4">
        <v>1.02</v>
      </c>
      <c r="H115" s="3">
        <v>0.72240000000000004</v>
      </c>
      <c r="I115" s="3">
        <v>0.34827000000000002</v>
      </c>
      <c r="J115" s="3">
        <v>8.5339999999999999E-2</v>
      </c>
      <c r="K115" s="3">
        <v>9.3900000000000008E-3</v>
      </c>
      <c r="L115" s="3">
        <v>4.2999999999999999E-4</v>
      </c>
      <c r="M115" s="3">
        <v>0</v>
      </c>
      <c r="N115" s="5">
        <f>FG3M[[#This Row],[1+]]-FG3M[[#This Row],[2+]]</f>
        <v>0.37413000000000002</v>
      </c>
      <c r="O115" s="5">
        <f>FG3M[[#This Row],[2+]]-FG3M[[#This Row],[3+]]</f>
        <v>0.26293</v>
      </c>
      <c r="P115" s="5">
        <f>FG3M[[#This Row],[3+]]-FG3M[[#This Row],[4+]]</f>
        <v>7.5950000000000004E-2</v>
      </c>
      <c r="Q115" s="5">
        <f>FG3M[[#This Row],[4+]]-FG3M[[#This Row],[5+]]</f>
        <v>8.9600000000000009E-3</v>
      </c>
      <c r="R115" s="5">
        <f>FG3M[[#This Row],[5+]]-FG3M[[#This Row],[6+]]</f>
        <v>4.2999999999999999E-4</v>
      </c>
    </row>
    <row r="116" spans="1:18" x14ac:dyDescent="0.25">
      <c r="A116" s="10">
        <v>22400726</v>
      </c>
      <c r="B116" s="13" t="s">
        <v>100</v>
      </c>
      <c r="C116" s="13" t="s">
        <v>101</v>
      </c>
      <c r="D116" s="11">
        <v>0.875</v>
      </c>
      <c r="E116" s="6" t="str">
        <f>HYPERLINK("https://www.nba.com/stats/player/1631128/boxscores-traditional", "Christian Braun")</f>
        <v>Christian Braun</v>
      </c>
      <c r="F116">
        <v>1.6</v>
      </c>
      <c r="G116" s="4">
        <v>1.02</v>
      </c>
      <c r="H116" s="3">
        <v>0.72240000000000004</v>
      </c>
      <c r="I116" s="3">
        <v>0.34827000000000002</v>
      </c>
      <c r="J116" s="3">
        <v>8.5339999999999999E-2</v>
      </c>
      <c r="K116" s="3">
        <v>9.3900000000000008E-3</v>
      </c>
      <c r="L116" s="3">
        <v>4.2999999999999999E-4</v>
      </c>
      <c r="M116" s="3">
        <v>0</v>
      </c>
      <c r="N116" s="5">
        <f>FG3M[[#This Row],[1+]]-FG3M[[#This Row],[2+]]</f>
        <v>0.37413000000000002</v>
      </c>
      <c r="O116" s="5">
        <f>FG3M[[#This Row],[2+]]-FG3M[[#This Row],[3+]]</f>
        <v>0.26293</v>
      </c>
      <c r="P116" s="5">
        <f>FG3M[[#This Row],[3+]]-FG3M[[#This Row],[4+]]</f>
        <v>7.5950000000000004E-2</v>
      </c>
      <c r="Q116" s="5">
        <f>FG3M[[#This Row],[4+]]-FG3M[[#This Row],[5+]]</f>
        <v>8.9600000000000009E-3</v>
      </c>
      <c r="R116" s="5">
        <f>FG3M[[#This Row],[5+]]-FG3M[[#This Row],[6+]]</f>
        <v>4.2999999999999999E-4</v>
      </c>
    </row>
    <row r="117" spans="1:18" x14ac:dyDescent="0.25">
      <c r="A117" s="10">
        <v>22400726</v>
      </c>
      <c r="B117" s="13" t="s">
        <v>101</v>
      </c>
      <c r="C117" s="13" t="s">
        <v>100</v>
      </c>
      <c r="D117" s="11">
        <v>0.875</v>
      </c>
      <c r="E117" s="6" t="str">
        <f>HYPERLINK("https://www.nba.com/stats/player/1627749/boxscores-traditional", "Dejounte Murray")</f>
        <v>Dejounte Murray</v>
      </c>
      <c r="F117">
        <v>1.6</v>
      </c>
      <c r="G117" s="4">
        <v>1.02</v>
      </c>
      <c r="H117" s="3">
        <v>0.72240000000000004</v>
      </c>
      <c r="I117" s="3">
        <v>0.34827000000000002</v>
      </c>
      <c r="J117" s="3">
        <v>8.5339999999999999E-2</v>
      </c>
      <c r="K117" s="3">
        <v>9.3900000000000008E-3</v>
      </c>
      <c r="L117" s="3">
        <v>4.2999999999999999E-4</v>
      </c>
      <c r="M117" s="3">
        <v>0</v>
      </c>
      <c r="N117" s="5">
        <f>FG3M[[#This Row],[1+]]-FG3M[[#This Row],[2+]]</f>
        <v>0.37413000000000002</v>
      </c>
      <c r="O117" s="5">
        <f>FG3M[[#This Row],[2+]]-FG3M[[#This Row],[3+]]</f>
        <v>0.26293</v>
      </c>
      <c r="P117" s="5">
        <f>FG3M[[#This Row],[3+]]-FG3M[[#This Row],[4+]]</f>
        <v>7.5950000000000004E-2</v>
      </c>
      <c r="Q117" s="5">
        <f>FG3M[[#This Row],[4+]]-FG3M[[#This Row],[5+]]</f>
        <v>8.9600000000000009E-3</v>
      </c>
      <c r="R117" s="5">
        <f>FG3M[[#This Row],[5+]]-FG3M[[#This Row],[6+]]</f>
        <v>4.2999999999999999E-4</v>
      </c>
    </row>
    <row r="118" spans="1:18" x14ac:dyDescent="0.25">
      <c r="A118" s="10">
        <v>22400721</v>
      </c>
      <c r="B118" s="13" t="s">
        <v>76</v>
      </c>
      <c r="C118" s="13" t="s">
        <v>83</v>
      </c>
      <c r="D118" s="11">
        <v>0.8125</v>
      </c>
      <c r="E118" s="6" t="str">
        <f>HYPERLINK("https://www.nba.com/stats/player/1627824/boxscores-traditional", "Guerschon Yabusele")</f>
        <v>Guerschon Yabusele</v>
      </c>
      <c r="F118">
        <v>1.4</v>
      </c>
      <c r="G118" s="4">
        <v>1.4969999999999999</v>
      </c>
      <c r="H118" s="3">
        <v>0.60641999999999996</v>
      </c>
      <c r="I118" s="3">
        <v>0.34458</v>
      </c>
      <c r="J118" s="3">
        <v>0.14230999999999999</v>
      </c>
      <c r="K118" s="3">
        <v>4.0930000000000001E-2</v>
      </c>
      <c r="L118" s="3">
        <v>8.2000000000000007E-3</v>
      </c>
      <c r="M118" s="3">
        <v>1.07E-3</v>
      </c>
      <c r="N118" s="5">
        <f>FG3M[[#This Row],[1+]]-FG3M[[#This Row],[2+]]</f>
        <v>0.26183999999999996</v>
      </c>
      <c r="O118" s="5">
        <f>FG3M[[#This Row],[2+]]-FG3M[[#This Row],[3+]]</f>
        <v>0.20227000000000001</v>
      </c>
      <c r="P118" s="5">
        <f>FG3M[[#This Row],[3+]]-FG3M[[#This Row],[4+]]</f>
        <v>0.10138</v>
      </c>
      <c r="Q118" s="5">
        <f>FG3M[[#This Row],[4+]]-FG3M[[#This Row],[5+]]</f>
        <v>3.2730000000000002E-2</v>
      </c>
      <c r="R118" s="5">
        <f>FG3M[[#This Row],[5+]]-FG3M[[#This Row],[6+]]</f>
        <v>7.1300000000000009E-3</v>
      </c>
    </row>
    <row r="119" spans="1:18" x14ac:dyDescent="0.25">
      <c r="A119" s="10">
        <v>22400725</v>
      </c>
      <c r="B119" s="13" t="s">
        <v>99</v>
      </c>
      <c r="C119" s="13" t="s">
        <v>98</v>
      </c>
      <c r="D119" s="11">
        <v>0.875</v>
      </c>
      <c r="E119" s="6" t="str">
        <f>HYPERLINK("https://www.nba.com/stats/player/1630611/boxscores-traditional", "Gui Santos")</f>
        <v>Gui Santos</v>
      </c>
      <c r="F119">
        <v>1.2</v>
      </c>
      <c r="G119" s="4">
        <v>1.9390000000000001</v>
      </c>
      <c r="H119" s="3">
        <v>0.53983000000000003</v>
      </c>
      <c r="I119" s="3">
        <v>0.34089999999999998</v>
      </c>
      <c r="J119" s="3">
        <v>0.17619000000000001</v>
      </c>
      <c r="K119" s="3">
        <v>7.4929999999999997E-2</v>
      </c>
      <c r="L119" s="3">
        <v>2.5000000000000001E-2</v>
      </c>
      <c r="M119" s="3">
        <v>6.5700000000000003E-3</v>
      </c>
      <c r="N119" s="5">
        <f>FG3M[[#This Row],[1+]]-FG3M[[#This Row],[2+]]</f>
        <v>0.19893000000000005</v>
      </c>
      <c r="O119" s="5">
        <f>FG3M[[#This Row],[2+]]-FG3M[[#This Row],[3+]]</f>
        <v>0.16470999999999997</v>
      </c>
      <c r="P119" s="5">
        <f>FG3M[[#This Row],[3+]]-FG3M[[#This Row],[4+]]</f>
        <v>0.10126000000000002</v>
      </c>
      <c r="Q119" s="5">
        <f>FG3M[[#This Row],[4+]]-FG3M[[#This Row],[5+]]</f>
        <v>4.9929999999999995E-2</v>
      </c>
      <c r="R119" s="5">
        <f>FG3M[[#This Row],[5+]]-FG3M[[#This Row],[6+]]</f>
        <v>1.8430000000000002E-2</v>
      </c>
    </row>
    <row r="120" spans="1:18" x14ac:dyDescent="0.25">
      <c r="A120" s="10">
        <v>22400721</v>
      </c>
      <c r="B120" s="13" t="s">
        <v>83</v>
      </c>
      <c r="C120" s="13" t="s">
        <v>76</v>
      </c>
      <c r="D120" s="11">
        <v>0.8125</v>
      </c>
      <c r="E120" s="6" t="str">
        <f>HYPERLINK("https://www.nba.com/stats/player/1642276/boxscores-traditional", "Kel'el Ware")</f>
        <v>Kel'el Ware</v>
      </c>
      <c r="F120">
        <v>1.4</v>
      </c>
      <c r="G120" s="4">
        <v>1.3559999999999999</v>
      </c>
      <c r="H120" s="3">
        <v>0.61409000000000002</v>
      </c>
      <c r="I120" s="3">
        <v>0.32996999999999999</v>
      </c>
      <c r="J120" s="3">
        <v>0.11899999999999999</v>
      </c>
      <c r="K120" s="3">
        <v>2.743E-2</v>
      </c>
      <c r="L120" s="3">
        <v>4.0200000000000001E-3</v>
      </c>
      <c r="M120" s="3">
        <v>3.5E-4</v>
      </c>
      <c r="N120" s="5">
        <f>FG3M[[#This Row],[1+]]-FG3M[[#This Row],[2+]]</f>
        <v>0.28412000000000004</v>
      </c>
      <c r="O120" s="5">
        <f>FG3M[[#This Row],[2+]]-FG3M[[#This Row],[3+]]</f>
        <v>0.21096999999999999</v>
      </c>
      <c r="P120" s="5">
        <f>FG3M[[#This Row],[3+]]-FG3M[[#This Row],[4+]]</f>
        <v>9.1569999999999999E-2</v>
      </c>
      <c r="Q120" s="5">
        <f>FG3M[[#This Row],[4+]]-FG3M[[#This Row],[5+]]</f>
        <v>2.341E-2</v>
      </c>
      <c r="R120" s="5">
        <f>FG3M[[#This Row],[5+]]-FG3M[[#This Row],[6+]]</f>
        <v>3.6700000000000001E-3</v>
      </c>
    </row>
    <row r="121" spans="1:18" x14ac:dyDescent="0.25">
      <c r="A121" s="10">
        <v>22400726</v>
      </c>
      <c r="B121" s="13" t="s">
        <v>100</v>
      </c>
      <c r="C121" s="13" t="s">
        <v>101</v>
      </c>
      <c r="D121" s="11">
        <v>0.875</v>
      </c>
      <c r="E121" s="6" t="str">
        <f>HYPERLINK("https://www.nba.com/stats/player/1631124/boxscores-traditional", "Julian Strawther")</f>
        <v>Julian Strawther</v>
      </c>
      <c r="F121">
        <v>1.4</v>
      </c>
      <c r="G121" s="4">
        <v>1.3559999999999999</v>
      </c>
      <c r="H121" s="3">
        <v>0.61409000000000002</v>
      </c>
      <c r="I121" s="3">
        <v>0.32996999999999999</v>
      </c>
      <c r="J121" s="3">
        <v>0.11899999999999999</v>
      </c>
      <c r="K121" s="3">
        <v>2.743E-2</v>
      </c>
      <c r="L121" s="3">
        <v>4.0200000000000001E-3</v>
      </c>
      <c r="M121" s="3">
        <v>3.5E-4</v>
      </c>
      <c r="N121" s="5">
        <f>FG3M[[#This Row],[1+]]-FG3M[[#This Row],[2+]]</f>
        <v>0.28412000000000004</v>
      </c>
      <c r="O121" s="5">
        <f>FG3M[[#This Row],[2+]]-FG3M[[#This Row],[3+]]</f>
        <v>0.21096999999999999</v>
      </c>
      <c r="P121" s="5">
        <f>FG3M[[#This Row],[3+]]-FG3M[[#This Row],[4+]]</f>
        <v>9.1569999999999999E-2</v>
      </c>
      <c r="Q121" s="5">
        <f>FG3M[[#This Row],[4+]]-FG3M[[#This Row],[5+]]</f>
        <v>2.341E-2</v>
      </c>
      <c r="R121" s="5">
        <f>FG3M[[#This Row],[5+]]-FG3M[[#This Row],[6+]]</f>
        <v>3.6700000000000001E-3</v>
      </c>
    </row>
    <row r="122" spans="1:18" x14ac:dyDescent="0.25">
      <c r="A122" s="10">
        <v>22400724</v>
      </c>
      <c r="B122" s="13" t="s">
        <v>103</v>
      </c>
      <c r="C122" s="13" t="s">
        <v>102</v>
      </c>
      <c r="D122" s="11">
        <v>0.89583333333333337</v>
      </c>
      <c r="E122" s="6" t="str">
        <f>HYPERLINK("https://www.nba.com/stats/player/1631119/boxscores-traditional", "Jaylin Williams")</f>
        <v>Jaylin Williams</v>
      </c>
      <c r="F122">
        <v>1.4</v>
      </c>
      <c r="G122" s="4">
        <v>1.3559999999999999</v>
      </c>
      <c r="H122" s="3">
        <v>0.61409000000000002</v>
      </c>
      <c r="I122" s="3">
        <v>0.32996999999999999</v>
      </c>
      <c r="J122" s="3">
        <v>0.11899999999999999</v>
      </c>
      <c r="K122" s="3">
        <v>2.743E-2</v>
      </c>
      <c r="L122" s="3">
        <v>4.0200000000000001E-3</v>
      </c>
      <c r="M122" s="3">
        <v>3.5E-4</v>
      </c>
      <c r="N122" s="5">
        <f>FG3M[[#This Row],[1+]]-FG3M[[#This Row],[2+]]</f>
        <v>0.28412000000000004</v>
      </c>
      <c r="O122" s="5">
        <f>FG3M[[#This Row],[2+]]-FG3M[[#This Row],[3+]]</f>
        <v>0.21096999999999999</v>
      </c>
      <c r="P122" s="5">
        <f>FG3M[[#This Row],[3+]]-FG3M[[#This Row],[4+]]</f>
        <v>9.1569999999999999E-2</v>
      </c>
      <c r="Q122" s="5">
        <f>FG3M[[#This Row],[4+]]-FG3M[[#This Row],[5+]]</f>
        <v>2.341E-2</v>
      </c>
      <c r="R122" s="5">
        <f>FG3M[[#This Row],[5+]]-FG3M[[#This Row],[6+]]</f>
        <v>3.6700000000000001E-3</v>
      </c>
    </row>
    <row r="123" spans="1:18" x14ac:dyDescent="0.25">
      <c r="A123" s="10">
        <v>22400727</v>
      </c>
      <c r="B123" s="13" t="s">
        <v>104</v>
      </c>
      <c r="C123" s="13" t="s">
        <v>105</v>
      </c>
      <c r="D123" s="11">
        <v>0.91666666666666663</v>
      </c>
      <c r="E123" s="6" t="str">
        <f>HYPERLINK("https://www.nba.com/stats/player/1628989/boxscores-traditional", "Kevin Huerter")</f>
        <v>Kevin Huerter</v>
      </c>
      <c r="F123">
        <v>1.4</v>
      </c>
      <c r="G123" s="4">
        <v>1.3559999999999999</v>
      </c>
      <c r="H123" s="3">
        <v>0.61409000000000002</v>
      </c>
      <c r="I123" s="3">
        <v>0.32996999999999999</v>
      </c>
      <c r="J123" s="3">
        <v>0.11899999999999999</v>
      </c>
      <c r="K123" s="3">
        <v>2.743E-2</v>
      </c>
      <c r="L123" s="3">
        <v>4.0200000000000001E-3</v>
      </c>
      <c r="M123" s="3">
        <v>3.5E-4</v>
      </c>
      <c r="N123" s="5">
        <f>FG3M[[#This Row],[1+]]-FG3M[[#This Row],[2+]]</f>
        <v>0.28412000000000004</v>
      </c>
      <c r="O123" s="5">
        <f>FG3M[[#This Row],[2+]]-FG3M[[#This Row],[3+]]</f>
        <v>0.21096999999999999</v>
      </c>
      <c r="P123" s="5">
        <f>FG3M[[#This Row],[3+]]-FG3M[[#This Row],[4+]]</f>
        <v>9.1569999999999999E-2</v>
      </c>
      <c r="Q123" s="5">
        <f>FG3M[[#This Row],[4+]]-FG3M[[#This Row],[5+]]</f>
        <v>2.341E-2</v>
      </c>
      <c r="R123" s="5">
        <f>FG3M[[#This Row],[5+]]-FG3M[[#This Row],[6+]]</f>
        <v>3.6700000000000001E-3</v>
      </c>
    </row>
    <row r="124" spans="1:18" x14ac:dyDescent="0.25">
      <c r="A124" s="10">
        <v>22400720</v>
      </c>
      <c r="B124" s="13" t="s">
        <v>95</v>
      </c>
      <c r="C124" s="13" t="s">
        <v>77</v>
      </c>
      <c r="D124" s="11">
        <v>0.8125</v>
      </c>
      <c r="E124" s="6" t="str">
        <f>HYPERLINK("https://www.nba.com/stats/player/1642273/boxscores-traditional", "Kyshawn George")</f>
        <v>Kyshawn George</v>
      </c>
      <c r="F124">
        <v>1.8</v>
      </c>
      <c r="G124" s="4">
        <v>0.4</v>
      </c>
      <c r="H124" s="3">
        <v>0.97724999999999995</v>
      </c>
      <c r="I124" s="3">
        <v>0.30853999999999998</v>
      </c>
      <c r="J124" s="3">
        <v>1.3500000000000001E-3</v>
      </c>
      <c r="K124" s="3">
        <v>0</v>
      </c>
      <c r="L124" s="3">
        <v>0</v>
      </c>
      <c r="M124" s="3">
        <v>0</v>
      </c>
      <c r="N124" s="5">
        <f>FG3M[[#This Row],[1+]]-FG3M[[#This Row],[2+]]</f>
        <v>0.66870999999999992</v>
      </c>
      <c r="O124" s="5">
        <f>FG3M[[#This Row],[2+]]-FG3M[[#This Row],[3+]]</f>
        <v>0.30718999999999996</v>
      </c>
      <c r="P124" s="5">
        <f>FG3M[[#This Row],[3+]]-FG3M[[#This Row],[4+]]</f>
        <v>1.3500000000000001E-3</v>
      </c>
      <c r="Q124" s="5">
        <f>FG3M[[#This Row],[4+]]-FG3M[[#This Row],[5+]]</f>
        <v>0</v>
      </c>
      <c r="R124" s="5">
        <f>FG3M[[#This Row],[5+]]-FG3M[[#This Row],[6+]]</f>
        <v>0</v>
      </c>
    </row>
    <row r="125" spans="1:18" x14ac:dyDescent="0.25">
      <c r="A125" s="10">
        <v>22400721</v>
      </c>
      <c r="B125" s="13" t="s">
        <v>83</v>
      </c>
      <c r="C125" s="13" t="s">
        <v>76</v>
      </c>
      <c r="D125" s="11">
        <v>0.8125</v>
      </c>
      <c r="E125" s="6" t="str">
        <f>HYPERLINK("https://www.nba.com/stats/player/202692/boxscores-traditional", "Alec Burks")</f>
        <v>Alec Burks</v>
      </c>
      <c r="F125">
        <v>1.4</v>
      </c>
      <c r="G125" s="4">
        <v>1.2</v>
      </c>
      <c r="H125" s="3">
        <v>0.62929999999999997</v>
      </c>
      <c r="I125" s="3">
        <v>0.30853999999999998</v>
      </c>
      <c r="J125" s="3">
        <v>9.1759999999999994E-2</v>
      </c>
      <c r="K125" s="3">
        <v>1.4999999999999999E-2</v>
      </c>
      <c r="L125" s="3">
        <v>1.3500000000000001E-3</v>
      </c>
      <c r="M125" s="3">
        <v>6.0000000000000002E-5</v>
      </c>
      <c r="N125" s="5">
        <f>FG3M[[#This Row],[1+]]-FG3M[[#This Row],[2+]]</f>
        <v>0.32075999999999999</v>
      </c>
      <c r="O125" s="5">
        <f>FG3M[[#This Row],[2+]]-FG3M[[#This Row],[3+]]</f>
        <v>0.21677999999999997</v>
      </c>
      <c r="P125" s="5">
        <f>FG3M[[#This Row],[3+]]-FG3M[[#This Row],[4+]]</f>
        <v>7.6759999999999995E-2</v>
      </c>
      <c r="Q125" s="5">
        <f>FG3M[[#This Row],[4+]]-FG3M[[#This Row],[5+]]</f>
        <v>1.3649999999999999E-2</v>
      </c>
      <c r="R125" s="5">
        <f>FG3M[[#This Row],[5+]]-FG3M[[#This Row],[6+]]</f>
        <v>1.2900000000000001E-3</v>
      </c>
    </row>
    <row r="126" spans="1:18" x14ac:dyDescent="0.25">
      <c r="A126" s="10">
        <v>22400722</v>
      </c>
      <c r="B126" s="13" t="s">
        <v>79</v>
      </c>
      <c r="C126" s="13" t="s">
        <v>96</v>
      </c>
      <c r="D126" s="11">
        <v>0.8125</v>
      </c>
      <c r="E126" s="6" t="str">
        <f>HYPERLINK("https://www.nba.com/stats/player/1629628/boxscores-traditional", "RJ Barrett")</f>
        <v>RJ Barrett</v>
      </c>
      <c r="F126">
        <v>1.6</v>
      </c>
      <c r="G126" s="4">
        <v>0.8</v>
      </c>
      <c r="H126" s="3">
        <v>0.77337</v>
      </c>
      <c r="I126" s="3">
        <v>0.30853999999999998</v>
      </c>
      <c r="J126" s="3">
        <v>4.0059999999999998E-2</v>
      </c>
      <c r="K126" s="3">
        <v>1.3500000000000001E-3</v>
      </c>
      <c r="L126" s="3">
        <v>0</v>
      </c>
      <c r="M126" s="3">
        <v>0</v>
      </c>
      <c r="N126" s="5">
        <f>FG3M[[#This Row],[1+]]-FG3M[[#This Row],[2+]]</f>
        <v>0.46483000000000002</v>
      </c>
      <c r="O126" s="5">
        <f>FG3M[[#This Row],[2+]]-FG3M[[#This Row],[3+]]</f>
        <v>0.26848</v>
      </c>
      <c r="P126" s="5">
        <f>FG3M[[#This Row],[3+]]-FG3M[[#This Row],[4+]]</f>
        <v>3.8710000000000001E-2</v>
      </c>
      <c r="Q126" s="5">
        <f>FG3M[[#This Row],[4+]]-FG3M[[#This Row],[5+]]</f>
        <v>1.3500000000000001E-3</v>
      </c>
      <c r="R126" s="5">
        <f>FG3M[[#This Row],[5+]]-FG3M[[#This Row],[6+]]</f>
        <v>0</v>
      </c>
    </row>
    <row r="127" spans="1:18" x14ac:dyDescent="0.25">
      <c r="A127" s="10">
        <v>22400718</v>
      </c>
      <c r="B127" s="13" t="s">
        <v>92</v>
      </c>
      <c r="C127" s="13" t="s">
        <v>82</v>
      </c>
      <c r="D127" s="11">
        <v>0.79166666666666663</v>
      </c>
      <c r="E127" s="6" t="str">
        <f>HYPERLINK("https://www.nba.com/stats/player/1630595/boxscores-traditional", "Cade Cunningham")</f>
        <v>Cade Cunningham</v>
      </c>
      <c r="F127">
        <v>1.4</v>
      </c>
      <c r="G127" s="4">
        <v>1.02</v>
      </c>
      <c r="H127" s="3">
        <v>0.65173000000000003</v>
      </c>
      <c r="I127" s="3">
        <v>0.27760000000000001</v>
      </c>
      <c r="J127" s="3">
        <v>5.8209999999999998E-2</v>
      </c>
      <c r="K127" s="3">
        <v>5.3899999999999998E-3</v>
      </c>
      <c r="L127" s="3">
        <v>2.1000000000000001E-4</v>
      </c>
      <c r="M127" s="3">
        <v>0</v>
      </c>
      <c r="N127" s="5">
        <f>FG3M[[#This Row],[1+]]-FG3M[[#This Row],[2+]]</f>
        <v>0.37413000000000002</v>
      </c>
      <c r="O127" s="5">
        <f>FG3M[[#This Row],[2+]]-FG3M[[#This Row],[3+]]</f>
        <v>0.21939000000000003</v>
      </c>
      <c r="P127" s="5">
        <f>FG3M[[#This Row],[3+]]-FG3M[[#This Row],[4+]]</f>
        <v>5.2819999999999999E-2</v>
      </c>
      <c r="Q127" s="5">
        <f>FG3M[[#This Row],[4+]]-FG3M[[#This Row],[5+]]</f>
        <v>5.1799999999999997E-3</v>
      </c>
      <c r="R127" s="5">
        <f>FG3M[[#This Row],[5+]]-FG3M[[#This Row],[6+]]</f>
        <v>2.1000000000000001E-4</v>
      </c>
    </row>
    <row r="128" spans="1:18" x14ac:dyDescent="0.25">
      <c r="A128" s="10">
        <v>22400719</v>
      </c>
      <c r="B128" s="13" t="s">
        <v>93</v>
      </c>
      <c r="C128" s="13" t="s">
        <v>94</v>
      </c>
      <c r="D128" s="11">
        <v>0.79166666666666663</v>
      </c>
      <c r="E128" s="6" t="str">
        <f>HYPERLINK("https://www.nba.com/stats/player/1630249/boxscores-traditional", "Vít Krejcí")</f>
        <v>Vít Krejcí</v>
      </c>
      <c r="F128">
        <v>1.4</v>
      </c>
      <c r="G128" s="4">
        <v>1.02</v>
      </c>
      <c r="H128" s="3">
        <v>0.65173000000000003</v>
      </c>
      <c r="I128" s="3">
        <v>0.27760000000000001</v>
      </c>
      <c r="J128" s="3">
        <v>5.8209999999999998E-2</v>
      </c>
      <c r="K128" s="3">
        <v>5.3899999999999998E-3</v>
      </c>
      <c r="L128" s="3">
        <v>2.1000000000000001E-4</v>
      </c>
      <c r="M128" s="3">
        <v>0</v>
      </c>
      <c r="N128" s="5">
        <f>FG3M[[#This Row],[1+]]-FG3M[[#This Row],[2+]]</f>
        <v>0.37413000000000002</v>
      </c>
      <c r="O128" s="5">
        <f>FG3M[[#This Row],[2+]]-FG3M[[#This Row],[3+]]</f>
        <v>0.21939000000000003</v>
      </c>
      <c r="P128" s="5">
        <f>FG3M[[#This Row],[3+]]-FG3M[[#This Row],[4+]]</f>
        <v>5.2819999999999999E-2</v>
      </c>
      <c r="Q128" s="5">
        <f>FG3M[[#This Row],[4+]]-FG3M[[#This Row],[5+]]</f>
        <v>5.1799999999999997E-3</v>
      </c>
      <c r="R128" s="5">
        <f>FG3M[[#This Row],[5+]]-FG3M[[#This Row],[6+]]</f>
        <v>2.1000000000000001E-4</v>
      </c>
    </row>
    <row r="129" spans="1:18" x14ac:dyDescent="0.25">
      <c r="A129" s="10">
        <v>22400720</v>
      </c>
      <c r="B129" s="13" t="s">
        <v>77</v>
      </c>
      <c r="C129" s="13" t="s">
        <v>95</v>
      </c>
      <c r="D129" s="11">
        <v>0.8125</v>
      </c>
      <c r="E129" s="6" t="str">
        <f>HYPERLINK("https://www.nba.com/stats/player/1630592/boxscores-traditional", "Jalen Wilson")</f>
        <v>Jalen Wilson</v>
      </c>
      <c r="F129">
        <v>1.4</v>
      </c>
      <c r="G129" s="4">
        <v>1.02</v>
      </c>
      <c r="H129" s="3">
        <v>0.65173000000000003</v>
      </c>
      <c r="I129" s="3">
        <v>0.27760000000000001</v>
      </c>
      <c r="J129" s="3">
        <v>5.8209999999999998E-2</v>
      </c>
      <c r="K129" s="3">
        <v>5.3899999999999998E-3</v>
      </c>
      <c r="L129" s="3">
        <v>2.1000000000000001E-4</v>
      </c>
      <c r="M129" s="3">
        <v>0</v>
      </c>
      <c r="N129" s="5">
        <f>FG3M[[#This Row],[1+]]-FG3M[[#This Row],[2+]]</f>
        <v>0.37413000000000002</v>
      </c>
      <c r="O129" s="5">
        <f>FG3M[[#This Row],[2+]]-FG3M[[#This Row],[3+]]</f>
        <v>0.21939000000000003</v>
      </c>
      <c r="P129" s="5">
        <f>FG3M[[#This Row],[3+]]-FG3M[[#This Row],[4+]]</f>
        <v>5.2819999999999999E-2</v>
      </c>
      <c r="Q129" s="5">
        <f>FG3M[[#This Row],[4+]]-FG3M[[#This Row],[5+]]</f>
        <v>5.1799999999999997E-3</v>
      </c>
      <c r="R129" s="5">
        <f>FG3M[[#This Row],[5+]]-FG3M[[#This Row],[6+]]</f>
        <v>2.1000000000000001E-4</v>
      </c>
    </row>
    <row r="130" spans="1:18" x14ac:dyDescent="0.25">
      <c r="A130" s="10">
        <v>22400720</v>
      </c>
      <c r="B130" s="13" t="s">
        <v>95</v>
      </c>
      <c r="C130" s="13" t="s">
        <v>77</v>
      </c>
      <c r="D130" s="11">
        <v>0.8125</v>
      </c>
      <c r="E130" s="6" t="str">
        <f>HYPERLINK("https://www.nba.com/stats/player/1642259/boxscores-traditional", "Alexandre Sarr")</f>
        <v>Alexandre Sarr</v>
      </c>
      <c r="F130">
        <v>1.4</v>
      </c>
      <c r="G130" s="4">
        <v>1.02</v>
      </c>
      <c r="H130" s="3">
        <v>0.65173000000000003</v>
      </c>
      <c r="I130" s="3">
        <v>0.27760000000000001</v>
      </c>
      <c r="J130" s="3">
        <v>5.8209999999999998E-2</v>
      </c>
      <c r="K130" s="3">
        <v>5.3899999999999998E-3</v>
      </c>
      <c r="L130" s="3">
        <v>2.1000000000000001E-4</v>
      </c>
      <c r="M130" s="3">
        <v>0</v>
      </c>
      <c r="N130" s="5">
        <f>FG3M[[#This Row],[1+]]-FG3M[[#This Row],[2+]]</f>
        <v>0.37413000000000002</v>
      </c>
      <c r="O130" s="5">
        <f>FG3M[[#This Row],[2+]]-FG3M[[#This Row],[3+]]</f>
        <v>0.21939000000000003</v>
      </c>
      <c r="P130" s="5">
        <f>FG3M[[#This Row],[3+]]-FG3M[[#This Row],[4+]]</f>
        <v>5.2819999999999999E-2</v>
      </c>
      <c r="Q130" s="5">
        <f>FG3M[[#This Row],[4+]]-FG3M[[#This Row],[5+]]</f>
        <v>5.1799999999999997E-3</v>
      </c>
      <c r="R130" s="5">
        <f>FG3M[[#This Row],[5+]]-FG3M[[#This Row],[6+]]</f>
        <v>2.1000000000000001E-4</v>
      </c>
    </row>
    <row r="131" spans="1:18" x14ac:dyDescent="0.25">
      <c r="A131" s="10">
        <v>22400720</v>
      </c>
      <c r="B131" s="13" t="s">
        <v>95</v>
      </c>
      <c r="C131" s="13" t="s">
        <v>77</v>
      </c>
      <c r="D131" s="11">
        <v>0.8125</v>
      </c>
      <c r="E131" s="6" t="str">
        <f>HYPERLINK("https://www.nba.com/stats/player/1642267/boxscores-traditional", "Carlton Carrington")</f>
        <v>Carlton Carrington</v>
      </c>
      <c r="F131">
        <v>1.4</v>
      </c>
      <c r="G131" s="4">
        <v>1.02</v>
      </c>
      <c r="H131" s="3">
        <v>0.65173000000000003</v>
      </c>
      <c r="I131" s="3">
        <v>0.27760000000000001</v>
      </c>
      <c r="J131" s="3">
        <v>5.8209999999999998E-2</v>
      </c>
      <c r="K131" s="3">
        <v>5.3899999999999998E-3</v>
      </c>
      <c r="L131" s="3">
        <v>2.1000000000000001E-4</v>
      </c>
      <c r="M131" s="3">
        <v>0</v>
      </c>
      <c r="N131" s="5">
        <f>FG3M[[#This Row],[1+]]-FG3M[[#This Row],[2+]]</f>
        <v>0.37413000000000002</v>
      </c>
      <c r="O131" s="5">
        <f>FG3M[[#This Row],[2+]]-FG3M[[#This Row],[3+]]</f>
        <v>0.21939000000000003</v>
      </c>
      <c r="P131" s="5">
        <f>FG3M[[#This Row],[3+]]-FG3M[[#This Row],[4+]]</f>
        <v>5.2819999999999999E-2</v>
      </c>
      <c r="Q131" s="5">
        <f>FG3M[[#This Row],[4+]]-FG3M[[#This Row],[5+]]</f>
        <v>5.1799999999999997E-3</v>
      </c>
      <c r="R131" s="5">
        <f>FG3M[[#This Row],[5+]]-FG3M[[#This Row],[6+]]</f>
        <v>2.1000000000000001E-4</v>
      </c>
    </row>
    <row r="132" spans="1:18" x14ac:dyDescent="0.25">
      <c r="A132" s="10">
        <v>22400722</v>
      </c>
      <c r="B132" s="13" t="s">
        <v>96</v>
      </c>
      <c r="C132" s="13" t="s">
        <v>79</v>
      </c>
      <c r="D132" s="11">
        <v>0.8125</v>
      </c>
      <c r="E132" s="6" t="str">
        <f>HYPERLINK("https://www.nba.com/stats/player/1628379/boxscores-traditional", "Luke Kennard")</f>
        <v>Luke Kennard</v>
      </c>
      <c r="F132">
        <v>1.4</v>
      </c>
      <c r="G132" s="4">
        <v>1.02</v>
      </c>
      <c r="H132" s="3">
        <v>0.65173000000000003</v>
      </c>
      <c r="I132" s="3">
        <v>0.27760000000000001</v>
      </c>
      <c r="J132" s="3">
        <v>5.8209999999999998E-2</v>
      </c>
      <c r="K132" s="3">
        <v>5.3899999999999998E-3</v>
      </c>
      <c r="L132" s="3">
        <v>2.1000000000000001E-4</v>
      </c>
      <c r="M132" s="3">
        <v>0</v>
      </c>
      <c r="N132" s="5">
        <f>FG3M[[#This Row],[1+]]-FG3M[[#This Row],[2+]]</f>
        <v>0.37413000000000002</v>
      </c>
      <c r="O132" s="5">
        <f>FG3M[[#This Row],[2+]]-FG3M[[#This Row],[3+]]</f>
        <v>0.21939000000000003</v>
      </c>
      <c r="P132" s="5">
        <f>FG3M[[#This Row],[3+]]-FG3M[[#This Row],[4+]]</f>
        <v>5.2819999999999999E-2</v>
      </c>
      <c r="Q132" s="5">
        <f>FG3M[[#This Row],[4+]]-FG3M[[#This Row],[5+]]</f>
        <v>5.1799999999999997E-3</v>
      </c>
      <c r="R132" s="5">
        <f>FG3M[[#This Row],[5+]]-FG3M[[#This Row],[6+]]</f>
        <v>2.1000000000000001E-4</v>
      </c>
    </row>
    <row r="133" spans="1:18" x14ac:dyDescent="0.25">
      <c r="A133" s="10">
        <v>22400722</v>
      </c>
      <c r="B133" s="13" t="s">
        <v>79</v>
      </c>
      <c r="C133" s="13" t="s">
        <v>96</v>
      </c>
      <c r="D133" s="11">
        <v>0.8125</v>
      </c>
      <c r="E133" s="6" t="str">
        <f>HYPERLINK("https://www.nba.com/stats/player/1630558/boxscores-traditional", "Davion Mitchell")</f>
        <v>Davion Mitchell</v>
      </c>
      <c r="F133">
        <v>1.4</v>
      </c>
      <c r="G133" s="4">
        <v>1.02</v>
      </c>
      <c r="H133" s="3">
        <v>0.65173000000000003</v>
      </c>
      <c r="I133" s="3">
        <v>0.27760000000000001</v>
      </c>
      <c r="J133" s="3">
        <v>5.8209999999999998E-2</v>
      </c>
      <c r="K133" s="3">
        <v>5.3899999999999998E-3</v>
      </c>
      <c r="L133" s="3">
        <v>2.1000000000000001E-4</v>
      </c>
      <c r="M133" s="3">
        <v>0</v>
      </c>
      <c r="N133" s="5">
        <f>FG3M[[#This Row],[1+]]-FG3M[[#This Row],[2+]]</f>
        <v>0.37413000000000002</v>
      </c>
      <c r="O133" s="5">
        <f>FG3M[[#This Row],[2+]]-FG3M[[#This Row],[3+]]</f>
        <v>0.21939000000000003</v>
      </c>
      <c r="P133" s="5">
        <f>FG3M[[#This Row],[3+]]-FG3M[[#This Row],[4+]]</f>
        <v>5.2819999999999999E-2</v>
      </c>
      <c r="Q133" s="5">
        <f>FG3M[[#This Row],[4+]]-FG3M[[#This Row],[5+]]</f>
        <v>5.1799999999999997E-3</v>
      </c>
      <c r="R133" s="5">
        <f>FG3M[[#This Row],[5+]]-FG3M[[#This Row],[6+]]</f>
        <v>2.1000000000000001E-4</v>
      </c>
    </row>
    <row r="134" spans="1:18" x14ac:dyDescent="0.25">
      <c r="A134" s="10">
        <v>22400722</v>
      </c>
      <c r="B134" s="13" t="s">
        <v>79</v>
      </c>
      <c r="C134" s="13" t="s">
        <v>96</v>
      </c>
      <c r="D134" s="11">
        <v>0.8125</v>
      </c>
      <c r="E134" s="6" t="str">
        <f>HYPERLINK("https://www.nba.com/stats/player/1642266/boxscores-traditional", "Ja'Kobe Walter")</f>
        <v>Ja'Kobe Walter</v>
      </c>
      <c r="F134">
        <v>1.4</v>
      </c>
      <c r="G134" s="4">
        <v>1.02</v>
      </c>
      <c r="H134" s="3">
        <v>0.65173000000000003</v>
      </c>
      <c r="I134" s="3">
        <v>0.27760000000000001</v>
      </c>
      <c r="J134" s="3">
        <v>5.8209999999999998E-2</v>
      </c>
      <c r="K134" s="3">
        <v>5.3899999999999998E-3</v>
      </c>
      <c r="L134" s="3">
        <v>2.1000000000000001E-4</v>
      </c>
      <c r="M134" s="3">
        <v>0</v>
      </c>
      <c r="N134" s="5">
        <f>FG3M[[#This Row],[1+]]-FG3M[[#This Row],[2+]]</f>
        <v>0.37413000000000002</v>
      </c>
      <c r="O134" s="5">
        <f>FG3M[[#This Row],[2+]]-FG3M[[#This Row],[3+]]</f>
        <v>0.21939000000000003</v>
      </c>
      <c r="P134" s="5">
        <f>FG3M[[#This Row],[3+]]-FG3M[[#This Row],[4+]]</f>
        <v>5.2819999999999999E-2</v>
      </c>
      <c r="Q134" s="5">
        <f>FG3M[[#This Row],[4+]]-FG3M[[#This Row],[5+]]</f>
        <v>5.1799999999999997E-3</v>
      </c>
      <c r="R134" s="5">
        <f>FG3M[[#This Row],[5+]]-FG3M[[#This Row],[6+]]</f>
        <v>2.1000000000000001E-4</v>
      </c>
    </row>
    <row r="135" spans="1:18" x14ac:dyDescent="0.25">
      <c r="A135" s="10">
        <v>22400727</v>
      </c>
      <c r="B135" s="13" t="s">
        <v>105</v>
      </c>
      <c r="C135" s="13" t="s">
        <v>104</v>
      </c>
      <c r="D135" s="11">
        <v>0.91666666666666663</v>
      </c>
      <c r="E135" s="6" t="str">
        <f>HYPERLINK("https://www.nba.com/stats/player/1641724/boxscores-traditional", "Jett Howard")</f>
        <v>Jett Howard</v>
      </c>
      <c r="F135">
        <v>1.4</v>
      </c>
      <c r="G135" s="4">
        <v>1.02</v>
      </c>
      <c r="H135" s="3">
        <v>0.65173000000000003</v>
      </c>
      <c r="I135" s="3">
        <v>0.27760000000000001</v>
      </c>
      <c r="J135" s="3">
        <v>5.8209999999999998E-2</v>
      </c>
      <c r="K135" s="3">
        <v>5.3899999999999998E-3</v>
      </c>
      <c r="L135" s="3">
        <v>2.1000000000000001E-4</v>
      </c>
      <c r="M135" s="3">
        <v>0</v>
      </c>
      <c r="N135" s="5">
        <f>FG3M[[#This Row],[1+]]-FG3M[[#This Row],[2+]]</f>
        <v>0.37413000000000002</v>
      </c>
      <c r="O135" s="5">
        <f>FG3M[[#This Row],[2+]]-FG3M[[#This Row],[3+]]</f>
        <v>0.21939000000000003</v>
      </c>
      <c r="P135" s="5">
        <f>FG3M[[#This Row],[3+]]-FG3M[[#This Row],[4+]]</f>
        <v>5.2819999999999999E-2</v>
      </c>
      <c r="Q135" s="5">
        <f>FG3M[[#This Row],[4+]]-FG3M[[#This Row],[5+]]</f>
        <v>5.1799999999999997E-3</v>
      </c>
      <c r="R135" s="5">
        <f>FG3M[[#This Row],[5+]]-FG3M[[#This Row],[6+]]</f>
        <v>2.1000000000000001E-4</v>
      </c>
    </row>
    <row r="136" spans="1:18" x14ac:dyDescent="0.25">
      <c r="A136" s="10">
        <v>22400717</v>
      </c>
      <c r="B136" s="13" t="s">
        <v>90</v>
      </c>
      <c r="C136" s="13" t="s">
        <v>91</v>
      </c>
      <c r="D136" s="11">
        <v>0.79166666666666663</v>
      </c>
      <c r="E136" s="6" t="str">
        <f>HYPERLINK("https://www.nba.com/stats/player/1629018/boxscores-traditional", "Gary Trent Jr.")</f>
        <v>Gary Trent Jr.</v>
      </c>
      <c r="F136">
        <v>1.2</v>
      </c>
      <c r="G136" s="4">
        <v>1.1659999999999999</v>
      </c>
      <c r="H136" s="3">
        <v>0.56749000000000005</v>
      </c>
      <c r="I136" s="3">
        <v>0.24510000000000001</v>
      </c>
      <c r="J136" s="3">
        <v>6.1780000000000002E-2</v>
      </c>
      <c r="K136" s="3">
        <v>8.2000000000000007E-3</v>
      </c>
      <c r="L136" s="3">
        <v>5.5999999999999995E-4</v>
      </c>
      <c r="M136" s="3">
        <v>0</v>
      </c>
      <c r="N136" s="5">
        <f>FG3M[[#This Row],[1+]]-FG3M[[#This Row],[2+]]</f>
        <v>0.32239000000000007</v>
      </c>
      <c r="O136" s="5">
        <f>FG3M[[#This Row],[2+]]-FG3M[[#This Row],[3+]]</f>
        <v>0.18332000000000001</v>
      </c>
      <c r="P136" s="5">
        <f>FG3M[[#This Row],[3+]]-FG3M[[#This Row],[4+]]</f>
        <v>5.3580000000000003E-2</v>
      </c>
      <c r="Q136" s="5">
        <f>FG3M[[#This Row],[4+]]-FG3M[[#This Row],[5+]]</f>
        <v>7.640000000000001E-3</v>
      </c>
      <c r="R136" s="5">
        <f>FG3M[[#This Row],[5+]]-FG3M[[#This Row],[6+]]</f>
        <v>5.5999999999999995E-4</v>
      </c>
    </row>
    <row r="137" spans="1:18" x14ac:dyDescent="0.25">
      <c r="A137" s="10">
        <v>22400718</v>
      </c>
      <c r="B137" s="13" t="s">
        <v>82</v>
      </c>
      <c r="C137" s="13" t="s">
        <v>92</v>
      </c>
      <c r="D137" s="11">
        <v>0.79166666666666663</v>
      </c>
      <c r="E137" s="6" t="str">
        <f>HYPERLINK("https://www.nba.com/stats/player/1630171/boxscores-traditional", "Isaac Okoro")</f>
        <v>Isaac Okoro</v>
      </c>
      <c r="F137">
        <v>1.2</v>
      </c>
      <c r="G137" s="4">
        <v>1.1659999999999999</v>
      </c>
      <c r="H137" s="3">
        <v>0.56749000000000005</v>
      </c>
      <c r="I137" s="3">
        <v>0.24510000000000001</v>
      </c>
      <c r="J137" s="3">
        <v>6.1780000000000002E-2</v>
      </c>
      <c r="K137" s="3">
        <v>8.2000000000000007E-3</v>
      </c>
      <c r="L137" s="3">
        <v>5.5999999999999995E-4</v>
      </c>
      <c r="M137" s="3">
        <v>0</v>
      </c>
      <c r="N137" s="5">
        <f>FG3M[[#This Row],[1+]]-FG3M[[#This Row],[2+]]</f>
        <v>0.32239000000000007</v>
      </c>
      <c r="O137" s="5">
        <f>FG3M[[#This Row],[2+]]-FG3M[[#This Row],[3+]]</f>
        <v>0.18332000000000001</v>
      </c>
      <c r="P137" s="5">
        <f>FG3M[[#This Row],[3+]]-FG3M[[#This Row],[4+]]</f>
        <v>5.3580000000000003E-2</v>
      </c>
      <c r="Q137" s="5">
        <f>FG3M[[#This Row],[4+]]-FG3M[[#This Row],[5+]]</f>
        <v>7.640000000000001E-3</v>
      </c>
      <c r="R137" s="5">
        <f>FG3M[[#This Row],[5+]]-FG3M[[#This Row],[6+]]</f>
        <v>5.5999999999999995E-4</v>
      </c>
    </row>
    <row r="138" spans="1:18" x14ac:dyDescent="0.25">
      <c r="A138" s="10">
        <v>22400721</v>
      </c>
      <c r="B138" s="13" t="s">
        <v>76</v>
      </c>
      <c r="C138" s="13" t="s">
        <v>83</v>
      </c>
      <c r="D138" s="11">
        <v>0.8125</v>
      </c>
      <c r="E138" s="6" t="str">
        <f>HYPERLINK("https://www.nba.com/stats/player/200768/boxscores-traditional", "Kyle Lowry")</f>
        <v>Kyle Lowry</v>
      </c>
      <c r="F138">
        <v>1.2</v>
      </c>
      <c r="G138" s="4">
        <v>1.1659999999999999</v>
      </c>
      <c r="H138" s="3">
        <v>0.56749000000000005</v>
      </c>
      <c r="I138" s="3">
        <v>0.24510000000000001</v>
      </c>
      <c r="J138" s="3">
        <v>6.1780000000000002E-2</v>
      </c>
      <c r="K138" s="3">
        <v>8.2000000000000007E-3</v>
      </c>
      <c r="L138" s="3">
        <v>5.5999999999999995E-4</v>
      </c>
      <c r="M138" s="3">
        <v>0</v>
      </c>
      <c r="N138" s="5">
        <f>FG3M[[#This Row],[1+]]-FG3M[[#This Row],[2+]]</f>
        <v>0.32239000000000007</v>
      </c>
      <c r="O138" s="5">
        <f>FG3M[[#This Row],[2+]]-FG3M[[#This Row],[3+]]</f>
        <v>0.18332000000000001</v>
      </c>
      <c r="P138" s="5">
        <f>FG3M[[#This Row],[3+]]-FG3M[[#This Row],[4+]]</f>
        <v>5.3580000000000003E-2</v>
      </c>
      <c r="Q138" s="5">
        <f>FG3M[[#This Row],[4+]]-FG3M[[#This Row],[5+]]</f>
        <v>7.640000000000001E-3</v>
      </c>
      <c r="R138" s="5">
        <f>FG3M[[#This Row],[5+]]-FG3M[[#This Row],[6+]]</f>
        <v>5.5999999999999995E-4</v>
      </c>
    </row>
    <row r="139" spans="1:18" x14ac:dyDescent="0.25">
      <c r="A139" s="10">
        <v>22400725</v>
      </c>
      <c r="B139" s="13" t="s">
        <v>99</v>
      </c>
      <c r="C139" s="13" t="s">
        <v>98</v>
      </c>
      <c r="D139" s="11">
        <v>0.875</v>
      </c>
      <c r="E139" s="6" t="str">
        <f>HYPERLINK("https://www.nba.com/stats/player/1627741/boxscores-traditional", "Buddy Hield")</f>
        <v>Buddy Hield</v>
      </c>
      <c r="F139">
        <v>1.2</v>
      </c>
      <c r="G139" s="4">
        <v>1.1659999999999999</v>
      </c>
      <c r="H139" s="3">
        <v>0.56749000000000005</v>
      </c>
      <c r="I139" s="3">
        <v>0.24510000000000001</v>
      </c>
      <c r="J139" s="3">
        <v>6.1780000000000002E-2</v>
      </c>
      <c r="K139" s="3">
        <v>8.2000000000000007E-3</v>
      </c>
      <c r="L139" s="3">
        <v>5.5999999999999995E-4</v>
      </c>
      <c r="M139" s="3">
        <v>0</v>
      </c>
      <c r="N139" s="5">
        <f>FG3M[[#This Row],[1+]]-FG3M[[#This Row],[2+]]</f>
        <v>0.32239000000000007</v>
      </c>
      <c r="O139" s="5">
        <f>FG3M[[#This Row],[2+]]-FG3M[[#This Row],[3+]]</f>
        <v>0.18332000000000001</v>
      </c>
      <c r="P139" s="5">
        <f>FG3M[[#This Row],[3+]]-FG3M[[#This Row],[4+]]</f>
        <v>5.3580000000000003E-2</v>
      </c>
      <c r="Q139" s="5">
        <f>FG3M[[#This Row],[4+]]-FG3M[[#This Row],[5+]]</f>
        <v>7.640000000000001E-3</v>
      </c>
      <c r="R139" s="5">
        <f>FG3M[[#This Row],[5+]]-FG3M[[#This Row],[6+]]</f>
        <v>5.5999999999999995E-4</v>
      </c>
    </row>
    <row r="140" spans="1:18" x14ac:dyDescent="0.25">
      <c r="A140" s="10">
        <v>22400725</v>
      </c>
      <c r="B140" s="13" t="s">
        <v>98</v>
      </c>
      <c r="C140" s="13" t="s">
        <v>99</v>
      </c>
      <c r="D140" s="11">
        <v>0.875</v>
      </c>
      <c r="E140" s="6" t="str">
        <f>HYPERLINK("https://www.nba.com/stats/player/1641707/boxscores-traditional", "Taylor Hendricks")</f>
        <v>Taylor Hendricks</v>
      </c>
      <c r="F140">
        <v>1</v>
      </c>
      <c r="G140" s="4">
        <v>1.4139999999999999</v>
      </c>
      <c r="H140" s="3">
        <v>0.5</v>
      </c>
      <c r="I140" s="3">
        <v>0.23885000000000001</v>
      </c>
      <c r="J140" s="3">
        <v>7.9269999999999993E-2</v>
      </c>
      <c r="K140" s="3">
        <v>1.7000000000000001E-2</v>
      </c>
      <c r="L140" s="3">
        <v>2.33E-3</v>
      </c>
      <c r="M140" s="3">
        <v>2.0000000000000001E-4</v>
      </c>
      <c r="N140" s="5">
        <f>FG3M[[#This Row],[1+]]-FG3M[[#This Row],[2+]]</f>
        <v>0.26114999999999999</v>
      </c>
      <c r="O140" s="5">
        <f>FG3M[[#This Row],[2+]]-FG3M[[#This Row],[3+]]</f>
        <v>0.15958</v>
      </c>
      <c r="P140" s="5">
        <f>FG3M[[#This Row],[3+]]-FG3M[[#This Row],[4+]]</f>
        <v>6.2269999999999992E-2</v>
      </c>
      <c r="Q140" s="5">
        <f>FG3M[[#This Row],[4+]]-FG3M[[#This Row],[5+]]</f>
        <v>1.4670000000000001E-2</v>
      </c>
      <c r="R140" s="5">
        <f>FG3M[[#This Row],[5+]]-FG3M[[#This Row],[6+]]</f>
        <v>2.1299999999999999E-3</v>
      </c>
    </row>
    <row r="141" spans="1:18" x14ac:dyDescent="0.25">
      <c r="A141" s="10">
        <v>22400717</v>
      </c>
      <c r="B141" s="13" t="s">
        <v>91</v>
      </c>
      <c r="C141" s="13" t="s">
        <v>90</v>
      </c>
      <c r="D141" s="11">
        <v>0.79166666666666663</v>
      </c>
      <c r="E141" s="6" t="str">
        <f>HYPERLINK("https://www.nba.com/stats/player/1629684/boxscores-traditional", "Grant Williams")</f>
        <v>Grant Williams</v>
      </c>
      <c r="F141">
        <v>1.4</v>
      </c>
      <c r="G141" s="4">
        <v>0.8</v>
      </c>
      <c r="H141" s="3">
        <v>0.69145999999999996</v>
      </c>
      <c r="I141" s="3">
        <v>0.22663</v>
      </c>
      <c r="J141" s="3">
        <v>2.2749999999999999E-2</v>
      </c>
      <c r="K141" s="3">
        <v>5.8E-4</v>
      </c>
      <c r="L141" s="3">
        <v>0</v>
      </c>
      <c r="M141" s="3">
        <v>0</v>
      </c>
      <c r="N141" s="5">
        <f>FG3M[[#This Row],[1+]]-FG3M[[#This Row],[2+]]</f>
        <v>0.46482999999999997</v>
      </c>
      <c r="O141" s="5">
        <f>FG3M[[#This Row],[2+]]-FG3M[[#This Row],[3+]]</f>
        <v>0.20388000000000001</v>
      </c>
      <c r="P141" s="5">
        <f>FG3M[[#This Row],[3+]]-FG3M[[#This Row],[4+]]</f>
        <v>2.2169999999999999E-2</v>
      </c>
      <c r="Q141" s="5">
        <f>FG3M[[#This Row],[4+]]-FG3M[[#This Row],[5+]]</f>
        <v>5.8E-4</v>
      </c>
      <c r="R141" s="5">
        <f>FG3M[[#This Row],[5+]]-FG3M[[#This Row],[6+]]</f>
        <v>0</v>
      </c>
    </row>
    <row r="142" spans="1:18" x14ac:dyDescent="0.25">
      <c r="A142" s="10">
        <v>22400718</v>
      </c>
      <c r="B142" s="13" t="s">
        <v>82</v>
      </c>
      <c r="C142" s="13" t="s">
        <v>92</v>
      </c>
      <c r="D142" s="11">
        <v>0.79166666666666663</v>
      </c>
      <c r="E142" s="6" t="str">
        <f>HYPERLINK("https://www.nba.com/stats/player/1629731/boxscores-traditional", "Dean Wade")</f>
        <v>Dean Wade</v>
      </c>
      <c r="F142">
        <v>1.4</v>
      </c>
      <c r="G142" s="4">
        <v>0.8</v>
      </c>
      <c r="H142" s="3">
        <v>0.69145999999999996</v>
      </c>
      <c r="I142" s="3">
        <v>0.22663</v>
      </c>
      <c r="J142" s="3">
        <v>2.2749999999999999E-2</v>
      </c>
      <c r="K142" s="3">
        <v>5.8E-4</v>
      </c>
      <c r="L142" s="3">
        <v>0</v>
      </c>
      <c r="M142" s="3">
        <v>0</v>
      </c>
      <c r="N142" s="5">
        <f>FG3M[[#This Row],[1+]]-FG3M[[#This Row],[2+]]</f>
        <v>0.46482999999999997</v>
      </c>
      <c r="O142" s="5">
        <f>FG3M[[#This Row],[2+]]-FG3M[[#This Row],[3+]]</f>
        <v>0.20388000000000001</v>
      </c>
      <c r="P142" s="5">
        <f>FG3M[[#This Row],[3+]]-FG3M[[#This Row],[4+]]</f>
        <v>2.2169999999999999E-2</v>
      </c>
      <c r="Q142" s="5">
        <f>FG3M[[#This Row],[4+]]-FG3M[[#This Row],[5+]]</f>
        <v>5.8E-4</v>
      </c>
      <c r="R142" s="5">
        <f>FG3M[[#This Row],[5+]]-FG3M[[#This Row],[6+]]</f>
        <v>0</v>
      </c>
    </row>
    <row r="143" spans="1:18" x14ac:dyDescent="0.25">
      <c r="A143" s="10">
        <v>22400722</v>
      </c>
      <c r="B143" s="13" t="s">
        <v>96</v>
      </c>
      <c r="C143" s="13" t="s">
        <v>79</v>
      </c>
      <c r="D143" s="11">
        <v>0.8125</v>
      </c>
      <c r="E143" s="6" t="str">
        <f>HYPERLINK("https://www.nba.com/stats/player/1630217/boxscores-traditional", "Desmond Bane")</f>
        <v>Desmond Bane</v>
      </c>
      <c r="F143">
        <v>1.4</v>
      </c>
      <c r="G143" s="4">
        <v>0.8</v>
      </c>
      <c r="H143" s="3">
        <v>0.69145999999999996</v>
      </c>
      <c r="I143" s="3">
        <v>0.22663</v>
      </c>
      <c r="J143" s="3">
        <v>2.2749999999999999E-2</v>
      </c>
      <c r="K143" s="3">
        <v>5.8E-4</v>
      </c>
      <c r="L143" s="3">
        <v>0</v>
      </c>
      <c r="M143" s="3">
        <v>0</v>
      </c>
      <c r="N143" s="5">
        <f>FG3M[[#This Row],[1+]]-FG3M[[#This Row],[2+]]</f>
        <v>0.46482999999999997</v>
      </c>
      <c r="O143" s="5">
        <f>FG3M[[#This Row],[2+]]-FG3M[[#This Row],[3+]]</f>
        <v>0.20388000000000001</v>
      </c>
      <c r="P143" s="5">
        <f>FG3M[[#This Row],[3+]]-FG3M[[#This Row],[4+]]</f>
        <v>2.2169999999999999E-2</v>
      </c>
      <c r="Q143" s="5">
        <f>FG3M[[#This Row],[4+]]-FG3M[[#This Row],[5+]]</f>
        <v>5.8E-4</v>
      </c>
      <c r="R143" s="5">
        <f>FG3M[[#This Row],[5+]]-FG3M[[#This Row],[6+]]</f>
        <v>0</v>
      </c>
    </row>
    <row r="144" spans="1:18" x14ac:dyDescent="0.25">
      <c r="A144" s="10">
        <v>22400725</v>
      </c>
      <c r="B144" s="13" t="s">
        <v>99</v>
      </c>
      <c r="C144" s="13" t="s">
        <v>98</v>
      </c>
      <c r="D144" s="11">
        <v>0.875</v>
      </c>
      <c r="E144" s="6" t="str">
        <f>HYPERLINK("https://www.nba.com/stats/player/1642366/boxscores-traditional", "Quinten Post")</f>
        <v>Quinten Post</v>
      </c>
      <c r="F144">
        <v>1.4</v>
      </c>
      <c r="G144" s="4">
        <v>0.8</v>
      </c>
      <c r="H144" s="3">
        <v>0.69145999999999996</v>
      </c>
      <c r="I144" s="3">
        <v>0.22663</v>
      </c>
      <c r="J144" s="3">
        <v>2.2749999999999999E-2</v>
      </c>
      <c r="K144" s="3">
        <v>5.8E-4</v>
      </c>
      <c r="L144" s="3">
        <v>0</v>
      </c>
      <c r="M144" s="3">
        <v>0</v>
      </c>
      <c r="N144" s="5">
        <f>FG3M[[#This Row],[1+]]-FG3M[[#This Row],[2+]]</f>
        <v>0.46482999999999997</v>
      </c>
      <c r="O144" s="5">
        <f>FG3M[[#This Row],[2+]]-FG3M[[#This Row],[3+]]</f>
        <v>0.20388000000000001</v>
      </c>
      <c r="P144" s="5">
        <f>FG3M[[#This Row],[3+]]-FG3M[[#This Row],[4+]]</f>
        <v>2.2169999999999999E-2</v>
      </c>
      <c r="Q144" s="5">
        <f>FG3M[[#This Row],[4+]]-FG3M[[#This Row],[5+]]</f>
        <v>5.8E-4</v>
      </c>
      <c r="R144" s="5">
        <f>FG3M[[#This Row],[5+]]-FG3M[[#This Row],[6+]]</f>
        <v>0</v>
      </c>
    </row>
    <row r="145" spans="1:18" x14ac:dyDescent="0.25">
      <c r="A145" s="10">
        <v>22400717</v>
      </c>
      <c r="B145" s="13" t="s">
        <v>90</v>
      </c>
      <c r="C145" s="13" t="s">
        <v>91</v>
      </c>
      <c r="D145" s="11">
        <v>0.79166666666666663</v>
      </c>
      <c r="E145" s="6" t="str">
        <f>HYPERLINK("https://www.nba.com/stats/player/1631260/boxscores-traditional", "AJ Green")</f>
        <v>AJ Green</v>
      </c>
      <c r="F145">
        <v>1</v>
      </c>
      <c r="G145" s="4">
        <v>1.2650000000000001</v>
      </c>
      <c r="H145" s="3">
        <v>0.5</v>
      </c>
      <c r="I145" s="3">
        <v>0.21476000000000001</v>
      </c>
      <c r="J145" s="3">
        <v>5.7049999999999997E-2</v>
      </c>
      <c r="K145" s="3">
        <v>8.8900000000000003E-3</v>
      </c>
      <c r="L145" s="3">
        <v>7.9000000000000001E-4</v>
      </c>
      <c r="M145" s="3">
        <v>4.0000000000000003E-5</v>
      </c>
      <c r="N145" s="5">
        <f>FG3M[[#This Row],[1+]]-FG3M[[#This Row],[2+]]</f>
        <v>0.28523999999999999</v>
      </c>
      <c r="O145" s="5">
        <f>FG3M[[#This Row],[2+]]-FG3M[[#This Row],[3+]]</f>
        <v>0.15771000000000002</v>
      </c>
      <c r="P145" s="5">
        <f>FG3M[[#This Row],[3+]]-FG3M[[#This Row],[4+]]</f>
        <v>4.8159999999999994E-2</v>
      </c>
      <c r="Q145" s="5">
        <f>FG3M[[#This Row],[4+]]-FG3M[[#This Row],[5+]]</f>
        <v>8.0999999999999996E-3</v>
      </c>
      <c r="R145" s="5">
        <f>FG3M[[#This Row],[5+]]-FG3M[[#This Row],[6+]]</f>
        <v>7.5000000000000002E-4</v>
      </c>
    </row>
    <row r="146" spans="1:18" x14ac:dyDescent="0.25">
      <c r="A146" s="10">
        <v>22400725</v>
      </c>
      <c r="B146" s="13" t="s">
        <v>99</v>
      </c>
      <c r="C146" s="13" t="s">
        <v>98</v>
      </c>
      <c r="D146" s="11">
        <v>0.875</v>
      </c>
      <c r="E146" s="6" t="str">
        <f>HYPERLINK("https://www.nba.com/stats/player/203110/boxscores-traditional", "Draymond Green")</f>
        <v>Draymond Green</v>
      </c>
      <c r="F146">
        <v>1</v>
      </c>
      <c r="G146" s="4">
        <v>1.2650000000000001</v>
      </c>
      <c r="H146" s="3">
        <v>0.5</v>
      </c>
      <c r="I146" s="3">
        <v>0.21476000000000001</v>
      </c>
      <c r="J146" s="3">
        <v>5.7049999999999997E-2</v>
      </c>
      <c r="K146" s="3">
        <v>8.8900000000000003E-3</v>
      </c>
      <c r="L146" s="3">
        <v>7.9000000000000001E-4</v>
      </c>
      <c r="M146" s="3">
        <v>4.0000000000000003E-5</v>
      </c>
      <c r="N146" s="5">
        <f>FG3M[[#This Row],[1+]]-FG3M[[#This Row],[2+]]</f>
        <v>0.28523999999999999</v>
      </c>
      <c r="O146" s="5">
        <f>FG3M[[#This Row],[2+]]-FG3M[[#This Row],[3+]]</f>
        <v>0.15771000000000002</v>
      </c>
      <c r="P146" s="5">
        <f>FG3M[[#This Row],[3+]]-FG3M[[#This Row],[4+]]</f>
        <v>4.8159999999999994E-2</v>
      </c>
      <c r="Q146" s="5">
        <f>FG3M[[#This Row],[4+]]-FG3M[[#This Row],[5+]]</f>
        <v>8.0999999999999996E-3</v>
      </c>
      <c r="R146" s="5">
        <f>FG3M[[#This Row],[5+]]-FG3M[[#This Row],[6+]]</f>
        <v>7.5000000000000002E-4</v>
      </c>
    </row>
    <row r="147" spans="1:18" x14ac:dyDescent="0.25">
      <c r="A147" s="10">
        <v>22400727</v>
      </c>
      <c r="B147" s="13" t="s">
        <v>105</v>
      </c>
      <c r="C147" s="13" t="s">
        <v>104</v>
      </c>
      <c r="D147" s="11">
        <v>0.91666666666666663</v>
      </c>
      <c r="E147" s="6" t="str">
        <f>HYPERLINK("https://www.nba.com/stats/player/1631094/boxscores-traditional", "Paolo Banchero")</f>
        <v>Paolo Banchero</v>
      </c>
      <c r="F147">
        <v>1</v>
      </c>
      <c r="G147" s="4">
        <v>1.2650000000000001</v>
      </c>
      <c r="H147" s="3">
        <v>0.5</v>
      </c>
      <c r="I147" s="3">
        <v>0.21476000000000001</v>
      </c>
      <c r="J147" s="3">
        <v>5.7049999999999997E-2</v>
      </c>
      <c r="K147" s="3">
        <v>8.8900000000000003E-3</v>
      </c>
      <c r="L147" s="3">
        <v>7.9000000000000001E-4</v>
      </c>
      <c r="M147" s="3">
        <v>4.0000000000000003E-5</v>
      </c>
      <c r="N147" s="5">
        <f>FG3M[[#This Row],[1+]]-FG3M[[#This Row],[2+]]</f>
        <v>0.28523999999999999</v>
      </c>
      <c r="O147" s="5">
        <f>FG3M[[#This Row],[2+]]-FG3M[[#This Row],[3+]]</f>
        <v>0.15771000000000002</v>
      </c>
      <c r="P147" s="5">
        <f>FG3M[[#This Row],[3+]]-FG3M[[#This Row],[4+]]</f>
        <v>4.8159999999999994E-2</v>
      </c>
      <c r="Q147" s="5">
        <f>FG3M[[#This Row],[4+]]-FG3M[[#This Row],[5+]]</f>
        <v>8.0999999999999996E-3</v>
      </c>
      <c r="R147" s="5">
        <f>FG3M[[#This Row],[5+]]-FG3M[[#This Row],[6+]]</f>
        <v>7.5000000000000002E-4</v>
      </c>
    </row>
    <row r="148" spans="1:18" x14ac:dyDescent="0.25">
      <c r="A148" s="10">
        <v>22400717</v>
      </c>
      <c r="B148" s="13" t="s">
        <v>91</v>
      </c>
      <c r="C148" s="13" t="s">
        <v>90</v>
      </c>
      <c r="D148" s="11">
        <v>0.79166666666666663</v>
      </c>
      <c r="E148" s="6" t="str">
        <f>HYPERLINK("https://www.nba.com/stats/player/1628998/boxscores-traditional", "Cody Martin")</f>
        <v>Cody Martin</v>
      </c>
      <c r="F148">
        <v>1.2</v>
      </c>
      <c r="G148" s="4">
        <v>0.98</v>
      </c>
      <c r="H148" s="3">
        <v>0.57926</v>
      </c>
      <c r="I148" s="3">
        <v>0.20610999999999999</v>
      </c>
      <c r="J148" s="3">
        <v>3.288E-2</v>
      </c>
      <c r="K148" s="3">
        <v>2.1199999999999999E-3</v>
      </c>
      <c r="L148" s="3">
        <v>5.0000000000000002E-5</v>
      </c>
      <c r="M148" s="3">
        <v>0</v>
      </c>
      <c r="N148" s="5">
        <f>FG3M[[#This Row],[1+]]-FG3M[[#This Row],[2+]]</f>
        <v>0.37314999999999998</v>
      </c>
      <c r="O148" s="5">
        <f>FG3M[[#This Row],[2+]]-FG3M[[#This Row],[3+]]</f>
        <v>0.17323</v>
      </c>
      <c r="P148" s="5">
        <f>FG3M[[#This Row],[3+]]-FG3M[[#This Row],[4+]]</f>
        <v>3.0759999999999999E-2</v>
      </c>
      <c r="Q148" s="5">
        <f>FG3M[[#This Row],[4+]]-FG3M[[#This Row],[5+]]</f>
        <v>2.0699999999999998E-3</v>
      </c>
      <c r="R148" s="5">
        <f>FG3M[[#This Row],[5+]]-FG3M[[#This Row],[6+]]</f>
        <v>5.0000000000000002E-5</v>
      </c>
    </row>
    <row r="149" spans="1:18" x14ac:dyDescent="0.25">
      <c r="A149" s="10">
        <v>22400717</v>
      </c>
      <c r="B149" s="13" t="s">
        <v>91</v>
      </c>
      <c r="C149" s="13" t="s">
        <v>90</v>
      </c>
      <c r="D149" s="11">
        <v>0.79166666666666663</v>
      </c>
      <c r="E149" s="6" t="str">
        <f>HYPERLINK("https://www.nba.com/stats/player/1629006/boxscores-traditional", "Josh Okogie")</f>
        <v>Josh Okogie</v>
      </c>
      <c r="F149">
        <v>1.2</v>
      </c>
      <c r="G149" s="4">
        <v>0.98</v>
      </c>
      <c r="H149" s="3">
        <v>0.57926</v>
      </c>
      <c r="I149" s="3">
        <v>0.20610999999999999</v>
      </c>
      <c r="J149" s="3">
        <v>3.288E-2</v>
      </c>
      <c r="K149" s="3">
        <v>2.1199999999999999E-3</v>
      </c>
      <c r="L149" s="3">
        <v>5.0000000000000002E-5</v>
      </c>
      <c r="M149" s="3">
        <v>0</v>
      </c>
      <c r="N149" s="5">
        <f>FG3M[[#This Row],[1+]]-FG3M[[#This Row],[2+]]</f>
        <v>0.37314999999999998</v>
      </c>
      <c r="O149" s="5">
        <f>FG3M[[#This Row],[2+]]-FG3M[[#This Row],[3+]]</f>
        <v>0.17323</v>
      </c>
      <c r="P149" s="5">
        <f>FG3M[[#This Row],[3+]]-FG3M[[#This Row],[4+]]</f>
        <v>3.0759999999999999E-2</v>
      </c>
      <c r="Q149" s="5">
        <f>FG3M[[#This Row],[4+]]-FG3M[[#This Row],[5+]]</f>
        <v>2.0699999999999998E-3</v>
      </c>
      <c r="R149" s="5">
        <f>FG3M[[#This Row],[5+]]-FG3M[[#This Row],[6+]]</f>
        <v>5.0000000000000002E-5</v>
      </c>
    </row>
    <row r="150" spans="1:18" x14ac:dyDescent="0.25">
      <c r="A150" s="10">
        <v>22400719</v>
      </c>
      <c r="B150" s="13" t="s">
        <v>94</v>
      </c>
      <c r="C150" s="13" t="s">
        <v>93</v>
      </c>
      <c r="D150" s="11">
        <v>0.79166666666666663</v>
      </c>
      <c r="E150" s="6" t="str">
        <f>HYPERLINK("https://www.nba.com/stats/player/101108/boxscores-traditional", "Chris Paul")</f>
        <v>Chris Paul</v>
      </c>
      <c r="F150">
        <v>1.6</v>
      </c>
      <c r="G150" s="4">
        <v>0.49</v>
      </c>
      <c r="H150" s="3">
        <v>0.88876999999999995</v>
      </c>
      <c r="I150" s="3">
        <v>0.20610999999999999</v>
      </c>
      <c r="J150" s="3">
        <v>2.1199999999999999E-3</v>
      </c>
      <c r="K150" s="3">
        <v>0</v>
      </c>
      <c r="L150" s="3">
        <v>0</v>
      </c>
      <c r="M150" s="3">
        <v>0</v>
      </c>
      <c r="N150" s="5">
        <f>FG3M[[#This Row],[1+]]-FG3M[[#This Row],[2+]]</f>
        <v>0.68265999999999993</v>
      </c>
      <c r="O150" s="5">
        <f>FG3M[[#This Row],[2+]]-FG3M[[#This Row],[3+]]</f>
        <v>0.20398999999999998</v>
      </c>
      <c r="P150" s="5">
        <f>FG3M[[#This Row],[3+]]-FG3M[[#This Row],[4+]]</f>
        <v>2.1199999999999999E-3</v>
      </c>
      <c r="Q150" s="5">
        <f>FG3M[[#This Row],[4+]]-FG3M[[#This Row],[5+]]</f>
        <v>0</v>
      </c>
      <c r="R150" s="5">
        <f>FG3M[[#This Row],[5+]]-FG3M[[#This Row],[6+]]</f>
        <v>0</v>
      </c>
    </row>
    <row r="151" spans="1:18" x14ac:dyDescent="0.25">
      <c r="A151" s="10">
        <v>22400722</v>
      </c>
      <c r="B151" s="13" t="s">
        <v>79</v>
      </c>
      <c r="C151" s="13" t="s">
        <v>96</v>
      </c>
      <c r="D151" s="11">
        <v>0.8125</v>
      </c>
      <c r="E151" s="6" t="str">
        <f>HYPERLINK("https://www.nba.com/stats/player/1641711/boxscores-traditional", "Gradey Dick")</f>
        <v>Gradey Dick</v>
      </c>
      <c r="F151">
        <v>1.6</v>
      </c>
      <c r="G151" s="4">
        <v>0.49</v>
      </c>
      <c r="H151" s="3">
        <v>0.88876999999999995</v>
      </c>
      <c r="I151" s="3">
        <v>0.20610999999999999</v>
      </c>
      <c r="J151" s="3">
        <v>2.1199999999999999E-3</v>
      </c>
      <c r="K151" s="3">
        <v>0</v>
      </c>
      <c r="L151" s="3">
        <v>0</v>
      </c>
      <c r="M151" s="3">
        <v>0</v>
      </c>
      <c r="N151" s="5">
        <f>FG3M[[#This Row],[1+]]-FG3M[[#This Row],[2+]]</f>
        <v>0.68265999999999993</v>
      </c>
      <c r="O151" s="5">
        <f>FG3M[[#This Row],[2+]]-FG3M[[#This Row],[3+]]</f>
        <v>0.20398999999999998</v>
      </c>
      <c r="P151" s="5">
        <f>FG3M[[#This Row],[3+]]-FG3M[[#This Row],[4+]]</f>
        <v>2.1199999999999999E-3</v>
      </c>
      <c r="Q151" s="5">
        <f>FG3M[[#This Row],[4+]]-FG3M[[#This Row],[5+]]</f>
        <v>0</v>
      </c>
      <c r="R151" s="5">
        <f>FG3M[[#This Row],[5+]]-FG3M[[#This Row],[6+]]</f>
        <v>0</v>
      </c>
    </row>
    <row r="152" spans="1:18" x14ac:dyDescent="0.25">
      <c r="A152" s="10">
        <v>22400726</v>
      </c>
      <c r="B152" s="13" t="s">
        <v>100</v>
      </c>
      <c r="C152" s="13" t="s">
        <v>101</v>
      </c>
      <c r="D152" s="11">
        <v>0.875</v>
      </c>
      <c r="E152" s="6" t="str">
        <f>HYPERLINK("https://www.nba.com/stats/player/1627750/boxscores-traditional", "Jamal Murray")</f>
        <v>Jamal Murray</v>
      </c>
      <c r="F152">
        <v>1.2</v>
      </c>
      <c r="G152" s="4">
        <v>0.98</v>
      </c>
      <c r="H152" s="3">
        <v>0.57926</v>
      </c>
      <c r="I152" s="3">
        <v>0.20610999999999999</v>
      </c>
      <c r="J152" s="3">
        <v>3.288E-2</v>
      </c>
      <c r="K152" s="3">
        <v>2.1199999999999999E-3</v>
      </c>
      <c r="L152" s="3">
        <v>5.0000000000000002E-5</v>
      </c>
      <c r="M152" s="3">
        <v>0</v>
      </c>
      <c r="N152" s="5">
        <f>FG3M[[#This Row],[1+]]-FG3M[[#This Row],[2+]]</f>
        <v>0.37314999999999998</v>
      </c>
      <c r="O152" s="5">
        <f>FG3M[[#This Row],[2+]]-FG3M[[#This Row],[3+]]</f>
        <v>0.17323</v>
      </c>
      <c r="P152" s="5">
        <f>FG3M[[#This Row],[3+]]-FG3M[[#This Row],[4+]]</f>
        <v>3.0759999999999999E-2</v>
      </c>
      <c r="Q152" s="5">
        <f>FG3M[[#This Row],[4+]]-FG3M[[#This Row],[5+]]</f>
        <v>2.0699999999999998E-3</v>
      </c>
      <c r="R152" s="5">
        <f>FG3M[[#This Row],[5+]]-FG3M[[#This Row],[6+]]</f>
        <v>5.0000000000000002E-5</v>
      </c>
    </row>
    <row r="153" spans="1:18" x14ac:dyDescent="0.25">
      <c r="A153" s="10">
        <v>22400724</v>
      </c>
      <c r="B153" s="13" t="s">
        <v>103</v>
      </c>
      <c r="C153" s="13" t="s">
        <v>102</v>
      </c>
      <c r="D153" s="11">
        <v>0.89583333333333337</v>
      </c>
      <c r="E153" s="6" t="str">
        <f>HYPERLINK("https://www.nba.com/stats/player/1628983/boxscores-traditional", "Shai Gilgeous-Alexander")</f>
        <v>Shai Gilgeous-Alexander</v>
      </c>
      <c r="F153">
        <v>1.6</v>
      </c>
      <c r="G153" s="4">
        <v>0.49</v>
      </c>
      <c r="H153" s="3">
        <v>0.88876999999999995</v>
      </c>
      <c r="I153" s="3">
        <v>0.20610999999999999</v>
      </c>
      <c r="J153" s="3">
        <v>2.1199999999999999E-3</v>
      </c>
      <c r="K153" s="3">
        <v>0</v>
      </c>
      <c r="L153" s="3">
        <v>0</v>
      </c>
      <c r="M153" s="3">
        <v>0</v>
      </c>
      <c r="N153" s="5">
        <f>FG3M[[#This Row],[1+]]-FG3M[[#This Row],[2+]]</f>
        <v>0.68265999999999993</v>
      </c>
      <c r="O153" s="5">
        <f>FG3M[[#This Row],[2+]]-FG3M[[#This Row],[3+]]</f>
        <v>0.20398999999999998</v>
      </c>
      <c r="P153" s="5">
        <f>FG3M[[#This Row],[3+]]-FG3M[[#This Row],[4+]]</f>
        <v>2.1199999999999999E-3</v>
      </c>
      <c r="Q153" s="5">
        <f>FG3M[[#This Row],[4+]]-FG3M[[#This Row],[5+]]</f>
        <v>0</v>
      </c>
      <c r="R153" s="5">
        <f>FG3M[[#This Row],[5+]]-FG3M[[#This Row],[6+]]</f>
        <v>0</v>
      </c>
    </row>
    <row r="154" spans="1:18" x14ac:dyDescent="0.25">
      <c r="A154" s="10">
        <v>22400727</v>
      </c>
      <c r="B154" s="13" t="s">
        <v>104</v>
      </c>
      <c r="C154" s="13" t="s">
        <v>105</v>
      </c>
      <c r="D154" s="11">
        <v>0.91666666666666663</v>
      </c>
      <c r="E154" s="6" t="str">
        <f>HYPERLINK("https://www.nba.com/stats/player/201942/boxscores-traditional", "DeMar DeRozan")</f>
        <v>DeMar DeRozan</v>
      </c>
      <c r="F154">
        <v>1.2</v>
      </c>
      <c r="G154" s="4">
        <v>0.98</v>
      </c>
      <c r="H154" s="3">
        <v>0.57926</v>
      </c>
      <c r="I154" s="3">
        <v>0.20610999999999999</v>
      </c>
      <c r="J154" s="3">
        <v>3.288E-2</v>
      </c>
      <c r="K154" s="3">
        <v>2.1199999999999999E-3</v>
      </c>
      <c r="L154" s="3">
        <v>5.0000000000000002E-5</v>
      </c>
      <c r="M154" s="3">
        <v>0</v>
      </c>
      <c r="N154" s="5">
        <f>FG3M[[#This Row],[1+]]-FG3M[[#This Row],[2+]]</f>
        <v>0.37314999999999998</v>
      </c>
      <c r="O154" s="5">
        <f>FG3M[[#This Row],[2+]]-FG3M[[#This Row],[3+]]</f>
        <v>0.17323</v>
      </c>
      <c r="P154" s="5">
        <f>FG3M[[#This Row],[3+]]-FG3M[[#This Row],[4+]]</f>
        <v>3.0759999999999999E-2</v>
      </c>
      <c r="Q154" s="5">
        <f>FG3M[[#This Row],[4+]]-FG3M[[#This Row],[5+]]</f>
        <v>2.0699999999999998E-3</v>
      </c>
      <c r="R154" s="5">
        <f>FG3M[[#This Row],[5+]]-FG3M[[#This Row],[6+]]</f>
        <v>5.0000000000000002E-5</v>
      </c>
    </row>
    <row r="155" spans="1:18" x14ac:dyDescent="0.25">
      <c r="A155" s="10">
        <v>22400720</v>
      </c>
      <c r="B155" s="13" t="s">
        <v>77</v>
      </c>
      <c r="C155" s="13" t="s">
        <v>95</v>
      </c>
      <c r="D155" s="11">
        <v>0.8125</v>
      </c>
      <c r="E155" s="6" t="str">
        <f>HYPERLINK("https://www.nba.com/stats/player/1641787/boxscores-traditional", "Tosan Evbuomwan")</f>
        <v>Tosan Evbuomwan</v>
      </c>
      <c r="F155">
        <v>1</v>
      </c>
      <c r="G155" s="4">
        <v>1.095</v>
      </c>
      <c r="H155" s="3">
        <v>0.5</v>
      </c>
      <c r="I155" s="3">
        <v>0.18140999999999999</v>
      </c>
      <c r="J155" s="3">
        <v>3.3619999999999997E-2</v>
      </c>
      <c r="K155" s="3">
        <v>3.0699999999999998E-3</v>
      </c>
      <c r="L155" s="3">
        <v>1.2999999999999999E-4</v>
      </c>
      <c r="M155" s="3">
        <v>0</v>
      </c>
      <c r="N155" s="5">
        <f>FG3M[[#This Row],[1+]]-FG3M[[#This Row],[2+]]</f>
        <v>0.31859000000000004</v>
      </c>
      <c r="O155" s="5">
        <f>FG3M[[#This Row],[2+]]-FG3M[[#This Row],[3+]]</f>
        <v>0.14778999999999998</v>
      </c>
      <c r="P155" s="5">
        <f>FG3M[[#This Row],[3+]]-FG3M[[#This Row],[4+]]</f>
        <v>3.0549999999999997E-2</v>
      </c>
      <c r="Q155" s="5">
        <f>FG3M[[#This Row],[4+]]-FG3M[[#This Row],[5+]]</f>
        <v>2.9399999999999999E-3</v>
      </c>
      <c r="R155" s="5">
        <f>FG3M[[#This Row],[5+]]-FG3M[[#This Row],[6+]]</f>
        <v>1.2999999999999999E-4</v>
      </c>
    </row>
    <row r="156" spans="1:18" x14ac:dyDescent="0.25">
      <c r="A156" s="10">
        <v>22400723</v>
      </c>
      <c r="B156" s="13" t="s">
        <v>97</v>
      </c>
      <c r="C156" s="13" t="s">
        <v>80</v>
      </c>
      <c r="D156" s="11">
        <v>0.83333333333333337</v>
      </c>
      <c r="E156" s="6" t="str">
        <f>HYPERLINK("https://www.nba.com/stats/player/203944/boxscores-traditional", "Julius Randle")</f>
        <v>Julius Randle</v>
      </c>
      <c r="F156">
        <v>1</v>
      </c>
      <c r="G156" s="4">
        <v>1.095</v>
      </c>
      <c r="H156" s="3">
        <v>0.5</v>
      </c>
      <c r="I156" s="3">
        <v>0.18140999999999999</v>
      </c>
      <c r="J156" s="3">
        <v>3.3619999999999997E-2</v>
      </c>
      <c r="K156" s="3">
        <v>3.0699999999999998E-3</v>
      </c>
      <c r="L156" s="3">
        <v>1.2999999999999999E-4</v>
      </c>
      <c r="M156" s="3">
        <v>0</v>
      </c>
      <c r="N156" s="5">
        <f>FG3M[[#This Row],[1+]]-FG3M[[#This Row],[2+]]</f>
        <v>0.31859000000000004</v>
      </c>
      <c r="O156" s="5">
        <f>FG3M[[#This Row],[2+]]-FG3M[[#This Row],[3+]]</f>
        <v>0.14778999999999998</v>
      </c>
      <c r="P156" s="5">
        <f>FG3M[[#This Row],[3+]]-FG3M[[#This Row],[4+]]</f>
        <v>3.0549999999999997E-2</v>
      </c>
      <c r="Q156" s="5">
        <f>FG3M[[#This Row],[4+]]-FG3M[[#This Row],[5+]]</f>
        <v>2.9399999999999999E-3</v>
      </c>
      <c r="R156" s="5">
        <f>FG3M[[#This Row],[5+]]-FG3M[[#This Row],[6+]]</f>
        <v>1.2999999999999999E-4</v>
      </c>
    </row>
    <row r="157" spans="1:18" x14ac:dyDescent="0.25">
      <c r="A157" s="10">
        <v>22400725</v>
      </c>
      <c r="B157" s="13" t="s">
        <v>98</v>
      </c>
      <c r="C157" s="13" t="s">
        <v>99</v>
      </c>
      <c r="D157" s="11">
        <v>0.875</v>
      </c>
      <c r="E157" s="6" t="str">
        <f>HYPERLINK("https://www.nba.com/stats/player/1630695/boxscores-traditional", "Micah Potter")</f>
        <v>Micah Potter</v>
      </c>
      <c r="F157">
        <v>1</v>
      </c>
      <c r="G157" s="4">
        <v>1.095</v>
      </c>
      <c r="H157" s="3">
        <v>0.5</v>
      </c>
      <c r="I157" s="3">
        <v>0.18140999999999999</v>
      </c>
      <c r="J157" s="3">
        <v>3.3619999999999997E-2</v>
      </c>
      <c r="K157" s="3">
        <v>3.0699999999999998E-3</v>
      </c>
      <c r="L157" s="3">
        <v>1.2999999999999999E-4</v>
      </c>
      <c r="M157" s="3">
        <v>0</v>
      </c>
      <c r="N157" s="5">
        <f>FG3M[[#This Row],[1+]]-FG3M[[#This Row],[2+]]</f>
        <v>0.31859000000000004</v>
      </c>
      <c r="O157" s="5">
        <f>FG3M[[#This Row],[2+]]-FG3M[[#This Row],[3+]]</f>
        <v>0.14778999999999998</v>
      </c>
      <c r="P157" s="5">
        <f>FG3M[[#This Row],[3+]]-FG3M[[#This Row],[4+]]</f>
        <v>3.0549999999999997E-2</v>
      </c>
      <c r="Q157" s="5">
        <f>FG3M[[#This Row],[4+]]-FG3M[[#This Row],[5+]]</f>
        <v>2.9399999999999999E-3</v>
      </c>
      <c r="R157" s="5">
        <f>FG3M[[#This Row],[5+]]-FG3M[[#This Row],[6+]]</f>
        <v>1.2999999999999999E-4</v>
      </c>
    </row>
    <row r="158" spans="1:18" x14ac:dyDescent="0.25">
      <c r="A158" s="10">
        <v>22400724</v>
      </c>
      <c r="B158" s="13" t="s">
        <v>103</v>
      </c>
      <c r="C158" s="13" t="s">
        <v>102</v>
      </c>
      <c r="D158" s="11">
        <v>0.89583333333333337</v>
      </c>
      <c r="E158" s="6" t="str">
        <f>HYPERLINK("https://www.nba.com/stats/player/1642349/boxscores-traditional", "Ajay Mitchell")</f>
        <v>Ajay Mitchell</v>
      </c>
      <c r="F158">
        <v>1</v>
      </c>
      <c r="G158" s="4">
        <v>1.095</v>
      </c>
      <c r="H158" s="3">
        <v>0.5</v>
      </c>
      <c r="I158" s="3">
        <v>0.18140999999999999</v>
      </c>
      <c r="J158" s="3">
        <v>3.3619999999999997E-2</v>
      </c>
      <c r="K158" s="3">
        <v>3.0699999999999998E-3</v>
      </c>
      <c r="L158" s="3">
        <v>1.2999999999999999E-4</v>
      </c>
      <c r="M158" s="3">
        <v>0</v>
      </c>
      <c r="N158" s="5">
        <f>FG3M[[#This Row],[1+]]-FG3M[[#This Row],[2+]]</f>
        <v>0.31859000000000004</v>
      </c>
      <c r="O158" s="5">
        <f>FG3M[[#This Row],[2+]]-FG3M[[#This Row],[3+]]</f>
        <v>0.14778999999999998</v>
      </c>
      <c r="P158" s="5">
        <f>FG3M[[#This Row],[3+]]-FG3M[[#This Row],[4+]]</f>
        <v>3.0549999999999997E-2</v>
      </c>
      <c r="Q158" s="5">
        <f>FG3M[[#This Row],[4+]]-FG3M[[#This Row],[5+]]</f>
        <v>2.9399999999999999E-3</v>
      </c>
      <c r="R158" s="5">
        <f>FG3M[[#This Row],[5+]]-FG3M[[#This Row],[6+]]</f>
        <v>1.2999999999999999E-4</v>
      </c>
    </row>
    <row r="159" spans="1:18" x14ac:dyDescent="0.25">
      <c r="A159" s="10">
        <v>22400718</v>
      </c>
      <c r="B159" s="13" t="s">
        <v>82</v>
      </c>
      <c r="C159" s="13" t="s">
        <v>92</v>
      </c>
      <c r="D159" s="11">
        <v>0.79166666666666663</v>
      </c>
      <c r="E159" s="6" t="str">
        <f>HYPERLINK("https://www.nba.com/stats/player/1629660/boxscores-traditional", "Ty Jerome")</f>
        <v>Ty Jerome</v>
      </c>
      <c r="F159">
        <v>1.2</v>
      </c>
      <c r="G159" s="4">
        <v>0.748</v>
      </c>
      <c r="H159" s="3">
        <v>0.60641999999999996</v>
      </c>
      <c r="I159" s="3">
        <v>0.14230999999999999</v>
      </c>
      <c r="J159" s="3">
        <v>7.9799999999999992E-3</v>
      </c>
      <c r="K159" s="3">
        <v>9.0000000000000006E-5</v>
      </c>
      <c r="L159" s="3">
        <v>0</v>
      </c>
      <c r="M159" s="3">
        <v>0</v>
      </c>
      <c r="N159" s="5">
        <f>FG3M[[#This Row],[1+]]-FG3M[[#This Row],[2+]]</f>
        <v>0.46410999999999997</v>
      </c>
      <c r="O159" s="5">
        <f>FG3M[[#This Row],[2+]]-FG3M[[#This Row],[3+]]</f>
        <v>0.13433</v>
      </c>
      <c r="P159" s="5">
        <f>FG3M[[#This Row],[3+]]-FG3M[[#This Row],[4+]]</f>
        <v>7.8899999999999994E-3</v>
      </c>
      <c r="Q159" s="5">
        <f>FG3M[[#This Row],[4+]]-FG3M[[#This Row],[5+]]</f>
        <v>9.0000000000000006E-5</v>
      </c>
      <c r="R159" s="5">
        <f>FG3M[[#This Row],[5+]]-FG3M[[#This Row],[6+]]</f>
        <v>0</v>
      </c>
    </row>
    <row r="160" spans="1:18" x14ac:dyDescent="0.25">
      <c r="A160" s="10">
        <v>22400721</v>
      </c>
      <c r="B160" s="13" t="s">
        <v>83</v>
      </c>
      <c r="C160" s="13" t="s">
        <v>76</v>
      </c>
      <c r="D160" s="11">
        <v>0.8125</v>
      </c>
      <c r="E160" s="6" t="str">
        <f>HYPERLINK("https://www.nba.com/stats/player/1628389/boxscores-traditional", "Bam Adebayo")</f>
        <v>Bam Adebayo</v>
      </c>
      <c r="F160">
        <v>1.2</v>
      </c>
      <c r="G160" s="4">
        <v>0.748</v>
      </c>
      <c r="H160" s="3">
        <v>0.60641999999999996</v>
      </c>
      <c r="I160" s="3">
        <v>0.14230999999999999</v>
      </c>
      <c r="J160" s="3">
        <v>7.9799999999999992E-3</v>
      </c>
      <c r="K160" s="3">
        <v>9.0000000000000006E-5</v>
      </c>
      <c r="L160" s="3">
        <v>0</v>
      </c>
      <c r="M160" s="3">
        <v>0</v>
      </c>
      <c r="N160" s="5">
        <f>FG3M[[#This Row],[1+]]-FG3M[[#This Row],[2+]]</f>
        <v>0.46410999999999997</v>
      </c>
      <c r="O160" s="5">
        <f>FG3M[[#This Row],[2+]]-FG3M[[#This Row],[3+]]</f>
        <v>0.13433</v>
      </c>
      <c r="P160" s="5">
        <f>FG3M[[#This Row],[3+]]-FG3M[[#This Row],[4+]]</f>
        <v>7.8899999999999994E-3</v>
      </c>
      <c r="Q160" s="5">
        <f>FG3M[[#This Row],[4+]]-FG3M[[#This Row],[5+]]</f>
        <v>9.0000000000000006E-5</v>
      </c>
      <c r="R160" s="5">
        <f>FG3M[[#This Row],[5+]]-FG3M[[#This Row],[6+]]</f>
        <v>0</v>
      </c>
    </row>
    <row r="161" spans="1:18" x14ac:dyDescent="0.25">
      <c r="A161" s="10">
        <v>22400722</v>
      </c>
      <c r="B161" s="13" t="s">
        <v>79</v>
      </c>
      <c r="C161" s="13" t="s">
        <v>96</v>
      </c>
      <c r="D161" s="11">
        <v>0.8125</v>
      </c>
      <c r="E161" s="6" t="str">
        <f>HYPERLINK("https://www.nba.com/stats/player/203482/boxscores-traditional", "Kelly Olynyk")</f>
        <v>Kelly Olynyk</v>
      </c>
      <c r="F161">
        <v>1.2</v>
      </c>
      <c r="G161" s="4">
        <v>0.748</v>
      </c>
      <c r="H161" s="3">
        <v>0.60641999999999996</v>
      </c>
      <c r="I161" s="3">
        <v>0.14230999999999999</v>
      </c>
      <c r="J161" s="3">
        <v>7.9799999999999992E-3</v>
      </c>
      <c r="K161" s="3">
        <v>9.0000000000000006E-5</v>
      </c>
      <c r="L161" s="3">
        <v>0</v>
      </c>
      <c r="M161" s="3">
        <v>0</v>
      </c>
      <c r="N161" s="5">
        <f>FG3M[[#This Row],[1+]]-FG3M[[#This Row],[2+]]</f>
        <v>0.46410999999999997</v>
      </c>
      <c r="O161" s="5">
        <f>FG3M[[#This Row],[2+]]-FG3M[[#This Row],[3+]]</f>
        <v>0.13433</v>
      </c>
      <c r="P161" s="5">
        <f>FG3M[[#This Row],[3+]]-FG3M[[#This Row],[4+]]</f>
        <v>7.8899999999999994E-3</v>
      </c>
      <c r="Q161" s="5">
        <f>FG3M[[#This Row],[4+]]-FG3M[[#This Row],[5+]]</f>
        <v>9.0000000000000006E-5</v>
      </c>
      <c r="R161" s="5">
        <f>FG3M[[#This Row],[5+]]-FG3M[[#This Row],[6+]]</f>
        <v>0</v>
      </c>
    </row>
    <row r="162" spans="1:18" x14ac:dyDescent="0.25">
      <c r="A162" s="10">
        <v>22400725</v>
      </c>
      <c r="B162" s="13" t="s">
        <v>99</v>
      </c>
      <c r="C162" s="13" t="s">
        <v>98</v>
      </c>
      <c r="D162" s="11">
        <v>0.875</v>
      </c>
      <c r="E162" s="6" t="str">
        <f>HYPERLINK("https://www.nba.com/stats/player/1630322/boxscores-traditional", "Lindy Waters III")</f>
        <v>Lindy Waters III</v>
      </c>
      <c r="F162">
        <v>1.2</v>
      </c>
      <c r="G162" s="4">
        <v>0.748</v>
      </c>
      <c r="H162" s="3">
        <v>0.60641999999999996</v>
      </c>
      <c r="I162" s="3">
        <v>0.14230999999999999</v>
      </c>
      <c r="J162" s="3">
        <v>7.9799999999999992E-3</v>
      </c>
      <c r="K162" s="3">
        <v>9.0000000000000006E-5</v>
      </c>
      <c r="L162" s="3">
        <v>0</v>
      </c>
      <c r="M162" s="3">
        <v>0</v>
      </c>
      <c r="N162" s="5">
        <f>FG3M[[#This Row],[1+]]-FG3M[[#This Row],[2+]]</f>
        <v>0.46410999999999997</v>
      </c>
      <c r="O162" s="5">
        <f>FG3M[[#This Row],[2+]]-FG3M[[#This Row],[3+]]</f>
        <v>0.13433</v>
      </c>
      <c r="P162" s="5">
        <f>FG3M[[#This Row],[3+]]-FG3M[[#This Row],[4+]]</f>
        <v>7.8899999999999994E-3</v>
      </c>
      <c r="Q162" s="5">
        <f>FG3M[[#This Row],[4+]]-FG3M[[#This Row],[5+]]</f>
        <v>9.0000000000000006E-5</v>
      </c>
      <c r="R162" s="5">
        <f>FG3M[[#This Row],[5+]]-FG3M[[#This Row],[6+]]</f>
        <v>0</v>
      </c>
    </row>
    <row r="163" spans="1:18" x14ac:dyDescent="0.25">
      <c r="A163" s="10">
        <v>22400724</v>
      </c>
      <c r="B163" s="13" t="s">
        <v>103</v>
      </c>
      <c r="C163" s="13" t="s">
        <v>102</v>
      </c>
      <c r="D163" s="11">
        <v>0.89583333333333337</v>
      </c>
      <c r="E163" s="6" t="str">
        <f>HYPERLINK("https://www.nba.com/stats/player/1627936/boxscores-traditional", "Alex Caruso")</f>
        <v>Alex Caruso</v>
      </c>
      <c r="F163">
        <v>1.2</v>
      </c>
      <c r="G163" s="4">
        <v>0.748</v>
      </c>
      <c r="H163" s="3">
        <v>0.60641999999999996</v>
      </c>
      <c r="I163" s="3">
        <v>0.14230999999999999</v>
      </c>
      <c r="J163" s="3">
        <v>7.9799999999999992E-3</v>
      </c>
      <c r="K163" s="3">
        <v>9.0000000000000006E-5</v>
      </c>
      <c r="L163" s="3">
        <v>0</v>
      </c>
      <c r="M163" s="3">
        <v>0</v>
      </c>
      <c r="N163" s="5">
        <f>FG3M[[#This Row],[1+]]-FG3M[[#This Row],[2+]]</f>
        <v>0.46410999999999997</v>
      </c>
      <c r="O163" s="5">
        <f>FG3M[[#This Row],[2+]]-FG3M[[#This Row],[3+]]</f>
        <v>0.13433</v>
      </c>
      <c r="P163" s="5">
        <f>FG3M[[#This Row],[3+]]-FG3M[[#This Row],[4+]]</f>
        <v>7.8899999999999994E-3</v>
      </c>
      <c r="Q163" s="5">
        <f>FG3M[[#This Row],[4+]]-FG3M[[#This Row],[5+]]</f>
        <v>9.0000000000000006E-5</v>
      </c>
      <c r="R163" s="5">
        <f>FG3M[[#This Row],[5+]]-FG3M[[#This Row],[6+]]</f>
        <v>0</v>
      </c>
    </row>
    <row r="164" spans="1:18" x14ac:dyDescent="0.25">
      <c r="A164" s="10">
        <v>22400721</v>
      </c>
      <c r="B164" s="13" t="s">
        <v>83</v>
      </c>
      <c r="C164" s="13" t="s">
        <v>76</v>
      </c>
      <c r="D164" s="11">
        <v>0.8125</v>
      </c>
      <c r="E164" s="6" t="str">
        <f>HYPERLINK("https://www.nba.com/stats/player/1626196/boxscores-traditional", "Josh Richardson")</f>
        <v>Josh Richardson</v>
      </c>
      <c r="F164">
        <v>1</v>
      </c>
      <c r="G164" s="4">
        <v>0.89400000000000002</v>
      </c>
      <c r="H164" s="3">
        <v>0.5</v>
      </c>
      <c r="I164" s="3">
        <v>0.13136</v>
      </c>
      <c r="J164" s="3">
        <v>1.255E-2</v>
      </c>
      <c r="K164" s="3">
        <v>3.8999999999999999E-4</v>
      </c>
      <c r="L164" s="3">
        <v>0</v>
      </c>
      <c r="M164" s="3">
        <v>0</v>
      </c>
      <c r="N164" s="5">
        <f>FG3M[[#This Row],[1+]]-FG3M[[#This Row],[2+]]</f>
        <v>0.36863999999999997</v>
      </c>
      <c r="O164" s="5">
        <f>FG3M[[#This Row],[2+]]-FG3M[[#This Row],[3+]]</f>
        <v>0.11881</v>
      </c>
      <c r="P164" s="5">
        <f>FG3M[[#This Row],[3+]]-FG3M[[#This Row],[4+]]</f>
        <v>1.2160000000000001E-2</v>
      </c>
      <c r="Q164" s="5">
        <f>FG3M[[#This Row],[4+]]-FG3M[[#This Row],[5+]]</f>
        <v>3.8999999999999999E-4</v>
      </c>
      <c r="R164" s="5">
        <f>FG3M[[#This Row],[5+]]-FG3M[[#This Row],[6+]]</f>
        <v>0</v>
      </c>
    </row>
    <row r="165" spans="1:18" x14ac:dyDescent="0.25">
      <c r="A165" s="10">
        <v>22400726</v>
      </c>
      <c r="B165" s="13" t="s">
        <v>100</v>
      </c>
      <c r="C165" s="13" t="s">
        <v>101</v>
      </c>
      <c r="D165" s="11">
        <v>0.875</v>
      </c>
      <c r="E165" s="6" t="str">
        <f>HYPERLINK("https://www.nba.com/stats/player/203967/boxscores-traditional", "Dario Šaric")</f>
        <v>Dario Šaric</v>
      </c>
      <c r="F165">
        <v>1</v>
      </c>
      <c r="G165" s="4">
        <v>0.89400000000000002</v>
      </c>
      <c r="H165" s="3">
        <v>0.5</v>
      </c>
      <c r="I165" s="3">
        <v>0.13136</v>
      </c>
      <c r="J165" s="3">
        <v>1.255E-2</v>
      </c>
      <c r="K165" s="3">
        <v>3.8999999999999999E-4</v>
      </c>
      <c r="L165" s="3">
        <v>0</v>
      </c>
      <c r="M165" s="3">
        <v>0</v>
      </c>
      <c r="N165" s="5">
        <f>FG3M[[#This Row],[1+]]-FG3M[[#This Row],[2+]]</f>
        <v>0.36863999999999997</v>
      </c>
      <c r="O165" s="5">
        <f>FG3M[[#This Row],[2+]]-FG3M[[#This Row],[3+]]</f>
        <v>0.11881</v>
      </c>
      <c r="P165" s="5">
        <f>FG3M[[#This Row],[3+]]-FG3M[[#This Row],[4+]]</f>
        <v>1.2160000000000001E-2</v>
      </c>
      <c r="Q165" s="5">
        <f>FG3M[[#This Row],[4+]]-FG3M[[#This Row],[5+]]</f>
        <v>3.8999999999999999E-4</v>
      </c>
      <c r="R165" s="5">
        <f>FG3M[[#This Row],[5+]]-FG3M[[#This Row],[6+]]</f>
        <v>0</v>
      </c>
    </row>
    <row r="166" spans="1:18" x14ac:dyDescent="0.25">
      <c r="A166" s="10">
        <v>22400726</v>
      </c>
      <c r="B166" s="13" t="s">
        <v>101</v>
      </c>
      <c r="C166" s="13" t="s">
        <v>100</v>
      </c>
      <c r="D166" s="11">
        <v>0.875</v>
      </c>
      <c r="E166" s="6" t="str">
        <f>HYPERLINK("https://www.nba.com/stats/player/1630529/boxscores-traditional", "Herbert Jones")</f>
        <v>Herbert Jones</v>
      </c>
      <c r="F166">
        <v>1</v>
      </c>
      <c r="G166" s="4">
        <v>0.89400000000000002</v>
      </c>
      <c r="H166" s="3">
        <v>0.5</v>
      </c>
      <c r="I166" s="3">
        <v>0.13136</v>
      </c>
      <c r="J166" s="3">
        <v>1.255E-2</v>
      </c>
      <c r="K166" s="3">
        <v>3.8999999999999999E-4</v>
      </c>
      <c r="L166" s="3">
        <v>0</v>
      </c>
      <c r="M166" s="3">
        <v>0</v>
      </c>
      <c r="N166" s="5">
        <f>FG3M[[#This Row],[1+]]-FG3M[[#This Row],[2+]]</f>
        <v>0.36863999999999997</v>
      </c>
      <c r="O166" s="5">
        <f>FG3M[[#This Row],[2+]]-FG3M[[#This Row],[3+]]</f>
        <v>0.11881</v>
      </c>
      <c r="P166" s="5">
        <f>FG3M[[#This Row],[3+]]-FG3M[[#This Row],[4+]]</f>
        <v>1.2160000000000001E-2</v>
      </c>
      <c r="Q166" s="5">
        <f>FG3M[[#This Row],[4+]]-FG3M[[#This Row],[5+]]</f>
        <v>3.8999999999999999E-4</v>
      </c>
      <c r="R166" s="5">
        <f>FG3M[[#This Row],[5+]]-FG3M[[#This Row],[6+]]</f>
        <v>0</v>
      </c>
    </row>
    <row r="167" spans="1:18" x14ac:dyDescent="0.25">
      <c r="A167" s="10">
        <v>22400726</v>
      </c>
      <c r="B167" s="13" t="s">
        <v>101</v>
      </c>
      <c r="C167" s="13" t="s">
        <v>100</v>
      </c>
      <c r="D167" s="11">
        <v>0.875</v>
      </c>
      <c r="E167" s="6" t="str">
        <f>HYPERLINK("https://www.nba.com/stats/player/1629669/boxscores-traditional", "Jaylen Nowell")</f>
        <v>Jaylen Nowell</v>
      </c>
      <c r="F167">
        <v>1</v>
      </c>
      <c r="G167" s="4">
        <v>0.89400000000000002</v>
      </c>
      <c r="H167" s="3">
        <v>0.5</v>
      </c>
      <c r="I167" s="3">
        <v>0.13136</v>
      </c>
      <c r="J167" s="3">
        <v>1.255E-2</v>
      </c>
      <c r="K167" s="3">
        <v>3.8999999999999999E-4</v>
      </c>
      <c r="L167" s="3">
        <v>0</v>
      </c>
      <c r="M167" s="3">
        <v>0</v>
      </c>
      <c r="N167" s="5">
        <f>FG3M[[#This Row],[1+]]-FG3M[[#This Row],[2+]]</f>
        <v>0.36863999999999997</v>
      </c>
      <c r="O167" s="5">
        <f>FG3M[[#This Row],[2+]]-FG3M[[#This Row],[3+]]</f>
        <v>0.11881</v>
      </c>
      <c r="P167" s="5">
        <f>FG3M[[#This Row],[3+]]-FG3M[[#This Row],[4+]]</f>
        <v>1.2160000000000001E-2</v>
      </c>
      <c r="Q167" s="5">
        <f>FG3M[[#This Row],[4+]]-FG3M[[#This Row],[5+]]</f>
        <v>3.8999999999999999E-4</v>
      </c>
      <c r="R167" s="5">
        <f>FG3M[[#This Row],[5+]]-FG3M[[#This Row],[6+]]</f>
        <v>0</v>
      </c>
    </row>
    <row r="168" spans="1:18" x14ac:dyDescent="0.25">
      <c r="A168" s="10">
        <v>22400727</v>
      </c>
      <c r="B168" s="13" t="s">
        <v>105</v>
      </c>
      <c r="C168" s="13" t="s">
        <v>104</v>
      </c>
      <c r="D168" s="11">
        <v>0.91666666666666663</v>
      </c>
      <c r="E168" s="6" t="str">
        <f>HYPERLINK("https://www.nba.com/stats/player/1631216/boxscores-traditional", "Caleb Houstan")</f>
        <v>Caleb Houstan</v>
      </c>
      <c r="F168">
        <v>1</v>
      </c>
      <c r="G168" s="4">
        <v>0.89400000000000002</v>
      </c>
      <c r="H168" s="3">
        <v>0.5</v>
      </c>
      <c r="I168" s="3">
        <v>0.13136</v>
      </c>
      <c r="J168" s="3">
        <v>1.255E-2</v>
      </c>
      <c r="K168" s="3">
        <v>3.8999999999999999E-4</v>
      </c>
      <c r="L168" s="3">
        <v>0</v>
      </c>
      <c r="M168" s="3">
        <v>0</v>
      </c>
      <c r="N168" s="5">
        <f>FG3M[[#This Row],[1+]]-FG3M[[#This Row],[2+]]</f>
        <v>0.36863999999999997</v>
      </c>
      <c r="O168" s="5">
        <f>FG3M[[#This Row],[2+]]-FG3M[[#This Row],[3+]]</f>
        <v>0.11881</v>
      </c>
      <c r="P168" s="5">
        <f>FG3M[[#This Row],[3+]]-FG3M[[#This Row],[4+]]</f>
        <v>1.2160000000000001E-2</v>
      </c>
      <c r="Q168" s="5">
        <f>FG3M[[#This Row],[4+]]-FG3M[[#This Row],[5+]]</f>
        <v>3.8999999999999999E-4</v>
      </c>
      <c r="R168" s="5">
        <f>FG3M[[#This Row],[5+]]-FG3M[[#This Row],[6+]]</f>
        <v>0</v>
      </c>
    </row>
    <row r="169" spans="1:18" x14ac:dyDescent="0.25">
      <c r="A169" s="10">
        <v>22400717</v>
      </c>
      <c r="B169" s="13" t="s">
        <v>91</v>
      </c>
      <c r="C169" s="13" t="s">
        <v>90</v>
      </c>
      <c r="D169" s="11">
        <v>0.79166666666666663</v>
      </c>
      <c r="E169" s="6" t="str">
        <f>HYPERLINK("https://www.nba.com/stats/player/1628970/boxscores-traditional", "Miles Bridges")</f>
        <v>Miles Bridges</v>
      </c>
      <c r="F169">
        <v>1.4</v>
      </c>
      <c r="G169" s="4">
        <v>0.49</v>
      </c>
      <c r="H169" s="3">
        <v>0.79388999999999998</v>
      </c>
      <c r="I169" s="3">
        <v>0.11123</v>
      </c>
      <c r="J169" s="3">
        <v>5.4000000000000001E-4</v>
      </c>
      <c r="K169" s="3">
        <v>0</v>
      </c>
      <c r="L169" s="3">
        <v>0</v>
      </c>
      <c r="M169" s="3">
        <v>0</v>
      </c>
      <c r="N169" s="5">
        <f>FG3M[[#This Row],[1+]]-FG3M[[#This Row],[2+]]</f>
        <v>0.68266000000000004</v>
      </c>
      <c r="O169" s="5">
        <f>FG3M[[#This Row],[2+]]-FG3M[[#This Row],[3+]]</f>
        <v>0.11069</v>
      </c>
      <c r="P169" s="5">
        <f>FG3M[[#This Row],[3+]]-FG3M[[#This Row],[4+]]</f>
        <v>5.4000000000000001E-4</v>
      </c>
      <c r="Q169" s="5">
        <f>FG3M[[#This Row],[4+]]-FG3M[[#This Row],[5+]]</f>
        <v>0</v>
      </c>
      <c r="R169" s="5">
        <f>FG3M[[#This Row],[5+]]-FG3M[[#This Row],[6+]]</f>
        <v>0</v>
      </c>
    </row>
    <row r="170" spans="1:18" x14ac:dyDescent="0.25">
      <c r="A170" s="10">
        <v>22400718</v>
      </c>
      <c r="B170" s="13" t="s">
        <v>92</v>
      </c>
      <c r="C170" s="13" t="s">
        <v>82</v>
      </c>
      <c r="D170" s="11">
        <v>0.79166666666666663</v>
      </c>
      <c r="E170" s="6" t="str">
        <f>HYPERLINK("https://www.nba.com/stats/player/203501/boxscores-traditional", "Tim Hardaway Jr.")</f>
        <v>Tim Hardaway Jr.</v>
      </c>
      <c r="F170">
        <v>1.4</v>
      </c>
      <c r="G170" s="4">
        <v>0.49</v>
      </c>
      <c r="H170" s="3">
        <v>0.79388999999999998</v>
      </c>
      <c r="I170" s="3">
        <v>0.11123</v>
      </c>
      <c r="J170" s="3">
        <v>5.4000000000000001E-4</v>
      </c>
      <c r="K170" s="3">
        <v>0</v>
      </c>
      <c r="L170" s="3">
        <v>0</v>
      </c>
      <c r="M170" s="3">
        <v>0</v>
      </c>
      <c r="N170" s="5">
        <f>FG3M[[#This Row],[1+]]-FG3M[[#This Row],[2+]]</f>
        <v>0.68266000000000004</v>
      </c>
      <c r="O170" s="5">
        <f>FG3M[[#This Row],[2+]]-FG3M[[#This Row],[3+]]</f>
        <v>0.11069</v>
      </c>
      <c r="P170" s="5">
        <f>FG3M[[#This Row],[3+]]-FG3M[[#This Row],[4+]]</f>
        <v>5.4000000000000001E-4</v>
      </c>
      <c r="Q170" s="5">
        <f>FG3M[[#This Row],[4+]]-FG3M[[#This Row],[5+]]</f>
        <v>0</v>
      </c>
      <c r="R170" s="5">
        <f>FG3M[[#This Row],[5+]]-FG3M[[#This Row],[6+]]</f>
        <v>0</v>
      </c>
    </row>
    <row r="171" spans="1:18" x14ac:dyDescent="0.25">
      <c r="A171" s="10">
        <v>22400719</v>
      </c>
      <c r="B171" s="13" t="s">
        <v>94</v>
      </c>
      <c r="C171" s="13" t="s">
        <v>93</v>
      </c>
      <c r="D171" s="11">
        <v>0.79166666666666663</v>
      </c>
      <c r="E171" s="6" t="str">
        <f>HYPERLINK("https://www.nba.com/stats/player/1630577/boxscores-traditional", "Julian Champagnie")</f>
        <v>Julian Champagnie</v>
      </c>
      <c r="F171">
        <v>1.4</v>
      </c>
      <c r="G171" s="4">
        <v>0.49</v>
      </c>
      <c r="H171" s="3">
        <v>0.79388999999999998</v>
      </c>
      <c r="I171" s="3">
        <v>0.11123</v>
      </c>
      <c r="J171" s="3">
        <v>5.4000000000000001E-4</v>
      </c>
      <c r="K171" s="3">
        <v>0</v>
      </c>
      <c r="L171" s="3">
        <v>0</v>
      </c>
      <c r="M171" s="3">
        <v>0</v>
      </c>
      <c r="N171" s="5">
        <f>FG3M[[#This Row],[1+]]-FG3M[[#This Row],[2+]]</f>
        <v>0.68266000000000004</v>
      </c>
      <c r="O171" s="5">
        <f>FG3M[[#This Row],[2+]]-FG3M[[#This Row],[3+]]</f>
        <v>0.11069</v>
      </c>
      <c r="P171" s="5">
        <f>FG3M[[#This Row],[3+]]-FG3M[[#This Row],[4+]]</f>
        <v>5.4000000000000001E-4</v>
      </c>
      <c r="Q171" s="5">
        <f>FG3M[[#This Row],[4+]]-FG3M[[#This Row],[5+]]</f>
        <v>0</v>
      </c>
      <c r="R171" s="5">
        <f>FG3M[[#This Row],[5+]]-FG3M[[#This Row],[6+]]</f>
        <v>0</v>
      </c>
    </row>
    <row r="172" spans="1:18" x14ac:dyDescent="0.25">
      <c r="A172" s="10">
        <v>22400721</v>
      </c>
      <c r="B172" s="13" t="s">
        <v>76</v>
      </c>
      <c r="C172" s="13" t="s">
        <v>83</v>
      </c>
      <c r="D172" s="11">
        <v>0.8125</v>
      </c>
      <c r="E172" s="6" t="str">
        <f>HYPERLINK("https://www.nba.com/stats/player/1626162/boxscores-traditional", "Kelly Oubre Jr.")</f>
        <v>Kelly Oubre Jr.</v>
      </c>
      <c r="F172">
        <v>1</v>
      </c>
      <c r="G172" s="4">
        <v>0.63200000000000001</v>
      </c>
      <c r="H172" s="3">
        <v>0.5</v>
      </c>
      <c r="I172" s="3">
        <v>5.7049999999999997E-2</v>
      </c>
      <c r="J172" s="3">
        <v>7.9000000000000001E-4</v>
      </c>
      <c r="K172" s="3">
        <v>0</v>
      </c>
      <c r="L172" s="3">
        <v>0</v>
      </c>
      <c r="M172" s="3">
        <v>0</v>
      </c>
      <c r="N172" s="5">
        <f>FG3M[[#This Row],[1+]]-FG3M[[#This Row],[2+]]</f>
        <v>0.44295000000000001</v>
      </c>
      <c r="O172" s="5">
        <f>FG3M[[#This Row],[2+]]-FG3M[[#This Row],[3+]]</f>
        <v>5.6259999999999998E-2</v>
      </c>
      <c r="P172" s="5">
        <f>FG3M[[#This Row],[3+]]-FG3M[[#This Row],[4+]]</f>
        <v>7.9000000000000001E-4</v>
      </c>
      <c r="Q172" s="5">
        <f>FG3M[[#This Row],[4+]]-FG3M[[#This Row],[5+]]</f>
        <v>0</v>
      </c>
      <c r="R172" s="5">
        <f>FG3M[[#This Row],[5+]]-FG3M[[#This Row],[6+]]</f>
        <v>0</v>
      </c>
    </row>
    <row r="173" spans="1:18" x14ac:dyDescent="0.25">
      <c r="A173" s="10">
        <v>22400722</v>
      </c>
      <c r="B173" s="13" t="s">
        <v>79</v>
      </c>
      <c r="C173" s="13" t="s">
        <v>96</v>
      </c>
      <c r="D173" s="11">
        <v>0.8125</v>
      </c>
      <c r="E173" s="6" t="str">
        <f>HYPERLINK("https://www.nba.com/stats/player/1630567/boxscores-traditional", "Scottie Barnes")</f>
        <v>Scottie Barnes</v>
      </c>
      <c r="F173">
        <v>1</v>
      </c>
      <c r="G173" s="4">
        <v>0.63200000000000001</v>
      </c>
      <c r="H173" s="3">
        <v>0.5</v>
      </c>
      <c r="I173" s="3">
        <v>5.7049999999999997E-2</v>
      </c>
      <c r="J173" s="3">
        <v>7.9000000000000001E-4</v>
      </c>
      <c r="K173" s="3">
        <v>0</v>
      </c>
      <c r="L173" s="3">
        <v>0</v>
      </c>
      <c r="M173" s="3">
        <v>0</v>
      </c>
      <c r="N173" s="5">
        <f>FG3M[[#This Row],[1+]]-FG3M[[#This Row],[2+]]</f>
        <v>0.44295000000000001</v>
      </c>
      <c r="O173" s="5">
        <f>FG3M[[#This Row],[2+]]-FG3M[[#This Row],[3+]]</f>
        <v>5.6259999999999998E-2</v>
      </c>
      <c r="P173" s="5">
        <f>FG3M[[#This Row],[3+]]-FG3M[[#This Row],[4+]]</f>
        <v>7.9000000000000001E-4</v>
      </c>
      <c r="Q173" s="5">
        <f>FG3M[[#This Row],[4+]]-FG3M[[#This Row],[5+]]</f>
        <v>0</v>
      </c>
      <c r="R173" s="5">
        <f>FG3M[[#This Row],[5+]]-FG3M[[#This Row],[6+]]</f>
        <v>0</v>
      </c>
    </row>
    <row r="174" spans="1:18" x14ac:dyDescent="0.25">
      <c r="A174" s="10">
        <v>22400724</v>
      </c>
      <c r="B174" s="13" t="s">
        <v>102</v>
      </c>
      <c r="C174" s="13" t="s">
        <v>103</v>
      </c>
      <c r="D174" s="11">
        <v>0.89583333333333337</v>
      </c>
      <c r="E174" s="6" t="str">
        <f>HYPERLINK("https://www.nba.com/stats/player/203994/boxscores-traditional", "Jusuf Nurkic")</f>
        <v>Jusuf Nurkic</v>
      </c>
      <c r="F174">
        <v>1</v>
      </c>
      <c r="G174" s="4">
        <v>0.63200000000000001</v>
      </c>
      <c r="H174" s="3">
        <v>0.5</v>
      </c>
      <c r="I174" s="3">
        <v>5.7049999999999997E-2</v>
      </c>
      <c r="J174" s="3">
        <v>7.9000000000000001E-4</v>
      </c>
      <c r="K174" s="3">
        <v>0</v>
      </c>
      <c r="L174" s="3">
        <v>0</v>
      </c>
      <c r="M174" s="3">
        <v>0</v>
      </c>
      <c r="N174" s="5">
        <f>FG3M[[#This Row],[1+]]-FG3M[[#This Row],[2+]]</f>
        <v>0.44295000000000001</v>
      </c>
      <c r="O174" s="5">
        <f>FG3M[[#This Row],[2+]]-FG3M[[#This Row],[3+]]</f>
        <v>5.6259999999999998E-2</v>
      </c>
      <c r="P174" s="5">
        <f>FG3M[[#This Row],[3+]]-FG3M[[#This Row],[4+]]</f>
        <v>7.9000000000000001E-4</v>
      </c>
      <c r="Q174" s="5">
        <f>FG3M[[#This Row],[4+]]-FG3M[[#This Row],[5+]]</f>
        <v>0</v>
      </c>
      <c r="R174" s="5">
        <f>FG3M[[#This Row],[5+]]-FG3M[[#This Row],[6+]]</f>
        <v>0</v>
      </c>
    </row>
    <row r="175" spans="1:18" x14ac:dyDescent="0.25">
      <c r="A175" s="10">
        <v>22400719</v>
      </c>
      <c r="B175" s="13" t="s">
        <v>93</v>
      </c>
      <c r="C175" s="13" t="s">
        <v>94</v>
      </c>
      <c r="D175" s="11">
        <v>0.79166666666666663</v>
      </c>
      <c r="E175" s="6" t="str">
        <f>HYPERLINK("https://www.nba.com/stats/player/1630700/boxscores-traditional", "Dyson Daniels")</f>
        <v>Dyson Daniels</v>
      </c>
      <c r="F175">
        <v>1.2</v>
      </c>
      <c r="G175" s="4">
        <v>0.4</v>
      </c>
      <c r="H175" s="3">
        <v>0.69145999999999996</v>
      </c>
      <c r="I175" s="3">
        <v>2.2749999999999999E-2</v>
      </c>
      <c r="J175" s="3">
        <v>0</v>
      </c>
      <c r="K175" s="3">
        <v>0</v>
      </c>
      <c r="L175" s="3">
        <v>0</v>
      </c>
      <c r="M175" s="3">
        <v>0</v>
      </c>
      <c r="N175" s="5">
        <f>FG3M[[#This Row],[1+]]-FG3M[[#This Row],[2+]]</f>
        <v>0.66870999999999992</v>
      </c>
      <c r="O175" s="5">
        <f>FG3M[[#This Row],[2+]]-FG3M[[#This Row],[3+]]</f>
        <v>2.2749999999999999E-2</v>
      </c>
      <c r="P175" s="5">
        <f>FG3M[[#This Row],[3+]]-FG3M[[#This Row],[4+]]</f>
        <v>0</v>
      </c>
      <c r="Q175" s="5">
        <f>FG3M[[#This Row],[4+]]-FG3M[[#This Row],[5+]]</f>
        <v>0</v>
      </c>
      <c r="R175" s="5">
        <f>FG3M[[#This Row],[5+]]-FG3M[[#This Row],[6+]]</f>
        <v>0</v>
      </c>
    </row>
    <row r="176" spans="1:18" x14ac:dyDescent="0.25">
      <c r="A176" s="10">
        <v>22400721</v>
      </c>
      <c r="B176" s="13" t="s">
        <v>76</v>
      </c>
      <c r="C176" s="13" t="s">
        <v>83</v>
      </c>
      <c r="D176" s="11">
        <v>0.8125</v>
      </c>
      <c r="E176" s="6" t="str">
        <f>HYPERLINK("https://www.nba.com/stats/player/203954/boxscores-traditional", "Joel Embiid")</f>
        <v>Joel Embiid</v>
      </c>
      <c r="F176">
        <v>1.2</v>
      </c>
      <c r="G176" s="4">
        <v>0.4</v>
      </c>
      <c r="H176" s="3">
        <v>0.69145999999999996</v>
      </c>
      <c r="I176" s="3">
        <v>2.2749999999999999E-2</v>
      </c>
      <c r="J176" s="3">
        <v>0</v>
      </c>
      <c r="K176" s="3">
        <v>0</v>
      </c>
      <c r="L176" s="3">
        <v>0</v>
      </c>
      <c r="M176" s="3">
        <v>0</v>
      </c>
      <c r="N176" s="5">
        <f>FG3M[[#This Row],[1+]]-FG3M[[#This Row],[2+]]</f>
        <v>0.66870999999999992</v>
      </c>
      <c r="O176" s="5">
        <f>FG3M[[#This Row],[2+]]-FG3M[[#This Row],[3+]]</f>
        <v>2.2749999999999999E-2</v>
      </c>
      <c r="P176" s="5">
        <f>FG3M[[#This Row],[3+]]-FG3M[[#This Row],[4+]]</f>
        <v>0</v>
      </c>
      <c r="Q176" s="5">
        <f>FG3M[[#This Row],[4+]]-FG3M[[#This Row],[5+]]</f>
        <v>0</v>
      </c>
      <c r="R176" s="5">
        <f>FG3M[[#This Row],[5+]]-FG3M[[#This Row],[6+]]</f>
        <v>0</v>
      </c>
    </row>
    <row r="177" spans="14:18" x14ac:dyDescent="0.25">
      <c r="N177" s="5" t="e">
        <f>FG3M[[#This Row],[1+]]-FG3M[[#This Row],[2+]]</f>
        <v>#VALUE!</v>
      </c>
      <c r="O177" s="5" t="e">
        <f>FG3M[[#This Row],[2+]]-FG3M[[#This Row],[3+]]</f>
        <v>#VALUE!</v>
      </c>
      <c r="P177" s="5" t="e">
        <f>FG3M[[#This Row],[3+]]-FG3M[[#This Row],[4+]]</f>
        <v>#VALUE!</v>
      </c>
      <c r="Q177" s="5" t="e">
        <f>FG3M[[#This Row],[4+]]-FG3M[[#This Row],[5+]]</f>
        <v>#VALUE!</v>
      </c>
      <c r="R177" s="5" t="e">
        <f>FG3M[[#This Row],[5+]]-FG3M[[#This Row],[6+]]</f>
        <v>#VALUE!</v>
      </c>
    </row>
    <row r="178" spans="14:18" x14ac:dyDescent="0.25">
      <c r="N178" s="5" t="e">
        <f>FG3M[[#This Row],[1+]]-FG3M[[#This Row],[2+]]</f>
        <v>#VALUE!</v>
      </c>
      <c r="O178" s="5" t="e">
        <f>FG3M[[#This Row],[2+]]-FG3M[[#This Row],[3+]]</f>
        <v>#VALUE!</v>
      </c>
      <c r="P178" s="5" t="e">
        <f>FG3M[[#This Row],[3+]]-FG3M[[#This Row],[4+]]</f>
        <v>#VALUE!</v>
      </c>
      <c r="Q178" s="5" t="e">
        <f>FG3M[[#This Row],[4+]]-FG3M[[#This Row],[5+]]</f>
        <v>#VALUE!</v>
      </c>
      <c r="R178" s="5" t="e">
        <f>FG3M[[#This Row],[5+]]-FG3M[[#This Row],[6+]]</f>
        <v>#VALUE!</v>
      </c>
    </row>
    <row r="179" spans="14:18" x14ac:dyDescent="0.25">
      <c r="N179" s="5" t="e">
        <f>FG3M[[#This Row],[1+]]-FG3M[[#This Row],[2+]]</f>
        <v>#VALUE!</v>
      </c>
      <c r="O179" s="5" t="e">
        <f>FG3M[[#This Row],[2+]]-FG3M[[#This Row],[3+]]</f>
        <v>#VALUE!</v>
      </c>
      <c r="P179" s="5" t="e">
        <f>FG3M[[#This Row],[3+]]-FG3M[[#This Row],[4+]]</f>
        <v>#VALUE!</v>
      </c>
      <c r="Q179" s="5" t="e">
        <f>FG3M[[#This Row],[4+]]-FG3M[[#This Row],[5+]]</f>
        <v>#VALUE!</v>
      </c>
      <c r="R179" s="5" t="e">
        <f>FG3M[[#This Row],[5+]]-FG3M[[#This Row],[6+]]</f>
        <v>#VALUE!</v>
      </c>
    </row>
    <row r="180" spans="14:18" x14ac:dyDescent="0.25">
      <c r="N180" s="5" t="e">
        <f>FG3M[[#This Row],[1+]]-FG3M[[#This Row],[2+]]</f>
        <v>#VALUE!</v>
      </c>
      <c r="O180" s="5" t="e">
        <f>FG3M[[#This Row],[2+]]-FG3M[[#This Row],[3+]]</f>
        <v>#VALUE!</v>
      </c>
      <c r="P180" s="5" t="e">
        <f>FG3M[[#This Row],[3+]]-FG3M[[#This Row],[4+]]</f>
        <v>#VALUE!</v>
      </c>
      <c r="Q180" s="5" t="e">
        <f>FG3M[[#This Row],[4+]]-FG3M[[#This Row],[5+]]</f>
        <v>#VALUE!</v>
      </c>
      <c r="R180" s="5" t="e">
        <f>FG3M[[#This Row],[5+]]-FG3M[[#This Row],[6+]]</f>
        <v>#VALUE!</v>
      </c>
    </row>
    <row r="181" spans="14:18" x14ac:dyDescent="0.25">
      <c r="N181" s="5" t="e">
        <f>FG3M[[#This Row],[1+]]-FG3M[[#This Row],[2+]]</f>
        <v>#VALUE!</v>
      </c>
      <c r="O181" s="5" t="e">
        <f>FG3M[[#This Row],[2+]]-FG3M[[#This Row],[3+]]</f>
        <v>#VALUE!</v>
      </c>
      <c r="P181" s="5" t="e">
        <f>FG3M[[#This Row],[3+]]-FG3M[[#This Row],[4+]]</f>
        <v>#VALUE!</v>
      </c>
      <c r="Q181" s="5" t="e">
        <f>FG3M[[#This Row],[4+]]-FG3M[[#This Row],[5+]]</f>
        <v>#VALUE!</v>
      </c>
      <c r="R181" s="5" t="e">
        <f>FG3M[[#This Row],[5+]]-FG3M[[#This Row],[6+]]</f>
        <v>#VALUE!</v>
      </c>
    </row>
    <row r="182" spans="14:18" x14ac:dyDescent="0.25">
      <c r="N182" s="5" t="e">
        <f>FG3M[[#This Row],[1+]]-FG3M[[#This Row],[2+]]</f>
        <v>#VALUE!</v>
      </c>
      <c r="O182" s="5" t="e">
        <f>FG3M[[#This Row],[2+]]-FG3M[[#This Row],[3+]]</f>
        <v>#VALUE!</v>
      </c>
      <c r="P182" s="5" t="e">
        <f>FG3M[[#This Row],[3+]]-FG3M[[#This Row],[4+]]</f>
        <v>#VALUE!</v>
      </c>
      <c r="Q182" s="5" t="e">
        <f>FG3M[[#This Row],[4+]]-FG3M[[#This Row],[5+]]</f>
        <v>#VALUE!</v>
      </c>
      <c r="R182" s="5" t="e">
        <f>FG3M[[#This Row],[5+]]-FG3M[[#This Row],[6+]]</f>
        <v>#VALUE!</v>
      </c>
    </row>
    <row r="183" spans="14:18" x14ac:dyDescent="0.25">
      <c r="N183" s="5" t="e">
        <f>FG3M[[#This Row],[1+]]-FG3M[[#This Row],[2+]]</f>
        <v>#VALUE!</v>
      </c>
      <c r="O183" s="5" t="e">
        <f>FG3M[[#This Row],[2+]]-FG3M[[#This Row],[3+]]</f>
        <v>#VALUE!</v>
      </c>
      <c r="P183" s="5" t="e">
        <f>FG3M[[#This Row],[3+]]-FG3M[[#This Row],[4+]]</f>
        <v>#VALUE!</v>
      </c>
      <c r="Q183" s="5" t="e">
        <f>FG3M[[#This Row],[4+]]-FG3M[[#This Row],[5+]]</f>
        <v>#VALUE!</v>
      </c>
      <c r="R183" s="5" t="e">
        <f>FG3M[[#This Row],[5+]]-FG3M[[#This Row],[6+]]</f>
        <v>#VALUE!</v>
      </c>
    </row>
    <row r="184" spans="14:18" x14ac:dyDescent="0.25">
      <c r="N184" s="5" t="e">
        <f>FG3M[[#This Row],[1+]]-FG3M[[#This Row],[2+]]</f>
        <v>#VALUE!</v>
      </c>
      <c r="O184" s="5" t="e">
        <f>FG3M[[#This Row],[2+]]-FG3M[[#This Row],[3+]]</f>
        <v>#VALUE!</v>
      </c>
      <c r="P184" s="5" t="e">
        <f>FG3M[[#This Row],[3+]]-FG3M[[#This Row],[4+]]</f>
        <v>#VALUE!</v>
      </c>
      <c r="Q184" s="5" t="e">
        <f>FG3M[[#This Row],[4+]]-FG3M[[#This Row],[5+]]</f>
        <v>#VALUE!</v>
      </c>
      <c r="R184" s="5" t="e">
        <f>FG3M[[#This Row],[5+]]-FG3M[[#This Row],[6+]]</f>
        <v>#VALUE!</v>
      </c>
    </row>
    <row r="185" spans="14:18" x14ac:dyDescent="0.25">
      <c r="N185" s="5" t="e">
        <f>FG3M[[#This Row],[1+]]-FG3M[[#This Row],[2+]]</f>
        <v>#VALUE!</v>
      </c>
      <c r="O185" s="5" t="e">
        <f>FG3M[[#This Row],[2+]]-FG3M[[#This Row],[3+]]</f>
        <v>#VALUE!</v>
      </c>
      <c r="P185" s="5" t="e">
        <f>FG3M[[#This Row],[3+]]-FG3M[[#This Row],[4+]]</f>
        <v>#VALUE!</v>
      </c>
      <c r="Q185" s="5" t="e">
        <f>FG3M[[#This Row],[4+]]-FG3M[[#This Row],[5+]]</f>
        <v>#VALUE!</v>
      </c>
      <c r="R185" s="5" t="e">
        <f>FG3M[[#This Row],[5+]]-FG3M[[#This Row],[6+]]</f>
        <v>#VALUE!</v>
      </c>
    </row>
    <row r="186" spans="14:18" x14ac:dyDescent="0.25">
      <c r="N186" s="5" t="e">
        <f>FG3M[[#This Row],[1+]]-FG3M[[#This Row],[2+]]</f>
        <v>#VALUE!</v>
      </c>
      <c r="O186" s="5" t="e">
        <f>FG3M[[#This Row],[2+]]-FG3M[[#This Row],[3+]]</f>
        <v>#VALUE!</v>
      </c>
      <c r="P186" s="5" t="e">
        <f>FG3M[[#This Row],[3+]]-FG3M[[#This Row],[4+]]</f>
        <v>#VALUE!</v>
      </c>
      <c r="Q186" s="5" t="e">
        <f>FG3M[[#This Row],[4+]]-FG3M[[#This Row],[5+]]</f>
        <v>#VALUE!</v>
      </c>
      <c r="R186" s="5" t="e">
        <f>FG3M[[#This Row],[5+]]-FG3M[[#This Row],[6+]]</f>
        <v>#VALUE!</v>
      </c>
    </row>
    <row r="187" spans="14:18" x14ac:dyDescent="0.25">
      <c r="N187" s="5" t="e">
        <f>FG3M[[#This Row],[1+]]-FG3M[[#This Row],[2+]]</f>
        <v>#VALUE!</v>
      </c>
      <c r="O187" s="5" t="e">
        <f>FG3M[[#This Row],[2+]]-FG3M[[#This Row],[3+]]</f>
        <v>#VALUE!</v>
      </c>
      <c r="P187" s="5" t="e">
        <f>FG3M[[#This Row],[3+]]-FG3M[[#This Row],[4+]]</f>
        <v>#VALUE!</v>
      </c>
      <c r="Q187" s="5" t="e">
        <f>FG3M[[#This Row],[4+]]-FG3M[[#This Row],[5+]]</f>
        <v>#VALUE!</v>
      </c>
      <c r="R187" s="5" t="e">
        <f>FG3M[[#This Row],[5+]]-FG3M[[#This Row],[6+]]</f>
        <v>#VALUE!</v>
      </c>
    </row>
    <row r="188" spans="14:18" x14ac:dyDescent="0.25">
      <c r="N188" s="5" t="e">
        <f>FG3M[[#This Row],[1+]]-FG3M[[#This Row],[2+]]</f>
        <v>#VALUE!</v>
      </c>
      <c r="O188" s="5" t="e">
        <f>FG3M[[#This Row],[2+]]-FG3M[[#This Row],[3+]]</f>
        <v>#VALUE!</v>
      </c>
      <c r="P188" s="5" t="e">
        <f>FG3M[[#This Row],[3+]]-FG3M[[#This Row],[4+]]</f>
        <v>#VALUE!</v>
      </c>
      <c r="Q188" s="5" t="e">
        <f>FG3M[[#This Row],[4+]]-FG3M[[#This Row],[5+]]</f>
        <v>#VALUE!</v>
      </c>
      <c r="R188" s="5" t="e">
        <f>FG3M[[#This Row],[5+]]-FG3M[[#This Row],[6+]]</f>
        <v>#VALUE!</v>
      </c>
    </row>
    <row r="189" spans="14:18" x14ac:dyDescent="0.25">
      <c r="N189" s="5" t="e">
        <f>FG3M[[#This Row],[1+]]-FG3M[[#This Row],[2+]]</f>
        <v>#VALUE!</v>
      </c>
      <c r="O189" s="5" t="e">
        <f>FG3M[[#This Row],[2+]]-FG3M[[#This Row],[3+]]</f>
        <v>#VALUE!</v>
      </c>
      <c r="P189" s="5" t="e">
        <f>FG3M[[#This Row],[3+]]-FG3M[[#This Row],[4+]]</f>
        <v>#VALUE!</v>
      </c>
      <c r="Q189" s="5" t="e">
        <f>FG3M[[#This Row],[4+]]-FG3M[[#This Row],[5+]]</f>
        <v>#VALUE!</v>
      </c>
      <c r="R189" s="5" t="e">
        <f>FG3M[[#This Row],[5+]]-FG3M[[#This Row],[6+]]</f>
        <v>#VALUE!</v>
      </c>
    </row>
    <row r="190" spans="14:18" x14ac:dyDescent="0.25">
      <c r="N190" s="5" t="e">
        <f>FG3M[[#This Row],[1+]]-FG3M[[#This Row],[2+]]</f>
        <v>#VALUE!</v>
      </c>
      <c r="O190" s="5" t="e">
        <f>FG3M[[#This Row],[2+]]-FG3M[[#This Row],[3+]]</f>
        <v>#VALUE!</v>
      </c>
      <c r="P190" s="5" t="e">
        <f>FG3M[[#This Row],[3+]]-FG3M[[#This Row],[4+]]</f>
        <v>#VALUE!</v>
      </c>
      <c r="Q190" s="5" t="e">
        <f>FG3M[[#This Row],[4+]]-FG3M[[#This Row],[5+]]</f>
        <v>#VALUE!</v>
      </c>
      <c r="R190" s="5" t="e">
        <f>FG3M[[#This Row],[5+]]-FG3M[[#This Row],[6+]]</f>
        <v>#VALUE!</v>
      </c>
    </row>
    <row r="191" spans="14:18" x14ac:dyDescent="0.25">
      <c r="N191" s="5" t="e">
        <f>FG3M[[#This Row],[1+]]-FG3M[[#This Row],[2+]]</f>
        <v>#VALUE!</v>
      </c>
      <c r="O191" s="5" t="e">
        <f>FG3M[[#This Row],[2+]]-FG3M[[#This Row],[3+]]</f>
        <v>#VALUE!</v>
      </c>
      <c r="P191" s="5" t="e">
        <f>FG3M[[#This Row],[3+]]-FG3M[[#This Row],[4+]]</f>
        <v>#VALUE!</v>
      </c>
      <c r="Q191" s="5" t="e">
        <f>FG3M[[#This Row],[4+]]-FG3M[[#This Row],[5+]]</f>
        <v>#VALUE!</v>
      </c>
      <c r="R191" s="5" t="e">
        <f>FG3M[[#This Row],[5+]]-FG3M[[#This Row],[6+]]</f>
        <v>#VALUE!</v>
      </c>
    </row>
    <row r="192" spans="14:18" x14ac:dyDescent="0.25">
      <c r="N192" s="5" t="e">
        <f>FG3M[[#This Row],[1+]]-FG3M[[#This Row],[2+]]</f>
        <v>#VALUE!</v>
      </c>
      <c r="O192" s="5" t="e">
        <f>FG3M[[#This Row],[2+]]-FG3M[[#This Row],[3+]]</f>
        <v>#VALUE!</v>
      </c>
      <c r="P192" s="5" t="e">
        <f>FG3M[[#This Row],[3+]]-FG3M[[#This Row],[4+]]</f>
        <v>#VALUE!</v>
      </c>
      <c r="Q192" s="5" t="e">
        <f>FG3M[[#This Row],[4+]]-FG3M[[#This Row],[5+]]</f>
        <v>#VALUE!</v>
      </c>
      <c r="R192" s="5" t="e">
        <f>FG3M[[#This Row],[5+]]-FG3M[[#This Row],[6+]]</f>
        <v>#VALUE!</v>
      </c>
    </row>
    <row r="193" spans="14:18" x14ac:dyDescent="0.25">
      <c r="N193" s="5" t="e">
        <f>FG3M[[#This Row],[1+]]-FG3M[[#This Row],[2+]]</f>
        <v>#VALUE!</v>
      </c>
      <c r="O193" s="5" t="e">
        <f>FG3M[[#This Row],[2+]]-FG3M[[#This Row],[3+]]</f>
        <v>#VALUE!</v>
      </c>
      <c r="P193" s="5" t="e">
        <f>FG3M[[#This Row],[3+]]-FG3M[[#This Row],[4+]]</f>
        <v>#VALUE!</v>
      </c>
      <c r="Q193" s="5" t="e">
        <f>FG3M[[#This Row],[4+]]-FG3M[[#This Row],[5+]]</f>
        <v>#VALUE!</v>
      </c>
      <c r="R193" s="5" t="e">
        <f>FG3M[[#This Row],[5+]]-FG3M[[#This Row],[6+]]</f>
        <v>#VALUE!</v>
      </c>
    </row>
    <row r="194" spans="14:18" x14ac:dyDescent="0.25">
      <c r="N194" s="5" t="e">
        <f>FG3M[[#This Row],[1+]]-FG3M[[#This Row],[2+]]</f>
        <v>#VALUE!</v>
      </c>
      <c r="O194" s="5" t="e">
        <f>FG3M[[#This Row],[2+]]-FG3M[[#This Row],[3+]]</f>
        <v>#VALUE!</v>
      </c>
      <c r="P194" s="5" t="e">
        <f>FG3M[[#This Row],[3+]]-FG3M[[#This Row],[4+]]</f>
        <v>#VALUE!</v>
      </c>
      <c r="Q194" s="5" t="e">
        <f>FG3M[[#This Row],[4+]]-FG3M[[#This Row],[5+]]</f>
        <v>#VALUE!</v>
      </c>
      <c r="R194" s="5" t="e">
        <f>FG3M[[#This Row],[5+]]-FG3M[[#This Row],[6+]]</f>
        <v>#VALUE!</v>
      </c>
    </row>
    <row r="195" spans="14:18" x14ac:dyDescent="0.25">
      <c r="N195" s="5" t="e">
        <f>FG3M[[#This Row],[1+]]-FG3M[[#This Row],[2+]]</f>
        <v>#VALUE!</v>
      </c>
      <c r="O195" s="5" t="e">
        <f>FG3M[[#This Row],[2+]]-FG3M[[#This Row],[3+]]</f>
        <v>#VALUE!</v>
      </c>
      <c r="P195" s="5" t="e">
        <f>FG3M[[#This Row],[3+]]-FG3M[[#This Row],[4+]]</f>
        <v>#VALUE!</v>
      </c>
      <c r="Q195" s="5" t="e">
        <f>FG3M[[#This Row],[4+]]-FG3M[[#This Row],[5+]]</f>
        <v>#VALUE!</v>
      </c>
      <c r="R195" s="5" t="e">
        <f>FG3M[[#This Row],[5+]]-FG3M[[#This Row],[6+]]</f>
        <v>#VALUE!</v>
      </c>
    </row>
    <row r="196" spans="14:18" x14ac:dyDescent="0.25">
      <c r="N196" s="5" t="e">
        <f>FG3M[[#This Row],[1+]]-FG3M[[#This Row],[2+]]</f>
        <v>#VALUE!</v>
      </c>
      <c r="O196" s="5" t="e">
        <f>FG3M[[#This Row],[2+]]-FG3M[[#This Row],[3+]]</f>
        <v>#VALUE!</v>
      </c>
      <c r="P196" s="5" t="e">
        <f>FG3M[[#This Row],[3+]]-FG3M[[#This Row],[4+]]</f>
        <v>#VALUE!</v>
      </c>
      <c r="Q196" s="5" t="e">
        <f>FG3M[[#This Row],[4+]]-FG3M[[#This Row],[5+]]</f>
        <v>#VALUE!</v>
      </c>
      <c r="R196" s="5" t="e">
        <f>FG3M[[#This Row],[5+]]-FG3M[[#This Row],[6+]]</f>
        <v>#VALUE!</v>
      </c>
    </row>
    <row r="197" spans="14:18" x14ac:dyDescent="0.25">
      <c r="N197" s="5" t="e">
        <f>FG3M[[#This Row],[1+]]-FG3M[[#This Row],[2+]]</f>
        <v>#VALUE!</v>
      </c>
      <c r="O197" s="5" t="e">
        <f>FG3M[[#This Row],[2+]]-FG3M[[#This Row],[3+]]</f>
        <v>#VALUE!</v>
      </c>
      <c r="P197" s="5" t="e">
        <f>FG3M[[#This Row],[3+]]-FG3M[[#This Row],[4+]]</f>
        <v>#VALUE!</v>
      </c>
      <c r="Q197" s="5" t="e">
        <f>FG3M[[#This Row],[4+]]-FG3M[[#This Row],[5+]]</f>
        <v>#VALUE!</v>
      </c>
      <c r="R197" s="5" t="e">
        <f>FG3M[[#This Row],[5+]]-FG3M[[#This Row],[6+]]</f>
        <v>#VALUE!</v>
      </c>
    </row>
    <row r="198" spans="14:18" x14ac:dyDescent="0.25">
      <c r="N198" s="5" t="e">
        <f>FG3M[[#This Row],[1+]]-FG3M[[#This Row],[2+]]</f>
        <v>#VALUE!</v>
      </c>
      <c r="O198" s="5" t="e">
        <f>FG3M[[#This Row],[2+]]-FG3M[[#This Row],[3+]]</f>
        <v>#VALUE!</v>
      </c>
      <c r="P198" s="5" t="e">
        <f>FG3M[[#This Row],[3+]]-FG3M[[#This Row],[4+]]</f>
        <v>#VALUE!</v>
      </c>
      <c r="Q198" s="5" t="e">
        <f>FG3M[[#This Row],[4+]]-FG3M[[#This Row],[5+]]</f>
        <v>#VALUE!</v>
      </c>
      <c r="R198" s="5" t="e">
        <f>FG3M[[#This Row],[5+]]-FG3M[[#This Row],[6+]]</f>
        <v>#VALUE!</v>
      </c>
    </row>
    <row r="199" spans="14:18" x14ac:dyDescent="0.25">
      <c r="N199" s="5" t="e">
        <f>FG3M[[#This Row],[1+]]-FG3M[[#This Row],[2+]]</f>
        <v>#VALUE!</v>
      </c>
      <c r="O199" s="5" t="e">
        <f>FG3M[[#This Row],[2+]]-FG3M[[#This Row],[3+]]</f>
        <v>#VALUE!</v>
      </c>
      <c r="P199" s="5" t="e">
        <f>FG3M[[#This Row],[3+]]-FG3M[[#This Row],[4+]]</f>
        <v>#VALUE!</v>
      </c>
      <c r="Q199" s="5" t="e">
        <f>FG3M[[#This Row],[4+]]-FG3M[[#This Row],[5+]]</f>
        <v>#VALUE!</v>
      </c>
      <c r="R199" s="5" t="e">
        <f>FG3M[[#This Row],[5+]]-FG3M[[#This Row],[6+]]</f>
        <v>#VALUE!</v>
      </c>
    </row>
    <row r="200" spans="14:18" x14ac:dyDescent="0.25">
      <c r="N200" s="5" t="e">
        <f>FG3M[[#This Row],[1+]]-FG3M[[#This Row],[2+]]</f>
        <v>#VALUE!</v>
      </c>
      <c r="O200" s="5" t="e">
        <f>FG3M[[#This Row],[2+]]-FG3M[[#This Row],[3+]]</f>
        <v>#VALUE!</v>
      </c>
      <c r="P200" s="5" t="e">
        <f>FG3M[[#This Row],[3+]]-FG3M[[#This Row],[4+]]</f>
        <v>#VALUE!</v>
      </c>
      <c r="Q200" s="5" t="e">
        <f>FG3M[[#This Row],[4+]]-FG3M[[#This Row],[5+]]</f>
        <v>#VALUE!</v>
      </c>
      <c r="R200" s="5" t="e">
        <f>FG3M[[#This Row],[5+]]-FG3M[[#This Row],[6+]]</f>
        <v>#VALUE!</v>
      </c>
    </row>
    <row r="201" spans="14:18" x14ac:dyDescent="0.25">
      <c r="N201" s="5" t="e">
        <f>FG3M[[#This Row],[1+]]-FG3M[[#This Row],[2+]]</f>
        <v>#VALUE!</v>
      </c>
      <c r="O201" s="5" t="e">
        <f>FG3M[[#This Row],[2+]]-FG3M[[#This Row],[3+]]</f>
        <v>#VALUE!</v>
      </c>
      <c r="P201" s="5" t="e">
        <f>FG3M[[#This Row],[3+]]-FG3M[[#This Row],[4+]]</f>
        <v>#VALUE!</v>
      </c>
      <c r="Q201" s="5" t="e">
        <f>FG3M[[#This Row],[4+]]-FG3M[[#This Row],[5+]]</f>
        <v>#VALUE!</v>
      </c>
      <c r="R201" s="5" t="e">
        <f>FG3M[[#This Row],[5+]]-FG3M[[#This Row],[6+]]</f>
        <v>#VALUE!</v>
      </c>
    </row>
    <row r="202" spans="14:18" x14ac:dyDescent="0.25">
      <c r="N202" s="5" t="e">
        <f>FG3M[[#This Row],[1+]]-FG3M[[#This Row],[2+]]</f>
        <v>#VALUE!</v>
      </c>
      <c r="O202" s="5" t="e">
        <f>FG3M[[#This Row],[2+]]-FG3M[[#This Row],[3+]]</f>
        <v>#VALUE!</v>
      </c>
      <c r="P202" s="5" t="e">
        <f>FG3M[[#This Row],[3+]]-FG3M[[#This Row],[4+]]</f>
        <v>#VALUE!</v>
      </c>
      <c r="Q202" s="5" t="e">
        <f>FG3M[[#This Row],[4+]]-FG3M[[#This Row],[5+]]</f>
        <v>#VALUE!</v>
      </c>
      <c r="R202" s="5" t="e">
        <f>FG3M[[#This Row],[5+]]-FG3M[[#This Row],[6+]]</f>
        <v>#VALUE!</v>
      </c>
    </row>
    <row r="203" spans="14:18" x14ac:dyDescent="0.25">
      <c r="N203" s="5" t="e">
        <f>FG3M[[#This Row],[1+]]-FG3M[[#This Row],[2+]]</f>
        <v>#VALUE!</v>
      </c>
      <c r="O203" s="5" t="e">
        <f>FG3M[[#This Row],[2+]]-FG3M[[#This Row],[3+]]</f>
        <v>#VALUE!</v>
      </c>
      <c r="P203" s="5" t="e">
        <f>FG3M[[#This Row],[3+]]-FG3M[[#This Row],[4+]]</f>
        <v>#VALUE!</v>
      </c>
      <c r="Q203" s="5" t="e">
        <f>FG3M[[#This Row],[4+]]-FG3M[[#This Row],[5+]]</f>
        <v>#VALUE!</v>
      </c>
      <c r="R203" s="5" t="e">
        <f>FG3M[[#This Row],[5+]]-FG3M[[#This Row],[6+]]</f>
        <v>#VALUE!</v>
      </c>
    </row>
    <row r="204" spans="14:18" x14ac:dyDescent="0.25">
      <c r="N204" s="5" t="e">
        <f>FG3M[[#This Row],[1+]]-FG3M[[#This Row],[2+]]</f>
        <v>#VALUE!</v>
      </c>
      <c r="O204" s="5" t="e">
        <f>FG3M[[#This Row],[2+]]-FG3M[[#This Row],[3+]]</f>
        <v>#VALUE!</v>
      </c>
      <c r="P204" s="5" t="e">
        <f>FG3M[[#This Row],[3+]]-FG3M[[#This Row],[4+]]</f>
        <v>#VALUE!</v>
      </c>
      <c r="Q204" s="5" t="e">
        <f>FG3M[[#This Row],[4+]]-FG3M[[#This Row],[5+]]</f>
        <v>#VALUE!</v>
      </c>
      <c r="R204" s="5" t="e">
        <f>FG3M[[#This Row],[5+]]-FG3M[[#This Row],[6+]]</f>
        <v>#VALUE!</v>
      </c>
    </row>
    <row r="205" spans="14:18" x14ac:dyDescent="0.25">
      <c r="N205" s="5" t="e">
        <f>FG3M[[#This Row],[1+]]-FG3M[[#This Row],[2+]]</f>
        <v>#VALUE!</v>
      </c>
      <c r="O205" s="5" t="e">
        <f>FG3M[[#This Row],[2+]]-FG3M[[#This Row],[3+]]</f>
        <v>#VALUE!</v>
      </c>
      <c r="P205" s="5" t="e">
        <f>FG3M[[#This Row],[3+]]-FG3M[[#This Row],[4+]]</f>
        <v>#VALUE!</v>
      </c>
      <c r="Q205" s="5" t="e">
        <f>FG3M[[#This Row],[4+]]-FG3M[[#This Row],[5+]]</f>
        <v>#VALUE!</v>
      </c>
      <c r="R205" s="5" t="e">
        <f>FG3M[[#This Row],[5+]]-FG3M[[#This Row],[6+]]</f>
        <v>#VALUE!</v>
      </c>
    </row>
    <row r="206" spans="14:18" x14ac:dyDescent="0.25">
      <c r="N206" s="5" t="e">
        <f>FG3M[[#This Row],[1+]]-FG3M[[#This Row],[2+]]</f>
        <v>#VALUE!</v>
      </c>
      <c r="O206" s="5" t="e">
        <f>FG3M[[#This Row],[2+]]-FG3M[[#This Row],[3+]]</f>
        <v>#VALUE!</v>
      </c>
      <c r="P206" s="5" t="e">
        <f>FG3M[[#This Row],[3+]]-FG3M[[#This Row],[4+]]</f>
        <v>#VALUE!</v>
      </c>
      <c r="Q206" s="5" t="e">
        <f>FG3M[[#This Row],[4+]]-FG3M[[#This Row],[5+]]</f>
        <v>#VALUE!</v>
      </c>
      <c r="R206" s="5" t="e">
        <f>FG3M[[#This Row],[5+]]-FG3M[[#This Row],[6+]]</f>
        <v>#VALUE!</v>
      </c>
    </row>
    <row r="207" spans="14:18" x14ac:dyDescent="0.25">
      <c r="N207" s="5" t="e">
        <f>FG3M[[#This Row],[1+]]-FG3M[[#This Row],[2+]]</f>
        <v>#VALUE!</v>
      </c>
      <c r="O207" s="5" t="e">
        <f>FG3M[[#This Row],[2+]]-FG3M[[#This Row],[3+]]</f>
        <v>#VALUE!</v>
      </c>
      <c r="P207" s="5" t="e">
        <f>FG3M[[#This Row],[3+]]-FG3M[[#This Row],[4+]]</f>
        <v>#VALUE!</v>
      </c>
      <c r="Q207" s="5" t="e">
        <f>FG3M[[#This Row],[4+]]-FG3M[[#This Row],[5+]]</f>
        <v>#VALUE!</v>
      </c>
      <c r="R207" s="5" t="e">
        <f>FG3M[[#This Row],[5+]]-FG3M[[#This Row],[6+]]</f>
        <v>#VALUE!</v>
      </c>
    </row>
    <row r="208" spans="14:18" x14ac:dyDescent="0.25">
      <c r="N208" s="5" t="e">
        <f>FG3M[[#This Row],[1+]]-FG3M[[#This Row],[2+]]</f>
        <v>#VALUE!</v>
      </c>
      <c r="O208" s="5" t="e">
        <f>FG3M[[#This Row],[2+]]-FG3M[[#This Row],[3+]]</f>
        <v>#VALUE!</v>
      </c>
      <c r="P208" s="5" t="e">
        <f>FG3M[[#This Row],[3+]]-FG3M[[#This Row],[4+]]</f>
        <v>#VALUE!</v>
      </c>
      <c r="Q208" s="5" t="e">
        <f>FG3M[[#This Row],[4+]]-FG3M[[#This Row],[5+]]</f>
        <v>#VALUE!</v>
      </c>
      <c r="R208" s="5" t="e">
        <f>FG3M[[#This Row],[5+]]-FG3M[[#This Row],[6+]]</f>
        <v>#VALUE!</v>
      </c>
    </row>
    <row r="209" spans="14:18" x14ac:dyDescent="0.25">
      <c r="N209" s="5" t="e">
        <f>FG3M[[#This Row],[1+]]-FG3M[[#This Row],[2+]]</f>
        <v>#VALUE!</v>
      </c>
      <c r="O209" s="5" t="e">
        <f>FG3M[[#This Row],[2+]]-FG3M[[#This Row],[3+]]</f>
        <v>#VALUE!</v>
      </c>
      <c r="P209" s="5" t="e">
        <f>FG3M[[#This Row],[3+]]-FG3M[[#This Row],[4+]]</f>
        <v>#VALUE!</v>
      </c>
      <c r="Q209" s="5" t="e">
        <f>FG3M[[#This Row],[4+]]-FG3M[[#This Row],[5+]]</f>
        <v>#VALUE!</v>
      </c>
      <c r="R209" s="5" t="e">
        <f>FG3M[[#This Row],[5+]]-FG3M[[#This Row],[6+]]</f>
        <v>#VALUE!</v>
      </c>
    </row>
    <row r="210" spans="14:18" x14ac:dyDescent="0.25">
      <c r="N210" s="5" t="e">
        <f>FG3M[[#This Row],[1+]]-FG3M[[#This Row],[2+]]</f>
        <v>#VALUE!</v>
      </c>
      <c r="O210" s="5" t="e">
        <f>FG3M[[#This Row],[2+]]-FG3M[[#This Row],[3+]]</f>
        <v>#VALUE!</v>
      </c>
      <c r="P210" s="5" t="e">
        <f>FG3M[[#This Row],[3+]]-FG3M[[#This Row],[4+]]</f>
        <v>#VALUE!</v>
      </c>
      <c r="Q210" s="5" t="e">
        <f>FG3M[[#This Row],[4+]]-FG3M[[#This Row],[5+]]</f>
        <v>#VALUE!</v>
      </c>
      <c r="R210" s="5" t="e">
        <f>FG3M[[#This Row],[5+]]-FG3M[[#This Row],[6+]]</f>
        <v>#VALUE!</v>
      </c>
    </row>
    <row r="211" spans="14:18" x14ac:dyDescent="0.25">
      <c r="N211" s="5" t="e">
        <f>FG3M[[#This Row],[1+]]-FG3M[[#This Row],[2+]]</f>
        <v>#VALUE!</v>
      </c>
      <c r="O211" s="5" t="e">
        <f>FG3M[[#This Row],[2+]]-FG3M[[#This Row],[3+]]</f>
        <v>#VALUE!</v>
      </c>
      <c r="P211" s="5" t="e">
        <f>FG3M[[#This Row],[3+]]-FG3M[[#This Row],[4+]]</f>
        <v>#VALUE!</v>
      </c>
      <c r="Q211" s="5" t="e">
        <f>FG3M[[#This Row],[4+]]-FG3M[[#This Row],[5+]]</f>
        <v>#VALUE!</v>
      </c>
      <c r="R211" s="5" t="e">
        <f>FG3M[[#This Row],[5+]]-FG3M[[#This Row],[6+]]</f>
        <v>#VALUE!</v>
      </c>
    </row>
    <row r="212" spans="14:18" x14ac:dyDescent="0.25">
      <c r="N212" s="5" t="e">
        <f>FG3M[[#This Row],[1+]]-FG3M[[#This Row],[2+]]</f>
        <v>#VALUE!</v>
      </c>
      <c r="O212" s="5" t="e">
        <f>FG3M[[#This Row],[2+]]-FG3M[[#This Row],[3+]]</f>
        <v>#VALUE!</v>
      </c>
      <c r="P212" s="5" t="e">
        <f>FG3M[[#This Row],[3+]]-FG3M[[#This Row],[4+]]</f>
        <v>#VALUE!</v>
      </c>
      <c r="Q212" s="5" t="e">
        <f>FG3M[[#This Row],[4+]]-FG3M[[#This Row],[5+]]</f>
        <v>#VALUE!</v>
      </c>
      <c r="R212" s="5" t="e">
        <f>FG3M[[#This Row],[5+]]-FG3M[[#This Row],[6+]]</f>
        <v>#VALUE!</v>
      </c>
    </row>
    <row r="213" spans="14:18" x14ac:dyDescent="0.25">
      <c r="N213" s="5" t="e">
        <f>FG3M[[#This Row],[1+]]-FG3M[[#This Row],[2+]]</f>
        <v>#VALUE!</v>
      </c>
      <c r="O213" s="5" t="e">
        <f>FG3M[[#This Row],[2+]]-FG3M[[#This Row],[3+]]</f>
        <v>#VALUE!</v>
      </c>
      <c r="P213" s="5" t="e">
        <f>FG3M[[#This Row],[3+]]-FG3M[[#This Row],[4+]]</f>
        <v>#VALUE!</v>
      </c>
      <c r="Q213" s="5" t="e">
        <f>FG3M[[#This Row],[4+]]-FG3M[[#This Row],[5+]]</f>
        <v>#VALUE!</v>
      </c>
      <c r="R213" s="5" t="e">
        <f>FG3M[[#This Row],[5+]]-FG3M[[#This Row],[6+]]</f>
        <v>#VALUE!</v>
      </c>
    </row>
    <row r="214" spans="14:18" x14ac:dyDescent="0.25">
      <c r="N214" s="5" t="e">
        <f>FG3M[[#This Row],[1+]]-FG3M[[#This Row],[2+]]</f>
        <v>#VALUE!</v>
      </c>
      <c r="O214" s="5" t="e">
        <f>FG3M[[#This Row],[2+]]-FG3M[[#This Row],[3+]]</f>
        <v>#VALUE!</v>
      </c>
      <c r="P214" s="5" t="e">
        <f>FG3M[[#This Row],[3+]]-FG3M[[#This Row],[4+]]</f>
        <v>#VALUE!</v>
      </c>
      <c r="Q214" s="5" t="e">
        <f>FG3M[[#This Row],[4+]]-FG3M[[#This Row],[5+]]</f>
        <v>#VALUE!</v>
      </c>
      <c r="R214" s="5" t="e">
        <f>FG3M[[#This Row],[5+]]-FG3M[[#This Row],[6+]]</f>
        <v>#VALUE!</v>
      </c>
    </row>
    <row r="215" spans="14:18" x14ac:dyDescent="0.25">
      <c r="N215" s="5" t="e">
        <f>FG3M[[#This Row],[1+]]-FG3M[[#This Row],[2+]]</f>
        <v>#VALUE!</v>
      </c>
      <c r="O215" s="5" t="e">
        <f>FG3M[[#This Row],[2+]]-FG3M[[#This Row],[3+]]</f>
        <v>#VALUE!</v>
      </c>
      <c r="P215" s="5" t="e">
        <f>FG3M[[#This Row],[3+]]-FG3M[[#This Row],[4+]]</f>
        <v>#VALUE!</v>
      </c>
      <c r="Q215" s="5" t="e">
        <f>FG3M[[#This Row],[4+]]-FG3M[[#This Row],[5+]]</f>
        <v>#VALUE!</v>
      </c>
      <c r="R215" s="5" t="e">
        <f>FG3M[[#This Row],[5+]]-FG3M[[#This Row],[6+]]</f>
        <v>#VALUE!</v>
      </c>
    </row>
    <row r="216" spans="14:18" x14ac:dyDescent="0.25">
      <c r="N216" s="5" t="e">
        <f>FG3M[[#This Row],[1+]]-FG3M[[#This Row],[2+]]</f>
        <v>#VALUE!</v>
      </c>
      <c r="O216" s="5" t="e">
        <f>FG3M[[#This Row],[2+]]-FG3M[[#This Row],[3+]]</f>
        <v>#VALUE!</v>
      </c>
      <c r="P216" s="5" t="e">
        <f>FG3M[[#This Row],[3+]]-FG3M[[#This Row],[4+]]</f>
        <v>#VALUE!</v>
      </c>
      <c r="Q216" s="5" t="e">
        <f>FG3M[[#This Row],[4+]]-FG3M[[#This Row],[5+]]</f>
        <v>#VALUE!</v>
      </c>
      <c r="R216" s="5" t="e">
        <f>FG3M[[#This Row],[5+]]-FG3M[[#This Row],[6+]]</f>
        <v>#VALUE!</v>
      </c>
    </row>
    <row r="217" spans="14:18" x14ac:dyDescent="0.25">
      <c r="N217" s="5" t="e">
        <f>FG3M[[#This Row],[1+]]-FG3M[[#This Row],[2+]]</f>
        <v>#VALUE!</v>
      </c>
      <c r="O217" s="5" t="e">
        <f>FG3M[[#This Row],[2+]]-FG3M[[#This Row],[3+]]</f>
        <v>#VALUE!</v>
      </c>
      <c r="P217" s="5" t="e">
        <f>FG3M[[#This Row],[3+]]-FG3M[[#This Row],[4+]]</f>
        <v>#VALUE!</v>
      </c>
      <c r="Q217" s="5" t="e">
        <f>FG3M[[#This Row],[4+]]-FG3M[[#This Row],[5+]]</f>
        <v>#VALUE!</v>
      </c>
      <c r="R217" s="5" t="e">
        <f>FG3M[[#This Row],[5+]]-FG3M[[#This Row],[6+]]</f>
        <v>#VALUE!</v>
      </c>
    </row>
    <row r="218" spans="14:18" x14ac:dyDescent="0.25">
      <c r="N218" s="5" t="e">
        <f>FG3M[[#This Row],[1+]]-FG3M[[#This Row],[2+]]</f>
        <v>#VALUE!</v>
      </c>
      <c r="O218" s="5" t="e">
        <f>FG3M[[#This Row],[2+]]-FG3M[[#This Row],[3+]]</f>
        <v>#VALUE!</v>
      </c>
      <c r="P218" s="5" t="e">
        <f>FG3M[[#This Row],[3+]]-FG3M[[#This Row],[4+]]</f>
        <v>#VALUE!</v>
      </c>
      <c r="Q218" s="5" t="e">
        <f>FG3M[[#This Row],[4+]]-FG3M[[#This Row],[5+]]</f>
        <v>#VALUE!</v>
      </c>
      <c r="R218" s="5" t="e">
        <f>FG3M[[#This Row],[5+]]-FG3M[[#This Row],[6+]]</f>
        <v>#VALUE!</v>
      </c>
    </row>
    <row r="219" spans="14:18" x14ac:dyDescent="0.25">
      <c r="N219" s="5" t="e">
        <f>FG3M[[#This Row],[1+]]-FG3M[[#This Row],[2+]]</f>
        <v>#VALUE!</v>
      </c>
      <c r="O219" s="5" t="e">
        <f>FG3M[[#This Row],[2+]]-FG3M[[#This Row],[3+]]</f>
        <v>#VALUE!</v>
      </c>
      <c r="P219" s="5" t="e">
        <f>FG3M[[#This Row],[3+]]-FG3M[[#This Row],[4+]]</f>
        <v>#VALUE!</v>
      </c>
      <c r="Q219" s="5" t="e">
        <f>FG3M[[#This Row],[4+]]-FG3M[[#This Row],[5+]]</f>
        <v>#VALUE!</v>
      </c>
      <c r="R219" s="5" t="e">
        <f>FG3M[[#This Row],[5+]]-FG3M[[#This Row],[6+]]</f>
        <v>#VALUE!</v>
      </c>
    </row>
    <row r="220" spans="14:18" x14ac:dyDescent="0.25">
      <c r="N220" s="5" t="e">
        <f>FG3M[[#This Row],[1+]]-FG3M[[#This Row],[2+]]</f>
        <v>#VALUE!</v>
      </c>
      <c r="O220" s="5" t="e">
        <f>FG3M[[#This Row],[2+]]-FG3M[[#This Row],[3+]]</f>
        <v>#VALUE!</v>
      </c>
      <c r="P220" s="5" t="e">
        <f>FG3M[[#This Row],[3+]]-FG3M[[#This Row],[4+]]</f>
        <v>#VALUE!</v>
      </c>
      <c r="Q220" s="5" t="e">
        <f>FG3M[[#This Row],[4+]]-FG3M[[#This Row],[5+]]</f>
        <v>#VALUE!</v>
      </c>
      <c r="R220" s="5" t="e">
        <f>FG3M[[#This Row],[5+]]-FG3M[[#This Row],[6+]]</f>
        <v>#VALUE!</v>
      </c>
    </row>
    <row r="221" spans="14:18" x14ac:dyDescent="0.25">
      <c r="N221" s="5" t="e">
        <f>FG3M[[#This Row],[1+]]-FG3M[[#This Row],[2+]]</f>
        <v>#VALUE!</v>
      </c>
      <c r="O221" s="5" t="e">
        <f>FG3M[[#This Row],[2+]]-FG3M[[#This Row],[3+]]</f>
        <v>#VALUE!</v>
      </c>
      <c r="P221" s="5" t="e">
        <f>FG3M[[#This Row],[3+]]-FG3M[[#This Row],[4+]]</f>
        <v>#VALUE!</v>
      </c>
      <c r="Q221" s="5" t="e">
        <f>FG3M[[#This Row],[4+]]-FG3M[[#This Row],[5+]]</f>
        <v>#VALUE!</v>
      </c>
      <c r="R221" s="5" t="e">
        <f>FG3M[[#This Row],[5+]]-FG3M[[#This Row],[6+]]</f>
        <v>#VALUE!</v>
      </c>
    </row>
    <row r="222" spans="14:18" x14ac:dyDescent="0.25">
      <c r="N222" s="5" t="e">
        <f>FG3M[[#This Row],[1+]]-FG3M[[#This Row],[2+]]</f>
        <v>#VALUE!</v>
      </c>
      <c r="O222" s="5" t="e">
        <f>FG3M[[#This Row],[2+]]-FG3M[[#This Row],[3+]]</f>
        <v>#VALUE!</v>
      </c>
      <c r="P222" s="5" t="e">
        <f>FG3M[[#This Row],[3+]]-FG3M[[#This Row],[4+]]</f>
        <v>#VALUE!</v>
      </c>
      <c r="Q222" s="5" t="e">
        <f>FG3M[[#This Row],[4+]]-FG3M[[#This Row],[5+]]</f>
        <v>#VALUE!</v>
      </c>
      <c r="R222" s="5" t="e">
        <f>FG3M[[#This Row],[5+]]-FG3M[[#This Row],[6+]]</f>
        <v>#VALUE!</v>
      </c>
    </row>
    <row r="223" spans="14:18" x14ac:dyDescent="0.25">
      <c r="N223" s="5" t="e">
        <f>FG3M[[#This Row],[1+]]-FG3M[[#This Row],[2+]]</f>
        <v>#VALUE!</v>
      </c>
      <c r="O223" s="5" t="e">
        <f>FG3M[[#This Row],[2+]]-FG3M[[#This Row],[3+]]</f>
        <v>#VALUE!</v>
      </c>
      <c r="P223" s="5" t="e">
        <f>FG3M[[#This Row],[3+]]-FG3M[[#This Row],[4+]]</f>
        <v>#VALUE!</v>
      </c>
      <c r="Q223" s="5" t="e">
        <f>FG3M[[#This Row],[4+]]-FG3M[[#This Row],[5+]]</f>
        <v>#VALUE!</v>
      </c>
      <c r="R223" s="5" t="e">
        <f>FG3M[[#This Row],[5+]]-FG3M[[#This Row],[6+]]</f>
        <v>#VALUE!</v>
      </c>
    </row>
    <row r="224" spans="14:18" x14ac:dyDescent="0.25">
      <c r="N224" s="5" t="e">
        <f>FG3M[[#This Row],[1+]]-FG3M[[#This Row],[2+]]</f>
        <v>#VALUE!</v>
      </c>
      <c r="O224" s="5" t="e">
        <f>FG3M[[#This Row],[2+]]-FG3M[[#This Row],[3+]]</f>
        <v>#VALUE!</v>
      </c>
      <c r="P224" s="5" t="e">
        <f>FG3M[[#This Row],[3+]]-FG3M[[#This Row],[4+]]</f>
        <v>#VALUE!</v>
      </c>
      <c r="Q224" s="5" t="e">
        <f>FG3M[[#This Row],[4+]]-FG3M[[#This Row],[5+]]</f>
        <v>#VALUE!</v>
      </c>
      <c r="R224" s="5" t="e">
        <f>FG3M[[#This Row],[5+]]-FG3M[[#This Row],[6+]]</f>
        <v>#VALUE!</v>
      </c>
    </row>
    <row r="225" spans="14:18" x14ac:dyDescent="0.25">
      <c r="N225" s="5" t="e">
        <f>FG3M[[#This Row],[1+]]-FG3M[[#This Row],[2+]]</f>
        <v>#VALUE!</v>
      </c>
      <c r="O225" s="5" t="e">
        <f>FG3M[[#This Row],[2+]]-FG3M[[#This Row],[3+]]</f>
        <v>#VALUE!</v>
      </c>
      <c r="P225" s="5" t="e">
        <f>FG3M[[#This Row],[3+]]-FG3M[[#This Row],[4+]]</f>
        <v>#VALUE!</v>
      </c>
      <c r="Q225" s="5" t="e">
        <f>FG3M[[#This Row],[4+]]-FG3M[[#This Row],[5+]]</f>
        <v>#VALUE!</v>
      </c>
      <c r="R225" s="5" t="e">
        <f>FG3M[[#This Row],[5+]]-FG3M[[#This Row],[6+]]</f>
        <v>#VALUE!</v>
      </c>
    </row>
    <row r="226" spans="14:18" x14ac:dyDescent="0.25">
      <c r="N226" s="5" t="e">
        <f>FG3M[[#This Row],[1+]]-FG3M[[#This Row],[2+]]</f>
        <v>#VALUE!</v>
      </c>
      <c r="O226" s="5" t="e">
        <f>FG3M[[#This Row],[2+]]-FG3M[[#This Row],[3+]]</f>
        <v>#VALUE!</v>
      </c>
      <c r="P226" s="5" t="e">
        <f>FG3M[[#This Row],[3+]]-FG3M[[#This Row],[4+]]</f>
        <v>#VALUE!</v>
      </c>
      <c r="Q226" s="5" t="e">
        <f>FG3M[[#This Row],[4+]]-FG3M[[#This Row],[5+]]</f>
        <v>#VALUE!</v>
      </c>
      <c r="R226" s="5" t="e">
        <f>FG3M[[#This Row],[5+]]-FG3M[[#This Row],[6+]]</f>
        <v>#VALUE!</v>
      </c>
    </row>
    <row r="227" spans="14:18" x14ac:dyDescent="0.25">
      <c r="N227" s="5" t="e">
        <f>FG3M[[#This Row],[1+]]-FG3M[[#This Row],[2+]]</f>
        <v>#VALUE!</v>
      </c>
      <c r="O227" s="5" t="e">
        <f>FG3M[[#This Row],[2+]]-FG3M[[#This Row],[3+]]</f>
        <v>#VALUE!</v>
      </c>
      <c r="P227" s="5" t="e">
        <f>FG3M[[#This Row],[3+]]-FG3M[[#This Row],[4+]]</f>
        <v>#VALUE!</v>
      </c>
      <c r="Q227" s="5" t="e">
        <f>FG3M[[#This Row],[4+]]-FG3M[[#This Row],[5+]]</f>
        <v>#VALUE!</v>
      </c>
      <c r="R227" s="5" t="e">
        <f>FG3M[[#This Row],[5+]]-FG3M[[#This Row],[6+]]</f>
        <v>#VALUE!</v>
      </c>
    </row>
    <row r="228" spans="14:18" x14ac:dyDescent="0.25">
      <c r="N228" s="5" t="e">
        <f>FG3M[[#This Row],[1+]]-FG3M[[#This Row],[2+]]</f>
        <v>#VALUE!</v>
      </c>
      <c r="O228" s="5" t="e">
        <f>FG3M[[#This Row],[2+]]-FG3M[[#This Row],[3+]]</f>
        <v>#VALUE!</v>
      </c>
      <c r="P228" s="5" t="e">
        <f>FG3M[[#This Row],[3+]]-FG3M[[#This Row],[4+]]</f>
        <v>#VALUE!</v>
      </c>
      <c r="Q228" s="5" t="e">
        <f>FG3M[[#This Row],[4+]]-FG3M[[#This Row],[5+]]</f>
        <v>#VALUE!</v>
      </c>
      <c r="R228" s="5" t="e">
        <f>FG3M[[#This Row],[5+]]-FG3M[[#This Row],[6+]]</f>
        <v>#VALUE!</v>
      </c>
    </row>
    <row r="229" spans="14:18" x14ac:dyDescent="0.25">
      <c r="N229" s="5" t="e">
        <f>FG3M[[#This Row],[1+]]-FG3M[[#This Row],[2+]]</f>
        <v>#VALUE!</v>
      </c>
      <c r="O229" s="5" t="e">
        <f>FG3M[[#This Row],[2+]]-FG3M[[#This Row],[3+]]</f>
        <v>#VALUE!</v>
      </c>
      <c r="P229" s="5" t="e">
        <f>FG3M[[#This Row],[3+]]-FG3M[[#This Row],[4+]]</f>
        <v>#VALUE!</v>
      </c>
      <c r="Q229" s="5" t="e">
        <f>FG3M[[#This Row],[4+]]-FG3M[[#This Row],[5+]]</f>
        <v>#VALUE!</v>
      </c>
      <c r="R229" s="5" t="e">
        <f>FG3M[[#This Row],[5+]]-FG3M[[#This Row],[6+]]</f>
        <v>#VALUE!</v>
      </c>
    </row>
    <row r="230" spans="14:18" x14ac:dyDescent="0.25">
      <c r="N230" s="5" t="e">
        <f>FG3M[[#This Row],[1+]]-FG3M[[#This Row],[2+]]</f>
        <v>#VALUE!</v>
      </c>
      <c r="O230" s="5" t="e">
        <f>FG3M[[#This Row],[2+]]-FG3M[[#This Row],[3+]]</f>
        <v>#VALUE!</v>
      </c>
      <c r="P230" s="5" t="e">
        <f>FG3M[[#This Row],[3+]]-FG3M[[#This Row],[4+]]</f>
        <v>#VALUE!</v>
      </c>
      <c r="Q230" s="5" t="e">
        <f>FG3M[[#This Row],[4+]]-FG3M[[#This Row],[5+]]</f>
        <v>#VALUE!</v>
      </c>
      <c r="R230" s="5" t="e">
        <f>FG3M[[#This Row],[5+]]-FG3M[[#This Row],[6+]]</f>
        <v>#VALUE!</v>
      </c>
    </row>
    <row r="231" spans="14:18" x14ac:dyDescent="0.25">
      <c r="N231" s="5" t="e">
        <f>FG3M[[#This Row],[1+]]-FG3M[[#This Row],[2+]]</f>
        <v>#VALUE!</v>
      </c>
      <c r="O231" s="5" t="e">
        <f>FG3M[[#This Row],[2+]]-FG3M[[#This Row],[3+]]</f>
        <v>#VALUE!</v>
      </c>
      <c r="P231" s="5" t="e">
        <f>FG3M[[#This Row],[3+]]-FG3M[[#This Row],[4+]]</f>
        <v>#VALUE!</v>
      </c>
      <c r="Q231" s="5" t="e">
        <f>FG3M[[#This Row],[4+]]-FG3M[[#This Row],[5+]]</f>
        <v>#VALUE!</v>
      </c>
      <c r="R231" s="5" t="e">
        <f>FG3M[[#This Row],[5+]]-FG3M[[#This Row],[6+]]</f>
        <v>#VALUE!</v>
      </c>
    </row>
    <row r="232" spans="14:18" x14ac:dyDescent="0.25">
      <c r="N232" s="5" t="e">
        <f>FG3M[[#This Row],[1+]]-FG3M[[#This Row],[2+]]</f>
        <v>#VALUE!</v>
      </c>
      <c r="O232" s="5" t="e">
        <f>FG3M[[#This Row],[2+]]-FG3M[[#This Row],[3+]]</f>
        <v>#VALUE!</v>
      </c>
      <c r="P232" s="5" t="e">
        <f>FG3M[[#This Row],[3+]]-FG3M[[#This Row],[4+]]</f>
        <v>#VALUE!</v>
      </c>
      <c r="Q232" s="5" t="e">
        <f>FG3M[[#This Row],[4+]]-FG3M[[#This Row],[5+]]</f>
        <v>#VALUE!</v>
      </c>
      <c r="R232" s="5" t="e">
        <f>FG3M[[#This Row],[5+]]-FG3M[[#This Row],[6+]]</f>
        <v>#VALUE!</v>
      </c>
    </row>
    <row r="233" spans="14:18" x14ac:dyDescent="0.25">
      <c r="N233" s="5" t="e">
        <f>FG3M[[#This Row],[1+]]-FG3M[[#This Row],[2+]]</f>
        <v>#VALUE!</v>
      </c>
      <c r="O233" s="5" t="e">
        <f>FG3M[[#This Row],[2+]]-FG3M[[#This Row],[3+]]</f>
        <v>#VALUE!</v>
      </c>
      <c r="P233" s="5" t="e">
        <f>FG3M[[#This Row],[3+]]-FG3M[[#This Row],[4+]]</f>
        <v>#VALUE!</v>
      </c>
      <c r="Q233" s="5" t="e">
        <f>FG3M[[#This Row],[4+]]-FG3M[[#This Row],[5+]]</f>
        <v>#VALUE!</v>
      </c>
      <c r="R233" s="5" t="e">
        <f>FG3M[[#This Row],[5+]]-FG3M[[#This Row],[6+]]</f>
        <v>#VALUE!</v>
      </c>
    </row>
    <row r="234" spans="14:18" x14ac:dyDescent="0.25">
      <c r="N234" s="5" t="e">
        <f>FG3M[[#This Row],[1+]]-FG3M[[#This Row],[2+]]</f>
        <v>#VALUE!</v>
      </c>
      <c r="O234" s="5" t="e">
        <f>FG3M[[#This Row],[2+]]-FG3M[[#This Row],[3+]]</f>
        <v>#VALUE!</v>
      </c>
      <c r="P234" s="5" t="e">
        <f>FG3M[[#This Row],[3+]]-FG3M[[#This Row],[4+]]</f>
        <v>#VALUE!</v>
      </c>
      <c r="Q234" s="5" t="e">
        <f>FG3M[[#This Row],[4+]]-FG3M[[#This Row],[5+]]</f>
        <v>#VALUE!</v>
      </c>
      <c r="R234" s="5" t="e">
        <f>FG3M[[#This Row],[5+]]-FG3M[[#This Row],[6+]]</f>
        <v>#VALUE!</v>
      </c>
    </row>
    <row r="235" spans="14:18" x14ac:dyDescent="0.25">
      <c r="N235" s="5" t="e">
        <f>FG3M[[#This Row],[1+]]-FG3M[[#This Row],[2+]]</f>
        <v>#VALUE!</v>
      </c>
      <c r="O235" s="5" t="e">
        <f>FG3M[[#This Row],[2+]]-FG3M[[#This Row],[3+]]</f>
        <v>#VALUE!</v>
      </c>
      <c r="P235" s="5" t="e">
        <f>FG3M[[#This Row],[3+]]-FG3M[[#This Row],[4+]]</f>
        <v>#VALUE!</v>
      </c>
      <c r="Q235" s="5" t="e">
        <f>FG3M[[#This Row],[4+]]-FG3M[[#This Row],[5+]]</f>
        <v>#VALUE!</v>
      </c>
      <c r="R235" s="5" t="e">
        <f>FG3M[[#This Row],[5+]]-FG3M[[#This Row],[6+]]</f>
        <v>#VALUE!</v>
      </c>
    </row>
    <row r="236" spans="14:18" x14ac:dyDescent="0.25">
      <c r="N236" s="5" t="e">
        <f>FG3M[[#This Row],[1+]]-FG3M[[#This Row],[2+]]</f>
        <v>#VALUE!</v>
      </c>
      <c r="O236" s="5" t="e">
        <f>FG3M[[#This Row],[2+]]-FG3M[[#This Row],[3+]]</f>
        <v>#VALUE!</v>
      </c>
      <c r="P236" s="5" t="e">
        <f>FG3M[[#This Row],[3+]]-FG3M[[#This Row],[4+]]</f>
        <v>#VALUE!</v>
      </c>
      <c r="Q236" s="5" t="e">
        <f>FG3M[[#This Row],[4+]]-FG3M[[#This Row],[5+]]</f>
        <v>#VALUE!</v>
      </c>
      <c r="R236" s="5" t="e">
        <f>FG3M[[#This Row],[5+]]-FG3M[[#This Row],[6+]]</f>
        <v>#VALUE!</v>
      </c>
    </row>
    <row r="237" spans="14:18" x14ac:dyDescent="0.25">
      <c r="N237" s="5" t="e">
        <f>FG3M[[#This Row],[1+]]-FG3M[[#This Row],[2+]]</f>
        <v>#VALUE!</v>
      </c>
      <c r="O237" s="5" t="e">
        <f>FG3M[[#This Row],[2+]]-FG3M[[#This Row],[3+]]</f>
        <v>#VALUE!</v>
      </c>
      <c r="P237" s="5" t="e">
        <f>FG3M[[#This Row],[3+]]-FG3M[[#This Row],[4+]]</f>
        <v>#VALUE!</v>
      </c>
      <c r="Q237" s="5" t="e">
        <f>FG3M[[#This Row],[4+]]-FG3M[[#This Row],[5+]]</f>
        <v>#VALUE!</v>
      </c>
      <c r="R237" s="5" t="e">
        <f>FG3M[[#This Row],[5+]]-FG3M[[#This Row],[6+]]</f>
        <v>#VALUE!</v>
      </c>
    </row>
    <row r="238" spans="14:18" x14ac:dyDescent="0.25">
      <c r="N238" s="5" t="e">
        <f>FG3M[[#This Row],[1+]]-FG3M[[#This Row],[2+]]</f>
        <v>#VALUE!</v>
      </c>
      <c r="O238" s="5" t="e">
        <f>FG3M[[#This Row],[2+]]-FG3M[[#This Row],[3+]]</f>
        <v>#VALUE!</v>
      </c>
      <c r="P238" s="5" t="e">
        <f>FG3M[[#This Row],[3+]]-FG3M[[#This Row],[4+]]</f>
        <v>#VALUE!</v>
      </c>
      <c r="Q238" s="5" t="e">
        <f>FG3M[[#This Row],[4+]]-FG3M[[#This Row],[5+]]</f>
        <v>#VALUE!</v>
      </c>
      <c r="R238" s="5" t="e">
        <f>FG3M[[#This Row],[5+]]-FG3M[[#This Row],[6+]]</f>
        <v>#VALUE!</v>
      </c>
    </row>
    <row r="239" spans="14:18" x14ac:dyDescent="0.25">
      <c r="N239" s="5" t="e">
        <f>FG3M[[#This Row],[1+]]-FG3M[[#This Row],[2+]]</f>
        <v>#VALUE!</v>
      </c>
      <c r="O239" s="5" t="e">
        <f>FG3M[[#This Row],[2+]]-FG3M[[#This Row],[3+]]</f>
        <v>#VALUE!</v>
      </c>
      <c r="P239" s="5" t="e">
        <f>FG3M[[#This Row],[3+]]-FG3M[[#This Row],[4+]]</f>
        <v>#VALUE!</v>
      </c>
      <c r="Q239" s="5" t="e">
        <f>FG3M[[#This Row],[4+]]-FG3M[[#This Row],[5+]]</f>
        <v>#VALUE!</v>
      </c>
      <c r="R239" s="5" t="e">
        <f>FG3M[[#This Row],[5+]]-FG3M[[#This Row],[6+]]</f>
        <v>#VALUE!</v>
      </c>
    </row>
    <row r="240" spans="14:18" x14ac:dyDescent="0.25">
      <c r="N240" s="5" t="e">
        <f>FG3M[[#This Row],[1+]]-FG3M[[#This Row],[2+]]</f>
        <v>#VALUE!</v>
      </c>
      <c r="O240" s="5" t="e">
        <f>FG3M[[#This Row],[2+]]-FG3M[[#This Row],[3+]]</f>
        <v>#VALUE!</v>
      </c>
      <c r="P240" s="5" t="e">
        <f>FG3M[[#This Row],[3+]]-FG3M[[#This Row],[4+]]</f>
        <v>#VALUE!</v>
      </c>
      <c r="Q240" s="5" t="e">
        <f>FG3M[[#This Row],[4+]]-FG3M[[#This Row],[5+]]</f>
        <v>#VALUE!</v>
      </c>
      <c r="R240" s="5" t="e">
        <f>FG3M[[#This Row],[5+]]-FG3M[[#This Row],[6+]]</f>
        <v>#VALUE!</v>
      </c>
    </row>
    <row r="241" spans="14:18" x14ac:dyDescent="0.25">
      <c r="N241" s="5" t="e">
        <f>FG3M[[#This Row],[1+]]-FG3M[[#This Row],[2+]]</f>
        <v>#VALUE!</v>
      </c>
      <c r="O241" s="5" t="e">
        <f>FG3M[[#This Row],[2+]]-FG3M[[#This Row],[3+]]</f>
        <v>#VALUE!</v>
      </c>
      <c r="P241" s="5" t="e">
        <f>FG3M[[#This Row],[3+]]-FG3M[[#This Row],[4+]]</f>
        <v>#VALUE!</v>
      </c>
      <c r="Q241" s="5" t="e">
        <f>FG3M[[#This Row],[4+]]-FG3M[[#This Row],[5+]]</f>
        <v>#VALUE!</v>
      </c>
      <c r="R241" s="5" t="e">
        <f>FG3M[[#This Row],[5+]]-FG3M[[#This Row],[6+]]</f>
        <v>#VALUE!</v>
      </c>
    </row>
    <row r="242" spans="14:18" x14ac:dyDescent="0.25">
      <c r="N242" s="5" t="e">
        <f>FG3M[[#This Row],[1+]]-FG3M[[#This Row],[2+]]</f>
        <v>#VALUE!</v>
      </c>
      <c r="O242" s="5" t="e">
        <f>FG3M[[#This Row],[2+]]-FG3M[[#This Row],[3+]]</f>
        <v>#VALUE!</v>
      </c>
      <c r="P242" s="5" t="e">
        <f>FG3M[[#This Row],[3+]]-FG3M[[#This Row],[4+]]</f>
        <v>#VALUE!</v>
      </c>
      <c r="Q242" s="5" t="e">
        <f>FG3M[[#This Row],[4+]]-FG3M[[#This Row],[5+]]</f>
        <v>#VALUE!</v>
      </c>
      <c r="R242" s="5" t="e">
        <f>FG3M[[#This Row],[5+]]-FG3M[[#This Row],[6+]]</f>
        <v>#VALUE!</v>
      </c>
    </row>
    <row r="243" spans="14:18" x14ac:dyDescent="0.25">
      <c r="N243" s="5" t="e">
        <f>FG3M[[#This Row],[1+]]-FG3M[[#This Row],[2+]]</f>
        <v>#VALUE!</v>
      </c>
      <c r="O243" s="5" t="e">
        <f>FG3M[[#This Row],[2+]]-FG3M[[#This Row],[3+]]</f>
        <v>#VALUE!</v>
      </c>
      <c r="P243" s="5" t="e">
        <f>FG3M[[#This Row],[3+]]-FG3M[[#This Row],[4+]]</f>
        <v>#VALUE!</v>
      </c>
      <c r="Q243" s="5" t="e">
        <f>FG3M[[#This Row],[4+]]-FG3M[[#This Row],[5+]]</f>
        <v>#VALUE!</v>
      </c>
      <c r="R243" s="5" t="e">
        <f>FG3M[[#This Row],[5+]]-FG3M[[#This Row],[6+]]</f>
        <v>#VALUE!</v>
      </c>
    </row>
    <row r="244" spans="14:18" x14ac:dyDescent="0.25">
      <c r="N244" s="5" t="e">
        <f>FG3M[[#This Row],[1+]]-FG3M[[#This Row],[2+]]</f>
        <v>#VALUE!</v>
      </c>
      <c r="O244" s="5" t="e">
        <f>FG3M[[#This Row],[2+]]-FG3M[[#This Row],[3+]]</f>
        <v>#VALUE!</v>
      </c>
      <c r="P244" s="5" t="e">
        <f>FG3M[[#This Row],[3+]]-FG3M[[#This Row],[4+]]</f>
        <v>#VALUE!</v>
      </c>
      <c r="Q244" s="5" t="e">
        <f>FG3M[[#This Row],[4+]]-FG3M[[#This Row],[5+]]</f>
        <v>#VALUE!</v>
      </c>
      <c r="R244" s="5" t="e">
        <f>FG3M[[#This Row],[5+]]-FG3M[[#This Row],[6+]]</f>
        <v>#VALUE!</v>
      </c>
    </row>
    <row r="245" spans="14:18" x14ac:dyDescent="0.25">
      <c r="N245" s="5" t="e">
        <f>FG3M[[#This Row],[1+]]-FG3M[[#This Row],[2+]]</f>
        <v>#VALUE!</v>
      </c>
      <c r="O245" s="5" t="e">
        <f>FG3M[[#This Row],[2+]]-FG3M[[#This Row],[3+]]</f>
        <v>#VALUE!</v>
      </c>
      <c r="P245" s="5" t="e">
        <f>FG3M[[#This Row],[3+]]-FG3M[[#This Row],[4+]]</f>
        <v>#VALUE!</v>
      </c>
      <c r="Q245" s="5" t="e">
        <f>FG3M[[#This Row],[4+]]-FG3M[[#This Row],[5+]]</f>
        <v>#VALUE!</v>
      </c>
      <c r="R245" s="5" t="e">
        <f>FG3M[[#This Row],[5+]]-FG3M[[#This Row],[6+]]</f>
        <v>#VALUE!</v>
      </c>
    </row>
    <row r="246" spans="14:18" x14ac:dyDescent="0.25">
      <c r="N246" s="5" t="e">
        <f>FG3M[[#This Row],[1+]]-FG3M[[#This Row],[2+]]</f>
        <v>#VALUE!</v>
      </c>
      <c r="O246" s="5" t="e">
        <f>FG3M[[#This Row],[2+]]-FG3M[[#This Row],[3+]]</f>
        <v>#VALUE!</v>
      </c>
      <c r="P246" s="5" t="e">
        <f>FG3M[[#This Row],[3+]]-FG3M[[#This Row],[4+]]</f>
        <v>#VALUE!</v>
      </c>
      <c r="Q246" s="5" t="e">
        <f>FG3M[[#This Row],[4+]]-FG3M[[#This Row],[5+]]</f>
        <v>#VALUE!</v>
      </c>
      <c r="R246" s="5" t="e">
        <f>FG3M[[#This Row],[5+]]-FG3M[[#This Row],[6+]]</f>
        <v>#VALUE!</v>
      </c>
    </row>
    <row r="247" spans="14:18" x14ac:dyDescent="0.25">
      <c r="N247" s="5" t="e">
        <f>FG3M[[#This Row],[1+]]-FG3M[[#This Row],[2+]]</f>
        <v>#VALUE!</v>
      </c>
      <c r="O247" s="5" t="e">
        <f>FG3M[[#This Row],[2+]]-FG3M[[#This Row],[3+]]</f>
        <v>#VALUE!</v>
      </c>
      <c r="P247" s="5" t="e">
        <f>FG3M[[#This Row],[3+]]-FG3M[[#This Row],[4+]]</f>
        <v>#VALUE!</v>
      </c>
      <c r="Q247" s="5" t="e">
        <f>FG3M[[#This Row],[4+]]-FG3M[[#This Row],[5+]]</f>
        <v>#VALUE!</v>
      </c>
      <c r="R247" s="5" t="e">
        <f>FG3M[[#This Row],[5+]]-FG3M[[#This Row],[6+]]</f>
        <v>#VALUE!</v>
      </c>
    </row>
    <row r="248" spans="14:18" x14ac:dyDescent="0.25">
      <c r="N248" s="5" t="e">
        <f>FG3M[[#This Row],[1+]]-FG3M[[#This Row],[2+]]</f>
        <v>#VALUE!</v>
      </c>
      <c r="O248" s="5" t="e">
        <f>FG3M[[#This Row],[2+]]-FG3M[[#This Row],[3+]]</f>
        <v>#VALUE!</v>
      </c>
      <c r="P248" s="5" t="e">
        <f>FG3M[[#This Row],[3+]]-FG3M[[#This Row],[4+]]</f>
        <v>#VALUE!</v>
      </c>
      <c r="Q248" s="5" t="e">
        <f>FG3M[[#This Row],[4+]]-FG3M[[#This Row],[5+]]</f>
        <v>#VALUE!</v>
      </c>
      <c r="R248" s="5" t="e">
        <f>FG3M[[#This Row],[5+]]-FG3M[[#This Row],[6+]]</f>
        <v>#VALUE!</v>
      </c>
    </row>
    <row r="249" spans="14:18" x14ac:dyDescent="0.25">
      <c r="N249" s="5" t="e">
        <f>FG3M[[#This Row],[1+]]-FG3M[[#This Row],[2+]]</f>
        <v>#VALUE!</v>
      </c>
      <c r="O249" s="5" t="e">
        <f>FG3M[[#This Row],[2+]]-FG3M[[#This Row],[3+]]</f>
        <v>#VALUE!</v>
      </c>
      <c r="P249" s="5" t="e">
        <f>FG3M[[#This Row],[3+]]-FG3M[[#This Row],[4+]]</f>
        <v>#VALUE!</v>
      </c>
      <c r="Q249" s="5" t="e">
        <f>FG3M[[#This Row],[4+]]-FG3M[[#This Row],[5+]]</f>
        <v>#VALUE!</v>
      </c>
      <c r="R249" s="5" t="e">
        <f>FG3M[[#This Row],[5+]]-FG3M[[#This Row],[6+]]</f>
        <v>#VALUE!</v>
      </c>
    </row>
    <row r="250" spans="14:18" x14ac:dyDescent="0.25">
      <c r="N250" s="5" t="e">
        <f>FG3M[[#This Row],[1+]]-FG3M[[#This Row],[2+]]</f>
        <v>#VALUE!</v>
      </c>
      <c r="O250" s="5" t="e">
        <f>FG3M[[#This Row],[2+]]-FG3M[[#This Row],[3+]]</f>
        <v>#VALUE!</v>
      </c>
      <c r="P250" s="5" t="e">
        <f>FG3M[[#This Row],[3+]]-FG3M[[#This Row],[4+]]</f>
        <v>#VALUE!</v>
      </c>
      <c r="Q250" s="5" t="e">
        <f>FG3M[[#This Row],[4+]]-FG3M[[#This Row],[5+]]</f>
        <v>#VALUE!</v>
      </c>
      <c r="R250" s="5" t="e">
        <f>FG3M[[#This Row],[5+]]-FG3M[[#This Row],[6+]]</f>
        <v>#VALUE!</v>
      </c>
    </row>
    <row r="251" spans="14:18" x14ac:dyDescent="0.25">
      <c r="N251" s="5" t="e">
        <f>FG3M[[#This Row],[1+]]-FG3M[[#This Row],[2+]]</f>
        <v>#VALUE!</v>
      </c>
      <c r="O251" s="5" t="e">
        <f>FG3M[[#This Row],[2+]]-FG3M[[#This Row],[3+]]</f>
        <v>#VALUE!</v>
      </c>
      <c r="P251" s="5" t="e">
        <f>FG3M[[#This Row],[3+]]-FG3M[[#This Row],[4+]]</f>
        <v>#VALUE!</v>
      </c>
      <c r="Q251" s="5" t="e">
        <f>FG3M[[#This Row],[4+]]-FG3M[[#This Row],[5+]]</f>
        <v>#VALUE!</v>
      </c>
      <c r="R251" s="5" t="e">
        <f>FG3M[[#This Row],[5+]]-FG3M[[#This Row],[6+]]</f>
        <v>#VALUE!</v>
      </c>
    </row>
    <row r="252" spans="14:18" x14ac:dyDescent="0.25">
      <c r="N252" s="5" t="e">
        <f>FG3M[[#This Row],[1+]]-FG3M[[#This Row],[2+]]</f>
        <v>#VALUE!</v>
      </c>
      <c r="O252" s="5" t="e">
        <f>FG3M[[#This Row],[2+]]-FG3M[[#This Row],[3+]]</f>
        <v>#VALUE!</v>
      </c>
      <c r="P252" s="5" t="e">
        <f>FG3M[[#This Row],[3+]]-FG3M[[#This Row],[4+]]</f>
        <v>#VALUE!</v>
      </c>
      <c r="Q252" s="5" t="e">
        <f>FG3M[[#This Row],[4+]]-FG3M[[#This Row],[5+]]</f>
        <v>#VALUE!</v>
      </c>
      <c r="R252" s="5" t="e">
        <f>FG3M[[#This Row],[5+]]-FG3M[[#This Row],[6+]]</f>
        <v>#VALUE!</v>
      </c>
    </row>
    <row r="253" spans="14:18" x14ac:dyDescent="0.25">
      <c r="N253" s="5" t="e">
        <f>FG3M[[#This Row],[1+]]-FG3M[[#This Row],[2+]]</f>
        <v>#VALUE!</v>
      </c>
      <c r="O253" s="5" t="e">
        <f>FG3M[[#This Row],[2+]]-FG3M[[#This Row],[3+]]</f>
        <v>#VALUE!</v>
      </c>
      <c r="P253" s="5" t="e">
        <f>FG3M[[#This Row],[3+]]-FG3M[[#This Row],[4+]]</f>
        <v>#VALUE!</v>
      </c>
      <c r="Q253" s="5" t="e">
        <f>FG3M[[#This Row],[4+]]-FG3M[[#This Row],[5+]]</f>
        <v>#VALUE!</v>
      </c>
      <c r="R253" s="5" t="e">
        <f>FG3M[[#This Row],[5+]]-FG3M[[#This Row],[6+]]</f>
        <v>#VALUE!</v>
      </c>
    </row>
    <row r="254" spans="14:18" x14ac:dyDescent="0.25">
      <c r="N254" s="5" t="e">
        <f>FG3M[[#This Row],[1+]]-FG3M[[#This Row],[2+]]</f>
        <v>#VALUE!</v>
      </c>
      <c r="O254" s="5" t="e">
        <f>FG3M[[#This Row],[2+]]-FG3M[[#This Row],[3+]]</f>
        <v>#VALUE!</v>
      </c>
      <c r="P254" s="5" t="e">
        <f>FG3M[[#This Row],[3+]]-FG3M[[#This Row],[4+]]</f>
        <v>#VALUE!</v>
      </c>
      <c r="Q254" s="5" t="e">
        <f>FG3M[[#This Row],[4+]]-FG3M[[#This Row],[5+]]</f>
        <v>#VALUE!</v>
      </c>
      <c r="R254" s="5" t="e">
        <f>FG3M[[#This Row],[5+]]-FG3M[[#This Row],[6+]]</f>
        <v>#VALUE!</v>
      </c>
    </row>
    <row r="255" spans="14:18" x14ac:dyDescent="0.25">
      <c r="N255" s="5" t="e">
        <f>FG3M[[#This Row],[1+]]-FG3M[[#This Row],[2+]]</f>
        <v>#VALUE!</v>
      </c>
      <c r="O255" s="5" t="e">
        <f>FG3M[[#This Row],[2+]]-FG3M[[#This Row],[3+]]</f>
        <v>#VALUE!</v>
      </c>
      <c r="P255" s="5" t="e">
        <f>FG3M[[#This Row],[3+]]-FG3M[[#This Row],[4+]]</f>
        <v>#VALUE!</v>
      </c>
      <c r="Q255" s="5" t="e">
        <f>FG3M[[#This Row],[4+]]-FG3M[[#This Row],[5+]]</f>
        <v>#VALUE!</v>
      </c>
      <c r="R255" s="5" t="e">
        <f>FG3M[[#This Row],[5+]]-FG3M[[#This Row],[6+]]</f>
        <v>#VALUE!</v>
      </c>
    </row>
    <row r="256" spans="14:18" x14ac:dyDescent="0.25">
      <c r="N256" s="5" t="e">
        <f>FG3M[[#This Row],[1+]]-FG3M[[#This Row],[2+]]</f>
        <v>#VALUE!</v>
      </c>
      <c r="O256" s="5" t="e">
        <f>FG3M[[#This Row],[2+]]-FG3M[[#This Row],[3+]]</f>
        <v>#VALUE!</v>
      </c>
      <c r="P256" s="5" t="e">
        <f>FG3M[[#This Row],[3+]]-FG3M[[#This Row],[4+]]</f>
        <v>#VALUE!</v>
      </c>
      <c r="Q256" s="5" t="e">
        <f>FG3M[[#This Row],[4+]]-FG3M[[#This Row],[5+]]</f>
        <v>#VALUE!</v>
      </c>
      <c r="R256" s="5" t="e">
        <f>FG3M[[#This Row],[5+]]-FG3M[[#This Row],[6+]]</f>
        <v>#VALUE!</v>
      </c>
    </row>
    <row r="257" spans="14:18" x14ac:dyDescent="0.25">
      <c r="N257" s="5" t="e">
        <f>FG3M[[#This Row],[1+]]-FG3M[[#This Row],[2+]]</f>
        <v>#VALUE!</v>
      </c>
      <c r="O257" s="5" t="e">
        <f>FG3M[[#This Row],[2+]]-FG3M[[#This Row],[3+]]</f>
        <v>#VALUE!</v>
      </c>
      <c r="P257" s="5" t="e">
        <f>FG3M[[#This Row],[3+]]-FG3M[[#This Row],[4+]]</f>
        <v>#VALUE!</v>
      </c>
      <c r="Q257" s="5" t="e">
        <f>FG3M[[#This Row],[4+]]-FG3M[[#This Row],[5+]]</f>
        <v>#VALUE!</v>
      </c>
      <c r="R257" s="5" t="e">
        <f>FG3M[[#This Row],[5+]]-FG3M[[#This Row],[6+]]</f>
        <v>#VALUE!</v>
      </c>
    </row>
    <row r="258" spans="14:18" x14ac:dyDescent="0.25">
      <c r="N258" s="5" t="e">
        <f>FG3M[[#This Row],[1+]]-FG3M[[#This Row],[2+]]</f>
        <v>#VALUE!</v>
      </c>
      <c r="O258" s="5" t="e">
        <f>FG3M[[#This Row],[2+]]-FG3M[[#This Row],[3+]]</f>
        <v>#VALUE!</v>
      </c>
      <c r="P258" s="5" t="e">
        <f>FG3M[[#This Row],[3+]]-FG3M[[#This Row],[4+]]</f>
        <v>#VALUE!</v>
      </c>
      <c r="Q258" s="5" t="e">
        <f>FG3M[[#This Row],[4+]]-FG3M[[#This Row],[5+]]</f>
        <v>#VALUE!</v>
      </c>
      <c r="R258" s="5" t="e">
        <f>FG3M[[#This Row],[5+]]-FG3M[[#This Row],[6+]]</f>
        <v>#VALUE!</v>
      </c>
    </row>
    <row r="259" spans="14:18" x14ac:dyDescent="0.25">
      <c r="N259" s="5" t="e">
        <f>FG3M[[#This Row],[1+]]-FG3M[[#This Row],[2+]]</f>
        <v>#VALUE!</v>
      </c>
      <c r="O259" s="5" t="e">
        <f>FG3M[[#This Row],[2+]]-FG3M[[#This Row],[3+]]</f>
        <v>#VALUE!</v>
      </c>
      <c r="P259" s="5" t="e">
        <f>FG3M[[#This Row],[3+]]-FG3M[[#This Row],[4+]]</f>
        <v>#VALUE!</v>
      </c>
      <c r="Q259" s="5" t="e">
        <f>FG3M[[#This Row],[4+]]-FG3M[[#This Row],[5+]]</f>
        <v>#VALUE!</v>
      </c>
      <c r="R259" s="5" t="e">
        <f>FG3M[[#This Row],[5+]]-FG3M[[#This Row],[6+]]</f>
        <v>#VALUE!</v>
      </c>
    </row>
    <row r="260" spans="14:18" x14ac:dyDescent="0.25">
      <c r="N260" s="5" t="e">
        <f>FG3M[[#This Row],[1+]]-FG3M[[#This Row],[2+]]</f>
        <v>#VALUE!</v>
      </c>
      <c r="O260" s="5" t="e">
        <f>FG3M[[#This Row],[2+]]-FG3M[[#This Row],[3+]]</f>
        <v>#VALUE!</v>
      </c>
      <c r="P260" s="5" t="e">
        <f>FG3M[[#This Row],[3+]]-FG3M[[#This Row],[4+]]</f>
        <v>#VALUE!</v>
      </c>
      <c r="Q260" s="5" t="e">
        <f>FG3M[[#This Row],[4+]]-FG3M[[#This Row],[5+]]</f>
        <v>#VALUE!</v>
      </c>
      <c r="R260" s="5" t="e">
        <f>FG3M[[#This Row],[5+]]-FG3M[[#This Row],[6+]]</f>
        <v>#VALUE!</v>
      </c>
    </row>
    <row r="261" spans="14:18" x14ac:dyDescent="0.25">
      <c r="N261" s="5" t="e">
        <f>FG3M[[#This Row],[1+]]-FG3M[[#This Row],[2+]]</f>
        <v>#VALUE!</v>
      </c>
      <c r="O261" s="5" t="e">
        <f>FG3M[[#This Row],[2+]]-FG3M[[#This Row],[3+]]</f>
        <v>#VALUE!</v>
      </c>
      <c r="P261" s="5" t="e">
        <f>FG3M[[#This Row],[3+]]-FG3M[[#This Row],[4+]]</f>
        <v>#VALUE!</v>
      </c>
      <c r="Q261" s="5" t="e">
        <f>FG3M[[#This Row],[4+]]-FG3M[[#This Row],[5+]]</f>
        <v>#VALUE!</v>
      </c>
      <c r="R261" s="5" t="e">
        <f>FG3M[[#This Row],[5+]]-FG3M[[#This Row],[6+]]</f>
        <v>#VALUE!</v>
      </c>
    </row>
    <row r="262" spans="14:18" x14ac:dyDescent="0.25">
      <c r="N262" s="5" t="e">
        <f>FG3M[[#This Row],[1+]]-FG3M[[#This Row],[2+]]</f>
        <v>#VALUE!</v>
      </c>
      <c r="O262" s="5" t="e">
        <f>FG3M[[#This Row],[2+]]-FG3M[[#This Row],[3+]]</f>
        <v>#VALUE!</v>
      </c>
      <c r="P262" s="5" t="e">
        <f>FG3M[[#This Row],[3+]]-FG3M[[#This Row],[4+]]</f>
        <v>#VALUE!</v>
      </c>
      <c r="Q262" s="5" t="e">
        <f>FG3M[[#This Row],[4+]]-FG3M[[#This Row],[5+]]</f>
        <v>#VALUE!</v>
      </c>
      <c r="R262" s="5" t="e">
        <f>FG3M[[#This Row],[5+]]-FG3M[[#This Row],[6+]]</f>
        <v>#VALUE!</v>
      </c>
    </row>
    <row r="263" spans="14:18" x14ac:dyDescent="0.25">
      <c r="N263" s="5" t="e">
        <f>FG3M[[#This Row],[1+]]-FG3M[[#This Row],[2+]]</f>
        <v>#VALUE!</v>
      </c>
      <c r="O263" s="5" t="e">
        <f>FG3M[[#This Row],[2+]]-FG3M[[#This Row],[3+]]</f>
        <v>#VALUE!</v>
      </c>
      <c r="P263" s="5" t="e">
        <f>FG3M[[#This Row],[3+]]-FG3M[[#This Row],[4+]]</f>
        <v>#VALUE!</v>
      </c>
      <c r="Q263" s="5" t="e">
        <f>FG3M[[#This Row],[4+]]-FG3M[[#This Row],[5+]]</f>
        <v>#VALUE!</v>
      </c>
      <c r="R263" s="5" t="e">
        <f>FG3M[[#This Row],[5+]]-FG3M[[#This Row],[6+]]</f>
        <v>#VALUE!</v>
      </c>
    </row>
    <row r="264" spans="14:18" x14ac:dyDescent="0.25">
      <c r="N264" s="5" t="e">
        <f>FG3M[[#This Row],[1+]]-FG3M[[#This Row],[2+]]</f>
        <v>#VALUE!</v>
      </c>
      <c r="O264" s="5" t="e">
        <f>FG3M[[#This Row],[2+]]-FG3M[[#This Row],[3+]]</f>
        <v>#VALUE!</v>
      </c>
      <c r="P264" s="5" t="e">
        <f>FG3M[[#This Row],[3+]]-FG3M[[#This Row],[4+]]</f>
        <v>#VALUE!</v>
      </c>
      <c r="Q264" s="5" t="e">
        <f>FG3M[[#This Row],[4+]]-FG3M[[#This Row],[5+]]</f>
        <v>#VALUE!</v>
      </c>
      <c r="R264" s="5" t="e">
        <f>FG3M[[#This Row],[5+]]-FG3M[[#This Row],[6+]]</f>
        <v>#VALUE!</v>
      </c>
    </row>
    <row r="265" spans="14:18" x14ac:dyDescent="0.25">
      <c r="N265" s="5" t="e">
        <f>FG3M[[#This Row],[1+]]-FG3M[[#This Row],[2+]]</f>
        <v>#VALUE!</v>
      </c>
      <c r="O265" s="5" t="e">
        <f>FG3M[[#This Row],[2+]]-FG3M[[#This Row],[3+]]</f>
        <v>#VALUE!</v>
      </c>
      <c r="P265" s="5" t="e">
        <f>FG3M[[#This Row],[3+]]-FG3M[[#This Row],[4+]]</f>
        <v>#VALUE!</v>
      </c>
      <c r="Q265" s="5" t="e">
        <f>FG3M[[#This Row],[4+]]-FG3M[[#This Row],[5+]]</f>
        <v>#VALUE!</v>
      </c>
      <c r="R265" s="5" t="e">
        <f>FG3M[[#This Row],[5+]]-FG3M[[#This Row],[6+]]</f>
        <v>#VALUE!</v>
      </c>
    </row>
    <row r="266" spans="14:18" x14ac:dyDescent="0.25">
      <c r="N266" s="5" t="e">
        <f>FG3M[[#This Row],[1+]]-FG3M[[#This Row],[2+]]</f>
        <v>#VALUE!</v>
      </c>
      <c r="O266" s="5" t="e">
        <f>FG3M[[#This Row],[2+]]-FG3M[[#This Row],[3+]]</f>
        <v>#VALUE!</v>
      </c>
      <c r="P266" s="5" t="e">
        <f>FG3M[[#This Row],[3+]]-FG3M[[#This Row],[4+]]</f>
        <v>#VALUE!</v>
      </c>
      <c r="Q266" s="5" t="e">
        <f>FG3M[[#This Row],[4+]]-FG3M[[#This Row],[5+]]</f>
        <v>#VALUE!</v>
      </c>
      <c r="R266" s="5" t="e">
        <f>FG3M[[#This Row],[5+]]-FG3M[[#This Row],[6+]]</f>
        <v>#VALUE!</v>
      </c>
    </row>
    <row r="267" spans="14:18" x14ac:dyDescent="0.25">
      <c r="N267" s="5" t="e">
        <f>FG3M[[#This Row],[1+]]-FG3M[[#This Row],[2+]]</f>
        <v>#VALUE!</v>
      </c>
      <c r="O267" s="5" t="e">
        <f>FG3M[[#This Row],[2+]]-FG3M[[#This Row],[3+]]</f>
        <v>#VALUE!</v>
      </c>
      <c r="P267" s="5" t="e">
        <f>FG3M[[#This Row],[3+]]-FG3M[[#This Row],[4+]]</f>
        <v>#VALUE!</v>
      </c>
      <c r="Q267" s="5" t="e">
        <f>FG3M[[#This Row],[4+]]-FG3M[[#This Row],[5+]]</f>
        <v>#VALUE!</v>
      </c>
      <c r="R267" s="5" t="e">
        <f>FG3M[[#This Row],[5+]]-FG3M[[#This Row],[6+]]</f>
        <v>#VALUE!</v>
      </c>
    </row>
    <row r="268" spans="14:18" x14ac:dyDescent="0.25">
      <c r="N268" s="5" t="e">
        <f>FG3M[[#This Row],[1+]]-FG3M[[#This Row],[2+]]</f>
        <v>#VALUE!</v>
      </c>
      <c r="O268" s="5" t="e">
        <f>FG3M[[#This Row],[2+]]-FG3M[[#This Row],[3+]]</f>
        <v>#VALUE!</v>
      </c>
      <c r="P268" s="5" t="e">
        <f>FG3M[[#This Row],[3+]]-FG3M[[#This Row],[4+]]</f>
        <v>#VALUE!</v>
      </c>
      <c r="Q268" s="5" t="e">
        <f>FG3M[[#This Row],[4+]]-FG3M[[#This Row],[5+]]</f>
        <v>#VALUE!</v>
      </c>
      <c r="R268" s="5" t="e">
        <f>FG3M[[#This Row],[5+]]-FG3M[[#This Row],[6+]]</f>
        <v>#VALUE!</v>
      </c>
    </row>
    <row r="269" spans="14:18" x14ac:dyDescent="0.25">
      <c r="N269" s="5" t="e">
        <f>FG3M[[#This Row],[1+]]-FG3M[[#This Row],[2+]]</f>
        <v>#VALUE!</v>
      </c>
      <c r="O269" s="5" t="e">
        <f>FG3M[[#This Row],[2+]]-FG3M[[#This Row],[3+]]</f>
        <v>#VALUE!</v>
      </c>
      <c r="P269" s="5" t="e">
        <f>FG3M[[#This Row],[3+]]-FG3M[[#This Row],[4+]]</f>
        <v>#VALUE!</v>
      </c>
      <c r="Q269" s="5" t="e">
        <f>FG3M[[#This Row],[4+]]-FG3M[[#This Row],[5+]]</f>
        <v>#VALUE!</v>
      </c>
      <c r="R269" s="5" t="e">
        <f>FG3M[[#This Row],[5+]]-FG3M[[#This Row],[6+]]</f>
        <v>#VALUE!</v>
      </c>
    </row>
    <row r="270" spans="14:18" x14ac:dyDescent="0.25">
      <c r="N270" s="5" t="e">
        <f>FG3M[[#This Row],[1+]]-FG3M[[#This Row],[2+]]</f>
        <v>#VALUE!</v>
      </c>
      <c r="O270" s="5" t="e">
        <f>FG3M[[#This Row],[2+]]-FG3M[[#This Row],[3+]]</f>
        <v>#VALUE!</v>
      </c>
      <c r="P270" s="5" t="e">
        <f>FG3M[[#This Row],[3+]]-FG3M[[#This Row],[4+]]</f>
        <v>#VALUE!</v>
      </c>
      <c r="Q270" s="5" t="e">
        <f>FG3M[[#This Row],[4+]]-FG3M[[#This Row],[5+]]</f>
        <v>#VALUE!</v>
      </c>
      <c r="R270" s="5" t="e">
        <f>FG3M[[#This Row],[5+]]-FG3M[[#This Row],[6+]]</f>
        <v>#VALUE!</v>
      </c>
    </row>
    <row r="271" spans="14:18" x14ac:dyDescent="0.25">
      <c r="N271" s="5" t="e">
        <f>FG3M[[#This Row],[1+]]-FG3M[[#This Row],[2+]]</f>
        <v>#VALUE!</v>
      </c>
      <c r="O271" s="5" t="e">
        <f>FG3M[[#This Row],[2+]]-FG3M[[#This Row],[3+]]</f>
        <v>#VALUE!</v>
      </c>
      <c r="P271" s="5" t="e">
        <f>FG3M[[#This Row],[3+]]-FG3M[[#This Row],[4+]]</f>
        <v>#VALUE!</v>
      </c>
      <c r="Q271" s="5" t="e">
        <f>FG3M[[#This Row],[4+]]-FG3M[[#This Row],[5+]]</f>
        <v>#VALUE!</v>
      </c>
      <c r="R271" s="5" t="e">
        <f>FG3M[[#This Row],[5+]]-FG3M[[#This Row],[6+]]</f>
        <v>#VALUE!</v>
      </c>
    </row>
    <row r="272" spans="14:18" x14ac:dyDescent="0.25">
      <c r="N272" s="5" t="e">
        <f>FG3M[[#This Row],[1+]]-FG3M[[#This Row],[2+]]</f>
        <v>#VALUE!</v>
      </c>
      <c r="O272" s="5" t="e">
        <f>FG3M[[#This Row],[2+]]-FG3M[[#This Row],[3+]]</f>
        <v>#VALUE!</v>
      </c>
      <c r="P272" s="5" t="e">
        <f>FG3M[[#This Row],[3+]]-FG3M[[#This Row],[4+]]</f>
        <v>#VALUE!</v>
      </c>
      <c r="Q272" s="5" t="e">
        <f>FG3M[[#This Row],[4+]]-FG3M[[#This Row],[5+]]</f>
        <v>#VALUE!</v>
      </c>
      <c r="R272" s="5" t="e">
        <f>FG3M[[#This Row],[5+]]-FG3M[[#This Row],[6+]]</f>
        <v>#VALUE!</v>
      </c>
    </row>
    <row r="273" spans="14:18" x14ac:dyDescent="0.25">
      <c r="N273" s="5" t="e">
        <f>FG3M[[#This Row],[1+]]-FG3M[[#This Row],[2+]]</f>
        <v>#VALUE!</v>
      </c>
      <c r="O273" s="5" t="e">
        <f>FG3M[[#This Row],[2+]]-FG3M[[#This Row],[3+]]</f>
        <v>#VALUE!</v>
      </c>
      <c r="P273" s="5" t="e">
        <f>FG3M[[#This Row],[3+]]-FG3M[[#This Row],[4+]]</f>
        <v>#VALUE!</v>
      </c>
      <c r="Q273" s="5" t="e">
        <f>FG3M[[#This Row],[4+]]-FG3M[[#This Row],[5+]]</f>
        <v>#VALUE!</v>
      </c>
      <c r="R273" s="5" t="e">
        <f>FG3M[[#This Row],[5+]]-FG3M[[#This Row],[6+]]</f>
        <v>#VALUE!</v>
      </c>
    </row>
    <row r="274" spans="14:18" x14ac:dyDescent="0.25">
      <c r="N274" s="5" t="e">
        <f>FG3M[[#This Row],[1+]]-FG3M[[#This Row],[2+]]</f>
        <v>#VALUE!</v>
      </c>
      <c r="O274" s="5" t="e">
        <f>FG3M[[#This Row],[2+]]-FG3M[[#This Row],[3+]]</f>
        <v>#VALUE!</v>
      </c>
      <c r="P274" s="5" t="e">
        <f>FG3M[[#This Row],[3+]]-FG3M[[#This Row],[4+]]</f>
        <v>#VALUE!</v>
      </c>
      <c r="Q274" s="5" t="e">
        <f>FG3M[[#This Row],[4+]]-FG3M[[#This Row],[5+]]</f>
        <v>#VALUE!</v>
      </c>
      <c r="R274" s="5" t="e">
        <f>FG3M[[#This Row],[5+]]-FG3M[[#This Row],[6+]]</f>
        <v>#VALUE!</v>
      </c>
    </row>
    <row r="275" spans="14:18" x14ac:dyDescent="0.25">
      <c r="N275" s="5" t="e">
        <f>FG3M[[#This Row],[1+]]-FG3M[[#This Row],[2+]]</f>
        <v>#VALUE!</v>
      </c>
      <c r="O275" s="5" t="e">
        <f>FG3M[[#This Row],[2+]]-FG3M[[#This Row],[3+]]</f>
        <v>#VALUE!</v>
      </c>
      <c r="P275" s="5" t="e">
        <f>FG3M[[#This Row],[3+]]-FG3M[[#This Row],[4+]]</f>
        <v>#VALUE!</v>
      </c>
      <c r="Q275" s="5" t="e">
        <f>FG3M[[#This Row],[4+]]-FG3M[[#This Row],[5+]]</f>
        <v>#VALUE!</v>
      </c>
      <c r="R275" s="5" t="e">
        <f>FG3M[[#This Row],[5+]]-FG3M[[#This Row],[6+]]</f>
        <v>#VALUE!</v>
      </c>
    </row>
    <row r="276" spans="14:18" x14ac:dyDescent="0.25">
      <c r="N276" s="5" t="e">
        <f>FG3M[[#This Row],[1+]]-FG3M[[#This Row],[2+]]</f>
        <v>#VALUE!</v>
      </c>
      <c r="O276" s="5" t="e">
        <f>FG3M[[#This Row],[2+]]-FG3M[[#This Row],[3+]]</f>
        <v>#VALUE!</v>
      </c>
      <c r="P276" s="5" t="e">
        <f>FG3M[[#This Row],[3+]]-FG3M[[#This Row],[4+]]</f>
        <v>#VALUE!</v>
      </c>
      <c r="Q276" s="5" t="e">
        <f>FG3M[[#This Row],[4+]]-FG3M[[#This Row],[5+]]</f>
        <v>#VALUE!</v>
      </c>
      <c r="R276" s="5" t="e">
        <f>FG3M[[#This Row],[5+]]-FG3M[[#This Row],[6+]]</f>
        <v>#VALUE!</v>
      </c>
    </row>
    <row r="277" spans="14:18" x14ac:dyDescent="0.25">
      <c r="N277" s="5" t="e">
        <f>FG3M[[#This Row],[1+]]-FG3M[[#This Row],[2+]]</f>
        <v>#VALUE!</v>
      </c>
      <c r="O277" s="5" t="e">
        <f>FG3M[[#This Row],[2+]]-FG3M[[#This Row],[3+]]</f>
        <v>#VALUE!</v>
      </c>
      <c r="P277" s="5" t="e">
        <f>FG3M[[#This Row],[3+]]-FG3M[[#This Row],[4+]]</f>
        <v>#VALUE!</v>
      </c>
      <c r="Q277" s="5" t="e">
        <f>FG3M[[#This Row],[4+]]-FG3M[[#This Row],[5+]]</f>
        <v>#VALUE!</v>
      </c>
      <c r="R277" s="5" t="e">
        <f>FG3M[[#This Row],[5+]]-FG3M[[#This Row],[6+]]</f>
        <v>#VALUE!</v>
      </c>
    </row>
    <row r="278" spans="14:18" x14ac:dyDescent="0.25">
      <c r="N278" s="5" t="e">
        <f>FG3M[[#This Row],[1+]]-FG3M[[#This Row],[2+]]</f>
        <v>#VALUE!</v>
      </c>
      <c r="O278" s="5" t="e">
        <f>FG3M[[#This Row],[2+]]-FG3M[[#This Row],[3+]]</f>
        <v>#VALUE!</v>
      </c>
      <c r="P278" s="5" t="e">
        <f>FG3M[[#This Row],[3+]]-FG3M[[#This Row],[4+]]</f>
        <v>#VALUE!</v>
      </c>
      <c r="Q278" s="5" t="e">
        <f>FG3M[[#This Row],[4+]]-FG3M[[#This Row],[5+]]</f>
        <v>#VALUE!</v>
      </c>
      <c r="R278" s="5" t="e">
        <f>FG3M[[#This Row],[5+]]-FG3M[[#This Row],[6+]]</f>
        <v>#VALUE!</v>
      </c>
    </row>
    <row r="279" spans="14:18" x14ac:dyDescent="0.25">
      <c r="N279" s="5" t="e">
        <f>FG3M[[#This Row],[1+]]-FG3M[[#This Row],[2+]]</f>
        <v>#VALUE!</v>
      </c>
      <c r="O279" s="5" t="e">
        <f>FG3M[[#This Row],[2+]]-FG3M[[#This Row],[3+]]</f>
        <v>#VALUE!</v>
      </c>
      <c r="P279" s="5" t="e">
        <f>FG3M[[#This Row],[3+]]-FG3M[[#This Row],[4+]]</f>
        <v>#VALUE!</v>
      </c>
      <c r="Q279" s="5" t="e">
        <f>FG3M[[#This Row],[4+]]-FG3M[[#This Row],[5+]]</f>
        <v>#VALUE!</v>
      </c>
      <c r="R279" s="5" t="e">
        <f>FG3M[[#This Row],[5+]]-FG3M[[#This Row],[6+]]</f>
        <v>#VALUE!</v>
      </c>
    </row>
    <row r="280" spans="14:18" x14ac:dyDescent="0.25">
      <c r="N280" s="5" t="e">
        <f>FG3M[[#This Row],[1+]]-FG3M[[#This Row],[2+]]</f>
        <v>#VALUE!</v>
      </c>
      <c r="O280" s="5" t="e">
        <f>FG3M[[#This Row],[2+]]-FG3M[[#This Row],[3+]]</f>
        <v>#VALUE!</v>
      </c>
      <c r="P280" s="5" t="e">
        <f>FG3M[[#This Row],[3+]]-FG3M[[#This Row],[4+]]</f>
        <v>#VALUE!</v>
      </c>
      <c r="Q280" s="5" t="e">
        <f>FG3M[[#This Row],[4+]]-FG3M[[#This Row],[5+]]</f>
        <v>#VALUE!</v>
      </c>
      <c r="R280" s="5" t="e">
        <f>FG3M[[#This Row],[5+]]-FG3M[[#This Row],[6+]]</f>
        <v>#VALUE!</v>
      </c>
    </row>
    <row r="281" spans="14:18" x14ac:dyDescent="0.25">
      <c r="N281" s="5" t="e">
        <f>FG3M[[#This Row],[1+]]-FG3M[[#This Row],[2+]]</f>
        <v>#VALUE!</v>
      </c>
      <c r="O281" s="5" t="e">
        <f>FG3M[[#This Row],[2+]]-FG3M[[#This Row],[3+]]</f>
        <v>#VALUE!</v>
      </c>
      <c r="P281" s="5" t="e">
        <f>FG3M[[#This Row],[3+]]-FG3M[[#This Row],[4+]]</f>
        <v>#VALUE!</v>
      </c>
      <c r="Q281" s="5" t="e">
        <f>FG3M[[#This Row],[4+]]-FG3M[[#This Row],[5+]]</f>
        <v>#VALUE!</v>
      </c>
      <c r="R281" s="5" t="e">
        <f>FG3M[[#This Row],[5+]]-FG3M[[#This Row],[6+]]</f>
        <v>#VALUE!</v>
      </c>
    </row>
    <row r="282" spans="14:18" x14ac:dyDescent="0.25">
      <c r="N282" s="5" t="e">
        <f>FG3M[[#This Row],[1+]]-FG3M[[#This Row],[2+]]</f>
        <v>#VALUE!</v>
      </c>
      <c r="O282" s="5" t="e">
        <f>FG3M[[#This Row],[2+]]-FG3M[[#This Row],[3+]]</f>
        <v>#VALUE!</v>
      </c>
      <c r="P282" s="5" t="e">
        <f>FG3M[[#This Row],[3+]]-FG3M[[#This Row],[4+]]</f>
        <v>#VALUE!</v>
      </c>
      <c r="Q282" s="5" t="e">
        <f>FG3M[[#This Row],[4+]]-FG3M[[#This Row],[5+]]</f>
        <v>#VALUE!</v>
      </c>
      <c r="R282" s="5" t="e">
        <f>FG3M[[#This Row],[5+]]-FG3M[[#This Row],[6+]]</f>
        <v>#VALUE!</v>
      </c>
    </row>
    <row r="283" spans="14:18" x14ac:dyDescent="0.25">
      <c r="N283" s="5" t="e">
        <f>FG3M[[#This Row],[1+]]-FG3M[[#This Row],[2+]]</f>
        <v>#VALUE!</v>
      </c>
      <c r="O283" s="5" t="e">
        <f>FG3M[[#This Row],[2+]]-FG3M[[#This Row],[3+]]</f>
        <v>#VALUE!</v>
      </c>
      <c r="P283" s="5" t="e">
        <f>FG3M[[#This Row],[3+]]-FG3M[[#This Row],[4+]]</f>
        <v>#VALUE!</v>
      </c>
      <c r="Q283" s="5" t="e">
        <f>FG3M[[#This Row],[4+]]-FG3M[[#This Row],[5+]]</f>
        <v>#VALUE!</v>
      </c>
      <c r="R283" s="5" t="e">
        <f>FG3M[[#This Row],[5+]]-FG3M[[#This Row],[6+]]</f>
        <v>#VALUE!</v>
      </c>
    </row>
    <row r="284" spans="14:18" x14ac:dyDescent="0.25">
      <c r="N284" s="5" t="e">
        <f>FG3M[[#This Row],[1+]]-FG3M[[#This Row],[2+]]</f>
        <v>#VALUE!</v>
      </c>
      <c r="O284" s="5" t="e">
        <f>FG3M[[#This Row],[2+]]-FG3M[[#This Row],[3+]]</f>
        <v>#VALUE!</v>
      </c>
      <c r="P284" s="5" t="e">
        <f>FG3M[[#This Row],[3+]]-FG3M[[#This Row],[4+]]</f>
        <v>#VALUE!</v>
      </c>
      <c r="Q284" s="5" t="e">
        <f>FG3M[[#This Row],[4+]]-FG3M[[#This Row],[5+]]</f>
        <v>#VALUE!</v>
      </c>
      <c r="R284" s="5" t="e">
        <f>FG3M[[#This Row],[5+]]-FG3M[[#This Row],[6+]]</f>
        <v>#VALUE!</v>
      </c>
    </row>
    <row r="285" spans="14:18" x14ac:dyDescent="0.25">
      <c r="N285" s="5" t="e">
        <f>FG3M[[#This Row],[1+]]-FG3M[[#This Row],[2+]]</f>
        <v>#VALUE!</v>
      </c>
      <c r="O285" s="5" t="e">
        <f>FG3M[[#This Row],[2+]]-FG3M[[#This Row],[3+]]</f>
        <v>#VALUE!</v>
      </c>
      <c r="P285" s="5" t="e">
        <f>FG3M[[#This Row],[3+]]-FG3M[[#This Row],[4+]]</f>
        <v>#VALUE!</v>
      </c>
      <c r="Q285" s="5" t="e">
        <f>FG3M[[#This Row],[4+]]-FG3M[[#This Row],[5+]]</f>
        <v>#VALUE!</v>
      </c>
      <c r="R285" s="5" t="e">
        <f>FG3M[[#This Row],[5+]]-FG3M[[#This Row],[6+]]</f>
        <v>#VALUE!</v>
      </c>
    </row>
    <row r="286" spans="14:18" x14ac:dyDescent="0.25">
      <c r="N286" s="5" t="e">
        <f>FG3M[[#This Row],[1+]]-FG3M[[#This Row],[2+]]</f>
        <v>#VALUE!</v>
      </c>
      <c r="O286" s="5" t="e">
        <f>FG3M[[#This Row],[2+]]-FG3M[[#This Row],[3+]]</f>
        <v>#VALUE!</v>
      </c>
      <c r="P286" s="5" t="e">
        <f>FG3M[[#This Row],[3+]]-FG3M[[#This Row],[4+]]</f>
        <v>#VALUE!</v>
      </c>
      <c r="Q286" s="5" t="e">
        <f>FG3M[[#This Row],[4+]]-FG3M[[#This Row],[5+]]</f>
        <v>#VALUE!</v>
      </c>
      <c r="R286" s="5" t="e">
        <f>FG3M[[#This Row],[5+]]-FG3M[[#This Row],[6+]]</f>
        <v>#VALUE!</v>
      </c>
    </row>
    <row r="287" spans="14:18" x14ac:dyDescent="0.25">
      <c r="N287" s="5" t="e">
        <f>FG3M[[#This Row],[1+]]-FG3M[[#This Row],[2+]]</f>
        <v>#VALUE!</v>
      </c>
      <c r="O287" s="5" t="e">
        <f>FG3M[[#This Row],[2+]]-FG3M[[#This Row],[3+]]</f>
        <v>#VALUE!</v>
      </c>
      <c r="P287" s="5" t="e">
        <f>FG3M[[#This Row],[3+]]-FG3M[[#This Row],[4+]]</f>
        <v>#VALUE!</v>
      </c>
      <c r="Q287" s="5" t="e">
        <f>FG3M[[#This Row],[4+]]-FG3M[[#This Row],[5+]]</f>
        <v>#VALUE!</v>
      </c>
      <c r="R287" s="5" t="e">
        <f>FG3M[[#This Row],[5+]]-FG3M[[#This Row],[6+]]</f>
        <v>#VALUE!</v>
      </c>
    </row>
    <row r="288" spans="14:18" x14ac:dyDescent="0.25">
      <c r="N288" s="5" t="e">
        <f>FG3M[[#This Row],[1+]]-FG3M[[#This Row],[2+]]</f>
        <v>#VALUE!</v>
      </c>
      <c r="O288" s="5" t="e">
        <f>FG3M[[#This Row],[2+]]-FG3M[[#This Row],[3+]]</f>
        <v>#VALUE!</v>
      </c>
      <c r="P288" s="5" t="e">
        <f>FG3M[[#This Row],[3+]]-FG3M[[#This Row],[4+]]</f>
        <v>#VALUE!</v>
      </c>
      <c r="Q288" s="5" t="e">
        <f>FG3M[[#This Row],[4+]]-FG3M[[#This Row],[5+]]</f>
        <v>#VALUE!</v>
      </c>
      <c r="R288" s="5" t="e">
        <f>FG3M[[#This Row],[5+]]-FG3M[[#This Row],[6+]]</f>
        <v>#VALUE!</v>
      </c>
    </row>
    <row r="289" spans="14:18" x14ac:dyDescent="0.25">
      <c r="N289" s="5" t="e">
        <f>FG3M[[#This Row],[1+]]-FG3M[[#This Row],[2+]]</f>
        <v>#VALUE!</v>
      </c>
      <c r="O289" s="5" t="e">
        <f>FG3M[[#This Row],[2+]]-FG3M[[#This Row],[3+]]</f>
        <v>#VALUE!</v>
      </c>
      <c r="P289" s="5" t="e">
        <f>FG3M[[#This Row],[3+]]-FG3M[[#This Row],[4+]]</f>
        <v>#VALUE!</v>
      </c>
      <c r="Q289" s="5" t="e">
        <f>FG3M[[#This Row],[4+]]-FG3M[[#This Row],[5+]]</f>
        <v>#VALUE!</v>
      </c>
      <c r="R289" s="5" t="e">
        <f>FG3M[[#This Row],[5+]]-FG3M[[#This Row],[6+]]</f>
        <v>#VALUE!</v>
      </c>
    </row>
    <row r="290" spans="14:18" x14ac:dyDescent="0.25">
      <c r="N290" s="5" t="e">
        <f>FG3M[[#This Row],[1+]]-FG3M[[#This Row],[2+]]</f>
        <v>#VALUE!</v>
      </c>
      <c r="O290" s="5" t="e">
        <f>FG3M[[#This Row],[2+]]-FG3M[[#This Row],[3+]]</f>
        <v>#VALUE!</v>
      </c>
      <c r="P290" s="5" t="e">
        <f>FG3M[[#This Row],[3+]]-FG3M[[#This Row],[4+]]</f>
        <v>#VALUE!</v>
      </c>
      <c r="Q290" s="5" t="e">
        <f>FG3M[[#This Row],[4+]]-FG3M[[#This Row],[5+]]</f>
        <v>#VALUE!</v>
      </c>
      <c r="R290" s="5" t="e">
        <f>FG3M[[#This Row],[5+]]-FG3M[[#This Row],[6+]]</f>
        <v>#VALUE!</v>
      </c>
    </row>
    <row r="291" spans="14:18" x14ac:dyDescent="0.25">
      <c r="N291" s="5" t="e">
        <f>FG3M[[#This Row],[1+]]-FG3M[[#This Row],[2+]]</f>
        <v>#VALUE!</v>
      </c>
      <c r="O291" s="5" t="e">
        <f>FG3M[[#This Row],[2+]]-FG3M[[#This Row],[3+]]</f>
        <v>#VALUE!</v>
      </c>
      <c r="P291" s="5" t="e">
        <f>FG3M[[#This Row],[3+]]-FG3M[[#This Row],[4+]]</f>
        <v>#VALUE!</v>
      </c>
      <c r="Q291" s="5" t="e">
        <f>FG3M[[#This Row],[4+]]-FG3M[[#This Row],[5+]]</f>
        <v>#VALUE!</v>
      </c>
      <c r="R291" s="5" t="e">
        <f>FG3M[[#This Row],[5+]]-FG3M[[#This Row],[6+]]</f>
        <v>#VALUE!</v>
      </c>
    </row>
    <row r="292" spans="14:18" x14ac:dyDescent="0.25">
      <c r="N292" s="5" t="e">
        <f>FG3M[[#This Row],[1+]]-FG3M[[#This Row],[2+]]</f>
        <v>#VALUE!</v>
      </c>
      <c r="O292" s="5" t="e">
        <f>FG3M[[#This Row],[2+]]-FG3M[[#This Row],[3+]]</f>
        <v>#VALUE!</v>
      </c>
      <c r="P292" s="5" t="e">
        <f>FG3M[[#This Row],[3+]]-FG3M[[#This Row],[4+]]</f>
        <v>#VALUE!</v>
      </c>
      <c r="Q292" s="5" t="e">
        <f>FG3M[[#This Row],[4+]]-FG3M[[#This Row],[5+]]</f>
        <v>#VALUE!</v>
      </c>
      <c r="R292" s="5" t="e">
        <f>FG3M[[#This Row],[5+]]-FG3M[[#This Row],[6+]]</f>
        <v>#VALUE!</v>
      </c>
    </row>
    <row r="293" spans="14:18" x14ac:dyDescent="0.25">
      <c r="N293" s="5" t="e">
        <f>FG3M[[#This Row],[1+]]-FG3M[[#This Row],[2+]]</f>
        <v>#VALUE!</v>
      </c>
      <c r="O293" s="5" t="e">
        <f>FG3M[[#This Row],[2+]]-FG3M[[#This Row],[3+]]</f>
        <v>#VALUE!</v>
      </c>
      <c r="P293" s="5" t="e">
        <f>FG3M[[#This Row],[3+]]-FG3M[[#This Row],[4+]]</f>
        <v>#VALUE!</v>
      </c>
      <c r="Q293" s="5" t="e">
        <f>FG3M[[#This Row],[4+]]-FG3M[[#This Row],[5+]]</f>
        <v>#VALUE!</v>
      </c>
      <c r="R293" s="5" t="e">
        <f>FG3M[[#This Row],[5+]]-FG3M[[#This Row],[6+]]</f>
        <v>#VALUE!</v>
      </c>
    </row>
    <row r="294" spans="14:18" x14ac:dyDescent="0.25">
      <c r="N294" s="5" t="e">
        <f>FG3M[[#This Row],[1+]]-FG3M[[#This Row],[2+]]</f>
        <v>#VALUE!</v>
      </c>
      <c r="O294" s="5" t="e">
        <f>FG3M[[#This Row],[2+]]-FG3M[[#This Row],[3+]]</f>
        <v>#VALUE!</v>
      </c>
      <c r="P294" s="5" t="e">
        <f>FG3M[[#This Row],[3+]]-FG3M[[#This Row],[4+]]</f>
        <v>#VALUE!</v>
      </c>
      <c r="Q294" s="5" t="e">
        <f>FG3M[[#This Row],[4+]]-FG3M[[#This Row],[5+]]</f>
        <v>#VALUE!</v>
      </c>
      <c r="R294" s="5" t="e">
        <f>FG3M[[#This Row],[5+]]-FG3M[[#This Row],[6+]]</f>
        <v>#VALUE!</v>
      </c>
    </row>
    <row r="295" spans="14:18" x14ac:dyDescent="0.25">
      <c r="N295" s="5" t="e">
        <f>FG3M[[#This Row],[1+]]-FG3M[[#This Row],[2+]]</f>
        <v>#VALUE!</v>
      </c>
      <c r="O295" s="5" t="e">
        <f>FG3M[[#This Row],[2+]]-FG3M[[#This Row],[3+]]</f>
        <v>#VALUE!</v>
      </c>
      <c r="P295" s="5" t="e">
        <f>FG3M[[#This Row],[3+]]-FG3M[[#This Row],[4+]]</f>
        <v>#VALUE!</v>
      </c>
      <c r="Q295" s="5" t="e">
        <f>FG3M[[#This Row],[4+]]-FG3M[[#This Row],[5+]]</f>
        <v>#VALUE!</v>
      </c>
      <c r="R295" s="5" t="e">
        <f>FG3M[[#This Row],[5+]]-FG3M[[#This Row],[6+]]</f>
        <v>#VALUE!</v>
      </c>
    </row>
    <row r="296" spans="14:18" x14ac:dyDescent="0.25">
      <c r="N296" s="5" t="e">
        <f>FG3M[[#This Row],[1+]]-FG3M[[#This Row],[2+]]</f>
        <v>#VALUE!</v>
      </c>
      <c r="O296" s="5" t="e">
        <f>FG3M[[#This Row],[2+]]-FG3M[[#This Row],[3+]]</f>
        <v>#VALUE!</v>
      </c>
      <c r="P296" s="5" t="e">
        <f>FG3M[[#This Row],[3+]]-FG3M[[#This Row],[4+]]</f>
        <v>#VALUE!</v>
      </c>
      <c r="Q296" s="5" t="e">
        <f>FG3M[[#This Row],[4+]]-FG3M[[#This Row],[5+]]</f>
        <v>#VALUE!</v>
      </c>
      <c r="R296" s="5" t="e">
        <f>FG3M[[#This Row],[5+]]-FG3M[[#This Row],[6+]]</f>
        <v>#VALUE!</v>
      </c>
    </row>
    <row r="297" spans="14:18" x14ac:dyDescent="0.25">
      <c r="N297" s="5" t="e">
        <f>FG3M[[#This Row],[1+]]-FG3M[[#This Row],[2+]]</f>
        <v>#VALUE!</v>
      </c>
      <c r="O297" s="5" t="e">
        <f>FG3M[[#This Row],[2+]]-FG3M[[#This Row],[3+]]</f>
        <v>#VALUE!</v>
      </c>
      <c r="P297" s="5" t="e">
        <f>FG3M[[#This Row],[3+]]-FG3M[[#This Row],[4+]]</f>
        <v>#VALUE!</v>
      </c>
      <c r="Q297" s="5" t="e">
        <f>FG3M[[#This Row],[4+]]-FG3M[[#This Row],[5+]]</f>
        <v>#VALUE!</v>
      </c>
      <c r="R297" s="5" t="e">
        <f>FG3M[[#This Row],[5+]]-FG3M[[#This Row],[6+]]</f>
        <v>#VALUE!</v>
      </c>
    </row>
    <row r="298" spans="14:18" x14ac:dyDescent="0.25">
      <c r="N298" s="5" t="e">
        <f>FG3M[[#This Row],[1+]]-FG3M[[#This Row],[2+]]</f>
        <v>#VALUE!</v>
      </c>
      <c r="O298" s="5" t="e">
        <f>FG3M[[#This Row],[2+]]-FG3M[[#This Row],[3+]]</f>
        <v>#VALUE!</v>
      </c>
      <c r="P298" s="5" t="e">
        <f>FG3M[[#This Row],[3+]]-FG3M[[#This Row],[4+]]</f>
        <v>#VALUE!</v>
      </c>
      <c r="Q298" s="5" t="e">
        <f>FG3M[[#This Row],[4+]]-FG3M[[#This Row],[5+]]</f>
        <v>#VALUE!</v>
      </c>
      <c r="R298" s="5" t="e">
        <f>FG3M[[#This Row],[5+]]-FG3M[[#This Row],[6+]]</f>
        <v>#VALUE!</v>
      </c>
    </row>
    <row r="299" spans="14:18" x14ac:dyDescent="0.25">
      <c r="N299" s="5" t="e">
        <f>FG3M[[#This Row],[1+]]-FG3M[[#This Row],[2+]]</f>
        <v>#VALUE!</v>
      </c>
      <c r="O299" s="5" t="e">
        <f>FG3M[[#This Row],[2+]]-FG3M[[#This Row],[3+]]</f>
        <v>#VALUE!</v>
      </c>
      <c r="P299" s="5" t="e">
        <f>FG3M[[#This Row],[3+]]-FG3M[[#This Row],[4+]]</f>
        <v>#VALUE!</v>
      </c>
      <c r="Q299" s="5" t="e">
        <f>FG3M[[#This Row],[4+]]-FG3M[[#This Row],[5+]]</f>
        <v>#VALUE!</v>
      </c>
      <c r="R299" s="5" t="e">
        <f>FG3M[[#This Row],[5+]]-FG3M[[#This Row],[6+]]</f>
        <v>#VALUE!</v>
      </c>
    </row>
    <row r="300" spans="14:18" x14ac:dyDescent="0.25">
      <c r="N300" s="5" t="e">
        <f>FG3M[[#This Row],[1+]]-FG3M[[#This Row],[2+]]</f>
        <v>#VALUE!</v>
      </c>
      <c r="O300" s="5" t="e">
        <f>FG3M[[#This Row],[2+]]-FG3M[[#This Row],[3+]]</f>
        <v>#VALUE!</v>
      </c>
      <c r="P300" s="5" t="e">
        <f>FG3M[[#This Row],[3+]]-FG3M[[#This Row],[4+]]</f>
        <v>#VALUE!</v>
      </c>
      <c r="Q300" s="5" t="e">
        <f>FG3M[[#This Row],[4+]]-FG3M[[#This Row],[5+]]</f>
        <v>#VALUE!</v>
      </c>
      <c r="R300" s="5" t="e">
        <f>FG3M[[#This Row],[5+]]-FG3M[[#This Row],[6+]]</f>
        <v>#VALUE!</v>
      </c>
    </row>
    <row r="301" spans="14:18" x14ac:dyDescent="0.25">
      <c r="N301" s="5" t="e">
        <f>FG3M[[#This Row],[1+]]-FG3M[[#This Row],[2+]]</f>
        <v>#VALUE!</v>
      </c>
      <c r="O301" s="5" t="e">
        <f>FG3M[[#This Row],[2+]]-FG3M[[#This Row],[3+]]</f>
        <v>#VALUE!</v>
      </c>
      <c r="P301" s="5" t="e">
        <f>FG3M[[#This Row],[3+]]-FG3M[[#This Row],[4+]]</f>
        <v>#VALUE!</v>
      </c>
      <c r="Q301" s="5" t="e">
        <f>FG3M[[#This Row],[4+]]-FG3M[[#This Row],[5+]]</f>
        <v>#VALUE!</v>
      </c>
      <c r="R301" s="5" t="e">
        <f>FG3M[[#This Row],[5+]]-FG3M[[#This Row],[6+]]</f>
        <v>#VALUE!</v>
      </c>
    </row>
    <row r="302" spans="14:18" x14ac:dyDescent="0.25">
      <c r="N302" s="5" t="e">
        <f>FG3M[[#This Row],[1+]]-FG3M[[#This Row],[2+]]</f>
        <v>#VALUE!</v>
      </c>
      <c r="O302" s="5" t="e">
        <f>FG3M[[#This Row],[2+]]-FG3M[[#This Row],[3+]]</f>
        <v>#VALUE!</v>
      </c>
      <c r="P302" s="5" t="e">
        <f>FG3M[[#This Row],[3+]]-FG3M[[#This Row],[4+]]</f>
        <v>#VALUE!</v>
      </c>
      <c r="Q302" s="5" t="e">
        <f>FG3M[[#This Row],[4+]]-FG3M[[#This Row],[5+]]</f>
        <v>#VALUE!</v>
      </c>
      <c r="R302" s="5" t="e">
        <f>FG3M[[#This Row],[5+]]-FG3M[[#This Row],[6+]]</f>
        <v>#VALUE!</v>
      </c>
    </row>
    <row r="303" spans="14:18" x14ac:dyDescent="0.25">
      <c r="N303" s="5" t="e">
        <f>FG3M[[#This Row],[1+]]-FG3M[[#This Row],[2+]]</f>
        <v>#VALUE!</v>
      </c>
      <c r="O303" s="5" t="e">
        <f>FG3M[[#This Row],[2+]]-FG3M[[#This Row],[3+]]</f>
        <v>#VALUE!</v>
      </c>
      <c r="P303" s="5" t="e">
        <f>FG3M[[#This Row],[3+]]-FG3M[[#This Row],[4+]]</f>
        <v>#VALUE!</v>
      </c>
      <c r="Q303" s="5" t="e">
        <f>FG3M[[#This Row],[4+]]-FG3M[[#This Row],[5+]]</f>
        <v>#VALUE!</v>
      </c>
      <c r="R303" s="5" t="e">
        <f>FG3M[[#This Row],[5+]]-FG3M[[#This Row],[6+]]</f>
        <v>#VALUE!</v>
      </c>
    </row>
    <row r="304" spans="14:18" x14ac:dyDescent="0.25">
      <c r="N304" s="5" t="e">
        <f>FG3M[[#This Row],[1+]]-FG3M[[#This Row],[2+]]</f>
        <v>#VALUE!</v>
      </c>
      <c r="O304" s="5" t="e">
        <f>FG3M[[#This Row],[2+]]-FG3M[[#This Row],[3+]]</f>
        <v>#VALUE!</v>
      </c>
      <c r="P304" s="5" t="e">
        <f>FG3M[[#This Row],[3+]]-FG3M[[#This Row],[4+]]</f>
        <v>#VALUE!</v>
      </c>
      <c r="Q304" s="5" t="e">
        <f>FG3M[[#This Row],[4+]]-FG3M[[#This Row],[5+]]</f>
        <v>#VALUE!</v>
      </c>
      <c r="R304" s="5" t="e">
        <f>FG3M[[#This Row],[5+]]-FG3M[[#This Row],[6+]]</f>
        <v>#VALUE!</v>
      </c>
    </row>
    <row r="305" spans="14:18" x14ac:dyDescent="0.25">
      <c r="N305" s="5" t="e">
        <f>FG3M[[#This Row],[1+]]-FG3M[[#This Row],[2+]]</f>
        <v>#VALUE!</v>
      </c>
      <c r="O305" s="5" t="e">
        <f>FG3M[[#This Row],[2+]]-FG3M[[#This Row],[3+]]</f>
        <v>#VALUE!</v>
      </c>
      <c r="P305" s="5" t="e">
        <f>FG3M[[#This Row],[3+]]-FG3M[[#This Row],[4+]]</f>
        <v>#VALUE!</v>
      </c>
      <c r="Q305" s="5" t="e">
        <f>FG3M[[#This Row],[4+]]-FG3M[[#This Row],[5+]]</f>
        <v>#VALUE!</v>
      </c>
      <c r="R305" s="5" t="e">
        <f>FG3M[[#This Row],[5+]]-FG3M[[#This Row],[6+]]</f>
        <v>#VALUE!</v>
      </c>
    </row>
    <row r="306" spans="14:18" x14ac:dyDescent="0.25">
      <c r="N306" s="5" t="e">
        <f>FG3M[[#This Row],[1+]]-FG3M[[#This Row],[2+]]</f>
        <v>#VALUE!</v>
      </c>
      <c r="O306" s="5" t="e">
        <f>FG3M[[#This Row],[2+]]-FG3M[[#This Row],[3+]]</f>
        <v>#VALUE!</v>
      </c>
      <c r="P306" s="5" t="e">
        <f>FG3M[[#This Row],[3+]]-FG3M[[#This Row],[4+]]</f>
        <v>#VALUE!</v>
      </c>
      <c r="Q306" s="5" t="e">
        <f>FG3M[[#This Row],[4+]]-FG3M[[#This Row],[5+]]</f>
        <v>#VALUE!</v>
      </c>
      <c r="R306" s="5" t="e">
        <f>FG3M[[#This Row],[5+]]-FG3M[[#This Row],[6+]]</f>
        <v>#VALUE!</v>
      </c>
    </row>
    <row r="307" spans="14:18" x14ac:dyDescent="0.25">
      <c r="N307" s="5" t="e">
        <f>FG3M[[#This Row],[1+]]-FG3M[[#This Row],[2+]]</f>
        <v>#VALUE!</v>
      </c>
      <c r="O307" s="5" t="e">
        <f>FG3M[[#This Row],[2+]]-FG3M[[#This Row],[3+]]</f>
        <v>#VALUE!</v>
      </c>
      <c r="P307" s="5" t="e">
        <f>FG3M[[#This Row],[3+]]-FG3M[[#This Row],[4+]]</f>
        <v>#VALUE!</v>
      </c>
      <c r="Q307" s="5" t="e">
        <f>FG3M[[#This Row],[4+]]-FG3M[[#This Row],[5+]]</f>
        <v>#VALUE!</v>
      </c>
      <c r="R307" s="5" t="e">
        <f>FG3M[[#This Row],[5+]]-FG3M[[#This Row],[6+]]</f>
        <v>#VALUE!</v>
      </c>
    </row>
    <row r="308" spans="14:18" x14ac:dyDescent="0.25">
      <c r="N308" s="5" t="e">
        <f>FG3M[[#This Row],[1+]]-FG3M[[#This Row],[2+]]</f>
        <v>#VALUE!</v>
      </c>
      <c r="O308" s="5" t="e">
        <f>FG3M[[#This Row],[2+]]-FG3M[[#This Row],[3+]]</f>
        <v>#VALUE!</v>
      </c>
      <c r="P308" s="5" t="e">
        <f>FG3M[[#This Row],[3+]]-FG3M[[#This Row],[4+]]</f>
        <v>#VALUE!</v>
      </c>
      <c r="Q308" s="5" t="e">
        <f>FG3M[[#This Row],[4+]]-FG3M[[#This Row],[5+]]</f>
        <v>#VALUE!</v>
      </c>
      <c r="R308" s="5" t="e">
        <f>FG3M[[#This Row],[5+]]-FG3M[[#This Row],[6+]]</f>
        <v>#VALUE!</v>
      </c>
    </row>
    <row r="309" spans="14:18" x14ac:dyDescent="0.25">
      <c r="N309" s="5" t="e">
        <f>FG3M[[#This Row],[1+]]-FG3M[[#This Row],[2+]]</f>
        <v>#VALUE!</v>
      </c>
      <c r="O309" s="5" t="e">
        <f>FG3M[[#This Row],[2+]]-FG3M[[#This Row],[3+]]</f>
        <v>#VALUE!</v>
      </c>
      <c r="P309" s="5" t="e">
        <f>FG3M[[#This Row],[3+]]-FG3M[[#This Row],[4+]]</f>
        <v>#VALUE!</v>
      </c>
      <c r="Q309" s="5" t="e">
        <f>FG3M[[#This Row],[4+]]-FG3M[[#This Row],[5+]]</f>
        <v>#VALUE!</v>
      </c>
      <c r="R309" s="5" t="e">
        <f>FG3M[[#This Row],[5+]]-FG3M[[#This Row],[6+]]</f>
        <v>#VALUE!</v>
      </c>
    </row>
    <row r="310" spans="14:18" x14ac:dyDescent="0.25">
      <c r="N310" s="5" t="e">
        <f>FG3M[[#This Row],[1+]]-FG3M[[#This Row],[2+]]</f>
        <v>#VALUE!</v>
      </c>
      <c r="O310" s="5" t="e">
        <f>FG3M[[#This Row],[2+]]-FG3M[[#This Row],[3+]]</f>
        <v>#VALUE!</v>
      </c>
      <c r="P310" s="5" t="e">
        <f>FG3M[[#This Row],[3+]]-FG3M[[#This Row],[4+]]</f>
        <v>#VALUE!</v>
      </c>
      <c r="Q310" s="5" t="e">
        <f>FG3M[[#This Row],[4+]]-FG3M[[#This Row],[5+]]</f>
        <v>#VALUE!</v>
      </c>
      <c r="R310" s="5" t="e">
        <f>FG3M[[#This Row],[5+]]-FG3M[[#This Row],[6+]]</f>
        <v>#VALUE!</v>
      </c>
    </row>
    <row r="311" spans="14:18" x14ac:dyDescent="0.25">
      <c r="N311" s="5" t="e">
        <f>FG3M[[#This Row],[1+]]-FG3M[[#This Row],[2+]]</f>
        <v>#VALUE!</v>
      </c>
      <c r="O311" s="5" t="e">
        <f>FG3M[[#This Row],[2+]]-FG3M[[#This Row],[3+]]</f>
        <v>#VALUE!</v>
      </c>
      <c r="P311" s="5" t="e">
        <f>FG3M[[#This Row],[3+]]-FG3M[[#This Row],[4+]]</f>
        <v>#VALUE!</v>
      </c>
      <c r="Q311" s="5" t="e">
        <f>FG3M[[#This Row],[4+]]-FG3M[[#This Row],[5+]]</f>
        <v>#VALUE!</v>
      </c>
      <c r="R311" s="5" t="e">
        <f>FG3M[[#This Row],[5+]]-FG3M[[#This Row],[6+]]</f>
        <v>#VALUE!</v>
      </c>
    </row>
    <row r="312" spans="14:18" x14ac:dyDescent="0.25">
      <c r="N312" s="5" t="e">
        <f>FG3M[[#This Row],[1+]]-FG3M[[#This Row],[2+]]</f>
        <v>#VALUE!</v>
      </c>
      <c r="O312" s="5" t="e">
        <f>FG3M[[#This Row],[2+]]-FG3M[[#This Row],[3+]]</f>
        <v>#VALUE!</v>
      </c>
      <c r="P312" s="5" t="e">
        <f>FG3M[[#This Row],[3+]]-FG3M[[#This Row],[4+]]</f>
        <v>#VALUE!</v>
      </c>
      <c r="Q312" s="5" t="e">
        <f>FG3M[[#This Row],[4+]]-FG3M[[#This Row],[5+]]</f>
        <v>#VALUE!</v>
      </c>
      <c r="R312" s="5" t="e">
        <f>FG3M[[#This Row],[5+]]-FG3M[[#This Row],[6+]]</f>
        <v>#VALUE!</v>
      </c>
    </row>
    <row r="313" spans="14:18" x14ac:dyDescent="0.25">
      <c r="N313" s="5" t="e">
        <f>FG3M[[#This Row],[1+]]-FG3M[[#This Row],[2+]]</f>
        <v>#VALUE!</v>
      </c>
      <c r="O313" s="5" t="e">
        <f>FG3M[[#This Row],[2+]]-FG3M[[#This Row],[3+]]</f>
        <v>#VALUE!</v>
      </c>
      <c r="P313" s="5" t="e">
        <f>FG3M[[#This Row],[3+]]-FG3M[[#This Row],[4+]]</f>
        <v>#VALUE!</v>
      </c>
      <c r="Q313" s="5" t="e">
        <f>FG3M[[#This Row],[4+]]-FG3M[[#This Row],[5+]]</f>
        <v>#VALUE!</v>
      </c>
      <c r="R313" s="5" t="e">
        <f>FG3M[[#This Row],[5+]]-FG3M[[#This Row],[6+]]</f>
        <v>#VALUE!</v>
      </c>
    </row>
    <row r="314" spans="14:18" x14ac:dyDescent="0.25">
      <c r="N314" s="5" t="e">
        <f>FG3M[[#This Row],[1+]]-FG3M[[#This Row],[2+]]</f>
        <v>#VALUE!</v>
      </c>
      <c r="O314" s="5" t="e">
        <f>FG3M[[#This Row],[2+]]-FG3M[[#This Row],[3+]]</f>
        <v>#VALUE!</v>
      </c>
      <c r="P314" s="5" t="e">
        <f>FG3M[[#This Row],[3+]]-FG3M[[#This Row],[4+]]</f>
        <v>#VALUE!</v>
      </c>
      <c r="Q314" s="5" t="e">
        <f>FG3M[[#This Row],[4+]]-FG3M[[#This Row],[5+]]</f>
        <v>#VALUE!</v>
      </c>
      <c r="R314" s="5" t="e">
        <f>FG3M[[#This Row],[5+]]-FG3M[[#This Row],[6+]]</f>
        <v>#VALUE!</v>
      </c>
    </row>
    <row r="315" spans="14:18" x14ac:dyDescent="0.25">
      <c r="N315" s="5" t="e">
        <f>FG3M[[#This Row],[1+]]-FG3M[[#This Row],[2+]]</f>
        <v>#VALUE!</v>
      </c>
      <c r="O315" s="5" t="e">
        <f>FG3M[[#This Row],[2+]]-FG3M[[#This Row],[3+]]</f>
        <v>#VALUE!</v>
      </c>
      <c r="P315" s="5" t="e">
        <f>FG3M[[#This Row],[3+]]-FG3M[[#This Row],[4+]]</f>
        <v>#VALUE!</v>
      </c>
      <c r="Q315" s="5" t="e">
        <f>FG3M[[#This Row],[4+]]-FG3M[[#This Row],[5+]]</f>
        <v>#VALUE!</v>
      </c>
      <c r="R315" s="5" t="e">
        <f>FG3M[[#This Row],[5+]]-FG3M[[#This Row],[6+]]</f>
        <v>#VALUE!</v>
      </c>
    </row>
    <row r="316" spans="14:18" x14ac:dyDescent="0.25">
      <c r="N316" s="5" t="e">
        <f>FG3M[[#This Row],[1+]]-FG3M[[#This Row],[2+]]</f>
        <v>#VALUE!</v>
      </c>
      <c r="O316" s="5" t="e">
        <f>FG3M[[#This Row],[2+]]-FG3M[[#This Row],[3+]]</f>
        <v>#VALUE!</v>
      </c>
      <c r="P316" s="5" t="e">
        <f>FG3M[[#This Row],[3+]]-FG3M[[#This Row],[4+]]</f>
        <v>#VALUE!</v>
      </c>
      <c r="Q316" s="5" t="e">
        <f>FG3M[[#This Row],[4+]]-FG3M[[#This Row],[5+]]</f>
        <v>#VALUE!</v>
      </c>
      <c r="R316" s="5" t="e">
        <f>FG3M[[#This Row],[5+]]-FG3M[[#This Row],[6+]]</f>
        <v>#VALUE!</v>
      </c>
    </row>
    <row r="317" spans="14:18" x14ac:dyDescent="0.25">
      <c r="N317" s="5" t="e">
        <f>FG3M[[#This Row],[1+]]-FG3M[[#This Row],[2+]]</f>
        <v>#VALUE!</v>
      </c>
      <c r="O317" s="5" t="e">
        <f>FG3M[[#This Row],[2+]]-FG3M[[#This Row],[3+]]</f>
        <v>#VALUE!</v>
      </c>
      <c r="P317" s="5" t="e">
        <f>FG3M[[#This Row],[3+]]-FG3M[[#This Row],[4+]]</f>
        <v>#VALUE!</v>
      </c>
      <c r="Q317" s="5" t="e">
        <f>FG3M[[#This Row],[4+]]-FG3M[[#This Row],[5+]]</f>
        <v>#VALUE!</v>
      </c>
      <c r="R317" s="5" t="e">
        <f>FG3M[[#This Row],[5+]]-FG3M[[#This Row],[6+]]</f>
        <v>#VALUE!</v>
      </c>
    </row>
    <row r="318" spans="14:18" x14ac:dyDescent="0.25">
      <c r="N318" s="5" t="e">
        <f>FG3M[[#This Row],[1+]]-FG3M[[#This Row],[2+]]</f>
        <v>#VALUE!</v>
      </c>
      <c r="O318" s="5" t="e">
        <f>FG3M[[#This Row],[2+]]-FG3M[[#This Row],[3+]]</f>
        <v>#VALUE!</v>
      </c>
      <c r="P318" s="5" t="e">
        <f>FG3M[[#This Row],[3+]]-FG3M[[#This Row],[4+]]</f>
        <v>#VALUE!</v>
      </c>
      <c r="Q318" s="5" t="e">
        <f>FG3M[[#This Row],[4+]]-FG3M[[#This Row],[5+]]</f>
        <v>#VALUE!</v>
      </c>
      <c r="R318" s="5" t="e">
        <f>FG3M[[#This Row],[5+]]-FG3M[[#This Row],[6+]]</f>
        <v>#VALUE!</v>
      </c>
    </row>
    <row r="319" spans="14:18" x14ac:dyDescent="0.25">
      <c r="N319" s="5" t="e">
        <f>FG3M[[#This Row],[1+]]-FG3M[[#This Row],[2+]]</f>
        <v>#VALUE!</v>
      </c>
      <c r="O319" s="5" t="e">
        <f>FG3M[[#This Row],[2+]]-FG3M[[#This Row],[3+]]</f>
        <v>#VALUE!</v>
      </c>
      <c r="P319" s="5" t="e">
        <f>FG3M[[#This Row],[3+]]-FG3M[[#This Row],[4+]]</f>
        <v>#VALUE!</v>
      </c>
      <c r="Q319" s="5" t="e">
        <f>FG3M[[#This Row],[4+]]-FG3M[[#This Row],[5+]]</f>
        <v>#VALUE!</v>
      </c>
      <c r="R319" s="5" t="e">
        <f>FG3M[[#This Row],[5+]]-FG3M[[#This Row],[6+]]</f>
        <v>#VALUE!</v>
      </c>
    </row>
    <row r="320" spans="14:18" x14ac:dyDescent="0.25">
      <c r="N320" s="5" t="e">
        <f>FG3M[[#This Row],[1+]]-FG3M[[#This Row],[2+]]</f>
        <v>#VALUE!</v>
      </c>
      <c r="O320" s="5" t="e">
        <f>FG3M[[#This Row],[2+]]-FG3M[[#This Row],[3+]]</f>
        <v>#VALUE!</v>
      </c>
      <c r="P320" s="5" t="e">
        <f>FG3M[[#This Row],[3+]]-FG3M[[#This Row],[4+]]</f>
        <v>#VALUE!</v>
      </c>
      <c r="Q320" s="5" t="e">
        <f>FG3M[[#This Row],[4+]]-FG3M[[#This Row],[5+]]</f>
        <v>#VALUE!</v>
      </c>
      <c r="R320" s="5" t="e">
        <f>FG3M[[#This Row],[5+]]-FG3M[[#This Row],[6+]]</f>
        <v>#VALUE!</v>
      </c>
    </row>
    <row r="321" spans="14:18" x14ac:dyDescent="0.25">
      <c r="N321" s="5" t="e">
        <f>FG3M[[#This Row],[1+]]-FG3M[[#This Row],[2+]]</f>
        <v>#VALUE!</v>
      </c>
      <c r="O321" s="5" t="e">
        <f>FG3M[[#This Row],[2+]]-FG3M[[#This Row],[3+]]</f>
        <v>#VALUE!</v>
      </c>
      <c r="P321" s="5" t="e">
        <f>FG3M[[#This Row],[3+]]-FG3M[[#This Row],[4+]]</f>
        <v>#VALUE!</v>
      </c>
      <c r="Q321" s="5" t="e">
        <f>FG3M[[#This Row],[4+]]-FG3M[[#This Row],[5+]]</f>
        <v>#VALUE!</v>
      </c>
      <c r="R321" s="5" t="e">
        <f>FG3M[[#This Row],[5+]]-FG3M[[#This Row],[6+]]</f>
        <v>#VALUE!</v>
      </c>
    </row>
    <row r="322" spans="14:18" x14ac:dyDescent="0.25">
      <c r="N322" s="5" t="e">
        <f>FG3M[[#This Row],[1+]]-FG3M[[#This Row],[2+]]</f>
        <v>#VALUE!</v>
      </c>
      <c r="O322" s="5" t="e">
        <f>FG3M[[#This Row],[2+]]-FG3M[[#This Row],[3+]]</f>
        <v>#VALUE!</v>
      </c>
      <c r="P322" s="5" t="e">
        <f>FG3M[[#This Row],[3+]]-FG3M[[#This Row],[4+]]</f>
        <v>#VALUE!</v>
      </c>
      <c r="Q322" s="5" t="e">
        <f>FG3M[[#This Row],[4+]]-FG3M[[#This Row],[5+]]</f>
        <v>#VALUE!</v>
      </c>
      <c r="R322" s="5" t="e">
        <f>FG3M[[#This Row],[5+]]-FG3M[[#This Row],[6+]]</f>
        <v>#VALUE!</v>
      </c>
    </row>
    <row r="323" spans="14:18" x14ac:dyDescent="0.25">
      <c r="N323" s="5" t="e">
        <f>FG3M[[#This Row],[1+]]-FG3M[[#This Row],[2+]]</f>
        <v>#VALUE!</v>
      </c>
      <c r="O323" s="5" t="e">
        <f>FG3M[[#This Row],[2+]]-FG3M[[#This Row],[3+]]</f>
        <v>#VALUE!</v>
      </c>
      <c r="P323" s="5" t="e">
        <f>FG3M[[#This Row],[3+]]-FG3M[[#This Row],[4+]]</f>
        <v>#VALUE!</v>
      </c>
      <c r="Q323" s="5" t="e">
        <f>FG3M[[#This Row],[4+]]-FG3M[[#This Row],[5+]]</f>
        <v>#VALUE!</v>
      </c>
      <c r="R323" s="5" t="e">
        <f>FG3M[[#This Row],[5+]]-FG3M[[#This Row],[6+]]</f>
        <v>#VALUE!</v>
      </c>
    </row>
    <row r="324" spans="14:18" x14ac:dyDescent="0.25">
      <c r="N324" s="5" t="e">
        <f>FG3M[[#This Row],[1+]]-FG3M[[#This Row],[2+]]</f>
        <v>#VALUE!</v>
      </c>
      <c r="O324" s="5" t="e">
        <f>FG3M[[#This Row],[2+]]-FG3M[[#This Row],[3+]]</f>
        <v>#VALUE!</v>
      </c>
      <c r="P324" s="5" t="e">
        <f>FG3M[[#This Row],[3+]]-FG3M[[#This Row],[4+]]</f>
        <v>#VALUE!</v>
      </c>
      <c r="Q324" s="5" t="e">
        <f>FG3M[[#This Row],[4+]]-FG3M[[#This Row],[5+]]</f>
        <v>#VALUE!</v>
      </c>
      <c r="R324" s="5" t="e">
        <f>FG3M[[#This Row],[5+]]-FG3M[[#This Row],[6+]]</f>
        <v>#VALUE!</v>
      </c>
    </row>
    <row r="325" spans="14:18" x14ac:dyDescent="0.25">
      <c r="N325" s="5" t="e">
        <f>FG3M[[#This Row],[1+]]-FG3M[[#This Row],[2+]]</f>
        <v>#VALUE!</v>
      </c>
      <c r="O325" s="5" t="e">
        <f>FG3M[[#This Row],[2+]]-FG3M[[#This Row],[3+]]</f>
        <v>#VALUE!</v>
      </c>
      <c r="P325" s="5" t="e">
        <f>FG3M[[#This Row],[3+]]-FG3M[[#This Row],[4+]]</f>
        <v>#VALUE!</v>
      </c>
      <c r="Q325" s="5" t="e">
        <f>FG3M[[#This Row],[4+]]-FG3M[[#This Row],[5+]]</f>
        <v>#VALUE!</v>
      </c>
      <c r="R325" s="5" t="e">
        <f>FG3M[[#This Row],[5+]]-FG3M[[#This Row],[6+]]</f>
        <v>#VALUE!</v>
      </c>
    </row>
    <row r="326" spans="14:18" x14ac:dyDescent="0.25">
      <c r="N326" s="5" t="e">
        <f>FG3M[[#This Row],[1+]]-FG3M[[#This Row],[2+]]</f>
        <v>#VALUE!</v>
      </c>
      <c r="O326" s="5" t="e">
        <f>FG3M[[#This Row],[2+]]-FG3M[[#This Row],[3+]]</f>
        <v>#VALUE!</v>
      </c>
      <c r="P326" s="5" t="e">
        <f>FG3M[[#This Row],[3+]]-FG3M[[#This Row],[4+]]</f>
        <v>#VALUE!</v>
      </c>
      <c r="Q326" s="5" t="e">
        <f>FG3M[[#This Row],[4+]]-FG3M[[#This Row],[5+]]</f>
        <v>#VALUE!</v>
      </c>
      <c r="R326" s="5" t="e">
        <f>FG3M[[#This Row],[5+]]-FG3M[[#This Row],[6+]]</f>
        <v>#VALUE!</v>
      </c>
    </row>
    <row r="327" spans="14:18" x14ac:dyDescent="0.25">
      <c r="N327" s="5" t="e">
        <f>FG3M[[#This Row],[1+]]-FG3M[[#This Row],[2+]]</f>
        <v>#VALUE!</v>
      </c>
      <c r="O327" s="5" t="e">
        <f>FG3M[[#This Row],[2+]]-FG3M[[#This Row],[3+]]</f>
        <v>#VALUE!</v>
      </c>
      <c r="P327" s="5" t="e">
        <f>FG3M[[#This Row],[3+]]-FG3M[[#This Row],[4+]]</f>
        <v>#VALUE!</v>
      </c>
      <c r="Q327" s="5" t="e">
        <f>FG3M[[#This Row],[4+]]-FG3M[[#This Row],[5+]]</f>
        <v>#VALUE!</v>
      </c>
      <c r="R327" s="5" t="e">
        <f>FG3M[[#This Row],[5+]]-FG3M[[#This Row],[6+]]</f>
        <v>#VALUE!</v>
      </c>
    </row>
    <row r="328" spans="14:18" x14ac:dyDescent="0.25">
      <c r="N328" s="5" t="e">
        <f>FG3M[[#This Row],[1+]]-FG3M[[#This Row],[2+]]</f>
        <v>#VALUE!</v>
      </c>
      <c r="O328" s="5" t="e">
        <f>FG3M[[#This Row],[2+]]-FG3M[[#This Row],[3+]]</f>
        <v>#VALUE!</v>
      </c>
      <c r="P328" s="5" t="e">
        <f>FG3M[[#This Row],[3+]]-FG3M[[#This Row],[4+]]</f>
        <v>#VALUE!</v>
      </c>
      <c r="Q328" s="5" t="e">
        <f>FG3M[[#This Row],[4+]]-FG3M[[#This Row],[5+]]</f>
        <v>#VALUE!</v>
      </c>
      <c r="R328" s="5" t="e">
        <f>FG3M[[#This Row],[5+]]-FG3M[[#This Row],[6+]]</f>
        <v>#VALUE!</v>
      </c>
    </row>
    <row r="329" spans="14:18" x14ac:dyDescent="0.25">
      <c r="N329" s="5" t="e">
        <f>FG3M[[#This Row],[1+]]-FG3M[[#This Row],[2+]]</f>
        <v>#VALUE!</v>
      </c>
      <c r="O329" s="5" t="e">
        <f>FG3M[[#This Row],[2+]]-FG3M[[#This Row],[3+]]</f>
        <v>#VALUE!</v>
      </c>
      <c r="P329" s="5" t="e">
        <f>FG3M[[#This Row],[3+]]-FG3M[[#This Row],[4+]]</f>
        <v>#VALUE!</v>
      </c>
      <c r="Q329" s="5" t="e">
        <f>FG3M[[#This Row],[4+]]-FG3M[[#This Row],[5+]]</f>
        <v>#VALUE!</v>
      </c>
      <c r="R329" s="5" t="e">
        <f>FG3M[[#This Row],[5+]]-FG3M[[#This Row],[6+]]</f>
        <v>#VALUE!</v>
      </c>
    </row>
    <row r="330" spans="14:18" x14ac:dyDescent="0.25">
      <c r="N330" s="5" t="e">
        <f>FG3M[[#This Row],[1+]]-FG3M[[#This Row],[2+]]</f>
        <v>#VALUE!</v>
      </c>
      <c r="O330" s="5" t="e">
        <f>FG3M[[#This Row],[2+]]-FG3M[[#This Row],[3+]]</f>
        <v>#VALUE!</v>
      </c>
      <c r="P330" s="5" t="e">
        <f>FG3M[[#This Row],[3+]]-FG3M[[#This Row],[4+]]</f>
        <v>#VALUE!</v>
      </c>
      <c r="Q330" s="5" t="e">
        <f>FG3M[[#This Row],[4+]]-FG3M[[#This Row],[5+]]</f>
        <v>#VALUE!</v>
      </c>
      <c r="R330" s="5" t="e">
        <f>FG3M[[#This Row],[5+]]-FG3M[[#This Row],[6+]]</f>
        <v>#VALUE!</v>
      </c>
    </row>
    <row r="331" spans="14:18" x14ac:dyDescent="0.25">
      <c r="N331" s="5" t="e">
        <f>FG3M[[#This Row],[1+]]-FG3M[[#This Row],[2+]]</f>
        <v>#VALUE!</v>
      </c>
      <c r="O331" s="5" t="e">
        <f>FG3M[[#This Row],[2+]]-FG3M[[#This Row],[3+]]</f>
        <v>#VALUE!</v>
      </c>
      <c r="P331" s="5" t="e">
        <f>FG3M[[#This Row],[3+]]-FG3M[[#This Row],[4+]]</f>
        <v>#VALUE!</v>
      </c>
      <c r="Q331" s="5" t="e">
        <f>FG3M[[#This Row],[4+]]-FG3M[[#This Row],[5+]]</f>
        <v>#VALUE!</v>
      </c>
      <c r="R331" s="5" t="e">
        <f>FG3M[[#This Row],[5+]]-FG3M[[#This Row],[6+]]</f>
        <v>#VALUE!</v>
      </c>
    </row>
    <row r="332" spans="14:18" x14ac:dyDescent="0.25">
      <c r="N332" s="5" t="e">
        <f>FG3M[[#This Row],[1+]]-FG3M[[#This Row],[2+]]</f>
        <v>#VALUE!</v>
      </c>
      <c r="O332" s="5" t="e">
        <f>FG3M[[#This Row],[2+]]-FG3M[[#This Row],[3+]]</f>
        <v>#VALUE!</v>
      </c>
      <c r="P332" s="5" t="e">
        <f>FG3M[[#This Row],[3+]]-FG3M[[#This Row],[4+]]</f>
        <v>#VALUE!</v>
      </c>
      <c r="Q332" s="5" t="e">
        <f>FG3M[[#This Row],[4+]]-FG3M[[#This Row],[5+]]</f>
        <v>#VALUE!</v>
      </c>
      <c r="R332" s="5" t="e">
        <f>FG3M[[#This Row],[5+]]-FG3M[[#This Row],[6+]]</f>
        <v>#VALUE!</v>
      </c>
    </row>
    <row r="333" spans="14:18" x14ac:dyDescent="0.25">
      <c r="N333" s="5" t="e">
        <f>FG3M[[#This Row],[1+]]-FG3M[[#This Row],[2+]]</f>
        <v>#VALUE!</v>
      </c>
      <c r="O333" s="5" t="e">
        <f>FG3M[[#This Row],[2+]]-FG3M[[#This Row],[3+]]</f>
        <v>#VALUE!</v>
      </c>
      <c r="P333" s="5" t="e">
        <f>FG3M[[#This Row],[3+]]-FG3M[[#This Row],[4+]]</f>
        <v>#VALUE!</v>
      </c>
      <c r="Q333" s="5" t="e">
        <f>FG3M[[#This Row],[4+]]-FG3M[[#This Row],[5+]]</f>
        <v>#VALUE!</v>
      </c>
      <c r="R333" s="5" t="e">
        <f>FG3M[[#This Row],[5+]]-FG3M[[#This Row],[6+]]</f>
        <v>#VALUE!</v>
      </c>
    </row>
    <row r="334" spans="14:18" x14ac:dyDescent="0.25">
      <c r="N334" s="5" t="e">
        <f>FG3M[[#This Row],[1+]]-FG3M[[#This Row],[2+]]</f>
        <v>#VALUE!</v>
      </c>
      <c r="O334" s="5" t="e">
        <f>FG3M[[#This Row],[2+]]-FG3M[[#This Row],[3+]]</f>
        <v>#VALUE!</v>
      </c>
      <c r="P334" s="5" t="e">
        <f>FG3M[[#This Row],[3+]]-FG3M[[#This Row],[4+]]</f>
        <v>#VALUE!</v>
      </c>
      <c r="Q334" s="5" t="e">
        <f>FG3M[[#This Row],[4+]]-FG3M[[#This Row],[5+]]</f>
        <v>#VALUE!</v>
      </c>
      <c r="R334" s="5" t="e">
        <f>FG3M[[#This Row],[5+]]-FG3M[[#This Row],[6+]]</f>
        <v>#VALUE!</v>
      </c>
    </row>
    <row r="335" spans="14:18" x14ac:dyDescent="0.25">
      <c r="N335" s="5" t="e">
        <f>FG3M[[#This Row],[1+]]-FG3M[[#This Row],[2+]]</f>
        <v>#VALUE!</v>
      </c>
      <c r="O335" s="5" t="e">
        <f>FG3M[[#This Row],[2+]]-FG3M[[#This Row],[3+]]</f>
        <v>#VALUE!</v>
      </c>
      <c r="P335" s="5" t="e">
        <f>FG3M[[#This Row],[3+]]-FG3M[[#This Row],[4+]]</f>
        <v>#VALUE!</v>
      </c>
      <c r="Q335" s="5" t="e">
        <f>FG3M[[#This Row],[4+]]-FG3M[[#This Row],[5+]]</f>
        <v>#VALUE!</v>
      </c>
      <c r="R335" s="5" t="e">
        <f>FG3M[[#This Row],[5+]]-FG3M[[#This Row],[6+]]</f>
        <v>#VALUE!</v>
      </c>
    </row>
    <row r="336" spans="14:18" x14ac:dyDescent="0.25">
      <c r="N336" s="5" t="e">
        <f>FG3M[[#This Row],[1+]]-FG3M[[#This Row],[2+]]</f>
        <v>#VALUE!</v>
      </c>
      <c r="O336" s="5" t="e">
        <f>FG3M[[#This Row],[2+]]-FG3M[[#This Row],[3+]]</f>
        <v>#VALUE!</v>
      </c>
      <c r="P336" s="5" t="e">
        <f>FG3M[[#This Row],[3+]]-FG3M[[#This Row],[4+]]</f>
        <v>#VALUE!</v>
      </c>
      <c r="Q336" s="5" t="e">
        <f>FG3M[[#This Row],[4+]]-FG3M[[#This Row],[5+]]</f>
        <v>#VALUE!</v>
      </c>
      <c r="R336" s="5" t="e">
        <f>FG3M[[#This Row],[5+]]-FG3M[[#This Row],[6+]]</f>
        <v>#VALUE!</v>
      </c>
    </row>
    <row r="337" spans="14:18" x14ac:dyDescent="0.25">
      <c r="N337" s="5" t="e">
        <f>FG3M[[#This Row],[1+]]-FG3M[[#This Row],[2+]]</f>
        <v>#VALUE!</v>
      </c>
      <c r="O337" s="5" t="e">
        <f>FG3M[[#This Row],[2+]]-FG3M[[#This Row],[3+]]</f>
        <v>#VALUE!</v>
      </c>
      <c r="P337" s="5" t="e">
        <f>FG3M[[#This Row],[3+]]-FG3M[[#This Row],[4+]]</f>
        <v>#VALUE!</v>
      </c>
      <c r="Q337" s="5" t="e">
        <f>FG3M[[#This Row],[4+]]-FG3M[[#This Row],[5+]]</f>
        <v>#VALUE!</v>
      </c>
      <c r="R337" s="5" t="e">
        <f>FG3M[[#This Row],[5+]]-FG3M[[#This Row],[6+]]</f>
        <v>#VALUE!</v>
      </c>
    </row>
    <row r="338" spans="14:18" x14ac:dyDescent="0.25">
      <c r="N338" s="5" t="e">
        <f>FG3M[[#This Row],[1+]]-FG3M[[#This Row],[2+]]</f>
        <v>#VALUE!</v>
      </c>
      <c r="O338" s="5" t="e">
        <f>FG3M[[#This Row],[2+]]-FG3M[[#This Row],[3+]]</f>
        <v>#VALUE!</v>
      </c>
      <c r="P338" s="5" t="e">
        <f>FG3M[[#This Row],[3+]]-FG3M[[#This Row],[4+]]</f>
        <v>#VALUE!</v>
      </c>
      <c r="Q338" s="5" t="e">
        <f>FG3M[[#This Row],[4+]]-FG3M[[#This Row],[5+]]</f>
        <v>#VALUE!</v>
      </c>
      <c r="R338" s="5" t="e">
        <f>FG3M[[#This Row],[5+]]-FG3M[[#This Row],[6+]]</f>
        <v>#VALUE!</v>
      </c>
    </row>
    <row r="339" spans="14:18" x14ac:dyDescent="0.25">
      <c r="N339" s="5" t="e">
        <f>FG3M[[#This Row],[1+]]-FG3M[[#This Row],[2+]]</f>
        <v>#VALUE!</v>
      </c>
      <c r="O339" s="5" t="e">
        <f>FG3M[[#This Row],[2+]]-FG3M[[#This Row],[3+]]</f>
        <v>#VALUE!</v>
      </c>
      <c r="P339" s="5" t="e">
        <f>FG3M[[#This Row],[3+]]-FG3M[[#This Row],[4+]]</f>
        <v>#VALUE!</v>
      </c>
      <c r="Q339" s="5" t="e">
        <f>FG3M[[#This Row],[4+]]-FG3M[[#This Row],[5+]]</f>
        <v>#VALUE!</v>
      </c>
      <c r="R339" s="5" t="e">
        <f>FG3M[[#This Row],[5+]]-FG3M[[#This Row],[6+]]</f>
        <v>#VALUE!</v>
      </c>
    </row>
    <row r="340" spans="14:18" x14ac:dyDescent="0.25">
      <c r="N340" s="5" t="e">
        <f>FG3M[[#This Row],[1+]]-FG3M[[#This Row],[2+]]</f>
        <v>#VALUE!</v>
      </c>
      <c r="O340" s="5" t="e">
        <f>FG3M[[#This Row],[2+]]-FG3M[[#This Row],[3+]]</f>
        <v>#VALUE!</v>
      </c>
      <c r="P340" s="5" t="e">
        <f>FG3M[[#This Row],[3+]]-FG3M[[#This Row],[4+]]</f>
        <v>#VALUE!</v>
      </c>
      <c r="Q340" s="5" t="e">
        <f>FG3M[[#This Row],[4+]]-FG3M[[#This Row],[5+]]</f>
        <v>#VALUE!</v>
      </c>
      <c r="R340" s="5" t="e">
        <f>FG3M[[#This Row],[5+]]-FG3M[[#This Row],[6+]]</f>
        <v>#VALUE!</v>
      </c>
    </row>
    <row r="341" spans="14:18" x14ac:dyDescent="0.25">
      <c r="N341" s="5" t="e">
        <f>FG3M[[#This Row],[1+]]-FG3M[[#This Row],[2+]]</f>
        <v>#VALUE!</v>
      </c>
      <c r="O341" s="5" t="e">
        <f>FG3M[[#This Row],[2+]]-FG3M[[#This Row],[3+]]</f>
        <v>#VALUE!</v>
      </c>
      <c r="P341" s="5" t="e">
        <f>FG3M[[#This Row],[3+]]-FG3M[[#This Row],[4+]]</f>
        <v>#VALUE!</v>
      </c>
      <c r="Q341" s="5" t="e">
        <f>FG3M[[#This Row],[4+]]-FG3M[[#This Row],[5+]]</f>
        <v>#VALUE!</v>
      </c>
      <c r="R341" s="5" t="e">
        <f>FG3M[[#This Row],[5+]]-FG3M[[#This Row],[6+]]</f>
        <v>#VALUE!</v>
      </c>
    </row>
    <row r="342" spans="14:18" x14ac:dyDescent="0.25">
      <c r="N342" s="5" t="e">
        <f>FG3M[[#This Row],[1+]]-FG3M[[#This Row],[2+]]</f>
        <v>#VALUE!</v>
      </c>
      <c r="O342" s="5" t="e">
        <f>FG3M[[#This Row],[2+]]-FG3M[[#This Row],[3+]]</f>
        <v>#VALUE!</v>
      </c>
      <c r="P342" s="5" t="e">
        <f>FG3M[[#This Row],[3+]]-FG3M[[#This Row],[4+]]</f>
        <v>#VALUE!</v>
      </c>
      <c r="Q342" s="5" t="e">
        <f>FG3M[[#This Row],[4+]]-FG3M[[#This Row],[5+]]</f>
        <v>#VALUE!</v>
      </c>
      <c r="R342" s="5" t="e">
        <f>FG3M[[#This Row],[5+]]-FG3M[[#This Row],[6+]]</f>
        <v>#VALUE!</v>
      </c>
    </row>
    <row r="343" spans="14:18" x14ac:dyDescent="0.25">
      <c r="N343" s="5" t="e">
        <f>FG3M[[#This Row],[1+]]-FG3M[[#This Row],[2+]]</f>
        <v>#VALUE!</v>
      </c>
      <c r="O343" s="5" t="e">
        <f>FG3M[[#This Row],[2+]]-FG3M[[#This Row],[3+]]</f>
        <v>#VALUE!</v>
      </c>
      <c r="P343" s="5" t="e">
        <f>FG3M[[#This Row],[3+]]-FG3M[[#This Row],[4+]]</f>
        <v>#VALUE!</v>
      </c>
      <c r="Q343" s="5" t="e">
        <f>FG3M[[#This Row],[4+]]-FG3M[[#This Row],[5+]]</f>
        <v>#VALUE!</v>
      </c>
      <c r="R343" s="5" t="e">
        <f>FG3M[[#This Row],[5+]]-FG3M[[#This Row],[6+]]</f>
        <v>#VALUE!</v>
      </c>
    </row>
    <row r="344" spans="14:18" x14ac:dyDescent="0.25">
      <c r="N344" s="5" t="e">
        <f>FG3M[[#This Row],[1+]]-FG3M[[#This Row],[2+]]</f>
        <v>#VALUE!</v>
      </c>
      <c r="O344" s="5" t="e">
        <f>FG3M[[#This Row],[2+]]-FG3M[[#This Row],[3+]]</f>
        <v>#VALUE!</v>
      </c>
      <c r="P344" s="5" t="e">
        <f>FG3M[[#This Row],[3+]]-FG3M[[#This Row],[4+]]</f>
        <v>#VALUE!</v>
      </c>
      <c r="Q344" s="5" t="e">
        <f>FG3M[[#This Row],[4+]]-FG3M[[#This Row],[5+]]</f>
        <v>#VALUE!</v>
      </c>
      <c r="R344" s="5" t="e">
        <f>FG3M[[#This Row],[5+]]-FG3M[[#This Row],[6+]]</f>
        <v>#VALUE!</v>
      </c>
    </row>
    <row r="345" spans="14:18" x14ac:dyDescent="0.25">
      <c r="N345" s="5" t="e">
        <f>FG3M[[#This Row],[1+]]-FG3M[[#This Row],[2+]]</f>
        <v>#VALUE!</v>
      </c>
      <c r="O345" s="5" t="e">
        <f>FG3M[[#This Row],[2+]]-FG3M[[#This Row],[3+]]</f>
        <v>#VALUE!</v>
      </c>
      <c r="P345" s="5" t="e">
        <f>FG3M[[#This Row],[3+]]-FG3M[[#This Row],[4+]]</f>
        <v>#VALUE!</v>
      </c>
      <c r="Q345" s="5" t="e">
        <f>FG3M[[#This Row],[4+]]-FG3M[[#This Row],[5+]]</f>
        <v>#VALUE!</v>
      </c>
      <c r="R345" s="5" t="e">
        <f>FG3M[[#This Row],[5+]]-FG3M[[#This Row],[6+]]</f>
        <v>#VALUE!</v>
      </c>
    </row>
  </sheetData>
  <conditionalFormatting sqref="H2:M1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77F0-FB95-4642-910E-7336D7A3AFA9}">
  <dimension ref="A1:CL478"/>
  <sheetViews>
    <sheetView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E2" sqref="E2:E219"/>
    </sheetView>
  </sheetViews>
  <sheetFormatPr defaultColWidth="11.42578125"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4.140625" style="8" bestFit="1" customWidth="1"/>
    <col min="6" max="6" width="6.5703125" bestFit="1" customWidth="1"/>
    <col min="7" max="7" width="7" bestFit="1" customWidth="1"/>
    <col min="8" max="29" width="8.140625" bestFit="1" customWidth="1"/>
    <col min="30" max="49" width="7.140625" bestFit="1" customWidth="1"/>
    <col min="50" max="90" width="8.140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38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22400717</v>
      </c>
      <c r="B2" s="13" t="s">
        <v>90</v>
      </c>
      <c r="C2" s="13" t="s">
        <v>91</v>
      </c>
      <c r="D2" s="11">
        <v>0.79166666666666663</v>
      </c>
      <c r="E2" s="9" t="str">
        <f>HYPERLINK("https://www.nba.com/stats/player/203507/boxscores-traditional", "Giannis Antetokounmpo")</f>
        <v>Giannis Antetokounmpo</v>
      </c>
      <c r="F2">
        <v>40.200000000000003</v>
      </c>
      <c r="G2" s="4">
        <v>2.786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0.99987000000000004</v>
      </c>
      <c r="AE2" s="3">
        <v>0.99951999999999996</v>
      </c>
      <c r="AF2" s="3">
        <v>0.99836000000000003</v>
      </c>
      <c r="AG2" s="3">
        <v>0.99505999999999994</v>
      </c>
      <c r="AH2" s="3">
        <v>0.98712999999999995</v>
      </c>
      <c r="AI2" s="3">
        <v>0.96926000000000001</v>
      </c>
      <c r="AJ2" s="3">
        <v>0.93447999999999998</v>
      </c>
      <c r="AK2" s="3">
        <v>0.87492999999999999</v>
      </c>
      <c r="AL2" s="3">
        <v>0.78524000000000005</v>
      </c>
      <c r="AM2" s="3">
        <v>0.66639999999999999</v>
      </c>
      <c r="AN2" s="3">
        <v>0.52790000000000004</v>
      </c>
      <c r="AO2" s="3">
        <v>0.38590999999999998</v>
      </c>
      <c r="AP2" s="3">
        <v>0.25785000000000002</v>
      </c>
      <c r="AQ2" s="3">
        <v>0.15625</v>
      </c>
      <c r="AR2" s="3">
        <v>8.6910000000000001E-2</v>
      </c>
      <c r="AS2" s="3">
        <v>4.2720000000000001E-2</v>
      </c>
      <c r="AT2" s="3">
        <v>1.8759999999999999E-2</v>
      </c>
      <c r="AU2" s="3">
        <v>7.3400000000000002E-3</v>
      </c>
      <c r="AV2" s="3">
        <v>2.5600000000000002E-3</v>
      </c>
      <c r="AW2" s="3">
        <v>7.9000000000000001E-4</v>
      </c>
      <c r="AX2" s="5">
        <f>P_A[[#This Row],[8+]]-P_A[[#This Row],[9+]]</f>
        <v>0</v>
      </c>
      <c r="AY2" s="5">
        <f>P_A[[#This Row],[9+]]-P_A[[#This Row],[10+]]</f>
        <v>0</v>
      </c>
      <c r="AZ2" s="5">
        <f>P_A[[#This Row],[10+]]-P_A[[#This Row],[11+]]</f>
        <v>0</v>
      </c>
      <c r="BA2" s="5">
        <f>P_A[[#This Row],[11+]]-P_A[[#This Row],[12+]]</f>
        <v>0</v>
      </c>
      <c r="BB2" s="5">
        <f>P_A[[#This Row],[12+]]-P_A[[#This Row],[13+]]</f>
        <v>0</v>
      </c>
      <c r="BC2" s="5">
        <f>P_A[[#This Row],[13+]]-P_A[[#This Row],[14+]]</f>
        <v>0</v>
      </c>
      <c r="BD2" s="5">
        <f>P_A[[#This Row],[14+]]-P_A[[#This Row],[15+]]</f>
        <v>0</v>
      </c>
      <c r="BE2" s="5">
        <f>P_A[[#This Row],[15+]]-P_A[[#This Row],[16+]]</f>
        <v>0</v>
      </c>
      <c r="BF2" s="5">
        <f>P_A[[#This Row],[16+]]-P_A[[#This Row],[17+]]</f>
        <v>0</v>
      </c>
      <c r="BG2" s="5">
        <f>P_A[[#This Row],[17+]]-P_A[[#This Row],[18+]]</f>
        <v>0</v>
      </c>
      <c r="BH2" s="5">
        <f>P_A[[#This Row],[18+]]-P_A[[#This Row],[19+]]</f>
        <v>0</v>
      </c>
      <c r="BI2" s="5">
        <f>P_A[[#This Row],[19+]]-P_A[[#This Row],[20+]]</f>
        <v>0</v>
      </c>
      <c r="BJ2" s="5">
        <f>P_A[[#This Row],[20+]]-P_A[[#This Row],[21+]]</f>
        <v>0</v>
      </c>
      <c r="BK2" s="5">
        <f>P_A[[#This Row],[21+]]-P_A[[#This Row],[22+]]</f>
        <v>0</v>
      </c>
      <c r="BL2" s="5">
        <f>P_A[[#This Row],[22+]]-P_A[[#This Row],[23+]]</f>
        <v>0</v>
      </c>
      <c r="BM2" s="5">
        <f>P_A[[#This Row],[23+]]-P_A[[#This Row],[24+]]</f>
        <v>0</v>
      </c>
      <c r="BN2" s="5">
        <f>P_A[[#This Row],[24+]]-P_A[[#This Row],[25+]]</f>
        <v>0</v>
      </c>
      <c r="BO2" s="5">
        <f>P_A[[#This Row],[25+]]-P_A[[#This Row],[26+]]</f>
        <v>0</v>
      </c>
      <c r="BP2" s="5">
        <f>P_A[[#This Row],[26+]]-P_A[[#This Row],[27+]]</f>
        <v>0</v>
      </c>
      <c r="BQ2" s="5">
        <f>P_A[[#This Row],[27+]]-P_A[[#This Row],[28+]]</f>
        <v>0</v>
      </c>
      <c r="BR2" s="5">
        <f>P_A[[#This Row],[28+]]-P_A[[#This Row],[29+]]</f>
        <v>0</v>
      </c>
      <c r="BS2" s="5">
        <f>P_A[[#This Row],[29+]]-P_A[[#This Row],[30+]]</f>
        <v>1.2999999999996348E-4</v>
      </c>
      <c r="BT2" s="5">
        <f>P_A[[#This Row],[30+]]-P_A[[#This Row],[31+]]</f>
        <v>3.5000000000007248E-4</v>
      </c>
      <c r="BU2" s="5">
        <f>P_A[[#This Row],[31+]]-P_A[[#This Row],[32+]]</f>
        <v>1.1599999999999389E-3</v>
      </c>
      <c r="BV2" s="5">
        <f>P_A[[#This Row],[32+]]-P_A[[#This Row],[33+]]</f>
        <v>3.3000000000000806E-3</v>
      </c>
      <c r="BW2" s="5">
        <f>P_A[[#This Row],[33+]]-P_A[[#This Row],[34+]]</f>
        <v>7.9299999999999926E-3</v>
      </c>
      <c r="BX2" s="5">
        <f>P_A[[#This Row],[34+]]-P_A[[#This Row],[35+]]</f>
        <v>1.7869999999999941E-2</v>
      </c>
      <c r="BY2" s="5">
        <f>P_A[[#This Row],[35+]]-P_A[[#This Row],[36+]]</f>
        <v>3.4780000000000033E-2</v>
      </c>
      <c r="BZ2" s="5">
        <f>P_A[[#This Row],[36+]]-P_A[[#This Row],[37+]]</f>
        <v>5.9549999999999992E-2</v>
      </c>
      <c r="CA2" s="5">
        <f>P_A[[#This Row],[37+]]-P_A[[#This Row],[38+]]</f>
        <v>8.9689999999999936E-2</v>
      </c>
      <c r="CB2" s="5">
        <f>P_A[[#This Row],[38+]]-P_A[[#This Row],[39+]]</f>
        <v>0.11884000000000006</v>
      </c>
      <c r="CC2" s="5">
        <f>P_A[[#This Row],[39+]]-P_A[[#This Row],[40+]]</f>
        <v>0.13849999999999996</v>
      </c>
      <c r="CD2" s="5">
        <f>P_A[[#This Row],[40+]]-P_A[[#This Row],[41+]]</f>
        <v>0.14199000000000006</v>
      </c>
      <c r="CE2" s="5">
        <f>P_A[[#This Row],[41+]]-P_A[[#This Row],[42+]]</f>
        <v>0.12805999999999995</v>
      </c>
      <c r="CF2" s="5">
        <f>P_A[[#This Row],[42+]]-P_A[[#This Row],[43+]]</f>
        <v>0.10160000000000002</v>
      </c>
      <c r="CG2" s="5">
        <f>P_A[[#This Row],[43+]]-P_A[[#This Row],[44+]]</f>
        <v>6.9339999999999999E-2</v>
      </c>
      <c r="CH2" s="5">
        <f>P_A[[#This Row],[44+]]-P_A[[#This Row],[45+]]</f>
        <v>4.419E-2</v>
      </c>
      <c r="CI2" s="5">
        <f>P_A[[#This Row],[45+]]-P_A[[#This Row],[46+]]</f>
        <v>2.3960000000000002E-2</v>
      </c>
      <c r="CJ2" s="5">
        <f>P_A[[#This Row],[46+]]-P_A[[#This Row],[47+]]</f>
        <v>1.142E-2</v>
      </c>
      <c r="CK2" s="5">
        <f>P_A[[#This Row],[47+]]-P_A[[#This Row],[48+]]</f>
        <v>4.7799999999999995E-3</v>
      </c>
      <c r="CL2" s="5">
        <f>P_A[[#This Row],[48+]]-P_A[[#This Row],[49+]]</f>
        <v>1.7700000000000003E-3</v>
      </c>
    </row>
    <row r="3" spans="1:90" x14ac:dyDescent="0.25">
      <c r="A3" s="10">
        <v>22400717</v>
      </c>
      <c r="B3" s="13" t="s">
        <v>90</v>
      </c>
      <c r="C3" s="13" t="s">
        <v>91</v>
      </c>
      <c r="D3" s="11">
        <v>0.79166666666666663</v>
      </c>
      <c r="E3" s="9" t="str">
        <f>HYPERLINK("https://www.nba.com/stats/player/203081/boxscores-traditional", "Damian Lillard")</f>
        <v>Damian Lillard</v>
      </c>
      <c r="F3">
        <v>32.200000000000003</v>
      </c>
      <c r="G3" s="4">
        <v>7.4669999999999996</v>
      </c>
      <c r="H3" s="3">
        <v>0.99939999999999996</v>
      </c>
      <c r="I3" s="3">
        <v>0.99905999999999995</v>
      </c>
      <c r="J3" s="3">
        <v>0.99851000000000001</v>
      </c>
      <c r="K3" s="3">
        <v>0.99773999999999996</v>
      </c>
      <c r="L3" s="3">
        <v>0.99663999999999997</v>
      </c>
      <c r="M3" s="3">
        <v>0.99492000000000003</v>
      </c>
      <c r="N3" s="3">
        <v>0.99265999999999999</v>
      </c>
      <c r="O3" s="3">
        <v>0.98928000000000005</v>
      </c>
      <c r="P3" s="3">
        <v>0.98499999999999999</v>
      </c>
      <c r="Q3" s="3">
        <v>0.97931999999999997</v>
      </c>
      <c r="R3" s="3">
        <v>0.97128000000000003</v>
      </c>
      <c r="S3" s="3">
        <v>0.96164000000000005</v>
      </c>
      <c r="T3" s="3">
        <v>0.94845000000000002</v>
      </c>
      <c r="U3" s="3">
        <v>0.93318999999999996</v>
      </c>
      <c r="V3" s="3">
        <v>0.91466000000000003</v>
      </c>
      <c r="W3" s="3">
        <v>0.89065000000000005</v>
      </c>
      <c r="X3" s="3">
        <v>0.86433000000000004</v>
      </c>
      <c r="Y3" s="3">
        <v>0.83147000000000004</v>
      </c>
      <c r="Z3" s="3">
        <v>0.79673000000000005</v>
      </c>
      <c r="AA3" s="3">
        <v>0.75804000000000005</v>
      </c>
      <c r="AB3" s="3">
        <v>0.71226</v>
      </c>
      <c r="AC3" s="3">
        <v>0.66639999999999999</v>
      </c>
      <c r="AD3" s="3">
        <v>0.61409000000000002</v>
      </c>
      <c r="AE3" s="3">
        <v>0.56355999999999995</v>
      </c>
      <c r="AF3" s="3">
        <v>0.51197000000000004</v>
      </c>
      <c r="AG3" s="3">
        <v>0.45619999999999999</v>
      </c>
      <c r="AH3" s="3">
        <v>0.40516999999999997</v>
      </c>
      <c r="AI3" s="3">
        <v>0.35569000000000001</v>
      </c>
      <c r="AJ3" s="3">
        <v>0.30503000000000002</v>
      </c>
      <c r="AK3" s="3">
        <v>0.26108999999999999</v>
      </c>
      <c r="AL3" s="3">
        <v>0.2177</v>
      </c>
      <c r="AM3" s="3">
        <v>0.18140999999999999</v>
      </c>
      <c r="AN3" s="3">
        <v>0.14917</v>
      </c>
      <c r="AO3" s="3">
        <v>0.11899999999999999</v>
      </c>
      <c r="AP3" s="3">
        <v>9.5100000000000004E-2</v>
      </c>
      <c r="AQ3" s="3">
        <v>7.3529999999999998E-2</v>
      </c>
      <c r="AR3" s="3">
        <v>5.7049999999999997E-2</v>
      </c>
      <c r="AS3" s="3">
        <v>4.3630000000000002E-2</v>
      </c>
      <c r="AT3" s="3">
        <v>3.2160000000000001E-2</v>
      </c>
      <c r="AU3" s="3">
        <v>2.385E-2</v>
      </c>
      <c r="AV3" s="3">
        <v>1.7000000000000001E-2</v>
      </c>
      <c r="AW3" s="3">
        <v>1.222E-2</v>
      </c>
      <c r="AX3" s="5">
        <f>P_A[[#This Row],[8+]]-P_A[[#This Row],[9+]]</f>
        <v>3.4000000000000696E-4</v>
      </c>
      <c r="AY3" s="5">
        <f>P_A[[#This Row],[9+]]-P_A[[#This Row],[10+]]</f>
        <v>5.4999999999993943E-4</v>
      </c>
      <c r="AZ3" s="5">
        <f>P_A[[#This Row],[10+]]-P_A[[#This Row],[11+]]</f>
        <v>7.7000000000004842E-4</v>
      </c>
      <c r="BA3" s="5">
        <f>P_A[[#This Row],[11+]]-P_A[[#This Row],[12+]]</f>
        <v>1.0999999999999899E-3</v>
      </c>
      <c r="BB3" s="5">
        <f>P_A[[#This Row],[12+]]-P_A[[#This Row],[13+]]</f>
        <v>1.7199999999999438E-3</v>
      </c>
      <c r="BC3" s="5">
        <f>P_A[[#This Row],[13+]]-P_A[[#This Row],[14+]]</f>
        <v>2.2600000000000398E-3</v>
      </c>
      <c r="BD3" s="5">
        <f>P_A[[#This Row],[14+]]-P_A[[#This Row],[15+]]</f>
        <v>3.3799999999999386E-3</v>
      </c>
      <c r="BE3" s="5">
        <f>P_A[[#This Row],[15+]]-P_A[[#This Row],[16+]]</f>
        <v>4.2800000000000615E-3</v>
      </c>
      <c r="BF3" s="5">
        <f>P_A[[#This Row],[16+]]-P_A[[#This Row],[17+]]</f>
        <v>5.6800000000000184E-3</v>
      </c>
      <c r="BG3" s="5">
        <f>P_A[[#This Row],[17+]]-P_A[[#This Row],[18+]]</f>
        <v>8.0399999999999361E-3</v>
      </c>
      <c r="BH3" s="5">
        <f>P_A[[#This Row],[18+]]-P_A[[#This Row],[19+]]</f>
        <v>9.6399999999999819E-3</v>
      </c>
      <c r="BI3" s="5">
        <f>P_A[[#This Row],[19+]]-P_A[[#This Row],[20+]]</f>
        <v>1.3190000000000035E-2</v>
      </c>
      <c r="BJ3" s="5">
        <f>P_A[[#This Row],[20+]]-P_A[[#This Row],[21+]]</f>
        <v>1.5260000000000051E-2</v>
      </c>
      <c r="BK3" s="5">
        <f>P_A[[#This Row],[21+]]-P_A[[#This Row],[22+]]</f>
        <v>1.8529999999999935E-2</v>
      </c>
      <c r="BL3" s="5">
        <f>P_A[[#This Row],[22+]]-P_A[[#This Row],[23+]]</f>
        <v>2.4009999999999976E-2</v>
      </c>
      <c r="BM3" s="5">
        <f>P_A[[#This Row],[23+]]-P_A[[#This Row],[24+]]</f>
        <v>2.632000000000001E-2</v>
      </c>
      <c r="BN3" s="5">
        <f>P_A[[#This Row],[24+]]-P_A[[#This Row],[25+]]</f>
        <v>3.286E-2</v>
      </c>
      <c r="BO3" s="5">
        <f>P_A[[#This Row],[25+]]-P_A[[#This Row],[26+]]</f>
        <v>3.4739999999999993E-2</v>
      </c>
      <c r="BP3" s="5">
        <f>P_A[[#This Row],[26+]]-P_A[[#This Row],[27+]]</f>
        <v>3.8690000000000002E-2</v>
      </c>
      <c r="BQ3" s="5">
        <f>P_A[[#This Row],[27+]]-P_A[[#This Row],[28+]]</f>
        <v>4.5780000000000043E-2</v>
      </c>
      <c r="BR3" s="5">
        <f>P_A[[#This Row],[28+]]-P_A[[#This Row],[29+]]</f>
        <v>4.5860000000000012E-2</v>
      </c>
      <c r="BS3" s="5">
        <f>P_A[[#This Row],[29+]]-P_A[[#This Row],[30+]]</f>
        <v>5.2309999999999968E-2</v>
      </c>
      <c r="BT3" s="5">
        <f>P_A[[#This Row],[30+]]-P_A[[#This Row],[31+]]</f>
        <v>5.0530000000000075E-2</v>
      </c>
      <c r="BU3" s="5">
        <f>P_A[[#This Row],[31+]]-P_A[[#This Row],[32+]]</f>
        <v>5.1589999999999914E-2</v>
      </c>
      <c r="BV3" s="5">
        <f>P_A[[#This Row],[32+]]-P_A[[#This Row],[33+]]</f>
        <v>5.5770000000000042E-2</v>
      </c>
      <c r="BW3" s="5">
        <f>P_A[[#This Row],[33+]]-P_A[[#This Row],[34+]]</f>
        <v>5.103000000000002E-2</v>
      </c>
      <c r="BX3" s="5">
        <f>P_A[[#This Row],[34+]]-P_A[[#This Row],[35+]]</f>
        <v>4.9479999999999968E-2</v>
      </c>
      <c r="BY3" s="5">
        <f>P_A[[#This Row],[35+]]-P_A[[#This Row],[36+]]</f>
        <v>5.0659999999999983E-2</v>
      </c>
      <c r="BZ3" s="5">
        <f>P_A[[#This Row],[36+]]-P_A[[#This Row],[37+]]</f>
        <v>4.3940000000000035E-2</v>
      </c>
      <c r="CA3" s="5">
        <f>P_A[[#This Row],[37+]]-P_A[[#This Row],[38+]]</f>
        <v>4.3389999999999984E-2</v>
      </c>
      <c r="CB3" s="5">
        <f>P_A[[#This Row],[38+]]-P_A[[#This Row],[39+]]</f>
        <v>3.6290000000000017E-2</v>
      </c>
      <c r="CC3" s="5">
        <f>P_A[[#This Row],[39+]]-P_A[[#This Row],[40+]]</f>
        <v>3.2239999999999991E-2</v>
      </c>
      <c r="CD3" s="5">
        <f>P_A[[#This Row],[40+]]-P_A[[#This Row],[41+]]</f>
        <v>3.0170000000000002E-2</v>
      </c>
      <c r="CE3" s="5">
        <f>P_A[[#This Row],[41+]]-P_A[[#This Row],[42+]]</f>
        <v>2.3899999999999991E-2</v>
      </c>
      <c r="CF3" s="5">
        <f>P_A[[#This Row],[42+]]-P_A[[#This Row],[43+]]</f>
        <v>2.1570000000000006E-2</v>
      </c>
      <c r="CG3" s="5">
        <f>P_A[[#This Row],[43+]]-P_A[[#This Row],[44+]]</f>
        <v>1.6480000000000002E-2</v>
      </c>
      <c r="CH3" s="5">
        <f>P_A[[#This Row],[44+]]-P_A[[#This Row],[45+]]</f>
        <v>1.3419999999999994E-2</v>
      </c>
      <c r="CI3" s="5">
        <f>P_A[[#This Row],[45+]]-P_A[[#This Row],[46+]]</f>
        <v>1.1470000000000001E-2</v>
      </c>
      <c r="CJ3" s="5">
        <f>P_A[[#This Row],[46+]]-P_A[[#This Row],[47+]]</f>
        <v>8.3100000000000014E-3</v>
      </c>
      <c r="CK3" s="5">
        <f>P_A[[#This Row],[47+]]-P_A[[#This Row],[48+]]</f>
        <v>6.8499999999999985E-3</v>
      </c>
      <c r="CL3" s="5">
        <f>P_A[[#This Row],[48+]]-P_A[[#This Row],[49+]]</f>
        <v>4.7800000000000013E-3</v>
      </c>
    </row>
    <row r="4" spans="1:90" x14ac:dyDescent="0.25">
      <c r="A4" s="10">
        <v>22400717</v>
      </c>
      <c r="B4" s="13" t="s">
        <v>90</v>
      </c>
      <c r="C4" s="13" t="s">
        <v>91</v>
      </c>
      <c r="D4" s="11">
        <v>0.79166666666666663</v>
      </c>
      <c r="E4" s="9" t="str">
        <f>HYPERLINK("https://www.nba.com/stats/player/201572/boxscores-traditional", "Brook Lopez")</f>
        <v>Brook Lopez</v>
      </c>
      <c r="F4">
        <v>13</v>
      </c>
      <c r="G4" s="4">
        <v>2.7570000000000001</v>
      </c>
      <c r="H4" s="3">
        <v>0.96484999999999999</v>
      </c>
      <c r="I4" s="3">
        <v>0.92647000000000002</v>
      </c>
      <c r="J4" s="3">
        <v>0.86214000000000002</v>
      </c>
      <c r="K4" s="3">
        <v>0.76729999999999998</v>
      </c>
      <c r="L4" s="3">
        <v>0.64058000000000004</v>
      </c>
      <c r="M4" s="3">
        <v>0.5</v>
      </c>
      <c r="N4" s="3">
        <v>0.35942000000000002</v>
      </c>
      <c r="O4" s="3">
        <v>0.23269999999999999</v>
      </c>
      <c r="P4" s="3">
        <v>0.13786000000000001</v>
      </c>
      <c r="Q4" s="3">
        <v>7.3529999999999998E-2</v>
      </c>
      <c r="R4" s="3">
        <v>3.5150000000000001E-2</v>
      </c>
      <c r="S4" s="3">
        <v>1.4630000000000001E-2</v>
      </c>
      <c r="T4" s="3">
        <v>5.5399999999999998E-3</v>
      </c>
      <c r="U4" s="3">
        <v>1.8699999999999999E-3</v>
      </c>
      <c r="V4" s="3">
        <v>5.5999999999999995E-4</v>
      </c>
      <c r="W4" s="3">
        <v>1.3999999999999999E-4</v>
      </c>
      <c r="X4" s="3">
        <v>3.0000000000000001E-5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5">
        <f>P_A[[#This Row],[8+]]-P_A[[#This Row],[9+]]</f>
        <v>3.837999999999997E-2</v>
      </c>
      <c r="AY4" s="5">
        <f>P_A[[#This Row],[9+]]-P_A[[#This Row],[10+]]</f>
        <v>6.4329999999999998E-2</v>
      </c>
      <c r="AZ4" s="5">
        <f>P_A[[#This Row],[10+]]-P_A[[#This Row],[11+]]</f>
        <v>9.4840000000000035E-2</v>
      </c>
      <c r="BA4" s="5">
        <f>P_A[[#This Row],[11+]]-P_A[[#This Row],[12+]]</f>
        <v>0.12671999999999994</v>
      </c>
      <c r="BB4" s="5">
        <f>P_A[[#This Row],[12+]]-P_A[[#This Row],[13+]]</f>
        <v>0.14058000000000004</v>
      </c>
      <c r="BC4" s="5">
        <f>P_A[[#This Row],[13+]]-P_A[[#This Row],[14+]]</f>
        <v>0.14057999999999998</v>
      </c>
      <c r="BD4" s="5">
        <f>P_A[[#This Row],[14+]]-P_A[[#This Row],[15+]]</f>
        <v>0.12672000000000003</v>
      </c>
      <c r="BE4" s="5">
        <f>P_A[[#This Row],[15+]]-P_A[[#This Row],[16+]]</f>
        <v>9.483999999999998E-2</v>
      </c>
      <c r="BF4" s="5">
        <f>P_A[[#This Row],[16+]]-P_A[[#This Row],[17+]]</f>
        <v>6.4330000000000012E-2</v>
      </c>
      <c r="BG4" s="5">
        <f>P_A[[#This Row],[17+]]-P_A[[#This Row],[18+]]</f>
        <v>3.8379999999999997E-2</v>
      </c>
      <c r="BH4" s="5">
        <f>P_A[[#This Row],[18+]]-P_A[[#This Row],[19+]]</f>
        <v>2.052E-2</v>
      </c>
      <c r="BI4" s="5">
        <f>P_A[[#This Row],[19+]]-P_A[[#This Row],[20+]]</f>
        <v>9.0900000000000009E-3</v>
      </c>
      <c r="BJ4" s="5">
        <f>P_A[[#This Row],[20+]]-P_A[[#This Row],[21+]]</f>
        <v>3.6699999999999997E-3</v>
      </c>
      <c r="BK4" s="5">
        <f>P_A[[#This Row],[21+]]-P_A[[#This Row],[22+]]</f>
        <v>1.31E-3</v>
      </c>
      <c r="BL4" s="5">
        <f>P_A[[#This Row],[22+]]-P_A[[#This Row],[23+]]</f>
        <v>4.1999999999999996E-4</v>
      </c>
      <c r="BM4" s="5">
        <f>P_A[[#This Row],[23+]]-P_A[[#This Row],[24+]]</f>
        <v>1.0999999999999999E-4</v>
      </c>
      <c r="BN4" s="5">
        <f>P_A[[#This Row],[24+]]-P_A[[#This Row],[25+]]</f>
        <v>3.0000000000000001E-5</v>
      </c>
      <c r="BO4" s="5">
        <f>P_A[[#This Row],[25+]]-P_A[[#This Row],[26+]]</f>
        <v>0</v>
      </c>
      <c r="BP4" s="5">
        <f>P_A[[#This Row],[26+]]-P_A[[#This Row],[27+]]</f>
        <v>0</v>
      </c>
      <c r="BQ4" s="5">
        <f>P_A[[#This Row],[27+]]-P_A[[#This Row],[28+]]</f>
        <v>0</v>
      </c>
      <c r="BR4" s="5">
        <f>P_A[[#This Row],[28+]]-P_A[[#This Row],[29+]]</f>
        <v>0</v>
      </c>
      <c r="BS4" s="5">
        <f>P_A[[#This Row],[29+]]-P_A[[#This Row],[30+]]</f>
        <v>0</v>
      </c>
      <c r="BT4" s="5">
        <f>P_A[[#This Row],[30+]]-P_A[[#This Row],[31+]]</f>
        <v>0</v>
      </c>
      <c r="BU4" s="5">
        <f>P_A[[#This Row],[31+]]-P_A[[#This Row],[32+]]</f>
        <v>0</v>
      </c>
      <c r="BV4" s="5">
        <f>P_A[[#This Row],[32+]]-P_A[[#This Row],[33+]]</f>
        <v>0</v>
      </c>
      <c r="BW4" s="5">
        <f>P_A[[#This Row],[33+]]-P_A[[#This Row],[34+]]</f>
        <v>0</v>
      </c>
      <c r="BX4" s="5">
        <f>P_A[[#This Row],[34+]]-P_A[[#This Row],[35+]]</f>
        <v>0</v>
      </c>
      <c r="BY4" s="5">
        <f>P_A[[#This Row],[35+]]-P_A[[#This Row],[36+]]</f>
        <v>0</v>
      </c>
      <c r="BZ4" s="5">
        <f>P_A[[#This Row],[36+]]-P_A[[#This Row],[37+]]</f>
        <v>0</v>
      </c>
      <c r="CA4" s="5">
        <f>P_A[[#This Row],[37+]]-P_A[[#This Row],[38+]]</f>
        <v>0</v>
      </c>
      <c r="CB4" s="5">
        <f>P_A[[#This Row],[38+]]-P_A[[#This Row],[39+]]</f>
        <v>0</v>
      </c>
      <c r="CC4" s="5">
        <f>P_A[[#This Row],[39+]]-P_A[[#This Row],[40+]]</f>
        <v>0</v>
      </c>
      <c r="CD4" s="5">
        <f>P_A[[#This Row],[40+]]-P_A[[#This Row],[41+]]</f>
        <v>0</v>
      </c>
      <c r="CE4" s="5">
        <f>P_A[[#This Row],[41+]]-P_A[[#This Row],[42+]]</f>
        <v>0</v>
      </c>
      <c r="CF4" s="5">
        <f>P_A[[#This Row],[42+]]-P_A[[#This Row],[43+]]</f>
        <v>0</v>
      </c>
      <c r="CG4" s="5">
        <f>P_A[[#This Row],[43+]]-P_A[[#This Row],[44+]]</f>
        <v>0</v>
      </c>
      <c r="CH4" s="5">
        <f>P_A[[#This Row],[44+]]-P_A[[#This Row],[45+]]</f>
        <v>0</v>
      </c>
      <c r="CI4" s="5">
        <f>P_A[[#This Row],[45+]]-P_A[[#This Row],[46+]]</f>
        <v>0</v>
      </c>
      <c r="CJ4" s="5">
        <f>P_A[[#This Row],[46+]]-P_A[[#This Row],[47+]]</f>
        <v>0</v>
      </c>
      <c r="CK4" s="5">
        <f>P_A[[#This Row],[47+]]-P_A[[#This Row],[48+]]</f>
        <v>0</v>
      </c>
      <c r="CL4" s="5">
        <f>P_A[[#This Row],[48+]]-P_A[[#This Row],[49+]]</f>
        <v>0</v>
      </c>
    </row>
    <row r="5" spans="1:90" x14ac:dyDescent="0.25">
      <c r="A5" s="10">
        <v>22400717</v>
      </c>
      <c r="B5" s="13" t="s">
        <v>90</v>
      </c>
      <c r="C5" s="13" t="s">
        <v>91</v>
      </c>
      <c r="D5" s="11">
        <v>0.79166666666666663</v>
      </c>
      <c r="E5" s="9" t="str">
        <f>HYPERLINK("https://www.nba.com/stats/player/1626171/boxscores-traditional", "Bobby Portis")</f>
        <v>Bobby Portis</v>
      </c>
      <c r="F5">
        <v>13.2</v>
      </c>
      <c r="G5" s="4">
        <v>3.8159999999999998</v>
      </c>
      <c r="H5" s="3">
        <v>0.91308999999999996</v>
      </c>
      <c r="I5" s="3">
        <v>0.86433000000000004</v>
      </c>
      <c r="J5" s="3">
        <v>0.79954999999999998</v>
      </c>
      <c r="K5" s="3">
        <v>0.71904000000000001</v>
      </c>
      <c r="L5" s="3">
        <v>0.62172000000000005</v>
      </c>
      <c r="M5" s="3">
        <v>0.51993999999999996</v>
      </c>
      <c r="N5" s="3">
        <v>0.41682999999999998</v>
      </c>
      <c r="O5" s="3">
        <v>0.31918000000000002</v>
      </c>
      <c r="P5" s="3">
        <v>0.23269999999999999</v>
      </c>
      <c r="Q5" s="3">
        <v>0.15866</v>
      </c>
      <c r="R5" s="3">
        <v>0.10383000000000001</v>
      </c>
      <c r="S5" s="3">
        <v>6.4259999999999998E-2</v>
      </c>
      <c r="T5" s="3">
        <v>3.7539999999999997E-2</v>
      </c>
      <c r="U5" s="3">
        <v>2.068E-2</v>
      </c>
      <c r="V5" s="3">
        <v>1.044E-2</v>
      </c>
      <c r="W5" s="3">
        <v>5.0800000000000003E-3</v>
      </c>
      <c r="X5" s="3">
        <v>2.33E-3</v>
      </c>
      <c r="Y5" s="3">
        <v>1E-3</v>
      </c>
      <c r="Z5" s="3">
        <v>4.0000000000000002E-4</v>
      </c>
      <c r="AA5" s="3">
        <v>1.4999999999999999E-4</v>
      </c>
      <c r="AB5" s="3">
        <v>5.0000000000000002E-5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5">
        <f>P_A[[#This Row],[8+]]-P_A[[#This Row],[9+]]</f>
        <v>4.8759999999999915E-2</v>
      </c>
      <c r="AY5" s="5">
        <f>P_A[[#This Row],[9+]]-P_A[[#This Row],[10+]]</f>
        <v>6.478000000000006E-2</v>
      </c>
      <c r="AZ5" s="5">
        <f>P_A[[#This Row],[10+]]-P_A[[#This Row],[11+]]</f>
        <v>8.050999999999997E-2</v>
      </c>
      <c r="BA5" s="5">
        <f>P_A[[#This Row],[11+]]-P_A[[#This Row],[12+]]</f>
        <v>9.7319999999999962E-2</v>
      </c>
      <c r="BB5" s="5">
        <f>P_A[[#This Row],[12+]]-P_A[[#This Row],[13+]]</f>
        <v>0.10178000000000009</v>
      </c>
      <c r="BC5" s="5">
        <f>P_A[[#This Row],[13+]]-P_A[[#This Row],[14+]]</f>
        <v>0.10310999999999998</v>
      </c>
      <c r="BD5" s="5">
        <f>P_A[[#This Row],[14+]]-P_A[[#This Row],[15+]]</f>
        <v>9.7649999999999959E-2</v>
      </c>
      <c r="BE5" s="5">
        <f>P_A[[#This Row],[15+]]-P_A[[#This Row],[16+]]</f>
        <v>8.6480000000000029E-2</v>
      </c>
      <c r="BF5" s="5">
        <f>P_A[[#This Row],[16+]]-P_A[[#This Row],[17+]]</f>
        <v>7.4039999999999995E-2</v>
      </c>
      <c r="BG5" s="5">
        <f>P_A[[#This Row],[17+]]-P_A[[#This Row],[18+]]</f>
        <v>5.482999999999999E-2</v>
      </c>
      <c r="BH5" s="5">
        <f>P_A[[#This Row],[18+]]-P_A[[#This Row],[19+]]</f>
        <v>3.9570000000000008E-2</v>
      </c>
      <c r="BI5" s="5">
        <f>P_A[[#This Row],[19+]]-P_A[[#This Row],[20+]]</f>
        <v>2.6720000000000001E-2</v>
      </c>
      <c r="BJ5" s="5">
        <f>P_A[[#This Row],[20+]]-P_A[[#This Row],[21+]]</f>
        <v>1.6859999999999997E-2</v>
      </c>
      <c r="BK5" s="5">
        <f>P_A[[#This Row],[21+]]-P_A[[#This Row],[22+]]</f>
        <v>1.0240000000000001E-2</v>
      </c>
      <c r="BL5" s="5">
        <f>P_A[[#This Row],[22+]]-P_A[[#This Row],[23+]]</f>
        <v>5.3599999999999993E-3</v>
      </c>
      <c r="BM5" s="5">
        <f>P_A[[#This Row],[23+]]-P_A[[#This Row],[24+]]</f>
        <v>2.7500000000000003E-3</v>
      </c>
      <c r="BN5" s="5">
        <f>P_A[[#This Row],[24+]]-P_A[[#This Row],[25+]]</f>
        <v>1.33E-3</v>
      </c>
      <c r="BO5" s="5">
        <f>P_A[[#This Row],[25+]]-P_A[[#This Row],[26+]]</f>
        <v>6.0000000000000006E-4</v>
      </c>
      <c r="BP5" s="5">
        <f>P_A[[#This Row],[26+]]-P_A[[#This Row],[27+]]</f>
        <v>2.5000000000000001E-4</v>
      </c>
      <c r="BQ5" s="5">
        <f>P_A[[#This Row],[27+]]-P_A[[#This Row],[28+]]</f>
        <v>9.9999999999999991E-5</v>
      </c>
      <c r="BR5" s="5">
        <f>P_A[[#This Row],[28+]]-P_A[[#This Row],[29+]]</f>
        <v>5.0000000000000002E-5</v>
      </c>
      <c r="BS5" s="5">
        <f>P_A[[#This Row],[29+]]-P_A[[#This Row],[30+]]</f>
        <v>0</v>
      </c>
      <c r="BT5" s="5">
        <f>P_A[[#This Row],[30+]]-P_A[[#This Row],[31+]]</f>
        <v>0</v>
      </c>
      <c r="BU5" s="5">
        <f>P_A[[#This Row],[31+]]-P_A[[#This Row],[32+]]</f>
        <v>0</v>
      </c>
      <c r="BV5" s="5">
        <f>P_A[[#This Row],[32+]]-P_A[[#This Row],[33+]]</f>
        <v>0</v>
      </c>
      <c r="BW5" s="5">
        <f>P_A[[#This Row],[33+]]-P_A[[#This Row],[34+]]</f>
        <v>0</v>
      </c>
      <c r="BX5" s="5">
        <f>P_A[[#This Row],[34+]]-P_A[[#This Row],[35+]]</f>
        <v>0</v>
      </c>
      <c r="BY5" s="5">
        <f>P_A[[#This Row],[35+]]-P_A[[#This Row],[36+]]</f>
        <v>0</v>
      </c>
      <c r="BZ5" s="5">
        <f>P_A[[#This Row],[36+]]-P_A[[#This Row],[37+]]</f>
        <v>0</v>
      </c>
      <c r="CA5" s="5">
        <f>P_A[[#This Row],[37+]]-P_A[[#This Row],[38+]]</f>
        <v>0</v>
      </c>
      <c r="CB5" s="5">
        <f>P_A[[#This Row],[38+]]-P_A[[#This Row],[39+]]</f>
        <v>0</v>
      </c>
      <c r="CC5" s="5">
        <f>P_A[[#This Row],[39+]]-P_A[[#This Row],[40+]]</f>
        <v>0</v>
      </c>
      <c r="CD5" s="5">
        <f>P_A[[#This Row],[40+]]-P_A[[#This Row],[41+]]</f>
        <v>0</v>
      </c>
      <c r="CE5" s="5">
        <f>P_A[[#This Row],[41+]]-P_A[[#This Row],[42+]]</f>
        <v>0</v>
      </c>
      <c r="CF5" s="5">
        <f>P_A[[#This Row],[42+]]-P_A[[#This Row],[43+]]</f>
        <v>0</v>
      </c>
      <c r="CG5" s="5">
        <f>P_A[[#This Row],[43+]]-P_A[[#This Row],[44+]]</f>
        <v>0</v>
      </c>
      <c r="CH5" s="5">
        <f>P_A[[#This Row],[44+]]-P_A[[#This Row],[45+]]</f>
        <v>0</v>
      </c>
      <c r="CI5" s="5">
        <f>P_A[[#This Row],[45+]]-P_A[[#This Row],[46+]]</f>
        <v>0</v>
      </c>
      <c r="CJ5" s="5">
        <f>P_A[[#This Row],[46+]]-P_A[[#This Row],[47+]]</f>
        <v>0</v>
      </c>
      <c r="CK5" s="5">
        <f>P_A[[#This Row],[47+]]-P_A[[#This Row],[48+]]</f>
        <v>0</v>
      </c>
      <c r="CL5" s="5">
        <f>P_A[[#This Row],[48+]]-P_A[[#This Row],[49+]]</f>
        <v>0</v>
      </c>
    </row>
    <row r="6" spans="1:90" x14ac:dyDescent="0.25">
      <c r="A6" s="10">
        <v>22400717</v>
      </c>
      <c r="B6" s="13" t="s">
        <v>90</v>
      </c>
      <c r="C6" s="13" t="s">
        <v>91</v>
      </c>
      <c r="D6" s="11">
        <v>0.79166666666666663</v>
      </c>
      <c r="E6" s="9" t="str">
        <f>HYPERLINK("https://www.nba.com/stats/player/1627752/boxscores-traditional", "Taurean Prince")</f>
        <v>Taurean Prince</v>
      </c>
      <c r="F6">
        <v>12.4</v>
      </c>
      <c r="G6" s="4">
        <v>4.9640000000000004</v>
      </c>
      <c r="H6" s="3">
        <v>0.81327000000000005</v>
      </c>
      <c r="I6" s="3">
        <v>0.75175000000000003</v>
      </c>
      <c r="J6" s="3">
        <v>0.68439000000000005</v>
      </c>
      <c r="K6" s="3">
        <v>0.61026000000000002</v>
      </c>
      <c r="L6" s="3">
        <v>0.53188000000000002</v>
      </c>
      <c r="M6" s="3">
        <v>0.45223999999999998</v>
      </c>
      <c r="N6" s="3">
        <v>0.37447999999999998</v>
      </c>
      <c r="O6" s="3">
        <v>0.30153000000000002</v>
      </c>
      <c r="P6" s="3">
        <v>0.23269999999999999</v>
      </c>
      <c r="Q6" s="3">
        <v>0.17619000000000001</v>
      </c>
      <c r="R6" s="3">
        <v>0.12923999999999999</v>
      </c>
      <c r="S6" s="3">
        <v>9.1759999999999994E-2</v>
      </c>
      <c r="T6" s="3">
        <v>6.3009999999999997E-2</v>
      </c>
      <c r="U6" s="3">
        <v>4.1820000000000003E-2</v>
      </c>
      <c r="V6" s="3">
        <v>2.6800000000000001E-2</v>
      </c>
      <c r="W6" s="3">
        <v>1.618E-2</v>
      </c>
      <c r="X6" s="3">
        <v>9.6399999999999993E-3</v>
      </c>
      <c r="Y6" s="3">
        <v>5.5399999999999998E-3</v>
      </c>
      <c r="Z6" s="3">
        <v>3.0699999999999998E-3</v>
      </c>
      <c r="AA6" s="3">
        <v>1.64E-3</v>
      </c>
      <c r="AB6" s="3">
        <v>8.4000000000000003E-4</v>
      </c>
      <c r="AC6" s="3">
        <v>4.2000000000000002E-4</v>
      </c>
      <c r="AD6" s="3">
        <v>1.9000000000000001E-4</v>
      </c>
      <c r="AE6" s="3">
        <v>9.0000000000000006E-5</v>
      </c>
      <c r="AF6" s="3">
        <v>4.0000000000000003E-5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5">
        <f>P_A[[#This Row],[8+]]-P_A[[#This Row],[9+]]</f>
        <v>6.1520000000000019E-2</v>
      </c>
      <c r="AY6" s="5">
        <f>P_A[[#This Row],[9+]]-P_A[[#This Row],[10+]]</f>
        <v>6.7359999999999975E-2</v>
      </c>
      <c r="AZ6" s="5">
        <f>P_A[[#This Row],[10+]]-P_A[[#This Row],[11+]]</f>
        <v>7.4130000000000029E-2</v>
      </c>
      <c r="BA6" s="5">
        <f>P_A[[#This Row],[11+]]-P_A[[#This Row],[12+]]</f>
        <v>7.8380000000000005E-2</v>
      </c>
      <c r="BB6" s="5">
        <f>P_A[[#This Row],[12+]]-P_A[[#This Row],[13+]]</f>
        <v>7.9640000000000044E-2</v>
      </c>
      <c r="BC6" s="5">
        <f>P_A[[#This Row],[13+]]-P_A[[#This Row],[14+]]</f>
        <v>7.7759999999999996E-2</v>
      </c>
      <c r="BD6" s="5">
        <f>P_A[[#This Row],[14+]]-P_A[[#This Row],[15+]]</f>
        <v>7.2949999999999959E-2</v>
      </c>
      <c r="BE6" s="5">
        <f>P_A[[#This Row],[15+]]-P_A[[#This Row],[16+]]</f>
        <v>6.883000000000003E-2</v>
      </c>
      <c r="BF6" s="5">
        <f>P_A[[#This Row],[16+]]-P_A[[#This Row],[17+]]</f>
        <v>5.6509999999999977E-2</v>
      </c>
      <c r="BG6" s="5">
        <f>P_A[[#This Row],[17+]]-P_A[[#This Row],[18+]]</f>
        <v>4.6950000000000019E-2</v>
      </c>
      <c r="BH6" s="5">
        <f>P_A[[#This Row],[18+]]-P_A[[#This Row],[19+]]</f>
        <v>3.7479999999999999E-2</v>
      </c>
      <c r="BI6" s="5">
        <f>P_A[[#This Row],[19+]]-P_A[[#This Row],[20+]]</f>
        <v>2.8749999999999998E-2</v>
      </c>
      <c r="BJ6" s="5">
        <f>P_A[[#This Row],[20+]]-P_A[[#This Row],[21+]]</f>
        <v>2.1189999999999994E-2</v>
      </c>
      <c r="BK6" s="5">
        <f>P_A[[#This Row],[21+]]-P_A[[#This Row],[22+]]</f>
        <v>1.5020000000000002E-2</v>
      </c>
      <c r="BL6" s="5">
        <f>P_A[[#This Row],[22+]]-P_A[[#This Row],[23+]]</f>
        <v>1.0620000000000001E-2</v>
      </c>
      <c r="BM6" s="5">
        <f>P_A[[#This Row],[23+]]-P_A[[#This Row],[24+]]</f>
        <v>6.5400000000000007E-3</v>
      </c>
      <c r="BN6" s="5">
        <f>P_A[[#This Row],[24+]]-P_A[[#This Row],[25+]]</f>
        <v>4.0999999999999995E-3</v>
      </c>
      <c r="BO6" s="5">
        <f>P_A[[#This Row],[25+]]-P_A[[#This Row],[26+]]</f>
        <v>2.47E-3</v>
      </c>
      <c r="BP6" s="5">
        <f>P_A[[#This Row],[26+]]-P_A[[#This Row],[27+]]</f>
        <v>1.4299999999999998E-3</v>
      </c>
      <c r="BQ6" s="5">
        <f>P_A[[#This Row],[27+]]-P_A[[#This Row],[28+]]</f>
        <v>7.9999999999999993E-4</v>
      </c>
      <c r="BR6" s="5">
        <f>P_A[[#This Row],[28+]]-P_A[[#This Row],[29+]]</f>
        <v>4.2000000000000002E-4</v>
      </c>
      <c r="BS6" s="5">
        <f>P_A[[#This Row],[29+]]-P_A[[#This Row],[30+]]</f>
        <v>2.3000000000000001E-4</v>
      </c>
      <c r="BT6" s="5">
        <f>P_A[[#This Row],[30+]]-P_A[[#This Row],[31+]]</f>
        <v>1E-4</v>
      </c>
      <c r="BU6" s="5">
        <f>P_A[[#This Row],[31+]]-P_A[[#This Row],[32+]]</f>
        <v>5.0000000000000002E-5</v>
      </c>
      <c r="BV6" s="5">
        <f>P_A[[#This Row],[32+]]-P_A[[#This Row],[33+]]</f>
        <v>4.0000000000000003E-5</v>
      </c>
      <c r="BW6" s="5">
        <f>P_A[[#This Row],[33+]]-P_A[[#This Row],[34+]]</f>
        <v>0</v>
      </c>
      <c r="BX6" s="5">
        <f>P_A[[#This Row],[34+]]-P_A[[#This Row],[35+]]</f>
        <v>0</v>
      </c>
      <c r="BY6" s="5">
        <f>P_A[[#This Row],[35+]]-P_A[[#This Row],[36+]]</f>
        <v>0</v>
      </c>
      <c r="BZ6" s="5">
        <f>P_A[[#This Row],[36+]]-P_A[[#This Row],[37+]]</f>
        <v>0</v>
      </c>
      <c r="CA6" s="5">
        <f>P_A[[#This Row],[37+]]-P_A[[#This Row],[38+]]</f>
        <v>0</v>
      </c>
      <c r="CB6" s="5">
        <f>P_A[[#This Row],[38+]]-P_A[[#This Row],[39+]]</f>
        <v>0</v>
      </c>
      <c r="CC6" s="5">
        <f>P_A[[#This Row],[39+]]-P_A[[#This Row],[40+]]</f>
        <v>0</v>
      </c>
      <c r="CD6" s="5">
        <f>P_A[[#This Row],[40+]]-P_A[[#This Row],[41+]]</f>
        <v>0</v>
      </c>
      <c r="CE6" s="5">
        <f>P_A[[#This Row],[41+]]-P_A[[#This Row],[42+]]</f>
        <v>0</v>
      </c>
      <c r="CF6" s="5">
        <f>P_A[[#This Row],[42+]]-P_A[[#This Row],[43+]]</f>
        <v>0</v>
      </c>
      <c r="CG6" s="5">
        <f>P_A[[#This Row],[43+]]-P_A[[#This Row],[44+]]</f>
        <v>0</v>
      </c>
      <c r="CH6" s="5">
        <f>P_A[[#This Row],[44+]]-P_A[[#This Row],[45+]]</f>
        <v>0</v>
      </c>
      <c r="CI6" s="5">
        <f>P_A[[#This Row],[45+]]-P_A[[#This Row],[46+]]</f>
        <v>0</v>
      </c>
      <c r="CJ6" s="5">
        <f>P_A[[#This Row],[46+]]-P_A[[#This Row],[47+]]</f>
        <v>0</v>
      </c>
      <c r="CK6" s="5">
        <f>P_A[[#This Row],[47+]]-P_A[[#This Row],[48+]]</f>
        <v>0</v>
      </c>
      <c r="CL6" s="5">
        <f>P_A[[#This Row],[48+]]-P_A[[#This Row],[49+]]</f>
        <v>0</v>
      </c>
    </row>
    <row r="7" spans="1:90" x14ac:dyDescent="0.25">
      <c r="A7" s="10">
        <v>22400717</v>
      </c>
      <c r="B7" s="13" t="s">
        <v>90</v>
      </c>
      <c r="C7" s="13" t="s">
        <v>91</v>
      </c>
      <c r="D7" s="11">
        <v>0.79166666666666663</v>
      </c>
      <c r="E7" s="9" t="str">
        <f>HYPERLINK("https://www.nba.com/stats/player/203114/boxscores-traditional", "Khris Middleton")</f>
        <v>Khris Middleton</v>
      </c>
      <c r="F7">
        <v>14.8</v>
      </c>
      <c r="G7" s="4">
        <v>11.285</v>
      </c>
      <c r="H7" s="3">
        <v>0.72575000000000001</v>
      </c>
      <c r="I7" s="3">
        <v>0.69496999999999998</v>
      </c>
      <c r="J7" s="3">
        <v>0.66639999999999999</v>
      </c>
      <c r="K7" s="3">
        <v>0.63307000000000002</v>
      </c>
      <c r="L7" s="3">
        <v>0.59870999999999996</v>
      </c>
      <c r="M7" s="3">
        <v>0.56355999999999995</v>
      </c>
      <c r="N7" s="3">
        <v>0.52790000000000004</v>
      </c>
      <c r="O7" s="3">
        <v>0.49202000000000001</v>
      </c>
      <c r="P7" s="3">
        <v>0.45619999999999999</v>
      </c>
      <c r="Q7" s="3">
        <v>0.42465000000000003</v>
      </c>
      <c r="R7" s="3">
        <v>0.38973999999999998</v>
      </c>
      <c r="S7" s="3">
        <v>0.35569000000000001</v>
      </c>
      <c r="T7" s="3">
        <v>0.32275999999999999</v>
      </c>
      <c r="U7" s="3">
        <v>0.29115999999999997</v>
      </c>
      <c r="V7" s="3">
        <v>0.26108999999999999</v>
      </c>
      <c r="W7" s="3">
        <v>0.23269999999999999</v>
      </c>
      <c r="X7" s="3">
        <v>0.20610999999999999</v>
      </c>
      <c r="Y7" s="3">
        <v>0.18406</v>
      </c>
      <c r="Z7" s="3">
        <v>0.16109000000000001</v>
      </c>
      <c r="AA7" s="3">
        <v>0.14007</v>
      </c>
      <c r="AB7" s="3">
        <v>0.121</v>
      </c>
      <c r="AC7" s="3">
        <v>0.10383000000000001</v>
      </c>
      <c r="AD7" s="3">
        <v>8.8510000000000005E-2</v>
      </c>
      <c r="AE7" s="3">
        <v>7.4929999999999997E-2</v>
      </c>
      <c r="AF7" s="3">
        <v>6.4259999999999998E-2</v>
      </c>
      <c r="AG7" s="3">
        <v>5.3699999999999998E-2</v>
      </c>
      <c r="AH7" s="3">
        <v>4.4569999999999999E-2</v>
      </c>
      <c r="AI7" s="3">
        <v>3.6729999999999999E-2</v>
      </c>
      <c r="AJ7" s="3">
        <v>3.005E-2</v>
      </c>
      <c r="AK7" s="3">
        <v>2.4420000000000001E-2</v>
      </c>
      <c r="AL7" s="3">
        <v>1.9699999999999999E-2</v>
      </c>
      <c r="AM7" s="3">
        <v>1.618E-2</v>
      </c>
      <c r="AN7" s="3">
        <v>1.2869999999999999E-2</v>
      </c>
      <c r="AO7" s="3">
        <v>1.017E-2</v>
      </c>
      <c r="AP7" s="3">
        <v>7.9799999999999992E-3</v>
      </c>
      <c r="AQ7" s="3">
        <v>6.2100000000000002E-3</v>
      </c>
      <c r="AR7" s="3">
        <v>4.7999999999999996E-3</v>
      </c>
      <c r="AS7" s="3">
        <v>3.6800000000000001E-3</v>
      </c>
      <c r="AT7" s="3">
        <v>2.8900000000000002E-3</v>
      </c>
      <c r="AU7" s="3">
        <v>2.1900000000000001E-3</v>
      </c>
      <c r="AV7" s="3">
        <v>1.64E-3</v>
      </c>
      <c r="AW7" s="3">
        <v>1.2199999999999999E-3</v>
      </c>
      <c r="AX7" s="5">
        <f>P_A[[#This Row],[8+]]-P_A[[#This Row],[9+]]</f>
        <v>3.078000000000003E-2</v>
      </c>
      <c r="AY7" s="5">
        <f>P_A[[#This Row],[9+]]-P_A[[#This Row],[10+]]</f>
        <v>2.8569999999999984E-2</v>
      </c>
      <c r="AZ7" s="5">
        <f>P_A[[#This Row],[10+]]-P_A[[#This Row],[11+]]</f>
        <v>3.3329999999999971E-2</v>
      </c>
      <c r="BA7" s="5">
        <f>P_A[[#This Row],[11+]]-P_A[[#This Row],[12+]]</f>
        <v>3.4360000000000057E-2</v>
      </c>
      <c r="BB7" s="5">
        <f>P_A[[#This Row],[12+]]-P_A[[#This Row],[13+]]</f>
        <v>3.5150000000000015E-2</v>
      </c>
      <c r="BC7" s="5">
        <f>P_A[[#This Row],[13+]]-P_A[[#This Row],[14+]]</f>
        <v>3.5659999999999914E-2</v>
      </c>
      <c r="BD7" s="5">
        <f>P_A[[#This Row],[14+]]-P_A[[#This Row],[15+]]</f>
        <v>3.5880000000000023E-2</v>
      </c>
      <c r="BE7" s="5">
        <f>P_A[[#This Row],[15+]]-P_A[[#This Row],[16+]]</f>
        <v>3.5820000000000018E-2</v>
      </c>
      <c r="BF7" s="5">
        <f>P_A[[#This Row],[16+]]-P_A[[#This Row],[17+]]</f>
        <v>3.1549999999999967E-2</v>
      </c>
      <c r="BG7" s="5">
        <f>P_A[[#This Row],[17+]]-P_A[[#This Row],[18+]]</f>
        <v>3.4910000000000052E-2</v>
      </c>
      <c r="BH7" s="5">
        <f>P_A[[#This Row],[18+]]-P_A[[#This Row],[19+]]</f>
        <v>3.4049999999999969E-2</v>
      </c>
      <c r="BI7" s="5">
        <f>P_A[[#This Row],[19+]]-P_A[[#This Row],[20+]]</f>
        <v>3.2930000000000015E-2</v>
      </c>
      <c r="BJ7" s="5">
        <f>P_A[[#This Row],[20+]]-P_A[[#This Row],[21+]]</f>
        <v>3.1600000000000017E-2</v>
      </c>
      <c r="BK7" s="5">
        <f>P_A[[#This Row],[21+]]-P_A[[#This Row],[22+]]</f>
        <v>3.0069999999999986E-2</v>
      </c>
      <c r="BL7" s="5">
        <f>P_A[[#This Row],[22+]]-P_A[[#This Row],[23+]]</f>
        <v>2.8389999999999999E-2</v>
      </c>
      <c r="BM7" s="5">
        <f>P_A[[#This Row],[23+]]-P_A[[#This Row],[24+]]</f>
        <v>2.6590000000000003E-2</v>
      </c>
      <c r="BN7" s="5">
        <f>P_A[[#This Row],[24+]]-P_A[[#This Row],[25+]]</f>
        <v>2.2049999999999986E-2</v>
      </c>
      <c r="BO7" s="5">
        <f>P_A[[#This Row],[25+]]-P_A[[#This Row],[26+]]</f>
        <v>2.296999999999999E-2</v>
      </c>
      <c r="BP7" s="5">
        <f>P_A[[#This Row],[26+]]-P_A[[#This Row],[27+]]</f>
        <v>2.1020000000000011E-2</v>
      </c>
      <c r="BQ7" s="5">
        <f>P_A[[#This Row],[27+]]-P_A[[#This Row],[28+]]</f>
        <v>1.9070000000000004E-2</v>
      </c>
      <c r="BR7" s="5">
        <f>P_A[[#This Row],[28+]]-P_A[[#This Row],[29+]]</f>
        <v>1.7169999999999991E-2</v>
      </c>
      <c r="BS7" s="5">
        <f>P_A[[#This Row],[29+]]-P_A[[#This Row],[30+]]</f>
        <v>1.532E-2</v>
      </c>
      <c r="BT7" s="5">
        <f>P_A[[#This Row],[30+]]-P_A[[#This Row],[31+]]</f>
        <v>1.3580000000000009E-2</v>
      </c>
      <c r="BU7" s="5">
        <f>P_A[[#This Row],[31+]]-P_A[[#This Row],[32+]]</f>
        <v>1.0669999999999999E-2</v>
      </c>
      <c r="BV7" s="5">
        <f>P_A[[#This Row],[32+]]-P_A[[#This Row],[33+]]</f>
        <v>1.056E-2</v>
      </c>
      <c r="BW7" s="5">
        <f>P_A[[#This Row],[33+]]-P_A[[#This Row],[34+]]</f>
        <v>9.1299999999999992E-3</v>
      </c>
      <c r="BX7" s="5">
        <f>P_A[[#This Row],[34+]]-P_A[[#This Row],[35+]]</f>
        <v>7.8399999999999997E-3</v>
      </c>
      <c r="BY7" s="5">
        <f>P_A[[#This Row],[35+]]-P_A[[#This Row],[36+]]</f>
        <v>6.6799999999999984E-3</v>
      </c>
      <c r="BZ7" s="5">
        <f>P_A[[#This Row],[36+]]-P_A[[#This Row],[37+]]</f>
        <v>5.6299999999999996E-3</v>
      </c>
      <c r="CA7" s="5">
        <f>P_A[[#This Row],[37+]]-P_A[[#This Row],[38+]]</f>
        <v>4.720000000000002E-3</v>
      </c>
      <c r="CB7" s="5">
        <f>P_A[[#This Row],[38+]]-P_A[[#This Row],[39+]]</f>
        <v>3.5199999999999988E-3</v>
      </c>
      <c r="CC7" s="5">
        <f>P_A[[#This Row],[39+]]-P_A[[#This Row],[40+]]</f>
        <v>3.3100000000000004E-3</v>
      </c>
      <c r="CD7" s="5">
        <f>P_A[[#This Row],[40+]]-P_A[[#This Row],[41+]]</f>
        <v>2.6999999999999993E-3</v>
      </c>
      <c r="CE7" s="5">
        <f>P_A[[#This Row],[41+]]-P_A[[#This Row],[42+]]</f>
        <v>2.190000000000001E-3</v>
      </c>
      <c r="CF7" s="5">
        <f>P_A[[#This Row],[42+]]-P_A[[#This Row],[43+]]</f>
        <v>1.769999999999999E-3</v>
      </c>
      <c r="CG7" s="5">
        <f>P_A[[#This Row],[43+]]-P_A[[#This Row],[44+]]</f>
        <v>1.4100000000000007E-3</v>
      </c>
      <c r="CH7" s="5">
        <f>P_A[[#This Row],[44+]]-P_A[[#This Row],[45+]]</f>
        <v>1.1199999999999995E-3</v>
      </c>
      <c r="CI7" s="5">
        <f>P_A[[#This Row],[45+]]-P_A[[#This Row],[46+]]</f>
        <v>7.899999999999999E-4</v>
      </c>
      <c r="CJ7" s="5">
        <f>P_A[[#This Row],[46+]]-P_A[[#This Row],[47+]]</f>
        <v>7.000000000000001E-4</v>
      </c>
      <c r="CK7" s="5">
        <f>P_A[[#This Row],[47+]]-P_A[[#This Row],[48+]]</f>
        <v>5.5000000000000014E-4</v>
      </c>
      <c r="CL7" s="5">
        <f>P_A[[#This Row],[48+]]-P_A[[#This Row],[49+]]</f>
        <v>4.2000000000000002E-4</v>
      </c>
    </row>
    <row r="8" spans="1:90" x14ac:dyDescent="0.25">
      <c r="A8" s="10">
        <v>22400717</v>
      </c>
      <c r="B8" s="13" t="s">
        <v>90</v>
      </c>
      <c r="C8" s="13" t="s">
        <v>91</v>
      </c>
      <c r="D8" s="11">
        <v>0.79166666666666663</v>
      </c>
      <c r="E8" s="9" t="str">
        <f>HYPERLINK("https://www.nba.com/stats/player/1641748/boxscores-traditional", "Andre Jackson Jr.")</f>
        <v>Andre Jackson Jr.</v>
      </c>
      <c r="F8">
        <v>9.4</v>
      </c>
      <c r="G8" s="4">
        <v>3.0720000000000001</v>
      </c>
      <c r="H8" s="3">
        <v>0.67723999999999995</v>
      </c>
      <c r="I8" s="3">
        <v>0.55171999999999999</v>
      </c>
      <c r="J8" s="3">
        <v>0.42074</v>
      </c>
      <c r="K8" s="3">
        <v>0.30153000000000002</v>
      </c>
      <c r="L8" s="3">
        <v>0.19766</v>
      </c>
      <c r="M8" s="3">
        <v>0.121</v>
      </c>
      <c r="N8" s="3">
        <v>6.6809999999999994E-2</v>
      </c>
      <c r="O8" s="3">
        <v>3.4380000000000001E-2</v>
      </c>
      <c r="P8" s="3">
        <v>1.5779999999999999E-2</v>
      </c>
      <c r="Q8" s="3">
        <v>6.7600000000000004E-3</v>
      </c>
      <c r="R8" s="3">
        <v>2.5600000000000002E-3</v>
      </c>
      <c r="S8" s="3">
        <v>8.7000000000000001E-4</v>
      </c>
      <c r="T8" s="3">
        <v>2.7999999999999998E-4</v>
      </c>
      <c r="U8" s="3">
        <v>8.0000000000000007E-5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P_A[[#This Row],[8+]]-P_A[[#This Row],[9+]]</f>
        <v>0.12551999999999996</v>
      </c>
      <c r="AY8" s="5">
        <f>P_A[[#This Row],[9+]]-P_A[[#This Row],[10+]]</f>
        <v>0.13097999999999999</v>
      </c>
      <c r="AZ8" s="5">
        <f>P_A[[#This Row],[10+]]-P_A[[#This Row],[11+]]</f>
        <v>0.11920999999999998</v>
      </c>
      <c r="BA8" s="5">
        <f>P_A[[#This Row],[11+]]-P_A[[#This Row],[12+]]</f>
        <v>0.10387000000000002</v>
      </c>
      <c r="BB8" s="5">
        <f>P_A[[#This Row],[12+]]-P_A[[#This Row],[13+]]</f>
        <v>7.6660000000000006E-2</v>
      </c>
      <c r="BC8" s="5">
        <f>P_A[[#This Row],[13+]]-P_A[[#This Row],[14+]]</f>
        <v>5.4190000000000002E-2</v>
      </c>
      <c r="BD8" s="5">
        <f>P_A[[#This Row],[14+]]-P_A[[#This Row],[15+]]</f>
        <v>3.2429999999999994E-2</v>
      </c>
      <c r="BE8" s="5">
        <f>P_A[[#This Row],[15+]]-P_A[[#This Row],[16+]]</f>
        <v>1.8600000000000002E-2</v>
      </c>
      <c r="BF8" s="5">
        <f>P_A[[#This Row],[16+]]-P_A[[#This Row],[17+]]</f>
        <v>9.0199999999999985E-3</v>
      </c>
      <c r="BG8" s="5">
        <f>P_A[[#This Row],[17+]]-P_A[[#This Row],[18+]]</f>
        <v>4.2000000000000006E-3</v>
      </c>
      <c r="BH8" s="5">
        <f>P_A[[#This Row],[18+]]-P_A[[#This Row],[19+]]</f>
        <v>1.6900000000000001E-3</v>
      </c>
      <c r="BI8" s="5">
        <f>P_A[[#This Row],[19+]]-P_A[[#This Row],[20+]]</f>
        <v>5.9000000000000003E-4</v>
      </c>
      <c r="BJ8" s="5">
        <f>P_A[[#This Row],[20+]]-P_A[[#This Row],[21+]]</f>
        <v>1.9999999999999998E-4</v>
      </c>
      <c r="BK8" s="5">
        <f>P_A[[#This Row],[21+]]-P_A[[#This Row],[22+]]</f>
        <v>8.0000000000000007E-5</v>
      </c>
      <c r="BL8" s="5">
        <f>P_A[[#This Row],[22+]]-P_A[[#This Row],[23+]]</f>
        <v>0</v>
      </c>
      <c r="BM8" s="5">
        <f>P_A[[#This Row],[23+]]-P_A[[#This Row],[24+]]</f>
        <v>0</v>
      </c>
      <c r="BN8" s="5">
        <f>P_A[[#This Row],[24+]]-P_A[[#This Row],[25+]]</f>
        <v>0</v>
      </c>
      <c r="BO8" s="5">
        <f>P_A[[#This Row],[25+]]-P_A[[#This Row],[26+]]</f>
        <v>0</v>
      </c>
      <c r="BP8" s="5">
        <f>P_A[[#This Row],[26+]]-P_A[[#This Row],[27+]]</f>
        <v>0</v>
      </c>
      <c r="BQ8" s="5">
        <f>P_A[[#This Row],[27+]]-P_A[[#This Row],[28+]]</f>
        <v>0</v>
      </c>
      <c r="BR8" s="5">
        <f>P_A[[#This Row],[28+]]-P_A[[#This Row],[29+]]</f>
        <v>0</v>
      </c>
      <c r="BS8" s="5">
        <f>P_A[[#This Row],[29+]]-P_A[[#This Row],[30+]]</f>
        <v>0</v>
      </c>
      <c r="BT8" s="5">
        <f>P_A[[#This Row],[30+]]-P_A[[#This Row],[31+]]</f>
        <v>0</v>
      </c>
      <c r="BU8" s="5">
        <f>P_A[[#This Row],[31+]]-P_A[[#This Row],[32+]]</f>
        <v>0</v>
      </c>
      <c r="BV8" s="5">
        <f>P_A[[#This Row],[32+]]-P_A[[#This Row],[33+]]</f>
        <v>0</v>
      </c>
      <c r="BW8" s="5">
        <f>P_A[[#This Row],[33+]]-P_A[[#This Row],[34+]]</f>
        <v>0</v>
      </c>
      <c r="BX8" s="5">
        <f>P_A[[#This Row],[34+]]-P_A[[#This Row],[35+]]</f>
        <v>0</v>
      </c>
      <c r="BY8" s="5">
        <f>P_A[[#This Row],[35+]]-P_A[[#This Row],[36+]]</f>
        <v>0</v>
      </c>
      <c r="BZ8" s="5">
        <f>P_A[[#This Row],[36+]]-P_A[[#This Row],[37+]]</f>
        <v>0</v>
      </c>
      <c r="CA8" s="5">
        <f>P_A[[#This Row],[37+]]-P_A[[#This Row],[38+]]</f>
        <v>0</v>
      </c>
      <c r="CB8" s="5">
        <f>P_A[[#This Row],[38+]]-P_A[[#This Row],[39+]]</f>
        <v>0</v>
      </c>
      <c r="CC8" s="5">
        <f>P_A[[#This Row],[39+]]-P_A[[#This Row],[40+]]</f>
        <v>0</v>
      </c>
      <c r="CD8" s="5">
        <f>P_A[[#This Row],[40+]]-P_A[[#This Row],[41+]]</f>
        <v>0</v>
      </c>
      <c r="CE8" s="5">
        <f>P_A[[#This Row],[41+]]-P_A[[#This Row],[42+]]</f>
        <v>0</v>
      </c>
      <c r="CF8" s="5">
        <f>P_A[[#This Row],[42+]]-P_A[[#This Row],[43+]]</f>
        <v>0</v>
      </c>
      <c r="CG8" s="5">
        <f>P_A[[#This Row],[43+]]-P_A[[#This Row],[44+]]</f>
        <v>0</v>
      </c>
      <c r="CH8" s="5">
        <f>P_A[[#This Row],[44+]]-P_A[[#This Row],[45+]]</f>
        <v>0</v>
      </c>
      <c r="CI8" s="5">
        <f>P_A[[#This Row],[45+]]-P_A[[#This Row],[46+]]</f>
        <v>0</v>
      </c>
      <c r="CJ8" s="5">
        <f>P_A[[#This Row],[46+]]-P_A[[#This Row],[47+]]</f>
        <v>0</v>
      </c>
      <c r="CK8" s="5">
        <f>P_A[[#This Row],[47+]]-P_A[[#This Row],[48+]]</f>
        <v>0</v>
      </c>
      <c r="CL8" s="5">
        <f>P_A[[#This Row],[48+]]-P_A[[#This Row],[49+]]</f>
        <v>0</v>
      </c>
    </row>
    <row r="9" spans="1:90" x14ac:dyDescent="0.25">
      <c r="A9" s="10">
        <v>22400717</v>
      </c>
      <c r="B9" s="13" t="s">
        <v>91</v>
      </c>
      <c r="C9" s="13" t="s">
        <v>90</v>
      </c>
      <c r="D9" s="11">
        <v>0.79166666666666663</v>
      </c>
      <c r="E9" s="9" t="str">
        <f>HYPERLINK("https://www.nba.com/stats/player/1630163/boxscores-traditional", "LaMelo Ball")</f>
        <v>LaMelo Ball</v>
      </c>
      <c r="F9">
        <v>32.6</v>
      </c>
      <c r="G9" s="4">
        <v>2.8</v>
      </c>
      <c r="H9" s="3">
        <v>1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V9" s="3">
        <v>0.99992000000000003</v>
      </c>
      <c r="W9" s="3">
        <v>0.99970000000000003</v>
      </c>
      <c r="X9" s="3">
        <v>0.99892999999999998</v>
      </c>
      <c r="Y9" s="3">
        <v>0.99663999999999997</v>
      </c>
      <c r="Z9" s="3">
        <v>0.99085999999999996</v>
      </c>
      <c r="AA9" s="3">
        <v>0.97724999999999995</v>
      </c>
      <c r="AB9" s="3">
        <v>0.94950000000000001</v>
      </c>
      <c r="AC9" s="3">
        <v>0.90146999999999999</v>
      </c>
      <c r="AD9" s="3">
        <v>0.82381000000000004</v>
      </c>
      <c r="AE9" s="3">
        <v>0.71565999999999996</v>
      </c>
      <c r="AF9" s="3">
        <v>0.58316999999999997</v>
      </c>
      <c r="AG9" s="3">
        <v>0.44433</v>
      </c>
      <c r="AH9" s="3">
        <v>0.30853999999999998</v>
      </c>
      <c r="AI9" s="3">
        <v>0.19489000000000001</v>
      </c>
      <c r="AJ9" s="3">
        <v>0.11314</v>
      </c>
      <c r="AK9" s="3">
        <v>5.8209999999999998E-2</v>
      </c>
      <c r="AL9" s="3">
        <v>2.6800000000000001E-2</v>
      </c>
      <c r="AM9" s="3">
        <v>1.1010000000000001E-2</v>
      </c>
      <c r="AN9" s="3">
        <v>4.15E-3</v>
      </c>
      <c r="AO9" s="3">
        <v>1.3500000000000001E-3</v>
      </c>
      <c r="AP9" s="3">
        <v>3.8999999999999999E-4</v>
      </c>
      <c r="AQ9" s="3">
        <v>1E-4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P_A[[#This Row],[8+]]-P_A[[#This Row],[9+]]</f>
        <v>0</v>
      </c>
      <c r="AY9" s="5">
        <f>P_A[[#This Row],[9+]]-P_A[[#This Row],[10+]]</f>
        <v>0</v>
      </c>
      <c r="AZ9" s="5">
        <f>P_A[[#This Row],[10+]]-P_A[[#This Row],[11+]]</f>
        <v>0</v>
      </c>
      <c r="BA9" s="5">
        <f>P_A[[#This Row],[11+]]-P_A[[#This Row],[12+]]</f>
        <v>0</v>
      </c>
      <c r="BB9" s="5">
        <f>P_A[[#This Row],[12+]]-P_A[[#This Row],[13+]]</f>
        <v>0</v>
      </c>
      <c r="BC9" s="5">
        <f>P_A[[#This Row],[13+]]-P_A[[#This Row],[14+]]</f>
        <v>0</v>
      </c>
      <c r="BD9" s="5">
        <f>P_A[[#This Row],[14+]]-P_A[[#This Row],[15+]]</f>
        <v>0</v>
      </c>
      <c r="BE9" s="5">
        <f>P_A[[#This Row],[15+]]-P_A[[#This Row],[16+]]</f>
        <v>0</v>
      </c>
      <c r="BF9" s="5">
        <f>P_A[[#This Row],[16+]]-P_A[[#This Row],[17+]]</f>
        <v>0</v>
      </c>
      <c r="BG9" s="5">
        <f>P_A[[#This Row],[17+]]-P_A[[#This Row],[18+]]</f>
        <v>0</v>
      </c>
      <c r="BH9" s="5">
        <f>P_A[[#This Row],[18+]]-P_A[[#This Row],[19+]]</f>
        <v>0</v>
      </c>
      <c r="BI9" s="5">
        <f>P_A[[#This Row],[19+]]-P_A[[#This Row],[20+]]</f>
        <v>0</v>
      </c>
      <c r="BJ9" s="5">
        <f>P_A[[#This Row],[20+]]-P_A[[#This Row],[21+]]</f>
        <v>0</v>
      </c>
      <c r="BK9" s="5">
        <f>P_A[[#This Row],[21+]]-P_A[[#This Row],[22+]]</f>
        <v>7.9999999999968985E-5</v>
      </c>
      <c r="BL9" s="5">
        <f>P_A[[#This Row],[22+]]-P_A[[#This Row],[23+]]</f>
        <v>2.1999999999999797E-4</v>
      </c>
      <c r="BM9" s="5">
        <f>P_A[[#This Row],[23+]]-P_A[[#This Row],[24+]]</f>
        <v>7.7000000000004842E-4</v>
      </c>
      <c r="BN9" s="5">
        <f>P_A[[#This Row],[24+]]-P_A[[#This Row],[25+]]</f>
        <v>2.2900000000000142E-3</v>
      </c>
      <c r="BO9" s="5">
        <f>P_A[[#This Row],[25+]]-P_A[[#This Row],[26+]]</f>
        <v>5.7800000000000074E-3</v>
      </c>
      <c r="BP9" s="5">
        <f>P_A[[#This Row],[26+]]-P_A[[#This Row],[27+]]</f>
        <v>1.3610000000000011E-2</v>
      </c>
      <c r="BQ9" s="5">
        <f>P_A[[#This Row],[27+]]-P_A[[#This Row],[28+]]</f>
        <v>2.7749999999999941E-2</v>
      </c>
      <c r="BR9" s="5">
        <f>P_A[[#This Row],[28+]]-P_A[[#This Row],[29+]]</f>
        <v>4.8030000000000017E-2</v>
      </c>
      <c r="BS9" s="5">
        <f>P_A[[#This Row],[29+]]-P_A[[#This Row],[30+]]</f>
        <v>7.7659999999999951E-2</v>
      </c>
      <c r="BT9" s="5">
        <f>P_A[[#This Row],[30+]]-P_A[[#This Row],[31+]]</f>
        <v>0.10815000000000008</v>
      </c>
      <c r="BU9" s="5">
        <f>P_A[[#This Row],[31+]]-P_A[[#This Row],[32+]]</f>
        <v>0.13249</v>
      </c>
      <c r="BV9" s="5">
        <f>P_A[[#This Row],[32+]]-P_A[[#This Row],[33+]]</f>
        <v>0.13883999999999996</v>
      </c>
      <c r="BW9" s="5">
        <f>P_A[[#This Row],[33+]]-P_A[[#This Row],[34+]]</f>
        <v>0.13579000000000002</v>
      </c>
      <c r="BX9" s="5">
        <f>P_A[[#This Row],[34+]]-P_A[[#This Row],[35+]]</f>
        <v>0.11364999999999997</v>
      </c>
      <c r="BY9" s="5">
        <f>P_A[[#This Row],[35+]]-P_A[[#This Row],[36+]]</f>
        <v>8.1750000000000003E-2</v>
      </c>
      <c r="BZ9" s="5">
        <f>P_A[[#This Row],[36+]]-P_A[[#This Row],[37+]]</f>
        <v>5.4930000000000007E-2</v>
      </c>
      <c r="CA9" s="5">
        <f>P_A[[#This Row],[37+]]-P_A[[#This Row],[38+]]</f>
        <v>3.1409999999999993E-2</v>
      </c>
      <c r="CB9" s="5">
        <f>P_A[[#This Row],[38+]]-P_A[[#This Row],[39+]]</f>
        <v>1.5789999999999998E-2</v>
      </c>
      <c r="CC9" s="5">
        <f>P_A[[#This Row],[39+]]-P_A[[#This Row],[40+]]</f>
        <v>6.8600000000000006E-3</v>
      </c>
      <c r="CD9" s="5">
        <f>P_A[[#This Row],[40+]]-P_A[[#This Row],[41+]]</f>
        <v>2.8E-3</v>
      </c>
      <c r="CE9" s="5">
        <f>P_A[[#This Row],[41+]]-P_A[[#This Row],[42+]]</f>
        <v>9.6000000000000013E-4</v>
      </c>
      <c r="CF9" s="5">
        <f>P_A[[#This Row],[42+]]-P_A[[#This Row],[43+]]</f>
        <v>2.9E-4</v>
      </c>
      <c r="CG9" s="5">
        <f>P_A[[#This Row],[43+]]-P_A[[#This Row],[44+]]</f>
        <v>1E-4</v>
      </c>
      <c r="CH9" s="5">
        <f>P_A[[#This Row],[44+]]-P_A[[#This Row],[45+]]</f>
        <v>0</v>
      </c>
      <c r="CI9" s="5">
        <f>P_A[[#This Row],[45+]]-P_A[[#This Row],[46+]]</f>
        <v>0</v>
      </c>
      <c r="CJ9" s="5">
        <f>P_A[[#This Row],[46+]]-P_A[[#This Row],[47+]]</f>
        <v>0</v>
      </c>
      <c r="CK9" s="5">
        <f>P_A[[#This Row],[47+]]-P_A[[#This Row],[48+]]</f>
        <v>0</v>
      </c>
      <c r="CL9" s="5">
        <f>P_A[[#This Row],[48+]]-P_A[[#This Row],[49+]]</f>
        <v>0</v>
      </c>
    </row>
    <row r="10" spans="1:90" x14ac:dyDescent="0.25">
      <c r="A10" s="10">
        <v>22400717</v>
      </c>
      <c r="B10" s="13" t="s">
        <v>91</v>
      </c>
      <c r="C10" s="13" t="s">
        <v>90</v>
      </c>
      <c r="D10" s="11">
        <v>0.79166666666666663</v>
      </c>
      <c r="E10" s="9" t="str">
        <f>HYPERLINK("https://www.nba.com/stats/player/1628970/boxscores-traditional", "Miles Bridges")</f>
        <v>Miles Bridges</v>
      </c>
      <c r="F10">
        <v>29.4</v>
      </c>
      <c r="G10" s="4">
        <v>3.8780000000000001</v>
      </c>
      <c r="H10" s="3">
        <v>1</v>
      </c>
      <c r="I10" s="3">
        <v>1</v>
      </c>
      <c r="J10" s="3">
        <v>1</v>
      </c>
      <c r="K10" s="3">
        <v>1</v>
      </c>
      <c r="L10" s="3">
        <v>1</v>
      </c>
      <c r="M10" s="3">
        <v>1</v>
      </c>
      <c r="N10" s="3">
        <v>0.99995999999999996</v>
      </c>
      <c r="O10" s="3">
        <v>0.99990000000000001</v>
      </c>
      <c r="P10" s="3">
        <v>0.99973000000000001</v>
      </c>
      <c r="Q10" s="3">
        <v>0.99931000000000003</v>
      </c>
      <c r="R10" s="3">
        <v>0.99836000000000003</v>
      </c>
      <c r="S10" s="3">
        <v>0.99631999999999998</v>
      </c>
      <c r="T10" s="3">
        <v>0.99224000000000001</v>
      </c>
      <c r="U10" s="3">
        <v>0.98499999999999999</v>
      </c>
      <c r="V10" s="3">
        <v>0.97192999999999996</v>
      </c>
      <c r="W10" s="3">
        <v>0.95052999999999999</v>
      </c>
      <c r="X10" s="3">
        <v>0.91774</v>
      </c>
      <c r="Y10" s="3">
        <v>0.87075999999999998</v>
      </c>
      <c r="Z10" s="3">
        <v>0.81057000000000001</v>
      </c>
      <c r="AA10" s="3">
        <v>0.73236999999999997</v>
      </c>
      <c r="AB10" s="3">
        <v>0.64058000000000004</v>
      </c>
      <c r="AC10" s="3">
        <v>0.53983000000000003</v>
      </c>
      <c r="AD10" s="3">
        <v>0.44037999999999999</v>
      </c>
      <c r="AE10" s="3">
        <v>0.34089999999999998</v>
      </c>
      <c r="AF10" s="3">
        <v>0.25142999999999999</v>
      </c>
      <c r="AG10" s="3">
        <v>0.17619000000000001</v>
      </c>
      <c r="AH10" s="3">
        <v>0.11702</v>
      </c>
      <c r="AI10" s="3">
        <v>7.4929999999999997E-2</v>
      </c>
      <c r="AJ10" s="3">
        <v>4.4569999999999999E-2</v>
      </c>
      <c r="AK10" s="3">
        <v>2.5000000000000001E-2</v>
      </c>
      <c r="AL10" s="3">
        <v>1.321E-2</v>
      </c>
      <c r="AM10" s="3">
        <v>6.5700000000000003E-3</v>
      </c>
      <c r="AN10" s="3">
        <v>3.1700000000000001E-3</v>
      </c>
      <c r="AO10" s="3">
        <v>1.39E-3</v>
      </c>
      <c r="AP10" s="3">
        <v>5.8E-4</v>
      </c>
      <c r="AQ10" s="3">
        <v>2.2000000000000001E-4</v>
      </c>
      <c r="AR10" s="3">
        <v>8.0000000000000007E-5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5">
        <f>P_A[[#This Row],[8+]]-P_A[[#This Row],[9+]]</f>
        <v>0</v>
      </c>
      <c r="AY10" s="5">
        <f>P_A[[#This Row],[9+]]-P_A[[#This Row],[10+]]</f>
        <v>0</v>
      </c>
      <c r="AZ10" s="5">
        <f>P_A[[#This Row],[10+]]-P_A[[#This Row],[11+]]</f>
        <v>0</v>
      </c>
      <c r="BA10" s="5">
        <f>P_A[[#This Row],[11+]]-P_A[[#This Row],[12+]]</f>
        <v>0</v>
      </c>
      <c r="BB10" s="5">
        <f>P_A[[#This Row],[12+]]-P_A[[#This Row],[13+]]</f>
        <v>0</v>
      </c>
      <c r="BC10" s="5">
        <f>P_A[[#This Row],[13+]]-P_A[[#This Row],[14+]]</f>
        <v>4.0000000000040004E-5</v>
      </c>
      <c r="BD10" s="5">
        <f>P_A[[#This Row],[14+]]-P_A[[#This Row],[15+]]</f>
        <v>5.9999999999948983E-5</v>
      </c>
      <c r="BE10" s="5">
        <f>P_A[[#This Row],[15+]]-P_A[[#This Row],[16+]]</f>
        <v>1.7000000000000348E-4</v>
      </c>
      <c r="BF10" s="5">
        <f>P_A[[#This Row],[16+]]-P_A[[#This Row],[17+]]</f>
        <v>4.1999999999997595E-4</v>
      </c>
      <c r="BG10" s="5">
        <f>P_A[[#This Row],[17+]]-P_A[[#This Row],[18+]]</f>
        <v>9.5000000000000639E-4</v>
      </c>
      <c r="BH10" s="5">
        <f>P_A[[#This Row],[18+]]-P_A[[#This Row],[19+]]</f>
        <v>2.0400000000000418E-3</v>
      </c>
      <c r="BI10" s="5">
        <f>P_A[[#This Row],[19+]]-P_A[[#This Row],[20+]]</f>
        <v>4.0799999999999725E-3</v>
      </c>
      <c r="BJ10" s="5">
        <f>P_A[[#This Row],[20+]]-P_A[[#This Row],[21+]]</f>
        <v>7.2400000000000242E-3</v>
      </c>
      <c r="BK10" s="5">
        <f>P_A[[#This Row],[21+]]-P_A[[#This Row],[22+]]</f>
        <v>1.3070000000000026E-2</v>
      </c>
      <c r="BL10" s="5">
        <f>P_A[[#This Row],[22+]]-P_A[[#This Row],[23+]]</f>
        <v>2.1399999999999975E-2</v>
      </c>
      <c r="BM10" s="5">
        <f>P_A[[#This Row],[23+]]-P_A[[#This Row],[24+]]</f>
        <v>3.2789999999999986E-2</v>
      </c>
      <c r="BN10" s="5">
        <f>P_A[[#This Row],[24+]]-P_A[[#This Row],[25+]]</f>
        <v>4.6980000000000022E-2</v>
      </c>
      <c r="BO10" s="5">
        <f>P_A[[#This Row],[25+]]-P_A[[#This Row],[26+]]</f>
        <v>6.0189999999999966E-2</v>
      </c>
      <c r="BP10" s="5">
        <f>P_A[[#This Row],[26+]]-P_A[[#This Row],[27+]]</f>
        <v>7.8200000000000047E-2</v>
      </c>
      <c r="BQ10" s="5">
        <f>P_A[[#This Row],[27+]]-P_A[[#This Row],[28+]]</f>
        <v>9.1789999999999927E-2</v>
      </c>
      <c r="BR10" s="5">
        <f>P_A[[#This Row],[28+]]-P_A[[#This Row],[29+]]</f>
        <v>0.10075000000000001</v>
      </c>
      <c r="BS10" s="5">
        <f>P_A[[#This Row],[29+]]-P_A[[#This Row],[30+]]</f>
        <v>9.9450000000000038E-2</v>
      </c>
      <c r="BT10" s="5">
        <f>P_A[[#This Row],[30+]]-P_A[[#This Row],[31+]]</f>
        <v>9.9480000000000013E-2</v>
      </c>
      <c r="BU10" s="5">
        <f>P_A[[#This Row],[31+]]-P_A[[#This Row],[32+]]</f>
        <v>8.9469999999999994E-2</v>
      </c>
      <c r="BV10" s="5">
        <f>P_A[[#This Row],[32+]]-P_A[[#This Row],[33+]]</f>
        <v>7.5239999999999974E-2</v>
      </c>
      <c r="BW10" s="5">
        <f>P_A[[#This Row],[33+]]-P_A[[#This Row],[34+]]</f>
        <v>5.9170000000000014E-2</v>
      </c>
      <c r="BX10" s="5">
        <f>P_A[[#This Row],[34+]]-P_A[[#This Row],[35+]]</f>
        <v>4.2090000000000002E-2</v>
      </c>
      <c r="BY10" s="5">
        <f>P_A[[#This Row],[35+]]-P_A[[#This Row],[36+]]</f>
        <v>3.0359999999999998E-2</v>
      </c>
      <c r="BZ10" s="5">
        <f>P_A[[#This Row],[36+]]-P_A[[#This Row],[37+]]</f>
        <v>1.9569999999999997E-2</v>
      </c>
      <c r="CA10" s="5">
        <f>P_A[[#This Row],[37+]]-P_A[[#This Row],[38+]]</f>
        <v>1.1790000000000002E-2</v>
      </c>
      <c r="CB10" s="5">
        <f>P_A[[#This Row],[38+]]-P_A[[#This Row],[39+]]</f>
        <v>6.6399999999999992E-3</v>
      </c>
      <c r="CC10" s="5">
        <f>P_A[[#This Row],[39+]]-P_A[[#This Row],[40+]]</f>
        <v>3.4000000000000002E-3</v>
      </c>
      <c r="CD10" s="5">
        <f>P_A[[#This Row],[40+]]-P_A[[#This Row],[41+]]</f>
        <v>1.7800000000000001E-3</v>
      </c>
      <c r="CE10" s="5">
        <f>P_A[[#This Row],[41+]]-P_A[[#This Row],[42+]]</f>
        <v>8.0999999999999996E-4</v>
      </c>
      <c r="CF10" s="5">
        <f>P_A[[#This Row],[42+]]-P_A[[#This Row],[43+]]</f>
        <v>3.5999999999999997E-4</v>
      </c>
      <c r="CG10" s="5">
        <f>P_A[[#This Row],[43+]]-P_A[[#This Row],[44+]]</f>
        <v>1.3999999999999999E-4</v>
      </c>
      <c r="CH10" s="5">
        <f>P_A[[#This Row],[44+]]-P_A[[#This Row],[45+]]</f>
        <v>8.0000000000000007E-5</v>
      </c>
      <c r="CI10" s="5">
        <f>P_A[[#This Row],[45+]]-P_A[[#This Row],[46+]]</f>
        <v>0</v>
      </c>
      <c r="CJ10" s="5">
        <f>P_A[[#This Row],[46+]]-P_A[[#This Row],[47+]]</f>
        <v>0</v>
      </c>
      <c r="CK10" s="5">
        <f>P_A[[#This Row],[47+]]-P_A[[#This Row],[48+]]</f>
        <v>0</v>
      </c>
      <c r="CL10" s="5">
        <f>P_A[[#This Row],[48+]]-P_A[[#This Row],[49+]]</f>
        <v>0</v>
      </c>
    </row>
    <row r="11" spans="1:90" x14ac:dyDescent="0.25">
      <c r="A11" s="10">
        <v>22400717</v>
      </c>
      <c r="B11" s="13" t="s">
        <v>91</v>
      </c>
      <c r="C11" s="13" t="s">
        <v>90</v>
      </c>
      <c r="D11" s="11">
        <v>0.79166666666666663</v>
      </c>
      <c r="E11" s="9" t="str">
        <f>HYPERLINK("https://www.nba.com/stats/player/1641706/boxscores-traditional", "Brandon Miller")</f>
        <v>Brandon Miller</v>
      </c>
      <c r="F11">
        <v>23.2</v>
      </c>
      <c r="G11" s="4">
        <v>4.3079999999999998</v>
      </c>
      <c r="H11" s="3">
        <v>0.99978999999999996</v>
      </c>
      <c r="I11" s="3">
        <v>0.99951999999999996</v>
      </c>
      <c r="J11" s="3">
        <v>0.99888999999999994</v>
      </c>
      <c r="K11" s="3">
        <v>0.99766999999999995</v>
      </c>
      <c r="L11" s="3">
        <v>0.99534</v>
      </c>
      <c r="M11" s="3">
        <v>0.99111000000000005</v>
      </c>
      <c r="N11" s="3">
        <v>0.98382000000000003</v>
      </c>
      <c r="O11" s="3">
        <v>0.97128000000000003</v>
      </c>
      <c r="P11" s="3">
        <v>0.95254000000000005</v>
      </c>
      <c r="Q11" s="3">
        <v>0.92506999999999995</v>
      </c>
      <c r="R11" s="3">
        <v>0.88685999999999998</v>
      </c>
      <c r="S11" s="3">
        <v>0.83398000000000005</v>
      </c>
      <c r="T11" s="3">
        <v>0.77034999999999998</v>
      </c>
      <c r="U11" s="3">
        <v>0.69496999999999998</v>
      </c>
      <c r="V11" s="3">
        <v>0.61026000000000002</v>
      </c>
      <c r="W11" s="3">
        <v>0.51993999999999996</v>
      </c>
      <c r="X11" s="3">
        <v>0.42465000000000003</v>
      </c>
      <c r="Y11" s="3">
        <v>0.33723999999999998</v>
      </c>
      <c r="Z11" s="3">
        <v>0.25785000000000002</v>
      </c>
      <c r="AA11" s="3">
        <v>0.18942999999999999</v>
      </c>
      <c r="AB11" s="3">
        <v>0.13350000000000001</v>
      </c>
      <c r="AC11" s="3">
        <v>8.8510000000000005E-2</v>
      </c>
      <c r="AD11" s="3">
        <v>5.7049999999999997E-2</v>
      </c>
      <c r="AE11" s="3">
        <v>3.5150000000000001E-2</v>
      </c>
      <c r="AF11" s="3">
        <v>2.068E-2</v>
      </c>
      <c r="AG11" s="3">
        <v>1.1599999999999999E-2</v>
      </c>
      <c r="AH11" s="3">
        <v>6.0400000000000002E-3</v>
      </c>
      <c r="AI11" s="3">
        <v>3.0699999999999998E-3</v>
      </c>
      <c r="AJ11" s="3">
        <v>1.49E-3</v>
      </c>
      <c r="AK11" s="3">
        <v>6.8999999999999997E-4</v>
      </c>
      <c r="AL11" s="3">
        <v>2.9E-4</v>
      </c>
      <c r="AM11" s="3">
        <v>1.2E-4</v>
      </c>
      <c r="AN11" s="3">
        <v>5.0000000000000002E-5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P_A[[#This Row],[8+]]-P_A[[#This Row],[9+]]</f>
        <v>2.6999999999999247E-4</v>
      </c>
      <c r="AY11" s="5">
        <f>P_A[[#This Row],[9+]]-P_A[[#This Row],[10+]]</f>
        <v>6.3000000000001943E-4</v>
      </c>
      <c r="AZ11" s="5">
        <f>P_A[[#This Row],[10+]]-P_A[[#This Row],[11+]]</f>
        <v>1.2199999999999989E-3</v>
      </c>
      <c r="BA11" s="5">
        <f>P_A[[#This Row],[11+]]-P_A[[#This Row],[12+]]</f>
        <v>2.3299999999999432E-3</v>
      </c>
      <c r="BB11" s="5">
        <f>P_A[[#This Row],[12+]]-P_A[[#This Row],[13+]]</f>
        <v>4.229999999999956E-3</v>
      </c>
      <c r="BC11" s="5">
        <f>P_A[[#This Row],[13+]]-P_A[[#This Row],[14+]]</f>
        <v>7.2900000000000187E-3</v>
      </c>
      <c r="BD11" s="5">
        <f>P_A[[#This Row],[14+]]-P_A[[#This Row],[15+]]</f>
        <v>1.2539999999999996E-2</v>
      </c>
      <c r="BE11" s="5">
        <f>P_A[[#This Row],[15+]]-P_A[[#This Row],[16+]]</f>
        <v>1.8739999999999979E-2</v>
      </c>
      <c r="BF11" s="5">
        <f>P_A[[#This Row],[16+]]-P_A[[#This Row],[17+]]</f>
        <v>2.7470000000000105E-2</v>
      </c>
      <c r="BG11" s="5">
        <f>P_A[[#This Row],[17+]]-P_A[[#This Row],[18+]]</f>
        <v>3.8209999999999966E-2</v>
      </c>
      <c r="BH11" s="5">
        <f>P_A[[#This Row],[18+]]-P_A[[#This Row],[19+]]</f>
        <v>5.2879999999999927E-2</v>
      </c>
      <c r="BI11" s="5">
        <f>P_A[[#This Row],[19+]]-P_A[[#This Row],[20+]]</f>
        <v>6.3630000000000075E-2</v>
      </c>
      <c r="BJ11" s="5">
        <f>P_A[[#This Row],[20+]]-P_A[[#This Row],[21+]]</f>
        <v>7.5380000000000003E-2</v>
      </c>
      <c r="BK11" s="5">
        <f>P_A[[#This Row],[21+]]-P_A[[#This Row],[22+]]</f>
        <v>8.4709999999999952E-2</v>
      </c>
      <c r="BL11" s="5">
        <f>P_A[[#This Row],[22+]]-P_A[[#This Row],[23+]]</f>
        <v>9.0320000000000067E-2</v>
      </c>
      <c r="BM11" s="5">
        <f>P_A[[#This Row],[23+]]-P_A[[#This Row],[24+]]</f>
        <v>9.528999999999993E-2</v>
      </c>
      <c r="BN11" s="5">
        <f>P_A[[#This Row],[24+]]-P_A[[#This Row],[25+]]</f>
        <v>8.7410000000000043E-2</v>
      </c>
      <c r="BO11" s="5">
        <f>P_A[[#This Row],[25+]]-P_A[[#This Row],[26+]]</f>
        <v>7.9389999999999961E-2</v>
      </c>
      <c r="BP11" s="5">
        <f>P_A[[#This Row],[26+]]-P_A[[#This Row],[27+]]</f>
        <v>6.8420000000000036E-2</v>
      </c>
      <c r="BQ11" s="5">
        <f>P_A[[#This Row],[27+]]-P_A[[#This Row],[28+]]</f>
        <v>5.592999999999998E-2</v>
      </c>
      <c r="BR11" s="5">
        <f>P_A[[#This Row],[28+]]-P_A[[#This Row],[29+]]</f>
        <v>4.4990000000000002E-2</v>
      </c>
      <c r="BS11" s="5">
        <f>P_A[[#This Row],[29+]]-P_A[[#This Row],[30+]]</f>
        <v>3.1460000000000009E-2</v>
      </c>
      <c r="BT11" s="5">
        <f>P_A[[#This Row],[30+]]-P_A[[#This Row],[31+]]</f>
        <v>2.1899999999999996E-2</v>
      </c>
      <c r="BU11" s="5">
        <f>P_A[[#This Row],[31+]]-P_A[[#This Row],[32+]]</f>
        <v>1.447E-2</v>
      </c>
      <c r="BV11" s="5">
        <f>P_A[[#This Row],[32+]]-P_A[[#This Row],[33+]]</f>
        <v>9.0800000000000013E-3</v>
      </c>
      <c r="BW11" s="5">
        <f>P_A[[#This Row],[33+]]-P_A[[#This Row],[34+]]</f>
        <v>5.559999999999999E-3</v>
      </c>
      <c r="BX11" s="5">
        <f>P_A[[#This Row],[34+]]-P_A[[#This Row],[35+]]</f>
        <v>2.9700000000000004E-3</v>
      </c>
      <c r="BY11" s="5">
        <f>P_A[[#This Row],[35+]]-P_A[[#This Row],[36+]]</f>
        <v>1.5799999999999998E-3</v>
      </c>
      <c r="BZ11" s="5">
        <f>P_A[[#This Row],[36+]]-P_A[[#This Row],[37+]]</f>
        <v>8.0000000000000004E-4</v>
      </c>
      <c r="CA11" s="5">
        <f>P_A[[#This Row],[37+]]-P_A[[#This Row],[38+]]</f>
        <v>3.9999999999999996E-4</v>
      </c>
      <c r="CB11" s="5">
        <f>P_A[[#This Row],[38+]]-P_A[[#This Row],[39+]]</f>
        <v>1.7000000000000001E-4</v>
      </c>
      <c r="CC11" s="5">
        <f>P_A[[#This Row],[39+]]-P_A[[#This Row],[40+]]</f>
        <v>6.9999999999999994E-5</v>
      </c>
      <c r="CD11" s="5">
        <f>P_A[[#This Row],[40+]]-P_A[[#This Row],[41+]]</f>
        <v>5.0000000000000002E-5</v>
      </c>
      <c r="CE11" s="5">
        <f>P_A[[#This Row],[41+]]-P_A[[#This Row],[42+]]</f>
        <v>0</v>
      </c>
      <c r="CF11" s="5">
        <f>P_A[[#This Row],[42+]]-P_A[[#This Row],[43+]]</f>
        <v>0</v>
      </c>
      <c r="CG11" s="5">
        <f>P_A[[#This Row],[43+]]-P_A[[#This Row],[44+]]</f>
        <v>0</v>
      </c>
      <c r="CH11" s="5">
        <f>P_A[[#This Row],[44+]]-P_A[[#This Row],[45+]]</f>
        <v>0</v>
      </c>
      <c r="CI11" s="5">
        <f>P_A[[#This Row],[45+]]-P_A[[#This Row],[46+]]</f>
        <v>0</v>
      </c>
      <c r="CJ11" s="5">
        <f>P_A[[#This Row],[46+]]-P_A[[#This Row],[47+]]</f>
        <v>0</v>
      </c>
      <c r="CK11" s="5">
        <f>P_A[[#This Row],[47+]]-P_A[[#This Row],[48+]]</f>
        <v>0</v>
      </c>
      <c r="CL11" s="5">
        <f>P_A[[#This Row],[48+]]-P_A[[#This Row],[49+]]</f>
        <v>0</v>
      </c>
    </row>
    <row r="12" spans="1:90" x14ac:dyDescent="0.25">
      <c r="A12" s="10">
        <v>22400717</v>
      </c>
      <c r="B12" s="13" t="s">
        <v>91</v>
      </c>
      <c r="C12" s="13" t="s">
        <v>90</v>
      </c>
      <c r="D12" s="11">
        <v>0.79166666666666663</v>
      </c>
      <c r="E12" s="9" t="str">
        <f>HYPERLINK("https://www.nba.com/stats/player/1630182/boxscores-traditional", "Josh Green")</f>
        <v>Josh Green</v>
      </c>
      <c r="F12">
        <v>12.8</v>
      </c>
      <c r="G12" s="4">
        <v>1.9390000000000001</v>
      </c>
      <c r="H12" s="3">
        <v>0.99343000000000004</v>
      </c>
      <c r="I12" s="3">
        <v>0.97499999999999998</v>
      </c>
      <c r="J12" s="3">
        <v>0.92506999999999995</v>
      </c>
      <c r="K12" s="3">
        <v>0.82381000000000004</v>
      </c>
      <c r="L12" s="3">
        <v>0.65910000000000002</v>
      </c>
      <c r="M12" s="3">
        <v>0.46017000000000002</v>
      </c>
      <c r="N12" s="3">
        <v>0.26762999999999998</v>
      </c>
      <c r="O12" s="3">
        <v>0.12923999999999999</v>
      </c>
      <c r="P12" s="3">
        <v>4.947E-2</v>
      </c>
      <c r="Q12" s="3">
        <v>1.4999999999999999E-2</v>
      </c>
      <c r="R12" s="3">
        <v>3.6800000000000001E-3</v>
      </c>
      <c r="S12" s="3">
        <v>6.8999999999999997E-4</v>
      </c>
      <c r="T12" s="3">
        <v>1E-4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5">
        <f>P_A[[#This Row],[8+]]-P_A[[#This Row],[9+]]</f>
        <v>1.8430000000000057E-2</v>
      </c>
      <c r="AY12" s="5">
        <f>P_A[[#This Row],[9+]]-P_A[[#This Row],[10+]]</f>
        <v>4.993000000000003E-2</v>
      </c>
      <c r="AZ12" s="5">
        <f>P_A[[#This Row],[10+]]-P_A[[#This Row],[11+]]</f>
        <v>0.10125999999999991</v>
      </c>
      <c r="BA12" s="5">
        <f>P_A[[#This Row],[11+]]-P_A[[#This Row],[12+]]</f>
        <v>0.16471000000000002</v>
      </c>
      <c r="BB12" s="5">
        <f>P_A[[#This Row],[12+]]-P_A[[#This Row],[13+]]</f>
        <v>0.19893</v>
      </c>
      <c r="BC12" s="5">
        <f>P_A[[#This Row],[13+]]-P_A[[#This Row],[14+]]</f>
        <v>0.19254000000000004</v>
      </c>
      <c r="BD12" s="5">
        <f>P_A[[#This Row],[14+]]-P_A[[#This Row],[15+]]</f>
        <v>0.13838999999999999</v>
      </c>
      <c r="BE12" s="5">
        <f>P_A[[#This Row],[15+]]-P_A[[#This Row],[16+]]</f>
        <v>7.9769999999999994E-2</v>
      </c>
      <c r="BF12" s="5">
        <f>P_A[[#This Row],[16+]]-P_A[[#This Row],[17+]]</f>
        <v>3.4470000000000001E-2</v>
      </c>
      <c r="BG12" s="5">
        <f>P_A[[#This Row],[17+]]-P_A[[#This Row],[18+]]</f>
        <v>1.132E-2</v>
      </c>
      <c r="BH12" s="5">
        <f>P_A[[#This Row],[18+]]-P_A[[#This Row],[19+]]</f>
        <v>2.99E-3</v>
      </c>
      <c r="BI12" s="5">
        <f>P_A[[#This Row],[19+]]-P_A[[#This Row],[20+]]</f>
        <v>5.8999999999999992E-4</v>
      </c>
      <c r="BJ12" s="5">
        <f>P_A[[#This Row],[20+]]-P_A[[#This Row],[21+]]</f>
        <v>1E-4</v>
      </c>
      <c r="BK12" s="5">
        <f>P_A[[#This Row],[21+]]-P_A[[#This Row],[22+]]</f>
        <v>0</v>
      </c>
      <c r="BL12" s="5">
        <f>P_A[[#This Row],[22+]]-P_A[[#This Row],[23+]]</f>
        <v>0</v>
      </c>
      <c r="BM12" s="5">
        <f>P_A[[#This Row],[23+]]-P_A[[#This Row],[24+]]</f>
        <v>0</v>
      </c>
      <c r="BN12" s="5">
        <f>P_A[[#This Row],[24+]]-P_A[[#This Row],[25+]]</f>
        <v>0</v>
      </c>
      <c r="BO12" s="5">
        <f>P_A[[#This Row],[25+]]-P_A[[#This Row],[26+]]</f>
        <v>0</v>
      </c>
      <c r="BP12" s="5">
        <f>P_A[[#This Row],[26+]]-P_A[[#This Row],[27+]]</f>
        <v>0</v>
      </c>
      <c r="BQ12" s="5">
        <f>P_A[[#This Row],[27+]]-P_A[[#This Row],[28+]]</f>
        <v>0</v>
      </c>
      <c r="BR12" s="5">
        <f>P_A[[#This Row],[28+]]-P_A[[#This Row],[29+]]</f>
        <v>0</v>
      </c>
      <c r="BS12" s="5">
        <f>P_A[[#This Row],[29+]]-P_A[[#This Row],[30+]]</f>
        <v>0</v>
      </c>
      <c r="BT12" s="5">
        <f>P_A[[#This Row],[30+]]-P_A[[#This Row],[31+]]</f>
        <v>0</v>
      </c>
      <c r="BU12" s="5">
        <f>P_A[[#This Row],[31+]]-P_A[[#This Row],[32+]]</f>
        <v>0</v>
      </c>
      <c r="BV12" s="5">
        <f>P_A[[#This Row],[32+]]-P_A[[#This Row],[33+]]</f>
        <v>0</v>
      </c>
      <c r="BW12" s="5">
        <f>P_A[[#This Row],[33+]]-P_A[[#This Row],[34+]]</f>
        <v>0</v>
      </c>
      <c r="BX12" s="5">
        <f>P_A[[#This Row],[34+]]-P_A[[#This Row],[35+]]</f>
        <v>0</v>
      </c>
      <c r="BY12" s="5">
        <f>P_A[[#This Row],[35+]]-P_A[[#This Row],[36+]]</f>
        <v>0</v>
      </c>
      <c r="BZ12" s="5">
        <f>P_A[[#This Row],[36+]]-P_A[[#This Row],[37+]]</f>
        <v>0</v>
      </c>
      <c r="CA12" s="5">
        <f>P_A[[#This Row],[37+]]-P_A[[#This Row],[38+]]</f>
        <v>0</v>
      </c>
      <c r="CB12" s="5">
        <f>P_A[[#This Row],[38+]]-P_A[[#This Row],[39+]]</f>
        <v>0</v>
      </c>
      <c r="CC12" s="5">
        <f>P_A[[#This Row],[39+]]-P_A[[#This Row],[40+]]</f>
        <v>0</v>
      </c>
      <c r="CD12" s="5">
        <f>P_A[[#This Row],[40+]]-P_A[[#This Row],[41+]]</f>
        <v>0</v>
      </c>
      <c r="CE12" s="5">
        <f>P_A[[#This Row],[41+]]-P_A[[#This Row],[42+]]</f>
        <v>0</v>
      </c>
      <c r="CF12" s="5">
        <f>P_A[[#This Row],[42+]]-P_A[[#This Row],[43+]]</f>
        <v>0</v>
      </c>
      <c r="CG12" s="5">
        <f>P_A[[#This Row],[43+]]-P_A[[#This Row],[44+]]</f>
        <v>0</v>
      </c>
      <c r="CH12" s="5">
        <f>P_A[[#This Row],[44+]]-P_A[[#This Row],[45+]]</f>
        <v>0</v>
      </c>
      <c r="CI12" s="5">
        <f>P_A[[#This Row],[45+]]-P_A[[#This Row],[46+]]</f>
        <v>0</v>
      </c>
      <c r="CJ12" s="5">
        <f>P_A[[#This Row],[46+]]-P_A[[#This Row],[47+]]</f>
        <v>0</v>
      </c>
      <c r="CK12" s="5">
        <f>P_A[[#This Row],[47+]]-P_A[[#This Row],[48+]]</f>
        <v>0</v>
      </c>
      <c r="CL12" s="5">
        <f>P_A[[#This Row],[48+]]-P_A[[#This Row],[49+]]</f>
        <v>0</v>
      </c>
    </row>
    <row r="13" spans="1:90" x14ac:dyDescent="0.25">
      <c r="A13" s="10">
        <v>22400717</v>
      </c>
      <c r="B13" s="13" t="s">
        <v>91</v>
      </c>
      <c r="C13" s="13" t="s">
        <v>90</v>
      </c>
      <c r="D13" s="11">
        <v>0.79166666666666663</v>
      </c>
      <c r="E13" s="9" t="str">
        <f>HYPERLINK("https://www.nba.com/stats/player/1631109/boxscores-traditional", "Mark Williams")</f>
        <v>Mark Williams</v>
      </c>
      <c r="F13">
        <v>25</v>
      </c>
      <c r="G13" s="4">
        <v>9.5709999999999997</v>
      </c>
      <c r="H13" s="3">
        <v>0.96245999999999998</v>
      </c>
      <c r="I13" s="3">
        <v>0.95254000000000005</v>
      </c>
      <c r="J13" s="3">
        <v>0.94179000000000002</v>
      </c>
      <c r="K13" s="3">
        <v>0.92784999999999995</v>
      </c>
      <c r="L13" s="3">
        <v>0.91308999999999996</v>
      </c>
      <c r="M13" s="3">
        <v>0.89434999999999998</v>
      </c>
      <c r="N13" s="3">
        <v>0.87492999999999999</v>
      </c>
      <c r="O13" s="3">
        <v>0.85082999999999998</v>
      </c>
      <c r="P13" s="3">
        <v>0.82638999999999996</v>
      </c>
      <c r="Q13" s="3">
        <v>0.79954999999999998</v>
      </c>
      <c r="R13" s="3">
        <v>0.76729999999999998</v>
      </c>
      <c r="S13" s="3">
        <v>0.73565000000000003</v>
      </c>
      <c r="T13" s="3">
        <v>0.69847000000000004</v>
      </c>
      <c r="U13" s="3">
        <v>0.66276000000000002</v>
      </c>
      <c r="V13" s="3">
        <v>0.62172000000000005</v>
      </c>
      <c r="W13" s="3">
        <v>0.58316999999999997</v>
      </c>
      <c r="X13" s="3">
        <v>0.53983000000000003</v>
      </c>
      <c r="Y13" s="3">
        <v>0.5</v>
      </c>
      <c r="Z13" s="3">
        <v>0.46017000000000002</v>
      </c>
      <c r="AA13" s="3">
        <v>0.41682999999999998</v>
      </c>
      <c r="AB13" s="3">
        <v>0.37828000000000001</v>
      </c>
      <c r="AC13" s="3">
        <v>0.33723999999999998</v>
      </c>
      <c r="AD13" s="3">
        <v>0.30153000000000002</v>
      </c>
      <c r="AE13" s="3">
        <v>0.26434999999999997</v>
      </c>
      <c r="AF13" s="3">
        <v>0.23269999999999999</v>
      </c>
      <c r="AG13" s="3">
        <v>0.20044999999999999</v>
      </c>
      <c r="AH13" s="3">
        <v>0.17360999999999999</v>
      </c>
      <c r="AI13" s="3">
        <v>0.14917</v>
      </c>
      <c r="AJ13" s="3">
        <v>0.12506999999999999</v>
      </c>
      <c r="AK13" s="3">
        <v>0.10564999999999999</v>
      </c>
      <c r="AL13" s="3">
        <v>8.6910000000000001E-2</v>
      </c>
      <c r="AM13" s="3">
        <v>7.2150000000000006E-2</v>
      </c>
      <c r="AN13" s="3">
        <v>5.8209999999999998E-2</v>
      </c>
      <c r="AO13" s="3">
        <v>4.7460000000000002E-2</v>
      </c>
      <c r="AP13" s="3">
        <v>3.7539999999999997E-2</v>
      </c>
      <c r="AQ13" s="3">
        <v>3.005E-2</v>
      </c>
      <c r="AR13" s="3">
        <v>2.3300000000000001E-2</v>
      </c>
      <c r="AS13" s="3">
        <v>1.831E-2</v>
      </c>
      <c r="AT13" s="3">
        <v>1.426E-2</v>
      </c>
      <c r="AU13" s="3">
        <v>1.072E-2</v>
      </c>
      <c r="AV13" s="3">
        <v>8.2000000000000007E-3</v>
      </c>
      <c r="AW13" s="3">
        <v>6.0400000000000002E-3</v>
      </c>
      <c r="AX13" s="5">
        <f>P_A[[#This Row],[8+]]-P_A[[#This Row],[9+]]</f>
        <v>9.9199999999999289E-3</v>
      </c>
      <c r="AY13" s="5">
        <f>P_A[[#This Row],[9+]]-P_A[[#This Row],[10+]]</f>
        <v>1.0750000000000037E-2</v>
      </c>
      <c r="AZ13" s="5">
        <f>P_A[[#This Row],[10+]]-P_A[[#This Row],[11+]]</f>
        <v>1.3940000000000063E-2</v>
      </c>
      <c r="BA13" s="5">
        <f>P_A[[#This Row],[11+]]-P_A[[#This Row],[12+]]</f>
        <v>1.4759999999999995E-2</v>
      </c>
      <c r="BB13" s="5">
        <f>P_A[[#This Row],[12+]]-P_A[[#This Row],[13+]]</f>
        <v>1.8739999999999979E-2</v>
      </c>
      <c r="BC13" s="5">
        <f>P_A[[#This Row],[13+]]-P_A[[#This Row],[14+]]</f>
        <v>1.9419999999999993E-2</v>
      </c>
      <c r="BD13" s="5">
        <f>P_A[[#This Row],[14+]]-P_A[[#This Row],[15+]]</f>
        <v>2.410000000000001E-2</v>
      </c>
      <c r="BE13" s="5">
        <f>P_A[[#This Row],[15+]]-P_A[[#This Row],[16+]]</f>
        <v>2.4440000000000017E-2</v>
      </c>
      <c r="BF13" s="5">
        <f>P_A[[#This Row],[16+]]-P_A[[#This Row],[17+]]</f>
        <v>2.6839999999999975E-2</v>
      </c>
      <c r="BG13" s="5">
        <f>P_A[[#This Row],[17+]]-P_A[[#This Row],[18+]]</f>
        <v>3.2250000000000001E-2</v>
      </c>
      <c r="BH13" s="5">
        <f>P_A[[#This Row],[18+]]-P_A[[#This Row],[19+]]</f>
        <v>3.1649999999999956E-2</v>
      </c>
      <c r="BI13" s="5">
        <f>P_A[[#This Row],[19+]]-P_A[[#This Row],[20+]]</f>
        <v>3.7179999999999991E-2</v>
      </c>
      <c r="BJ13" s="5">
        <f>P_A[[#This Row],[20+]]-P_A[[#This Row],[21+]]</f>
        <v>3.571000000000002E-2</v>
      </c>
      <c r="BK13" s="5">
        <f>P_A[[#This Row],[21+]]-P_A[[#This Row],[22+]]</f>
        <v>4.1039999999999965E-2</v>
      </c>
      <c r="BL13" s="5">
        <f>P_A[[#This Row],[22+]]-P_A[[#This Row],[23+]]</f>
        <v>3.8550000000000084E-2</v>
      </c>
      <c r="BM13" s="5">
        <f>P_A[[#This Row],[23+]]-P_A[[#This Row],[24+]]</f>
        <v>4.3339999999999934E-2</v>
      </c>
      <c r="BN13" s="5">
        <f>P_A[[#This Row],[24+]]-P_A[[#This Row],[25+]]</f>
        <v>3.9830000000000032E-2</v>
      </c>
      <c r="BO13" s="5">
        <f>P_A[[#This Row],[25+]]-P_A[[#This Row],[26+]]</f>
        <v>3.9829999999999977E-2</v>
      </c>
      <c r="BP13" s="5">
        <f>P_A[[#This Row],[26+]]-P_A[[#This Row],[27+]]</f>
        <v>4.3340000000000045E-2</v>
      </c>
      <c r="BQ13" s="5">
        <f>P_A[[#This Row],[27+]]-P_A[[#This Row],[28+]]</f>
        <v>3.8549999999999973E-2</v>
      </c>
      <c r="BR13" s="5">
        <f>P_A[[#This Row],[28+]]-P_A[[#This Row],[29+]]</f>
        <v>4.1040000000000021E-2</v>
      </c>
      <c r="BS13" s="5">
        <f>P_A[[#This Row],[29+]]-P_A[[#This Row],[30+]]</f>
        <v>3.5709999999999964E-2</v>
      </c>
      <c r="BT13" s="5">
        <f>P_A[[#This Row],[30+]]-P_A[[#This Row],[31+]]</f>
        <v>3.7180000000000046E-2</v>
      </c>
      <c r="BU13" s="5">
        <f>P_A[[#This Row],[31+]]-P_A[[#This Row],[32+]]</f>
        <v>3.1649999999999984E-2</v>
      </c>
      <c r="BV13" s="5">
        <f>P_A[[#This Row],[32+]]-P_A[[#This Row],[33+]]</f>
        <v>3.2250000000000001E-2</v>
      </c>
      <c r="BW13" s="5">
        <f>P_A[[#This Row],[33+]]-P_A[[#This Row],[34+]]</f>
        <v>2.6840000000000003E-2</v>
      </c>
      <c r="BX13" s="5">
        <f>P_A[[#This Row],[34+]]-P_A[[#This Row],[35+]]</f>
        <v>2.443999999999999E-2</v>
      </c>
      <c r="BY13" s="5">
        <f>P_A[[#This Row],[35+]]-P_A[[#This Row],[36+]]</f>
        <v>2.410000000000001E-2</v>
      </c>
      <c r="BZ13" s="5">
        <f>P_A[[#This Row],[36+]]-P_A[[#This Row],[37+]]</f>
        <v>1.9419999999999993E-2</v>
      </c>
      <c r="CA13" s="5">
        <f>P_A[[#This Row],[37+]]-P_A[[#This Row],[38+]]</f>
        <v>1.8739999999999993E-2</v>
      </c>
      <c r="CB13" s="5">
        <f>P_A[[#This Row],[38+]]-P_A[[#This Row],[39+]]</f>
        <v>1.4759999999999995E-2</v>
      </c>
      <c r="CC13" s="5">
        <f>P_A[[#This Row],[39+]]-P_A[[#This Row],[40+]]</f>
        <v>1.3940000000000008E-2</v>
      </c>
      <c r="CD13" s="5">
        <f>P_A[[#This Row],[40+]]-P_A[[#This Row],[41+]]</f>
        <v>1.0749999999999996E-2</v>
      </c>
      <c r="CE13" s="5">
        <f>P_A[[#This Row],[41+]]-P_A[[#This Row],[42+]]</f>
        <v>9.9200000000000052E-3</v>
      </c>
      <c r="CF13" s="5">
        <f>P_A[[#This Row],[42+]]-P_A[[#This Row],[43+]]</f>
        <v>7.4899999999999967E-3</v>
      </c>
      <c r="CG13" s="5">
        <f>P_A[[#This Row],[43+]]-P_A[[#This Row],[44+]]</f>
        <v>6.7499999999999991E-3</v>
      </c>
      <c r="CH13" s="5">
        <f>P_A[[#This Row],[44+]]-P_A[[#This Row],[45+]]</f>
        <v>4.9900000000000014E-3</v>
      </c>
      <c r="CI13" s="5">
        <f>P_A[[#This Row],[45+]]-P_A[[#This Row],[46+]]</f>
        <v>4.0499999999999998E-3</v>
      </c>
      <c r="CJ13" s="5">
        <f>P_A[[#This Row],[46+]]-P_A[[#This Row],[47+]]</f>
        <v>3.5399999999999997E-3</v>
      </c>
      <c r="CK13" s="5">
        <f>P_A[[#This Row],[47+]]-P_A[[#This Row],[48+]]</f>
        <v>2.5199999999999997E-3</v>
      </c>
      <c r="CL13" s="5">
        <f>P_A[[#This Row],[48+]]-P_A[[#This Row],[49+]]</f>
        <v>2.1600000000000005E-3</v>
      </c>
    </row>
    <row r="14" spans="1:90" x14ac:dyDescent="0.25">
      <c r="A14" s="10">
        <v>22400717</v>
      </c>
      <c r="B14" s="13" t="s">
        <v>91</v>
      </c>
      <c r="C14" s="13" t="s">
        <v>90</v>
      </c>
      <c r="D14" s="11">
        <v>0.79166666666666663</v>
      </c>
      <c r="E14" s="9" t="str">
        <f>HYPERLINK("https://www.nba.com/stats/player/1629684/boxscores-traditional", "Grant Williams")</f>
        <v>Grant Williams</v>
      </c>
      <c r="F14">
        <v>13.8</v>
      </c>
      <c r="G14" s="4">
        <v>4.5780000000000003</v>
      </c>
      <c r="H14" s="3">
        <v>0.89795999999999998</v>
      </c>
      <c r="I14" s="3">
        <v>0.85314000000000001</v>
      </c>
      <c r="J14" s="3">
        <v>0.79673000000000005</v>
      </c>
      <c r="K14" s="3">
        <v>0.72907</v>
      </c>
      <c r="L14" s="3">
        <v>0.65173000000000003</v>
      </c>
      <c r="M14" s="3">
        <v>0.56749000000000005</v>
      </c>
      <c r="N14" s="3">
        <v>0.48404999999999998</v>
      </c>
      <c r="O14" s="3">
        <v>0.39743000000000001</v>
      </c>
      <c r="P14" s="3">
        <v>0.31561</v>
      </c>
      <c r="Q14" s="3">
        <v>0.24196000000000001</v>
      </c>
      <c r="R14" s="3">
        <v>0.17879</v>
      </c>
      <c r="S14" s="3">
        <v>0.12714</v>
      </c>
      <c r="T14" s="3">
        <v>8.8510000000000005E-2</v>
      </c>
      <c r="U14" s="3">
        <v>5.8209999999999998E-2</v>
      </c>
      <c r="V14" s="3">
        <v>3.6729999999999999E-2</v>
      </c>
      <c r="W14" s="3">
        <v>2.222E-2</v>
      </c>
      <c r="X14" s="3">
        <v>1.2869999999999999E-2</v>
      </c>
      <c r="Y14" s="3">
        <v>7.1399999999999996E-3</v>
      </c>
      <c r="Z14" s="3">
        <v>3.9100000000000003E-3</v>
      </c>
      <c r="AA14" s="3">
        <v>1.99E-3</v>
      </c>
      <c r="AB14" s="3">
        <v>9.7000000000000005E-4</v>
      </c>
      <c r="AC14" s="3">
        <v>4.4999999999999999E-4</v>
      </c>
      <c r="AD14" s="3">
        <v>2.0000000000000001E-4</v>
      </c>
      <c r="AE14" s="3">
        <v>8.0000000000000007E-5</v>
      </c>
      <c r="AF14" s="3">
        <v>3.0000000000000001E-5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5">
        <f>P_A[[#This Row],[8+]]-P_A[[#This Row],[9+]]</f>
        <v>4.4819999999999971E-2</v>
      </c>
      <c r="AY14" s="5">
        <f>P_A[[#This Row],[9+]]-P_A[[#This Row],[10+]]</f>
        <v>5.640999999999996E-2</v>
      </c>
      <c r="AZ14" s="5">
        <f>P_A[[#This Row],[10+]]-P_A[[#This Row],[11+]]</f>
        <v>6.7660000000000053E-2</v>
      </c>
      <c r="BA14" s="5">
        <f>P_A[[#This Row],[11+]]-P_A[[#This Row],[12+]]</f>
        <v>7.7339999999999964E-2</v>
      </c>
      <c r="BB14" s="5">
        <f>P_A[[#This Row],[12+]]-P_A[[#This Row],[13+]]</f>
        <v>8.4239999999999982E-2</v>
      </c>
      <c r="BC14" s="5">
        <f>P_A[[#This Row],[13+]]-P_A[[#This Row],[14+]]</f>
        <v>8.344000000000007E-2</v>
      </c>
      <c r="BD14" s="5">
        <f>P_A[[#This Row],[14+]]-P_A[[#This Row],[15+]]</f>
        <v>8.6619999999999975E-2</v>
      </c>
      <c r="BE14" s="5">
        <f>P_A[[#This Row],[15+]]-P_A[[#This Row],[16+]]</f>
        <v>8.1820000000000004E-2</v>
      </c>
      <c r="BF14" s="5">
        <f>P_A[[#This Row],[16+]]-P_A[[#This Row],[17+]]</f>
        <v>7.3649999999999993E-2</v>
      </c>
      <c r="BG14" s="5">
        <f>P_A[[#This Row],[17+]]-P_A[[#This Row],[18+]]</f>
        <v>6.3170000000000004E-2</v>
      </c>
      <c r="BH14" s="5">
        <f>P_A[[#This Row],[18+]]-P_A[[#This Row],[19+]]</f>
        <v>5.1650000000000001E-2</v>
      </c>
      <c r="BI14" s="5">
        <f>P_A[[#This Row],[19+]]-P_A[[#This Row],[20+]]</f>
        <v>3.8629999999999998E-2</v>
      </c>
      <c r="BJ14" s="5">
        <f>P_A[[#This Row],[20+]]-P_A[[#This Row],[21+]]</f>
        <v>3.0300000000000007E-2</v>
      </c>
      <c r="BK14" s="5">
        <f>P_A[[#This Row],[21+]]-P_A[[#This Row],[22+]]</f>
        <v>2.1479999999999999E-2</v>
      </c>
      <c r="BL14" s="5">
        <f>P_A[[#This Row],[22+]]-P_A[[#This Row],[23+]]</f>
        <v>1.4509999999999999E-2</v>
      </c>
      <c r="BM14" s="5">
        <f>P_A[[#This Row],[23+]]-P_A[[#This Row],[24+]]</f>
        <v>9.3500000000000007E-3</v>
      </c>
      <c r="BN14" s="5">
        <f>P_A[[#This Row],[24+]]-P_A[[#This Row],[25+]]</f>
        <v>5.7299999999999999E-3</v>
      </c>
      <c r="BO14" s="5">
        <f>P_A[[#This Row],[25+]]-P_A[[#This Row],[26+]]</f>
        <v>3.2299999999999994E-3</v>
      </c>
      <c r="BP14" s="5">
        <f>P_A[[#This Row],[26+]]-P_A[[#This Row],[27+]]</f>
        <v>1.9200000000000003E-3</v>
      </c>
      <c r="BQ14" s="5">
        <f>P_A[[#This Row],[27+]]-P_A[[#This Row],[28+]]</f>
        <v>1.0200000000000001E-3</v>
      </c>
      <c r="BR14" s="5">
        <f>P_A[[#This Row],[28+]]-P_A[[#This Row],[29+]]</f>
        <v>5.2000000000000006E-4</v>
      </c>
      <c r="BS14" s="5">
        <f>P_A[[#This Row],[29+]]-P_A[[#This Row],[30+]]</f>
        <v>2.5000000000000001E-4</v>
      </c>
      <c r="BT14" s="5">
        <f>P_A[[#This Row],[30+]]-P_A[[#This Row],[31+]]</f>
        <v>1.2E-4</v>
      </c>
      <c r="BU14" s="5">
        <f>P_A[[#This Row],[31+]]-P_A[[#This Row],[32+]]</f>
        <v>5.0000000000000009E-5</v>
      </c>
      <c r="BV14" s="5">
        <f>P_A[[#This Row],[32+]]-P_A[[#This Row],[33+]]</f>
        <v>3.0000000000000001E-5</v>
      </c>
      <c r="BW14" s="5">
        <f>P_A[[#This Row],[33+]]-P_A[[#This Row],[34+]]</f>
        <v>0</v>
      </c>
      <c r="BX14" s="5">
        <f>P_A[[#This Row],[34+]]-P_A[[#This Row],[35+]]</f>
        <v>0</v>
      </c>
      <c r="BY14" s="5">
        <f>P_A[[#This Row],[35+]]-P_A[[#This Row],[36+]]</f>
        <v>0</v>
      </c>
      <c r="BZ14" s="5">
        <f>P_A[[#This Row],[36+]]-P_A[[#This Row],[37+]]</f>
        <v>0</v>
      </c>
      <c r="CA14" s="5">
        <f>P_A[[#This Row],[37+]]-P_A[[#This Row],[38+]]</f>
        <v>0</v>
      </c>
      <c r="CB14" s="5">
        <f>P_A[[#This Row],[38+]]-P_A[[#This Row],[39+]]</f>
        <v>0</v>
      </c>
      <c r="CC14" s="5">
        <f>P_A[[#This Row],[39+]]-P_A[[#This Row],[40+]]</f>
        <v>0</v>
      </c>
      <c r="CD14" s="5">
        <f>P_A[[#This Row],[40+]]-P_A[[#This Row],[41+]]</f>
        <v>0</v>
      </c>
      <c r="CE14" s="5">
        <f>P_A[[#This Row],[41+]]-P_A[[#This Row],[42+]]</f>
        <v>0</v>
      </c>
      <c r="CF14" s="5">
        <f>P_A[[#This Row],[42+]]-P_A[[#This Row],[43+]]</f>
        <v>0</v>
      </c>
      <c r="CG14" s="5">
        <f>P_A[[#This Row],[43+]]-P_A[[#This Row],[44+]]</f>
        <v>0</v>
      </c>
      <c r="CH14" s="5">
        <f>P_A[[#This Row],[44+]]-P_A[[#This Row],[45+]]</f>
        <v>0</v>
      </c>
      <c r="CI14" s="5">
        <f>P_A[[#This Row],[45+]]-P_A[[#This Row],[46+]]</f>
        <v>0</v>
      </c>
      <c r="CJ14" s="5">
        <f>P_A[[#This Row],[46+]]-P_A[[#This Row],[47+]]</f>
        <v>0</v>
      </c>
      <c r="CK14" s="5">
        <f>P_A[[#This Row],[47+]]-P_A[[#This Row],[48+]]</f>
        <v>0</v>
      </c>
      <c r="CL14" s="5">
        <f>P_A[[#This Row],[48+]]-P_A[[#This Row],[49+]]</f>
        <v>0</v>
      </c>
    </row>
    <row r="15" spans="1:90" x14ac:dyDescent="0.25">
      <c r="A15" s="10">
        <v>22400717</v>
      </c>
      <c r="B15" s="13" t="s">
        <v>91</v>
      </c>
      <c r="C15" s="13" t="s">
        <v>90</v>
      </c>
      <c r="D15" s="11">
        <v>0.79166666666666663</v>
      </c>
      <c r="E15" s="9" t="str">
        <f>HYPERLINK("https://www.nba.com/stats/player/1642354/boxscores-traditional", "KJ Simpson")</f>
        <v>KJ Simpson</v>
      </c>
      <c r="F15">
        <v>11.4</v>
      </c>
      <c r="G15" s="4">
        <v>3.0720000000000001</v>
      </c>
      <c r="H15" s="3">
        <v>0.86650000000000005</v>
      </c>
      <c r="I15" s="3">
        <v>0.7823</v>
      </c>
      <c r="J15" s="3">
        <v>0.67723999999999995</v>
      </c>
      <c r="K15" s="3">
        <v>0.55171999999999999</v>
      </c>
      <c r="L15" s="3">
        <v>0.42074</v>
      </c>
      <c r="M15" s="3">
        <v>0.30153000000000002</v>
      </c>
      <c r="N15" s="3">
        <v>0.19766</v>
      </c>
      <c r="O15" s="3">
        <v>0.121</v>
      </c>
      <c r="P15" s="3">
        <v>6.6809999999999994E-2</v>
      </c>
      <c r="Q15" s="3">
        <v>3.4380000000000001E-2</v>
      </c>
      <c r="R15" s="3">
        <v>1.5779999999999999E-2</v>
      </c>
      <c r="S15" s="3">
        <v>6.7600000000000004E-3</v>
      </c>
      <c r="T15" s="3">
        <v>2.5600000000000002E-3</v>
      </c>
      <c r="U15" s="3">
        <v>8.7000000000000001E-4</v>
      </c>
      <c r="V15" s="3">
        <v>2.7999999999999998E-4</v>
      </c>
      <c r="W15" s="3">
        <v>8.0000000000000007E-5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5">
        <f>P_A[[#This Row],[8+]]-P_A[[#This Row],[9+]]</f>
        <v>8.4200000000000053E-2</v>
      </c>
      <c r="AY15" s="5">
        <f>P_A[[#This Row],[9+]]-P_A[[#This Row],[10+]]</f>
        <v>0.10506000000000004</v>
      </c>
      <c r="AZ15" s="5">
        <f>P_A[[#This Row],[10+]]-P_A[[#This Row],[11+]]</f>
        <v>0.12551999999999996</v>
      </c>
      <c r="BA15" s="5">
        <f>P_A[[#This Row],[11+]]-P_A[[#This Row],[12+]]</f>
        <v>0.13097999999999999</v>
      </c>
      <c r="BB15" s="5">
        <f>P_A[[#This Row],[12+]]-P_A[[#This Row],[13+]]</f>
        <v>0.11920999999999998</v>
      </c>
      <c r="BC15" s="5">
        <f>P_A[[#This Row],[13+]]-P_A[[#This Row],[14+]]</f>
        <v>0.10387000000000002</v>
      </c>
      <c r="BD15" s="5">
        <f>P_A[[#This Row],[14+]]-P_A[[#This Row],[15+]]</f>
        <v>7.6660000000000006E-2</v>
      </c>
      <c r="BE15" s="5">
        <f>P_A[[#This Row],[15+]]-P_A[[#This Row],[16+]]</f>
        <v>5.4190000000000002E-2</v>
      </c>
      <c r="BF15" s="5">
        <f>P_A[[#This Row],[16+]]-P_A[[#This Row],[17+]]</f>
        <v>3.2429999999999994E-2</v>
      </c>
      <c r="BG15" s="5">
        <f>P_A[[#This Row],[17+]]-P_A[[#This Row],[18+]]</f>
        <v>1.8600000000000002E-2</v>
      </c>
      <c r="BH15" s="5">
        <f>P_A[[#This Row],[18+]]-P_A[[#This Row],[19+]]</f>
        <v>9.0199999999999985E-3</v>
      </c>
      <c r="BI15" s="5">
        <f>P_A[[#This Row],[19+]]-P_A[[#This Row],[20+]]</f>
        <v>4.2000000000000006E-3</v>
      </c>
      <c r="BJ15" s="5">
        <f>P_A[[#This Row],[20+]]-P_A[[#This Row],[21+]]</f>
        <v>1.6900000000000001E-3</v>
      </c>
      <c r="BK15" s="5">
        <f>P_A[[#This Row],[21+]]-P_A[[#This Row],[22+]]</f>
        <v>5.9000000000000003E-4</v>
      </c>
      <c r="BL15" s="5">
        <f>P_A[[#This Row],[22+]]-P_A[[#This Row],[23+]]</f>
        <v>1.9999999999999998E-4</v>
      </c>
      <c r="BM15" s="5">
        <f>P_A[[#This Row],[23+]]-P_A[[#This Row],[24+]]</f>
        <v>8.0000000000000007E-5</v>
      </c>
      <c r="BN15" s="5">
        <f>P_A[[#This Row],[24+]]-P_A[[#This Row],[25+]]</f>
        <v>0</v>
      </c>
      <c r="BO15" s="5">
        <f>P_A[[#This Row],[25+]]-P_A[[#This Row],[26+]]</f>
        <v>0</v>
      </c>
      <c r="BP15" s="5">
        <f>P_A[[#This Row],[26+]]-P_A[[#This Row],[27+]]</f>
        <v>0</v>
      </c>
      <c r="BQ15" s="5">
        <f>P_A[[#This Row],[27+]]-P_A[[#This Row],[28+]]</f>
        <v>0</v>
      </c>
      <c r="BR15" s="5">
        <f>P_A[[#This Row],[28+]]-P_A[[#This Row],[29+]]</f>
        <v>0</v>
      </c>
      <c r="BS15" s="5">
        <f>P_A[[#This Row],[29+]]-P_A[[#This Row],[30+]]</f>
        <v>0</v>
      </c>
      <c r="BT15" s="5">
        <f>P_A[[#This Row],[30+]]-P_A[[#This Row],[31+]]</f>
        <v>0</v>
      </c>
      <c r="BU15" s="5">
        <f>P_A[[#This Row],[31+]]-P_A[[#This Row],[32+]]</f>
        <v>0</v>
      </c>
      <c r="BV15" s="5">
        <f>P_A[[#This Row],[32+]]-P_A[[#This Row],[33+]]</f>
        <v>0</v>
      </c>
      <c r="BW15" s="5">
        <f>P_A[[#This Row],[33+]]-P_A[[#This Row],[34+]]</f>
        <v>0</v>
      </c>
      <c r="BX15" s="5">
        <f>P_A[[#This Row],[34+]]-P_A[[#This Row],[35+]]</f>
        <v>0</v>
      </c>
      <c r="BY15" s="5">
        <f>P_A[[#This Row],[35+]]-P_A[[#This Row],[36+]]</f>
        <v>0</v>
      </c>
      <c r="BZ15" s="5">
        <f>P_A[[#This Row],[36+]]-P_A[[#This Row],[37+]]</f>
        <v>0</v>
      </c>
      <c r="CA15" s="5">
        <f>P_A[[#This Row],[37+]]-P_A[[#This Row],[38+]]</f>
        <v>0</v>
      </c>
      <c r="CB15" s="5">
        <f>P_A[[#This Row],[38+]]-P_A[[#This Row],[39+]]</f>
        <v>0</v>
      </c>
      <c r="CC15" s="5">
        <f>P_A[[#This Row],[39+]]-P_A[[#This Row],[40+]]</f>
        <v>0</v>
      </c>
      <c r="CD15" s="5">
        <f>P_A[[#This Row],[40+]]-P_A[[#This Row],[41+]]</f>
        <v>0</v>
      </c>
      <c r="CE15" s="5">
        <f>P_A[[#This Row],[41+]]-P_A[[#This Row],[42+]]</f>
        <v>0</v>
      </c>
      <c r="CF15" s="5">
        <f>P_A[[#This Row],[42+]]-P_A[[#This Row],[43+]]</f>
        <v>0</v>
      </c>
      <c r="CG15" s="5">
        <f>P_A[[#This Row],[43+]]-P_A[[#This Row],[44+]]</f>
        <v>0</v>
      </c>
      <c r="CH15" s="5">
        <f>P_A[[#This Row],[44+]]-P_A[[#This Row],[45+]]</f>
        <v>0</v>
      </c>
      <c r="CI15" s="5">
        <f>P_A[[#This Row],[45+]]-P_A[[#This Row],[46+]]</f>
        <v>0</v>
      </c>
      <c r="CJ15" s="5">
        <f>P_A[[#This Row],[46+]]-P_A[[#This Row],[47+]]</f>
        <v>0</v>
      </c>
      <c r="CK15" s="5">
        <f>P_A[[#This Row],[47+]]-P_A[[#This Row],[48+]]</f>
        <v>0</v>
      </c>
      <c r="CL15" s="5">
        <f>P_A[[#This Row],[48+]]-P_A[[#This Row],[49+]]</f>
        <v>0</v>
      </c>
    </row>
    <row r="16" spans="1:90" x14ac:dyDescent="0.25">
      <c r="A16" s="10">
        <v>22400717</v>
      </c>
      <c r="B16" s="13" t="s">
        <v>91</v>
      </c>
      <c r="C16" s="13" t="s">
        <v>90</v>
      </c>
      <c r="D16" s="11">
        <v>0.79166666666666663</v>
      </c>
      <c r="E16" s="9" t="str">
        <f>HYPERLINK("https://www.nba.com/stats/player/1629006/boxscores-traditional", "Josh Okogie")</f>
        <v>Josh Okogie</v>
      </c>
      <c r="F16">
        <v>13.6</v>
      </c>
      <c r="G16" s="4">
        <v>5.3520000000000003</v>
      </c>
      <c r="H16" s="3">
        <v>0.85314000000000001</v>
      </c>
      <c r="I16" s="3">
        <v>0.80510999999999999</v>
      </c>
      <c r="J16" s="3">
        <v>0.74856999999999996</v>
      </c>
      <c r="K16" s="3">
        <v>0.68793000000000004</v>
      </c>
      <c r="L16" s="3">
        <v>0.61790999999999996</v>
      </c>
      <c r="M16" s="3">
        <v>0.54379999999999995</v>
      </c>
      <c r="N16" s="3">
        <v>0.47210000000000002</v>
      </c>
      <c r="O16" s="3">
        <v>0.39743000000000001</v>
      </c>
      <c r="P16" s="3">
        <v>0.32635999999999998</v>
      </c>
      <c r="Q16" s="3">
        <v>0.26108999999999999</v>
      </c>
      <c r="R16" s="3">
        <v>0.20610999999999999</v>
      </c>
      <c r="S16" s="3">
        <v>0.15625</v>
      </c>
      <c r="T16" s="3">
        <v>0.11507000000000001</v>
      </c>
      <c r="U16" s="3">
        <v>8.3790000000000003E-2</v>
      </c>
      <c r="V16" s="3">
        <v>5.8209999999999998E-2</v>
      </c>
      <c r="W16" s="3">
        <v>3.9199999999999999E-2</v>
      </c>
      <c r="X16" s="3">
        <v>2.6190000000000001E-2</v>
      </c>
      <c r="Y16" s="3">
        <v>1.6590000000000001E-2</v>
      </c>
      <c r="Z16" s="3">
        <v>1.017E-2</v>
      </c>
      <c r="AA16" s="3">
        <v>6.2100000000000002E-3</v>
      </c>
      <c r="AB16" s="3">
        <v>3.5699999999999998E-3</v>
      </c>
      <c r="AC16" s="3">
        <v>1.99E-3</v>
      </c>
      <c r="AD16" s="3">
        <v>1.1100000000000001E-3</v>
      </c>
      <c r="AE16" s="3">
        <v>5.8E-4</v>
      </c>
      <c r="AF16" s="3">
        <v>2.9E-4</v>
      </c>
      <c r="AG16" s="3">
        <v>1.4999999999999999E-4</v>
      </c>
      <c r="AH16" s="3">
        <v>6.9999999999999994E-5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P_A[[#This Row],[8+]]-P_A[[#This Row],[9+]]</f>
        <v>4.8030000000000017E-2</v>
      </c>
      <c r="AY16" s="5">
        <f>P_A[[#This Row],[9+]]-P_A[[#This Row],[10+]]</f>
        <v>5.6540000000000035E-2</v>
      </c>
      <c r="AZ16" s="5">
        <f>P_A[[#This Row],[10+]]-P_A[[#This Row],[11+]]</f>
        <v>6.0639999999999916E-2</v>
      </c>
      <c r="BA16" s="5">
        <f>P_A[[#This Row],[11+]]-P_A[[#This Row],[12+]]</f>
        <v>7.0020000000000082E-2</v>
      </c>
      <c r="BB16" s="5">
        <f>P_A[[#This Row],[12+]]-P_A[[#This Row],[13+]]</f>
        <v>7.4110000000000009E-2</v>
      </c>
      <c r="BC16" s="5">
        <f>P_A[[#This Row],[13+]]-P_A[[#This Row],[14+]]</f>
        <v>7.169999999999993E-2</v>
      </c>
      <c r="BD16" s="5">
        <f>P_A[[#This Row],[14+]]-P_A[[#This Row],[15+]]</f>
        <v>7.4670000000000014E-2</v>
      </c>
      <c r="BE16" s="5">
        <f>P_A[[#This Row],[15+]]-P_A[[#This Row],[16+]]</f>
        <v>7.1070000000000022E-2</v>
      </c>
      <c r="BF16" s="5">
        <f>P_A[[#This Row],[16+]]-P_A[[#This Row],[17+]]</f>
        <v>6.5269999999999995E-2</v>
      </c>
      <c r="BG16" s="5">
        <f>P_A[[#This Row],[17+]]-P_A[[#This Row],[18+]]</f>
        <v>5.4980000000000001E-2</v>
      </c>
      <c r="BH16" s="5">
        <f>P_A[[#This Row],[18+]]-P_A[[#This Row],[19+]]</f>
        <v>4.9859999999999988E-2</v>
      </c>
      <c r="BI16" s="5">
        <f>P_A[[#This Row],[19+]]-P_A[[#This Row],[20+]]</f>
        <v>4.1179999999999994E-2</v>
      </c>
      <c r="BJ16" s="5">
        <f>P_A[[#This Row],[20+]]-P_A[[#This Row],[21+]]</f>
        <v>3.1280000000000002E-2</v>
      </c>
      <c r="BK16" s="5">
        <f>P_A[[#This Row],[21+]]-P_A[[#This Row],[22+]]</f>
        <v>2.5580000000000006E-2</v>
      </c>
      <c r="BL16" s="5">
        <f>P_A[[#This Row],[22+]]-P_A[[#This Row],[23+]]</f>
        <v>1.9009999999999999E-2</v>
      </c>
      <c r="BM16" s="5">
        <f>P_A[[#This Row],[23+]]-P_A[[#This Row],[24+]]</f>
        <v>1.3009999999999997E-2</v>
      </c>
      <c r="BN16" s="5">
        <f>P_A[[#This Row],[24+]]-P_A[[#This Row],[25+]]</f>
        <v>9.6000000000000009E-3</v>
      </c>
      <c r="BO16" s="5">
        <f>P_A[[#This Row],[25+]]-P_A[[#This Row],[26+]]</f>
        <v>6.4200000000000004E-3</v>
      </c>
      <c r="BP16" s="5">
        <f>P_A[[#This Row],[26+]]-P_A[[#This Row],[27+]]</f>
        <v>3.96E-3</v>
      </c>
      <c r="BQ16" s="5">
        <f>P_A[[#This Row],[27+]]-P_A[[#This Row],[28+]]</f>
        <v>2.6400000000000004E-3</v>
      </c>
      <c r="BR16" s="5">
        <f>P_A[[#This Row],[28+]]-P_A[[#This Row],[29+]]</f>
        <v>1.5799999999999998E-3</v>
      </c>
      <c r="BS16" s="5">
        <f>P_A[[#This Row],[29+]]-P_A[[#This Row],[30+]]</f>
        <v>8.7999999999999992E-4</v>
      </c>
      <c r="BT16" s="5">
        <f>P_A[[#This Row],[30+]]-P_A[[#This Row],[31+]]</f>
        <v>5.3000000000000009E-4</v>
      </c>
      <c r="BU16" s="5">
        <f>P_A[[#This Row],[31+]]-P_A[[#This Row],[32+]]</f>
        <v>2.9E-4</v>
      </c>
      <c r="BV16" s="5">
        <f>P_A[[#This Row],[32+]]-P_A[[#This Row],[33+]]</f>
        <v>1.4000000000000001E-4</v>
      </c>
      <c r="BW16" s="5">
        <f>P_A[[#This Row],[33+]]-P_A[[#This Row],[34+]]</f>
        <v>7.9999999999999993E-5</v>
      </c>
      <c r="BX16" s="5">
        <f>P_A[[#This Row],[34+]]-P_A[[#This Row],[35+]]</f>
        <v>6.9999999999999994E-5</v>
      </c>
      <c r="BY16" s="5">
        <f>P_A[[#This Row],[35+]]-P_A[[#This Row],[36+]]</f>
        <v>0</v>
      </c>
      <c r="BZ16" s="5">
        <f>P_A[[#This Row],[36+]]-P_A[[#This Row],[37+]]</f>
        <v>0</v>
      </c>
      <c r="CA16" s="5">
        <f>P_A[[#This Row],[37+]]-P_A[[#This Row],[38+]]</f>
        <v>0</v>
      </c>
      <c r="CB16" s="5">
        <f>P_A[[#This Row],[38+]]-P_A[[#This Row],[39+]]</f>
        <v>0</v>
      </c>
      <c r="CC16" s="5">
        <f>P_A[[#This Row],[39+]]-P_A[[#This Row],[40+]]</f>
        <v>0</v>
      </c>
      <c r="CD16" s="5">
        <f>P_A[[#This Row],[40+]]-P_A[[#This Row],[41+]]</f>
        <v>0</v>
      </c>
      <c r="CE16" s="5">
        <f>P_A[[#This Row],[41+]]-P_A[[#This Row],[42+]]</f>
        <v>0</v>
      </c>
      <c r="CF16" s="5">
        <f>P_A[[#This Row],[42+]]-P_A[[#This Row],[43+]]</f>
        <v>0</v>
      </c>
      <c r="CG16" s="5">
        <f>P_A[[#This Row],[43+]]-P_A[[#This Row],[44+]]</f>
        <v>0</v>
      </c>
      <c r="CH16" s="5">
        <f>P_A[[#This Row],[44+]]-P_A[[#This Row],[45+]]</f>
        <v>0</v>
      </c>
      <c r="CI16" s="5">
        <f>P_A[[#This Row],[45+]]-P_A[[#This Row],[46+]]</f>
        <v>0</v>
      </c>
      <c r="CJ16" s="5">
        <f>P_A[[#This Row],[46+]]-P_A[[#This Row],[47+]]</f>
        <v>0</v>
      </c>
      <c r="CK16" s="5">
        <f>P_A[[#This Row],[47+]]-P_A[[#This Row],[48+]]</f>
        <v>0</v>
      </c>
      <c r="CL16" s="5">
        <f>P_A[[#This Row],[48+]]-P_A[[#This Row],[49+]]</f>
        <v>0</v>
      </c>
    </row>
    <row r="17" spans="1:90" x14ac:dyDescent="0.25">
      <c r="A17" s="10">
        <v>22400717</v>
      </c>
      <c r="B17" s="13" t="s">
        <v>91</v>
      </c>
      <c r="C17" s="13" t="s">
        <v>90</v>
      </c>
      <c r="D17" s="11">
        <v>0.79166666666666663</v>
      </c>
      <c r="E17" s="9" t="str">
        <f>HYPERLINK("https://www.nba.com/stats/player/203995/boxscores-traditional", "Vasilije Micic")</f>
        <v>Vasilije Micic</v>
      </c>
      <c r="F17">
        <v>16</v>
      </c>
      <c r="G17" s="4">
        <v>7.6159999999999997</v>
      </c>
      <c r="H17" s="3">
        <v>0.85314000000000001</v>
      </c>
      <c r="I17" s="3">
        <v>0.82121</v>
      </c>
      <c r="J17" s="3">
        <v>0.78524000000000005</v>
      </c>
      <c r="K17" s="3">
        <v>0.74536999999999998</v>
      </c>
      <c r="L17" s="3">
        <v>0.70194000000000001</v>
      </c>
      <c r="M17" s="3">
        <v>0.65173000000000003</v>
      </c>
      <c r="N17" s="3">
        <v>0.60257000000000005</v>
      </c>
      <c r="O17" s="3">
        <v>0.55171999999999999</v>
      </c>
      <c r="P17" s="3">
        <v>0.5</v>
      </c>
      <c r="Q17" s="3">
        <v>0.44828000000000001</v>
      </c>
      <c r="R17" s="3">
        <v>0.39743000000000001</v>
      </c>
      <c r="S17" s="3">
        <v>0.34827000000000002</v>
      </c>
      <c r="T17" s="3">
        <v>0.29805999999999999</v>
      </c>
      <c r="U17" s="3">
        <v>0.25463000000000002</v>
      </c>
      <c r="V17" s="3">
        <v>0.21476000000000001</v>
      </c>
      <c r="W17" s="3">
        <v>0.17879</v>
      </c>
      <c r="X17" s="3">
        <v>0.14685999999999999</v>
      </c>
      <c r="Y17" s="3">
        <v>0.11899999999999999</v>
      </c>
      <c r="Z17" s="3">
        <v>9.5100000000000004E-2</v>
      </c>
      <c r="AA17" s="3">
        <v>7.4929999999999997E-2</v>
      </c>
      <c r="AB17" s="3">
        <v>5.7049999999999997E-2</v>
      </c>
      <c r="AC17" s="3">
        <v>4.3630000000000002E-2</v>
      </c>
      <c r="AD17" s="3">
        <v>3.288E-2</v>
      </c>
      <c r="AE17" s="3">
        <v>2.4420000000000001E-2</v>
      </c>
      <c r="AF17" s="3">
        <v>1.7860000000000001E-2</v>
      </c>
      <c r="AG17" s="3">
        <v>1.2869999999999999E-2</v>
      </c>
      <c r="AH17" s="3">
        <v>9.1400000000000006E-3</v>
      </c>
      <c r="AI17" s="3">
        <v>6.3899999999999998E-3</v>
      </c>
      <c r="AJ17" s="3">
        <v>4.2700000000000004E-3</v>
      </c>
      <c r="AK17" s="3">
        <v>2.8900000000000002E-3</v>
      </c>
      <c r="AL17" s="3">
        <v>1.9300000000000001E-3</v>
      </c>
      <c r="AM17" s="3">
        <v>1.2600000000000001E-3</v>
      </c>
      <c r="AN17" s="3">
        <v>8.1999999999999998E-4</v>
      </c>
      <c r="AO17" s="3">
        <v>5.1999999999999995E-4</v>
      </c>
      <c r="AP17" s="3">
        <v>3.2000000000000003E-4</v>
      </c>
      <c r="AQ17" s="3">
        <v>1.9000000000000001E-4</v>
      </c>
      <c r="AR17" s="3">
        <v>1.2E-4</v>
      </c>
      <c r="AS17" s="3">
        <v>6.9999999999999994E-5</v>
      </c>
      <c r="AT17" s="3">
        <v>4.0000000000000003E-5</v>
      </c>
      <c r="AU17" s="3">
        <v>0</v>
      </c>
      <c r="AV17" s="3">
        <v>0</v>
      </c>
      <c r="AW17" s="3">
        <v>0</v>
      </c>
      <c r="AX17" s="5">
        <f>P_A[[#This Row],[8+]]-P_A[[#This Row],[9+]]</f>
        <v>3.1930000000000014E-2</v>
      </c>
      <c r="AY17" s="5">
        <f>P_A[[#This Row],[9+]]-P_A[[#This Row],[10+]]</f>
        <v>3.5969999999999946E-2</v>
      </c>
      <c r="AZ17" s="5">
        <f>P_A[[#This Row],[10+]]-P_A[[#This Row],[11+]]</f>
        <v>3.9870000000000072E-2</v>
      </c>
      <c r="BA17" s="5">
        <f>P_A[[#This Row],[11+]]-P_A[[#This Row],[12+]]</f>
        <v>4.3429999999999969E-2</v>
      </c>
      <c r="BB17" s="5">
        <f>P_A[[#This Row],[12+]]-P_A[[#This Row],[13+]]</f>
        <v>5.0209999999999977E-2</v>
      </c>
      <c r="BC17" s="5">
        <f>P_A[[#This Row],[13+]]-P_A[[#This Row],[14+]]</f>
        <v>4.9159999999999981E-2</v>
      </c>
      <c r="BD17" s="5">
        <f>P_A[[#This Row],[14+]]-P_A[[#This Row],[15+]]</f>
        <v>5.0850000000000062E-2</v>
      </c>
      <c r="BE17" s="5">
        <f>P_A[[#This Row],[15+]]-P_A[[#This Row],[16+]]</f>
        <v>5.1719999999999988E-2</v>
      </c>
      <c r="BF17" s="5">
        <f>P_A[[#This Row],[16+]]-P_A[[#This Row],[17+]]</f>
        <v>5.1719999999999988E-2</v>
      </c>
      <c r="BG17" s="5">
        <f>P_A[[#This Row],[17+]]-P_A[[#This Row],[18+]]</f>
        <v>5.0850000000000006E-2</v>
      </c>
      <c r="BH17" s="5">
        <f>P_A[[#This Row],[18+]]-P_A[[#This Row],[19+]]</f>
        <v>4.9159999999999981E-2</v>
      </c>
      <c r="BI17" s="5">
        <f>P_A[[#This Row],[19+]]-P_A[[#This Row],[20+]]</f>
        <v>5.0210000000000032E-2</v>
      </c>
      <c r="BJ17" s="5">
        <f>P_A[[#This Row],[20+]]-P_A[[#This Row],[21+]]</f>
        <v>4.3429999999999969E-2</v>
      </c>
      <c r="BK17" s="5">
        <f>P_A[[#This Row],[21+]]-P_A[[#This Row],[22+]]</f>
        <v>3.9870000000000017E-2</v>
      </c>
      <c r="BL17" s="5">
        <f>P_A[[#This Row],[22+]]-P_A[[#This Row],[23+]]</f>
        <v>3.5970000000000002E-2</v>
      </c>
      <c r="BM17" s="5">
        <f>P_A[[#This Row],[23+]]-P_A[[#This Row],[24+]]</f>
        <v>3.1930000000000014E-2</v>
      </c>
      <c r="BN17" s="5">
        <f>P_A[[#This Row],[24+]]-P_A[[#This Row],[25+]]</f>
        <v>2.7859999999999996E-2</v>
      </c>
      <c r="BO17" s="5">
        <f>P_A[[#This Row],[25+]]-P_A[[#This Row],[26+]]</f>
        <v>2.3899999999999991E-2</v>
      </c>
      <c r="BP17" s="5">
        <f>P_A[[#This Row],[26+]]-P_A[[#This Row],[27+]]</f>
        <v>2.0170000000000007E-2</v>
      </c>
      <c r="BQ17" s="5">
        <f>P_A[[#This Row],[27+]]-P_A[[#This Row],[28+]]</f>
        <v>1.788E-2</v>
      </c>
      <c r="BR17" s="5">
        <f>P_A[[#This Row],[28+]]-P_A[[#This Row],[29+]]</f>
        <v>1.3419999999999994E-2</v>
      </c>
      <c r="BS17" s="5">
        <f>P_A[[#This Row],[29+]]-P_A[[#This Row],[30+]]</f>
        <v>1.0750000000000003E-2</v>
      </c>
      <c r="BT17" s="5">
        <f>P_A[[#This Row],[30+]]-P_A[[#This Row],[31+]]</f>
        <v>8.4599999999999988E-3</v>
      </c>
      <c r="BU17" s="5">
        <f>P_A[[#This Row],[31+]]-P_A[[#This Row],[32+]]</f>
        <v>6.5599999999999999E-3</v>
      </c>
      <c r="BV17" s="5">
        <f>P_A[[#This Row],[32+]]-P_A[[#This Row],[33+]]</f>
        <v>4.9900000000000014E-3</v>
      </c>
      <c r="BW17" s="5">
        <f>P_A[[#This Row],[33+]]-P_A[[#This Row],[34+]]</f>
        <v>3.7299999999999989E-3</v>
      </c>
      <c r="BX17" s="5">
        <f>P_A[[#This Row],[34+]]-P_A[[#This Row],[35+]]</f>
        <v>2.7500000000000007E-3</v>
      </c>
      <c r="BY17" s="5">
        <f>P_A[[#This Row],[35+]]-P_A[[#This Row],[36+]]</f>
        <v>2.1199999999999995E-3</v>
      </c>
      <c r="BZ17" s="5">
        <f>P_A[[#This Row],[36+]]-P_A[[#This Row],[37+]]</f>
        <v>1.3800000000000002E-3</v>
      </c>
      <c r="CA17" s="5">
        <f>P_A[[#This Row],[37+]]-P_A[[#This Row],[38+]]</f>
        <v>9.6000000000000013E-4</v>
      </c>
      <c r="CB17" s="5">
        <f>P_A[[#This Row],[38+]]-P_A[[#This Row],[39+]]</f>
        <v>6.7000000000000002E-4</v>
      </c>
      <c r="CC17" s="5">
        <f>P_A[[#This Row],[39+]]-P_A[[#This Row],[40+]]</f>
        <v>4.4000000000000007E-4</v>
      </c>
      <c r="CD17" s="5">
        <f>P_A[[#This Row],[40+]]-P_A[[#This Row],[41+]]</f>
        <v>3.0000000000000003E-4</v>
      </c>
      <c r="CE17" s="5">
        <f>P_A[[#This Row],[41+]]-P_A[[#This Row],[42+]]</f>
        <v>1.9999999999999993E-4</v>
      </c>
      <c r="CF17" s="5">
        <f>P_A[[#This Row],[42+]]-P_A[[#This Row],[43+]]</f>
        <v>1.3000000000000002E-4</v>
      </c>
      <c r="CG17" s="5">
        <f>P_A[[#This Row],[43+]]-P_A[[#This Row],[44+]]</f>
        <v>7.0000000000000007E-5</v>
      </c>
      <c r="CH17" s="5">
        <f>P_A[[#This Row],[44+]]-P_A[[#This Row],[45+]]</f>
        <v>5.0000000000000009E-5</v>
      </c>
      <c r="CI17" s="5">
        <f>P_A[[#This Row],[45+]]-P_A[[#This Row],[46+]]</f>
        <v>2.9999999999999991E-5</v>
      </c>
      <c r="CJ17" s="5">
        <f>P_A[[#This Row],[46+]]-P_A[[#This Row],[47+]]</f>
        <v>4.0000000000000003E-5</v>
      </c>
      <c r="CK17" s="5">
        <f>P_A[[#This Row],[47+]]-P_A[[#This Row],[48+]]</f>
        <v>0</v>
      </c>
      <c r="CL17" s="5">
        <f>P_A[[#This Row],[48+]]-P_A[[#This Row],[49+]]</f>
        <v>0</v>
      </c>
    </row>
    <row r="18" spans="1:90" x14ac:dyDescent="0.25">
      <c r="A18" s="10">
        <v>22400717</v>
      </c>
      <c r="B18" s="13" t="s">
        <v>91</v>
      </c>
      <c r="C18" s="13" t="s">
        <v>90</v>
      </c>
      <c r="D18" s="11">
        <v>0.79166666666666663</v>
      </c>
      <c r="E18" s="9" t="str">
        <f>HYPERLINK("https://www.nba.com/stats/player/1641733/boxscores-traditional", "Nick Smith Jr.")</f>
        <v>Nick Smith Jr.</v>
      </c>
      <c r="F18">
        <v>14</v>
      </c>
      <c r="G18" s="4">
        <v>8.173</v>
      </c>
      <c r="H18" s="3">
        <v>0.76729999999999998</v>
      </c>
      <c r="I18" s="3">
        <v>0.72907</v>
      </c>
      <c r="J18" s="3">
        <v>0.68793000000000004</v>
      </c>
      <c r="K18" s="3">
        <v>0.64431000000000005</v>
      </c>
      <c r="L18" s="3">
        <v>0.59482999999999997</v>
      </c>
      <c r="M18" s="3">
        <v>0.54776000000000002</v>
      </c>
      <c r="N18" s="3">
        <v>0.5</v>
      </c>
      <c r="O18" s="3">
        <v>0.45223999999999998</v>
      </c>
      <c r="P18" s="3">
        <v>0.40516999999999997</v>
      </c>
      <c r="Q18" s="3">
        <v>0.35569000000000001</v>
      </c>
      <c r="R18" s="3">
        <v>0.31207000000000001</v>
      </c>
      <c r="S18" s="3">
        <v>0.27093</v>
      </c>
      <c r="T18" s="3">
        <v>0.23269999999999999</v>
      </c>
      <c r="U18" s="3">
        <v>0.19489000000000001</v>
      </c>
      <c r="V18" s="3">
        <v>0.16353999999999999</v>
      </c>
      <c r="W18" s="3">
        <v>0.13567000000000001</v>
      </c>
      <c r="X18" s="3">
        <v>0.11123</v>
      </c>
      <c r="Y18" s="3">
        <v>8.8510000000000005E-2</v>
      </c>
      <c r="Z18" s="3">
        <v>7.0779999999999996E-2</v>
      </c>
      <c r="AA18" s="3">
        <v>5.5919999999999997E-2</v>
      </c>
      <c r="AB18" s="3">
        <v>4.3630000000000002E-2</v>
      </c>
      <c r="AC18" s="3">
        <v>3.288E-2</v>
      </c>
      <c r="AD18" s="3">
        <v>2.5000000000000001E-2</v>
      </c>
      <c r="AE18" s="3">
        <v>1.8759999999999999E-2</v>
      </c>
      <c r="AF18" s="3">
        <v>1.3899999999999999E-2</v>
      </c>
      <c r="AG18" s="3">
        <v>1.017E-2</v>
      </c>
      <c r="AH18" s="3">
        <v>7.1399999999999996E-3</v>
      </c>
      <c r="AI18" s="3">
        <v>5.0800000000000003E-3</v>
      </c>
      <c r="AJ18" s="3">
        <v>3.5699999999999998E-3</v>
      </c>
      <c r="AK18" s="3">
        <v>2.48E-3</v>
      </c>
      <c r="AL18" s="3">
        <v>1.64E-3</v>
      </c>
      <c r="AM18" s="3">
        <v>1.1100000000000001E-3</v>
      </c>
      <c r="AN18" s="3">
        <v>7.3999999999999999E-4</v>
      </c>
      <c r="AO18" s="3">
        <v>4.8000000000000001E-4</v>
      </c>
      <c r="AP18" s="3">
        <v>2.9999999999999997E-4</v>
      </c>
      <c r="AQ18" s="3">
        <v>1.9000000000000001E-4</v>
      </c>
      <c r="AR18" s="3">
        <v>1.2E-4</v>
      </c>
      <c r="AS18" s="3">
        <v>8.0000000000000007E-5</v>
      </c>
      <c r="AT18" s="3">
        <v>4.0000000000000003E-5</v>
      </c>
      <c r="AU18" s="3">
        <v>0</v>
      </c>
      <c r="AV18" s="3">
        <v>0</v>
      </c>
      <c r="AW18" s="3">
        <v>0</v>
      </c>
      <c r="AX18" s="5">
        <f>P_A[[#This Row],[8+]]-P_A[[#This Row],[9+]]</f>
        <v>3.8229999999999986E-2</v>
      </c>
      <c r="AY18" s="5">
        <f>P_A[[#This Row],[9+]]-P_A[[#This Row],[10+]]</f>
        <v>4.1139999999999954E-2</v>
      </c>
      <c r="AZ18" s="5">
        <f>P_A[[#This Row],[10+]]-P_A[[#This Row],[11+]]</f>
        <v>4.3619999999999992E-2</v>
      </c>
      <c r="BA18" s="5">
        <f>P_A[[#This Row],[11+]]-P_A[[#This Row],[12+]]</f>
        <v>4.9480000000000079E-2</v>
      </c>
      <c r="BB18" s="5">
        <f>P_A[[#This Row],[12+]]-P_A[[#This Row],[13+]]</f>
        <v>4.7069999999999945E-2</v>
      </c>
      <c r="BC18" s="5">
        <f>P_A[[#This Row],[13+]]-P_A[[#This Row],[14+]]</f>
        <v>4.7760000000000025E-2</v>
      </c>
      <c r="BD18" s="5">
        <f>P_A[[#This Row],[14+]]-P_A[[#This Row],[15+]]</f>
        <v>4.7760000000000025E-2</v>
      </c>
      <c r="BE18" s="5">
        <f>P_A[[#This Row],[15+]]-P_A[[#This Row],[16+]]</f>
        <v>4.7070000000000001E-2</v>
      </c>
      <c r="BF18" s="5">
        <f>P_A[[#This Row],[16+]]-P_A[[#This Row],[17+]]</f>
        <v>4.9479999999999968E-2</v>
      </c>
      <c r="BG18" s="5">
        <f>P_A[[#This Row],[17+]]-P_A[[#This Row],[18+]]</f>
        <v>4.3619999999999992E-2</v>
      </c>
      <c r="BH18" s="5">
        <f>P_A[[#This Row],[18+]]-P_A[[#This Row],[19+]]</f>
        <v>4.114000000000001E-2</v>
      </c>
      <c r="BI18" s="5">
        <f>P_A[[#This Row],[19+]]-P_A[[#This Row],[20+]]</f>
        <v>3.8230000000000014E-2</v>
      </c>
      <c r="BJ18" s="5">
        <f>P_A[[#This Row],[20+]]-P_A[[#This Row],[21+]]</f>
        <v>3.7809999999999983E-2</v>
      </c>
      <c r="BK18" s="5">
        <f>P_A[[#This Row],[21+]]-P_A[[#This Row],[22+]]</f>
        <v>3.1350000000000017E-2</v>
      </c>
      <c r="BL18" s="5">
        <f>P_A[[#This Row],[22+]]-P_A[[#This Row],[23+]]</f>
        <v>2.7869999999999978E-2</v>
      </c>
      <c r="BM18" s="5">
        <f>P_A[[#This Row],[23+]]-P_A[[#This Row],[24+]]</f>
        <v>2.4440000000000017E-2</v>
      </c>
      <c r="BN18" s="5">
        <f>P_A[[#This Row],[24+]]-P_A[[#This Row],[25+]]</f>
        <v>2.271999999999999E-2</v>
      </c>
      <c r="BO18" s="5">
        <f>P_A[[#This Row],[25+]]-P_A[[#This Row],[26+]]</f>
        <v>1.773000000000001E-2</v>
      </c>
      <c r="BP18" s="5">
        <f>P_A[[#This Row],[26+]]-P_A[[#This Row],[27+]]</f>
        <v>1.4859999999999998E-2</v>
      </c>
      <c r="BQ18" s="5">
        <f>P_A[[#This Row],[27+]]-P_A[[#This Row],[28+]]</f>
        <v>1.2289999999999995E-2</v>
      </c>
      <c r="BR18" s="5">
        <f>P_A[[#This Row],[28+]]-P_A[[#This Row],[29+]]</f>
        <v>1.0750000000000003E-2</v>
      </c>
      <c r="BS18" s="5">
        <f>P_A[[#This Row],[29+]]-P_A[[#This Row],[30+]]</f>
        <v>7.8799999999999981E-3</v>
      </c>
      <c r="BT18" s="5">
        <f>P_A[[#This Row],[30+]]-P_A[[#This Row],[31+]]</f>
        <v>6.2400000000000025E-3</v>
      </c>
      <c r="BU18" s="5">
        <f>P_A[[#This Row],[31+]]-P_A[[#This Row],[32+]]</f>
        <v>4.8599999999999997E-3</v>
      </c>
      <c r="BV18" s="5">
        <f>P_A[[#This Row],[32+]]-P_A[[#This Row],[33+]]</f>
        <v>3.7299999999999989E-3</v>
      </c>
      <c r="BW18" s="5">
        <f>P_A[[#This Row],[33+]]-P_A[[#This Row],[34+]]</f>
        <v>3.0300000000000006E-3</v>
      </c>
      <c r="BX18" s="5">
        <f>P_A[[#This Row],[34+]]-P_A[[#This Row],[35+]]</f>
        <v>2.0599999999999993E-3</v>
      </c>
      <c r="BY18" s="5">
        <f>P_A[[#This Row],[35+]]-P_A[[#This Row],[36+]]</f>
        <v>1.5100000000000005E-3</v>
      </c>
      <c r="BZ18" s="5">
        <f>P_A[[#This Row],[36+]]-P_A[[#This Row],[37+]]</f>
        <v>1.0899999999999998E-3</v>
      </c>
      <c r="CA18" s="5">
        <f>P_A[[#This Row],[37+]]-P_A[[#This Row],[38+]]</f>
        <v>8.4000000000000003E-4</v>
      </c>
      <c r="CB18" s="5">
        <f>P_A[[#This Row],[38+]]-P_A[[#This Row],[39+]]</f>
        <v>5.2999999999999987E-4</v>
      </c>
      <c r="CC18" s="5">
        <f>P_A[[#This Row],[39+]]-P_A[[#This Row],[40+]]</f>
        <v>3.700000000000001E-4</v>
      </c>
      <c r="CD18" s="5">
        <f>P_A[[#This Row],[40+]]-P_A[[#This Row],[41+]]</f>
        <v>2.5999999999999998E-4</v>
      </c>
      <c r="CE18" s="5">
        <f>P_A[[#This Row],[41+]]-P_A[[#This Row],[42+]]</f>
        <v>1.8000000000000004E-4</v>
      </c>
      <c r="CF18" s="5">
        <f>P_A[[#This Row],[42+]]-P_A[[#This Row],[43+]]</f>
        <v>1.0999999999999996E-4</v>
      </c>
      <c r="CG18" s="5">
        <f>P_A[[#This Row],[43+]]-P_A[[#This Row],[44+]]</f>
        <v>7.0000000000000007E-5</v>
      </c>
      <c r="CH18" s="5">
        <f>P_A[[#This Row],[44+]]-P_A[[#This Row],[45+]]</f>
        <v>3.9999999999999996E-5</v>
      </c>
      <c r="CI18" s="5">
        <f>P_A[[#This Row],[45+]]-P_A[[#This Row],[46+]]</f>
        <v>4.0000000000000003E-5</v>
      </c>
      <c r="CJ18" s="5">
        <f>P_A[[#This Row],[46+]]-P_A[[#This Row],[47+]]</f>
        <v>4.0000000000000003E-5</v>
      </c>
      <c r="CK18" s="5">
        <f>P_A[[#This Row],[47+]]-P_A[[#This Row],[48+]]</f>
        <v>0</v>
      </c>
      <c r="CL18" s="5">
        <f>P_A[[#This Row],[48+]]-P_A[[#This Row],[49+]]</f>
        <v>0</v>
      </c>
    </row>
    <row r="19" spans="1:90" x14ac:dyDescent="0.25">
      <c r="A19" s="10">
        <v>22400717</v>
      </c>
      <c r="B19" s="13" t="s">
        <v>91</v>
      </c>
      <c r="C19" s="13" t="s">
        <v>90</v>
      </c>
      <c r="D19" s="11">
        <v>0.79166666666666663</v>
      </c>
      <c r="E19" s="9" t="str">
        <f>HYPERLINK("https://www.nba.com/stats/player/1630544/boxscores-traditional", "Tre Mann")</f>
        <v>Tre Mann</v>
      </c>
      <c r="F19">
        <v>12.8</v>
      </c>
      <c r="G19" s="4">
        <v>7.7560000000000002</v>
      </c>
      <c r="H19" s="3">
        <v>0.73236999999999997</v>
      </c>
      <c r="I19" s="3">
        <v>0.68793000000000004</v>
      </c>
      <c r="J19" s="3">
        <v>0.64058000000000004</v>
      </c>
      <c r="K19" s="3">
        <v>0.59094999999999998</v>
      </c>
      <c r="L19" s="3">
        <v>0.53983000000000003</v>
      </c>
      <c r="M19" s="3">
        <v>0.48803000000000002</v>
      </c>
      <c r="N19" s="3">
        <v>0.44037999999999999</v>
      </c>
      <c r="O19" s="3">
        <v>0.38973999999999998</v>
      </c>
      <c r="P19" s="3">
        <v>0.34089999999999998</v>
      </c>
      <c r="Q19" s="3">
        <v>0.29459999999999997</v>
      </c>
      <c r="R19" s="3">
        <v>0.25142999999999999</v>
      </c>
      <c r="S19" s="3">
        <v>0.21185999999999999</v>
      </c>
      <c r="T19" s="3">
        <v>0.17619000000000001</v>
      </c>
      <c r="U19" s="3">
        <v>0.14457</v>
      </c>
      <c r="V19" s="3">
        <v>0.11702</v>
      </c>
      <c r="W19" s="3">
        <v>9.3420000000000003E-2</v>
      </c>
      <c r="X19" s="3">
        <v>7.4929999999999997E-2</v>
      </c>
      <c r="Y19" s="3">
        <v>5.8209999999999998E-2</v>
      </c>
      <c r="Z19" s="3">
        <v>4.4569999999999999E-2</v>
      </c>
      <c r="AA19" s="3">
        <v>3.3619999999999997E-2</v>
      </c>
      <c r="AB19" s="3">
        <v>2.5000000000000001E-2</v>
      </c>
      <c r="AC19" s="3">
        <v>1.831E-2</v>
      </c>
      <c r="AD19" s="3">
        <v>1.321E-2</v>
      </c>
      <c r="AE19" s="3">
        <v>9.3900000000000008E-3</v>
      </c>
      <c r="AF19" s="3">
        <v>6.5700000000000003E-3</v>
      </c>
      <c r="AG19" s="3">
        <v>4.6600000000000001E-3</v>
      </c>
      <c r="AH19" s="3">
        <v>3.1700000000000001E-3</v>
      </c>
      <c r="AI19" s="3">
        <v>2.1199999999999999E-3</v>
      </c>
      <c r="AJ19" s="3">
        <v>1.39E-3</v>
      </c>
      <c r="AK19" s="3">
        <v>8.9999999999999998E-4</v>
      </c>
      <c r="AL19" s="3">
        <v>5.8E-4</v>
      </c>
      <c r="AM19" s="3">
        <v>3.6000000000000002E-4</v>
      </c>
      <c r="AN19" s="3">
        <v>2.2000000000000001E-4</v>
      </c>
      <c r="AO19" s="3">
        <v>1.3999999999999999E-4</v>
      </c>
      <c r="AP19" s="3">
        <v>8.0000000000000007E-5</v>
      </c>
      <c r="AQ19" s="3">
        <v>5.0000000000000002E-5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P_A[[#This Row],[8+]]-P_A[[#This Row],[9+]]</f>
        <v>4.4439999999999924E-2</v>
      </c>
      <c r="AY19" s="5">
        <f>P_A[[#This Row],[9+]]-P_A[[#This Row],[10+]]</f>
        <v>4.7350000000000003E-2</v>
      </c>
      <c r="AZ19" s="5">
        <f>P_A[[#This Row],[10+]]-P_A[[#This Row],[11+]]</f>
        <v>4.9630000000000063E-2</v>
      </c>
      <c r="BA19" s="5">
        <f>P_A[[#This Row],[11+]]-P_A[[#This Row],[12+]]</f>
        <v>5.1119999999999943E-2</v>
      </c>
      <c r="BB19" s="5">
        <f>P_A[[#This Row],[12+]]-P_A[[#This Row],[13+]]</f>
        <v>5.1800000000000013E-2</v>
      </c>
      <c r="BC19" s="5">
        <f>P_A[[#This Row],[13+]]-P_A[[#This Row],[14+]]</f>
        <v>4.7650000000000026E-2</v>
      </c>
      <c r="BD19" s="5">
        <f>P_A[[#This Row],[14+]]-P_A[[#This Row],[15+]]</f>
        <v>5.0640000000000018E-2</v>
      </c>
      <c r="BE19" s="5">
        <f>P_A[[#This Row],[15+]]-P_A[[#This Row],[16+]]</f>
        <v>4.8839999999999995E-2</v>
      </c>
      <c r="BF19" s="5">
        <f>P_A[[#This Row],[16+]]-P_A[[#This Row],[17+]]</f>
        <v>4.6300000000000008E-2</v>
      </c>
      <c r="BG19" s="5">
        <f>P_A[[#This Row],[17+]]-P_A[[#This Row],[18+]]</f>
        <v>4.3169999999999986E-2</v>
      </c>
      <c r="BH19" s="5">
        <f>P_A[[#This Row],[18+]]-P_A[[#This Row],[19+]]</f>
        <v>3.9569999999999994E-2</v>
      </c>
      <c r="BI19" s="5">
        <f>P_A[[#This Row],[19+]]-P_A[[#This Row],[20+]]</f>
        <v>3.566999999999998E-2</v>
      </c>
      <c r="BJ19" s="5">
        <f>P_A[[#This Row],[20+]]-P_A[[#This Row],[21+]]</f>
        <v>3.1620000000000009E-2</v>
      </c>
      <c r="BK19" s="5">
        <f>P_A[[#This Row],[21+]]-P_A[[#This Row],[22+]]</f>
        <v>2.7550000000000005E-2</v>
      </c>
      <c r="BL19" s="5">
        <f>P_A[[#This Row],[22+]]-P_A[[#This Row],[23+]]</f>
        <v>2.3599999999999996E-2</v>
      </c>
      <c r="BM19" s="5">
        <f>P_A[[#This Row],[23+]]-P_A[[#This Row],[24+]]</f>
        <v>1.8490000000000006E-2</v>
      </c>
      <c r="BN19" s="5">
        <f>P_A[[#This Row],[24+]]-P_A[[#This Row],[25+]]</f>
        <v>1.6719999999999999E-2</v>
      </c>
      <c r="BO19" s="5">
        <f>P_A[[#This Row],[25+]]-P_A[[#This Row],[26+]]</f>
        <v>1.3639999999999999E-2</v>
      </c>
      <c r="BP19" s="5">
        <f>P_A[[#This Row],[26+]]-P_A[[#This Row],[27+]]</f>
        <v>1.0950000000000001E-2</v>
      </c>
      <c r="BQ19" s="5">
        <f>P_A[[#This Row],[27+]]-P_A[[#This Row],[28+]]</f>
        <v>8.6199999999999957E-3</v>
      </c>
      <c r="BR19" s="5">
        <f>P_A[[#This Row],[28+]]-P_A[[#This Row],[29+]]</f>
        <v>6.6900000000000015E-3</v>
      </c>
      <c r="BS19" s="5">
        <f>P_A[[#This Row],[29+]]-P_A[[#This Row],[30+]]</f>
        <v>5.1000000000000004E-3</v>
      </c>
      <c r="BT19" s="5">
        <f>P_A[[#This Row],[30+]]-P_A[[#This Row],[31+]]</f>
        <v>3.8199999999999987E-3</v>
      </c>
      <c r="BU19" s="5">
        <f>P_A[[#This Row],[31+]]-P_A[[#This Row],[32+]]</f>
        <v>2.8200000000000005E-3</v>
      </c>
      <c r="BV19" s="5">
        <f>P_A[[#This Row],[32+]]-P_A[[#This Row],[33+]]</f>
        <v>1.9100000000000002E-3</v>
      </c>
      <c r="BW19" s="5">
        <f>P_A[[#This Row],[33+]]-P_A[[#This Row],[34+]]</f>
        <v>1.49E-3</v>
      </c>
      <c r="BX19" s="5">
        <f>P_A[[#This Row],[34+]]-P_A[[#This Row],[35+]]</f>
        <v>1.0500000000000002E-3</v>
      </c>
      <c r="BY19" s="5">
        <f>P_A[[#This Row],[35+]]-P_A[[#This Row],[36+]]</f>
        <v>7.2999999999999996E-4</v>
      </c>
      <c r="BZ19" s="5">
        <f>P_A[[#This Row],[36+]]-P_A[[#This Row],[37+]]</f>
        <v>4.8999999999999998E-4</v>
      </c>
      <c r="CA19" s="5">
        <f>P_A[[#This Row],[37+]]-P_A[[#This Row],[38+]]</f>
        <v>3.1999999999999997E-4</v>
      </c>
      <c r="CB19" s="5">
        <f>P_A[[#This Row],[38+]]-P_A[[#This Row],[39+]]</f>
        <v>2.1999999999999998E-4</v>
      </c>
      <c r="CC19" s="5">
        <f>P_A[[#This Row],[39+]]-P_A[[#This Row],[40+]]</f>
        <v>1.4000000000000001E-4</v>
      </c>
      <c r="CD19" s="5">
        <f>P_A[[#This Row],[40+]]-P_A[[#This Row],[41+]]</f>
        <v>8.000000000000002E-5</v>
      </c>
      <c r="CE19" s="5">
        <f>P_A[[#This Row],[41+]]-P_A[[#This Row],[42+]]</f>
        <v>5.9999999999999981E-5</v>
      </c>
      <c r="CF19" s="5">
        <f>P_A[[#This Row],[42+]]-P_A[[#This Row],[43+]]</f>
        <v>3.0000000000000004E-5</v>
      </c>
      <c r="CG19" s="5">
        <f>P_A[[#This Row],[43+]]-P_A[[#This Row],[44+]]</f>
        <v>5.0000000000000002E-5</v>
      </c>
      <c r="CH19" s="5">
        <f>P_A[[#This Row],[44+]]-P_A[[#This Row],[45+]]</f>
        <v>0</v>
      </c>
      <c r="CI19" s="5">
        <f>P_A[[#This Row],[45+]]-P_A[[#This Row],[46+]]</f>
        <v>0</v>
      </c>
      <c r="CJ19" s="5">
        <f>P_A[[#This Row],[46+]]-P_A[[#This Row],[47+]]</f>
        <v>0</v>
      </c>
      <c r="CK19" s="5">
        <f>P_A[[#This Row],[47+]]-P_A[[#This Row],[48+]]</f>
        <v>0</v>
      </c>
      <c r="CL19" s="5">
        <f>P_A[[#This Row],[48+]]-P_A[[#This Row],[49+]]</f>
        <v>0</v>
      </c>
    </row>
    <row r="20" spans="1:90" x14ac:dyDescent="0.25">
      <c r="A20" s="10">
        <v>22400717</v>
      </c>
      <c r="B20" s="13" t="s">
        <v>91</v>
      </c>
      <c r="C20" s="13" t="s">
        <v>90</v>
      </c>
      <c r="D20" s="11">
        <v>0.79166666666666663</v>
      </c>
      <c r="E20" s="9" t="str">
        <f>HYPERLINK("https://www.nba.com/stats/player/1631217/boxscores-traditional", "Moussa Diabaté")</f>
        <v>Moussa Diabaté</v>
      </c>
      <c r="F20">
        <v>10</v>
      </c>
      <c r="G20" s="4">
        <v>4.3360000000000003</v>
      </c>
      <c r="H20" s="3">
        <v>0.67723999999999995</v>
      </c>
      <c r="I20" s="3">
        <v>0.59094999999999998</v>
      </c>
      <c r="J20" s="3">
        <v>0.5</v>
      </c>
      <c r="K20" s="3">
        <v>0.40905000000000002</v>
      </c>
      <c r="L20" s="3">
        <v>0.32275999999999999</v>
      </c>
      <c r="M20" s="3">
        <v>0.24510000000000001</v>
      </c>
      <c r="N20" s="3">
        <v>0.17879</v>
      </c>
      <c r="O20" s="3">
        <v>0.12506999999999999</v>
      </c>
      <c r="P20" s="3">
        <v>8.3790000000000003E-2</v>
      </c>
      <c r="Q20" s="3">
        <v>5.3699999999999998E-2</v>
      </c>
      <c r="R20" s="3">
        <v>3.2160000000000001E-2</v>
      </c>
      <c r="S20" s="3">
        <v>1.8759999999999999E-2</v>
      </c>
      <c r="T20" s="3">
        <v>1.044E-2</v>
      </c>
      <c r="U20" s="3">
        <v>5.5399999999999998E-3</v>
      </c>
      <c r="V20" s="3">
        <v>2.8E-3</v>
      </c>
      <c r="W20" s="3">
        <v>1.3500000000000001E-3</v>
      </c>
      <c r="X20" s="3">
        <v>6.2E-4</v>
      </c>
      <c r="Y20" s="3">
        <v>2.7E-4</v>
      </c>
      <c r="Z20" s="3">
        <v>1.1E-4</v>
      </c>
      <c r="AA20" s="3">
        <v>4.0000000000000003E-5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5">
        <f>P_A[[#This Row],[8+]]-P_A[[#This Row],[9+]]</f>
        <v>8.6289999999999978E-2</v>
      </c>
      <c r="AY20" s="5">
        <f>P_A[[#This Row],[9+]]-P_A[[#This Row],[10+]]</f>
        <v>9.0949999999999975E-2</v>
      </c>
      <c r="AZ20" s="5">
        <f>P_A[[#This Row],[10+]]-P_A[[#This Row],[11+]]</f>
        <v>9.0949999999999975E-2</v>
      </c>
      <c r="BA20" s="5">
        <f>P_A[[#This Row],[11+]]-P_A[[#This Row],[12+]]</f>
        <v>8.6290000000000033E-2</v>
      </c>
      <c r="BB20" s="5">
        <f>P_A[[#This Row],[12+]]-P_A[[#This Row],[13+]]</f>
        <v>7.7659999999999979E-2</v>
      </c>
      <c r="BC20" s="5">
        <f>P_A[[#This Row],[13+]]-P_A[[#This Row],[14+]]</f>
        <v>6.6310000000000008E-2</v>
      </c>
      <c r="BD20" s="5">
        <f>P_A[[#This Row],[14+]]-P_A[[#This Row],[15+]]</f>
        <v>5.3720000000000018E-2</v>
      </c>
      <c r="BE20" s="5">
        <f>P_A[[#This Row],[15+]]-P_A[[#This Row],[16+]]</f>
        <v>4.1279999999999983E-2</v>
      </c>
      <c r="BF20" s="5">
        <f>P_A[[#This Row],[16+]]-P_A[[#This Row],[17+]]</f>
        <v>3.0090000000000006E-2</v>
      </c>
      <c r="BG20" s="5">
        <f>P_A[[#This Row],[17+]]-P_A[[#This Row],[18+]]</f>
        <v>2.1539999999999997E-2</v>
      </c>
      <c r="BH20" s="5">
        <f>P_A[[#This Row],[18+]]-P_A[[#This Row],[19+]]</f>
        <v>1.3400000000000002E-2</v>
      </c>
      <c r="BI20" s="5">
        <f>P_A[[#This Row],[19+]]-P_A[[#This Row],[20+]]</f>
        <v>8.3199999999999993E-3</v>
      </c>
      <c r="BJ20" s="5">
        <f>P_A[[#This Row],[20+]]-P_A[[#This Row],[21+]]</f>
        <v>4.8999999999999998E-3</v>
      </c>
      <c r="BK20" s="5">
        <f>P_A[[#This Row],[21+]]-P_A[[#This Row],[22+]]</f>
        <v>2.7399999999999998E-3</v>
      </c>
      <c r="BL20" s="5">
        <f>P_A[[#This Row],[22+]]-P_A[[#This Row],[23+]]</f>
        <v>1.4499999999999999E-3</v>
      </c>
      <c r="BM20" s="5">
        <f>P_A[[#This Row],[23+]]-P_A[[#This Row],[24+]]</f>
        <v>7.3000000000000007E-4</v>
      </c>
      <c r="BN20" s="5">
        <f>P_A[[#This Row],[24+]]-P_A[[#This Row],[25+]]</f>
        <v>3.5E-4</v>
      </c>
      <c r="BO20" s="5">
        <f>P_A[[#This Row],[25+]]-P_A[[#This Row],[26+]]</f>
        <v>1.5999999999999999E-4</v>
      </c>
      <c r="BP20" s="5">
        <f>P_A[[#This Row],[26+]]-P_A[[#This Row],[27+]]</f>
        <v>6.9999999999999994E-5</v>
      </c>
      <c r="BQ20" s="5">
        <f>P_A[[#This Row],[27+]]-P_A[[#This Row],[28+]]</f>
        <v>4.0000000000000003E-5</v>
      </c>
      <c r="BR20" s="5">
        <f>P_A[[#This Row],[28+]]-P_A[[#This Row],[29+]]</f>
        <v>0</v>
      </c>
      <c r="BS20" s="5">
        <f>P_A[[#This Row],[29+]]-P_A[[#This Row],[30+]]</f>
        <v>0</v>
      </c>
      <c r="BT20" s="5">
        <f>P_A[[#This Row],[30+]]-P_A[[#This Row],[31+]]</f>
        <v>0</v>
      </c>
      <c r="BU20" s="5">
        <f>P_A[[#This Row],[31+]]-P_A[[#This Row],[32+]]</f>
        <v>0</v>
      </c>
      <c r="BV20" s="5">
        <f>P_A[[#This Row],[32+]]-P_A[[#This Row],[33+]]</f>
        <v>0</v>
      </c>
      <c r="BW20" s="5">
        <f>P_A[[#This Row],[33+]]-P_A[[#This Row],[34+]]</f>
        <v>0</v>
      </c>
      <c r="BX20" s="5">
        <f>P_A[[#This Row],[34+]]-P_A[[#This Row],[35+]]</f>
        <v>0</v>
      </c>
      <c r="BY20" s="5">
        <f>P_A[[#This Row],[35+]]-P_A[[#This Row],[36+]]</f>
        <v>0</v>
      </c>
      <c r="BZ20" s="5">
        <f>P_A[[#This Row],[36+]]-P_A[[#This Row],[37+]]</f>
        <v>0</v>
      </c>
      <c r="CA20" s="5">
        <f>P_A[[#This Row],[37+]]-P_A[[#This Row],[38+]]</f>
        <v>0</v>
      </c>
      <c r="CB20" s="5">
        <f>P_A[[#This Row],[38+]]-P_A[[#This Row],[39+]]</f>
        <v>0</v>
      </c>
      <c r="CC20" s="5">
        <f>P_A[[#This Row],[39+]]-P_A[[#This Row],[40+]]</f>
        <v>0</v>
      </c>
      <c r="CD20" s="5">
        <f>P_A[[#This Row],[40+]]-P_A[[#This Row],[41+]]</f>
        <v>0</v>
      </c>
      <c r="CE20" s="5">
        <f>P_A[[#This Row],[41+]]-P_A[[#This Row],[42+]]</f>
        <v>0</v>
      </c>
      <c r="CF20" s="5">
        <f>P_A[[#This Row],[42+]]-P_A[[#This Row],[43+]]</f>
        <v>0</v>
      </c>
      <c r="CG20" s="5">
        <f>P_A[[#This Row],[43+]]-P_A[[#This Row],[44+]]</f>
        <v>0</v>
      </c>
      <c r="CH20" s="5">
        <f>P_A[[#This Row],[44+]]-P_A[[#This Row],[45+]]</f>
        <v>0</v>
      </c>
      <c r="CI20" s="5">
        <f>P_A[[#This Row],[45+]]-P_A[[#This Row],[46+]]</f>
        <v>0</v>
      </c>
      <c r="CJ20" s="5">
        <f>P_A[[#This Row],[46+]]-P_A[[#This Row],[47+]]</f>
        <v>0</v>
      </c>
      <c r="CK20" s="5">
        <f>P_A[[#This Row],[47+]]-P_A[[#This Row],[48+]]</f>
        <v>0</v>
      </c>
      <c r="CL20" s="5">
        <f>P_A[[#This Row],[48+]]-P_A[[#This Row],[49+]]</f>
        <v>0</v>
      </c>
    </row>
    <row r="21" spans="1:90" x14ac:dyDescent="0.25">
      <c r="A21" s="10">
        <v>22400717</v>
      </c>
      <c r="B21" s="13" t="s">
        <v>91</v>
      </c>
      <c r="C21" s="13" t="s">
        <v>90</v>
      </c>
      <c r="D21" s="11">
        <v>0.79166666666666663</v>
      </c>
      <c r="E21" s="9" t="str">
        <f>HYPERLINK("https://www.nba.com/stats/player/1628998/boxscores-traditional", "Cody Martin")</f>
        <v>Cody Martin</v>
      </c>
      <c r="F21">
        <v>9.1999999999999993</v>
      </c>
      <c r="G21" s="4">
        <v>4.069</v>
      </c>
      <c r="H21" s="3">
        <v>0.61409000000000002</v>
      </c>
      <c r="I21" s="3">
        <v>0.51993999999999996</v>
      </c>
      <c r="J21" s="3">
        <v>0.42074</v>
      </c>
      <c r="K21" s="3">
        <v>0.32996999999999999</v>
      </c>
      <c r="L21" s="3">
        <v>0.24510000000000001</v>
      </c>
      <c r="M21" s="3">
        <v>0.17619000000000001</v>
      </c>
      <c r="N21" s="3">
        <v>0.11899999999999999</v>
      </c>
      <c r="O21" s="3">
        <v>7.6359999999999997E-2</v>
      </c>
      <c r="P21" s="3">
        <v>4.7460000000000002E-2</v>
      </c>
      <c r="Q21" s="3">
        <v>2.743E-2</v>
      </c>
      <c r="R21" s="3">
        <v>1.5389999999999999E-2</v>
      </c>
      <c r="S21" s="3">
        <v>7.9799999999999992E-3</v>
      </c>
      <c r="T21" s="3">
        <v>4.0200000000000001E-3</v>
      </c>
      <c r="U21" s="3">
        <v>1.8699999999999999E-3</v>
      </c>
      <c r="V21" s="3">
        <v>8.1999999999999998E-4</v>
      </c>
      <c r="W21" s="3">
        <v>3.5E-4</v>
      </c>
      <c r="X21" s="3">
        <v>1.3999999999999999E-4</v>
      </c>
      <c r="Y21" s="3">
        <v>5.0000000000000002E-5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P_A[[#This Row],[8+]]-P_A[[#This Row],[9+]]</f>
        <v>9.4150000000000067E-2</v>
      </c>
      <c r="AY21" s="5">
        <f>P_A[[#This Row],[9+]]-P_A[[#This Row],[10+]]</f>
        <v>9.9199999999999955E-2</v>
      </c>
      <c r="AZ21" s="5">
        <f>P_A[[#This Row],[10+]]-P_A[[#This Row],[11+]]</f>
        <v>9.0770000000000017E-2</v>
      </c>
      <c r="BA21" s="5">
        <f>P_A[[#This Row],[11+]]-P_A[[#This Row],[12+]]</f>
        <v>8.4869999999999973E-2</v>
      </c>
      <c r="BB21" s="5">
        <f>P_A[[#This Row],[12+]]-P_A[[#This Row],[13+]]</f>
        <v>6.8909999999999999E-2</v>
      </c>
      <c r="BC21" s="5">
        <f>P_A[[#This Row],[13+]]-P_A[[#This Row],[14+]]</f>
        <v>5.7190000000000019E-2</v>
      </c>
      <c r="BD21" s="5">
        <f>P_A[[#This Row],[14+]]-P_A[[#This Row],[15+]]</f>
        <v>4.2639999999999997E-2</v>
      </c>
      <c r="BE21" s="5">
        <f>P_A[[#This Row],[15+]]-P_A[[#This Row],[16+]]</f>
        <v>2.8899999999999995E-2</v>
      </c>
      <c r="BF21" s="5">
        <f>P_A[[#This Row],[16+]]-P_A[[#This Row],[17+]]</f>
        <v>2.0030000000000003E-2</v>
      </c>
      <c r="BG21" s="5">
        <f>P_A[[#This Row],[17+]]-P_A[[#This Row],[18+]]</f>
        <v>1.204E-2</v>
      </c>
      <c r="BH21" s="5">
        <f>P_A[[#This Row],[18+]]-P_A[[#This Row],[19+]]</f>
        <v>7.4099999999999999E-3</v>
      </c>
      <c r="BI21" s="5">
        <f>P_A[[#This Row],[19+]]-P_A[[#This Row],[20+]]</f>
        <v>3.9599999999999991E-3</v>
      </c>
      <c r="BJ21" s="5">
        <f>P_A[[#This Row],[20+]]-P_A[[#This Row],[21+]]</f>
        <v>2.15E-3</v>
      </c>
      <c r="BK21" s="5">
        <f>P_A[[#This Row],[21+]]-P_A[[#This Row],[22+]]</f>
        <v>1.0499999999999999E-3</v>
      </c>
      <c r="BL21" s="5">
        <f>P_A[[#This Row],[22+]]-P_A[[#This Row],[23+]]</f>
        <v>4.6999999999999999E-4</v>
      </c>
      <c r="BM21" s="5">
        <f>P_A[[#This Row],[23+]]-P_A[[#This Row],[24+]]</f>
        <v>2.1000000000000001E-4</v>
      </c>
      <c r="BN21" s="5">
        <f>P_A[[#This Row],[24+]]-P_A[[#This Row],[25+]]</f>
        <v>8.9999999999999992E-5</v>
      </c>
      <c r="BO21" s="5">
        <f>P_A[[#This Row],[25+]]-P_A[[#This Row],[26+]]</f>
        <v>5.0000000000000002E-5</v>
      </c>
      <c r="BP21" s="5">
        <f>P_A[[#This Row],[26+]]-P_A[[#This Row],[27+]]</f>
        <v>0</v>
      </c>
      <c r="BQ21" s="5">
        <f>P_A[[#This Row],[27+]]-P_A[[#This Row],[28+]]</f>
        <v>0</v>
      </c>
      <c r="BR21" s="5">
        <f>P_A[[#This Row],[28+]]-P_A[[#This Row],[29+]]</f>
        <v>0</v>
      </c>
      <c r="BS21" s="5">
        <f>P_A[[#This Row],[29+]]-P_A[[#This Row],[30+]]</f>
        <v>0</v>
      </c>
      <c r="BT21" s="5">
        <f>P_A[[#This Row],[30+]]-P_A[[#This Row],[31+]]</f>
        <v>0</v>
      </c>
      <c r="BU21" s="5">
        <f>P_A[[#This Row],[31+]]-P_A[[#This Row],[32+]]</f>
        <v>0</v>
      </c>
      <c r="BV21" s="5">
        <f>P_A[[#This Row],[32+]]-P_A[[#This Row],[33+]]</f>
        <v>0</v>
      </c>
      <c r="BW21" s="5">
        <f>P_A[[#This Row],[33+]]-P_A[[#This Row],[34+]]</f>
        <v>0</v>
      </c>
      <c r="BX21" s="5">
        <f>P_A[[#This Row],[34+]]-P_A[[#This Row],[35+]]</f>
        <v>0</v>
      </c>
      <c r="BY21" s="5">
        <f>P_A[[#This Row],[35+]]-P_A[[#This Row],[36+]]</f>
        <v>0</v>
      </c>
      <c r="BZ21" s="5">
        <f>P_A[[#This Row],[36+]]-P_A[[#This Row],[37+]]</f>
        <v>0</v>
      </c>
      <c r="CA21" s="5">
        <f>P_A[[#This Row],[37+]]-P_A[[#This Row],[38+]]</f>
        <v>0</v>
      </c>
      <c r="CB21" s="5">
        <f>P_A[[#This Row],[38+]]-P_A[[#This Row],[39+]]</f>
        <v>0</v>
      </c>
      <c r="CC21" s="5">
        <f>P_A[[#This Row],[39+]]-P_A[[#This Row],[40+]]</f>
        <v>0</v>
      </c>
      <c r="CD21" s="5">
        <f>P_A[[#This Row],[40+]]-P_A[[#This Row],[41+]]</f>
        <v>0</v>
      </c>
      <c r="CE21" s="5">
        <f>P_A[[#This Row],[41+]]-P_A[[#This Row],[42+]]</f>
        <v>0</v>
      </c>
      <c r="CF21" s="5">
        <f>P_A[[#This Row],[42+]]-P_A[[#This Row],[43+]]</f>
        <v>0</v>
      </c>
      <c r="CG21" s="5">
        <f>P_A[[#This Row],[43+]]-P_A[[#This Row],[44+]]</f>
        <v>0</v>
      </c>
      <c r="CH21" s="5">
        <f>P_A[[#This Row],[44+]]-P_A[[#This Row],[45+]]</f>
        <v>0</v>
      </c>
      <c r="CI21" s="5">
        <f>P_A[[#This Row],[45+]]-P_A[[#This Row],[46+]]</f>
        <v>0</v>
      </c>
      <c r="CJ21" s="5">
        <f>P_A[[#This Row],[46+]]-P_A[[#This Row],[47+]]</f>
        <v>0</v>
      </c>
      <c r="CK21" s="5">
        <f>P_A[[#This Row],[47+]]-P_A[[#This Row],[48+]]</f>
        <v>0</v>
      </c>
      <c r="CL21" s="5">
        <f>P_A[[#This Row],[48+]]-P_A[[#This Row],[49+]]</f>
        <v>0</v>
      </c>
    </row>
    <row r="22" spans="1:90" x14ac:dyDescent="0.25">
      <c r="A22" s="10">
        <v>22400718</v>
      </c>
      <c r="B22" s="13" t="s">
        <v>82</v>
      </c>
      <c r="C22" s="13" t="s">
        <v>92</v>
      </c>
      <c r="D22" s="11">
        <v>0.79166666666666663</v>
      </c>
      <c r="E22" s="9" t="str">
        <f>HYPERLINK("https://www.nba.com/stats/player/1629636/boxscores-traditional", "Darius Garland")</f>
        <v>Darius Garland</v>
      </c>
      <c r="F22">
        <v>33</v>
      </c>
      <c r="G22" s="4">
        <v>7.7720000000000002</v>
      </c>
      <c r="H22" s="3">
        <v>0.99936000000000003</v>
      </c>
      <c r="I22" s="3">
        <v>0.999</v>
      </c>
      <c r="J22" s="3">
        <v>0.99846000000000001</v>
      </c>
      <c r="K22" s="3">
        <v>0.99766999999999995</v>
      </c>
      <c r="L22" s="3">
        <v>0.99653000000000003</v>
      </c>
      <c r="M22" s="3">
        <v>0.99492000000000003</v>
      </c>
      <c r="N22" s="3">
        <v>0.99265999999999999</v>
      </c>
      <c r="O22" s="3">
        <v>0.98982999999999999</v>
      </c>
      <c r="P22" s="3">
        <v>0.98573999999999995</v>
      </c>
      <c r="Q22" s="3">
        <v>0.98029999999999995</v>
      </c>
      <c r="R22" s="3">
        <v>0.97319999999999995</v>
      </c>
      <c r="S22" s="3">
        <v>0.96406999999999998</v>
      </c>
      <c r="T22" s="3">
        <v>0.95254000000000005</v>
      </c>
      <c r="U22" s="3">
        <v>0.93822000000000005</v>
      </c>
      <c r="V22" s="3">
        <v>0.92220000000000002</v>
      </c>
      <c r="W22" s="3">
        <v>0.90146999999999999</v>
      </c>
      <c r="X22" s="3">
        <v>0.87697999999999998</v>
      </c>
      <c r="Y22" s="3">
        <v>0.84848999999999997</v>
      </c>
      <c r="Z22" s="3">
        <v>0.81594</v>
      </c>
      <c r="AA22" s="3">
        <v>0.77934999999999999</v>
      </c>
      <c r="AB22" s="3">
        <v>0.73890999999999996</v>
      </c>
      <c r="AC22" s="3">
        <v>0.69496999999999998</v>
      </c>
      <c r="AD22" s="3">
        <v>0.65173000000000003</v>
      </c>
      <c r="AE22" s="3">
        <v>0.60257000000000005</v>
      </c>
      <c r="AF22" s="3">
        <v>0.55171999999999999</v>
      </c>
      <c r="AG22" s="3">
        <v>0.5</v>
      </c>
      <c r="AH22" s="3">
        <v>0.44828000000000001</v>
      </c>
      <c r="AI22" s="3">
        <v>0.39743000000000001</v>
      </c>
      <c r="AJ22" s="3">
        <v>0.34827000000000002</v>
      </c>
      <c r="AK22" s="3">
        <v>0.30503000000000002</v>
      </c>
      <c r="AL22" s="3">
        <v>0.26108999999999999</v>
      </c>
      <c r="AM22" s="3">
        <v>0.22065000000000001</v>
      </c>
      <c r="AN22" s="3">
        <v>0.18406</v>
      </c>
      <c r="AO22" s="3">
        <v>0.15151000000000001</v>
      </c>
      <c r="AP22" s="3">
        <v>0.12302</v>
      </c>
      <c r="AQ22" s="3">
        <v>9.8530000000000006E-2</v>
      </c>
      <c r="AR22" s="3">
        <v>7.7799999999999994E-2</v>
      </c>
      <c r="AS22" s="3">
        <v>6.1780000000000002E-2</v>
      </c>
      <c r="AT22" s="3">
        <v>4.7460000000000002E-2</v>
      </c>
      <c r="AU22" s="3">
        <v>3.5929999999999997E-2</v>
      </c>
      <c r="AV22" s="3">
        <v>2.6800000000000001E-2</v>
      </c>
      <c r="AW22" s="3">
        <v>1.9699999999999999E-2</v>
      </c>
      <c r="AX22" s="5">
        <f>P_A[[#This Row],[8+]]-P_A[[#This Row],[9+]]</f>
        <v>3.6000000000002697E-4</v>
      </c>
      <c r="AY22" s="5">
        <f>P_A[[#This Row],[9+]]-P_A[[#This Row],[10+]]</f>
        <v>5.3999999999998494E-4</v>
      </c>
      <c r="AZ22" s="5">
        <f>P_A[[#This Row],[10+]]-P_A[[#This Row],[11+]]</f>
        <v>7.9000000000006843E-4</v>
      </c>
      <c r="BA22" s="5">
        <f>P_A[[#This Row],[11+]]-P_A[[#This Row],[12+]]</f>
        <v>1.1399999999999189E-3</v>
      </c>
      <c r="BB22" s="5">
        <f>P_A[[#This Row],[12+]]-P_A[[#This Row],[13+]]</f>
        <v>1.6100000000000003E-3</v>
      </c>
      <c r="BC22" s="5">
        <f>P_A[[#This Row],[13+]]-P_A[[#This Row],[14+]]</f>
        <v>2.2600000000000398E-3</v>
      </c>
      <c r="BD22" s="5">
        <f>P_A[[#This Row],[14+]]-P_A[[#This Row],[15+]]</f>
        <v>2.8299999999999992E-3</v>
      </c>
      <c r="BE22" s="5">
        <f>P_A[[#This Row],[15+]]-P_A[[#This Row],[16+]]</f>
        <v>4.090000000000038E-3</v>
      </c>
      <c r="BF22" s="5">
        <f>P_A[[#This Row],[16+]]-P_A[[#This Row],[17+]]</f>
        <v>5.4400000000000004E-3</v>
      </c>
      <c r="BG22" s="5">
        <f>P_A[[#This Row],[17+]]-P_A[[#This Row],[18+]]</f>
        <v>7.0999999999999952E-3</v>
      </c>
      <c r="BH22" s="5">
        <f>P_A[[#This Row],[18+]]-P_A[[#This Row],[19+]]</f>
        <v>9.1299999999999715E-3</v>
      </c>
      <c r="BI22" s="5">
        <f>P_A[[#This Row],[19+]]-P_A[[#This Row],[20+]]</f>
        <v>1.1529999999999929E-2</v>
      </c>
      <c r="BJ22" s="5">
        <f>P_A[[#This Row],[20+]]-P_A[[#This Row],[21+]]</f>
        <v>1.4319999999999999E-2</v>
      </c>
      <c r="BK22" s="5">
        <f>P_A[[#This Row],[21+]]-P_A[[#This Row],[22+]]</f>
        <v>1.6020000000000034E-2</v>
      </c>
      <c r="BL22" s="5">
        <f>P_A[[#This Row],[22+]]-P_A[[#This Row],[23+]]</f>
        <v>2.0730000000000026E-2</v>
      </c>
      <c r="BM22" s="5">
        <f>P_A[[#This Row],[23+]]-P_A[[#This Row],[24+]]</f>
        <v>2.4490000000000012E-2</v>
      </c>
      <c r="BN22" s="5">
        <f>P_A[[#This Row],[24+]]-P_A[[#This Row],[25+]]</f>
        <v>2.8490000000000015E-2</v>
      </c>
      <c r="BO22" s="5">
        <f>P_A[[#This Row],[25+]]-P_A[[#This Row],[26+]]</f>
        <v>3.2549999999999968E-2</v>
      </c>
      <c r="BP22" s="5">
        <f>P_A[[#This Row],[26+]]-P_A[[#This Row],[27+]]</f>
        <v>3.6590000000000011E-2</v>
      </c>
      <c r="BQ22" s="5">
        <f>P_A[[#This Row],[27+]]-P_A[[#This Row],[28+]]</f>
        <v>4.0440000000000031E-2</v>
      </c>
      <c r="BR22" s="5">
        <f>P_A[[#This Row],[28+]]-P_A[[#This Row],[29+]]</f>
        <v>4.3939999999999979E-2</v>
      </c>
      <c r="BS22" s="5">
        <f>P_A[[#This Row],[29+]]-P_A[[#This Row],[30+]]</f>
        <v>4.3239999999999945E-2</v>
      </c>
      <c r="BT22" s="5">
        <f>P_A[[#This Row],[30+]]-P_A[[#This Row],[31+]]</f>
        <v>4.9159999999999981E-2</v>
      </c>
      <c r="BU22" s="5">
        <f>P_A[[#This Row],[31+]]-P_A[[#This Row],[32+]]</f>
        <v>5.0850000000000062E-2</v>
      </c>
      <c r="BV22" s="5">
        <f>P_A[[#This Row],[32+]]-P_A[[#This Row],[33+]]</f>
        <v>5.1719999999999988E-2</v>
      </c>
      <c r="BW22" s="5">
        <f>P_A[[#This Row],[33+]]-P_A[[#This Row],[34+]]</f>
        <v>5.1719999999999988E-2</v>
      </c>
      <c r="BX22" s="5">
        <f>P_A[[#This Row],[34+]]-P_A[[#This Row],[35+]]</f>
        <v>5.0850000000000006E-2</v>
      </c>
      <c r="BY22" s="5">
        <f>P_A[[#This Row],[35+]]-P_A[[#This Row],[36+]]</f>
        <v>4.9159999999999981E-2</v>
      </c>
      <c r="BZ22" s="5">
        <f>P_A[[#This Row],[36+]]-P_A[[#This Row],[37+]]</f>
        <v>4.3240000000000001E-2</v>
      </c>
      <c r="CA22" s="5">
        <f>P_A[[#This Row],[37+]]-P_A[[#This Row],[38+]]</f>
        <v>4.3940000000000035E-2</v>
      </c>
      <c r="CB22" s="5">
        <f>P_A[[#This Row],[38+]]-P_A[[#This Row],[39+]]</f>
        <v>4.0439999999999976E-2</v>
      </c>
      <c r="CC22" s="5">
        <f>P_A[[#This Row],[39+]]-P_A[[#This Row],[40+]]</f>
        <v>3.6590000000000011E-2</v>
      </c>
      <c r="CD22" s="5">
        <f>P_A[[#This Row],[40+]]-P_A[[#This Row],[41+]]</f>
        <v>3.2549999999999996E-2</v>
      </c>
      <c r="CE22" s="5">
        <f>P_A[[#This Row],[41+]]-P_A[[#This Row],[42+]]</f>
        <v>2.8490000000000001E-2</v>
      </c>
      <c r="CF22" s="5">
        <f>P_A[[#This Row],[42+]]-P_A[[#This Row],[43+]]</f>
        <v>2.4489999999999998E-2</v>
      </c>
      <c r="CG22" s="5">
        <f>P_A[[#This Row],[43+]]-P_A[[#This Row],[44+]]</f>
        <v>2.0730000000000012E-2</v>
      </c>
      <c r="CH22" s="5">
        <f>P_A[[#This Row],[44+]]-P_A[[#This Row],[45+]]</f>
        <v>1.6019999999999993E-2</v>
      </c>
      <c r="CI22" s="5">
        <f>P_A[[#This Row],[45+]]-P_A[[#This Row],[46+]]</f>
        <v>1.4319999999999999E-2</v>
      </c>
      <c r="CJ22" s="5">
        <f>P_A[[#This Row],[46+]]-P_A[[#This Row],[47+]]</f>
        <v>1.1530000000000006E-2</v>
      </c>
      <c r="CK22" s="5">
        <f>P_A[[#This Row],[47+]]-P_A[[#This Row],[48+]]</f>
        <v>9.1299999999999958E-3</v>
      </c>
      <c r="CL22" s="5">
        <f>P_A[[#This Row],[48+]]-P_A[[#This Row],[49+]]</f>
        <v>7.1000000000000021E-3</v>
      </c>
    </row>
    <row r="23" spans="1:90" x14ac:dyDescent="0.25">
      <c r="A23" s="10">
        <v>22400718</v>
      </c>
      <c r="B23" s="13" t="s">
        <v>82</v>
      </c>
      <c r="C23" s="13" t="s">
        <v>92</v>
      </c>
      <c r="D23" s="11">
        <v>0.79166666666666663</v>
      </c>
      <c r="E23" s="9" t="str">
        <f>HYPERLINK("https://www.nba.com/stats/player/1628378/boxscores-traditional", "Donovan Mitchell")</f>
        <v>Donovan Mitchell</v>
      </c>
      <c r="F23">
        <v>30.4</v>
      </c>
      <c r="G23" s="4">
        <v>7.7610000000000001</v>
      </c>
      <c r="H23" s="3">
        <v>0.99807000000000001</v>
      </c>
      <c r="I23" s="3">
        <v>0.99711000000000005</v>
      </c>
      <c r="J23" s="3">
        <v>0.99573</v>
      </c>
      <c r="K23" s="3">
        <v>0.99378999999999995</v>
      </c>
      <c r="L23" s="3">
        <v>0.99111000000000005</v>
      </c>
      <c r="M23" s="3">
        <v>0.98745000000000005</v>
      </c>
      <c r="N23" s="3">
        <v>0.98257000000000005</v>
      </c>
      <c r="O23" s="3">
        <v>0.97614999999999996</v>
      </c>
      <c r="P23" s="3">
        <v>0.96855999999999998</v>
      </c>
      <c r="Q23" s="3">
        <v>0.95818000000000003</v>
      </c>
      <c r="R23" s="3">
        <v>0.94520000000000004</v>
      </c>
      <c r="S23" s="3">
        <v>0.92922000000000005</v>
      </c>
      <c r="T23" s="3">
        <v>0.90988000000000002</v>
      </c>
      <c r="U23" s="3">
        <v>0.88685999999999998</v>
      </c>
      <c r="V23" s="3">
        <v>0.85992999999999997</v>
      </c>
      <c r="W23" s="3">
        <v>0.82894000000000001</v>
      </c>
      <c r="X23" s="3">
        <v>0.79388999999999998</v>
      </c>
      <c r="Y23" s="3">
        <v>0.75804000000000005</v>
      </c>
      <c r="Z23" s="3">
        <v>0.71565999999999996</v>
      </c>
      <c r="AA23" s="3">
        <v>0.67003000000000001</v>
      </c>
      <c r="AB23" s="3">
        <v>0.62172000000000005</v>
      </c>
      <c r="AC23" s="3">
        <v>0.57142000000000004</v>
      </c>
      <c r="AD23" s="3">
        <v>0.51993999999999996</v>
      </c>
      <c r="AE23" s="3">
        <v>0.46811999999999998</v>
      </c>
      <c r="AF23" s="3">
        <v>0.41682999999999998</v>
      </c>
      <c r="AG23" s="3">
        <v>0.36692999999999998</v>
      </c>
      <c r="AH23" s="3">
        <v>0.32275999999999999</v>
      </c>
      <c r="AI23" s="3">
        <v>0.27760000000000001</v>
      </c>
      <c r="AJ23" s="3">
        <v>0.23576</v>
      </c>
      <c r="AK23" s="3">
        <v>0.19766</v>
      </c>
      <c r="AL23" s="3">
        <v>0.16353999999999999</v>
      </c>
      <c r="AM23" s="3">
        <v>0.13350000000000001</v>
      </c>
      <c r="AN23" s="3">
        <v>0.10749</v>
      </c>
      <c r="AO23" s="3">
        <v>8.5339999999999999E-2</v>
      </c>
      <c r="AP23" s="3">
        <v>6.8110000000000004E-2</v>
      </c>
      <c r="AQ23" s="3">
        <v>5.262E-2</v>
      </c>
      <c r="AR23" s="3">
        <v>4.0059999999999998E-2</v>
      </c>
      <c r="AS23" s="3">
        <v>3.005E-2</v>
      </c>
      <c r="AT23" s="3">
        <v>2.222E-2</v>
      </c>
      <c r="AU23" s="3">
        <v>1.618E-2</v>
      </c>
      <c r="AV23" s="3">
        <v>1.1599999999999999E-2</v>
      </c>
      <c r="AW23" s="3">
        <v>8.2000000000000007E-3</v>
      </c>
      <c r="AX23" s="5">
        <f>P_A[[#This Row],[8+]]-P_A[[#This Row],[9+]]</f>
        <v>9.5999999999996088E-4</v>
      </c>
      <c r="AY23" s="5">
        <f>P_A[[#This Row],[9+]]-P_A[[#This Row],[10+]]</f>
        <v>1.3800000000000479E-3</v>
      </c>
      <c r="AZ23" s="5">
        <f>P_A[[#This Row],[10+]]-P_A[[#This Row],[11+]]</f>
        <v>1.9400000000000528E-3</v>
      </c>
      <c r="BA23" s="5">
        <f>P_A[[#This Row],[11+]]-P_A[[#This Row],[12+]]</f>
        <v>2.6799999999999047E-3</v>
      </c>
      <c r="BB23" s="5">
        <f>P_A[[#This Row],[12+]]-P_A[[#This Row],[13+]]</f>
        <v>3.6599999999999966E-3</v>
      </c>
      <c r="BC23" s="5">
        <f>P_A[[#This Row],[13+]]-P_A[[#This Row],[14+]]</f>
        <v>4.8799999999999955E-3</v>
      </c>
      <c r="BD23" s="5">
        <f>P_A[[#This Row],[14+]]-P_A[[#This Row],[15+]]</f>
        <v>6.4200000000000923E-3</v>
      </c>
      <c r="BE23" s="5">
        <f>P_A[[#This Row],[15+]]-P_A[[#This Row],[16+]]</f>
        <v>7.5899999999999856E-3</v>
      </c>
      <c r="BF23" s="5">
        <f>P_A[[#This Row],[16+]]-P_A[[#This Row],[17+]]</f>
        <v>1.0379999999999945E-2</v>
      </c>
      <c r="BG23" s="5">
        <f>P_A[[#This Row],[17+]]-P_A[[#This Row],[18+]]</f>
        <v>1.2979999999999992E-2</v>
      </c>
      <c r="BH23" s="5">
        <f>P_A[[#This Row],[18+]]-P_A[[#This Row],[19+]]</f>
        <v>1.5979999999999994E-2</v>
      </c>
      <c r="BI23" s="5">
        <f>P_A[[#This Row],[19+]]-P_A[[#This Row],[20+]]</f>
        <v>1.9340000000000024E-2</v>
      </c>
      <c r="BJ23" s="5">
        <f>P_A[[#This Row],[20+]]-P_A[[#This Row],[21+]]</f>
        <v>2.302000000000004E-2</v>
      </c>
      <c r="BK23" s="5">
        <f>P_A[[#This Row],[21+]]-P_A[[#This Row],[22+]]</f>
        <v>2.6930000000000009E-2</v>
      </c>
      <c r="BL23" s="5">
        <f>P_A[[#This Row],[22+]]-P_A[[#This Row],[23+]]</f>
        <v>3.0989999999999962E-2</v>
      </c>
      <c r="BM23" s="5">
        <f>P_A[[#This Row],[23+]]-P_A[[#This Row],[24+]]</f>
        <v>3.5050000000000026E-2</v>
      </c>
      <c r="BN23" s="5">
        <f>P_A[[#This Row],[24+]]-P_A[[#This Row],[25+]]</f>
        <v>3.5849999999999937E-2</v>
      </c>
      <c r="BO23" s="5">
        <f>P_A[[#This Row],[25+]]-P_A[[#This Row],[26+]]</f>
        <v>4.2380000000000084E-2</v>
      </c>
      <c r="BP23" s="5">
        <f>P_A[[#This Row],[26+]]-P_A[[#This Row],[27+]]</f>
        <v>4.5629999999999948E-2</v>
      </c>
      <c r="BQ23" s="5">
        <f>P_A[[#This Row],[27+]]-P_A[[#This Row],[28+]]</f>
        <v>4.8309999999999964E-2</v>
      </c>
      <c r="BR23" s="5">
        <f>P_A[[#This Row],[28+]]-P_A[[#This Row],[29+]]</f>
        <v>5.0300000000000011E-2</v>
      </c>
      <c r="BS23" s="5">
        <f>P_A[[#This Row],[29+]]-P_A[[#This Row],[30+]]</f>
        <v>5.1480000000000081E-2</v>
      </c>
      <c r="BT23" s="5">
        <f>P_A[[#This Row],[30+]]-P_A[[#This Row],[31+]]</f>
        <v>5.1819999999999977E-2</v>
      </c>
      <c r="BU23" s="5">
        <f>P_A[[#This Row],[31+]]-P_A[[#This Row],[32+]]</f>
        <v>5.1290000000000002E-2</v>
      </c>
      <c r="BV23" s="5">
        <f>P_A[[#This Row],[32+]]-P_A[[#This Row],[33+]]</f>
        <v>4.99E-2</v>
      </c>
      <c r="BW23" s="5">
        <f>P_A[[#This Row],[33+]]-P_A[[#This Row],[34+]]</f>
        <v>4.4169999999999987E-2</v>
      </c>
      <c r="BX23" s="5">
        <f>P_A[[#This Row],[34+]]-P_A[[#This Row],[35+]]</f>
        <v>4.5159999999999978E-2</v>
      </c>
      <c r="BY23" s="5">
        <f>P_A[[#This Row],[35+]]-P_A[[#This Row],[36+]]</f>
        <v>4.1840000000000016E-2</v>
      </c>
      <c r="BZ23" s="5">
        <f>P_A[[#This Row],[36+]]-P_A[[#This Row],[37+]]</f>
        <v>3.8099999999999995E-2</v>
      </c>
      <c r="CA23" s="5">
        <f>P_A[[#This Row],[37+]]-P_A[[#This Row],[38+]]</f>
        <v>3.4120000000000011E-2</v>
      </c>
      <c r="CB23" s="5">
        <f>P_A[[#This Row],[38+]]-P_A[[#This Row],[39+]]</f>
        <v>3.0039999999999983E-2</v>
      </c>
      <c r="CC23" s="5">
        <f>P_A[[#This Row],[39+]]-P_A[[#This Row],[40+]]</f>
        <v>2.6010000000000005E-2</v>
      </c>
      <c r="CD23" s="5">
        <f>P_A[[#This Row],[40+]]-P_A[[#This Row],[41+]]</f>
        <v>2.2150000000000003E-2</v>
      </c>
      <c r="CE23" s="5">
        <f>P_A[[#This Row],[41+]]-P_A[[#This Row],[42+]]</f>
        <v>1.7229999999999995E-2</v>
      </c>
      <c r="CF23" s="5">
        <f>P_A[[#This Row],[42+]]-P_A[[#This Row],[43+]]</f>
        <v>1.5490000000000004E-2</v>
      </c>
      <c r="CG23" s="5">
        <f>P_A[[#This Row],[43+]]-P_A[[#This Row],[44+]]</f>
        <v>1.2560000000000002E-2</v>
      </c>
      <c r="CH23" s="5">
        <f>P_A[[#This Row],[44+]]-P_A[[#This Row],[45+]]</f>
        <v>1.0009999999999998E-2</v>
      </c>
      <c r="CI23" s="5">
        <f>P_A[[#This Row],[45+]]-P_A[[#This Row],[46+]]</f>
        <v>7.8300000000000002E-3</v>
      </c>
      <c r="CJ23" s="5">
        <f>P_A[[#This Row],[46+]]-P_A[[#This Row],[47+]]</f>
        <v>6.0400000000000002E-3</v>
      </c>
      <c r="CK23" s="5">
        <f>P_A[[#This Row],[47+]]-P_A[[#This Row],[48+]]</f>
        <v>4.5800000000000007E-3</v>
      </c>
      <c r="CL23" s="5">
        <f>P_A[[#This Row],[48+]]-P_A[[#This Row],[49+]]</f>
        <v>3.3999999999999985E-3</v>
      </c>
    </row>
    <row r="24" spans="1:90" x14ac:dyDescent="0.25">
      <c r="A24" s="10">
        <v>22400718</v>
      </c>
      <c r="B24" s="13" t="s">
        <v>82</v>
      </c>
      <c r="C24" s="13" t="s">
        <v>92</v>
      </c>
      <c r="D24" s="11">
        <v>0.79166666666666663</v>
      </c>
      <c r="E24" s="9" t="str">
        <f>HYPERLINK("https://www.nba.com/stats/player/1628386/boxscores-traditional", "Jarrett Allen")</f>
        <v>Jarrett Allen</v>
      </c>
      <c r="F24">
        <v>15.2</v>
      </c>
      <c r="G24" s="4">
        <v>3.25</v>
      </c>
      <c r="H24" s="3">
        <v>0.98678999999999994</v>
      </c>
      <c r="I24" s="3">
        <v>0.97192999999999996</v>
      </c>
      <c r="J24" s="3">
        <v>0.94520000000000004</v>
      </c>
      <c r="K24" s="3">
        <v>0.90146999999999999</v>
      </c>
      <c r="L24" s="3">
        <v>0.83645999999999998</v>
      </c>
      <c r="M24" s="3">
        <v>0.75175000000000003</v>
      </c>
      <c r="N24" s="3">
        <v>0.64431000000000005</v>
      </c>
      <c r="O24" s="3">
        <v>0.52392000000000005</v>
      </c>
      <c r="P24" s="3">
        <v>0.40128999999999998</v>
      </c>
      <c r="Q24" s="3">
        <v>0.29115999999999997</v>
      </c>
      <c r="R24" s="3">
        <v>0.19489000000000001</v>
      </c>
      <c r="S24" s="3">
        <v>0.121</v>
      </c>
      <c r="T24" s="3">
        <v>6.9440000000000002E-2</v>
      </c>
      <c r="U24" s="3">
        <v>3.7539999999999997E-2</v>
      </c>
      <c r="V24" s="3">
        <v>1.831E-2</v>
      </c>
      <c r="W24" s="3">
        <v>8.2000000000000007E-3</v>
      </c>
      <c r="X24" s="3">
        <v>3.3600000000000001E-3</v>
      </c>
      <c r="Y24" s="3">
        <v>1.2600000000000001E-3</v>
      </c>
      <c r="Z24" s="3">
        <v>4.4999999999999999E-4</v>
      </c>
      <c r="AA24" s="3">
        <v>1.3999999999999999E-4</v>
      </c>
      <c r="AB24" s="3">
        <v>4.0000000000000003E-5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5">
        <f>P_A[[#This Row],[8+]]-P_A[[#This Row],[9+]]</f>
        <v>1.4859999999999984E-2</v>
      </c>
      <c r="AY24" s="5">
        <f>P_A[[#This Row],[9+]]-P_A[[#This Row],[10+]]</f>
        <v>2.672999999999992E-2</v>
      </c>
      <c r="AZ24" s="5">
        <f>P_A[[#This Row],[10+]]-P_A[[#This Row],[11+]]</f>
        <v>4.3730000000000047E-2</v>
      </c>
      <c r="BA24" s="5">
        <f>P_A[[#This Row],[11+]]-P_A[[#This Row],[12+]]</f>
        <v>6.5010000000000012E-2</v>
      </c>
      <c r="BB24" s="5">
        <f>P_A[[#This Row],[12+]]-P_A[[#This Row],[13+]]</f>
        <v>8.4709999999999952E-2</v>
      </c>
      <c r="BC24" s="5">
        <f>P_A[[#This Row],[13+]]-P_A[[#This Row],[14+]]</f>
        <v>0.10743999999999998</v>
      </c>
      <c r="BD24" s="5">
        <f>P_A[[#This Row],[14+]]-P_A[[#This Row],[15+]]</f>
        <v>0.12039</v>
      </c>
      <c r="BE24" s="5">
        <f>P_A[[#This Row],[15+]]-P_A[[#This Row],[16+]]</f>
        <v>0.12263000000000007</v>
      </c>
      <c r="BF24" s="5">
        <f>P_A[[#This Row],[16+]]-P_A[[#This Row],[17+]]</f>
        <v>0.11013000000000001</v>
      </c>
      <c r="BG24" s="5">
        <f>P_A[[#This Row],[17+]]-P_A[[#This Row],[18+]]</f>
        <v>9.6269999999999967E-2</v>
      </c>
      <c r="BH24" s="5">
        <f>P_A[[#This Row],[18+]]-P_A[[#This Row],[19+]]</f>
        <v>7.3890000000000011E-2</v>
      </c>
      <c r="BI24" s="5">
        <f>P_A[[#This Row],[19+]]-P_A[[#This Row],[20+]]</f>
        <v>5.1559999999999995E-2</v>
      </c>
      <c r="BJ24" s="5">
        <f>P_A[[#This Row],[20+]]-P_A[[#This Row],[21+]]</f>
        <v>3.1900000000000005E-2</v>
      </c>
      <c r="BK24" s="5">
        <f>P_A[[#This Row],[21+]]-P_A[[#This Row],[22+]]</f>
        <v>1.9229999999999997E-2</v>
      </c>
      <c r="BL24" s="5">
        <f>P_A[[#This Row],[22+]]-P_A[[#This Row],[23+]]</f>
        <v>1.0109999999999999E-2</v>
      </c>
      <c r="BM24" s="5">
        <f>P_A[[#This Row],[23+]]-P_A[[#This Row],[24+]]</f>
        <v>4.8400000000000006E-3</v>
      </c>
      <c r="BN24" s="5">
        <f>P_A[[#This Row],[24+]]-P_A[[#This Row],[25+]]</f>
        <v>2.1000000000000003E-3</v>
      </c>
      <c r="BO24" s="5">
        <f>P_A[[#This Row],[25+]]-P_A[[#This Row],[26+]]</f>
        <v>8.1000000000000006E-4</v>
      </c>
      <c r="BP24" s="5">
        <f>P_A[[#This Row],[26+]]-P_A[[#This Row],[27+]]</f>
        <v>3.1E-4</v>
      </c>
      <c r="BQ24" s="5">
        <f>P_A[[#This Row],[27+]]-P_A[[#This Row],[28+]]</f>
        <v>9.9999999999999991E-5</v>
      </c>
      <c r="BR24" s="5">
        <f>P_A[[#This Row],[28+]]-P_A[[#This Row],[29+]]</f>
        <v>4.0000000000000003E-5</v>
      </c>
      <c r="BS24" s="5">
        <f>P_A[[#This Row],[29+]]-P_A[[#This Row],[30+]]</f>
        <v>0</v>
      </c>
      <c r="BT24" s="5">
        <f>P_A[[#This Row],[30+]]-P_A[[#This Row],[31+]]</f>
        <v>0</v>
      </c>
      <c r="BU24" s="5">
        <f>P_A[[#This Row],[31+]]-P_A[[#This Row],[32+]]</f>
        <v>0</v>
      </c>
      <c r="BV24" s="5">
        <f>P_A[[#This Row],[32+]]-P_A[[#This Row],[33+]]</f>
        <v>0</v>
      </c>
      <c r="BW24" s="5">
        <f>P_A[[#This Row],[33+]]-P_A[[#This Row],[34+]]</f>
        <v>0</v>
      </c>
      <c r="BX24" s="5">
        <f>P_A[[#This Row],[34+]]-P_A[[#This Row],[35+]]</f>
        <v>0</v>
      </c>
      <c r="BY24" s="5">
        <f>P_A[[#This Row],[35+]]-P_A[[#This Row],[36+]]</f>
        <v>0</v>
      </c>
      <c r="BZ24" s="5">
        <f>P_A[[#This Row],[36+]]-P_A[[#This Row],[37+]]</f>
        <v>0</v>
      </c>
      <c r="CA24" s="5">
        <f>P_A[[#This Row],[37+]]-P_A[[#This Row],[38+]]</f>
        <v>0</v>
      </c>
      <c r="CB24" s="5">
        <f>P_A[[#This Row],[38+]]-P_A[[#This Row],[39+]]</f>
        <v>0</v>
      </c>
      <c r="CC24" s="5">
        <f>P_A[[#This Row],[39+]]-P_A[[#This Row],[40+]]</f>
        <v>0</v>
      </c>
      <c r="CD24" s="5">
        <f>P_A[[#This Row],[40+]]-P_A[[#This Row],[41+]]</f>
        <v>0</v>
      </c>
      <c r="CE24" s="5">
        <f>P_A[[#This Row],[41+]]-P_A[[#This Row],[42+]]</f>
        <v>0</v>
      </c>
      <c r="CF24" s="5">
        <f>P_A[[#This Row],[42+]]-P_A[[#This Row],[43+]]</f>
        <v>0</v>
      </c>
      <c r="CG24" s="5">
        <f>P_A[[#This Row],[43+]]-P_A[[#This Row],[44+]]</f>
        <v>0</v>
      </c>
      <c r="CH24" s="5">
        <f>P_A[[#This Row],[44+]]-P_A[[#This Row],[45+]]</f>
        <v>0</v>
      </c>
      <c r="CI24" s="5">
        <f>P_A[[#This Row],[45+]]-P_A[[#This Row],[46+]]</f>
        <v>0</v>
      </c>
      <c r="CJ24" s="5">
        <f>P_A[[#This Row],[46+]]-P_A[[#This Row],[47+]]</f>
        <v>0</v>
      </c>
      <c r="CK24" s="5">
        <f>P_A[[#This Row],[47+]]-P_A[[#This Row],[48+]]</f>
        <v>0</v>
      </c>
      <c r="CL24" s="5">
        <f>P_A[[#This Row],[48+]]-P_A[[#This Row],[49+]]</f>
        <v>0</v>
      </c>
    </row>
    <row r="25" spans="1:90" x14ac:dyDescent="0.25">
      <c r="A25" s="10">
        <v>22400718</v>
      </c>
      <c r="B25" s="13" t="s">
        <v>82</v>
      </c>
      <c r="C25" s="13" t="s">
        <v>92</v>
      </c>
      <c r="D25" s="11">
        <v>0.79166666666666663</v>
      </c>
      <c r="E25" s="9" t="str">
        <f>HYPERLINK("https://www.nba.com/stats/player/1630596/boxscores-traditional", "Evan Mobley")</f>
        <v>Evan Mobley</v>
      </c>
      <c r="F25">
        <v>18.399999999999999</v>
      </c>
      <c r="G25" s="4">
        <v>6.0860000000000003</v>
      </c>
      <c r="H25" s="3">
        <v>0.95637000000000005</v>
      </c>
      <c r="I25" s="3">
        <v>0.93822000000000005</v>
      </c>
      <c r="J25" s="3">
        <v>0.91620999999999997</v>
      </c>
      <c r="K25" s="3">
        <v>0.88876999999999995</v>
      </c>
      <c r="L25" s="3">
        <v>0.85314000000000001</v>
      </c>
      <c r="M25" s="3">
        <v>0.81327000000000005</v>
      </c>
      <c r="N25" s="3">
        <v>0.76424000000000003</v>
      </c>
      <c r="O25" s="3">
        <v>0.71226</v>
      </c>
      <c r="P25" s="3">
        <v>0.65173000000000003</v>
      </c>
      <c r="Q25" s="3">
        <v>0.59094999999999998</v>
      </c>
      <c r="R25" s="3">
        <v>0.52790000000000004</v>
      </c>
      <c r="S25" s="3">
        <v>0.46017000000000002</v>
      </c>
      <c r="T25" s="3">
        <v>0.39743000000000001</v>
      </c>
      <c r="U25" s="3">
        <v>0.33360000000000001</v>
      </c>
      <c r="V25" s="3">
        <v>0.27760000000000001</v>
      </c>
      <c r="W25" s="3">
        <v>0.22363</v>
      </c>
      <c r="X25" s="3">
        <v>0.17879</v>
      </c>
      <c r="Y25" s="3">
        <v>0.14007</v>
      </c>
      <c r="Z25" s="3">
        <v>0.10564999999999999</v>
      </c>
      <c r="AA25" s="3">
        <v>7.9269999999999993E-2</v>
      </c>
      <c r="AB25" s="3">
        <v>5.7049999999999997E-2</v>
      </c>
      <c r="AC25" s="3">
        <v>4.0930000000000001E-2</v>
      </c>
      <c r="AD25" s="3">
        <v>2.8070000000000001E-2</v>
      </c>
      <c r="AE25" s="3">
        <v>1.9230000000000001E-2</v>
      </c>
      <c r="AF25" s="3">
        <v>1.2869999999999999E-2</v>
      </c>
      <c r="AG25" s="3">
        <v>8.2000000000000007E-3</v>
      </c>
      <c r="AH25" s="3">
        <v>5.2300000000000003E-3</v>
      </c>
      <c r="AI25" s="3">
        <v>3.1700000000000001E-3</v>
      </c>
      <c r="AJ25" s="3">
        <v>1.9300000000000001E-3</v>
      </c>
      <c r="AK25" s="3">
        <v>1.1100000000000001E-3</v>
      </c>
      <c r="AL25" s="3">
        <v>6.4000000000000005E-4</v>
      </c>
      <c r="AM25" s="3">
        <v>3.6000000000000002E-4</v>
      </c>
      <c r="AN25" s="3">
        <v>1.9000000000000001E-4</v>
      </c>
      <c r="AO25" s="3">
        <v>1E-4</v>
      </c>
      <c r="AP25" s="3">
        <v>5.0000000000000002E-5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5">
        <f>P_A[[#This Row],[8+]]-P_A[[#This Row],[9+]]</f>
        <v>1.8149999999999999E-2</v>
      </c>
      <c r="AY25" s="5">
        <f>P_A[[#This Row],[9+]]-P_A[[#This Row],[10+]]</f>
        <v>2.2010000000000085E-2</v>
      </c>
      <c r="AZ25" s="5">
        <f>P_A[[#This Row],[10+]]-P_A[[#This Row],[11+]]</f>
        <v>2.744000000000002E-2</v>
      </c>
      <c r="BA25" s="5">
        <f>P_A[[#This Row],[11+]]-P_A[[#This Row],[12+]]</f>
        <v>3.5629999999999939E-2</v>
      </c>
      <c r="BB25" s="5">
        <f>P_A[[#This Row],[12+]]-P_A[[#This Row],[13+]]</f>
        <v>3.9869999999999961E-2</v>
      </c>
      <c r="BC25" s="5">
        <f>P_A[[#This Row],[13+]]-P_A[[#This Row],[14+]]</f>
        <v>4.9030000000000018E-2</v>
      </c>
      <c r="BD25" s="5">
        <f>P_A[[#This Row],[14+]]-P_A[[#This Row],[15+]]</f>
        <v>5.1980000000000026E-2</v>
      </c>
      <c r="BE25" s="5">
        <f>P_A[[#This Row],[15+]]-P_A[[#This Row],[16+]]</f>
        <v>6.0529999999999973E-2</v>
      </c>
      <c r="BF25" s="5">
        <f>P_A[[#This Row],[16+]]-P_A[[#This Row],[17+]]</f>
        <v>6.0780000000000056E-2</v>
      </c>
      <c r="BG25" s="5">
        <f>P_A[[#This Row],[17+]]-P_A[[#This Row],[18+]]</f>
        <v>6.3049999999999939E-2</v>
      </c>
      <c r="BH25" s="5">
        <f>P_A[[#This Row],[18+]]-P_A[[#This Row],[19+]]</f>
        <v>6.7730000000000012E-2</v>
      </c>
      <c r="BI25" s="5">
        <f>P_A[[#This Row],[19+]]-P_A[[#This Row],[20+]]</f>
        <v>6.2740000000000018E-2</v>
      </c>
      <c r="BJ25" s="5">
        <f>P_A[[#This Row],[20+]]-P_A[[#This Row],[21+]]</f>
        <v>6.3829999999999998E-2</v>
      </c>
      <c r="BK25" s="5">
        <f>P_A[[#This Row],[21+]]-P_A[[#This Row],[22+]]</f>
        <v>5.5999999999999994E-2</v>
      </c>
      <c r="BL25" s="5">
        <f>P_A[[#This Row],[22+]]-P_A[[#This Row],[23+]]</f>
        <v>5.3970000000000018E-2</v>
      </c>
      <c r="BM25" s="5">
        <f>P_A[[#This Row],[23+]]-P_A[[#This Row],[24+]]</f>
        <v>4.4839999999999991E-2</v>
      </c>
      <c r="BN25" s="5">
        <f>P_A[[#This Row],[24+]]-P_A[[#This Row],[25+]]</f>
        <v>3.8720000000000004E-2</v>
      </c>
      <c r="BO25" s="5">
        <f>P_A[[#This Row],[25+]]-P_A[[#This Row],[26+]]</f>
        <v>3.4420000000000006E-2</v>
      </c>
      <c r="BP25" s="5">
        <f>P_A[[#This Row],[26+]]-P_A[[#This Row],[27+]]</f>
        <v>2.6380000000000001E-2</v>
      </c>
      <c r="BQ25" s="5">
        <f>P_A[[#This Row],[27+]]-P_A[[#This Row],[28+]]</f>
        <v>2.2219999999999997E-2</v>
      </c>
      <c r="BR25" s="5">
        <f>P_A[[#This Row],[28+]]-P_A[[#This Row],[29+]]</f>
        <v>1.6119999999999995E-2</v>
      </c>
      <c r="BS25" s="5">
        <f>P_A[[#This Row],[29+]]-P_A[[#This Row],[30+]]</f>
        <v>1.286E-2</v>
      </c>
      <c r="BT25" s="5">
        <f>P_A[[#This Row],[30+]]-P_A[[#This Row],[31+]]</f>
        <v>8.8400000000000006E-3</v>
      </c>
      <c r="BU25" s="5">
        <f>P_A[[#This Row],[31+]]-P_A[[#This Row],[32+]]</f>
        <v>6.3600000000000011E-3</v>
      </c>
      <c r="BV25" s="5">
        <f>P_A[[#This Row],[32+]]-P_A[[#This Row],[33+]]</f>
        <v>4.6699999999999988E-3</v>
      </c>
      <c r="BW25" s="5">
        <f>P_A[[#This Row],[33+]]-P_A[[#This Row],[34+]]</f>
        <v>2.9700000000000004E-3</v>
      </c>
      <c r="BX25" s="5">
        <f>P_A[[#This Row],[34+]]-P_A[[#This Row],[35+]]</f>
        <v>2.0600000000000002E-3</v>
      </c>
      <c r="BY25" s="5">
        <f>P_A[[#This Row],[35+]]-P_A[[#This Row],[36+]]</f>
        <v>1.24E-3</v>
      </c>
      <c r="BZ25" s="5">
        <f>P_A[[#This Row],[36+]]-P_A[[#This Row],[37+]]</f>
        <v>8.1999999999999998E-4</v>
      </c>
      <c r="CA25" s="5">
        <f>P_A[[#This Row],[37+]]-P_A[[#This Row],[38+]]</f>
        <v>4.7000000000000004E-4</v>
      </c>
      <c r="CB25" s="5">
        <f>P_A[[#This Row],[38+]]-P_A[[#This Row],[39+]]</f>
        <v>2.8000000000000003E-4</v>
      </c>
      <c r="CC25" s="5">
        <f>P_A[[#This Row],[39+]]-P_A[[#This Row],[40+]]</f>
        <v>1.7000000000000001E-4</v>
      </c>
      <c r="CD25" s="5">
        <f>P_A[[#This Row],[40+]]-P_A[[#This Row],[41+]]</f>
        <v>9.0000000000000006E-5</v>
      </c>
      <c r="CE25" s="5">
        <f>P_A[[#This Row],[41+]]-P_A[[#This Row],[42+]]</f>
        <v>5.0000000000000002E-5</v>
      </c>
      <c r="CF25" s="5">
        <f>P_A[[#This Row],[42+]]-P_A[[#This Row],[43+]]</f>
        <v>5.0000000000000002E-5</v>
      </c>
      <c r="CG25" s="5">
        <f>P_A[[#This Row],[43+]]-P_A[[#This Row],[44+]]</f>
        <v>0</v>
      </c>
      <c r="CH25" s="5">
        <f>P_A[[#This Row],[44+]]-P_A[[#This Row],[45+]]</f>
        <v>0</v>
      </c>
      <c r="CI25" s="5">
        <f>P_A[[#This Row],[45+]]-P_A[[#This Row],[46+]]</f>
        <v>0</v>
      </c>
      <c r="CJ25" s="5">
        <f>P_A[[#This Row],[46+]]-P_A[[#This Row],[47+]]</f>
        <v>0</v>
      </c>
      <c r="CK25" s="5">
        <f>P_A[[#This Row],[47+]]-P_A[[#This Row],[48+]]</f>
        <v>0</v>
      </c>
      <c r="CL25" s="5">
        <f>P_A[[#This Row],[48+]]-P_A[[#This Row],[49+]]</f>
        <v>0</v>
      </c>
    </row>
    <row r="26" spans="1:90" x14ac:dyDescent="0.25">
      <c r="A26" s="10">
        <v>22400718</v>
      </c>
      <c r="B26" s="13" t="s">
        <v>82</v>
      </c>
      <c r="C26" s="13" t="s">
        <v>92</v>
      </c>
      <c r="D26" s="11">
        <v>0.79166666666666663</v>
      </c>
      <c r="E26" s="9" t="str">
        <f>HYPERLINK("https://www.nba.com/stats/player/1629660/boxscores-traditional", "Ty Jerome")</f>
        <v>Ty Jerome</v>
      </c>
      <c r="F26">
        <v>18.600000000000001</v>
      </c>
      <c r="G26" s="4">
        <v>7.915</v>
      </c>
      <c r="H26" s="3">
        <v>0.90988000000000002</v>
      </c>
      <c r="I26" s="3">
        <v>0.88685999999999998</v>
      </c>
      <c r="J26" s="3">
        <v>0.86214000000000002</v>
      </c>
      <c r="K26" s="3">
        <v>0.83147000000000004</v>
      </c>
      <c r="L26" s="3">
        <v>0.79673000000000005</v>
      </c>
      <c r="M26" s="3">
        <v>0.76114999999999999</v>
      </c>
      <c r="N26" s="3">
        <v>0.71904000000000001</v>
      </c>
      <c r="O26" s="3">
        <v>0.67364000000000002</v>
      </c>
      <c r="P26" s="3">
        <v>0.62929999999999997</v>
      </c>
      <c r="Q26" s="3">
        <v>0.57926</v>
      </c>
      <c r="R26" s="3">
        <v>0.53188000000000002</v>
      </c>
      <c r="S26" s="3">
        <v>0.48005999999999999</v>
      </c>
      <c r="T26" s="3">
        <v>0.42858000000000002</v>
      </c>
      <c r="U26" s="3">
        <v>0.38208999999999999</v>
      </c>
      <c r="V26" s="3">
        <v>0.33360000000000001</v>
      </c>
      <c r="W26" s="3">
        <v>0.28774</v>
      </c>
      <c r="X26" s="3">
        <v>0.24825</v>
      </c>
      <c r="Y26" s="3">
        <v>0.20896999999999999</v>
      </c>
      <c r="Z26" s="3">
        <v>0.17619000000000001</v>
      </c>
      <c r="AA26" s="3">
        <v>0.14457</v>
      </c>
      <c r="AB26" s="3">
        <v>0.11702</v>
      </c>
      <c r="AC26" s="3">
        <v>9.5100000000000004E-2</v>
      </c>
      <c r="AD26" s="3">
        <v>7.4929999999999997E-2</v>
      </c>
      <c r="AE26" s="3">
        <v>5.8209999999999998E-2</v>
      </c>
      <c r="AF26" s="3">
        <v>4.5510000000000002E-2</v>
      </c>
      <c r="AG26" s="3">
        <v>3.4380000000000001E-2</v>
      </c>
      <c r="AH26" s="3">
        <v>2.5590000000000002E-2</v>
      </c>
      <c r="AI26" s="3">
        <v>1.9230000000000001E-2</v>
      </c>
      <c r="AJ26" s="3">
        <v>1.3899999999999999E-2</v>
      </c>
      <c r="AK26" s="3">
        <v>1.017E-2</v>
      </c>
      <c r="AL26" s="3">
        <v>7.1399999999999996E-3</v>
      </c>
      <c r="AM26" s="3">
        <v>4.9399999999999999E-3</v>
      </c>
      <c r="AN26" s="3">
        <v>3.47E-3</v>
      </c>
      <c r="AO26" s="3">
        <v>2.33E-3</v>
      </c>
      <c r="AP26" s="3">
        <v>1.5399999999999999E-3</v>
      </c>
      <c r="AQ26" s="3">
        <v>1.0399999999999999E-3</v>
      </c>
      <c r="AR26" s="3">
        <v>6.6E-4</v>
      </c>
      <c r="AS26" s="3">
        <v>4.2000000000000002E-4</v>
      </c>
      <c r="AT26" s="3">
        <v>2.7E-4</v>
      </c>
      <c r="AU26" s="3">
        <v>1.7000000000000001E-4</v>
      </c>
      <c r="AV26" s="3">
        <v>1E-4</v>
      </c>
      <c r="AW26" s="3">
        <v>6.0000000000000002E-5</v>
      </c>
      <c r="AX26" s="5">
        <f>P_A[[#This Row],[8+]]-P_A[[#This Row],[9+]]</f>
        <v>2.302000000000004E-2</v>
      </c>
      <c r="AY26" s="5">
        <f>P_A[[#This Row],[9+]]-P_A[[#This Row],[10+]]</f>
        <v>2.4719999999999964E-2</v>
      </c>
      <c r="AZ26" s="5">
        <f>P_A[[#This Row],[10+]]-P_A[[#This Row],[11+]]</f>
        <v>3.0669999999999975E-2</v>
      </c>
      <c r="BA26" s="5">
        <f>P_A[[#This Row],[11+]]-P_A[[#This Row],[12+]]</f>
        <v>3.4739999999999993E-2</v>
      </c>
      <c r="BB26" s="5">
        <f>P_A[[#This Row],[12+]]-P_A[[#This Row],[13+]]</f>
        <v>3.5580000000000056E-2</v>
      </c>
      <c r="BC26" s="5">
        <f>P_A[[#This Row],[13+]]-P_A[[#This Row],[14+]]</f>
        <v>4.2109999999999981E-2</v>
      </c>
      <c r="BD26" s="5">
        <f>P_A[[#This Row],[14+]]-P_A[[#This Row],[15+]]</f>
        <v>4.5399999999999996E-2</v>
      </c>
      <c r="BE26" s="5">
        <f>P_A[[#This Row],[15+]]-P_A[[#This Row],[16+]]</f>
        <v>4.4340000000000046E-2</v>
      </c>
      <c r="BF26" s="5">
        <f>P_A[[#This Row],[16+]]-P_A[[#This Row],[17+]]</f>
        <v>5.0039999999999973E-2</v>
      </c>
      <c r="BG26" s="5">
        <f>P_A[[#This Row],[17+]]-P_A[[#This Row],[18+]]</f>
        <v>4.7379999999999978E-2</v>
      </c>
      <c r="BH26" s="5">
        <f>P_A[[#This Row],[18+]]-P_A[[#This Row],[19+]]</f>
        <v>5.1820000000000033E-2</v>
      </c>
      <c r="BI26" s="5">
        <f>P_A[[#This Row],[19+]]-P_A[[#This Row],[20+]]</f>
        <v>5.147999999999997E-2</v>
      </c>
      <c r="BJ26" s="5">
        <f>P_A[[#This Row],[20+]]-P_A[[#This Row],[21+]]</f>
        <v>4.6490000000000031E-2</v>
      </c>
      <c r="BK26" s="5">
        <f>P_A[[#This Row],[21+]]-P_A[[#This Row],[22+]]</f>
        <v>4.8489999999999978E-2</v>
      </c>
      <c r="BL26" s="5">
        <f>P_A[[#This Row],[22+]]-P_A[[#This Row],[23+]]</f>
        <v>4.5860000000000012E-2</v>
      </c>
      <c r="BM26" s="5">
        <f>P_A[[#This Row],[23+]]-P_A[[#This Row],[24+]]</f>
        <v>3.9489999999999997E-2</v>
      </c>
      <c r="BN26" s="5">
        <f>P_A[[#This Row],[24+]]-P_A[[#This Row],[25+]]</f>
        <v>3.9280000000000009E-2</v>
      </c>
      <c r="BO26" s="5">
        <f>P_A[[#This Row],[25+]]-P_A[[#This Row],[26+]]</f>
        <v>3.2779999999999976E-2</v>
      </c>
      <c r="BP26" s="5">
        <f>P_A[[#This Row],[26+]]-P_A[[#This Row],[27+]]</f>
        <v>3.1620000000000009E-2</v>
      </c>
      <c r="BQ26" s="5">
        <f>P_A[[#This Row],[27+]]-P_A[[#This Row],[28+]]</f>
        <v>2.7550000000000005E-2</v>
      </c>
      <c r="BR26" s="5">
        <f>P_A[[#This Row],[28+]]-P_A[[#This Row],[29+]]</f>
        <v>2.1919999999999995E-2</v>
      </c>
      <c r="BS26" s="5">
        <f>P_A[[#This Row],[29+]]-P_A[[#This Row],[30+]]</f>
        <v>2.0170000000000007E-2</v>
      </c>
      <c r="BT26" s="5">
        <f>P_A[[#This Row],[30+]]-P_A[[#This Row],[31+]]</f>
        <v>1.6719999999999999E-2</v>
      </c>
      <c r="BU26" s="5">
        <f>P_A[[#This Row],[31+]]-P_A[[#This Row],[32+]]</f>
        <v>1.2699999999999996E-2</v>
      </c>
      <c r="BV26" s="5">
        <f>P_A[[#This Row],[32+]]-P_A[[#This Row],[33+]]</f>
        <v>1.1130000000000001E-2</v>
      </c>
      <c r="BW26" s="5">
        <f>P_A[[#This Row],[33+]]-P_A[[#This Row],[34+]]</f>
        <v>8.7899999999999992E-3</v>
      </c>
      <c r="BX26" s="5">
        <f>P_A[[#This Row],[34+]]-P_A[[#This Row],[35+]]</f>
        <v>6.3600000000000011E-3</v>
      </c>
      <c r="BY26" s="5">
        <f>P_A[[#This Row],[35+]]-P_A[[#This Row],[36+]]</f>
        <v>5.3300000000000014E-3</v>
      </c>
      <c r="BZ26" s="5">
        <f>P_A[[#This Row],[36+]]-P_A[[#This Row],[37+]]</f>
        <v>3.7299999999999989E-3</v>
      </c>
      <c r="CA26" s="5">
        <f>P_A[[#This Row],[37+]]-P_A[[#This Row],[38+]]</f>
        <v>3.0300000000000006E-3</v>
      </c>
      <c r="CB26" s="5">
        <f>P_A[[#This Row],[38+]]-P_A[[#This Row],[39+]]</f>
        <v>2.1999999999999997E-3</v>
      </c>
      <c r="CC26" s="5">
        <f>P_A[[#This Row],[39+]]-P_A[[#This Row],[40+]]</f>
        <v>1.47E-3</v>
      </c>
      <c r="CD26" s="5">
        <f>P_A[[#This Row],[40+]]-P_A[[#This Row],[41+]]</f>
        <v>1.14E-3</v>
      </c>
      <c r="CE26" s="5">
        <f>P_A[[#This Row],[41+]]-P_A[[#This Row],[42+]]</f>
        <v>7.9000000000000012E-4</v>
      </c>
      <c r="CF26" s="5">
        <f>P_A[[#This Row],[42+]]-P_A[[#This Row],[43+]]</f>
        <v>5.0000000000000001E-4</v>
      </c>
      <c r="CG26" s="5">
        <f>P_A[[#This Row],[43+]]-P_A[[#This Row],[44+]]</f>
        <v>3.7999999999999991E-4</v>
      </c>
      <c r="CH26" s="5">
        <f>P_A[[#This Row],[44+]]-P_A[[#This Row],[45+]]</f>
        <v>2.3999999999999998E-4</v>
      </c>
      <c r="CI26" s="5">
        <f>P_A[[#This Row],[45+]]-P_A[[#This Row],[46+]]</f>
        <v>1.5000000000000001E-4</v>
      </c>
      <c r="CJ26" s="5">
        <f>P_A[[#This Row],[46+]]-P_A[[#This Row],[47+]]</f>
        <v>9.9999999999999991E-5</v>
      </c>
      <c r="CK26" s="5">
        <f>P_A[[#This Row],[47+]]-P_A[[#This Row],[48+]]</f>
        <v>7.0000000000000007E-5</v>
      </c>
      <c r="CL26" s="5">
        <f>P_A[[#This Row],[48+]]-P_A[[#This Row],[49+]]</f>
        <v>4.0000000000000003E-5</v>
      </c>
    </row>
    <row r="27" spans="1:90" x14ac:dyDescent="0.25">
      <c r="A27" s="10">
        <v>22400718</v>
      </c>
      <c r="B27" s="13" t="s">
        <v>82</v>
      </c>
      <c r="C27" s="13" t="s">
        <v>92</v>
      </c>
      <c r="D27" s="11">
        <v>0.79166666666666663</v>
      </c>
      <c r="E27" s="9" t="str">
        <f>HYPERLINK("https://www.nba.com/stats/player/1629622/boxscores-traditional", "Max Strus")</f>
        <v>Max Strus</v>
      </c>
      <c r="F27">
        <v>11.2</v>
      </c>
      <c r="G27" s="4">
        <v>4.1669999999999998</v>
      </c>
      <c r="H27" s="3">
        <v>0.77934999999999999</v>
      </c>
      <c r="I27" s="3">
        <v>0.70194000000000001</v>
      </c>
      <c r="J27" s="3">
        <v>0.61409000000000002</v>
      </c>
      <c r="K27" s="3">
        <v>0.51993999999999996</v>
      </c>
      <c r="L27" s="3">
        <v>0.42465000000000003</v>
      </c>
      <c r="M27" s="3">
        <v>0.33360000000000001</v>
      </c>
      <c r="N27" s="3">
        <v>0.25142999999999999</v>
      </c>
      <c r="O27" s="3">
        <v>0.18140999999999999</v>
      </c>
      <c r="P27" s="3">
        <v>0.12506999999999999</v>
      </c>
      <c r="Q27" s="3">
        <v>8.226E-2</v>
      </c>
      <c r="R27" s="3">
        <v>5.1549999999999999E-2</v>
      </c>
      <c r="S27" s="3">
        <v>3.074E-2</v>
      </c>
      <c r="T27" s="3">
        <v>1.7430000000000001E-2</v>
      </c>
      <c r="U27" s="3">
        <v>9.3900000000000008E-3</v>
      </c>
      <c r="V27" s="3">
        <v>4.7999999999999996E-3</v>
      </c>
      <c r="W27" s="3">
        <v>2.33E-3</v>
      </c>
      <c r="X27" s="3">
        <v>1.07E-3</v>
      </c>
      <c r="Y27" s="3">
        <v>4.6999999999999999E-4</v>
      </c>
      <c r="Z27" s="3">
        <v>1.9000000000000001E-4</v>
      </c>
      <c r="AA27" s="3">
        <v>8.0000000000000007E-5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5">
        <f>P_A[[#This Row],[8+]]-P_A[[#This Row],[9+]]</f>
        <v>7.7409999999999979E-2</v>
      </c>
      <c r="AY27" s="5">
        <f>P_A[[#This Row],[9+]]-P_A[[#This Row],[10+]]</f>
        <v>8.7849999999999984E-2</v>
      </c>
      <c r="AZ27" s="5">
        <f>P_A[[#This Row],[10+]]-P_A[[#This Row],[11+]]</f>
        <v>9.4150000000000067E-2</v>
      </c>
      <c r="BA27" s="5">
        <f>P_A[[#This Row],[11+]]-P_A[[#This Row],[12+]]</f>
        <v>9.528999999999993E-2</v>
      </c>
      <c r="BB27" s="5">
        <f>P_A[[#This Row],[12+]]-P_A[[#This Row],[13+]]</f>
        <v>9.105000000000002E-2</v>
      </c>
      <c r="BC27" s="5">
        <f>P_A[[#This Row],[13+]]-P_A[[#This Row],[14+]]</f>
        <v>8.2170000000000021E-2</v>
      </c>
      <c r="BD27" s="5">
        <f>P_A[[#This Row],[14+]]-P_A[[#This Row],[15+]]</f>
        <v>7.0019999999999999E-2</v>
      </c>
      <c r="BE27" s="5">
        <f>P_A[[#This Row],[15+]]-P_A[[#This Row],[16+]]</f>
        <v>5.6340000000000001E-2</v>
      </c>
      <c r="BF27" s="5">
        <f>P_A[[#This Row],[16+]]-P_A[[#This Row],[17+]]</f>
        <v>4.2809999999999987E-2</v>
      </c>
      <c r="BG27" s="5">
        <f>P_A[[#This Row],[17+]]-P_A[[#This Row],[18+]]</f>
        <v>3.0710000000000001E-2</v>
      </c>
      <c r="BH27" s="5">
        <f>P_A[[#This Row],[18+]]-P_A[[#This Row],[19+]]</f>
        <v>2.0809999999999999E-2</v>
      </c>
      <c r="BI27" s="5">
        <f>P_A[[#This Row],[19+]]-P_A[[#This Row],[20+]]</f>
        <v>1.3309999999999999E-2</v>
      </c>
      <c r="BJ27" s="5">
        <f>P_A[[#This Row],[20+]]-P_A[[#This Row],[21+]]</f>
        <v>8.0400000000000003E-3</v>
      </c>
      <c r="BK27" s="5">
        <f>P_A[[#This Row],[21+]]-P_A[[#This Row],[22+]]</f>
        <v>4.5900000000000012E-3</v>
      </c>
      <c r="BL27" s="5">
        <f>P_A[[#This Row],[22+]]-P_A[[#This Row],[23+]]</f>
        <v>2.4699999999999995E-3</v>
      </c>
      <c r="BM27" s="5">
        <f>P_A[[#This Row],[23+]]-P_A[[#This Row],[24+]]</f>
        <v>1.2600000000000001E-3</v>
      </c>
      <c r="BN27" s="5">
        <f>P_A[[#This Row],[24+]]-P_A[[#This Row],[25+]]</f>
        <v>6.0000000000000006E-4</v>
      </c>
      <c r="BO27" s="5">
        <f>P_A[[#This Row],[25+]]-P_A[[#This Row],[26+]]</f>
        <v>2.7999999999999998E-4</v>
      </c>
      <c r="BP27" s="5">
        <f>P_A[[#This Row],[26+]]-P_A[[#This Row],[27+]]</f>
        <v>1.1E-4</v>
      </c>
      <c r="BQ27" s="5">
        <f>P_A[[#This Row],[27+]]-P_A[[#This Row],[28+]]</f>
        <v>8.0000000000000007E-5</v>
      </c>
      <c r="BR27" s="5">
        <f>P_A[[#This Row],[28+]]-P_A[[#This Row],[29+]]</f>
        <v>0</v>
      </c>
      <c r="BS27" s="5">
        <f>P_A[[#This Row],[29+]]-P_A[[#This Row],[30+]]</f>
        <v>0</v>
      </c>
      <c r="BT27" s="5">
        <f>P_A[[#This Row],[30+]]-P_A[[#This Row],[31+]]</f>
        <v>0</v>
      </c>
      <c r="BU27" s="5">
        <f>P_A[[#This Row],[31+]]-P_A[[#This Row],[32+]]</f>
        <v>0</v>
      </c>
      <c r="BV27" s="5">
        <f>P_A[[#This Row],[32+]]-P_A[[#This Row],[33+]]</f>
        <v>0</v>
      </c>
      <c r="BW27" s="5">
        <f>P_A[[#This Row],[33+]]-P_A[[#This Row],[34+]]</f>
        <v>0</v>
      </c>
      <c r="BX27" s="5">
        <f>P_A[[#This Row],[34+]]-P_A[[#This Row],[35+]]</f>
        <v>0</v>
      </c>
      <c r="BY27" s="5">
        <f>P_A[[#This Row],[35+]]-P_A[[#This Row],[36+]]</f>
        <v>0</v>
      </c>
      <c r="BZ27" s="5">
        <f>P_A[[#This Row],[36+]]-P_A[[#This Row],[37+]]</f>
        <v>0</v>
      </c>
      <c r="CA27" s="5">
        <f>P_A[[#This Row],[37+]]-P_A[[#This Row],[38+]]</f>
        <v>0</v>
      </c>
      <c r="CB27" s="5">
        <f>P_A[[#This Row],[38+]]-P_A[[#This Row],[39+]]</f>
        <v>0</v>
      </c>
      <c r="CC27" s="5">
        <f>P_A[[#This Row],[39+]]-P_A[[#This Row],[40+]]</f>
        <v>0</v>
      </c>
      <c r="CD27" s="5">
        <f>P_A[[#This Row],[40+]]-P_A[[#This Row],[41+]]</f>
        <v>0</v>
      </c>
      <c r="CE27" s="5">
        <f>P_A[[#This Row],[41+]]-P_A[[#This Row],[42+]]</f>
        <v>0</v>
      </c>
      <c r="CF27" s="5">
        <f>P_A[[#This Row],[42+]]-P_A[[#This Row],[43+]]</f>
        <v>0</v>
      </c>
      <c r="CG27" s="5">
        <f>P_A[[#This Row],[43+]]-P_A[[#This Row],[44+]]</f>
        <v>0</v>
      </c>
      <c r="CH27" s="5">
        <f>P_A[[#This Row],[44+]]-P_A[[#This Row],[45+]]</f>
        <v>0</v>
      </c>
      <c r="CI27" s="5">
        <f>P_A[[#This Row],[45+]]-P_A[[#This Row],[46+]]</f>
        <v>0</v>
      </c>
      <c r="CJ27" s="5">
        <f>P_A[[#This Row],[46+]]-P_A[[#This Row],[47+]]</f>
        <v>0</v>
      </c>
      <c r="CK27" s="5">
        <f>P_A[[#This Row],[47+]]-P_A[[#This Row],[48+]]</f>
        <v>0</v>
      </c>
      <c r="CL27" s="5">
        <f>P_A[[#This Row],[48+]]-P_A[[#This Row],[49+]]</f>
        <v>0</v>
      </c>
    </row>
    <row r="28" spans="1:90" x14ac:dyDescent="0.25">
      <c r="A28" s="10">
        <v>22400718</v>
      </c>
      <c r="B28" s="13" t="s">
        <v>82</v>
      </c>
      <c r="C28" s="13" t="s">
        <v>92</v>
      </c>
      <c r="D28" s="11">
        <v>0.79166666666666663</v>
      </c>
      <c r="E28" s="9" t="str">
        <f>HYPERLINK("https://www.nba.com/stats/player/1630241/boxscores-traditional", "Sam Merrill")</f>
        <v>Sam Merrill</v>
      </c>
      <c r="F28">
        <v>12.2</v>
      </c>
      <c r="G28" s="4">
        <v>7.8330000000000002</v>
      </c>
      <c r="H28" s="3">
        <v>0.70540000000000003</v>
      </c>
      <c r="I28" s="3">
        <v>0.65910000000000002</v>
      </c>
      <c r="J28" s="3">
        <v>0.61026000000000002</v>
      </c>
      <c r="K28" s="3">
        <v>0.55962000000000001</v>
      </c>
      <c r="L28" s="3">
        <v>0.51197000000000004</v>
      </c>
      <c r="M28" s="3">
        <v>0.46017000000000002</v>
      </c>
      <c r="N28" s="3">
        <v>0.40905000000000002</v>
      </c>
      <c r="O28" s="3">
        <v>0.35942000000000002</v>
      </c>
      <c r="P28" s="3">
        <v>0.31207000000000001</v>
      </c>
      <c r="Q28" s="3">
        <v>0.27093</v>
      </c>
      <c r="R28" s="3">
        <v>0.22964999999999999</v>
      </c>
      <c r="S28" s="3">
        <v>0.19214999999999999</v>
      </c>
      <c r="T28" s="3">
        <v>0.15866</v>
      </c>
      <c r="U28" s="3">
        <v>0.13136</v>
      </c>
      <c r="V28" s="3">
        <v>0.10564999999999999</v>
      </c>
      <c r="W28" s="3">
        <v>8.3790000000000003E-2</v>
      </c>
      <c r="X28" s="3">
        <v>6.5519999999999995E-2</v>
      </c>
      <c r="Y28" s="3">
        <v>5.1549999999999999E-2</v>
      </c>
      <c r="Z28" s="3">
        <v>3.9199999999999999E-2</v>
      </c>
      <c r="AA28" s="3">
        <v>2.938E-2</v>
      </c>
      <c r="AB28" s="3">
        <v>2.1690000000000001E-2</v>
      </c>
      <c r="AC28" s="3">
        <v>1.618E-2</v>
      </c>
      <c r="AD28" s="3">
        <v>1.1599999999999999E-2</v>
      </c>
      <c r="AE28" s="3">
        <v>8.2000000000000007E-3</v>
      </c>
      <c r="AF28" s="3">
        <v>5.7000000000000002E-3</v>
      </c>
      <c r="AG28" s="3">
        <v>3.9100000000000003E-3</v>
      </c>
      <c r="AH28" s="3">
        <v>2.7200000000000002E-3</v>
      </c>
      <c r="AI28" s="3">
        <v>1.81E-3</v>
      </c>
      <c r="AJ28" s="3">
        <v>1.1800000000000001E-3</v>
      </c>
      <c r="AK28" s="3">
        <v>7.6000000000000004E-4</v>
      </c>
      <c r="AL28" s="3">
        <v>5.0000000000000001E-4</v>
      </c>
      <c r="AM28" s="3">
        <v>3.1E-4</v>
      </c>
      <c r="AN28" s="3">
        <v>1.9000000000000001E-4</v>
      </c>
      <c r="AO28" s="3">
        <v>1.2E-4</v>
      </c>
      <c r="AP28" s="3">
        <v>6.9999999999999994E-5</v>
      </c>
      <c r="AQ28" s="3">
        <v>4.0000000000000003E-5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5">
        <f>P_A[[#This Row],[8+]]-P_A[[#This Row],[9+]]</f>
        <v>4.6300000000000008E-2</v>
      </c>
      <c r="AY28" s="5">
        <f>P_A[[#This Row],[9+]]-P_A[[#This Row],[10+]]</f>
        <v>4.8839999999999995E-2</v>
      </c>
      <c r="AZ28" s="5">
        <f>P_A[[#This Row],[10+]]-P_A[[#This Row],[11+]]</f>
        <v>5.0640000000000018E-2</v>
      </c>
      <c r="BA28" s="5">
        <f>P_A[[#This Row],[11+]]-P_A[[#This Row],[12+]]</f>
        <v>4.764999999999997E-2</v>
      </c>
      <c r="BB28" s="5">
        <f>P_A[[#This Row],[12+]]-P_A[[#This Row],[13+]]</f>
        <v>5.1800000000000013E-2</v>
      </c>
      <c r="BC28" s="5">
        <f>P_A[[#This Row],[13+]]-P_A[[#This Row],[14+]]</f>
        <v>5.1119999999999999E-2</v>
      </c>
      <c r="BD28" s="5">
        <f>P_A[[#This Row],[14+]]-P_A[[#This Row],[15+]]</f>
        <v>4.9630000000000007E-2</v>
      </c>
      <c r="BE28" s="5">
        <f>P_A[[#This Row],[15+]]-P_A[[#This Row],[16+]]</f>
        <v>4.7350000000000003E-2</v>
      </c>
      <c r="BF28" s="5">
        <f>P_A[[#This Row],[16+]]-P_A[[#This Row],[17+]]</f>
        <v>4.114000000000001E-2</v>
      </c>
      <c r="BG28" s="5">
        <f>P_A[[#This Row],[17+]]-P_A[[#This Row],[18+]]</f>
        <v>4.1280000000000011E-2</v>
      </c>
      <c r="BH28" s="5">
        <f>P_A[[#This Row],[18+]]-P_A[[#This Row],[19+]]</f>
        <v>3.7500000000000006E-2</v>
      </c>
      <c r="BI28" s="5">
        <f>P_A[[#This Row],[19+]]-P_A[[#This Row],[20+]]</f>
        <v>3.3489999999999992E-2</v>
      </c>
      <c r="BJ28" s="5">
        <f>P_A[[#This Row],[20+]]-P_A[[#This Row],[21+]]</f>
        <v>2.7299999999999991E-2</v>
      </c>
      <c r="BK28" s="5">
        <f>P_A[[#This Row],[21+]]-P_A[[#This Row],[22+]]</f>
        <v>2.5710000000000011E-2</v>
      </c>
      <c r="BL28" s="5">
        <f>P_A[[#This Row],[22+]]-P_A[[#This Row],[23+]]</f>
        <v>2.1859999999999991E-2</v>
      </c>
      <c r="BM28" s="5">
        <f>P_A[[#This Row],[23+]]-P_A[[#This Row],[24+]]</f>
        <v>1.8270000000000008E-2</v>
      </c>
      <c r="BN28" s="5">
        <f>P_A[[#This Row],[24+]]-P_A[[#This Row],[25+]]</f>
        <v>1.3969999999999996E-2</v>
      </c>
      <c r="BO28" s="5">
        <f>P_A[[#This Row],[25+]]-P_A[[#This Row],[26+]]</f>
        <v>1.235E-2</v>
      </c>
      <c r="BP28" s="5">
        <f>P_A[[#This Row],[26+]]-P_A[[#This Row],[27+]]</f>
        <v>9.8199999999999989E-3</v>
      </c>
      <c r="BQ28" s="5">
        <f>P_A[[#This Row],[27+]]-P_A[[#This Row],[28+]]</f>
        <v>7.6899999999999989E-3</v>
      </c>
      <c r="BR28" s="5">
        <f>P_A[[#This Row],[28+]]-P_A[[#This Row],[29+]]</f>
        <v>5.510000000000001E-3</v>
      </c>
      <c r="BS28" s="5">
        <f>P_A[[#This Row],[29+]]-P_A[[#This Row],[30+]]</f>
        <v>4.5800000000000007E-3</v>
      </c>
      <c r="BT28" s="5">
        <f>P_A[[#This Row],[30+]]-P_A[[#This Row],[31+]]</f>
        <v>3.3999999999999985E-3</v>
      </c>
      <c r="BU28" s="5">
        <f>P_A[[#This Row],[31+]]-P_A[[#This Row],[32+]]</f>
        <v>2.5000000000000005E-3</v>
      </c>
      <c r="BV28" s="5">
        <f>P_A[[#This Row],[32+]]-P_A[[#This Row],[33+]]</f>
        <v>1.7899999999999999E-3</v>
      </c>
      <c r="BW28" s="5">
        <f>P_A[[#This Row],[33+]]-P_A[[#This Row],[34+]]</f>
        <v>1.1900000000000001E-3</v>
      </c>
      <c r="BX28" s="5">
        <f>P_A[[#This Row],[34+]]-P_A[[#This Row],[35+]]</f>
        <v>9.1000000000000022E-4</v>
      </c>
      <c r="BY28" s="5">
        <f>P_A[[#This Row],[35+]]-P_A[[#This Row],[36+]]</f>
        <v>6.2999999999999992E-4</v>
      </c>
      <c r="BZ28" s="5">
        <f>P_A[[#This Row],[36+]]-P_A[[#This Row],[37+]]</f>
        <v>4.2000000000000002E-4</v>
      </c>
      <c r="CA28" s="5">
        <f>P_A[[#This Row],[37+]]-P_A[[#This Row],[38+]]</f>
        <v>2.6000000000000003E-4</v>
      </c>
      <c r="CB28" s="5">
        <f>P_A[[#This Row],[38+]]-P_A[[#This Row],[39+]]</f>
        <v>1.9000000000000001E-4</v>
      </c>
      <c r="CC28" s="5">
        <f>P_A[[#This Row],[39+]]-P_A[[#This Row],[40+]]</f>
        <v>1.1999999999999999E-4</v>
      </c>
      <c r="CD28" s="5">
        <f>P_A[[#This Row],[40+]]-P_A[[#This Row],[41+]]</f>
        <v>7.0000000000000007E-5</v>
      </c>
      <c r="CE28" s="5">
        <f>P_A[[#This Row],[41+]]-P_A[[#This Row],[42+]]</f>
        <v>5.0000000000000009E-5</v>
      </c>
      <c r="CF28" s="5">
        <f>P_A[[#This Row],[42+]]-P_A[[#This Row],[43+]]</f>
        <v>2.9999999999999991E-5</v>
      </c>
      <c r="CG28" s="5">
        <f>P_A[[#This Row],[43+]]-P_A[[#This Row],[44+]]</f>
        <v>4.0000000000000003E-5</v>
      </c>
      <c r="CH28" s="5">
        <f>P_A[[#This Row],[44+]]-P_A[[#This Row],[45+]]</f>
        <v>0</v>
      </c>
      <c r="CI28" s="5">
        <f>P_A[[#This Row],[45+]]-P_A[[#This Row],[46+]]</f>
        <v>0</v>
      </c>
      <c r="CJ28" s="5">
        <f>P_A[[#This Row],[46+]]-P_A[[#This Row],[47+]]</f>
        <v>0</v>
      </c>
      <c r="CK28" s="5">
        <f>P_A[[#This Row],[47+]]-P_A[[#This Row],[48+]]</f>
        <v>0</v>
      </c>
      <c r="CL28" s="5">
        <f>P_A[[#This Row],[48+]]-P_A[[#This Row],[49+]]</f>
        <v>0</v>
      </c>
    </row>
    <row r="29" spans="1:90" x14ac:dyDescent="0.25">
      <c r="A29" s="10">
        <v>22400718</v>
      </c>
      <c r="B29" s="13" t="s">
        <v>82</v>
      </c>
      <c r="C29" s="13" t="s">
        <v>92</v>
      </c>
      <c r="D29" s="11">
        <v>0.79166666666666663</v>
      </c>
      <c r="E29" s="9" t="str">
        <f>HYPERLINK("https://www.nba.com/stats/player/1629731/boxscores-traditional", "Dean Wade")</f>
        <v>Dean Wade</v>
      </c>
      <c r="F29">
        <v>8.8000000000000007</v>
      </c>
      <c r="G29" s="4">
        <v>1.9390000000000001</v>
      </c>
      <c r="H29" s="3">
        <v>0.65910000000000002</v>
      </c>
      <c r="I29" s="3">
        <v>0.46017000000000002</v>
      </c>
      <c r="J29" s="3">
        <v>0.26762999999999998</v>
      </c>
      <c r="K29" s="3">
        <v>0.12923999999999999</v>
      </c>
      <c r="L29" s="3">
        <v>4.947E-2</v>
      </c>
      <c r="M29" s="3">
        <v>1.4999999999999999E-2</v>
      </c>
      <c r="N29" s="3">
        <v>3.6800000000000001E-3</v>
      </c>
      <c r="O29" s="3">
        <v>6.8999999999999997E-4</v>
      </c>
      <c r="P29" s="3">
        <v>1E-4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5">
        <f>P_A[[#This Row],[8+]]-P_A[[#This Row],[9+]]</f>
        <v>0.19893</v>
      </c>
      <c r="AY29" s="5">
        <f>P_A[[#This Row],[9+]]-P_A[[#This Row],[10+]]</f>
        <v>0.19254000000000004</v>
      </c>
      <c r="AZ29" s="5">
        <f>P_A[[#This Row],[10+]]-P_A[[#This Row],[11+]]</f>
        <v>0.13838999999999999</v>
      </c>
      <c r="BA29" s="5">
        <f>P_A[[#This Row],[11+]]-P_A[[#This Row],[12+]]</f>
        <v>7.9769999999999994E-2</v>
      </c>
      <c r="BB29" s="5">
        <f>P_A[[#This Row],[12+]]-P_A[[#This Row],[13+]]</f>
        <v>3.4470000000000001E-2</v>
      </c>
      <c r="BC29" s="5">
        <f>P_A[[#This Row],[13+]]-P_A[[#This Row],[14+]]</f>
        <v>1.132E-2</v>
      </c>
      <c r="BD29" s="5">
        <f>P_A[[#This Row],[14+]]-P_A[[#This Row],[15+]]</f>
        <v>2.99E-3</v>
      </c>
      <c r="BE29" s="5">
        <f>P_A[[#This Row],[15+]]-P_A[[#This Row],[16+]]</f>
        <v>5.8999999999999992E-4</v>
      </c>
      <c r="BF29" s="5">
        <f>P_A[[#This Row],[16+]]-P_A[[#This Row],[17+]]</f>
        <v>1E-4</v>
      </c>
      <c r="BG29" s="5">
        <f>P_A[[#This Row],[17+]]-P_A[[#This Row],[18+]]</f>
        <v>0</v>
      </c>
      <c r="BH29" s="5">
        <f>P_A[[#This Row],[18+]]-P_A[[#This Row],[19+]]</f>
        <v>0</v>
      </c>
      <c r="BI29" s="5">
        <f>P_A[[#This Row],[19+]]-P_A[[#This Row],[20+]]</f>
        <v>0</v>
      </c>
      <c r="BJ29" s="5">
        <f>P_A[[#This Row],[20+]]-P_A[[#This Row],[21+]]</f>
        <v>0</v>
      </c>
      <c r="BK29" s="5">
        <f>P_A[[#This Row],[21+]]-P_A[[#This Row],[22+]]</f>
        <v>0</v>
      </c>
      <c r="BL29" s="5">
        <f>P_A[[#This Row],[22+]]-P_A[[#This Row],[23+]]</f>
        <v>0</v>
      </c>
      <c r="BM29" s="5">
        <f>P_A[[#This Row],[23+]]-P_A[[#This Row],[24+]]</f>
        <v>0</v>
      </c>
      <c r="BN29" s="5">
        <f>P_A[[#This Row],[24+]]-P_A[[#This Row],[25+]]</f>
        <v>0</v>
      </c>
      <c r="BO29" s="5">
        <f>P_A[[#This Row],[25+]]-P_A[[#This Row],[26+]]</f>
        <v>0</v>
      </c>
      <c r="BP29" s="5">
        <f>P_A[[#This Row],[26+]]-P_A[[#This Row],[27+]]</f>
        <v>0</v>
      </c>
      <c r="BQ29" s="5">
        <f>P_A[[#This Row],[27+]]-P_A[[#This Row],[28+]]</f>
        <v>0</v>
      </c>
      <c r="BR29" s="5">
        <f>P_A[[#This Row],[28+]]-P_A[[#This Row],[29+]]</f>
        <v>0</v>
      </c>
      <c r="BS29" s="5">
        <f>P_A[[#This Row],[29+]]-P_A[[#This Row],[30+]]</f>
        <v>0</v>
      </c>
      <c r="BT29" s="5">
        <f>P_A[[#This Row],[30+]]-P_A[[#This Row],[31+]]</f>
        <v>0</v>
      </c>
      <c r="BU29" s="5">
        <f>P_A[[#This Row],[31+]]-P_A[[#This Row],[32+]]</f>
        <v>0</v>
      </c>
      <c r="BV29" s="5">
        <f>P_A[[#This Row],[32+]]-P_A[[#This Row],[33+]]</f>
        <v>0</v>
      </c>
      <c r="BW29" s="5">
        <f>P_A[[#This Row],[33+]]-P_A[[#This Row],[34+]]</f>
        <v>0</v>
      </c>
      <c r="BX29" s="5">
        <f>P_A[[#This Row],[34+]]-P_A[[#This Row],[35+]]</f>
        <v>0</v>
      </c>
      <c r="BY29" s="5">
        <f>P_A[[#This Row],[35+]]-P_A[[#This Row],[36+]]</f>
        <v>0</v>
      </c>
      <c r="BZ29" s="5">
        <f>P_A[[#This Row],[36+]]-P_A[[#This Row],[37+]]</f>
        <v>0</v>
      </c>
      <c r="CA29" s="5">
        <f>P_A[[#This Row],[37+]]-P_A[[#This Row],[38+]]</f>
        <v>0</v>
      </c>
      <c r="CB29" s="5">
        <f>P_A[[#This Row],[38+]]-P_A[[#This Row],[39+]]</f>
        <v>0</v>
      </c>
      <c r="CC29" s="5">
        <f>P_A[[#This Row],[39+]]-P_A[[#This Row],[40+]]</f>
        <v>0</v>
      </c>
      <c r="CD29" s="5">
        <f>P_A[[#This Row],[40+]]-P_A[[#This Row],[41+]]</f>
        <v>0</v>
      </c>
      <c r="CE29" s="5">
        <f>P_A[[#This Row],[41+]]-P_A[[#This Row],[42+]]</f>
        <v>0</v>
      </c>
      <c r="CF29" s="5">
        <f>P_A[[#This Row],[42+]]-P_A[[#This Row],[43+]]</f>
        <v>0</v>
      </c>
      <c r="CG29" s="5">
        <f>P_A[[#This Row],[43+]]-P_A[[#This Row],[44+]]</f>
        <v>0</v>
      </c>
      <c r="CH29" s="5">
        <f>P_A[[#This Row],[44+]]-P_A[[#This Row],[45+]]</f>
        <v>0</v>
      </c>
      <c r="CI29" s="5">
        <f>P_A[[#This Row],[45+]]-P_A[[#This Row],[46+]]</f>
        <v>0</v>
      </c>
      <c r="CJ29" s="5">
        <f>P_A[[#This Row],[46+]]-P_A[[#This Row],[47+]]</f>
        <v>0</v>
      </c>
      <c r="CK29" s="5">
        <f>P_A[[#This Row],[47+]]-P_A[[#This Row],[48+]]</f>
        <v>0</v>
      </c>
      <c r="CL29" s="5">
        <f>P_A[[#This Row],[48+]]-P_A[[#This Row],[49+]]</f>
        <v>0</v>
      </c>
    </row>
    <row r="30" spans="1:90" x14ac:dyDescent="0.25">
      <c r="A30" s="10">
        <v>22400718</v>
      </c>
      <c r="B30" s="13" t="s">
        <v>82</v>
      </c>
      <c r="C30" s="13" t="s">
        <v>92</v>
      </c>
      <c r="D30" s="11">
        <v>0.79166666666666663</v>
      </c>
      <c r="E30" s="9" t="str">
        <f>HYPERLINK("https://www.nba.com/stats/player/1627747/boxscores-traditional", "Caris LeVert")</f>
        <v>Caris LeVert</v>
      </c>
      <c r="F30">
        <v>9.8000000000000007</v>
      </c>
      <c r="G30" s="4">
        <v>4.8739999999999997</v>
      </c>
      <c r="H30" s="3">
        <v>0.64431000000000005</v>
      </c>
      <c r="I30" s="3">
        <v>0.56355999999999995</v>
      </c>
      <c r="J30" s="3">
        <v>0.48404999999999998</v>
      </c>
      <c r="K30" s="3">
        <v>0.40128999999999998</v>
      </c>
      <c r="L30" s="3">
        <v>0.32635999999999998</v>
      </c>
      <c r="M30" s="3">
        <v>0.25463000000000002</v>
      </c>
      <c r="N30" s="3">
        <v>0.19489000000000001</v>
      </c>
      <c r="O30" s="3">
        <v>0.14230999999999999</v>
      </c>
      <c r="P30" s="3">
        <v>0.10204000000000001</v>
      </c>
      <c r="Q30" s="3">
        <v>6.9440000000000002E-2</v>
      </c>
      <c r="R30" s="3">
        <v>4.648E-2</v>
      </c>
      <c r="S30" s="3">
        <v>2.938E-2</v>
      </c>
      <c r="T30" s="3">
        <v>1.831E-2</v>
      </c>
      <c r="U30" s="3">
        <v>1.072E-2</v>
      </c>
      <c r="V30" s="3">
        <v>6.2100000000000002E-3</v>
      </c>
      <c r="W30" s="3">
        <v>3.3600000000000001E-3</v>
      </c>
      <c r="X30" s="3">
        <v>1.81E-3</v>
      </c>
      <c r="Y30" s="3">
        <v>8.9999999999999998E-4</v>
      </c>
      <c r="Z30" s="3">
        <v>4.4999999999999999E-4</v>
      </c>
      <c r="AA30" s="3">
        <v>2.1000000000000001E-4</v>
      </c>
      <c r="AB30" s="3">
        <v>1E-4</v>
      </c>
      <c r="AC30" s="3">
        <v>4.0000000000000003E-5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5">
        <f>P_A[[#This Row],[8+]]-P_A[[#This Row],[9+]]</f>
        <v>8.0750000000000099E-2</v>
      </c>
      <c r="AY30" s="5">
        <f>P_A[[#This Row],[9+]]-P_A[[#This Row],[10+]]</f>
        <v>7.950999999999997E-2</v>
      </c>
      <c r="AZ30" s="5">
        <f>P_A[[#This Row],[10+]]-P_A[[#This Row],[11+]]</f>
        <v>8.276E-2</v>
      </c>
      <c r="BA30" s="5">
        <f>P_A[[#This Row],[11+]]-P_A[[#This Row],[12+]]</f>
        <v>7.4929999999999997E-2</v>
      </c>
      <c r="BB30" s="5">
        <f>P_A[[#This Row],[12+]]-P_A[[#This Row],[13+]]</f>
        <v>7.172999999999996E-2</v>
      </c>
      <c r="BC30" s="5">
        <f>P_A[[#This Row],[13+]]-P_A[[#This Row],[14+]]</f>
        <v>5.9740000000000015E-2</v>
      </c>
      <c r="BD30" s="5">
        <f>P_A[[#This Row],[14+]]-P_A[[#This Row],[15+]]</f>
        <v>5.2580000000000016E-2</v>
      </c>
      <c r="BE30" s="5">
        <f>P_A[[#This Row],[15+]]-P_A[[#This Row],[16+]]</f>
        <v>4.0269999999999986E-2</v>
      </c>
      <c r="BF30" s="5">
        <f>P_A[[#This Row],[16+]]-P_A[[#This Row],[17+]]</f>
        <v>3.2600000000000004E-2</v>
      </c>
      <c r="BG30" s="5">
        <f>P_A[[#This Row],[17+]]-P_A[[#This Row],[18+]]</f>
        <v>2.2960000000000001E-2</v>
      </c>
      <c r="BH30" s="5">
        <f>P_A[[#This Row],[18+]]-P_A[[#This Row],[19+]]</f>
        <v>1.7100000000000001E-2</v>
      </c>
      <c r="BI30" s="5">
        <f>P_A[[#This Row],[19+]]-P_A[[#This Row],[20+]]</f>
        <v>1.107E-2</v>
      </c>
      <c r="BJ30" s="5">
        <f>P_A[[#This Row],[20+]]-P_A[[#This Row],[21+]]</f>
        <v>7.5899999999999995E-3</v>
      </c>
      <c r="BK30" s="5">
        <f>P_A[[#This Row],[21+]]-P_A[[#This Row],[22+]]</f>
        <v>4.5100000000000001E-3</v>
      </c>
      <c r="BL30" s="5">
        <f>P_A[[#This Row],[22+]]-P_A[[#This Row],[23+]]</f>
        <v>2.8500000000000001E-3</v>
      </c>
      <c r="BM30" s="5">
        <f>P_A[[#This Row],[23+]]-P_A[[#This Row],[24+]]</f>
        <v>1.5500000000000002E-3</v>
      </c>
      <c r="BN30" s="5">
        <f>P_A[[#This Row],[24+]]-P_A[[#This Row],[25+]]</f>
        <v>9.1E-4</v>
      </c>
      <c r="BO30" s="5">
        <f>P_A[[#This Row],[25+]]-P_A[[#This Row],[26+]]</f>
        <v>4.4999999999999999E-4</v>
      </c>
      <c r="BP30" s="5">
        <f>P_A[[#This Row],[26+]]-P_A[[#This Row],[27+]]</f>
        <v>2.3999999999999998E-4</v>
      </c>
      <c r="BQ30" s="5">
        <f>P_A[[#This Row],[27+]]-P_A[[#This Row],[28+]]</f>
        <v>1.1E-4</v>
      </c>
      <c r="BR30" s="5">
        <f>P_A[[#This Row],[28+]]-P_A[[#This Row],[29+]]</f>
        <v>6.0000000000000002E-5</v>
      </c>
      <c r="BS30" s="5">
        <f>P_A[[#This Row],[29+]]-P_A[[#This Row],[30+]]</f>
        <v>4.0000000000000003E-5</v>
      </c>
      <c r="BT30" s="5">
        <f>P_A[[#This Row],[30+]]-P_A[[#This Row],[31+]]</f>
        <v>0</v>
      </c>
      <c r="BU30" s="5">
        <f>P_A[[#This Row],[31+]]-P_A[[#This Row],[32+]]</f>
        <v>0</v>
      </c>
      <c r="BV30" s="5">
        <f>P_A[[#This Row],[32+]]-P_A[[#This Row],[33+]]</f>
        <v>0</v>
      </c>
      <c r="BW30" s="5">
        <f>P_A[[#This Row],[33+]]-P_A[[#This Row],[34+]]</f>
        <v>0</v>
      </c>
      <c r="BX30" s="5">
        <f>P_A[[#This Row],[34+]]-P_A[[#This Row],[35+]]</f>
        <v>0</v>
      </c>
      <c r="BY30" s="5">
        <f>P_A[[#This Row],[35+]]-P_A[[#This Row],[36+]]</f>
        <v>0</v>
      </c>
      <c r="BZ30" s="5">
        <f>P_A[[#This Row],[36+]]-P_A[[#This Row],[37+]]</f>
        <v>0</v>
      </c>
      <c r="CA30" s="5">
        <f>P_A[[#This Row],[37+]]-P_A[[#This Row],[38+]]</f>
        <v>0</v>
      </c>
      <c r="CB30" s="5">
        <f>P_A[[#This Row],[38+]]-P_A[[#This Row],[39+]]</f>
        <v>0</v>
      </c>
      <c r="CC30" s="5">
        <f>P_A[[#This Row],[39+]]-P_A[[#This Row],[40+]]</f>
        <v>0</v>
      </c>
      <c r="CD30" s="5">
        <f>P_A[[#This Row],[40+]]-P_A[[#This Row],[41+]]</f>
        <v>0</v>
      </c>
      <c r="CE30" s="5">
        <f>P_A[[#This Row],[41+]]-P_A[[#This Row],[42+]]</f>
        <v>0</v>
      </c>
      <c r="CF30" s="5">
        <f>P_A[[#This Row],[42+]]-P_A[[#This Row],[43+]]</f>
        <v>0</v>
      </c>
      <c r="CG30" s="5">
        <f>P_A[[#This Row],[43+]]-P_A[[#This Row],[44+]]</f>
        <v>0</v>
      </c>
      <c r="CH30" s="5">
        <f>P_A[[#This Row],[44+]]-P_A[[#This Row],[45+]]</f>
        <v>0</v>
      </c>
      <c r="CI30" s="5">
        <f>P_A[[#This Row],[45+]]-P_A[[#This Row],[46+]]</f>
        <v>0</v>
      </c>
      <c r="CJ30" s="5">
        <f>P_A[[#This Row],[46+]]-P_A[[#This Row],[47+]]</f>
        <v>0</v>
      </c>
      <c r="CK30" s="5">
        <f>P_A[[#This Row],[47+]]-P_A[[#This Row],[48+]]</f>
        <v>0</v>
      </c>
      <c r="CL30" s="5">
        <f>P_A[[#This Row],[48+]]-P_A[[#This Row],[49+]]</f>
        <v>0</v>
      </c>
    </row>
    <row r="31" spans="1:90" x14ac:dyDescent="0.25">
      <c r="A31" s="10">
        <v>22400718</v>
      </c>
      <c r="B31" s="13" t="s">
        <v>82</v>
      </c>
      <c r="C31" s="13" t="s">
        <v>92</v>
      </c>
      <c r="D31" s="11">
        <v>0.79166666666666663</v>
      </c>
      <c r="E31" s="9" t="str">
        <f>HYPERLINK("https://www.nba.com/stats/player/1627777/boxscores-traditional", "Georges Niang")</f>
        <v>Georges Niang</v>
      </c>
      <c r="F31">
        <v>9.8000000000000007</v>
      </c>
      <c r="G31" s="4">
        <v>4.8330000000000002</v>
      </c>
      <c r="H31" s="3">
        <v>0.64431000000000005</v>
      </c>
      <c r="I31" s="3">
        <v>0.56749000000000005</v>
      </c>
      <c r="J31" s="3">
        <v>0.48404999999999998</v>
      </c>
      <c r="K31" s="3">
        <v>0.40128999999999998</v>
      </c>
      <c r="L31" s="3">
        <v>0.32275999999999999</v>
      </c>
      <c r="M31" s="3">
        <v>0.25463000000000002</v>
      </c>
      <c r="N31" s="3">
        <v>0.19214999999999999</v>
      </c>
      <c r="O31" s="3">
        <v>0.14007</v>
      </c>
      <c r="P31" s="3">
        <v>0.10027</v>
      </c>
      <c r="Q31" s="3">
        <v>6.8110000000000004E-2</v>
      </c>
      <c r="R31" s="3">
        <v>4.4569999999999999E-2</v>
      </c>
      <c r="S31" s="3">
        <v>2.8719999999999999E-2</v>
      </c>
      <c r="T31" s="3">
        <v>1.7430000000000001E-2</v>
      </c>
      <c r="U31" s="3">
        <v>1.017E-2</v>
      </c>
      <c r="V31" s="3">
        <v>5.8700000000000002E-3</v>
      </c>
      <c r="W31" s="3">
        <v>3.1700000000000001E-3</v>
      </c>
      <c r="X31" s="3">
        <v>1.64E-3</v>
      </c>
      <c r="Y31" s="3">
        <v>8.1999999999999998E-4</v>
      </c>
      <c r="Z31" s="3">
        <v>4.0000000000000002E-4</v>
      </c>
      <c r="AA31" s="3">
        <v>1.9000000000000001E-4</v>
      </c>
      <c r="AB31" s="3">
        <v>8.0000000000000007E-5</v>
      </c>
      <c r="AC31" s="3">
        <v>4.0000000000000003E-5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5">
        <f>P_A[[#This Row],[8+]]-P_A[[#This Row],[9+]]</f>
        <v>7.6819999999999999E-2</v>
      </c>
      <c r="AY31" s="5">
        <f>P_A[[#This Row],[9+]]-P_A[[#This Row],[10+]]</f>
        <v>8.344000000000007E-2</v>
      </c>
      <c r="AZ31" s="5">
        <f>P_A[[#This Row],[10+]]-P_A[[#This Row],[11+]]</f>
        <v>8.276E-2</v>
      </c>
      <c r="BA31" s="5">
        <f>P_A[[#This Row],[11+]]-P_A[[#This Row],[12+]]</f>
        <v>7.8529999999999989E-2</v>
      </c>
      <c r="BB31" s="5">
        <f>P_A[[#This Row],[12+]]-P_A[[#This Row],[13+]]</f>
        <v>6.8129999999999968E-2</v>
      </c>
      <c r="BC31" s="5">
        <f>P_A[[#This Row],[13+]]-P_A[[#This Row],[14+]]</f>
        <v>6.2480000000000036E-2</v>
      </c>
      <c r="BD31" s="5">
        <f>P_A[[#This Row],[14+]]-P_A[[#This Row],[15+]]</f>
        <v>5.2079999999999987E-2</v>
      </c>
      <c r="BE31" s="5">
        <f>P_A[[#This Row],[15+]]-P_A[[#This Row],[16+]]</f>
        <v>3.9800000000000002E-2</v>
      </c>
      <c r="BF31" s="5">
        <f>P_A[[#This Row],[16+]]-P_A[[#This Row],[17+]]</f>
        <v>3.2159999999999994E-2</v>
      </c>
      <c r="BG31" s="5">
        <f>P_A[[#This Row],[17+]]-P_A[[#This Row],[18+]]</f>
        <v>2.3540000000000005E-2</v>
      </c>
      <c r="BH31" s="5">
        <f>P_A[[#This Row],[18+]]-P_A[[#This Row],[19+]]</f>
        <v>1.585E-2</v>
      </c>
      <c r="BI31" s="5">
        <f>P_A[[#This Row],[19+]]-P_A[[#This Row],[20+]]</f>
        <v>1.1289999999999998E-2</v>
      </c>
      <c r="BJ31" s="5">
        <f>P_A[[#This Row],[20+]]-P_A[[#This Row],[21+]]</f>
        <v>7.2600000000000008E-3</v>
      </c>
      <c r="BK31" s="5">
        <f>P_A[[#This Row],[21+]]-P_A[[#This Row],[22+]]</f>
        <v>4.3E-3</v>
      </c>
      <c r="BL31" s="5">
        <f>P_A[[#This Row],[22+]]-P_A[[#This Row],[23+]]</f>
        <v>2.7000000000000001E-3</v>
      </c>
      <c r="BM31" s="5">
        <f>P_A[[#This Row],[23+]]-P_A[[#This Row],[24+]]</f>
        <v>1.5300000000000001E-3</v>
      </c>
      <c r="BN31" s="5">
        <f>P_A[[#This Row],[24+]]-P_A[[#This Row],[25+]]</f>
        <v>8.1999999999999998E-4</v>
      </c>
      <c r="BO31" s="5">
        <f>P_A[[#This Row],[25+]]-P_A[[#This Row],[26+]]</f>
        <v>4.1999999999999996E-4</v>
      </c>
      <c r="BP31" s="5">
        <f>P_A[[#This Row],[26+]]-P_A[[#This Row],[27+]]</f>
        <v>2.1000000000000001E-4</v>
      </c>
      <c r="BQ31" s="5">
        <f>P_A[[#This Row],[27+]]-P_A[[#This Row],[28+]]</f>
        <v>1.1E-4</v>
      </c>
      <c r="BR31" s="5">
        <f>P_A[[#This Row],[28+]]-P_A[[#This Row],[29+]]</f>
        <v>4.0000000000000003E-5</v>
      </c>
      <c r="BS31" s="5">
        <f>P_A[[#This Row],[29+]]-P_A[[#This Row],[30+]]</f>
        <v>4.0000000000000003E-5</v>
      </c>
      <c r="BT31" s="5">
        <f>P_A[[#This Row],[30+]]-P_A[[#This Row],[31+]]</f>
        <v>0</v>
      </c>
      <c r="BU31" s="5">
        <f>P_A[[#This Row],[31+]]-P_A[[#This Row],[32+]]</f>
        <v>0</v>
      </c>
      <c r="BV31" s="5">
        <f>P_A[[#This Row],[32+]]-P_A[[#This Row],[33+]]</f>
        <v>0</v>
      </c>
      <c r="BW31" s="5">
        <f>P_A[[#This Row],[33+]]-P_A[[#This Row],[34+]]</f>
        <v>0</v>
      </c>
      <c r="BX31" s="5">
        <f>P_A[[#This Row],[34+]]-P_A[[#This Row],[35+]]</f>
        <v>0</v>
      </c>
      <c r="BY31" s="5">
        <f>P_A[[#This Row],[35+]]-P_A[[#This Row],[36+]]</f>
        <v>0</v>
      </c>
      <c r="BZ31" s="5">
        <f>P_A[[#This Row],[36+]]-P_A[[#This Row],[37+]]</f>
        <v>0</v>
      </c>
      <c r="CA31" s="5">
        <f>P_A[[#This Row],[37+]]-P_A[[#This Row],[38+]]</f>
        <v>0</v>
      </c>
      <c r="CB31" s="5">
        <f>P_A[[#This Row],[38+]]-P_A[[#This Row],[39+]]</f>
        <v>0</v>
      </c>
      <c r="CC31" s="5">
        <f>P_A[[#This Row],[39+]]-P_A[[#This Row],[40+]]</f>
        <v>0</v>
      </c>
      <c r="CD31" s="5">
        <f>P_A[[#This Row],[40+]]-P_A[[#This Row],[41+]]</f>
        <v>0</v>
      </c>
      <c r="CE31" s="5">
        <f>P_A[[#This Row],[41+]]-P_A[[#This Row],[42+]]</f>
        <v>0</v>
      </c>
      <c r="CF31" s="5">
        <f>P_A[[#This Row],[42+]]-P_A[[#This Row],[43+]]</f>
        <v>0</v>
      </c>
      <c r="CG31" s="5">
        <f>P_A[[#This Row],[43+]]-P_A[[#This Row],[44+]]</f>
        <v>0</v>
      </c>
      <c r="CH31" s="5">
        <f>P_A[[#This Row],[44+]]-P_A[[#This Row],[45+]]</f>
        <v>0</v>
      </c>
      <c r="CI31" s="5">
        <f>P_A[[#This Row],[45+]]-P_A[[#This Row],[46+]]</f>
        <v>0</v>
      </c>
      <c r="CJ31" s="5">
        <f>P_A[[#This Row],[46+]]-P_A[[#This Row],[47+]]</f>
        <v>0</v>
      </c>
      <c r="CK31" s="5">
        <f>P_A[[#This Row],[47+]]-P_A[[#This Row],[48+]]</f>
        <v>0</v>
      </c>
      <c r="CL31" s="5">
        <f>P_A[[#This Row],[48+]]-P_A[[#This Row],[49+]]</f>
        <v>0</v>
      </c>
    </row>
    <row r="32" spans="1:90" x14ac:dyDescent="0.25">
      <c r="A32" s="10">
        <v>22400718</v>
      </c>
      <c r="B32" s="13" t="s">
        <v>82</v>
      </c>
      <c r="C32" s="13" t="s">
        <v>92</v>
      </c>
      <c r="D32" s="11">
        <v>0.79166666666666663</v>
      </c>
      <c r="E32" s="9" t="str">
        <f>HYPERLINK("https://www.nba.com/stats/player/1642281/boxscores-traditional", "Jaylon Tyson")</f>
        <v>Jaylon Tyson</v>
      </c>
      <c r="F32">
        <v>8.6</v>
      </c>
      <c r="G32" s="4">
        <v>3.9290000000000003</v>
      </c>
      <c r="H32" s="3">
        <v>0.55962000000000001</v>
      </c>
      <c r="I32" s="3">
        <v>0.46017000000000002</v>
      </c>
      <c r="J32" s="3">
        <v>0.35942000000000002</v>
      </c>
      <c r="K32" s="3">
        <v>0.27093</v>
      </c>
      <c r="L32" s="3">
        <v>0.19214999999999999</v>
      </c>
      <c r="M32" s="3">
        <v>0.13136</v>
      </c>
      <c r="N32" s="3">
        <v>8.5339999999999999E-2</v>
      </c>
      <c r="O32" s="3">
        <v>5.1549999999999999E-2</v>
      </c>
      <c r="P32" s="3">
        <v>3.005E-2</v>
      </c>
      <c r="Q32" s="3">
        <v>1.618E-2</v>
      </c>
      <c r="R32" s="3">
        <v>8.4200000000000004E-3</v>
      </c>
      <c r="S32" s="3">
        <v>4.0200000000000001E-3</v>
      </c>
      <c r="T32" s="3">
        <v>1.8699999999999999E-3</v>
      </c>
      <c r="U32" s="3">
        <v>7.9000000000000001E-4</v>
      </c>
      <c r="V32" s="3">
        <v>3.2000000000000003E-4</v>
      </c>
      <c r="W32" s="3">
        <v>1.2E-4</v>
      </c>
      <c r="X32" s="3">
        <v>4.0000000000000003E-5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P_A[[#This Row],[8+]]-P_A[[#This Row],[9+]]</f>
        <v>9.9449999999999983E-2</v>
      </c>
      <c r="AY32" s="5">
        <f>P_A[[#This Row],[9+]]-P_A[[#This Row],[10+]]</f>
        <v>0.10075000000000001</v>
      </c>
      <c r="AZ32" s="5">
        <f>P_A[[#This Row],[10+]]-P_A[[#This Row],[11+]]</f>
        <v>8.8490000000000013E-2</v>
      </c>
      <c r="BA32" s="5">
        <f>P_A[[#This Row],[11+]]-P_A[[#This Row],[12+]]</f>
        <v>7.8780000000000017E-2</v>
      </c>
      <c r="BB32" s="5">
        <f>P_A[[#This Row],[12+]]-P_A[[#This Row],[13+]]</f>
        <v>6.0789999999999983E-2</v>
      </c>
      <c r="BC32" s="5">
        <f>P_A[[#This Row],[13+]]-P_A[[#This Row],[14+]]</f>
        <v>4.6020000000000005E-2</v>
      </c>
      <c r="BD32" s="5">
        <f>P_A[[#This Row],[14+]]-P_A[[#This Row],[15+]]</f>
        <v>3.3790000000000001E-2</v>
      </c>
      <c r="BE32" s="5">
        <f>P_A[[#This Row],[15+]]-P_A[[#This Row],[16+]]</f>
        <v>2.1499999999999998E-2</v>
      </c>
      <c r="BF32" s="5">
        <f>P_A[[#This Row],[16+]]-P_A[[#This Row],[17+]]</f>
        <v>1.387E-2</v>
      </c>
      <c r="BG32" s="5">
        <f>P_A[[#This Row],[17+]]-P_A[[#This Row],[18+]]</f>
        <v>7.7599999999999995E-3</v>
      </c>
      <c r="BH32" s="5">
        <f>P_A[[#This Row],[18+]]-P_A[[#This Row],[19+]]</f>
        <v>4.4000000000000003E-3</v>
      </c>
      <c r="BI32" s="5">
        <f>P_A[[#This Row],[19+]]-P_A[[#This Row],[20+]]</f>
        <v>2.15E-3</v>
      </c>
      <c r="BJ32" s="5">
        <f>P_A[[#This Row],[20+]]-P_A[[#This Row],[21+]]</f>
        <v>1.0799999999999998E-3</v>
      </c>
      <c r="BK32" s="5">
        <f>P_A[[#This Row],[21+]]-P_A[[#This Row],[22+]]</f>
        <v>4.6999999999999999E-4</v>
      </c>
      <c r="BL32" s="5">
        <f>P_A[[#This Row],[22+]]-P_A[[#This Row],[23+]]</f>
        <v>2.0000000000000004E-4</v>
      </c>
      <c r="BM32" s="5">
        <f>P_A[[#This Row],[23+]]-P_A[[#This Row],[24+]]</f>
        <v>7.9999999999999993E-5</v>
      </c>
      <c r="BN32" s="5">
        <f>P_A[[#This Row],[24+]]-P_A[[#This Row],[25+]]</f>
        <v>4.0000000000000003E-5</v>
      </c>
      <c r="BO32" s="5">
        <f>P_A[[#This Row],[25+]]-P_A[[#This Row],[26+]]</f>
        <v>0</v>
      </c>
      <c r="BP32" s="5">
        <f>P_A[[#This Row],[26+]]-P_A[[#This Row],[27+]]</f>
        <v>0</v>
      </c>
      <c r="BQ32" s="5">
        <f>P_A[[#This Row],[27+]]-P_A[[#This Row],[28+]]</f>
        <v>0</v>
      </c>
      <c r="BR32" s="5">
        <f>P_A[[#This Row],[28+]]-P_A[[#This Row],[29+]]</f>
        <v>0</v>
      </c>
      <c r="BS32" s="5">
        <f>P_A[[#This Row],[29+]]-P_A[[#This Row],[30+]]</f>
        <v>0</v>
      </c>
      <c r="BT32" s="5">
        <f>P_A[[#This Row],[30+]]-P_A[[#This Row],[31+]]</f>
        <v>0</v>
      </c>
      <c r="BU32" s="5">
        <f>P_A[[#This Row],[31+]]-P_A[[#This Row],[32+]]</f>
        <v>0</v>
      </c>
      <c r="BV32" s="5">
        <f>P_A[[#This Row],[32+]]-P_A[[#This Row],[33+]]</f>
        <v>0</v>
      </c>
      <c r="BW32" s="5">
        <f>P_A[[#This Row],[33+]]-P_A[[#This Row],[34+]]</f>
        <v>0</v>
      </c>
      <c r="BX32" s="5">
        <f>P_A[[#This Row],[34+]]-P_A[[#This Row],[35+]]</f>
        <v>0</v>
      </c>
      <c r="BY32" s="5">
        <f>P_A[[#This Row],[35+]]-P_A[[#This Row],[36+]]</f>
        <v>0</v>
      </c>
      <c r="BZ32" s="5">
        <f>P_A[[#This Row],[36+]]-P_A[[#This Row],[37+]]</f>
        <v>0</v>
      </c>
      <c r="CA32" s="5">
        <f>P_A[[#This Row],[37+]]-P_A[[#This Row],[38+]]</f>
        <v>0</v>
      </c>
      <c r="CB32" s="5">
        <f>P_A[[#This Row],[38+]]-P_A[[#This Row],[39+]]</f>
        <v>0</v>
      </c>
      <c r="CC32" s="5">
        <f>P_A[[#This Row],[39+]]-P_A[[#This Row],[40+]]</f>
        <v>0</v>
      </c>
      <c r="CD32" s="5">
        <f>P_A[[#This Row],[40+]]-P_A[[#This Row],[41+]]</f>
        <v>0</v>
      </c>
      <c r="CE32" s="5">
        <f>P_A[[#This Row],[41+]]-P_A[[#This Row],[42+]]</f>
        <v>0</v>
      </c>
      <c r="CF32" s="5">
        <f>P_A[[#This Row],[42+]]-P_A[[#This Row],[43+]]</f>
        <v>0</v>
      </c>
      <c r="CG32" s="5">
        <f>P_A[[#This Row],[43+]]-P_A[[#This Row],[44+]]</f>
        <v>0</v>
      </c>
      <c r="CH32" s="5">
        <f>P_A[[#This Row],[44+]]-P_A[[#This Row],[45+]]</f>
        <v>0</v>
      </c>
      <c r="CI32" s="5">
        <f>P_A[[#This Row],[45+]]-P_A[[#This Row],[46+]]</f>
        <v>0</v>
      </c>
      <c r="CJ32" s="5">
        <f>P_A[[#This Row],[46+]]-P_A[[#This Row],[47+]]</f>
        <v>0</v>
      </c>
      <c r="CK32" s="5">
        <f>P_A[[#This Row],[47+]]-P_A[[#This Row],[48+]]</f>
        <v>0</v>
      </c>
      <c r="CL32" s="5">
        <f>P_A[[#This Row],[48+]]-P_A[[#This Row],[49+]]</f>
        <v>0</v>
      </c>
    </row>
    <row r="33" spans="1:90" x14ac:dyDescent="0.25">
      <c r="A33" s="10">
        <v>22400718</v>
      </c>
      <c r="B33" s="13" t="s">
        <v>82</v>
      </c>
      <c r="C33" s="13" t="s">
        <v>92</v>
      </c>
      <c r="D33" s="11">
        <v>0.79166666666666663</v>
      </c>
      <c r="E33" s="9" t="str">
        <f>HYPERLINK("https://www.nba.com/stats/player/1630171/boxscores-traditional", "Isaac Okoro")</f>
        <v>Isaac Okoro</v>
      </c>
      <c r="F33">
        <v>8.1999999999999993</v>
      </c>
      <c r="G33" s="4">
        <v>4.8739999999999997</v>
      </c>
      <c r="H33" s="3">
        <v>0.51595000000000002</v>
      </c>
      <c r="I33" s="3">
        <v>0.43643999999999999</v>
      </c>
      <c r="J33" s="3">
        <v>0.35569000000000001</v>
      </c>
      <c r="K33" s="3">
        <v>0.28433999999999998</v>
      </c>
      <c r="L33" s="3">
        <v>0.2177</v>
      </c>
      <c r="M33" s="3">
        <v>0.16353999999999999</v>
      </c>
      <c r="N33" s="3">
        <v>0.11702</v>
      </c>
      <c r="O33" s="3">
        <v>8.0759999999999998E-2</v>
      </c>
      <c r="P33" s="3">
        <v>5.4800000000000001E-2</v>
      </c>
      <c r="Q33" s="3">
        <v>3.5150000000000001E-2</v>
      </c>
      <c r="R33" s="3">
        <v>2.222E-2</v>
      </c>
      <c r="S33" s="3">
        <v>1.321E-2</v>
      </c>
      <c r="T33" s="3">
        <v>7.7600000000000004E-3</v>
      </c>
      <c r="U33" s="3">
        <v>4.2700000000000004E-3</v>
      </c>
      <c r="V33" s="3">
        <v>2.33E-3</v>
      </c>
      <c r="W33" s="3">
        <v>1.1800000000000001E-3</v>
      </c>
      <c r="X33" s="3">
        <v>5.9999999999999995E-4</v>
      </c>
      <c r="Y33" s="3">
        <v>2.7999999999999998E-4</v>
      </c>
      <c r="Z33" s="3">
        <v>1.2999999999999999E-4</v>
      </c>
      <c r="AA33" s="3">
        <v>6.0000000000000002E-5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P_A[[#This Row],[8+]]-P_A[[#This Row],[9+]]</f>
        <v>7.9510000000000025E-2</v>
      </c>
      <c r="AY33" s="5">
        <f>P_A[[#This Row],[9+]]-P_A[[#This Row],[10+]]</f>
        <v>8.0749999999999988E-2</v>
      </c>
      <c r="AZ33" s="5">
        <f>P_A[[#This Row],[10+]]-P_A[[#This Row],[11+]]</f>
        <v>7.1350000000000025E-2</v>
      </c>
      <c r="BA33" s="5">
        <f>P_A[[#This Row],[11+]]-P_A[[#This Row],[12+]]</f>
        <v>6.6639999999999977E-2</v>
      </c>
      <c r="BB33" s="5">
        <f>P_A[[#This Row],[12+]]-P_A[[#This Row],[13+]]</f>
        <v>5.4160000000000014E-2</v>
      </c>
      <c r="BC33" s="5">
        <f>P_A[[#This Row],[13+]]-P_A[[#This Row],[14+]]</f>
        <v>4.6519999999999992E-2</v>
      </c>
      <c r="BD33" s="5">
        <f>P_A[[#This Row],[14+]]-P_A[[#This Row],[15+]]</f>
        <v>3.6260000000000001E-2</v>
      </c>
      <c r="BE33" s="5">
        <f>P_A[[#This Row],[15+]]-P_A[[#This Row],[16+]]</f>
        <v>2.5959999999999997E-2</v>
      </c>
      <c r="BF33" s="5">
        <f>P_A[[#This Row],[16+]]-P_A[[#This Row],[17+]]</f>
        <v>1.9650000000000001E-2</v>
      </c>
      <c r="BG33" s="5">
        <f>P_A[[#This Row],[17+]]-P_A[[#This Row],[18+]]</f>
        <v>1.2930000000000001E-2</v>
      </c>
      <c r="BH33" s="5">
        <f>P_A[[#This Row],[18+]]-P_A[[#This Row],[19+]]</f>
        <v>9.0100000000000006E-3</v>
      </c>
      <c r="BI33" s="5">
        <f>P_A[[#This Row],[19+]]-P_A[[#This Row],[20+]]</f>
        <v>5.4499999999999991E-3</v>
      </c>
      <c r="BJ33" s="5">
        <f>P_A[[#This Row],[20+]]-P_A[[#This Row],[21+]]</f>
        <v>3.49E-3</v>
      </c>
      <c r="BK33" s="5">
        <f>P_A[[#This Row],[21+]]-P_A[[#This Row],[22+]]</f>
        <v>1.9400000000000003E-3</v>
      </c>
      <c r="BL33" s="5">
        <f>P_A[[#This Row],[22+]]-P_A[[#This Row],[23+]]</f>
        <v>1.15E-3</v>
      </c>
      <c r="BM33" s="5">
        <f>P_A[[#This Row],[23+]]-P_A[[#This Row],[24+]]</f>
        <v>5.8000000000000011E-4</v>
      </c>
      <c r="BN33" s="5">
        <f>P_A[[#This Row],[24+]]-P_A[[#This Row],[25+]]</f>
        <v>3.1999999999999997E-4</v>
      </c>
      <c r="BO33" s="5">
        <f>P_A[[#This Row],[25+]]-P_A[[#This Row],[26+]]</f>
        <v>1.4999999999999999E-4</v>
      </c>
      <c r="BP33" s="5">
        <f>P_A[[#This Row],[26+]]-P_A[[#This Row],[27+]]</f>
        <v>6.9999999999999994E-5</v>
      </c>
      <c r="BQ33" s="5">
        <f>P_A[[#This Row],[27+]]-P_A[[#This Row],[28+]]</f>
        <v>6.0000000000000002E-5</v>
      </c>
      <c r="BR33" s="5">
        <f>P_A[[#This Row],[28+]]-P_A[[#This Row],[29+]]</f>
        <v>0</v>
      </c>
      <c r="BS33" s="5">
        <f>P_A[[#This Row],[29+]]-P_A[[#This Row],[30+]]</f>
        <v>0</v>
      </c>
      <c r="BT33" s="5">
        <f>P_A[[#This Row],[30+]]-P_A[[#This Row],[31+]]</f>
        <v>0</v>
      </c>
      <c r="BU33" s="5">
        <f>P_A[[#This Row],[31+]]-P_A[[#This Row],[32+]]</f>
        <v>0</v>
      </c>
      <c r="BV33" s="5">
        <f>P_A[[#This Row],[32+]]-P_A[[#This Row],[33+]]</f>
        <v>0</v>
      </c>
      <c r="BW33" s="5">
        <f>P_A[[#This Row],[33+]]-P_A[[#This Row],[34+]]</f>
        <v>0</v>
      </c>
      <c r="BX33" s="5">
        <f>P_A[[#This Row],[34+]]-P_A[[#This Row],[35+]]</f>
        <v>0</v>
      </c>
      <c r="BY33" s="5">
        <f>P_A[[#This Row],[35+]]-P_A[[#This Row],[36+]]</f>
        <v>0</v>
      </c>
      <c r="BZ33" s="5">
        <f>P_A[[#This Row],[36+]]-P_A[[#This Row],[37+]]</f>
        <v>0</v>
      </c>
      <c r="CA33" s="5">
        <f>P_A[[#This Row],[37+]]-P_A[[#This Row],[38+]]</f>
        <v>0</v>
      </c>
      <c r="CB33" s="5">
        <f>P_A[[#This Row],[38+]]-P_A[[#This Row],[39+]]</f>
        <v>0</v>
      </c>
      <c r="CC33" s="5">
        <f>P_A[[#This Row],[39+]]-P_A[[#This Row],[40+]]</f>
        <v>0</v>
      </c>
      <c r="CD33" s="5">
        <f>P_A[[#This Row],[40+]]-P_A[[#This Row],[41+]]</f>
        <v>0</v>
      </c>
      <c r="CE33" s="5">
        <f>P_A[[#This Row],[41+]]-P_A[[#This Row],[42+]]</f>
        <v>0</v>
      </c>
      <c r="CF33" s="5">
        <f>P_A[[#This Row],[42+]]-P_A[[#This Row],[43+]]</f>
        <v>0</v>
      </c>
      <c r="CG33" s="5">
        <f>P_A[[#This Row],[43+]]-P_A[[#This Row],[44+]]</f>
        <v>0</v>
      </c>
      <c r="CH33" s="5">
        <f>P_A[[#This Row],[44+]]-P_A[[#This Row],[45+]]</f>
        <v>0</v>
      </c>
      <c r="CI33" s="5">
        <f>P_A[[#This Row],[45+]]-P_A[[#This Row],[46+]]</f>
        <v>0</v>
      </c>
      <c r="CJ33" s="5">
        <f>P_A[[#This Row],[46+]]-P_A[[#This Row],[47+]]</f>
        <v>0</v>
      </c>
      <c r="CK33" s="5">
        <f>P_A[[#This Row],[47+]]-P_A[[#This Row],[48+]]</f>
        <v>0</v>
      </c>
      <c r="CL33" s="5">
        <f>P_A[[#This Row],[48+]]-P_A[[#This Row],[49+]]</f>
        <v>0</v>
      </c>
    </row>
    <row r="34" spans="1:90" x14ac:dyDescent="0.25">
      <c r="A34" s="10">
        <v>22400718</v>
      </c>
      <c r="B34" s="13" t="s">
        <v>92</v>
      </c>
      <c r="C34" s="13" t="s">
        <v>82</v>
      </c>
      <c r="D34" s="11">
        <v>0.79166666666666663</v>
      </c>
      <c r="E34" s="9" t="str">
        <f>HYPERLINK("https://www.nba.com/stats/player/1630595/boxscores-traditional", "Cade Cunningham")</f>
        <v>Cade Cunningham</v>
      </c>
      <c r="F34">
        <v>39</v>
      </c>
      <c r="G34" s="4">
        <v>5.6210000000000004</v>
      </c>
      <c r="H34" s="3">
        <v>1</v>
      </c>
      <c r="I34" s="3">
        <v>1</v>
      </c>
      <c r="J34" s="3">
        <v>1</v>
      </c>
      <c r="K34" s="3">
        <v>1</v>
      </c>
      <c r="L34" s="3">
        <v>1</v>
      </c>
      <c r="M34" s="3">
        <v>1</v>
      </c>
      <c r="N34" s="3">
        <v>1</v>
      </c>
      <c r="O34" s="3">
        <v>1</v>
      </c>
      <c r="P34" s="3">
        <v>1</v>
      </c>
      <c r="Q34" s="3">
        <v>0.99995000000000001</v>
      </c>
      <c r="R34" s="3">
        <v>0.99990999999999997</v>
      </c>
      <c r="S34" s="3">
        <v>0.99980999999999998</v>
      </c>
      <c r="T34" s="3">
        <v>0.99963999999999997</v>
      </c>
      <c r="U34" s="3">
        <v>0.99931000000000003</v>
      </c>
      <c r="V34" s="3">
        <v>0.99873999999999996</v>
      </c>
      <c r="W34" s="3">
        <v>0.99780999999999997</v>
      </c>
      <c r="X34" s="3">
        <v>0.99621000000000004</v>
      </c>
      <c r="Y34" s="3">
        <v>0.99360999999999999</v>
      </c>
      <c r="Z34" s="3">
        <v>0.98956</v>
      </c>
      <c r="AA34" s="3">
        <v>0.98341000000000001</v>
      </c>
      <c r="AB34" s="3">
        <v>0.97499999999999998</v>
      </c>
      <c r="AC34" s="3">
        <v>0.96245999999999998</v>
      </c>
      <c r="AD34" s="3">
        <v>0.94520000000000004</v>
      </c>
      <c r="AE34" s="3">
        <v>0.92220000000000002</v>
      </c>
      <c r="AF34" s="3">
        <v>0.89434999999999998</v>
      </c>
      <c r="AG34" s="3">
        <v>0.85768999999999995</v>
      </c>
      <c r="AH34" s="3">
        <v>0.81327000000000005</v>
      </c>
      <c r="AI34" s="3">
        <v>0.76114999999999999</v>
      </c>
      <c r="AJ34" s="3">
        <v>0.70194000000000001</v>
      </c>
      <c r="AK34" s="3">
        <v>0.64058000000000004</v>
      </c>
      <c r="AL34" s="3">
        <v>0.57142000000000004</v>
      </c>
      <c r="AM34" s="3">
        <v>0.5</v>
      </c>
      <c r="AN34" s="3">
        <v>0.42858000000000002</v>
      </c>
      <c r="AO34" s="3">
        <v>0.35942000000000002</v>
      </c>
      <c r="AP34" s="3">
        <v>0.29805999999999999</v>
      </c>
      <c r="AQ34" s="3">
        <v>0.23885000000000001</v>
      </c>
      <c r="AR34" s="3">
        <v>0.18673000000000001</v>
      </c>
      <c r="AS34" s="3">
        <v>0.14230999999999999</v>
      </c>
      <c r="AT34" s="3">
        <v>0.10564999999999999</v>
      </c>
      <c r="AU34" s="3">
        <v>7.7799999999999994E-2</v>
      </c>
      <c r="AV34" s="3">
        <v>5.4800000000000001E-2</v>
      </c>
      <c r="AW34" s="3">
        <v>3.7539999999999997E-2</v>
      </c>
      <c r="AX34" s="5">
        <f>P_A[[#This Row],[8+]]-P_A[[#This Row],[9+]]</f>
        <v>0</v>
      </c>
      <c r="AY34" s="5">
        <f>P_A[[#This Row],[9+]]-P_A[[#This Row],[10+]]</f>
        <v>0</v>
      </c>
      <c r="AZ34" s="5">
        <f>P_A[[#This Row],[10+]]-P_A[[#This Row],[11+]]</f>
        <v>0</v>
      </c>
      <c r="BA34" s="5">
        <f>P_A[[#This Row],[11+]]-P_A[[#This Row],[12+]]</f>
        <v>0</v>
      </c>
      <c r="BB34" s="5">
        <f>P_A[[#This Row],[12+]]-P_A[[#This Row],[13+]]</f>
        <v>0</v>
      </c>
      <c r="BC34" s="5">
        <f>P_A[[#This Row],[13+]]-P_A[[#This Row],[14+]]</f>
        <v>0</v>
      </c>
      <c r="BD34" s="5">
        <f>P_A[[#This Row],[14+]]-P_A[[#This Row],[15+]]</f>
        <v>0</v>
      </c>
      <c r="BE34" s="5">
        <f>P_A[[#This Row],[15+]]-P_A[[#This Row],[16+]]</f>
        <v>0</v>
      </c>
      <c r="BF34" s="5">
        <f>P_A[[#This Row],[16+]]-P_A[[#This Row],[17+]]</f>
        <v>4.9999999999994493E-5</v>
      </c>
      <c r="BG34" s="5">
        <f>P_A[[#This Row],[17+]]-P_A[[#This Row],[18+]]</f>
        <v>4.0000000000040004E-5</v>
      </c>
      <c r="BH34" s="5">
        <f>P_A[[#This Row],[18+]]-P_A[[#This Row],[19+]]</f>
        <v>9.9999999999988987E-5</v>
      </c>
      <c r="BI34" s="5">
        <f>P_A[[#This Row],[19+]]-P_A[[#This Row],[20+]]</f>
        <v>1.7000000000000348E-4</v>
      </c>
      <c r="BJ34" s="5">
        <f>P_A[[#This Row],[20+]]-P_A[[#This Row],[21+]]</f>
        <v>3.2999999999994145E-4</v>
      </c>
      <c r="BK34" s="5">
        <f>P_A[[#This Row],[21+]]-P_A[[#This Row],[22+]]</f>
        <v>5.7000000000007045E-4</v>
      </c>
      <c r="BL34" s="5">
        <f>P_A[[#This Row],[22+]]-P_A[[#This Row],[23+]]</f>
        <v>9.2999999999998639E-4</v>
      </c>
      <c r="BM34" s="5">
        <f>P_A[[#This Row],[23+]]-P_A[[#This Row],[24+]]</f>
        <v>1.5999999999999348E-3</v>
      </c>
      <c r="BN34" s="5">
        <f>P_A[[#This Row],[24+]]-P_A[[#This Row],[25+]]</f>
        <v>2.6000000000000467E-3</v>
      </c>
      <c r="BO34" s="5">
        <f>P_A[[#This Row],[25+]]-P_A[[#This Row],[26+]]</f>
        <v>4.049999999999998E-3</v>
      </c>
      <c r="BP34" s="5">
        <f>P_A[[#This Row],[26+]]-P_A[[#This Row],[27+]]</f>
        <v>6.1499999999999888E-3</v>
      </c>
      <c r="BQ34" s="5">
        <f>P_A[[#This Row],[27+]]-P_A[[#This Row],[28+]]</f>
        <v>8.4100000000000286E-3</v>
      </c>
      <c r="BR34" s="5">
        <f>P_A[[#This Row],[28+]]-P_A[[#This Row],[29+]]</f>
        <v>1.2539999999999996E-2</v>
      </c>
      <c r="BS34" s="5">
        <f>P_A[[#This Row],[29+]]-P_A[[#This Row],[30+]]</f>
        <v>1.7259999999999942E-2</v>
      </c>
      <c r="BT34" s="5">
        <f>P_A[[#This Row],[30+]]-P_A[[#This Row],[31+]]</f>
        <v>2.300000000000002E-2</v>
      </c>
      <c r="BU34" s="5">
        <f>P_A[[#This Row],[31+]]-P_A[[#This Row],[32+]]</f>
        <v>2.7850000000000041E-2</v>
      </c>
      <c r="BV34" s="5">
        <f>P_A[[#This Row],[32+]]-P_A[[#This Row],[33+]]</f>
        <v>3.6660000000000026E-2</v>
      </c>
      <c r="BW34" s="5">
        <f>P_A[[#This Row],[33+]]-P_A[[#This Row],[34+]]</f>
        <v>4.4419999999999904E-2</v>
      </c>
      <c r="BX34" s="5">
        <f>P_A[[#This Row],[34+]]-P_A[[#This Row],[35+]]</f>
        <v>5.2120000000000055E-2</v>
      </c>
      <c r="BY34" s="5">
        <f>P_A[[#This Row],[35+]]-P_A[[#This Row],[36+]]</f>
        <v>5.9209999999999985E-2</v>
      </c>
      <c r="BZ34" s="5">
        <f>P_A[[#This Row],[36+]]-P_A[[#This Row],[37+]]</f>
        <v>6.135999999999997E-2</v>
      </c>
      <c r="CA34" s="5">
        <f>P_A[[#This Row],[37+]]-P_A[[#This Row],[38+]]</f>
        <v>6.9159999999999999E-2</v>
      </c>
      <c r="CB34" s="5">
        <f>P_A[[#This Row],[38+]]-P_A[[#This Row],[39+]]</f>
        <v>7.1420000000000039E-2</v>
      </c>
      <c r="CC34" s="5">
        <f>P_A[[#This Row],[39+]]-P_A[[#This Row],[40+]]</f>
        <v>7.1419999999999983E-2</v>
      </c>
      <c r="CD34" s="5">
        <f>P_A[[#This Row],[40+]]-P_A[[#This Row],[41+]]</f>
        <v>6.9159999999999999E-2</v>
      </c>
      <c r="CE34" s="5">
        <f>P_A[[#This Row],[41+]]-P_A[[#This Row],[42+]]</f>
        <v>6.1360000000000026E-2</v>
      </c>
      <c r="CF34" s="5">
        <f>P_A[[#This Row],[42+]]-P_A[[#This Row],[43+]]</f>
        <v>5.9209999999999985E-2</v>
      </c>
      <c r="CG34" s="5">
        <f>P_A[[#This Row],[43+]]-P_A[[#This Row],[44+]]</f>
        <v>5.212E-2</v>
      </c>
      <c r="CH34" s="5">
        <f>P_A[[#This Row],[44+]]-P_A[[#This Row],[45+]]</f>
        <v>4.4420000000000015E-2</v>
      </c>
      <c r="CI34" s="5">
        <f>P_A[[#This Row],[45+]]-P_A[[#This Row],[46+]]</f>
        <v>3.6659999999999998E-2</v>
      </c>
      <c r="CJ34" s="5">
        <f>P_A[[#This Row],[46+]]-P_A[[#This Row],[47+]]</f>
        <v>2.785E-2</v>
      </c>
      <c r="CK34" s="5">
        <f>P_A[[#This Row],[47+]]-P_A[[#This Row],[48+]]</f>
        <v>2.2999999999999993E-2</v>
      </c>
      <c r="CL34" s="5">
        <f>P_A[[#This Row],[48+]]-P_A[[#This Row],[49+]]</f>
        <v>1.7260000000000005E-2</v>
      </c>
    </row>
    <row r="35" spans="1:90" x14ac:dyDescent="0.25">
      <c r="A35" s="10">
        <v>22400718</v>
      </c>
      <c r="B35" s="13" t="s">
        <v>92</v>
      </c>
      <c r="C35" s="13" t="s">
        <v>82</v>
      </c>
      <c r="D35" s="11">
        <v>0.79166666666666663</v>
      </c>
      <c r="E35" s="9" t="str">
        <f>HYPERLINK("https://www.nba.com/stats/player/1631093/boxscores-traditional", "Jaden Ivey")</f>
        <v>Jaden Ivey</v>
      </c>
      <c r="F35">
        <v>22.2</v>
      </c>
      <c r="G35" s="4">
        <v>4.0199999999999996</v>
      </c>
      <c r="H35" s="3">
        <v>0.99978999999999996</v>
      </c>
      <c r="I35" s="3">
        <v>0.99948000000000004</v>
      </c>
      <c r="J35" s="3">
        <v>0.99878</v>
      </c>
      <c r="K35" s="3">
        <v>0.99736000000000002</v>
      </c>
      <c r="L35" s="3">
        <v>0.99446000000000001</v>
      </c>
      <c r="M35" s="3">
        <v>0.98899000000000004</v>
      </c>
      <c r="N35" s="3">
        <v>0.97931999999999997</v>
      </c>
      <c r="O35" s="3">
        <v>0.96326999999999996</v>
      </c>
      <c r="P35" s="3">
        <v>0.93822000000000005</v>
      </c>
      <c r="Q35" s="3">
        <v>0.90146999999999999</v>
      </c>
      <c r="R35" s="3">
        <v>0.85082999999999998</v>
      </c>
      <c r="S35" s="3">
        <v>0.78813999999999995</v>
      </c>
      <c r="T35" s="3">
        <v>0.70884000000000003</v>
      </c>
      <c r="U35" s="3">
        <v>0.61790999999999996</v>
      </c>
      <c r="V35" s="3">
        <v>0.51993999999999996</v>
      </c>
      <c r="W35" s="3">
        <v>0.42074</v>
      </c>
      <c r="X35" s="3">
        <v>0.32635999999999998</v>
      </c>
      <c r="Y35" s="3">
        <v>0.24196000000000001</v>
      </c>
      <c r="Z35" s="3">
        <v>0.17105999999999999</v>
      </c>
      <c r="AA35" s="3">
        <v>0.11702</v>
      </c>
      <c r="AB35" s="3">
        <v>7.4929999999999997E-2</v>
      </c>
      <c r="AC35" s="3">
        <v>4.5510000000000002E-2</v>
      </c>
      <c r="AD35" s="3">
        <v>2.6190000000000001E-2</v>
      </c>
      <c r="AE35" s="3">
        <v>1.426E-2</v>
      </c>
      <c r="AF35" s="3">
        <v>7.3400000000000002E-3</v>
      </c>
      <c r="AG35" s="3">
        <v>3.5699999999999998E-3</v>
      </c>
      <c r="AH35" s="3">
        <v>1.64E-3</v>
      </c>
      <c r="AI35" s="3">
        <v>7.3999999999999999E-4</v>
      </c>
      <c r="AJ35" s="3">
        <v>2.9999999999999997E-4</v>
      </c>
      <c r="AK35" s="3">
        <v>1.2E-4</v>
      </c>
      <c r="AL35" s="3">
        <v>4.0000000000000003E-5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P_A[[#This Row],[8+]]-P_A[[#This Row],[9+]]</f>
        <v>3.0999999999992145E-4</v>
      </c>
      <c r="AY35" s="5">
        <f>P_A[[#This Row],[9+]]-P_A[[#This Row],[10+]]</f>
        <v>7.0000000000003393E-4</v>
      </c>
      <c r="AZ35" s="5">
        <f>P_A[[#This Row],[10+]]-P_A[[#This Row],[11+]]</f>
        <v>1.4199999999999768E-3</v>
      </c>
      <c r="BA35" s="5">
        <f>P_A[[#This Row],[11+]]-P_A[[#This Row],[12+]]</f>
        <v>2.9000000000000137E-3</v>
      </c>
      <c r="BB35" s="5">
        <f>P_A[[#This Row],[12+]]-P_A[[#This Row],[13+]]</f>
        <v>5.4699999999999749E-3</v>
      </c>
      <c r="BC35" s="5">
        <f>P_A[[#This Row],[13+]]-P_A[[#This Row],[14+]]</f>
        <v>9.6700000000000674E-3</v>
      </c>
      <c r="BD35" s="5">
        <f>P_A[[#This Row],[14+]]-P_A[[#This Row],[15+]]</f>
        <v>1.6050000000000009E-2</v>
      </c>
      <c r="BE35" s="5">
        <f>P_A[[#This Row],[15+]]-P_A[[#This Row],[16+]]</f>
        <v>2.5049999999999906E-2</v>
      </c>
      <c r="BF35" s="5">
        <f>P_A[[#This Row],[16+]]-P_A[[#This Row],[17+]]</f>
        <v>3.675000000000006E-2</v>
      </c>
      <c r="BG35" s="5">
        <f>P_A[[#This Row],[17+]]-P_A[[#This Row],[18+]]</f>
        <v>5.0640000000000018E-2</v>
      </c>
      <c r="BH35" s="5">
        <f>P_A[[#This Row],[18+]]-P_A[[#This Row],[19+]]</f>
        <v>6.2690000000000023E-2</v>
      </c>
      <c r="BI35" s="5">
        <f>P_A[[#This Row],[19+]]-P_A[[#This Row],[20+]]</f>
        <v>7.9299999999999926E-2</v>
      </c>
      <c r="BJ35" s="5">
        <f>P_A[[#This Row],[20+]]-P_A[[#This Row],[21+]]</f>
        <v>9.0930000000000066E-2</v>
      </c>
      <c r="BK35" s="5">
        <f>P_A[[#This Row],[21+]]-P_A[[#This Row],[22+]]</f>
        <v>9.7970000000000002E-2</v>
      </c>
      <c r="BL35" s="5">
        <f>P_A[[#This Row],[22+]]-P_A[[#This Row],[23+]]</f>
        <v>9.9199999999999955E-2</v>
      </c>
      <c r="BM35" s="5">
        <f>P_A[[#This Row],[23+]]-P_A[[#This Row],[24+]]</f>
        <v>9.4380000000000019E-2</v>
      </c>
      <c r="BN35" s="5">
        <f>P_A[[#This Row],[24+]]-P_A[[#This Row],[25+]]</f>
        <v>8.4399999999999975E-2</v>
      </c>
      <c r="BO35" s="5">
        <f>P_A[[#This Row],[25+]]-P_A[[#This Row],[26+]]</f>
        <v>7.0900000000000019E-2</v>
      </c>
      <c r="BP35" s="5">
        <f>P_A[[#This Row],[26+]]-P_A[[#This Row],[27+]]</f>
        <v>5.4039999999999991E-2</v>
      </c>
      <c r="BQ35" s="5">
        <f>P_A[[#This Row],[27+]]-P_A[[#This Row],[28+]]</f>
        <v>4.2090000000000002E-2</v>
      </c>
      <c r="BR35" s="5">
        <f>P_A[[#This Row],[28+]]-P_A[[#This Row],[29+]]</f>
        <v>2.9419999999999995E-2</v>
      </c>
      <c r="BS35" s="5">
        <f>P_A[[#This Row],[29+]]-P_A[[#This Row],[30+]]</f>
        <v>1.932E-2</v>
      </c>
      <c r="BT35" s="5">
        <f>P_A[[#This Row],[30+]]-P_A[[#This Row],[31+]]</f>
        <v>1.1930000000000001E-2</v>
      </c>
      <c r="BU35" s="5">
        <f>P_A[[#This Row],[31+]]-P_A[[#This Row],[32+]]</f>
        <v>6.9199999999999999E-3</v>
      </c>
      <c r="BV35" s="5">
        <f>P_A[[#This Row],[32+]]-P_A[[#This Row],[33+]]</f>
        <v>3.7700000000000003E-3</v>
      </c>
      <c r="BW35" s="5">
        <f>P_A[[#This Row],[33+]]-P_A[[#This Row],[34+]]</f>
        <v>1.9299999999999999E-3</v>
      </c>
      <c r="BX35" s="5">
        <f>P_A[[#This Row],[34+]]-P_A[[#This Row],[35+]]</f>
        <v>8.9999999999999998E-4</v>
      </c>
      <c r="BY35" s="5">
        <f>P_A[[#This Row],[35+]]-P_A[[#This Row],[36+]]</f>
        <v>4.4000000000000002E-4</v>
      </c>
      <c r="BZ35" s="5">
        <f>P_A[[#This Row],[36+]]-P_A[[#This Row],[37+]]</f>
        <v>1.7999999999999998E-4</v>
      </c>
      <c r="CA35" s="5">
        <f>P_A[[#This Row],[37+]]-P_A[[#This Row],[38+]]</f>
        <v>7.9999999999999993E-5</v>
      </c>
      <c r="CB35" s="5">
        <f>P_A[[#This Row],[38+]]-P_A[[#This Row],[39+]]</f>
        <v>4.0000000000000003E-5</v>
      </c>
      <c r="CC35" s="5">
        <f>P_A[[#This Row],[39+]]-P_A[[#This Row],[40+]]</f>
        <v>0</v>
      </c>
      <c r="CD35" s="5">
        <f>P_A[[#This Row],[40+]]-P_A[[#This Row],[41+]]</f>
        <v>0</v>
      </c>
      <c r="CE35" s="5">
        <f>P_A[[#This Row],[41+]]-P_A[[#This Row],[42+]]</f>
        <v>0</v>
      </c>
      <c r="CF35" s="5">
        <f>P_A[[#This Row],[42+]]-P_A[[#This Row],[43+]]</f>
        <v>0</v>
      </c>
      <c r="CG35" s="5">
        <f>P_A[[#This Row],[43+]]-P_A[[#This Row],[44+]]</f>
        <v>0</v>
      </c>
      <c r="CH35" s="5">
        <f>P_A[[#This Row],[44+]]-P_A[[#This Row],[45+]]</f>
        <v>0</v>
      </c>
      <c r="CI35" s="5">
        <f>P_A[[#This Row],[45+]]-P_A[[#This Row],[46+]]</f>
        <v>0</v>
      </c>
      <c r="CJ35" s="5">
        <f>P_A[[#This Row],[46+]]-P_A[[#This Row],[47+]]</f>
        <v>0</v>
      </c>
      <c r="CK35" s="5">
        <f>P_A[[#This Row],[47+]]-P_A[[#This Row],[48+]]</f>
        <v>0</v>
      </c>
      <c r="CL35" s="5">
        <f>P_A[[#This Row],[48+]]-P_A[[#This Row],[49+]]</f>
        <v>0</v>
      </c>
    </row>
    <row r="36" spans="1:90" x14ac:dyDescent="0.25">
      <c r="A36" s="10">
        <v>22400718</v>
      </c>
      <c r="B36" s="13" t="s">
        <v>92</v>
      </c>
      <c r="C36" s="13" t="s">
        <v>82</v>
      </c>
      <c r="D36" s="11">
        <v>0.79166666666666663</v>
      </c>
      <c r="E36" s="9" t="str">
        <f>HYPERLINK("https://www.nba.com/stats/player/1631105/boxscores-traditional", "Jalen Duren")</f>
        <v>Jalen Duren</v>
      </c>
      <c r="F36">
        <v>19</v>
      </c>
      <c r="G36" s="4">
        <v>4</v>
      </c>
      <c r="H36" s="3">
        <v>0.99702000000000002</v>
      </c>
      <c r="I36" s="3">
        <v>0.99378999999999995</v>
      </c>
      <c r="J36" s="3">
        <v>0.98777999999999999</v>
      </c>
      <c r="K36" s="3">
        <v>0.97724999999999995</v>
      </c>
      <c r="L36" s="3">
        <v>0.95994000000000002</v>
      </c>
      <c r="M36" s="3">
        <v>0.93318999999999996</v>
      </c>
      <c r="N36" s="3">
        <v>0.89434999999999998</v>
      </c>
      <c r="O36" s="3">
        <v>0.84133999999999998</v>
      </c>
      <c r="P36" s="3">
        <v>0.77337</v>
      </c>
      <c r="Q36" s="3">
        <v>0.69145999999999996</v>
      </c>
      <c r="R36" s="3">
        <v>0.59870999999999996</v>
      </c>
      <c r="S36" s="3">
        <v>0.5</v>
      </c>
      <c r="T36" s="3">
        <v>0.40128999999999998</v>
      </c>
      <c r="U36" s="3">
        <v>0.30853999999999998</v>
      </c>
      <c r="V36" s="3">
        <v>0.22663</v>
      </c>
      <c r="W36" s="3">
        <v>0.15866</v>
      </c>
      <c r="X36" s="3">
        <v>0.10564999999999999</v>
      </c>
      <c r="Y36" s="3">
        <v>6.6809999999999994E-2</v>
      </c>
      <c r="Z36" s="3">
        <v>4.0059999999999998E-2</v>
      </c>
      <c r="AA36" s="3">
        <v>2.2749999999999999E-2</v>
      </c>
      <c r="AB36" s="3">
        <v>1.222E-2</v>
      </c>
      <c r="AC36" s="3">
        <v>6.2100000000000002E-3</v>
      </c>
      <c r="AD36" s="3">
        <v>2.98E-3</v>
      </c>
      <c r="AE36" s="3">
        <v>1.3500000000000001E-3</v>
      </c>
      <c r="AF36" s="3">
        <v>5.8E-4</v>
      </c>
      <c r="AG36" s="3">
        <v>2.3000000000000001E-4</v>
      </c>
      <c r="AH36" s="3">
        <v>9.0000000000000006E-5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5">
        <f>P_A[[#This Row],[8+]]-P_A[[#This Row],[9+]]</f>
        <v>3.2300000000000662E-3</v>
      </c>
      <c r="AY36" s="5">
        <f>P_A[[#This Row],[9+]]-P_A[[#This Row],[10+]]</f>
        <v>6.0099999999999598E-3</v>
      </c>
      <c r="AZ36" s="5">
        <f>P_A[[#This Row],[10+]]-P_A[[#This Row],[11+]]</f>
        <v>1.0530000000000039E-2</v>
      </c>
      <c r="BA36" s="5">
        <f>P_A[[#This Row],[11+]]-P_A[[#This Row],[12+]]</f>
        <v>1.7309999999999937E-2</v>
      </c>
      <c r="BB36" s="5">
        <f>P_A[[#This Row],[12+]]-P_A[[#This Row],[13+]]</f>
        <v>2.6750000000000052E-2</v>
      </c>
      <c r="BC36" s="5">
        <f>P_A[[#This Row],[13+]]-P_A[[#This Row],[14+]]</f>
        <v>3.8839999999999986E-2</v>
      </c>
      <c r="BD36" s="5">
        <f>P_A[[#This Row],[14+]]-P_A[[#This Row],[15+]]</f>
        <v>5.3010000000000002E-2</v>
      </c>
      <c r="BE36" s="5">
        <f>P_A[[#This Row],[15+]]-P_A[[#This Row],[16+]]</f>
        <v>6.7969999999999975E-2</v>
      </c>
      <c r="BF36" s="5">
        <f>P_A[[#This Row],[16+]]-P_A[[#This Row],[17+]]</f>
        <v>8.1910000000000038E-2</v>
      </c>
      <c r="BG36" s="5">
        <f>P_A[[#This Row],[17+]]-P_A[[#This Row],[18+]]</f>
        <v>9.2749999999999999E-2</v>
      </c>
      <c r="BH36" s="5">
        <f>P_A[[#This Row],[18+]]-P_A[[#This Row],[19+]]</f>
        <v>9.8709999999999964E-2</v>
      </c>
      <c r="BI36" s="5">
        <f>P_A[[#This Row],[19+]]-P_A[[#This Row],[20+]]</f>
        <v>9.871000000000002E-2</v>
      </c>
      <c r="BJ36" s="5">
        <f>P_A[[#This Row],[20+]]-P_A[[#This Row],[21+]]</f>
        <v>9.2749999999999999E-2</v>
      </c>
      <c r="BK36" s="5">
        <f>P_A[[#This Row],[21+]]-P_A[[#This Row],[22+]]</f>
        <v>8.1909999999999983E-2</v>
      </c>
      <c r="BL36" s="5">
        <f>P_A[[#This Row],[22+]]-P_A[[#This Row],[23+]]</f>
        <v>6.7970000000000003E-2</v>
      </c>
      <c r="BM36" s="5">
        <f>P_A[[#This Row],[23+]]-P_A[[#This Row],[24+]]</f>
        <v>5.3010000000000002E-2</v>
      </c>
      <c r="BN36" s="5">
        <f>P_A[[#This Row],[24+]]-P_A[[#This Row],[25+]]</f>
        <v>3.884E-2</v>
      </c>
      <c r="BO36" s="5">
        <f>P_A[[#This Row],[25+]]-P_A[[#This Row],[26+]]</f>
        <v>2.6749999999999996E-2</v>
      </c>
      <c r="BP36" s="5">
        <f>P_A[[#This Row],[26+]]-P_A[[#This Row],[27+]]</f>
        <v>1.7309999999999999E-2</v>
      </c>
      <c r="BQ36" s="5">
        <f>P_A[[#This Row],[27+]]-P_A[[#This Row],[28+]]</f>
        <v>1.0529999999999999E-2</v>
      </c>
      <c r="BR36" s="5">
        <f>P_A[[#This Row],[28+]]-P_A[[#This Row],[29+]]</f>
        <v>6.0099999999999997E-3</v>
      </c>
      <c r="BS36" s="5">
        <f>P_A[[#This Row],[29+]]-P_A[[#This Row],[30+]]</f>
        <v>3.2300000000000002E-3</v>
      </c>
      <c r="BT36" s="5">
        <f>P_A[[#This Row],[30+]]-P_A[[#This Row],[31+]]</f>
        <v>1.6299999999999999E-3</v>
      </c>
      <c r="BU36" s="5">
        <f>P_A[[#This Row],[31+]]-P_A[[#This Row],[32+]]</f>
        <v>7.7000000000000007E-4</v>
      </c>
      <c r="BV36" s="5">
        <f>P_A[[#This Row],[32+]]-P_A[[#This Row],[33+]]</f>
        <v>3.5E-4</v>
      </c>
      <c r="BW36" s="5">
        <f>P_A[[#This Row],[33+]]-P_A[[#This Row],[34+]]</f>
        <v>1.3999999999999999E-4</v>
      </c>
      <c r="BX36" s="5">
        <f>P_A[[#This Row],[34+]]-P_A[[#This Row],[35+]]</f>
        <v>9.0000000000000006E-5</v>
      </c>
      <c r="BY36" s="5">
        <f>P_A[[#This Row],[35+]]-P_A[[#This Row],[36+]]</f>
        <v>0</v>
      </c>
      <c r="BZ36" s="5">
        <f>P_A[[#This Row],[36+]]-P_A[[#This Row],[37+]]</f>
        <v>0</v>
      </c>
      <c r="CA36" s="5">
        <f>P_A[[#This Row],[37+]]-P_A[[#This Row],[38+]]</f>
        <v>0</v>
      </c>
      <c r="CB36" s="5">
        <f>P_A[[#This Row],[38+]]-P_A[[#This Row],[39+]]</f>
        <v>0</v>
      </c>
      <c r="CC36" s="5">
        <f>P_A[[#This Row],[39+]]-P_A[[#This Row],[40+]]</f>
        <v>0</v>
      </c>
      <c r="CD36" s="5">
        <f>P_A[[#This Row],[40+]]-P_A[[#This Row],[41+]]</f>
        <v>0</v>
      </c>
      <c r="CE36" s="5">
        <f>P_A[[#This Row],[41+]]-P_A[[#This Row],[42+]]</f>
        <v>0</v>
      </c>
      <c r="CF36" s="5">
        <f>P_A[[#This Row],[42+]]-P_A[[#This Row],[43+]]</f>
        <v>0</v>
      </c>
      <c r="CG36" s="5">
        <f>P_A[[#This Row],[43+]]-P_A[[#This Row],[44+]]</f>
        <v>0</v>
      </c>
      <c r="CH36" s="5">
        <f>P_A[[#This Row],[44+]]-P_A[[#This Row],[45+]]</f>
        <v>0</v>
      </c>
      <c r="CI36" s="5">
        <f>P_A[[#This Row],[45+]]-P_A[[#This Row],[46+]]</f>
        <v>0</v>
      </c>
      <c r="CJ36" s="5">
        <f>P_A[[#This Row],[46+]]-P_A[[#This Row],[47+]]</f>
        <v>0</v>
      </c>
      <c r="CK36" s="5">
        <f>P_A[[#This Row],[47+]]-P_A[[#This Row],[48+]]</f>
        <v>0</v>
      </c>
      <c r="CL36" s="5">
        <f>P_A[[#This Row],[48+]]-P_A[[#This Row],[49+]]</f>
        <v>0</v>
      </c>
    </row>
    <row r="37" spans="1:90" x14ac:dyDescent="0.25">
      <c r="A37" s="10">
        <v>22400718</v>
      </c>
      <c r="B37" s="13" t="s">
        <v>92</v>
      </c>
      <c r="C37" s="13" t="s">
        <v>82</v>
      </c>
      <c r="D37" s="11">
        <v>0.79166666666666663</v>
      </c>
      <c r="E37" s="9" t="str">
        <f>HYPERLINK("https://www.nba.com/stats/player/1627736/boxscores-traditional", "Malik Beasley")</f>
        <v>Malik Beasley</v>
      </c>
      <c r="F37">
        <v>19.2</v>
      </c>
      <c r="G37" s="4">
        <v>5.2690000000000001</v>
      </c>
      <c r="H37" s="3">
        <v>0.98341000000000001</v>
      </c>
      <c r="I37" s="3">
        <v>0.97380999999999995</v>
      </c>
      <c r="J37" s="3">
        <v>0.95994000000000002</v>
      </c>
      <c r="K37" s="3">
        <v>0.94062000000000001</v>
      </c>
      <c r="L37" s="3">
        <v>0.91466000000000003</v>
      </c>
      <c r="M37" s="3">
        <v>0.88100000000000001</v>
      </c>
      <c r="N37" s="3">
        <v>0.83891000000000004</v>
      </c>
      <c r="O37" s="3">
        <v>0.78813999999999995</v>
      </c>
      <c r="P37" s="3">
        <v>0.72907</v>
      </c>
      <c r="Q37" s="3">
        <v>0.66276000000000002</v>
      </c>
      <c r="R37" s="3">
        <v>0.59094999999999998</v>
      </c>
      <c r="S37" s="3">
        <v>0.51595000000000002</v>
      </c>
      <c r="T37" s="3">
        <v>0.44037999999999999</v>
      </c>
      <c r="U37" s="3">
        <v>0.36692999999999998</v>
      </c>
      <c r="V37" s="3">
        <v>0.29805999999999999</v>
      </c>
      <c r="W37" s="3">
        <v>0.23576</v>
      </c>
      <c r="X37" s="3">
        <v>0.18140999999999999</v>
      </c>
      <c r="Y37" s="3">
        <v>0.13567000000000001</v>
      </c>
      <c r="Z37" s="3">
        <v>9.8530000000000006E-2</v>
      </c>
      <c r="AA37" s="3">
        <v>6.9440000000000002E-2</v>
      </c>
      <c r="AB37" s="3">
        <v>4.7460000000000002E-2</v>
      </c>
      <c r="AC37" s="3">
        <v>3.1440000000000003E-2</v>
      </c>
      <c r="AD37" s="3">
        <v>2.018E-2</v>
      </c>
      <c r="AE37" s="3">
        <v>1.255E-2</v>
      </c>
      <c r="AF37" s="3">
        <v>7.5500000000000003E-3</v>
      </c>
      <c r="AG37" s="3">
        <v>4.4000000000000003E-3</v>
      </c>
      <c r="AH37" s="3">
        <v>2.48E-3</v>
      </c>
      <c r="AI37" s="3">
        <v>1.3500000000000001E-3</v>
      </c>
      <c r="AJ37" s="3">
        <v>7.1000000000000002E-4</v>
      </c>
      <c r="AK37" s="3">
        <v>3.6000000000000002E-4</v>
      </c>
      <c r="AL37" s="3">
        <v>1.8000000000000001E-4</v>
      </c>
      <c r="AM37" s="3">
        <v>8.0000000000000007E-5</v>
      </c>
      <c r="AN37" s="3">
        <v>4.0000000000000003E-5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5">
        <f>P_A[[#This Row],[8+]]-P_A[[#This Row],[9+]]</f>
        <v>9.6000000000000529E-3</v>
      </c>
      <c r="AY37" s="5">
        <f>P_A[[#This Row],[9+]]-P_A[[#This Row],[10+]]</f>
        <v>1.3869999999999938E-2</v>
      </c>
      <c r="AZ37" s="5">
        <f>P_A[[#This Row],[10+]]-P_A[[#This Row],[11+]]</f>
        <v>1.9320000000000004E-2</v>
      </c>
      <c r="BA37" s="5">
        <f>P_A[[#This Row],[11+]]-P_A[[#This Row],[12+]]</f>
        <v>2.5959999999999983E-2</v>
      </c>
      <c r="BB37" s="5">
        <f>P_A[[#This Row],[12+]]-P_A[[#This Row],[13+]]</f>
        <v>3.3660000000000023E-2</v>
      </c>
      <c r="BC37" s="5">
        <f>P_A[[#This Row],[13+]]-P_A[[#This Row],[14+]]</f>
        <v>4.2089999999999961E-2</v>
      </c>
      <c r="BD37" s="5">
        <f>P_A[[#This Row],[14+]]-P_A[[#This Row],[15+]]</f>
        <v>5.0770000000000093E-2</v>
      </c>
      <c r="BE37" s="5">
        <f>P_A[[#This Row],[15+]]-P_A[[#This Row],[16+]]</f>
        <v>5.9069999999999956E-2</v>
      </c>
      <c r="BF37" s="5">
        <f>P_A[[#This Row],[16+]]-P_A[[#This Row],[17+]]</f>
        <v>6.630999999999998E-2</v>
      </c>
      <c r="BG37" s="5">
        <f>P_A[[#This Row],[17+]]-P_A[[#This Row],[18+]]</f>
        <v>7.181000000000004E-2</v>
      </c>
      <c r="BH37" s="5">
        <f>P_A[[#This Row],[18+]]-P_A[[#This Row],[19+]]</f>
        <v>7.4999999999999956E-2</v>
      </c>
      <c r="BI37" s="5">
        <f>P_A[[#This Row],[19+]]-P_A[[#This Row],[20+]]</f>
        <v>7.5570000000000026E-2</v>
      </c>
      <c r="BJ37" s="5">
        <f>P_A[[#This Row],[20+]]-P_A[[#This Row],[21+]]</f>
        <v>7.3450000000000015E-2</v>
      </c>
      <c r="BK37" s="5">
        <f>P_A[[#This Row],[21+]]-P_A[[#This Row],[22+]]</f>
        <v>6.8869999999999987E-2</v>
      </c>
      <c r="BL37" s="5">
        <f>P_A[[#This Row],[22+]]-P_A[[#This Row],[23+]]</f>
        <v>6.2299999999999994E-2</v>
      </c>
      <c r="BM37" s="5">
        <f>P_A[[#This Row],[23+]]-P_A[[#This Row],[24+]]</f>
        <v>5.4350000000000009E-2</v>
      </c>
      <c r="BN37" s="5">
        <f>P_A[[#This Row],[24+]]-P_A[[#This Row],[25+]]</f>
        <v>4.5739999999999975E-2</v>
      </c>
      <c r="BO37" s="5">
        <f>P_A[[#This Row],[25+]]-P_A[[#This Row],[26+]]</f>
        <v>3.7140000000000006E-2</v>
      </c>
      <c r="BP37" s="5">
        <f>P_A[[#This Row],[26+]]-P_A[[#This Row],[27+]]</f>
        <v>2.9090000000000005E-2</v>
      </c>
      <c r="BQ37" s="5">
        <f>P_A[[#This Row],[27+]]-P_A[[#This Row],[28+]]</f>
        <v>2.198E-2</v>
      </c>
      <c r="BR37" s="5">
        <f>P_A[[#This Row],[28+]]-P_A[[#This Row],[29+]]</f>
        <v>1.602E-2</v>
      </c>
      <c r="BS37" s="5">
        <f>P_A[[#This Row],[29+]]-P_A[[#This Row],[30+]]</f>
        <v>1.1260000000000003E-2</v>
      </c>
      <c r="BT37" s="5">
        <f>P_A[[#This Row],[30+]]-P_A[[#This Row],[31+]]</f>
        <v>7.6299999999999996E-3</v>
      </c>
      <c r="BU37" s="5">
        <f>P_A[[#This Row],[31+]]-P_A[[#This Row],[32+]]</f>
        <v>5.0000000000000001E-3</v>
      </c>
      <c r="BV37" s="5">
        <f>P_A[[#This Row],[32+]]-P_A[[#This Row],[33+]]</f>
        <v>3.15E-3</v>
      </c>
      <c r="BW37" s="5">
        <f>P_A[[#This Row],[33+]]-P_A[[#This Row],[34+]]</f>
        <v>1.9200000000000003E-3</v>
      </c>
      <c r="BX37" s="5">
        <f>P_A[[#This Row],[34+]]-P_A[[#This Row],[35+]]</f>
        <v>1.1299999999999999E-3</v>
      </c>
      <c r="BY37" s="5">
        <f>P_A[[#This Row],[35+]]-P_A[[#This Row],[36+]]</f>
        <v>6.4000000000000005E-4</v>
      </c>
      <c r="BZ37" s="5">
        <f>P_A[[#This Row],[36+]]-P_A[[#This Row],[37+]]</f>
        <v>3.5E-4</v>
      </c>
      <c r="CA37" s="5">
        <f>P_A[[#This Row],[37+]]-P_A[[#This Row],[38+]]</f>
        <v>1.8000000000000001E-4</v>
      </c>
      <c r="CB37" s="5">
        <f>P_A[[#This Row],[38+]]-P_A[[#This Row],[39+]]</f>
        <v>1E-4</v>
      </c>
      <c r="CC37" s="5">
        <f>P_A[[#This Row],[39+]]-P_A[[#This Row],[40+]]</f>
        <v>4.0000000000000003E-5</v>
      </c>
      <c r="CD37" s="5">
        <f>P_A[[#This Row],[40+]]-P_A[[#This Row],[41+]]</f>
        <v>4.0000000000000003E-5</v>
      </c>
      <c r="CE37" s="5">
        <f>P_A[[#This Row],[41+]]-P_A[[#This Row],[42+]]</f>
        <v>0</v>
      </c>
      <c r="CF37" s="5">
        <f>P_A[[#This Row],[42+]]-P_A[[#This Row],[43+]]</f>
        <v>0</v>
      </c>
      <c r="CG37" s="5">
        <f>P_A[[#This Row],[43+]]-P_A[[#This Row],[44+]]</f>
        <v>0</v>
      </c>
      <c r="CH37" s="5">
        <f>P_A[[#This Row],[44+]]-P_A[[#This Row],[45+]]</f>
        <v>0</v>
      </c>
      <c r="CI37" s="5">
        <f>P_A[[#This Row],[45+]]-P_A[[#This Row],[46+]]</f>
        <v>0</v>
      </c>
      <c r="CJ37" s="5">
        <f>P_A[[#This Row],[46+]]-P_A[[#This Row],[47+]]</f>
        <v>0</v>
      </c>
      <c r="CK37" s="5">
        <f>P_A[[#This Row],[47+]]-P_A[[#This Row],[48+]]</f>
        <v>0</v>
      </c>
      <c r="CL37" s="5">
        <f>P_A[[#This Row],[48+]]-P_A[[#This Row],[49+]]</f>
        <v>0</v>
      </c>
    </row>
    <row r="38" spans="1:90" x14ac:dyDescent="0.25">
      <c r="A38" s="10">
        <v>22400718</v>
      </c>
      <c r="B38" s="13" t="s">
        <v>92</v>
      </c>
      <c r="C38" s="13" t="s">
        <v>82</v>
      </c>
      <c r="D38" s="11">
        <v>0.79166666666666663</v>
      </c>
      <c r="E38" s="9" t="str">
        <f>HYPERLINK("https://www.nba.com/stats/player/202699/boxscores-traditional", "Tobias Harris")</f>
        <v>Tobias Harris</v>
      </c>
      <c r="F38">
        <v>16.8</v>
      </c>
      <c r="G38" s="4">
        <v>7.25</v>
      </c>
      <c r="H38" s="3">
        <v>0.88685999999999998</v>
      </c>
      <c r="I38" s="3">
        <v>0.85992999999999997</v>
      </c>
      <c r="J38" s="3">
        <v>0.82638999999999996</v>
      </c>
      <c r="K38" s="3">
        <v>0.78813999999999995</v>
      </c>
      <c r="L38" s="3">
        <v>0.74536999999999998</v>
      </c>
      <c r="M38" s="3">
        <v>0.69847000000000004</v>
      </c>
      <c r="N38" s="3">
        <v>0.65173000000000003</v>
      </c>
      <c r="O38" s="3">
        <v>0.59870999999999996</v>
      </c>
      <c r="P38" s="3">
        <v>0.54379999999999995</v>
      </c>
      <c r="Q38" s="3">
        <v>0.48803000000000002</v>
      </c>
      <c r="R38" s="3">
        <v>0.43251000000000001</v>
      </c>
      <c r="S38" s="3">
        <v>0.38208999999999999</v>
      </c>
      <c r="T38" s="3">
        <v>0.32996999999999999</v>
      </c>
      <c r="U38" s="3">
        <v>0.28095999999999999</v>
      </c>
      <c r="V38" s="3">
        <v>0.23576</v>
      </c>
      <c r="W38" s="3">
        <v>0.19489000000000001</v>
      </c>
      <c r="X38" s="3">
        <v>0.16109000000000001</v>
      </c>
      <c r="Y38" s="3">
        <v>0.12923999999999999</v>
      </c>
      <c r="Z38" s="3">
        <v>0.10204000000000001</v>
      </c>
      <c r="AA38" s="3">
        <v>7.9269999999999993E-2</v>
      </c>
      <c r="AB38" s="3">
        <v>6.1780000000000002E-2</v>
      </c>
      <c r="AC38" s="3">
        <v>4.648E-2</v>
      </c>
      <c r="AD38" s="3">
        <v>3.4380000000000001E-2</v>
      </c>
      <c r="AE38" s="3">
        <v>2.5000000000000001E-2</v>
      </c>
      <c r="AF38" s="3">
        <v>1.7860000000000001E-2</v>
      </c>
      <c r="AG38" s="3">
        <v>1.2869999999999999E-2</v>
      </c>
      <c r="AH38" s="3">
        <v>8.8900000000000003E-3</v>
      </c>
      <c r="AI38" s="3">
        <v>6.0400000000000002E-3</v>
      </c>
      <c r="AJ38" s="3">
        <v>4.0200000000000001E-3</v>
      </c>
      <c r="AK38" s="3">
        <v>2.64E-3</v>
      </c>
      <c r="AL38" s="3">
        <v>1.75E-3</v>
      </c>
      <c r="AM38" s="3">
        <v>1.1100000000000001E-3</v>
      </c>
      <c r="AN38" s="3">
        <v>6.8999999999999997E-4</v>
      </c>
      <c r="AO38" s="3">
        <v>4.2000000000000002E-4</v>
      </c>
      <c r="AP38" s="3">
        <v>2.5000000000000001E-4</v>
      </c>
      <c r="AQ38" s="3">
        <v>1.4999999999999999E-4</v>
      </c>
      <c r="AR38" s="3">
        <v>9.0000000000000006E-5</v>
      </c>
      <c r="AS38" s="3">
        <v>5.0000000000000002E-5</v>
      </c>
      <c r="AT38" s="3">
        <v>0</v>
      </c>
      <c r="AU38" s="3">
        <v>0</v>
      </c>
      <c r="AV38" s="3">
        <v>0</v>
      </c>
      <c r="AW38" s="3">
        <v>0</v>
      </c>
      <c r="AX38" s="5">
        <f>P_A[[#This Row],[8+]]-P_A[[#This Row],[9+]]</f>
        <v>2.6930000000000009E-2</v>
      </c>
      <c r="AY38" s="5">
        <f>P_A[[#This Row],[9+]]-P_A[[#This Row],[10+]]</f>
        <v>3.3540000000000014E-2</v>
      </c>
      <c r="AZ38" s="5">
        <f>P_A[[#This Row],[10+]]-P_A[[#This Row],[11+]]</f>
        <v>3.8250000000000006E-2</v>
      </c>
      <c r="BA38" s="5">
        <f>P_A[[#This Row],[11+]]-P_A[[#This Row],[12+]]</f>
        <v>4.2769999999999975E-2</v>
      </c>
      <c r="BB38" s="5">
        <f>P_A[[#This Row],[12+]]-P_A[[#This Row],[13+]]</f>
        <v>4.6899999999999942E-2</v>
      </c>
      <c r="BC38" s="5">
        <f>P_A[[#This Row],[13+]]-P_A[[#This Row],[14+]]</f>
        <v>4.6740000000000004E-2</v>
      </c>
      <c r="BD38" s="5">
        <f>P_A[[#This Row],[14+]]-P_A[[#This Row],[15+]]</f>
        <v>5.3020000000000067E-2</v>
      </c>
      <c r="BE38" s="5">
        <f>P_A[[#This Row],[15+]]-P_A[[#This Row],[16+]]</f>
        <v>5.4910000000000014E-2</v>
      </c>
      <c r="BF38" s="5">
        <f>P_A[[#This Row],[16+]]-P_A[[#This Row],[17+]]</f>
        <v>5.5769999999999931E-2</v>
      </c>
      <c r="BG38" s="5">
        <f>P_A[[#This Row],[17+]]-P_A[[#This Row],[18+]]</f>
        <v>5.5520000000000014E-2</v>
      </c>
      <c r="BH38" s="5">
        <f>P_A[[#This Row],[18+]]-P_A[[#This Row],[19+]]</f>
        <v>5.042000000000002E-2</v>
      </c>
      <c r="BI38" s="5">
        <f>P_A[[#This Row],[19+]]-P_A[[#This Row],[20+]]</f>
        <v>5.212E-2</v>
      </c>
      <c r="BJ38" s="5">
        <f>P_A[[#This Row],[20+]]-P_A[[#This Row],[21+]]</f>
        <v>4.9009999999999998E-2</v>
      </c>
      <c r="BK38" s="5">
        <f>P_A[[#This Row],[21+]]-P_A[[#This Row],[22+]]</f>
        <v>4.519999999999999E-2</v>
      </c>
      <c r="BL38" s="5">
        <f>P_A[[#This Row],[22+]]-P_A[[#This Row],[23+]]</f>
        <v>4.086999999999999E-2</v>
      </c>
      <c r="BM38" s="5">
        <f>P_A[[#This Row],[23+]]-P_A[[#This Row],[24+]]</f>
        <v>3.3799999999999997E-2</v>
      </c>
      <c r="BN38" s="5">
        <f>P_A[[#This Row],[24+]]-P_A[[#This Row],[25+]]</f>
        <v>3.1850000000000017E-2</v>
      </c>
      <c r="BO38" s="5">
        <f>P_A[[#This Row],[25+]]-P_A[[#This Row],[26+]]</f>
        <v>2.7199999999999988E-2</v>
      </c>
      <c r="BP38" s="5">
        <f>P_A[[#This Row],[26+]]-P_A[[#This Row],[27+]]</f>
        <v>2.2770000000000012E-2</v>
      </c>
      <c r="BQ38" s="5">
        <f>P_A[[#This Row],[27+]]-P_A[[#This Row],[28+]]</f>
        <v>1.7489999999999992E-2</v>
      </c>
      <c r="BR38" s="5">
        <f>P_A[[#This Row],[28+]]-P_A[[#This Row],[29+]]</f>
        <v>1.5300000000000001E-2</v>
      </c>
      <c r="BS38" s="5">
        <f>P_A[[#This Row],[29+]]-P_A[[#This Row],[30+]]</f>
        <v>1.21E-2</v>
      </c>
      <c r="BT38" s="5">
        <f>P_A[[#This Row],[30+]]-P_A[[#This Row],[31+]]</f>
        <v>9.3799999999999994E-3</v>
      </c>
      <c r="BU38" s="5">
        <f>P_A[[#This Row],[31+]]-P_A[[#This Row],[32+]]</f>
        <v>7.1400000000000005E-3</v>
      </c>
      <c r="BV38" s="5">
        <f>P_A[[#This Row],[32+]]-P_A[[#This Row],[33+]]</f>
        <v>4.9900000000000014E-3</v>
      </c>
      <c r="BW38" s="5">
        <f>P_A[[#This Row],[33+]]-P_A[[#This Row],[34+]]</f>
        <v>3.9799999999999992E-3</v>
      </c>
      <c r="BX38" s="5">
        <f>P_A[[#This Row],[34+]]-P_A[[#This Row],[35+]]</f>
        <v>2.8500000000000001E-3</v>
      </c>
      <c r="BY38" s="5">
        <f>P_A[[#This Row],[35+]]-P_A[[#This Row],[36+]]</f>
        <v>2.0200000000000001E-3</v>
      </c>
      <c r="BZ38" s="5">
        <f>P_A[[#This Row],[36+]]-P_A[[#This Row],[37+]]</f>
        <v>1.3800000000000002E-3</v>
      </c>
      <c r="CA38" s="5">
        <f>P_A[[#This Row],[37+]]-P_A[[#This Row],[38+]]</f>
        <v>8.8999999999999995E-4</v>
      </c>
      <c r="CB38" s="5">
        <f>P_A[[#This Row],[38+]]-P_A[[#This Row],[39+]]</f>
        <v>6.3999999999999994E-4</v>
      </c>
      <c r="CC38" s="5">
        <f>P_A[[#This Row],[39+]]-P_A[[#This Row],[40+]]</f>
        <v>4.2000000000000013E-4</v>
      </c>
      <c r="CD38" s="5">
        <f>P_A[[#This Row],[40+]]-P_A[[#This Row],[41+]]</f>
        <v>2.6999999999999995E-4</v>
      </c>
      <c r="CE38" s="5">
        <f>P_A[[#This Row],[41+]]-P_A[[#This Row],[42+]]</f>
        <v>1.7000000000000001E-4</v>
      </c>
      <c r="CF38" s="5">
        <f>P_A[[#This Row],[42+]]-P_A[[#This Row],[43+]]</f>
        <v>1.0000000000000002E-4</v>
      </c>
      <c r="CG38" s="5">
        <f>P_A[[#This Row],[43+]]-P_A[[#This Row],[44+]]</f>
        <v>5.9999999999999981E-5</v>
      </c>
      <c r="CH38" s="5">
        <f>P_A[[#This Row],[44+]]-P_A[[#This Row],[45+]]</f>
        <v>4.0000000000000003E-5</v>
      </c>
      <c r="CI38" s="5">
        <f>P_A[[#This Row],[45+]]-P_A[[#This Row],[46+]]</f>
        <v>5.0000000000000002E-5</v>
      </c>
      <c r="CJ38" s="5">
        <f>P_A[[#This Row],[46+]]-P_A[[#This Row],[47+]]</f>
        <v>0</v>
      </c>
      <c r="CK38" s="5">
        <f>P_A[[#This Row],[47+]]-P_A[[#This Row],[48+]]</f>
        <v>0</v>
      </c>
      <c r="CL38" s="5">
        <f>P_A[[#This Row],[48+]]-P_A[[#This Row],[49+]]</f>
        <v>0</v>
      </c>
    </row>
    <row r="39" spans="1:90" x14ac:dyDescent="0.25">
      <c r="A39" s="10">
        <v>22400718</v>
      </c>
      <c r="B39" s="13" t="s">
        <v>92</v>
      </c>
      <c r="C39" s="13" t="s">
        <v>82</v>
      </c>
      <c r="D39" s="11">
        <v>0.79166666666666663</v>
      </c>
      <c r="E39" s="9" t="str">
        <f>HYPERLINK("https://www.nba.com/stats/player/203501/boxscores-traditional", "Tim Hardaway Jr.")</f>
        <v>Tim Hardaway Jr.</v>
      </c>
      <c r="F39">
        <v>9.6</v>
      </c>
      <c r="G39" s="4">
        <v>2.4169999999999998</v>
      </c>
      <c r="H39" s="3">
        <v>0.74536999999999998</v>
      </c>
      <c r="I39" s="3">
        <v>0.59870999999999996</v>
      </c>
      <c r="J39" s="3">
        <v>0.43251000000000001</v>
      </c>
      <c r="K39" s="3">
        <v>0.28095999999999999</v>
      </c>
      <c r="L39" s="3">
        <v>0.16109000000000001</v>
      </c>
      <c r="M39" s="3">
        <v>7.9269999999999993E-2</v>
      </c>
      <c r="N39" s="3">
        <v>3.4380000000000001E-2</v>
      </c>
      <c r="O39" s="3">
        <v>1.2869999999999999E-2</v>
      </c>
      <c r="P39" s="3">
        <v>4.0200000000000001E-3</v>
      </c>
      <c r="Q39" s="3">
        <v>1.1100000000000001E-3</v>
      </c>
      <c r="R39" s="3">
        <v>2.5000000000000001E-4</v>
      </c>
      <c r="S39" s="3">
        <v>5.0000000000000002E-5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5">
        <f>P_A[[#This Row],[8+]]-P_A[[#This Row],[9+]]</f>
        <v>0.14666000000000001</v>
      </c>
      <c r="AY39" s="5">
        <f>P_A[[#This Row],[9+]]-P_A[[#This Row],[10+]]</f>
        <v>0.16619999999999996</v>
      </c>
      <c r="AZ39" s="5">
        <f>P_A[[#This Row],[10+]]-P_A[[#This Row],[11+]]</f>
        <v>0.15155000000000002</v>
      </c>
      <c r="BA39" s="5">
        <f>P_A[[#This Row],[11+]]-P_A[[#This Row],[12+]]</f>
        <v>0.11986999999999998</v>
      </c>
      <c r="BB39" s="5">
        <f>P_A[[#This Row],[12+]]-P_A[[#This Row],[13+]]</f>
        <v>8.1820000000000018E-2</v>
      </c>
      <c r="BC39" s="5">
        <f>P_A[[#This Row],[13+]]-P_A[[#This Row],[14+]]</f>
        <v>4.4889999999999992E-2</v>
      </c>
      <c r="BD39" s="5">
        <f>P_A[[#This Row],[14+]]-P_A[[#This Row],[15+]]</f>
        <v>2.1510000000000001E-2</v>
      </c>
      <c r="BE39" s="5">
        <f>P_A[[#This Row],[15+]]-P_A[[#This Row],[16+]]</f>
        <v>8.8500000000000002E-3</v>
      </c>
      <c r="BF39" s="5">
        <f>P_A[[#This Row],[16+]]-P_A[[#This Row],[17+]]</f>
        <v>2.9100000000000003E-3</v>
      </c>
      <c r="BG39" s="5">
        <f>P_A[[#This Row],[17+]]-P_A[[#This Row],[18+]]</f>
        <v>8.6000000000000009E-4</v>
      </c>
      <c r="BH39" s="5">
        <f>P_A[[#This Row],[18+]]-P_A[[#This Row],[19+]]</f>
        <v>2.0000000000000001E-4</v>
      </c>
      <c r="BI39" s="5">
        <f>P_A[[#This Row],[19+]]-P_A[[#This Row],[20+]]</f>
        <v>5.0000000000000002E-5</v>
      </c>
      <c r="BJ39" s="5">
        <f>P_A[[#This Row],[20+]]-P_A[[#This Row],[21+]]</f>
        <v>0</v>
      </c>
      <c r="BK39" s="5">
        <f>P_A[[#This Row],[21+]]-P_A[[#This Row],[22+]]</f>
        <v>0</v>
      </c>
      <c r="BL39" s="5">
        <f>P_A[[#This Row],[22+]]-P_A[[#This Row],[23+]]</f>
        <v>0</v>
      </c>
      <c r="BM39" s="5">
        <f>P_A[[#This Row],[23+]]-P_A[[#This Row],[24+]]</f>
        <v>0</v>
      </c>
      <c r="BN39" s="5">
        <f>P_A[[#This Row],[24+]]-P_A[[#This Row],[25+]]</f>
        <v>0</v>
      </c>
      <c r="BO39" s="5">
        <f>P_A[[#This Row],[25+]]-P_A[[#This Row],[26+]]</f>
        <v>0</v>
      </c>
      <c r="BP39" s="5">
        <f>P_A[[#This Row],[26+]]-P_A[[#This Row],[27+]]</f>
        <v>0</v>
      </c>
      <c r="BQ39" s="5">
        <f>P_A[[#This Row],[27+]]-P_A[[#This Row],[28+]]</f>
        <v>0</v>
      </c>
      <c r="BR39" s="5">
        <f>P_A[[#This Row],[28+]]-P_A[[#This Row],[29+]]</f>
        <v>0</v>
      </c>
      <c r="BS39" s="5">
        <f>P_A[[#This Row],[29+]]-P_A[[#This Row],[30+]]</f>
        <v>0</v>
      </c>
      <c r="BT39" s="5">
        <f>P_A[[#This Row],[30+]]-P_A[[#This Row],[31+]]</f>
        <v>0</v>
      </c>
      <c r="BU39" s="5">
        <f>P_A[[#This Row],[31+]]-P_A[[#This Row],[32+]]</f>
        <v>0</v>
      </c>
      <c r="BV39" s="5">
        <f>P_A[[#This Row],[32+]]-P_A[[#This Row],[33+]]</f>
        <v>0</v>
      </c>
      <c r="BW39" s="5">
        <f>P_A[[#This Row],[33+]]-P_A[[#This Row],[34+]]</f>
        <v>0</v>
      </c>
      <c r="BX39" s="5">
        <f>P_A[[#This Row],[34+]]-P_A[[#This Row],[35+]]</f>
        <v>0</v>
      </c>
      <c r="BY39" s="5">
        <f>P_A[[#This Row],[35+]]-P_A[[#This Row],[36+]]</f>
        <v>0</v>
      </c>
      <c r="BZ39" s="5">
        <f>P_A[[#This Row],[36+]]-P_A[[#This Row],[37+]]</f>
        <v>0</v>
      </c>
      <c r="CA39" s="5">
        <f>P_A[[#This Row],[37+]]-P_A[[#This Row],[38+]]</f>
        <v>0</v>
      </c>
      <c r="CB39" s="5">
        <f>P_A[[#This Row],[38+]]-P_A[[#This Row],[39+]]</f>
        <v>0</v>
      </c>
      <c r="CC39" s="5">
        <f>P_A[[#This Row],[39+]]-P_A[[#This Row],[40+]]</f>
        <v>0</v>
      </c>
      <c r="CD39" s="5">
        <f>P_A[[#This Row],[40+]]-P_A[[#This Row],[41+]]</f>
        <v>0</v>
      </c>
      <c r="CE39" s="5">
        <f>P_A[[#This Row],[41+]]-P_A[[#This Row],[42+]]</f>
        <v>0</v>
      </c>
      <c r="CF39" s="5">
        <f>P_A[[#This Row],[42+]]-P_A[[#This Row],[43+]]</f>
        <v>0</v>
      </c>
      <c r="CG39" s="5">
        <f>P_A[[#This Row],[43+]]-P_A[[#This Row],[44+]]</f>
        <v>0</v>
      </c>
      <c r="CH39" s="5">
        <f>P_A[[#This Row],[44+]]-P_A[[#This Row],[45+]]</f>
        <v>0</v>
      </c>
      <c r="CI39" s="5">
        <f>P_A[[#This Row],[45+]]-P_A[[#This Row],[46+]]</f>
        <v>0</v>
      </c>
      <c r="CJ39" s="5">
        <f>P_A[[#This Row],[46+]]-P_A[[#This Row],[47+]]</f>
        <v>0</v>
      </c>
      <c r="CK39" s="5">
        <f>P_A[[#This Row],[47+]]-P_A[[#This Row],[48+]]</f>
        <v>0</v>
      </c>
      <c r="CL39" s="5">
        <f>P_A[[#This Row],[48+]]-P_A[[#This Row],[49+]]</f>
        <v>0</v>
      </c>
    </row>
    <row r="40" spans="1:90" x14ac:dyDescent="0.25">
      <c r="A40" s="10">
        <v>22400718</v>
      </c>
      <c r="B40" s="13" t="s">
        <v>92</v>
      </c>
      <c r="C40" s="13" t="s">
        <v>82</v>
      </c>
      <c r="D40" s="11">
        <v>0.79166666666666663</v>
      </c>
      <c r="E40" s="9" t="str">
        <f>HYPERLINK("https://www.nba.com/stats/player/1641709/boxscores-traditional", "Ausar Thompson")</f>
        <v>Ausar Thompson</v>
      </c>
      <c r="F40">
        <v>9.4</v>
      </c>
      <c r="G40" s="4">
        <v>6.3440000000000003</v>
      </c>
      <c r="H40" s="3">
        <v>0.58706000000000003</v>
      </c>
      <c r="I40" s="3">
        <v>0.52392000000000005</v>
      </c>
      <c r="J40" s="3">
        <v>0.46414</v>
      </c>
      <c r="K40" s="3">
        <v>0.40128999999999998</v>
      </c>
      <c r="L40" s="3">
        <v>0.34089999999999998</v>
      </c>
      <c r="M40" s="3">
        <v>0.28433999999999998</v>
      </c>
      <c r="N40" s="3">
        <v>0.23269999999999999</v>
      </c>
      <c r="O40" s="3">
        <v>0.18942999999999999</v>
      </c>
      <c r="P40" s="3">
        <v>0.14917</v>
      </c>
      <c r="Q40" s="3">
        <v>0.11507000000000001</v>
      </c>
      <c r="R40" s="3">
        <v>8.6910000000000001E-2</v>
      </c>
      <c r="S40" s="3">
        <v>6.5519999999999995E-2</v>
      </c>
      <c r="T40" s="3">
        <v>4.7460000000000002E-2</v>
      </c>
      <c r="U40" s="3">
        <v>3.3619999999999997E-2</v>
      </c>
      <c r="V40" s="3">
        <v>2.3300000000000001E-2</v>
      </c>
      <c r="W40" s="3">
        <v>1.618E-2</v>
      </c>
      <c r="X40" s="3">
        <v>1.072E-2</v>
      </c>
      <c r="Y40" s="3">
        <v>6.9499999999999996E-3</v>
      </c>
      <c r="Z40" s="3">
        <v>4.4000000000000003E-3</v>
      </c>
      <c r="AA40" s="3">
        <v>2.8E-3</v>
      </c>
      <c r="AB40" s="3">
        <v>1.6900000000000001E-3</v>
      </c>
      <c r="AC40" s="3">
        <v>1E-3</v>
      </c>
      <c r="AD40" s="3">
        <v>5.8E-4</v>
      </c>
      <c r="AE40" s="3">
        <v>3.4000000000000002E-4</v>
      </c>
      <c r="AF40" s="3">
        <v>1.9000000000000001E-4</v>
      </c>
      <c r="AG40" s="3">
        <v>1E-4</v>
      </c>
      <c r="AH40" s="3">
        <v>5.0000000000000002E-5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5">
        <f>P_A[[#This Row],[8+]]-P_A[[#This Row],[9+]]</f>
        <v>6.3139999999999974E-2</v>
      </c>
      <c r="AY40" s="5">
        <f>P_A[[#This Row],[9+]]-P_A[[#This Row],[10+]]</f>
        <v>5.9780000000000055E-2</v>
      </c>
      <c r="AZ40" s="5">
        <f>P_A[[#This Row],[10+]]-P_A[[#This Row],[11+]]</f>
        <v>6.2850000000000017E-2</v>
      </c>
      <c r="BA40" s="5">
        <f>P_A[[#This Row],[11+]]-P_A[[#This Row],[12+]]</f>
        <v>6.0389999999999999E-2</v>
      </c>
      <c r="BB40" s="5">
        <f>P_A[[#This Row],[12+]]-P_A[[#This Row],[13+]]</f>
        <v>5.6559999999999999E-2</v>
      </c>
      <c r="BC40" s="5">
        <f>P_A[[#This Row],[13+]]-P_A[[#This Row],[14+]]</f>
        <v>5.1639999999999991E-2</v>
      </c>
      <c r="BD40" s="5">
        <f>P_A[[#This Row],[14+]]-P_A[[#This Row],[15+]]</f>
        <v>4.3270000000000003E-2</v>
      </c>
      <c r="BE40" s="5">
        <f>P_A[[#This Row],[15+]]-P_A[[#This Row],[16+]]</f>
        <v>4.025999999999999E-2</v>
      </c>
      <c r="BF40" s="5">
        <f>P_A[[#This Row],[16+]]-P_A[[#This Row],[17+]]</f>
        <v>3.4099999999999991E-2</v>
      </c>
      <c r="BG40" s="5">
        <f>P_A[[#This Row],[17+]]-P_A[[#This Row],[18+]]</f>
        <v>2.8160000000000004E-2</v>
      </c>
      <c r="BH40" s="5">
        <f>P_A[[#This Row],[18+]]-P_A[[#This Row],[19+]]</f>
        <v>2.1390000000000006E-2</v>
      </c>
      <c r="BI40" s="5">
        <f>P_A[[#This Row],[19+]]-P_A[[#This Row],[20+]]</f>
        <v>1.8059999999999993E-2</v>
      </c>
      <c r="BJ40" s="5">
        <f>P_A[[#This Row],[20+]]-P_A[[#This Row],[21+]]</f>
        <v>1.3840000000000005E-2</v>
      </c>
      <c r="BK40" s="5">
        <f>P_A[[#This Row],[21+]]-P_A[[#This Row],[22+]]</f>
        <v>1.0319999999999996E-2</v>
      </c>
      <c r="BL40" s="5">
        <f>P_A[[#This Row],[22+]]-P_A[[#This Row],[23+]]</f>
        <v>7.1200000000000013E-3</v>
      </c>
      <c r="BM40" s="5">
        <f>P_A[[#This Row],[23+]]-P_A[[#This Row],[24+]]</f>
        <v>5.4599999999999996E-3</v>
      </c>
      <c r="BN40" s="5">
        <f>P_A[[#This Row],[24+]]-P_A[[#This Row],[25+]]</f>
        <v>3.7700000000000008E-3</v>
      </c>
      <c r="BO40" s="5">
        <f>P_A[[#This Row],[25+]]-P_A[[#This Row],[26+]]</f>
        <v>2.5499999999999993E-3</v>
      </c>
      <c r="BP40" s="5">
        <f>P_A[[#This Row],[26+]]-P_A[[#This Row],[27+]]</f>
        <v>1.6000000000000003E-3</v>
      </c>
      <c r="BQ40" s="5">
        <f>P_A[[#This Row],[27+]]-P_A[[#This Row],[28+]]</f>
        <v>1.1099999999999999E-3</v>
      </c>
      <c r="BR40" s="5">
        <f>P_A[[#This Row],[28+]]-P_A[[#This Row],[29+]]</f>
        <v>6.9000000000000008E-4</v>
      </c>
      <c r="BS40" s="5">
        <f>P_A[[#This Row],[29+]]-P_A[[#This Row],[30+]]</f>
        <v>4.2000000000000002E-4</v>
      </c>
      <c r="BT40" s="5">
        <f>P_A[[#This Row],[30+]]-P_A[[#This Row],[31+]]</f>
        <v>2.3999999999999998E-4</v>
      </c>
      <c r="BU40" s="5">
        <f>P_A[[#This Row],[31+]]-P_A[[#This Row],[32+]]</f>
        <v>1.5000000000000001E-4</v>
      </c>
      <c r="BV40" s="5">
        <f>P_A[[#This Row],[32+]]-P_A[[#This Row],[33+]]</f>
        <v>9.0000000000000006E-5</v>
      </c>
      <c r="BW40" s="5">
        <f>P_A[[#This Row],[33+]]-P_A[[#This Row],[34+]]</f>
        <v>5.0000000000000002E-5</v>
      </c>
      <c r="BX40" s="5">
        <f>P_A[[#This Row],[34+]]-P_A[[#This Row],[35+]]</f>
        <v>5.0000000000000002E-5</v>
      </c>
      <c r="BY40" s="5">
        <f>P_A[[#This Row],[35+]]-P_A[[#This Row],[36+]]</f>
        <v>0</v>
      </c>
      <c r="BZ40" s="5">
        <f>P_A[[#This Row],[36+]]-P_A[[#This Row],[37+]]</f>
        <v>0</v>
      </c>
      <c r="CA40" s="5">
        <f>P_A[[#This Row],[37+]]-P_A[[#This Row],[38+]]</f>
        <v>0</v>
      </c>
      <c r="CB40" s="5">
        <f>P_A[[#This Row],[38+]]-P_A[[#This Row],[39+]]</f>
        <v>0</v>
      </c>
      <c r="CC40" s="5">
        <f>P_A[[#This Row],[39+]]-P_A[[#This Row],[40+]]</f>
        <v>0</v>
      </c>
      <c r="CD40" s="5">
        <f>P_A[[#This Row],[40+]]-P_A[[#This Row],[41+]]</f>
        <v>0</v>
      </c>
      <c r="CE40" s="5">
        <f>P_A[[#This Row],[41+]]-P_A[[#This Row],[42+]]</f>
        <v>0</v>
      </c>
      <c r="CF40" s="5">
        <f>P_A[[#This Row],[42+]]-P_A[[#This Row],[43+]]</f>
        <v>0</v>
      </c>
      <c r="CG40" s="5">
        <f>P_A[[#This Row],[43+]]-P_A[[#This Row],[44+]]</f>
        <v>0</v>
      </c>
      <c r="CH40" s="5">
        <f>P_A[[#This Row],[44+]]-P_A[[#This Row],[45+]]</f>
        <v>0</v>
      </c>
      <c r="CI40" s="5">
        <f>P_A[[#This Row],[45+]]-P_A[[#This Row],[46+]]</f>
        <v>0</v>
      </c>
      <c r="CJ40" s="5">
        <f>P_A[[#This Row],[46+]]-P_A[[#This Row],[47+]]</f>
        <v>0</v>
      </c>
      <c r="CK40" s="5">
        <f>P_A[[#This Row],[47+]]-P_A[[#This Row],[48+]]</f>
        <v>0</v>
      </c>
      <c r="CL40" s="5">
        <f>P_A[[#This Row],[48+]]-P_A[[#This Row],[49+]]</f>
        <v>0</v>
      </c>
    </row>
    <row r="41" spans="1:90" x14ac:dyDescent="0.25">
      <c r="A41" s="10">
        <v>22400719</v>
      </c>
      <c r="B41" s="13" t="s">
        <v>93</v>
      </c>
      <c r="C41" s="13" t="s">
        <v>94</v>
      </c>
      <c r="D41" s="11">
        <v>0.79166666666666663</v>
      </c>
      <c r="E41" s="9" t="str">
        <f>HYPERLINK("https://www.nba.com/stats/player/1630552/boxscores-traditional", "Jalen Johnson")</f>
        <v>Jalen Johnson</v>
      </c>
      <c r="F41">
        <v>18.2</v>
      </c>
      <c r="G41" s="4">
        <v>2.1349999999999998</v>
      </c>
      <c r="H41" s="3">
        <v>1</v>
      </c>
      <c r="I41" s="3">
        <v>1</v>
      </c>
      <c r="J41" s="3">
        <v>0.99994000000000005</v>
      </c>
      <c r="K41" s="3">
        <v>0.99961999999999995</v>
      </c>
      <c r="L41" s="3">
        <v>0.99812999999999996</v>
      </c>
      <c r="M41" s="3">
        <v>0.99265999999999999</v>
      </c>
      <c r="N41" s="3">
        <v>0.97558</v>
      </c>
      <c r="O41" s="3">
        <v>0.93318999999999996</v>
      </c>
      <c r="P41" s="3">
        <v>0.84848999999999997</v>
      </c>
      <c r="Q41" s="3">
        <v>0.71226</v>
      </c>
      <c r="R41" s="3">
        <v>0.53586</v>
      </c>
      <c r="S41" s="3">
        <v>0.35569000000000001</v>
      </c>
      <c r="T41" s="3">
        <v>0.20044999999999999</v>
      </c>
      <c r="U41" s="3">
        <v>9.5100000000000004E-2</v>
      </c>
      <c r="V41" s="3">
        <v>3.7539999999999997E-2</v>
      </c>
      <c r="W41" s="3">
        <v>1.222E-2</v>
      </c>
      <c r="X41" s="3">
        <v>3.2599999999999999E-3</v>
      </c>
      <c r="Y41" s="3">
        <v>7.1000000000000002E-4</v>
      </c>
      <c r="Z41" s="3">
        <v>1.2999999999999999E-4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5">
        <f>P_A[[#This Row],[8+]]-P_A[[#This Row],[9+]]</f>
        <v>0</v>
      </c>
      <c r="AY41" s="5">
        <f>P_A[[#This Row],[9+]]-P_A[[#This Row],[10+]]</f>
        <v>5.9999999999948983E-5</v>
      </c>
      <c r="AZ41" s="5">
        <f>P_A[[#This Row],[10+]]-P_A[[#This Row],[11+]]</f>
        <v>3.2000000000009798E-4</v>
      </c>
      <c r="BA41" s="5">
        <f>P_A[[#This Row],[11+]]-P_A[[#This Row],[12+]]</f>
        <v>1.4899999999999913E-3</v>
      </c>
      <c r="BB41" s="5">
        <f>P_A[[#This Row],[12+]]-P_A[[#This Row],[13+]]</f>
        <v>5.4699999999999749E-3</v>
      </c>
      <c r="BC41" s="5">
        <f>P_A[[#This Row],[13+]]-P_A[[#This Row],[14+]]</f>
        <v>1.7079999999999984E-2</v>
      </c>
      <c r="BD41" s="5">
        <f>P_A[[#This Row],[14+]]-P_A[[#This Row],[15+]]</f>
        <v>4.2390000000000039E-2</v>
      </c>
      <c r="BE41" s="5">
        <f>P_A[[#This Row],[15+]]-P_A[[#This Row],[16+]]</f>
        <v>8.4699999999999998E-2</v>
      </c>
      <c r="BF41" s="5">
        <f>P_A[[#This Row],[16+]]-P_A[[#This Row],[17+]]</f>
        <v>0.13622999999999996</v>
      </c>
      <c r="BG41" s="5">
        <f>P_A[[#This Row],[17+]]-P_A[[#This Row],[18+]]</f>
        <v>0.1764</v>
      </c>
      <c r="BH41" s="5">
        <f>P_A[[#This Row],[18+]]-P_A[[#This Row],[19+]]</f>
        <v>0.18017</v>
      </c>
      <c r="BI41" s="5">
        <f>P_A[[#This Row],[19+]]-P_A[[#This Row],[20+]]</f>
        <v>0.15524000000000002</v>
      </c>
      <c r="BJ41" s="5">
        <f>P_A[[#This Row],[20+]]-P_A[[#This Row],[21+]]</f>
        <v>0.10534999999999999</v>
      </c>
      <c r="BK41" s="5">
        <f>P_A[[#This Row],[21+]]-P_A[[#This Row],[22+]]</f>
        <v>5.7560000000000007E-2</v>
      </c>
      <c r="BL41" s="5">
        <f>P_A[[#This Row],[22+]]-P_A[[#This Row],[23+]]</f>
        <v>2.5319999999999995E-2</v>
      </c>
      <c r="BM41" s="5">
        <f>P_A[[#This Row],[23+]]-P_A[[#This Row],[24+]]</f>
        <v>8.9599999999999992E-3</v>
      </c>
      <c r="BN41" s="5">
        <f>P_A[[#This Row],[24+]]-P_A[[#This Row],[25+]]</f>
        <v>2.5499999999999997E-3</v>
      </c>
      <c r="BO41" s="5">
        <f>P_A[[#This Row],[25+]]-P_A[[#This Row],[26+]]</f>
        <v>5.8E-4</v>
      </c>
      <c r="BP41" s="5">
        <f>P_A[[#This Row],[26+]]-P_A[[#This Row],[27+]]</f>
        <v>1.2999999999999999E-4</v>
      </c>
      <c r="BQ41" s="5">
        <f>P_A[[#This Row],[27+]]-P_A[[#This Row],[28+]]</f>
        <v>0</v>
      </c>
      <c r="BR41" s="5">
        <f>P_A[[#This Row],[28+]]-P_A[[#This Row],[29+]]</f>
        <v>0</v>
      </c>
      <c r="BS41" s="5">
        <f>P_A[[#This Row],[29+]]-P_A[[#This Row],[30+]]</f>
        <v>0</v>
      </c>
      <c r="BT41" s="5">
        <f>P_A[[#This Row],[30+]]-P_A[[#This Row],[31+]]</f>
        <v>0</v>
      </c>
      <c r="BU41" s="5">
        <f>P_A[[#This Row],[31+]]-P_A[[#This Row],[32+]]</f>
        <v>0</v>
      </c>
      <c r="BV41" s="5">
        <f>P_A[[#This Row],[32+]]-P_A[[#This Row],[33+]]</f>
        <v>0</v>
      </c>
      <c r="BW41" s="5">
        <f>P_A[[#This Row],[33+]]-P_A[[#This Row],[34+]]</f>
        <v>0</v>
      </c>
      <c r="BX41" s="5">
        <f>P_A[[#This Row],[34+]]-P_A[[#This Row],[35+]]</f>
        <v>0</v>
      </c>
      <c r="BY41" s="5">
        <f>P_A[[#This Row],[35+]]-P_A[[#This Row],[36+]]</f>
        <v>0</v>
      </c>
      <c r="BZ41" s="5">
        <f>P_A[[#This Row],[36+]]-P_A[[#This Row],[37+]]</f>
        <v>0</v>
      </c>
      <c r="CA41" s="5">
        <f>P_A[[#This Row],[37+]]-P_A[[#This Row],[38+]]</f>
        <v>0</v>
      </c>
      <c r="CB41" s="5">
        <f>P_A[[#This Row],[38+]]-P_A[[#This Row],[39+]]</f>
        <v>0</v>
      </c>
      <c r="CC41" s="5">
        <f>P_A[[#This Row],[39+]]-P_A[[#This Row],[40+]]</f>
        <v>0</v>
      </c>
      <c r="CD41" s="5">
        <f>P_A[[#This Row],[40+]]-P_A[[#This Row],[41+]]</f>
        <v>0</v>
      </c>
      <c r="CE41" s="5">
        <f>P_A[[#This Row],[41+]]-P_A[[#This Row],[42+]]</f>
        <v>0</v>
      </c>
      <c r="CF41" s="5">
        <f>P_A[[#This Row],[42+]]-P_A[[#This Row],[43+]]</f>
        <v>0</v>
      </c>
      <c r="CG41" s="5">
        <f>P_A[[#This Row],[43+]]-P_A[[#This Row],[44+]]</f>
        <v>0</v>
      </c>
      <c r="CH41" s="5">
        <f>P_A[[#This Row],[44+]]-P_A[[#This Row],[45+]]</f>
        <v>0</v>
      </c>
      <c r="CI41" s="5">
        <f>P_A[[#This Row],[45+]]-P_A[[#This Row],[46+]]</f>
        <v>0</v>
      </c>
      <c r="CJ41" s="5">
        <f>P_A[[#This Row],[46+]]-P_A[[#This Row],[47+]]</f>
        <v>0</v>
      </c>
      <c r="CK41" s="5">
        <f>P_A[[#This Row],[47+]]-P_A[[#This Row],[48+]]</f>
        <v>0</v>
      </c>
      <c r="CL41" s="5">
        <f>P_A[[#This Row],[48+]]-P_A[[#This Row],[49+]]</f>
        <v>0</v>
      </c>
    </row>
    <row r="42" spans="1:90" x14ac:dyDescent="0.25">
      <c r="A42" s="10">
        <v>22400719</v>
      </c>
      <c r="B42" s="13" t="s">
        <v>93</v>
      </c>
      <c r="C42" s="13" t="s">
        <v>94</v>
      </c>
      <c r="D42" s="11">
        <v>0.79166666666666663</v>
      </c>
      <c r="E42" s="9" t="str">
        <f>HYPERLINK("https://www.nba.com/stats/player/1630700/boxscores-traditional", "Dyson Daniels")</f>
        <v>Dyson Daniels</v>
      </c>
      <c r="F42">
        <v>20.399999999999999</v>
      </c>
      <c r="G42" s="4">
        <v>5.5350000000000001</v>
      </c>
      <c r="H42" s="3">
        <v>0.98745000000000005</v>
      </c>
      <c r="I42" s="3">
        <v>0.98029999999999995</v>
      </c>
      <c r="J42" s="3">
        <v>0.96994999999999998</v>
      </c>
      <c r="K42" s="3">
        <v>0.95543</v>
      </c>
      <c r="L42" s="3">
        <v>0.93574000000000002</v>
      </c>
      <c r="M42" s="3">
        <v>0.90988000000000002</v>
      </c>
      <c r="N42" s="3">
        <v>0.87697999999999998</v>
      </c>
      <c r="O42" s="3">
        <v>0.83645999999999998</v>
      </c>
      <c r="P42" s="3">
        <v>0.78524000000000005</v>
      </c>
      <c r="Q42" s="3">
        <v>0.72907</v>
      </c>
      <c r="R42" s="3">
        <v>0.66639999999999999</v>
      </c>
      <c r="S42" s="3">
        <v>0.59870999999999996</v>
      </c>
      <c r="T42" s="3">
        <v>0.52790000000000004</v>
      </c>
      <c r="U42" s="3">
        <v>0.45619999999999999</v>
      </c>
      <c r="V42" s="3">
        <v>0.38590999999999998</v>
      </c>
      <c r="W42" s="3">
        <v>0.31918000000000002</v>
      </c>
      <c r="X42" s="3">
        <v>0.25785000000000002</v>
      </c>
      <c r="Y42" s="3">
        <v>0.20327000000000001</v>
      </c>
      <c r="Z42" s="3">
        <v>0.15625</v>
      </c>
      <c r="AA42" s="3">
        <v>0.11702</v>
      </c>
      <c r="AB42" s="3">
        <v>8.5339999999999999E-2</v>
      </c>
      <c r="AC42" s="3">
        <v>6.0569999999999999E-2</v>
      </c>
      <c r="AD42" s="3">
        <v>4.1820000000000003E-2</v>
      </c>
      <c r="AE42" s="3">
        <v>2.743E-2</v>
      </c>
      <c r="AF42" s="3">
        <v>1.7860000000000001E-2</v>
      </c>
      <c r="AG42" s="3">
        <v>1.1299999999999999E-2</v>
      </c>
      <c r="AH42" s="3">
        <v>6.9499999999999996E-3</v>
      </c>
      <c r="AI42" s="3">
        <v>4.15E-3</v>
      </c>
      <c r="AJ42" s="3">
        <v>2.3999999999999998E-3</v>
      </c>
      <c r="AK42" s="3">
        <v>1.3500000000000001E-3</v>
      </c>
      <c r="AL42" s="3">
        <v>7.3999999999999999E-4</v>
      </c>
      <c r="AM42" s="3">
        <v>3.8999999999999999E-4</v>
      </c>
      <c r="AN42" s="3">
        <v>2.0000000000000001E-4</v>
      </c>
      <c r="AO42" s="3">
        <v>1E-4</v>
      </c>
      <c r="AP42" s="3">
        <v>5.0000000000000002E-5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5">
        <f>P_A[[#This Row],[8+]]-P_A[[#This Row],[9+]]</f>
        <v>7.1500000000001007E-3</v>
      </c>
      <c r="AY42" s="5">
        <f>P_A[[#This Row],[9+]]-P_A[[#This Row],[10+]]</f>
        <v>1.034999999999997E-2</v>
      </c>
      <c r="AZ42" s="5">
        <f>P_A[[#This Row],[10+]]-P_A[[#This Row],[11+]]</f>
        <v>1.4519999999999977E-2</v>
      </c>
      <c r="BA42" s="5">
        <f>P_A[[#This Row],[11+]]-P_A[[#This Row],[12+]]</f>
        <v>1.9689999999999985E-2</v>
      </c>
      <c r="BB42" s="5">
        <f>P_A[[#This Row],[12+]]-P_A[[#This Row],[13+]]</f>
        <v>2.5859999999999994E-2</v>
      </c>
      <c r="BC42" s="5">
        <f>P_A[[#This Row],[13+]]-P_A[[#This Row],[14+]]</f>
        <v>3.290000000000004E-2</v>
      </c>
      <c r="BD42" s="5">
        <f>P_A[[#This Row],[14+]]-P_A[[#This Row],[15+]]</f>
        <v>4.052E-2</v>
      </c>
      <c r="BE42" s="5">
        <f>P_A[[#This Row],[15+]]-P_A[[#This Row],[16+]]</f>
        <v>5.1219999999999932E-2</v>
      </c>
      <c r="BF42" s="5">
        <f>P_A[[#This Row],[16+]]-P_A[[#This Row],[17+]]</f>
        <v>5.6170000000000053E-2</v>
      </c>
      <c r="BG42" s="5">
        <f>P_A[[#This Row],[17+]]-P_A[[#This Row],[18+]]</f>
        <v>6.2670000000000003E-2</v>
      </c>
      <c r="BH42" s="5">
        <f>P_A[[#This Row],[18+]]-P_A[[#This Row],[19+]]</f>
        <v>6.7690000000000028E-2</v>
      </c>
      <c r="BI42" s="5">
        <f>P_A[[#This Row],[19+]]-P_A[[#This Row],[20+]]</f>
        <v>7.0809999999999929E-2</v>
      </c>
      <c r="BJ42" s="5">
        <f>P_A[[#This Row],[20+]]-P_A[[#This Row],[21+]]</f>
        <v>7.1700000000000041E-2</v>
      </c>
      <c r="BK42" s="5">
        <f>P_A[[#This Row],[21+]]-P_A[[#This Row],[22+]]</f>
        <v>7.0290000000000019E-2</v>
      </c>
      <c r="BL42" s="5">
        <f>P_A[[#This Row],[22+]]-P_A[[#This Row],[23+]]</f>
        <v>6.6729999999999956E-2</v>
      </c>
      <c r="BM42" s="5">
        <f>P_A[[#This Row],[23+]]-P_A[[#This Row],[24+]]</f>
        <v>6.1329999999999996E-2</v>
      </c>
      <c r="BN42" s="5">
        <f>P_A[[#This Row],[24+]]-P_A[[#This Row],[25+]]</f>
        <v>5.4580000000000017E-2</v>
      </c>
      <c r="BO42" s="5">
        <f>P_A[[#This Row],[25+]]-P_A[[#This Row],[26+]]</f>
        <v>4.7020000000000006E-2</v>
      </c>
      <c r="BP42" s="5">
        <f>P_A[[#This Row],[26+]]-P_A[[#This Row],[27+]]</f>
        <v>3.9230000000000001E-2</v>
      </c>
      <c r="BQ42" s="5">
        <f>P_A[[#This Row],[27+]]-P_A[[#This Row],[28+]]</f>
        <v>3.168E-2</v>
      </c>
      <c r="BR42" s="5">
        <f>P_A[[#This Row],[28+]]-P_A[[#This Row],[29+]]</f>
        <v>2.477E-2</v>
      </c>
      <c r="BS42" s="5">
        <f>P_A[[#This Row],[29+]]-P_A[[#This Row],[30+]]</f>
        <v>1.8749999999999996E-2</v>
      </c>
      <c r="BT42" s="5">
        <f>P_A[[#This Row],[30+]]-P_A[[#This Row],[31+]]</f>
        <v>1.4390000000000003E-2</v>
      </c>
      <c r="BU42" s="5">
        <f>P_A[[#This Row],[31+]]-P_A[[#This Row],[32+]]</f>
        <v>9.5699999999999986E-3</v>
      </c>
      <c r="BV42" s="5">
        <f>P_A[[#This Row],[32+]]-P_A[[#This Row],[33+]]</f>
        <v>6.5600000000000016E-3</v>
      </c>
      <c r="BW42" s="5">
        <f>P_A[[#This Row],[33+]]-P_A[[#This Row],[34+]]</f>
        <v>4.3499999999999997E-3</v>
      </c>
      <c r="BX42" s="5">
        <f>P_A[[#This Row],[34+]]-P_A[[#This Row],[35+]]</f>
        <v>2.7999999999999995E-3</v>
      </c>
      <c r="BY42" s="5">
        <f>P_A[[#This Row],[35+]]-P_A[[#This Row],[36+]]</f>
        <v>1.7500000000000003E-3</v>
      </c>
      <c r="BZ42" s="5">
        <f>P_A[[#This Row],[36+]]-P_A[[#This Row],[37+]]</f>
        <v>1.0499999999999997E-3</v>
      </c>
      <c r="CA42" s="5">
        <f>P_A[[#This Row],[37+]]-P_A[[#This Row],[38+]]</f>
        <v>6.1000000000000008E-4</v>
      </c>
      <c r="CB42" s="5">
        <f>P_A[[#This Row],[38+]]-P_A[[#This Row],[39+]]</f>
        <v>3.5E-4</v>
      </c>
      <c r="CC42" s="5">
        <f>P_A[[#This Row],[39+]]-P_A[[#This Row],[40+]]</f>
        <v>1.8999999999999998E-4</v>
      </c>
      <c r="CD42" s="5">
        <f>P_A[[#This Row],[40+]]-P_A[[#This Row],[41+]]</f>
        <v>1E-4</v>
      </c>
      <c r="CE42" s="5">
        <f>P_A[[#This Row],[41+]]-P_A[[#This Row],[42+]]</f>
        <v>5.0000000000000002E-5</v>
      </c>
      <c r="CF42" s="5">
        <f>P_A[[#This Row],[42+]]-P_A[[#This Row],[43+]]</f>
        <v>5.0000000000000002E-5</v>
      </c>
      <c r="CG42" s="5">
        <f>P_A[[#This Row],[43+]]-P_A[[#This Row],[44+]]</f>
        <v>0</v>
      </c>
      <c r="CH42" s="5">
        <f>P_A[[#This Row],[44+]]-P_A[[#This Row],[45+]]</f>
        <v>0</v>
      </c>
      <c r="CI42" s="5">
        <f>P_A[[#This Row],[45+]]-P_A[[#This Row],[46+]]</f>
        <v>0</v>
      </c>
      <c r="CJ42" s="5">
        <f>P_A[[#This Row],[46+]]-P_A[[#This Row],[47+]]</f>
        <v>0</v>
      </c>
      <c r="CK42" s="5">
        <f>P_A[[#This Row],[47+]]-P_A[[#This Row],[48+]]</f>
        <v>0</v>
      </c>
      <c r="CL42" s="5">
        <f>P_A[[#This Row],[48+]]-P_A[[#This Row],[49+]]</f>
        <v>0</v>
      </c>
    </row>
    <row r="43" spans="1:90" x14ac:dyDescent="0.25">
      <c r="A43" s="10">
        <v>22400719</v>
      </c>
      <c r="B43" s="13" t="s">
        <v>93</v>
      </c>
      <c r="C43" s="13" t="s">
        <v>94</v>
      </c>
      <c r="D43" s="11">
        <v>0.79166666666666663</v>
      </c>
      <c r="E43" s="9" t="str">
        <f>HYPERLINK("https://www.nba.com/stats/player/1629027/boxscores-traditional", "Trae Young")</f>
        <v>Trae Young</v>
      </c>
      <c r="F43">
        <v>33.799999999999997</v>
      </c>
      <c r="G43" s="4">
        <v>11.513</v>
      </c>
      <c r="H43" s="3">
        <v>0.98745000000000005</v>
      </c>
      <c r="I43" s="3">
        <v>0.98421999999999998</v>
      </c>
      <c r="J43" s="3">
        <v>0.98077000000000003</v>
      </c>
      <c r="K43" s="3">
        <v>0.97614999999999996</v>
      </c>
      <c r="L43" s="3">
        <v>0.97062000000000004</v>
      </c>
      <c r="M43" s="3">
        <v>0.96484999999999999</v>
      </c>
      <c r="N43" s="3">
        <v>0.95728000000000002</v>
      </c>
      <c r="O43" s="3">
        <v>0.94845000000000002</v>
      </c>
      <c r="P43" s="3">
        <v>0.93942999999999999</v>
      </c>
      <c r="Q43" s="3">
        <v>0.92784999999999995</v>
      </c>
      <c r="R43" s="3">
        <v>0.91466000000000003</v>
      </c>
      <c r="S43" s="3">
        <v>0.90146999999999999</v>
      </c>
      <c r="T43" s="3">
        <v>0.88492999999999999</v>
      </c>
      <c r="U43" s="3">
        <v>0.86650000000000005</v>
      </c>
      <c r="V43" s="3">
        <v>0.84614</v>
      </c>
      <c r="W43" s="3">
        <v>0.82638999999999996</v>
      </c>
      <c r="X43" s="3">
        <v>0.80234000000000005</v>
      </c>
      <c r="Y43" s="3">
        <v>0.77637</v>
      </c>
      <c r="Z43" s="3">
        <v>0.75175000000000003</v>
      </c>
      <c r="AA43" s="3">
        <v>0.72240000000000004</v>
      </c>
      <c r="AB43" s="3">
        <v>0.69145999999999996</v>
      </c>
      <c r="AC43" s="3">
        <v>0.66276000000000002</v>
      </c>
      <c r="AD43" s="3">
        <v>0.62929999999999997</v>
      </c>
      <c r="AE43" s="3">
        <v>0.59482999999999997</v>
      </c>
      <c r="AF43" s="3">
        <v>0.56355999999999995</v>
      </c>
      <c r="AG43" s="3">
        <v>0.52790000000000004</v>
      </c>
      <c r="AH43" s="3">
        <v>0.49202000000000001</v>
      </c>
      <c r="AI43" s="3">
        <v>0.46017000000000002</v>
      </c>
      <c r="AJ43" s="3">
        <v>0.42465000000000003</v>
      </c>
      <c r="AK43" s="3">
        <v>0.38973999999999998</v>
      </c>
      <c r="AL43" s="3">
        <v>0.35942000000000002</v>
      </c>
      <c r="AM43" s="3">
        <v>0.32635999999999998</v>
      </c>
      <c r="AN43" s="3">
        <v>0.29459999999999997</v>
      </c>
      <c r="AO43" s="3">
        <v>0.26434999999999997</v>
      </c>
      <c r="AP43" s="3">
        <v>0.23885000000000001</v>
      </c>
      <c r="AQ43" s="3">
        <v>0.21185999999999999</v>
      </c>
      <c r="AR43" s="3">
        <v>0.18673000000000001</v>
      </c>
      <c r="AS43" s="3">
        <v>0.16602</v>
      </c>
      <c r="AT43" s="3">
        <v>0.14457</v>
      </c>
      <c r="AU43" s="3">
        <v>0.12506999999999999</v>
      </c>
      <c r="AV43" s="3">
        <v>0.10935</v>
      </c>
      <c r="AW43" s="3">
        <v>9.3420000000000003E-2</v>
      </c>
      <c r="AX43" s="5">
        <f>P_A[[#This Row],[8+]]-P_A[[#This Row],[9+]]</f>
        <v>3.2300000000000662E-3</v>
      </c>
      <c r="AY43" s="5">
        <f>P_A[[#This Row],[9+]]-P_A[[#This Row],[10+]]</f>
        <v>3.4499999999999531E-3</v>
      </c>
      <c r="AZ43" s="5">
        <f>P_A[[#This Row],[10+]]-P_A[[#This Row],[11+]]</f>
        <v>4.6200000000000685E-3</v>
      </c>
      <c r="BA43" s="5">
        <f>P_A[[#This Row],[11+]]-P_A[[#This Row],[12+]]</f>
        <v>5.5299999999999239E-3</v>
      </c>
      <c r="BB43" s="5">
        <f>P_A[[#This Row],[12+]]-P_A[[#This Row],[13+]]</f>
        <v>5.7700000000000529E-3</v>
      </c>
      <c r="BC43" s="5">
        <f>P_A[[#This Row],[13+]]-P_A[[#This Row],[14+]]</f>
        <v>7.5699999999999656E-3</v>
      </c>
      <c r="BD43" s="5">
        <f>P_A[[#This Row],[14+]]-P_A[[#This Row],[15+]]</f>
        <v>8.8300000000000045E-3</v>
      </c>
      <c r="BE43" s="5">
        <f>P_A[[#This Row],[15+]]-P_A[[#This Row],[16+]]</f>
        <v>9.020000000000028E-3</v>
      </c>
      <c r="BF43" s="5">
        <f>P_A[[#This Row],[16+]]-P_A[[#This Row],[17+]]</f>
        <v>1.1580000000000035E-2</v>
      </c>
      <c r="BG43" s="5">
        <f>P_A[[#This Row],[17+]]-P_A[[#This Row],[18+]]</f>
        <v>1.3189999999999924E-2</v>
      </c>
      <c r="BH43" s="5">
        <f>P_A[[#This Row],[18+]]-P_A[[#This Row],[19+]]</f>
        <v>1.3190000000000035E-2</v>
      </c>
      <c r="BI43" s="5">
        <f>P_A[[#This Row],[19+]]-P_A[[#This Row],[20+]]</f>
        <v>1.6539999999999999E-2</v>
      </c>
      <c r="BJ43" s="5">
        <f>P_A[[#This Row],[20+]]-P_A[[#This Row],[21+]]</f>
        <v>1.8429999999999946E-2</v>
      </c>
      <c r="BK43" s="5">
        <f>P_A[[#This Row],[21+]]-P_A[[#This Row],[22+]]</f>
        <v>2.0360000000000045E-2</v>
      </c>
      <c r="BL43" s="5">
        <f>P_A[[#This Row],[22+]]-P_A[[#This Row],[23+]]</f>
        <v>1.9750000000000045E-2</v>
      </c>
      <c r="BM43" s="5">
        <f>P_A[[#This Row],[23+]]-P_A[[#This Row],[24+]]</f>
        <v>2.4049999999999905E-2</v>
      </c>
      <c r="BN43" s="5">
        <f>P_A[[#This Row],[24+]]-P_A[[#This Row],[25+]]</f>
        <v>2.5970000000000049E-2</v>
      </c>
      <c r="BO43" s="5">
        <f>P_A[[#This Row],[25+]]-P_A[[#This Row],[26+]]</f>
        <v>2.4619999999999975E-2</v>
      </c>
      <c r="BP43" s="5">
        <f>P_A[[#This Row],[26+]]-P_A[[#This Row],[27+]]</f>
        <v>2.9349999999999987E-2</v>
      </c>
      <c r="BQ43" s="5">
        <f>P_A[[#This Row],[27+]]-P_A[[#This Row],[28+]]</f>
        <v>3.0940000000000079E-2</v>
      </c>
      <c r="BR43" s="5">
        <f>P_A[[#This Row],[28+]]-P_A[[#This Row],[29+]]</f>
        <v>2.8699999999999948E-2</v>
      </c>
      <c r="BS43" s="5">
        <f>P_A[[#This Row],[29+]]-P_A[[#This Row],[30+]]</f>
        <v>3.3460000000000045E-2</v>
      </c>
      <c r="BT43" s="5">
        <f>P_A[[#This Row],[30+]]-P_A[[#This Row],[31+]]</f>
        <v>3.4470000000000001E-2</v>
      </c>
      <c r="BU43" s="5">
        <f>P_A[[#This Row],[31+]]-P_A[[#This Row],[32+]]</f>
        <v>3.127000000000002E-2</v>
      </c>
      <c r="BV43" s="5">
        <f>P_A[[#This Row],[32+]]-P_A[[#This Row],[33+]]</f>
        <v>3.5659999999999914E-2</v>
      </c>
      <c r="BW43" s="5">
        <f>P_A[[#This Row],[33+]]-P_A[[#This Row],[34+]]</f>
        <v>3.5880000000000023E-2</v>
      </c>
      <c r="BX43" s="5">
        <f>P_A[[#This Row],[34+]]-P_A[[#This Row],[35+]]</f>
        <v>3.1849999999999989E-2</v>
      </c>
      <c r="BY43" s="5">
        <f>P_A[[#This Row],[35+]]-P_A[[#This Row],[36+]]</f>
        <v>3.5519999999999996E-2</v>
      </c>
      <c r="BZ43" s="5">
        <f>P_A[[#This Row],[36+]]-P_A[[#This Row],[37+]]</f>
        <v>3.4910000000000052E-2</v>
      </c>
      <c r="CA43" s="5">
        <f>P_A[[#This Row],[37+]]-P_A[[#This Row],[38+]]</f>
        <v>3.0319999999999958E-2</v>
      </c>
      <c r="CB43" s="5">
        <f>P_A[[#This Row],[38+]]-P_A[[#This Row],[39+]]</f>
        <v>3.3060000000000034E-2</v>
      </c>
      <c r="CC43" s="5">
        <f>P_A[[#This Row],[39+]]-P_A[[#This Row],[40+]]</f>
        <v>3.176000000000001E-2</v>
      </c>
      <c r="CD43" s="5">
        <f>P_A[[#This Row],[40+]]-P_A[[#This Row],[41+]]</f>
        <v>3.0249999999999999E-2</v>
      </c>
      <c r="CE43" s="5">
        <f>P_A[[#This Row],[41+]]-P_A[[#This Row],[42+]]</f>
        <v>2.5499999999999967E-2</v>
      </c>
      <c r="CF43" s="5">
        <f>P_A[[#This Row],[42+]]-P_A[[#This Row],[43+]]</f>
        <v>2.6990000000000014E-2</v>
      </c>
      <c r="CG43" s="5">
        <f>P_A[[#This Row],[43+]]-P_A[[#This Row],[44+]]</f>
        <v>2.5129999999999986E-2</v>
      </c>
      <c r="CH43" s="5">
        <f>P_A[[#This Row],[44+]]-P_A[[#This Row],[45+]]</f>
        <v>2.0710000000000006E-2</v>
      </c>
      <c r="CI43" s="5">
        <f>P_A[[#This Row],[45+]]-P_A[[#This Row],[46+]]</f>
        <v>2.1449999999999997E-2</v>
      </c>
      <c r="CJ43" s="5">
        <f>P_A[[#This Row],[46+]]-P_A[[#This Row],[47+]]</f>
        <v>1.9500000000000017E-2</v>
      </c>
      <c r="CK43" s="5">
        <f>P_A[[#This Row],[47+]]-P_A[[#This Row],[48+]]</f>
        <v>1.5719999999999984E-2</v>
      </c>
      <c r="CL43" s="5">
        <f>P_A[[#This Row],[48+]]-P_A[[#This Row],[49+]]</f>
        <v>1.593E-2</v>
      </c>
    </row>
    <row r="44" spans="1:90" x14ac:dyDescent="0.25">
      <c r="A44" s="10">
        <v>22400719</v>
      </c>
      <c r="B44" s="13" t="s">
        <v>93</v>
      </c>
      <c r="C44" s="13" t="s">
        <v>94</v>
      </c>
      <c r="D44" s="11">
        <v>0.79166666666666663</v>
      </c>
      <c r="E44" s="9" t="str">
        <f>HYPERLINK("https://www.nba.com/stats/player/1629631/boxscores-traditional", "De'Andre Hunter")</f>
        <v>De'Andre Hunter</v>
      </c>
      <c r="F44">
        <v>21</v>
      </c>
      <c r="G44" s="4">
        <v>10.119</v>
      </c>
      <c r="H44" s="3">
        <v>0.89973000000000003</v>
      </c>
      <c r="I44" s="3">
        <v>0.88297999999999999</v>
      </c>
      <c r="J44" s="3">
        <v>0.86214000000000002</v>
      </c>
      <c r="K44" s="3">
        <v>0.83891000000000004</v>
      </c>
      <c r="L44" s="3">
        <v>0.81327000000000005</v>
      </c>
      <c r="M44" s="3">
        <v>0.78524000000000005</v>
      </c>
      <c r="N44" s="3">
        <v>0.75490000000000002</v>
      </c>
      <c r="O44" s="3">
        <v>0.72240000000000004</v>
      </c>
      <c r="P44" s="3">
        <v>0.68793000000000004</v>
      </c>
      <c r="Q44" s="3">
        <v>0.65542</v>
      </c>
      <c r="R44" s="3">
        <v>0.61790999999999996</v>
      </c>
      <c r="S44" s="3">
        <v>0.57926</v>
      </c>
      <c r="T44" s="3">
        <v>0.53983000000000003</v>
      </c>
      <c r="U44" s="3">
        <v>0.5</v>
      </c>
      <c r="V44" s="3">
        <v>0.46017000000000002</v>
      </c>
      <c r="W44" s="3">
        <v>0.42074</v>
      </c>
      <c r="X44" s="3">
        <v>0.38208999999999999</v>
      </c>
      <c r="Y44" s="3">
        <v>0.34458</v>
      </c>
      <c r="Z44" s="3">
        <v>0.31207000000000001</v>
      </c>
      <c r="AA44" s="3">
        <v>0.27760000000000001</v>
      </c>
      <c r="AB44" s="3">
        <v>0.24510000000000001</v>
      </c>
      <c r="AC44" s="3">
        <v>0.21476000000000001</v>
      </c>
      <c r="AD44" s="3">
        <v>0.18673000000000001</v>
      </c>
      <c r="AE44" s="3">
        <v>0.16109000000000001</v>
      </c>
      <c r="AF44" s="3">
        <v>0.13786000000000001</v>
      </c>
      <c r="AG44" s="3">
        <v>0.11702</v>
      </c>
      <c r="AH44" s="3">
        <v>0.10027</v>
      </c>
      <c r="AI44" s="3">
        <v>8.3790000000000003E-2</v>
      </c>
      <c r="AJ44" s="3">
        <v>6.9440000000000002E-2</v>
      </c>
      <c r="AK44" s="3">
        <v>5.7049999999999997E-2</v>
      </c>
      <c r="AL44" s="3">
        <v>4.648E-2</v>
      </c>
      <c r="AM44" s="3">
        <v>3.7539999999999997E-2</v>
      </c>
      <c r="AN44" s="3">
        <v>3.005E-2</v>
      </c>
      <c r="AO44" s="3">
        <v>2.385E-2</v>
      </c>
      <c r="AP44" s="3">
        <v>1.8759999999999999E-2</v>
      </c>
      <c r="AQ44" s="3">
        <v>1.4999999999999999E-2</v>
      </c>
      <c r="AR44" s="3">
        <v>1.1599999999999999E-2</v>
      </c>
      <c r="AS44" s="3">
        <v>8.8900000000000003E-3</v>
      </c>
      <c r="AT44" s="3">
        <v>6.7600000000000004E-3</v>
      </c>
      <c r="AU44" s="3">
        <v>5.0800000000000003E-3</v>
      </c>
      <c r="AV44" s="3">
        <v>3.79E-3</v>
      </c>
      <c r="AW44" s="3">
        <v>2.8E-3</v>
      </c>
      <c r="AX44" s="5">
        <f>P_A[[#This Row],[8+]]-P_A[[#This Row],[9+]]</f>
        <v>1.6750000000000043E-2</v>
      </c>
      <c r="AY44" s="5">
        <f>P_A[[#This Row],[9+]]-P_A[[#This Row],[10+]]</f>
        <v>2.083999999999997E-2</v>
      </c>
      <c r="AZ44" s="5">
        <f>P_A[[#This Row],[10+]]-P_A[[#This Row],[11+]]</f>
        <v>2.3229999999999973E-2</v>
      </c>
      <c r="BA44" s="5">
        <f>P_A[[#This Row],[11+]]-P_A[[#This Row],[12+]]</f>
        <v>2.5639999999999996E-2</v>
      </c>
      <c r="BB44" s="5">
        <f>P_A[[#This Row],[12+]]-P_A[[#This Row],[13+]]</f>
        <v>2.8029999999999999E-2</v>
      </c>
      <c r="BC44" s="5">
        <f>P_A[[#This Row],[13+]]-P_A[[#This Row],[14+]]</f>
        <v>3.0340000000000034E-2</v>
      </c>
      <c r="BD44" s="5">
        <f>P_A[[#This Row],[14+]]-P_A[[#This Row],[15+]]</f>
        <v>3.2499999999999973E-2</v>
      </c>
      <c r="BE44" s="5">
        <f>P_A[[#This Row],[15+]]-P_A[[#This Row],[16+]]</f>
        <v>3.4470000000000001E-2</v>
      </c>
      <c r="BF44" s="5">
        <f>P_A[[#This Row],[16+]]-P_A[[#This Row],[17+]]</f>
        <v>3.2510000000000039E-2</v>
      </c>
      <c r="BG44" s="5">
        <f>P_A[[#This Row],[17+]]-P_A[[#This Row],[18+]]</f>
        <v>3.7510000000000043E-2</v>
      </c>
      <c r="BH44" s="5">
        <f>P_A[[#This Row],[18+]]-P_A[[#This Row],[19+]]</f>
        <v>3.8649999999999962E-2</v>
      </c>
      <c r="BI44" s="5">
        <f>P_A[[#This Row],[19+]]-P_A[[#This Row],[20+]]</f>
        <v>3.9429999999999965E-2</v>
      </c>
      <c r="BJ44" s="5">
        <f>P_A[[#This Row],[20+]]-P_A[[#This Row],[21+]]</f>
        <v>3.9830000000000032E-2</v>
      </c>
      <c r="BK44" s="5">
        <f>P_A[[#This Row],[21+]]-P_A[[#This Row],[22+]]</f>
        <v>3.9829999999999977E-2</v>
      </c>
      <c r="BL44" s="5">
        <f>P_A[[#This Row],[22+]]-P_A[[#This Row],[23+]]</f>
        <v>3.9430000000000021E-2</v>
      </c>
      <c r="BM44" s="5">
        <f>P_A[[#This Row],[23+]]-P_A[[#This Row],[24+]]</f>
        <v>3.8650000000000018E-2</v>
      </c>
      <c r="BN44" s="5">
        <f>P_A[[#This Row],[24+]]-P_A[[#This Row],[25+]]</f>
        <v>3.7509999999999988E-2</v>
      </c>
      <c r="BO44" s="5">
        <f>P_A[[#This Row],[25+]]-P_A[[#This Row],[26+]]</f>
        <v>3.2509999999999983E-2</v>
      </c>
      <c r="BP44" s="5">
        <f>P_A[[#This Row],[26+]]-P_A[[#This Row],[27+]]</f>
        <v>3.4470000000000001E-2</v>
      </c>
      <c r="BQ44" s="5">
        <f>P_A[[#This Row],[27+]]-P_A[[#This Row],[28+]]</f>
        <v>3.2500000000000001E-2</v>
      </c>
      <c r="BR44" s="5">
        <f>P_A[[#This Row],[28+]]-P_A[[#This Row],[29+]]</f>
        <v>3.0340000000000006E-2</v>
      </c>
      <c r="BS44" s="5">
        <f>P_A[[#This Row],[29+]]-P_A[[#This Row],[30+]]</f>
        <v>2.8029999999999999E-2</v>
      </c>
      <c r="BT44" s="5">
        <f>P_A[[#This Row],[30+]]-P_A[[#This Row],[31+]]</f>
        <v>2.5639999999999996E-2</v>
      </c>
      <c r="BU44" s="5">
        <f>P_A[[#This Row],[31+]]-P_A[[#This Row],[32+]]</f>
        <v>2.3230000000000001E-2</v>
      </c>
      <c r="BV44" s="5">
        <f>P_A[[#This Row],[32+]]-P_A[[#This Row],[33+]]</f>
        <v>2.0840000000000011E-2</v>
      </c>
      <c r="BW44" s="5">
        <f>P_A[[#This Row],[33+]]-P_A[[#This Row],[34+]]</f>
        <v>1.6750000000000001E-2</v>
      </c>
      <c r="BX44" s="5">
        <f>P_A[[#This Row],[34+]]-P_A[[#This Row],[35+]]</f>
        <v>1.6479999999999995E-2</v>
      </c>
      <c r="BY44" s="5">
        <f>P_A[[#This Row],[35+]]-P_A[[#This Row],[36+]]</f>
        <v>1.4350000000000002E-2</v>
      </c>
      <c r="BZ44" s="5">
        <f>P_A[[#This Row],[36+]]-P_A[[#This Row],[37+]]</f>
        <v>1.2390000000000005E-2</v>
      </c>
      <c r="CA44" s="5">
        <f>P_A[[#This Row],[37+]]-P_A[[#This Row],[38+]]</f>
        <v>1.0569999999999996E-2</v>
      </c>
      <c r="CB44" s="5">
        <f>P_A[[#This Row],[38+]]-P_A[[#This Row],[39+]]</f>
        <v>8.9400000000000035E-3</v>
      </c>
      <c r="CC44" s="5">
        <f>P_A[[#This Row],[39+]]-P_A[[#This Row],[40+]]</f>
        <v>7.4899999999999967E-3</v>
      </c>
      <c r="CD44" s="5">
        <f>P_A[[#This Row],[40+]]-P_A[[#This Row],[41+]]</f>
        <v>6.2000000000000006E-3</v>
      </c>
      <c r="CE44" s="5">
        <f>P_A[[#This Row],[41+]]-P_A[[#This Row],[42+]]</f>
        <v>5.0900000000000008E-3</v>
      </c>
      <c r="CF44" s="5">
        <f>P_A[[#This Row],[42+]]-P_A[[#This Row],[43+]]</f>
        <v>3.7599999999999995E-3</v>
      </c>
      <c r="CG44" s="5">
        <f>P_A[[#This Row],[43+]]-P_A[[#This Row],[44+]]</f>
        <v>3.4000000000000002E-3</v>
      </c>
      <c r="CH44" s="5">
        <f>P_A[[#This Row],[44+]]-P_A[[#This Row],[45+]]</f>
        <v>2.7099999999999989E-3</v>
      </c>
      <c r="CI44" s="5">
        <f>P_A[[#This Row],[45+]]-P_A[[#This Row],[46+]]</f>
        <v>2.1299999999999999E-3</v>
      </c>
      <c r="CJ44" s="5">
        <f>P_A[[#This Row],[46+]]-P_A[[#This Row],[47+]]</f>
        <v>1.6800000000000001E-3</v>
      </c>
      <c r="CK44" s="5">
        <f>P_A[[#This Row],[47+]]-P_A[[#This Row],[48+]]</f>
        <v>1.2900000000000003E-3</v>
      </c>
      <c r="CL44" s="5">
        <f>P_A[[#This Row],[48+]]-P_A[[#This Row],[49+]]</f>
        <v>9.8999999999999999E-4</v>
      </c>
    </row>
    <row r="45" spans="1:90" x14ac:dyDescent="0.25">
      <c r="A45" s="10">
        <v>22400719</v>
      </c>
      <c r="B45" s="13" t="s">
        <v>93</v>
      </c>
      <c r="C45" s="13" t="s">
        <v>94</v>
      </c>
      <c r="D45" s="11">
        <v>0.79166666666666663</v>
      </c>
      <c r="E45" s="9" t="str">
        <f>HYPERLINK("https://www.nba.com/stats/player/1630168/boxscores-traditional", "Onyeka Okongwu")</f>
        <v>Onyeka Okongwu</v>
      </c>
      <c r="F45">
        <v>12.4</v>
      </c>
      <c r="G45" s="4">
        <v>3.9290000000000003</v>
      </c>
      <c r="H45" s="3">
        <v>0.86863999999999997</v>
      </c>
      <c r="I45" s="3">
        <v>0.80784999999999996</v>
      </c>
      <c r="J45" s="3">
        <v>0.72907</v>
      </c>
      <c r="K45" s="3">
        <v>0.64058000000000004</v>
      </c>
      <c r="L45" s="3">
        <v>0.53983000000000003</v>
      </c>
      <c r="M45" s="3">
        <v>0.44037999999999999</v>
      </c>
      <c r="N45" s="3">
        <v>0.34089999999999998</v>
      </c>
      <c r="O45" s="3">
        <v>0.25463000000000002</v>
      </c>
      <c r="P45" s="3">
        <v>0.17879</v>
      </c>
      <c r="Q45" s="3">
        <v>0.121</v>
      </c>
      <c r="R45" s="3">
        <v>7.6359999999999997E-2</v>
      </c>
      <c r="S45" s="3">
        <v>4.648E-2</v>
      </c>
      <c r="T45" s="3">
        <v>2.6800000000000001E-2</v>
      </c>
      <c r="U45" s="3">
        <v>1.426E-2</v>
      </c>
      <c r="V45" s="3">
        <v>7.3400000000000002E-3</v>
      </c>
      <c r="W45" s="3">
        <v>3.47E-3</v>
      </c>
      <c r="X45" s="3">
        <v>1.5900000000000001E-3</v>
      </c>
      <c r="Y45" s="3">
        <v>6.6E-4</v>
      </c>
      <c r="Z45" s="3">
        <v>2.7E-4</v>
      </c>
      <c r="AA45" s="3">
        <v>1E-4</v>
      </c>
      <c r="AB45" s="3">
        <v>4.0000000000000003E-5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5">
        <f>P_A[[#This Row],[8+]]-P_A[[#This Row],[9+]]</f>
        <v>6.0790000000000011E-2</v>
      </c>
      <c r="AY45" s="5">
        <f>P_A[[#This Row],[9+]]-P_A[[#This Row],[10+]]</f>
        <v>7.8779999999999961E-2</v>
      </c>
      <c r="AZ45" s="5">
        <f>P_A[[#This Row],[10+]]-P_A[[#This Row],[11+]]</f>
        <v>8.8489999999999958E-2</v>
      </c>
      <c r="BA45" s="5">
        <f>P_A[[#This Row],[11+]]-P_A[[#This Row],[12+]]</f>
        <v>0.10075000000000001</v>
      </c>
      <c r="BB45" s="5">
        <f>P_A[[#This Row],[12+]]-P_A[[#This Row],[13+]]</f>
        <v>9.9450000000000038E-2</v>
      </c>
      <c r="BC45" s="5">
        <f>P_A[[#This Row],[13+]]-P_A[[#This Row],[14+]]</f>
        <v>9.9480000000000013E-2</v>
      </c>
      <c r="BD45" s="5">
        <f>P_A[[#This Row],[14+]]-P_A[[#This Row],[15+]]</f>
        <v>8.6269999999999958E-2</v>
      </c>
      <c r="BE45" s="5">
        <f>P_A[[#This Row],[15+]]-P_A[[#This Row],[16+]]</f>
        <v>7.5840000000000019E-2</v>
      </c>
      <c r="BF45" s="5">
        <f>P_A[[#This Row],[16+]]-P_A[[#This Row],[17+]]</f>
        <v>5.7790000000000008E-2</v>
      </c>
      <c r="BG45" s="5">
        <f>P_A[[#This Row],[17+]]-P_A[[#This Row],[18+]]</f>
        <v>4.4639999999999999E-2</v>
      </c>
      <c r="BH45" s="5">
        <f>P_A[[#This Row],[18+]]-P_A[[#This Row],[19+]]</f>
        <v>2.9879999999999997E-2</v>
      </c>
      <c r="BI45" s="5">
        <f>P_A[[#This Row],[19+]]-P_A[[#This Row],[20+]]</f>
        <v>1.968E-2</v>
      </c>
      <c r="BJ45" s="5">
        <f>P_A[[#This Row],[20+]]-P_A[[#This Row],[21+]]</f>
        <v>1.2540000000000001E-2</v>
      </c>
      <c r="BK45" s="5">
        <f>P_A[[#This Row],[21+]]-P_A[[#This Row],[22+]]</f>
        <v>6.9199999999999999E-3</v>
      </c>
      <c r="BL45" s="5">
        <f>P_A[[#This Row],[22+]]-P_A[[#This Row],[23+]]</f>
        <v>3.8700000000000002E-3</v>
      </c>
      <c r="BM45" s="5">
        <f>P_A[[#This Row],[23+]]-P_A[[#This Row],[24+]]</f>
        <v>1.8799999999999999E-3</v>
      </c>
      <c r="BN45" s="5">
        <f>P_A[[#This Row],[24+]]-P_A[[#This Row],[25+]]</f>
        <v>9.3000000000000005E-4</v>
      </c>
      <c r="BO45" s="5">
        <f>P_A[[#This Row],[25+]]-P_A[[#This Row],[26+]]</f>
        <v>3.8999999999999999E-4</v>
      </c>
      <c r="BP45" s="5">
        <f>P_A[[#This Row],[26+]]-P_A[[#This Row],[27+]]</f>
        <v>1.7000000000000001E-4</v>
      </c>
      <c r="BQ45" s="5">
        <f>P_A[[#This Row],[27+]]-P_A[[#This Row],[28+]]</f>
        <v>6.0000000000000002E-5</v>
      </c>
      <c r="BR45" s="5">
        <f>P_A[[#This Row],[28+]]-P_A[[#This Row],[29+]]</f>
        <v>4.0000000000000003E-5</v>
      </c>
      <c r="BS45" s="5">
        <f>P_A[[#This Row],[29+]]-P_A[[#This Row],[30+]]</f>
        <v>0</v>
      </c>
      <c r="BT45" s="5">
        <f>P_A[[#This Row],[30+]]-P_A[[#This Row],[31+]]</f>
        <v>0</v>
      </c>
      <c r="BU45" s="5">
        <f>P_A[[#This Row],[31+]]-P_A[[#This Row],[32+]]</f>
        <v>0</v>
      </c>
      <c r="BV45" s="5">
        <f>P_A[[#This Row],[32+]]-P_A[[#This Row],[33+]]</f>
        <v>0</v>
      </c>
      <c r="BW45" s="5">
        <f>P_A[[#This Row],[33+]]-P_A[[#This Row],[34+]]</f>
        <v>0</v>
      </c>
      <c r="BX45" s="5">
        <f>P_A[[#This Row],[34+]]-P_A[[#This Row],[35+]]</f>
        <v>0</v>
      </c>
      <c r="BY45" s="5">
        <f>P_A[[#This Row],[35+]]-P_A[[#This Row],[36+]]</f>
        <v>0</v>
      </c>
      <c r="BZ45" s="5">
        <f>P_A[[#This Row],[36+]]-P_A[[#This Row],[37+]]</f>
        <v>0</v>
      </c>
      <c r="CA45" s="5">
        <f>P_A[[#This Row],[37+]]-P_A[[#This Row],[38+]]</f>
        <v>0</v>
      </c>
      <c r="CB45" s="5">
        <f>P_A[[#This Row],[38+]]-P_A[[#This Row],[39+]]</f>
        <v>0</v>
      </c>
      <c r="CC45" s="5">
        <f>P_A[[#This Row],[39+]]-P_A[[#This Row],[40+]]</f>
        <v>0</v>
      </c>
      <c r="CD45" s="5">
        <f>P_A[[#This Row],[40+]]-P_A[[#This Row],[41+]]</f>
        <v>0</v>
      </c>
      <c r="CE45" s="5">
        <f>P_A[[#This Row],[41+]]-P_A[[#This Row],[42+]]</f>
        <v>0</v>
      </c>
      <c r="CF45" s="5">
        <f>P_A[[#This Row],[42+]]-P_A[[#This Row],[43+]]</f>
        <v>0</v>
      </c>
      <c r="CG45" s="5">
        <f>P_A[[#This Row],[43+]]-P_A[[#This Row],[44+]]</f>
        <v>0</v>
      </c>
      <c r="CH45" s="5">
        <f>P_A[[#This Row],[44+]]-P_A[[#This Row],[45+]]</f>
        <v>0</v>
      </c>
      <c r="CI45" s="5">
        <f>P_A[[#This Row],[45+]]-P_A[[#This Row],[46+]]</f>
        <v>0</v>
      </c>
      <c r="CJ45" s="5">
        <f>P_A[[#This Row],[46+]]-P_A[[#This Row],[47+]]</f>
        <v>0</v>
      </c>
      <c r="CK45" s="5">
        <f>P_A[[#This Row],[47+]]-P_A[[#This Row],[48+]]</f>
        <v>0</v>
      </c>
      <c r="CL45" s="5">
        <f>P_A[[#This Row],[48+]]-P_A[[#This Row],[49+]]</f>
        <v>0</v>
      </c>
    </row>
    <row r="46" spans="1:90" x14ac:dyDescent="0.25">
      <c r="A46" s="10">
        <v>22400719</v>
      </c>
      <c r="B46" s="13" t="s">
        <v>93</v>
      </c>
      <c r="C46" s="13" t="s">
        <v>94</v>
      </c>
      <c r="D46" s="11">
        <v>0.79166666666666663</v>
      </c>
      <c r="E46" s="9" t="str">
        <f>HYPERLINK("https://www.nba.com/stats/player/1642258/boxscores-traditional", "Zaccharie Risacher")</f>
        <v>Zaccharie Risacher</v>
      </c>
      <c r="F46">
        <v>17</v>
      </c>
      <c r="G46" s="4">
        <v>9.359</v>
      </c>
      <c r="H46" s="3">
        <v>0.83147000000000004</v>
      </c>
      <c r="I46" s="3">
        <v>0.80234000000000005</v>
      </c>
      <c r="J46" s="3">
        <v>0.77337</v>
      </c>
      <c r="K46" s="3">
        <v>0.73890999999999996</v>
      </c>
      <c r="L46" s="3">
        <v>0.70194000000000001</v>
      </c>
      <c r="M46" s="3">
        <v>0.66639999999999999</v>
      </c>
      <c r="N46" s="3">
        <v>0.62551999999999996</v>
      </c>
      <c r="O46" s="3">
        <v>0.58316999999999997</v>
      </c>
      <c r="P46" s="3">
        <v>0.54379999999999995</v>
      </c>
      <c r="Q46" s="3">
        <v>0.5</v>
      </c>
      <c r="R46" s="3">
        <v>0.45619999999999999</v>
      </c>
      <c r="S46" s="3">
        <v>0.41682999999999998</v>
      </c>
      <c r="T46" s="3">
        <v>0.37447999999999998</v>
      </c>
      <c r="U46" s="3">
        <v>0.33360000000000001</v>
      </c>
      <c r="V46" s="3">
        <v>0.29805999999999999</v>
      </c>
      <c r="W46" s="3">
        <v>0.26108999999999999</v>
      </c>
      <c r="X46" s="3">
        <v>0.22663</v>
      </c>
      <c r="Y46" s="3">
        <v>0.19766</v>
      </c>
      <c r="Z46" s="3">
        <v>0.16853000000000001</v>
      </c>
      <c r="AA46" s="3">
        <v>0.14230999999999999</v>
      </c>
      <c r="AB46" s="3">
        <v>0.11899999999999999</v>
      </c>
      <c r="AC46" s="3">
        <v>0.10027</v>
      </c>
      <c r="AD46" s="3">
        <v>8.226E-2</v>
      </c>
      <c r="AE46" s="3">
        <v>6.6809999999999994E-2</v>
      </c>
      <c r="AF46" s="3">
        <v>5.4800000000000001E-2</v>
      </c>
      <c r="AG46" s="3">
        <v>4.3630000000000002E-2</v>
      </c>
      <c r="AH46" s="3">
        <v>3.4380000000000001E-2</v>
      </c>
      <c r="AI46" s="3">
        <v>2.743E-2</v>
      </c>
      <c r="AJ46" s="3">
        <v>2.1180000000000001E-2</v>
      </c>
      <c r="AK46" s="3">
        <v>1.618E-2</v>
      </c>
      <c r="AL46" s="3">
        <v>1.255E-2</v>
      </c>
      <c r="AM46" s="3">
        <v>9.3900000000000008E-3</v>
      </c>
      <c r="AN46" s="3">
        <v>6.9499999999999996E-3</v>
      </c>
      <c r="AO46" s="3">
        <v>5.2300000000000003E-3</v>
      </c>
      <c r="AP46" s="3">
        <v>3.79E-3</v>
      </c>
      <c r="AQ46" s="3">
        <v>2.7200000000000002E-3</v>
      </c>
      <c r="AR46" s="3">
        <v>1.99E-3</v>
      </c>
      <c r="AS46" s="3">
        <v>1.39E-3</v>
      </c>
      <c r="AT46" s="3">
        <v>9.7000000000000005E-4</v>
      </c>
      <c r="AU46" s="3">
        <v>6.6E-4</v>
      </c>
      <c r="AV46" s="3">
        <v>4.6999999999999999E-4</v>
      </c>
      <c r="AW46" s="3">
        <v>3.1E-4</v>
      </c>
      <c r="AX46" s="5">
        <f>P_A[[#This Row],[8+]]-P_A[[#This Row],[9+]]</f>
        <v>2.9129999999999989E-2</v>
      </c>
      <c r="AY46" s="5">
        <f>P_A[[#This Row],[9+]]-P_A[[#This Row],[10+]]</f>
        <v>2.8970000000000051E-2</v>
      </c>
      <c r="AZ46" s="5">
        <f>P_A[[#This Row],[10+]]-P_A[[#This Row],[11+]]</f>
        <v>3.4460000000000046E-2</v>
      </c>
      <c r="BA46" s="5">
        <f>P_A[[#This Row],[11+]]-P_A[[#This Row],[12+]]</f>
        <v>3.6969999999999947E-2</v>
      </c>
      <c r="BB46" s="5">
        <f>P_A[[#This Row],[12+]]-P_A[[#This Row],[13+]]</f>
        <v>3.5540000000000016E-2</v>
      </c>
      <c r="BC46" s="5">
        <f>P_A[[#This Row],[13+]]-P_A[[#This Row],[14+]]</f>
        <v>4.0880000000000027E-2</v>
      </c>
      <c r="BD46" s="5">
        <f>P_A[[#This Row],[14+]]-P_A[[#This Row],[15+]]</f>
        <v>4.2349999999999999E-2</v>
      </c>
      <c r="BE46" s="5">
        <f>P_A[[#This Row],[15+]]-P_A[[#This Row],[16+]]</f>
        <v>3.9370000000000016E-2</v>
      </c>
      <c r="BF46" s="5">
        <f>P_A[[#This Row],[16+]]-P_A[[#This Row],[17+]]</f>
        <v>4.379999999999995E-2</v>
      </c>
      <c r="BG46" s="5">
        <f>P_A[[#This Row],[17+]]-P_A[[#This Row],[18+]]</f>
        <v>4.3800000000000006E-2</v>
      </c>
      <c r="BH46" s="5">
        <f>P_A[[#This Row],[18+]]-P_A[[#This Row],[19+]]</f>
        <v>3.9370000000000016E-2</v>
      </c>
      <c r="BI46" s="5">
        <f>P_A[[#This Row],[19+]]-P_A[[#This Row],[20+]]</f>
        <v>4.2349999999999999E-2</v>
      </c>
      <c r="BJ46" s="5">
        <f>P_A[[#This Row],[20+]]-P_A[[#This Row],[21+]]</f>
        <v>4.0879999999999972E-2</v>
      </c>
      <c r="BK46" s="5">
        <f>P_A[[#This Row],[21+]]-P_A[[#This Row],[22+]]</f>
        <v>3.5540000000000016E-2</v>
      </c>
      <c r="BL46" s="5">
        <f>P_A[[#This Row],[22+]]-P_A[[#This Row],[23+]]</f>
        <v>3.6970000000000003E-2</v>
      </c>
      <c r="BM46" s="5">
        <f>P_A[[#This Row],[23+]]-P_A[[#This Row],[24+]]</f>
        <v>3.4459999999999991E-2</v>
      </c>
      <c r="BN46" s="5">
        <f>P_A[[#This Row],[24+]]-P_A[[#This Row],[25+]]</f>
        <v>2.8969999999999996E-2</v>
      </c>
      <c r="BO46" s="5">
        <f>P_A[[#This Row],[25+]]-P_A[[#This Row],[26+]]</f>
        <v>2.9129999999999989E-2</v>
      </c>
      <c r="BP46" s="5">
        <f>P_A[[#This Row],[26+]]-P_A[[#This Row],[27+]]</f>
        <v>2.6220000000000021E-2</v>
      </c>
      <c r="BQ46" s="5">
        <f>P_A[[#This Row],[27+]]-P_A[[#This Row],[28+]]</f>
        <v>2.3309999999999997E-2</v>
      </c>
      <c r="BR46" s="5">
        <f>P_A[[#This Row],[28+]]-P_A[[#This Row],[29+]]</f>
        <v>1.8729999999999997E-2</v>
      </c>
      <c r="BS46" s="5">
        <f>P_A[[#This Row],[29+]]-P_A[[#This Row],[30+]]</f>
        <v>1.8009999999999998E-2</v>
      </c>
      <c r="BT46" s="5">
        <f>P_A[[#This Row],[30+]]-P_A[[#This Row],[31+]]</f>
        <v>1.5450000000000005E-2</v>
      </c>
      <c r="BU46" s="5">
        <f>P_A[[#This Row],[31+]]-P_A[[#This Row],[32+]]</f>
        <v>1.2009999999999993E-2</v>
      </c>
      <c r="BV46" s="5">
        <f>P_A[[#This Row],[32+]]-P_A[[#This Row],[33+]]</f>
        <v>1.1169999999999999E-2</v>
      </c>
      <c r="BW46" s="5">
        <f>P_A[[#This Row],[33+]]-P_A[[#This Row],[34+]]</f>
        <v>9.2500000000000013E-3</v>
      </c>
      <c r="BX46" s="5">
        <f>P_A[[#This Row],[34+]]-P_A[[#This Row],[35+]]</f>
        <v>6.9500000000000013E-3</v>
      </c>
      <c r="BY46" s="5">
        <f>P_A[[#This Row],[35+]]-P_A[[#This Row],[36+]]</f>
        <v>6.2499999999999986E-3</v>
      </c>
      <c r="BZ46" s="5">
        <f>P_A[[#This Row],[36+]]-P_A[[#This Row],[37+]]</f>
        <v>5.000000000000001E-3</v>
      </c>
      <c r="CA46" s="5">
        <f>P_A[[#This Row],[37+]]-P_A[[#This Row],[38+]]</f>
        <v>3.6299999999999995E-3</v>
      </c>
      <c r="CB46" s="5">
        <f>P_A[[#This Row],[38+]]-P_A[[#This Row],[39+]]</f>
        <v>3.1599999999999996E-3</v>
      </c>
      <c r="CC46" s="5">
        <f>P_A[[#This Row],[39+]]-P_A[[#This Row],[40+]]</f>
        <v>2.4400000000000012E-3</v>
      </c>
      <c r="CD46" s="5">
        <f>P_A[[#This Row],[40+]]-P_A[[#This Row],[41+]]</f>
        <v>1.7199999999999993E-3</v>
      </c>
      <c r="CE46" s="5">
        <f>P_A[[#This Row],[41+]]-P_A[[#This Row],[42+]]</f>
        <v>1.4400000000000003E-3</v>
      </c>
      <c r="CF46" s="5">
        <f>P_A[[#This Row],[42+]]-P_A[[#This Row],[43+]]</f>
        <v>1.0699999999999998E-3</v>
      </c>
      <c r="CG46" s="5">
        <f>P_A[[#This Row],[43+]]-P_A[[#This Row],[44+]]</f>
        <v>7.3000000000000018E-4</v>
      </c>
      <c r="CH46" s="5">
        <f>P_A[[#This Row],[44+]]-P_A[[#This Row],[45+]]</f>
        <v>6.0000000000000006E-4</v>
      </c>
      <c r="CI46" s="5">
        <f>P_A[[#This Row],[45+]]-P_A[[#This Row],[46+]]</f>
        <v>4.1999999999999991E-4</v>
      </c>
      <c r="CJ46" s="5">
        <f>P_A[[#This Row],[46+]]-P_A[[#This Row],[47+]]</f>
        <v>3.1000000000000005E-4</v>
      </c>
      <c r="CK46" s="5">
        <f>P_A[[#This Row],[47+]]-P_A[[#This Row],[48+]]</f>
        <v>1.9000000000000001E-4</v>
      </c>
      <c r="CL46" s="5">
        <f>P_A[[#This Row],[48+]]-P_A[[#This Row],[49+]]</f>
        <v>1.5999999999999999E-4</v>
      </c>
    </row>
    <row r="47" spans="1:90" x14ac:dyDescent="0.25">
      <c r="A47" s="10">
        <v>22400719</v>
      </c>
      <c r="B47" s="13" t="s">
        <v>93</v>
      </c>
      <c r="C47" s="13" t="s">
        <v>94</v>
      </c>
      <c r="D47" s="11">
        <v>0.79166666666666663</v>
      </c>
      <c r="E47" s="9" t="str">
        <f>HYPERLINK("https://www.nba.com/stats/player/1630249/boxscores-traditional", "Vít Krejcí")</f>
        <v>Vít Krejcí</v>
      </c>
      <c r="F47">
        <v>10.199999999999999</v>
      </c>
      <c r="G47" s="4">
        <v>4.2610000000000001</v>
      </c>
      <c r="H47" s="3">
        <v>0.69847000000000004</v>
      </c>
      <c r="I47" s="3">
        <v>0.61026000000000002</v>
      </c>
      <c r="J47" s="3">
        <v>0.51993999999999996</v>
      </c>
      <c r="K47" s="3">
        <v>0.42465000000000003</v>
      </c>
      <c r="L47" s="3">
        <v>0.33723999999999998</v>
      </c>
      <c r="M47" s="3">
        <v>0.25463000000000002</v>
      </c>
      <c r="N47" s="3">
        <v>0.18673000000000001</v>
      </c>
      <c r="O47" s="3">
        <v>0.12923999999999999</v>
      </c>
      <c r="P47" s="3">
        <v>8.6910000000000001E-2</v>
      </c>
      <c r="Q47" s="3">
        <v>5.4800000000000001E-2</v>
      </c>
      <c r="R47" s="3">
        <v>3.3619999999999997E-2</v>
      </c>
      <c r="S47" s="3">
        <v>1.9230000000000001E-2</v>
      </c>
      <c r="T47" s="3">
        <v>1.072E-2</v>
      </c>
      <c r="U47" s="3">
        <v>5.7000000000000002E-3</v>
      </c>
      <c r="V47" s="3">
        <v>2.8E-3</v>
      </c>
      <c r="W47" s="3">
        <v>1.3500000000000001E-3</v>
      </c>
      <c r="X47" s="3">
        <v>5.9999999999999995E-4</v>
      </c>
      <c r="Y47" s="3">
        <v>2.5999999999999998E-4</v>
      </c>
      <c r="Z47" s="3">
        <v>1E-4</v>
      </c>
      <c r="AA47" s="3">
        <v>4.0000000000000003E-5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5">
        <f>P_A[[#This Row],[8+]]-P_A[[#This Row],[9+]]</f>
        <v>8.8210000000000011E-2</v>
      </c>
      <c r="AY47" s="5">
        <f>P_A[[#This Row],[9+]]-P_A[[#This Row],[10+]]</f>
        <v>9.0320000000000067E-2</v>
      </c>
      <c r="AZ47" s="5">
        <f>P_A[[#This Row],[10+]]-P_A[[#This Row],[11+]]</f>
        <v>9.528999999999993E-2</v>
      </c>
      <c r="BA47" s="5">
        <f>P_A[[#This Row],[11+]]-P_A[[#This Row],[12+]]</f>
        <v>8.7410000000000043E-2</v>
      </c>
      <c r="BB47" s="5">
        <f>P_A[[#This Row],[12+]]-P_A[[#This Row],[13+]]</f>
        <v>8.2609999999999961E-2</v>
      </c>
      <c r="BC47" s="5">
        <f>P_A[[#This Row],[13+]]-P_A[[#This Row],[14+]]</f>
        <v>6.7900000000000016E-2</v>
      </c>
      <c r="BD47" s="5">
        <f>P_A[[#This Row],[14+]]-P_A[[#This Row],[15+]]</f>
        <v>5.7490000000000013E-2</v>
      </c>
      <c r="BE47" s="5">
        <f>P_A[[#This Row],[15+]]-P_A[[#This Row],[16+]]</f>
        <v>4.2329999999999993E-2</v>
      </c>
      <c r="BF47" s="5">
        <f>P_A[[#This Row],[16+]]-P_A[[#This Row],[17+]]</f>
        <v>3.211E-2</v>
      </c>
      <c r="BG47" s="5">
        <f>P_A[[#This Row],[17+]]-P_A[[#This Row],[18+]]</f>
        <v>2.1180000000000004E-2</v>
      </c>
      <c r="BH47" s="5">
        <f>P_A[[#This Row],[18+]]-P_A[[#This Row],[19+]]</f>
        <v>1.4389999999999997E-2</v>
      </c>
      <c r="BI47" s="5">
        <f>P_A[[#This Row],[19+]]-P_A[[#This Row],[20+]]</f>
        <v>8.5100000000000002E-3</v>
      </c>
      <c r="BJ47" s="5">
        <f>P_A[[#This Row],[20+]]-P_A[[#This Row],[21+]]</f>
        <v>5.0200000000000002E-3</v>
      </c>
      <c r="BK47" s="5">
        <f>P_A[[#This Row],[21+]]-P_A[[#This Row],[22+]]</f>
        <v>2.9000000000000002E-3</v>
      </c>
      <c r="BL47" s="5">
        <f>P_A[[#This Row],[22+]]-P_A[[#This Row],[23+]]</f>
        <v>1.4499999999999999E-3</v>
      </c>
      <c r="BM47" s="5">
        <f>P_A[[#This Row],[23+]]-P_A[[#This Row],[24+]]</f>
        <v>7.5000000000000012E-4</v>
      </c>
      <c r="BN47" s="5">
        <f>P_A[[#This Row],[24+]]-P_A[[#This Row],[25+]]</f>
        <v>3.3999999999999997E-4</v>
      </c>
      <c r="BO47" s="5">
        <f>P_A[[#This Row],[25+]]-P_A[[#This Row],[26+]]</f>
        <v>1.5999999999999999E-4</v>
      </c>
      <c r="BP47" s="5">
        <f>P_A[[#This Row],[26+]]-P_A[[#This Row],[27+]]</f>
        <v>6.0000000000000002E-5</v>
      </c>
      <c r="BQ47" s="5">
        <f>P_A[[#This Row],[27+]]-P_A[[#This Row],[28+]]</f>
        <v>4.0000000000000003E-5</v>
      </c>
      <c r="BR47" s="5">
        <f>P_A[[#This Row],[28+]]-P_A[[#This Row],[29+]]</f>
        <v>0</v>
      </c>
      <c r="BS47" s="5">
        <f>P_A[[#This Row],[29+]]-P_A[[#This Row],[30+]]</f>
        <v>0</v>
      </c>
      <c r="BT47" s="5">
        <f>P_A[[#This Row],[30+]]-P_A[[#This Row],[31+]]</f>
        <v>0</v>
      </c>
      <c r="BU47" s="5">
        <f>P_A[[#This Row],[31+]]-P_A[[#This Row],[32+]]</f>
        <v>0</v>
      </c>
      <c r="BV47" s="5">
        <f>P_A[[#This Row],[32+]]-P_A[[#This Row],[33+]]</f>
        <v>0</v>
      </c>
      <c r="BW47" s="5">
        <f>P_A[[#This Row],[33+]]-P_A[[#This Row],[34+]]</f>
        <v>0</v>
      </c>
      <c r="BX47" s="5">
        <f>P_A[[#This Row],[34+]]-P_A[[#This Row],[35+]]</f>
        <v>0</v>
      </c>
      <c r="BY47" s="5">
        <f>P_A[[#This Row],[35+]]-P_A[[#This Row],[36+]]</f>
        <v>0</v>
      </c>
      <c r="BZ47" s="5">
        <f>P_A[[#This Row],[36+]]-P_A[[#This Row],[37+]]</f>
        <v>0</v>
      </c>
      <c r="CA47" s="5">
        <f>P_A[[#This Row],[37+]]-P_A[[#This Row],[38+]]</f>
        <v>0</v>
      </c>
      <c r="CB47" s="5">
        <f>P_A[[#This Row],[38+]]-P_A[[#This Row],[39+]]</f>
        <v>0</v>
      </c>
      <c r="CC47" s="5">
        <f>P_A[[#This Row],[39+]]-P_A[[#This Row],[40+]]</f>
        <v>0</v>
      </c>
      <c r="CD47" s="5">
        <f>P_A[[#This Row],[40+]]-P_A[[#This Row],[41+]]</f>
        <v>0</v>
      </c>
      <c r="CE47" s="5">
        <f>P_A[[#This Row],[41+]]-P_A[[#This Row],[42+]]</f>
        <v>0</v>
      </c>
      <c r="CF47" s="5">
        <f>P_A[[#This Row],[42+]]-P_A[[#This Row],[43+]]</f>
        <v>0</v>
      </c>
      <c r="CG47" s="5">
        <f>P_A[[#This Row],[43+]]-P_A[[#This Row],[44+]]</f>
        <v>0</v>
      </c>
      <c r="CH47" s="5">
        <f>P_A[[#This Row],[44+]]-P_A[[#This Row],[45+]]</f>
        <v>0</v>
      </c>
      <c r="CI47" s="5">
        <f>P_A[[#This Row],[45+]]-P_A[[#This Row],[46+]]</f>
        <v>0</v>
      </c>
      <c r="CJ47" s="5">
        <f>P_A[[#This Row],[46+]]-P_A[[#This Row],[47+]]</f>
        <v>0</v>
      </c>
      <c r="CK47" s="5">
        <f>P_A[[#This Row],[47+]]-P_A[[#This Row],[48+]]</f>
        <v>0</v>
      </c>
      <c r="CL47" s="5">
        <f>P_A[[#This Row],[48+]]-P_A[[#This Row],[49+]]</f>
        <v>0</v>
      </c>
    </row>
    <row r="48" spans="1:90" x14ac:dyDescent="0.25">
      <c r="A48" s="10">
        <v>22400719</v>
      </c>
      <c r="B48" s="13" t="s">
        <v>93</v>
      </c>
      <c r="C48" s="13" t="s">
        <v>94</v>
      </c>
      <c r="D48" s="11">
        <v>0.79166666666666663</v>
      </c>
      <c r="E48" s="9" t="str">
        <f>HYPERLINK("https://www.nba.com/stats/player/203991/boxscores-traditional", "Clint Capela")</f>
        <v>Clint Capela</v>
      </c>
      <c r="F48">
        <v>10</v>
      </c>
      <c r="G48" s="4">
        <v>4.6899999999999995</v>
      </c>
      <c r="H48" s="3">
        <v>0.66639999999999999</v>
      </c>
      <c r="I48" s="3">
        <v>0.58316999999999997</v>
      </c>
      <c r="J48" s="3">
        <v>0.5</v>
      </c>
      <c r="K48" s="3">
        <v>0.41682999999999998</v>
      </c>
      <c r="L48" s="3">
        <v>0.33360000000000001</v>
      </c>
      <c r="M48" s="3">
        <v>0.26108999999999999</v>
      </c>
      <c r="N48" s="3">
        <v>0.19766</v>
      </c>
      <c r="O48" s="3">
        <v>0.14230999999999999</v>
      </c>
      <c r="P48" s="3">
        <v>0.10027</v>
      </c>
      <c r="Q48" s="3">
        <v>6.8110000000000004E-2</v>
      </c>
      <c r="R48" s="3">
        <v>4.3630000000000002E-2</v>
      </c>
      <c r="S48" s="3">
        <v>2.743E-2</v>
      </c>
      <c r="T48" s="3">
        <v>1.6590000000000001E-2</v>
      </c>
      <c r="U48" s="3">
        <v>9.3900000000000008E-3</v>
      </c>
      <c r="V48" s="3">
        <v>5.2300000000000003E-3</v>
      </c>
      <c r="W48" s="3">
        <v>2.8E-3</v>
      </c>
      <c r="X48" s="3">
        <v>1.39E-3</v>
      </c>
      <c r="Y48" s="3">
        <v>6.8999999999999997E-4</v>
      </c>
      <c r="Z48" s="3">
        <v>3.2000000000000003E-4</v>
      </c>
      <c r="AA48" s="3">
        <v>1.4999999999999999E-4</v>
      </c>
      <c r="AB48" s="3">
        <v>6.0000000000000002E-5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5">
        <f>P_A[[#This Row],[8+]]-P_A[[#This Row],[9+]]</f>
        <v>8.3230000000000026E-2</v>
      </c>
      <c r="AY48" s="5">
        <f>P_A[[#This Row],[9+]]-P_A[[#This Row],[10+]]</f>
        <v>8.3169999999999966E-2</v>
      </c>
      <c r="AZ48" s="5">
        <f>P_A[[#This Row],[10+]]-P_A[[#This Row],[11+]]</f>
        <v>8.3170000000000022E-2</v>
      </c>
      <c r="BA48" s="5">
        <f>P_A[[#This Row],[11+]]-P_A[[#This Row],[12+]]</f>
        <v>8.3229999999999971E-2</v>
      </c>
      <c r="BB48" s="5">
        <f>P_A[[#This Row],[12+]]-P_A[[#This Row],[13+]]</f>
        <v>7.2510000000000019E-2</v>
      </c>
      <c r="BC48" s="5">
        <f>P_A[[#This Row],[13+]]-P_A[[#This Row],[14+]]</f>
        <v>6.3429999999999986E-2</v>
      </c>
      <c r="BD48" s="5">
        <f>P_A[[#This Row],[14+]]-P_A[[#This Row],[15+]]</f>
        <v>5.535000000000001E-2</v>
      </c>
      <c r="BE48" s="5">
        <f>P_A[[#This Row],[15+]]-P_A[[#This Row],[16+]]</f>
        <v>4.2039999999999994E-2</v>
      </c>
      <c r="BF48" s="5">
        <f>P_A[[#This Row],[16+]]-P_A[[#This Row],[17+]]</f>
        <v>3.2159999999999994E-2</v>
      </c>
      <c r="BG48" s="5">
        <f>P_A[[#This Row],[17+]]-P_A[[#This Row],[18+]]</f>
        <v>2.4480000000000002E-2</v>
      </c>
      <c r="BH48" s="5">
        <f>P_A[[#This Row],[18+]]-P_A[[#This Row],[19+]]</f>
        <v>1.6200000000000003E-2</v>
      </c>
      <c r="BI48" s="5">
        <f>P_A[[#This Row],[19+]]-P_A[[#This Row],[20+]]</f>
        <v>1.0839999999999999E-2</v>
      </c>
      <c r="BJ48" s="5">
        <f>P_A[[#This Row],[20+]]-P_A[[#This Row],[21+]]</f>
        <v>7.1999999999999998E-3</v>
      </c>
      <c r="BK48" s="5">
        <f>P_A[[#This Row],[21+]]-P_A[[#This Row],[22+]]</f>
        <v>4.1600000000000005E-3</v>
      </c>
      <c r="BL48" s="5">
        <f>P_A[[#This Row],[22+]]-P_A[[#This Row],[23+]]</f>
        <v>2.4300000000000003E-3</v>
      </c>
      <c r="BM48" s="5">
        <f>P_A[[#This Row],[23+]]-P_A[[#This Row],[24+]]</f>
        <v>1.41E-3</v>
      </c>
      <c r="BN48" s="5">
        <f>P_A[[#This Row],[24+]]-P_A[[#This Row],[25+]]</f>
        <v>6.9999999999999999E-4</v>
      </c>
      <c r="BO48" s="5">
        <f>P_A[[#This Row],[25+]]-P_A[[#This Row],[26+]]</f>
        <v>3.6999999999999994E-4</v>
      </c>
      <c r="BP48" s="5">
        <f>P_A[[#This Row],[26+]]-P_A[[#This Row],[27+]]</f>
        <v>1.7000000000000004E-4</v>
      </c>
      <c r="BQ48" s="5">
        <f>P_A[[#This Row],[27+]]-P_A[[#This Row],[28+]]</f>
        <v>8.9999999999999992E-5</v>
      </c>
      <c r="BR48" s="5">
        <f>P_A[[#This Row],[28+]]-P_A[[#This Row],[29+]]</f>
        <v>6.0000000000000002E-5</v>
      </c>
      <c r="BS48" s="5">
        <f>P_A[[#This Row],[29+]]-P_A[[#This Row],[30+]]</f>
        <v>0</v>
      </c>
      <c r="BT48" s="5">
        <f>P_A[[#This Row],[30+]]-P_A[[#This Row],[31+]]</f>
        <v>0</v>
      </c>
      <c r="BU48" s="5">
        <f>P_A[[#This Row],[31+]]-P_A[[#This Row],[32+]]</f>
        <v>0</v>
      </c>
      <c r="BV48" s="5">
        <f>P_A[[#This Row],[32+]]-P_A[[#This Row],[33+]]</f>
        <v>0</v>
      </c>
      <c r="BW48" s="5">
        <f>P_A[[#This Row],[33+]]-P_A[[#This Row],[34+]]</f>
        <v>0</v>
      </c>
      <c r="BX48" s="5">
        <f>P_A[[#This Row],[34+]]-P_A[[#This Row],[35+]]</f>
        <v>0</v>
      </c>
      <c r="BY48" s="5">
        <f>P_A[[#This Row],[35+]]-P_A[[#This Row],[36+]]</f>
        <v>0</v>
      </c>
      <c r="BZ48" s="5">
        <f>P_A[[#This Row],[36+]]-P_A[[#This Row],[37+]]</f>
        <v>0</v>
      </c>
      <c r="CA48" s="5">
        <f>P_A[[#This Row],[37+]]-P_A[[#This Row],[38+]]</f>
        <v>0</v>
      </c>
      <c r="CB48" s="5">
        <f>P_A[[#This Row],[38+]]-P_A[[#This Row],[39+]]</f>
        <v>0</v>
      </c>
      <c r="CC48" s="5">
        <f>P_A[[#This Row],[39+]]-P_A[[#This Row],[40+]]</f>
        <v>0</v>
      </c>
      <c r="CD48" s="5">
        <f>P_A[[#This Row],[40+]]-P_A[[#This Row],[41+]]</f>
        <v>0</v>
      </c>
      <c r="CE48" s="5">
        <f>P_A[[#This Row],[41+]]-P_A[[#This Row],[42+]]</f>
        <v>0</v>
      </c>
      <c r="CF48" s="5">
        <f>P_A[[#This Row],[42+]]-P_A[[#This Row],[43+]]</f>
        <v>0</v>
      </c>
      <c r="CG48" s="5">
        <f>P_A[[#This Row],[43+]]-P_A[[#This Row],[44+]]</f>
        <v>0</v>
      </c>
      <c r="CH48" s="5">
        <f>P_A[[#This Row],[44+]]-P_A[[#This Row],[45+]]</f>
        <v>0</v>
      </c>
      <c r="CI48" s="5">
        <f>P_A[[#This Row],[45+]]-P_A[[#This Row],[46+]]</f>
        <v>0</v>
      </c>
      <c r="CJ48" s="5">
        <f>P_A[[#This Row],[46+]]-P_A[[#This Row],[47+]]</f>
        <v>0</v>
      </c>
      <c r="CK48" s="5">
        <f>P_A[[#This Row],[47+]]-P_A[[#This Row],[48+]]</f>
        <v>0</v>
      </c>
      <c r="CL48" s="5">
        <f>P_A[[#This Row],[48+]]-P_A[[#This Row],[49+]]</f>
        <v>0</v>
      </c>
    </row>
    <row r="49" spans="1:90" x14ac:dyDescent="0.25">
      <c r="A49" s="10">
        <v>22400719</v>
      </c>
      <c r="B49" s="13" t="s">
        <v>93</v>
      </c>
      <c r="C49" s="13" t="s">
        <v>94</v>
      </c>
      <c r="D49" s="11">
        <v>0.79166666666666663</v>
      </c>
      <c r="E49" s="9" t="str">
        <f>HYPERLINK("https://www.nba.com/stats/player/1630811/boxscores-traditional", "Keaton Wallace")</f>
        <v>Keaton Wallace</v>
      </c>
      <c r="F49">
        <v>8.8000000000000007</v>
      </c>
      <c r="G49" s="4">
        <v>5.6360000000000001</v>
      </c>
      <c r="H49" s="3">
        <v>0.55567</v>
      </c>
      <c r="I49" s="3">
        <v>0.48404999999999998</v>
      </c>
      <c r="J49" s="3">
        <v>0.41682999999999998</v>
      </c>
      <c r="K49" s="3">
        <v>0.34827000000000002</v>
      </c>
      <c r="L49" s="3">
        <v>0.28433999999999998</v>
      </c>
      <c r="M49" s="3">
        <v>0.22663</v>
      </c>
      <c r="N49" s="3">
        <v>0.17879</v>
      </c>
      <c r="O49" s="3">
        <v>0.13567000000000001</v>
      </c>
      <c r="P49" s="3">
        <v>0.10027</v>
      </c>
      <c r="Q49" s="3">
        <v>7.3529999999999998E-2</v>
      </c>
      <c r="R49" s="3">
        <v>5.1549999999999999E-2</v>
      </c>
      <c r="S49" s="3">
        <v>3.5150000000000001E-2</v>
      </c>
      <c r="T49" s="3">
        <v>2.3300000000000001E-2</v>
      </c>
      <c r="U49" s="3">
        <v>1.5389999999999999E-2</v>
      </c>
      <c r="V49" s="3">
        <v>9.6399999999999993E-3</v>
      </c>
      <c r="W49" s="3">
        <v>5.8700000000000002E-3</v>
      </c>
      <c r="X49" s="3">
        <v>3.47E-3</v>
      </c>
      <c r="Y49" s="3">
        <v>2.0500000000000002E-3</v>
      </c>
      <c r="Z49" s="3">
        <v>1.14E-3</v>
      </c>
      <c r="AA49" s="3">
        <v>6.2E-4</v>
      </c>
      <c r="AB49" s="3">
        <v>3.2000000000000003E-4</v>
      </c>
      <c r="AC49" s="3">
        <v>1.7000000000000001E-4</v>
      </c>
      <c r="AD49" s="3">
        <v>8.0000000000000007E-5</v>
      </c>
      <c r="AE49" s="3">
        <v>4.0000000000000003E-5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5">
        <f>P_A[[#This Row],[8+]]-P_A[[#This Row],[9+]]</f>
        <v>7.1620000000000017E-2</v>
      </c>
      <c r="AY49" s="5">
        <f>P_A[[#This Row],[9+]]-P_A[[#This Row],[10+]]</f>
        <v>6.7220000000000002E-2</v>
      </c>
      <c r="AZ49" s="5">
        <f>P_A[[#This Row],[10+]]-P_A[[#This Row],[11+]]</f>
        <v>6.8559999999999954E-2</v>
      </c>
      <c r="BA49" s="5">
        <f>P_A[[#This Row],[11+]]-P_A[[#This Row],[12+]]</f>
        <v>6.3930000000000042E-2</v>
      </c>
      <c r="BB49" s="5">
        <f>P_A[[#This Row],[12+]]-P_A[[#This Row],[13+]]</f>
        <v>5.7709999999999984E-2</v>
      </c>
      <c r="BC49" s="5">
        <f>P_A[[#This Row],[13+]]-P_A[[#This Row],[14+]]</f>
        <v>4.7839999999999994E-2</v>
      </c>
      <c r="BD49" s="5">
        <f>P_A[[#This Row],[14+]]-P_A[[#This Row],[15+]]</f>
        <v>4.3119999999999992E-2</v>
      </c>
      <c r="BE49" s="5">
        <f>P_A[[#This Row],[15+]]-P_A[[#This Row],[16+]]</f>
        <v>3.5400000000000015E-2</v>
      </c>
      <c r="BF49" s="5">
        <f>P_A[[#This Row],[16+]]-P_A[[#This Row],[17+]]</f>
        <v>2.674E-2</v>
      </c>
      <c r="BG49" s="5">
        <f>P_A[[#This Row],[17+]]-P_A[[#This Row],[18+]]</f>
        <v>2.198E-2</v>
      </c>
      <c r="BH49" s="5">
        <f>P_A[[#This Row],[18+]]-P_A[[#This Row],[19+]]</f>
        <v>1.6399999999999998E-2</v>
      </c>
      <c r="BI49" s="5">
        <f>P_A[[#This Row],[19+]]-P_A[[#This Row],[20+]]</f>
        <v>1.1849999999999999E-2</v>
      </c>
      <c r="BJ49" s="5">
        <f>P_A[[#This Row],[20+]]-P_A[[#This Row],[21+]]</f>
        <v>7.9100000000000021E-3</v>
      </c>
      <c r="BK49" s="5">
        <f>P_A[[#This Row],[21+]]-P_A[[#This Row],[22+]]</f>
        <v>5.7499999999999999E-3</v>
      </c>
      <c r="BL49" s="5">
        <f>P_A[[#This Row],[22+]]-P_A[[#This Row],[23+]]</f>
        <v>3.769999999999999E-3</v>
      </c>
      <c r="BM49" s="5">
        <f>P_A[[#This Row],[23+]]-P_A[[#This Row],[24+]]</f>
        <v>2.4000000000000002E-3</v>
      </c>
      <c r="BN49" s="5">
        <f>P_A[[#This Row],[24+]]-P_A[[#This Row],[25+]]</f>
        <v>1.4199999999999998E-3</v>
      </c>
      <c r="BO49" s="5">
        <f>P_A[[#This Row],[25+]]-P_A[[#This Row],[26+]]</f>
        <v>9.1000000000000022E-4</v>
      </c>
      <c r="BP49" s="5">
        <f>P_A[[#This Row],[26+]]-P_A[[#This Row],[27+]]</f>
        <v>5.1999999999999995E-4</v>
      </c>
      <c r="BQ49" s="5">
        <f>P_A[[#This Row],[27+]]-P_A[[#This Row],[28+]]</f>
        <v>2.9999999999999997E-4</v>
      </c>
      <c r="BR49" s="5">
        <f>P_A[[#This Row],[28+]]-P_A[[#This Row],[29+]]</f>
        <v>1.5000000000000001E-4</v>
      </c>
      <c r="BS49" s="5">
        <f>P_A[[#This Row],[29+]]-P_A[[#This Row],[30+]]</f>
        <v>9.0000000000000006E-5</v>
      </c>
      <c r="BT49" s="5">
        <f>P_A[[#This Row],[30+]]-P_A[[#This Row],[31+]]</f>
        <v>4.0000000000000003E-5</v>
      </c>
      <c r="BU49" s="5">
        <f>P_A[[#This Row],[31+]]-P_A[[#This Row],[32+]]</f>
        <v>4.0000000000000003E-5</v>
      </c>
      <c r="BV49" s="5">
        <f>P_A[[#This Row],[32+]]-P_A[[#This Row],[33+]]</f>
        <v>0</v>
      </c>
      <c r="BW49" s="5">
        <f>P_A[[#This Row],[33+]]-P_A[[#This Row],[34+]]</f>
        <v>0</v>
      </c>
      <c r="BX49" s="5">
        <f>P_A[[#This Row],[34+]]-P_A[[#This Row],[35+]]</f>
        <v>0</v>
      </c>
      <c r="BY49" s="5">
        <f>P_A[[#This Row],[35+]]-P_A[[#This Row],[36+]]</f>
        <v>0</v>
      </c>
      <c r="BZ49" s="5">
        <f>P_A[[#This Row],[36+]]-P_A[[#This Row],[37+]]</f>
        <v>0</v>
      </c>
      <c r="CA49" s="5">
        <f>P_A[[#This Row],[37+]]-P_A[[#This Row],[38+]]</f>
        <v>0</v>
      </c>
      <c r="CB49" s="5">
        <f>P_A[[#This Row],[38+]]-P_A[[#This Row],[39+]]</f>
        <v>0</v>
      </c>
      <c r="CC49" s="5">
        <f>P_A[[#This Row],[39+]]-P_A[[#This Row],[40+]]</f>
        <v>0</v>
      </c>
      <c r="CD49" s="5">
        <f>P_A[[#This Row],[40+]]-P_A[[#This Row],[41+]]</f>
        <v>0</v>
      </c>
      <c r="CE49" s="5">
        <f>P_A[[#This Row],[41+]]-P_A[[#This Row],[42+]]</f>
        <v>0</v>
      </c>
      <c r="CF49" s="5">
        <f>P_A[[#This Row],[42+]]-P_A[[#This Row],[43+]]</f>
        <v>0</v>
      </c>
      <c r="CG49" s="5">
        <f>P_A[[#This Row],[43+]]-P_A[[#This Row],[44+]]</f>
        <v>0</v>
      </c>
      <c r="CH49" s="5">
        <f>P_A[[#This Row],[44+]]-P_A[[#This Row],[45+]]</f>
        <v>0</v>
      </c>
      <c r="CI49" s="5">
        <f>P_A[[#This Row],[45+]]-P_A[[#This Row],[46+]]</f>
        <v>0</v>
      </c>
      <c r="CJ49" s="5">
        <f>P_A[[#This Row],[46+]]-P_A[[#This Row],[47+]]</f>
        <v>0</v>
      </c>
      <c r="CK49" s="5">
        <f>P_A[[#This Row],[47+]]-P_A[[#This Row],[48+]]</f>
        <v>0</v>
      </c>
      <c r="CL49" s="5">
        <f>P_A[[#This Row],[48+]]-P_A[[#This Row],[49+]]</f>
        <v>0</v>
      </c>
    </row>
    <row r="50" spans="1:90" x14ac:dyDescent="0.25">
      <c r="A50" s="10">
        <v>22400719</v>
      </c>
      <c r="B50" s="13" t="s">
        <v>93</v>
      </c>
      <c r="C50" s="13" t="s">
        <v>94</v>
      </c>
      <c r="D50" s="11">
        <v>0.79166666666666663</v>
      </c>
      <c r="E50" s="9" t="str">
        <f>HYPERLINK("https://www.nba.com/stats/player/203992/boxscores-traditional", "Bogdan Bogdanovic")</f>
        <v>Bogdan Bogdanovic</v>
      </c>
      <c r="F50">
        <v>8.4</v>
      </c>
      <c r="G50" s="4">
        <v>7.7869999999999999</v>
      </c>
      <c r="H50" s="3">
        <v>0.51993999999999996</v>
      </c>
      <c r="I50" s="3">
        <v>0.46811999999999998</v>
      </c>
      <c r="J50" s="3">
        <v>0.41682999999999998</v>
      </c>
      <c r="K50" s="3">
        <v>0.37069999999999997</v>
      </c>
      <c r="L50" s="3">
        <v>0.32275999999999999</v>
      </c>
      <c r="M50" s="3">
        <v>0.27760000000000001</v>
      </c>
      <c r="N50" s="3">
        <v>0.23576</v>
      </c>
      <c r="O50" s="3">
        <v>0.19766</v>
      </c>
      <c r="P50" s="3">
        <v>0.16353999999999999</v>
      </c>
      <c r="Q50" s="3">
        <v>0.13567000000000001</v>
      </c>
      <c r="R50" s="3">
        <v>0.10935</v>
      </c>
      <c r="S50" s="3">
        <v>8.6910000000000001E-2</v>
      </c>
      <c r="T50" s="3">
        <v>6.8110000000000004E-2</v>
      </c>
      <c r="U50" s="3">
        <v>5.262E-2</v>
      </c>
      <c r="V50" s="3">
        <v>4.0059999999999998E-2</v>
      </c>
      <c r="W50" s="3">
        <v>3.074E-2</v>
      </c>
      <c r="X50" s="3">
        <v>2.2749999999999999E-2</v>
      </c>
      <c r="Y50" s="3">
        <v>1.6590000000000001E-2</v>
      </c>
      <c r="Z50" s="3">
        <v>1.191E-2</v>
      </c>
      <c r="AA50" s="3">
        <v>8.4200000000000004E-3</v>
      </c>
      <c r="AB50" s="3">
        <v>5.8700000000000002E-3</v>
      </c>
      <c r="AC50" s="3">
        <v>4.0200000000000001E-3</v>
      </c>
      <c r="AD50" s="3">
        <v>2.8E-3</v>
      </c>
      <c r="AE50" s="3">
        <v>1.8699999999999999E-3</v>
      </c>
      <c r="AF50" s="3">
        <v>1.2199999999999999E-3</v>
      </c>
      <c r="AG50" s="3">
        <v>7.9000000000000001E-4</v>
      </c>
      <c r="AH50" s="3">
        <v>5.0000000000000001E-4</v>
      </c>
      <c r="AI50" s="3">
        <v>3.1E-4</v>
      </c>
      <c r="AJ50" s="3">
        <v>2.0000000000000001E-4</v>
      </c>
      <c r="AK50" s="3">
        <v>1.2E-4</v>
      </c>
      <c r="AL50" s="3">
        <v>6.9999999999999994E-5</v>
      </c>
      <c r="AM50" s="3">
        <v>4.0000000000000003E-5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P_A[[#This Row],[8+]]-P_A[[#This Row],[9+]]</f>
        <v>5.1819999999999977E-2</v>
      </c>
      <c r="AY50" s="5">
        <f>P_A[[#This Row],[9+]]-P_A[[#This Row],[10+]]</f>
        <v>5.1290000000000002E-2</v>
      </c>
      <c r="AZ50" s="5">
        <f>P_A[[#This Row],[10+]]-P_A[[#This Row],[11+]]</f>
        <v>4.6130000000000004E-2</v>
      </c>
      <c r="BA50" s="5">
        <f>P_A[[#This Row],[11+]]-P_A[[#This Row],[12+]]</f>
        <v>4.7939999999999983E-2</v>
      </c>
      <c r="BB50" s="5">
        <f>P_A[[#This Row],[12+]]-P_A[[#This Row],[13+]]</f>
        <v>4.5159999999999978E-2</v>
      </c>
      <c r="BC50" s="5">
        <f>P_A[[#This Row],[13+]]-P_A[[#This Row],[14+]]</f>
        <v>4.1840000000000016E-2</v>
      </c>
      <c r="BD50" s="5">
        <f>P_A[[#This Row],[14+]]-P_A[[#This Row],[15+]]</f>
        <v>3.8099999999999995E-2</v>
      </c>
      <c r="BE50" s="5">
        <f>P_A[[#This Row],[15+]]-P_A[[#This Row],[16+]]</f>
        <v>3.4120000000000011E-2</v>
      </c>
      <c r="BF50" s="5">
        <f>P_A[[#This Row],[16+]]-P_A[[#This Row],[17+]]</f>
        <v>2.7869999999999978E-2</v>
      </c>
      <c r="BG50" s="5">
        <f>P_A[[#This Row],[17+]]-P_A[[#This Row],[18+]]</f>
        <v>2.632000000000001E-2</v>
      </c>
      <c r="BH50" s="5">
        <f>P_A[[#This Row],[18+]]-P_A[[#This Row],[19+]]</f>
        <v>2.2440000000000002E-2</v>
      </c>
      <c r="BI50" s="5">
        <f>P_A[[#This Row],[19+]]-P_A[[#This Row],[20+]]</f>
        <v>1.8799999999999997E-2</v>
      </c>
      <c r="BJ50" s="5">
        <f>P_A[[#This Row],[20+]]-P_A[[#This Row],[21+]]</f>
        <v>1.5490000000000004E-2</v>
      </c>
      <c r="BK50" s="5">
        <f>P_A[[#This Row],[21+]]-P_A[[#This Row],[22+]]</f>
        <v>1.2560000000000002E-2</v>
      </c>
      <c r="BL50" s="5">
        <f>P_A[[#This Row],[22+]]-P_A[[#This Row],[23+]]</f>
        <v>9.3199999999999984E-3</v>
      </c>
      <c r="BM50" s="5">
        <f>P_A[[#This Row],[23+]]-P_A[[#This Row],[24+]]</f>
        <v>7.9900000000000006E-3</v>
      </c>
      <c r="BN50" s="5">
        <f>P_A[[#This Row],[24+]]-P_A[[#This Row],[25+]]</f>
        <v>6.1599999999999988E-3</v>
      </c>
      <c r="BO50" s="5">
        <f>P_A[[#This Row],[25+]]-P_A[[#This Row],[26+]]</f>
        <v>4.6800000000000001E-3</v>
      </c>
      <c r="BP50" s="5">
        <f>P_A[[#This Row],[26+]]-P_A[[#This Row],[27+]]</f>
        <v>3.49E-3</v>
      </c>
      <c r="BQ50" s="5">
        <f>P_A[[#This Row],[27+]]-P_A[[#This Row],[28+]]</f>
        <v>2.5500000000000002E-3</v>
      </c>
      <c r="BR50" s="5">
        <f>P_A[[#This Row],[28+]]-P_A[[#This Row],[29+]]</f>
        <v>1.8500000000000001E-3</v>
      </c>
      <c r="BS50" s="5">
        <f>P_A[[#This Row],[29+]]-P_A[[#This Row],[30+]]</f>
        <v>1.2200000000000002E-3</v>
      </c>
      <c r="BT50" s="5">
        <f>P_A[[#This Row],[30+]]-P_A[[#This Row],[31+]]</f>
        <v>9.3000000000000005E-4</v>
      </c>
      <c r="BU50" s="5">
        <f>P_A[[#This Row],[31+]]-P_A[[#This Row],[32+]]</f>
        <v>6.4999999999999997E-4</v>
      </c>
      <c r="BV50" s="5">
        <f>P_A[[#This Row],[32+]]-P_A[[#This Row],[33+]]</f>
        <v>4.2999999999999994E-4</v>
      </c>
      <c r="BW50" s="5">
        <f>P_A[[#This Row],[33+]]-P_A[[#This Row],[34+]]</f>
        <v>2.9E-4</v>
      </c>
      <c r="BX50" s="5">
        <f>P_A[[#This Row],[34+]]-P_A[[#This Row],[35+]]</f>
        <v>1.9000000000000001E-4</v>
      </c>
      <c r="BY50" s="5">
        <f>P_A[[#This Row],[35+]]-P_A[[#This Row],[36+]]</f>
        <v>1.0999999999999999E-4</v>
      </c>
      <c r="BZ50" s="5">
        <f>P_A[[#This Row],[36+]]-P_A[[#This Row],[37+]]</f>
        <v>8.0000000000000007E-5</v>
      </c>
      <c r="CA50" s="5">
        <f>P_A[[#This Row],[37+]]-P_A[[#This Row],[38+]]</f>
        <v>5.0000000000000009E-5</v>
      </c>
      <c r="CB50" s="5">
        <f>P_A[[#This Row],[38+]]-P_A[[#This Row],[39+]]</f>
        <v>2.9999999999999991E-5</v>
      </c>
      <c r="CC50" s="5">
        <f>P_A[[#This Row],[39+]]-P_A[[#This Row],[40+]]</f>
        <v>4.0000000000000003E-5</v>
      </c>
      <c r="CD50" s="5">
        <f>P_A[[#This Row],[40+]]-P_A[[#This Row],[41+]]</f>
        <v>0</v>
      </c>
      <c r="CE50" s="5">
        <f>P_A[[#This Row],[41+]]-P_A[[#This Row],[42+]]</f>
        <v>0</v>
      </c>
      <c r="CF50" s="5">
        <f>P_A[[#This Row],[42+]]-P_A[[#This Row],[43+]]</f>
        <v>0</v>
      </c>
      <c r="CG50" s="5">
        <f>P_A[[#This Row],[43+]]-P_A[[#This Row],[44+]]</f>
        <v>0</v>
      </c>
      <c r="CH50" s="5">
        <f>P_A[[#This Row],[44+]]-P_A[[#This Row],[45+]]</f>
        <v>0</v>
      </c>
      <c r="CI50" s="5">
        <f>P_A[[#This Row],[45+]]-P_A[[#This Row],[46+]]</f>
        <v>0</v>
      </c>
      <c r="CJ50" s="5">
        <f>P_A[[#This Row],[46+]]-P_A[[#This Row],[47+]]</f>
        <v>0</v>
      </c>
      <c r="CK50" s="5">
        <f>P_A[[#This Row],[47+]]-P_A[[#This Row],[48+]]</f>
        <v>0</v>
      </c>
      <c r="CL50" s="5">
        <f>P_A[[#This Row],[48+]]-P_A[[#This Row],[49+]]</f>
        <v>0</v>
      </c>
    </row>
    <row r="51" spans="1:90" x14ac:dyDescent="0.25">
      <c r="A51" s="10">
        <v>22400719</v>
      </c>
      <c r="B51" s="13" t="s">
        <v>94</v>
      </c>
      <c r="C51" s="13" t="s">
        <v>93</v>
      </c>
      <c r="D51" s="11">
        <v>0.79166666666666663</v>
      </c>
      <c r="E51" s="9" t="str">
        <f>HYPERLINK("https://www.nba.com/stats/player/1641705/boxscores-traditional", "Victor Wembanyama")</f>
        <v>Victor Wembanyama</v>
      </c>
      <c r="F51">
        <v>29.6</v>
      </c>
      <c r="G51" s="4">
        <v>4.758</v>
      </c>
      <c r="H51" s="3">
        <v>1</v>
      </c>
      <c r="I51" s="3">
        <v>1</v>
      </c>
      <c r="J51" s="3">
        <v>1</v>
      </c>
      <c r="K51" s="3">
        <v>0.99995000000000001</v>
      </c>
      <c r="L51" s="3">
        <v>0.99988999999999995</v>
      </c>
      <c r="M51" s="3">
        <v>0.99975999999999998</v>
      </c>
      <c r="N51" s="3">
        <v>0.99948000000000004</v>
      </c>
      <c r="O51" s="3">
        <v>0.99892999999999998</v>
      </c>
      <c r="P51" s="3">
        <v>0.99787999999999999</v>
      </c>
      <c r="Q51" s="3">
        <v>0.99597999999999998</v>
      </c>
      <c r="R51" s="3">
        <v>0.99265999999999999</v>
      </c>
      <c r="S51" s="3">
        <v>0.98712999999999995</v>
      </c>
      <c r="T51" s="3">
        <v>0.97831000000000001</v>
      </c>
      <c r="U51" s="3">
        <v>0.96484999999999999</v>
      </c>
      <c r="V51" s="3">
        <v>0.94520000000000004</v>
      </c>
      <c r="W51" s="3">
        <v>0.91774</v>
      </c>
      <c r="X51" s="3">
        <v>0.88100000000000001</v>
      </c>
      <c r="Y51" s="3">
        <v>0.83398000000000005</v>
      </c>
      <c r="Z51" s="3">
        <v>0.77637</v>
      </c>
      <c r="AA51" s="3">
        <v>0.70884000000000003</v>
      </c>
      <c r="AB51" s="3">
        <v>0.63307000000000002</v>
      </c>
      <c r="AC51" s="3">
        <v>0.55171999999999999</v>
      </c>
      <c r="AD51" s="3">
        <v>0.46811999999999998</v>
      </c>
      <c r="AE51" s="3">
        <v>0.38590999999999998</v>
      </c>
      <c r="AF51" s="3">
        <v>0.30853999999999998</v>
      </c>
      <c r="AG51" s="3">
        <v>0.23885000000000001</v>
      </c>
      <c r="AH51" s="3">
        <v>0.17879</v>
      </c>
      <c r="AI51" s="3">
        <v>0.12923999999999999</v>
      </c>
      <c r="AJ51" s="3">
        <v>8.8510000000000005E-2</v>
      </c>
      <c r="AK51" s="3">
        <v>5.9380000000000002E-2</v>
      </c>
      <c r="AL51" s="3">
        <v>3.8359999999999998E-2</v>
      </c>
      <c r="AM51" s="3">
        <v>2.385E-2</v>
      </c>
      <c r="AN51" s="3">
        <v>1.426E-2</v>
      </c>
      <c r="AO51" s="3">
        <v>8.2000000000000007E-3</v>
      </c>
      <c r="AP51" s="3">
        <v>4.5300000000000002E-3</v>
      </c>
      <c r="AQ51" s="3">
        <v>2.3999999999999998E-3</v>
      </c>
      <c r="AR51" s="3">
        <v>1.2199999999999999E-3</v>
      </c>
      <c r="AS51" s="3">
        <v>5.9999999999999995E-4</v>
      </c>
      <c r="AT51" s="3">
        <v>2.7999999999999998E-4</v>
      </c>
      <c r="AU51" s="3">
        <v>1.2999999999999999E-4</v>
      </c>
      <c r="AV51" s="3">
        <v>5.0000000000000002E-5</v>
      </c>
      <c r="AW51" s="3">
        <v>0</v>
      </c>
      <c r="AX51" s="5">
        <f>P_A[[#This Row],[8+]]-P_A[[#This Row],[9+]]</f>
        <v>0</v>
      </c>
      <c r="AY51" s="5">
        <f>P_A[[#This Row],[9+]]-P_A[[#This Row],[10+]]</f>
        <v>0</v>
      </c>
      <c r="AZ51" s="5">
        <f>P_A[[#This Row],[10+]]-P_A[[#This Row],[11+]]</f>
        <v>4.9999999999994493E-5</v>
      </c>
      <c r="BA51" s="5">
        <f>P_A[[#This Row],[11+]]-P_A[[#This Row],[12+]]</f>
        <v>6.0000000000060005E-5</v>
      </c>
      <c r="BB51" s="5">
        <f>P_A[[#This Row],[12+]]-P_A[[#This Row],[13+]]</f>
        <v>1.2999999999996348E-4</v>
      </c>
      <c r="BC51" s="5">
        <f>P_A[[#This Row],[13+]]-P_A[[#This Row],[14+]]</f>
        <v>2.7999999999994696E-4</v>
      </c>
      <c r="BD51" s="5">
        <f>P_A[[#This Row],[14+]]-P_A[[#This Row],[15+]]</f>
        <v>5.5000000000005045E-4</v>
      </c>
      <c r="BE51" s="5">
        <f>P_A[[#This Row],[15+]]-P_A[[#This Row],[16+]]</f>
        <v>1.0499999999999954E-3</v>
      </c>
      <c r="BF51" s="5">
        <f>P_A[[#This Row],[16+]]-P_A[[#This Row],[17+]]</f>
        <v>1.9000000000000128E-3</v>
      </c>
      <c r="BG51" s="5">
        <f>P_A[[#This Row],[17+]]-P_A[[#This Row],[18+]]</f>
        <v>3.3199999999999896E-3</v>
      </c>
      <c r="BH51" s="5">
        <f>P_A[[#This Row],[18+]]-P_A[[#This Row],[19+]]</f>
        <v>5.5300000000000349E-3</v>
      </c>
      <c r="BI51" s="5">
        <f>P_A[[#This Row],[19+]]-P_A[[#This Row],[20+]]</f>
        <v>8.819999999999939E-3</v>
      </c>
      <c r="BJ51" s="5">
        <f>P_A[[#This Row],[20+]]-P_A[[#This Row],[21+]]</f>
        <v>1.3460000000000027E-2</v>
      </c>
      <c r="BK51" s="5">
        <f>P_A[[#This Row],[21+]]-P_A[[#This Row],[22+]]</f>
        <v>1.9649999999999945E-2</v>
      </c>
      <c r="BL51" s="5">
        <f>P_A[[#This Row],[22+]]-P_A[[#This Row],[23+]]</f>
        <v>2.746000000000004E-2</v>
      </c>
      <c r="BM51" s="5">
        <f>P_A[[#This Row],[23+]]-P_A[[#This Row],[24+]]</f>
        <v>3.6739999999999995E-2</v>
      </c>
      <c r="BN51" s="5">
        <f>P_A[[#This Row],[24+]]-P_A[[#This Row],[25+]]</f>
        <v>4.7019999999999951E-2</v>
      </c>
      <c r="BO51" s="5">
        <f>P_A[[#This Row],[25+]]-P_A[[#This Row],[26+]]</f>
        <v>5.761000000000005E-2</v>
      </c>
      <c r="BP51" s="5">
        <f>P_A[[#This Row],[26+]]-P_A[[#This Row],[27+]]</f>
        <v>6.7529999999999979E-2</v>
      </c>
      <c r="BQ51" s="5">
        <f>P_A[[#This Row],[27+]]-P_A[[#This Row],[28+]]</f>
        <v>7.5770000000000004E-2</v>
      </c>
      <c r="BR51" s="5">
        <f>P_A[[#This Row],[28+]]-P_A[[#This Row],[29+]]</f>
        <v>8.1350000000000033E-2</v>
      </c>
      <c r="BS51" s="5">
        <f>P_A[[#This Row],[29+]]-P_A[[#This Row],[30+]]</f>
        <v>8.3600000000000008E-2</v>
      </c>
      <c r="BT51" s="5">
        <f>P_A[[#This Row],[30+]]-P_A[[#This Row],[31+]]</f>
        <v>8.2210000000000005E-2</v>
      </c>
      <c r="BU51" s="5">
        <f>P_A[[#This Row],[31+]]-P_A[[#This Row],[32+]]</f>
        <v>7.7369999999999994E-2</v>
      </c>
      <c r="BV51" s="5">
        <f>P_A[[#This Row],[32+]]-P_A[[#This Row],[33+]]</f>
        <v>6.9689999999999974E-2</v>
      </c>
      <c r="BW51" s="5">
        <f>P_A[[#This Row],[33+]]-P_A[[#This Row],[34+]]</f>
        <v>6.0060000000000002E-2</v>
      </c>
      <c r="BX51" s="5">
        <f>P_A[[#This Row],[34+]]-P_A[[#This Row],[35+]]</f>
        <v>4.9550000000000011E-2</v>
      </c>
      <c r="BY51" s="5">
        <f>P_A[[#This Row],[35+]]-P_A[[#This Row],[36+]]</f>
        <v>4.0729999999999988E-2</v>
      </c>
      <c r="BZ51" s="5">
        <f>P_A[[#This Row],[36+]]-P_A[[#This Row],[37+]]</f>
        <v>2.9130000000000003E-2</v>
      </c>
      <c r="CA51" s="5">
        <f>P_A[[#This Row],[37+]]-P_A[[#This Row],[38+]]</f>
        <v>2.1020000000000004E-2</v>
      </c>
      <c r="CB51" s="5">
        <f>P_A[[#This Row],[38+]]-P_A[[#This Row],[39+]]</f>
        <v>1.4509999999999999E-2</v>
      </c>
      <c r="CC51" s="5">
        <f>P_A[[#This Row],[39+]]-P_A[[#This Row],[40+]]</f>
        <v>9.5899999999999996E-3</v>
      </c>
      <c r="CD51" s="5">
        <f>P_A[[#This Row],[40+]]-P_A[[#This Row],[41+]]</f>
        <v>6.0599999999999994E-3</v>
      </c>
      <c r="CE51" s="5">
        <f>P_A[[#This Row],[41+]]-P_A[[#This Row],[42+]]</f>
        <v>3.6700000000000005E-3</v>
      </c>
      <c r="CF51" s="5">
        <f>P_A[[#This Row],[42+]]-P_A[[#This Row],[43+]]</f>
        <v>2.1300000000000004E-3</v>
      </c>
      <c r="CG51" s="5">
        <f>P_A[[#This Row],[43+]]-P_A[[#This Row],[44+]]</f>
        <v>1.1799999999999998E-3</v>
      </c>
      <c r="CH51" s="5">
        <f>P_A[[#This Row],[44+]]-P_A[[#This Row],[45+]]</f>
        <v>6.2E-4</v>
      </c>
      <c r="CI51" s="5">
        <f>P_A[[#This Row],[45+]]-P_A[[#This Row],[46+]]</f>
        <v>3.1999999999999997E-4</v>
      </c>
      <c r="CJ51" s="5">
        <f>P_A[[#This Row],[46+]]-P_A[[#This Row],[47+]]</f>
        <v>1.4999999999999999E-4</v>
      </c>
      <c r="CK51" s="5">
        <f>P_A[[#This Row],[47+]]-P_A[[#This Row],[48+]]</f>
        <v>7.9999999999999993E-5</v>
      </c>
      <c r="CL51" s="5">
        <f>P_A[[#This Row],[48+]]-P_A[[#This Row],[49+]]</f>
        <v>5.0000000000000002E-5</v>
      </c>
    </row>
    <row r="52" spans="1:90" x14ac:dyDescent="0.25">
      <c r="A52" s="10">
        <v>22400719</v>
      </c>
      <c r="B52" s="13" t="s">
        <v>94</v>
      </c>
      <c r="C52" s="13" t="s">
        <v>93</v>
      </c>
      <c r="D52" s="11">
        <v>0.79166666666666663</v>
      </c>
      <c r="E52" s="9" t="str">
        <f>HYPERLINK("https://www.nba.com/stats/player/1642264/boxscores-traditional", "Stephon Castle")</f>
        <v>Stephon Castle</v>
      </c>
      <c r="F52">
        <v>22.2</v>
      </c>
      <c r="G52" s="4">
        <v>3.8159999999999998</v>
      </c>
      <c r="H52" s="3">
        <v>0.99990000000000001</v>
      </c>
      <c r="I52" s="3">
        <v>0.99973000000000001</v>
      </c>
      <c r="J52" s="3">
        <v>0.99931000000000003</v>
      </c>
      <c r="K52" s="3">
        <v>0.99836000000000003</v>
      </c>
      <c r="L52" s="3">
        <v>0.99621000000000004</v>
      </c>
      <c r="M52" s="3">
        <v>0.99202000000000001</v>
      </c>
      <c r="N52" s="3">
        <v>0.98421999999999998</v>
      </c>
      <c r="O52" s="3">
        <v>0.97062000000000004</v>
      </c>
      <c r="P52" s="3">
        <v>0.94738</v>
      </c>
      <c r="Q52" s="3">
        <v>0.91308999999999996</v>
      </c>
      <c r="R52" s="3">
        <v>0.86433000000000004</v>
      </c>
      <c r="S52" s="3">
        <v>0.79954999999999998</v>
      </c>
      <c r="T52" s="3">
        <v>0.71904000000000001</v>
      </c>
      <c r="U52" s="3">
        <v>0.62172000000000005</v>
      </c>
      <c r="V52" s="3">
        <v>0.51993999999999996</v>
      </c>
      <c r="W52" s="3">
        <v>0.41682999999999998</v>
      </c>
      <c r="X52" s="3">
        <v>0.31918000000000002</v>
      </c>
      <c r="Y52" s="3">
        <v>0.23269999999999999</v>
      </c>
      <c r="Z52" s="3">
        <v>0.15866</v>
      </c>
      <c r="AA52" s="3">
        <v>0.10383000000000001</v>
      </c>
      <c r="AB52" s="3">
        <v>6.4259999999999998E-2</v>
      </c>
      <c r="AC52" s="3">
        <v>3.7539999999999997E-2</v>
      </c>
      <c r="AD52" s="3">
        <v>2.068E-2</v>
      </c>
      <c r="AE52" s="3">
        <v>1.044E-2</v>
      </c>
      <c r="AF52" s="3">
        <v>5.0800000000000003E-3</v>
      </c>
      <c r="AG52" s="3">
        <v>2.33E-3</v>
      </c>
      <c r="AH52" s="3">
        <v>1E-3</v>
      </c>
      <c r="AI52" s="3">
        <v>4.0000000000000002E-4</v>
      </c>
      <c r="AJ52" s="3">
        <v>1.4999999999999999E-4</v>
      </c>
      <c r="AK52" s="3">
        <v>5.0000000000000002E-5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5">
        <f>P_A[[#This Row],[8+]]-P_A[[#This Row],[9+]]</f>
        <v>1.7000000000000348E-4</v>
      </c>
      <c r="AY52" s="5">
        <f>P_A[[#This Row],[9+]]-P_A[[#This Row],[10+]]</f>
        <v>4.1999999999997595E-4</v>
      </c>
      <c r="AZ52" s="5">
        <f>P_A[[#This Row],[10+]]-P_A[[#This Row],[11+]]</f>
        <v>9.5000000000000639E-4</v>
      </c>
      <c r="BA52" s="5">
        <f>P_A[[#This Row],[11+]]-P_A[[#This Row],[12+]]</f>
        <v>2.1499999999999853E-3</v>
      </c>
      <c r="BB52" s="5">
        <f>P_A[[#This Row],[12+]]-P_A[[#This Row],[13+]]</f>
        <v>4.190000000000027E-3</v>
      </c>
      <c r="BC52" s="5">
        <f>P_A[[#This Row],[13+]]-P_A[[#This Row],[14+]]</f>
        <v>7.8000000000000291E-3</v>
      </c>
      <c r="BD52" s="5">
        <f>P_A[[#This Row],[14+]]-P_A[[#This Row],[15+]]</f>
        <v>1.3599999999999945E-2</v>
      </c>
      <c r="BE52" s="5">
        <f>P_A[[#This Row],[15+]]-P_A[[#This Row],[16+]]</f>
        <v>2.3240000000000038E-2</v>
      </c>
      <c r="BF52" s="5">
        <f>P_A[[#This Row],[16+]]-P_A[[#This Row],[17+]]</f>
        <v>3.4290000000000043E-2</v>
      </c>
      <c r="BG52" s="5">
        <f>P_A[[#This Row],[17+]]-P_A[[#This Row],[18+]]</f>
        <v>4.8759999999999915E-2</v>
      </c>
      <c r="BH52" s="5">
        <f>P_A[[#This Row],[18+]]-P_A[[#This Row],[19+]]</f>
        <v>6.478000000000006E-2</v>
      </c>
      <c r="BI52" s="5">
        <f>P_A[[#This Row],[19+]]-P_A[[#This Row],[20+]]</f>
        <v>8.050999999999997E-2</v>
      </c>
      <c r="BJ52" s="5">
        <f>P_A[[#This Row],[20+]]-P_A[[#This Row],[21+]]</f>
        <v>9.7319999999999962E-2</v>
      </c>
      <c r="BK52" s="5">
        <f>P_A[[#This Row],[21+]]-P_A[[#This Row],[22+]]</f>
        <v>0.10178000000000009</v>
      </c>
      <c r="BL52" s="5">
        <f>P_A[[#This Row],[22+]]-P_A[[#This Row],[23+]]</f>
        <v>0.10310999999999998</v>
      </c>
      <c r="BM52" s="5">
        <f>P_A[[#This Row],[23+]]-P_A[[#This Row],[24+]]</f>
        <v>9.7649999999999959E-2</v>
      </c>
      <c r="BN52" s="5">
        <f>P_A[[#This Row],[24+]]-P_A[[#This Row],[25+]]</f>
        <v>8.6480000000000029E-2</v>
      </c>
      <c r="BO52" s="5">
        <f>P_A[[#This Row],[25+]]-P_A[[#This Row],[26+]]</f>
        <v>7.4039999999999995E-2</v>
      </c>
      <c r="BP52" s="5">
        <f>P_A[[#This Row],[26+]]-P_A[[#This Row],[27+]]</f>
        <v>5.482999999999999E-2</v>
      </c>
      <c r="BQ52" s="5">
        <f>P_A[[#This Row],[27+]]-P_A[[#This Row],[28+]]</f>
        <v>3.9570000000000008E-2</v>
      </c>
      <c r="BR52" s="5">
        <f>P_A[[#This Row],[28+]]-P_A[[#This Row],[29+]]</f>
        <v>2.6720000000000001E-2</v>
      </c>
      <c r="BS52" s="5">
        <f>P_A[[#This Row],[29+]]-P_A[[#This Row],[30+]]</f>
        <v>1.6859999999999997E-2</v>
      </c>
      <c r="BT52" s="5">
        <f>P_A[[#This Row],[30+]]-P_A[[#This Row],[31+]]</f>
        <v>1.0240000000000001E-2</v>
      </c>
      <c r="BU52" s="5">
        <f>P_A[[#This Row],[31+]]-P_A[[#This Row],[32+]]</f>
        <v>5.3599999999999993E-3</v>
      </c>
      <c r="BV52" s="5">
        <f>P_A[[#This Row],[32+]]-P_A[[#This Row],[33+]]</f>
        <v>2.7500000000000003E-3</v>
      </c>
      <c r="BW52" s="5">
        <f>P_A[[#This Row],[33+]]-P_A[[#This Row],[34+]]</f>
        <v>1.33E-3</v>
      </c>
      <c r="BX52" s="5">
        <f>P_A[[#This Row],[34+]]-P_A[[#This Row],[35+]]</f>
        <v>6.0000000000000006E-4</v>
      </c>
      <c r="BY52" s="5">
        <f>P_A[[#This Row],[35+]]-P_A[[#This Row],[36+]]</f>
        <v>2.5000000000000001E-4</v>
      </c>
      <c r="BZ52" s="5">
        <f>P_A[[#This Row],[36+]]-P_A[[#This Row],[37+]]</f>
        <v>9.9999999999999991E-5</v>
      </c>
      <c r="CA52" s="5">
        <f>P_A[[#This Row],[37+]]-P_A[[#This Row],[38+]]</f>
        <v>5.0000000000000002E-5</v>
      </c>
      <c r="CB52" s="5">
        <f>P_A[[#This Row],[38+]]-P_A[[#This Row],[39+]]</f>
        <v>0</v>
      </c>
      <c r="CC52" s="5">
        <f>P_A[[#This Row],[39+]]-P_A[[#This Row],[40+]]</f>
        <v>0</v>
      </c>
      <c r="CD52" s="5">
        <f>P_A[[#This Row],[40+]]-P_A[[#This Row],[41+]]</f>
        <v>0</v>
      </c>
      <c r="CE52" s="5">
        <f>P_A[[#This Row],[41+]]-P_A[[#This Row],[42+]]</f>
        <v>0</v>
      </c>
      <c r="CF52" s="5">
        <f>P_A[[#This Row],[42+]]-P_A[[#This Row],[43+]]</f>
        <v>0</v>
      </c>
      <c r="CG52" s="5">
        <f>P_A[[#This Row],[43+]]-P_A[[#This Row],[44+]]</f>
        <v>0</v>
      </c>
      <c r="CH52" s="5">
        <f>P_A[[#This Row],[44+]]-P_A[[#This Row],[45+]]</f>
        <v>0</v>
      </c>
      <c r="CI52" s="5">
        <f>P_A[[#This Row],[45+]]-P_A[[#This Row],[46+]]</f>
        <v>0</v>
      </c>
      <c r="CJ52" s="5">
        <f>P_A[[#This Row],[46+]]-P_A[[#This Row],[47+]]</f>
        <v>0</v>
      </c>
      <c r="CK52" s="5">
        <f>P_A[[#This Row],[47+]]-P_A[[#This Row],[48+]]</f>
        <v>0</v>
      </c>
      <c r="CL52" s="5">
        <f>P_A[[#This Row],[48+]]-P_A[[#This Row],[49+]]</f>
        <v>0</v>
      </c>
    </row>
    <row r="53" spans="1:90" x14ac:dyDescent="0.25">
      <c r="A53" s="10">
        <v>22400719</v>
      </c>
      <c r="B53" s="13" t="s">
        <v>94</v>
      </c>
      <c r="C53" s="13" t="s">
        <v>93</v>
      </c>
      <c r="D53" s="11">
        <v>0.79166666666666663</v>
      </c>
      <c r="E53" s="9" t="str">
        <f>HYPERLINK("https://www.nba.com/stats/player/101108/boxscores-traditional", "Chris Paul")</f>
        <v>Chris Paul</v>
      </c>
      <c r="F53">
        <v>16.8</v>
      </c>
      <c r="G53" s="4">
        <v>3.7090000000000001</v>
      </c>
      <c r="H53" s="3">
        <v>0.99111000000000005</v>
      </c>
      <c r="I53" s="3">
        <v>0.98214000000000001</v>
      </c>
      <c r="J53" s="3">
        <v>0.96638000000000002</v>
      </c>
      <c r="K53" s="3">
        <v>0.94062000000000001</v>
      </c>
      <c r="L53" s="3">
        <v>0.90146999999999999</v>
      </c>
      <c r="M53" s="3">
        <v>0.84614</v>
      </c>
      <c r="N53" s="3">
        <v>0.77337</v>
      </c>
      <c r="O53" s="3">
        <v>0.68793000000000004</v>
      </c>
      <c r="P53" s="3">
        <v>0.58706000000000003</v>
      </c>
      <c r="Q53" s="3">
        <v>0.48005999999999999</v>
      </c>
      <c r="R53" s="3">
        <v>0.37447999999999998</v>
      </c>
      <c r="S53" s="3">
        <v>0.27760000000000001</v>
      </c>
      <c r="T53" s="3">
        <v>0.19489000000000001</v>
      </c>
      <c r="U53" s="3">
        <v>0.12923999999999999</v>
      </c>
      <c r="V53" s="3">
        <v>8.0759999999999998E-2</v>
      </c>
      <c r="W53" s="3">
        <v>4.7460000000000002E-2</v>
      </c>
      <c r="X53" s="3">
        <v>2.6190000000000001E-2</v>
      </c>
      <c r="Y53" s="3">
        <v>1.355E-2</v>
      </c>
      <c r="Z53" s="3">
        <v>6.5700000000000003E-3</v>
      </c>
      <c r="AA53" s="3">
        <v>2.98E-3</v>
      </c>
      <c r="AB53" s="3">
        <v>1.2600000000000001E-3</v>
      </c>
      <c r="AC53" s="3">
        <v>5.0000000000000001E-4</v>
      </c>
      <c r="AD53" s="3">
        <v>1.9000000000000001E-4</v>
      </c>
      <c r="AE53" s="3">
        <v>6.0000000000000002E-5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5">
        <f>P_A[[#This Row],[8+]]-P_A[[#This Row],[9+]]</f>
        <v>8.9700000000000335E-3</v>
      </c>
      <c r="AY53" s="5">
        <f>P_A[[#This Row],[9+]]-P_A[[#This Row],[10+]]</f>
        <v>1.5759999999999996E-2</v>
      </c>
      <c r="AZ53" s="5">
        <f>P_A[[#This Row],[10+]]-P_A[[#This Row],[11+]]</f>
        <v>2.5760000000000005E-2</v>
      </c>
      <c r="BA53" s="5">
        <f>P_A[[#This Row],[11+]]-P_A[[#This Row],[12+]]</f>
        <v>3.9150000000000018E-2</v>
      </c>
      <c r="BB53" s="5">
        <f>P_A[[#This Row],[12+]]-P_A[[#This Row],[13+]]</f>
        <v>5.532999999999999E-2</v>
      </c>
      <c r="BC53" s="5">
        <f>P_A[[#This Row],[13+]]-P_A[[#This Row],[14+]]</f>
        <v>7.2770000000000001E-2</v>
      </c>
      <c r="BD53" s="5">
        <f>P_A[[#This Row],[14+]]-P_A[[#This Row],[15+]]</f>
        <v>8.543999999999996E-2</v>
      </c>
      <c r="BE53" s="5">
        <f>P_A[[#This Row],[15+]]-P_A[[#This Row],[16+]]</f>
        <v>0.10087000000000002</v>
      </c>
      <c r="BF53" s="5">
        <f>P_A[[#This Row],[16+]]-P_A[[#This Row],[17+]]</f>
        <v>0.10700000000000004</v>
      </c>
      <c r="BG53" s="5">
        <f>P_A[[#This Row],[17+]]-P_A[[#This Row],[18+]]</f>
        <v>0.10558000000000001</v>
      </c>
      <c r="BH53" s="5">
        <f>P_A[[#This Row],[18+]]-P_A[[#This Row],[19+]]</f>
        <v>9.6879999999999966E-2</v>
      </c>
      <c r="BI53" s="5">
        <f>P_A[[#This Row],[19+]]-P_A[[#This Row],[20+]]</f>
        <v>8.2710000000000006E-2</v>
      </c>
      <c r="BJ53" s="5">
        <f>P_A[[#This Row],[20+]]-P_A[[#This Row],[21+]]</f>
        <v>6.5650000000000014E-2</v>
      </c>
      <c r="BK53" s="5">
        <f>P_A[[#This Row],[21+]]-P_A[[#This Row],[22+]]</f>
        <v>4.8479999999999995E-2</v>
      </c>
      <c r="BL53" s="5">
        <f>P_A[[#This Row],[22+]]-P_A[[#This Row],[23+]]</f>
        <v>3.3299999999999996E-2</v>
      </c>
      <c r="BM53" s="5">
        <f>P_A[[#This Row],[23+]]-P_A[[#This Row],[24+]]</f>
        <v>2.1270000000000001E-2</v>
      </c>
      <c r="BN53" s="5">
        <f>P_A[[#This Row],[24+]]-P_A[[#This Row],[25+]]</f>
        <v>1.2640000000000002E-2</v>
      </c>
      <c r="BO53" s="5">
        <f>P_A[[#This Row],[25+]]-P_A[[#This Row],[26+]]</f>
        <v>6.9799999999999992E-3</v>
      </c>
      <c r="BP53" s="5">
        <f>P_A[[#This Row],[26+]]-P_A[[#This Row],[27+]]</f>
        <v>3.5900000000000003E-3</v>
      </c>
      <c r="BQ53" s="5">
        <f>P_A[[#This Row],[27+]]-P_A[[#This Row],[28+]]</f>
        <v>1.72E-3</v>
      </c>
      <c r="BR53" s="5">
        <f>P_A[[#This Row],[28+]]-P_A[[#This Row],[29+]]</f>
        <v>7.6000000000000004E-4</v>
      </c>
      <c r="BS53" s="5">
        <f>P_A[[#This Row],[29+]]-P_A[[#This Row],[30+]]</f>
        <v>3.1E-4</v>
      </c>
      <c r="BT53" s="5">
        <f>P_A[[#This Row],[30+]]-P_A[[#This Row],[31+]]</f>
        <v>1.3000000000000002E-4</v>
      </c>
      <c r="BU53" s="5">
        <f>P_A[[#This Row],[31+]]-P_A[[#This Row],[32+]]</f>
        <v>6.0000000000000002E-5</v>
      </c>
      <c r="BV53" s="5">
        <f>P_A[[#This Row],[32+]]-P_A[[#This Row],[33+]]</f>
        <v>0</v>
      </c>
      <c r="BW53" s="5">
        <f>P_A[[#This Row],[33+]]-P_A[[#This Row],[34+]]</f>
        <v>0</v>
      </c>
      <c r="BX53" s="5">
        <f>P_A[[#This Row],[34+]]-P_A[[#This Row],[35+]]</f>
        <v>0</v>
      </c>
      <c r="BY53" s="5">
        <f>P_A[[#This Row],[35+]]-P_A[[#This Row],[36+]]</f>
        <v>0</v>
      </c>
      <c r="BZ53" s="5">
        <f>P_A[[#This Row],[36+]]-P_A[[#This Row],[37+]]</f>
        <v>0</v>
      </c>
      <c r="CA53" s="5">
        <f>P_A[[#This Row],[37+]]-P_A[[#This Row],[38+]]</f>
        <v>0</v>
      </c>
      <c r="CB53" s="5">
        <f>P_A[[#This Row],[38+]]-P_A[[#This Row],[39+]]</f>
        <v>0</v>
      </c>
      <c r="CC53" s="5">
        <f>P_A[[#This Row],[39+]]-P_A[[#This Row],[40+]]</f>
        <v>0</v>
      </c>
      <c r="CD53" s="5">
        <f>P_A[[#This Row],[40+]]-P_A[[#This Row],[41+]]</f>
        <v>0</v>
      </c>
      <c r="CE53" s="5">
        <f>P_A[[#This Row],[41+]]-P_A[[#This Row],[42+]]</f>
        <v>0</v>
      </c>
      <c r="CF53" s="5">
        <f>P_A[[#This Row],[42+]]-P_A[[#This Row],[43+]]</f>
        <v>0</v>
      </c>
      <c r="CG53" s="5">
        <f>P_A[[#This Row],[43+]]-P_A[[#This Row],[44+]]</f>
        <v>0</v>
      </c>
      <c r="CH53" s="5">
        <f>P_A[[#This Row],[44+]]-P_A[[#This Row],[45+]]</f>
        <v>0</v>
      </c>
      <c r="CI53" s="5">
        <f>P_A[[#This Row],[45+]]-P_A[[#This Row],[46+]]</f>
        <v>0</v>
      </c>
      <c r="CJ53" s="5">
        <f>P_A[[#This Row],[46+]]-P_A[[#This Row],[47+]]</f>
        <v>0</v>
      </c>
      <c r="CK53" s="5">
        <f>P_A[[#This Row],[47+]]-P_A[[#This Row],[48+]]</f>
        <v>0</v>
      </c>
      <c r="CL53" s="5">
        <f>P_A[[#This Row],[48+]]-P_A[[#This Row],[49+]]</f>
        <v>0</v>
      </c>
    </row>
    <row r="54" spans="1:90" x14ac:dyDescent="0.25">
      <c r="A54" s="10">
        <v>22400719</v>
      </c>
      <c r="B54" s="13" t="s">
        <v>94</v>
      </c>
      <c r="C54" s="13" t="s">
        <v>93</v>
      </c>
      <c r="D54" s="11">
        <v>0.79166666666666663</v>
      </c>
      <c r="E54" s="9" t="str">
        <f>HYPERLINK("https://www.nba.com/stats/player/1630170/boxscores-traditional", "Devin Vassell")</f>
        <v>Devin Vassell</v>
      </c>
      <c r="F54">
        <v>15.6</v>
      </c>
      <c r="G54" s="4">
        <v>4.758</v>
      </c>
      <c r="H54" s="3">
        <v>0.94520000000000004</v>
      </c>
      <c r="I54" s="3">
        <v>0.91774</v>
      </c>
      <c r="J54" s="3">
        <v>0.88100000000000001</v>
      </c>
      <c r="K54" s="3">
        <v>0.83398000000000005</v>
      </c>
      <c r="L54" s="3">
        <v>0.77637</v>
      </c>
      <c r="M54" s="3">
        <v>0.70884000000000003</v>
      </c>
      <c r="N54" s="3">
        <v>0.63307000000000002</v>
      </c>
      <c r="O54" s="3">
        <v>0.55171999999999999</v>
      </c>
      <c r="P54" s="3">
        <v>0.46811999999999998</v>
      </c>
      <c r="Q54" s="3">
        <v>0.38590999999999998</v>
      </c>
      <c r="R54" s="3">
        <v>0.30853999999999998</v>
      </c>
      <c r="S54" s="3">
        <v>0.23885000000000001</v>
      </c>
      <c r="T54" s="3">
        <v>0.17879</v>
      </c>
      <c r="U54" s="3">
        <v>0.12923999999999999</v>
      </c>
      <c r="V54" s="3">
        <v>8.8510000000000005E-2</v>
      </c>
      <c r="W54" s="3">
        <v>5.9380000000000002E-2</v>
      </c>
      <c r="X54" s="3">
        <v>3.8359999999999998E-2</v>
      </c>
      <c r="Y54" s="3">
        <v>2.385E-2</v>
      </c>
      <c r="Z54" s="3">
        <v>1.426E-2</v>
      </c>
      <c r="AA54" s="3">
        <v>8.2000000000000007E-3</v>
      </c>
      <c r="AB54" s="3">
        <v>4.5300000000000002E-3</v>
      </c>
      <c r="AC54" s="3">
        <v>2.3999999999999998E-3</v>
      </c>
      <c r="AD54" s="3">
        <v>1.2199999999999999E-3</v>
      </c>
      <c r="AE54" s="3">
        <v>5.9999999999999995E-4</v>
      </c>
      <c r="AF54" s="3">
        <v>2.7999999999999998E-4</v>
      </c>
      <c r="AG54" s="3">
        <v>1.2999999999999999E-4</v>
      </c>
      <c r="AH54" s="3">
        <v>5.0000000000000002E-5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P_A[[#This Row],[8+]]-P_A[[#This Row],[9+]]</f>
        <v>2.746000000000004E-2</v>
      </c>
      <c r="AY54" s="5">
        <f>P_A[[#This Row],[9+]]-P_A[[#This Row],[10+]]</f>
        <v>3.6739999999999995E-2</v>
      </c>
      <c r="AZ54" s="5">
        <f>P_A[[#This Row],[10+]]-P_A[[#This Row],[11+]]</f>
        <v>4.7019999999999951E-2</v>
      </c>
      <c r="BA54" s="5">
        <f>P_A[[#This Row],[11+]]-P_A[[#This Row],[12+]]</f>
        <v>5.761000000000005E-2</v>
      </c>
      <c r="BB54" s="5">
        <f>P_A[[#This Row],[12+]]-P_A[[#This Row],[13+]]</f>
        <v>6.7529999999999979E-2</v>
      </c>
      <c r="BC54" s="5">
        <f>P_A[[#This Row],[13+]]-P_A[[#This Row],[14+]]</f>
        <v>7.5770000000000004E-2</v>
      </c>
      <c r="BD54" s="5">
        <f>P_A[[#This Row],[14+]]-P_A[[#This Row],[15+]]</f>
        <v>8.1350000000000033E-2</v>
      </c>
      <c r="BE54" s="5">
        <f>P_A[[#This Row],[15+]]-P_A[[#This Row],[16+]]</f>
        <v>8.3600000000000008E-2</v>
      </c>
      <c r="BF54" s="5">
        <f>P_A[[#This Row],[16+]]-P_A[[#This Row],[17+]]</f>
        <v>8.2210000000000005E-2</v>
      </c>
      <c r="BG54" s="5">
        <f>P_A[[#This Row],[17+]]-P_A[[#This Row],[18+]]</f>
        <v>7.7369999999999994E-2</v>
      </c>
      <c r="BH54" s="5">
        <f>P_A[[#This Row],[18+]]-P_A[[#This Row],[19+]]</f>
        <v>6.9689999999999974E-2</v>
      </c>
      <c r="BI54" s="5">
        <f>P_A[[#This Row],[19+]]-P_A[[#This Row],[20+]]</f>
        <v>6.0060000000000002E-2</v>
      </c>
      <c r="BJ54" s="5">
        <f>P_A[[#This Row],[20+]]-P_A[[#This Row],[21+]]</f>
        <v>4.9550000000000011E-2</v>
      </c>
      <c r="BK54" s="5">
        <f>P_A[[#This Row],[21+]]-P_A[[#This Row],[22+]]</f>
        <v>4.0729999999999988E-2</v>
      </c>
      <c r="BL54" s="5">
        <f>P_A[[#This Row],[22+]]-P_A[[#This Row],[23+]]</f>
        <v>2.9130000000000003E-2</v>
      </c>
      <c r="BM54" s="5">
        <f>P_A[[#This Row],[23+]]-P_A[[#This Row],[24+]]</f>
        <v>2.1020000000000004E-2</v>
      </c>
      <c r="BN54" s="5">
        <f>P_A[[#This Row],[24+]]-P_A[[#This Row],[25+]]</f>
        <v>1.4509999999999999E-2</v>
      </c>
      <c r="BO54" s="5">
        <f>P_A[[#This Row],[25+]]-P_A[[#This Row],[26+]]</f>
        <v>9.5899999999999996E-3</v>
      </c>
      <c r="BP54" s="5">
        <f>P_A[[#This Row],[26+]]-P_A[[#This Row],[27+]]</f>
        <v>6.0599999999999994E-3</v>
      </c>
      <c r="BQ54" s="5">
        <f>P_A[[#This Row],[27+]]-P_A[[#This Row],[28+]]</f>
        <v>3.6700000000000005E-3</v>
      </c>
      <c r="BR54" s="5">
        <f>P_A[[#This Row],[28+]]-P_A[[#This Row],[29+]]</f>
        <v>2.1300000000000004E-3</v>
      </c>
      <c r="BS54" s="5">
        <f>P_A[[#This Row],[29+]]-P_A[[#This Row],[30+]]</f>
        <v>1.1799999999999998E-3</v>
      </c>
      <c r="BT54" s="5">
        <f>P_A[[#This Row],[30+]]-P_A[[#This Row],[31+]]</f>
        <v>6.2E-4</v>
      </c>
      <c r="BU54" s="5">
        <f>P_A[[#This Row],[31+]]-P_A[[#This Row],[32+]]</f>
        <v>3.1999999999999997E-4</v>
      </c>
      <c r="BV54" s="5">
        <f>P_A[[#This Row],[32+]]-P_A[[#This Row],[33+]]</f>
        <v>1.4999999999999999E-4</v>
      </c>
      <c r="BW54" s="5">
        <f>P_A[[#This Row],[33+]]-P_A[[#This Row],[34+]]</f>
        <v>7.9999999999999993E-5</v>
      </c>
      <c r="BX54" s="5">
        <f>P_A[[#This Row],[34+]]-P_A[[#This Row],[35+]]</f>
        <v>5.0000000000000002E-5</v>
      </c>
      <c r="BY54" s="5">
        <f>P_A[[#This Row],[35+]]-P_A[[#This Row],[36+]]</f>
        <v>0</v>
      </c>
      <c r="BZ54" s="5">
        <f>P_A[[#This Row],[36+]]-P_A[[#This Row],[37+]]</f>
        <v>0</v>
      </c>
      <c r="CA54" s="5">
        <f>P_A[[#This Row],[37+]]-P_A[[#This Row],[38+]]</f>
        <v>0</v>
      </c>
      <c r="CB54" s="5">
        <f>P_A[[#This Row],[38+]]-P_A[[#This Row],[39+]]</f>
        <v>0</v>
      </c>
      <c r="CC54" s="5">
        <f>P_A[[#This Row],[39+]]-P_A[[#This Row],[40+]]</f>
        <v>0</v>
      </c>
      <c r="CD54" s="5">
        <f>P_A[[#This Row],[40+]]-P_A[[#This Row],[41+]]</f>
        <v>0</v>
      </c>
      <c r="CE54" s="5">
        <f>P_A[[#This Row],[41+]]-P_A[[#This Row],[42+]]</f>
        <v>0</v>
      </c>
      <c r="CF54" s="5">
        <f>P_A[[#This Row],[42+]]-P_A[[#This Row],[43+]]</f>
        <v>0</v>
      </c>
      <c r="CG54" s="5">
        <f>P_A[[#This Row],[43+]]-P_A[[#This Row],[44+]]</f>
        <v>0</v>
      </c>
      <c r="CH54" s="5">
        <f>P_A[[#This Row],[44+]]-P_A[[#This Row],[45+]]</f>
        <v>0</v>
      </c>
      <c r="CI54" s="5">
        <f>P_A[[#This Row],[45+]]-P_A[[#This Row],[46+]]</f>
        <v>0</v>
      </c>
      <c r="CJ54" s="5">
        <f>P_A[[#This Row],[46+]]-P_A[[#This Row],[47+]]</f>
        <v>0</v>
      </c>
      <c r="CK54" s="5">
        <f>P_A[[#This Row],[47+]]-P_A[[#This Row],[48+]]</f>
        <v>0</v>
      </c>
      <c r="CL54" s="5">
        <f>P_A[[#This Row],[48+]]-P_A[[#This Row],[49+]]</f>
        <v>0</v>
      </c>
    </row>
    <row r="55" spans="1:90" x14ac:dyDescent="0.25">
      <c r="A55" s="10">
        <v>22400719</v>
      </c>
      <c r="B55" s="13" t="s">
        <v>94</v>
      </c>
      <c r="C55" s="13" t="s">
        <v>93</v>
      </c>
      <c r="D55" s="11">
        <v>0.79166666666666663</v>
      </c>
      <c r="E55" s="9" t="str">
        <f>HYPERLINK("https://www.nba.com/stats/player/203084/boxscores-traditional", "Harrison Barnes")</f>
        <v>Harrison Barnes</v>
      </c>
      <c r="F55">
        <v>16.600000000000001</v>
      </c>
      <c r="G55" s="4">
        <v>7.6319999999999997</v>
      </c>
      <c r="H55" s="3">
        <v>0.87075999999999998</v>
      </c>
      <c r="I55" s="3">
        <v>0.84133999999999998</v>
      </c>
      <c r="J55" s="3">
        <v>0.80510999999999999</v>
      </c>
      <c r="K55" s="3">
        <v>0.76729999999999998</v>
      </c>
      <c r="L55" s="3">
        <v>0.72575000000000001</v>
      </c>
      <c r="M55" s="3">
        <v>0.68081999999999998</v>
      </c>
      <c r="N55" s="3">
        <v>0.63307000000000002</v>
      </c>
      <c r="O55" s="3">
        <v>0.58316999999999997</v>
      </c>
      <c r="P55" s="3">
        <v>0.53188000000000002</v>
      </c>
      <c r="Q55" s="3">
        <v>0.48005999999999999</v>
      </c>
      <c r="R55" s="3">
        <v>0.42858000000000002</v>
      </c>
      <c r="S55" s="3">
        <v>0.37828000000000001</v>
      </c>
      <c r="T55" s="3">
        <v>0.32635999999999998</v>
      </c>
      <c r="U55" s="3">
        <v>0.28095999999999999</v>
      </c>
      <c r="V55" s="3">
        <v>0.23885000000000001</v>
      </c>
      <c r="W55" s="3">
        <v>0.20044999999999999</v>
      </c>
      <c r="X55" s="3">
        <v>0.16602</v>
      </c>
      <c r="Y55" s="3">
        <v>0.13567000000000001</v>
      </c>
      <c r="Z55" s="3">
        <v>0.10935</v>
      </c>
      <c r="AA55" s="3">
        <v>8.6910000000000001E-2</v>
      </c>
      <c r="AB55" s="3">
        <v>6.8110000000000004E-2</v>
      </c>
      <c r="AC55" s="3">
        <v>5.262E-2</v>
      </c>
      <c r="AD55" s="3">
        <v>3.9199999999999999E-2</v>
      </c>
      <c r="AE55" s="3">
        <v>2.938E-2</v>
      </c>
      <c r="AF55" s="3">
        <v>2.1690000000000001E-2</v>
      </c>
      <c r="AG55" s="3">
        <v>1.5779999999999999E-2</v>
      </c>
      <c r="AH55" s="3">
        <v>1.1299999999999999E-2</v>
      </c>
      <c r="AI55" s="3">
        <v>7.9799999999999992E-3</v>
      </c>
      <c r="AJ55" s="3">
        <v>5.5399999999999998E-3</v>
      </c>
      <c r="AK55" s="3">
        <v>3.79E-3</v>
      </c>
      <c r="AL55" s="3">
        <v>2.5600000000000002E-3</v>
      </c>
      <c r="AM55" s="3">
        <v>1.64E-3</v>
      </c>
      <c r="AN55" s="3">
        <v>1.07E-3</v>
      </c>
      <c r="AO55" s="3">
        <v>6.8999999999999997E-4</v>
      </c>
      <c r="AP55" s="3">
        <v>4.2999999999999999E-4</v>
      </c>
      <c r="AQ55" s="3">
        <v>2.7E-4</v>
      </c>
      <c r="AR55" s="3">
        <v>1.7000000000000001E-4</v>
      </c>
      <c r="AS55" s="3">
        <v>1E-4</v>
      </c>
      <c r="AT55" s="3">
        <v>6.0000000000000002E-5</v>
      </c>
      <c r="AU55" s="3">
        <v>3.0000000000000001E-5</v>
      </c>
      <c r="AV55" s="3">
        <v>0</v>
      </c>
      <c r="AW55" s="3">
        <v>0</v>
      </c>
      <c r="AX55" s="5">
        <f>P_A[[#This Row],[8+]]-P_A[[#This Row],[9+]]</f>
        <v>2.9420000000000002E-2</v>
      </c>
      <c r="AY55" s="5">
        <f>P_A[[#This Row],[9+]]-P_A[[#This Row],[10+]]</f>
        <v>3.6229999999999984E-2</v>
      </c>
      <c r="AZ55" s="5">
        <f>P_A[[#This Row],[10+]]-P_A[[#This Row],[11+]]</f>
        <v>3.781000000000001E-2</v>
      </c>
      <c r="BA55" s="5">
        <f>P_A[[#This Row],[11+]]-P_A[[#This Row],[12+]]</f>
        <v>4.1549999999999976E-2</v>
      </c>
      <c r="BB55" s="5">
        <f>P_A[[#This Row],[12+]]-P_A[[#This Row],[13+]]</f>
        <v>4.4930000000000025E-2</v>
      </c>
      <c r="BC55" s="5">
        <f>P_A[[#This Row],[13+]]-P_A[[#This Row],[14+]]</f>
        <v>4.7749999999999959E-2</v>
      </c>
      <c r="BD55" s="5">
        <f>P_A[[#This Row],[14+]]-P_A[[#This Row],[15+]]</f>
        <v>4.9900000000000055E-2</v>
      </c>
      <c r="BE55" s="5">
        <f>P_A[[#This Row],[15+]]-P_A[[#This Row],[16+]]</f>
        <v>5.1289999999999947E-2</v>
      </c>
      <c r="BF55" s="5">
        <f>P_A[[#This Row],[16+]]-P_A[[#This Row],[17+]]</f>
        <v>5.1820000000000033E-2</v>
      </c>
      <c r="BG55" s="5">
        <f>P_A[[#This Row],[17+]]-P_A[[#This Row],[18+]]</f>
        <v>5.147999999999997E-2</v>
      </c>
      <c r="BH55" s="5">
        <f>P_A[[#This Row],[18+]]-P_A[[#This Row],[19+]]</f>
        <v>5.0300000000000011E-2</v>
      </c>
      <c r="BI55" s="5">
        <f>P_A[[#This Row],[19+]]-P_A[[#This Row],[20+]]</f>
        <v>5.1920000000000022E-2</v>
      </c>
      <c r="BJ55" s="5">
        <f>P_A[[#This Row],[20+]]-P_A[[#This Row],[21+]]</f>
        <v>4.5399999999999996E-2</v>
      </c>
      <c r="BK55" s="5">
        <f>P_A[[#This Row],[21+]]-P_A[[#This Row],[22+]]</f>
        <v>4.2109999999999981E-2</v>
      </c>
      <c r="BL55" s="5">
        <f>P_A[[#This Row],[22+]]-P_A[[#This Row],[23+]]</f>
        <v>3.8400000000000017E-2</v>
      </c>
      <c r="BM55" s="5">
        <f>P_A[[#This Row],[23+]]-P_A[[#This Row],[24+]]</f>
        <v>3.4429999999999988E-2</v>
      </c>
      <c r="BN55" s="5">
        <f>P_A[[#This Row],[24+]]-P_A[[#This Row],[25+]]</f>
        <v>3.0349999999999988E-2</v>
      </c>
      <c r="BO55" s="5">
        <f>P_A[[#This Row],[25+]]-P_A[[#This Row],[26+]]</f>
        <v>2.632000000000001E-2</v>
      </c>
      <c r="BP55" s="5">
        <f>P_A[[#This Row],[26+]]-P_A[[#This Row],[27+]]</f>
        <v>2.2440000000000002E-2</v>
      </c>
      <c r="BQ55" s="5">
        <f>P_A[[#This Row],[27+]]-P_A[[#This Row],[28+]]</f>
        <v>1.8799999999999997E-2</v>
      </c>
      <c r="BR55" s="5">
        <f>P_A[[#This Row],[28+]]-P_A[[#This Row],[29+]]</f>
        <v>1.5490000000000004E-2</v>
      </c>
      <c r="BS55" s="5">
        <f>P_A[[#This Row],[29+]]-P_A[[#This Row],[30+]]</f>
        <v>1.3420000000000001E-2</v>
      </c>
      <c r="BT55" s="5">
        <f>P_A[[#This Row],[30+]]-P_A[[#This Row],[31+]]</f>
        <v>9.8199999999999989E-3</v>
      </c>
      <c r="BU55" s="5">
        <f>P_A[[#This Row],[31+]]-P_A[[#This Row],[32+]]</f>
        <v>7.6899999999999989E-3</v>
      </c>
      <c r="BV55" s="5">
        <f>P_A[[#This Row],[32+]]-P_A[[#This Row],[33+]]</f>
        <v>5.9100000000000021E-3</v>
      </c>
      <c r="BW55" s="5">
        <f>P_A[[#This Row],[33+]]-P_A[[#This Row],[34+]]</f>
        <v>4.4799999999999996E-3</v>
      </c>
      <c r="BX55" s="5">
        <f>P_A[[#This Row],[34+]]-P_A[[#This Row],[35+]]</f>
        <v>3.32E-3</v>
      </c>
      <c r="BY55" s="5">
        <f>P_A[[#This Row],[35+]]-P_A[[#This Row],[36+]]</f>
        <v>2.4399999999999995E-3</v>
      </c>
      <c r="BZ55" s="5">
        <f>P_A[[#This Row],[36+]]-P_A[[#This Row],[37+]]</f>
        <v>1.7499999999999998E-3</v>
      </c>
      <c r="CA55" s="5">
        <f>P_A[[#This Row],[37+]]-P_A[[#This Row],[38+]]</f>
        <v>1.2299999999999998E-3</v>
      </c>
      <c r="CB55" s="5">
        <f>P_A[[#This Row],[38+]]-P_A[[#This Row],[39+]]</f>
        <v>9.2000000000000024E-4</v>
      </c>
      <c r="CC55" s="5">
        <f>P_A[[#This Row],[39+]]-P_A[[#This Row],[40+]]</f>
        <v>5.6999999999999998E-4</v>
      </c>
      <c r="CD55" s="5">
        <f>P_A[[#This Row],[40+]]-P_A[[#This Row],[41+]]</f>
        <v>3.8000000000000002E-4</v>
      </c>
      <c r="CE55" s="5">
        <f>P_A[[#This Row],[41+]]-P_A[[#This Row],[42+]]</f>
        <v>2.5999999999999998E-4</v>
      </c>
      <c r="CF55" s="5">
        <f>P_A[[#This Row],[42+]]-P_A[[#This Row],[43+]]</f>
        <v>1.5999999999999999E-4</v>
      </c>
      <c r="CG55" s="5">
        <f>P_A[[#This Row],[43+]]-P_A[[#This Row],[44+]]</f>
        <v>9.9999999999999991E-5</v>
      </c>
      <c r="CH55" s="5">
        <f>P_A[[#This Row],[44+]]-P_A[[#This Row],[45+]]</f>
        <v>7.0000000000000007E-5</v>
      </c>
      <c r="CI55" s="5">
        <f>P_A[[#This Row],[45+]]-P_A[[#This Row],[46+]]</f>
        <v>4.0000000000000003E-5</v>
      </c>
      <c r="CJ55" s="5">
        <f>P_A[[#This Row],[46+]]-P_A[[#This Row],[47+]]</f>
        <v>3.0000000000000001E-5</v>
      </c>
      <c r="CK55" s="5">
        <f>P_A[[#This Row],[47+]]-P_A[[#This Row],[48+]]</f>
        <v>3.0000000000000001E-5</v>
      </c>
      <c r="CL55" s="5">
        <f>P_A[[#This Row],[48+]]-P_A[[#This Row],[49+]]</f>
        <v>0</v>
      </c>
    </row>
    <row r="56" spans="1:90" x14ac:dyDescent="0.25">
      <c r="A56" s="10">
        <v>22400719</v>
      </c>
      <c r="B56" s="13" t="s">
        <v>94</v>
      </c>
      <c r="C56" s="13" t="s">
        <v>93</v>
      </c>
      <c r="D56" s="11">
        <v>0.79166666666666663</v>
      </c>
      <c r="E56" s="9" t="str">
        <f>HYPERLINK("https://www.nba.com/stats/player/1629640/boxscores-traditional", "Keldon Johnson")</f>
        <v>Keldon Johnson</v>
      </c>
      <c r="F56">
        <v>15.2</v>
      </c>
      <c r="G56" s="4">
        <v>6.6449999999999996</v>
      </c>
      <c r="H56" s="3">
        <v>0.85992999999999997</v>
      </c>
      <c r="I56" s="3">
        <v>0.82381000000000004</v>
      </c>
      <c r="J56" s="3">
        <v>0.7823</v>
      </c>
      <c r="K56" s="3">
        <v>0.73565000000000003</v>
      </c>
      <c r="L56" s="3">
        <v>0.68439000000000005</v>
      </c>
      <c r="M56" s="3">
        <v>0.62929999999999997</v>
      </c>
      <c r="N56" s="3">
        <v>0.57142000000000004</v>
      </c>
      <c r="O56" s="3">
        <v>0.51197000000000004</v>
      </c>
      <c r="P56" s="3">
        <v>0.45223999999999998</v>
      </c>
      <c r="Q56" s="3">
        <v>0.39357999999999999</v>
      </c>
      <c r="R56" s="3">
        <v>0.33723999999999998</v>
      </c>
      <c r="S56" s="3">
        <v>0.28433999999999998</v>
      </c>
      <c r="T56" s="3">
        <v>0.23576</v>
      </c>
      <c r="U56" s="3">
        <v>0.19214999999999999</v>
      </c>
      <c r="V56" s="3">
        <v>0.15386</v>
      </c>
      <c r="W56" s="3">
        <v>0.121</v>
      </c>
      <c r="X56" s="3">
        <v>9.3420000000000003E-2</v>
      </c>
      <c r="Y56" s="3">
        <v>7.0779999999999996E-2</v>
      </c>
      <c r="Z56" s="3">
        <v>5.1549999999999999E-2</v>
      </c>
      <c r="AA56" s="3">
        <v>3.7539999999999997E-2</v>
      </c>
      <c r="AB56" s="3">
        <v>2.6800000000000001E-2</v>
      </c>
      <c r="AC56" s="3">
        <v>1.8759999999999999E-2</v>
      </c>
      <c r="AD56" s="3">
        <v>1.2869999999999999E-2</v>
      </c>
      <c r="AE56" s="3">
        <v>8.6599999999999993E-3</v>
      </c>
      <c r="AF56" s="3">
        <v>5.7000000000000002E-3</v>
      </c>
      <c r="AG56" s="3">
        <v>3.6800000000000001E-3</v>
      </c>
      <c r="AH56" s="3">
        <v>2.33E-3</v>
      </c>
      <c r="AI56" s="3">
        <v>1.4400000000000001E-3</v>
      </c>
      <c r="AJ56" s="3">
        <v>8.7000000000000001E-4</v>
      </c>
      <c r="AK56" s="3">
        <v>5.1999999999999995E-4</v>
      </c>
      <c r="AL56" s="3">
        <v>2.9999999999999997E-4</v>
      </c>
      <c r="AM56" s="3">
        <v>1.7000000000000001E-4</v>
      </c>
      <c r="AN56" s="3">
        <v>1E-4</v>
      </c>
      <c r="AO56" s="3">
        <v>5.0000000000000002E-5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5">
        <f>P_A[[#This Row],[8+]]-P_A[[#This Row],[9+]]</f>
        <v>3.611999999999993E-2</v>
      </c>
      <c r="AY56" s="5">
        <f>P_A[[#This Row],[9+]]-P_A[[#This Row],[10+]]</f>
        <v>4.1510000000000047E-2</v>
      </c>
      <c r="AZ56" s="5">
        <f>P_A[[#This Row],[10+]]-P_A[[#This Row],[11+]]</f>
        <v>4.6649999999999969E-2</v>
      </c>
      <c r="BA56" s="5">
        <f>P_A[[#This Row],[11+]]-P_A[[#This Row],[12+]]</f>
        <v>5.1259999999999972E-2</v>
      </c>
      <c r="BB56" s="5">
        <f>P_A[[#This Row],[12+]]-P_A[[#This Row],[13+]]</f>
        <v>5.5090000000000083E-2</v>
      </c>
      <c r="BC56" s="5">
        <f>P_A[[#This Row],[13+]]-P_A[[#This Row],[14+]]</f>
        <v>5.7879999999999932E-2</v>
      </c>
      <c r="BD56" s="5">
        <f>P_A[[#This Row],[14+]]-P_A[[#This Row],[15+]]</f>
        <v>5.9450000000000003E-2</v>
      </c>
      <c r="BE56" s="5">
        <f>P_A[[#This Row],[15+]]-P_A[[#This Row],[16+]]</f>
        <v>5.9730000000000061E-2</v>
      </c>
      <c r="BF56" s="5">
        <f>P_A[[#This Row],[16+]]-P_A[[#This Row],[17+]]</f>
        <v>5.865999999999999E-2</v>
      </c>
      <c r="BG56" s="5">
        <f>P_A[[#This Row],[17+]]-P_A[[#This Row],[18+]]</f>
        <v>5.6340000000000001E-2</v>
      </c>
      <c r="BH56" s="5">
        <f>P_A[[#This Row],[18+]]-P_A[[#This Row],[19+]]</f>
        <v>5.2900000000000003E-2</v>
      </c>
      <c r="BI56" s="5">
        <f>P_A[[#This Row],[19+]]-P_A[[#This Row],[20+]]</f>
        <v>4.8579999999999984E-2</v>
      </c>
      <c r="BJ56" s="5">
        <f>P_A[[#This Row],[20+]]-P_A[[#This Row],[21+]]</f>
        <v>4.361000000000001E-2</v>
      </c>
      <c r="BK56" s="5">
        <f>P_A[[#This Row],[21+]]-P_A[[#This Row],[22+]]</f>
        <v>3.8289999999999991E-2</v>
      </c>
      <c r="BL56" s="5">
        <f>P_A[[#This Row],[22+]]-P_A[[#This Row],[23+]]</f>
        <v>3.286E-2</v>
      </c>
      <c r="BM56" s="5">
        <f>P_A[[#This Row],[23+]]-P_A[[#This Row],[24+]]</f>
        <v>2.7579999999999993E-2</v>
      </c>
      <c r="BN56" s="5">
        <f>P_A[[#This Row],[24+]]-P_A[[#This Row],[25+]]</f>
        <v>2.2640000000000007E-2</v>
      </c>
      <c r="BO56" s="5">
        <f>P_A[[#This Row],[25+]]-P_A[[#This Row],[26+]]</f>
        <v>1.9229999999999997E-2</v>
      </c>
      <c r="BP56" s="5">
        <f>P_A[[#This Row],[26+]]-P_A[[#This Row],[27+]]</f>
        <v>1.4010000000000002E-2</v>
      </c>
      <c r="BQ56" s="5">
        <f>P_A[[#This Row],[27+]]-P_A[[#This Row],[28+]]</f>
        <v>1.0739999999999996E-2</v>
      </c>
      <c r="BR56" s="5">
        <f>P_A[[#This Row],[28+]]-P_A[[#This Row],[29+]]</f>
        <v>8.040000000000002E-3</v>
      </c>
      <c r="BS56" s="5">
        <f>P_A[[#This Row],[29+]]-P_A[[#This Row],[30+]]</f>
        <v>5.8899999999999994E-3</v>
      </c>
      <c r="BT56" s="5">
        <f>P_A[[#This Row],[30+]]-P_A[[#This Row],[31+]]</f>
        <v>4.2100000000000002E-3</v>
      </c>
      <c r="BU56" s="5">
        <f>P_A[[#This Row],[31+]]-P_A[[#This Row],[32+]]</f>
        <v>2.9599999999999991E-3</v>
      </c>
      <c r="BV56" s="5">
        <f>P_A[[#This Row],[32+]]-P_A[[#This Row],[33+]]</f>
        <v>2.0200000000000001E-3</v>
      </c>
      <c r="BW56" s="5">
        <f>P_A[[#This Row],[33+]]-P_A[[#This Row],[34+]]</f>
        <v>1.3500000000000001E-3</v>
      </c>
      <c r="BX56" s="5">
        <f>P_A[[#This Row],[34+]]-P_A[[#This Row],[35+]]</f>
        <v>8.8999999999999995E-4</v>
      </c>
      <c r="BY56" s="5">
        <f>P_A[[#This Row],[35+]]-P_A[[#This Row],[36+]]</f>
        <v>5.7000000000000009E-4</v>
      </c>
      <c r="BZ56" s="5">
        <f>P_A[[#This Row],[36+]]-P_A[[#This Row],[37+]]</f>
        <v>3.5000000000000005E-4</v>
      </c>
      <c r="CA56" s="5">
        <f>P_A[[#This Row],[37+]]-P_A[[#This Row],[38+]]</f>
        <v>2.1999999999999998E-4</v>
      </c>
      <c r="CB56" s="5">
        <f>P_A[[#This Row],[38+]]-P_A[[#This Row],[39+]]</f>
        <v>1.2999999999999996E-4</v>
      </c>
      <c r="CC56" s="5">
        <f>P_A[[#This Row],[39+]]-P_A[[#This Row],[40+]]</f>
        <v>7.0000000000000007E-5</v>
      </c>
      <c r="CD56" s="5">
        <f>P_A[[#This Row],[40+]]-P_A[[#This Row],[41+]]</f>
        <v>5.0000000000000002E-5</v>
      </c>
      <c r="CE56" s="5">
        <f>P_A[[#This Row],[41+]]-P_A[[#This Row],[42+]]</f>
        <v>5.0000000000000002E-5</v>
      </c>
      <c r="CF56" s="5">
        <f>P_A[[#This Row],[42+]]-P_A[[#This Row],[43+]]</f>
        <v>0</v>
      </c>
      <c r="CG56" s="5">
        <f>P_A[[#This Row],[43+]]-P_A[[#This Row],[44+]]</f>
        <v>0</v>
      </c>
      <c r="CH56" s="5">
        <f>P_A[[#This Row],[44+]]-P_A[[#This Row],[45+]]</f>
        <v>0</v>
      </c>
      <c r="CI56" s="5">
        <f>P_A[[#This Row],[45+]]-P_A[[#This Row],[46+]]</f>
        <v>0</v>
      </c>
      <c r="CJ56" s="5">
        <f>P_A[[#This Row],[46+]]-P_A[[#This Row],[47+]]</f>
        <v>0</v>
      </c>
      <c r="CK56" s="5">
        <f>P_A[[#This Row],[47+]]-P_A[[#This Row],[48+]]</f>
        <v>0</v>
      </c>
      <c r="CL56" s="5">
        <f>P_A[[#This Row],[48+]]-P_A[[#This Row],[49+]]</f>
        <v>0</v>
      </c>
    </row>
    <row r="57" spans="1:90" x14ac:dyDescent="0.25">
      <c r="A57" s="10">
        <v>22400720</v>
      </c>
      <c r="B57" s="13" t="s">
        <v>77</v>
      </c>
      <c r="C57" s="13" t="s">
        <v>95</v>
      </c>
      <c r="D57" s="11">
        <v>0.8125</v>
      </c>
      <c r="E57" s="9" t="str">
        <f>HYPERLINK("https://www.nba.com/stats/player/1630560/boxscores-traditional", "Cam Thomas")</f>
        <v>Cam Thomas</v>
      </c>
      <c r="F57">
        <v>29.2</v>
      </c>
      <c r="G57" s="4">
        <v>5.9130000000000003</v>
      </c>
      <c r="H57" s="3">
        <v>0.99983</v>
      </c>
      <c r="I57" s="3">
        <v>0.99968999999999997</v>
      </c>
      <c r="J57" s="3">
        <v>0.99941999999999998</v>
      </c>
      <c r="K57" s="3">
        <v>0.99895999999999996</v>
      </c>
      <c r="L57" s="3">
        <v>0.99819000000000002</v>
      </c>
      <c r="M57" s="3">
        <v>0.99692999999999998</v>
      </c>
      <c r="N57" s="3">
        <v>0.99492000000000003</v>
      </c>
      <c r="O57" s="3">
        <v>0.99180000000000001</v>
      </c>
      <c r="P57" s="3">
        <v>0.98712999999999995</v>
      </c>
      <c r="Q57" s="3">
        <v>0.98029999999999995</v>
      </c>
      <c r="R57" s="3">
        <v>0.97062000000000004</v>
      </c>
      <c r="S57" s="3">
        <v>0.95818000000000003</v>
      </c>
      <c r="T57" s="3">
        <v>0.94062000000000001</v>
      </c>
      <c r="U57" s="3">
        <v>0.91774</v>
      </c>
      <c r="V57" s="3">
        <v>0.88876999999999995</v>
      </c>
      <c r="W57" s="3">
        <v>0.85314000000000001</v>
      </c>
      <c r="X57" s="3">
        <v>0.81057000000000001</v>
      </c>
      <c r="Y57" s="3">
        <v>0.76114999999999999</v>
      </c>
      <c r="Z57" s="3">
        <v>0.70540000000000003</v>
      </c>
      <c r="AA57" s="3">
        <v>0.64431000000000005</v>
      </c>
      <c r="AB57" s="3">
        <v>0.57926</v>
      </c>
      <c r="AC57" s="3">
        <v>0.51197000000000004</v>
      </c>
      <c r="AD57" s="3">
        <v>0.44433</v>
      </c>
      <c r="AE57" s="3">
        <v>0.38208999999999999</v>
      </c>
      <c r="AF57" s="3">
        <v>0.31918000000000002</v>
      </c>
      <c r="AG57" s="3">
        <v>0.26108999999999999</v>
      </c>
      <c r="AH57" s="3">
        <v>0.20896999999999999</v>
      </c>
      <c r="AI57" s="3">
        <v>0.16353999999999999</v>
      </c>
      <c r="AJ57" s="3">
        <v>0.12506999999999999</v>
      </c>
      <c r="AK57" s="3">
        <v>9.3420000000000003E-2</v>
      </c>
      <c r="AL57" s="3">
        <v>6.8110000000000004E-2</v>
      </c>
      <c r="AM57" s="3">
        <v>4.8460000000000003E-2</v>
      </c>
      <c r="AN57" s="3">
        <v>3.3619999999999997E-2</v>
      </c>
      <c r="AO57" s="3">
        <v>2.2749999999999999E-2</v>
      </c>
      <c r="AP57" s="3">
        <v>1.5389999999999999E-2</v>
      </c>
      <c r="AQ57" s="3">
        <v>9.9000000000000008E-3</v>
      </c>
      <c r="AR57" s="3">
        <v>6.2100000000000002E-3</v>
      </c>
      <c r="AS57" s="3">
        <v>3.79E-3</v>
      </c>
      <c r="AT57" s="3">
        <v>2.2599999999999999E-3</v>
      </c>
      <c r="AU57" s="3">
        <v>1.31E-3</v>
      </c>
      <c r="AV57" s="3">
        <v>7.3999999999999999E-4</v>
      </c>
      <c r="AW57" s="3">
        <v>4.0000000000000002E-4</v>
      </c>
      <c r="AX57" s="5">
        <f>P_A[[#This Row],[8+]]-P_A[[#This Row],[9+]]</f>
        <v>1.4000000000002899E-4</v>
      </c>
      <c r="AY57" s="5">
        <f>P_A[[#This Row],[9+]]-P_A[[#This Row],[10+]]</f>
        <v>2.6999999999999247E-4</v>
      </c>
      <c r="AZ57" s="5">
        <f>P_A[[#This Row],[10+]]-P_A[[#This Row],[11+]]</f>
        <v>4.6000000000001595E-4</v>
      </c>
      <c r="BA57" s="5">
        <f>P_A[[#This Row],[11+]]-P_A[[#This Row],[12+]]</f>
        <v>7.699999999999374E-4</v>
      </c>
      <c r="BB57" s="5">
        <f>P_A[[#This Row],[12+]]-P_A[[#This Row],[13+]]</f>
        <v>1.2600000000000389E-3</v>
      </c>
      <c r="BC57" s="5">
        <f>P_A[[#This Row],[13+]]-P_A[[#This Row],[14+]]</f>
        <v>2.0099999999999563E-3</v>
      </c>
      <c r="BD57" s="5">
        <f>P_A[[#This Row],[14+]]-P_A[[#This Row],[15+]]</f>
        <v>3.1200000000000117E-3</v>
      </c>
      <c r="BE57" s="5">
        <f>P_A[[#This Row],[15+]]-P_A[[#This Row],[16+]]</f>
        <v>4.670000000000063E-3</v>
      </c>
      <c r="BF57" s="5">
        <f>P_A[[#This Row],[16+]]-P_A[[#This Row],[17+]]</f>
        <v>6.8300000000000027E-3</v>
      </c>
      <c r="BG57" s="5">
        <f>P_A[[#This Row],[17+]]-P_A[[#This Row],[18+]]</f>
        <v>9.6799999999999109E-3</v>
      </c>
      <c r="BH57" s="5">
        <f>P_A[[#This Row],[18+]]-P_A[[#This Row],[19+]]</f>
        <v>1.2440000000000007E-2</v>
      </c>
      <c r="BI57" s="5">
        <f>P_A[[#This Row],[19+]]-P_A[[#This Row],[20+]]</f>
        <v>1.756000000000002E-2</v>
      </c>
      <c r="BJ57" s="5">
        <f>P_A[[#This Row],[20+]]-P_A[[#This Row],[21+]]</f>
        <v>2.2880000000000011E-2</v>
      </c>
      <c r="BK57" s="5">
        <f>P_A[[#This Row],[21+]]-P_A[[#This Row],[22+]]</f>
        <v>2.8970000000000051E-2</v>
      </c>
      <c r="BL57" s="5">
        <f>P_A[[#This Row],[22+]]-P_A[[#This Row],[23+]]</f>
        <v>3.5629999999999939E-2</v>
      </c>
      <c r="BM57" s="5">
        <f>P_A[[#This Row],[23+]]-P_A[[#This Row],[24+]]</f>
        <v>4.2569999999999997E-2</v>
      </c>
      <c r="BN57" s="5">
        <f>P_A[[#This Row],[24+]]-P_A[[#This Row],[25+]]</f>
        <v>4.9420000000000019E-2</v>
      </c>
      <c r="BO57" s="5">
        <f>P_A[[#This Row],[25+]]-P_A[[#This Row],[26+]]</f>
        <v>5.5749999999999966E-2</v>
      </c>
      <c r="BP57" s="5">
        <f>P_A[[#This Row],[26+]]-P_A[[#This Row],[27+]]</f>
        <v>6.1089999999999978E-2</v>
      </c>
      <c r="BQ57" s="5">
        <f>P_A[[#This Row],[27+]]-P_A[[#This Row],[28+]]</f>
        <v>6.5050000000000052E-2</v>
      </c>
      <c r="BR57" s="5">
        <f>P_A[[#This Row],[28+]]-P_A[[#This Row],[29+]]</f>
        <v>6.7289999999999961E-2</v>
      </c>
      <c r="BS57" s="5">
        <f>P_A[[#This Row],[29+]]-P_A[[#This Row],[30+]]</f>
        <v>6.7640000000000033E-2</v>
      </c>
      <c r="BT57" s="5">
        <f>P_A[[#This Row],[30+]]-P_A[[#This Row],[31+]]</f>
        <v>6.2240000000000018E-2</v>
      </c>
      <c r="BU57" s="5">
        <f>P_A[[#This Row],[31+]]-P_A[[#This Row],[32+]]</f>
        <v>6.2909999999999966E-2</v>
      </c>
      <c r="BV57" s="5">
        <f>P_A[[#This Row],[32+]]-P_A[[#This Row],[33+]]</f>
        <v>5.8090000000000031E-2</v>
      </c>
      <c r="BW57" s="5">
        <f>P_A[[#This Row],[33+]]-P_A[[#This Row],[34+]]</f>
        <v>5.212E-2</v>
      </c>
      <c r="BX57" s="5">
        <f>P_A[[#This Row],[34+]]-P_A[[#This Row],[35+]]</f>
        <v>4.5429999999999998E-2</v>
      </c>
      <c r="BY57" s="5">
        <f>P_A[[#This Row],[35+]]-P_A[[#This Row],[36+]]</f>
        <v>3.8470000000000004E-2</v>
      </c>
      <c r="BZ57" s="5">
        <f>P_A[[#This Row],[36+]]-P_A[[#This Row],[37+]]</f>
        <v>3.1649999999999984E-2</v>
      </c>
      <c r="CA57" s="5">
        <f>P_A[[#This Row],[37+]]-P_A[[#This Row],[38+]]</f>
        <v>2.5309999999999999E-2</v>
      </c>
      <c r="CB57" s="5">
        <f>P_A[[#This Row],[38+]]-P_A[[#This Row],[39+]]</f>
        <v>1.9650000000000001E-2</v>
      </c>
      <c r="CC57" s="5">
        <f>P_A[[#This Row],[39+]]-P_A[[#This Row],[40+]]</f>
        <v>1.4840000000000006E-2</v>
      </c>
      <c r="CD57" s="5">
        <f>P_A[[#This Row],[40+]]-P_A[[#This Row],[41+]]</f>
        <v>1.0869999999999998E-2</v>
      </c>
      <c r="CE57" s="5">
        <f>P_A[[#This Row],[41+]]-P_A[[#This Row],[42+]]</f>
        <v>7.3600000000000002E-3</v>
      </c>
      <c r="CF57" s="5">
        <f>P_A[[#This Row],[42+]]-P_A[[#This Row],[43+]]</f>
        <v>5.4899999999999984E-3</v>
      </c>
      <c r="CG57" s="5">
        <f>P_A[[#This Row],[43+]]-P_A[[#This Row],[44+]]</f>
        <v>3.6900000000000006E-3</v>
      </c>
      <c r="CH57" s="5">
        <f>P_A[[#This Row],[44+]]-P_A[[#This Row],[45+]]</f>
        <v>2.4200000000000003E-3</v>
      </c>
      <c r="CI57" s="5">
        <f>P_A[[#This Row],[45+]]-P_A[[#This Row],[46+]]</f>
        <v>1.5300000000000001E-3</v>
      </c>
      <c r="CJ57" s="5">
        <f>P_A[[#This Row],[46+]]-P_A[[#This Row],[47+]]</f>
        <v>9.4999999999999989E-4</v>
      </c>
      <c r="CK57" s="5">
        <f>P_A[[#This Row],[47+]]-P_A[[#This Row],[48+]]</f>
        <v>5.6999999999999998E-4</v>
      </c>
      <c r="CL57" s="5">
        <f>P_A[[#This Row],[48+]]-P_A[[#This Row],[49+]]</f>
        <v>3.3999999999999997E-4</v>
      </c>
    </row>
    <row r="58" spans="1:90" x14ac:dyDescent="0.25">
      <c r="A58" s="10">
        <v>22400720</v>
      </c>
      <c r="B58" s="13" t="s">
        <v>77</v>
      </c>
      <c r="C58" s="13" t="s">
        <v>95</v>
      </c>
      <c r="D58" s="11">
        <v>0.8125</v>
      </c>
      <c r="E58" s="9" t="str">
        <f>HYPERLINK("https://www.nba.com/stats/player/1629661/boxscores-traditional", "Cameron Johnson")</f>
        <v>Cameron Johnson</v>
      </c>
      <c r="F58">
        <v>22.8</v>
      </c>
      <c r="G58" s="4">
        <v>4.3540000000000001</v>
      </c>
      <c r="H58" s="3">
        <v>0.99965999999999999</v>
      </c>
      <c r="I58" s="3">
        <v>0.99924000000000002</v>
      </c>
      <c r="J58" s="3">
        <v>0.99836000000000003</v>
      </c>
      <c r="K58" s="3">
        <v>0.99663999999999997</v>
      </c>
      <c r="L58" s="3">
        <v>0.99343000000000004</v>
      </c>
      <c r="M58" s="3">
        <v>0.98777999999999999</v>
      </c>
      <c r="N58" s="3">
        <v>0.97831000000000001</v>
      </c>
      <c r="O58" s="3">
        <v>0.96326999999999996</v>
      </c>
      <c r="P58" s="3">
        <v>0.94062000000000001</v>
      </c>
      <c r="Q58" s="3">
        <v>0.90824000000000005</v>
      </c>
      <c r="R58" s="3">
        <v>0.86433000000000004</v>
      </c>
      <c r="S58" s="3">
        <v>0.80784999999999996</v>
      </c>
      <c r="T58" s="3">
        <v>0.73890999999999996</v>
      </c>
      <c r="U58" s="3">
        <v>0.65910000000000002</v>
      </c>
      <c r="V58" s="3">
        <v>0.57142000000000004</v>
      </c>
      <c r="W58" s="3">
        <v>0.48005999999999999</v>
      </c>
      <c r="X58" s="3">
        <v>0.38973999999999998</v>
      </c>
      <c r="Y58" s="3">
        <v>0.30503000000000002</v>
      </c>
      <c r="Z58" s="3">
        <v>0.23269999999999999</v>
      </c>
      <c r="AA58" s="3">
        <v>0.16853000000000001</v>
      </c>
      <c r="AB58" s="3">
        <v>0.11702</v>
      </c>
      <c r="AC58" s="3">
        <v>7.7799999999999994E-2</v>
      </c>
      <c r="AD58" s="3">
        <v>4.947E-2</v>
      </c>
      <c r="AE58" s="3">
        <v>3.005E-2</v>
      </c>
      <c r="AF58" s="3">
        <v>1.7430000000000001E-2</v>
      </c>
      <c r="AG58" s="3">
        <v>9.6399999999999993E-3</v>
      </c>
      <c r="AH58" s="3">
        <v>5.0800000000000003E-3</v>
      </c>
      <c r="AI58" s="3">
        <v>2.5600000000000002E-3</v>
      </c>
      <c r="AJ58" s="3">
        <v>1.2199999999999999E-3</v>
      </c>
      <c r="AK58" s="3">
        <v>5.5999999999999995E-4</v>
      </c>
      <c r="AL58" s="3">
        <v>2.4000000000000001E-4</v>
      </c>
      <c r="AM58" s="3">
        <v>1E-4</v>
      </c>
      <c r="AN58" s="3">
        <v>4.0000000000000003E-5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5">
        <f>P_A[[#This Row],[8+]]-P_A[[#This Row],[9+]]</f>
        <v>4.1999999999997595E-4</v>
      </c>
      <c r="AY58" s="5">
        <f>P_A[[#This Row],[9+]]-P_A[[#This Row],[10+]]</f>
        <v>8.799999999999919E-4</v>
      </c>
      <c r="AZ58" s="5">
        <f>P_A[[#This Row],[10+]]-P_A[[#This Row],[11+]]</f>
        <v>1.7200000000000548E-3</v>
      </c>
      <c r="BA58" s="5">
        <f>P_A[[#This Row],[11+]]-P_A[[#This Row],[12+]]</f>
        <v>3.2099999999999351E-3</v>
      </c>
      <c r="BB58" s="5">
        <f>P_A[[#This Row],[12+]]-P_A[[#This Row],[13+]]</f>
        <v>5.6500000000000439E-3</v>
      </c>
      <c r="BC58" s="5">
        <f>P_A[[#This Row],[13+]]-P_A[[#This Row],[14+]]</f>
        <v>9.4699999999999784E-3</v>
      </c>
      <c r="BD58" s="5">
        <f>P_A[[#This Row],[14+]]-P_A[[#This Row],[15+]]</f>
        <v>1.5040000000000053E-2</v>
      </c>
      <c r="BE58" s="5">
        <f>P_A[[#This Row],[15+]]-P_A[[#This Row],[16+]]</f>
        <v>2.2649999999999948E-2</v>
      </c>
      <c r="BF58" s="5">
        <f>P_A[[#This Row],[16+]]-P_A[[#This Row],[17+]]</f>
        <v>3.2379999999999964E-2</v>
      </c>
      <c r="BG58" s="5">
        <f>P_A[[#This Row],[17+]]-P_A[[#This Row],[18+]]</f>
        <v>4.3910000000000005E-2</v>
      </c>
      <c r="BH58" s="5">
        <f>P_A[[#This Row],[18+]]-P_A[[#This Row],[19+]]</f>
        <v>5.6480000000000086E-2</v>
      </c>
      <c r="BI58" s="5">
        <f>P_A[[#This Row],[19+]]-P_A[[#This Row],[20+]]</f>
        <v>6.8940000000000001E-2</v>
      </c>
      <c r="BJ58" s="5">
        <f>P_A[[#This Row],[20+]]-P_A[[#This Row],[21+]]</f>
        <v>7.9809999999999937E-2</v>
      </c>
      <c r="BK58" s="5">
        <f>P_A[[#This Row],[21+]]-P_A[[#This Row],[22+]]</f>
        <v>8.767999999999998E-2</v>
      </c>
      <c r="BL58" s="5">
        <f>P_A[[#This Row],[22+]]-P_A[[#This Row],[23+]]</f>
        <v>9.1360000000000052E-2</v>
      </c>
      <c r="BM58" s="5">
        <f>P_A[[#This Row],[23+]]-P_A[[#This Row],[24+]]</f>
        <v>9.0320000000000011E-2</v>
      </c>
      <c r="BN58" s="5">
        <f>P_A[[#This Row],[24+]]-P_A[[#This Row],[25+]]</f>
        <v>8.4709999999999952E-2</v>
      </c>
      <c r="BO58" s="5">
        <f>P_A[[#This Row],[25+]]-P_A[[#This Row],[26+]]</f>
        <v>7.2330000000000033E-2</v>
      </c>
      <c r="BP58" s="5">
        <f>P_A[[#This Row],[26+]]-P_A[[#This Row],[27+]]</f>
        <v>6.4169999999999977E-2</v>
      </c>
      <c r="BQ58" s="5">
        <f>P_A[[#This Row],[27+]]-P_A[[#This Row],[28+]]</f>
        <v>5.1510000000000014E-2</v>
      </c>
      <c r="BR58" s="5">
        <f>P_A[[#This Row],[28+]]-P_A[[#This Row],[29+]]</f>
        <v>3.9220000000000005E-2</v>
      </c>
      <c r="BS58" s="5">
        <f>P_A[[#This Row],[29+]]-P_A[[#This Row],[30+]]</f>
        <v>2.8329999999999994E-2</v>
      </c>
      <c r="BT58" s="5">
        <f>P_A[[#This Row],[30+]]-P_A[[#This Row],[31+]]</f>
        <v>1.942E-2</v>
      </c>
      <c r="BU58" s="5">
        <f>P_A[[#This Row],[31+]]-P_A[[#This Row],[32+]]</f>
        <v>1.2619999999999999E-2</v>
      </c>
      <c r="BV58" s="5">
        <f>P_A[[#This Row],[32+]]-P_A[[#This Row],[33+]]</f>
        <v>7.7900000000000018E-3</v>
      </c>
      <c r="BW58" s="5">
        <f>P_A[[#This Row],[33+]]-P_A[[#This Row],[34+]]</f>
        <v>4.559999999999999E-3</v>
      </c>
      <c r="BX58" s="5">
        <f>P_A[[#This Row],[34+]]-P_A[[#This Row],[35+]]</f>
        <v>2.5200000000000001E-3</v>
      </c>
      <c r="BY58" s="5">
        <f>P_A[[#This Row],[35+]]-P_A[[#This Row],[36+]]</f>
        <v>1.3400000000000003E-3</v>
      </c>
      <c r="BZ58" s="5">
        <f>P_A[[#This Row],[36+]]-P_A[[#This Row],[37+]]</f>
        <v>6.6E-4</v>
      </c>
      <c r="CA58" s="5">
        <f>P_A[[#This Row],[37+]]-P_A[[#This Row],[38+]]</f>
        <v>3.1999999999999997E-4</v>
      </c>
      <c r="CB58" s="5">
        <f>P_A[[#This Row],[38+]]-P_A[[#This Row],[39+]]</f>
        <v>1.3999999999999999E-4</v>
      </c>
      <c r="CC58" s="5">
        <f>P_A[[#This Row],[39+]]-P_A[[#This Row],[40+]]</f>
        <v>6.0000000000000002E-5</v>
      </c>
      <c r="CD58" s="5">
        <f>P_A[[#This Row],[40+]]-P_A[[#This Row],[41+]]</f>
        <v>4.0000000000000003E-5</v>
      </c>
      <c r="CE58" s="5">
        <f>P_A[[#This Row],[41+]]-P_A[[#This Row],[42+]]</f>
        <v>0</v>
      </c>
      <c r="CF58" s="5">
        <f>P_A[[#This Row],[42+]]-P_A[[#This Row],[43+]]</f>
        <v>0</v>
      </c>
      <c r="CG58" s="5">
        <f>P_A[[#This Row],[43+]]-P_A[[#This Row],[44+]]</f>
        <v>0</v>
      </c>
      <c r="CH58" s="5">
        <f>P_A[[#This Row],[44+]]-P_A[[#This Row],[45+]]</f>
        <v>0</v>
      </c>
      <c r="CI58" s="5">
        <f>P_A[[#This Row],[45+]]-P_A[[#This Row],[46+]]</f>
        <v>0</v>
      </c>
      <c r="CJ58" s="5">
        <f>P_A[[#This Row],[46+]]-P_A[[#This Row],[47+]]</f>
        <v>0</v>
      </c>
      <c r="CK58" s="5">
        <f>P_A[[#This Row],[47+]]-P_A[[#This Row],[48+]]</f>
        <v>0</v>
      </c>
      <c r="CL58" s="5">
        <f>P_A[[#This Row],[48+]]-P_A[[#This Row],[49+]]</f>
        <v>0</v>
      </c>
    </row>
    <row r="59" spans="1:90" x14ac:dyDescent="0.25">
      <c r="A59" s="10">
        <v>22400720</v>
      </c>
      <c r="B59" s="13" t="s">
        <v>77</v>
      </c>
      <c r="C59" s="13" t="s">
        <v>95</v>
      </c>
      <c r="D59" s="11">
        <v>0.8125</v>
      </c>
      <c r="E59" s="9" t="str">
        <f>HYPERLINK("https://www.nba.com/stats/player/1630553/boxscores-traditional", "Keon Johnson")</f>
        <v>Keon Johnson</v>
      </c>
      <c r="F59">
        <v>20.6</v>
      </c>
      <c r="G59" s="4">
        <v>4.63</v>
      </c>
      <c r="H59" s="3">
        <v>0.99673999999999996</v>
      </c>
      <c r="I59" s="3">
        <v>0.99395999999999995</v>
      </c>
      <c r="J59" s="3">
        <v>0.98899000000000004</v>
      </c>
      <c r="K59" s="3">
        <v>0.98077000000000003</v>
      </c>
      <c r="L59" s="3">
        <v>0.96855999999999998</v>
      </c>
      <c r="M59" s="3">
        <v>0.94950000000000001</v>
      </c>
      <c r="N59" s="3">
        <v>0.92364000000000002</v>
      </c>
      <c r="O59" s="3">
        <v>0.88685999999999998</v>
      </c>
      <c r="P59" s="3">
        <v>0.83891000000000004</v>
      </c>
      <c r="Q59" s="3">
        <v>0.7823</v>
      </c>
      <c r="R59" s="3">
        <v>0.71226</v>
      </c>
      <c r="S59" s="3">
        <v>0.63683000000000001</v>
      </c>
      <c r="T59" s="3">
        <v>0.55171999999999999</v>
      </c>
      <c r="U59" s="3">
        <v>0.46414</v>
      </c>
      <c r="V59" s="3">
        <v>0.38208999999999999</v>
      </c>
      <c r="W59" s="3">
        <v>0.30153000000000002</v>
      </c>
      <c r="X59" s="3">
        <v>0.23269999999999999</v>
      </c>
      <c r="Y59" s="3">
        <v>0.17105999999999999</v>
      </c>
      <c r="Z59" s="3">
        <v>0.121</v>
      </c>
      <c r="AA59" s="3">
        <v>8.3790000000000003E-2</v>
      </c>
      <c r="AB59" s="3">
        <v>5.4800000000000001E-2</v>
      </c>
      <c r="AC59" s="3">
        <v>3.5150000000000001E-2</v>
      </c>
      <c r="AD59" s="3">
        <v>2.1180000000000001E-2</v>
      </c>
      <c r="AE59" s="3">
        <v>1.222E-2</v>
      </c>
      <c r="AF59" s="3">
        <v>6.9499999999999996E-3</v>
      </c>
      <c r="AG59" s="3">
        <v>3.6800000000000001E-3</v>
      </c>
      <c r="AH59" s="3">
        <v>1.9300000000000001E-3</v>
      </c>
      <c r="AI59" s="3">
        <v>9.3999999999999997E-4</v>
      </c>
      <c r="AJ59" s="3">
        <v>4.2999999999999999E-4</v>
      </c>
      <c r="AK59" s="3">
        <v>2.0000000000000001E-4</v>
      </c>
      <c r="AL59" s="3">
        <v>8.0000000000000007E-5</v>
      </c>
      <c r="AM59" s="3">
        <v>4.0000000000000003E-5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5">
        <f>P_A[[#This Row],[8+]]-P_A[[#This Row],[9+]]</f>
        <v>2.7800000000000047E-3</v>
      </c>
      <c r="AY59" s="5">
        <f>P_A[[#This Row],[9+]]-P_A[[#This Row],[10+]]</f>
        <v>4.9699999999999189E-3</v>
      </c>
      <c r="AZ59" s="5">
        <f>P_A[[#This Row],[10+]]-P_A[[#This Row],[11+]]</f>
        <v>8.2200000000000051E-3</v>
      </c>
      <c r="BA59" s="5">
        <f>P_A[[#This Row],[11+]]-P_A[[#This Row],[12+]]</f>
        <v>1.2210000000000054E-2</v>
      </c>
      <c r="BB59" s="5">
        <f>P_A[[#This Row],[12+]]-P_A[[#This Row],[13+]]</f>
        <v>1.9059999999999966E-2</v>
      </c>
      <c r="BC59" s="5">
        <f>P_A[[#This Row],[13+]]-P_A[[#This Row],[14+]]</f>
        <v>2.5859999999999994E-2</v>
      </c>
      <c r="BD59" s="5">
        <f>P_A[[#This Row],[14+]]-P_A[[#This Row],[15+]]</f>
        <v>3.6780000000000035E-2</v>
      </c>
      <c r="BE59" s="5">
        <f>P_A[[#This Row],[15+]]-P_A[[#This Row],[16+]]</f>
        <v>4.7949999999999937E-2</v>
      </c>
      <c r="BF59" s="5">
        <f>P_A[[#This Row],[16+]]-P_A[[#This Row],[17+]]</f>
        <v>5.6610000000000049E-2</v>
      </c>
      <c r="BG59" s="5">
        <f>P_A[[#This Row],[17+]]-P_A[[#This Row],[18+]]</f>
        <v>7.0039999999999991E-2</v>
      </c>
      <c r="BH59" s="5">
        <f>P_A[[#This Row],[18+]]-P_A[[#This Row],[19+]]</f>
        <v>7.5429999999999997E-2</v>
      </c>
      <c r="BI59" s="5">
        <f>P_A[[#This Row],[19+]]-P_A[[#This Row],[20+]]</f>
        <v>8.5110000000000019E-2</v>
      </c>
      <c r="BJ59" s="5">
        <f>P_A[[#This Row],[20+]]-P_A[[#This Row],[21+]]</f>
        <v>8.7579999999999991E-2</v>
      </c>
      <c r="BK59" s="5">
        <f>P_A[[#This Row],[21+]]-P_A[[#This Row],[22+]]</f>
        <v>8.2050000000000012E-2</v>
      </c>
      <c r="BL59" s="5">
        <f>P_A[[#This Row],[22+]]-P_A[[#This Row],[23+]]</f>
        <v>8.0559999999999965E-2</v>
      </c>
      <c r="BM59" s="5">
        <f>P_A[[#This Row],[23+]]-P_A[[#This Row],[24+]]</f>
        <v>6.883000000000003E-2</v>
      </c>
      <c r="BN59" s="5">
        <f>P_A[[#This Row],[24+]]-P_A[[#This Row],[25+]]</f>
        <v>6.164E-2</v>
      </c>
      <c r="BO59" s="5">
        <f>P_A[[#This Row],[25+]]-P_A[[#This Row],[26+]]</f>
        <v>5.0059999999999993E-2</v>
      </c>
      <c r="BP59" s="5">
        <f>P_A[[#This Row],[26+]]-P_A[[#This Row],[27+]]</f>
        <v>3.7209999999999993E-2</v>
      </c>
      <c r="BQ59" s="5">
        <f>P_A[[#This Row],[27+]]-P_A[[#This Row],[28+]]</f>
        <v>2.8990000000000002E-2</v>
      </c>
      <c r="BR59" s="5">
        <f>P_A[[#This Row],[28+]]-P_A[[#This Row],[29+]]</f>
        <v>1.9650000000000001E-2</v>
      </c>
      <c r="BS59" s="5">
        <f>P_A[[#This Row],[29+]]-P_A[[#This Row],[30+]]</f>
        <v>1.397E-2</v>
      </c>
      <c r="BT59" s="5">
        <f>P_A[[#This Row],[30+]]-P_A[[#This Row],[31+]]</f>
        <v>8.9600000000000009E-3</v>
      </c>
      <c r="BU59" s="5">
        <f>P_A[[#This Row],[31+]]-P_A[[#This Row],[32+]]</f>
        <v>5.2700000000000004E-3</v>
      </c>
      <c r="BV59" s="5">
        <f>P_A[[#This Row],[32+]]-P_A[[#This Row],[33+]]</f>
        <v>3.2699999999999995E-3</v>
      </c>
      <c r="BW59" s="5">
        <f>P_A[[#This Row],[33+]]-P_A[[#This Row],[34+]]</f>
        <v>1.75E-3</v>
      </c>
      <c r="BX59" s="5">
        <f>P_A[[#This Row],[34+]]-P_A[[#This Row],[35+]]</f>
        <v>9.8999999999999999E-4</v>
      </c>
      <c r="BY59" s="5">
        <f>P_A[[#This Row],[35+]]-P_A[[#This Row],[36+]]</f>
        <v>5.1000000000000004E-4</v>
      </c>
      <c r="BZ59" s="5">
        <f>P_A[[#This Row],[36+]]-P_A[[#This Row],[37+]]</f>
        <v>2.2999999999999998E-4</v>
      </c>
      <c r="CA59" s="5">
        <f>P_A[[#This Row],[37+]]-P_A[[#This Row],[38+]]</f>
        <v>1.2E-4</v>
      </c>
      <c r="CB59" s="5">
        <f>P_A[[#This Row],[38+]]-P_A[[#This Row],[39+]]</f>
        <v>4.0000000000000003E-5</v>
      </c>
      <c r="CC59" s="5">
        <f>P_A[[#This Row],[39+]]-P_A[[#This Row],[40+]]</f>
        <v>4.0000000000000003E-5</v>
      </c>
      <c r="CD59" s="5">
        <f>P_A[[#This Row],[40+]]-P_A[[#This Row],[41+]]</f>
        <v>0</v>
      </c>
      <c r="CE59" s="5">
        <f>P_A[[#This Row],[41+]]-P_A[[#This Row],[42+]]</f>
        <v>0</v>
      </c>
      <c r="CF59" s="5">
        <f>P_A[[#This Row],[42+]]-P_A[[#This Row],[43+]]</f>
        <v>0</v>
      </c>
      <c r="CG59" s="5">
        <f>P_A[[#This Row],[43+]]-P_A[[#This Row],[44+]]</f>
        <v>0</v>
      </c>
      <c r="CH59" s="5">
        <f>P_A[[#This Row],[44+]]-P_A[[#This Row],[45+]]</f>
        <v>0</v>
      </c>
      <c r="CI59" s="5">
        <f>P_A[[#This Row],[45+]]-P_A[[#This Row],[46+]]</f>
        <v>0</v>
      </c>
      <c r="CJ59" s="5">
        <f>P_A[[#This Row],[46+]]-P_A[[#This Row],[47+]]</f>
        <v>0</v>
      </c>
      <c r="CK59" s="5">
        <f>P_A[[#This Row],[47+]]-P_A[[#This Row],[48+]]</f>
        <v>0</v>
      </c>
      <c r="CL59" s="5">
        <f>P_A[[#This Row],[48+]]-P_A[[#This Row],[49+]]</f>
        <v>0</v>
      </c>
    </row>
    <row r="60" spans="1:90" x14ac:dyDescent="0.25">
      <c r="A60" s="10">
        <v>22400720</v>
      </c>
      <c r="B60" s="13" t="s">
        <v>77</v>
      </c>
      <c r="C60" s="13" t="s">
        <v>95</v>
      </c>
      <c r="D60" s="11">
        <v>0.8125</v>
      </c>
      <c r="E60" s="9" t="str">
        <f>HYPERLINK("https://www.nba.com/stats/player/1626156/boxscores-traditional", "D'Angelo Russell")</f>
        <v>D'Angelo Russell</v>
      </c>
      <c r="F60">
        <v>19.8</v>
      </c>
      <c r="G60" s="4">
        <v>5.3440000000000003</v>
      </c>
      <c r="H60" s="3">
        <v>0.98645000000000005</v>
      </c>
      <c r="I60" s="3">
        <v>0.97831000000000001</v>
      </c>
      <c r="J60" s="3">
        <v>0.96638000000000002</v>
      </c>
      <c r="K60" s="3">
        <v>0.95052999999999999</v>
      </c>
      <c r="L60" s="3">
        <v>0.92784999999999995</v>
      </c>
      <c r="M60" s="3">
        <v>0.89795999999999998</v>
      </c>
      <c r="N60" s="3">
        <v>0.86214000000000002</v>
      </c>
      <c r="O60" s="3">
        <v>0.81594</v>
      </c>
      <c r="P60" s="3">
        <v>0.76114999999999999</v>
      </c>
      <c r="Q60" s="3">
        <v>0.69847000000000004</v>
      </c>
      <c r="R60" s="3">
        <v>0.63307000000000002</v>
      </c>
      <c r="S60" s="3">
        <v>0.55962000000000001</v>
      </c>
      <c r="T60" s="3">
        <v>0.48404999999999998</v>
      </c>
      <c r="U60" s="3">
        <v>0.41293999999999997</v>
      </c>
      <c r="V60" s="3">
        <v>0.34089999999999998</v>
      </c>
      <c r="W60" s="3">
        <v>0.27424999999999999</v>
      </c>
      <c r="X60" s="3">
        <v>0.21476000000000001</v>
      </c>
      <c r="Y60" s="3">
        <v>0.16602</v>
      </c>
      <c r="Z60" s="3">
        <v>0.12302</v>
      </c>
      <c r="AA60" s="3">
        <v>8.8510000000000005E-2</v>
      </c>
      <c r="AB60" s="3">
        <v>6.3009999999999997E-2</v>
      </c>
      <c r="AC60" s="3">
        <v>4.2720000000000001E-2</v>
      </c>
      <c r="AD60" s="3">
        <v>2.8070000000000001E-2</v>
      </c>
      <c r="AE60" s="3">
        <v>1.7860000000000001E-2</v>
      </c>
      <c r="AF60" s="3">
        <v>1.1299999999999999E-2</v>
      </c>
      <c r="AG60" s="3">
        <v>6.7600000000000004E-3</v>
      </c>
      <c r="AH60" s="3">
        <v>3.9100000000000003E-3</v>
      </c>
      <c r="AI60" s="3">
        <v>2.2599999999999999E-3</v>
      </c>
      <c r="AJ60" s="3">
        <v>1.2199999999999999E-3</v>
      </c>
      <c r="AK60" s="3">
        <v>6.4000000000000005E-4</v>
      </c>
      <c r="AL60" s="3">
        <v>3.2000000000000003E-4</v>
      </c>
      <c r="AM60" s="3">
        <v>1.7000000000000001E-4</v>
      </c>
      <c r="AN60" s="3">
        <v>8.0000000000000007E-5</v>
      </c>
      <c r="AO60" s="3">
        <v>4.0000000000000003E-5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5">
        <f>P_A[[#This Row],[8+]]-P_A[[#This Row],[9+]]</f>
        <v>8.1400000000000361E-3</v>
      </c>
      <c r="AY60" s="5">
        <f>P_A[[#This Row],[9+]]-P_A[[#This Row],[10+]]</f>
        <v>1.1929999999999996E-2</v>
      </c>
      <c r="AZ60" s="5">
        <f>P_A[[#This Row],[10+]]-P_A[[#This Row],[11+]]</f>
        <v>1.5850000000000031E-2</v>
      </c>
      <c r="BA60" s="5">
        <f>P_A[[#This Row],[11+]]-P_A[[#This Row],[12+]]</f>
        <v>2.2680000000000033E-2</v>
      </c>
      <c r="BB60" s="5">
        <f>P_A[[#This Row],[12+]]-P_A[[#This Row],[13+]]</f>
        <v>2.9889999999999972E-2</v>
      </c>
      <c r="BC60" s="5">
        <f>P_A[[#This Row],[13+]]-P_A[[#This Row],[14+]]</f>
        <v>3.5819999999999963E-2</v>
      </c>
      <c r="BD60" s="5">
        <f>P_A[[#This Row],[14+]]-P_A[[#This Row],[15+]]</f>
        <v>4.6200000000000019E-2</v>
      </c>
      <c r="BE60" s="5">
        <f>P_A[[#This Row],[15+]]-P_A[[#This Row],[16+]]</f>
        <v>5.4790000000000005E-2</v>
      </c>
      <c r="BF60" s="5">
        <f>P_A[[#This Row],[16+]]-P_A[[#This Row],[17+]]</f>
        <v>6.2679999999999958E-2</v>
      </c>
      <c r="BG60" s="5">
        <f>P_A[[#This Row],[17+]]-P_A[[#This Row],[18+]]</f>
        <v>6.5400000000000014E-2</v>
      </c>
      <c r="BH60" s="5">
        <f>P_A[[#This Row],[18+]]-P_A[[#This Row],[19+]]</f>
        <v>7.3450000000000015E-2</v>
      </c>
      <c r="BI60" s="5">
        <f>P_A[[#This Row],[19+]]-P_A[[#This Row],[20+]]</f>
        <v>7.5570000000000026E-2</v>
      </c>
      <c r="BJ60" s="5">
        <f>P_A[[#This Row],[20+]]-P_A[[#This Row],[21+]]</f>
        <v>7.1110000000000007E-2</v>
      </c>
      <c r="BK60" s="5">
        <f>P_A[[#This Row],[21+]]-P_A[[#This Row],[22+]]</f>
        <v>7.2039999999999993E-2</v>
      </c>
      <c r="BL60" s="5">
        <f>P_A[[#This Row],[22+]]-P_A[[#This Row],[23+]]</f>
        <v>6.6649999999999987E-2</v>
      </c>
      <c r="BM60" s="5">
        <f>P_A[[#This Row],[23+]]-P_A[[#This Row],[24+]]</f>
        <v>5.9489999999999987E-2</v>
      </c>
      <c r="BN60" s="5">
        <f>P_A[[#This Row],[24+]]-P_A[[#This Row],[25+]]</f>
        <v>4.8740000000000006E-2</v>
      </c>
      <c r="BO60" s="5">
        <f>P_A[[#This Row],[25+]]-P_A[[#This Row],[26+]]</f>
        <v>4.2999999999999997E-2</v>
      </c>
      <c r="BP60" s="5">
        <f>P_A[[#This Row],[26+]]-P_A[[#This Row],[27+]]</f>
        <v>3.4509999999999999E-2</v>
      </c>
      <c r="BQ60" s="5">
        <f>P_A[[#This Row],[27+]]-P_A[[#This Row],[28+]]</f>
        <v>2.5500000000000009E-2</v>
      </c>
      <c r="BR60" s="5">
        <f>P_A[[#This Row],[28+]]-P_A[[#This Row],[29+]]</f>
        <v>2.0289999999999996E-2</v>
      </c>
      <c r="BS60" s="5">
        <f>P_A[[#This Row],[29+]]-P_A[[#This Row],[30+]]</f>
        <v>1.465E-2</v>
      </c>
      <c r="BT60" s="5">
        <f>P_A[[#This Row],[30+]]-P_A[[#This Row],[31+]]</f>
        <v>1.021E-2</v>
      </c>
      <c r="BU60" s="5">
        <f>P_A[[#This Row],[31+]]-P_A[[#This Row],[32+]]</f>
        <v>6.5600000000000016E-3</v>
      </c>
      <c r="BV60" s="5">
        <f>P_A[[#This Row],[32+]]-P_A[[#This Row],[33+]]</f>
        <v>4.5399999999999989E-3</v>
      </c>
      <c r="BW60" s="5">
        <f>P_A[[#This Row],[33+]]-P_A[[#This Row],[34+]]</f>
        <v>2.8500000000000001E-3</v>
      </c>
      <c r="BX60" s="5">
        <f>P_A[[#This Row],[34+]]-P_A[[#This Row],[35+]]</f>
        <v>1.6500000000000004E-3</v>
      </c>
      <c r="BY60" s="5">
        <f>P_A[[#This Row],[35+]]-P_A[[#This Row],[36+]]</f>
        <v>1.0399999999999999E-3</v>
      </c>
      <c r="BZ60" s="5">
        <f>P_A[[#This Row],[36+]]-P_A[[#This Row],[37+]]</f>
        <v>5.7999999999999989E-4</v>
      </c>
      <c r="CA60" s="5">
        <f>P_A[[#This Row],[37+]]-P_A[[#This Row],[38+]]</f>
        <v>3.2000000000000003E-4</v>
      </c>
      <c r="CB60" s="5">
        <f>P_A[[#This Row],[38+]]-P_A[[#This Row],[39+]]</f>
        <v>1.5000000000000001E-4</v>
      </c>
      <c r="CC60" s="5">
        <f>P_A[[#This Row],[39+]]-P_A[[#This Row],[40+]]</f>
        <v>9.0000000000000006E-5</v>
      </c>
      <c r="CD60" s="5">
        <f>P_A[[#This Row],[40+]]-P_A[[#This Row],[41+]]</f>
        <v>4.0000000000000003E-5</v>
      </c>
      <c r="CE60" s="5">
        <f>P_A[[#This Row],[41+]]-P_A[[#This Row],[42+]]</f>
        <v>4.0000000000000003E-5</v>
      </c>
      <c r="CF60" s="5">
        <f>P_A[[#This Row],[42+]]-P_A[[#This Row],[43+]]</f>
        <v>0</v>
      </c>
      <c r="CG60" s="5">
        <f>P_A[[#This Row],[43+]]-P_A[[#This Row],[44+]]</f>
        <v>0</v>
      </c>
      <c r="CH60" s="5">
        <f>P_A[[#This Row],[44+]]-P_A[[#This Row],[45+]]</f>
        <v>0</v>
      </c>
      <c r="CI60" s="5">
        <f>P_A[[#This Row],[45+]]-P_A[[#This Row],[46+]]</f>
        <v>0</v>
      </c>
      <c r="CJ60" s="5">
        <f>P_A[[#This Row],[46+]]-P_A[[#This Row],[47+]]</f>
        <v>0</v>
      </c>
      <c r="CK60" s="5">
        <f>P_A[[#This Row],[47+]]-P_A[[#This Row],[48+]]</f>
        <v>0</v>
      </c>
      <c r="CL60" s="5">
        <f>P_A[[#This Row],[48+]]-P_A[[#This Row],[49+]]</f>
        <v>0</v>
      </c>
    </row>
    <row r="61" spans="1:90" x14ac:dyDescent="0.25">
      <c r="A61" s="10">
        <v>22400720</v>
      </c>
      <c r="B61" s="13" t="s">
        <v>77</v>
      </c>
      <c r="C61" s="13" t="s">
        <v>95</v>
      </c>
      <c r="D61" s="11">
        <v>0.8125</v>
      </c>
      <c r="E61" s="9" t="str">
        <f>HYPERLINK("https://www.nba.com/stats/player/1629651/boxscores-traditional", "Nic Claxton")</f>
        <v>Nic Claxton</v>
      </c>
      <c r="F61">
        <v>14.2</v>
      </c>
      <c r="G61" s="4">
        <v>3.4289999999999998</v>
      </c>
      <c r="H61" s="3">
        <v>0.96484999999999999</v>
      </c>
      <c r="I61" s="3">
        <v>0.93574000000000002</v>
      </c>
      <c r="J61" s="3">
        <v>0.88876999999999995</v>
      </c>
      <c r="K61" s="3">
        <v>0.82381000000000004</v>
      </c>
      <c r="L61" s="3">
        <v>0.73890999999999996</v>
      </c>
      <c r="M61" s="3">
        <v>0.63683000000000001</v>
      </c>
      <c r="N61" s="3">
        <v>0.52392000000000005</v>
      </c>
      <c r="O61" s="3">
        <v>0.40905000000000002</v>
      </c>
      <c r="P61" s="3">
        <v>0.30153000000000002</v>
      </c>
      <c r="Q61" s="3">
        <v>0.20610999999999999</v>
      </c>
      <c r="R61" s="3">
        <v>0.13350000000000001</v>
      </c>
      <c r="S61" s="3">
        <v>8.0759999999999998E-2</v>
      </c>
      <c r="T61" s="3">
        <v>4.5510000000000002E-2</v>
      </c>
      <c r="U61" s="3">
        <v>2.385E-2</v>
      </c>
      <c r="V61" s="3">
        <v>1.1599999999999999E-2</v>
      </c>
      <c r="W61" s="3">
        <v>5.0800000000000003E-3</v>
      </c>
      <c r="X61" s="3">
        <v>2.1199999999999999E-3</v>
      </c>
      <c r="Y61" s="3">
        <v>8.1999999999999998E-4</v>
      </c>
      <c r="Z61" s="3">
        <v>2.9E-4</v>
      </c>
      <c r="AA61" s="3">
        <v>1E-4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P_A[[#This Row],[8+]]-P_A[[#This Row],[9+]]</f>
        <v>2.9109999999999969E-2</v>
      </c>
      <c r="AY61" s="5">
        <f>P_A[[#This Row],[9+]]-P_A[[#This Row],[10+]]</f>
        <v>4.6970000000000067E-2</v>
      </c>
      <c r="AZ61" s="5">
        <f>P_A[[#This Row],[10+]]-P_A[[#This Row],[11+]]</f>
        <v>6.4959999999999907E-2</v>
      </c>
      <c r="BA61" s="5">
        <f>P_A[[#This Row],[11+]]-P_A[[#This Row],[12+]]</f>
        <v>8.4900000000000087E-2</v>
      </c>
      <c r="BB61" s="5">
        <f>P_A[[#This Row],[12+]]-P_A[[#This Row],[13+]]</f>
        <v>0.10207999999999995</v>
      </c>
      <c r="BC61" s="5">
        <f>P_A[[#This Row],[13+]]-P_A[[#This Row],[14+]]</f>
        <v>0.11290999999999995</v>
      </c>
      <c r="BD61" s="5">
        <f>P_A[[#This Row],[14+]]-P_A[[#This Row],[15+]]</f>
        <v>0.11487000000000003</v>
      </c>
      <c r="BE61" s="5">
        <f>P_A[[#This Row],[15+]]-P_A[[#This Row],[16+]]</f>
        <v>0.10752</v>
      </c>
      <c r="BF61" s="5">
        <f>P_A[[#This Row],[16+]]-P_A[[#This Row],[17+]]</f>
        <v>9.5420000000000033E-2</v>
      </c>
      <c r="BG61" s="5">
        <f>P_A[[#This Row],[17+]]-P_A[[#This Row],[18+]]</f>
        <v>7.260999999999998E-2</v>
      </c>
      <c r="BH61" s="5">
        <f>P_A[[#This Row],[18+]]-P_A[[#This Row],[19+]]</f>
        <v>5.2740000000000009E-2</v>
      </c>
      <c r="BI61" s="5">
        <f>P_A[[#This Row],[19+]]-P_A[[#This Row],[20+]]</f>
        <v>3.5249999999999997E-2</v>
      </c>
      <c r="BJ61" s="5">
        <f>P_A[[#This Row],[20+]]-P_A[[#This Row],[21+]]</f>
        <v>2.1660000000000002E-2</v>
      </c>
      <c r="BK61" s="5">
        <f>P_A[[#This Row],[21+]]-P_A[[#This Row],[22+]]</f>
        <v>1.225E-2</v>
      </c>
      <c r="BL61" s="5">
        <f>P_A[[#This Row],[22+]]-P_A[[#This Row],[23+]]</f>
        <v>6.5199999999999989E-3</v>
      </c>
      <c r="BM61" s="5">
        <f>P_A[[#This Row],[23+]]-P_A[[#This Row],[24+]]</f>
        <v>2.9600000000000004E-3</v>
      </c>
      <c r="BN61" s="5">
        <f>P_A[[#This Row],[24+]]-P_A[[#This Row],[25+]]</f>
        <v>1.2999999999999999E-3</v>
      </c>
      <c r="BO61" s="5">
        <f>P_A[[#This Row],[25+]]-P_A[[#This Row],[26+]]</f>
        <v>5.2999999999999998E-4</v>
      </c>
      <c r="BP61" s="5">
        <f>P_A[[#This Row],[26+]]-P_A[[#This Row],[27+]]</f>
        <v>1.9000000000000001E-4</v>
      </c>
      <c r="BQ61" s="5">
        <f>P_A[[#This Row],[27+]]-P_A[[#This Row],[28+]]</f>
        <v>1E-4</v>
      </c>
      <c r="BR61" s="5">
        <f>P_A[[#This Row],[28+]]-P_A[[#This Row],[29+]]</f>
        <v>0</v>
      </c>
      <c r="BS61" s="5">
        <f>P_A[[#This Row],[29+]]-P_A[[#This Row],[30+]]</f>
        <v>0</v>
      </c>
      <c r="BT61" s="5">
        <f>P_A[[#This Row],[30+]]-P_A[[#This Row],[31+]]</f>
        <v>0</v>
      </c>
      <c r="BU61" s="5">
        <f>P_A[[#This Row],[31+]]-P_A[[#This Row],[32+]]</f>
        <v>0</v>
      </c>
      <c r="BV61" s="5">
        <f>P_A[[#This Row],[32+]]-P_A[[#This Row],[33+]]</f>
        <v>0</v>
      </c>
      <c r="BW61" s="5">
        <f>P_A[[#This Row],[33+]]-P_A[[#This Row],[34+]]</f>
        <v>0</v>
      </c>
      <c r="BX61" s="5">
        <f>P_A[[#This Row],[34+]]-P_A[[#This Row],[35+]]</f>
        <v>0</v>
      </c>
      <c r="BY61" s="5">
        <f>P_A[[#This Row],[35+]]-P_A[[#This Row],[36+]]</f>
        <v>0</v>
      </c>
      <c r="BZ61" s="5">
        <f>P_A[[#This Row],[36+]]-P_A[[#This Row],[37+]]</f>
        <v>0</v>
      </c>
      <c r="CA61" s="5">
        <f>P_A[[#This Row],[37+]]-P_A[[#This Row],[38+]]</f>
        <v>0</v>
      </c>
      <c r="CB61" s="5">
        <f>P_A[[#This Row],[38+]]-P_A[[#This Row],[39+]]</f>
        <v>0</v>
      </c>
      <c r="CC61" s="5">
        <f>P_A[[#This Row],[39+]]-P_A[[#This Row],[40+]]</f>
        <v>0</v>
      </c>
      <c r="CD61" s="5">
        <f>P_A[[#This Row],[40+]]-P_A[[#This Row],[41+]]</f>
        <v>0</v>
      </c>
      <c r="CE61" s="5">
        <f>P_A[[#This Row],[41+]]-P_A[[#This Row],[42+]]</f>
        <v>0</v>
      </c>
      <c r="CF61" s="5">
        <f>P_A[[#This Row],[42+]]-P_A[[#This Row],[43+]]</f>
        <v>0</v>
      </c>
      <c r="CG61" s="5">
        <f>P_A[[#This Row],[43+]]-P_A[[#This Row],[44+]]</f>
        <v>0</v>
      </c>
      <c r="CH61" s="5">
        <f>P_A[[#This Row],[44+]]-P_A[[#This Row],[45+]]</f>
        <v>0</v>
      </c>
      <c r="CI61" s="5">
        <f>P_A[[#This Row],[45+]]-P_A[[#This Row],[46+]]</f>
        <v>0</v>
      </c>
      <c r="CJ61" s="5">
        <f>P_A[[#This Row],[46+]]-P_A[[#This Row],[47+]]</f>
        <v>0</v>
      </c>
      <c r="CK61" s="5">
        <f>P_A[[#This Row],[47+]]-P_A[[#This Row],[48+]]</f>
        <v>0</v>
      </c>
      <c r="CL61" s="5">
        <f>P_A[[#This Row],[48+]]-P_A[[#This Row],[49+]]</f>
        <v>0</v>
      </c>
    </row>
    <row r="62" spans="1:90" x14ac:dyDescent="0.25">
      <c r="A62" s="10">
        <v>22400720</v>
      </c>
      <c r="B62" s="13" t="s">
        <v>77</v>
      </c>
      <c r="C62" s="13" t="s">
        <v>95</v>
      </c>
      <c r="D62" s="11">
        <v>0.8125</v>
      </c>
      <c r="E62" s="9" t="str">
        <f>HYPERLINK("https://www.nba.com/stats/player/1630592/boxscores-traditional", "Jalen Wilson")</f>
        <v>Jalen Wilson</v>
      </c>
      <c r="F62">
        <v>15.6</v>
      </c>
      <c r="G62" s="4">
        <v>4.2240000000000002</v>
      </c>
      <c r="H62" s="3">
        <v>0.96406999999999998</v>
      </c>
      <c r="I62" s="3">
        <v>0.94062000000000001</v>
      </c>
      <c r="J62" s="3">
        <v>0.90824000000000005</v>
      </c>
      <c r="K62" s="3">
        <v>0.86214000000000002</v>
      </c>
      <c r="L62" s="3">
        <v>0.80234000000000005</v>
      </c>
      <c r="M62" s="3">
        <v>0.73236999999999997</v>
      </c>
      <c r="N62" s="3">
        <v>0.64802999999999999</v>
      </c>
      <c r="O62" s="3">
        <v>0.55567</v>
      </c>
      <c r="P62" s="3">
        <v>0.46414</v>
      </c>
      <c r="Q62" s="3">
        <v>0.37069999999999997</v>
      </c>
      <c r="R62" s="3">
        <v>0.28433999999999998</v>
      </c>
      <c r="S62" s="3">
        <v>0.21185999999999999</v>
      </c>
      <c r="T62" s="3">
        <v>0.14917</v>
      </c>
      <c r="U62" s="3">
        <v>0.10027</v>
      </c>
      <c r="V62" s="3">
        <v>6.4259999999999998E-2</v>
      </c>
      <c r="W62" s="3">
        <v>4.0059999999999998E-2</v>
      </c>
      <c r="X62" s="3">
        <v>2.3300000000000001E-2</v>
      </c>
      <c r="Y62" s="3">
        <v>1.2869999999999999E-2</v>
      </c>
      <c r="Z62" s="3">
        <v>6.9499999999999996E-3</v>
      </c>
      <c r="AA62" s="3">
        <v>3.47E-3</v>
      </c>
      <c r="AB62" s="3">
        <v>1.64E-3</v>
      </c>
      <c r="AC62" s="3">
        <v>7.6000000000000004E-4</v>
      </c>
      <c r="AD62" s="3">
        <v>3.2000000000000003E-4</v>
      </c>
      <c r="AE62" s="3">
        <v>1.2999999999999999E-4</v>
      </c>
      <c r="AF62" s="3">
        <v>5.0000000000000002E-5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5">
        <f>P_A[[#This Row],[8+]]-P_A[[#This Row],[9+]]</f>
        <v>2.3449999999999971E-2</v>
      </c>
      <c r="AY62" s="5">
        <f>P_A[[#This Row],[9+]]-P_A[[#This Row],[10+]]</f>
        <v>3.2379999999999964E-2</v>
      </c>
      <c r="AZ62" s="5">
        <f>P_A[[#This Row],[10+]]-P_A[[#This Row],[11+]]</f>
        <v>4.610000000000003E-2</v>
      </c>
      <c r="BA62" s="5">
        <f>P_A[[#This Row],[11+]]-P_A[[#This Row],[12+]]</f>
        <v>5.9799999999999964E-2</v>
      </c>
      <c r="BB62" s="5">
        <f>P_A[[#This Row],[12+]]-P_A[[#This Row],[13+]]</f>
        <v>6.9970000000000088E-2</v>
      </c>
      <c r="BC62" s="5">
        <f>P_A[[#This Row],[13+]]-P_A[[#This Row],[14+]]</f>
        <v>8.4339999999999971E-2</v>
      </c>
      <c r="BD62" s="5">
        <f>P_A[[#This Row],[14+]]-P_A[[#This Row],[15+]]</f>
        <v>9.2359999999999998E-2</v>
      </c>
      <c r="BE62" s="5">
        <f>P_A[[#This Row],[15+]]-P_A[[#This Row],[16+]]</f>
        <v>9.153E-2</v>
      </c>
      <c r="BF62" s="5">
        <f>P_A[[#This Row],[16+]]-P_A[[#This Row],[17+]]</f>
        <v>9.3440000000000023E-2</v>
      </c>
      <c r="BG62" s="5">
        <f>P_A[[#This Row],[17+]]-P_A[[#This Row],[18+]]</f>
        <v>8.6359999999999992E-2</v>
      </c>
      <c r="BH62" s="5">
        <f>P_A[[#This Row],[18+]]-P_A[[#This Row],[19+]]</f>
        <v>7.2479999999999989E-2</v>
      </c>
      <c r="BI62" s="5">
        <f>P_A[[#This Row],[19+]]-P_A[[#This Row],[20+]]</f>
        <v>6.2689999999999996E-2</v>
      </c>
      <c r="BJ62" s="5">
        <f>P_A[[#This Row],[20+]]-P_A[[#This Row],[21+]]</f>
        <v>4.8899999999999999E-2</v>
      </c>
      <c r="BK62" s="5">
        <f>P_A[[#This Row],[21+]]-P_A[[#This Row],[22+]]</f>
        <v>3.601E-2</v>
      </c>
      <c r="BL62" s="5">
        <f>P_A[[#This Row],[22+]]-P_A[[#This Row],[23+]]</f>
        <v>2.4199999999999999E-2</v>
      </c>
      <c r="BM62" s="5">
        <f>P_A[[#This Row],[23+]]-P_A[[#This Row],[24+]]</f>
        <v>1.6759999999999997E-2</v>
      </c>
      <c r="BN62" s="5">
        <f>P_A[[#This Row],[24+]]-P_A[[#This Row],[25+]]</f>
        <v>1.0430000000000002E-2</v>
      </c>
      <c r="BO62" s="5">
        <f>P_A[[#This Row],[25+]]-P_A[[#This Row],[26+]]</f>
        <v>5.9199999999999999E-3</v>
      </c>
      <c r="BP62" s="5">
        <f>P_A[[#This Row],[26+]]-P_A[[#This Row],[27+]]</f>
        <v>3.4799999999999996E-3</v>
      </c>
      <c r="BQ62" s="5">
        <f>P_A[[#This Row],[27+]]-P_A[[#This Row],[28+]]</f>
        <v>1.83E-3</v>
      </c>
      <c r="BR62" s="5">
        <f>P_A[[#This Row],[28+]]-P_A[[#This Row],[29+]]</f>
        <v>8.7999999999999992E-4</v>
      </c>
      <c r="BS62" s="5">
        <f>P_A[[#This Row],[29+]]-P_A[[#This Row],[30+]]</f>
        <v>4.4000000000000002E-4</v>
      </c>
      <c r="BT62" s="5">
        <f>P_A[[#This Row],[30+]]-P_A[[#This Row],[31+]]</f>
        <v>1.9000000000000004E-4</v>
      </c>
      <c r="BU62" s="5">
        <f>P_A[[#This Row],[31+]]-P_A[[#This Row],[32+]]</f>
        <v>7.9999999999999993E-5</v>
      </c>
      <c r="BV62" s="5">
        <f>P_A[[#This Row],[32+]]-P_A[[#This Row],[33+]]</f>
        <v>5.0000000000000002E-5</v>
      </c>
      <c r="BW62" s="5">
        <f>P_A[[#This Row],[33+]]-P_A[[#This Row],[34+]]</f>
        <v>0</v>
      </c>
      <c r="BX62" s="5">
        <f>P_A[[#This Row],[34+]]-P_A[[#This Row],[35+]]</f>
        <v>0</v>
      </c>
      <c r="BY62" s="5">
        <f>P_A[[#This Row],[35+]]-P_A[[#This Row],[36+]]</f>
        <v>0</v>
      </c>
      <c r="BZ62" s="5">
        <f>P_A[[#This Row],[36+]]-P_A[[#This Row],[37+]]</f>
        <v>0</v>
      </c>
      <c r="CA62" s="5">
        <f>P_A[[#This Row],[37+]]-P_A[[#This Row],[38+]]</f>
        <v>0</v>
      </c>
      <c r="CB62" s="5">
        <f>P_A[[#This Row],[38+]]-P_A[[#This Row],[39+]]</f>
        <v>0</v>
      </c>
      <c r="CC62" s="5">
        <f>P_A[[#This Row],[39+]]-P_A[[#This Row],[40+]]</f>
        <v>0</v>
      </c>
      <c r="CD62" s="5">
        <f>P_A[[#This Row],[40+]]-P_A[[#This Row],[41+]]</f>
        <v>0</v>
      </c>
      <c r="CE62" s="5">
        <f>P_A[[#This Row],[41+]]-P_A[[#This Row],[42+]]</f>
        <v>0</v>
      </c>
      <c r="CF62" s="5">
        <f>P_A[[#This Row],[42+]]-P_A[[#This Row],[43+]]</f>
        <v>0</v>
      </c>
      <c r="CG62" s="5">
        <f>P_A[[#This Row],[43+]]-P_A[[#This Row],[44+]]</f>
        <v>0</v>
      </c>
      <c r="CH62" s="5">
        <f>P_A[[#This Row],[44+]]-P_A[[#This Row],[45+]]</f>
        <v>0</v>
      </c>
      <c r="CI62" s="5">
        <f>P_A[[#This Row],[45+]]-P_A[[#This Row],[46+]]</f>
        <v>0</v>
      </c>
      <c r="CJ62" s="5">
        <f>P_A[[#This Row],[46+]]-P_A[[#This Row],[47+]]</f>
        <v>0</v>
      </c>
      <c r="CK62" s="5">
        <f>P_A[[#This Row],[47+]]-P_A[[#This Row],[48+]]</f>
        <v>0</v>
      </c>
      <c r="CL62" s="5">
        <f>P_A[[#This Row],[48+]]-P_A[[#This Row],[49+]]</f>
        <v>0</v>
      </c>
    </row>
    <row r="63" spans="1:90" x14ac:dyDescent="0.25">
      <c r="A63" s="10">
        <v>22400720</v>
      </c>
      <c r="B63" s="13" t="s">
        <v>77</v>
      </c>
      <c r="C63" s="13" t="s">
        <v>95</v>
      </c>
      <c r="D63" s="11">
        <v>0.8125</v>
      </c>
      <c r="E63" s="9" t="str">
        <f>HYPERLINK("https://www.nba.com/stats/player/1627732/boxscores-traditional", "Ben Simmons")</f>
        <v>Ben Simmons</v>
      </c>
      <c r="F63">
        <v>14.8</v>
      </c>
      <c r="G63" s="4">
        <v>5.492</v>
      </c>
      <c r="H63" s="3">
        <v>0.89251000000000003</v>
      </c>
      <c r="I63" s="3">
        <v>0.85543000000000002</v>
      </c>
      <c r="J63" s="3">
        <v>0.80784999999999996</v>
      </c>
      <c r="K63" s="3">
        <v>0.75490000000000002</v>
      </c>
      <c r="L63" s="3">
        <v>0.69496999999999998</v>
      </c>
      <c r="M63" s="3">
        <v>0.62929999999999997</v>
      </c>
      <c r="N63" s="3">
        <v>0.55962000000000001</v>
      </c>
      <c r="O63" s="3">
        <v>0.48404999999999998</v>
      </c>
      <c r="P63" s="3">
        <v>0.41293999999999997</v>
      </c>
      <c r="Q63" s="3">
        <v>0.34458</v>
      </c>
      <c r="R63" s="3">
        <v>0.28095999999999999</v>
      </c>
      <c r="S63" s="3">
        <v>0.22363</v>
      </c>
      <c r="T63" s="3">
        <v>0.17105999999999999</v>
      </c>
      <c r="U63" s="3">
        <v>0.12923999999999999</v>
      </c>
      <c r="V63" s="3">
        <v>9.5100000000000004E-2</v>
      </c>
      <c r="W63" s="3">
        <v>6.8110000000000004E-2</v>
      </c>
      <c r="X63" s="3">
        <v>4.648E-2</v>
      </c>
      <c r="Y63" s="3">
        <v>3.1440000000000003E-2</v>
      </c>
      <c r="Z63" s="3">
        <v>2.068E-2</v>
      </c>
      <c r="AA63" s="3">
        <v>1.321E-2</v>
      </c>
      <c r="AB63" s="3">
        <v>8.2000000000000007E-3</v>
      </c>
      <c r="AC63" s="3">
        <v>4.7999999999999996E-3</v>
      </c>
      <c r="AD63" s="3">
        <v>2.8E-3</v>
      </c>
      <c r="AE63" s="3">
        <v>1.5900000000000001E-3</v>
      </c>
      <c r="AF63" s="3">
        <v>8.7000000000000001E-4</v>
      </c>
      <c r="AG63" s="3">
        <v>4.6999999999999999E-4</v>
      </c>
      <c r="AH63" s="3">
        <v>2.3000000000000001E-4</v>
      </c>
      <c r="AI63" s="3">
        <v>1.2E-4</v>
      </c>
      <c r="AJ63" s="3">
        <v>6.0000000000000002E-5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5">
        <f>P_A[[#This Row],[8+]]-P_A[[#This Row],[9+]]</f>
        <v>3.7080000000000002E-2</v>
      </c>
      <c r="AY63" s="5">
        <f>P_A[[#This Row],[9+]]-P_A[[#This Row],[10+]]</f>
        <v>4.7580000000000067E-2</v>
      </c>
      <c r="AZ63" s="5">
        <f>P_A[[#This Row],[10+]]-P_A[[#This Row],[11+]]</f>
        <v>5.2949999999999942E-2</v>
      </c>
      <c r="BA63" s="5">
        <f>P_A[[#This Row],[11+]]-P_A[[#This Row],[12+]]</f>
        <v>5.9930000000000039E-2</v>
      </c>
      <c r="BB63" s="5">
        <f>P_A[[#This Row],[12+]]-P_A[[#This Row],[13+]]</f>
        <v>6.5670000000000006E-2</v>
      </c>
      <c r="BC63" s="5">
        <f>P_A[[#This Row],[13+]]-P_A[[#This Row],[14+]]</f>
        <v>6.9679999999999964E-2</v>
      </c>
      <c r="BD63" s="5">
        <f>P_A[[#This Row],[14+]]-P_A[[#This Row],[15+]]</f>
        <v>7.5570000000000026E-2</v>
      </c>
      <c r="BE63" s="5">
        <f>P_A[[#This Row],[15+]]-P_A[[#This Row],[16+]]</f>
        <v>7.1110000000000007E-2</v>
      </c>
      <c r="BF63" s="5">
        <f>P_A[[#This Row],[16+]]-P_A[[#This Row],[17+]]</f>
        <v>6.8359999999999976E-2</v>
      </c>
      <c r="BG63" s="5">
        <f>P_A[[#This Row],[17+]]-P_A[[#This Row],[18+]]</f>
        <v>6.362000000000001E-2</v>
      </c>
      <c r="BH63" s="5">
        <f>P_A[[#This Row],[18+]]-P_A[[#This Row],[19+]]</f>
        <v>5.7329999999999992E-2</v>
      </c>
      <c r="BI63" s="5">
        <f>P_A[[#This Row],[19+]]-P_A[[#This Row],[20+]]</f>
        <v>5.2570000000000006E-2</v>
      </c>
      <c r="BJ63" s="5">
        <f>P_A[[#This Row],[20+]]-P_A[[#This Row],[21+]]</f>
        <v>4.1819999999999996E-2</v>
      </c>
      <c r="BK63" s="5">
        <f>P_A[[#This Row],[21+]]-P_A[[#This Row],[22+]]</f>
        <v>3.413999999999999E-2</v>
      </c>
      <c r="BL63" s="5">
        <f>P_A[[#This Row],[22+]]-P_A[[#This Row],[23+]]</f>
        <v>2.699E-2</v>
      </c>
      <c r="BM63" s="5">
        <f>P_A[[#This Row],[23+]]-P_A[[#This Row],[24+]]</f>
        <v>2.1630000000000003E-2</v>
      </c>
      <c r="BN63" s="5">
        <f>P_A[[#This Row],[24+]]-P_A[[#This Row],[25+]]</f>
        <v>1.5039999999999998E-2</v>
      </c>
      <c r="BO63" s="5">
        <f>P_A[[#This Row],[25+]]-P_A[[#This Row],[26+]]</f>
        <v>1.0760000000000002E-2</v>
      </c>
      <c r="BP63" s="5">
        <f>P_A[[#This Row],[26+]]-P_A[[#This Row],[27+]]</f>
        <v>7.4700000000000009E-3</v>
      </c>
      <c r="BQ63" s="5">
        <f>P_A[[#This Row],[27+]]-P_A[[#This Row],[28+]]</f>
        <v>5.0099999999999988E-3</v>
      </c>
      <c r="BR63" s="5">
        <f>P_A[[#This Row],[28+]]-P_A[[#This Row],[29+]]</f>
        <v>3.4000000000000011E-3</v>
      </c>
      <c r="BS63" s="5">
        <f>P_A[[#This Row],[29+]]-P_A[[#This Row],[30+]]</f>
        <v>1.9999999999999996E-3</v>
      </c>
      <c r="BT63" s="5">
        <f>P_A[[#This Row],[30+]]-P_A[[#This Row],[31+]]</f>
        <v>1.2099999999999999E-3</v>
      </c>
      <c r="BU63" s="5">
        <f>P_A[[#This Row],[31+]]-P_A[[#This Row],[32+]]</f>
        <v>7.2000000000000005E-4</v>
      </c>
      <c r="BV63" s="5">
        <f>P_A[[#This Row],[32+]]-P_A[[#This Row],[33+]]</f>
        <v>4.0000000000000002E-4</v>
      </c>
      <c r="BW63" s="5">
        <f>P_A[[#This Row],[33+]]-P_A[[#This Row],[34+]]</f>
        <v>2.3999999999999998E-4</v>
      </c>
      <c r="BX63" s="5">
        <f>P_A[[#This Row],[34+]]-P_A[[#This Row],[35+]]</f>
        <v>1.1E-4</v>
      </c>
      <c r="BY63" s="5">
        <f>P_A[[#This Row],[35+]]-P_A[[#This Row],[36+]]</f>
        <v>6.0000000000000002E-5</v>
      </c>
      <c r="BZ63" s="5">
        <f>P_A[[#This Row],[36+]]-P_A[[#This Row],[37+]]</f>
        <v>6.0000000000000002E-5</v>
      </c>
      <c r="CA63" s="5">
        <f>P_A[[#This Row],[37+]]-P_A[[#This Row],[38+]]</f>
        <v>0</v>
      </c>
      <c r="CB63" s="5">
        <f>P_A[[#This Row],[38+]]-P_A[[#This Row],[39+]]</f>
        <v>0</v>
      </c>
      <c r="CC63" s="5">
        <f>P_A[[#This Row],[39+]]-P_A[[#This Row],[40+]]</f>
        <v>0</v>
      </c>
      <c r="CD63" s="5">
        <f>P_A[[#This Row],[40+]]-P_A[[#This Row],[41+]]</f>
        <v>0</v>
      </c>
      <c r="CE63" s="5">
        <f>P_A[[#This Row],[41+]]-P_A[[#This Row],[42+]]</f>
        <v>0</v>
      </c>
      <c r="CF63" s="5">
        <f>P_A[[#This Row],[42+]]-P_A[[#This Row],[43+]]</f>
        <v>0</v>
      </c>
      <c r="CG63" s="5">
        <f>P_A[[#This Row],[43+]]-P_A[[#This Row],[44+]]</f>
        <v>0</v>
      </c>
      <c r="CH63" s="5">
        <f>P_A[[#This Row],[44+]]-P_A[[#This Row],[45+]]</f>
        <v>0</v>
      </c>
      <c r="CI63" s="5">
        <f>P_A[[#This Row],[45+]]-P_A[[#This Row],[46+]]</f>
        <v>0</v>
      </c>
      <c r="CJ63" s="5">
        <f>P_A[[#This Row],[46+]]-P_A[[#This Row],[47+]]</f>
        <v>0</v>
      </c>
      <c r="CK63" s="5">
        <f>P_A[[#This Row],[47+]]-P_A[[#This Row],[48+]]</f>
        <v>0</v>
      </c>
      <c r="CL63" s="5">
        <f>P_A[[#This Row],[48+]]-P_A[[#This Row],[49+]]</f>
        <v>0</v>
      </c>
    </row>
    <row r="64" spans="1:90" x14ac:dyDescent="0.25">
      <c r="A64" s="10">
        <v>22400720</v>
      </c>
      <c r="B64" s="13" t="s">
        <v>77</v>
      </c>
      <c r="C64" s="13" t="s">
        <v>95</v>
      </c>
      <c r="D64" s="11">
        <v>0.8125</v>
      </c>
      <c r="E64" s="9" t="str">
        <f>HYPERLINK("https://www.nba.com/stats/player/1641787/boxscores-traditional", "Tosan Evbuomwan")</f>
        <v>Tosan Evbuomwan</v>
      </c>
      <c r="F64">
        <v>12.8</v>
      </c>
      <c r="G64" s="4">
        <v>5.4550000000000001</v>
      </c>
      <c r="H64" s="3">
        <v>0.81057000000000001</v>
      </c>
      <c r="I64" s="3">
        <v>0.75804000000000005</v>
      </c>
      <c r="J64" s="3">
        <v>0.69496999999999998</v>
      </c>
      <c r="K64" s="3">
        <v>0.62929999999999997</v>
      </c>
      <c r="L64" s="3">
        <v>0.55962000000000001</v>
      </c>
      <c r="M64" s="3">
        <v>0.48404999999999998</v>
      </c>
      <c r="N64" s="3">
        <v>0.41293999999999997</v>
      </c>
      <c r="O64" s="3">
        <v>0.34458</v>
      </c>
      <c r="P64" s="3">
        <v>0.27760000000000001</v>
      </c>
      <c r="Q64" s="3">
        <v>0.22065000000000001</v>
      </c>
      <c r="R64" s="3">
        <v>0.17105999999999999</v>
      </c>
      <c r="S64" s="3">
        <v>0.12714</v>
      </c>
      <c r="T64" s="3">
        <v>9.3420000000000003E-2</v>
      </c>
      <c r="U64" s="3">
        <v>6.6809999999999994E-2</v>
      </c>
      <c r="V64" s="3">
        <v>4.5510000000000002E-2</v>
      </c>
      <c r="W64" s="3">
        <v>3.074E-2</v>
      </c>
      <c r="X64" s="3">
        <v>2.018E-2</v>
      </c>
      <c r="Y64" s="3">
        <v>1.255E-2</v>
      </c>
      <c r="Z64" s="3">
        <v>7.7600000000000004E-3</v>
      </c>
      <c r="AA64" s="3">
        <v>4.6600000000000001E-3</v>
      </c>
      <c r="AB64" s="3">
        <v>2.64E-3</v>
      </c>
      <c r="AC64" s="3">
        <v>1.49E-3</v>
      </c>
      <c r="AD64" s="3">
        <v>8.1999999999999998E-4</v>
      </c>
      <c r="AE64" s="3">
        <v>4.2000000000000002E-4</v>
      </c>
      <c r="AF64" s="3">
        <v>2.2000000000000001E-4</v>
      </c>
      <c r="AG64" s="3">
        <v>1.1E-4</v>
      </c>
      <c r="AH64" s="3">
        <v>5.0000000000000002E-5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5">
        <f>P_A[[#This Row],[8+]]-P_A[[#This Row],[9+]]</f>
        <v>5.2529999999999966E-2</v>
      </c>
      <c r="AY64" s="5">
        <f>P_A[[#This Row],[9+]]-P_A[[#This Row],[10+]]</f>
        <v>6.307000000000007E-2</v>
      </c>
      <c r="AZ64" s="5">
        <f>P_A[[#This Row],[10+]]-P_A[[#This Row],[11+]]</f>
        <v>6.5670000000000006E-2</v>
      </c>
      <c r="BA64" s="5">
        <f>P_A[[#This Row],[11+]]-P_A[[#This Row],[12+]]</f>
        <v>6.9679999999999964E-2</v>
      </c>
      <c r="BB64" s="5">
        <f>P_A[[#This Row],[12+]]-P_A[[#This Row],[13+]]</f>
        <v>7.5570000000000026E-2</v>
      </c>
      <c r="BC64" s="5">
        <f>P_A[[#This Row],[13+]]-P_A[[#This Row],[14+]]</f>
        <v>7.1110000000000007E-2</v>
      </c>
      <c r="BD64" s="5">
        <f>P_A[[#This Row],[14+]]-P_A[[#This Row],[15+]]</f>
        <v>6.8359999999999976E-2</v>
      </c>
      <c r="BE64" s="5">
        <f>P_A[[#This Row],[15+]]-P_A[[#This Row],[16+]]</f>
        <v>6.6979999999999984E-2</v>
      </c>
      <c r="BF64" s="5">
        <f>P_A[[#This Row],[16+]]-P_A[[#This Row],[17+]]</f>
        <v>5.6950000000000001E-2</v>
      </c>
      <c r="BG64" s="5">
        <f>P_A[[#This Row],[17+]]-P_A[[#This Row],[18+]]</f>
        <v>4.9590000000000023E-2</v>
      </c>
      <c r="BH64" s="5">
        <f>P_A[[#This Row],[18+]]-P_A[[#This Row],[19+]]</f>
        <v>4.3919999999999987E-2</v>
      </c>
      <c r="BI64" s="5">
        <f>P_A[[#This Row],[19+]]-P_A[[#This Row],[20+]]</f>
        <v>3.372E-2</v>
      </c>
      <c r="BJ64" s="5">
        <f>P_A[[#This Row],[20+]]-P_A[[#This Row],[21+]]</f>
        <v>2.6610000000000009E-2</v>
      </c>
      <c r="BK64" s="5">
        <f>P_A[[#This Row],[21+]]-P_A[[#This Row],[22+]]</f>
        <v>2.1299999999999993E-2</v>
      </c>
      <c r="BL64" s="5">
        <f>P_A[[#This Row],[22+]]-P_A[[#This Row],[23+]]</f>
        <v>1.4770000000000002E-2</v>
      </c>
      <c r="BM64" s="5">
        <f>P_A[[#This Row],[23+]]-P_A[[#This Row],[24+]]</f>
        <v>1.056E-2</v>
      </c>
      <c r="BN64" s="5">
        <f>P_A[[#This Row],[24+]]-P_A[[#This Row],[25+]]</f>
        <v>7.6299999999999996E-3</v>
      </c>
      <c r="BO64" s="5">
        <f>P_A[[#This Row],[25+]]-P_A[[#This Row],[26+]]</f>
        <v>4.79E-3</v>
      </c>
      <c r="BP64" s="5">
        <f>P_A[[#This Row],[26+]]-P_A[[#This Row],[27+]]</f>
        <v>3.1000000000000003E-3</v>
      </c>
      <c r="BQ64" s="5">
        <f>P_A[[#This Row],[27+]]-P_A[[#This Row],[28+]]</f>
        <v>2.0200000000000001E-3</v>
      </c>
      <c r="BR64" s="5">
        <f>P_A[[#This Row],[28+]]-P_A[[#This Row],[29+]]</f>
        <v>1.15E-3</v>
      </c>
      <c r="BS64" s="5">
        <f>P_A[[#This Row],[29+]]-P_A[[#This Row],[30+]]</f>
        <v>6.7000000000000002E-4</v>
      </c>
      <c r="BT64" s="5">
        <f>P_A[[#This Row],[30+]]-P_A[[#This Row],[31+]]</f>
        <v>3.9999999999999996E-4</v>
      </c>
      <c r="BU64" s="5">
        <f>P_A[[#This Row],[31+]]-P_A[[#This Row],[32+]]</f>
        <v>2.0000000000000001E-4</v>
      </c>
      <c r="BV64" s="5">
        <f>P_A[[#This Row],[32+]]-P_A[[#This Row],[33+]]</f>
        <v>1.1E-4</v>
      </c>
      <c r="BW64" s="5">
        <f>P_A[[#This Row],[33+]]-P_A[[#This Row],[34+]]</f>
        <v>6.0000000000000002E-5</v>
      </c>
      <c r="BX64" s="5">
        <f>P_A[[#This Row],[34+]]-P_A[[#This Row],[35+]]</f>
        <v>5.0000000000000002E-5</v>
      </c>
      <c r="BY64" s="5">
        <f>P_A[[#This Row],[35+]]-P_A[[#This Row],[36+]]</f>
        <v>0</v>
      </c>
      <c r="BZ64" s="5">
        <f>P_A[[#This Row],[36+]]-P_A[[#This Row],[37+]]</f>
        <v>0</v>
      </c>
      <c r="CA64" s="5">
        <f>P_A[[#This Row],[37+]]-P_A[[#This Row],[38+]]</f>
        <v>0</v>
      </c>
      <c r="CB64" s="5">
        <f>P_A[[#This Row],[38+]]-P_A[[#This Row],[39+]]</f>
        <v>0</v>
      </c>
      <c r="CC64" s="5">
        <f>P_A[[#This Row],[39+]]-P_A[[#This Row],[40+]]</f>
        <v>0</v>
      </c>
      <c r="CD64" s="5">
        <f>P_A[[#This Row],[40+]]-P_A[[#This Row],[41+]]</f>
        <v>0</v>
      </c>
      <c r="CE64" s="5">
        <f>P_A[[#This Row],[41+]]-P_A[[#This Row],[42+]]</f>
        <v>0</v>
      </c>
      <c r="CF64" s="5">
        <f>P_A[[#This Row],[42+]]-P_A[[#This Row],[43+]]</f>
        <v>0</v>
      </c>
      <c r="CG64" s="5">
        <f>P_A[[#This Row],[43+]]-P_A[[#This Row],[44+]]</f>
        <v>0</v>
      </c>
      <c r="CH64" s="5">
        <f>P_A[[#This Row],[44+]]-P_A[[#This Row],[45+]]</f>
        <v>0</v>
      </c>
      <c r="CI64" s="5">
        <f>P_A[[#This Row],[45+]]-P_A[[#This Row],[46+]]</f>
        <v>0</v>
      </c>
      <c r="CJ64" s="5">
        <f>P_A[[#This Row],[46+]]-P_A[[#This Row],[47+]]</f>
        <v>0</v>
      </c>
      <c r="CK64" s="5">
        <f>P_A[[#This Row],[47+]]-P_A[[#This Row],[48+]]</f>
        <v>0</v>
      </c>
      <c r="CL64" s="5">
        <f>P_A[[#This Row],[48+]]-P_A[[#This Row],[49+]]</f>
        <v>0</v>
      </c>
    </row>
    <row r="65" spans="1:90" x14ac:dyDescent="0.25">
      <c r="A65" s="10">
        <v>22400720</v>
      </c>
      <c r="B65" s="13" t="s">
        <v>77</v>
      </c>
      <c r="C65" s="13" t="s">
        <v>95</v>
      </c>
      <c r="D65" s="11">
        <v>0.8125</v>
      </c>
      <c r="E65" s="9" t="str">
        <f>HYPERLINK("https://www.nba.com/stats/player/1630549/boxscores-traditional", "Day'Ron Sharpe")</f>
        <v>Day'Ron Sharpe</v>
      </c>
      <c r="F65">
        <v>10.6</v>
      </c>
      <c r="G65" s="4">
        <v>3.4990000000000001</v>
      </c>
      <c r="H65" s="3">
        <v>0.77034999999999998</v>
      </c>
      <c r="I65" s="3">
        <v>0.67723999999999995</v>
      </c>
      <c r="J65" s="3">
        <v>0.56749000000000005</v>
      </c>
      <c r="K65" s="3">
        <v>0.45619999999999999</v>
      </c>
      <c r="L65" s="3">
        <v>0.34458</v>
      </c>
      <c r="M65" s="3">
        <v>0.24510000000000001</v>
      </c>
      <c r="N65" s="3">
        <v>0.16602</v>
      </c>
      <c r="O65" s="3">
        <v>0.10383000000000001</v>
      </c>
      <c r="P65" s="3">
        <v>6.1780000000000002E-2</v>
      </c>
      <c r="Q65" s="3">
        <v>3.3619999999999997E-2</v>
      </c>
      <c r="R65" s="3">
        <v>1.7430000000000001E-2</v>
      </c>
      <c r="S65" s="3">
        <v>8.2000000000000007E-3</v>
      </c>
      <c r="T65" s="3">
        <v>3.5699999999999998E-3</v>
      </c>
      <c r="U65" s="3">
        <v>1.49E-3</v>
      </c>
      <c r="V65" s="3">
        <v>5.5999999999999995E-4</v>
      </c>
      <c r="W65" s="3">
        <v>2.0000000000000001E-4</v>
      </c>
      <c r="X65" s="3">
        <v>6.0000000000000002E-5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5">
        <f>P_A[[#This Row],[8+]]-P_A[[#This Row],[9+]]</f>
        <v>9.3110000000000026E-2</v>
      </c>
      <c r="AY65" s="5">
        <f>P_A[[#This Row],[9+]]-P_A[[#This Row],[10+]]</f>
        <v>0.1097499999999999</v>
      </c>
      <c r="AZ65" s="5">
        <f>P_A[[#This Row],[10+]]-P_A[[#This Row],[11+]]</f>
        <v>0.11129000000000006</v>
      </c>
      <c r="BA65" s="5">
        <f>P_A[[#This Row],[11+]]-P_A[[#This Row],[12+]]</f>
        <v>0.11162</v>
      </c>
      <c r="BB65" s="5">
        <f>P_A[[#This Row],[12+]]-P_A[[#This Row],[13+]]</f>
        <v>9.9479999999999985E-2</v>
      </c>
      <c r="BC65" s="5">
        <f>P_A[[#This Row],[13+]]-P_A[[#This Row],[14+]]</f>
        <v>7.9080000000000011E-2</v>
      </c>
      <c r="BD65" s="5">
        <f>P_A[[#This Row],[14+]]-P_A[[#This Row],[15+]]</f>
        <v>6.2189999999999995E-2</v>
      </c>
      <c r="BE65" s="5">
        <f>P_A[[#This Row],[15+]]-P_A[[#This Row],[16+]]</f>
        <v>4.2050000000000004E-2</v>
      </c>
      <c r="BF65" s="5">
        <f>P_A[[#This Row],[16+]]-P_A[[#This Row],[17+]]</f>
        <v>2.8160000000000004E-2</v>
      </c>
      <c r="BG65" s="5">
        <f>P_A[[#This Row],[17+]]-P_A[[#This Row],[18+]]</f>
        <v>1.6189999999999996E-2</v>
      </c>
      <c r="BH65" s="5">
        <f>P_A[[#This Row],[18+]]-P_A[[#This Row],[19+]]</f>
        <v>9.2300000000000004E-3</v>
      </c>
      <c r="BI65" s="5">
        <f>P_A[[#This Row],[19+]]-P_A[[#This Row],[20+]]</f>
        <v>4.6300000000000004E-3</v>
      </c>
      <c r="BJ65" s="5">
        <f>P_A[[#This Row],[20+]]-P_A[[#This Row],[21+]]</f>
        <v>2.0799999999999998E-3</v>
      </c>
      <c r="BK65" s="5">
        <f>P_A[[#This Row],[21+]]-P_A[[#This Row],[22+]]</f>
        <v>9.3000000000000005E-4</v>
      </c>
      <c r="BL65" s="5">
        <f>P_A[[#This Row],[22+]]-P_A[[#This Row],[23+]]</f>
        <v>3.5999999999999997E-4</v>
      </c>
      <c r="BM65" s="5">
        <f>P_A[[#This Row],[23+]]-P_A[[#This Row],[24+]]</f>
        <v>1.4000000000000001E-4</v>
      </c>
      <c r="BN65" s="5">
        <f>P_A[[#This Row],[24+]]-P_A[[#This Row],[25+]]</f>
        <v>6.0000000000000002E-5</v>
      </c>
      <c r="BO65" s="5">
        <f>P_A[[#This Row],[25+]]-P_A[[#This Row],[26+]]</f>
        <v>0</v>
      </c>
      <c r="BP65" s="5">
        <f>P_A[[#This Row],[26+]]-P_A[[#This Row],[27+]]</f>
        <v>0</v>
      </c>
      <c r="BQ65" s="5">
        <f>P_A[[#This Row],[27+]]-P_A[[#This Row],[28+]]</f>
        <v>0</v>
      </c>
      <c r="BR65" s="5">
        <f>P_A[[#This Row],[28+]]-P_A[[#This Row],[29+]]</f>
        <v>0</v>
      </c>
      <c r="BS65" s="5">
        <f>P_A[[#This Row],[29+]]-P_A[[#This Row],[30+]]</f>
        <v>0</v>
      </c>
      <c r="BT65" s="5">
        <f>P_A[[#This Row],[30+]]-P_A[[#This Row],[31+]]</f>
        <v>0</v>
      </c>
      <c r="BU65" s="5">
        <f>P_A[[#This Row],[31+]]-P_A[[#This Row],[32+]]</f>
        <v>0</v>
      </c>
      <c r="BV65" s="5">
        <f>P_A[[#This Row],[32+]]-P_A[[#This Row],[33+]]</f>
        <v>0</v>
      </c>
      <c r="BW65" s="5">
        <f>P_A[[#This Row],[33+]]-P_A[[#This Row],[34+]]</f>
        <v>0</v>
      </c>
      <c r="BX65" s="5">
        <f>P_A[[#This Row],[34+]]-P_A[[#This Row],[35+]]</f>
        <v>0</v>
      </c>
      <c r="BY65" s="5">
        <f>P_A[[#This Row],[35+]]-P_A[[#This Row],[36+]]</f>
        <v>0</v>
      </c>
      <c r="BZ65" s="5">
        <f>P_A[[#This Row],[36+]]-P_A[[#This Row],[37+]]</f>
        <v>0</v>
      </c>
      <c r="CA65" s="5">
        <f>P_A[[#This Row],[37+]]-P_A[[#This Row],[38+]]</f>
        <v>0</v>
      </c>
      <c r="CB65" s="5">
        <f>P_A[[#This Row],[38+]]-P_A[[#This Row],[39+]]</f>
        <v>0</v>
      </c>
      <c r="CC65" s="5">
        <f>P_A[[#This Row],[39+]]-P_A[[#This Row],[40+]]</f>
        <v>0</v>
      </c>
      <c r="CD65" s="5">
        <f>P_A[[#This Row],[40+]]-P_A[[#This Row],[41+]]</f>
        <v>0</v>
      </c>
      <c r="CE65" s="5">
        <f>P_A[[#This Row],[41+]]-P_A[[#This Row],[42+]]</f>
        <v>0</v>
      </c>
      <c r="CF65" s="5">
        <f>P_A[[#This Row],[42+]]-P_A[[#This Row],[43+]]</f>
        <v>0</v>
      </c>
      <c r="CG65" s="5">
        <f>P_A[[#This Row],[43+]]-P_A[[#This Row],[44+]]</f>
        <v>0</v>
      </c>
      <c r="CH65" s="5">
        <f>P_A[[#This Row],[44+]]-P_A[[#This Row],[45+]]</f>
        <v>0</v>
      </c>
      <c r="CI65" s="5">
        <f>P_A[[#This Row],[45+]]-P_A[[#This Row],[46+]]</f>
        <v>0</v>
      </c>
      <c r="CJ65" s="5">
        <f>P_A[[#This Row],[46+]]-P_A[[#This Row],[47+]]</f>
        <v>0</v>
      </c>
      <c r="CK65" s="5">
        <f>P_A[[#This Row],[47+]]-P_A[[#This Row],[48+]]</f>
        <v>0</v>
      </c>
      <c r="CL65" s="5">
        <f>P_A[[#This Row],[48+]]-P_A[[#This Row],[49+]]</f>
        <v>0</v>
      </c>
    </row>
    <row r="66" spans="1:90" x14ac:dyDescent="0.25">
      <c r="A66" s="10">
        <v>22400720</v>
      </c>
      <c r="B66" s="13" t="s">
        <v>77</v>
      </c>
      <c r="C66" s="13" t="s">
        <v>95</v>
      </c>
      <c r="D66" s="11">
        <v>0.8125</v>
      </c>
      <c r="E66" s="9" t="str">
        <f>HYPERLINK("https://www.nba.com/stats/player/1641727/boxscores-traditional", "Dariq Whitehead")</f>
        <v>Dariq Whitehead</v>
      </c>
      <c r="F66">
        <v>11.33</v>
      </c>
      <c r="G66" s="4">
        <v>6.5490000000000004</v>
      </c>
      <c r="H66" s="3">
        <v>0.69496999999999998</v>
      </c>
      <c r="I66" s="3">
        <v>0.64058000000000004</v>
      </c>
      <c r="J66" s="3">
        <v>0.57926</v>
      </c>
      <c r="K66" s="3">
        <v>0.51993999999999996</v>
      </c>
      <c r="L66" s="3">
        <v>0.46017000000000002</v>
      </c>
      <c r="M66" s="3">
        <v>0.39743000000000001</v>
      </c>
      <c r="N66" s="3">
        <v>0.34089999999999998</v>
      </c>
      <c r="O66" s="3">
        <v>0.28774</v>
      </c>
      <c r="P66" s="3">
        <v>0.23885000000000001</v>
      </c>
      <c r="Q66" s="3">
        <v>0.19214999999999999</v>
      </c>
      <c r="R66" s="3">
        <v>0.15386</v>
      </c>
      <c r="S66" s="3">
        <v>0.121</v>
      </c>
      <c r="T66" s="3">
        <v>9.3420000000000003E-2</v>
      </c>
      <c r="U66" s="3">
        <v>6.9440000000000002E-2</v>
      </c>
      <c r="V66" s="3">
        <v>5.1549999999999999E-2</v>
      </c>
      <c r="W66" s="3">
        <v>3.7539999999999997E-2</v>
      </c>
      <c r="X66" s="3">
        <v>2.6800000000000001E-2</v>
      </c>
      <c r="Y66" s="3">
        <v>1.831E-2</v>
      </c>
      <c r="Z66" s="3">
        <v>1.255E-2</v>
      </c>
      <c r="AA66" s="3">
        <v>8.4200000000000004E-3</v>
      </c>
      <c r="AB66" s="3">
        <v>5.3899999999999998E-3</v>
      </c>
      <c r="AC66" s="3">
        <v>3.47E-3</v>
      </c>
      <c r="AD66" s="3">
        <v>2.1900000000000001E-3</v>
      </c>
      <c r="AE66" s="3">
        <v>1.3500000000000001E-3</v>
      </c>
      <c r="AF66" s="3">
        <v>7.9000000000000001E-4</v>
      </c>
      <c r="AG66" s="3">
        <v>4.6999999999999999E-4</v>
      </c>
      <c r="AH66" s="3">
        <v>2.7E-4</v>
      </c>
      <c r="AI66" s="3">
        <v>1.4999999999999999E-4</v>
      </c>
      <c r="AJ66" s="3">
        <v>8.0000000000000007E-5</v>
      </c>
      <c r="AK66" s="3">
        <v>4.0000000000000003E-5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P_A[[#This Row],[8+]]-P_A[[#This Row],[9+]]</f>
        <v>5.4389999999999938E-2</v>
      </c>
      <c r="AY66" s="5">
        <f>P_A[[#This Row],[9+]]-P_A[[#This Row],[10+]]</f>
        <v>6.1320000000000041E-2</v>
      </c>
      <c r="AZ66" s="5">
        <f>P_A[[#This Row],[10+]]-P_A[[#This Row],[11+]]</f>
        <v>5.9320000000000039E-2</v>
      </c>
      <c r="BA66" s="5">
        <f>P_A[[#This Row],[11+]]-P_A[[#This Row],[12+]]</f>
        <v>5.9769999999999934E-2</v>
      </c>
      <c r="BB66" s="5">
        <f>P_A[[#This Row],[12+]]-P_A[[#This Row],[13+]]</f>
        <v>6.2740000000000018E-2</v>
      </c>
      <c r="BC66" s="5">
        <f>P_A[[#This Row],[13+]]-P_A[[#This Row],[14+]]</f>
        <v>5.6530000000000025E-2</v>
      </c>
      <c r="BD66" s="5">
        <f>P_A[[#This Row],[14+]]-P_A[[#This Row],[15+]]</f>
        <v>5.3159999999999985E-2</v>
      </c>
      <c r="BE66" s="5">
        <f>P_A[[#This Row],[15+]]-P_A[[#This Row],[16+]]</f>
        <v>4.8889999999999989E-2</v>
      </c>
      <c r="BF66" s="5">
        <f>P_A[[#This Row],[16+]]-P_A[[#This Row],[17+]]</f>
        <v>4.6700000000000019E-2</v>
      </c>
      <c r="BG66" s="5">
        <f>P_A[[#This Row],[17+]]-P_A[[#This Row],[18+]]</f>
        <v>3.8289999999999991E-2</v>
      </c>
      <c r="BH66" s="5">
        <f>P_A[[#This Row],[18+]]-P_A[[#This Row],[19+]]</f>
        <v>3.286E-2</v>
      </c>
      <c r="BI66" s="5">
        <f>P_A[[#This Row],[19+]]-P_A[[#This Row],[20+]]</f>
        <v>2.7579999999999993E-2</v>
      </c>
      <c r="BJ66" s="5">
        <f>P_A[[#This Row],[20+]]-P_A[[#This Row],[21+]]</f>
        <v>2.3980000000000001E-2</v>
      </c>
      <c r="BK66" s="5">
        <f>P_A[[#This Row],[21+]]-P_A[[#This Row],[22+]]</f>
        <v>1.7890000000000003E-2</v>
      </c>
      <c r="BL66" s="5">
        <f>P_A[[#This Row],[22+]]-P_A[[#This Row],[23+]]</f>
        <v>1.4010000000000002E-2</v>
      </c>
      <c r="BM66" s="5">
        <f>P_A[[#This Row],[23+]]-P_A[[#This Row],[24+]]</f>
        <v>1.0739999999999996E-2</v>
      </c>
      <c r="BN66" s="5">
        <f>P_A[[#This Row],[24+]]-P_A[[#This Row],[25+]]</f>
        <v>8.490000000000001E-3</v>
      </c>
      <c r="BO66" s="5">
        <f>P_A[[#This Row],[25+]]-P_A[[#This Row],[26+]]</f>
        <v>5.7599999999999995E-3</v>
      </c>
      <c r="BP66" s="5">
        <f>P_A[[#This Row],[26+]]-P_A[[#This Row],[27+]]</f>
        <v>4.13E-3</v>
      </c>
      <c r="BQ66" s="5">
        <f>P_A[[#This Row],[27+]]-P_A[[#This Row],[28+]]</f>
        <v>3.0300000000000006E-3</v>
      </c>
      <c r="BR66" s="5">
        <f>P_A[[#This Row],[28+]]-P_A[[#This Row],[29+]]</f>
        <v>1.9199999999999998E-3</v>
      </c>
      <c r="BS66" s="5">
        <f>P_A[[#This Row],[29+]]-P_A[[#This Row],[30+]]</f>
        <v>1.2799999999999999E-3</v>
      </c>
      <c r="BT66" s="5">
        <f>P_A[[#This Row],[30+]]-P_A[[#This Row],[31+]]</f>
        <v>8.4000000000000003E-4</v>
      </c>
      <c r="BU66" s="5">
        <f>P_A[[#This Row],[31+]]-P_A[[#This Row],[32+]]</f>
        <v>5.6000000000000006E-4</v>
      </c>
      <c r="BV66" s="5">
        <f>P_A[[#This Row],[32+]]-P_A[[#This Row],[33+]]</f>
        <v>3.2000000000000003E-4</v>
      </c>
      <c r="BW66" s="5">
        <f>P_A[[#This Row],[33+]]-P_A[[#This Row],[34+]]</f>
        <v>1.9999999999999998E-4</v>
      </c>
      <c r="BX66" s="5">
        <f>P_A[[#This Row],[34+]]-P_A[[#This Row],[35+]]</f>
        <v>1.2000000000000002E-4</v>
      </c>
      <c r="BY66" s="5">
        <f>P_A[[#This Row],[35+]]-P_A[[#This Row],[36+]]</f>
        <v>6.999999999999998E-5</v>
      </c>
      <c r="BZ66" s="5">
        <f>P_A[[#This Row],[36+]]-P_A[[#This Row],[37+]]</f>
        <v>4.0000000000000003E-5</v>
      </c>
      <c r="CA66" s="5">
        <f>P_A[[#This Row],[37+]]-P_A[[#This Row],[38+]]</f>
        <v>4.0000000000000003E-5</v>
      </c>
      <c r="CB66" s="5">
        <f>P_A[[#This Row],[38+]]-P_A[[#This Row],[39+]]</f>
        <v>0</v>
      </c>
      <c r="CC66" s="5">
        <f>P_A[[#This Row],[39+]]-P_A[[#This Row],[40+]]</f>
        <v>0</v>
      </c>
      <c r="CD66" s="5">
        <f>P_A[[#This Row],[40+]]-P_A[[#This Row],[41+]]</f>
        <v>0</v>
      </c>
      <c r="CE66" s="5">
        <f>P_A[[#This Row],[41+]]-P_A[[#This Row],[42+]]</f>
        <v>0</v>
      </c>
      <c r="CF66" s="5">
        <f>P_A[[#This Row],[42+]]-P_A[[#This Row],[43+]]</f>
        <v>0</v>
      </c>
      <c r="CG66" s="5">
        <f>P_A[[#This Row],[43+]]-P_A[[#This Row],[44+]]</f>
        <v>0</v>
      </c>
      <c r="CH66" s="5">
        <f>P_A[[#This Row],[44+]]-P_A[[#This Row],[45+]]</f>
        <v>0</v>
      </c>
      <c r="CI66" s="5">
        <f>P_A[[#This Row],[45+]]-P_A[[#This Row],[46+]]</f>
        <v>0</v>
      </c>
      <c r="CJ66" s="5">
        <f>P_A[[#This Row],[46+]]-P_A[[#This Row],[47+]]</f>
        <v>0</v>
      </c>
      <c r="CK66" s="5">
        <f>P_A[[#This Row],[47+]]-P_A[[#This Row],[48+]]</f>
        <v>0</v>
      </c>
      <c r="CL66" s="5">
        <f>P_A[[#This Row],[48+]]-P_A[[#This Row],[49+]]</f>
        <v>0</v>
      </c>
    </row>
    <row r="67" spans="1:90" x14ac:dyDescent="0.25">
      <c r="A67" s="10">
        <v>22400720</v>
      </c>
      <c r="B67" s="13" t="s">
        <v>77</v>
      </c>
      <c r="C67" s="13" t="s">
        <v>95</v>
      </c>
      <c r="D67" s="11">
        <v>0.8125</v>
      </c>
      <c r="E67" s="9" t="str">
        <f>HYPERLINK("https://www.nba.com/stats/player/1641730/boxscores-traditional", "Noah Clowney")</f>
        <v>Noah Clowney</v>
      </c>
      <c r="F67">
        <v>9.1999999999999993</v>
      </c>
      <c r="G67" s="4">
        <v>2.5609999999999999</v>
      </c>
      <c r="H67" s="3">
        <v>0.68081999999999998</v>
      </c>
      <c r="I67" s="3">
        <v>0.53188000000000002</v>
      </c>
      <c r="J67" s="3">
        <v>0.37828000000000001</v>
      </c>
      <c r="K67" s="3">
        <v>0.24196000000000001</v>
      </c>
      <c r="L67" s="3">
        <v>0.13786000000000001</v>
      </c>
      <c r="M67" s="3">
        <v>6.9440000000000002E-2</v>
      </c>
      <c r="N67" s="3">
        <v>3.074E-2</v>
      </c>
      <c r="O67" s="3">
        <v>1.191E-2</v>
      </c>
      <c r="P67" s="3">
        <v>3.9100000000000003E-3</v>
      </c>
      <c r="Q67" s="3">
        <v>1.14E-3</v>
      </c>
      <c r="R67" s="3">
        <v>2.9E-4</v>
      </c>
      <c r="S67" s="3">
        <v>6.0000000000000002E-5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5">
        <f>P_A[[#This Row],[8+]]-P_A[[#This Row],[9+]]</f>
        <v>0.14893999999999996</v>
      </c>
      <c r="AY67" s="5">
        <f>P_A[[#This Row],[9+]]-P_A[[#This Row],[10+]]</f>
        <v>0.15360000000000001</v>
      </c>
      <c r="AZ67" s="5">
        <f>P_A[[#This Row],[10+]]-P_A[[#This Row],[11+]]</f>
        <v>0.13632</v>
      </c>
      <c r="BA67" s="5">
        <f>P_A[[#This Row],[11+]]-P_A[[#This Row],[12+]]</f>
        <v>0.1041</v>
      </c>
      <c r="BB67" s="5">
        <f>P_A[[#This Row],[12+]]-P_A[[#This Row],[13+]]</f>
        <v>6.8420000000000009E-2</v>
      </c>
      <c r="BC67" s="5">
        <f>P_A[[#This Row],[13+]]-P_A[[#This Row],[14+]]</f>
        <v>3.8699999999999998E-2</v>
      </c>
      <c r="BD67" s="5">
        <f>P_A[[#This Row],[14+]]-P_A[[#This Row],[15+]]</f>
        <v>1.883E-2</v>
      </c>
      <c r="BE67" s="5">
        <f>P_A[[#This Row],[15+]]-P_A[[#This Row],[16+]]</f>
        <v>8.0000000000000002E-3</v>
      </c>
      <c r="BF67" s="5">
        <f>P_A[[#This Row],[16+]]-P_A[[#This Row],[17+]]</f>
        <v>2.7700000000000003E-3</v>
      </c>
      <c r="BG67" s="5">
        <f>P_A[[#This Row],[17+]]-P_A[[#This Row],[18+]]</f>
        <v>8.4999999999999995E-4</v>
      </c>
      <c r="BH67" s="5">
        <f>P_A[[#This Row],[18+]]-P_A[[#This Row],[19+]]</f>
        <v>2.3000000000000001E-4</v>
      </c>
      <c r="BI67" s="5">
        <f>P_A[[#This Row],[19+]]-P_A[[#This Row],[20+]]</f>
        <v>6.0000000000000002E-5</v>
      </c>
      <c r="BJ67" s="5">
        <f>P_A[[#This Row],[20+]]-P_A[[#This Row],[21+]]</f>
        <v>0</v>
      </c>
      <c r="BK67" s="5">
        <f>P_A[[#This Row],[21+]]-P_A[[#This Row],[22+]]</f>
        <v>0</v>
      </c>
      <c r="BL67" s="5">
        <f>P_A[[#This Row],[22+]]-P_A[[#This Row],[23+]]</f>
        <v>0</v>
      </c>
      <c r="BM67" s="5">
        <f>P_A[[#This Row],[23+]]-P_A[[#This Row],[24+]]</f>
        <v>0</v>
      </c>
      <c r="BN67" s="5">
        <f>P_A[[#This Row],[24+]]-P_A[[#This Row],[25+]]</f>
        <v>0</v>
      </c>
      <c r="BO67" s="5">
        <f>P_A[[#This Row],[25+]]-P_A[[#This Row],[26+]]</f>
        <v>0</v>
      </c>
      <c r="BP67" s="5">
        <f>P_A[[#This Row],[26+]]-P_A[[#This Row],[27+]]</f>
        <v>0</v>
      </c>
      <c r="BQ67" s="5">
        <f>P_A[[#This Row],[27+]]-P_A[[#This Row],[28+]]</f>
        <v>0</v>
      </c>
      <c r="BR67" s="5">
        <f>P_A[[#This Row],[28+]]-P_A[[#This Row],[29+]]</f>
        <v>0</v>
      </c>
      <c r="BS67" s="5">
        <f>P_A[[#This Row],[29+]]-P_A[[#This Row],[30+]]</f>
        <v>0</v>
      </c>
      <c r="BT67" s="5">
        <f>P_A[[#This Row],[30+]]-P_A[[#This Row],[31+]]</f>
        <v>0</v>
      </c>
      <c r="BU67" s="5">
        <f>P_A[[#This Row],[31+]]-P_A[[#This Row],[32+]]</f>
        <v>0</v>
      </c>
      <c r="BV67" s="5">
        <f>P_A[[#This Row],[32+]]-P_A[[#This Row],[33+]]</f>
        <v>0</v>
      </c>
      <c r="BW67" s="5">
        <f>P_A[[#This Row],[33+]]-P_A[[#This Row],[34+]]</f>
        <v>0</v>
      </c>
      <c r="BX67" s="5">
        <f>P_A[[#This Row],[34+]]-P_A[[#This Row],[35+]]</f>
        <v>0</v>
      </c>
      <c r="BY67" s="5">
        <f>P_A[[#This Row],[35+]]-P_A[[#This Row],[36+]]</f>
        <v>0</v>
      </c>
      <c r="BZ67" s="5">
        <f>P_A[[#This Row],[36+]]-P_A[[#This Row],[37+]]</f>
        <v>0</v>
      </c>
      <c r="CA67" s="5">
        <f>P_A[[#This Row],[37+]]-P_A[[#This Row],[38+]]</f>
        <v>0</v>
      </c>
      <c r="CB67" s="5">
        <f>P_A[[#This Row],[38+]]-P_A[[#This Row],[39+]]</f>
        <v>0</v>
      </c>
      <c r="CC67" s="5">
        <f>P_A[[#This Row],[39+]]-P_A[[#This Row],[40+]]</f>
        <v>0</v>
      </c>
      <c r="CD67" s="5">
        <f>P_A[[#This Row],[40+]]-P_A[[#This Row],[41+]]</f>
        <v>0</v>
      </c>
      <c r="CE67" s="5">
        <f>P_A[[#This Row],[41+]]-P_A[[#This Row],[42+]]</f>
        <v>0</v>
      </c>
      <c r="CF67" s="5">
        <f>P_A[[#This Row],[42+]]-P_A[[#This Row],[43+]]</f>
        <v>0</v>
      </c>
      <c r="CG67" s="5">
        <f>P_A[[#This Row],[43+]]-P_A[[#This Row],[44+]]</f>
        <v>0</v>
      </c>
      <c r="CH67" s="5">
        <f>P_A[[#This Row],[44+]]-P_A[[#This Row],[45+]]</f>
        <v>0</v>
      </c>
      <c r="CI67" s="5">
        <f>P_A[[#This Row],[45+]]-P_A[[#This Row],[46+]]</f>
        <v>0</v>
      </c>
      <c r="CJ67" s="5">
        <f>P_A[[#This Row],[46+]]-P_A[[#This Row],[47+]]</f>
        <v>0</v>
      </c>
      <c r="CK67" s="5">
        <f>P_A[[#This Row],[47+]]-P_A[[#This Row],[48+]]</f>
        <v>0</v>
      </c>
      <c r="CL67" s="5">
        <f>P_A[[#This Row],[48+]]-P_A[[#This Row],[49+]]</f>
        <v>0</v>
      </c>
    </row>
    <row r="68" spans="1:90" x14ac:dyDescent="0.25">
      <c r="A68" s="10">
        <v>22400720</v>
      </c>
      <c r="B68" s="13" t="s">
        <v>77</v>
      </c>
      <c r="C68" s="13" t="s">
        <v>95</v>
      </c>
      <c r="D68" s="11">
        <v>0.8125</v>
      </c>
      <c r="E68" s="9" t="str">
        <f>HYPERLINK("https://www.nba.com/stats/player/1630533/boxscores-traditional", "Ziaire Williams")</f>
        <v>Ziaire Williams</v>
      </c>
      <c r="F68">
        <v>10.8</v>
      </c>
      <c r="G68" s="4">
        <v>7.3049999999999997</v>
      </c>
      <c r="H68" s="3">
        <v>0.64802999999999999</v>
      </c>
      <c r="I68" s="3">
        <v>0.59870999999999996</v>
      </c>
      <c r="J68" s="3">
        <v>0.54379999999999995</v>
      </c>
      <c r="K68" s="3">
        <v>0.48803000000000002</v>
      </c>
      <c r="L68" s="3">
        <v>0.43643999999999999</v>
      </c>
      <c r="M68" s="3">
        <v>0.38208999999999999</v>
      </c>
      <c r="N68" s="3">
        <v>0.32996999999999999</v>
      </c>
      <c r="O68" s="3">
        <v>0.28433999999999998</v>
      </c>
      <c r="P68" s="3">
        <v>0.23885000000000001</v>
      </c>
      <c r="Q68" s="3">
        <v>0.19766</v>
      </c>
      <c r="R68" s="3">
        <v>0.16109000000000001</v>
      </c>
      <c r="S68" s="3">
        <v>0.13136</v>
      </c>
      <c r="T68" s="3">
        <v>0.10383000000000001</v>
      </c>
      <c r="U68" s="3">
        <v>8.0759999999999998E-2</v>
      </c>
      <c r="V68" s="3">
        <v>6.3009999999999997E-2</v>
      </c>
      <c r="W68" s="3">
        <v>4.7460000000000002E-2</v>
      </c>
      <c r="X68" s="3">
        <v>3.5150000000000001E-2</v>
      </c>
      <c r="Y68" s="3">
        <v>2.6190000000000001E-2</v>
      </c>
      <c r="Z68" s="3">
        <v>1.8759999999999999E-2</v>
      </c>
      <c r="AA68" s="3">
        <v>1.321E-2</v>
      </c>
      <c r="AB68" s="3">
        <v>9.3900000000000008E-3</v>
      </c>
      <c r="AC68" s="3">
        <v>6.3899999999999998E-3</v>
      </c>
      <c r="AD68" s="3">
        <v>4.2700000000000004E-3</v>
      </c>
      <c r="AE68" s="3">
        <v>2.8E-3</v>
      </c>
      <c r="AF68" s="3">
        <v>1.8699999999999999E-3</v>
      </c>
      <c r="AG68" s="3">
        <v>1.1800000000000001E-3</v>
      </c>
      <c r="AH68" s="3">
        <v>7.3999999999999999E-4</v>
      </c>
      <c r="AI68" s="3">
        <v>4.6999999999999999E-4</v>
      </c>
      <c r="AJ68" s="3">
        <v>2.7999999999999998E-4</v>
      </c>
      <c r="AK68" s="3">
        <v>1.7000000000000001E-4</v>
      </c>
      <c r="AL68" s="3">
        <v>1E-4</v>
      </c>
      <c r="AM68" s="3">
        <v>6.0000000000000002E-5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5">
        <f>P_A[[#This Row],[8+]]-P_A[[#This Row],[9+]]</f>
        <v>4.932000000000003E-2</v>
      </c>
      <c r="AY68" s="5">
        <f>P_A[[#This Row],[9+]]-P_A[[#This Row],[10+]]</f>
        <v>5.4910000000000014E-2</v>
      </c>
      <c r="AZ68" s="5">
        <f>P_A[[#This Row],[10+]]-P_A[[#This Row],[11+]]</f>
        <v>5.5769999999999931E-2</v>
      </c>
      <c r="BA68" s="5">
        <f>P_A[[#This Row],[11+]]-P_A[[#This Row],[12+]]</f>
        <v>5.1590000000000025E-2</v>
      </c>
      <c r="BB68" s="5">
        <f>P_A[[#This Row],[12+]]-P_A[[#This Row],[13+]]</f>
        <v>5.4350000000000009E-2</v>
      </c>
      <c r="BC68" s="5">
        <f>P_A[[#This Row],[13+]]-P_A[[#This Row],[14+]]</f>
        <v>5.212E-2</v>
      </c>
      <c r="BD68" s="5">
        <f>P_A[[#This Row],[14+]]-P_A[[#This Row],[15+]]</f>
        <v>4.5630000000000004E-2</v>
      </c>
      <c r="BE68" s="5">
        <f>P_A[[#This Row],[15+]]-P_A[[#This Row],[16+]]</f>
        <v>4.5489999999999975E-2</v>
      </c>
      <c r="BF68" s="5">
        <f>P_A[[#This Row],[16+]]-P_A[[#This Row],[17+]]</f>
        <v>4.1190000000000004E-2</v>
      </c>
      <c r="BG68" s="5">
        <f>P_A[[#This Row],[17+]]-P_A[[#This Row],[18+]]</f>
        <v>3.6569999999999991E-2</v>
      </c>
      <c r="BH68" s="5">
        <f>P_A[[#This Row],[18+]]-P_A[[#This Row],[19+]]</f>
        <v>2.9730000000000006E-2</v>
      </c>
      <c r="BI68" s="5">
        <f>P_A[[#This Row],[19+]]-P_A[[#This Row],[20+]]</f>
        <v>2.7529999999999999E-2</v>
      </c>
      <c r="BJ68" s="5">
        <f>P_A[[#This Row],[20+]]-P_A[[#This Row],[21+]]</f>
        <v>2.3070000000000007E-2</v>
      </c>
      <c r="BK68" s="5">
        <f>P_A[[#This Row],[21+]]-P_A[[#This Row],[22+]]</f>
        <v>1.7750000000000002E-2</v>
      </c>
      <c r="BL68" s="5">
        <f>P_A[[#This Row],[22+]]-P_A[[#This Row],[23+]]</f>
        <v>1.5549999999999994E-2</v>
      </c>
      <c r="BM68" s="5">
        <f>P_A[[#This Row],[23+]]-P_A[[#This Row],[24+]]</f>
        <v>1.2310000000000001E-2</v>
      </c>
      <c r="BN68" s="5">
        <f>P_A[[#This Row],[24+]]-P_A[[#This Row],[25+]]</f>
        <v>8.9599999999999992E-3</v>
      </c>
      <c r="BO68" s="5">
        <f>P_A[[#This Row],[25+]]-P_A[[#This Row],[26+]]</f>
        <v>7.4300000000000026E-3</v>
      </c>
      <c r="BP68" s="5">
        <f>P_A[[#This Row],[26+]]-P_A[[#This Row],[27+]]</f>
        <v>5.5499999999999994E-3</v>
      </c>
      <c r="BQ68" s="5">
        <f>P_A[[#This Row],[27+]]-P_A[[#This Row],[28+]]</f>
        <v>3.8199999999999987E-3</v>
      </c>
      <c r="BR68" s="5">
        <f>P_A[[#This Row],[28+]]-P_A[[#This Row],[29+]]</f>
        <v>3.0000000000000009E-3</v>
      </c>
      <c r="BS68" s="5">
        <f>P_A[[#This Row],[29+]]-P_A[[#This Row],[30+]]</f>
        <v>2.1199999999999995E-3</v>
      </c>
      <c r="BT68" s="5">
        <f>P_A[[#This Row],[30+]]-P_A[[#This Row],[31+]]</f>
        <v>1.4700000000000004E-3</v>
      </c>
      <c r="BU68" s="5">
        <f>P_A[[#This Row],[31+]]-P_A[[#This Row],[32+]]</f>
        <v>9.3000000000000005E-4</v>
      </c>
      <c r="BV68" s="5">
        <f>P_A[[#This Row],[32+]]-P_A[[#This Row],[33+]]</f>
        <v>6.8999999999999986E-4</v>
      </c>
      <c r="BW68" s="5">
        <f>P_A[[#This Row],[33+]]-P_A[[#This Row],[34+]]</f>
        <v>4.4000000000000007E-4</v>
      </c>
      <c r="BX68" s="5">
        <f>P_A[[#This Row],[34+]]-P_A[[#This Row],[35+]]</f>
        <v>2.7E-4</v>
      </c>
      <c r="BY68" s="5">
        <f>P_A[[#This Row],[35+]]-P_A[[#This Row],[36+]]</f>
        <v>1.9000000000000001E-4</v>
      </c>
      <c r="BZ68" s="5">
        <f>P_A[[#This Row],[36+]]-P_A[[#This Row],[37+]]</f>
        <v>1.0999999999999996E-4</v>
      </c>
      <c r="CA68" s="5">
        <f>P_A[[#This Row],[37+]]-P_A[[#This Row],[38+]]</f>
        <v>7.0000000000000007E-5</v>
      </c>
      <c r="CB68" s="5">
        <f>P_A[[#This Row],[38+]]-P_A[[#This Row],[39+]]</f>
        <v>4.0000000000000003E-5</v>
      </c>
      <c r="CC68" s="5">
        <f>P_A[[#This Row],[39+]]-P_A[[#This Row],[40+]]</f>
        <v>6.0000000000000002E-5</v>
      </c>
      <c r="CD68" s="5">
        <f>P_A[[#This Row],[40+]]-P_A[[#This Row],[41+]]</f>
        <v>0</v>
      </c>
      <c r="CE68" s="5">
        <f>P_A[[#This Row],[41+]]-P_A[[#This Row],[42+]]</f>
        <v>0</v>
      </c>
      <c r="CF68" s="5">
        <f>P_A[[#This Row],[42+]]-P_A[[#This Row],[43+]]</f>
        <v>0</v>
      </c>
      <c r="CG68" s="5">
        <f>P_A[[#This Row],[43+]]-P_A[[#This Row],[44+]]</f>
        <v>0</v>
      </c>
      <c r="CH68" s="5">
        <f>P_A[[#This Row],[44+]]-P_A[[#This Row],[45+]]</f>
        <v>0</v>
      </c>
      <c r="CI68" s="5">
        <f>P_A[[#This Row],[45+]]-P_A[[#This Row],[46+]]</f>
        <v>0</v>
      </c>
      <c r="CJ68" s="5">
        <f>P_A[[#This Row],[46+]]-P_A[[#This Row],[47+]]</f>
        <v>0</v>
      </c>
      <c r="CK68" s="5">
        <f>P_A[[#This Row],[47+]]-P_A[[#This Row],[48+]]</f>
        <v>0</v>
      </c>
      <c r="CL68" s="5">
        <f>P_A[[#This Row],[48+]]-P_A[[#This Row],[49+]]</f>
        <v>0</v>
      </c>
    </row>
    <row r="69" spans="1:90" x14ac:dyDescent="0.25">
      <c r="A69" s="10">
        <v>22400720</v>
      </c>
      <c r="B69" s="13" t="s">
        <v>77</v>
      </c>
      <c r="C69" s="13" t="s">
        <v>95</v>
      </c>
      <c r="D69" s="11">
        <v>0.8125</v>
      </c>
      <c r="E69" s="9" t="str">
        <f>HYPERLINK("https://www.nba.com/stats/player/1631213/boxscores-traditional", "Tyrese Martin")</f>
        <v>Tyrese Martin</v>
      </c>
      <c r="F69">
        <v>8.8000000000000007</v>
      </c>
      <c r="G69" s="4">
        <v>3.544</v>
      </c>
      <c r="H69" s="3">
        <v>0.59094999999999998</v>
      </c>
      <c r="I69" s="3">
        <v>0.47608</v>
      </c>
      <c r="J69" s="3">
        <v>0.36692999999999998</v>
      </c>
      <c r="K69" s="3">
        <v>0.26762999999999998</v>
      </c>
      <c r="L69" s="3">
        <v>0.18406</v>
      </c>
      <c r="M69" s="3">
        <v>0.11702</v>
      </c>
      <c r="N69" s="3">
        <v>7.0779999999999996E-2</v>
      </c>
      <c r="O69" s="3">
        <v>4.0059999999999998E-2</v>
      </c>
      <c r="P69" s="3">
        <v>2.1180000000000001E-2</v>
      </c>
      <c r="Q69" s="3">
        <v>1.044E-2</v>
      </c>
      <c r="R69" s="3">
        <v>4.6600000000000001E-3</v>
      </c>
      <c r="S69" s="3">
        <v>1.99E-3</v>
      </c>
      <c r="T69" s="3">
        <v>7.9000000000000001E-4</v>
      </c>
      <c r="U69" s="3">
        <v>2.9E-4</v>
      </c>
      <c r="V69" s="3">
        <v>1E-4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5">
        <f>P_A[[#This Row],[8+]]-P_A[[#This Row],[9+]]</f>
        <v>0.11486999999999997</v>
      </c>
      <c r="AY69" s="5">
        <f>P_A[[#This Row],[9+]]-P_A[[#This Row],[10+]]</f>
        <v>0.10915000000000002</v>
      </c>
      <c r="AZ69" s="5">
        <f>P_A[[#This Row],[10+]]-P_A[[#This Row],[11+]]</f>
        <v>9.9299999999999999E-2</v>
      </c>
      <c r="BA69" s="5">
        <f>P_A[[#This Row],[11+]]-P_A[[#This Row],[12+]]</f>
        <v>8.3569999999999978E-2</v>
      </c>
      <c r="BB69" s="5">
        <f>P_A[[#This Row],[12+]]-P_A[[#This Row],[13+]]</f>
        <v>6.7040000000000002E-2</v>
      </c>
      <c r="BC69" s="5">
        <f>P_A[[#This Row],[13+]]-P_A[[#This Row],[14+]]</f>
        <v>4.6240000000000003E-2</v>
      </c>
      <c r="BD69" s="5">
        <f>P_A[[#This Row],[14+]]-P_A[[#This Row],[15+]]</f>
        <v>3.0719999999999997E-2</v>
      </c>
      <c r="BE69" s="5">
        <f>P_A[[#This Row],[15+]]-P_A[[#This Row],[16+]]</f>
        <v>1.8879999999999997E-2</v>
      </c>
      <c r="BF69" s="5">
        <f>P_A[[#This Row],[16+]]-P_A[[#This Row],[17+]]</f>
        <v>1.0740000000000001E-2</v>
      </c>
      <c r="BG69" s="5">
        <f>P_A[[#This Row],[17+]]-P_A[[#This Row],[18+]]</f>
        <v>5.7799999999999995E-3</v>
      </c>
      <c r="BH69" s="5">
        <f>P_A[[#This Row],[18+]]-P_A[[#This Row],[19+]]</f>
        <v>2.6700000000000001E-3</v>
      </c>
      <c r="BI69" s="5">
        <f>P_A[[#This Row],[19+]]-P_A[[#This Row],[20+]]</f>
        <v>1.2000000000000001E-3</v>
      </c>
      <c r="BJ69" s="5">
        <f>P_A[[#This Row],[20+]]-P_A[[#This Row],[21+]]</f>
        <v>5.0000000000000001E-4</v>
      </c>
      <c r="BK69" s="5">
        <f>P_A[[#This Row],[21+]]-P_A[[#This Row],[22+]]</f>
        <v>1.9000000000000001E-4</v>
      </c>
      <c r="BL69" s="5">
        <f>P_A[[#This Row],[22+]]-P_A[[#This Row],[23+]]</f>
        <v>1E-4</v>
      </c>
      <c r="BM69" s="5">
        <f>P_A[[#This Row],[23+]]-P_A[[#This Row],[24+]]</f>
        <v>0</v>
      </c>
      <c r="BN69" s="5">
        <f>P_A[[#This Row],[24+]]-P_A[[#This Row],[25+]]</f>
        <v>0</v>
      </c>
      <c r="BO69" s="5">
        <f>P_A[[#This Row],[25+]]-P_A[[#This Row],[26+]]</f>
        <v>0</v>
      </c>
      <c r="BP69" s="5">
        <f>P_A[[#This Row],[26+]]-P_A[[#This Row],[27+]]</f>
        <v>0</v>
      </c>
      <c r="BQ69" s="5">
        <f>P_A[[#This Row],[27+]]-P_A[[#This Row],[28+]]</f>
        <v>0</v>
      </c>
      <c r="BR69" s="5">
        <f>P_A[[#This Row],[28+]]-P_A[[#This Row],[29+]]</f>
        <v>0</v>
      </c>
      <c r="BS69" s="5">
        <f>P_A[[#This Row],[29+]]-P_A[[#This Row],[30+]]</f>
        <v>0</v>
      </c>
      <c r="BT69" s="5">
        <f>P_A[[#This Row],[30+]]-P_A[[#This Row],[31+]]</f>
        <v>0</v>
      </c>
      <c r="BU69" s="5">
        <f>P_A[[#This Row],[31+]]-P_A[[#This Row],[32+]]</f>
        <v>0</v>
      </c>
      <c r="BV69" s="5">
        <f>P_A[[#This Row],[32+]]-P_A[[#This Row],[33+]]</f>
        <v>0</v>
      </c>
      <c r="BW69" s="5">
        <f>P_A[[#This Row],[33+]]-P_A[[#This Row],[34+]]</f>
        <v>0</v>
      </c>
      <c r="BX69" s="5">
        <f>P_A[[#This Row],[34+]]-P_A[[#This Row],[35+]]</f>
        <v>0</v>
      </c>
      <c r="BY69" s="5">
        <f>P_A[[#This Row],[35+]]-P_A[[#This Row],[36+]]</f>
        <v>0</v>
      </c>
      <c r="BZ69" s="5">
        <f>P_A[[#This Row],[36+]]-P_A[[#This Row],[37+]]</f>
        <v>0</v>
      </c>
      <c r="CA69" s="5">
        <f>P_A[[#This Row],[37+]]-P_A[[#This Row],[38+]]</f>
        <v>0</v>
      </c>
      <c r="CB69" s="5">
        <f>P_A[[#This Row],[38+]]-P_A[[#This Row],[39+]]</f>
        <v>0</v>
      </c>
      <c r="CC69" s="5">
        <f>P_A[[#This Row],[39+]]-P_A[[#This Row],[40+]]</f>
        <v>0</v>
      </c>
      <c r="CD69" s="5">
        <f>P_A[[#This Row],[40+]]-P_A[[#This Row],[41+]]</f>
        <v>0</v>
      </c>
      <c r="CE69" s="5">
        <f>P_A[[#This Row],[41+]]-P_A[[#This Row],[42+]]</f>
        <v>0</v>
      </c>
      <c r="CF69" s="5">
        <f>P_A[[#This Row],[42+]]-P_A[[#This Row],[43+]]</f>
        <v>0</v>
      </c>
      <c r="CG69" s="5">
        <f>P_A[[#This Row],[43+]]-P_A[[#This Row],[44+]]</f>
        <v>0</v>
      </c>
      <c r="CH69" s="5">
        <f>P_A[[#This Row],[44+]]-P_A[[#This Row],[45+]]</f>
        <v>0</v>
      </c>
      <c r="CI69" s="5">
        <f>P_A[[#This Row],[45+]]-P_A[[#This Row],[46+]]</f>
        <v>0</v>
      </c>
      <c r="CJ69" s="5">
        <f>P_A[[#This Row],[46+]]-P_A[[#This Row],[47+]]</f>
        <v>0</v>
      </c>
      <c r="CK69" s="5">
        <f>P_A[[#This Row],[47+]]-P_A[[#This Row],[48+]]</f>
        <v>0</v>
      </c>
      <c r="CL69" s="5">
        <f>P_A[[#This Row],[48+]]-P_A[[#This Row],[49+]]</f>
        <v>0</v>
      </c>
    </row>
    <row r="70" spans="1:90" x14ac:dyDescent="0.25">
      <c r="A70" s="10">
        <v>22400720</v>
      </c>
      <c r="B70" s="13" t="s">
        <v>95</v>
      </c>
      <c r="C70" s="13" t="s">
        <v>77</v>
      </c>
      <c r="D70" s="11">
        <v>0.8125</v>
      </c>
      <c r="E70" s="9" t="str">
        <f>HYPERLINK("https://www.nba.com/stats/player/1642259/boxscores-traditional", "Alexandre Sarr")</f>
        <v>Alexandre Sarr</v>
      </c>
      <c r="F70">
        <v>12.4</v>
      </c>
      <c r="G70" s="4">
        <v>3.0070000000000001</v>
      </c>
      <c r="H70" s="3">
        <v>0.92784999999999995</v>
      </c>
      <c r="I70" s="3">
        <v>0.87075999999999998</v>
      </c>
      <c r="J70" s="3">
        <v>0.78813999999999995</v>
      </c>
      <c r="K70" s="3">
        <v>0.68081999999999998</v>
      </c>
      <c r="L70" s="3">
        <v>0.55171999999999999</v>
      </c>
      <c r="M70" s="3">
        <v>0.42074</v>
      </c>
      <c r="N70" s="3">
        <v>0.29805999999999999</v>
      </c>
      <c r="O70" s="3">
        <v>0.19489000000000001</v>
      </c>
      <c r="P70" s="3">
        <v>0.11507000000000001</v>
      </c>
      <c r="Q70" s="3">
        <v>6.3009999999999997E-2</v>
      </c>
      <c r="R70" s="3">
        <v>3.1440000000000003E-2</v>
      </c>
      <c r="S70" s="3">
        <v>1.426E-2</v>
      </c>
      <c r="T70" s="3">
        <v>5.7000000000000002E-3</v>
      </c>
      <c r="U70" s="3">
        <v>2.1199999999999999E-3</v>
      </c>
      <c r="V70" s="3">
        <v>7.1000000000000002E-4</v>
      </c>
      <c r="W70" s="3">
        <v>2.1000000000000001E-4</v>
      </c>
      <c r="X70" s="3">
        <v>6.0000000000000002E-5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P_A[[#This Row],[8+]]-P_A[[#This Row],[9+]]</f>
        <v>5.7089999999999974E-2</v>
      </c>
      <c r="AY70" s="5">
        <f>P_A[[#This Row],[9+]]-P_A[[#This Row],[10+]]</f>
        <v>8.2620000000000027E-2</v>
      </c>
      <c r="AZ70" s="5">
        <f>P_A[[#This Row],[10+]]-P_A[[#This Row],[11+]]</f>
        <v>0.10731999999999997</v>
      </c>
      <c r="BA70" s="5">
        <f>P_A[[#This Row],[11+]]-P_A[[#This Row],[12+]]</f>
        <v>0.12909999999999999</v>
      </c>
      <c r="BB70" s="5">
        <f>P_A[[#This Row],[12+]]-P_A[[#This Row],[13+]]</f>
        <v>0.13097999999999999</v>
      </c>
      <c r="BC70" s="5">
        <f>P_A[[#This Row],[13+]]-P_A[[#This Row],[14+]]</f>
        <v>0.12268000000000001</v>
      </c>
      <c r="BD70" s="5">
        <f>P_A[[#This Row],[14+]]-P_A[[#This Row],[15+]]</f>
        <v>0.10316999999999998</v>
      </c>
      <c r="BE70" s="5">
        <f>P_A[[#This Row],[15+]]-P_A[[#This Row],[16+]]</f>
        <v>7.9820000000000002E-2</v>
      </c>
      <c r="BF70" s="5">
        <f>P_A[[#This Row],[16+]]-P_A[[#This Row],[17+]]</f>
        <v>5.2060000000000009E-2</v>
      </c>
      <c r="BG70" s="5">
        <f>P_A[[#This Row],[17+]]-P_A[[#This Row],[18+]]</f>
        <v>3.1569999999999994E-2</v>
      </c>
      <c r="BH70" s="5">
        <f>P_A[[#This Row],[18+]]-P_A[[#This Row],[19+]]</f>
        <v>1.7180000000000001E-2</v>
      </c>
      <c r="BI70" s="5">
        <f>P_A[[#This Row],[19+]]-P_A[[#This Row],[20+]]</f>
        <v>8.5599999999999999E-3</v>
      </c>
      <c r="BJ70" s="5">
        <f>P_A[[#This Row],[20+]]-P_A[[#This Row],[21+]]</f>
        <v>3.5800000000000003E-3</v>
      </c>
      <c r="BK70" s="5">
        <f>P_A[[#This Row],[21+]]-P_A[[#This Row],[22+]]</f>
        <v>1.4099999999999998E-3</v>
      </c>
      <c r="BL70" s="5">
        <f>P_A[[#This Row],[22+]]-P_A[[#This Row],[23+]]</f>
        <v>5.0000000000000001E-4</v>
      </c>
      <c r="BM70" s="5">
        <f>P_A[[#This Row],[23+]]-P_A[[#This Row],[24+]]</f>
        <v>1.5000000000000001E-4</v>
      </c>
      <c r="BN70" s="5">
        <f>P_A[[#This Row],[24+]]-P_A[[#This Row],[25+]]</f>
        <v>6.0000000000000002E-5</v>
      </c>
      <c r="BO70" s="5">
        <f>P_A[[#This Row],[25+]]-P_A[[#This Row],[26+]]</f>
        <v>0</v>
      </c>
      <c r="BP70" s="5">
        <f>P_A[[#This Row],[26+]]-P_A[[#This Row],[27+]]</f>
        <v>0</v>
      </c>
      <c r="BQ70" s="5">
        <f>P_A[[#This Row],[27+]]-P_A[[#This Row],[28+]]</f>
        <v>0</v>
      </c>
      <c r="BR70" s="5">
        <f>P_A[[#This Row],[28+]]-P_A[[#This Row],[29+]]</f>
        <v>0</v>
      </c>
      <c r="BS70" s="5">
        <f>P_A[[#This Row],[29+]]-P_A[[#This Row],[30+]]</f>
        <v>0</v>
      </c>
      <c r="BT70" s="5">
        <f>P_A[[#This Row],[30+]]-P_A[[#This Row],[31+]]</f>
        <v>0</v>
      </c>
      <c r="BU70" s="5">
        <f>P_A[[#This Row],[31+]]-P_A[[#This Row],[32+]]</f>
        <v>0</v>
      </c>
      <c r="BV70" s="5">
        <f>P_A[[#This Row],[32+]]-P_A[[#This Row],[33+]]</f>
        <v>0</v>
      </c>
      <c r="BW70" s="5">
        <f>P_A[[#This Row],[33+]]-P_A[[#This Row],[34+]]</f>
        <v>0</v>
      </c>
      <c r="BX70" s="5">
        <f>P_A[[#This Row],[34+]]-P_A[[#This Row],[35+]]</f>
        <v>0</v>
      </c>
      <c r="BY70" s="5">
        <f>P_A[[#This Row],[35+]]-P_A[[#This Row],[36+]]</f>
        <v>0</v>
      </c>
      <c r="BZ70" s="5">
        <f>P_A[[#This Row],[36+]]-P_A[[#This Row],[37+]]</f>
        <v>0</v>
      </c>
      <c r="CA70" s="5">
        <f>P_A[[#This Row],[37+]]-P_A[[#This Row],[38+]]</f>
        <v>0</v>
      </c>
      <c r="CB70" s="5">
        <f>P_A[[#This Row],[38+]]-P_A[[#This Row],[39+]]</f>
        <v>0</v>
      </c>
      <c r="CC70" s="5">
        <f>P_A[[#This Row],[39+]]-P_A[[#This Row],[40+]]</f>
        <v>0</v>
      </c>
      <c r="CD70" s="5">
        <f>P_A[[#This Row],[40+]]-P_A[[#This Row],[41+]]</f>
        <v>0</v>
      </c>
      <c r="CE70" s="5">
        <f>P_A[[#This Row],[41+]]-P_A[[#This Row],[42+]]</f>
        <v>0</v>
      </c>
      <c r="CF70" s="5">
        <f>P_A[[#This Row],[42+]]-P_A[[#This Row],[43+]]</f>
        <v>0</v>
      </c>
      <c r="CG70" s="5">
        <f>P_A[[#This Row],[43+]]-P_A[[#This Row],[44+]]</f>
        <v>0</v>
      </c>
      <c r="CH70" s="5">
        <f>P_A[[#This Row],[44+]]-P_A[[#This Row],[45+]]</f>
        <v>0</v>
      </c>
      <c r="CI70" s="5">
        <f>P_A[[#This Row],[45+]]-P_A[[#This Row],[46+]]</f>
        <v>0</v>
      </c>
      <c r="CJ70" s="5">
        <f>P_A[[#This Row],[46+]]-P_A[[#This Row],[47+]]</f>
        <v>0</v>
      </c>
      <c r="CK70" s="5">
        <f>P_A[[#This Row],[47+]]-P_A[[#This Row],[48+]]</f>
        <v>0</v>
      </c>
      <c r="CL70" s="5">
        <f>P_A[[#This Row],[48+]]-P_A[[#This Row],[49+]]</f>
        <v>0</v>
      </c>
    </row>
    <row r="71" spans="1:90" x14ac:dyDescent="0.25">
      <c r="A71" s="10">
        <v>22400720</v>
      </c>
      <c r="B71" s="13" t="s">
        <v>95</v>
      </c>
      <c r="C71" s="13" t="s">
        <v>77</v>
      </c>
      <c r="D71" s="11">
        <v>0.8125</v>
      </c>
      <c r="E71" s="9" t="str">
        <f>HYPERLINK("https://www.nba.com/stats/player/1628398/boxscores-traditional", "Kyle Kuzma")</f>
        <v>Kyle Kuzma</v>
      </c>
      <c r="F71">
        <v>19.8</v>
      </c>
      <c r="G71" s="4">
        <v>8.5419999999999998</v>
      </c>
      <c r="H71" s="3">
        <v>0.91620999999999997</v>
      </c>
      <c r="I71" s="3">
        <v>0.89617000000000002</v>
      </c>
      <c r="J71" s="3">
        <v>0.87492999999999999</v>
      </c>
      <c r="K71" s="3">
        <v>0.84848999999999997</v>
      </c>
      <c r="L71" s="3">
        <v>0.81859000000000004</v>
      </c>
      <c r="M71" s="3">
        <v>0.78813999999999995</v>
      </c>
      <c r="N71" s="3">
        <v>0.75175000000000003</v>
      </c>
      <c r="O71" s="3">
        <v>0.71226</v>
      </c>
      <c r="P71" s="3">
        <v>0.67003000000000001</v>
      </c>
      <c r="Q71" s="3">
        <v>0.62929999999999997</v>
      </c>
      <c r="R71" s="3">
        <v>0.58316999999999997</v>
      </c>
      <c r="S71" s="3">
        <v>0.53586</v>
      </c>
      <c r="T71" s="3">
        <v>0.49202000000000001</v>
      </c>
      <c r="U71" s="3">
        <v>0.44433</v>
      </c>
      <c r="V71" s="3">
        <v>0.39743000000000001</v>
      </c>
      <c r="W71" s="3">
        <v>0.35569000000000001</v>
      </c>
      <c r="X71" s="3">
        <v>0.31207000000000001</v>
      </c>
      <c r="Y71" s="3">
        <v>0.27093</v>
      </c>
      <c r="Z71" s="3">
        <v>0.23269999999999999</v>
      </c>
      <c r="AA71" s="3">
        <v>0.20044999999999999</v>
      </c>
      <c r="AB71" s="3">
        <v>0.16853000000000001</v>
      </c>
      <c r="AC71" s="3">
        <v>0.14007</v>
      </c>
      <c r="AD71" s="3">
        <v>0.11702</v>
      </c>
      <c r="AE71" s="3">
        <v>9.5100000000000004E-2</v>
      </c>
      <c r="AF71" s="3">
        <v>7.6359999999999997E-2</v>
      </c>
      <c r="AG71" s="3">
        <v>6.0569999999999999E-2</v>
      </c>
      <c r="AH71" s="3">
        <v>4.8460000000000003E-2</v>
      </c>
      <c r="AI71" s="3">
        <v>3.7539999999999997E-2</v>
      </c>
      <c r="AJ71" s="3">
        <v>2.8719999999999999E-2</v>
      </c>
      <c r="AK71" s="3">
        <v>2.222E-2</v>
      </c>
      <c r="AL71" s="3">
        <v>1.6590000000000001E-2</v>
      </c>
      <c r="AM71" s="3">
        <v>1.222E-2</v>
      </c>
      <c r="AN71" s="3">
        <v>9.1400000000000006E-3</v>
      </c>
      <c r="AO71" s="3">
        <v>6.5700000000000003E-3</v>
      </c>
      <c r="AP71" s="3">
        <v>4.6600000000000001E-3</v>
      </c>
      <c r="AQ71" s="3">
        <v>3.2599999999999999E-3</v>
      </c>
      <c r="AR71" s="3">
        <v>2.33E-3</v>
      </c>
      <c r="AS71" s="3">
        <v>1.5900000000000001E-3</v>
      </c>
      <c r="AT71" s="3">
        <v>1.07E-3</v>
      </c>
      <c r="AU71" s="3">
        <v>7.3999999999999999E-4</v>
      </c>
      <c r="AV71" s="3">
        <v>4.8000000000000001E-4</v>
      </c>
      <c r="AW71" s="3">
        <v>3.1E-4</v>
      </c>
      <c r="AX71" s="5">
        <f>P_A[[#This Row],[8+]]-P_A[[#This Row],[9+]]</f>
        <v>2.0039999999999947E-2</v>
      </c>
      <c r="AY71" s="5">
        <f>P_A[[#This Row],[9+]]-P_A[[#This Row],[10+]]</f>
        <v>2.1240000000000037E-2</v>
      </c>
      <c r="AZ71" s="5">
        <f>P_A[[#This Row],[10+]]-P_A[[#This Row],[11+]]</f>
        <v>2.6440000000000019E-2</v>
      </c>
      <c r="BA71" s="5">
        <f>P_A[[#This Row],[11+]]-P_A[[#This Row],[12+]]</f>
        <v>2.9899999999999927E-2</v>
      </c>
      <c r="BB71" s="5">
        <f>P_A[[#This Row],[12+]]-P_A[[#This Row],[13+]]</f>
        <v>3.0450000000000088E-2</v>
      </c>
      <c r="BC71" s="5">
        <f>P_A[[#This Row],[13+]]-P_A[[#This Row],[14+]]</f>
        <v>3.6389999999999922E-2</v>
      </c>
      <c r="BD71" s="5">
        <f>P_A[[#This Row],[14+]]-P_A[[#This Row],[15+]]</f>
        <v>3.9490000000000025E-2</v>
      </c>
      <c r="BE71" s="5">
        <f>P_A[[#This Row],[15+]]-P_A[[#This Row],[16+]]</f>
        <v>4.222999999999999E-2</v>
      </c>
      <c r="BF71" s="5">
        <f>P_A[[#This Row],[16+]]-P_A[[#This Row],[17+]]</f>
        <v>4.0730000000000044E-2</v>
      </c>
      <c r="BG71" s="5">
        <f>P_A[[#This Row],[17+]]-P_A[[#This Row],[18+]]</f>
        <v>4.6130000000000004E-2</v>
      </c>
      <c r="BH71" s="5">
        <f>P_A[[#This Row],[18+]]-P_A[[#This Row],[19+]]</f>
        <v>4.7309999999999963E-2</v>
      </c>
      <c r="BI71" s="5">
        <f>P_A[[#This Row],[19+]]-P_A[[#This Row],[20+]]</f>
        <v>4.383999999999999E-2</v>
      </c>
      <c r="BJ71" s="5">
        <f>P_A[[#This Row],[20+]]-P_A[[#This Row],[21+]]</f>
        <v>4.769000000000001E-2</v>
      </c>
      <c r="BK71" s="5">
        <f>P_A[[#This Row],[21+]]-P_A[[#This Row],[22+]]</f>
        <v>4.6899999999999997E-2</v>
      </c>
      <c r="BL71" s="5">
        <f>P_A[[#This Row],[22+]]-P_A[[#This Row],[23+]]</f>
        <v>4.1739999999999999E-2</v>
      </c>
      <c r="BM71" s="5">
        <f>P_A[[#This Row],[23+]]-P_A[[#This Row],[24+]]</f>
        <v>4.3619999999999992E-2</v>
      </c>
      <c r="BN71" s="5">
        <f>P_A[[#This Row],[24+]]-P_A[[#This Row],[25+]]</f>
        <v>4.114000000000001E-2</v>
      </c>
      <c r="BO71" s="5">
        <f>P_A[[#This Row],[25+]]-P_A[[#This Row],[26+]]</f>
        <v>3.8230000000000014E-2</v>
      </c>
      <c r="BP71" s="5">
        <f>P_A[[#This Row],[26+]]-P_A[[#This Row],[27+]]</f>
        <v>3.2250000000000001E-2</v>
      </c>
      <c r="BQ71" s="5">
        <f>P_A[[#This Row],[27+]]-P_A[[#This Row],[28+]]</f>
        <v>3.1919999999999976E-2</v>
      </c>
      <c r="BR71" s="5">
        <f>P_A[[#This Row],[28+]]-P_A[[#This Row],[29+]]</f>
        <v>2.8460000000000013E-2</v>
      </c>
      <c r="BS71" s="5">
        <f>P_A[[#This Row],[29+]]-P_A[[#This Row],[30+]]</f>
        <v>2.3050000000000001E-2</v>
      </c>
      <c r="BT71" s="5">
        <f>P_A[[#This Row],[30+]]-P_A[[#This Row],[31+]]</f>
        <v>2.1919999999999995E-2</v>
      </c>
      <c r="BU71" s="5">
        <f>P_A[[#This Row],[31+]]-P_A[[#This Row],[32+]]</f>
        <v>1.8740000000000007E-2</v>
      </c>
      <c r="BV71" s="5">
        <f>P_A[[#This Row],[32+]]-P_A[[#This Row],[33+]]</f>
        <v>1.5789999999999998E-2</v>
      </c>
      <c r="BW71" s="5">
        <f>P_A[[#This Row],[33+]]-P_A[[#This Row],[34+]]</f>
        <v>1.2109999999999996E-2</v>
      </c>
      <c r="BX71" s="5">
        <f>P_A[[#This Row],[34+]]-P_A[[#This Row],[35+]]</f>
        <v>1.0920000000000006E-2</v>
      </c>
      <c r="BY71" s="5">
        <f>P_A[[#This Row],[35+]]-P_A[[#This Row],[36+]]</f>
        <v>8.819999999999998E-3</v>
      </c>
      <c r="BZ71" s="5">
        <f>P_A[[#This Row],[36+]]-P_A[[#This Row],[37+]]</f>
        <v>6.4999999999999988E-3</v>
      </c>
      <c r="CA71" s="5">
        <f>P_A[[#This Row],[37+]]-P_A[[#This Row],[38+]]</f>
        <v>5.6299999999999996E-3</v>
      </c>
      <c r="CB71" s="5">
        <f>P_A[[#This Row],[38+]]-P_A[[#This Row],[39+]]</f>
        <v>4.3700000000000006E-3</v>
      </c>
      <c r="CC71" s="5">
        <f>P_A[[#This Row],[39+]]-P_A[[#This Row],[40+]]</f>
        <v>3.0799999999999994E-3</v>
      </c>
      <c r="CD71" s="5">
        <f>P_A[[#This Row],[40+]]-P_A[[#This Row],[41+]]</f>
        <v>2.5700000000000002E-3</v>
      </c>
      <c r="CE71" s="5">
        <f>P_A[[#This Row],[41+]]-P_A[[#This Row],[42+]]</f>
        <v>1.9100000000000002E-3</v>
      </c>
      <c r="CF71" s="5">
        <f>P_A[[#This Row],[42+]]-P_A[[#This Row],[43+]]</f>
        <v>1.4000000000000002E-3</v>
      </c>
      <c r="CG71" s="5">
        <f>P_A[[#This Row],[43+]]-P_A[[#This Row],[44+]]</f>
        <v>9.2999999999999984E-4</v>
      </c>
      <c r="CH71" s="5">
        <f>P_A[[#This Row],[44+]]-P_A[[#This Row],[45+]]</f>
        <v>7.3999999999999999E-4</v>
      </c>
      <c r="CI71" s="5">
        <f>P_A[[#This Row],[45+]]-P_A[[#This Row],[46+]]</f>
        <v>5.2000000000000006E-4</v>
      </c>
      <c r="CJ71" s="5">
        <f>P_A[[#This Row],[46+]]-P_A[[#This Row],[47+]]</f>
        <v>3.3E-4</v>
      </c>
      <c r="CK71" s="5">
        <f>P_A[[#This Row],[47+]]-P_A[[#This Row],[48+]]</f>
        <v>2.5999999999999998E-4</v>
      </c>
      <c r="CL71" s="5">
        <f>P_A[[#This Row],[48+]]-P_A[[#This Row],[49+]]</f>
        <v>1.7000000000000001E-4</v>
      </c>
    </row>
    <row r="72" spans="1:90" x14ac:dyDescent="0.25">
      <c r="A72" s="10">
        <v>22400720</v>
      </c>
      <c r="B72" s="13" t="s">
        <v>95</v>
      </c>
      <c r="C72" s="13" t="s">
        <v>77</v>
      </c>
      <c r="D72" s="11">
        <v>0.8125</v>
      </c>
      <c r="E72" s="9" t="str">
        <f>HYPERLINK("https://www.nba.com/stats/player/1629673/boxscores-traditional", "Jordan Poole")</f>
        <v>Jordan Poole</v>
      </c>
      <c r="F72">
        <v>16.2</v>
      </c>
      <c r="G72" s="4">
        <v>6.6749999999999998</v>
      </c>
      <c r="H72" s="3">
        <v>0.89065000000000005</v>
      </c>
      <c r="I72" s="3">
        <v>0.85992999999999997</v>
      </c>
      <c r="J72" s="3">
        <v>0.82381000000000004</v>
      </c>
      <c r="K72" s="3">
        <v>0.7823</v>
      </c>
      <c r="L72" s="3">
        <v>0.73565000000000003</v>
      </c>
      <c r="M72" s="3">
        <v>0.68439000000000005</v>
      </c>
      <c r="N72" s="3">
        <v>0.62929999999999997</v>
      </c>
      <c r="O72" s="3">
        <v>0.57142000000000004</v>
      </c>
      <c r="P72" s="3">
        <v>0.51197000000000004</v>
      </c>
      <c r="Q72" s="3">
        <v>0.45223999999999998</v>
      </c>
      <c r="R72" s="3">
        <v>0.39357999999999999</v>
      </c>
      <c r="S72" s="3">
        <v>0.33723999999999998</v>
      </c>
      <c r="T72" s="3">
        <v>0.28433999999999998</v>
      </c>
      <c r="U72" s="3">
        <v>0.23576</v>
      </c>
      <c r="V72" s="3">
        <v>0.19214999999999999</v>
      </c>
      <c r="W72" s="3">
        <v>0.15386</v>
      </c>
      <c r="X72" s="3">
        <v>0.121</v>
      </c>
      <c r="Y72" s="3">
        <v>9.3420000000000003E-2</v>
      </c>
      <c r="Z72" s="3">
        <v>7.0779999999999996E-2</v>
      </c>
      <c r="AA72" s="3">
        <v>5.262E-2</v>
      </c>
      <c r="AB72" s="3">
        <v>3.8359999999999998E-2</v>
      </c>
      <c r="AC72" s="3">
        <v>2.743E-2</v>
      </c>
      <c r="AD72" s="3">
        <v>1.9230000000000001E-2</v>
      </c>
      <c r="AE72" s="3">
        <v>1.321E-2</v>
      </c>
      <c r="AF72" s="3">
        <v>8.8900000000000003E-3</v>
      </c>
      <c r="AG72" s="3">
        <v>5.8700000000000002E-3</v>
      </c>
      <c r="AH72" s="3">
        <v>3.79E-3</v>
      </c>
      <c r="AI72" s="3">
        <v>2.3999999999999998E-3</v>
      </c>
      <c r="AJ72" s="3">
        <v>1.49E-3</v>
      </c>
      <c r="AK72" s="3">
        <v>8.9999999999999998E-4</v>
      </c>
      <c r="AL72" s="3">
        <v>5.4000000000000001E-4</v>
      </c>
      <c r="AM72" s="3">
        <v>3.1E-4</v>
      </c>
      <c r="AN72" s="3">
        <v>1.8000000000000001E-4</v>
      </c>
      <c r="AO72" s="3">
        <v>1E-4</v>
      </c>
      <c r="AP72" s="3">
        <v>5.0000000000000002E-5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5">
        <f>P_A[[#This Row],[8+]]-P_A[[#This Row],[9+]]</f>
        <v>3.0720000000000081E-2</v>
      </c>
      <c r="AY72" s="5">
        <f>P_A[[#This Row],[9+]]-P_A[[#This Row],[10+]]</f>
        <v>3.611999999999993E-2</v>
      </c>
      <c r="AZ72" s="5">
        <f>P_A[[#This Row],[10+]]-P_A[[#This Row],[11+]]</f>
        <v>4.1510000000000047E-2</v>
      </c>
      <c r="BA72" s="5">
        <f>P_A[[#This Row],[11+]]-P_A[[#This Row],[12+]]</f>
        <v>4.6649999999999969E-2</v>
      </c>
      <c r="BB72" s="5">
        <f>P_A[[#This Row],[12+]]-P_A[[#This Row],[13+]]</f>
        <v>5.1259999999999972E-2</v>
      </c>
      <c r="BC72" s="5">
        <f>P_A[[#This Row],[13+]]-P_A[[#This Row],[14+]]</f>
        <v>5.5090000000000083E-2</v>
      </c>
      <c r="BD72" s="5">
        <f>P_A[[#This Row],[14+]]-P_A[[#This Row],[15+]]</f>
        <v>5.7879999999999932E-2</v>
      </c>
      <c r="BE72" s="5">
        <f>P_A[[#This Row],[15+]]-P_A[[#This Row],[16+]]</f>
        <v>5.9450000000000003E-2</v>
      </c>
      <c r="BF72" s="5">
        <f>P_A[[#This Row],[16+]]-P_A[[#This Row],[17+]]</f>
        <v>5.9730000000000061E-2</v>
      </c>
      <c r="BG72" s="5">
        <f>P_A[[#This Row],[17+]]-P_A[[#This Row],[18+]]</f>
        <v>5.865999999999999E-2</v>
      </c>
      <c r="BH72" s="5">
        <f>P_A[[#This Row],[18+]]-P_A[[#This Row],[19+]]</f>
        <v>5.6340000000000001E-2</v>
      </c>
      <c r="BI72" s="5">
        <f>P_A[[#This Row],[19+]]-P_A[[#This Row],[20+]]</f>
        <v>5.2900000000000003E-2</v>
      </c>
      <c r="BJ72" s="5">
        <f>P_A[[#This Row],[20+]]-P_A[[#This Row],[21+]]</f>
        <v>4.8579999999999984E-2</v>
      </c>
      <c r="BK72" s="5">
        <f>P_A[[#This Row],[21+]]-P_A[[#This Row],[22+]]</f>
        <v>4.361000000000001E-2</v>
      </c>
      <c r="BL72" s="5">
        <f>P_A[[#This Row],[22+]]-P_A[[#This Row],[23+]]</f>
        <v>3.8289999999999991E-2</v>
      </c>
      <c r="BM72" s="5">
        <f>P_A[[#This Row],[23+]]-P_A[[#This Row],[24+]]</f>
        <v>3.286E-2</v>
      </c>
      <c r="BN72" s="5">
        <f>P_A[[#This Row],[24+]]-P_A[[#This Row],[25+]]</f>
        <v>2.7579999999999993E-2</v>
      </c>
      <c r="BO72" s="5">
        <f>P_A[[#This Row],[25+]]-P_A[[#This Row],[26+]]</f>
        <v>2.2640000000000007E-2</v>
      </c>
      <c r="BP72" s="5">
        <f>P_A[[#This Row],[26+]]-P_A[[#This Row],[27+]]</f>
        <v>1.8159999999999996E-2</v>
      </c>
      <c r="BQ72" s="5">
        <f>P_A[[#This Row],[27+]]-P_A[[#This Row],[28+]]</f>
        <v>1.4260000000000002E-2</v>
      </c>
      <c r="BR72" s="5">
        <f>P_A[[#This Row],[28+]]-P_A[[#This Row],[29+]]</f>
        <v>1.0929999999999999E-2</v>
      </c>
      <c r="BS72" s="5">
        <f>P_A[[#This Row],[29+]]-P_A[[#This Row],[30+]]</f>
        <v>8.199999999999999E-3</v>
      </c>
      <c r="BT72" s="5">
        <f>P_A[[#This Row],[30+]]-P_A[[#This Row],[31+]]</f>
        <v>6.020000000000001E-3</v>
      </c>
      <c r="BU72" s="5">
        <f>P_A[[#This Row],[31+]]-P_A[[#This Row],[32+]]</f>
        <v>4.3199999999999992E-3</v>
      </c>
      <c r="BV72" s="5">
        <f>P_A[[#This Row],[32+]]-P_A[[#This Row],[33+]]</f>
        <v>3.0200000000000001E-3</v>
      </c>
      <c r="BW72" s="5">
        <f>P_A[[#This Row],[33+]]-P_A[[#This Row],[34+]]</f>
        <v>2.0800000000000003E-3</v>
      </c>
      <c r="BX72" s="5">
        <f>P_A[[#This Row],[34+]]-P_A[[#This Row],[35+]]</f>
        <v>1.3900000000000002E-3</v>
      </c>
      <c r="BY72" s="5">
        <f>P_A[[#This Row],[35+]]-P_A[[#This Row],[36+]]</f>
        <v>9.0999999999999978E-4</v>
      </c>
      <c r="BZ72" s="5">
        <f>P_A[[#This Row],[36+]]-P_A[[#This Row],[37+]]</f>
        <v>5.9000000000000003E-4</v>
      </c>
      <c r="CA72" s="5">
        <f>P_A[[#This Row],[37+]]-P_A[[#This Row],[38+]]</f>
        <v>3.5999999999999997E-4</v>
      </c>
      <c r="CB72" s="5">
        <f>P_A[[#This Row],[38+]]-P_A[[#This Row],[39+]]</f>
        <v>2.3000000000000001E-4</v>
      </c>
      <c r="CC72" s="5">
        <f>P_A[[#This Row],[39+]]-P_A[[#This Row],[40+]]</f>
        <v>1.2999999999999999E-4</v>
      </c>
      <c r="CD72" s="5">
        <f>P_A[[#This Row],[40+]]-P_A[[#This Row],[41+]]</f>
        <v>8.0000000000000007E-5</v>
      </c>
      <c r="CE72" s="5">
        <f>P_A[[#This Row],[41+]]-P_A[[#This Row],[42+]]</f>
        <v>5.0000000000000002E-5</v>
      </c>
      <c r="CF72" s="5">
        <f>P_A[[#This Row],[42+]]-P_A[[#This Row],[43+]]</f>
        <v>5.0000000000000002E-5</v>
      </c>
      <c r="CG72" s="5">
        <f>P_A[[#This Row],[43+]]-P_A[[#This Row],[44+]]</f>
        <v>0</v>
      </c>
      <c r="CH72" s="5">
        <f>P_A[[#This Row],[44+]]-P_A[[#This Row],[45+]]</f>
        <v>0</v>
      </c>
      <c r="CI72" s="5">
        <f>P_A[[#This Row],[45+]]-P_A[[#This Row],[46+]]</f>
        <v>0</v>
      </c>
      <c r="CJ72" s="5">
        <f>P_A[[#This Row],[46+]]-P_A[[#This Row],[47+]]</f>
        <v>0</v>
      </c>
      <c r="CK72" s="5">
        <f>P_A[[#This Row],[47+]]-P_A[[#This Row],[48+]]</f>
        <v>0</v>
      </c>
      <c r="CL72" s="5">
        <f>P_A[[#This Row],[48+]]-P_A[[#This Row],[49+]]</f>
        <v>0</v>
      </c>
    </row>
    <row r="73" spans="1:90" x14ac:dyDescent="0.25">
      <c r="A73" s="10">
        <v>22400720</v>
      </c>
      <c r="B73" s="13" t="s">
        <v>95</v>
      </c>
      <c r="C73" s="13" t="s">
        <v>77</v>
      </c>
      <c r="D73" s="11">
        <v>0.8125</v>
      </c>
      <c r="E73" s="9" t="str">
        <f>HYPERLINK("https://www.nba.com/stats/player/1627763/boxscores-traditional", "Malcolm Brogdon")</f>
        <v>Malcolm Brogdon</v>
      </c>
      <c r="F73">
        <v>15.2</v>
      </c>
      <c r="G73" s="4">
        <v>6.1449999999999996</v>
      </c>
      <c r="H73" s="3">
        <v>0.879</v>
      </c>
      <c r="I73" s="3">
        <v>0.84375</v>
      </c>
      <c r="J73" s="3">
        <v>0.80234000000000005</v>
      </c>
      <c r="K73" s="3">
        <v>0.75175000000000003</v>
      </c>
      <c r="L73" s="3">
        <v>0.69847000000000004</v>
      </c>
      <c r="M73" s="3">
        <v>0.64058000000000004</v>
      </c>
      <c r="N73" s="3">
        <v>0.57926</v>
      </c>
      <c r="O73" s="3">
        <v>0.51197000000000004</v>
      </c>
      <c r="P73" s="3">
        <v>0.44828000000000001</v>
      </c>
      <c r="Q73" s="3">
        <v>0.38590999999999998</v>
      </c>
      <c r="R73" s="3">
        <v>0.32275999999999999</v>
      </c>
      <c r="S73" s="3">
        <v>0.26762999999999998</v>
      </c>
      <c r="T73" s="3">
        <v>0.2177</v>
      </c>
      <c r="U73" s="3">
        <v>0.17360999999999999</v>
      </c>
      <c r="V73" s="3">
        <v>0.13350000000000001</v>
      </c>
      <c r="W73" s="3">
        <v>0.10204000000000001</v>
      </c>
      <c r="X73" s="3">
        <v>7.6359999999999997E-2</v>
      </c>
      <c r="Y73" s="3">
        <v>5.5919999999999997E-2</v>
      </c>
      <c r="Z73" s="3">
        <v>3.9199999999999999E-2</v>
      </c>
      <c r="AA73" s="3">
        <v>2.743E-2</v>
      </c>
      <c r="AB73" s="3">
        <v>1.8759999999999999E-2</v>
      </c>
      <c r="AC73" s="3">
        <v>1.222E-2</v>
      </c>
      <c r="AD73" s="3">
        <v>7.9799999999999992E-3</v>
      </c>
      <c r="AE73" s="3">
        <v>5.0800000000000003E-3</v>
      </c>
      <c r="AF73" s="3">
        <v>3.1700000000000001E-3</v>
      </c>
      <c r="AG73" s="3">
        <v>1.8699999999999999E-3</v>
      </c>
      <c r="AH73" s="3">
        <v>1.1100000000000001E-3</v>
      </c>
      <c r="AI73" s="3">
        <v>6.4000000000000005E-4</v>
      </c>
      <c r="AJ73" s="3">
        <v>3.6000000000000002E-4</v>
      </c>
      <c r="AK73" s="3">
        <v>1.9000000000000001E-4</v>
      </c>
      <c r="AL73" s="3">
        <v>1E-4</v>
      </c>
      <c r="AM73" s="3">
        <v>5.0000000000000002E-5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P_A[[#This Row],[8+]]-P_A[[#This Row],[9+]]</f>
        <v>3.5250000000000004E-2</v>
      </c>
      <c r="AY73" s="5">
        <f>P_A[[#This Row],[9+]]-P_A[[#This Row],[10+]]</f>
        <v>4.1409999999999947E-2</v>
      </c>
      <c r="AZ73" s="5">
        <f>P_A[[#This Row],[10+]]-P_A[[#This Row],[11+]]</f>
        <v>5.0590000000000024E-2</v>
      </c>
      <c r="BA73" s="5">
        <f>P_A[[#This Row],[11+]]-P_A[[#This Row],[12+]]</f>
        <v>5.3279999999999994E-2</v>
      </c>
      <c r="BB73" s="5">
        <f>P_A[[#This Row],[12+]]-P_A[[#This Row],[13+]]</f>
        <v>5.7889999999999997E-2</v>
      </c>
      <c r="BC73" s="5">
        <f>P_A[[#This Row],[13+]]-P_A[[#This Row],[14+]]</f>
        <v>6.1320000000000041E-2</v>
      </c>
      <c r="BD73" s="5">
        <f>P_A[[#This Row],[14+]]-P_A[[#This Row],[15+]]</f>
        <v>6.7289999999999961E-2</v>
      </c>
      <c r="BE73" s="5">
        <f>P_A[[#This Row],[15+]]-P_A[[#This Row],[16+]]</f>
        <v>6.3690000000000024E-2</v>
      </c>
      <c r="BF73" s="5">
        <f>P_A[[#This Row],[16+]]-P_A[[#This Row],[17+]]</f>
        <v>6.2370000000000037E-2</v>
      </c>
      <c r="BG73" s="5">
        <f>P_A[[#This Row],[17+]]-P_A[[#This Row],[18+]]</f>
        <v>6.3149999999999984E-2</v>
      </c>
      <c r="BH73" s="5">
        <f>P_A[[#This Row],[18+]]-P_A[[#This Row],[19+]]</f>
        <v>5.5130000000000012E-2</v>
      </c>
      <c r="BI73" s="5">
        <f>P_A[[#This Row],[19+]]-P_A[[#This Row],[20+]]</f>
        <v>4.9929999999999974E-2</v>
      </c>
      <c r="BJ73" s="5">
        <f>P_A[[#This Row],[20+]]-P_A[[#This Row],[21+]]</f>
        <v>4.4090000000000018E-2</v>
      </c>
      <c r="BK73" s="5">
        <f>P_A[[#This Row],[21+]]-P_A[[#This Row],[22+]]</f>
        <v>4.0109999999999979E-2</v>
      </c>
      <c r="BL73" s="5">
        <f>P_A[[#This Row],[22+]]-P_A[[#This Row],[23+]]</f>
        <v>3.1460000000000002E-2</v>
      </c>
      <c r="BM73" s="5">
        <f>P_A[[#This Row],[23+]]-P_A[[#This Row],[24+]]</f>
        <v>2.5680000000000008E-2</v>
      </c>
      <c r="BN73" s="5">
        <f>P_A[[#This Row],[24+]]-P_A[[#This Row],[25+]]</f>
        <v>2.044E-2</v>
      </c>
      <c r="BO73" s="5">
        <f>P_A[[#This Row],[25+]]-P_A[[#This Row],[26+]]</f>
        <v>1.6719999999999999E-2</v>
      </c>
      <c r="BP73" s="5">
        <f>P_A[[#This Row],[26+]]-P_A[[#This Row],[27+]]</f>
        <v>1.1769999999999999E-2</v>
      </c>
      <c r="BQ73" s="5">
        <f>P_A[[#This Row],[27+]]-P_A[[#This Row],[28+]]</f>
        <v>8.6700000000000006E-3</v>
      </c>
      <c r="BR73" s="5">
        <f>P_A[[#This Row],[28+]]-P_A[[#This Row],[29+]]</f>
        <v>6.5399999999999989E-3</v>
      </c>
      <c r="BS73" s="5">
        <f>P_A[[#This Row],[29+]]-P_A[[#This Row],[30+]]</f>
        <v>4.2400000000000007E-3</v>
      </c>
      <c r="BT73" s="5">
        <f>P_A[[#This Row],[30+]]-P_A[[#This Row],[31+]]</f>
        <v>2.8999999999999989E-3</v>
      </c>
      <c r="BU73" s="5">
        <f>P_A[[#This Row],[31+]]-P_A[[#This Row],[32+]]</f>
        <v>1.9100000000000002E-3</v>
      </c>
      <c r="BV73" s="5">
        <f>P_A[[#This Row],[32+]]-P_A[[#This Row],[33+]]</f>
        <v>1.3000000000000002E-3</v>
      </c>
      <c r="BW73" s="5">
        <f>P_A[[#This Row],[33+]]-P_A[[#This Row],[34+]]</f>
        <v>7.5999999999999983E-4</v>
      </c>
      <c r="BX73" s="5">
        <f>P_A[[#This Row],[34+]]-P_A[[#This Row],[35+]]</f>
        <v>4.7000000000000004E-4</v>
      </c>
      <c r="BY73" s="5">
        <f>P_A[[#This Row],[35+]]-P_A[[#This Row],[36+]]</f>
        <v>2.8000000000000003E-4</v>
      </c>
      <c r="BZ73" s="5">
        <f>P_A[[#This Row],[36+]]-P_A[[#This Row],[37+]]</f>
        <v>1.7000000000000001E-4</v>
      </c>
      <c r="CA73" s="5">
        <f>P_A[[#This Row],[37+]]-P_A[[#This Row],[38+]]</f>
        <v>9.0000000000000006E-5</v>
      </c>
      <c r="CB73" s="5">
        <f>P_A[[#This Row],[38+]]-P_A[[#This Row],[39+]]</f>
        <v>5.0000000000000002E-5</v>
      </c>
      <c r="CC73" s="5">
        <f>P_A[[#This Row],[39+]]-P_A[[#This Row],[40+]]</f>
        <v>5.0000000000000002E-5</v>
      </c>
      <c r="CD73" s="5">
        <f>P_A[[#This Row],[40+]]-P_A[[#This Row],[41+]]</f>
        <v>0</v>
      </c>
      <c r="CE73" s="5">
        <f>P_A[[#This Row],[41+]]-P_A[[#This Row],[42+]]</f>
        <v>0</v>
      </c>
      <c r="CF73" s="5">
        <f>P_A[[#This Row],[42+]]-P_A[[#This Row],[43+]]</f>
        <v>0</v>
      </c>
      <c r="CG73" s="5">
        <f>P_A[[#This Row],[43+]]-P_A[[#This Row],[44+]]</f>
        <v>0</v>
      </c>
      <c r="CH73" s="5">
        <f>P_A[[#This Row],[44+]]-P_A[[#This Row],[45+]]</f>
        <v>0</v>
      </c>
      <c r="CI73" s="5">
        <f>P_A[[#This Row],[45+]]-P_A[[#This Row],[46+]]</f>
        <v>0</v>
      </c>
      <c r="CJ73" s="5">
        <f>P_A[[#This Row],[46+]]-P_A[[#This Row],[47+]]</f>
        <v>0</v>
      </c>
      <c r="CK73" s="5">
        <f>P_A[[#This Row],[47+]]-P_A[[#This Row],[48+]]</f>
        <v>0</v>
      </c>
      <c r="CL73" s="5">
        <f>P_A[[#This Row],[48+]]-P_A[[#This Row],[49+]]</f>
        <v>0</v>
      </c>
    </row>
    <row r="74" spans="1:90" x14ac:dyDescent="0.25">
      <c r="A74" s="10">
        <v>22400720</v>
      </c>
      <c r="B74" s="13" t="s">
        <v>95</v>
      </c>
      <c r="C74" s="13" t="s">
        <v>77</v>
      </c>
      <c r="D74" s="11">
        <v>0.8125</v>
      </c>
      <c r="E74" s="9" t="str">
        <f>HYPERLINK("https://www.nba.com/stats/player/1641731/boxscores-traditional", "Bilal Coulibaly")</f>
        <v>Bilal Coulibaly</v>
      </c>
      <c r="F74">
        <v>16.8</v>
      </c>
      <c r="G74" s="4">
        <v>8.3520000000000003</v>
      </c>
      <c r="H74" s="3">
        <v>0.85314000000000001</v>
      </c>
      <c r="I74" s="3">
        <v>0.82381000000000004</v>
      </c>
      <c r="J74" s="3">
        <v>0.79103000000000001</v>
      </c>
      <c r="K74" s="3">
        <v>0.75490000000000002</v>
      </c>
      <c r="L74" s="3">
        <v>0.71565999999999996</v>
      </c>
      <c r="M74" s="3">
        <v>0.67364000000000002</v>
      </c>
      <c r="N74" s="3">
        <v>0.63307000000000002</v>
      </c>
      <c r="O74" s="3">
        <v>0.58706000000000003</v>
      </c>
      <c r="P74" s="3">
        <v>0.53983000000000003</v>
      </c>
      <c r="Q74" s="3">
        <v>0.49202000000000001</v>
      </c>
      <c r="R74" s="3">
        <v>0.44433</v>
      </c>
      <c r="S74" s="3">
        <v>0.39743000000000001</v>
      </c>
      <c r="T74" s="3">
        <v>0.35197000000000001</v>
      </c>
      <c r="U74" s="3">
        <v>0.30853999999999998</v>
      </c>
      <c r="V74" s="3">
        <v>0.26762999999999998</v>
      </c>
      <c r="W74" s="3">
        <v>0.22964999999999999</v>
      </c>
      <c r="X74" s="3">
        <v>0.19489000000000001</v>
      </c>
      <c r="Y74" s="3">
        <v>0.16353999999999999</v>
      </c>
      <c r="Z74" s="3">
        <v>0.13567000000000001</v>
      </c>
      <c r="AA74" s="3">
        <v>0.11123</v>
      </c>
      <c r="AB74" s="3">
        <v>9.0120000000000006E-2</v>
      </c>
      <c r="AC74" s="3">
        <v>7.2150000000000006E-2</v>
      </c>
      <c r="AD74" s="3">
        <v>5.7049999999999997E-2</v>
      </c>
      <c r="AE74" s="3">
        <v>4.4569999999999999E-2</v>
      </c>
      <c r="AF74" s="3">
        <v>3.4380000000000001E-2</v>
      </c>
      <c r="AG74" s="3">
        <v>2.6190000000000001E-2</v>
      </c>
      <c r="AH74" s="3">
        <v>1.9699999999999999E-2</v>
      </c>
      <c r="AI74" s="3">
        <v>1.4630000000000001E-2</v>
      </c>
      <c r="AJ74" s="3">
        <v>1.072E-2</v>
      </c>
      <c r="AK74" s="3">
        <v>7.7600000000000004E-3</v>
      </c>
      <c r="AL74" s="3">
        <v>5.5399999999999998E-3</v>
      </c>
      <c r="AM74" s="3">
        <v>3.9100000000000003E-3</v>
      </c>
      <c r="AN74" s="3">
        <v>2.7200000000000002E-3</v>
      </c>
      <c r="AO74" s="3">
        <v>1.8699999999999999E-3</v>
      </c>
      <c r="AP74" s="3">
        <v>1.2600000000000001E-3</v>
      </c>
      <c r="AQ74" s="3">
        <v>8.4000000000000003E-4</v>
      </c>
      <c r="AR74" s="3">
        <v>5.5999999999999995E-4</v>
      </c>
      <c r="AS74" s="3">
        <v>3.6000000000000002E-4</v>
      </c>
      <c r="AT74" s="3">
        <v>2.3000000000000001E-4</v>
      </c>
      <c r="AU74" s="3">
        <v>1.4999999999999999E-4</v>
      </c>
      <c r="AV74" s="3">
        <v>9.0000000000000006E-5</v>
      </c>
      <c r="AW74" s="3">
        <v>6.0000000000000002E-5</v>
      </c>
      <c r="AX74" s="5">
        <f>P_A[[#This Row],[8+]]-P_A[[#This Row],[9+]]</f>
        <v>2.9329999999999967E-2</v>
      </c>
      <c r="AY74" s="5">
        <f>P_A[[#This Row],[9+]]-P_A[[#This Row],[10+]]</f>
        <v>3.2780000000000031E-2</v>
      </c>
      <c r="AZ74" s="5">
        <f>P_A[[#This Row],[10+]]-P_A[[#This Row],[11+]]</f>
        <v>3.6129999999999995E-2</v>
      </c>
      <c r="BA74" s="5">
        <f>P_A[[#This Row],[11+]]-P_A[[#This Row],[12+]]</f>
        <v>3.9240000000000053E-2</v>
      </c>
      <c r="BB74" s="5">
        <f>P_A[[#This Row],[12+]]-P_A[[#This Row],[13+]]</f>
        <v>4.2019999999999946E-2</v>
      </c>
      <c r="BC74" s="5">
        <f>P_A[[#This Row],[13+]]-P_A[[#This Row],[14+]]</f>
        <v>4.0569999999999995E-2</v>
      </c>
      <c r="BD74" s="5">
        <f>P_A[[#This Row],[14+]]-P_A[[#This Row],[15+]]</f>
        <v>4.6009999999999995E-2</v>
      </c>
      <c r="BE74" s="5">
        <f>P_A[[#This Row],[15+]]-P_A[[#This Row],[16+]]</f>
        <v>4.7229999999999994E-2</v>
      </c>
      <c r="BF74" s="5">
        <f>P_A[[#This Row],[16+]]-P_A[[#This Row],[17+]]</f>
        <v>4.7810000000000019E-2</v>
      </c>
      <c r="BG74" s="5">
        <f>P_A[[#This Row],[17+]]-P_A[[#This Row],[18+]]</f>
        <v>4.769000000000001E-2</v>
      </c>
      <c r="BH74" s="5">
        <f>P_A[[#This Row],[18+]]-P_A[[#This Row],[19+]]</f>
        <v>4.6899999999999997E-2</v>
      </c>
      <c r="BI74" s="5">
        <f>P_A[[#This Row],[19+]]-P_A[[#This Row],[20+]]</f>
        <v>4.546E-2</v>
      </c>
      <c r="BJ74" s="5">
        <f>P_A[[#This Row],[20+]]-P_A[[#This Row],[21+]]</f>
        <v>4.3430000000000024E-2</v>
      </c>
      <c r="BK74" s="5">
        <f>P_A[[#This Row],[21+]]-P_A[[#This Row],[22+]]</f>
        <v>4.0910000000000002E-2</v>
      </c>
      <c r="BL74" s="5">
        <f>P_A[[#This Row],[22+]]-P_A[[#This Row],[23+]]</f>
        <v>3.7979999999999986E-2</v>
      </c>
      <c r="BM74" s="5">
        <f>P_A[[#This Row],[23+]]-P_A[[#This Row],[24+]]</f>
        <v>3.4759999999999985E-2</v>
      </c>
      <c r="BN74" s="5">
        <f>P_A[[#This Row],[24+]]-P_A[[#This Row],[25+]]</f>
        <v>3.1350000000000017E-2</v>
      </c>
      <c r="BO74" s="5">
        <f>P_A[[#This Row],[25+]]-P_A[[#This Row],[26+]]</f>
        <v>2.7869999999999978E-2</v>
      </c>
      <c r="BP74" s="5">
        <f>P_A[[#This Row],[26+]]-P_A[[#This Row],[27+]]</f>
        <v>2.4440000000000017E-2</v>
      </c>
      <c r="BQ74" s="5">
        <f>P_A[[#This Row],[27+]]-P_A[[#This Row],[28+]]</f>
        <v>2.110999999999999E-2</v>
      </c>
      <c r="BR74" s="5">
        <f>P_A[[#This Row],[28+]]-P_A[[#This Row],[29+]]</f>
        <v>1.797E-2</v>
      </c>
      <c r="BS74" s="5">
        <f>P_A[[#This Row],[29+]]-P_A[[#This Row],[30+]]</f>
        <v>1.5100000000000009E-2</v>
      </c>
      <c r="BT74" s="5">
        <f>P_A[[#This Row],[30+]]-P_A[[#This Row],[31+]]</f>
        <v>1.2479999999999998E-2</v>
      </c>
      <c r="BU74" s="5">
        <f>P_A[[#This Row],[31+]]-P_A[[#This Row],[32+]]</f>
        <v>1.0189999999999998E-2</v>
      </c>
      <c r="BV74" s="5">
        <f>P_A[[#This Row],[32+]]-P_A[[#This Row],[33+]]</f>
        <v>8.1899999999999994E-3</v>
      </c>
      <c r="BW74" s="5">
        <f>P_A[[#This Row],[33+]]-P_A[[#This Row],[34+]]</f>
        <v>6.4900000000000027E-3</v>
      </c>
      <c r="BX74" s="5">
        <f>P_A[[#This Row],[34+]]-P_A[[#This Row],[35+]]</f>
        <v>5.0699999999999981E-3</v>
      </c>
      <c r="BY74" s="5">
        <f>P_A[[#This Row],[35+]]-P_A[[#This Row],[36+]]</f>
        <v>3.9100000000000003E-3</v>
      </c>
      <c r="BZ74" s="5">
        <f>P_A[[#This Row],[36+]]-P_A[[#This Row],[37+]]</f>
        <v>2.96E-3</v>
      </c>
      <c r="CA74" s="5">
        <f>P_A[[#This Row],[37+]]-P_A[[#This Row],[38+]]</f>
        <v>2.2200000000000006E-3</v>
      </c>
      <c r="CB74" s="5">
        <f>P_A[[#This Row],[38+]]-P_A[[#This Row],[39+]]</f>
        <v>1.6299999999999995E-3</v>
      </c>
      <c r="CC74" s="5">
        <f>P_A[[#This Row],[39+]]-P_A[[#This Row],[40+]]</f>
        <v>1.1900000000000001E-3</v>
      </c>
      <c r="CD74" s="5">
        <f>P_A[[#This Row],[40+]]-P_A[[#This Row],[41+]]</f>
        <v>8.5000000000000028E-4</v>
      </c>
      <c r="CE74" s="5">
        <f>P_A[[#This Row],[41+]]-P_A[[#This Row],[42+]]</f>
        <v>6.0999999999999987E-4</v>
      </c>
      <c r="CF74" s="5">
        <f>P_A[[#This Row],[42+]]-P_A[[#This Row],[43+]]</f>
        <v>4.2000000000000002E-4</v>
      </c>
      <c r="CG74" s="5">
        <f>P_A[[#This Row],[43+]]-P_A[[#This Row],[44+]]</f>
        <v>2.8000000000000008E-4</v>
      </c>
      <c r="CH74" s="5">
        <f>P_A[[#This Row],[44+]]-P_A[[#This Row],[45+]]</f>
        <v>1.9999999999999993E-4</v>
      </c>
      <c r="CI74" s="5">
        <f>P_A[[#This Row],[45+]]-P_A[[#This Row],[46+]]</f>
        <v>1.3000000000000002E-4</v>
      </c>
      <c r="CJ74" s="5">
        <f>P_A[[#This Row],[46+]]-P_A[[#This Row],[47+]]</f>
        <v>8.000000000000002E-5</v>
      </c>
      <c r="CK74" s="5">
        <f>P_A[[#This Row],[47+]]-P_A[[#This Row],[48+]]</f>
        <v>5.9999999999999981E-5</v>
      </c>
      <c r="CL74" s="5">
        <f>P_A[[#This Row],[48+]]-P_A[[#This Row],[49+]]</f>
        <v>3.0000000000000004E-5</v>
      </c>
    </row>
    <row r="75" spans="1:90" x14ac:dyDescent="0.25">
      <c r="A75" s="10">
        <v>22400720</v>
      </c>
      <c r="B75" s="13" t="s">
        <v>95</v>
      </c>
      <c r="C75" s="13" t="s">
        <v>77</v>
      </c>
      <c r="D75" s="11">
        <v>0.8125</v>
      </c>
      <c r="E75" s="9" t="str">
        <f>HYPERLINK("https://www.nba.com/stats/player/202685/boxscores-traditional", "Jonas Valanciunas")</f>
        <v>Jonas Valanciunas</v>
      </c>
      <c r="F75">
        <v>11.8</v>
      </c>
      <c r="G75" s="4">
        <v>4.1669999999999998</v>
      </c>
      <c r="H75" s="3">
        <v>0.81859000000000004</v>
      </c>
      <c r="I75" s="3">
        <v>0.74856999999999996</v>
      </c>
      <c r="J75" s="3">
        <v>0.66639999999999999</v>
      </c>
      <c r="K75" s="3">
        <v>0.57535000000000003</v>
      </c>
      <c r="L75" s="3">
        <v>0.48005999999999999</v>
      </c>
      <c r="M75" s="3">
        <v>0.38590999999999998</v>
      </c>
      <c r="N75" s="3">
        <v>0.29805999999999999</v>
      </c>
      <c r="O75" s="3">
        <v>0.22065000000000001</v>
      </c>
      <c r="P75" s="3">
        <v>0.15625</v>
      </c>
      <c r="Q75" s="3">
        <v>0.10564999999999999</v>
      </c>
      <c r="R75" s="3">
        <v>6.8110000000000004E-2</v>
      </c>
      <c r="S75" s="3">
        <v>4.1820000000000003E-2</v>
      </c>
      <c r="T75" s="3">
        <v>2.4420000000000001E-2</v>
      </c>
      <c r="U75" s="3">
        <v>1.355E-2</v>
      </c>
      <c r="V75" s="3">
        <v>7.1399999999999996E-3</v>
      </c>
      <c r="W75" s="3">
        <v>3.5699999999999998E-3</v>
      </c>
      <c r="X75" s="3">
        <v>1.6900000000000001E-3</v>
      </c>
      <c r="Y75" s="3">
        <v>7.6000000000000004E-4</v>
      </c>
      <c r="Z75" s="3">
        <v>3.2000000000000003E-4</v>
      </c>
      <c r="AA75" s="3">
        <v>1.2999999999999999E-4</v>
      </c>
      <c r="AB75" s="3">
        <v>5.0000000000000002E-5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5">
        <f>P_A[[#This Row],[8+]]-P_A[[#This Row],[9+]]</f>
        <v>7.0020000000000082E-2</v>
      </c>
      <c r="AY75" s="5">
        <f>P_A[[#This Row],[9+]]-P_A[[#This Row],[10+]]</f>
        <v>8.2169999999999965E-2</v>
      </c>
      <c r="AZ75" s="5">
        <f>P_A[[#This Row],[10+]]-P_A[[#This Row],[11+]]</f>
        <v>9.1049999999999964E-2</v>
      </c>
      <c r="BA75" s="5">
        <f>P_A[[#This Row],[11+]]-P_A[[#This Row],[12+]]</f>
        <v>9.5290000000000041E-2</v>
      </c>
      <c r="BB75" s="5">
        <f>P_A[[#This Row],[12+]]-P_A[[#This Row],[13+]]</f>
        <v>9.4150000000000011E-2</v>
      </c>
      <c r="BC75" s="5">
        <f>P_A[[#This Row],[13+]]-P_A[[#This Row],[14+]]</f>
        <v>8.7849999999999984E-2</v>
      </c>
      <c r="BD75" s="5">
        <f>P_A[[#This Row],[14+]]-P_A[[#This Row],[15+]]</f>
        <v>7.7409999999999979E-2</v>
      </c>
      <c r="BE75" s="5">
        <f>P_A[[#This Row],[15+]]-P_A[[#This Row],[16+]]</f>
        <v>6.4400000000000013E-2</v>
      </c>
      <c r="BF75" s="5">
        <f>P_A[[#This Row],[16+]]-P_A[[#This Row],[17+]]</f>
        <v>5.0600000000000006E-2</v>
      </c>
      <c r="BG75" s="5">
        <f>P_A[[#This Row],[17+]]-P_A[[#This Row],[18+]]</f>
        <v>3.753999999999999E-2</v>
      </c>
      <c r="BH75" s="5">
        <f>P_A[[#This Row],[18+]]-P_A[[#This Row],[19+]]</f>
        <v>2.6290000000000001E-2</v>
      </c>
      <c r="BI75" s="5">
        <f>P_A[[#This Row],[19+]]-P_A[[#This Row],[20+]]</f>
        <v>1.7400000000000002E-2</v>
      </c>
      <c r="BJ75" s="5">
        <f>P_A[[#This Row],[20+]]-P_A[[#This Row],[21+]]</f>
        <v>1.0870000000000001E-2</v>
      </c>
      <c r="BK75" s="5">
        <f>P_A[[#This Row],[21+]]-P_A[[#This Row],[22+]]</f>
        <v>6.4099999999999999E-3</v>
      </c>
      <c r="BL75" s="5">
        <f>P_A[[#This Row],[22+]]-P_A[[#This Row],[23+]]</f>
        <v>3.5699999999999998E-3</v>
      </c>
      <c r="BM75" s="5">
        <f>P_A[[#This Row],[23+]]-P_A[[#This Row],[24+]]</f>
        <v>1.8799999999999997E-3</v>
      </c>
      <c r="BN75" s="5">
        <f>P_A[[#This Row],[24+]]-P_A[[#This Row],[25+]]</f>
        <v>9.3000000000000005E-4</v>
      </c>
      <c r="BO75" s="5">
        <f>P_A[[#This Row],[25+]]-P_A[[#This Row],[26+]]</f>
        <v>4.4000000000000002E-4</v>
      </c>
      <c r="BP75" s="5">
        <f>P_A[[#This Row],[26+]]-P_A[[#This Row],[27+]]</f>
        <v>1.9000000000000004E-4</v>
      </c>
      <c r="BQ75" s="5">
        <f>P_A[[#This Row],[27+]]-P_A[[#This Row],[28+]]</f>
        <v>7.9999999999999993E-5</v>
      </c>
      <c r="BR75" s="5">
        <f>P_A[[#This Row],[28+]]-P_A[[#This Row],[29+]]</f>
        <v>5.0000000000000002E-5</v>
      </c>
      <c r="BS75" s="5">
        <f>P_A[[#This Row],[29+]]-P_A[[#This Row],[30+]]</f>
        <v>0</v>
      </c>
      <c r="BT75" s="5">
        <f>P_A[[#This Row],[30+]]-P_A[[#This Row],[31+]]</f>
        <v>0</v>
      </c>
      <c r="BU75" s="5">
        <f>P_A[[#This Row],[31+]]-P_A[[#This Row],[32+]]</f>
        <v>0</v>
      </c>
      <c r="BV75" s="5">
        <f>P_A[[#This Row],[32+]]-P_A[[#This Row],[33+]]</f>
        <v>0</v>
      </c>
      <c r="BW75" s="5">
        <f>P_A[[#This Row],[33+]]-P_A[[#This Row],[34+]]</f>
        <v>0</v>
      </c>
      <c r="BX75" s="5">
        <f>P_A[[#This Row],[34+]]-P_A[[#This Row],[35+]]</f>
        <v>0</v>
      </c>
      <c r="BY75" s="5">
        <f>P_A[[#This Row],[35+]]-P_A[[#This Row],[36+]]</f>
        <v>0</v>
      </c>
      <c r="BZ75" s="5">
        <f>P_A[[#This Row],[36+]]-P_A[[#This Row],[37+]]</f>
        <v>0</v>
      </c>
      <c r="CA75" s="5">
        <f>P_A[[#This Row],[37+]]-P_A[[#This Row],[38+]]</f>
        <v>0</v>
      </c>
      <c r="CB75" s="5">
        <f>P_A[[#This Row],[38+]]-P_A[[#This Row],[39+]]</f>
        <v>0</v>
      </c>
      <c r="CC75" s="5">
        <f>P_A[[#This Row],[39+]]-P_A[[#This Row],[40+]]</f>
        <v>0</v>
      </c>
      <c r="CD75" s="5">
        <f>P_A[[#This Row],[40+]]-P_A[[#This Row],[41+]]</f>
        <v>0</v>
      </c>
      <c r="CE75" s="5">
        <f>P_A[[#This Row],[41+]]-P_A[[#This Row],[42+]]</f>
        <v>0</v>
      </c>
      <c r="CF75" s="5">
        <f>P_A[[#This Row],[42+]]-P_A[[#This Row],[43+]]</f>
        <v>0</v>
      </c>
      <c r="CG75" s="5">
        <f>P_A[[#This Row],[43+]]-P_A[[#This Row],[44+]]</f>
        <v>0</v>
      </c>
      <c r="CH75" s="5">
        <f>P_A[[#This Row],[44+]]-P_A[[#This Row],[45+]]</f>
        <v>0</v>
      </c>
      <c r="CI75" s="5">
        <f>P_A[[#This Row],[45+]]-P_A[[#This Row],[46+]]</f>
        <v>0</v>
      </c>
      <c r="CJ75" s="5">
        <f>P_A[[#This Row],[46+]]-P_A[[#This Row],[47+]]</f>
        <v>0</v>
      </c>
      <c r="CK75" s="5">
        <f>P_A[[#This Row],[47+]]-P_A[[#This Row],[48+]]</f>
        <v>0</v>
      </c>
      <c r="CL75" s="5">
        <f>P_A[[#This Row],[48+]]-P_A[[#This Row],[49+]]</f>
        <v>0</v>
      </c>
    </row>
    <row r="76" spans="1:90" x14ac:dyDescent="0.25">
      <c r="A76" s="10">
        <v>22400720</v>
      </c>
      <c r="B76" s="13" t="s">
        <v>95</v>
      </c>
      <c r="C76" s="13" t="s">
        <v>77</v>
      </c>
      <c r="D76" s="11">
        <v>0.8125</v>
      </c>
      <c r="E76" s="9" t="str">
        <f>HYPERLINK("https://www.nba.com/stats/player/1630557/boxscores-traditional", "Corey Kispert")</f>
        <v>Corey Kispert</v>
      </c>
      <c r="F76">
        <v>14.4</v>
      </c>
      <c r="G76" s="4">
        <v>7.6840000000000002</v>
      </c>
      <c r="H76" s="3">
        <v>0.79673000000000005</v>
      </c>
      <c r="I76" s="3">
        <v>0.75804000000000005</v>
      </c>
      <c r="J76" s="3">
        <v>0.71565999999999996</v>
      </c>
      <c r="K76" s="3">
        <v>0.67003000000000001</v>
      </c>
      <c r="L76" s="3">
        <v>0.62172000000000005</v>
      </c>
      <c r="M76" s="3">
        <v>0.57142000000000004</v>
      </c>
      <c r="N76" s="3">
        <v>0.51993999999999996</v>
      </c>
      <c r="O76" s="3">
        <v>0.46811999999999998</v>
      </c>
      <c r="P76" s="3">
        <v>0.41682999999999998</v>
      </c>
      <c r="Q76" s="3">
        <v>0.36692999999999998</v>
      </c>
      <c r="R76" s="3">
        <v>0.31918000000000002</v>
      </c>
      <c r="S76" s="3">
        <v>0.27424999999999999</v>
      </c>
      <c r="T76" s="3">
        <v>0.23269999999999999</v>
      </c>
      <c r="U76" s="3">
        <v>0.19489000000000001</v>
      </c>
      <c r="V76" s="3">
        <v>0.16109000000000001</v>
      </c>
      <c r="W76" s="3">
        <v>0.13136</v>
      </c>
      <c r="X76" s="3">
        <v>0.10564999999999999</v>
      </c>
      <c r="Y76" s="3">
        <v>8.3790000000000003E-2</v>
      </c>
      <c r="Z76" s="3">
        <v>6.5519999999999995E-2</v>
      </c>
      <c r="AA76" s="3">
        <v>5.0500000000000003E-2</v>
      </c>
      <c r="AB76" s="3">
        <v>3.8359999999999998E-2</v>
      </c>
      <c r="AC76" s="3">
        <v>2.8719999999999999E-2</v>
      </c>
      <c r="AD76" s="3">
        <v>2.1180000000000001E-2</v>
      </c>
      <c r="AE76" s="3">
        <v>1.5389999999999999E-2</v>
      </c>
      <c r="AF76" s="3">
        <v>1.1010000000000001E-2</v>
      </c>
      <c r="AG76" s="3">
        <v>7.7600000000000004E-3</v>
      </c>
      <c r="AH76" s="3">
        <v>5.3899999999999998E-3</v>
      </c>
      <c r="AI76" s="3">
        <v>3.6800000000000001E-3</v>
      </c>
      <c r="AJ76" s="3">
        <v>2.48E-3</v>
      </c>
      <c r="AK76" s="3">
        <v>1.64E-3</v>
      </c>
      <c r="AL76" s="3">
        <v>1.07E-3</v>
      </c>
      <c r="AM76" s="3">
        <v>6.8999999999999997E-4</v>
      </c>
      <c r="AN76" s="3">
        <v>4.2999999999999999E-4</v>
      </c>
      <c r="AO76" s="3">
        <v>2.7E-4</v>
      </c>
      <c r="AP76" s="3">
        <v>1.7000000000000001E-4</v>
      </c>
      <c r="AQ76" s="3">
        <v>1E-4</v>
      </c>
      <c r="AR76" s="3">
        <v>6.0000000000000002E-5</v>
      </c>
      <c r="AS76" s="3">
        <v>3.0000000000000001E-5</v>
      </c>
      <c r="AT76" s="3">
        <v>0</v>
      </c>
      <c r="AU76" s="3">
        <v>0</v>
      </c>
      <c r="AV76" s="3">
        <v>0</v>
      </c>
      <c r="AW76" s="3">
        <v>0</v>
      </c>
      <c r="AX76" s="5">
        <f>P_A[[#This Row],[8+]]-P_A[[#This Row],[9+]]</f>
        <v>3.8690000000000002E-2</v>
      </c>
      <c r="AY76" s="5">
        <f>P_A[[#This Row],[9+]]-P_A[[#This Row],[10+]]</f>
        <v>4.2380000000000084E-2</v>
      </c>
      <c r="AZ76" s="5">
        <f>P_A[[#This Row],[10+]]-P_A[[#This Row],[11+]]</f>
        <v>4.5629999999999948E-2</v>
      </c>
      <c r="BA76" s="5">
        <f>P_A[[#This Row],[11+]]-P_A[[#This Row],[12+]]</f>
        <v>4.8309999999999964E-2</v>
      </c>
      <c r="BB76" s="5">
        <f>P_A[[#This Row],[12+]]-P_A[[#This Row],[13+]]</f>
        <v>5.0300000000000011E-2</v>
      </c>
      <c r="BC76" s="5">
        <f>P_A[[#This Row],[13+]]-P_A[[#This Row],[14+]]</f>
        <v>5.1480000000000081E-2</v>
      </c>
      <c r="BD76" s="5">
        <f>P_A[[#This Row],[14+]]-P_A[[#This Row],[15+]]</f>
        <v>5.1819999999999977E-2</v>
      </c>
      <c r="BE76" s="5">
        <f>P_A[[#This Row],[15+]]-P_A[[#This Row],[16+]]</f>
        <v>5.1290000000000002E-2</v>
      </c>
      <c r="BF76" s="5">
        <f>P_A[[#This Row],[16+]]-P_A[[#This Row],[17+]]</f>
        <v>4.99E-2</v>
      </c>
      <c r="BG76" s="5">
        <f>P_A[[#This Row],[17+]]-P_A[[#This Row],[18+]]</f>
        <v>4.7749999999999959E-2</v>
      </c>
      <c r="BH76" s="5">
        <f>P_A[[#This Row],[18+]]-P_A[[#This Row],[19+]]</f>
        <v>4.4930000000000025E-2</v>
      </c>
      <c r="BI76" s="5">
        <f>P_A[[#This Row],[19+]]-P_A[[#This Row],[20+]]</f>
        <v>4.1550000000000004E-2</v>
      </c>
      <c r="BJ76" s="5">
        <f>P_A[[#This Row],[20+]]-P_A[[#This Row],[21+]]</f>
        <v>3.7809999999999983E-2</v>
      </c>
      <c r="BK76" s="5">
        <f>P_A[[#This Row],[21+]]-P_A[[#This Row],[22+]]</f>
        <v>3.3799999999999997E-2</v>
      </c>
      <c r="BL76" s="5">
        <f>P_A[[#This Row],[22+]]-P_A[[#This Row],[23+]]</f>
        <v>2.9730000000000006E-2</v>
      </c>
      <c r="BM76" s="5">
        <f>P_A[[#This Row],[23+]]-P_A[[#This Row],[24+]]</f>
        <v>2.5710000000000011E-2</v>
      </c>
      <c r="BN76" s="5">
        <f>P_A[[#This Row],[24+]]-P_A[[#This Row],[25+]]</f>
        <v>2.1859999999999991E-2</v>
      </c>
      <c r="BO76" s="5">
        <f>P_A[[#This Row],[25+]]-P_A[[#This Row],[26+]]</f>
        <v>1.8270000000000008E-2</v>
      </c>
      <c r="BP76" s="5">
        <f>P_A[[#This Row],[26+]]-P_A[[#This Row],[27+]]</f>
        <v>1.5019999999999992E-2</v>
      </c>
      <c r="BQ76" s="5">
        <f>P_A[[#This Row],[27+]]-P_A[[#This Row],[28+]]</f>
        <v>1.2140000000000005E-2</v>
      </c>
      <c r="BR76" s="5">
        <f>P_A[[#This Row],[28+]]-P_A[[#This Row],[29+]]</f>
        <v>9.6399999999999993E-3</v>
      </c>
      <c r="BS76" s="5">
        <f>P_A[[#This Row],[29+]]-P_A[[#This Row],[30+]]</f>
        <v>7.5399999999999981E-3</v>
      </c>
      <c r="BT76" s="5">
        <f>P_A[[#This Row],[30+]]-P_A[[#This Row],[31+]]</f>
        <v>5.7900000000000017E-3</v>
      </c>
      <c r="BU76" s="5">
        <f>P_A[[#This Row],[31+]]-P_A[[#This Row],[32+]]</f>
        <v>4.3799999999999985E-3</v>
      </c>
      <c r="BV76" s="5">
        <f>P_A[[#This Row],[32+]]-P_A[[#This Row],[33+]]</f>
        <v>3.2500000000000003E-3</v>
      </c>
      <c r="BW76" s="5">
        <f>P_A[[#This Row],[33+]]-P_A[[#This Row],[34+]]</f>
        <v>2.3700000000000006E-3</v>
      </c>
      <c r="BX76" s="5">
        <f>P_A[[#This Row],[34+]]-P_A[[#This Row],[35+]]</f>
        <v>1.7099999999999997E-3</v>
      </c>
      <c r="BY76" s="5">
        <f>P_A[[#This Row],[35+]]-P_A[[#This Row],[36+]]</f>
        <v>1.2000000000000001E-3</v>
      </c>
      <c r="BZ76" s="5">
        <f>P_A[[#This Row],[36+]]-P_A[[#This Row],[37+]]</f>
        <v>8.4000000000000003E-4</v>
      </c>
      <c r="CA76" s="5">
        <f>P_A[[#This Row],[37+]]-P_A[[#This Row],[38+]]</f>
        <v>5.6999999999999998E-4</v>
      </c>
      <c r="CB76" s="5">
        <f>P_A[[#This Row],[38+]]-P_A[[#This Row],[39+]]</f>
        <v>3.8000000000000002E-4</v>
      </c>
      <c r="CC76" s="5">
        <f>P_A[[#This Row],[39+]]-P_A[[#This Row],[40+]]</f>
        <v>2.5999999999999998E-4</v>
      </c>
      <c r="CD76" s="5">
        <f>P_A[[#This Row],[40+]]-P_A[[#This Row],[41+]]</f>
        <v>1.5999999999999999E-4</v>
      </c>
      <c r="CE76" s="5">
        <f>P_A[[#This Row],[41+]]-P_A[[#This Row],[42+]]</f>
        <v>9.9999999999999991E-5</v>
      </c>
      <c r="CF76" s="5">
        <f>P_A[[#This Row],[42+]]-P_A[[#This Row],[43+]]</f>
        <v>7.0000000000000007E-5</v>
      </c>
      <c r="CG76" s="5">
        <f>P_A[[#This Row],[43+]]-P_A[[#This Row],[44+]]</f>
        <v>4.0000000000000003E-5</v>
      </c>
      <c r="CH76" s="5">
        <f>P_A[[#This Row],[44+]]-P_A[[#This Row],[45+]]</f>
        <v>3.0000000000000001E-5</v>
      </c>
      <c r="CI76" s="5">
        <f>P_A[[#This Row],[45+]]-P_A[[#This Row],[46+]]</f>
        <v>3.0000000000000001E-5</v>
      </c>
      <c r="CJ76" s="5">
        <f>P_A[[#This Row],[46+]]-P_A[[#This Row],[47+]]</f>
        <v>0</v>
      </c>
      <c r="CK76" s="5">
        <f>P_A[[#This Row],[47+]]-P_A[[#This Row],[48+]]</f>
        <v>0</v>
      </c>
      <c r="CL76" s="5">
        <f>P_A[[#This Row],[48+]]-P_A[[#This Row],[49+]]</f>
        <v>0</v>
      </c>
    </row>
    <row r="77" spans="1:90" x14ac:dyDescent="0.25">
      <c r="A77" s="10">
        <v>22400720</v>
      </c>
      <c r="B77" s="13" t="s">
        <v>95</v>
      </c>
      <c r="C77" s="13" t="s">
        <v>77</v>
      </c>
      <c r="D77" s="11">
        <v>0.8125</v>
      </c>
      <c r="E77" s="9" t="str">
        <f>HYPERLINK("https://www.nba.com/stats/player/1642267/boxscores-traditional", "Carlton Carrington")</f>
        <v>Carlton Carrington</v>
      </c>
      <c r="F77">
        <v>10</v>
      </c>
      <c r="G77" s="4">
        <v>4.5170000000000003</v>
      </c>
      <c r="H77" s="3">
        <v>0.67003000000000001</v>
      </c>
      <c r="I77" s="3">
        <v>0.58706000000000003</v>
      </c>
      <c r="J77" s="3">
        <v>0.5</v>
      </c>
      <c r="K77" s="3">
        <v>0.41293999999999997</v>
      </c>
      <c r="L77" s="3">
        <v>0.32996999999999999</v>
      </c>
      <c r="M77" s="3">
        <v>0.25463000000000002</v>
      </c>
      <c r="N77" s="3">
        <v>0.18673000000000001</v>
      </c>
      <c r="O77" s="3">
        <v>0.13350000000000001</v>
      </c>
      <c r="P77" s="3">
        <v>9.1759999999999994E-2</v>
      </c>
      <c r="Q77" s="3">
        <v>6.0569999999999999E-2</v>
      </c>
      <c r="R77" s="3">
        <v>3.8359999999999998E-2</v>
      </c>
      <c r="S77" s="3">
        <v>2.3300000000000001E-2</v>
      </c>
      <c r="T77" s="3">
        <v>1.355E-2</v>
      </c>
      <c r="U77" s="3">
        <v>7.3400000000000002E-3</v>
      </c>
      <c r="V77" s="3">
        <v>3.9100000000000003E-3</v>
      </c>
      <c r="W77" s="3">
        <v>1.99E-3</v>
      </c>
      <c r="X77" s="3">
        <v>9.7000000000000005E-4</v>
      </c>
      <c r="Y77" s="3">
        <v>4.4999999999999999E-4</v>
      </c>
      <c r="Z77" s="3">
        <v>2.0000000000000001E-4</v>
      </c>
      <c r="AA77" s="3">
        <v>8.0000000000000007E-5</v>
      </c>
      <c r="AB77" s="3">
        <v>3.0000000000000001E-5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5">
        <f>P_A[[#This Row],[8+]]-P_A[[#This Row],[9+]]</f>
        <v>8.2969999999999988E-2</v>
      </c>
      <c r="AY77" s="5">
        <f>P_A[[#This Row],[9+]]-P_A[[#This Row],[10+]]</f>
        <v>8.7060000000000026E-2</v>
      </c>
      <c r="AZ77" s="5">
        <f>P_A[[#This Row],[10+]]-P_A[[#This Row],[11+]]</f>
        <v>8.7060000000000026E-2</v>
      </c>
      <c r="BA77" s="5">
        <f>P_A[[#This Row],[11+]]-P_A[[#This Row],[12+]]</f>
        <v>8.2969999999999988E-2</v>
      </c>
      <c r="BB77" s="5">
        <f>P_A[[#This Row],[12+]]-P_A[[#This Row],[13+]]</f>
        <v>7.5339999999999963E-2</v>
      </c>
      <c r="BC77" s="5">
        <f>P_A[[#This Row],[13+]]-P_A[[#This Row],[14+]]</f>
        <v>6.7900000000000016E-2</v>
      </c>
      <c r="BD77" s="5">
        <f>P_A[[#This Row],[14+]]-P_A[[#This Row],[15+]]</f>
        <v>5.323E-2</v>
      </c>
      <c r="BE77" s="5">
        <f>P_A[[#This Row],[15+]]-P_A[[#This Row],[16+]]</f>
        <v>4.1740000000000013E-2</v>
      </c>
      <c r="BF77" s="5">
        <f>P_A[[#This Row],[16+]]-P_A[[#This Row],[17+]]</f>
        <v>3.1189999999999996E-2</v>
      </c>
      <c r="BG77" s="5">
        <f>P_A[[#This Row],[17+]]-P_A[[#This Row],[18+]]</f>
        <v>2.2210000000000001E-2</v>
      </c>
      <c r="BH77" s="5">
        <f>P_A[[#This Row],[18+]]-P_A[[#This Row],[19+]]</f>
        <v>1.5059999999999997E-2</v>
      </c>
      <c r="BI77" s="5">
        <f>P_A[[#This Row],[19+]]-P_A[[#This Row],[20+]]</f>
        <v>9.7500000000000017E-3</v>
      </c>
      <c r="BJ77" s="5">
        <f>P_A[[#This Row],[20+]]-P_A[[#This Row],[21+]]</f>
        <v>6.2099999999999994E-3</v>
      </c>
      <c r="BK77" s="5">
        <f>P_A[[#This Row],[21+]]-P_A[[#This Row],[22+]]</f>
        <v>3.4299999999999999E-3</v>
      </c>
      <c r="BL77" s="5">
        <f>P_A[[#This Row],[22+]]-P_A[[#This Row],[23+]]</f>
        <v>1.9200000000000003E-3</v>
      </c>
      <c r="BM77" s="5">
        <f>P_A[[#This Row],[23+]]-P_A[[#This Row],[24+]]</f>
        <v>1.0200000000000001E-3</v>
      </c>
      <c r="BN77" s="5">
        <f>P_A[[#This Row],[24+]]-P_A[[#This Row],[25+]]</f>
        <v>5.2000000000000006E-4</v>
      </c>
      <c r="BO77" s="5">
        <f>P_A[[#This Row],[25+]]-P_A[[#This Row],[26+]]</f>
        <v>2.5000000000000001E-4</v>
      </c>
      <c r="BP77" s="5">
        <f>P_A[[#This Row],[26+]]-P_A[[#This Row],[27+]]</f>
        <v>1.2E-4</v>
      </c>
      <c r="BQ77" s="5">
        <f>P_A[[#This Row],[27+]]-P_A[[#This Row],[28+]]</f>
        <v>5.0000000000000009E-5</v>
      </c>
      <c r="BR77" s="5">
        <f>P_A[[#This Row],[28+]]-P_A[[#This Row],[29+]]</f>
        <v>3.0000000000000001E-5</v>
      </c>
      <c r="BS77" s="5">
        <f>P_A[[#This Row],[29+]]-P_A[[#This Row],[30+]]</f>
        <v>0</v>
      </c>
      <c r="BT77" s="5">
        <f>P_A[[#This Row],[30+]]-P_A[[#This Row],[31+]]</f>
        <v>0</v>
      </c>
      <c r="BU77" s="5">
        <f>P_A[[#This Row],[31+]]-P_A[[#This Row],[32+]]</f>
        <v>0</v>
      </c>
      <c r="BV77" s="5">
        <f>P_A[[#This Row],[32+]]-P_A[[#This Row],[33+]]</f>
        <v>0</v>
      </c>
      <c r="BW77" s="5">
        <f>P_A[[#This Row],[33+]]-P_A[[#This Row],[34+]]</f>
        <v>0</v>
      </c>
      <c r="BX77" s="5">
        <f>P_A[[#This Row],[34+]]-P_A[[#This Row],[35+]]</f>
        <v>0</v>
      </c>
      <c r="BY77" s="5">
        <f>P_A[[#This Row],[35+]]-P_A[[#This Row],[36+]]</f>
        <v>0</v>
      </c>
      <c r="BZ77" s="5">
        <f>P_A[[#This Row],[36+]]-P_A[[#This Row],[37+]]</f>
        <v>0</v>
      </c>
      <c r="CA77" s="5">
        <f>P_A[[#This Row],[37+]]-P_A[[#This Row],[38+]]</f>
        <v>0</v>
      </c>
      <c r="CB77" s="5">
        <f>P_A[[#This Row],[38+]]-P_A[[#This Row],[39+]]</f>
        <v>0</v>
      </c>
      <c r="CC77" s="5">
        <f>P_A[[#This Row],[39+]]-P_A[[#This Row],[40+]]</f>
        <v>0</v>
      </c>
      <c r="CD77" s="5">
        <f>P_A[[#This Row],[40+]]-P_A[[#This Row],[41+]]</f>
        <v>0</v>
      </c>
      <c r="CE77" s="5">
        <f>P_A[[#This Row],[41+]]-P_A[[#This Row],[42+]]</f>
        <v>0</v>
      </c>
      <c r="CF77" s="5">
        <f>P_A[[#This Row],[42+]]-P_A[[#This Row],[43+]]</f>
        <v>0</v>
      </c>
      <c r="CG77" s="5">
        <f>P_A[[#This Row],[43+]]-P_A[[#This Row],[44+]]</f>
        <v>0</v>
      </c>
      <c r="CH77" s="5">
        <f>P_A[[#This Row],[44+]]-P_A[[#This Row],[45+]]</f>
        <v>0</v>
      </c>
      <c r="CI77" s="5">
        <f>P_A[[#This Row],[45+]]-P_A[[#This Row],[46+]]</f>
        <v>0</v>
      </c>
      <c r="CJ77" s="5">
        <f>P_A[[#This Row],[46+]]-P_A[[#This Row],[47+]]</f>
        <v>0</v>
      </c>
      <c r="CK77" s="5">
        <f>P_A[[#This Row],[47+]]-P_A[[#This Row],[48+]]</f>
        <v>0</v>
      </c>
      <c r="CL77" s="5">
        <f>P_A[[#This Row],[48+]]-P_A[[#This Row],[49+]]</f>
        <v>0</v>
      </c>
    </row>
    <row r="78" spans="1:90" x14ac:dyDescent="0.25">
      <c r="A78" s="10">
        <v>22400720</v>
      </c>
      <c r="B78" s="13" t="s">
        <v>95</v>
      </c>
      <c r="C78" s="13" t="s">
        <v>77</v>
      </c>
      <c r="D78" s="11">
        <v>0.8125</v>
      </c>
      <c r="E78" s="9" t="str">
        <f>HYPERLINK("https://www.nba.com/stats/player/1642273/boxscores-traditional", "Kyshawn George")</f>
        <v>Kyshawn George</v>
      </c>
      <c r="F78">
        <v>8.6</v>
      </c>
      <c r="G78" s="4">
        <v>3.7199999999999998</v>
      </c>
      <c r="H78" s="3">
        <v>0.56355999999999995</v>
      </c>
      <c r="I78" s="3">
        <v>0.45619999999999999</v>
      </c>
      <c r="J78" s="3">
        <v>0.35197000000000001</v>
      </c>
      <c r="K78" s="3">
        <v>0.25785000000000002</v>
      </c>
      <c r="L78" s="3">
        <v>0.18140999999999999</v>
      </c>
      <c r="M78" s="3">
        <v>0.11899999999999999</v>
      </c>
      <c r="N78" s="3">
        <v>7.3529999999999998E-2</v>
      </c>
      <c r="O78" s="3">
        <v>4.2720000000000001E-2</v>
      </c>
      <c r="P78" s="3">
        <v>2.3300000000000001E-2</v>
      </c>
      <c r="Q78" s="3">
        <v>1.191E-2</v>
      </c>
      <c r="R78" s="3">
        <v>5.7000000000000002E-3</v>
      </c>
      <c r="S78" s="3">
        <v>2.5600000000000002E-3</v>
      </c>
      <c r="T78" s="3">
        <v>1.1100000000000001E-3</v>
      </c>
      <c r="U78" s="3">
        <v>4.2999999999999999E-4</v>
      </c>
      <c r="V78" s="3">
        <v>1.6000000000000001E-4</v>
      </c>
      <c r="W78" s="3">
        <v>5.0000000000000002E-5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5">
        <f>P_A[[#This Row],[8+]]-P_A[[#This Row],[9+]]</f>
        <v>0.10735999999999996</v>
      </c>
      <c r="AY78" s="5">
        <f>P_A[[#This Row],[9+]]-P_A[[#This Row],[10+]]</f>
        <v>0.10422999999999999</v>
      </c>
      <c r="AZ78" s="5">
        <f>P_A[[#This Row],[10+]]-P_A[[#This Row],[11+]]</f>
        <v>9.4119999999999981E-2</v>
      </c>
      <c r="BA78" s="5">
        <f>P_A[[#This Row],[11+]]-P_A[[#This Row],[12+]]</f>
        <v>7.6440000000000036E-2</v>
      </c>
      <c r="BB78" s="5">
        <f>P_A[[#This Row],[12+]]-P_A[[#This Row],[13+]]</f>
        <v>6.2409999999999993E-2</v>
      </c>
      <c r="BC78" s="5">
        <f>P_A[[#This Row],[13+]]-P_A[[#This Row],[14+]]</f>
        <v>4.5469999999999997E-2</v>
      </c>
      <c r="BD78" s="5">
        <f>P_A[[#This Row],[14+]]-P_A[[#This Row],[15+]]</f>
        <v>3.0809999999999997E-2</v>
      </c>
      <c r="BE78" s="5">
        <f>P_A[[#This Row],[15+]]-P_A[[#This Row],[16+]]</f>
        <v>1.942E-2</v>
      </c>
      <c r="BF78" s="5">
        <f>P_A[[#This Row],[16+]]-P_A[[#This Row],[17+]]</f>
        <v>1.1390000000000001E-2</v>
      </c>
      <c r="BG78" s="5">
        <f>P_A[[#This Row],[17+]]-P_A[[#This Row],[18+]]</f>
        <v>6.2100000000000002E-3</v>
      </c>
      <c r="BH78" s="5">
        <f>P_A[[#This Row],[18+]]-P_A[[#This Row],[19+]]</f>
        <v>3.14E-3</v>
      </c>
      <c r="BI78" s="5">
        <f>P_A[[#This Row],[19+]]-P_A[[#This Row],[20+]]</f>
        <v>1.4500000000000001E-3</v>
      </c>
      <c r="BJ78" s="5">
        <f>P_A[[#This Row],[20+]]-P_A[[#This Row],[21+]]</f>
        <v>6.8000000000000005E-4</v>
      </c>
      <c r="BK78" s="5">
        <f>P_A[[#This Row],[21+]]-P_A[[#This Row],[22+]]</f>
        <v>2.6999999999999995E-4</v>
      </c>
      <c r="BL78" s="5">
        <f>P_A[[#This Row],[22+]]-P_A[[#This Row],[23+]]</f>
        <v>1.1000000000000002E-4</v>
      </c>
      <c r="BM78" s="5">
        <f>P_A[[#This Row],[23+]]-P_A[[#This Row],[24+]]</f>
        <v>5.0000000000000002E-5</v>
      </c>
      <c r="BN78" s="5">
        <f>P_A[[#This Row],[24+]]-P_A[[#This Row],[25+]]</f>
        <v>0</v>
      </c>
      <c r="BO78" s="5">
        <f>P_A[[#This Row],[25+]]-P_A[[#This Row],[26+]]</f>
        <v>0</v>
      </c>
      <c r="BP78" s="5">
        <f>P_A[[#This Row],[26+]]-P_A[[#This Row],[27+]]</f>
        <v>0</v>
      </c>
      <c r="BQ78" s="5">
        <f>P_A[[#This Row],[27+]]-P_A[[#This Row],[28+]]</f>
        <v>0</v>
      </c>
      <c r="BR78" s="5">
        <f>P_A[[#This Row],[28+]]-P_A[[#This Row],[29+]]</f>
        <v>0</v>
      </c>
      <c r="BS78" s="5">
        <f>P_A[[#This Row],[29+]]-P_A[[#This Row],[30+]]</f>
        <v>0</v>
      </c>
      <c r="BT78" s="5">
        <f>P_A[[#This Row],[30+]]-P_A[[#This Row],[31+]]</f>
        <v>0</v>
      </c>
      <c r="BU78" s="5">
        <f>P_A[[#This Row],[31+]]-P_A[[#This Row],[32+]]</f>
        <v>0</v>
      </c>
      <c r="BV78" s="5">
        <f>P_A[[#This Row],[32+]]-P_A[[#This Row],[33+]]</f>
        <v>0</v>
      </c>
      <c r="BW78" s="5">
        <f>P_A[[#This Row],[33+]]-P_A[[#This Row],[34+]]</f>
        <v>0</v>
      </c>
      <c r="BX78" s="5">
        <f>P_A[[#This Row],[34+]]-P_A[[#This Row],[35+]]</f>
        <v>0</v>
      </c>
      <c r="BY78" s="5">
        <f>P_A[[#This Row],[35+]]-P_A[[#This Row],[36+]]</f>
        <v>0</v>
      </c>
      <c r="BZ78" s="5">
        <f>P_A[[#This Row],[36+]]-P_A[[#This Row],[37+]]</f>
        <v>0</v>
      </c>
      <c r="CA78" s="5">
        <f>P_A[[#This Row],[37+]]-P_A[[#This Row],[38+]]</f>
        <v>0</v>
      </c>
      <c r="CB78" s="5">
        <f>P_A[[#This Row],[38+]]-P_A[[#This Row],[39+]]</f>
        <v>0</v>
      </c>
      <c r="CC78" s="5">
        <f>P_A[[#This Row],[39+]]-P_A[[#This Row],[40+]]</f>
        <v>0</v>
      </c>
      <c r="CD78" s="5">
        <f>P_A[[#This Row],[40+]]-P_A[[#This Row],[41+]]</f>
        <v>0</v>
      </c>
      <c r="CE78" s="5">
        <f>P_A[[#This Row],[41+]]-P_A[[#This Row],[42+]]</f>
        <v>0</v>
      </c>
      <c r="CF78" s="5">
        <f>P_A[[#This Row],[42+]]-P_A[[#This Row],[43+]]</f>
        <v>0</v>
      </c>
      <c r="CG78" s="5">
        <f>P_A[[#This Row],[43+]]-P_A[[#This Row],[44+]]</f>
        <v>0</v>
      </c>
      <c r="CH78" s="5">
        <f>P_A[[#This Row],[44+]]-P_A[[#This Row],[45+]]</f>
        <v>0</v>
      </c>
      <c r="CI78" s="5">
        <f>P_A[[#This Row],[45+]]-P_A[[#This Row],[46+]]</f>
        <v>0</v>
      </c>
      <c r="CJ78" s="5">
        <f>P_A[[#This Row],[46+]]-P_A[[#This Row],[47+]]</f>
        <v>0</v>
      </c>
      <c r="CK78" s="5">
        <f>P_A[[#This Row],[47+]]-P_A[[#This Row],[48+]]</f>
        <v>0</v>
      </c>
      <c r="CL78" s="5">
        <f>P_A[[#This Row],[48+]]-P_A[[#This Row],[49+]]</f>
        <v>0</v>
      </c>
    </row>
    <row r="79" spans="1:90" x14ac:dyDescent="0.25">
      <c r="A79" s="10">
        <v>22400721</v>
      </c>
      <c r="B79" s="13" t="s">
        <v>76</v>
      </c>
      <c r="C79" s="13" t="s">
        <v>83</v>
      </c>
      <c r="D79" s="11">
        <v>0.8125</v>
      </c>
      <c r="E79" s="9" t="str">
        <f>HYPERLINK("https://www.nba.com/stats/player/201569/boxscores-traditional", "Eric Gordon")</f>
        <v>Eric Gordon</v>
      </c>
      <c r="F79">
        <v>15.6</v>
      </c>
      <c r="G79" s="4">
        <v>1.625</v>
      </c>
      <c r="H79" s="3">
        <v>1</v>
      </c>
      <c r="I79" s="3">
        <v>1</v>
      </c>
      <c r="J79" s="3">
        <v>0.99972000000000005</v>
      </c>
      <c r="K79" s="3">
        <v>0.99766999999999995</v>
      </c>
      <c r="L79" s="3">
        <v>0.98678999999999994</v>
      </c>
      <c r="M79" s="3">
        <v>0.94520000000000004</v>
      </c>
      <c r="N79" s="3">
        <v>0.83645999999999998</v>
      </c>
      <c r="O79" s="3">
        <v>0.64431000000000005</v>
      </c>
      <c r="P79" s="3">
        <v>0.40128999999999998</v>
      </c>
      <c r="Q79" s="3">
        <v>0.19489000000000001</v>
      </c>
      <c r="R79" s="3">
        <v>6.9440000000000002E-2</v>
      </c>
      <c r="S79" s="3">
        <v>1.831E-2</v>
      </c>
      <c r="T79" s="3">
        <v>3.3600000000000001E-3</v>
      </c>
      <c r="U79" s="3">
        <v>4.4999999999999999E-4</v>
      </c>
      <c r="V79" s="3">
        <v>4.0000000000000003E-5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5">
        <f>P_A[[#This Row],[8+]]-P_A[[#This Row],[9+]]</f>
        <v>0</v>
      </c>
      <c r="AY79" s="5">
        <f>P_A[[#This Row],[9+]]-P_A[[#This Row],[10+]]</f>
        <v>2.7999999999994696E-4</v>
      </c>
      <c r="AZ79" s="5">
        <f>P_A[[#This Row],[10+]]-P_A[[#This Row],[11+]]</f>
        <v>2.0500000000001073E-3</v>
      </c>
      <c r="BA79" s="5">
        <f>P_A[[#This Row],[11+]]-P_A[[#This Row],[12+]]</f>
        <v>1.0880000000000001E-2</v>
      </c>
      <c r="BB79" s="5">
        <f>P_A[[#This Row],[12+]]-P_A[[#This Row],[13+]]</f>
        <v>4.1589999999999905E-2</v>
      </c>
      <c r="BC79" s="5">
        <f>P_A[[#This Row],[13+]]-P_A[[#This Row],[14+]]</f>
        <v>0.10874000000000006</v>
      </c>
      <c r="BD79" s="5">
        <f>P_A[[#This Row],[14+]]-P_A[[#This Row],[15+]]</f>
        <v>0.19214999999999993</v>
      </c>
      <c r="BE79" s="5">
        <f>P_A[[#This Row],[15+]]-P_A[[#This Row],[16+]]</f>
        <v>0.24302000000000007</v>
      </c>
      <c r="BF79" s="5">
        <f>P_A[[#This Row],[16+]]-P_A[[#This Row],[17+]]</f>
        <v>0.20639999999999997</v>
      </c>
      <c r="BG79" s="5">
        <f>P_A[[#This Row],[17+]]-P_A[[#This Row],[18+]]</f>
        <v>0.12545000000000001</v>
      </c>
      <c r="BH79" s="5">
        <f>P_A[[#This Row],[18+]]-P_A[[#This Row],[19+]]</f>
        <v>5.1130000000000002E-2</v>
      </c>
      <c r="BI79" s="5">
        <f>P_A[[#This Row],[19+]]-P_A[[#This Row],[20+]]</f>
        <v>1.495E-2</v>
      </c>
      <c r="BJ79" s="5">
        <f>P_A[[#This Row],[20+]]-P_A[[#This Row],[21+]]</f>
        <v>2.9100000000000003E-3</v>
      </c>
      <c r="BK79" s="5">
        <f>P_A[[#This Row],[21+]]-P_A[[#This Row],[22+]]</f>
        <v>4.0999999999999999E-4</v>
      </c>
      <c r="BL79" s="5">
        <f>P_A[[#This Row],[22+]]-P_A[[#This Row],[23+]]</f>
        <v>4.0000000000000003E-5</v>
      </c>
      <c r="BM79" s="5">
        <f>P_A[[#This Row],[23+]]-P_A[[#This Row],[24+]]</f>
        <v>0</v>
      </c>
      <c r="BN79" s="5">
        <f>P_A[[#This Row],[24+]]-P_A[[#This Row],[25+]]</f>
        <v>0</v>
      </c>
      <c r="BO79" s="5">
        <f>P_A[[#This Row],[25+]]-P_A[[#This Row],[26+]]</f>
        <v>0</v>
      </c>
      <c r="BP79" s="5">
        <f>P_A[[#This Row],[26+]]-P_A[[#This Row],[27+]]</f>
        <v>0</v>
      </c>
      <c r="BQ79" s="5">
        <f>P_A[[#This Row],[27+]]-P_A[[#This Row],[28+]]</f>
        <v>0</v>
      </c>
      <c r="BR79" s="5">
        <f>P_A[[#This Row],[28+]]-P_A[[#This Row],[29+]]</f>
        <v>0</v>
      </c>
      <c r="BS79" s="5">
        <f>P_A[[#This Row],[29+]]-P_A[[#This Row],[30+]]</f>
        <v>0</v>
      </c>
      <c r="BT79" s="5">
        <f>P_A[[#This Row],[30+]]-P_A[[#This Row],[31+]]</f>
        <v>0</v>
      </c>
      <c r="BU79" s="5">
        <f>P_A[[#This Row],[31+]]-P_A[[#This Row],[32+]]</f>
        <v>0</v>
      </c>
      <c r="BV79" s="5">
        <f>P_A[[#This Row],[32+]]-P_A[[#This Row],[33+]]</f>
        <v>0</v>
      </c>
      <c r="BW79" s="5">
        <f>P_A[[#This Row],[33+]]-P_A[[#This Row],[34+]]</f>
        <v>0</v>
      </c>
      <c r="BX79" s="5">
        <f>P_A[[#This Row],[34+]]-P_A[[#This Row],[35+]]</f>
        <v>0</v>
      </c>
      <c r="BY79" s="5">
        <f>P_A[[#This Row],[35+]]-P_A[[#This Row],[36+]]</f>
        <v>0</v>
      </c>
      <c r="BZ79" s="5">
        <f>P_A[[#This Row],[36+]]-P_A[[#This Row],[37+]]</f>
        <v>0</v>
      </c>
      <c r="CA79" s="5">
        <f>P_A[[#This Row],[37+]]-P_A[[#This Row],[38+]]</f>
        <v>0</v>
      </c>
      <c r="CB79" s="5">
        <f>P_A[[#This Row],[38+]]-P_A[[#This Row],[39+]]</f>
        <v>0</v>
      </c>
      <c r="CC79" s="5">
        <f>P_A[[#This Row],[39+]]-P_A[[#This Row],[40+]]</f>
        <v>0</v>
      </c>
      <c r="CD79" s="5">
        <f>P_A[[#This Row],[40+]]-P_A[[#This Row],[41+]]</f>
        <v>0</v>
      </c>
      <c r="CE79" s="5">
        <f>P_A[[#This Row],[41+]]-P_A[[#This Row],[42+]]</f>
        <v>0</v>
      </c>
      <c r="CF79" s="5">
        <f>P_A[[#This Row],[42+]]-P_A[[#This Row],[43+]]</f>
        <v>0</v>
      </c>
      <c r="CG79" s="5">
        <f>P_A[[#This Row],[43+]]-P_A[[#This Row],[44+]]</f>
        <v>0</v>
      </c>
      <c r="CH79" s="5">
        <f>P_A[[#This Row],[44+]]-P_A[[#This Row],[45+]]</f>
        <v>0</v>
      </c>
      <c r="CI79" s="5">
        <f>P_A[[#This Row],[45+]]-P_A[[#This Row],[46+]]</f>
        <v>0</v>
      </c>
      <c r="CJ79" s="5">
        <f>P_A[[#This Row],[46+]]-P_A[[#This Row],[47+]]</f>
        <v>0</v>
      </c>
      <c r="CK79" s="5">
        <f>P_A[[#This Row],[47+]]-P_A[[#This Row],[48+]]</f>
        <v>0</v>
      </c>
      <c r="CL79" s="5">
        <f>P_A[[#This Row],[48+]]-P_A[[#This Row],[49+]]</f>
        <v>0</v>
      </c>
    </row>
    <row r="80" spans="1:90" x14ac:dyDescent="0.25">
      <c r="A80" s="10">
        <v>22400721</v>
      </c>
      <c r="B80" s="13" t="s">
        <v>76</v>
      </c>
      <c r="C80" s="13" t="s">
        <v>83</v>
      </c>
      <c r="D80" s="11">
        <v>0.8125</v>
      </c>
      <c r="E80" s="9" t="str">
        <f>HYPERLINK("https://www.nba.com/stats/player/202331/boxscores-traditional", "Paul George")</f>
        <v>Paul George</v>
      </c>
      <c r="F80">
        <v>29.2</v>
      </c>
      <c r="G80" s="4">
        <v>4.7069999999999999</v>
      </c>
      <c r="H80" s="3">
        <v>1</v>
      </c>
      <c r="I80" s="3">
        <v>1</v>
      </c>
      <c r="J80" s="3">
        <v>1</v>
      </c>
      <c r="K80" s="3">
        <v>0.99995000000000001</v>
      </c>
      <c r="L80" s="3">
        <v>0.99987000000000004</v>
      </c>
      <c r="M80" s="3">
        <v>0.99970999999999999</v>
      </c>
      <c r="N80" s="3">
        <v>0.99938000000000005</v>
      </c>
      <c r="O80" s="3">
        <v>0.99873999999999996</v>
      </c>
      <c r="P80" s="3">
        <v>0.99743999999999999</v>
      </c>
      <c r="Q80" s="3">
        <v>0.99519999999999997</v>
      </c>
      <c r="R80" s="3">
        <v>0.99134</v>
      </c>
      <c r="S80" s="3">
        <v>0.98499999999999999</v>
      </c>
      <c r="T80" s="3">
        <v>0.97441</v>
      </c>
      <c r="U80" s="3">
        <v>0.95906999999999998</v>
      </c>
      <c r="V80" s="3">
        <v>0.93698999999999999</v>
      </c>
      <c r="W80" s="3">
        <v>0.90658000000000005</v>
      </c>
      <c r="X80" s="3">
        <v>0.86433000000000004</v>
      </c>
      <c r="Y80" s="3">
        <v>0.81327000000000005</v>
      </c>
      <c r="Z80" s="3">
        <v>0.75175000000000003</v>
      </c>
      <c r="AA80" s="3">
        <v>0.68081999999999998</v>
      </c>
      <c r="AB80" s="3">
        <v>0.59870999999999996</v>
      </c>
      <c r="AC80" s="3">
        <v>0.51595000000000002</v>
      </c>
      <c r="AD80" s="3">
        <v>0.43251000000000001</v>
      </c>
      <c r="AE80" s="3">
        <v>0.35197000000000001</v>
      </c>
      <c r="AF80" s="3">
        <v>0.27760000000000001</v>
      </c>
      <c r="AG80" s="3">
        <v>0.20896999999999999</v>
      </c>
      <c r="AH80" s="3">
        <v>0.15386</v>
      </c>
      <c r="AI80" s="3">
        <v>0.10935</v>
      </c>
      <c r="AJ80" s="3">
        <v>7.4929999999999997E-2</v>
      </c>
      <c r="AK80" s="3">
        <v>4.8460000000000003E-2</v>
      </c>
      <c r="AL80" s="3">
        <v>3.074E-2</v>
      </c>
      <c r="AM80" s="3">
        <v>1.8759999999999999E-2</v>
      </c>
      <c r="AN80" s="3">
        <v>1.1010000000000001E-2</v>
      </c>
      <c r="AO80" s="3">
        <v>6.0400000000000002E-3</v>
      </c>
      <c r="AP80" s="3">
        <v>3.2599999999999999E-3</v>
      </c>
      <c r="AQ80" s="3">
        <v>1.6900000000000001E-3</v>
      </c>
      <c r="AR80" s="3">
        <v>8.4000000000000003E-4</v>
      </c>
      <c r="AS80" s="3">
        <v>3.8999999999999999E-4</v>
      </c>
      <c r="AT80" s="3">
        <v>1.8000000000000001E-4</v>
      </c>
      <c r="AU80" s="3">
        <v>8.0000000000000007E-5</v>
      </c>
      <c r="AV80" s="3">
        <v>3.0000000000000001E-5</v>
      </c>
      <c r="AW80" s="3">
        <v>0</v>
      </c>
      <c r="AX80" s="5">
        <f>P_A[[#This Row],[8+]]-P_A[[#This Row],[9+]]</f>
        <v>0</v>
      </c>
      <c r="AY80" s="5">
        <f>P_A[[#This Row],[9+]]-P_A[[#This Row],[10+]]</f>
        <v>0</v>
      </c>
      <c r="AZ80" s="5">
        <f>P_A[[#This Row],[10+]]-P_A[[#This Row],[11+]]</f>
        <v>4.9999999999994493E-5</v>
      </c>
      <c r="BA80" s="5">
        <f>P_A[[#This Row],[11+]]-P_A[[#This Row],[12+]]</f>
        <v>7.9999999999968985E-5</v>
      </c>
      <c r="BB80" s="5">
        <f>P_A[[#This Row],[12+]]-P_A[[#This Row],[13+]]</f>
        <v>1.6000000000004899E-4</v>
      </c>
      <c r="BC80" s="5">
        <f>P_A[[#This Row],[13+]]-P_A[[#This Row],[14+]]</f>
        <v>3.2999999999994145E-4</v>
      </c>
      <c r="BD80" s="5">
        <f>P_A[[#This Row],[14+]]-P_A[[#This Row],[15+]]</f>
        <v>6.4000000000008495E-4</v>
      </c>
      <c r="BE80" s="5">
        <f>P_A[[#This Row],[15+]]-P_A[[#This Row],[16+]]</f>
        <v>1.2999999999999678E-3</v>
      </c>
      <c r="BF80" s="5">
        <f>P_A[[#This Row],[16+]]-P_A[[#This Row],[17+]]</f>
        <v>2.2400000000000198E-3</v>
      </c>
      <c r="BG80" s="5">
        <f>P_A[[#This Row],[17+]]-P_A[[#This Row],[18+]]</f>
        <v>3.8599999999999746E-3</v>
      </c>
      <c r="BH80" s="5">
        <f>P_A[[#This Row],[18+]]-P_A[[#This Row],[19+]]</f>
        <v>6.3400000000000123E-3</v>
      </c>
      <c r="BI80" s="5">
        <f>P_A[[#This Row],[19+]]-P_A[[#This Row],[20+]]</f>
        <v>1.0589999999999988E-2</v>
      </c>
      <c r="BJ80" s="5">
        <f>P_A[[#This Row],[20+]]-P_A[[#This Row],[21+]]</f>
        <v>1.534000000000002E-2</v>
      </c>
      <c r="BK80" s="5">
        <f>P_A[[#This Row],[21+]]-P_A[[#This Row],[22+]]</f>
        <v>2.2079999999999989E-2</v>
      </c>
      <c r="BL80" s="5">
        <f>P_A[[#This Row],[22+]]-P_A[[#This Row],[23+]]</f>
        <v>3.0409999999999937E-2</v>
      </c>
      <c r="BM80" s="5">
        <f>P_A[[#This Row],[23+]]-P_A[[#This Row],[24+]]</f>
        <v>4.225000000000001E-2</v>
      </c>
      <c r="BN80" s="5">
        <f>P_A[[#This Row],[24+]]-P_A[[#This Row],[25+]]</f>
        <v>5.1059999999999994E-2</v>
      </c>
      <c r="BO80" s="5">
        <f>P_A[[#This Row],[25+]]-P_A[[#This Row],[26+]]</f>
        <v>6.1520000000000019E-2</v>
      </c>
      <c r="BP80" s="5">
        <f>P_A[[#This Row],[26+]]-P_A[[#This Row],[27+]]</f>
        <v>7.0930000000000049E-2</v>
      </c>
      <c r="BQ80" s="5">
        <f>P_A[[#This Row],[27+]]-P_A[[#This Row],[28+]]</f>
        <v>8.2110000000000016E-2</v>
      </c>
      <c r="BR80" s="5">
        <f>P_A[[#This Row],[28+]]-P_A[[#This Row],[29+]]</f>
        <v>8.2759999999999945E-2</v>
      </c>
      <c r="BS80" s="5">
        <f>P_A[[#This Row],[29+]]-P_A[[#This Row],[30+]]</f>
        <v>8.3440000000000014E-2</v>
      </c>
      <c r="BT80" s="5">
        <f>P_A[[#This Row],[30+]]-P_A[[#This Row],[31+]]</f>
        <v>8.054E-2</v>
      </c>
      <c r="BU80" s="5">
        <f>P_A[[#This Row],[31+]]-P_A[[#This Row],[32+]]</f>
        <v>7.4369999999999992E-2</v>
      </c>
      <c r="BV80" s="5">
        <f>P_A[[#This Row],[32+]]-P_A[[#This Row],[33+]]</f>
        <v>6.8630000000000024E-2</v>
      </c>
      <c r="BW80" s="5">
        <f>P_A[[#This Row],[33+]]-P_A[[#This Row],[34+]]</f>
        <v>5.5109999999999992E-2</v>
      </c>
      <c r="BX80" s="5">
        <f>P_A[[#This Row],[34+]]-P_A[[#This Row],[35+]]</f>
        <v>4.4509999999999994E-2</v>
      </c>
      <c r="BY80" s="5">
        <f>P_A[[#This Row],[35+]]-P_A[[#This Row],[36+]]</f>
        <v>3.4420000000000006E-2</v>
      </c>
      <c r="BZ80" s="5">
        <f>P_A[[#This Row],[36+]]-P_A[[#This Row],[37+]]</f>
        <v>2.6469999999999994E-2</v>
      </c>
      <c r="CA80" s="5">
        <f>P_A[[#This Row],[37+]]-P_A[[#This Row],[38+]]</f>
        <v>1.7720000000000003E-2</v>
      </c>
      <c r="CB80" s="5">
        <f>P_A[[#This Row],[38+]]-P_A[[#This Row],[39+]]</f>
        <v>1.1980000000000001E-2</v>
      </c>
      <c r="CC80" s="5">
        <f>P_A[[#This Row],[39+]]-P_A[[#This Row],[40+]]</f>
        <v>7.7499999999999982E-3</v>
      </c>
      <c r="CD80" s="5">
        <f>P_A[[#This Row],[40+]]-P_A[[#This Row],[41+]]</f>
        <v>4.9700000000000005E-3</v>
      </c>
      <c r="CE80" s="5">
        <f>P_A[[#This Row],[41+]]-P_A[[#This Row],[42+]]</f>
        <v>2.7800000000000004E-3</v>
      </c>
      <c r="CF80" s="5">
        <f>P_A[[#This Row],[42+]]-P_A[[#This Row],[43+]]</f>
        <v>1.5699999999999998E-3</v>
      </c>
      <c r="CG80" s="5">
        <f>P_A[[#This Row],[43+]]-P_A[[#This Row],[44+]]</f>
        <v>8.5000000000000006E-4</v>
      </c>
      <c r="CH80" s="5">
        <f>P_A[[#This Row],[44+]]-P_A[[#This Row],[45+]]</f>
        <v>4.5000000000000004E-4</v>
      </c>
      <c r="CI80" s="5">
        <f>P_A[[#This Row],[45+]]-P_A[[#This Row],[46+]]</f>
        <v>2.0999999999999998E-4</v>
      </c>
      <c r="CJ80" s="5">
        <f>P_A[[#This Row],[46+]]-P_A[[#This Row],[47+]]</f>
        <v>1E-4</v>
      </c>
      <c r="CK80" s="5">
        <f>P_A[[#This Row],[47+]]-P_A[[#This Row],[48+]]</f>
        <v>5.0000000000000009E-5</v>
      </c>
      <c r="CL80" s="5">
        <f>P_A[[#This Row],[48+]]-P_A[[#This Row],[49+]]</f>
        <v>3.0000000000000001E-5</v>
      </c>
    </row>
    <row r="81" spans="1:90" x14ac:dyDescent="0.25">
      <c r="A81" s="10">
        <v>22400721</v>
      </c>
      <c r="B81" s="13" t="s">
        <v>76</v>
      </c>
      <c r="C81" s="13" t="s">
        <v>83</v>
      </c>
      <c r="D81" s="11">
        <v>0.8125</v>
      </c>
      <c r="E81" s="9" t="str">
        <f>HYPERLINK("https://www.nba.com/stats/player/203954/boxscores-traditional", "Joel Embiid")</f>
        <v>Joel Embiid</v>
      </c>
      <c r="F81">
        <v>35.799999999999997</v>
      </c>
      <c r="G81" s="4">
        <v>3.6</v>
      </c>
      <c r="H81" s="3">
        <v>1</v>
      </c>
      <c r="I81" s="3">
        <v>1</v>
      </c>
      <c r="J81" s="3">
        <v>1</v>
      </c>
      <c r="K81" s="3">
        <v>1</v>
      </c>
      <c r="L81" s="3">
        <v>1</v>
      </c>
      <c r="M81" s="3">
        <v>1</v>
      </c>
      <c r="N81" s="3">
        <v>1</v>
      </c>
      <c r="O81" s="3">
        <v>1</v>
      </c>
      <c r="P81" s="3">
        <v>1</v>
      </c>
      <c r="Q81" s="3">
        <v>1</v>
      </c>
      <c r="R81" s="3">
        <v>1</v>
      </c>
      <c r="S81" s="3">
        <v>1</v>
      </c>
      <c r="T81" s="3">
        <v>1</v>
      </c>
      <c r="U81" s="3">
        <v>1</v>
      </c>
      <c r="V81" s="3">
        <v>0.99994000000000005</v>
      </c>
      <c r="W81" s="3">
        <v>0.99980999999999998</v>
      </c>
      <c r="X81" s="3">
        <v>0.99948000000000004</v>
      </c>
      <c r="Y81" s="3">
        <v>0.99865000000000004</v>
      </c>
      <c r="Z81" s="3">
        <v>0.99673999999999996</v>
      </c>
      <c r="AA81" s="3">
        <v>0.99265999999999999</v>
      </c>
      <c r="AB81" s="3">
        <v>0.98499999999999999</v>
      </c>
      <c r="AC81" s="3">
        <v>0.97062000000000004</v>
      </c>
      <c r="AD81" s="3">
        <v>0.94630000000000003</v>
      </c>
      <c r="AE81" s="3">
        <v>0.90824000000000005</v>
      </c>
      <c r="AF81" s="3">
        <v>0.85543000000000002</v>
      </c>
      <c r="AG81" s="3">
        <v>0.7823</v>
      </c>
      <c r="AH81" s="3">
        <v>0.69145999999999996</v>
      </c>
      <c r="AI81" s="3">
        <v>0.58706000000000003</v>
      </c>
      <c r="AJ81" s="3">
        <v>0.47608</v>
      </c>
      <c r="AK81" s="3">
        <v>0.37069999999999997</v>
      </c>
      <c r="AL81" s="3">
        <v>0.27093</v>
      </c>
      <c r="AM81" s="3">
        <v>0.18673000000000001</v>
      </c>
      <c r="AN81" s="3">
        <v>0.121</v>
      </c>
      <c r="AO81" s="3">
        <v>7.4929999999999997E-2</v>
      </c>
      <c r="AP81" s="3">
        <v>4.2720000000000001E-2</v>
      </c>
      <c r="AQ81" s="3">
        <v>2.2749999999999999E-2</v>
      </c>
      <c r="AR81" s="3">
        <v>1.1299999999999999E-2</v>
      </c>
      <c r="AS81" s="3">
        <v>5.2300000000000003E-3</v>
      </c>
      <c r="AT81" s="3">
        <v>2.33E-3</v>
      </c>
      <c r="AU81" s="3">
        <v>9.3999999999999997E-4</v>
      </c>
      <c r="AV81" s="3">
        <v>3.5E-4</v>
      </c>
      <c r="AW81" s="3">
        <v>1.2E-4</v>
      </c>
      <c r="AX81" s="5">
        <f>P_A[[#This Row],[8+]]-P_A[[#This Row],[9+]]</f>
        <v>0</v>
      </c>
      <c r="AY81" s="5">
        <f>P_A[[#This Row],[9+]]-P_A[[#This Row],[10+]]</f>
        <v>0</v>
      </c>
      <c r="AZ81" s="5">
        <f>P_A[[#This Row],[10+]]-P_A[[#This Row],[11+]]</f>
        <v>0</v>
      </c>
      <c r="BA81" s="5">
        <f>P_A[[#This Row],[11+]]-P_A[[#This Row],[12+]]</f>
        <v>0</v>
      </c>
      <c r="BB81" s="5">
        <f>P_A[[#This Row],[12+]]-P_A[[#This Row],[13+]]</f>
        <v>0</v>
      </c>
      <c r="BC81" s="5">
        <f>P_A[[#This Row],[13+]]-P_A[[#This Row],[14+]]</f>
        <v>0</v>
      </c>
      <c r="BD81" s="5">
        <f>P_A[[#This Row],[14+]]-P_A[[#This Row],[15+]]</f>
        <v>0</v>
      </c>
      <c r="BE81" s="5">
        <f>P_A[[#This Row],[15+]]-P_A[[#This Row],[16+]]</f>
        <v>0</v>
      </c>
      <c r="BF81" s="5">
        <f>P_A[[#This Row],[16+]]-P_A[[#This Row],[17+]]</f>
        <v>0</v>
      </c>
      <c r="BG81" s="5">
        <f>P_A[[#This Row],[17+]]-P_A[[#This Row],[18+]]</f>
        <v>0</v>
      </c>
      <c r="BH81" s="5">
        <f>P_A[[#This Row],[18+]]-P_A[[#This Row],[19+]]</f>
        <v>0</v>
      </c>
      <c r="BI81" s="5">
        <f>P_A[[#This Row],[19+]]-P_A[[#This Row],[20+]]</f>
        <v>0</v>
      </c>
      <c r="BJ81" s="5">
        <f>P_A[[#This Row],[20+]]-P_A[[#This Row],[21+]]</f>
        <v>0</v>
      </c>
      <c r="BK81" s="5">
        <f>P_A[[#This Row],[21+]]-P_A[[#This Row],[22+]]</f>
        <v>5.9999999999948983E-5</v>
      </c>
      <c r="BL81" s="5">
        <f>P_A[[#This Row],[22+]]-P_A[[#This Row],[23+]]</f>
        <v>1.300000000000745E-4</v>
      </c>
      <c r="BM81" s="5">
        <f>P_A[[#This Row],[23+]]-P_A[[#This Row],[24+]]</f>
        <v>3.2999999999994145E-4</v>
      </c>
      <c r="BN81" s="5">
        <f>P_A[[#This Row],[24+]]-P_A[[#This Row],[25+]]</f>
        <v>8.2999999999999741E-4</v>
      </c>
      <c r="BO81" s="5">
        <f>P_A[[#This Row],[25+]]-P_A[[#This Row],[26+]]</f>
        <v>1.9100000000000783E-3</v>
      </c>
      <c r="BP81" s="5">
        <f>P_A[[#This Row],[26+]]-P_A[[#This Row],[27+]]</f>
        <v>4.0799999999999725E-3</v>
      </c>
      <c r="BQ81" s="5">
        <f>P_A[[#This Row],[27+]]-P_A[[#This Row],[28+]]</f>
        <v>7.6600000000000001E-3</v>
      </c>
      <c r="BR81" s="5">
        <f>P_A[[#This Row],[28+]]-P_A[[#This Row],[29+]]</f>
        <v>1.4379999999999948E-2</v>
      </c>
      <c r="BS81" s="5">
        <f>P_A[[#This Row],[29+]]-P_A[[#This Row],[30+]]</f>
        <v>2.4320000000000008E-2</v>
      </c>
      <c r="BT81" s="5">
        <f>P_A[[#This Row],[30+]]-P_A[[#This Row],[31+]]</f>
        <v>3.8059999999999983E-2</v>
      </c>
      <c r="BU81" s="5">
        <f>P_A[[#This Row],[31+]]-P_A[[#This Row],[32+]]</f>
        <v>5.2810000000000024E-2</v>
      </c>
      <c r="BV81" s="5">
        <f>P_A[[#This Row],[32+]]-P_A[[#This Row],[33+]]</f>
        <v>7.3130000000000028E-2</v>
      </c>
      <c r="BW81" s="5">
        <f>P_A[[#This Row],[33+]]-P_A[[#This Row],[34+]]</f>
        <v>9.0840000000000032E-2</v>
      </c>
      <c r="BX81" s="5">
        <f>P_A[[#This Row],[34+]]-P_A[[#This Row],[35+]]</f>
        <v>0.10439999999999994</v>
      </c>
      <c r="BY81" s="5">
        <f>P_A[[#This Row],[35+]]-P_A[[#This Row],[36+]]</f>
        <v>0.11098000000000002</v>
      </c>
      <c r="BZ81" s="5">
        <f>P_A[[#This Row],[36+]]-P_A[[#This Row],[37+]]</f>
        <v>0.10538000000000003</v>
      </c>
      <c r="CA81" s="5">
        <f>P_A[[#This Row],[37+]]-P_A[[#This Row],[38+]]</f>
        <v>9.976999999999997E-2</v>
      </c>
      <c r="CB81" s="5">
        <f>P_A[[#This Row],[38+]]-P_A[[#This Row],[39+]]</f>
        <v>8.4199999999999997E-2</v>
      </c>
      <c r="CC81" s="5">
        <f>P_A[[#This Row],[39+]]-P_A[[#This Row],[40+]]</f>
        <v>6.5730000000000011E-2</v>
      </c>
      <c r="CD81" s="5">
        <f>P_A[[#This Row],[40+]]-P_A[[#This Row],[41+]]</f>
        <v>4.607E-2</v>
      </c>
      <c r="CE81" s="5">
        <f>P_A[[#This Row],[41+]]-P_A[[#This Row],[42+]]</f>
        <v>3.2209999999999996E-2</v>
      </c>
      <c r="CF81" s="5">
        <f>P_A[[#This Row],[42+]]-P_A[[#This Row],[43+]]</f>
        <v>1.9970000000000002E-2</v>
      </c>
      <c r="CG81" s="5">
        <f>P_A[[#This Row],[43+]]-P_A[[#This Row],[44+]]</f>
        <v>1.145E-2</v>
      </c>
      <c r="CH81" s="5">
        <f>P_A[[#This Row],[44+]]-P_A[[#This Row],[45+]]</f>
        <v>6.069999999999999E-3</v>
      </c>
      <c r="CI81" s="5">
        <f>P_A[[#This Row],[45+]]-P_A[[#This Row],[46+]]</f>
        <v>2.9000000000000002E-3</v>
      </c>
      <c r="CJ81" s="5">
        <f>P_A[[#This Row],[46+]]-P_A[[#This Row],[47+]]</f>
        <v>1.3900000000000002E-3</v>
      </c>
      <c r="CK81" s="5">
        <f>P_A[[#This Row],[47+]]-P_A[[#This Row],[48+]]</f>
        <v>5.9000000000000003E-4</v>
      </c>
      <c r="CL81" s="5">
        <f>P_A[[#This Row],[48+]]-P_A[[#This Row],[49+]]</f>
        <v>2.3000000000000001E-4</v>
      </c>
    </row>
    <row r="82" spans="1:90" x14ac:dyDescent="0.25">
      <c r="A82" s="10">
        <v>22400721</v>
      </c>
      <c r="B82" s="13" t="s">
        <v>76</v>
      </c>
      <c r="C82" s="13" t="s">
        <v>83</v>
      </c>
      <c r="D82" s="11">
        <v>0.8125</v>
      </c>
      <c r="E82" s="9" t="str">
        <f>HYPERLINK("https://www.nba.com/stats/player/1630178/boxscores-traditional", "Tyrese Maxey")</f>
        <v>Tyrese Maxey</v>
      </c>
      <c r="F82">
        <v>42.8</v>
      </c>
      <c r="G82" s="4">
        <v>6.0460000000000003</v>
      </c>
      <c r="H82" s="3">
        <v>1</v>
      </c>
      <c r="I82" s="3">
        <v>1</v>
      </c>
      <c r="J82" s="3">
        <v>1</v>
      </c>
      <c r="K82" s="3">
        <v>1</v>
      </c>
      <c r="L82" s="3">
        <v>1</v>
      </c>
      <c r="M82" s="3">
        <v>1</v>
      </c>
      <c r="N82" s="3">
        <v>1</v>
      </c>
      <c r="O82" s="3">
        <v>1</v>
      </c>
      <c r="P82" s="3">
        <v>1</v>
      </c>
      <c r="Q82" s="3">
        <v>1</v>
      </c>
      <c r="R82" s="3">
        <v>1</v>
      </c>
      <c r="S82" s="3">
        <v>0.99995999999999996</v>
      </c>
      <c r="T82" s="3">
        <v>0.99992000000000003</v>
      </c>
      <c r="U82" s="3">
        <v>0.99985000000000002</v>
      </c>
      <c r="V82" s="3">
        <v>0.99970999999999999</v>
      </c>
      <c r="W82" s="3">
        <v>0.99946000000000002</v>
      </c>
      <c r="X82" s="3">
        <v>0.99905999999999995</v>
      </c>
      <c r="Y82" s="3">
        <v>0.99836000000000003</v>
      </c>
      <c r="Z82" s="3">
        <v>0.99728000000000006</v>
      </c>
      <c r="AA82" s="3">
        <v>0.99546999999999997</v>
      </c>
      <c r="AB82" s="3">
        <v>0.99285999999999996</v>
      </c>
      <c r="AC82" s="3">
        <v>0.98870000000000002</v>
      </c>
      <c r="AD82" s="3">
        <v>0.98299999999999998</v>
      </c>
      <c r="AE82" s="3">
        <v>0.97441</v>
      </c>
      <c r="AF82" s="3">
        <v>0.96326999999999996</v>
      </c>
      <c r="AG82" s="3">
        <v>0.94738</v>
      </c>
      <c r="AH82" s="3">
        <v>0.92784999999999995</v>
      </c>
      <c r="AI82" s="3">
        <v>0.90146999999999999</v>
      </c>
      <c r="AJ82" s="3">
        <v>0.86863999999999997</v>
      </c>
      <c r="AK82" s="3">
        <v>0.83147000000000004</v>
      </c>
      <c r="AL82" s="3">
        <v>0.78524000000000005</v>
      </c>
      <c r="AM82" s="3">
        <v>0.73565000000000003</v>
      </c>
      <c r="AN82" s="3">
        <v>0.67723999999999995</v>
      </c>
      <c r="AO82" s="3">
        <v>0.61790999999999996</v>
      </c>
      <c r="AP82" s="3">
        <v>0.55171999999999999</v>
      </c>
      <c r="AQ82" s="3">
        <v>0.48803000000000002</v>
      </c>
      <c r="AR82" s="3">
        <v>0.42074</v>
      </c>
      <c r="AS82" s="3">
        <v>0.35942000000000002</v>
      </c>
      <c r="AT82" s="3">
        <v>0.29805999999999999</v>
      </c>
      <c r="AU82" s="3">
        <v>0.24510000000000001</v>
      </c>
      <c r="AV82" s="3">
        <v>0.19489000000000001</v>
      </c>
      <c r="AW82" s="3">
        <v>0.15151000000000001</v>
      </c>
      <c r="AX82" s="5">
        <f>P_A[[#This Row],[8+]]-P_A[[#This Row],[9+]]</f>
        <v>0</v>
      </c>
      <c r="AY82" s="5">
        <f>P_A[[#This Row],[9+]]-P_A[[#This Row],[10+]]</f>
        <v>0</v>
      </c>
      <c r="AZ82" s="5">
        <f>P_A[[#This Row],[10+]]-P_A[[#This Row],[11+]]</f>
        <v>0</v>
      </c>
      <c r="BA82" s="5">
        <f>P_A[[#This Row],[11+]]-P_A[[#This Row],[12+]]</f>
        <v>0</v>
      </c>
      <c r="BB82" s="5">
        <f>P_A[[#This Row],[12+]]-P_A[[#This Row],[13+]]</f>
        <v>0</v>
      </c>
      <c r="BC82" s="5">
        <f>P_A[[#This Row],[13+]]-P_A[[#This Row],[14+]]</f>
        <v>0</v>
      </c>
      <c r="BD82" s="5">
        <f>P_A[[#This Row],[14+]]-P_A[[#This Row],[15+]]</f>
        <v>0</v>
      </c>
      <c r="BE82" s="5">
        <f>P_A[[#This Row],[15+]]-P_A[[#This Row],[16+]]</f>
        <v>0</v>
      </c>
      <c r="BF82" s="5">
        <f>P_A[[#This Row],[16+]]-P_A[[#This Row],[17+]]</f>
        <v>0</v>
      </c>
      <c r="BG82" s="5">
        <f>P_A[[#This Row],[17+]]-P_A[[#This Row],[18+]]</f>
        <v>0</v>
      </c>
      <c r="BH82" s="5">
        <f>P_A[[#This Row],[18+]]-P_A[[#This Row],[19+]]</f>
        <v>4.0000000000040004E-5</v>
      </c>
      <c r="BI82" s="5">
        <f>P_A[[#This Row],[19+]]-P_A[[#This Row],[20+]]</f>
        <v>3.9999999999928981E-5</v>
      </c>
      <c r="BJ82" s="5">
        <f>P_A[[#This Row],[20+]]-P_A[[#This Row],[21+]]</f>
        <v>7.0000000000014495E-5</v>
      </c>
      <c r="BK82" s="5">
        <f>P_A[[#This Row],[21+]]-P_A[[#This Row],[22+]]</f>
        <v>1.4000000000002899E-4</v>
      </c>
      <c r="BL82" s="5">
        <f>P_A[[#This Row],[22+]]-P_A[[#This Row],[23+]]</f>
        <v>2.4999999999997247E-4</v>
      </c>
      <c r="BM82" s="5">
        <f>P_A[[#This Row],[23+]]-P_A[[#This Row],[24+]]</f>
        <v>4.0000000000006697E-4</v>
      </c>
      <c r="BN82" s="5">
        <f>P_A[[#This Row],[24+]]-P_A[[#This Row],[25+]]</f>
        <v>6.9999999999992291E-4</v>
      </c>
      <c r="BO82" s="5">
        <f>P_A[[#This Row],[25+]]-P_A[[#This Row],[26+]]</f>
        <v>1.0799999999999699E-3</v>
      </c>
      <c r="BP82" s="5">
        <f>P_A[[#This Row],[26+]]-P_A[[#This Row],[27+]]</f>
        <v>1.8100000000000893E-3</v>
      </c>
      <c r="BQ82" s="5">
        <f>P_A[[#This Row],[27+]]-P_A[[#This Row],[28+]]</f>
        <v>2.6100000000000012E-3</v>
      </c>
      <c r="BR82" s="5">
        <f>P_A[[#This Row],[28+]]-P_A[[#This Row],[29+]]</f>
        <v>4.1599999999999415E-3</v>
      </c>
      <c r="BS82" s="5">
        <f>P_A[[#This Row],[29+]]-P_A[[#This Row],[30+]]</f>
        <v>5.7000000000000384E-3</v>
      </c>
      <c r="BT82" s="5">
        <f>P_A[[#This Row],[30+]]-P_A[[#This Row],[31+]]</f>
        <v>8.5899999999999865E-3</v>
      </c>
      <c r="BU82" s="5">
        <f>P_A[[#This Row],[31+]]-P_A[[#This Row],[32+]]</f>
        <v>1.1140000000000039E-2</v>
      </c>
      <c r="BV82" s="5">
        <f>P_A[[#This Row],[32+]]-P_A[[#This Row],[33+]]</f>
        <v>1.588999999999996E-2</v>
      </c>
      <c r="BW82" s="5">
        <f>P_A[[#This Row],[33+]]-P_A[[#This Row],[34+]]</f>
        <v>1.9530000000000047E-2</v>
      </c>
      <c r="BX82" s="5">
        <f>P_A[[#This Row],[34+]]-P_A[[#This Row],[35+]]</f>
        <v>2.6379999999999959E-2</v>
      </c>
      <c r="BY82" s="5">
        <f>P_A[[#This Row],[35+]]-P_A[[#This Row],[36+]]</f>
        <v>3.2830000000000026E-2</v>
      </c>
      <c r="BZ82" s="5">
        <f>P_A[[#This Row],[36+]]-P_A[[#This Row],[37+]]</f>
        <v>3.7169999999999925E-2</v>
      </c>
      <c r="CA82" s="5">
        <f>P_A[[#This Row],[37+]]-P_A[[#This Row],[38+]]</f>
        <v>4.6229999999999993E-2</v>
      </c>
      <c r="CB82" s="5">
        <f>P_A[[#This Row],[38+]]-P_A[[#This Row],[39+]]</f>
        <v>4.9590000000000023E-2</v>
      </c>
      <c r="CC82" s="5">
        <f>P_A[[#This Row],[39+]]-P_A[[#This Row],[40+]]</f>
        <v>5.8410000000000073E-2</v>
      </c>
      <c r="CD82" s="5">
        <f>P_A[[#This Row],[40+]]-P_A[[#This Row],[41+]]</f>
        <v>5.9329999999999994E-2</v>
      </c>
      <c r="CE82" s="5">
        <f>P_A[[#This Row],[41+]]-P_A[[#This Row],[42+]]</f>
        <v>6.6189999999999971E-2</v>
      </c>
      <c r="CF82" s="5">
        <f>P_A[[#This Row],[42+]]-P_A[[#This Row],[43+]]</f>
        <v>6.3689999999999969E-2</v>
      </c>
      <c r="CG82" s="5">
        <f>P_A[[#This Row],[43+]]-P_A[[#This Row],[44+]]</f>
        <v>6.7290000000000016E-2</v>
      </c>
      <c r="CH82" s="5">
        <f>P_A[[#This Row],[44+]]-P_A[[#This Row],[45+]]</f>
        <v>6.1319999999999986E-2</v>
      </c>
      <c r="CI82" s="5">
        <f>P_A[[#This Row],[45+]]-P_A[[#This Row],[46+]]</f>
        <v>6.1360000000000026E-2</v>
      </c>
      <c r="CJ82" s="5">
        <f>P_A[[#This Row],[46+]]-P_A[[#This Row],[47+]]</f>
        <v>5.2959999999999979E-2</v>
      </c>
      <c r="CK82" s="5">
        <f>P_A[[#This Row],[47+]]-P_A[[#This Row],[48+]]</f>
        <v>5.0210000000000005E-2</v>
      </c>
      <c r="CL82" s="5">
        <f>P_A[[#This Row],[48+]]-P_A[[#This Row],[49+]]</f>
        <v>4.3380000000000002E-2</v>
      </c>
    </row>
    <row r="83" spans="1:90" x14ac:dyDescent="0.25">
      <c r="A83" s="10">
        <v>22400721</v>
      </c>
      <c r="B83" s="13" t="s">
        <v>76</v>
      </c>
      <c r="C83" s="13" t="s">
        <v>83</v>
      </c>
      <c r="D83" s="11">
        <v>0.8125</v>
      </c>
      <c r="E83" s="9" t="str">
        <f>HYPERLINK("https://www.nba.com/stats/player/1641741/boxscores-traditional", "Ricky Council IV")</f>
        <v>Ricky Council IV</v>
      </c>
      <c r="F83">
        <v>13.2</v>
      </c>
      <c r="G83" s="4">
        <v>2.5609999999999999</v>
      </c>
      <c r="H83" s="3">
        <v>0.97882000000000002</v>
      </c>
      <c r="I83" s="3">
        <v>0.94950000000000001</v>
      </c>
      <c r="J83" s="3">
        <v>0.89434999999999998</v>
      </c>
      <c r="K83" s="3">
        <v>0.80510999999999999</v>
      </c>
      <c r="L83" s="3">
        <v>0.68081999999999998</v>
      </c>
      <c r="M83" s="3">
        <v>0.53188000000000002</v>
      </c>
      <c r="N83" s="3">
        <v>0.37828000000000001</v>
      </c>
      <c r="O83" s="3">
        <v>0.24196000000000001</v>
      </c>
      <c r="P83" s="3">
        <v>0.13786000000000001</v>
      </c>
      <c r="Q83" s="3">
        <v>6.9440000000000002E-2</v>
      </c>
      <c r="R83" s="3">
        <v>3.074E-2</v>
      </c>
      <c r="S83" s="3">
        <v>1.191E-2</v>
      </c>
      <c r="T83" s="3">
        <v>3.9100000000000003E-3</v>
      </c>
      <c r="U83" s="3">
        <v>1.14E-3</v>
      </c>
      <c r="V83" s="3">
        <v>2.9E-4</v>
      </c>
      <c r="W83" s="3">
        <v>6.0000000000000002E-5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P_A[[#This Row],[8+]]-P_A[[#This Row],[9+]]</f>
        <v>2.9320000000000013E-2</v>
      </c>
      <c r="AY83" s="5">
        <f>P_A[[#This Row],[9+]]-P_A[[#This Row],[10+]]</f>
        <v>5.5150000000000032E-2</v>
      </c>
      <c r="AZ83" s="5">
        <f>P_A[[#This Row],[10+]]-P_A[[#This Row],[11+]]</f>
        <v>8.9239999999999986E-2</v>
      </c>
      <c r="BA83" s="5">
        <f>P_A[[#This Row],[11+]]-P_A[[#This Row],[12+]]</f>
        <v>0.12429000000000001</v>
      </c>
      <c r="BB83" s="5">
        <f>P_A[[#This Row],[12+]]-P_A[[#This Row],[13+]]</f>
        <v>0.14893999999999996</v>
      </c>
      <c r="BC83" s="5">
        <f>P_A[[#This Row],[13+]]-P_A[[#This Row],[14+]]</f>
        <v>0.15360000000000001</v>
      </c>
      <c r="BD83" s="5">
        <f>P_A[[#This Row],[14+]]-P_A[[#This Row],[15+]]</f>
        <v>0.13632</v>
      </c>
      <c r="BE83" s="5">
        <f>P_A[[#This Row],[15+]]-P_A[[#This Row],[16+]]</f>
        <v>0.1041</v>
      </c>
      <c r="BF83" s="5">
        <f>P_A[[#This Row],[16+]]-P_A[[#This Row],[17+]]</f>
        <v>6.8420000000000009E-2</v>
      </c>
      <c r="BG83" s="5">
        <f>P_A[[#This Row],[17+]]-P_A[[#This Row],[18+]]</f>
        <v>3.8699999999999998E-2</v>
      </c>
      <c r="BH83" s="5">
        <f>P_A[[#This Row],[18+]]-P_A[[#This Row],[19+]]</f>
        <v>1.883E-2</v>
      </c>
      <c r="BI83" s="5">
        <f>P_A[[#This Row],[19+]]-P_A[[#This Row],[20+]]</f>
        <v>8.0000000000000002E-3</v>
      </c>
      <c r="BJ83" s="5">
        <f>P_A[[#This Row],[20+]]-P_A[[#This Row],[21+]]</f>
        <v>2.7700000000000003E-3</v>
      </c>
      <c r="BK83" s="5">
        <f>P_A[[#This Row],[21+]]-P_A[[#This Row],[22+]]</f>
        <v>8.4999999999999995E-4</v>
      </c>
      <c r="BL83" s="5">
        <f>P_A[[#This Row],[22+]]-P_A[[#This Row],[23+]]</f>
        <v>2.3000000000000001E-4</v>
      </c>
      <c r="BM83" s="5">
        <f>P_A[[#This Row],[23+]]-P_A[[#This Row],[24+]]</f>
        <v>6.0000000000000002E-5</v>
      </c>
      <c r="BN83" s="5">
        <f>P_A[[#This Row],[24+]]-P_A[[#This Row],[25+]]</f>
        <v>0</v>
      </c>
      <c r="BO83" s="5">
        <f>P_A[[#This Row],[25+]]-P_A[[#This Row],[26+]]</f>
        <v>0</v>
      </c>
      <c r="BP83" s="5">
        <f>P_A[[#This Row],[26+]]-P_A[[#This Row],[27+]]</f>
        <v>0</v>
      </c>
      <c r="BQ83" s="5">
        <f>P_A[[#This Row],[27+]]-P_A[[#This Row],[28+]]</f>
        <v>0</v>
      </c>
      <c r="BR83" s="5">
        <f>P_A[[#This Row],[28+]]-P_A[[#This Row],[29+]]</f>
        <v>0</v>
      </c>
      <c r="BS83" s="5">
        <f>P_A[[#This Row],[29+]]-P_A[[#This Row],[30+]]</f>
        <v>0</v>
      </c>
      <c r="BT83" s="5">
        <f>P_A[[#This Row],[30+]]-P_A[[#This Row],[31+]]</f>
        <v>0</v>
      </c>
      <c r="BU83" s="5">
        <f>P_A[[#This Row],[31+]]-P_A[[#This Row],[32+]]</f>
        <v>0</v>
      </c>
      <c r="BV83" s="5">
        <f>P_A[[#This Row],[32+]]-P_A[[#This Row],[33+]]</f>
        <v>0</v>
      </c>
      <c r="BW83" s="5">
        <f>P_A[[#This Row],[33+]]-P_A[[#This Row],[34+]]</f>
        <v>0</v>
      </c>
      <c r="BX83" s="5">
        <f>P_A[[#This Row],[34+]]-P_A[[#This Row],[35+]]</f>
        <v>0</v>
      </c>
      <c r="BY83" s="5">
        <f>P_A[[#This Row],[35+]]-P_A[[#This Row],[36+]]</f>
        <v>0</v>
      </c>
      <c r="BZ83" s="5">
        <f>P_A[[#This Row],[36+]]-P_A[[#This Row],[37+]]</f>
        <v>0</v>
      </c>
      <c r="CA83" s="5">
        <f>P_A[[#This Row],[37+]]-P_A[[#This Row],[38+]]</f>
        <v>0</v>
      </c>
      <c r="CB83" s="5">
        <f>P_A[[#This Row],[38+]]-P_A[[#This Row],[39+]]</f>
        <v>0</v>
      </c>
      <c r="CC83" s="5">
        <f>P_A[[#This Row],[39+]]-P_A[[#This Row],[40+]]</f>
        <v>0</v>
      </c>
      <c r="CD83" s="5">
        <f>P_A[[#This Row],[40+]]-P_A[[#This Row],[41+]]</f>
        <v>0</v>
      </c>
      <c r="CE83" s="5">
        <f>P_A[[#This Row],[41+]]-P_A[[#This Row],[42+]]</f>
        <v>0</v>
      </c>
      <c r="CF83" s="5">
        <f>P_A[[#This Row],[42+]]-P_A[[#This Row],[43+]]</f>
        <v>0</v>
      </c>
      <c r="CG83" s="5">
        <f>P_A[[#This Row],[43+]]-P_A[[#This Row],[44+]]</f>
        <v>0</v>
      </c>
      <c r="CH83" s="5">
        <f>P_A[[#This Row],[44+]]-P_A[[#This Row],[45+]]</f>
        <v>0</v>
      </c>
      <c r="CI83" s="5">
        <f>P_A[[#This Row],[45+]]-P_A[[#This Row],[46+]]</f>
        <v>0</v>
      </c>
      <c r="CJ83" s="5">
        <f>P_A[[#This Row],[46+]]-P_A[[#This Row],[47+]]</f>
        <v>0</v>
      </c>
      <c r="CK83" s="5">
        <f>P_A[[#This Row],[47+]]-P_A[[#This Row],[48+]]</f>
        <v>0</v>
      </c>
      <c r="CL83" s="5">
        <f>P_A[[#This Row],[48+]]-P_A[[#This Row],[49+]]</f>
        <v>0</v>
      </c>
    </row>
    <row r="84" spans="1:90" x14ac:dyDescent="0.25">
      <c r="A84" s="10">
        <v>22400721</v>
      </c>
      <c r="B84" s="13" t="s">
        <v>76</v>
      </c>
      <c r="C84" s="13" t="s">
        <v>83</v>
      </c>
      <c r="D84" s="11">
        <v>0.8125</v>
      </c>
      <c r="E84" s="9" t="str">
        <f>HYPERLINK("https://www.nba.com/stats/player/1627824/boxscores-traditional", "Guerschon Yabusele")</f>
        <v>Guerschon Yabusele</v>
      </c>
      <c r="F84">
        <v>19.8</v>
      </c>
      <c r="G84" s="4">
        <v>6.1769999999999996</v>
      </c>
      <c r="H84" s="3">
        <v>0.97192999999999996</v>
      </c>
      <c r="I84" s="3">
        <v>0.95994000000000002</v>
      </c>
      <c r="J84" s="3">
        <v>0.94408000000000003</v>
      </c>
      <c r="K84" s="3">
        <v>0.92220000000000002</v>
      </c>
      <c r="L84" s="3">
        <v>0.89617000000000002</v>
      </c>
      <c r="M84" s="3">
        <v>0.86433000000000004</v>
      </c>
      <c r="N84" s="3">
        <v>0.82638999999999996</v>
      </c>
      <c r="O84" s="3">
        <v>0.7823</v>
      </c>
      <c r="P84" s="3">
        <v>0.73236999999999997</v>
      </c>
      <c r="Q84" s="3">
        <v>0.67364000000000002</v>
      </c>
      <c r="R84" s="3">
        <v>0.61409000000000002</v>
      </c>
      <c r="S84" s="3">
        <v>0.55171999999999999</v>
      </c>
      <c r="T84" s="3">
        <v>0.48803000000000002</v>
      </c>
      <c r="U84" s="3">
        <v>0.42465000000000003</v>
      </c>
      <c r="V84" s="3">
        <v>0.35942000000000002</v>
      </c>
      <c r="W84" s="3">
        <v>0.30153000000000002</v>
      </c>
      <c r="X84" s="3">
        <v>0.24825</v>
      </c>
      <c r="Y84" s="3">
        <v>0.20044999999999999</v>
      </c>
      <c r="Z84" s="3">
        <v>0.15866</v>
      </c>
      <c r="AA84" s="3">
        <v>0.121</v>
      </c>
      <c r="AB84" s="3">
        <v>9.1759999999999994E-2</v>
      </c>
      <c r="AC84" s="3">
        <v>6.8110000000000004E-2</v>
      </c>
      <c r="AD84" s="3">
        <v>4.947E-2</v>
      </c>
      <c r="AE84" s="3">
        <v>3.5150000000000001E-2</v>
      </c>
      <c r="AF84" s="3">
        <v>2.385E-2</v>
      </c>
      <c r="AG84" s="3">
        <v>1.618E-2</v>
      </c>
      <c r="AH84" s="3">
        <v>1.072E-2</v>
      </c>
      <c r="AI84" s="3">
        <v>6.9499999999999996E-3</v>
      </c>
      <c r="AJ84" s="3">
        <v>4.4000000000000003E-3</v>
      </c>
      <c r="AK84" s="3">
        <v>2.7200000000000002E-3</v>
      </c>
      <c r="AL84" s="3">
        <v>1.5900000000000001E-3</v>
      </c>
      <c r="AM84" s="3">
        <v>9.3999999999999997E-4</v>
      </c>
      <c r="AN84" s="3">
        <v>5.4000000000000001E-4</v>
      </c>
      <c r="AO84" s="3">
        <v>2.9999999999999997E-4</v>
      </c>
      <c r="AP84" s="3">
        <v>1.7000000000000001E-4</v>
      </c>
      <c r="AQ84" s="3">
        <v>8.0000000000000007E-5</v>
      </c>
      <c r="AR84" s="3">
        <v>4.0000000000000003E-5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P_A[[#This Row],[8+]]-P_A[[#This Row],[9+]]</f>
        <v>1.1989999999999945E-2</v>
      </c>
      <c r="AY84" s="5">
        <f>P_A[[#This Row],[9+]]-P_A[[#This Row],[10+]]</f>
        <v>1.5859999999999985E-2</v>
      </c>
      <c r="AZ84" s="5">
        <f>P_A[[#This Row],[10+]]-P_A[[#This Row],[11+]]</f>
        <v>2.1880000000000011E-2</v>
      </c>
      <c r="BA84" s="5">
        <f>P_A[[#This Row],[11+]]-P_A[[#This Row],[12+]]</f>
        <v>2.6029999999999998E-2</v>
      </c>
      <c r="BB84" s="5">
        <f>P_A[[#This Row],[12+]]-P_A[[#This Row],[13+]]</f>
        <v>3.1839999999999979E-2</v>
      </c>
      <c r="BC84" s="5">
        <f>P_A[[#This Row],[13+]]-P_A[[#This Row],[14+]]</f>
        <v>3.7940000000000085E-2</v>
      </c>
      <c r="BD84" s="5">
        <f>P_A[[#This Row],[14+]]-P_A[[#This Row],[15+]]</f>
        <v>4.4089999999999963E-2</v>
      </c>
      <c r="BE84" s="5">
        <f>P_A[[#This Row],[15+]]-P_A[[#This Row],[16+]]</f>
        <v>4.993000000000003E-2</v>
      </c>
      <c r="BF84" s="5">
        <f>P_A[[#This Row],[16+]]-P_A[[#This Row],[17+]]</f>
        <v>5.8729999999999949E-2</v>
      </c>
      <c r="BG84" s="5">
        <f>P_A[[#This Row],[17+]]-P_A[[#This Row],[18+]]</f>
        <v>5.9549999999999992E-2</v>
      </c>
      <c r="BH84" s="5">
        <f>P_A[[#This Row],[18+]]-P_A[[#This Row],[19+]]</f>
        <v>6.2370000000000037E-2</v>
      </c>
      <c r="BI84" s="5">
        <f>P_A[[#This Row],[19+]]-P_A[[#This Row],[20+]]</f>
        <v>6.3689999999999969E-2</v>
      </c>
      <c r="BJ84" s="5">
        <f>P_A[[#This Row],[20+]]-P_A[[#This Row],[21+]]</f>
        <v>6.3379999999999992E-2</v>
      </c>
      <c r="BK84" s="5">
        <f>P_A[[#This Row],[21+]]-P_A[[#This Row],[22+]]</f>
        <v>6.523000000000001E-2</v>
      </c>
      <c r="BL84" s="5">
        <f>P_A[[#This Row],[22+]]-P_A[[#This Row],[23+]]</f>
        <v>5.7889999999999997E-2</v>
      </c>
      <c r="BM84" s="5">
        <f>P_A[[#This Row],[23+]]-P_A[[#This Row],[24+]]</f>
        <v>5.3280000000000022E-2</v>
      </c>
      <c r="BN84" s="5">
        <f>P_A[[#This Row],[24+]]-P_A[[#This Row],[25+]]</f>
        <v>4.7800000000000009E-2</v>
      </c>
      <c r="BO84" s="5">
        <f>P_A[[#This Row],[25+]]-P_A[[#This Row],[26+]]</f>
        <v>4.1789999999999994E-2</v>
      </c>
      <c r="BP84" s="5">
        <f>P_A[[#This Row],[26+]]-P_A[[#This Row],[27+]]</f>
        <v>3.7659999999999999E-2</v>
      </c>
      <c r="BQ84" s="5">
        <f>P_A[[#This Row],[27+]]-P_A[[#This Row],[28+]]</f>
        <v>2.9240000000000002E-2</v>
      </c>
      <c r="BR84" s="5">
        <f>P_A[[#This Row],[28+]]-P_A[[#This Row],[29+]]</f>
        <v>2.364999999999999E-2</v>
      </c>
      <c r="BS84" s="5">
        <f>P_A[[#This Row],[29+]]-P_A[[#This Row],[30+]]</f>
        <v>1.8640000000000004E-2</v>
      </c>
      <c r="BT84" s="5">
        <f>P_A[[#This Row],[30+]]-P_A[[#This Row],[31+]]</f>
        <v>1.4319999999999999E-2</v>
      </c>
      <c r="BU84" s="5">
        <f>P_A[[#This Row],[31+]]-P_A[[#This Row],[32+]]</f>
        <v>1.1300000000000001E-2</v>
      </c>
      <c r="BV84" s="5">
        <f>P_A[[#This Row],[32+]]-P_A[[#This Row],[33+]]</f>
        <v>7.6699999999999997E-3</v>
      </c>
      <c r="BW84" s="5">
        <f>P_A[[#This Row],[33+]]-P_A[[#This Row],[34+]]</f>
        <v>5.4599999999999996E-3</v>
      </c>
      <c r="BX84" s="5">
        <f>P_A[[#This Row],[34+]]-P_A[[#This Row],[35+]]</f>
        <v>3.7700000000000008E-3</v>
      </c>
      <c r="BY84" s="5">
        <f>P_A[[#This Row],[35+]]-P_A[[#This Row],[36+]]</f>
        <v>2.5499999999999993E-3</v>
      </c>
      <c r="BZ84" s="5">
        <f>P_A[[#This Row],[36+]]-P_A[[#This Row],[37+]]</f>
        <v>1.6800000000000001E-3</v>
      </c>
      <c r="CA84" s="5">
        <f>P_A[[#This Row],[37+]]-P_A[[#This Row],[38+]]</f>
        <v>1.1300000000000001E-3</v>
      </c>
      <c r="CB84" s="5">
        <f>P_A[[#This Row],[38+]]-P_A[[#This Row],[39+]]</f>
        <v>6.5000000000000008E-4</v>
      </c>
      <c r="CC84" s="5">
        <f>P_A[[#This Row],[39+]]-P_A[[#This Row],[40+]]</f>
        <v>3.9999999999999996E-4</v>
      </c>
      <c r="CD84" s="5">
        <f>P_A[[#This Row],[40+]]-P_A[[#This Row],[41+]]</f>
        <v>2.4000000000000003E-4</v>
      </c>
      <c r="CE84" s="5">
        <f>P_A[[#This Row],[41+]]-P_A[[#This Row],[42+]]</f>
        <v>1.2999999999999996E-4</v>
      </c>
      <c r="CF84" s="5">
        <f>P_A[[#This Row],[42+]]-P_A[[#This Row],[43+]]</f>
        <v>9.0000000000000006E-5</v>
      </c>
      <c r="CG84" s="5">
        <f>P_A[[#This Row],[43+]]-P_A[[#This Row],[44+]]</f>
        <v>4.0000000000000003E-5</v>
      </c>
      <c r="CH84" s="5">
        <f>P_A[[#This Row],[44+]]-P_A[[#This Row],[45+]]</f>
        <v>4.0000000000000003E-5</v>
      </c>
      <c r="CI84" s="5">
        <f>P_A[[#This Row],[45+]]-P_A[[#This Row],[46+]]</f>
        <v>0</v>
      </c>
      <c r="CJ84" s="5">
        <f>P_A[[#This Row],[46+]]-P_A[[#This Row],[47+]]</f>
        <v>0</v>
      </c>
      <c r="CK84" s="5">
        <f>P_A[[#This Row],[47+]]-P_A[[#This Row],[48+]]</f>
        <v>0</v>
      </c>
      <c r="CL84" s="5">
        <f>P_A[[#This Row],[48+]]-P_A[[#This Row],[49+]]</f>
        <v>0</v>
      </c>
    </row>
    <row r="85" spans="1:90" x14ac:dyDescent="0.25">
      <c r="A85" s="10">
        <v>22400721</v>
      </c>
      <c r="B85" s="13" t="s">
        <v>76</v>
      </c>
      <c r="C85" s="13" t="s">
        <v>83</v>
      </c>
      <c r="D85" s="11">
        <v>0.8125</v>
      </c>
      <c r="E85" s="9" t="str">
        <f>HYPERLINK("https://www.nba.com/stats/player/1642348/boxscores-traditional", "Justin Edwards")</f>
        <v>Justin Edwards</v>
      </c>
      <c r="F85">
        <v>12.8</v>
      </c>
      <c r="G85" s="4">
        <v>2.786</v>
      </c>
      <c r="H85" s="3">
        <v>0.95728000000000002</v>
      </c>
      <c r="I85" s="3">
        <v>0.91308999999999996</v>
      </c>
      <c r="J85" s="3">
        <v>0.84375</v>
      </c>
      <c r="K85" s="3">
        <v>0.74214999999999998</v>
      </c>
      <c r="L85" s="3">
        <v>0.61409000000000002</v>
      </c>
      <c r="M85" s="3">
        <v>0.47210000000000002</v>
      </c>
      <c r="N85" s="3">
        <v>0.33360000000000001</v>
      </c>
      <c r="O85" s="3">
        <v>0.21476000000000001</v>
      </c>
      <c r="P85" s="3">
        <v>0.12506999999999999</v>
      </c>
      <c r="Q85" s="3">
        <v>6.5519999999999995E-2</v>
      </c>
      <c r="R85" s="3">
        <v>3.074E-2</v>
      </c>
      <c r="S85" s="3">
        <v>1.2869999999999999E-2</v>
      </c>
      <c r="T85" s="3">
        <v>4.9399999999999999E-3</v>
      </c>
      <c r="U85" s="3">
        <v>1.64E-3</v>
      </c>
      <c r="V85" s="3">
        <v>4.8000000000000001E-4</v>
      </c>
      <c r="W85" s="3">
        <v>1.2999999999999999E-4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5">
        <f>P_A[[#This Row],[8+]]-P_A[[#This Row],[9+]]</f>
        <v>4.4190000000000063E-2</v>
      </c>
      <c r="AY85" s="5">
        <f>P_A[[#This Row],[9+]]-P_A[[#This Row],[10+]]</f>
        <v>6.9339999999999957E-2</v>
      </c>
      <c r="AZ85" s="5">
        <f>P_A[[#This Row],[10+]]-P_A[[#This Row],[11+]]</f>
        <v>0.10160000000000002</v>
      </c>
      <c r="BA85" s="5">
        <f>P_A[[#This Row],[11+]]-P_A[[#This Row],[12+]]</f>
        <v>0.12805999999999995</v>
      </c>
      <c r="BB85" s="5">
        <f>P_A[[#This Row],[12+]]-P_A[[#This Row],[13+]]</f>
        <v>0.14199000000000001</v>
      </c>
      <c r="BC85" s="5">
        <f>P_A[[#This Row],[13+]]-P_A[[#This Row],[14+]]</f>
        <v>0.13850000000000001</v>
      </c>
      <c r="BD85" s="5">
        <f>P_A[[#This Row],[14+]]-P_A[[#This Row],[15+]]</f>
        <v>0.11884</v>
      </c>
      <c r="BE85" s="5">
        <f>P_A[[#This Row],[15+]]-P_A[[#This Row],[16+]]</f>
        <v>8.969000000000002E-2</v>
      </c>
      <c r="BF85" s="5">
        <f>P_A[[#This Row],[16+]]-P_A[[#This Row],[17+]]</f>
        <v>5.9549999999999992E-2</v>
      </c>
      <c r="BG85" s="5">
        <f>P_A[[#This Row],[17+]]-P_A[[#This Row],[18+]]</f>
        <v>3.4779999999999991E-2</v>
      </c>
      <c r="BH85" s="5">
        <f>P_A[[#This Row],[18+]]-P_A[[#This Row],[19+]]</f>
        <v>1.787E-2</v>
      </c>
      <c r="BI85" s="5">
        <f>P_A[[#This Row],[19+]]-P_A[[#This Row],[20+]]</f>
        <v>7.9299999999999995E-3</v>
      </c>
      <c r="BJ85" s="5">
        <f>P_A[[#This Row],[20+]]-P_A[[#This Row],[21+]]</f>
        <v>3.3E-3</v>
      </c>
      <c r="BK85" s="5">
        <f>P_A[[#This Row],[21+]]-P_A[[#This Row],[22+]]</f>
        <v>1.16E-3</v>
      </c>
      <c r="BL85" s="5">
        <f>P_A[[#This Row],[22+]]-P_A[[#This Row],[23+]]</f>
        <v>3.5000000000000005E-4</v>
      </c>
      <c r="BM85" s="5">
        <f>P_A[[#This Row],[23+]]-P_A[[#This Row],[24+]]</f>
        <v>1.2999999999999999E-4</v>
      </c>
      <c r="BN85" s="5">
        <f>P_A[[#This Row],[24+]]-P_A[[#This Row],[25+]]</f>
        <v>0</v>
      </c>
      <c r="BO85" s="5">
        <f>P_A[[#This Row],[25+]]-P_A[[#This Row],[26+]]</f>
        <v>0</v>
      </c>
      <c r="BP85" s="5">
        <f>P_A[[#This Row],[26+]]-P_A[[#This Row],[27+]]</f>
        <v>0</v>
      </c>
      <c r="BQ85" s="5">
        <f>P_A[[#This Row],[27+]]-P_A[[#This Row],[28+]]</f>
        <v>0</v>
      </c>
      <c r="BR85" s="5">
        <f>P_A[[#This Row],[28+]]-P_A[[#This Row],[29+]]</f>
        <v>0</v>
      </c>
      <c r="BS85" s="5">
        <f>P_A[[#This Row],[29+]]-P_A[[#This Row],[30+]]</f>
        <v>0</v>
      </c>
      <c r="BT85" s="5">
        <f>P_A[[#This Row],[30+]]-P_A[[#This Row],[31+]]</f>
        <v>0</v>
      </c>
      <c r="BU85" s="5">
        <f>P_A[[#This Row],[31+]]-P_A[[#This Row],[32+]]</f>
        <v>0</v>
      </c>
      <c r="BV85" s="5">
        <f>P_A[[#This Row],[32+]]-P_A[[#This Row],[33+]]</f>
        <v>0</v>
      </c>
      <c r="BW85" s="5">
        <f>P_A[[#This Row],[33+]]-P_A[[#This Row],[34+]]</f>
        <v>0</v>
      </c>
      <c r="BX85" s="5">
        <f>P_A[[#This Row],[34+]]-P_A[[#This Row],[35+]]</f>
        <v>0</v>
      </c>
      <c r="BY85" s="5">
        <f>P_A[[#This Row],[35+]]-P_A[[#This Row],[36+]]</f>
        <v>0</v>
      </c>
      <c r="BZ85" s="5">
        <f>P_A[[#This Row],[36+]]-P_A[[#This Row],[37+]]</f>
        <v>0</v>
      </c>
      <c r="CA85" s="5">
        <f>P_A[[#This Row],[37+]]-P_A[[#This Row],[38+]]</f>
        <v>0</v>
      </c>
      <c r="CB85" s="5">
        <f>P_A[[#This Row],[38+]]-P_A[[#This Row],[39+]]</f>
        <v>0</v>
      </c>
      <c r="CC85" s="5">
        <f>P_A[[#This Row],[39+]]-P_A[[#This Row],[40+]]</f>
        <v>0</v>
      </c>
      <c r="CD85" s="5">
        <f>P_A[[#This Row],[40+]]-P_A[[#This Row],[41+]]</f>
        <v>0</v>
      </c>
      <c r="CE85" s="5">
        <f>P_A[[#This Row],[41+]]-P_A[[#This Row],[42+]]</f>
        <v>0</v>
      </c>
      <c r="CF85" s="5">
        <f>P_A[[#This Row],[42+]]-P_A[[#This Row],[43+]]</f>
        <v>0</v>
      </c>
      <c r="CG85" s="5">
        <f>P_A[[#This Row],[43+]]-P_A[[#This Row],[44+]]</f>
        <v>0</v>
      </c>
      <c r="CH85" s="5">
        <f>P_A[[#This Row],[44+]]-P_A[[#This Row],[45+]]</f>
        <v>0</v>
      </c>
      <c r="CI85" s="5">
        <f>P_A[[#This Row],[45+]]-P_A[[#This Row],[46+]]</f>
        <v>0</v>
      </c>
      <c r="CJ85" s="5">
        <f>P_A[[#This Row],[46+]]-P_A[[#This Row],[47+]]</f>
        <v>0</v>
      </c>
      <c r="CK85" s="5">
        <f>P_A[[#This Row],[47+]]-P_A[[#This Row],[48+]]</f>
        <v>0</v>
      </c>
      <c r="CL85" s="5">
        <f>P_A[[#This Row],[48+]]-P_A[[#This Row],[49+]]</f>
        <v>0</v>
      </c>
    </row>
    <row r="86" spans="1:90" x14ac:dyDescent="0.25">
      <c r="A86" s="10">
        <v>22400721</v>
      </c>
      <c r="B86" s="13" t="s">
        <v>76</v>
      </c>
      <c r="C86" s="13" t="s">
        <v>83</v>
      </c>
      <c r="D86" s="11">
        <v>0.8125</v>
      </c>
      <c r="E86" s="9" t="str">
        <f>HYPERLINK("https://www.nba.com/stats/player/1626162/boxscores-traditional", "Kelly Oubre Jr.")</f>
        <v>Kelly Oubre Jr.</v>
      </c>
      <c r="F86">
        <v>19.2</v>
      </c>
      <c r="G86" s="4">
        <v>8.4239999999999995</v>
      </c>
      <c r="H86" s="3">
        <v>0.90824000000000005</v>
      </c>
      <c r="I86" s="3">
        <v>0.88685999999999998</v>
      </c>
      <c r="J86" s="3">
        <v>0.86214000000000002</v>
      </c>
      <c r="K86" s="3">
        <v>0.83398000000000005</v>
      </c>
      <c r="L86" s="3">
        <v>0.80234000000000005</v>
      </c>
      <c r="M86" s="3">
        <v>0.77034999999999998</v>
      </c>
      <c r="N86" s="3">
        <v>0.73236999999999997</v>
      </c>
      <c r="O86" s="3">
        <v>0.69145999999999996</v>
      </c>
      <c r="P86" s="3">
        <v>0.64802999999999999</v>
      </c>
      <c r="Q86" s="3">
        <v>0.60257000000000005</v>
      </c>
      <c r="R86" s="3">
        <v>0.55567</v>
      </c>
      <c r="S86" s="3">
        <v>0.50797999999999999</v>
      </c>
      <c r="T86" s="3">
        <v>0.46414</v>
      </c>
      <c r="U86" s="3">
        <v>0.41682999999999998</v>
      </c>
      <c r="V86" s="3">
        <v>0.37069999999999997</v>
      </c>
      <c r="W86" s="3">
        <v>0.32635999999999998</v>
      </c>
      <c r="X86" s="3">
        <v>0.28433999999999998</v>
      </c>
      <c r="Y86" s="3">
        <v>0.24510000000000001</v>
      </c>
      <c r="Z86" s="3">
        <v>0.20896999999999999</v>
      </c>
      <c r="AA86" s="3">
        <v>0.17619000000000001</v>
      </c>
      <c r="AB86" s="3">
        <v>0.14917</v>
      </c>
      <c r="AC86" s="3">
        <v>0.12302</v>
      </c>
      <c r="AD86" s="3">
        <v>0.10027</v>
      </c>
      <c r="AE86" s="3">
        <v>8.0759999999999998E-2</v>
      </c>
      <c r="AF86" s="3">
        <v>6.4259999999999998E-2</v>
      </c>
      <c r="AG86" s="3">
        <v>5.0500000000000003E-2</v>
      </c>
      <c r="AH86" s="3">
        <v>3.9199999999999999E-2</v>
      </c>
      <c r="AI86" s="3">
        <v>3.005E-2</v>
      </c>
      <c r="AJ86" s="3">
        <v>2.3300000000000001E-2</v>
      </c>
      <c r="AK86" s="3">
        <v>1.7430000000000001E-2</v>
      </c>
      <c r="AL86" s="3">
        <v>1.2869999999999999E-2</v>
      </c>
      <c r="AM86" s="3">
        <v>9.3900000000000008E-3</v>
      </c>
      <c r="AN86" s="3">
        <v>6.7600000000000004E-3</v>
      </c>
      <c r="AO86" s="3">
        <v>4.7999999999999996E-3</v>
      </c>
      <c r="AP86" s="3">
        <v>3.3600000000000001E-3</v>
      </c>
      <c r="AQ86" s="3">
        <v>2.33E-3</v>
      </c>
      <c r="AR86" s="3">
        <v>1.64E-3</v>
      </c>
      <c r="AS86" s="3">
        <v>1.1100000000000001E-3</v>
      </c>
      <c r="AT86" s="3">
        <v>7.3999999999999999E-4</v>
      </c>
      <c r="AU86" s="3">
        <v>4.8000000000000001E-4</v>
      </c>
      <c r="AV86" s="3">
        <v>3.1E-4</v>
      </c>
      <c r="AW86" s="3">
        <v>2.0000000000000001E-4</v>
      </c>
      <c r="AX86" s="5">
        <f>P_A[[#This Row],[8+]]-P_A[[#This Row],[9+]]</f>
        <v>2.1380000000000066E-2</v>
      </c>
      <c r="AY86" s="5">
        <f>P_A[[#This Row],[9+]]-P_A[[#This Row],[10+]]</f>
        <v>2.4719999999999964E-2</v>
      </c>
      <c r="AZ86" s="5">
        <f>P_A[[#This Row],[10+]]-P_A[[#This Row],[11+]]</f>
        <v>2.8159999999999963E-2</v>
      </c>
      <c r="BA86" s="5">
        <f>P_A[[#This Row],[11+]]-P_A[[#This Row],[12+]]</f>
        <v>3.1640000000000001E-2</v>
      </c>
      <c r="BB86" s="5">
        <f>P_A[[#This Row],[12+]]-P_A[[#This Row],[13+]]</f>
        <v>3.1990000000000074E-2</v>
      </c>
      <c r="BC86" s="5">
        <f>P_A[[#This Row],[13+]]-P_A[[#This Row],[14+]]</f>
        <v>3.7980000000000014E-2</v>
      </c>
      <c r="BD86" s="5">
        <f>P_A[[#This Row],[14+]]-P_A[[#This Row],[15+]]</f>
        <v>4.0910000000000002E-2</v>
      </c>
      <c r="BE86" s="5">
        <f>P_A[[#This Row],[15+]]-P_A[[#This Row],[16+]]</f>
        <v>4.3429999999999969E-2</v>
      </c>
      <c r="BF86" s="5">
        <f>P_A[[#This Row],[16+]]-P_A[[#This Row],[17+]]</f>
        <v>4.5459999999999945E-2</v>
      </c>
      <c r="BG86" s="5">
        <f>P_A[[#This Row],[17+]]-P_A[[#This Row],[18+]]</f>
        <v>4.6900000000000053E-2</v>
      </c>
      <c r="BH86" s="5">
        <f>P_A[[#This Row],[18+]]-P_A[[#This Row],[19+]]</f>
        <v>4.769000000000001E-2</v>
      </c>
      <c r="BI86" s="5">
        <f>P_A[[#This Row],[19+]]-P_A[[#This Row],[20+]]</f>
        <v>4.383999999999999E-2</v>
      </c>
      <c r="BJ86" s="5">
        <f>P_A[[#This Row],[20+]]-P_A[[#This Row],[21+]]</f>
        <v>4.7310000000000019E-2</v>
      </c>
      <c r="BK86" s="5">
        <f>P_A[[#This Row],[21+]]-P_A[[#This Row],[22+]]</f>
        <v>4.6130000000000004E-2</v>
      </c>
      <c r="BL86" s="5">
        <f>P_A[[#This Row],[22+]]-P_A[[#This Row],[23+]]</f>
        <v>4.4339999999999991E-2</v>
      </c>
      <c r="BM86" s="5">
        <f>P_A[[#This Row],[23+]]-P_A[[#This Row],[24+]]</f>
        <v>4.2020000000000002E-2</v>
      </c>
      <c r="BN86" s="5">
        <f>P_A[[#This Row],[24+]]-P_A[[#This Row],[25+]]</f>
        <v>3.9239999999999969E-2</v>
      </c>
      <c r="BO86" s="5">
        <f>P_A[[#This Row],[25+]]-P_A[[#This Row],[26+]]</f>
        <v>3.6130000000000023E-2</v>
      </c>
      <c r="BP86" s="5">
        <f>P_A[[#This Row],[26+]]-P_A[[#This Row],[27+]]</f>
        <v>3.2779999999999976E-2</v>
      </c>
      <c r="BQ86" s="5">
        <f>P_A[[#This Row],[27+]]-P_A[[#This Row],[28+]]</f>
        <v>2.7020000000000016E-2</v>
      </c>
      <c r="BR86" s="5">
        <f>P_A[[#This Row],[28+]]-P_A[[#This Row],[29+]]</f>
        <v>2.6149999999999993E-2</v>
      </c>
      <c r="BS86" s="5">
        <f>P_A[[#This Row],[29+]]-P_A[[#This Row],[30+]]</f>
        <v>2.2750000000000006E-2</v>
      </c>
      <c r="BT86" s="5">
        <f>P_A[[#This Row],[30+]]-P_A[[#This Row],[31+]]</f>
        <v>1.951E-2</v>
      </c>
      <c r="BU86" s="5">
        <f>P_A[[#This Row],[31+]]-P_A[[#This Row],[32+]]</f>
        <v>1.6500000000000001E-2</v>
      </c>
      <c r="BV86" s="5">
        <f>P_A[[#This Row],[32+]]-P_A[[#This Row],[33+]]</f>
        <v>1.3759999999999994E-2</v>
      </c>
      <c r="BW86" s="5">
        <f>P_A[[#This Row],[33+]]-P_A[[#This Row],[34+]]</f>
        <v>1.1300000000000004E-2</v>
      </c>
      <c r="BX86" s="5">
        <f>P_A[[#This Row],[34+]]-P_A[[#This Row],[35+]]</f>
        <v>9.1499999999999984E-3</v>
      </c>
      <c r="BY86" s="5">
        <f>P_A[[#This Row],[35+]]-P_A[[#This Row],[36+]]</f>
        <v>6.7499999999999991E-3</v>
      </c>
      <c r="BZ86" s="5">
        <f>P_A[[#This Row],[36+]]-P_A[[#This Row],[37+]]</f>
        <v>5.8700000000000002E-3</v>
      </c>
      <c r="CA86" s="5">
        <f>P_A[[#This Row],[37+]]-P_A[[#This Row],[38+]]</f>
        <v>4.5600000000000016E-3</v>
      </c>
      <c r="CB86" s="5">
        <f>P_A[[#This Row],[38+]]-P_A[[#This Row],[39+]]</f>
        <v>3.4799999999999987E-3</v>
      </c>
      <c r="CC86" s="5">
        <f>P_A[[#This Row],[39+]]-P_A[[#This Row],[40+]]</f>
        <v>2.6300000000000004E-3</v>
      </c>
      <c r="CD86" s="5">
        <f>P_A[[#This Row],[40+]]-P_A[[#This Row],[41+]]</f>
        <v>1.9600000000000008E-3</v>
      </c>
      <c r="CE86" s="5">
        <f>P_A[[#This Row],[41+]]-P_A[[#This Row],[42+]]</f>
        <v>1.4399999999999994E-3</v>
      </c>
      <c r="CF86" s="5">
        <f>P_A[[#This Row],[42+]]-P_A[[#This Row],[43+]]</f>
        <v>1.0300000000000001E-3</v>
      </c>
      <c r="CG86" s="5">
        <f>P_A[[#This Row],[43+]]-P_A[[#This Row],[44+]]</f>
        <v>6.9000000000000008E-4</v>
      </c>
      <c r="CH86" s="5">
        <f>P_A[[#This Row],[44+]]-P_A[[#This Row],[45+]]</f>
        <v>5.2999999999999987E-4</v>
      </c>
      <c r="CI86" s="5">
        <f>P_A[[#This Row],[45+]]-P_A[[#This Row],[46+]]</f>
        <v>3.700000000000001E-4</v>
      </c>
      <c r="CJ86" s="5">
        <f>P_A[[#This Row],[46+]]-P_A[[#This Row],[47+]]</f>
        <v>2.5999999999999998E-4</v>
      </c>
      <c r="CK86" s="5">
        <f>P_A[[#This Row],[47+]]-P_A[[#This Row],[48+]]</f>
        <v>1.7000000000000001E-4</v>
      </c>
      <c r="CL86" s="5">
        <f>P_A[[#This Row],[48+]]-P_A[[#This Row],[49+]]</f>
        <v>1.0999999999999999E-4</v>
      </c>
    </row>
    <row r="87" spans="1:90" x14ac:dyDescent="0.25">
      <c r="A87" s="10">
        <v>22400721</v>
      </c>
      <c r="B87" s="13" t="s">
        <v>76</v>
      </c>
      <c r="C87" s="13" t="s">
        <v>83</v>
      </c>
      <c r="D87" s="11">
        <v>0.8125</v>
      </c>
      <c r="E87" s="9" t="str">
        <f>HYPERLINK("https://www.nba.com/stats/player/1642272/boxscores-traditional", "Jared McCain")</f>
        <v>Jared McCain</v>
      </c>
      <c r="F87">
        <v>15.6</v>
      </c>
      <c r="G87" s="4">
        <v>6.9740000000000002</v>
      </c>
      <c r="H87" s="3">
        <v>0.86214000000000002</v>
      </c>
      <c r="I87" s="3">
        <v>0.82894000000000001</v>
      </c>
      <c r="J87" s="3">
        <v>0.78813999999999995</v>
      </c>
      <c r="K87" s="3">
        <v>0.74536999999999998</v>
      </c>
      <c r="L87" s="3">
        <v>0.69847000000000004</v>
      </c>
      <c r="M87" s="3">
        <v>0.64431000000000005</v>
      </c>
      <c r="N87" s="3">
        <v>0.59094999999999998</v>
      </c>
      <c r="O87" s="3">
        <v>0.53586</v>
      </c>
      <c r="P87" s="3">
        <v>0.47608</v>
      </c>
      <c r="Q87" s="3">
        <v>0.42074</v>
      </c>
      <c r="R87" s="3">
        <v>0.36692999999999998</v>
      </c>
      <c r="S87" s="3">
        <v>0.31207000000000001</v>
      </c>
      <c r="T87" s="3">
        <v>0.26434999999999997</v>
      </c>
      <c r="U87" s="3">
        <v>0.22065000000000001</v>
      </c>
      <c r="V87" s="3">
        <v>0.17879</v>
      </c>
      <c r="W87" s="3">
        <v>0.14457</v>
      </c>
      <c r="X87" s="3">
        <v>0.11507000000000001</v>
      </c>
      <c r="Y87" s="3">
        <v>8.8510000000000005E-2</v>
      </c>
      <c r="Z87" s="3">
        <v>6.8110000000000004E-2</v>
      </c>
      <c r="AA87" s="3">
        <v>5.1549999999999999E-2</v>
      </c>
      <c r="AB87" s="3">
        <v>3.7539999999999997E-2</v>
      </c>
      <c r="AC87" s="3">
        <v>2.743E-2</v>
      </c>
      <c r="AD87" s="3">
        <v>1.9699999999999999E-2</v>
      </c>
      <c r="AE87" s="3">
        <v>1.355E-2</v>
      </c>
      <c r="AF87" s="3">
        <v>9.3900000000000008E-3</v>
      </c>
      <c r="AG87" s="3">
        <v>6.3899999999999998E-3</v>
      </c>
      <c r="AH87" s="3">
        <v>4.15E-3</v>
      </c>
      <c r="AI87" s="3">
        <v>2.7200000000000002E-3</v>
      </c>
      <c r="AJ87" s="3">
        <v>1.6900000000000001E-3</v>
      </c>
      <c r="AK87" s="3">
        <v>1.07E-3</v>
      </c>
      <c r="AL87" s="3">
        <v>6.6E-4</v>
      </c>
      <c r="AM87" s="3">
        <v>3.8999999999999999E-4</v>
      </c>
      <c r="AN87" s="3">
        <v>2.3000000000000001E-4</v>
      </c>
      <c r="AO87" s="3">
        <v>1.3999999999999999E-4</v>
      </c>
      <c r="AP87" s="3">
        <v>8.0000000000000007E-5</v>
      </c>
      <c r="AQ87" s="3">
        <v>4.0000000000000003E-5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5">
        <f>P_A[[#This Row],[8+]]-P_A[[#This Row],[9+]]</f>
        <v>3.3200000000000007E-2</v>
      </c>
      <c r="AY87" s="5">
        <f>P_A[[#This Row],[9+]]-P_A[[#This Row],[10+]]</f>
        <v>4.0800000000000058E-2</v>
      </c>
      <c r="AZ87" s="5">
        <f>P_A[[#This Row],[10+]]-P_A[[#This Row],[11+]]</f>
        <v>4.2769999999999975E-2</v>
      </c>
      <c r="BA87" s="5">
        <f>P_A[[#This Row],[11+]]-P_A[[#This Row],[12+]]</f>
        <v>4.6899999999999942E-2</v>
      </c>
      <c r="BB87" s="5">
        <f>P_A[[#This Row],[12+]]-P_A[[#This Row],[13+]]</f>
        <v>5.4159999999999986E-2</v>
      </c>
      <c r="BC87" s="5">
        <f>P_A[[#This Row],[13+]]-P_A[[#This Row],[14+]]</f>
        <v>5.3360000000000074E-2</v>
      </c>
      <c r="BD87" s="5">
        <f>P_A[[#This Row],[14+]]-P_A[[#This Row],[15+]]</f>
        <v>5.5089999999999972E-2</v>
      </c>
      <c r="BE87" s="5">
        <f>P_A[[#This Row],[15+]]-P_A[[#This Row],[16+]]</f>
        <v>5.978E-2</v>
      </c>
      <c r="BF87" s="5">
        <f>P_A[[#This Row],[16+]]-P_A[[#This Row],[17+]]</f>
        <v>5.534E-2</v>
      </c>
      <c r="BG87" s="5">
        <f>P_A[[#This Row],[17+]]-P_A[[#This Row],[18+]]</f>
        <v>5.3810000000000024E-2</v>
      </c>
      <c r="BH87" s="5">
        <f>P_A[[#This Row],[18+]]-P_A[[#This Row],[19+]]</f>
        <v>5.4859999999999964E-2</v>
      </c>
      <c r="BI87" s="5">
        <f>P_A[[#This Row],[19+]]-P_A[[#This Row],[20+]]</f>
        <v>4.772000000000004E-2</v>
      </c>
      <c r="BJ87" s="5">
        <f>P_A[[#This Row],[20+]]-P_A[[#This Row],[21+]]</f>
        <v>4.3699999999999961E-2</v>
      </c>
      <c r="BK87" s="5">
        <f>P_A[[#This Row],[21+]]-P_A[[#This Row],[22+]]</f>
        <v>4.1860000000000008E-2</v>
      </c>
      <c r="BL87" s="5">
        <f>P_A[[#This Row],[22+]]-P_A[[#This Row],[23+]]</f>
        <v>3.422E-2</v>
      </c>
      <c r="BM87" s="5">
        <f>P_A[[#This Row],[23+]]-P_A[[#This Row],[24+]]</f>
        <v>2.9499999999999998E-2</v>
      </c>
      <c r="BN87" s="5">
        <f>P_A[[#This Row],[24+]]-P_A[[#This Row],[25+]]</f>
        <v>2.656E-2</v>
      </c>
      <c r="BO87" s="5">
        <f>P_A[[#This Row],[25+]]-P_A[[#This Row],[26+]]</f>
        <v>2.0400000000000001E-2</v>
      </c>
      <c r="BP87" s="5">
        <f>P_A[[#This Row],[26+]]-P_A[[#This Row],[27+]]</f>
        <v>1.6560000000000005E-2</v>
      </c>
      <c r="BQ87" s="5">
        <f>P_A[[#This Row],[27+]]-P_A[[#This Row],[28+]]</f>
        <v>1.4010000000000002E-2</v>
      </c>
      <c r="BR87" s="5">
        <f>P_A[[#This Row],[28+]]-P_A[[#This Row],[29+]]</f>
        <v>1.0109999999999997E-2</v>
      </c>
      <c r="BS87" s="5">
        <f>P_A[[#This Row],[29+]]-P_A[[#This Row],[30+]]</f>
        <v>7.7300000000000008E-3</v>
      </c>
      <c r="BT87" s="5">
        <f>P_A[[#This Row],[30+]]-P_A[[#This Row],[31+]]</f>
        <v>6.1499999999999992E-3</v>
      </c>
      <c r="BU87" s="5">
        <f>P_A[[#This Row],[31+]]-P_A[[#This Row],[32+]]</f>
        <v>4.1599999999999988E-3</v>
      </c>
      <c r="BV87" s="5">
        <f>P_A[[#This Row],[32+]]-P_A[[#This Row],[33+]]</f>
        <v>3.0000000000000009E-3</v>
      </c>
      <c r="BW87" s="5">
        <f>P_A[[#This Row],[33+]]-P_A[[#This Row],[34+]]</f>
        <v>2.2399999999999998E-3</v>
      </c>
      <c r="BX87" s="5">
        <f>P_A[[#This Row],[34+]]-P_A[[#This Row],[35+]]</f>
        <v>1.4299999999999998E-3</v>
      </c>
      <c r="BY87" s="5">
        <f>P_A[[#This Row],[35+]]-P_A[[#This Row],[36+]]</f>
        <v>1.0300000000000001E-3</v>
      </c>
      <c r="BZ87" s="5">
        <f>P_A[[#This Row],[36+]]-P_A[[#This Row],[37+]]</f>
        <v>6.2000000000000011E-4</v>
      </c>
      <c r="CA87" s="5">
        <f>P_A[[#This Row],[37+]]-P_A[[#This Row],[38+]]</f>
        <v>4.0999999999999999E-4</v>
      </c>
      <c r="CB87" s="5">
        <f>P_A[[#This Row],[38+]]-P_A[[#This Row],[39+]]</f>
        <v>2.7E-4</v>
      </c>
      <c r="CC87" s="5">
        <f>P_A[[#This Row],[39+]]-P_A[[#This Row],[40+]]</f>
        <v>1.5999999999999999E-4</v>
      </c>
      <c r="CD87" s="5">
        <f>P_A[[#This Row],[40+]]-P_A[[#This Row],[41+]]</f>
        <v>9.0000000000000019E-5</v>
      </c>
      <c r="CE87" s="5">
        <f>P_A[[#This Row],[41+]]-P_A[[#This Row],[42+]]</f>
        <v>5.9999999999999981E-5</v>
      </c>
      <c r="CF87" s="5">
        <f>P_A[[#This Row],[42+]]-P_A[[#This Row],[43+]]</f>
        <v>4.0000000000000003E-5</v>
      </c>
      <c r="CG87" s="5">
        <f>P_A[[#This Row],[43+]]-P_A[[#This Row],[44+]]</f>
        <v>4.0000000000000003E-5</v>
      </c>
      <c r="CH87" s="5">
        <f>P_A[[#This Row],[44+]]-P_A[[#This Row],[45+]]</f>
        <v>0</v>
      </c>
      <c r="CI87" s="5">
        <f>P_A[[#This Row],[45+]]-P_A[[#This Row],[46+]]</f>
        <v>0</v>
      </c>
      <c r="CJ87" s="5">
        <f>P_A[[#This Row],[46+]]-P_A[[#This Row],[47+]]</f>
        <v>0</v>
      </c>
      <c r="CK87" s="5">
        <f>P_A[[#This Row],[47+]]-P_A[[#This Row],[48+]]</f>
        <v>0</v>
      </c>
      <c r="CL87" s="5">
        <f>P_A[[#This Row],[48+]]-P_A[[#This Row],[49+]]</f>
        <v>0</v>
      </c>
    </row>
    <row r="88" spans="1:90" x14ac:dyDescent="0.25">
      <c r="A88" s="10">
        <v>22400721</v>
      </c>
      <c r="B88" s="13" t="s">
        <v>76</v>
      </c>
      <c r="C88" s="13" t="s">
        <v>83</v>
      </c>
      <c r="D88" s="11">
        <v>0.8125</v>
      </c>
      <c r="E88" s="9" t="str">
        <f>HYPERLINK("https://www.nba.com/stats/player/1628997/boxscores-traditional", "Caleb Martin")</f>
        <v>Caleb Martin</v>
      </c>
      <c r="F88">
        <v>10.8</v>
      </c>
      <c r="G88" s="4">
        <v>5.1920000000000002</v>
      </c>
      <c r="H88" s="3">
        <v>0.70540000000000003</v>
      </c>
      <c r="I88" s="3">
        <v>0.63683000000000001</v>
      </c>
      <c r="J88" s="3">
        <v>0.55962000000000001</v>
      </c>
      <c r="K88" s="3">
        <v>0.48404999999999998</v>
      </c>
      <c r="L88" s="3">
        <v>0.40905000000000002</v>
      </c>
      <c r="M88" s="3">
        <v>0.33723999999999998</v>
      </c>
      <c r="N88" s="3">
        <v>0.26762999999999998</v>
      </c>
      <c r="O88" s="3">
        <v>0.20896999999999999</v>
      </c>
      <c r="P88" s="3">
        <v>0.15866</v>
      </c>
      <c r="Q88" s="3">
        <v>0.11702</v>
      </c>
      <c r="R88" s="3">
        <v>8.226E-2</v>
      </c>
      <c r="S88" s="3">
        <v>5.7049999999999997E-2</v>
      </c>
      <c r="T88" s="3">
        <v>3.8359999999999998E-2</v>
      </c>
      <c r="U88" s="3">
        <v>2.5000000000000001E-2</v>
      </c>
      <c r="V88" s="3">
        <v>1.5389999999999999E-2</v>
      </c>
      <c r="W88" s="3">
        <v>9.3900000000000008E-3</v>
      </c>
      <c r="X88" s="3">
        <v>5.5399999999999998E-3</v>
      </c>
      <c r="Y88" s="3">
        <v>3.1700000000000001E-3</v>
      </c>
      <c r="Z88" s="3">
        <v>1.6900000000000001E-3</v>
      </c>
      <c r="AA88" s="3">
        <v>8.9999999999999998E-4</v>
      </c>
      <c r="AB88" s="3">
        <v>4.6999999999999999E-4</v>
      </c>
      <c r="AC88" s="3">
        <v>2.2000000000000001E-4</v>
      </c>
      <c r="AD88" s="3">
        <v>1.1E-4</v>
      </c>
      <c r="AE88" s="3">
        <v>5.0000000000000002E-5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5">
        <f>P_A[[#This Row],[8+]]-P_A[[#This Row],[9+]]</f>
        <v>6.857000000000002E-2</v>
      </c>
      <c r="AY88" s="5">
        <f>P_A[[#This Row],[9+]]-P_A[[#This Row],[10+]]</f>
        <v>7.7210000000000001E-2</v>
      </c>
      <c r="AZ88" s="5">
        <f>P_A[[#This Row],[10+]]-P_A[[#This Row],[11+]]</f>
        <v>7.5570000000000026E-2</v>
      </c>
      <c r="BA88" s="5">
        <f>P_A[[#This Row],[11+]]-P_A[[#This Row],[12+]]</f>
        <v>7.4999999999999956E-2</v>
      </c>
      <c r="BB88" s="5">
        <f>P_A[[#This Row],[12+]]-P_A[[#This Row],[13+]]</f>
        <v>7.181000000000004E-2</v>
      </c>
      <c r="BC88" s="5">
        <f>P_A[[#This Row],[13+]]-P_A[[#This Row],[14+]]</f>
        <v>6.9610000000000005E-2</v>
      </c>
      <c r="BD88" s="5">
        <f>P_A[[#This Row],[14+]]-P_A[[#This Row],[15+]]</f>
        <v>5.865999999999999E-2</v>
      </c>
      <c r="BE88" s="5">
        <f>P_A[[#This Row],[15+]]-P_A[[#This Row],[16+]]</f>
        <v>5.0309999999999994E-2</v>
      </c>
      <c r="BF88" s="5">
        <f>P_A[[#This Row],[16+]]-P_A[[#This Row],[17+]]</f>
        <v>4.1639999999999996E-2</v>
      </c>
      <c r="BG88" s="5">
        <f>P_A[[#This Row],[17+]]-P_A[[#This Row],[18+]]</f>
        <v>3.4759999999999999E-2</v>
      </c>
      <c r="BH88" s="5">
        <f>P_A[[#This Row],[18+]]-P_A[[#This Row],[19+]]</f>
        <v>2.5210000000000003E-2</v>
      </c>
      <c r="BI88" s="5">
        <f>P_A[[#This Row],[19+]]-P_A[[#This Row],[20+]]</f>
        <v>1.8689999999999998E-2</v>
      </c>
      <c r="BJ88" s="5">
        <f>P_A[[#This Row],[20+]]-P_A[[#This Row],[21+]]</f>
        <v>1.3359999999999997E-2</v>
      </c>
      <c r="BK88" s="5">
        <f>P_A[[#This Row],[21+]]-P_A[[#This Row],[22+]]</f>
        <v>9.6100000000000022E-3</v>
      </c>
      <c r="BL88" s="5">
        <f>P_A[[#This Row],[22+]]-P_A[[#This Row],[23+]]</f>
        <v>5.9999999999999984E-3</v>
      </c>
      <c r="BM88" s="5">
        <f>P_A[[#This Row],[23+]]-P_A[[#This Row],[24+]]</f>
        <v>3.850000000000001E-3</v>
      </c>
      <c r="BN88" s="5">
        <f>P_A[[#This Row],[24+]]-P_A[[#This Row],[25+]]</f>
        <v>2.3699999999999997E-3</v>
      </c>
      <c r="BO88" s="5">
        <f>P_A[[#This Row],[25+]]-P_A[[#This Row],[26+]]</f>
        <v>1.48E-3</v>
      </c>
      <c r="BP88" s="5">
        <f>P_A[[#This Row],[26+]]-P_A[[#This Row],[27+]]</f>
        <v>7.9000000000000012E-4</v>
      </c>
      <c r="BQ88" s="5">
        <f>P_A[[#This Row],[27+]]-P_A[[#This Row],[28+]]</f>
        <v>4.2999999999999999E-4</v>
      </c>
      <c r="BR88" s="5">
        <f>P_A[[#This Row],[28+]]-P_A[[#This Row],[29+]]</f>
        <v>2.5000000000000001E-4</v>
      </c>
      <c r="BS88" s="5">
        <f>P_A[[#This Row],[29+]]-P_A[[#This Row],[30+]]</f>
        <v>1.1E-4</v>
      </c>
      <c r="BT88" s="5">
        <f>P_A[[#This Row],[30+]]-P_A[[#This Row],[31+]]</f>
        <v>6.0000000000000002E-5</v>
      </c>
      <c r="BU88" s="5">
        <f>P_A[[#This Row],[31+]]-P_A[[#This Row],[32+]]</f>
        <v>5.0000000000000002E-5</v>
      </c>
      <c r="BV88" s="5">
        <f>P_A[[#This Row],[32+]]-P_A[[#This Row],[33+]]</f>
        <v>0</v>
      </c>
      <c r="BW88" s="5">
        <f>P_A[[#This Row],[33+]]-P_A[[#This Row],[34+]]</f>
        <v>0</v>
      </c>
      <c r="BX88" s="5">
        <f>P_A[[#This Row],[34+]]-P_A[[#This Row],[35+]]</f>
        <v>0</v>
      </c>
      <c r="BY88" s="5">
        <f>P_A[[#This Row],[35+]]-P_A[[#This Row],[36+]]</f>
        <v>0</v>
      </c>
      <c r="BZ88" s="5">
        <f>P_A[[#This Row],[36+]]-P_A[[#This Row],[37+]]</f>
        <v>0</v>
      </c>
      <c r="CA88" s="5">
        <f>P_A[[#This Row],[37+]]-P_A[[#This Row],[38+]]</f>
        <v>0</v>
      </c>
      <c r="CB88" s="5">
        <f>P_A[[#This Row],[38+]]-P_A[[#This Row],[39+]]</f>
        <v>0</v>
      </c>
      <c r="CC88" s="5">
        <f>P_A[[#This Row],[39+]]-P_A[[#This Row],[40+]]</f>
        <v>0</v>
      </c>
      <c r="CD88" s="5">
        <f>P_A[[#This Row],[40+]]-P_A[[#This Row],[41+]]</f>
        <v>0</v>
      </c>
      <c r="CE88" s="5">
        <f>P_A[[#This Row],[41+]]-P_A[[#This Row],[42+]]</f>
        <v>0</v>
      </c>
      <c r="CF88" s="5">
        <f>P_A[[#This Row],[42+]]-P_A[[#This Row],[43+]]</f>
        <v>0</v>
      </c>
      <c r="CG88" s="5">
        <f>P_A[[#This Row],[43+]]-P_A[[#This Row],[44+]]</f>
        <v>0</v>
      </c>
      <c r="CH88" s="5">
        <f>P_A[[#This Row],[44+]]-P_A[[#This Row],[45+]]</f>
        <v>0</v>
      </c>
      <c r="CI88" s="5">
        <f>P_A[[#This Row],[45+]]-P_A[[#This Row],[46+]]</f>
        <v>0</v>
      </c>
      <c r="CJ88" s="5">
        <f>P_A[[#This Row],[46+]]-P_A[[#This Row],[47+]]</f>
        <v>0</v>
      </c>
      <c r="CK88" s="5">
        <f>P_A[[#This Row],[47+]]-P_A[[#This Row],[48+]]</f>
        <v>0</v>
      </c>
      <c r="CL88" s="5">
        <f>P_A[[#This Row],[48+]]-P_A[[#This Row],[49+]]</f>
        <v>0</v>
      </c>
    </row>
    <row r="89" spans="1:90" x14ac:dyDescent="0.25">
      <c r="A89" s="10">
        <v>22400721</v>
      </c>
      <c r="B89" s="13" t="s">
        <v>76</v>
      </c>
      <c r="C89" s="13" t="s">
        <v>83</v>
      </c>
      <c r="D89" s="11">
        <v>0.8125</v>
      </c>
      <c r="E89" s="9" t="str">
        <f>HYPERLINK("https://www.nba.com/stats/player/200768/boxscores-traditional", "Kyle Lowry")</f>
        <v>Kyle Lowry</v>
      </c>
      <c r="F89">
        <v>8.1999999999999993</v>
      </c>
      <c r="G89" s="4">
        <v>6.8529999999999998</v>
      </c>
      <c r="H89" s="3">
        <v>0.51197000000000004</v>
      </c>
      <c r="I89" s="3">
        <v>0.45223999999999998</v>
      </c>
      <c r="J89" s="3">
        <v>0.39743000000000001</v>
      </c>
      <c r="K89" s="3">
        <v>0.34089999999999998</v>
      </c>
      <c r="L89" s="3">
        <v>0.29115999999999997</v>
      </c>
      <c r="M89" s="3">
        <v>0.24196000000000001</v>
      </c>
      <c r="N89" s="3">
        <v>0.19766</v>
      </c>
      <c r="O89" s="3">
        <v>0.16109000000000001</v>
      </c>
      <c r="P89" s="3">
        <v>0.12714</v>
      </c>
      <c r="Q89" s="3">
        <v>0.10027</v>
      </c>
      <c r="R89" s="3">
        <v>7.6359999999999997E-2</v>
      </c>
      <c r="S89" s="3">
        <v>5.7049999999999997E-2</v>
      </c>
      <c r="T89" s="3">
        <v>4.2720000000000001E-2</v>
      </c>
      <c r="U89" s="3">
        <v>3.074E-2</v>
      </c>
      <c r="V89" s="3">
        <v>2.222E-2</v>
      </c>
      <c r="W89" s="3">
        <v>1.5389999999999999E-2</v>
      </c>
      <c r="X89" s="3">
        <v>1.044E-2</v>
      </c>
      <c r="Y89" s="3">
        <v>7.1399999999999996E-3</v>
      </c>
      <c r="Z89" s="3">
        <v>4.6600000000000001E-3</v>
      </c>
      <c r="AA89" s="3">
        <v>3.0699999999999998E-3</v>
      </c>
      <c r="AB89" s="3">
        <v>1.9300000000000001E-3</v>
      </c>
      <c r="AC89" s="3">
        <v>1.1800000000000001E-3</v>
      </c>
      <c r="AD89" s="3">
        <v>7.3999999999999999E-4</v>
      </c>
      <c r="AE89" s="3">
        <v>4.2999999999999999E-4</v>
      </c>
      <c r="AF89" s="3">
        <v>2.5999999999999998E-4</v>
      </c>
      <c r="AG89" s="3">
        <v>1.4999999999999999E-4</v>
      </c>
      <c r="AH89" s="3">
        <v>8.0000000000000007E-5</v>
      </c>
      <c r="AI89" s="3">
        <v>5.0000000000000002E-5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5">
        <f>P_A[[#This Row],[8+]]-P_A[[#This Row],[9+]]</f>
        <v>5.9730000000000061E-2</v>
      </c>
      <c r="AY89" s="5">
        <f>P_A[[#This Row],[9+]]-P_A[[#This Row],[10+]]</f>
        <v>5.480999999999997E-2</v>
      </c>
      <c r="AZ89" s="5">
        <f>P_A[[#This Row],[10+]]-P_A[[#This Row],[11+]]</f>
        <v>5.6530000000000025E-2</v>
      </c>
      <c r="BA89" s="5">
        <f>P_A[[#This Row],[11+]]-P_A[[#This Row],[12+]]</f>
        <v>4.9740000000000006E-2</v>
      </c>
      <c r="BB89" s="5">
        <f>P_A[[#This Row],[12+]]-P_A[[#This Row],[13+]]</f>
        <v>4.9199999999999966E-2</v>
      </c>
      <c r="BC89" s="5">
        <f>P_A[[#This Row],[13+]]-P_A[[#This Row],[14+]]</f>
        <v>4.4300000000000006E-2</v>
      </c>
      <c r="BD89" s="5">
        <f>P_A[[#This Row],[14+]]-P_A[[#This Row],[15+]]</f>
        <v>3.6569999999999991E-2</v>
      </c>
      <c r="BE89" s="5">
        <f>P_A[[#This Row],[15+]]-P_A[[#This Row],[16+]]</f>
        <v>3.3950000000000008E-2</v>
      </c>
      <c r="BF89" s="5">
        <f>P_A[[#This Row],[16+]]-P_A[[#This Row],[17+]]</f>
        <v>2.6870000000000005E-2</v>
      </c>
      <c r="BG89" s="5">
        <f>P_A[[#This Row],[17+]]-P_A[[#This Row],[18+]]</f>
        <v>2.3910000000000001E-2</v>
      </c>
      <c r="BH89" s="5">
        <f>P_A[[#This Row],[18+]]-P_A[[#This Row],[19+]]</f>
        <v>1.9310000000000001E-2</v>
      </c>
      <c r="BI89" s="5">
        <f>P_A[[#This Row],[19+]]-P_A[[#This Row],[20+]]</f>
        <v>1.4329999999999996E-2</v>
      </c>
      <c r="BJ89" s="5">
        <f>P_A[[#This Row],[20+]]-P_A[[#This Row],[21+]]</f>
        <v>1.1980000000000001E-2</v>
      </c>
      <c r="BK89" s="5">
        <f>P_A[[#This Row],[21+]]-P_A[[#This Row],[22+]]</f>
        <v>8.5199999999999998E-3</v>
      </c>
      <c r="BL89" s="5">
        <f>P_A[[#This Row],[22+]]-P_A[[#This Row],[23+]]</f>
        <v>6.830000000000001E-3</v>
      </c>
      <c r="BM89" s="5">
        <f>P_A[[#This Row],[23+]]-P_A[[#This Row],[24+]]</f>
        <v>4.9499999999999995E-3</v>
      </c>
      <c r="BN89" s="5">
        <f>P_A[[#This Row],[24+]]-P_A[[#This Row],[25+]]</f>
        <v>3.3E-3</v>
      </c>
      <c r="BO89" s="5">
        <f>P_A[[#This Row],[25+]]-P_A[[#This Row],[26+]]</f>
        <v>2.4799999999999996E-3</v>
      </c>
      <c r="BP89" s="5">
        <f>P_A[[#This Row],[26+]]-P_A[[#This Row],[27+]]</f>
        <v>1.5900000000000003E-3</v>
      </c>
      <c r="BQ89" s="5">
        <f>P_A[[#This Row],[27+]]-P_A[[#This Row],[28+]]</f>
        <v>1.1399999999999997E-3</v>
      </c>
      <c r="BR89" s="5">
        <f>P_A[[#This Row],[28+]]-P_A[[#This Row],[29+]]</f>
        <v>7.5000000000000002E-4</v>
      </c>
      <c r="BS89" s="5">
        <f>P_A[[#This Row],[29+]]-P_A[[#This Row],[30+]]</f>
        <v>4.4000000000000007E-4</v>
      </c>
      <c r="BT89" s="5">
        <f>P_A[[#This Row],[30+]]-P_A[[#This Row],[31+]]</f>
        <v>3.1E-4</v>
      </c>
      <c r="BU89" s="5">
        <f>P_A[[#This Row],[31+]]-P_A[[#This Row],[32+]]</f>
        <v>1.7000000000000001E-4</v>
      </c>
      <c r="BV89" s="5">
        <f>P_A[[#This Row],[32+]]-P_A[[#This Row],[33+]]</f>
        <v>1.0999999999999999E-4</v>
      </c>
      <c r="BW89" s="5">
        <f>P_A[[#This Row],[33+]]-P_A[[#This Row],[34+]]</f>
        <v>6.999999999999998E-5</v>
      </c>
      <c r="BX89" s="5">
        <f>P_A[[#This Row],[34+]]-P_A[[#This Row],[35+]]</f>
        <v>3.0000000000000004E-5</v>
      </c>
      <c r="BY89" s="5">
        <f>P_A[[#This Row],[35+]]-P_A[[#This Row],[36+]]</f>
        <v>5.0000000000000002E-5</v>
      </c>
      <c r="BZ89" s="5">
        <f>P_A[[#This Row],[36+]]-P_A[[#This Row],[37+]]</f>
        <v>0</v>
      </c>
      <c r="CA89" s="5">
        <f>P_A[[#This Row],[37+]]-P_A[[#This Row],[38+]]</f>
        <v>0</v>
      </c>
      <c r="CB89" s="5">
        <f>P_A[[#This Row],[38+]]-P_A[[#This Row],[39+]]</f>
        <v>0</v>
      </c>
      <c r="CC89" s="5">
        <f>P_A[[#This Row],[39+]]-P_A[[#This Row],[40+]]</f>
        <v>0</v>
      </c>
      <c r="CD89" s="5">
        <f>P_A[[#This Row],[40+]]-P_A[[#This Row],[41+]]</f>
        <v>0</v>
      </c>
      <c r="CE89" s="5">
        <f>P_A[[#This Row],[41+]]-P_A[[#This Row],[42+]]</f>
        <v>0</v>
      </c>
      <c r="CF89" s="5">
        <f>P_A[[#This Row],[42+]]-P_A[[#This Row],[43+]]</f>
        <v>0</v>
      </c>
      <c r="CG89" s="5">
        <f>P_A[[#This Row],[43+]]-P_A[[#This Row],[44+]]</f>
        <v>0</v>
      </c>
      <c r="CH89" s="5">
        <f>P_A[[#This Row],[44+]]-P_A[[#This Row],[45+]]</f>
        <v>0</v>
      </c>
      <c r="CI89" s="5">
        <f>P_A[[#This Row],[45+]]-P_A[[#This Row],[46+]]</f>
        <v>0</v>
      </c>
      <c r="CJ89" s="5">
        <f>P_A[[#This Row],[46+]]-P_A[[#This Row],[47+]]</f>
        <v>0</v>
      </c>
      <c r="CK89" s="5">
        <f>P_A[[#This Row],[47+]]-P_A[[#This Row],[48+]]</f>
        <v>0</v>
      </c>
      <c r="CL89" s="5">
        <f>P_A[[#This Row],[48+]]-P_A[[#This Row],[49+]]</f>
        <v>0</v>
      </c>
    </row>
    <row r="90" spans="1:90" x14ac:dyDescent="0.25">
      <c r="A90" s="10">
        <v>22400721</v>
      </c>
      <c r="B90" s="13" t="s">
        <v>83</v>
      </c>
      <c r="C90" s="13" t="s">
        <v>76</v>
      </c>
      <c r="D90" s="11">
        <v>0.8125</v>
      </c>
      <c r="E90" s="9" t="str">
        <f>HYPERLINK("https://www.nba.com/stats/player/1631107/boxscores-traditional", "Nikola Jovic")</f>
        <v>Nikola Jovic</v>
      </c>
      <c r="F90">
        <v>18.8</v>
      </c>
      <c r="G90" s="4">
        <v>2.3149999999999999</v>
      </c>
      <c r="H90" s="3">
        <v>1</v>
      </c>
      <c r="I90" s="3">
        <v>1</v>
      </c>
      <c r="J90" s="3">
        <v>0.99992999999999999</v>
      </c>
      <c r="K90" s="3">
        <v>0.99961999999999995</v>
      </c>
      <c r="L90" s="3">
        <v>0.99836000000000003</v>
      </c>
      <c r="M90" s="3">
        <v>0.99395999999999995</v>
      </c>
      <c r="N90" s="3">
        <v>0.98077000000000003</v>
      </c>
      <c r="O90" s="3">
        <v>0.94950000000000001</v>
      </c>
      <c r="P90" s="3">
        <v>0.88685999999999998</v>
      </c>
      <c r="Q90" s="3">
        <v>0.7823</v>
      </c>
      <c r="R90" s="3">
        <v>0.63683000000000001</v>
      </c>
      <c r="S90" s="3">
        <v>0.46414</v>
      </c>
      <c r="T90" s="3">
        <v>0.30153000000000002</v>
      </c>
      <c r="U90" s="3">
        <v>0.17105999999999999</v>
      </c>
      <c r="V90" s="3">
        <v>8.3790000000000003E-2</v>
      </c>
      <c r="W90" s="3">
        <v>3.5150000000000001E-2</v>
      </c>
      <c r="X90" s="3">
        <v>1.222E-2</v>
      </c>
      <c r="Y90" s="3">
        <v>3.6800000000000001E-3</v>
      </c>
      <c r="Z90" s="3">
        <v>9.3999999999999997E-4</v>
      </c>
      <c r="AA90" s="3">
        <v>2.0000000000000001E-4</v>
      </c>
      <c r="AB90" s="3">
        <v>4.0000000000000003E-5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5">
        <f>P_A[[#This Row],[8+]]-P_A[[#This Row],[9+]]</f>
        <v>0</v>
      </c>
      <c r="AY90" s="5">
        <f>P_A[[#This Row],[9+]]-P_A[[#This Row],[10+]]</f>
        <v>7.0000000000014495E-5</v>
      </c>
      <c r="AZ90" s="5">
        <f>P_A[[#This Row],[10+]]-P_A[[#This Row],[11+]]</f>
        <v>3.1000000000003247E-4</v>
      </c>
      <c r="BA90" s="5">
        <f>P_A[[#This Row],[11+]]-P_A[[#This Row],[12+]]</f>
        <v>1.2599999999999278E-3</v>
      </c>
      <c r="BB90" s="5">
        <f>P_A[[#This Row],[12+]]-P_A[[#This Row],[13+]]</f>
        <v>4.4000000000000705E-3</v>
      </c>
      <c r="BC90" s="5">
        <f>P_A[[#This Row],[13+]]-P_A[[#This Row],[14+]]</f>
        <v>1.3189999999999924E-2</v>
      </c>
      <c r="BD90" s="5">
        <f>P_A[[#This Row],[14+]]-P_A[[#This Row],[15+]]</f>
        <v>3.127000000000002E-2</v>
      </c>
      <c r="BE90" s="5">
        <f>P_A[[#This Row],[15+]]-P_A[[#This Row],[16+]]</f>
        <v>6.2640000000000029E-2</v>
      </c>
      <c r="BF90" s="5">
        <f>P_A[[#This Row],[16+]]-P_A[[#This Row],[17+]]</f>
        <v>0.10455999999999999</v>
      </c>
      <c r="BG90" s="5">
        <f>P_A[[#This Row],[17+]]-P_A[[#This Row],[18+]]</f>
        <v>0.14546999999999999</v>
      </c>
      <c r="BH90" s="5">
        <f>P_A[[#This Row],[18+]]-P_A[[#This Row],[19+]]</f>
        <v>0.17269000000000001</v>
      </c>
      <c r="BI90" s="5">
        <f>P_A[[#This Row],[19+]]-P_A[[#This Row],[20+]]</f>
        <v>0.16260999999999998</v>
      </c>
      <c r="BJ90" s="5">
        <f>P_A[[#This Row],[20+]]-P_A[[#This Row],[21+]]</f>
        <v>0.13047000000000003</v>
      </c>
      <c r="BK90" s="5">
        <f>P_A[[#This Row],[21+]]-P_A[[#This Row],[22+]]</f>
        <v>8.7269999999999986E-2</v>
      </c>
      <c r="BL90" s="5">
        <f>P_A[[#This Row],[22+]]-P_A[[#This Row],[23+]]</f>
        <v>4.8640000000000003E-2</v>
      </c>
      <c r="BM90" s="5">
        <f>P_A[[#This Row],[23+]]-P_A[[#This Row],[24+]]</f>
        <v>2.2929999999999999E-2</v>
      </c>
      <c r="BN90" s="5">
        <f>P_A[[#This Row],[24+]]-P_A[[#This Row],[25+]]</f>
        <v>8.539999999999999E-3</v>
      </c>
      <c r="BO90" s="5">
        <f>P_A[[#This Row],[25+]]-P_A[[#This Row],[26+]]</f>
        <v>2.7400000000000002E-3</v>
      </c>
      <c r="BP90" s="5">
        <f>P_A[[#This Row],[26+]]-P_A[[#This Row],[27+]]</f>
        <v>7.3999999999999999E-4</v>
      </c>
      <c r="BQ90" s="5">
        <f>P_A[[#This Row],[27+]]-P_A[[#This Row],[28+]]</f>
        <v>1.6000000000000001E-4</v>
      </c>
      <c r="BR90" s="5">
        <f>P_A[[#This Row],[28+]]-P_A[[#This Row],[29+]]</f>
        <v>4.0000000000000003E-5</v>
      </c>
      <c r="BS90" s="5">
        <f>P_A[[#This Row],[29+]]-P_A[[#This Row],[30+]]</f>
        <v>0</v>
      </c>
      <c r="BT90" s="5">
        <f>P_A[[#This Row],[30+]]-P_A[[#This Row],[31+]]</f>
        <v>0</v>
      </c>
      <c r="BU90" s="5">
        <f>P_A[[#This Row],[31+]]-P_A[[#This Row],[32+]]</f>
        <v>0</v>
      </c>
      <c r="BV90" s="5">
        <f>P_A[[#This Row],[32+]]-P_A[[#This Row],[33+]]</f>
        <v>0</v>
      </c>
      <c r="BW90" s="5">
        <f>P_A[[#This Row],[33+]]-P_A[[#This Row],[34+]]</f>
        <v>0</v>
      </c>
      <c r="BX90" s="5">
        <f>P_A[[#This Row],[34+]]-P_A[[#This Row],[35+]]</f>
        <v>0</v>
      </c>
      <c r="BY90" s="5">
        <f>P_A[[#This Row],[35+]]-P_A[[#This Row],[36+]]</f>
        <v>0</v>
      </c>
      <c r="BZ90" s="5">
        <f>P_A[[#This Row],[36+]]-P_A[[#This Row],[37+]]</f>
        <v>0</v>
      </c>
      <c r="CA90" s="5">
        <f>P_A[[#This Row],[37+]]-P_A[[#This Row],[38+]]</f>
        <v>0</v>
      </c>
      <c r="CB90" s="5">
        <f>P_A[[#This Row],[38+]]-P_A[[#This Row],[39+]]</f>
        <v>0</v>
      </c>
      <c r="CC90" s="5">
        <f>P_A[[#This Row],[39+]]-P_A[[#This Row],[40+]]</f>
        <v>0</v>
      </c>
      <c r="CD90" s="5">
        <f>P_A[[#This Row],[40+]]-P_A[[#This Row],[41+]]</f>
        <v>0</v>
      </c>
      <c r="CE90" s="5">
        <f>P_A[[#This Row],[41+]]-P_A[[#This Row],[42+]]</f>
        <v>0</v>
      </c>
      <c r="CF90" s="5">
        <f>P_A[[#This Row],[42+]]-P_A[[#This Row],[43+]]</f>
        <v>0</v>
      </c>
      <c r="CG90" s="5">
        <f>P_A[[#This Row],[43+]]-P_A[[#This Row],[44+]]</f>
        <v>0</v>
      </c>
      <c r="CH90" s="5">
        <f>P_A[[#This Row],[44+]]-P_A[[#This Row],[45+]]</f>
        <v>0</v>
      </c>
      <c r="CI90" s="5">
        <f>P_A[[#This Row],[45+]]-P_A[[#This Row],[46+]]</f>
        <v>0</v>
      </c>
      <c r="CJ90" s="5">
        <f>P_A[[#This Row],[46+]]-P_A[[#This Row],[47+]]</f>
        <v>0</v>
      </c>
      <c r="CK90" s="5">
        <f>P_A[[#This Row],[47+]]-P_A[[#This Row],[48+]]</f>
        <v>0</v>
      </c>
      <c r="CL90" s="5">
        <f>P_A[[#This Row],[48+]]-P_A[[#This Row],[49+]]</f>
        <v>0</v>
      </c>
    </row>
    <row r="91" spans="1:90" x14ac:dyDescent="0.25">
      <c r="A91" s="10">
        <v>22400721</v>
      </c>
      <c r="B91" s="13" t="s">
        <v>83</v>
      </c>
      <c r="C91" s="13" t="s">
        <v>76</v>
      </c>
      <c r="D91" s="11">
        <v>0.8125</v>
      </c>
      <c r="E91" s="9" t="str">
        <f>HYPERLINK("https://www.nba.com/stats/player/1628389/boxscores-traditional", "Bam Adebayo")</f>
        <v>Bam Adebayo</v>
      </c>
      <c r="F91">
        <v>29.2</v>
      </c>
      <c r="G91" s="4">
        <v>6.7649999999999997</v>
      </c>
      <c r="H91" s="3">
        <v>0.99912999999999996</v>
      </c>
      <c r="I91" s="3">
        <v>0.99861</v>
      </c>
      <c r="J91" s="3">
        <v>0.99773999999999996</v>
      </c>
      <c r="K91" s="3">
        <v>0.99643000000000004</v>
      </c>
      <c r="L91" s="3">
        <v>0.99446000000000001</v>
      </c>
      <c r="M91" s="3">
        <v>0.99158000000000002</v>
      </c>
      <c r="N91" s="3">
        <v>0.98777999999999999</v>
      </c>
      <c r="O91" s="3">
        <v>0.98214000000000001</v>
      </c>
      <c r="P91" s="3">
        <v>0.97441</v>
      </c>
      <c r="Q91" s="3">
        <v>0.96406999999999998</v>
      </c>
      <c r="R91" s="3">
        <v>0.95154000000000005</v>
      </c>
      <c r="S91" s="3">
        <v>0.93447999999999998</v>
      </c>
      <c r="T91" s="3">
        <v>0.91308999999999996</v>
      </c>
      <c r="U91" s="3">
        <v>0.88685999999999998</v>
      </c>
      <c r="V91" s="3">
        <v>0.85543000000000002</v>
      </c>
      <c r="W91" s="3">
        <v>0.82121</v>
      </c>
      <c r="X91" s="3">
        <v>0.77934999999999999</v>
      </c>
      <c r="Y91" s="3">
        <v>0.73236999999999997</v>
      </c>
      <c r="Z91" s="3">
        <v>0.68081999999999998</v>
      </c>
      <c r="AA91" s="3">
        <v>0.62929999999999997</v>
      </c>
      <c r="AB91" s="3">
        <v>0.57142000000000004</v>
      </c>
      <c r="AC91" s="3">
        <v>0.51197000000000004</v>
      </c>
      <c r="AD91" s="3">
        <v>0.45223999999999998</v>
      </c>
      <c r="AE91" s="3">
        <v>0.39357999999999999</v>
      </c>
      <c r="AF91" s="3">
        <v>0.34089999999999998</v>
      </c>
      <c r="AG91" s="3">
        <v>0.28774</v>
      </c>
      <c r="AH91" s="3">
        <v>0.23885000000000001</v>
      </c>
      <c r="AI91" s="3">
        <v>0.19489000000000001</v>
      </c>
      <c r="AJ91" s="3">
        <v>0.15625</v>
      </c>
      <c r="AK91" s="3">
        <v>0.12506999999999999</v>
      </c>
      <c r="AL91" s="3">
        <v>9.6799999999999997E-2</v>
      </c>
      <c r="AM91" s="3">
        <v>7.3529999999999998E-2</v>
      </c>
      <c r="AN91" s="3">
        <v>5.4800000000000001E-2</v>
      </c>
      <c r="AO91" s="3">
        <v>4.0930000000000001E-2</v>
      </c>
      <c r="AP91" s="3">
        <v>2.938E-2</v>
      </c>
      <c r="AQ91" s="3">
        <v>2.068E-2</v>
      </c>
      <c r="AR91" s="3">
        <v>1.426E-2</v>
      </c>
      <c r="AS91" s="3">
        <v>9.6399999999999993E-3</v>
      </c>
      <c r="AT91" s="3">
        <v>6.5700000000000003E-3</v>
      </c>
      <c r="AU91" s="3">
        <v>4.2700000000000004E-3</v>
      </c>
      <c r="AV91" s="3">
        <v>2.7200000000000002E-3</v>
      </c>
      <c r="AW91" s="3">
        <v>1.6900000000000001E-3</v>
      </c>
      <c r="AX91" s="5">
        <f>P_A[[#This Row],[8+]]-P_A[[#This Row],[9+]]</f>
        <v>5.1999999999996493E-4</v>
      </c>
      <c r="AY91" s="5">
        <f>P_A[[#This Row],[9+]]-P_A[[#This Row],[10+]]</f>
        <v>8.7000000000003741E-4</v>
      </c>
      <c r="AZ91" s="5">
        <f>P_A[[#This Row],[10+]]-P_A[[#This Row],[11+]]</f>
        <v>1.3099999999999223E-3</v>
      </c>
      <c r="BA91" s="5">
        <f>P_A[[#This Row],[11+]]-P_A[[#This Row],[12+]]</f>
        <v>1.9700000000000273E-3</v>
      </c>
      <c r="BB91" s="5">
        <f>P_A[[#This Row],[12+]]-P_A[[#This Row],[13+]]</f>
        <v>2.8799999999999937E-3</v>
      </c>
      <c r="BC91" s="5">
        <f>P_A[[#This Row],[13+]]-P_A[[#This Row],[14+]]</f>
        <v>3.8000000000000256E-3</v>
      </c>
      <c r="BD91" s="5">
        <f>P_A[[#This Row],[14+]]-P_A[[#This Row],[15+]]</f>
        <v>5.6399999999999784E-3</v>
      </c>
      <c r="BE91" s="5">
        <f>P_A[[#This Row],[15+]]-P_A[[#This Row],[16+]]</f>
        <v>7.7300000000000146E-3</v>
      </c>
      <c r="BF91" s="5">
        <f>P_A[[#This Row],[16+]]-P_A[[#This Row],[17+]]</f>
        <v>1.0340000000000016E-2</v>
      </c>
      <c r="BG91" s="5">
        <f>P_A[[#This Row],[17+]]-P_A[[#This Row],[18+]]</f>
        <v>1.252999999999993E-2</v>
      </c>
      <c r="BH91" s="5">
        <f>P_A[[#This Row],[18+]]-P_A[[#This Row],[19+]]</f>
        <v>1.7060000000000075E-2</v>
      </c>
      <c r="BI91" s="5">
        <f>P_A[[#This Row],[19+]]-P_A[[#This Row],[20+]]</f>
        <v>2.139000000000002E-2</v>
      </c>
      <c r="BJ91" s="5">
        <f>P_A[[#This Row],[20+]]-P_A[[#This Row],[21+]]</f>
        <v>2.6229999999999976E-2</v>
      </c>
      <c r="BK91" s="5">
        <f>P_A[[#This Row],[21+]]-P_A[[#This Row],[22+]]</f>
        <v>3.1429999999999958E-2</v>
      </c>
      <c r="BL91" s="5">
        <f>P_A[[#This Row],[22+]]-P_A[[#This Row],[23+]]</f>
        <v>3.4220000000000028E-2</v>
      </c>
      <c r="BM91" s="5">
        <f>P_A[[#This Row],[23+]]-P_A[[#This Row],[24+]]</f>
        <v>4.1860000000000008E-2</v>
      </c>
      <c r="BN91" s="5">
        <f>P_A[[#This Row],[24+]]-P_A[[#This Row],[25+]]</f>
        <v>4.6980000000000022E-2</v>
      </c>
      <c r="BO91" s="5">
        <f>P_A[[#This Row],[25+]]-P_A[[#This Row],[26+]]</f>
        <v>5.1549999999999985E-2</v>
      </c>
      <c r="BP91" s="5">
        <f>P_A[[#This Row],[26+]]-P_A[[#This Row],[27+]]</f>
        <v>5.152000000000001E-2</v>
      </c>
      <c r="BQ91" s="5">
        <f>P_A[[#This Row],[27+]]-P_A[[#This Row],[28+]]</f>
        <v>5.7879999999999932E-2</v>
      </c>
      <c r="BR91" s="5">
        <f>P_A[[#This Row],[28+]]-P_A[[#This Row],[29+]]</f>
        <v>5.9450000000000003E-2</v>
      </c>
      <c r="BS91" s="5">
        <f>P_A[[#This Row],[29+]]-P_A[[#This Row],[30+]]</f>
        <v>5.9730000000000061E-2</v>
      </c>
      <c r="BT91" s="5">
        <f>P_A[[#This Row],[30+]]-P_A[[#This Row],[31+]]</f>
        <v>5.865999999999999E-2</v>
      </c>
      <c r="BU91" s="5">
        <f>P_A[[#This Row],[31+]]-P_A[[#This Row],[32+]]</f>
        <v>5.2680000000000005E-2</v>
      </c>
      <c r="BV91" s="5">
        <f>P_A[[#This Row],[32+]]-P_A[[#This Row],[33+]]</f>
        <v>5.3159999999999985E-2</v>
      </c>
      <c r="BW91" s="5">
        <f>P_A[[#This Row],[33+]]-P_A[[#This Row],[34+]]</f>
        <v>4.8889999999999989E-2</v>
      </c>
      <c r="BX91" s="5">
        <f>P_A[[#This Row],[34+]]-P_A[[#This Row],[35+]]</f>
        <v>4.3959999999999999E-2</v>
      </c>
      <c r="BY91" s="5">
        <f>P_A[[#This Row],[35+]]-P_A[[#This Row],[36+]]</f>
        <v>3.8640000000000008E-2</v>
      </c>
      <c r="BZ91" s="5">
        <f>P_A[[#This Row],[36+]]-P_A[[#This Row],[37+]]</f>
        <v>3.1180000000000013E-2</v>
      </c>
      <c r="CA91" s="5">
        <f>P_A[[#This Row],[37+]]-P_A[[#This Row],[38+]]</f>
        <v>2.826999999999999E-2</v>
      </c>
      <c r="CB91" s="5">
        <f>P_A[[#This Row],[38+]]-P_A[[#This Row],[39+]]</f>
        <v>2.3269999999999999E-2</v>
      </c>
      <c r="CC91" s="5">
        <f>P_A[[#This Row],[39+]]-P_A[[#This Row],[40+]]</f>
        <v>1.8729999999999997E-2</v>
      </c>
      <c r="CD91" s="5">
        <f>P_A[[#This Row],[40+]]-P_A[[#This Row],[41+]]</f>
        <v>1.387E-2</v>
      </c>
      <c r="CE91" s="5">
        <f>P_A[[#This Row],[41+]]-P_A[[#This Row],[42+]]</f>
        <v>1.1550000000000001E-2</v>
      </c>
      <c r="CF91" s="5">
        <f>P_A[[#This Row],[42+]]-P_A[[#This Row],[43+]]</f>
        <v>8.6999999999999994E-3</v>
      </c>
      <c r="CG91" s="5">
        <f>P_A[[#This Row],[43+]]-P_A[[#This Row],[44+]]</f>
        <v>6.4200000000000004E-3</v>
      </c>
      <c r="CH91" s="5">
        <f>P_A[[#This Row],[44+]]-P_A[[#This Row],[45+]]</f>
        <v>4.6200000000000008E-3</v>
      </c>
      <c r="CI91" s="5">
        <f>P_A[[#This Row],[45+]]-P_A[[#This Row],[46+]]</f>
        <v>3.0699999999999989E-3</v>
      </c>
      <c r="CJ91" s="5">
        <f>P_A[[#This Row],[46+]]-P_A[[#This Row],[47+]]</f>
        <v>2.3E-3</v>
      </c>
      <c r="CK91" s="5">
        <f>P_A[[#This Row],[47+]]-P_A[[#This Row],[48+]]</f>
        <v>1.5500000000000002E-3</v>
      </c>
      <c r="CL91" s="5">
        <f>P_A[[#This Row],[48+]]-P_A[[#This Row],[49+]]</f>
        <v>1.0300000000000001E-3</v>
      </c>
    </row>
    <row r="92" spans="1:90" x14ac:dyDescent="0.25">
      <c r="A92" s="10">
        <v>22400721</v>
      </c>
      <c r="B92" s="13" t="s">
        <v>83</v>
      </c>
      <c r="C92" s="13" t="s">
        <v>76</v>
      </c>
      <c r="D92" s="11">
        <v>0.8125</v>
      </c>
      <c r="E92" s="9" t="str">
        <f>HYPERLINK("https://www.nba.com/stats/player/1629639/boxscores-traditional", "Tyler Herro")</f>
        <v>Tyler Herro</v>
      </c>
      <c r="F92">
        <v>30.8</v>
      </c>
      <c r="G92" s="4">
        <v>7.4669999999999996</v>
      </c>
      <c r="H92" s="3">
        <v>0.99885999999999997</v>
      </c>
      <c r="I92" s="3">
        <v>0.99824999999999997</v>
      </c>
      <c r="J92" s="3">
        <v>0.99736000000000002</v>
      </c>
      <c r="K92" s="3">
        <v>0.99597999999999998</v>
      </c>
      <c r="L92" s="3">
        <v>0.99412999999999996</v>
      </c>
      <c r="M92" s="3">
        <v>0.99134</v>
      </c>
      <c r="N92" s="3">
        <v>0.98777999999999999</v>
      </c>
      <c r="O92" s="3">
        <v>0.98299999999999998</v>
      </c>
      <c r="P92" s="3">
        <v>0.97614999999999996</v>
      </c>
      <c r="Q92" s="3">
        <v>0.96784000000000003</v>
      </c>
      <c r="R92" s="3">
        <v>0.95637000000000005</v>
      </c>
      <c r="S92" s="3">
        <v>0.94294999999999995</v>
      </c>
      <c r="T92" s="3">
        <v>0.92647000000000002</v>
      </c>
      <c r="U92" s="3">
        <v>0.90490000000000004</v>
      </c>
      <c r="V92" s="3">
        <v>0.88100000000000001</v>
      </c>
      <c r="W92" s="3">
        <v>0.85082999999999998</v>
      </c>
      <c r="X92" s="3">
        <v>0.81859000000000004</v>
      </c>
      <c r="Y92" s="3">
        <v>0.7823</v>
      </c>
      <c r="Z92" s="3">
        <v>0.73890999999999996</v>
      </c>
      <c r="AA92" s="3">
        <v>0.69496999999999998</v>
      </c>
      <c r="AB92" s="3">
        <v>0.64431000000000005</v>
      </c>
      <c r="AC92" s="3">
        <v>0.59482999999999997</v>
      </c>
      <c r="AD92" s="3">
        <v>0.54379999999999995</v>
      </c>
      <c r="AE92" s="3">
        <v>0.48803000000000002</v>
      </c>
      <c r="AF92" s="3">
        <v>0.43643999999999999</v>
      </c>
      <c r="AG92" s="3">
        <v>0.38590999999999998</v>
      </c>
      <c r="AH92" s="3">
        <v>0.33360000000000001</v>
      </c>
      <c r="AI92" s="3">
        <v>0.28774</v>
      </c>
      <c r="AJ92" s="3">
        <v>0.24196000000000001</v>
      </c>
      <c r="AK92" s="3">
        <v>0.20327000000000001</v>
      </c>
      <c r="AL92" s="3">
        <v>0.16853000000000001</v>
      </c>
      <c r="AM92" s="3">
        <v>0.13567000000000001</v>
      </c>
      <c r="AN92" s="3">
        <v>0.10935</v>
      </c>
      <c r="AO92" s="3">
        <v>8.5339999999999999E-2</v>
      </c>
      <c r="AP92" s="3">
        <v>6.6809999999999994E-2</v>
      </c>
      <c r="AQ92" s="3">
        <v>5.1549999999999999E-2</v>
      </c>
      <c r="AR92" s="3">
        <v>3.8359999999999998E-2</v>
      </c>
      <c r="AS92" s="3">
        <v>2.8719999999999999E-2</v>
      </c>
      <c r="AT92" s="3">
        <v>2.068E-2</v>
      </c>
      <c r="AU92" s="3">
        <v>1.4999999999999999E-2</v>
      </c>
      <c r="AV92" s="3">
        <v>1.072E-2</v>
      </c>
      <c r="AW92" s="3">
        <v>7.3400000000000002E-3</v>
      </c>
      <c r="AX92" s="5">
        <f>P_A[[#This Row],[8+]]-P_A[[#This Row],[9+]]</f>
        <v>6.0999999999999943E-4</v>
      </c>
      <c r="AY92" s="5">
        <f>P_A[[#This Row],[9+]]-P_A[[#This Row],[10+]]</f>
        <v>8.8999999999994639E-4</v>
      </c>
      <c r="AZ92" s="5">
        <f>P_A[[#This Row],[10+]]-P_A[[#This Row],[11+]]</f>
        <v>1.3800000000000479E-3</v>
      </c>
      <c r="BA92" s="5">
        <f>P_A[[#This Row],[11+]]-P_A[[#This Row],[12+]]</f>
        <v>1.8500000000000183E-3</v>
      </c>
      <c r="BB92" s="5">
        <f>P_A[[#This Row],[12+]]-P_A[[#This Row],[13+]]</f>
        <v>2.7899999999999592E-3</v>
      </c>
      <c r="BC92" s="5">
        <f>P_A[[#This Row],[13+]]-P_A[[#This Row],[14+]]</f>
        <v>3.5600000000000076E-3</v>
      </c>
      <c r="BD92" s="5">
        <f>P_A[[#This Row],[14+]]-P_A[[#This Row],[15+]]</f>
        <v>4.7800000000000065E-3</v>
      </c>
      <c r="BE92" s="5">
        <f>P_A[[#This Row],[15+]]-P_A[[#This Row],[16+]]</f>
        <v>6.8500000000000227E-3</v>
      </c>
      <c r="BF92" s="5">
        <f>P_A[[#This Row],[16+]]-P_A[[#This Row],[17+]]</f>
        <v>8.3099999999999286E-3</v>
      </c>
      <c r="BG92" s="5">
        <f>P_A[[#This Row],[17+]]-P_A[[#This Row],[18+]]</f>
        <v>1.146999999999998E-2</v>
      </c>
      <c r="BH92" s="5">
        <f>P_A[[#This Row],[18+]]-P_A[[#This Row],[19+]]</f>
        <v>1.3420000000000099E-2</v>
      </c>
      <c r="BI92" s="5">
        <f>P_A[[#This Row],[19+]]-P_A[[#This Row],[20+]]</f>
        <v>1.6479999999999939E-2</v>
      </c>
      <c r="BJ92" s="5">
        <f>P_A[[#This Row],[20+]]-P_A[[#This Row],[21+]]</f>
        <v>2.1569999999999978E-2</v>
      </c>
      <c r="BK92" s="5">
        <f>P_A[[#This Row],[21+]]-P_A[[#This Row],[22+]]</f>
        <v>2.3900000000000032E-2</v>
      </c>
      <c r="BL92" s="5">
        <f>P_A[[#This Row],[22+]]-P_A[[#This Row],[23+]]</f>
        <v>3.017000000000003E-2</v>
      </c>
      <c r="BM92" s="5">
        <f>P_A[[#This Row],[23+]]-P_A[[#This Row],[24+]]</f>
        <v>3.2239999999999935E-2</v>
      </c>
      <c r="BN92" s="5">
        <f>P_A[[#This Row],[24+]]-P_A[[#This Row],[25+]]</f>
        <v>3.6290000000000044E-2</v>
      </c>
      <c r="BO92" s="5">
        <f>P_A[[#This Row],[25+]]-P_A[[#This Row],[26+]]</f>
        <v>4.339000000000004E-2</v>
      </c>
      <c r="BP92" s="5">
        <f>P_A[[#This Row],[26+]]-P_A[[#This Row],[27+]]</f>
        <v>4.3939999999999979E-2</v>
      </c>
      <c r="BQ92" s="5">
        <f>P_A[[#This Row],[27+]]-P_A[[#This Row],[28+]]</f>
        <v>5.0659999999999927E-2</v>
      </c>
      <c r="BR92" s="5">
        <f>P_A[[#This Row],[28+]]-P_A[[#This Row],[29+]]</f>
        <v>4.9480000000000079E-2</v>
      </c>
      <c r="BS92" s="5">
        <f>P_A[[#This Row],[29+]]-P_A[[#This Row],[30+]]</f>
        <v>5.103000000000002E-2</v>
      </c>
      <c r="BT92" s="5">
        <f>P_A[[#This Row],[30+]]-P_A[[#This Row],[31+]]</f>
        <v>5.5769999999999931E-2</v>
      </c>
      <c r="BU92" s="5">
        <f>P_A[[#This Row],[31+]]-P_A[[#This Row],[32+]]</f>
        <v>5.1590000000000025E-2</v>
      </c>
      <c r="BV92" s="5">
        <f>P_A[[#This Row],[32+]]-P_A[[#This Row],[33+]]</f>
        <v>5.0530000000000019E-2</v>
      </c>
      <c r="BW92" s="5">
        <f>P_A[[#This Row],[33+]]-P_A[[#This Row],[34+]]</f>
        <v>5.2309999999999968E-2</v>
      </c>
      <c r="BX92" s="5">
        <f>P_A[[#This Row],[34+]]-P_A[[#This Row],[35+]]</f>
        <v>4.5860000000000012E-2</v>
      </c>
      <c r="BY92" s="5">
        <f>P_A[[#This Row],[35+]]-P_A[[#This Row],[36+]]</f>
        <v>4.5779999999999987E-2</v>
      </c>
      <c r="BZ92" s="5">
        <f>P_A[[#This Row],[36+]]-P_A[[#This Row],[37+]]</f>
        <v>3.8690000000000002E-2</v>
      </c>
      <c r="CA92" s="5">
        <f>P_A[[#This Row],[37+]]-P_A[[#This Row],[38+]]</f>
        <v>3.4739999999999993E-2</v>
      </c>
      <c r="CB92" s="5">
        <f>P_A[[#This Row],[38+]]-P_A[[#This Row],[39+]]</f>
        <v>3.286E-2</v>
      </c>
      <c r="CC92" s="5">
        <f>P_A[[#This Row],[39+]]-P_A[[#This Row],[40+]]</f>
        <v>2.632000000000001E-2</v>
      </c>
      <c r="CD92" s="5">
        <f>P_A[[#This Row],[40+]]-P_A[[#This Row],[41+]]</f>
        <v>2.4010000000000004E-2</v>
      </c>
      <c r="CE92" s="5">
        <f>P_A[[#This Row],[41+]]-P_A[[#This Row],[42+]]</f>
        <v>1.8530000000000005E-2</v>
      </c>
      <c r="CF92" s="5">
        <f>P_A[[#This Row],[42+]]-P_A[[#This Row],[43+]]</f>
        <v>1.5259999999999996E-2</v>
      </c>
      <c r="CG92" s="5">
        <f>P_A[[#This Row],[43+]]-P_A[[#This Row],[44+]]</f>
        <v>1.319E-2</v>
      </c>
      <c r="CH92" s="5">
        <f>P_A[[#This Row],[44+]]-P_A[[#This Row],[45+]]</f>
        <v>9.6399999999999993E-3</v>
      </c>
      <c r="CI92" s="5">
        <f>P_A[[#This Row],[45+]]-P_A[[#This Row],[46+]]</f>
        <v>8.0399999999999985E-3</v>
      </c>
      <c r="CJ92" s="5">
        <f>P_A[[#This Row],[46+]]-P_A[[#This Row],[47+]]</f>
        <v>5.680000000000001E-3</v>
      </c>
      <c r="CK92" s="5">
        <f>P_A[[#This Row],[47+]]-P_A[[#This Row],[48+]]</f>
        <v>4.2799999999999991E-3</v>
      </c>
      <c r="CL92" s="5">
        <f>P_A[[#This Row],[48+]]-P_A[[#This Row],[49+]]</f>
        <v>3.3800000000000002E-3</v>
      </c>
    </row>
    <row r="93" spans="1:90" x14ac:dyDescent="0.25">
      <c r="A93" s="10">
        <v>22400721</v>
      </c>
      <c r="B93" s="13" t="s">
        <v>83</v>
      </c>
      <c r="C93" s="13" t="s">
        <v>76</v>
      </c>
      <c r="D93" s="11">
        <v>0.8125</v>
      </c>
      <c r="E93" s="9" t="str">
        <f>HYPERLINK("https://www.nba.com/stats/player/1629130/boxscores-traditional", "Duncan Robinson")</f>
        <v>Duncan Robinson</v>
      </c>
      <c r="F93">
        <v>15</v>
      </c>
      <c r="G93" s="4">
        <v>3.286</v>
      </c>
      <c r="H93" s="3">
        <v>0.98341000000000001</v>
      </c>
      <c r="I93" s="3">
        <v>0.96638000000000002</v>
      </c>
      <c r="J93" s="3">
        <v>0.93574000000000002</v>
      </c>
      <c r="K93" s="3">
        <v>0.88876999999999995</v>
      </c>
      <c r="L93" s="3">
        <v>0.81859000000000004</v>
      </c>
      <c r="M93" s="3">
        <v>0.72907</v>
      </c>
      <c r="N93" s="3">
        <v>0.61790999999999996</v>
      </c>
      <c r="O93" s="3">
        <v>0.5</v>
      </c>
      <c r="P93" s="3">
        <v>0.38208999999999999</v>
      </c>
      <c r="Q93" s="3">
        <v>0.27093</v>
      </c>
      <c r="R93" s="3">
        <v>0.18140999999999999</v>
      </c>
      <c r="S93" s="3">
        <v>0.11123</v>
      </c>
      <c r="T93" s="3">
        <v>6.4259999999999998E-2</v>
      </c>
      <c r="U93" s="3">
        <v>3.3619999999999997E-2</v>
      </c>
      <c r="V93" s="3">
        <v>1.6590000000000001E-2</v>
      </c>
      <c r="W93" s="3">
        <v>7.5500000000000003E-3</v>
      </c>
      <c r="X93" s="3">
        <v>3.0699999999999998E-3</v>
      </c>
      <c r="Y93" s="3">
        <v>1.1800000000000001E-3</v>
      </c>
      <c r="Z93" s="3">
        <v>4.0000000000000002E-4</v>
      </c>
      <c r="AA93" s="3">
        <v>1.2999999999999999E-4</v>
      </c>
      <c r="AB93" s="3">
        <v>4.0000000000000003E-5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5">
        <f>P_A[[#This Row],[8+]]-P_A[[#This Row],[9+]]</f>
        <v>1.702999999999999E-2</v>
      </c>
      <c r="AY93" s="5">
        <f>P_A[[#This Row],[9+]]-P_A[[#This Row],[10+]]</f>
        <v>3.0640000000000001E-2</v>
      </c>
      <c r="AZ93" s="5">
        <f>P_A[[#This Row],[10+]]-P_A[[#This Row],[11+]]</f>
        <v>4.6970000000000067E-2</v>
      </c>
      <c r="BA93" s="5">
        <f>P_A[[#This Row],[11+]]-P_A[[#This Row],[12+]]</f>
        <v>7.0179999999999909E-2</v>
      </c>
      <c r="BB93" s="5">
        <f>P_A[[#This Row],[12+]]-P_A[[#This Row],[13+]]</f>
        <v>8.9520000000000044E-2</v>
      </c>
      <c r="BC93" s="5">
        <f>P_A[[#This Row],[13+]]-P_A[[#This Row],[14+]]</f>
        <v>0.11116000000000004</v>
      </c>
      <c r="BD93" s="5">
        <f>P_A[[#This Row],[14+]]-P_A[[#This Row],[15+]]</f>
        <v>0.11790999999999996</v>
      </c>
      <c r="BE93" s="5">
        <f>P_A[[#This Row],[15+]]-P_A[[#This Row],[16+]]</f>
        <v>0.11791000000000001</v>
      </c>
      <c r="BF93" s="5">
        <f>P_A[[#This Row],[16+]]-P_A[[#This Row],[17+]]</f>
        <v>0.11115999999999998</v>
      </c>
      <c r="BG93" s="5">
        <f>P_A[[#This Row],[17+]]-P_A[[#This Row],[18+]]</f>
        <v>8.9520000000000016E-2</v>
      </c>
      <c r="BH93" s="5">
        <f>P_A[[#This Row],[18+]]-P_A[[#This Row],[19+]]</f>
        <v>7.0179999999999992E-2</v>
      </c>
      <c r="BI93" s="5">
        <f>P_A[[#This Row],[19+]]-P_A[[#This Row],[20+]]</f>
        <v>4.6969999999999998E-2</v>
      </c>
      <c r="BJ93" s="5">
        <f>P_A[[#This Row],[20+]]-P_A[[#This Row],[21+]]</f>
        <v>3.0640000000000001E-2</v>
      </c>
      <c r="BK93" s="5">
        <f>P_A[[#This Row],[21+]]-P_A[[#This Row],[22+]]</f>
        <v>1.7029999999999997E-2</v>
      </c>
      <c r="BL93" s="5">
        <f>P_A[[#This Row],[22+]]-P_A[[#This Row],[23+]]</f>
        <v>9.0399999999999994E-3</v>
      </c>
      <c r="BM93" s="5">
        <f>P_A[[#This Row],[23+]]-P_A[[#This Row],[24+]]</f>
        <v>4.4800000000000005E-3</v>
      </c>
      <c r="BN93" s="5">
        <f>P_A[[#This Row],[24+]]-P_A[[#This Row],[25+]]</f>
        <v>1.8899999999999998E-3</v>
      </c>
      <c r="BO93" s="5">
        <f>P_A[[#This Row],[25+]]-P_A[[#This Row],[26+]]</f>
        <v>7.8000000000000009E-4</v>
      </c>
      <c r="BP93" s="5">
        <f>P_A[[#This Row],[26+]]-P_A[[#This Row],[27+]]</f>
        <v>2.7000000000000006E-4</v>
      </c>
      <c r="BQ93" s="5">
        <f>P_A[[#This Row],[27+]]-P_A[[#This Row],[28+]]</f>
        <v>8.9999999999999992E-5</v>
      </c>
      <c r="BR93" s="5">
        <f>P_A[[#This Row],[28+]]-P_A[[#This Row],[29+]]</f>
        <v>4.0000000000000003E-5</v>
      </c>
      <c r="BS93" s="5">
        <f>P_A[[#This Row],[29+]]-P_A[[#This Row],[30+]]</f>
        <v>0</v>
      </c>
      <c r="BT93" s="5">
        <f>P_A[[#This Row],[30+]]-P_A[[#This Row],[31+]]</f>
        <v>0</v>
      </c>
      <c r="BU93" s="5">
        <f>P_A[[#This Row],[31+]]-P_A[[#This Row],[32+]]</f>
        <v>0</v>
      </c>
      <c r="BV93" s="5">
        <f>P_A[[#This Row],[32+]]-P_A[[#This Row],[33+]]</f>
        <v>0</v>
      </c>
      <c r="BW93" s="5">
        <f>P_A[[#This Row],[33+]]-P_A[[#This Row],[34+]]</f>
        <v>0</v>
      </c>
      <c r="BX93" s="5">
        <f>P_A[[#This Row],[34+]]-P_A[[#This Row],[35+]]</f>
        <v>0</v>
      </c>
      <c r="BY93" s="5">
        <f>P_A[[#This Row],[35+]]-P_A[[#This Row],[36+]]</f>
        <v>0</v>
      </c>
      <c r="BZ93" s="5">
        <f>P_A[[#This Row],[36+]]-P_A[[#This Row],[37+]]</f>
        <v>0</v>
      </c>
      <c r="CA93" s="5">
        <f>P_A[[#This Row],[37+]]-P_A[[#This Row],[38+]]</f>
        <v>0</v>
      </c>
      <c r="CB93" s="5">
        <f>P_A[[#This Row],[38+]]-P_A[[#This Row],[39+]]</f>
        <v>0</v>
      </c>
      <c r="CC93" s="5">
        <f>P_A[[#This Row],[39+]]-P_A[[#This Row],[40+]]</f>
        <v>0</v>
      </c>
      <c r="CD93" s="5">
        <f>P_A[[#This Row],[40+]]-P_A[[#This Row],[41+]]</f>
        <v>0</v>
      </c>
      <c r="CE93" s="5">
        <f>P_A[[#This Row],[41+]]-P_A[[#This Row],[42+]]</f>
        <v>0</v>
      </c>
      <c r="CF93" s="5">
        <f>P_A[[#This Row],[42+]]-P_A[[#This Row],[43+]]</f>
        <v>0</v>
      </c>
      <c r="CG93" s="5">
        <f>P_A[[#This Row],[43+]]-P_A[[#This Row],[44+]]</f>
        <v>0</v>
      </c>
      <c r="CH93" s="5">
        <f>P_A[[#This Row],[44+]]-P_A[[#This Row],[45+]]</f>
        <v>0</v>
      </c>
      <c r="CI93" s="5">
        <f>P_A[[#This Row],[45+]]-P_A[[#This Row],[46+]]</f>
        <v>0</v>
      </c>
      <c r="CJ93" s="5">
        <f>P_A[[#This Row],[46+]]-P_A[[#This Row],[47+]]</f>
        <v>0</v>
      </c>
      <c r="CK93" s="5">
        <f>P_A[[#This Row],[47+]]-P_A[[#This Row],[48+]]</f>
        <v>0</v>
      </c>
      <c r="CL93" s="5">
        <f>P_A[[#This Row],[48+]]-P_A[[#This Row],[49+]]</f>
        <v>0</v>
      </c>
    </row>
    <row r="94" spans="1:90" x14ac:dyDescent="0.25">
      <c r="A94" s="10">
        <v>22400721</v>
      </c>
      <c r="B94" s="13" t="s">
        <v>83</v>
      </c>
      <c r="C94" s="13" t="s">
        <v>76</v>
      </c>
      <c r="D94" s="11">
        <v>0.8125</v>
      </c>
      <c r="E94" s="9" t="str">
        <f>HYPERLINK("https://www.nba.com/stats/player/1630696/boxscores-traditional", "Dru Smith")</f>
        <v>Dru Smith</v>
      </c>
      <c r="F94">
        <v>13.4</v>
      </c>
      <c r="G94" s="4">
        <v>2.577</v>
      </c>
      <c r="H94" s="3">
        <v>0.98214000000000001</v>
      </c>
      <c r="I94" s="3">
        <v>0.95637000000000005</v>
      </c>
      <c r="J94" s="3">
        <v>0.90658000000000005</v>
      </c>
      <c r="K94" s="3">
        <v>0.82381000000000004</v>
      </c>
      <c r="L94" s="3">
        <v>0.70540000000000003</v>
      </c>
      <c r="M94" s="3">
        <v>0.56355999999999995</v>
      </c>
      <c r="N94" s="3">
        <v>0.40905000000000002</v>
      </c>
      <c r="O94" s="3">
        <v>0.26762999999999998</v>
      </c>
      <c r="P94" s="3">
        <v>0.15625</v>
      </c>
      <c r="Q94" s="3">
        <v>8.0759999999999998E-2</v>
      </c>
      <c r="R94" s="3">
        <v>3.6729999999999999E-2</v>
      </c>
      <c r="S94" s="3">
        <v>1.4999999999999999E-2</v>
      </c>
      <c r="T94" s="3">
        <v>5.2300000000000003E-3</v>
      </c>
      <c r="U94" s="3">
        <v>1.5900000000000001E-3</v>
      </c>
      <c r="V94" s="3">
        <v>4.2000000000000002E-4</v>
      </c>
      <c r="W94" s="3">
        <v>1E-4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5">
        <f>P_A[[#This Row],[8+]]-P_A[[#This Row],[9+]]</f>
        <v>2.576999999999996E-2</v>
      </c>
      <c r="AY94" s="5">
        <f>P_A[[#This Row],[9+]]-P_A[[#This Row],[10+]]</f>
        <v>4.9790000000000001E-2</v>
      </c>
      <c r="AZ94" s="5">
        <f>P_A[[#This Row],[10+]]-P_A[[#This Row],[11+]]</f>
        <v>8.277000000000001E-2</v>
      </c>
      <c r="BA94" s="5">
        <f>P_A[[#This Row],[11+]]-P_A[[#This Row],[12+]]</f>
        <v>0.11841000000000002</v>
      </c>
      <c r="BB94" s="5">
        <f>P_A[[#This Row],[12+]]-P_A[[#This Row],[13+]]</f>
        <v>0.14184000000000008</v>
      </c>
      <c r="BC94" s="5">
        <f>P_A[[#This Row],[13+]]-P_A[[#This Row],[14+]]</f>
        <v>0.15450999999999993</v>
      </c>
      <c r="BD94" s="5">
        <f>P_A[[#This Row],[14+]]-P_A[[#This Row],[15+]]</f>
        <v>0.14142000000000005</v>
      </c>
      <c r="BE94" s="5">
        <f>P_A[[#This Row],[15+]]-P_A[[#This Row],[16+]]</f>
        <v>0.11137999999999998</v>
      </c>
      <c r="BF94" s="5">
        <f>P_A[[#This Row],[16+]]-P_A[[#This Row],[17+]]</f>
        <v>7.5490000000000002E-2</v>
      </c>
      <c r="BG94" s="5">
        <f>P_A[[#This Row],[17+]]-P_A[[#This Row],[18+]]</f>
        <v>4.403E-2</v>
      </c>
      <c r="BH94" s="5">
        <f>P_A[[#This Row],[18+]]-P_A[[#This Row],[19+]]</f>
        <v>2.1729999999999999E-2</v>
      </c>
      <c r="BI94" s="5">
        <f>P_A[[#This Row],[19+]]-P_A[[#This Row],[20+]]</f>
        <v>9.7699999999999992E-3</v>
      </c>
      <c r="BJ94" s="5">
        <f>P_A[[#This Row],[20+]]-P_A[[#This Row],[21+]]</f>
        <v>3.64E-3</v>
      </c>
      <c r="BK94" s="5">
        <f>P_A[[#This Row],[21+]]-P_A[[#This Row],[22+]]</f>
        <v>1.17E-3</v>
      </c>
      <c r="BL94" s="5">
        <f>P_A[[#This Row],[22+]]-P_A[[#This Row],[23+]]</f>
        <v>3.2000000000000003E-4</v>
      </c>
      <c r="BM94" s="5">
        <f>P_A[[#This Row],[23+]]-P_A[[#This Row],[24+]]</f>
        <v>1E-4</v>
      </c>
      <c r="BN94" s="5">
        <f>P_A[[#This Row],[24+]]-P_A[[#This Row],[25+]]</f>
        <v>0</v>
      </c>
      <c r="BO94" s="5">
        <f>P_A[[#This Row],[25+]]-P_A[[#This Row],[26+]]</f>
        <v>0</v>
      </c>
      <c r="BP94" s="5">
        <f>P_A[[#This Row],[26+]]-P_A[[#This Row],[27+]]</f>
        <v>0</v>
      </c>
      <c r="BQ94" s="5">
        <f>P_A[[#This Row],[27+]]-P_A[[#This Row],[28+]]</f>
        <v>0</v>
      </c>
      <c r="BR94" s="5">
        <f>P_A[[#This Row],[28+]]-P_A[[#This Row],[29+]]</f>
        <v>0</v>
      </c>
      <c r="BS94" s="5">
        <f>P_A[[#This Row],[29+]]-P_A[[#This Row],[30+]]</f>
        <v>0</v>
      </c>
      <c r="BT94" s="5">
        <f>P_A[[#This Row],[30+]]-P_A[[#This Row],[31+]]</f>
        <v>0</v>
      </c>
      <c r="BU94" s="5">
        <f>P_A[[#This Row],[31+]]-P_A[[#This Row],[32+]]</f>
        <v>0</v>
      </c>
      <c r="BV94" s="5">
        <f>P_A[[#This Row],[32+]]-P_A[[#This Row],[33+]]</f>
        <v>0</v>
      </c>
      <c r="BW94" s="5">
        <f>P_A[[#This Row],[33+]]-P_A[[#This Row],[34+]]</f>
        <v>0</v>
      </c>
      <c r="BX94" s="5">
        <f>P_A[[#This Row],[34+]]-P_A[[#This Row],[35+]]</f>
        <v>0</v>
      </c>
      <c r="BY94" s="5">
        <f>P_A[[#This Row],[35+]]-P_A[[#This Row],[36+]]</f>
        <v>0</v>
      </c>
      <c r="BZ94" s="5">
        <f>P_A[[#This Row],[36+]]-P_A[[#This Row],[37+]]</f>
        <v>0</v>
      </c>
      <c r="CA94" s="5">
        <f>P_A[[#This Row],[37+]]-P_A[[#This Row],[38+]]</f>
        <v>0</v>
      </c>
      <c r="CB94" s="5">
        <f>P_A[[#This Row],[38+]]-P_A[[#This Row],[39+]]</f>
        <v>0</v>
      </c>
      <c r="CC94" s="5">
        <f>P_A[[#This Row],[39+]]-P_A[[#This Row],[40+]]</f>
        <v>0</v>
      </c>
      <c r="CD94" s="5">
        <f>P_A[[#This Row],[40+]]-P_A[[#This Row],[41+]]</f>
        <v>0</v>
      </c>
      <c r="CE94" s="5">
        <f>P_A[[#This Row],[41+]]-P_A[[#This Row],[42+]]</f>
        <v>0</v>
      </c>
      <c r="CF94" s="5">
        <f>P_A[[#This Row],[42+]]-P_A[[#This Row],[43+]]</f>
        <v>0</v>
      </c>
      <c r="CG94" s="5">
        <f>P_A[[#This Row],[43+]]-P_A[[#This Row],[44+]]</f>
        <v>0</v>
      </c>
      <c r="CH94" s="5">
        <f>P_A[[#This Row],[44+]]-P_A[[#This Row],[45+]]</f>
        <v>0</v>
      </c>
      <c r="CI94" s="5">
        <f>P_A[[#This Row],[45+]]-P_A[[#This Row],[46+]]</f>
        <v>0</v>
      </c>
      <c r="CJ94" s="5">
        <f>P_A[[#This Row],[46+]]-P_A[[#This Row],[47+]]</f>
        <v>0</v>
      </c>
      <c r="CK94" s="5">
        <f>P_A[[#This Row],[47+]]-P_A[[#This Row],[48+]]</f>
        <v>0</v>
      </c>
      <c r="CL94" s="5">
        <f>P_A[[#This Row],[48+]]-P_A[[#This Row],[49+]]</f>
        <v>0</v>
      </c>
    </row>
    <row r="95" spans="1:90" x14ac:dyDescent="0.25">
      <c r="A95" s="10">
        <v>22400721</v>
      </c>
      <c r="B95" s="13" t="s">
        <v>83</v>
      </c>
      <c r="C95" s="13" t="s">
        <v>76</v>
      </c>
      <c r="D95" s="11">
        <v>0.8125</v>
      </c>
      <c r="E95" s="9" t="str">
        <f>HYPERLINK("https://www.nba.com/stats/player/202710/boxscores-traditional", "Jimmy Butler")</f>
        <v>Jimmy Butler</v>
      </c>
      <c r="F95">
        <v>16</v>
      </c>
      <c r="G95" s="4">
        <v>3.899</v>
      </c>
      <c r="H95" s="3">
        <v>0.97982000000000002</v>
      </c>
      <c r="I95" s="3">
        <v>0.96406999999999998</v>
      </c>
      <c r="J95" s="3">
        <v>0.93822000000000005</v>
      </c>
      <c r="K95" s="3">
        <v>0.89973000000000003</v>
      </c>
      <c r="L95" s="3">
        <v>0.84848999999999997</v>
      </c>
      <c r="M95" s="3">
        <v>0.77934999999999999</v>
      </c>
      <c r="N95" s="3">
        <v>0.69496999999999998</v>
      </c>
      <c r="O95" s="3">
        <v>0.60257000000000005</v>
      </c>
      <c r="P95" s="3">
        <v>0.5</v>
      </c>
      <c r="Q95" s="3">
        <v>0.39743000000000001</v>
      </c>
      <c r="R95" s="3">
        <v>0.30503000000000002</v>
      </c>
      <c r="S95" s="3">
        <v>0.22065000000000001</v>
      </c>
      <c r="T95" s="3">
        <v>0.15151000000000001</v>
      </c>
      <c r="U95" s="3">
        <v>0.10027</v>
      </c>
      <c r="V95" s="3">
        <v>6.1780000000000002E-2</v>
      </c>
      <c r="W95" s="3">
        <v>3.5929999999999997E-2</v>
      </c>
      <c r="X95" s="3">
        <v>2.018E-2</v>
      </c>
      <c r="Y95" s="3">
        <v>1.044E-2</v>
      </c>
      <c r="Z95" s="3">
        <v>5.2300000000000003E-3</v>
      </c>
      <c r="AA95" s="3">
        <v>2.3999999999999998E-3</v>
      </c>
      <c r="AB95" s="3">
        <v>1.0399999999999999E-3</v>
      </c>
      <c r="AC95" s="3">
        <v>4.2999999999999999E-4</v>
      </c>
      <c r="AD95" s="3">
        <v>1.7000000000000001E-4</v>
      </c>
      <c r="AE95" s="3">
        <v>6.0000000000000002E-5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P_A[[#This Row],[8+]]-P_A[[#This Row],[9+]]</f>
        <v>1.5750000000000042E-2</v>
      </c>
      <c r="AY95" s="5">
        <f>P_A[[#This Row],[9+]]-P_A[[#This Row],[10+]]</f>
        <v>2.5849999999999929E-2</v>
      </c>
      <c r="AZ95" s="5">
        <f>P_A[[#This Row],[10+]]-P_A[[#This Row],[11+]]</f>
        <v>3.8490000000000024E-2</v>
      </c>
      <c r="BA95" s="5">
        <f>P_A[[#This Row],[11+]]-P_A[[#This Row],[12+]]</f>
        <v>5.1240000000000063E-2</v>
      </c>
      <c r="BB95" s="5">
        <f>P_A[[#This Row],[12+]]-P_A[[#This Row],[13+]]</f>
        <v>6.9139999999999979E-2</v>
      </c>
      <c r="BC95" s="5">
        <f>P_A[[#This Row],[13+]]-P_A[[#This Row],[14+]]</f>
        <v>8.4380000000000011E-2</v>
      </c>
      <c r="BD95" s="5">
        <f>P_A[[#This Row],[14+]]-P_A[[#This Row],[15+]]</f>
        <v>9.2399999999999927E-2</v>
      </c>
      <c r="BE95" s="5">
        <f>P_A[[#This Row],[15+]]-P_A[[#This Row],[16+]]</f>
        <v>0.10257000000000005</v>
      </c>
      <c r="BF95" s="5">
        <f>P_A[[#This Row],[16+]]-P_A[[#This Row],[17+]]</f>
        <v>0.10256999999999999</v>
      </c>
      <c r="BG95" s="5">
        <f>P_A[[#This Row],[17+]]-P_A[[#This Row],[18+]]</f>
        <v>9.2399999999999982E-2</v>
      </c>
      <c r="BH95" s="5">
        <f>P_A[[#This Row],[18+]]-P_A[[#This Row],[19+]]</f>
        <v>8.4380000000000011E-2</v>
      </c>
      <c r="BI95" s="5">
        <f>P_A[[#This Row],[19+]]-P_A[[#This Row],[20+]]</f>
        <v>6.9140000000000007E-2</v>
      </c>
      <c r="BJ95" s="5">
        <f>P_A[[#This Row],[20+]]-P_A[[#This Row],[21+]]</f>
        <v>5.1240000000000008E-2</v>
      </c>
      <c r="BK95" s="5">
        <f>P_A[[#This Row],[21+]]-P_A[[#This Row],[22+]]</f>
        <v>3.8489999999999996E-2</v>
      </c>
      <c r="BL95" s="5">
        <f>P_A[[#This Row],[22+]]-P_A[[#This Row],[23+]]</f>
        <v>2.5850000000000005E-2</v>
      </c>
      <c r="BM95" s="5">
        <f>P_A[[#This Row],[23+]]-P_A[[#This Row],[24+]]</f>
        <v>1.5749999999999997E-2</v>
      </c>
      <c r="BN95" s="5">
        <f>P_A[[#This Row],[24+]]-P_A[[#This Row],[25+]]</f>
        <v>9.7400000000000004E-3</v>
      </c>
      <c r="BO95" s="5">
        <f>P_A[[#This Row],[25+]]-P_A[[#This Row],[26+]]</f>
        <v>5.2099999999999994E-3</v>
      </c>
      <c r="BP95" s="5">
        <f>P_A[[#This Row],[26+]]-P_A[[#This Row],[27+]]</f>
        <v>2.8300000000000005E-3</v>
      </c>
      <c r="BQ95" s="5">
        <f>P_A[[#This Row],[27+]]-P_A[[#This Row],[28+]]</f>
        <v>1.3599999999999999E-3</v>
      </c>
      <c r="BR95" s="5">
        <f>P_A[[#This Row],[28+]]-P_A[[#This Row],[29+]]</f>
        <v>6.0999999999999987E-4</v>
      </c>
      <c r="BS95" s="5">
        <f>P_A[[#This Row],[29+]]-P_A[[#This Row],[30+]]</f>
        <v>2.5999999999999998E-4</v>
      </c>
      <c r="BT95" s="5">
        <f>P_A[[#This Row],[30+]]-P_A[[#This Row],[31+]]</f>
        <v>1.1000000000000002E-4</v>
      </c>
      <c r="BU95" s="5">
        <f>P_A[[#This Row],[31+]]-P_A[[#This Row],[32+]]</f>
        <v>6.0000000000000002E-5</v>
      </c>
      <c r="BV95" s="5">
        <f>P_A[[#This Row],[32+]]-P_A[[#This Row],[33+]]</f>
        <v>0</v>
      </c>
      <c r="BW95" s="5">
        <f>P_A[[#This Row],[33+]]-P_A[[#This Row],[34+]]</f>
        <v>0</v>
      </c>
      <c r="BX95" s="5">
        <f>P_A[[#This Row],[34+]]-P_A[[#This Row],[35+]]</f>
        <v>0</v>
      </c>
      <c r="BY95" s="5">
        <f>P_A[[#This Row],[35+]]-P_A[[#This Row],[36+]]</f>
        <v>0</v>
      </c>
      <c r="BZ95" s="5">
        <f>P_A[[#This Row],[36+]]-P_A[[#This Row],[37+]]</f>
        <v>0</v>
      </c>
      <c r="CA95" s="5">
        <f>P_A[[#This Row],[37+]]-P_A[[#This Row],[38+]]</f>
        <v>0</v>
      </c>
      <c r="CB95" s="5">
        <f>P_A[[#This Row],[38+]]-P_A[[#This Row],[39+]]</f>
        <v>0</v>
      </c>
      <c r="CC95" s="5">
        <f>P_A[[#This Row],[39+]]-P_A[[#This Row],[40+]]</f>
        <v>0</v>
      </c>
      <c r="CD95" s="5">
        <f>P_A[[#This Row],[40+]]-P_A[[#This Row],[41+]]</f>
        <v>0</v>
      </c>
      <c r="CE95" s="5">
        <f>P_A[[#This Row],[41+]]-P_A[[#This Row],[42+]]</f>
        <v>0</v>
      </c>
      <c r="CF95" s="5">
        <f>P_A[[#This Row],[42+]]-P_A[[#This Row],[43+]]</f>
        <v>0</v>
      </c>
      <c r="CG95" s="5">
        <f>P_A[[#This Row],[43+]]-P_A[[#This Row],[44+]]</f>
        <v>0</v>
      </c>
      <c r="CH95" s="5">
        <f>P_A[[#This Row],[44+]]-P_A[[#This Row],[45+]]</f>
        <v>0</v>
      </c>
      <c r="CI95" s="5">
        <f>P_A[[#This Row],[45+]]-P_A[[#This Row],[46+]]</f>
        <v>0</v>
      </c>
      <c r="CJ95" s="5">
        <f>P_A[[#This Row],[46+]]-P_A[[#This Row],[47+]]</f>
        <v>0</v>
      </c>
      <c r="CK95" s="5">
        <f>P_A[[#This Row],[47+]]-P_A[[#This Row],[48+]]</f>
        <v>0</v>
      </c>
      <c r="CL95" s="5">
        <f>P_A[[#This Row],[48+]]-P_A[[#This Row],[49+]]</f>
        <v>0</v>
      </c>
    </row>
    <row r="96" spans="1:90" x14ac:dyDescent="0.25">
      <c r="A96" s="10">
        <v>22400721</v>
      </c>
      <c r="B96" s="13" t="s">
        <v>83</v>
      </c>
      <c r="C96" s="13" t="s">
        <v>76</v>
      </c>
      <c r="D96" s="11">
        <v>0.8125</v>
      </c>
      <c r="E96" s="9" t="str">
        <f>HYPERLINK("https://www.nba.com/stats/player/1631170/boxscores-traditional", "Jaime Jaquez Jr.")</f>
        <v>Jaime Jaquez Jr.</v>
      </c>
      <c r="F96">
        <v>13</v>
      </c>
      <c r="G96" s="4">
        <v>3.0329999999999999</v>
      </c>
      <c r="H96" s="3">
        <v>0.95052999999999999</v>
      </c>
      <c r="I96" s="3">
        <v>0.90658000000000005</v>
      </c>
      <c r="J96" s="3">
        <v>0.83891000000000004</v>
      </c>
      <c r="K96" s="3">
        <v>0.74536999999999998</v>
      </c>
      <c r="L96" s="3">
        <v>0.62929999999999997</v>
      </c>
      <c r="M96" s="3">
        <v>0.5</v>
      </c>
      <c r="N96" s="3">
        <v>0.37069999999999997</v>
      </c>
      <c r="O96" s="3">
        <v>0.25463000000000002</v>
      </c>
      <c r="P96" s="3">
        <v>0.16109000000000001</v>
      </c>
      <c r="Q96" s="3">
        <v>9.3420000000000003E-2</v>
      </c>
      <c r="R96" s="3">
        <v>4.947E-2</v>
      </c>
      <c r="S96" s="3">
        <v>2.385E-2</v>
      </c>
      <c r="T96" s="3">
        <v>1.044E-2</v>
      </c>
      <c r="U96" s="3">
        <v>4.15E-3</v>
      </c>
      <c r="V96" s="3">
        <v>1.49E-3</v>
      </c>
      <c r="W96" s="3">
        <v>4.8000000000000001E-4</v>
      </c>
      <c r="X96" s="3">
        <v>1.3999999999999999E-4</v>
      </c>
      <c r="Y96" s="3">
        <v>4.0000000000000003E-5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5">
        <f>P_A[[#This Row],[8+]]-P_A[[#This Row],[9+]]</f>
        <v>4.3949999999999934E-2</v>
      </c>
      <c r="AY96" s="5">
        <f>P_A[[#This Row],[9+]]-P_A[[#This Row],[10+]]</f>
        <v>6.7670000000000008E-2</v>
      </c>
      <c r="AZ96" s="5">
        <f>P_A[[#This Row],[10+]]-P_A[[#This Row],[11+]]</f>
        <v>9.3540000000000068E-2</v>
      </c>
      <c r="BA96" s="5">
        <f>P_A[[#This Row],[11+]]-P_A[[#This Row],[12+]]</f>
        <v>0.11607000000000001</v>
      </c>
      <c r="BB96" s="5">
        <f>P_A[[#This Row],[12+]]-P_A[[#This Row],[13+]]</f>
        <v>0.12929999999999997</v>
      </c>
      <c r="BC96" s="5">
        <f>P_A[[#This Row],[13+]]-P_A[[#This Row],[14+]]</f>
        <v>0.12930000000000003</v>
      </c>
      <c r="BD96" s="5">
        <f>P_A[[#This Row],[14+]]-P_A[[#This Row],[15+]]</f>
        <v>0.11606999999999995</v>
      </c>
      <c r="BE96" s="5">
        <f>P_A[[#This Row],[15+]]-P_A[[#This Row],[16+]]</f>
        <v>9.3540000000000012E-2</v>
      </c>
      <c r="BF96" s="5">
        <f>P_A[[#This Row],[16+]]-P_A[[#This Row],[17+]]</f>
        <v>6.7670000000000008E-2</v>
      </c>
      <c r="BG96" s="5">
        <f>P_A[[#This Row],[17+]]-P_A[[#This Row],[18+]]</f>
        <v>4.3950000000000003E-2</v>
      </c>
      <c r="BH96" s="5">
        <f>P_A[[#This Row],[18+]]-P_A[[#This Row],[19+]]</f>
        <v>2.562E-2</v>
      </c>
      <c r="BI96" s="5">
        <f>P_A[[#This Row],[19+]]-P_A[[#This Row],[20+]]</f>
        <v>1.341E-2</v>
      </c>
      <c r="BJ96" s="5">
        <f>P_A[[#This Row],[20+]]-P_A[[#This Row],[21+]]</f>
        <v>6.2899999999999996E-3</v>
      </c>
      <c r="BK96" s="5">
        <f>P_A[[#This Row],[21+]]-P_A[[#This Row],[22+]]</f>
        <v>2.66E-3</v>
      </c>
      <c r="BL96" s="5">
        <f>P_A[[#This Row],[22+]]-P_A[[#This Row],[23+]]</f>
        <v>1.01E-3</v>
      </c>
      <c r="BM96" s="5">
        <f>P_A[[#This Row],[23+]]-P_A[[#This Row],[24+]]</f>
        <v>3.4000000000000002E-4</v>
      </c>
      <c r="BN96" s="5">
        <f>P_A[[#This Row],[24+]]-P_A[[#This Row],[25+]]</f>
        <v>9.9999999999999991E-5</v>
      </c>
      <c r="BO96" s="5">
        <f>P_A[[#This Row],[25+]]-P_A[[#This Row],[26+]]</f>
        <v>4.0000000000000003E-5</v>
      </c>
      <c r="BP96" s="5">
        <f>P_A[[#This Row],[26+]]-P_A[[#This Row],[27+]]</f>
        <v>0</v>
      </c>
      <c r="BQ96" s="5">
        <f>P_A[[#This Row],[27+]]-P_A[[#This Row],[28+]]</f>
        <v>0</v>
      </c>
      <c r="BR96" s="5">
        <f>P_A[[#This Row],[28+]]-P_A[[#This Row],[29+]]</f>
        <v>0</v>
      </c>
      <c r="BS96" s="5">
        <f>P_A[[#This Row],[29+]]-P_A[[#This Row],[30+]]</f>
        <v>0</v>
      </c>
      <c r="BT96" s="5">
        <f>P_A[[#This Row],[30+]]-P_A[[#This Row],[31+]]</f>
        <v>0</v>
      </c>
      <c r="BU96" s="5">
        <f>P_A[[#This Row],[31+]]-P_A[[#This Row],[32+]]</f>
        <v>0</v>
      </c>
      <c r="BV96" s="5">
        <f>P_A[[#This Row],[32+]]-P_A[[#This Row],[33+]]</f>
        <v>0</v>
      </c>
      <c r="BW96" s="5">
        <f>P_A[[#This Row],[33+]]-P_A[[#This Row],[34+]]</f>
        <v>0</v>
      </c>
      <c r="BX96" s="5">
        <f>P_A[[#This Row],[34+]]-P_A[[#This Row],[35+]]</f>
        <v>0</v>
      </c>
      <c r="BY96" s="5">
        <f>P_A[[#This Row],[35+]]-P_A[[#This Row],[36+]]</f>
        <v>0</v>
      </c>
      <c r="BZ96" s="5">
        <f>P_A[[#This Row],[36+]]-P_A[[#This Row],[37+]]</f>
        <v>0</v>
      </c>
      <c r="CA96" s="5">
        <f>P_A[[#This Row],[37+]]-P_A[[#This Row],[38+]]</f>
        <v>0</v>
      </c>
      <c r="CB96" s="5">
        <f>P_A[[#This Row],[38+]]-P_A[[#This Row],[39+]]</f>
        <v>0</v>
      </c>
      <c r="CC96" s="5">
        <f>P_A[[#This Row],[39+]]-P_A[[#This Row],[40+]]</f>
        <v>0</v>
      </c>
      <c r="CD96" s="5">
        <f>P_A[[#This Row],[40+]]-P_A[[#This Row],[41+]]</f>
        <v>0</v>
      </c>
      <c r="CE96" s="5">
        <f>P_A[[#This Row],[41+]]-P_A[[#This Row],[42+]]</f>
        <v>0</v>
      </c>
      <c r="CF96" s="5">
        <f>P_A[[#This Row],[42+]]-P_A[[#This Row],[43+]]</f>
        <v>0</v>
      </c>
      <c r="CG96" s="5">
        <f>P_A[[#This Row],[43+]]-P_A[[#This Row],[44+]]</f>
        <v>0</v>
      </c>
      <c r="CH96" s="5">
        <f>P_A[[#This Row],[44+]]-P_A[[#This Row],[45+]]</f>
        <v>0</v>
      </c>
      <c r="CI96" s="5">
        <f>P_A[[#This Row],[45+]]-P_A[[#This Row],[46+]]</f>
        <v>0</v>
      </c>
      <c r="CJ96" s="5">
        <f>P_A[[#This Row],[46+]]-P_A[[#This Row],[47+]]</f>
        <v>0</v>
      </c>
      <c r="CK96" s="5">
        <f>P_A[[#This Row],[47+]]-P_A[[#This Row],[48+]]</f>
        <v>0</v>
      </c>
      <c r="CL96" s="5">
        <f>P_A[[#This Row],[48+]]-P_A[[#This Row],[49+]]</f>
        <v>0</v>
      </c>
    </row>
    <row r="97" spans="1:90" x14ac:dyDescent="0.25">
      <c r="A97" s="10">
        <v>22400721</v>
      </c>
      <c r="B97" s="13" t="s">
        <v>83</v>
      </c>
      <c r="C97" s="13" t="s">
        <v>76</v>
      </c>
      <c r="D97" s="11">
        <v>0.8125</v>
      </c>
      <c r="E97" s="9" t="str">
        <f>HYPERLINK("https://www.nba.com/stats/player/1626179/boxscores-traditional", "Terry Rozier")</f>
        <v>Terry Rozier</v>
      </c>
      <c r="F97">
        <v>17.8</v>
      </c>
      <c r="G97" s="4">
        <v>6.4</v>
      </c>
      <c r="H97" s="3">
        <v>0.93698999999999999</v>
      </c>
      <c r="I97" s="3">
        <v>0.91620999999999997</v>
      </c>
      <c r="J97" s="3">
        <v>0.88876999999999995</v>
      </c>
      <c r="K97" s="3">
        <v>0.85543000000000002</v>
      </c>
      <c r="L97" s="3">
        <v>0.81859000000000004</v>
      </c>
      <c r="M97" s="3">
        <v>0.77337</v>
      </c>
      <c r="N97" s="3">
        <v>0.72240000000000004</v>
      </c>
      <c r="O97" s="3">
        <v>0.67003000000000001</v>
      </c>
      <c r="P97" s="3">
        <v>0.61026000000000002</v>
      </c>
      <c r="Q97" s="3">
        <v>0.55171999999999999</v>
      </c>
      <c r="R97" s="3">
        <v>0.48803000000000002</v>
      </c>
      <c r="S97" s="3">
        <v>0.42465000000000003</v>
      </c>
      <c r="T97" s="3">
        <v>0.36692999999999998</v>
      </c>
      <c r="U97" s="3">
        <v>0.30853999999999998</v>
      </c>
      <c r="V97" s="3">
        <v>0.25463000000000002</v>
      </c>
      <c r="W97" s="3">
        <v>0.20896999999999999</v>
      </c>
      <c r="X97" s="3">
        <v>0.16602</v>
      </c>
      <c r="Y97" s="3">
        <v>0.13136</v>
      </c>
      <c r="Z97" s="3">
        <v>0.10027</v>
      </c>
      <c r="AA97" s="3">
        <v>7.4929999999999997E-2</v>
      </c>
      <c r="AB97" s="3">
        <v>5.5919999999999997E-2</v>
      </c>
      <c r="AC97" s="3">
        <v>4.0059999999999998E-2</v>
      </c>
      <c r="AD97" s="3">
        <v>2.8070000000000001E-2</v>
      </c>
      <c r="AE97" s="3">
        <v>1.9699999999999999E-2</v>
      </c>
      <c r="AF97" s="3">
        <v>1.321E-2</v>
      </c>
      <c r="AG97" s="3">
        <v>8.8900000000000003E-3</v>
      </c>
      <c r="AH97" s="3">
        <v>5.7000000000000002E-3</v>
      </c>
      <c r="AI97" s="3">
        <v>3.5699999999999998E-3</v>
      </c>
      <c r="AJ97" s="3">
        <v>2.2599999999999999E-3</v>
      </c>
      <c r="AK97" s="3">
        <v>1.3500000000000001E-3</v>
      </c>
      <c r="AL97" s="3">
        <v>7.9000000000000001E-4</v>
      </c>
      <c r="AM97" s="3">
        <v>4.6999999999999999E-4</v>
      </c>
      <c r="AN97" s="3">
        <v>2.5999999999999998E-4</v>
      </c>
      <c r="AO97" s="3">
        <v>1.4999999999999999E-4</v>
      </c>
      <c r="AP97" s="3">
        <v>8.0000000000000007E-5</v>
      </c>
      <c r="AQ97" s="3">
        <v>4.0000000000000003E-5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P_A[[#This Row],[8+]]-P_A[[#This Row],[9+]]</f>
        <v>2.0780000000000021E-2</v>
      </c>
      <c r="AY97" s="5">
        <f>P_A[[#This Row],[9+]]-P_A[[#This Row],[10+]]</f>
        <v>2.744000000000002E-2</v>
      </c>
      <c r="AZ97" s="5">
        <f>P_A[[#This Row],[10+]]-P_A[[#This Row],[11+]]</f>
        <v>3.3339999999999925E-2</v>
      </c>
      <c r="BA97" s="5">
        <f>P_A[[#This Row],[11+]]-P_A[[#This Row],[12+]]</f>
        <v>3.6839999999999984E-2</v>
      </c>
      <c r="BB97" s="5">
        <f>P_A[[#This Row],[12+]]-P_A[[#This Row],[13+]]</f>
        <v>4.5220000000000038E-2</v>
      </c>
      <c r="BC97" s="5">
        <f>P_A[[#This Row],[13+]]-P_A[[#This Row],[14+]]</f>
        <v>5.096999999999996E-2</v>
      </c>
      <c r="BD97" s="5">
        <f>P_A[[#This Row],[14+]]-P_A[[#This Row],[15+]]</f>
        <v>5.2370000000000028E-2</v>
      </c>
      <c r="BE97" s="5">
        <f>P_A[[#This Row],[15+]]-P_A[[#This Row],[16+]]</f>
        <v>5.976999999999999E-2</v>
      </c>
      <c r="BF97" s="5">
        <f>P_A[[#This Row],[16+]]-P_A[[#This Row],[17+]]</f>
        <v>5.8540000000000036E-2</v>
      </c>
      <c r="BG97" s="5">
        <f>P_A[[#This Row],[17+]]-P_A[[#This Row],[18+]]</f>
        <v>6.3689999999999969E-2</v>
      </c>
      <c r="BH97" s="5">
        <f>P_A[[#This Row],[18+]]-P_A[[#This Row],[19+]]</f>
        <v>6.3379999999999992E-2</v>
      </c>
      <c r="BI97" s="5">
        <f>P_A[[#This Row],[19+]]-P_A[[#This Row],[20+]]</f>
        <v>5.7720000000000049E-2</v>
      </c>
      <c r="BJ97" s="5">
        <f>P_A[[#This Row],[20+]]-P_A[[#This Row],[21+]]</f>
        <v>5.8389999999999997E-2</v>
      </c>
      <c r="BK97" s="5">
        <f>P_A[[#This Row],[21+]]-P_A[[#This Row],[22+]]</f>
        <v>5.3909999999999958E-2</v>
      </c>
      <c r="BL97" s="5">
        <f>P_A[[#This Row],[22+]]-P_A[[#This Row],[23+]]</f>
        <v>4.5660000000000034E-2</v>
      </c>
      <c r="BM97" s="5">
        <f>P_A[[#This Row],[23+]]-P_A[[#This Row],[24+]]</f>
        <v>4.2949999999999988E-2</v>
      </c>
      <c r="BN97" s="5">
        <f>P_A[[#This Row],[24+]]-P_A[[#This Row],[25+]]</f>
        <v>3.4659999999999996E-2</v>
      </c>
      <c r="BO97" s="5">
        <f>P_A[[#This Row],[25+]]-P_A[[#This Row],[26+]]</f>
        <v>3.1090000000000007E-2</v>
      </c>
      <c r="BP97" s="5">
        <f>P_A[[#This Row],[26+]]-P_A[[#This Row],[27+]]</f>
        <v>2.5340000000000001E-2</v>
      </c>
      <c r="BQ97" s="5">
        <f>P_A[[#This Row],[27+]]-P_A[[#This Row],[28+]]</f>
        <v>1.9009999999999999E-2</v>
      </c>
      <c r="BR97" s="5">
        <f>P_A[[#This Row],[28+]]-P_A[[#This Row],[29+]]</f>
        <v>1.5859999999999999E-2</v>
      </c>
      <c r="BS97" s="5">
        <f>P_A[[#This Row],[29+]]-P_A[[#This Row],[30+]]</f>
        <v>1.1989999999999997E-2</v>
      </c>
      <c r="BT97" s="5">
        <f>P_A[[#This Row],[30+]]-P_A[[#This Row],[31+]]</f>
        <v>8.3700000000000024E-3</v>
      </c>
      <c r="BU97" s="5">
        <f>P_A[[#This Row],[31+]]-P_A[[#This Row],[32+]]</f>
        <v>6.4899999999999992E-3</v>
      </c>
      <c r="BV97" s="5">
        <f>P_A[[#This Row],[32+]]-P_A[[#This Row],[33+]]</f>
        <v>4.3199999999999992E-3</v>
      </c>
      <c r="BW97" s="5">
        <f>P_A[[#This Row],[33+]]-P_A[[#This Row],[34+]]</f>
        <v>3.1900000000000001E-3</v>
      </c>
      <c r="BX97" s="5">
        <f>P_A[[#This Row],[34+]]-P_A[[#This Row],[35+]]</f>
        <v>2.1300000000000004E-3</v>
      </c>
      <c r="BY97" s="5">
        <f>P_A[[#This Row],[35+]]-P_A[[#This Row],[36+]]</f>
        <v>1.31E-3</v>
      </c>
      <c r="BZ97" s="5">
        <f>P_A[[#This Row],[36+]]-P_A[[#This Row],[37+]]</f>
        <v>9.0999999999999978E-4</v>
      </c>
      <c r="CA97" s="5">
        <f>P_A[[#This Row],[37+]]-P_A[[#This Row],[38+]]</f>
        <v>5.6000000000000006E-4</v>
      </c>
      <c r="CB97" s="5">
        <f>P_A[[#This Row],[38+]]-P_A[[#This Row],[39+]]</f>
        <v>3.2000000000000003E-4</v>
      </c>
      <c r="CC97" s="5">
        <f>P_A[[#This Row],[39+]]-P_A[[#This Row],[40+]]</f>
        <v>2.1000000000000001E-4</v>
      </c>
      <c r="CD97" s="5">
        <f>P_A[[#This Row],[40+]]-P_A[[#This Row],[41+]]</f>
        <v>1.0999999999999999E-4</v>
      </c>
      <c r="CE97" s="5">
        <f>P_A[[#This Row],[41+]]-P_A[[#This Row],[42+]]</f>
        <v>6.999999999999998E-5</v>
      </c>
      <c r="CF97" s="5">
        <f>P_A[[#This Row],[42+]]-P_A[[#This Row],[43+]]</f>
        <v>4.0000000000000003E-5</v>
      </c>
      <c r="CG97" s="5">
        <f>P_A[[#This Row],[43+]]-P_A[[#This Row],[44+]]</f>
        <v>4.0000000000000003E-5</v>
      </c>
      <c r="CH97" s="5">
        <f>P_A[[#This Row],[44+]]-P_A[[#This Row],[45+]]</f>
        <v>0</v>
      </c>
      <c r="CI97" s="5">
        <f>P_A[[#This Row],[45+]]-P_A[[#This Row],[46+]]</f>
        <v>0</v>
      </c>
      <c r="CJ97" s="5">
        <f>P_A[[#This Row],[46+]]-P_A[[#This Row],[47+]]</f>
        <v>0</v>
      </c>
      <c r="CK97" s="5">
        <f>P_A[[#This Row],[47+]]-P_A[[#This Row],[48+]]</f>
        <v>0</v>
      </c>
      <c r="CL97" s="5">
        <f>P_A[[#This Row],[48+]]-P_A[[#This Row],[49+]]</f>
        <v>0</v>
      </c>
    </row>
    <row r="98" spans="1:90" x14ac:dyDescent="0.25">
      <c r="A98" s="10">
        <v>22400721</v>
      </c>
      <c r="B98" s="13" t="s">
        <v>83</v>
      </c>
      <c r="C98" s="13" t="s">
        <v>76</v>
      </c>
      <c r="D98" s="11">
        <v>0.8125</v>
      </c>
      <c r="E98" s="9" t="str">
        <f>HYPERLINK("https://www.nba.com/stats/player/1642276/boxscores-traditional", "Kel'el Ware")</f>
        <v>Kel'el Ware</v>
      </c>
      <c r="F98">
        <v>12</v>
      </c>
      <c r="G98" s="4">
        <v>5.3289999999999997</v>
      </c>
      <c r="H98" s="3">
        <v>0.77337</v>
      </c>
      <c r="I98" s="3">
        <v>0.71226</v>
      </c>
      <c r="J98" s="3">
        <v>0.64802999999999999</v>
      </c>
      <c r="K98" s="3">
        <v>0.57535000000000003</v>
      </c>
      <c r="L98" s="3">
        <v>0.5</v>
      </c>
      <c r="M98" s="3">
        <v>0.42465000000000003</v>
      </c>
      <c r="N98" s="3">
        <v>0.35197000000000001</v>
      </c>
      <c r="O98" s="3">
        <v>0.28774</v>
      </c>
      <c r="P98" s="3">
        <v>0.22663</v>
      </c>
      <c r="Q98" s="3">
        <v>0.17360999999999999</v>
      </c>
      <c r="R98" s="3">
        <v>0.12923999999999999</v>
      </c>
      <c r="S98" s="3">
        <v>9.5100000000000004E-2</v>
      </c>
      <c r="T98" s="3">
        <v>6.6809999999999994E-2</v>
      </c>
      <c r="U98" s="3">
        <v>4.5510000000000002E-2</v>
      </c>
      <c r="V98" s="3">
        <v>3.005E-2</v>
      </c>
      <c r="W98" s="3">
        <v>1.9699999999999999E-2</v>
      </c>
      <c r="X98" s="3">
        <v>1.222E-2</v>
      </c>
      <c r="Y98" s="3">
        <v>7.3400000000000002E-3</v>
      </c>
      <c r="Z98" s="3">
        <v>4.2700000000000004E-3</v>
      </c>
      <c r="AA98" s="3">
        <v>2.48E-3</v>
      </c>
      <c r="AB98" s="3">
        <v>1.3500000000000001E-3</v>
      </c>
      <c r="AC98" s="3">
        <v>7.1000000000000002E-4</v>
      </c>
      <c r="AD98" s="3">
        <v>3.6000000000000002E-4</v>
      </c>
      <c r="AE98" s="3">
        <v>1.8000000000000001E-4</v>
      </c>
      <c r="AF98" s="3">
        <v>9.0000000000000006E-5</v>
      </c>
      <c r="AG98" s="3">
        <v>4.0000000000000003E-5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5">
        <f>P_A[[#This Row],[8+]]-P_A[[#This Row],[9+]]</f>
        <v>6.1109999999999998E-2</v>
      </c>
      <c r="AY98" s="5">
        <f>P_A[[#This Row],[9+]]-P_A[[#This Row],[10+]]</f>
        <v>6.4230000000000009E-2</v>
      </c>
      <c r="AZ98" s="5">
        <f>P_A[[#This Row],[10+]]-P_A[[#This Row],[11+]]</f>
        <v>7.2679999999999967E-2</v>
      </c>
      <c r="BA98" s="5">
        <f>P_A[[#This Row],[11+]]-P_A[[#This Row],[12+]]</f>
        <v>7.5350000000000028E-2</v>
      </c>
      <c r="BB98" s="5">
        <f>P_A[[#This Row],[12+]]-P_A[[#This Row],[13+]]</f>
        <v>7.5349999999999973E-2</v>
      </c>
      <c r="BC98" s="5">
        <f>P_A[[#This Row],[13+]]-P_A[[#This Row],[14+]]</f>
        <v>7.2680000000000022E-2</v>
      </c>
      <c r="BD98" s="5">
        <f>P_A[[#This Row],[14+]]-P_A[[#This Row],[15+]]</f>
        <v>6.4230000000000009E-2</v>
      </c>
      <c r="BE98" s="5">
        <f>P_A[[#This Row],[15+]]-P_A[[#This Row],[16+]]</f>
        <v>6.1109999999999998E-2</v>
      </c>
      <c r="BF98" s="5">
        <f>P_A[[#This Row],[16+]]-P_A[[#This Row],[17+]]</f>
        <v>5.3020000000000012E-2</v>
      </c>
      <c r="BG98" s="5">
        <f>P_A[[#This Row],[17+]]-P_A[[#This Row],[18+]]</f>
        <v>4.4369999999999993E-2</v>
      </c>
      <c r="BH98" s="5">
        <f>P_A[[#This Row],[18+]]-P_A[[#This Row],[19+]]</f>
        <v>3.413999999999999E-2</v>
      </c>
      <c r="BI98" s="5">
        <f>P_A[[#This Row],[19+]]-P_A[[#This Row],[20+]]</f>
        <v>2.829000000000001E-2</v>
      </c>
      <c r="BJ98" s="5">
        <f>P_A[[#This Row],[20+]]-P_A[[#This Row],[21+]]</f>
        <v>2.1299999999999993E-2</v>
      </c>
      <c r="BK98" s="5">
        <f>P_A[[#This Row],[21+]]-P_A[[#This Row],[22+]]</f>
        <v>1.5460000000000002E-2</v>
      </c>
      <c r="BL98" s="5">
        <f>P_A[[#This Row],[22+]]-P_A[[#This Row],[23+]]</f>
        <v>1.0350000000000002E-2</v>
      </c>
      <c r="BM98" s="5">
        <f>P_A[[#This Row],[23+]]-P_A[[#This Row],[24+]]</f>
        <v>7.4799999999999988E-3</v>
      </c>
      <c r="BN98" s="5">
        <f>P_A[[#This Row],[24+]]-P_A[[#This Row],[25+]]</f>
        <v>4.8799999999999998E-3</v>
      </c>
      <c r="BO98" s="5">
        <f>P_A[[#This Row],[25+]]-P_A[[#This Row],[26+]]</f>
        <v>3.0699999999999998E-3</v>
      </c>
      <c r="BP98" s="5">
        <f>P_A[[#This Row],[26+]]-P_A[[#This Row],[27+]]</f>
        <v>1.7900000000000004E-3</v>
      </c>
      <c r="BQ98" s="5">
        <f>P_A[[#This Row],[27+]]-P_A[[#This Row],[28+]]</f>
        <v>1.1299999999999999E-3</v>
      </c>
      <c r="BR98" s="5">
        <f>P_A[[#This Row],[28+]]-P_A[[#This Row],[29+]]</f>
        <v>6.4000000000000005E-4</v>
      </c>
      <c r="BS98" s="5">
        <f>P_A[[#This Row],[29+]]-P_A[[#This Row],[30+]]</f>
        <v>3.5E-4</v>
      </c>
      <c r="BT98" s="5">
        <f>P_A[[#This Row],[30+]]-P_A[[#This Row],[31+]]</f>
        <v>1.8000000000000001E-4</v>
      </c>
      <c r="BU98" s="5">
        <f>P_A[[#This Row],[31+]]-P_A[[#This Row],[32+]]</f>
        <v>9.0000000000000006E-5</v>
      </c>
      <c r="BV98" s="5">
        <f>P_A[[#This Row],[32+]]-P_A[[#This Row],[33+]]</f>
        <v>5.0000000000000002E-5</v>
      </c>
      <c r="BW98" s="5">
        <f>P_A[[#This Row],[33+]]-P_A[[#This Row],[34+]]</f>
        <v>4.0000000000000003E-5</v>
      </c>
      <c r="BX98" s="5">
        <f>P_A[[#This Row],[34+]]-P_A[[#This Row],[35+]]</f>
        <v>0</v>
      </c>
      <c r="BY98" s="5">
        <f>P_A[[#This Row],[35+]]-P_A[[#This Row],[36+]]</f>
        <v>0</v>
      </c>
      <c r="BZ98" s="5">
        <f>P_A[[#This Row],[36+]]-P_A[[#This Row],[37+]]</f>
        <v>0</v>
      </c>
      <c r="CA98" s="5">
        <f>P_A[[#This Row],[37+]]-P_A[[#This Row],[38+]]</f>
        <v>0</v>
      </c>
      <c r="CB98" s="5">
        <f>P_A[[#This Row],[38+]]-P_A[[#This Row],[39+]]</f>
        <v>0</v>
      </c>
      <c r="CC98" s="5">
        <f>P_A[[#This Row],[39+]]-P_A[[#This Row],[40+]]</f>
        <v>0</v>
      </c>
      <c r="CD98" s="5">
        <f>P_A[[#This Row],[40+]]-P_A[[#This Row],[41+]]</f>
        <v>0</v>
      </c>
      <c r="CE98" s="5">
        <f>P_A[[#This Row],[41+]]-P_A[[#This Row],[42+]]</f>
        <v>0</v>
      </c>
      <c r="CF98" s="5">
        <f>P_A[[#This Row],[42+]]-P_A[[#This Row],[43+]]</f>
        <v>0</v>
      </c>
      <c r="CG98" s="5">
        <f>P_A[[#This Row],[43+]]-P_A[[#This Row],[44+]]</f>
        <v>0</v>
      </c>
      <c r="CH98" s="5">
        <f>P_A[[#This Row],[44+]]-P_A[[#This Row],[45+]]</f>
        <v>0</v>
      </c>
      <c r="CI98" s="5">
        <f>P_A[[#This Row],[45+]]-P_A[[#This Row],[46+]]</f>
        <v>0</v>
      </c>
      <c r="CJ98" s="5">
        <f>P_A[[#This Row],[46+]]-P_A[[#This Row],[47+]]</f>
        <v>0</v>
      </c>
      <c r="CK98" s="5">
        <f>P_A[[#This Row],[47+]]-P_A[[#This Row],[48+]]</f>
        <v>0</v>
      </c>
      <c r="CL98" s="5">
        <f>P_A[[#This Row],[48+]]-P_A[[#This Row],[49+]]</f>
        <v>0</v>
      </c>
    </row>
    <row r="99" spans="1:90" x14ac:dyDescent="0.25">
      <c r="A99" s="10">
        <v>22400722</v>
      </c>
      <c r="B99" s="13" t="s">
        <v>96</v>
      </c>
      <c r="C99" s="13" t="s">
        <v>79</v>
      </c>
      <c r="D99" s="11">
        <v>0.8125</v>
      </c>
      <c r="E99" s="9" t="str">
        <f>HYPERLINK("https://www.nba.com/stats/player/1630217/boxscores-traditional", "Desmond Bane")</f>
        <v>Desmond Bane</v>
      </c>
      <c r="F99">
        <v>26.4</v>
      </c>
      <c r="G99" s="4">
        <v>5.0039999999999996</v>
      </c>
      <c r="H99" s="3">
        <v>0.99987999999999999</v>
      </c>
      <c r="I99" s="3">
        <v>0.99975000000000003</v>
      </c>
      <c r="J99" s="3">
        <v>0.99948000000000004</v>
      </c>
      <c r="K99" s="3">
        <v>0.99895999999999996</v>
      </c>
      <c r="L99" s="3">
        <v>0.99800999999999995</v>
      </c>
      <c r="M99" s="3">
        <v>0.99631999999999998</v>
      </c>
      <c r="N99" s="3">
        <v>0.99343000000000004</v>
      </c>
      <c r="O99" s="3">
        <v>0.98870000000000002</v>
      </c>
      <c r="P99" s="3">
        <v>0.98124</v>
      </c>
      <c r="Q99" s="3">
        <v>0.96994999999999998</v>
      </c>
      <c r="R99" s="3">
        <v>0.95352000000000003</v>
      </c>
      <c r="S99" s="3">
        <v>0.93056000000000005</v>
      </c>
      <c r="T99" s="3">
        <v>0.89973000000000003</v>
      </c>
      <c r="U99" s="3">
        <v>0.85992999999999997</v>
      </c>
      <c r="V99" s="3">
        <v>0.81057000000000001</v>
      </c>
      <c r="W99" s="3">
        <v>0.75175000000000003</v>
      </c>
      <c r="X99" s="3">
        <v>0.68439000000000005</v>
      </c>
      <c r="Y99" s="3">
        <v>0.61026000000000002</v>
      </c>
      <c r="Z99" s="3">
        <v>0.53188000000000002</v>
      </c>
      <c r="AA99" s="3">
        <v>0.45223999999999998</v>
      </c>
      <c r="AB99" s="3">
        <v>0.37447999999999998</v>
      </c>
      <c r="AC99" s="3">
        <v>0.30153000000000002</v>
      </c>
      <c r="AD99" s="3">
        <v>0.23576</v>
      </c>
      <c r="AE99" s="3">
        <v>0.17879</v>
      </c>
      <c r="AF99" s="3">
        <v>0.13136</v>
      </c>
      <c r="AG99" s="3">
        <v>9.3420000000000003E-2</v>
      </c>
      <c r="AH99" s="3">
        <v>6.4259999999999998E-2</v>
      </c>
      <c r="AI99" s="3">
        <v>4.2720000000000001E-2</v>
      </c>
      <c r="AJ99" s="3">
        <v>2.743E-2</v>
      </c>
      <c r="AK99" s="3">
        <v>1.7000000000000001E-2</v>
      </c>
      <c r="AL99" s="3">
        <v>1.017E-2</v>
      </c>
      <c r="AM99" s="3">
        <v>5.8700000000000002E-3</v>
      </c>
      <c r="AN99" s="3">
        <v>3.2599999999999999E-3</v>
      </c>
      <c r="AO99" s="3">
        <v>1.75E-3</v>
      </c>
      <c r="AP99" s="3">
        <v>8.9999999999999998E-4</v>
      </c>
      <c r="AQ99" s="3">
        <v>4.4999999999999999E-4</v>
      </c>
      <c r="AR99" s="3">
        <v>2.2000000000000001E-4</v>
      </c>
      <c r="AS99" s="3">
        <v>1E-4</v>
      </c>
      <c r="AT99" s="3">
        <v>4.0000000000000003E-5</v>
      </c>
      <c r="AU99" s="3">
        <v>0</v>
      </c>
      <c r="AV99" s="3">
        <v>0</v>
      </c>
      <c r="AW99" s="3">
        <v>0</v>
      </c>
      <c r="AX99" s="5">
        <f>P_A[[#This Row],[8+]]-P_A[[#This Row],[9+]]</f>
        <v>1.2999999999996348E-4</v>
      </c>
      <c r="AY99" s="5">
        <f>P_A[[#This Row],[9+]]-P_A[[#This Row],[10+]]</f>
        <v>2.6999999999999247E-4</v>
      </c>
      <c r="AZ99" s="5">
        <f>P_A[[#This Row],[10+]]-P_A[[#This Row],[11+]]</f>
        <v>5.2000000000007596E-4</v>
      </c>
      <c r="BA99" s="5">
        <f>P_A[[#This Row],[11+]]-P_A[[#This Row],[12+]]</f>
        <v>9.5000000000000639E-4</v>
      </c>
      <c r="BB99" s="5">
        <f>P_A[[#This Row],[12+]]-P_A[[#This Row],[13+]]</f>
        <v>1.6899999999999693E-3</v>
      </c>
      <c r="BC99" s="5">
        <f>P_A[[#This Row],[13+]]-P_A[[#This Row],[14+]]</f>
        <v>2.8899999999999482E-3</v>
      </c>
      <c r="BD99" s="5">
        <f>P_A[[#This Row],[14+]]-P_A[[#This Row],[15+]]</f>
        <v>4.730000000000012E-3</v>
      </c>
      <c r="BE99" s="5">
        <f>P_A[[#This Row],[15+]]-P_A[[#This Row],[16+]]</f>
        <v>7.4600000000000222E-3</v>
      </c>
      <c r="BF99" s="5">
        <f>P_A[[#This Row],[16+]]-P_A[[#This Row],[17+]]</f>
        <v>1.1290000000000022E-2</v>
      </c>
      <c r="BG99" s="5">
        <f>P_A[[#This Row],[17+]]-P_A[[#This Row],[18+]]</f>
        <v>1.6429999999999945E-2</v>
      </c>
      <c r="BH99" s="5">
        <f>P_A[[#This Row],[18+]]-P_A[[#This Row],[19+]]</f>
        <v>2.295999999999998E-2</v>
      </c>
      <c r="BI99" s="5">
        <f>P_A[[#This Row],[19+]]-P_A[[#This Row],[20+]]</f>
        <v>3.0830000000000024E-2</v>
      </c>
      <c r="BJ99" s="5">
        <f>P_A[[#This Row],[20+]]-P_A[[#This Row],[21+]]</f>
        <v>3.9800000000000058E-2</v>
      </c>
      <c r="BK99" s="5">
        <f>P_A[[#This Row],[21+]]-P_A[[#This Row],[22+]]</f>
        <v>4.9359999999999959E-2</v>
      </c>
      <c r="BL99" s="5">
        <f>P_A[[#This Row],[22+]]-P_A[[#This Row],[23+]]</f>
        <v>5.8819999999999983E-2</v>
      </c>
      <c r="BM99" s="5">
        <f>P_A[[#This Row],[23+]]-P_A[[#This Row],[24+]]</f>
        <v>6.7359999999999975E-2</v>
      </c>
      <c r="BN99" s="5">
        <f>P_A[[#This Row],[24+]]-P_A[[#This Row],[25+]]</f>
        <v>7.4130000000000029E-2</v>
      </c>
      <c r="BO99" s="5">
        <f>P_A[[#This Row],[25+]]-P_A[[#This Row],[26+]]</f>
        <v>7.8380000000000005E-2</v>
      </c>
      <c r="BP99" s="5">
        <f>P_A[[#This Row],[26+]]-P_A[[#This Row],[27+]]</f>
        <v>7.9640000000000044E-2</v>
      </c>
      <c r="BQ99" s="5">
        <f>P_A[[#This Row],[27+]]-P_A[[#This Row],[28+]]</f>
        <v>7.7759999999999996E-2</v>
      </c>
      <c r="BR99" s="5">
        <f>P_A[[#This Row],[28+]]-P_A[[#This Row],[29+]]</f>
        <v>7.2949999999999959E-2</v>
      </c>
      <c r="BS99" s="5">
        <f>P_A[[#This Row],[29+]]-P_A[[#This Row],[30+]]</f>
        <v>6.5770000000000023E-2</v>
      </c>
      <c r="BT99" s="5">
        <f>P_A[[#This Row],[30+]]-P_A[[#This Row],[31+]]</f>
        <v>5.6969999999999993E-2</v>
      </c>
      <c r="BU99" s="5">
        <f>P_A[[#This Row],[31+]]-P_A[[#This Row],[32+]]</f>
        <v>4.743E-2</v>
      </c>
      <c r="BV99" s="5">
        <f>P_A[[#This Row],[32+]]-P_A[[#This Row],[33+]]</f>
        <v>3.7940000000000002E-2</v>
      </c>
      <c r="BW99" s="5">
        <f>P_A[[#This Row],[33+]]-P_A[[#This Row],[34+]]</f>
        <v>2.9160000000000005E-2</v>
      </c>
      <c r="BX99" s="5">
        <f>P_A[[#This Row],[34+]]-P_A[[#This Row],[35+]]</f>
        <v>2.1539999999999997E-2</v>
      </c>
      <c r="BY99" s="5">
        <f>P_A[[#This Row],[35+]]-P_A[[#This Row],[36+]]</f>
        <v>1.5290000000000002E-2</v>
      </c>
      <c r="BZ99" s="5">
        <f>P_A[[#This Row],[36+]]-P_A[[#This Row],[37+]]</f>
        <v>1.0429999999999998E-2</v>
      </c>
      <c r="CA99" s="5">
        <f>P_A[[#This Row],[37+]]-P_A[[#This Row],[38+]]</f>
        <v>6.830000000000001E-3</v>
      </c>
      <c r="CB99" s="5">
        <f>P_A[[#This Row],[38+]]-P_A[[#This Row],[39+]]</f>
        <v>4.3E-3</v>
      </c>
      <c r="CC99" s="5">
        <f>P_A[[#This Row],[39+]]-P_A[[#This Row],[40+]]</f>
        <v>2.6100000000000003E-3</v>
      </c>
      <c r="CD99" s="5">
        <f>P_A[[#This Row],[40+]]-P_A[[#This Row],[41+]]</f>
        <v>1.5099999999999998E-3</v>
      </c>
      <c r="CE99" s="5">
        <f>P_A[[#This Row],[41+]]-P_A[[#This Row],[42+]]</f>
        <v>8.5000000000000006E-4</v>
      </c>
      <c r="CF99" s="5">
        <f>P_A[[#This Row],[42+]]-P_A[[#This Row],[43+]]</f>
        <v>4.4999999999999999E-4</v>
      </c>
      <c r="CG99" s="5">
        <f>P_A[[#This Row],[43+]]-P_A[[#This Row],[44+]]</f>
        <v>2.2999999999999998E-4</v>
      </c>
      <c r="CH99" s="5">
        <f>P_A[[#This Row],[44+]]-P_A[[#This Row],[45+]]</f>
        <v>1.2E-4</v>
      </c>
      <c r="CI99" s="5">
        <f>P_A[[#This Row],[45+]]-P_A[[#This Row],[46+]]</f>
        <v>6.0000000000000002E-5</v>
      </c>
      <c r="CJ99" s="5">
        <f>P_A[[#This Row],[46+]]-P_A[[#This Row],[47+]]</f>
        <v>4.0000000000000003E-5</v>
      </c>
      <c r="CK99" s="5">
        <f>P_A[[#This Row],[47+]]-P_A[[#This Row],[48+]]</f>
        <v>0</v>
      </c>
      <c r="CL99" s="5">
        <f>P_A[[#This Row],[48+]]-P_A[[#This Row],[49+]]</f>
        <v>0</v>
      </c>
    </row>
    <row r="100" spans="1:90" x14ac:dyDescent="0.25">
      <c r="A100" s="10">
        <v>22400722</v>
      </c>
      <c r="B100" s="13" t="s">
        <v>96</v>
      </c>
      <c r="C100" s="13" t="s">
        <v>79</v>
      </c>
      <c r="D100" s="11">
        <v>0.8125</v>
      </c>
      <c r="E100" s="9" t="str">
        <f>HYPERLINK("https://www.nba.com/stats/player/1628991/boxscores-traditional", "Jaren Jackson Jr.")</f>
        <v>Jaren Jackson Jr.</v>
      </c>
      <c r="F100">
        <v>29.8</v>
      </c>
      <c r="G100" s="4">
        <v>6.3689999999999998</v>
      </c>
      <c r="H100" s="3">
        <v>0.99968999999999997</v>
      </c>
      <c r="I100" s="3">
        <v>0.99946000000000002</v>
      </c>
      <c r="J100" s="3">
        <v>0.99905999999999995</v>
      </c>
      <c r="K100" s="3">
        <v>0.99841000000000002</v>
      </c>
      <c r="L100" s="3">
        <v>0.99736000000000002</v>
      </c>
      <c r="M100" s="3">
        <v>0.99585000000000001</v>
      </c>
      <c r="N100" s="3">
        <v>0.99343000000000004</v>
      </c>
      <c r="O100" s="3">
        <v>0.98982999999999999</v>
      </c>
      <c r="P100" s="3">
        <v>0.98499999999999999</v>
      </c>
      <c r="Q100" s="3">
        <v>0.97777999999999998</v>
      </c>
      <c r="R100" s="3">
        <v>0.96784000000000003</v>
      </c>
      <c r="S100" s="3">
        <v>0.95543</v>
      </c>
      <c r="T100" s="3">
        <v>0.93822000000000005</v>
      </c>
      <c r="U100" s="3">
        <v>0.91620999999999997</v>
      </c>
      <c r="V100" s="3">
        <v>0.88876999999999995</v>
      </c>
      <c r="W100" s="3">
        <v>0.85768999999999995</v>
      </c>
      <c r="X100" s="3">
        <v>0.81859000000000004</v>
      </c>
      <c r="Y100" s="3">
        <v>0.77337</v>
      </c>
      <c r="Z100" s="3">
        <v>0.72575000000000001</v>
      </c>
      <c r="AA100" s="3">
        <v>0.67003000000000001</v>
      </c>
      <c r="AB100" s="3">
        <v>0.61026000000000002</v>
      </c>
      <c r="AC100" s="3">
        <v>0.55171999999999999</v>
      </c>
      <c r="AD100" s="3">
        <v>0.48803000000000002</v>
      </c>
      <c r="AE100" s="3">
        <v>0.42465000000000003</v>
      </c>
      <c r="AF100" s="3">
        <v>0.36316999999999999</v>
      </c>
      <c r="AG100" s="3">
        <v>0.30853999999999998</v>
      </c>
      <c r="AH100" s="3">
        <v>0.25463000000000002</v>
      </c>
      <c r="AI100" s="3">
        <v>0.20610999999999999</v>
      </c>
      <c r="AJ100" s="3">
        <v>0.16602</v>
      </c>
      <c r="AK100" s="3">
        <v>0.12923999999999999</v>
      </c>
      <c r="AL100" s="3">
        <v>9.8530000000000006E-2</v>
      </c>
      <c r="AM100" s="3">
        <v>7.4929999999999997E-2</v>
      </c>
      <c r="AN100" s="3">
        <v>5.4800000000000001E-2</v>
      </c>
      <c r="AO100" s="3">
        <v>3.9199999999999999E-2</v>
      </c>
      <c r="AP100" s="3">
        <v>2.743E-2</v>
      </c>
      <c r="AQ100" s="3">
        <v>1.9230000000000001E-2</v>
      </c>
      <c r="AR100" s="3">
        <v>1.2869999999999999E-2</v>
      </c>
      <c r="AS100" s="3">
        <v>8.4200000000000004E-3</v>
      </c>
      <c r="AT100" s="3">
        <v>5.5399999999999998E-3</v>
      </c>
      <c r="AU100" s="3">
        <v>3.47E-3</v>
      </c>
      <c r="AV100" s="3">
        <v>2.1199999999999999E-3</v>
      </c>
      <c r="AW100" s="3">
        <v>1.31E-3</v>
      </c>
      <c r="AX100" s="5">
        <f>P_A[[#This Row],[8+]]-P_A[[#This Row],[9+]]</f>
        <v>2.2999999999995246E-4</v>
      </c>
      <c r="AY100" s="5">
        <f>P_A[[#This Row],[9+]]-P_A[[#This Row],[10+]]</f>
        <v>4.0000000000006697E-4</v>
      </c>
      <c r="AZ100" s="5">
        <f>P_A[[#This Row],[10+]]-P_A[[#This Row],[11+]]</f>
        <v>6.4999999999992841E-4</v>
      </c>
      <c r="BA100" s="5">
        <f>P_A[[#This Row],[11+]]-P_A[[#This Row],[12+]]</f>
        <v>1.0499999999999954E-3</v>
      </c>
      <c r="BB100" s="5">
        <f>P_A[[#This Row],[12+]]-P_A[[#This Row],[13+]]</f>
        <v>1.5100000000000113E-3</v>
      </c>
      <c r="BC100" s="5">
        <f>P_A[[#This Row],[13+]]-P_A[[#This Row],[14+]]</f>
        <v>2.4199999999999777E-3</v>
      </c>
      <c r="BD100" s="5">
        <f>P_A[[#This Row],[14+]]-P_A[[#This Row],[15+]]</f>
        <v>3.6000000000000476E-3</v>
      </c>
      <c r="BE100" s="5">
        <f>P_A[[#This Row],[15+]]-P_A[[#This Row],[16+]]</f>
        <v>4.830000000000001E-3</v>
      </c>
      <c r="BF100" s="5">
        <f>P_A[[#This Row],[16+]]-P_A[[#This Row],[17+]]</f>
        <v>7.2200000000000042E-3</v>
      </c>
      <c r="BG100" s="5">
        <f>P_A[[#This Row],[17+]]-P_A[[#This Row],[18+]]</f>
        <v>9.9399999999999489E-3</v>
      </c>
      <c r="BH100" s="5">
        <f>P_A[[#This Row],[18+]]-P_A[[#This Row],[19+]]</f>
        <v>1.2410000000000032E-2</v>
      </c>
      <c r="BI100" s="5">
        <f>P_A[[#This Row],[19+]]-P_A[[#This Row],[20+]]</f>
        <v>1.7209999999999948E-2</v>
      </c>
      <c r="BJ100" s="5">
        <f>P_A[[#This Row],[20+]]-P_A[[#This Row],[21+]]</f>
        <v>2.2010000000000085E-2</v>
      </c>
      <c r="BK100" s="5">
        <f>P_A[[#This Row],[21+]]-P_A[[#This Row],[22+]]</f>
        <v>2.744000000000002E-2</v>
      </c>
      <c r="BL100" s="5">
        <f>P_A[[#This Row],[22+]]-P_A[[#This Row],[23+]]</f>
        <v>3.1079999999999997E-2</v>
      </c>
      <c r="BM100" s="5">
        <f>P_A[[#This Row],[23+]]-P_A[[#This Row],[24+]]</f>
        <v>3.9099999999999913E-2</v>
      </c>
      <c r="BN100" s="5">
        <f>P_A[[#This Row],[24+]]-P_A[[#This Row],[25+]]</f>
        <v>4.5220000000000038E-2</v>
      </c>
      <c r="BO100" s="5">
        <f>P_A[[#This Row],[25+]]-P_A[[#This Row],[26+]]</f>
        <v>4.7619999999999996E-2</v>
      </c>
      <c r="BP100" s="5">
        <f>P_A[[#This Row],[26+]]-P_A[[#This Row],[27+]]</f>
        <v>5.5719999999999992E-2</v>
      </c>
      <c r="BQ100" s="5">
        <f>P_A[[#This Row],[27+]]-P_A[[#This Row],[28+]]</f>
        <v>5.976999999999999E-2</v>
      </c>
      <c r="BR100" s="5">
        <f>P_A[[#This Row],[28+]]-P_A[[#This Row],[29+]]</f>
        <v>5.8540000000000036E-2</v>
      </c>
      <c r="BS100" s="5">
        <f>P_A[[#This Row],[29+]]-P_A[[#This Row],[30+]]</f>
        <v>6.3689999999999969E-2</v>
      </c>
      <c r="BT100" s="5">
        <f>P_A[[#This Row],[30+]]-P_A[[#This Row],[31+]]</f>
        <v>6.3379999999999992E-2</v>
      </c>
      <c r="BU100" s="5">
        <f>P_A[[#This Row],[31+]]-P_A[[#This Row],[32+]]</f>
        <v>6.1480000000000035E-2</v>
      </c>
      <c r="BV100" s="5">
        <f>P_A[[#This Row],[32+]]-P_A[[#This Row],[33+]]</f>
        <v>5.4630000000000012E-2</v>
      </c>
      <c r="BW100" s="5">
        <f>P_A[[#This Row],[33+]]-P_A[[#This Row],[34+]]</f>
        <v>5.3909999999999958E-2</v>
      </c>
      <c r="BX100" s="5">
        <f>P_A[[#This Row],[34+]]-P_A[[#This Row],[35+]]</f>
        <v>4.8520000000000035E-2</v>
      </c>
      <c r="BY100" s="5">
        <f>P_A[[#This Row],[35+]]-P_A[[#This Row],[36+]]</f>
        <v>4.0089999999999987E-2</v>
      </c>
      <c r="BZ100" s="5">
        <f>P_A[[#This Row],[36+]]-P_A[[#This Row],[37+]]</f>
        <v>3.6780000000000007E-2</v>
      </c>
      <c r="CA100" s="5">
        <f>P_A[[#This Row],[37+]]-P_A[[#This Row],[38+]]</f>
        <v>3.0709999999999987E-2</v>
      </c>
      <c r="CB100" s="5">
        <f>P_A[[#This Row],[38+]]-P_A[[#This Row],[39+]]</f>
        <v>2.360000000000001E-2</v>
      </c>
      <c r="CC100" s="5">
        <f>P_A[[#This Row],[39+]]-P_A[[#This Row],[40+]]</f>
        <v>2.0129999999999995E-2</v>
      </c>
      <c r="CD100" s="5">
        <f>P_A[[#This Row],[40+]]-P_A[[#This Row],[41+]]</f>
        <v>1.5600000000000003E-2</v>
      </c>
      <c r="CE100" s="5">
        <f>P_A[[#This Row],[41+]]-P_A[[#This Row],[42+]]</f>
        <v>1.1769999999999999E-2</v>
      </c>
      <c r="CF100" s="5">
        <f>P_A[[#This Row],[42+]]-P_A[[#This Row],[43+]]</f>
        <v>8.199999999999999E-3</v>
      </c>
      <c r="CG100" s="5">
        <f>P_A[[#This Row],[43+]]-P_A[[#This Row],[44+]]</f>
        <v>6.3600000000000011E-3</v>
      </c>
      <c r="CH100" s="5">
        <f>P_A[[#This Row],[44+]]-P_A[[#This Row],[45+]]</f>
        <v>4.4499999999999991E-3</v>
      </c>
      <c r="CI100" s="5">
        <f>P_A[[#This Row],[45+]]-P_A[[#This Row],[46+]]</f>
        <v>2.8800000000000006E-3</v>
      </c>
      <c r="CJ100" s="5">
        <f>P_A[[#This Row],[46+]]-P_A[[#This Row],[47+]]</f>
        <v>2.0699999999999998E-3</v>
      </c>
      <c r="CK100" s="5">
        <f>P_A[[#This Row],[47+]]-P_A[[#This Row],[48+]]</f>
        <v>1.3500000000000001E-3</v>
      </c>
      <c r="CL100" s="5">
        <f>P_A[[#This Row],[48+]]-P_A[[#This Row],[49+]]</f>
        <v>8.0999999999999996E-4</v>
      </c>
    </row>
    <row r="101" spans="1:90" x14ac:dyDescent="0.25">
      <c r="A101" s="10">
        <v>22400722</v>
      </c>
      <c r="B101" s="13" t="s">
        <v>96</v>
      </c>
      <c r="C101" s="13" t="s">
        <v>79</v>
      </c>
      <c r="D101" s="11">
        <v>0.8125</v>
      </c>
      <c r="E101" s="9" t="str">
        <f>HYPERLINK("https://www.nba.com/stats/player/1629630/boxscores-traditional", "Ja Morant")</f>
        <v>Ja Morant</v>
      </c>
      <c r="F101">
        <v>24.2</v>
      </c>
      <c r="G101" s="4">
        <v>8.4</v>
      </c>
      <c r="H101" s="3">
        <v>0.97319999999999995</v>
      </c>
      <c r="I101" s="3">
        <v>0.96484999999999999</v>
      </c>
      <c r="J101" s="3">
        <v>0.95448999999999995</v>
      </c>
      <c r="K101" s="3">
        <v>0.94179000000000002</v>
      </c>
      <c r="L101" s="3">
        <v>0.92647000000000002</v>
      </c>
      <c r="M101" s="3">
        <v>0.90824000000000005</v>
      </c>
      <c r="N101" s="3">
        <v>0.88685999999999998</v>
      </c>
      <c r="O101" s="3">
        <v>0.86433000000000004</v>
      </c>
      <c r="P101" s="3">
        <v>0.83645999999999998</v>
      </c>
      <c r="Q101" s="3">
        <v>0.80510999999999999</v>
      </c>
      <c r="R101" s="3">
        <v>0.77034999999999998</v>
      </c>
      <c r="S101" s="3">
        <v>0.73236999999999997</v>
      </c>
      <c r="T101" s="3">
        <v>0.69145999999999996</v>
      </c>
      <c r="U101" s="3">
        <v>0.64802999999999999</v>
      </c>
      <c r="V101" s="3">
        <v>0.60257000000000005</v>
      </c>
      <c r="W101" s="3">
        <v>0.55567</v>
      </c>
      <c r="X101" s="3">
        <v>0.50797999999999999</v>
      </c>
      <c r="Y101" s="3">
        <v>0.46017000000000002</v>
      </c>
      <c r="Z101" s="3">
        <v>0.41682999999999998</v>
      </c>
      <c r="AA101" s="3">
        <v>0.37069999999999997</v>
      </c>
      <c r="AB101" s="3">
        <v>0.32635999999999998</v>
      </c>
      <c r="AC101" s="3">
        <v>0.28433999999999998</v>
      </c>
      <c r="AD101" s="3">
        <v>0.24510000000000001</v>
      </c>
      <c r="AE101" s="3">
        <v>0.20896999999999999</v>
      </c>
      <c r="AF101" s="3">
        <v>0.17619000000000001</v>
      </c>
      <c r="AG101" s="3">
        <v>0.14685999999999999</v>
      </c>
      <c r="AH101" s="3">
        <v>0.121</v>
      </c>
      <c r="AI101" s="3">
        <v>9.8530000000000006E-2</v>
      </c>
      <c r="AJ101" s="3">
        <v>8.0759999999999998E-2</v>
      </c>
      <c r="AK101" s="3">
        <v>6.4259999999999998E-2</v>
      </c>
      <c r="AL101" s="3">
        <v>5.0500000000000003E-2</v>
      </c>
      <c r="AM101" s="3">
        <v>3.9199999999999999E-2</v>
      </c>
      <c r="AN101" s="3">
        <v>3.005E-2</v>
      </c>
      <c r="AO101" s="3">
        <v>2.2749999999999999E-2</v>
      </c>
      <c r="AP101" s="3">
        <v>1.7000000000000001E-2</v>
      </c>
      <c r="AQ101" s="3">
        <v>1.255E-2</v>
      </c>
      <c r="AR101" s="3">
        <v>9.1400000000000006E-3</v>
      </c>
      <c r="AS101" s="3">
        <v>6.5700000000000003E-3</v>
      </c>
      <c r="AT101" s="3">
        <v>4.6600000000000001E-3</v>
      </c>
      <c r="AU101" s="3">
        <v>3.3600000000000001E-3</v>
      </c>
      <c r="AV101" s="3">
        <v>2.33E-3</v>
      </c>
      <c r="AW101" s="3">
        <v>1.5900000000000001E-3</v>
      </c>
      <c r="AX101" s="5">
        <f>P_A[[#This Row],[8+]]-P_A[[#This Row],[9+]]</f>
        <v>8.3499999999999686E-3</v>
      </c>
      <c r="AY101" s="5">
        <f>P_A[[#This Row],[9+]]-P_A[[#This Row],[10+]]</f>
        <v>1.0360000000000036E-2</v>
      </c>
      <c r="AZ101" s="5">
        <f>P_A[[#This Row],[10+]]-P_A[[#This Row],[11+]]</f>
        <v>1.2699999999999934E-2</v>
      </c>
      <c r="BA101" s="5">
        <f>P_A[[#This Row],[11+]]-P_A[[#This Row],[12+]]</f>
        <v>1.532E-2</v>
      </c>
      <c r="BB101" s="5">
        <f>P_A[[#This Row],[12+]]-P_A[[#This Row],[13+]]</f>
        <v>1.8229999999999968E-2</v>
      </c>
      <c r="BC101" s="5">
        <f>P_A[[#This Row],[13+]]-P_A[[#This Row],[14+]]</f>
        <v>2.1380000000000066E-2</v>
      </c>
      <c r="BD101" s="5">
        <f>P_A[[#This Row],[14+]]-P_A[[#This Row],[15+]]</f>
        <v>2.2529999999999939E-2</v>
      </c>
      <c r="BE101" s="5">
        <f>P_A[[#This Row],[15+]]-P_A[[#This Row],[16+]]</f>
        <v>2.7870000000000061E-2</v>
      </c>
      <c r="BF101" s="5">
        <f>P_A[[#This Row],[16+]]-P_A[[#This Row],[17+]]</f>
        <v>3.1349999999999989E-2</v>
      </c>
      <c r="BG101" s="5">
        <f>P_A[[#This Row],[17+]]-P_A[[#This Row],[18+]]</f>
        <v>3.4760000000000013E-2</v>
      </c>
      <c r="BH101" s="5">
        <f>P_A[[#This Row],[18+]]-P_A[[#This Row],[19+]]</f>
        <v>3.7980000000000014E-2</v>
      </c>
      <c r="BI101" s="5">
        <f>P_A[[#This Row],[19+]]-P_A[[#This Row],[20+]]</f>
        <v>4.0910000000000002E-2</v>
      </c>
      <c r="BJ101" s="5">
        <f>P_A[[#This Row],[20+]]-P_A[[#This Row],[21+]]</f>
        <v>4.3429999999999969E-2</v>
      </c>
      <c r="BK101" s="5">
        <f>P_A[[#This Row],[21+]]-P_A[[#This Row],[22+]]</f>
        <v>4.5459999999999945E-2</v>
      </c>
      <c r="BL101" s="5">
        <f>P_A[[#This Row],[22+]]-P_A[[#This Row],[23+]]</f>
        <v>4.6900000000000053E-2</v>
      </c>
      <c r="BM101" s="5">
        <f>P_A[[#This Row],[23+]]-P_A[[#This Row],[24+]]</f>
        <v>4.769000000000001E-2</v>
      </c>
      <c r="BN101" s="5">
        <f>P_A[[#This Row],[24+]]-P_A[[#This Row],[25+]]</f>
        <v>4.7809999999999964E-2</v>
      </c>
      <c r="BO101" s="5">
        <f>P_A[[#This Row],[25+]]-P_A[[#This Row],[26+]]</f>
        <v>4.3340000000000045E-2</v>
      </c>
      <c r="BP101" s="5">
        <f>P_A[[#This Row],[26+]]-P_A[[#This Row],[27+]]</f>
        <v>4.6130000000000004E-2</v>
      </c>
      <c r="BQ101" s="5">
        <f>P_A[[#This Row],[27+]]-P_A[[#This Row],[28+]]</f>
        <v>4.4339999999999991E-2</v>
      </c>
      <c r="BR101" s="5">
        <f>P_A[[#This Row],[28+]]-P_A[[#This Row],[29+]]</f>
        <v>4.2020000000000002E-2</v>
      </c>
      <c r="BS101" s="5">
        <f>P_A[[#This Row],[29+]]-P_A[[#This Row],[30+]]</f>
        <v>3.9239999999999969E-2</v>
      </c>
      <c r="BT101" s="5">
        <f>P_A[[#This Row],[30+]]-P_A[[#This Row],[31+]]</f>
        <v>3.6130000000000023E-2</v>
      </c>
      <c r="BU101" s="5">
        <f>P_A[[#This Row],[31+]]-P_A[[#This Row],[32+]]</f>
        <v>3.2779999999999976E-2</v>
      </c>
      <c r="BV101" s="5">
        <f>P_A[[#This Row],[32+]]-P_A[[#This Row],[33+]]</f>
        <v>2.9330000000000023E-2</v>
      </c>
      <c r="BW101" s="5">
        <f>P_A[[#This Row],[33+]]-P_A[[#This Row],[34+]]</f>
        <v>2.5859999999999994E-2</v>
      </c>
      <c r="BX101" s="5">
        <f>P_A[[#This Row],[34+]]-P_A[[#This Row],[35+]]</f>
        <v>2.246999999999999E-2</v>
      </c>
      <c r="BY101" s="5">
        <f>P_A[[#This Row],[35+]]-P_A[[#This Row],[36+]]</f>
        <v>1.7770000000000008E-2</v>
      </c>
      <c r="BZ101" s="5">
        <f>P_A[[#This Row],[36+]]-P_A[[#This Row],[37+]]</f>
        <v>1.6500000000000001E-2</v>
      </c>
      <c r="CA101" s="5">
        <f>P_A[[#This Row],[37+]]-P_A[[#This Row],[38+]]</f>
        <v>1.3759999999999994E-2</v>
      </c>
      <c r="CB101" s="5">
        <f>P_A[[#This Row],[38+]]-P_A[[#This Row],[39+]]</f>
        <v>1.1300000000000004E-2</v>
      </c>
      <c r="CC101" s="5">
        <f>P_A[[#This Row],[39+]]-P_A[[#This Row],[40+]]</f>
        <v>9.1499999999999984E-3</v>
      </c>
      <c r="CD101" s="5">
        <f>P_A[[#This Row],[40+]]-P_A[[#This Row],[41+]]</f>
        <v>7.3000000000000009E-3</v>
      </c>
      <c r="CE101" s="5">
        <f>P_A[[#This Row],[41+]]-P_A[[#This Row],[42+]]</f>
        <v>5.7499999999999982E-3</v>
      </c>
      <c r="CF101" s="5">
        <f>P_A[[#This Row],[42+]]-P_A[[#This Row],[43+]]</f>
        <v>4.4500000000000008E-3</v>
      </c>
      <c r="CG101" s="5">
        <f>P_A[[#This Row],[43+]]-P_A[[#This Row],[44+]]</f>
        <v>3.4099999999999998E-3</v>
      </c>
      <c r="CH101" s="5">
        <f>P_A[[#This Row],[44+]]-P_A[[#This Row],[45+]]</f>
        <v>2.5700000000000002E-3</v>
      </c>
      <c r="CI101" s="5">
        <f>P_A[[#This Row],[45+]]-P_A[[#This Row],[46+]]</f>
        <v>1.9100000000000002E-3</v>
      </c>
      <c r="CJ101" s="5">
        <f>P_A[[#This Row],[46+]]-P_A[[#This Row],[47+]]</f>
        <v>1.2999999999999999E-3</v>
      </c>
      <c r="CK101" s="5">
        <f>P_A[[#This Row],[47+]]-P_A[[#This Row],[48+]]</f>
        <v>1.0300000000000001E-3</v>
      </c>
      <c r="CL101" s="5">
        <f>P_A[[#This Row],[48+]]-P_A[[#This Row],[49+]]</f>
        <v>7.3999999999999999E-4</v>
      </c>
    </row>
    <row r="102" spans="1:90" x14ac:dyDescent="0.25">
      <c r="A102" s="10">
        <v>22400722</v>
      </c>
      <c r="B102" s="13" t="s">
        <v>96</v>
      </c>
      <c r="C102" s="13" t="s">
        <v>79</v>
      </c>
      <c r="D102" s="11">
        <v>0.8125</v>
      </c>
      <c r="E102" s="9" t="str">
        <f>HYPERLINK("https://www.nba.com/stats/player/1641744/boxscores-traditional", "Zach Edey")</f>
        <v>Zach Edey</v>
      </c>
      <c r="F102">
        <v>13.8</v>
      </c>
      <c r="G102" s="4">
        <v>4.8330000000000002</v>
      </c>
      <c r="H102" s="3">
        <v>0.88492999999999999</v>
      </c>
      <c r="I102" s="3">
        <v>0.83891000000000004</v>
      </c>
      <c r="J102" s="3">
        <v>0.78524000000000005</v>
      </c>
      <c r="K102" s="3">
        <v>0.71904000000000001</v>
      </c>
      <c r="L102" s="3">
        <v>0.64431000000000005</v>
      </c>
      <c r="M102" s="3">
        <v>0.56749000000000005</v>
      </c>
      <c r="N102" s="3">
        <v>0.48404999999999998</v>
      </c>
      <c r="O102" s="3">
        <v>0.40128999999999998</v>
      </c>
      <c r="P102" s="3">
        <v>0.32275999999999999</v>
      </c>
      <c r="Q102" s="3">
        <v>0.25463000000000002</v>
      </c>
      <c r="R102" s="3">
        <v>0.19214999999999999</v>
      </c>
      <c r="S102" s="3">
        <v>0.14007</v>
      </c>
      <c r="T102" s="3">
        <v>0.10027</v>
      </c>
      <c r="U102" s="3">
        <v>6.8110000000000004E-2</v>
      </c>
      <c r="V102" s="3">
        <v>4.4569999999999999E-2</v>
      </c>
      <c r="W102" s="3">
        <v>2.8719999999999999E-2</v>
      </c>
      <c r="X102" s="3">
        <v>1.7430000000000001E-2</v>
      </c>
      <c r="Y102" s="3">
        <v>1.017E-2</v>
      </c>
      <c r="Z102" s="3">
        <v>5.8700000000000002E-3</v>
      </c>
      <c r="AA102" s="3">
        <v>3.1700000000000001E-3</v>
      </c>
      <c r="AB102" s="3">
        <v>1.64E-3</v>
      </c>
      <c r="AC102" s="3">
        <v>8.1999999999999998E-4</v>
      </c>
      <c r="AD102" s="3">
        <v>4.0000000000000002E-4</v>
      </c>
      <c r="AE102" s="3">
        <v>1.9000000000000001E-4</v>
      </c>
      <c r="AF102" s="3">
        <v>8.0000000000000007E-5</v>
      </c>
      <c r="AG102" s="3">
        <v>4.0000000000000003E-5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5">
        <f>P_A[[#This Row],[8+]]-P_A[[#This Row],[9+]]</f>
        <v>4.601999999999995E-2</v>
      </c>
      <c r="AY102" s="5">
        <f>P_A[[#This Row],[9+]]-P_A[[#This Row],[10+]]</f>
        <v>5.3669999999999995E-2</v>
      </c>
      <c r="AZ102" s="5">
        <f>P_A[[#This Row],[10+]]-P_A[[#This Row],[11+]]</f>
        <v>6.6200000000000037E-2</v>
      </c>
      <c r="BA102" s="5">
        <f>P_A[[#This Row],[11+]]-P_A[[#This Row],[12+]]</f>
        <v>7.4729999999999963E-2</v>
      </c>
      <c r="BB102" s="5">
        <f>P_A[[#This Row],[12+]]-P_A[[#This Row],[13+]]</f>
        <v>7.6819999999999999E-2</v>
      </c>
      <c r="BC102" s="5">
        <f>P_A[[#This Row],[13+]]-P_A[[#This Row],[14+]]</f>
        <v>8.344000000000007E-2</v>
      </c>
      <c r="BD102" s="5">
        <f>P_A[[#This Row],[14+]]-P_A[[#This Row],[15+]]</f>
        <v>8.276E-2</v>
      </c>
      <c r="BE102" s="5">
        <f>P_A[[#This Row],[15+]]-P_A[[#This Row],[16+]]</f>
        <v>7.8529999999999989E-2</v>
      </c>
      <c r="BF102" s="5">
        <f>P_A[[#This Row],[16+]]-P_A[[#This Row],[17+]]</f>
        <v>6.8129999999999968E-2</v>
      </c>
      <c r="BG102" s="5">
        <f>P_A[[#This Row],[17+]]-P_A[[#This Row],[18+]]</f>
        <v>6.2480000000000036E-2</v>
      </c>
      <c r="BH102" s="5">
        <f>P_A[[#This Row],[18+]]-P_A[[#This Row],[19+]]</f>
        <v>5.2079999999999987E-2</v>
      </c>
      <c r="BI102" s="5">
        <f>P_A[[#This Row],[19+]]-P_A[[#This Row],[20+]]</f>
        <v>3.9800000000000002E-2</v>
      </c>
      <c r="BJ102" s="5">
        <f>P_A[[#This Row],[20+]]-P_A[[#This Row],[21+]]</f>
        <v>3.2159999999999994E-2</v>
      </c>
      <c r="BK102" s="5">
        <f>P_A[[#This Row],[21+]]-P_A[[#This Row],[22+]]</f>
        <v>2.3540000000000005E-2</v>
      </c>
      <c r="BL102" s="5">
        <f>P_A[[#This Row],[22+]]-P_A[[#This Row],[23+]]</f>
        <v>1.585E-2</v>
      </c>
      <c r="BM102" s="5">
        <f>P_A[[#This Row],[23+]]-P_A[[#This Row],[24+]]</f>
        <v>1.1289999999999998E-2</v>
      </c>
      <c r="BN102" s="5">
        <f>P_A[[#This Row],[24+]]-P_A[[#This Row],[25+]]</f>
        <v>7.2600000000000008E-3</v>
      </c>
      <c r="BO102" s="5">
        <f>P_A[[#This Row],[25+]]-P_A[[#This Row],[26+]]</f>
        <v>4.3E-3</v>
      </c>
      <c r="BP102" s="5">
        <f>P_A[[#This Row],[26+]]-P_A[[#This Row],[27+]]</f>
        <v>2.7000000000000001E-3</v>
      </c>
      <c r="BQ102" s="5">
        <f>P_A[[#This Row],[27+]]-P_A[[#This Row],[28+]]</f>
        <v>1.5300000000000001E-3</v>
      </c>
      <c r="BR102" s="5">
        <f>P_A[[#This Row],[28+]]-P_A[[#This Row],[29+]]</f>
        <v>8.1999999999999998E-4</v>
      </c>
      <c r="BS102" s="5">
        <f>P_A[[#This Row],[29+]]-P_A[[#This Row],[30+]]</f>
        <v>4.1999999999999996E-4</v>
      </c>
      <c r="BT102" s="5">
        <f>P_A[[#This Row],[30+]]-P_A[[#This Row],[31+]]</f>
        <v>2.1000000000000001E-4</v>
      </c>
      <c r="BU102" s="5">
        <f>P_A[[#This Row],[31+]]-P_A[[#This Row],[32+]]</f>
        <v>1.1E-4</v>
      </c>
      <c r="BV102" s="5">
        <f>P_A[[#This Row],[32+]]-P_A[[#This Row],[33+]]</f>
        <v>4.0000000000000003E-5</v>
      </c>
      <c r="BW102" s="5">
        <f>P_A[[#This Row],[33+]]-P_A[[#This Row],[34+]]</f>
        <v>4.0000000000000003E-5</v>
      </c>
      <c r="BX102" s="5">
        <f>P_A[[#This Row],[34+]]-P_A[[#This Row],[35+]]</f>
        <v>0</v>
      </c>
      <c r="BY102" s="5">
        <f>P_A[[#This Row],[35+]]-P_A[[#This Row],[36+]]</f>
        <v>0</v>
      </c>
      <c r="BZ102" s="5">
        <f>P_A[[#This Row],[36+]]-P_A[[#This Row],[37+]]</f>
        <v>0</v>
      </c>
      <c r="CA102" s="5">
        <f>P_A[[#This Row],[37+]]-P_A[[#This Row],[38+]]</f>
        <v>0</v>
      </c>
      <c r="CB102" s="5">
        <f>P_A[[#This Row],[38+]]-P_A[[#This Row],[39+]]</f>
        <v>0</v>
      </c>
      <c r="CC102" s="5">
        <f>P_A[[#This Row],[39+]]-P_A[[#This Row],[40+]]</f>
        <v>0</v>
      </c>
      <c r="CD102" s="5">
        <f>P_A[[#This Row],[40+]]-P_A[[#This Row],[41+]]</f>
        <v>0</v>
      </c>
      <c r="CE102" s="5">
        <f>P_A[[#This Row],[41+]]-P_A[[#This Row],[42+]]</f>
        <v>0</v>
      </c>
      <c r="CF102" s="5">
        <f>P_A[[#This Row],[42+]]-P_A[[#This Row],[43+]]</f>
        <v>0</v>
      </c>
      <c r="CG102" s="5">
        <f>P_A[[#This Row],[43+]]-P_A[[#This Row],[44+]]</f>
        <v>0</v>
      </c>
      <c r="CH102" s="5">
        <f>P_A[[#This Row],[44+]]-P_A[[#This Row],[45+]]</f>
        <v>0</v>
      </c>
      <c r="CI102" s="5">
        <f>P_A[[#This Row],[45+]]-P_A[[#This Row],[46+]]</f>
        <v>0</v>
      </c>
      <c r="CJ102" s="5">
        <f>P_A[[#This Row],[46+]]-P_A[[#This Row],[47+]]</f>
        <v>0</v>
      </c>
      <c r="CK102" s="5">
        <f>P_A[[#This Row],[47+]]-P_A[[#This Row],[48+]]</f>
        <v>0</v>
      </c>
      <c r="CL102" s="5">
        <f>P_A[[#This Row],[48+]]-P_A[[#This Row],[49+]]</f>
        <v>0</v>
      </c>
    </row>
    <row r="103" spans="1:90" x14ac:dyDescent="0.25">
      <c r="A103" s="10">
        <v>22400722</v>
      </c>
      <c r="B103" s="13" t="s">
        <v>96</v>
      </c>
      <c r="C103" s="13" t="s">
        <v>79</v>
      </c>
      <c r="D103" s="11">
        <v>0.8125</v>
      </c>
      <c r="E103" s="9" t="str">
        <f>HYPERLINK("https://www.nba.com/stats/player/1631246/boxscores-traditional", "Vince Williams Jr.")</f>
        <v>Vince Williams Jr.</v>
      </c>
      <c r="F103">
        <v>10.5</v>
      </c>
      <c r="G103" s="4">
        <v>2.5</v>
      </c>
      <c r="H103" s="3">
        <v>0.84133999999999998</v>
      </c>
      <c r="I103" s="3">
        <v>0.72575000000000001</v>
      </c>
      <c r="J103" s="3">
        <v>0.57926</v>
      </c>
      <c r="K103" s="3">
        <v>0.42074</v>
      </c>
      <c r="L103" s="3">
        <v>0.27424999999999999</v>
      </c>
      <c r="M103" s="3">
        <v>0.15866</v>
      </c>
      <c r="N103" s="3">
        <v>8.0759999999999998E-2</v>
      </c>
      <c r="O103" s="3">
        <v>3.5929999999999997E-2</v>
      </c>
      <c r="P103" s="3">
        <v>1.3899999999999999E-2</v>
      </c>
      <c r="Q103" s="3">
        <v>4.6600000000000001E-3</v>
      </c>
      <c r="R103" s="3">
        <v>1.3500000000000001E-3</v>
      </c>
      <c r="S103" s="3">
        <v>3.4000000000000002E-4</v>
      </c>
      <c r="T103" s="3">
        <v>6.9999999999999994E-5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5">
        <f>P_A[[#This Row],[8+]]-P_A[[#This Row],[9+]]</f>
        <v>0.11558999999999997</v>
      </c>
      <c r="AY103" s="5">
        <f>P_A[[#This Row],[9+]]-P_A[[#This Row],[10+]]</f>
        <v>0.14649000000000001</v>
      </c>
      <c r="AZ103" s="5">
        <f>P_A[[#This Row],[10+]]-P_A[[#This Row],[11+]]</f>
        <v>0.15851999999999999</v>
      </c>
      <c r="BA103" s="5">
        <f>P_A[[#This Row],[11+]]-P_A[[#This Row],[12+]]</f>
        <v>0.14649000000000001</v>
      </c>
      <c r="BB103" s="5">
        <f>P_A[[#This Row],[12+]]-P_A[[#This Row],[13+]]</f>
        <v>0.11559</v>
      </c>
      <c r="BC103" s="5">
        <f>P_A[[#This Row],[13+]]-P_A[[#This Row],[14+]]</f>
        <v>7.7899999999999997E-2</v>
      </c>
      <c r="BD103" s="5">
        <f>P_A[[#This Row],[14+]]-P_A[[#This Row],[15+]]</f>
        <v>4.4830000000000002E-2</v>
      </c>
      <c r="BE103" s="5">
        <f>P_A[[#This Row],[15+]]-P_A[[#This Row],[16+]]</f>
        <v>2.2029999999999998E-2</v>
      </c>
      <c r="BF103" s="5">
        <f>P_A[[#This Row],[16+]]-P_A[[#This Row],[17+]]</f>
        <v>9.2399999999999982E-3</v>
      </c>
      <c r="BG103" s="5">
        <f>P_A[[#This Row],[17+]]-P_A[[#This Row],[18+]]</f>
        <v>3.31E-3</v>
      </c>
      <c r="BH103" s="5">
        <f>P_A[[#This Row],[18+]]-P_A[[#This Row],[19+]]</f>
        <v>1.01E-3</v>
      </c>
      <c r="BI103" s="5">
        <f>P_A[[#This Row],[19+]]-P_A[[#This Row],[20+]]</f>
        <v>2.7000000000000006E-4</v>
      </c>
      <c r="BJ103" s="5">
        <f>P_A[[#This Row],[20+]]-P_A[[#This Row],[21+]]</f>
        <v>6.9999999999999994E-5</v>
      </c>
      <c r="BK103" s="5">
        <f>P_A[[#This Row],[21+]]-P_A[[#This Row],[22+]]</f>
        <v>0</v>
      </c>
      <c r="BL103" s="5">
        <f>P_A[[#This Row],[22+]]-P_A[[#This Row],[23+]]</f>
        <v>0</v>
      </c>
      <c r="BM103" s="5">
        <f>P_A[[#This Row],[23+]]-P_A[[#This Row],[24+]]</f>
        <v>0</v>
      </c>
      <c r="BN103" s="5">
        <f>P_A[[#This Row],[24+]]-P_A[[#This Row],[25+]]</f>
        <v>0</v>
      </c>
      <c r="BO103" s="5">
        <f>P_A[[#This Row],[25+]]-P_A[[#This Row],[26+]]</f>
        <v>0</v>
      </c>
      <c r="BP103" s="5">
        <f>P_A[[#This Row],[26+]]-P_A[[#This Row],[27+]]</f>
        <v>0</v>
      </c>
      <c r="BQ103" s="5">
        <f>P_A[[#This Row],[27+]]-P_A[[#This Row],[28+]]</f>
        <v>0</v>
      </c>
      <c r="BR103" s="5">
        <f>P_A[[#This Row],[28+]]-P_A[[#This Row],[29+]]</f>
        <v>0</v>
      </c>
      <c r="BS103" s="5">
        <f>P_A[[#This Row],[29+]]-P_A[[#This Row],[30+]]</f>
        <v>0</v>
      </c>
      <c r="BT103" s="5">
        <f>P_A[[#This Row],[30+]]-P_A[[#This Row],[31+]]</f>
        <v>0</v>
      </c>
      <c r="BU103" s="5">
        <f>P_A[[#This Row],[31+]]-P_A[[#This Row],[32+]]</f>
        <v>0</v>
      </c>
      <c r="BV103" s="5">
        <f>P_A[[#This Row],[32+]]-P_A[[#This Row],[33+]]</f>
        <v>0</v>
      </c>
      <c r="BW103" s="5">
        <f>P_A[[#This Row],[33+]]-P_A[[#This Row],[34+]]</f>
        <v>0</v>
      </c>
      <c r="BX103" s="5">
        <f>P_A[[#This Row],[34+]]-P_A[[#This Row],[35+]]</f>
        <v>0</v>
      </c>
      <c r="BY103" s="5">
        <f>P_A[[#This Row],[35+]]-P_A[[#This Row],[36+]]</f>
        <v>0</v>
      </c>
      <c r="BZ103" s="5">
        <f>P_A[[#This Row],[36+]]-P_A[[#This Row],[37+]]</f>
        <v>0</v>
      </c>
      <c r="CA103" s="5">
        <f>P_A[[#This Row],[37+]]-P_A[[#This Row],[38+]]</f>
        <v>0</v>
      </c>
      <c r="CB103" s="5">
        <f>P_A[[#This Row],[38+]]-P_A[[#This Row],[39+]]</f>
        <v>0</v>
      </c>
      <c r="CC103" s="5">
        <f>P_A[[#This Row],[39+]]-P_A[[#This Row],[40+]]</f>
        <v>0</v>
      </c>
      <c r="CD103" s="5">
        <f>P_A[[#This Row],[40+]]-P_A[[#This Row],[41+]]</f>
        <v>0</v>
      </c>
      <c r="CE103" s="5">
        <f>P_A[[#This Row],[41+]]-P_A[[#This Row],[42+]]</f>
        <v>0</v>
      </c>
      <c r="CF103" s="5">
        <f>P_A[[#This Row],[42+]]-P_A[[#This Row],[43+]]</f>
        <v>0</v>
      </c>
      <c r="CG103" s="5">
        <f>P_A[[#This Row],[43+]]-P_A[[#This Row],[44+]]</f>
        <v>0</v>
      </c>
      <c r="CH103" s="5">
        <f>P_A[[#This Row],[44+]]-P_A[[#This Row],[45+]]</f>
        <v>0</v>
      </c>
      <c r="CI103" s="5">
        <f>P_A[[#This Row],[45+]]-P_A[[#This Row],[46+]]</f>
        <v>0</v>
      </c>
      <c r="CJ103" s="5">
        <f>P_A[[#This Row],[46+]]-P_A[[#This Row],[47+]]</f>
        <v>0</v>
      </c>
      <c r="CK103" s="5">
        <f>P_A[[#This Row],[47+]]-P_A[[#This Row],[48+]]</f>
        <v>0</v>
      </c>
      <c r="CL103" s="5">
        <f>P_A[[#This Row],[48+]]-P_A[[#This Row],[49+]]</f>
        <v>0</v>
      </c>
    </row>
    <row r="104" spans="1:90" x14ac:dyDescent="0.25">
      <c r="A104" s="10">
        <v>22400722</v>
      </c>
      <c r="B104" s="13" t="s">
        <v>96</v>
      </c>
      <c r="C104" s="13" t="s">
        <v>79</v>
      </c>
      <c r="D104" s="11">
        <v>0.8125</v>
      </c>
      <c r="E104" s="9" t="str">
        <f>HYPERLINK("https://www.nba.com/stats/player/1629634/boxscores-traditional", "Brandon Clarke")</f>
        <v>Brandon Clarke</v>
      </c>
      <c r="F104">
        <v>10.6</v>
      </c>
      <c r="G104" s="4">
        <v>2.7279999999999998</v>
      </c>
      <c r="H104" s="3">
        <v>0.82894000000000001</v>
      </c>
      <c r="I104" s="3">
        <v>0.72240000000000004</v>
      </c>
      <c r="J104" s="3">
        <v>0.58706000000000003</v>
      </c>
      <c r="K104" s="3">
        <v>0.44037999999999999</v>
      </c>
      <c r="L104" s="3">
        <v>0.30503000000000002</v>
      </c>
      <c r="M104" s="3">
        <v>0.18942999999999999</v>
      </c>
      <c r="N104" s="3">
        <v>0.10564999999999999</v>
      </c>
      <c r="O104" s="3">
        <v>5.3699999999999998E-2</v>
      </c>
      <c r="P104" s="3">
        <v>2.385E-2</v>
      </c>
      <c r="Q104" s="3">
        <v>9.3900000000000008E-3</v>
      </c>
      <c r="R104" s="3">
        <v>3.3600000000000001E-3</v>
      </c>
      <c r="S104" s="3">
        <v>1.0399999999999999E-3</v>
      </c>
      <c r="T104" s="3">
        <v>2.7999999999999998E-4</v>
      </c>
      <c r="U104" s="3">
        <v>6.9999999999999994E-5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P_A[[#This Row],[8+]]-P_A[[#This Row],[9+]]</f>
        <v>0.10653999999999997</v>
      </c>
      <c r="AY104" s="5">
        <f>P_A[[#This Row],[9+]]-P_A[[#This Row],[10+]]</f>
        <v>0.13534000000000002</v>
      </c>
      <c r="AZ104" s="5">
        <f>P_A[[#This Row],[10+]]-P_A[[#This Row],[11+]]</f>
        <v>0.14668000000000003</v>
      </c>
      <c r="BA104" s="5">
        <f>P_A[[#This Row],[11+]]-P_A[[#This Row],[12+]]</f>
        <v>0.13534999999999997</v>
      </c>
      <c r="BB104" s="5">
        <f>P_A[[#This Row],[12+]]-P_A[[#This Row],[13+]]</f>
        <v>0.11560000000000004</v>
      </c>
      <c r="BC104" s="5">
        <f>P_A[[#This Row],[13+]]-P_A[[#This Row],[14+]]</f>
        <v>8.3779999999999993E-2</v>
      </c>
      <c r="BD104" s="5">
        <f>P_A[[#This Row],[14+]]-P_A[[#This Row],[15+]]</f>
        <v>5.1949999999999996E-2</v>
      </c>
      <c r="BE104" s="5">
        <f>P_A[[#This Row],[15+]]-P_A[[#This Row],[16+]]</f>
        <v>2.9849999999999998E-2</v>
      </c>
      <c r="BF104" s="5">
        <f>P_A[[#This Row],[16+]]-P_A[[#This Row],[17+]]</f>
        <v>1.4459999999999999E-2</v>
      </c>
      <c r="BG104" s="5">
        <f>P_A[[#This Row],[17+]]-P_A[[#This Row],[18+]]</f>
        <v>6.0300000000000006E-3</v>
      </c>
      <c r="BH104" s="5">
        <f>P_A[[#This Row],[18+]]-P_A[[#This Row],[19+]]</f>
        <v>2.32E-3</v>
      </c>
      <c r="BI104" s="5">
        <f>P_A[[#This Row],[19+]]-P_A[[#This Row],[20+]]</f>
        <v>7.5999999999999993E-4</v>
      </c>
      <c r="BJ104" s="5">
        <f>P_A[[#This Row],[20+]]-P_A[[#This Row],[21+]]</f>
        <v>2.0999999999999998E-4</v>
      </c>
      <c r="BK104" s="5">
        <f>P_A[[#This Row],[21+]]-P_A[[#This Row],[22+]]</f>
        <v>6.9999999999999994E-5</v>
      </c>
      <c r="BL104" s="5">
        <f>P_A[[#This Row],[22+]]-P_A[[#This Row],[23+]]</f>
        <v>0</v>
      </c>
      <c r="BM104" s="5">
        <f>P_A[[#This Row],[23+]]-P_A[[#This Row],[24+]]</f>
        <v>0</v>
      </c>
      <c r="BN104" s="5">
        <f>P_A[[#This Row],[24+]]-P_A[[#This Row],[25+]]</f>
        <v>0</v>
      </c>
      <c r="BO104" s="5">
        <f>P_A[[#This Row],[25+]]-P_A[[#This Row],[26+]]</f>
        <v>0</v>
      </c>
      <c r="BP104" s="5">
        <f>P_A[[#This Row],[26+]]-P_A[[#This Row],[27+]]</f>
        <v>0</v>
      </c>
      <c r="BQ104" s="5">
        <f>P_A[[#This Row],[27+]]-P_A[[#This Row],[28+]]</f>
        <v>0</v>
      </c>
      <c r="BR104" s="5">
        <f>P_A[[#This Row],[28+]]-P_A[[#This Row],[29+]]</f>
        <v>0</v>
      </c>
      <c r="BS104" s="5">
        <f>P_A[[#This Row],[29+]]-P_A[[#This Row],[30+]]</f>
        <v>0</v>
      </c>
      <c r="BT104" s="5">
        <f>P_A[[#This Row],[30+]]-P_A[[#This Row],[31+]]</f>
        <v>0</v>
      </c>
      <c r="BU104" s="5">
        <f>P_A[[#This Row],[31+]]-P_A[[#This Row],[32+]]</f>
        <v>0</v>
      </c>
      <c r="BV104" s="5">
        <f>P_A[[#This Row],[32+]]-P_A[[#This Row],[33+]]</f>
        <v>0</v>
      </c>
      <c r="BW104" s="5">
        <f>P_A[[#This Row],[33+]]-P_A[[#This Row],[34+]]</f>
        <v>0</v>
      </c>
      <c r="BX104" s="5">
        <f>P_A[[#This Row],[34+]]-P_A[[#This Row],[35+]]</f>
        <v>0</v>
      </c>
      <c r="BY104" s="5">
        <f>P_A[[#This Row],[35+]]-P_A[[#This Row],[36+]]</f>
        <v>0</v>
      </c>
      <c r="BZ104" s="5">
        <f>P_A[[#This Row],[36+]]-P_A[[#This Row],[37+]]</f>
        <v>0</v>
      </c>
      <c r="CA104" s="5">
        <f>P_A[[#This Row],[37+]]-P_A[[#This Row],[38+]]</f>
        <v>0</v>
      </c>
      <c r="CB104" s="5">
        <f>P_A[[#This Row],[38+]]-P_A[[#This Row],[39+]]</f>
        <v>0</v>
      </c>
      <c r="CC104" s="5">
        <f>P_A[[#This Row],[39+]]-P_A[[#This Row],[40+]]</f>
        <v>0</v>
      </c>
      <c r="CD104" s="5">
        <f>P_A[[#This Row],[40+]]-P_A[[#This Row],[41+]]</f>
        <v>0</v>
      </c>
      <c r="CE104" s="5">
        <f>P_A[[#This Row],[41+]]-P_A[[#This Row],[42+]]</f>
        <v>0</v>
      </c>
      <c r="CF104" s="5">
        <f>P_A[[#This Row],[42+]]-P_A[[#This Row],[43+]]</f>
        <v>0</v>
      </c>
      <c r="CG104" s="5">
        <f>P_A[[#This Row],[43+]]-P_A[[#This Row],[44+]]</f>
        <v>0</v>
      </c>
      <c r="CH104" s="5">
        <f>P_A[[#This Row],[44+]]-P_A[[#This Row],[45+]]</f>
        <v>0</v>
      </c>
      <c r="CI104" s="5">
        <f>P_A[[#This Row],[45+]]-P_A[[#This Row],[46+]]</f>
        <v>0</v>
      </c>
      <c r="CJ104" s="5">
        <f>P_A[[#This Row],[46+]]-P_A[[#This Row],[47+]]</f>
        <v>0</v>
      </c>
      <c r="CK104" s="5">
        <f>P_A[[#This Row],[47+]]-P_A[[#This Row],[48+]]</f>
        <v>0</v>
      </c>
      <c r="CL104" s="5">
        <f>P_A[[#This Row],[48+]]-P_A[[#This Row],[49+]]</f>
        <v>0</v>
      </c>
    </row>
    <row r="105" spans="1:90" x14ac:dyDescent="0.25">
      <c r="A105" s="10">
        <v>22400722</v>
      </c>
      <c r="B105" s="13" t="s">
        <v>96</v>
      </c>
      <c r="C105" s="13" t="s">
        <v>79</v>
      </c>
      <c r="D105" s="11">
        <v>0.8125</v>
      </c>
      <c r="E105" s="9" t="str">
        <f>HYPERLINK("https://www.nba.com/stats/player/1630590/boxscores-traditional", "Scotty Pippen Jr.")</f>
        <v>Scotty Pippen Jr.</v>
      </c>
      <c r="F105">
        <v>12.2</v>
      </c>
      <c r="G105" s="4">
        <v>4.5339999999999998</v>
      </c>
      <c r="H105" s="3">
        <v>0.82381000000000004</v>
      </c>
      <c r="I105" s="3">
        <v>0.76114999999999999</v>
      </c>
      <c r="J105" s="3">
        <v>0.68793000000000004</v>
      </c>
      <c r="K105" s="3">
        <v>0.60257000000000005</v>
      </c>
      <c r="L105" s="3">
        <v>0.51595000000000002</v>
      </c>
      <c r="M105" s="3">
        <v>0.42858000000000002</v>
      </c>
      <c r="N105" s="3">
        <v>0.34458</v>
      </c>
      <c r="O105" s="3">
        <v>0.26762999999999998</v>
      </c>
      <c r="P105" s="3">
        <v>0.20044999999999999</v>
      </c>
      <c r="Q105" s="3">
        <v>0.14457</v>
      </c>
      <c r="R105" s="3">
        <v>0.10027</v>
      </c>
      <c r="S105" s="3">
        <v>6.6809999999999994E-2</v>
      </c>
      <c r="T105" s="3">
        <v>4.2720000000000001E-2</v>
      </c>
      <c r="U105" s="3">
        <v>2.6190000000000001E-2</v>
      </c>
      <c r="V105" s="3">
        <v>1.5389999999999999E-2</v>
      </c>
      <c r="W105" s="3">
        <v>8.6599999999999993E-3</v>
      </c>
      <c r="X105" s="3">
        <v>4.6600000000000001E-3</v>
      </c>
      <c r="Y105" s="3">
        <v>2.3999999999999998E-3</v>
      </c>
      <c r="Z105" s="3">
        <v>1.1800000000000001E-3</v>
      </c>
      <c r="AA105" s="3">
        <v>5.5999999999999995E-4</v>
      </c>
      <c r="AB105" s="3">
        <v>2.5000000000000001E-4</v>
      </c>
      <c r="AC105" s="3">
        <v>1E-4</v>
      </c>
      <c r="AD105" s="3">
        <v>4.0000000000000003E-5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5">
        <f>P_A[[#This Row],[8+]]-P_A[[#This Row],[9+]]</f>
        <v>6.2660000000000049E-2</v>
      </c>
      <c r="AY105" s="5">
        <f>P_A[[#This Row],[9+]]-P_A[[#This Row],[10+]]</f>
        <v>7.3219999999999952E-2</v>
      </c>
      <c r="AZ105" s="5">
        <f>P_A[[#This Row],[10+]]-P_A[[#This Row],[11+]]</f>
        <v>8.5359999999999991E-2</v>
      </c>
      <c r="BA105" s="5">
        <f>P_A[[#This Row],[11+]]-P_A[[#This Row],[12+]]</f>
        <v>8.662000000000003E-2</v>
      </c>
      <c r="BB105" s="5">
        <f>P_A[[#This Row],[12+]]-P_A[[#This Row],[13+]]</f>
        <v>8.7370000000000003E-2</v>
      </c>
      <c r="BC105" s="5">
        <f>P_A[[#This Row],[13+]]-P_A[[#This Row],[14+]]</f>
        <v>8.4000000000000019E-2</v>
      </c>
      <c r="BD105" s="5">
        <f>P_A[[#This Row],[14+]]-P_A[[#This Row],[15+]]</f>
        <v>7.6950000000000018E-2</v>
      </c>
      <c r="BE105" s="5">
        <f>P_A[[#This Row],[15+]]-P_A[[#This Row],[16+]]</f>
        <v>6.717999999999999E-2</v>
      </c>
      <c r="BF105" s="5">
        <f>P_A[[#This Row],[16+]]-P_A[[#This Row],[17+]]</f>
        <v>5.5879999999999985E-2</v>
      </c>
      <c r="BG105" s="5">
        <f>P_A[[#This Row],[17+]]-P_A[[#This Row],[18+]]</f>
        <v>4.4300000000000006E-2</v>
      </c>
      <c r="BH105" s="5">
        <f>P_A[[#This Row],[18+]]-P_A[[#This Row],[19+]]</f>
        <v>3.3460000000000004E-2</v>
      </c>
      <c r="BI105" s="5">
        <f>P_A[[#This Row],[19+]]-P_A[[#This Row],[20+]]</f>
        <v>2.4089999999999993E-2</v>
      </c>
      <c r="BJ105" s="5">
        <f>P_A[[#This Row],[20+]]-P_A[[#This Row],[21+]]</f>
        <v>1.653E-2</v>
      </c>
      <c r="BK105" s="5">
        <f>P_A[[#This Row],[21+]]-P_A[[#This Row],[22+]]</f>
        <v>1.0800000000000002E-2</v>
      </c>
      <c r="BL105" s="5">
        <f>P_A[[#This Row],[22+]]-P_A[[#This Row],[23+]]</f>
        <v>6.7299999999999999E-3</v>
      </c>
      <c r="BM105" s="5">
        <f>P_A[[#This Row],[23+]]-P_A[[#This Row],[24+]]</f>
        <v>3.9999999999999992E-3</v>
      </c>
      <c r="BN105" s="5">
        <f>P_A[[#This Row],[24+]]-P_A[[#This Row],[25+]]</f>
        <v>2.2600000000000003E-3</v>
      </c>
      <c r="BO105" s="5">
        <f>P_A[[#This Row],[25+]]-P_A[[#This Row],[26+]]</f>
        <v>1.2199999999999997E-3</v>
      </c>
      <c r="BP105" s="5">
        <f>P_A[[#This Row],[26+]]-P_A[[#This Row],[27+]]</f>
        <v>6.2000000000000011E-4</v>
      </c>
      <c r="BQ105" s="5">
        <f>P_A[[#This Row],[27+]]-P_A[[#This Row],[28+]]</f>
        <v>3.0999999999999995E-4</v>
      </c>
      <c r="BR105" s="5">
        <f>P_A[[#This Row],[28+]]-P_A[[#This Row],[29+]]</f>
        <v>1.5000000000000001E-4</v>
      </c>
      <c r="BS105" s="5">
        <f>P_A[[#This Row],[29+]]-P_A[[#This Row],[30+]]</f>
        <v>6.0000000000000002E-5</v>
      </c>
      <c r="BT105" s="5">
        <f>P_A[[#This Row],[30+]]-P_A[[#This Row],[31+]]</f>
        <v>4.0000000000000003E-5</v>
      </c>
      <c r="BU105" s="5">
        <f>P_A[[#This Row],[31+]]-P_A[[#This Row],[32+]]</f>
        <v>0</v>
      </c>
      <c r="BV105" s="5">
        <f>P_A[[#This Row],[32+]]-P_A[[#This Row],[33+]]</f>
        <v>0</v>
      </c>
      <c r="BW105" s="5">
        <f>P_A[[#This Row],[33+]]-P_A[[#This Row],[34+]]</f>
        <v>0</v>
      </c>
      <c r="BX105" s="5">
        <f>P_A[[#This Row],[34+]]-P_A[[#This Row],[35+]]</f>
        <v>0</v>
      </c>
      <c r="BY105" s="5">
        <f>P_A[[#This Row],[35+]]-P_A[[#This Row],[36+]]</f>
        <v>0</v>
      </c>
      <c r="BZ105" s="5">
        <f>P_A[[#This Row],[36+]]-P_A[[#This Row],[37+]]</f>
        <v>0</v>
      </c>
      <c r="CA105" s="5">
        <f>P_A[[#This Row],[37+]]-P_A[[#This Row],[38+]]</f>
        <v>0</v>
      </c>
      <c r="CB105" s="5">
        <f>P_A[[#This Row],[38+]]-P_A[[#This Row],[39+]]</f>
        <v>0</v>
      </c>
      <c r="CC105" s="5">
        <f>P_A[[#This Row],[39+]]-P_A[[#This Row],[40+]]</f>
        <v>0</v>
      </c>
      <c r="CD105" s="5">
        <f>P_A[[#This Row],[40+]]-P_A[[#This Row],[41+]]</f>
        <v>0</v>
      </c>
      <c r="CE105" s="5">
        <f>P_A[[#This Row],[41+]]-P_A[[#This Row],[42+]]</f>
        <v>0</v>
      </c>
      <c r="CF105" s="5">
        <f>P_A[[#This Row],[42+]]-P_A[[#This Row],[43+]]</f>
        <v>0</v>
      </c>
      <c r="CG105" s="5">
        <f>P_A[[#This Row],[43+]]-P_A[[#This Row],[44+]]</f>
        <v>0</v>
      </c>
      <c r="CH105" s="5">
        <f>P_A[[#This Row],[44+]]-P_A[[#This Row],[45+]]</f>
        <v>0</v>
      </c>
      <c r="CI105" s="5">
        <f>P_A[[#This Row],[45+]]-P_A[[#This Row],[46+]]</f>
        <v>0</v>
      </c>
      <c r="CJ105" s="5">
        <f>P_A[[#This Row],[46+]]-P_A[[#This Row],[47+]]</f>
        <v>0</v>
      </c>
      <c r="CK105" s="5">
        <f>P_A[[#This Row],[47+]]-P_A[[#This Row],[48+]]</f>
        <v>0</v>
      </c>
      <c r="CL105" s="5">
        <f>P_A[[#This Row],[48+]]-P_A[[#This Row],[49+]]</f>
        <v>0</v>
      </c>
    </row>
    <row r="106" spans="1:90" x14ac:dyDescent="0.25">
      <c r="A106" s="10">
        <v>22400722</v>
      </c>
      <c r="B106" s="13" t="s">
        <v>96</v>
      </c>
      <c r="C106" s="13" t="s">
        <v>79</v>
      </c>
      <c r="D106" s="11">
        <v>0.8125</v>
      </c>
      <c r="E106" s="9" t="str">
        <f>HYPERLINK("https://www.nba.com/stats/player/1628379/boxscores-traditional", "Luke Kennard")</f>
        <v>Luke Kennard</v>
      </c>
      <c r="F106">
        <v>13.2</v>
      </c>
      <c r="G106" s="4">
        <v>6.7940000000000005</v>
      </c>
      <c r="H106" s="3">
        <v>0.77934999999999999</v>
      </c>
      <c r="I106" s="3">
        <v>0.73236999999999997</v>
      </c>
      <c r="J106" s="3">
        <v>0.68081999999999998</v>
      </c>
      <c r="K106" s="3">
        <v>0.62551999999999996</v>
      </c>
      <c r="L106" s="3">
        <v>0.57142000000000004</v>
      </c>
      <c r="M106" s="3">
        <v>0.51197000000000004</v>
      </c>
      <c r="N106" s="3">
        <v>0.45223999999999998</v>
      </c>
      <c r="O106" s="3">
        <v>0.39743000000000001</v>
      </c>
      <c r="P106" s="3">
        <v>0.34089999999999998</v>
      </c>
      <c r="Q106" s="3">
        <v>0.28774</v>
      </c>
      <c r="R106" s="3">
        <v>0.23885000000000001</v>
      </c>
      <c r="S106" s="3">
        <v>0.19766</v>
      </c>
      <c r="T106" s="3">
        <v>0.15866</v>
      </c>
      <c r="U106" s="3">
        <v>0.12506999999999999</v>
      </c>
      <c r="V106" s="3">
        <v>9.6799999999999997E-2</v>
      </c>
      <c r="W106" s="3">
        <v>7.4929999999999997E-2</v>
      </c>
      <c r="X106" s="3">
        <v>5.5919999999999997E-2</v>
      </c>
      <c r="Y106" s="3">
        <v>4.0930000000000001E-2</v>
      </c>
      <c r="Z106" s="3">
        <v>3.005E-2</v>
      </c>
      <c r="AA106" s="3">
        <v>2.1180000000000001E-2</v>
      </c>
      <c r="AB106" s="3">
        <v>1.4630000000000001E-2</v>
      </c>
      <c r="AC106" s="3">
        <v>9.9000000000000008E-3</v>
      </c>
      <c r="AD106" s="3">
        <v>6.7600000000000004E-3</v>
      </c>
      <c r="AE106" s="3">
        <v>4.4000000000000003E-3</v>
      </c>
      <c r="AF106" s="3">
        <v>2.8E-3</v>
      </c>
      <c r="AG106" s="3">
        <v>1.81E-3</v>
      </c>
      <c r="AH106" s="3">
        <v>1.1100000000000001E-3</v>
      </c>
      <c r="AI106" s="3">
        <v>6.6E-4</v>
      </c>
      <c r="AJ106" s="3">
        <v>3.8999999999999999E-4</v>
      </c>
      <c r="AK106" s="3">
        <v>2.3000000000000001E-4</v>
      </c>
      <c r="AL106" s="3">
        <v>1.2999999999999999E-4</v>
      </c>
      <c r="AM106" s="3">
        <v>6.9999999999999994E-5</v>
      </c>
      <c r="AN106" s="3">
        <v>4.0000000000000003E-5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5">
        <f>P_A[[#This Row],[8+]]-P_A[[#This Row],[9+]]</f>
        <v>4.6980000000000022E-2</v>
      </c>
      <c r="AY106" s="5">
        <f>P_A[[#This Row],[9+]]-P_A[[#This Row],[10+]]</f>
        <v>5.1549999999999985E-2</v>
      </c>
      <c r="AZ106" s="5">
        <f>P_A[[#This Row],[10+]]-P_A[[#This Row],[11+]]</f>
        <v>5.5300000000000016E-2</v>
      </c>
      <c r="BA106" s="5">
        <f>P_A[[#This Row],[11+]]-P_A[[#This Row],[12+]]</f>
        <v>5.4099999999999926E-2</v>
      </c>
      <c r="BB106" s="5">
        <f>P_A[[#This Row],[12+]]-P_A[[#This Row],[13+]]</f>
        <v>5.9450000000000003E-2</v>
      </c>
      <c r="BC106" s="5">
        <f>P_A[[#This Row],[13+]]-P_A[[#This Row],[14+]]</f>
        <v>5.9730000000000061E-2</v>
      </c>
      <c r="BD106" s="5">
        <f>P_A[[#This Row],[14+]]-P_A[[#This Row],[15+]]</f>
        <v>5.480999999999997E-2</v>
      </c>
      <c r="BE106" s="5">
        <f>P_A[[#This Row],[15+]]-P_A[[#This Row],[16+]]</f>
        <v>5.6530000000000025E-2</v>
      </c>
      <c r="BF106" s="5">
        <f>P_A[[#This Row],[16+]]-P_A[[#This Row],[17+]]</f>
        <v>5.3159999999999985E-2</v>
      </c>
      <c r="BG106" s="5">
        <f>P_A[[#This Row],[17+]]-P_A[[#This Row],[18+]]</f>
        <v>4.8889999999999989E-2</v>
      </c>
      <c r="BH106" s="5">
        <f>P_A[[#This Row],[18+]]-P_A[[#This Row],[19+]]</f>
        <v>4.1190000000000004E-2</v>
      </c>
      <c r="BI106" s="5">
        <f>P_A[[#This Row],[19+]]-P_A[[#This Row],[20+]]</f>
        <v>3.9000000000000007E-2</v>
      </c>
      <c r="BJ106" s="5">
        <f>P_A[[#This Row],[20+]]-P_A[[#This Row],[21+]]</f>
        <v>3.3590000000000009E-2</v>
      </c>
      <c r="BK106" s="5">
        <f>P_A[[#This Row],[21+]]-P_A[[#This Row],[22+]]</f>
        <v>2.826999999999999E-2</v>
      </c>
      <c r="BL106" s="5">
        <f>P_A[[#This Row],[22+]]-P_A[[#This Row],[23+]]</f>
        <v>2.1870000000000001E-2</v>
      </c>
      <c r="BM106" s="5">
        <f>P_A[[#This Row],[23+]]-P_A[[#This Row],[24+]]</f>
        <v>1.9009999999999999E-2</v>
      </c>
      <c r="BN106" s="5">
        <f>P_A[[#This Row],[24+]]-P_A[[#This Row],[25+]]</f>
        <v>1.4989999999999996E-2</v>
      </c>
      <c r="BO106" s="5">
        <f>P_A[[#This Row],[25+]]-P_A[[#This Row],[26+]]</f>
        <v>1.0880000000000001E-2</v>
      </c>
      <c r="BP106" s="5">
        <f>P_A[[#This Row],[26+]]-P_A[[#This Row],[27+]]</f>
        <v>8.8699999999999994E-3</v>
      </c>
      <c r="BQ106" s="5">
        <f>P_A[[#This Row],[27+]]-P_A[[#This Row],[28+]]</f>
        <v>6.5500000000000003E-3</v>
      </c>
      <c r="BR106" s="5">
        <f>P_A[[#This Row],[28+]]-P_A[[#This Row],[29+]]</f>
        <v>4.7299999999999998E-3</v>
      </c>
      <c r="BS106" s="5">
        <f>P_A[[#This Row],[29+]]-P_A[[#This Row],[30+]]</f>
        <v>3.1400000000000004E-3</v>
      </c>
      <c r="BT106" s="5">
        <f>P_A[[#This Row],[30+]]-P_A[[#This Row],[31+]]</f>
        <v>2.3600000000000001E-3</v>
      </c>
      <c r="BU106" s="5">
        <f>P_A[[#This Row],[31+]]-P_A[[#This Row],[32+]]</f>
        <v>1.6000000000000003E-3</v>
      </c>
      <c r="BV106" s="5">
        <f>P_A[[#This Row],[32+]]-P_A[[#This Row],[33+]]</f>
        <v>9.8999999999999999E-4</v>
      </c>
      <c r="BW106" s="5">
        <f>P_A[[#This Row],[33+]]-P_A[[#This Row],[34+]]</f>
        <v>6.9999999999999988E-4</v>
      </c>
      <c r="BX106" s="5">
        <f>P_A[[#This Row],[34+]]-P_A[[#This Row],[35+]]</f>
        <v>4.500000000000001E-4</v>
      </c>
      <c r="BY106" s="5">
        <f>P_A[[#This Row],[35+]]-P_A[[#This Row],[36+]]</f>
        <v>2.7E-4</v>
      </c>
      <c r="BZ106" s="5">
        <f>P_A[[#This Row],[36+]]-P_A[[#This Row],[37+]]</f>
        <v>1.5999999999999999E-4</v>
      </c>
      <c r="CA106" s="5">
        <f>P_A[[#This Row],[37+]]-P_A[[#This Row],[38+]]</f>
        <v>1.0000000000000002E-4</v>
      </c>
      <c r="CB106" s="5">
        <f>P_A[[#This Row],[38+]]-P_A[[#This Row],[39+]]</f>
        <v>5.9999999999999995E-5</v>
      </c>
      <c r="CC106" s="5">
        <f>P_A[[#This Row],[39+]]-P_A[[#This Row],[40+]]</f>
        <v>2.9999999999999991E-5</v>
      </c>
      <c r="CD106" s="5">
        <f>P_A[[#This Row],[40+]]-P_A[[#This Row],[41+]]</f>
        <v>4.0000000000000003E-5</v>
      </c>
      <c r="CE106" s="5">
        <f>P_A[[#This Row],[41+]]-P_A[[#This Row],[42+]]</f>
        <v>0</v>
      </c>
      <c r="CF106" s="5">
        <f>P_A[[#This Row],[42+]]-P_A[[#This Row],[43+]]</f>
        <v>0</v>
      </c>
      <c r="CG106" s="5">
        <f>P_A[[#This Row],[43+]]-P_A[[#This Row],[44+]]</f>
        <v>0</v>
      </c>
      <c r="CH106" s="5">
        <f>P_A[[#This Row],[44+]]-P_A[[#This Row],[45+]]</f>
        <v>0</v>
      </c>
      <c r="CI106" s="5">
        <f>P_A[[#This Row],[45+]]-P_A[[#This Row],[46+]]</f>
        <v>0</v>
      </c>
      <c r="CJ106" s="5">
        <f>P_A[[#This Row],[46+]]-P_A[[#This Row],[47+]]</f>
        <v>0</v>
      </c>
      <c r="CK106" s="5">
        <f>P_A[[#This Row],[47+]]-P_A[[#This Row],[48+]]</f>
        <v>0</v>
      </c>
      <c r="CL106" s="5">
        <f>P_A[[#This Row],[48+]]-P_A[[#This Row],[49+]]</f>
        <v>0</v>
      </c>
    </row>
    <row r="107" spans="1:90" x14ac:dyDescent="0.25">
      <c r="A107" s="10">
        <v>22400722</v>
      </c>
      <c r="B107" s="13" t="s">
        <v>96</v>
      </c>
      <c r="C107" s="13" t="s">
        <v>79</v>
      </c>
      <c r="D107" s="11">
        <v>0.8125</v>
      </c>
      <c r="E107" s="9" t="str">
        <f>HYPERLINK("https://www.nba.com/stats/player/203935/boxscores-traditional", "Marcus Smart")</f>
        <v>Marcus Smart</v>
      </c>
      <c r="F107">
        <v>12</v>
      </c>
      <c r="G107" s="4">
        <v>6.2290000000000001</v>
      </c>
      <c r="H107" s="3">
        <v>0.73890999999999996</v>
      </c>
      <c r="I107" s="3">
        <v>0.68439000000000005</v>
      </c>
      <c r="J107" s="3">
        <v>0.62551999999999996</v>
      </c>
      <c r="K107" s="3">
        <v>0.56355999999999995</v>
      </c>
      <c r="L107" s="3">
        <v>0.5</v>
      </c>
      <c r="M107" s="3">
        <v>0.43643999999999999</v>
      </c>
      <c r="N107" s="3">
        <v>0.37447999999999998</v>
      </c>
      <c r="O107" s="3">
        <v>0.31561</v>
      </c>
      <c r="P107" s="3">
        <v>0.26108999999999999</v>
      </c>
      <c r="Q107" s="3">
        <v>0.21185999999999999</v>
      </c>
      <c r="R107" s="3">
        <v>0.16853000000000001</v>
      </c>
      <c r="S107" s="3">
        <v>0.13136</v>
      </c>
      <c r="T107" s="3">
        <v>0.10027</v>
      </c>
      <c r="U107" s="3">
        <v>7.4929999999999997E-2</v>
      </c>
      <c r="V107" s="3">
        <v>5.3699999999999998E-2</v>
      </c>
      <c r="W107" s="3">
        <v>3.8359999999999998E-2</v>
      </c>
      <c r="X107" s="3">
        <v>2.6800000000000001E-2</v>
      </c>
      <c r="Y107" s="3">
        <v>1.831E-2</v>
      </c>
      <c r="Z107" s="3">
        <v>1.222E-2</v>
      </c>
      <c r="AA107" s="3">
        <v>7.9799999999999992E-3</v>
      </c>
      <c r="AB107" s="3">
        <v>5.0800000000000003E-3</v>
      </c>
      <c r="AC107" s="3">
        <v>3.1700000000000001E-3</v>
      </c>
      <c r="AD107" s="3">
        <v>1.9300000000000001E-3</v>
      </c>
      <c r="AE107" s="3">
        <v>1.14E-3</v>
      </c>
      <c r="AF107" s="3">
        <v>6.6E-4</v>
      </c>
      <c r="AG107" s="3">
        <v>3.8000000000000002E-4</v>
      </c>
      <c r="AH107" s="3">
        <v>2.1000000000000001E-4</v>
      </c>
      <c r="AI107" s="3">
        <v>1.1E-4</v>
      </c>
      <c r="AJ107" s="3">
        <v>6.0000000000000002E-5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5">
        <f>P_A[[#This Row],[8+]]-P_A[[#This Row],[9+]]</f>
        <v>5.4519999999999902E-2</v>
      </c>
      <c r="AY107" s="5">
        <f>P_A[[#This Row],[9+]]-P_A[[#This Row],[10+]]</f>
        <v>5.8870000000000089E-2</v>
      </c>
      <c r="AZ107" s="5">
        <f>P_A[[#This Row],[10+]]-P_A[[#This Row],[11+]]</f>
        <v>6.1960000000000015E-2</v>
      </c>
      <c r="BA107" s="5">
        <f>P_A[[#This Row],[11+]]-P_A[[#This Row],[12+]]</f>
        <v>6.355999999999995E-2</v>
      </c>
      <c r="BB107" s="5">
        <f>P_A[[#This Row],[12+]]-P_A[[#This Row],[13+]]</f>
        <v>6.3560000000000005E-2</v>
      </c>
      <c r="BC107" s="5">
        <f>P_A[[#This Row],[13+]]-P_A[[#This Row],[14+]]</f>
        <v>6.1960000000000015E-2</v>
      </c>
      <c r="BD107" s="5">
        <f>P_A[[#This Row],[14+]]-P_A[[#This Row],[15+]]</f>
        <v>5.8869999999999978E-2</v>
      </c>
      <c r="BE107" s="5">
        <f>P_A[[#This Row],[15+]]-P_A[[#This Row],[16+]]</f>
        <v>5.4520000000000013E-2</v>
      </c>
      <c r="BF107" s="5">
        <f>P_A[[#This Row],[16+]]-P_A[[#This Row],[17+]]</f>
        <v>4.9229999999999996E-2</v>
      </c>
      <c r="BG107" s="5">
        <f>P_A[[#This Row],[17+]]-P_A[[#This Row],[18+]]</f>
        <v>4.332999999999998E-2</v>
      </c>
      <c r="BH107" s="5">
        <f>P_A[[#This Row],[18+]]-P_A[[#This Row],[19+]]</f>
        <v>3.7170000000000009E-2</v>
      </c>
      <c r="BI107" s="5">
        <f>P_A[[#This Row],[19+]]-P_A[[#This Row],[20+]]</f>
        <v>3.1090000000000007E-2</v>
      </c>
      <c r="BJ107" s="5">
        <f>P_A[[#This Row],[20+]]-P_A[[#This Row],[21+]]</f>
        <v>2.5340000000000001E-2</v>
      </c>
      <c r="BK107" s="5">
        <f>P_A[[#This Row],[21+]]-P_A[[#This Row],[22+]]</f>
        <v>2.1229999999999999E-2</v>
      </c>
      <c r="BL107" s="5">
        <f>P_A[[#This Row],[22+]]-P_A[[#This Row],[23+]]</f>
        <v>1.5339999999999999E-2</v>
      </c>
      <c r="BM107" s="5">
        <f>P_A[[#This Row],[23+]]-P_A[[#This Row],[24+]]</f>
        <v>1.1559999999999997E-2</v>
      </c>
      <c r="BN107" s="5">
        <f>P_A[[#This Row],[24+]]-P_A[[#This Row],[25+]]</f>
        <v>8.490000000000001E-3</v>
      </c>
      <c r="BO107" s="5">
        <f>P_A[[#This Row],[25+]]-P_A[[#This Row],[26+]]</f>
        <v>6.0899999999999999E-3</v>
      </c>
      <c r="BP107" s="5">
        <f>P_A[[#This Row],[26+]]-P_A[[#This Row],[27+]]</f>
        <v>4.2400000000000007E-3</v>
      </c>
      <c r="BQ107" s="5">
        <f>P_A[[#This Row],[27+]]-P_A[[#This Row],[28+]]</f>
        <v>2.8999999999999989E-3</v>
      </c>
      <c r="BR107" s="5">
        <f>P_A[[#This Row],[28+]]-P_A[[#This Row],[29+]]</f>
        <v>1.9100000000000002E-3</v>
      </c>
      <c r="BS107" s="5">
        <f>P_A[[#This Row],[29+]]-P_A[[#This Row],[30+]]</f>
        <v>1.24E-3</v>
      </c>
      <c r="BT107" s="5">
        <f>P_A[[#This Row],[30+]]-P_A[[#This Row],[31+]]</f>
        <v>7.9000000000000012E-4</v>
      </c>
      <c r="BU107" s="5">
        <f>P_A[[#This Row],[31+]]-P_A[[#This Row],[32+]]</f>
        <v>4.7999999999999996E-4</v>
      </c>
      <c r="BV107" s="5">
        <f>P_A[[#This Row],[32+]]-P_A[[#This Row],[33+]]</f>
        <v>2.7999999999999998E-4</v>
      </c>
      <c r="BW107" s="5">
        <f>P_A[[#This Row],[33+]]-P_A[[#This Row],[34+]]</f>
        <v>1.7000000000000001E-4</v>
      </c>
      <c r="BX107" s="5">
        <f>P_A[[#This Row],[34+]]-P_A[[#This Row],[35+]]</f>
        <v>1E-4</v>
      </c>
      <c r="BY107" s="5">
        <f>P_A[[#This Row],[35+]]-P_A[[#This Row],[36+]]</f>
        <v>5.0000000000000002E-5</v>
      </c>
      <c r="BZ107" s="5">
        <f>P_A[[#This Row],[36+]]-P_A[[#This Row],[37+]]</f>
        <v>6.0000000000000002E-5</v>
      </c>
      <c r="CA107" s="5">
        <f>P_A[[#This Row],[37+]]-P_A[[#This Row],[38+]]</f>
        <v>0</v>
      </c>
      <c r="CB107" s="5">
        <f>P_A[[#This Row],[38+]]-P_A[[#This Row],[39+]]</f>
        <v>0</v>
      </c>
      <c r="CC107" s="5">
        <f>P_A[[#This Row],[39+]]-P_A[[#This Row],[40+]]</f>
        <v>0</v>
      </c>
      <c r="CD107" s="5">
        <f>P_A[[#This Row],[40+]]-P_A[[#This Row],[41+]]</f>
        <v>0</v>
      </c>
      <c r="CE107" s="5">
        <f>P_A[[#This Row],[41+]]-P_A[[#This Row],[42+]]</f>
        <v>0</v>
      </c>
      <c r="CF107" s="5">
        <f>P_A[[#This Row],[42+]]-P_A[[#This Row],[43+]]</f>
        <v>0</v>
      </c>
      <c r="CG107" s="5">
        <f>P_A[[#This Row],[43+]]-P_A[[#This Row],[44+]]</f>
        <v>0</v>
      </c>
      <c r="CH107" s="5">
        <f>P_A[[#This Row],[44+]]-P_A[[#This Row],[45+]]</f>
        <v>0</v>
      </c>
      <c r="CI107" s="5">
        <f>P_A[[#This Row],[45+]]-P_A[[#This Row],[46+]]</f>
        <v>0</v>
      </c>
      <c r="CJ107" s="5">
        <f>P_A[[#This Row],[46+]]-P_A[[#This Row],[47+]]</f>
        <v>0</v>
      </c>
      <c r="CK107" s="5">
        <f>P_A[[#This Row],[47+]]-P_A[[#This Row],[48+]]</f>
        <v>0</v>
      </c>
      <c r="CL107" s="5">
        <f>P_A[[#This Row],[48+]]-P_A[[#This Row],[49+]]</f>
        <v>0</v>
      </c>
    </row>
    <row r="108" spans="1:90" x14ac:dyDescent="0.25">
      <c r="A108" s="10">
        <v>22400722</v>
      </c>
      <c r="B108" s="13" t="s">
        <v>96</v>
      </c>
      <c r="C108" s="13" t="s">
        <v>79</v>
      </c>
      <c r="D108" s="11">
        <v>0.8125</v>
      </c>
      <c r="E108" s="9" t="str">
        <f>HYPERLINK("https://www.nba.com/stats/player/1630583/boxscores-traditional", "Santi Aldama")</f>
        <v>Santi Aldama</v>
      </c>
      <c r="F108">
        <v>12.6</v>
      </c>
      <c r="G108" s="4">
        <v>7.9649999999999999</v>
      </c>
      <c r="H108" s="3">
        <v>0.71904000000000001</v>
      </c>
      <c r="I108" s="3">
        <v>0.67364000000000002</v>
      </c>
      <c r="J108" s="3">
        <v>0.62929999999999997</v>
      </c>
      <c r="K108" s="3">
        <v>0.57926</v>
      </c>
      <c r="L108" s="3">
        <v>0.53188000000000002</v>
      </c>
      <c r="M108" s="3">
        <v>0.48005999999999999</v>
      </c>
      <c r="N108" s="3">
        <v>0.42858000000000002</v>
      </c>
      <c r="O108" s="3">
        <v>0.38208999999999999</v>
      </c>
      <c r="P108" s="3">
        <v>0.33360000000000001</v>
      </c>
      <c r="Q108" s="3">
        <v>0.29115999999999997</v>
      </c>
      <c r="R108" s="3">
        <v>0.24825</v>
      </c>
      <c r="S108" s="3">
        <v>0.21185999999999999</v>
      </c>
      <c r="T108" s="3">
        <v>0.17619000000000001</v>
      </c>
      <c r="U108" s="3">
        <v>0.14685999999999999</v>
      </c>
      <c r="V108" s="3">
        <v>0.11899999999999999</v>
      </c>
      <c r="W108" s="3">
        <v>9.5100000000000004E-2</v>
      </c>
      <c r="X108" s="3">
        <v>7.6359999999999997E-2</v>
      </c>
      <c r="Y108" s="3">
        <v>5.9380000000000002E-2</v>
      </c>
      <c r="Z108" s="3">
        <v>4.648E-2</v>
      </c>
      <c r="AA108" s="3">
        <v>3.5150000000000001E-2</v>
      </c>
      <c r="AB108" s="3">
        <v>2.6800000000000001E-2</v>
      </c>
      <c r="AC108" s="3">
        <v>1.9699999999999999E-2</v>
      </c>
      <c r="AD108" s="3">
        <v>1.4630000000000001E-2</v>
      </c>
      <c r="AE108" s="3">
        <v>1.044E-2</v>
      </c>
      <c r="AF108" s="3">
        <v>7.3400000000000002E-3</v>
      </c>
      <c r="AG108" s="3">
        <v>5.2300000000000003E-3</v>
      </c>
      <c r="AH108" s="3">
        <v>3.5699999999999998E-3</v>
      </c>
      <c r="AI108" s="3">
        <v>2.48E-3</v>
      </c>
      <c r="AJ108" s="3">
        <v>1.64E-3</v>
      </c>
      <c r="AK108" s="3">
        <v>1.1100000000000001E-3</v>
      </c>
      <c r="AL108" s="3">
        <v>7.1000000000000002E-4</v>
      </c>
      <c r="AM108" s="3">
        <v>4.6999999999999999E-4</v>
      </c>
      <c r="AN108" s="3">
        <v>2.9E-4</v>
      </c>
      <c r="AO108" s="3">
        <v>1.8000000000000001E-4</v>
      </c>
      <c r="AP108" s="3">
        <v>1.1E-4</v>
      </c>
      <c r="AQ108" s="3">
        <v>6.9999999999999994E-5</v>
      </c>
      <c r="AR108" s="3">
        <v>4.0000000000000003E-5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5">
        <f>P_A[[#This Row],[8+]]-P_A[[#This Row],[9+]]</f>
        <v>4.5399999999999996E-2</v>
      </c>
      <c r="AY108" s="5">
        <f>P_A[[#This Row],[9+]]-P_A[[#This Row],[10+]]</f>
        <v>4.4340000000000046E-2</v>
      </c>
      <c r="AZ108" s="5">
        <f>P_A[[#This Row],[10+]]-P_A[[#This Row],[11+]]</f>
        <v>5.0039999999999973E-2</v>
      </c>
      <c r="BA108" s="5">
        <f>P_A[[#This Row],[11+]]-P_A[[#This Row],[12+]]</f>
        <v>4.7379999999999978E-2</v>
      </c>
      <c r="BB108" s="5">
        <f>P_A[[#This Row],[12+]]-P_A[[#This Row],[13+]]</f>
        <v>5.1820000000000033E-2</v>
      </c>
      <c r="BC108" s="5">
        <f>P_A[[#This Row],[13+]]-P_A[[#This Row],[14+]]</f>
        <v>5.147999999999997E-2</v>
      </c>
      <c r="BD108" s="5">
        <f>P_A[[#This Row],[14+]]-P_A[[#This Row],[15+]]</f>
        <v>4.6490000000000031E-2</v>
      </c>
      <c r="BE108" s="5">
        <f>P_A[[#This Row],[15+]]-P_A[[#This Row],[16+]]</f>
        <v>4.8489999999999978E-2</v>
      </c>
      <c r="BF108" s="5">
        <f>P_A[[#This Row],[16+]]-P_A[[#This Row],[17+]]</f>
        <v>4.2440000000000033E-2</v>
      </c>
      <c r="BG108" s="5">
        <f>P_A[[#This Row],[17+]]-P_A[[#This Row],[18+]]</f>
        <v>4.2909999999999976E-2</v>
      </c>
      <c r="BH108" s="5">
        <f>P_A[[#This Row],[18+]]-P_A[[#This Row],[19+]]</f>
        <v>3.6390000000000006E-2</v>
      </c>
      <c r="BI108" s="5">
        <f>P_A[[#This Row],[19+]]-P_A[[#This Row],[20+]]</f>
        <v>3.566999999999998E-2</v>
      </c>
      <c r="BJ108" s="5">
        <f>P_A[[#This Row],[20+]]-P_A[[#This Row],[21+]]</f>
        <v>2.9330000000000023E-2</v>
      </c>
      <c r="BK108" s="5">
        <f>P_A[[#This Row],[21+]]-P_A[[#This Row],[22+]]</f>
        <v>2.7859999999999996E-2</v>
      </c>
      <c r="BL108" s="5">
        <f>P_A[[#This Row],[22+]]-P_A[[#This Row],[23+]]</f>
        <v>2.3899999999999991E-2</v>
      </c>
      <c r="BM108" s="5">
        <f>P_A[[#This Row],[23+]]-P_A[[#This Row],[24+]]</f>
        <v>1.8740000000000007E-2</v>
      </c>
      <c r="BN108" s="5">
        <f>P_A[[#This Row],[24+]]-P_A[[#This Row],[25+]]</f>
        <v>1.6979999999999995E-2</v>
      </c>
      <c r="BO108" s="5">
        <f>P_A[[#This Row],[25+]]-P_A[[#This Row],[26+]]</f>
        <v>1.2900000000000002E-2</v>
      </c>
      <c r="BP108" s="5">
        <f>P_A[[#This Row],[26+]]-P_A[[#This Row],[27+]]</f>
        <v>1.133E-2</v>
      </c>
      <c r="BQ108" s="5">
        <f>P_A[[#This Row],[27+]]-P_A[[#This Row],[28+]]</f>
        <v>8.3499999999999998E-3</v>
      </c>
      <c r="BR108" s="5">
        <f>P_A[[#This Row],[28+]]-P_A[[#This Row],[29+]]</f>
        <v>7.1000000000000021E-3</v>
      </c>
      <c r="BS108" s="5">
        <f>P_A[[#This Row],[29+]]-P_A[[#This Row],[30+]]</f>
        <v>5.0699999999999981E-3</v>
      </c>
      <c r="BT108" s="5">
        <f>P_A[[#This Row],[30+]]-P_A[[#This Row],[31+]]</f>
        <v>4.190000000000001E-3</v>
      </c>
      <c r="BU108" s="5">
        <f>P_A[[#This Row],[31+]]-P_A[[#This Row],[32+]]</f>
        <v>3.0999999999999995E-3</v>
      </c>
      <c r="BV108" s="5">
        <f>P_A[[#This Row],[32+]]-P_A[[#This Row],[33+]]</f>
        <v>2.1099999999999999E-3</v>
      </c>
      <c r="BW108" s="5">
        <f>P_A[[#This Row],[33+]]-P_A[[#This Row],[34+]]</f>
        <v>1.6600000000000005E-3</v>
      </c>
      <c r="BX108" s="5">
        <f>P_A[[#This Row],[34+]]-P_A[[#This Row],[35+]]</f>
        <v>1.0899999999999998E-3</v>
      </c>
      <c r="BY108" s="5">
        <f>P_A[[#This Row],[35+]]-P_A[[#This Row],[36+]]</f>
        <v>8.4000000000000003E-4</v>
      </c>
      <c r="BZ108" s="5">
        <f>P_A[[#This Row],[36+]]-P_A[[#This Row],[37+]]</f>
        <v>5.2999999999999987E-4</v>
      </c>
      <c r="CA108" s="5">
        <f>P_A[[#This Row],[37+]]-P_A[[#This Row],[38+]]</f>
        <v>4.0000000000000007E-4</v>
      </c>
      <c r="CB108" s="5">
        <f>P_A[[#This Row],[38+]]-P_A[[#This Row],[39+]]</f>
        <v>2.4000000000000003E-4</v>
      </c>
      <c r="CC108" s="5">
        <f>P_A[[#This Row],[39+]]-P_A[[#This Row],[40+]]</f>
        <v>1.7999999999999998E-4</v>
      </c>
      <c r="CD108" s="5">
        <f>P_A[[#This Row],[40+]]-P_A[[#This Row],[41+]]</f>
        <v>1.0999999999999999E-4</v>
      </c>
      <c r="CE108" s="5">
        <f>P_A[[#This Row],[41+]]-P_A[[#This Row],[42+]]</f>
        <v>7.0000000000000007E-5</v>
      </c>
      <c r="CF108" s="5">
        <f>P_A[[#This Row],[42+]]-P_A[[#This Row],[43+]]</f>
        <v>4.000000000000001E-5</v>
      </c>
      <c r="CG108" s="5">
        <f>P_A[[#This Row],[43+]]-P_A[[#This Row],[44+]]</f>
        <v>2.9999999999999991E-5</v>
      </c>
      <c r="CH108" s="5">
        <f>P_A[[#This Row],[44+]]-P_A[[#This Row],[45+]]</f>
        <v>4.0000000000000003E-5</v>
      </c>
      <c r="CI108" s="5">
        <f>P_A[[#This Row],[45+]]-P_A[[#This Row],[46+]]</f>
        <v>0</v>
      </c>
      <c r="CJ108" s="5">
        <f>P_A[[#This Row],[46+]]-P_A[[#This Row],[47+]]</f>
        <v>0</v>
      </c>
      <c r="CK108" s="5">
        <f>P_A[[#This Row],[47+]]-P_A[[#This Row],[48+]]</f>
        <v>0</v>
      </c>
      <c r="CL108" s="5">
        <f>P_A[[#This Row],[48+]]-P_A[[#This Row],[49+]]</f>
        <v>0</v>
      </c>
    </row>
    <row r="109" spans="1:90" x14ac:dyDescent="0.25">
      <c r="A109" s="10">
        <v>22400722</v>
      </c>
      <c r="B109" s="13" t="s">
        <v>96</v>
      </c>
      <c r="C109" s="13" t="s">
        <v>79</v>
      </c>
      <c r="D109" s="11">
        <v>0.8125</v>
      </c>
      <c r="E109" s="9" t="str">
        <f>HYPERLINK("https://www.nba.com/stats/player/1641713/boxscores-traditional", "GG Jackson")</f>
        <v>GG Jackson</v>
      </c>
      <c r="F109">
        <v>12.4</v>
      </c>
      <c r="G109" s="4">
        <v>9.6869999999999994</v>
      </c>
      <c r="H109" s="3">
        <v>0.67364000000000002</v>
      </c>
      <c r="I109" s="3">
        <v>0.63683000000000001</v>
      </c>
      <c r="J109" s="3">
        <v>0.59870999999999996</v>
      </c>
      <c r="K109" s="3">
        <v>0.55567</v>
      </c>
      <c r="L109" s="3">
        <v>0.51595000000000002</v>
      </c>
      <c r="M109" s="3">
        <v>0.47608</v>
      </c>
      <c r="N109" s="3">
        <v>0.43251000000000001</v>
      </c>
      <c r="O109" s="3">
        <v>0.39357999999999999</v>
      </c>
      <c r="P109" s="3">
        <v>0.35569000000000001</v>
      </c>
      <c r="Q109" s="3">
        <v>0.31918000000000002</v>
      </c>
      <c r="R109" s="3">
        <v>0.28095999999999999</v>
      </c>
      <c r="S109" s="3">
        <v>0.24825</v>
      </c>
      <c r="T109" s="3">
        <v>0.2177</v>
      </c>
      <c r="U109" s="3">
        <v>0.18673000000000001</v>
      </c>
      <c r="V109" s="3">
        <v>0.16109000000000001</v>
      </c>
      <c r="W109" s="3">
        <v>0.13786000000000001</v>
      </c>
      <c r="X109" s="3">
        <v>0.11507000000000001</v>
      </c>
      <c r="Y109" s="3">
        <v>9.6799999999999997E-2</v>
      </c>
      <c r="Z109" s="3">
        <v>8.0759999999999998E-2</v>
      </c>
      <c r="AA109" s="3">
        <v>6.5519999999999995E-2</v>
      </c>
      <c r="AB109" s="3">
        <v>5.3699999999999998E-2</v>
      </c>
      <c r="AC109" s="3">
        <v>4.3630000000000002E-2</v>
      </c>
      <c r="AD109" s="3">
        <v>3.4380000000000001E-2</v>
      </c>
      <c r="AE109" s="3">
        <v>2.743E-2</v>
      </c>
      <c r="AF109" s="3">
        <v>2.1690000000000001E-2</v>
      </c>
      <c r="AG109" s="3">
        <v>1.6590000000000001E-2</v>
      </c>
      <c r="AH109" s="3">
        <v>1.2869999999999999E-2</v>
      </c>
      <c r="AI109" s="3">
        <v>9.9000000000000008E-3</v>
      </c>
      <c r="AJ109" s="3">
        <v>7.3400000000000002E-3</v>
      </c>
      <c r="AK109" s="3">
        <v>5.5399999999999998E-3</v>
      </c>
      <c r="AL109" s="3">
        <v>4.15E-3</v>
      </c>
      <c r="AM109" s="3">
        <v>2.98E-3</v>
      </c>
      <c r="AN109" s="3">
        <v>2.1900000000000001E-3</v>
      </c>
      <c r="AO109" s="3">
        <v>1.5900000000000001E-3</v>
      </c>
      <c r="AP109" s="3">
        <v>1.1100000000000001E-3</v>
      </c>
      <c r="AQ109" s="3">
        <v>7.9000000000000001E-4</v>
      </c>
      <c r="AR109" s="3">
        <v>5.5999999999999995E-4</v>
      </c>
      <c r="AS109" s="3">
        <v>3.8000000000000002E-4</v>
      </c>
      <c r="AT109" s="3">
        <v>2.5999999999999998E-4</v>
      </c>
      <c r="AU109" s="3">
        <v>1.8000000000000001E-4</v>
      </c>
      <c r="AV109" s="3">
        <v>1.2E-4</v>
      </c>
      <c r="AW109" s="3">
        <v>8.0000000000000007E-5</v>
      </c>
      <c r="AX109" s="5">
        <f>P_A[[#This Row],[8+]]-P_A[[#This Row],[9+]]</f>
        <v>3.6810000000000009E-2</v>
      </c>
      <c r="AY109" s="5">
        <f>P_A[[#This Row],[9+]]-P_A[[#This Row],[10+]]</f>
        <v>3.8120000000000043E-2</v>
      </c>
      <c r="AZ109" s="5">
        <f>P_A[[#This Row],[10+]]-P_A[[#This Row],[11+]]</f>
        <v>4.3039999999999967E-2</v>
      </c>
      <c r="BA109" s="5">
        <f>P_A[[#This Row],[11+]]-P_A[[#This Row],[12+]]</f>
        <v>3.9719999999999978E-2</v>
      </c>
      <c r="BB109" s="5">
        <f>P_A[[#This Row],[12+]]-P_A[[#This Row],[13+]]</f>
        <v>3.9870000000000017E-2</v>
      </c>
      <c r="BC109" s="5">
        <f>P_A[[#This Row],[13+]]-P_A[[#This Row],[14+]]</f>
        <v>4.3569999999999998E-2</v>
      </c>
      <c r="BD109" s="5">
        <f>P_A[[#This Row],[14+]]-P_A[[#This Row],[15+]]</f>
        <v>3.893000000000002E-2</v>
      </c>
      <c r="BE109" s="5">
        <f>P_A[[#This Row],[15+]]-P_A[[#This Row],[16+]]</f>
        <v>3.7889999999999979E-2</v>
      </c>
      <c r="BF109" s="5">
        <f>P_A[[#This Row],[16+]]-P_A[[#This Row],[17+]]</f>
        <v>3.6509999999999987E-2</v>
      </c>
      <c r="BG109" s="5">
        <f>P_A[[#This Row],[17+]]-P_A[[#This Row],[18+]]</f>
        <v>3.8220000000000032E-2</v>
      </c>
      <c r="BH109" s="5">
        <f>P_A[[#This Row],[18+]]-P_A[[#This Row],[19+]]</f>
        <v>3.2709999999999989E-2</v>
      </c>
      <c r="BI109" s="5">
        <f>P_A[[#This Row],[19+]]-P_A[[#This Row],[20+]]</f>
        <v>3.0549999999999994E-2</v>
      </c>
      <c r="BJ109" s="5">
        <f>P_A[[#This Row],[20+]]-P_A[[#This Row],[21+]]</f>
        <v>3.0969999999999998E-2</v>
      </c>
      <c r="BK109" s="5">
        <f>P_A[[#This Row],[21+]]-P_A[[#This Row],[22+]]</f>
        <v>2.5639999999999996E-2</v>
      </c>
      <c r="BL109" s="5">
        <f>P_A[[#This Row],[22+]]-P_A[[#This Row],[23+]]</f>
        <v>2.3230000000000001E-2</v>
      </c>
      <c r="BM109" s="5">
        <f>P_A[[#This Row],[23+]]-P_A[[#This Row],[24+]]</f>
        <v>2.2790000000000005E-2</v>
      </c>
      <c r="BN109" s="5">
        <f>P_A[[#This Row],[24+]]-P_A[[#This Row],[25+]]</f>
        <v>1.8270000000000008E-2</v>
      </c>
      <c r="BO109" s="5">
        <f>P_A[[#This Row],[25+]]-P_A[[#This Row],[26+]]</f>
        <v>1.6039999999999999E-2</v>
      </c>
      <c r="BP109" s="5">
        <f>P_A[[#This Row],[26+]]-P_A[[#This Row],[27+]]</f>
        <v>1.5240000000000004E-2</v>
      </c>
      <c r="BQ109" s="5">
        <f>P_A[[#This Row],[27+]]-P_A[[#This Row],[28+]]</f>
        <v>1.1819999999999997E-2</v>
      </c>
      <c r="BR109" s="5">
        <f>P_A[[#This Row],[28+]]-P_A[[#This Row],[29+]]</f>
        <v>1.0069999999999996E-2</v>
      </c>
      <c r="BS109" s="5">
        <f>P_A[[#This Row],[29+]]-P_A[[#This Row],[30+]]</f>
        <v>9.2500000000000013E-3</v>
      </c>
      <c r="BT109" s="5">
        <f>P_A[[#This Row],[30+]]-P_A[[#This Row],[31+]]</f>
        <v>6.9500000000000013E-3</v>
      </c>
      <c r="BU109" s="5">
        <f>P_A[[#This Row],[31+]]-P_A[[#This Row],[32+]]</f>
        <v>5.7399999999999986E-3</v>
      </c>
      <c r="BV109" s="5">
        <f>P_A[[#This Row],[32+]]-P_A[[#This Row],[33+]]</f>
        <v>5.1000000000000004E-3</v>
      </c>
      <c r="BW109" s="5">
        <f>P_A[[#This Row],[33+]]-P_A[[#This Row],[34+]]</f>
        <v>3.7200000000000011E-3</v>
      </c>
      <c r="BX109" s="5">
        <f>P_A[[#This Row],[34+]]-P_A[[#This Row],[35+]]</f>
        <v>2.9699999999999987E-3</v>
      </c>
      <c r="BY109" s="5">
        <f>P_A[[#This Row],[35+]]-P_A[[#This Row],[36+]]</f>
        <v>2.5600000000000006E-3</v>
      </c>
      <c r="BZ109" s="5">
        <f>P_A[[#This Row],[36+]]-P_A[[#This Row],[37+]]</f>
        <v>1.8000000000000004E-3</v>
      </c>
      <c r="CA109" s="5">
        <f>P_A[[#This Row],[37+]]-P_A[[#This Row],[38+]]</f>
        <v>1.3899999999999997E-3</v>
      </c>
      <c r="CB109" s="5">
        <f>P_A[[#This Row],[38+]]-P_A[[#This Row],[39+]]</f>
        <v>1.17E-3</v>
      </c>
      <c r="CC109" s="5">
        <f>P_A[[#This Row],[39+]]-P_A[[#This Row],[40+]]</f>
        <v>7.899999999999999E-4</v>
      </c>
      <c r="CD109" s="5">
        <f>P_A[[#This Row],[40+]]-P_A[[#This Row],[41+]]</f>
        <v>6.0000000000000006E-4</v>
      </c>
      <c r="CE109" s="5">
        <f>P_A[[#This Row],[41+]]-P_A[[#This Row],[42+]]</f>
        <v>4.7999999999999996E-4</v>
      </c>
      <c r="CF109" s="5">
        <f>P_A[[#This Row],[42+]]-P_A[[#This Row],[43+]]</f>
        <v>3.2000000000000008E-4</v>
      </c>
      <c r="CG109" s="5">
        <f>P_A[[#This Row],[43+]]-P_A[[#This Row],[44+]]</f>
        <v>2.3000000000000006E-4</v>
      </c>
      <c r="CH109" s="5">
        <f>P_A[[#This Row],[44+]]-P_A[[#This Row],[45+]]</f>
        <v>1.7999999999999993E-4</v>
      </c>
      <c r="CI109" s="5">
        <f>P_A[[#This Row],[45+]]-P_A[[#This Row],[46+]]</f>
        <v>1.2000000000000004E-4</v>
      </c>
      <c r="CJ109" s="5">
        <f>P_A[[#This Row],[46+]]-P_A[[#This Row],[47+]]</f>
        <v>7.9999999999999966E-5</v>
      </c>
      <c r="CK109" s="5">
        <f>P_A[[#This Row],[47+]]-P_A[[#This Row],[48+]]</f>
        <v>6.0000000000000008E-5</v>
      </c>
      <c r="CL109" s="5">
        <f>P_A[[#This Row],[48+]]-P_A[[#This Row],[49+]]</f>
        <v>3.9999999999999996E-5</v>
      </c>
    </row>
    <row r="110" spans="1:90" x14ac:dyDescent="0.25">
      <c r="A110" s="10">
        <v>22400722</v>
      </c>
      <c r="B110" s="13" t="s">
        <v>96</v>
      </c>
      <c r="C110" s="13" t="s">
        <v>79</v>
      </c>
      <c r="D110" s="11">
        <v>0.8125</v>
      </c>
      <c r="E110" s="9" t="str">
        <f>HYPERLINK("https://www.nba.com/stats/player/1642377/boxscores-traditional", "Jaylen Wells")</f>
        <v>Jaylen Wells</v>
      </c>
      <c r="F110">
        <v>10</v>
      </c>
      <c r="G110" s="4">
        <v>4.6899999999999995</v>
      </c>
      <c r="H110" s="3">
        <v>0.66639999999999999</v>
      </c>
      <c r="I110" s="3">
        <v>0.58316999999999997</v>
      </c>
      <c r="J110" s="3">
        <v>0.5</v>
      </c>
      <c r="K110" s="3">
        <v>0.41682999999999998</v>
      </c>
      <c r="L110" s="3">
        <v>0.33360000000000001</v>
      </c>
      <c r="M110" s="3">
        <v>0.26108999999999999</v>
      </c>
      <c r="N110" s="3">
        <v>0.19766</v>
      </c>
      <c r="O110" s="3">
        <v>0.14230999999999999</v>
      </c>
      <c r="P110" s="3">
        <v>0.10027</v>
      </c>
      <c r="Q110" s="3">
        <v>6.8110000000000004E-2</v>
      </c>
      <c r="R110" s="3">
        <v>4.3630000000000002E-2</v>
      </c>
      <c r="S110" s="3">
        <v>2.743E-2</v>
      </c>
      <c r="T110" s="3">
        <v>1.6590000000000001E-2</v>
      </c>
      <c r="U110" s="3">
        <v>9.3900000000000008E-3</v>
      </c>
      <c r="V110" s="3">
        <v>5.2300000000000003E-3</v>
      </c>
      <c r="W110" s="3">
        <v>2.8E-3</v>
      </c>
      <c r="X110" s="3">
        <v>1.39E-3</v>
      </c>
      <c r="Y110" s="3">
        <v>6.8999999999999997E-4</v>
      </c>
      <c r="Z110" s="3">
        <v>3.2000000000000003E-4</v>
      </c>
      <c r="AA110" s="3">
        <v>1.4999999999999999E-4</v>
      </c>
      <c r="AB110" s="3">
        <v>6.0000000000000002E-5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5">
        <f>P_A[[#This Row],[8+]]-P_A[[#This Row],[9+]]</f>
        <v>8.3230000000000026E-2</v>
      </c>
      <c r="AY110" s="5">
        <f>P_A[[#This Row],[9+]]-P_A[[#This Row],[10+]]</f>
        <v>8.3169999999999966E-2</v>
      </c>
      <c r="AZ110" s="5">
        <f>P_A[[#This Row],[10+]]-P_A[[#This Row],[11+]]</f>
        <v>8.3170000000000022E-2</v>
      </c>
      <c r="BA110" s="5">
        <f>P_A[[#This Row],[11+]]-P_A[[#This Row],[12+]]</f>
        <v>8.3229999999999971E-2</v>
      </c>
      <c r="BB110" s="5">
        <f>P_A[[#This Row],[12+]]-P_A[[#This Row],[13+]]</f>
        <v>7.2510000000000019E-2</v>
      </c>
      <c r="BC110" s="5">
        <f>P_A[[#This Row],[13+]]-P_A[[#This Row],[14+]]</f>
        <v>6.3429999999999986E-2</v>
      </c>
      <c r="BD110" s="5">
        <f>P_A[[#This Row],[14+]]-P_A[[#This Row],[15+]]</f>
        <v>5.535000000000001E-2</v>
      </c>
      <c r="BE110" s="5">
        <f>P_A[[#This Row],[15+]]-P_A[[#This Row],[16+]]</f>
        <v>4.2039999999999994E-2</v>
      </c>
      <c r="BF110" s="5">
        <f>P_A[[#This Row],[16+]]-P_A[[#This Row],[17+]]</f>
        <v>3.2159999999999994E-2</v>
      </c>
      <c r="BG110" s="5">
        <f>P_A[[#This Row],[17+]]-P_A[[#This Row],[18+]]</f>
        <v>2.4480000000000002E-2</v>
      </c>
      <c r="BH110" s="5">
        <f>P_A[[#This Row],[18+]]-P_A[[#This Row],[19+]]</f>
        <v>1.6200000000000003E-2</v>
      </c>
      <c r="BI110" s="5">
        <f>P_A[[#This Row],[19+]]-P_A[[#This Row],[20+]]</f>
        <v>1.0839999999999999E-2</v>
      </c>
      <c r="BJ110" s="5">
        <f>P_A[[#This Row],[20+]]-P_A[[#This Row],[21+]]</f>
        <v>7.1999999999999998E-3</v>
      </c>
      <c r="BK110" s="5">
        <f>P_A[[#This Row],[21+]]-P_A[[#This Row],[22+]]</f>
        <v>4.1600000000000005E-3</v>
      </c>
      <c r="BL110" s="5">
        <f>P_A[[#This Row],[22+]]-P_A[[#This Row],[23+]]</f>
        <v>2.4300000000000003E-3</v>
      </c>
      <c r="BM110" s="5">
        <f>P_A[[#This Row],[23+]]-P_A[[#This Row],[24+]]</f>
        <v>1.41E-3</v>
      </c>
      <c r="BN110" s="5">
        <f>P_A[[#This Row],[24+]]-P_A[[#This Row],[25+]]</f>
        <v>6.9999999999999999E-4</v>
      </c>
      <c r="BO110" s="5">
        <f>P_A[[#This Row],[25+]]-P_A[[#This Row],[26+]]</f>
        <v>3.6999999999999994E-4</v>
      </c>
      <c r="BP110" s="5">
        <f>P_A[[#This Row],[26+]]-P_A[[#This Row],[27+]]</f>
        <v>1.7000000000000004E-4</v>
      </c>
      <c r="BQ110" s="5">
        <f>P_A[[#This Row],[27+]]-P_A[[#This Row],[28+]]</f>
        <v>8.9999999999999992E-5</v>
      </c>
      <c r="BR110" s="5">
        <f>P_A[[#This Row],[28+]]-P_A[[#This Row],[29+]]</f>
        <v>6.0000000000000002E-5</v>
      </c>
      <c r="BS110" s="5">
        <f>P_A[[#This Row],[29+]]-P_A[[#This Row],[30+]]</f>
        <v>0</v>
      </c>
      <c r="BT110" s="5">
        <f>P_A[[#This Row],[30+]]-P_A[[#This Row],[31+]]</f>
        <v>0</v>
      </c>
      <c r="BU110" s="5">
        <f>P_A[[#This Row],[31+]]-P_A[[#This Row],[32+]]</f>
        <v>0</v>
      </c>
      <c r="BV110" s="5">
        <f>P_A[[#This Row],[32+]]-P_A[[#This Row],[33+]]</f>
        <v>0</v>
      </c>
      <c r="BW110" s="5">
        <f>P_A[[#This Row],[33+]]-P_A[[#This Row],[34+]]</f>
        <v>0</v>
      </c>
      <c r="BX110" s="5">
        <f>P_A[[#This Row],[34+]]-P_A[[#This Row],[35+]]</f>
        <v>0</v>
      </c>
      <c r="BY110" s="5">
        <f>P_A[[#This Row],[35+]]-P_A[[#This Row],[36+]]</f>
        <v>0</v>
      </c>
      <c r="BZ110" s="5">
        <f>P_A[[#This Row],[36+]]-P_A[[#This Row],[37+]]</f>
        <v>0</v>
      </c>
      <c r="CA110" s="5">
        <f>P_A[[#This Row],[37+]]-P_A[[#This Row],[38+]]</f>
        <v>0</v>
      </c>
      <c r="CB110" s="5">
        <f>P_A[[#This Row],[38+]]-P_A[[#This Row],[39+]]</f>
        <v>0</v>
      </c>
      <c r="CC110" s="5">
        <f>P_A[[#This Row],[39+]]-P_A[[#This Row],[40+]]</f>
        <v>0</v>
      </c>
      <c r="CD110" s="5">
        <f>P_A[[#This Row],[40+]]-P_A[[#This Row],[41+]]</f>
        <v>0</v>
      </c>
      <c r="CE110" s="5">
        <f>P_A[[#This Row],[41+]]-P_A[[#This Row],[42+]]</f>
        <v>0</v>
      </c>
      <c r="CF110" s="5">
        <f>P_A[[#This Row],[42+]]-P_A[[#This Row],[43+]]</f>
        <v>0</v>
      </c>
      <c r="CG110" s="5">
        <f>P_A[[#This Row],[43+]]-P_A[[#This Row],[44+]]</f>
        <v>0</v>
      </c>
      <c r="CH110" s="5">
        <f>P_A[[#This Row],[44+]]-P_A[[#This Row],[45+]]</f>
        <v>0</v>
      </c>
      <c r="CI110" s="5">
        <f>P_A[[#This Row],[45+]]-P_A[[#This Row],[46+]]</f>
        <v>0</v>
      </c>
      <c r="CJ110" s="5">
        <f>P_A[[#This Row],[46+]]-P_A[[#This Row],[47+]]</f>
        <v>0</v>
      </c>
      <c r="CK110" s="5">
        <f>P_A[[#This Row],[47+]]-P_A[[#This Row],[48+]]</f>
        <v>0</v>
      </c>
      <c r="CL110" s="5">
        <f>P_A[[#This Row],[48+]]-P_A[[#This Row],[49+]]</f>
        <v>0</v>
      </c>
    </row>
    <row r="111" spans="1:90" x14ac:dyDescent="0.25">
      <c r="A111" s="10">
        <v>22400722</v>
      </c>
      <c r="B111" s="13" t="s">
        <v>79</v>
      </c>
      <c r="C111" s="13" t="s">
        <v>96</v>
      </c>
      <c r="D111" s="11">
        <v>0.8125</v>
      </c>
      <c r="E111" s="9" t="str">
        <f>HYPERLINK("https://www.nba.com/stats/player/1630567/boxscores-traditional", "Scottie Barnes")</f>
        <v>Scottie Barnes</v>
      </c>
      <c r="F111">
        <v>26</v>
      </c>
      <c r="G111" s="4">
        <v>3.286</v>
      </c>
      <c r="H111" s="3">
        <v>1</v>
      </c>
      <c r="I111" s="3">
        <v>1</v>
      </c>
      <c r="J111" s="3">
        <v>1</v>
      </c>
      <c r="K111" s="3">
        <v>1</v>
      </c>
      <c r="L111" s="3">
        <v>1</v>
      </c>
      <c r="M111" s="3">
        <v>0.99995999999999996</v>
      </c>
      <c r="N111" s="3">
        <v>0.99987000000000004</v>
      </c>
      <c r="O111" s="3">
        <v>0.99960000000000004</v>
      </c>
      <c r="P111" s="3">
        <v>0.99882000000000004</v>
      </c>
      <c r="Q111" s="3">
        <v>0.99692999999999998</v>
      </c>
      <c r="R111" s="3">
        <v>0.99245000000000005</v>
      </c>
      <c r="S111" s="3">
        <v>0.98341000000000001</v>
      </c>
      <c r="T111" s="3">
        <v>0.96638000000000002</v>
      </c>
      <c r="U111" s="3">
        <v>0.93574000000000002</v>
      </c>
      <c r="V111" s="3">
        <v>0.88876999999999995</v>
      </c>
      <c r="W111" s="3">
        <v>0.81859000000000004</v>
      </c>
      <c r="X111" s="3">
        <v>0.72907</v>
      </c>
      <c r="Y111" s="3">
        <v>0.61790999999999996</v>
      </c>
      <c r="Z111" s="3">
        <v>0.5</v>
      </c>
      <c r="AA111" s="3">
        <v>0.38208999999999999</v>
      </c>
      <c r="AB111" s="3">
        <v>0.27093</v>
      </c>
      <c r="AC111" s="3">
        <v>0.18140999999999999</v>
      </c>
      <c r="AD111" s="3">
        <v>0.11123</v>
      </c>
      <c r="AE111" s="3">
        <v>6.4259999999999998E-2</v>
      </c>
      <c r="AF111" s="3">
        <v>3.3619999999999997E-2</v>
      </c>
      <c r="AG111" s="3">
        <v>1.6590000000000001E-2</v>
      </c>
      <c r="AH111" s="3">
        <v>7.5500000000000003E-3</v>
      </c>
      <c r="AI111" s="3">
        <v>3.0699999999999998E-3</v>
      </c>
      <c r="AJ111" s="3">
        <v>1.1800000000000001E-3</v>
      </c>
      <c r="AK111" s="3">
        <v>4.0000000000000002E-4</v>
      </c>
      <c r="AL111" s="3">
        <v>1.2999999999999999E-4</v>
      </c>
      <c r="AM111" s="3">
        <v>4.0000000000000003E-5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5">
        <f>P_A[[#This Row],[8+]]-P_A[[#This Row],[9+]]</f>
        <v>0</v>
      </c>
      <c r="AY111" s="5">
        <f>P_A[[#This Row],[9+]]-P_A[[#This Row],[10+]]</f>
        <v>0</v>
      </c>
      <c r="AZ111" s="5">
        <f>P_A[[#This Row],[10+]]-P_A[[#This Row],[11+]]</f>
        <v>0</v>
      </c>
      <c r="BA111" s="5">
        <f>P_A[[#This Row],[11+]]-P_A[[#This Row],[12+]]</f>
        <v>0</v>
      </c>
      <c r="BB111" s="5">
        <f>P_A[[#This Row],[12+]]-P_A[[#This Row],[13+]]</f>
        <v>4.0000000000040004E-5</v>
      </c>
      <c r="BC111" s="5">
        <f>P_A[[#This Row],[13+]]-P_A[[#This Row],[14+]]</f>
        <v>8.9999999999923475E-5</v>
      </c>
      <c r="BD111" s="5">
        <f>P_A[[#This Row],[14+]]-P_A[[#This Row],[15+]]</f>
        <v>2.6999999999999247E-4</v>
      </c>
      <c r="BE111" s="5">
        <f>P_A[[#This Row],[15+]]-P_A[[#This Row],[16+]]</f>
        <v>7.8000000000000291E-4</v>
      </c>
      <c r="BF111" s="5">
        <f>P_A[[#This Row],[16+]]-P_A[[#This Row],[17+]]</f>
        <v>1.8900000000000583E-3</v>
      </c>
      <c r="BG111" s="5">
        <f>P_A[[#This Row],[17+]]-P_A[[#This Row],[18+]]</f>
        <v>4.4799999999999285E-3</v>
      </c>
      <c r="BH111" s="5">
        <f>P_A[[#This Row],[18+]]-P_A[[#This Row],[19+]]</f>
        <v>9.040000000000048E-3</v>
      </c>
      <c r="BI111" s="5">
        <f>P_A[[#This Row],[19+]]-P_A[[#This Row],[20+]]</f>
        <v>1.702999999999999E-2</v>
      </c>
      <c r="BJ111" s="5">
        <f>P_A[[#This Row],[20+]]-P_A[[#This Row],[21+]]</f>
        <v>3.0640000000000001E-2</v>
      </c>
      <c r="BK111" s="5">
        <f>P_A[[#This Row],[21+]]-P_A[[#This Row],[22+]]</f>
        <v>4.6970000000000067E-2</v>
      </c>
      <c r="BL111" s="5">
        <f>P_A[[#This Row],[22+]]-P_A[[#This Row],[23+]]</f>
        <v>7.0179999999999909E-2</v>
      </c>
      <c r="BM111" s="5">
        <f>P_A[[#This Row],[23+]]-P_A[[#This Row],[24+]]</f>
        <v>8.9520000000000044E-2</v>
      </c>
      <c r="BN111" s="5">
        <f>P_A[[#This Row],[24+]]-P_A[[#This Row],[25+]]</f>
        <v>0.11116000000000004</v>
      </c>
      <c r="BO111" s="5">
        <f>P_A[[#This Row],[25+]]-P_A[[#This Row],[26+]]</f>
        <v>0.11790999999999996</v>
      </c>
      <c r="BP111" s="5">
        <f>P_A[[#This Row],[26+]]-P_A[[#This Row],[27+]]</f>
        <v>0.11791000000000001</v>
      </c>
      <c r="BQ111" s="5">
        <f>P_A[[#This Row],[27+]]-P_A[[#This Row],[28+]]</f>
        <v>0.11115999999999998</v>
      </c>
      <c r="BR111" s="5">
        <f>P_A[[#This Row],[28+]]-P_A[[#This Row],[29+]]</f>
        <v>8.9520000000000016E-2</v>
      </c>
      <c r="BS111" s="5">
        <f>P_A[[#This Row],[29+]]-P_A[[#This Row],[30+]]</f>
        <v>7.0179999999999992E-2</v>
      </c>
      <c r="BT111" s="5">
        <f>P_A[[#This Row],[30+]]-P_A[[#This Row],[31+]]</f>
        <v>4.6969999999999998E-2</v>
      </c>
      <c r="BU111" s="5">
        <f>P_A[[#This Row],[31+]]-P_A[[#This Row],[32+]]</f>
        <v>3.0640000000000001E-2</v>
      </c>
      <c r="BV111" s="5">
        <f>P_A[[#This Row],[32+]]-P_A[[#This Row],[33+]]</f>
        <v>1.7029999999999997E-2</v>
      </c>
      <c r="BW111" s="5">
        <f>P_A[[#This Row],[33+]]-P_A[[#This Row],[34+]]</f>
        <v>9.0399999999999994E-3</v>
      </c>
      <c r="BX111" s="5">
        <f>P_A[[#This Row],[34+]]-P_A[[#This Row],[35+]]</f>
        <v>4.4800000000000005E-3</v>
      </c>
      <c r="BY111" s="5">
        <f>P_A[[#This Row],[35+]]-P_A[[#This Row],[36+]]</f>
        <v>1.8899999999999998E-3</v>
      </c>
      <c r="BZ111" s="5">
        <f>P_A[[#This Row],[36+]]-P_A[[#This Row],[37+]]</f>
        <v>7.8000000000000009E-4</v>
      </c>
      <c r="CA111" s="5">
        <f>P_A[[#This Row],[37+]]-P_A[[#This Row],[38+]]</f>
        <v>2.7000000000000006E-4</v>
      </c>
      <c r="CB111" s="5">
        <f>P_A[[#This Row],[38+]]-P_A[[#This Row],[39+]]</f>
        <v>8.9999999999999992E-5</v>
      </c>
      <c r="CC111" s="5">
        <f>P_A[[#This Row],[39+]]-P_A[[#This Row],[40+]]</f>
        <v>4.0000000000000003E-5</v>
      </c>
      <c r="CD111" s="5">
        <f>P_A[[#This Row],[40+]]-P_A[[#This Row],[41+]]</f>
        <v>0</v>
      </c>
      <c r="CE111" s="5">
        <f>P_A[[#This Row],[41+]]-P_A[[#This Row],[42+]]</f>
        <v>0</v>
      </c>
      <c r="CF111" s="5">
        <f>P_A[[#This Row],[42+]]-P_A[[#This Row],[43+]]</f>
        <v>0</v>
      </c>
      <c r="CG111" s="5">
        <f>P_A[[#This Row],[43+]]-P_A[[#This Row],[44+]]</f>
        <v>0</v>
      </c>
      <c r="CH111" s="5">
        <f>P_A[[#This Row],[44+]]-P_A[[#This Row],[45+]]</f>
        <v>0</v>
      </c>
      <c r="CI111" s="5">
        <f>P_A[[#This Row],[45+]]-P_A[[#This Row],[46+]]</f>
        <v>0</v>
      </c>
      <c r="CJ111" s="5">
        <f>P_A[[#This Row],[46+]]-P_A[[#This Row],[47+]]</f>
        <v>0</v>
      </c>
      <c r="CK111" s="5">
        <f>P_A[[#This Row],[47+]]-P_A[[#This Row],[48+]]</f>
        <v>0</v>
      </c>
      <c r="CL111" s="5">
        <f>P_A[[#This Row],[48+]]-P_A[[#This Row],[49+]]</f>
        <v>0</v>
      </c>
    </row>
    <row r="112" spans="1:90" x14ac:dyDescent="0.25">
      <c r="A112" s="10">
        <v>22400722</v>
      </c>
      <c r="B112" s="13" t="s">
        <v>79</v>
      </c>
      <c r="C112" s="13" t="s">
        <v>96</v>
      </c>
      <c r="D112" s="11">
        <v>0.8125</v>
      </c>
      <c r="E112" s="9" t="str">
        <f>HYPERLINK("https://www.nba.com/stats/player/1629628/boxscores-traditional", "RJ Barrett")</f>
        <v>RJ Barrett</v>
      </c>
      <c r="F112">
        <v>22.6</v>
      </c>
      <c r="G112" s="4">
        <v>4.758</v>
      </c>
      <c r="H112" s="3">
        <v>0.99892999999999998</v>
      </c>
      <c r="I112" s="3">
        <v>0.99787999999999999</v>
      </c>
      <c r="J112" s="3">
        <v>0.99597999999999998</v>
      </c>
      <c r="K112" s="3">
        <v>0.99265999999999999</v>
      </c>
      <c r="L112" s="3">
        <v>0.98712999999999995</v>
      </c>
      <c r="M112" s="3">
        <v>0.97831000000000001</v>
      </c>
      <c r="N112" s="3">
        <v>0.96484999999999999</v>
      </c>
      <c r="O112" s="3">
        <v>0.94520000000000004</v>
      </c>
      <c r="P112" s="3">
        <v>0.91774</v>
      </c>
      <c r="Q112" s="3">
        <v>0.88100000000000001</v>
      </c>
      <c r="R112" s="3">
        <v>0.83398000000000005</v>
      </c>
      <c r="S112" s="3">
        <v>0.77637</v>
      </c>
      <c r="T112" s="3">
        <v>0.70884000000000003</v>
      </c>
      <c r="U112" s="3">
        <v>0.63307000000000002</v>
      </c>
      <c r="V112" s="3">
        <v>0.55171999999999999</v>
      </c>
      <c r="W112" s="3">
        <v>0.46811999999999998</v>
      </c>
      <c r="X112" s="3">
        <v>0.38590999999999998</v>
      </c>
      <c r="Y112" s="3">
        <v>0.30853999999999998</v>
      </c>
      <c r="Z112" s="3">
        <v>0.23885000000000001</v>
      </c>
      <c r="AA112" s="3">
        <v>0.17879</v>
      </c>
      <c r="AB112" s="3">
        <v>0.12923999999999999</v>
      </c>
      <c r="AC112" s="3">
        <v>8.8510000000000005E-2</v>
      </c>
      <c r="AD112" s="3">
        <v>5.9380000000000002E-2</v>
      </c>
      <c r="AE112" s="3">
        <v>3.8359999999999998E-2</v>
      </c>
      <c r="AF112" s="3">
        <v>2.385E-2</v>
      </c>
      <c r="AG112" s="3">
        <v>1.426E-2</v>
      </c>
      <c r="AH112" s="3">
        <v>8.2000000000000007E-3</v>
      </c>
      <c r="AI112" s="3">
        <v>4.5300000000000002E-3</v>
      </c>
      <c r="AJ112" s="3">
        <v>2.3999999999999998E-3</v>
      </c>
      <c r="AK112" s="3">
        <v>1.2199999999999999E-3</v>
      </c>
      <c r="AL112" s="3">
        <v>5.9999999999999995E-4</v>
      </c>
      <c r="AM112" s="3">
        <v>2.7999999999999998E-4</v>
      </c>
      <c r="AN112" s="3">
        <v>1.2999999999999999E-4</v>
      </c>
      <c r="AO112" s="3">
        <v>5.0000000000000002E-5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5">
        <f>P_A[[#This Row],[8+]]-P_A[[#This Row],[9+]]</f>
        <v>1.0499999999999954E-3</v>
      </c>
      <c r="AY112" s="5">
        <f>P_A[[#This Row],[9+]]-P_A[[#This Row],[10+]]</f>
        <v>1.9000000000000128E-3</v>
      </c>
      <c r="AZ112" s="5">
        <f>P_A[[#This Row],[10+]]-P_A[[#This Row],[11+]]</f>
        <v>3.3199999999999896E-3</v>
      </c>
      <c r="BA112" s="5">
        <f>P_A[[#This Row],[11+]]-P_A[[#This Row],[12+]]</f>
        <v>5.5300000000000349E-3</v>
      </c>
      <c r="BB112" s="5">
        <f>P_A[[#This Row],[12+]]-P_A[[#This Row],[13+]]</f>
        <v>8.819999999999939E-3</v>
      </c>
      <c r="BC112" s="5">
        <f>P_A[[#This Row],[13+]]-P_A[[#This Row],[14+]]</f>
        <v>1.3460000000000027E-2</v>
      </c>
      <c r="BD112" s="5">
        <f>P_A[[#This Row],[14+]]-P_A[[#This Row],[15+]]</f>
        <v>1.9649999999999945E-2</v>
      </c>
      <c r="BE112" s="5">
        <f>P_A[[#This Row],[15+]]-P_A[[#This Row],[16+]]</f>
        <v>2.746000000000004E-2</v>
      </c>
      <c r="BF112" s="5">
        <f>P_A[[#This Row],[16+]]-P_A[[#This Row],[17+]]</f>
        <v>3.6739999999999995E-2</v>
      </c>
      <c r="BG112" s="5">
        <f>P_A[[#This Row],[17+]]-P_A[[#This Row],[18+]]</f>
        <v>4.7019999999999951E-2</v>
      </c>
      <c r="BH112" s="5">
        <f>P_A[[#This Row],[18+]]-P_A[[#This Row],[19+]]</f>
        <v>5.761000000000005E-2</v>
      </c>
      <c r="BI112" s="5">
        <f>P_A[[#This Row],[19+]]-P_A[[#This Row],[20+]]</f>
        <v>6.7529999999999979E-2</v>
      </c>
      <c r="BJ112" s="5">
        <f>P_A[[#This Row],[20+]]-P_A[[#This Row],[21+]]</f>
        <v>7.5770000000000004E-2</v>
      </c>
      <c r="BK112" s="5">
        <f>P_A[[#This Row],[21+]]-P_A[[#This Row],[22+]]</f>
        <v>8.1350000000000033E-2</v>
      </c>
      <c r="BL112" s="5">
        <f>P_A[[#This Row],[22+]]-P_A[[#This Row],[23+]]</f>
        <v>8.3600000000000008E-2</v>
      </c>
      <c r="BM112" s="5">
        <f>P_A[[#This Row],[23+]]-P_A[[#This Row],[24+]]</f>
        <v>8.2210000000000005E-2</v>
      </c>
      <c r="BN112" s="5">
        <f>P_A[[#This Row],[24+]]-P_A[[#This Row],[25+]]</f>
        <v>7.7369999999999994E-2</v>
      </c>
      <c r="BO112" s="5">
        <f>P_A[[#This Row],[25+]]-P_A[[#This Row],[26+]]</f>
        <v>6.9689999999999974E-2</v>
      </c>
      <c r="BP112" s="5">
        <f>P_A[[#This Row],[26+]]-P_A[[#This Row],[27+]]</f>
        <v>6.0060000000000002E-2</v>
      </c>
      <c r="BQ112" s="5">
        <f>P_A[[#This Row],[27+]]-P_A[[#This Row],[28+]]</f>
        <v>4.9550000000000011E-2</v>
      </c>
      <c r="BR112" s="5">
        <f>P_A[[#This Row],[28+]]-P_A[[#This Row],[29+]]</f>
        <v>4.0729999999999988E-2</v>
      </c>
      <c r="BS112" s="5">
        <f>P_A[[#This Row],[29+]]-P_A[[#This Row],[30+]]</f>
        <v>2.9130000000000003E-2</v>
      </c>
      <c r="BT112" s="5">
        <f>P_A[[#This Row],[30+]]-P_A[[#This Row],[31+]]</f>
        <v>2.1020000000000004E-2</v>
      </c>
      <c r="BU112" s="5">
        <f>P_A[[#This Row],[31+]]-P_A[[#This Row],[32+]]</f>
        <v>1.4509999999999999E-2</v>
      </c>
      <c r="BV112" s="5">
        <f>P_A[[#This Row],[32+]]-P_A[[#This Row],[33+]]</f>
        <v>9.5899999999999996E-3</v>
      </c>
      <c r="BW112" s="5">
        <f>P_A[[#This Row],[33+]]-P_A[[#This Row],[34+]]</f>
        <v>6.0599999999999994E-3</v>
      </c>
      <c r="BX112" s="5">
        <f>P_A[[#This Row],[34+]]-P_A[[#This Row],[35+]]</f>
        <v>3.6700000000000005E-3</v>
      </c>
      <c r="BY112" s="5">
        <f>P_A[[#This Row],[35+]]-P_A[[#This Row],[36+]]</f>
        <v>2.1300000000000004E-3</v>
      </c>
      <c r="BZ112" s="5">
        <f>P_A[[#This Row],[36+]]-P_A[[#This Row],[37+]]</f>
        <v>1.1799999999999998E-3</v>
      </c>
      <c r="CA112" s="5">
        <f>P_A[[#This Row],[37+]]-P_A[[#This Row],[38+]]</f>
        <v>6.2E-4</v>
      </c>
      <c r="CB112" s="5">
        <f>P_A[[#This Row],[38+]]-P_A[[#This Row],[39+]]</f>
        <v>3.1999999999999997E-4</v>
      </c>
      <c r="CC112" s="5">
        <f>P_A[[#This Row],[39+]]-P_A[[#This Row],[40+]]</f>
        <v>1.4999999999999999E-4</v>
      </c>
      <c r="CD112" s="5">
        <f>P_A[[#This Row],[40+]]-P_A[[#This Row],[41+]]</f>
        <v>7.9999999999999993E-5</v>
      </c>
      <c r="CE112" s="5">
        <f>P_A[[#This Row],[41+]]-P_A[[#This Row],[42+]]</f>
        <v>5.0000000000000002E-5</v>
      </c>
      <c r="CF112" s="5">
        <f>P_A[[#This Row],[42+]]-P_A[[#This Row],[43+]]</f>
        <v>0</v>
      </c>
      <c r="CG112" s="5">
        <f>P_A[[#This Row],[43+]]-P_A[[#This Row],[44+]]</f>
        <v>0</v>
      </c>
      <c r="CH112" s="5">
        <f>P_A[[#This Row],[44+]]-P_A[[#This Row],[45+]]</f>
        <v>0</v>
      </c>
      <c r="CI112" s="5">
        <f>P_A[[#This Row],[45+]]-P_A[[#This Row],[46+]]</f>
        <v>0</v>
      </c>
      <c r="CJ112" s="5">
        <f>P_A[[#This Row],[46+]]-P_A[[#This Row],[47+]]</f>
        <v>0</v>
      </c>
      <c r="CK112" s="5">
        <f>P_A[[#This Row],[47+]]-P_A[[#This Row],[48+]]</f>
        <v>0</v>
      </c>
      <c r="CL112" s="5">
        <f>P_A[[#This Row],[48+]]-P_A[[#This Row],[49+]]</f>
        <v>0</v>
      </c>
    </row>
    <row r="113" spans="1:90" x14ac:dyDescent="0.25">
      <c r="A113" s="10">
        <v>22400722</v>
      </c>
      <c r="B113" s="13" t="s">
        <v>79</v>
      </c>
      <c r="C113" s="13" t="s">
        <v>96</v>
      </c>
      <c r="D113" s="11">
        <v>0.8125</v>
      </c>
      <c r="E113" s="9" t="str">
        <f>HYPERLINK("https://www.nba.com/stats/player/1641711/boxscores-traditional", "Gradey Dick")</f>
        <v>Gradey Dick</v>
      </c>
      <c r="F113">
        <v>15.2</v>
      </c>
      <c r="G113" s="4">
        <v>3.1869999999999998</v>
      </c>
      <c r="H113" s="3">
        <v>0.98809000000000002</v>
      </c>
      <c r="I113" s="3">
        <v>0.97441</v>
      </c>
      <c r="J113" s="3">
        <v>0.94845000000000002</v>
      </c>
      <c r="K113" s="3">
        <v>0.90658000000000005</v>
      </c>
      <c r="L113" s="3">
        <v>0.84133999999999998</v>
      </c>
      <c r="M113" s="3">
        <v>0.75490000000000002</v>
      </c>
      <c r="N113" s="3">
        <v>0.64802999999999999</v>
      </c>
      <c r="O113" s="3">
        <v>0.52392000000000005</v>
      </c>
      <c r="P113" s="3">
        <v>0.40128999999999998</v>
      </c>
      <c r="Q113" s="3">
        <v>0.28774</v>
      </c>
      <c r="R113" s="3">
        <v>0.18942999999999999</v>
      </c>
      <c r="S113" s="3">
        <v>0.11702</v>
      </c>
      <c r="T113" s="3">
        <v>6.5519999999999995E-2</v>
      </c>
      <c r="U113" s="3">
        <v>3.4380000000000001E-2</v>
      </c>
      <c r="V113" s="3">
        <v>1.6590000000000001E-2</v>
      </c>
      <c r="W113" s="3">
        <v>7.1399999999999996E-3</v>
      </c>
      <c r="X113" s="3">
        <v>2.8900000000000002E-3</v>
      </c>
      <c r="Y113" s="3">
        <v>1.07E-3</v>
      </c>
      <c r="Z113" s="3">
        <v>3.5E-4</v>
      </c>
      <c r="AA113" s="3">
        <v>1.1E-4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P_A[[#This Row],[8+]]-P_A[[#This Row],[9+]]</f>
        <v>1.3680000000000025E-2</v>
      </c>
      <c r="AY113" s="5">
        <f>P_A[[#This Row],[9+]]-P_A[[#This Row],[10+]]</f>
        <v>2.5959999999999983E-2</v>
      </c>
      <c r="AZ113" s="5">
        <f>P_A[[#This Row],[10+]]-P_A[[#This Row],[11+]]</f>
        <v>4.1869999999999963E-2</v>
      </c>
      <c r="BA113" s="5">
        <f>P_A[[#This Row],[11+]]-P_A[[#This Row],[12+]]</f>
        <v>6.5240000000000076E-2</v>
      </c>
      <c r="BB113" s="5">
        <f>P_A[[#This Row],[12+]]-P_A[[#This Row],[13+]]</f>
        <v>8.6439999999999961E-2</v>
      </c>
      <c r="BC113" s="5">
        <f>P_A[[#This Row],[13+]]-P_A[[#This Row],[14+]]</f>
        <v>0.10687000000000002</v>
      </c>
      <c r="BD113" s="5">
        <f>P_A[[#This Row],[14+]]-P_A[[#This Row],[15+]]</f>
        <v>0.12410999999999994</v>
      </c>
      <c r="BE113" s="5">
        <f>P_A[[#This Row],[15+]]-P_A[[#This Row],[16+]]</f>
        <v>0.12263000000000007</v>
      </c>
      <c r="BF113" s="5">
        <f>P_A[[#This Row],[16+]]-P_A[[#This Row],[17+]]</f>
        <v>0.11354999999999998</v>
      </c>
      <c r="BG113" s="5">
        <f>P_A[[#This Row],[17+]]-P_A[[#This Row],[18+]]</f>
        <v>9.8310000000000008E-2</v>
      </c>
      <c r="BH113" s="5">
        <f>P_A[[#This Row],[18+]]-P_A[[#This Row],[19+]]</f>
        <v>7.2409999999999988E-2</v>
      </c>
      <c r="BI113" s="5">
        <f>P_A[[#This Row],[19+]]-P_A[[#This Row],[20+]]</f>
        <v>5.1500000000000004E-2</v>
      </c>
      <c r="BJ113" s="5">
        <f>P_A[[#This Row],[20+]]-P_A[[#This Row],[21+]]</f>
        <v>3.1139999999999994E-2</v>
      </c>
      <c r="BK113" s="5">
        <f>P_A[[#This Row],[21+]]-P_A[[#This Row],[22+]]</f>
        <v>1.779E-2</v>
      </c>
      <c r="BL113" s="5">
        <f>P_A[[#This Row],[22+]]-P_A[[#This Row],[23+]]</f>
        <v>9.4500000000000001E-3</v>
      </c>
      <c r="BM113" s="5">
        <f>P_A[[#This Row],[23+]]-P_A[[#This Row],[24+]]</f>
        <v>4.2499999999999994E-3</v>
      </c>
      <c r="BN113" s="5">
        <f>P_A[[#This Row],[24+]]-P_A[[#This Row],[25+]]</f>
        <v>1.8200000000000002E-3</v>
      </c>
      <c r="BO113" s="5">
        <f>P_A[[#This Row],[25+]]-P_A[[#This Row],[26+]]</f>
        <v>7.1999999999999994E-4</v>
      </c>
      <c r="BP113" s="5">
        <f>P_A[[#This Row],[26+]]-P_A[[#This Row],[27+]]</f>
        <v>2.3999999999999998E-4</v>
      </c>
      <c r="BQ113" s="5">
        <f>P_A[[#This Row],[27+]]-P_A[[#This Row],[28+]]</f>
        <v>1.1E-4</v>
      </c>
      <c r="BR113" s="5">
        <f>P_A[[#This Row],[28+]]-P_A[[#This Row],[29+]]</f>
        <v>0</v>
      </c>
      <c r="BS113" s="5">
        <f>P_A[[#This Row],[29+]]-P_A[[#This Row],[30+]]</f>
        <v>0</v>
      </c>
      <c r="BT113" s="5">
        <f>P_A[[#This Row],[30+]]-P_A[[#This Row],[31+]]</f>
        <v>0</v>
      </c>
      <c r="BU113" s="5">
        <f>P_A[[#This Row],[31+]]-P_A[[#This Row],[32+]]</f>
        <v>0</v>
      </c>
      <c r="BV113" s="5">
        <f>P_A[[#This Row],[32+]]-P_A[[#This Row],[33+]]</f>
        <v>0</v>
      </c>
      <c r="BW113" s="5">
        <f>P_A[[#This Row],[33+]]-P_A[[#This Row],[34+]]</f>
        <v>0</v>
      </c>
      <c r="BX113" s="5">
        <f>P_A[[#This Row],[34+]]-P_A[[#This Row],[35+]]</f>
        <v>0</v>
      </c>
      <c r="BY113" s="5">
        <f>P_A[[#This Row],[35+]]-P_A[[#This Row],[36+]]</f>
        <v>0</v>
      </c>
      <c r="BZ113" s="5">
        <f>P_A[[#This Row],[36+]]-P_A[[#This Row],[37+]]</f>
        <v>0</v>
      </c>
      <c r="CA113" s="5">
        <f>P_A[[#This Row],[37+]]-P_A[[#This Row],[38+]]</f>
        <v>0</v>
      </c>
      <c r="CB113" s="5">
        <f>P_A[[#This Row],[38+]]-P_A[[#This Row],[39+]]</f>
        <v>0</v>
      </c>
      <c r="CC113" s="5">
        <f>P_A[[#This Row],[39+]]-P_A[[#This Row],[40+]]</f>
        <v>0</v>
      </c>
      <c r="CD113" s="5">
        <f>P_A[[#This Row],[40+]]-P_A[[#This Row],[41+]]</f>
        <v>0</v>
      </c>
      <c r="CE113" s="5">
        <f>P_A[[#This Row],[41+]]-P_A[[#This Row],[42+]]</f>
        <v>0</v>
      </c>
      <c r="CF113" s="5">
        <f>P_A[[#This Row],[42+]]-P_A[[#This Row],[43+]]</f>
        <v>0</v>
      </c>
      <c r="CG113" s="5">
        <f>P_A[[#This Row],[43+]]-P_A[[#This Row],[44+]]</f>
        <v>0</v>
      </c>
      <c r="CH113" s="5">
        <f>P_A[[#This Row],[44+]]-P_A[[#This Row],[45+]]</f>
        <v>0</v>
      </c>
      <c r="CI113" s="5">
        <f>P_A[[#This Row],[45+]]-P_A[[#This Row],[46+]]</f>
        <v>0</v>
      </c>
      <c r="CJ113" s="5">
        <f>P_A[[#This Row],[46+]]-P_A[[#This Row],[47+]]</f>
        <v>0</v>
      </c>
      <c r="CK113" s="5">
        <f>P_A[[#This Row],[47+]]-P_A[[#This Row],[48+]]</f>
        <v>0</v>
      </c>
      <c r="CL113" s="5">
        <f>P_A[[#This Row],[48+]]-P_A[[#This Row],[49+]]</f>
        <v>0</v>
      </c>
    </row>
    <row r="114" spans="1:90" x14ac:dyDescent="0.25">
      <c r="A114" s="10">
        <v>22400722</v>
      </c>
      <c r="B114" s="13" t="s">
        <v>79</v>
      </c>
      <c r="C114" s="13" t="s">
        <v>96</v>
      </c>
      <c r="D114" s="11">
        <v>0.8125</v>
      </c>
      <c r="E114" s="9" t="str">
        <f>HYPERLINK("https://www.nba.com/stats/player/1630193/boxscores-traditional", "Immanuel Quickley")</f>
        <v>Immanuel Quickley</v>
      </c>
      <c r="F114">
        <v>18.2</v>
      </c>
      <c r="G114" s="4">
        <v>4.5339999999999998</v>
      </c>
      <c r="H114" s="3">
        <v>0.98777999999999999</v>
      </c>
      <c r="I114" s="3">
        <v>0.97882000000000002</v>
      </c>
      <c r="J114" s="3">
        <v>0.96484999999999999</v>
      </c>
      <c r="K114" s="3">
        <v>0.94408000000000003</v>
      </c>
      <c r="L114" s="3">
        <v>0.91466000000000003</v>
      </c>
      <c r="M114" s="3">
        <v>0.87492999999999999</v>
      </c>
      <c r="N114" s="3">
        <v>0.82381000000000004</v>
      </c>
      <c r="O114" s="3">
        <v>0.76114999999999999</v>
      </c>
      <c r="P114" s="3">
        <v>0.68793000000000004</v>
      </c>
      <c r="Q114" s="3">
        <v>0.60257000000000005</v>
      </c>
      <c r="R114" s="3">
        <v>0.51595000000000002</v>
      </c>
      <c r="S114" s="3">
        <v>0.42858000000000002</v>
      </c>
      <c r="T114" s="3">
        <v>0.34458</v>
      </c>
      <c r="U114" s="3">
        <v>0.26762999999999998</v>
      </c>
      <c r="V114" s="3">
        <v>0.20044999999999999</v>
      </c>
      <c r="W114" s="3">
        <v>0.14457</v>
      </c>
      <c r="X114" s="3">
        <v>0.10027</v>
      </c>
      <c r="Y114" s="3">
        <v>6.6809999999999994E-2</v>
      </c>
      <c r="Z114" s="3">
        <v>4.2720000000000001E-2</v>
      </c>
      <c r="AA114" s="3">
        <v>2.6190000000000001E-2</v>
      </c>
      <c r="AB114" s="3">
        <v>1.5389999999999999E-2</v>
      </c>
      <c r="AC114" s="3">
        <v>8.6599999999999993E-3</v>
      </c>
      <c r="AD114" s="3">
        <v>4.6600000000000001E-3</v>
      </c>
      <c r="AE114" s="3">
        <v>2.3999999999999998E-3</v>
      </c>
      <c r="AF114" s="3">
        <v>1.1800000000000001E-3</v>
      </c>
      <c r="AG114" s="3">
        <v>5.5999999999999995E-4</v>
      </c>
      <c r="AH114" s="3">
        <v>2.5000000000000001E-4</v>
      </c>
      <c r="AI114" s="3">
        <v>1E-4</v>
      </c>
      <c r="AJ114" s="3">
        <v>4.0000000000000003E-5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5">
        <f>P_A[[#This Row],[8+]]-P_A[[#This Row],[9+]]</f>
        <v>8.959999999999968E-3</v>
      </c>
      <c r="AY114" s="5">
        <f>P_A[[#This Row],[9+]]-P_A[[#This Row],[10+]]</f>
        <v>1.3970000000000038E-2</v>
      </c>
      <c r="AZ114" s="5">
        <f>P_A[[#This Row],[10+]]-P_A[[#This Row],[11+]]</f>
        <v>2.0769999999999955E-2</v>
      </c>
      <c r="BA114" s="5">
        <f>P_A[[#This Row],[11+]]-P_A[[#This Row],[12+]]</f>
        <v>2.9420000000000002E-2</v>
      </c>
      <c r="BB114" s="5">
        <f>P_A[[#This Row],[12+]]-P_A[[#This Row],[13+]]</f>
        <v>3.9730000000000043E-2</v>
      </c>
      <c r="BC114" s="5">
        <f>P_A[[#This Row],[13+]]-P_A[[#This Row],[14+]]</f>
        <v>5.1119999999999943E-2</v>
      </c>
      <c r="BD114" s="5">
        <f>P_A[[#This Row],[14+]]-P_A[[#This Row],[15+]]</f>
        <v>6.2660000000000049E-2</v>
      </c>
      <c r="BE114" s="5">
        <f>P_A[[#This Row],[15+]]-P_A[[#This Row],[16+]]</f>
        <v>7.3219999999999952E-2</v>
      </c>
      <c r="BF114" s="5">
        <f>P_A[[#This Row],[16+]]-P_A[[#This Row],[17+]]</f>
        <v>8.5359999999999991E-2</v>
      </c>
      <c r="BG114" s="5">
        <f>P_A[[#This Row],[17+]]-P_A[[#This Row],[18+]]</f>
        <v>8.662000000000003E-2</v>
      </c>
      <c r="BH114" s="5">
        <f>P_A[[#This Row],[18+]]-P_A[[#This Row],[19+]]</f>
        <v>8.7370000000000003E-2</v>
      </c>
      <c r="BI114" s="5">
        <f>P_A[[#This Row],[19+]]-P_A[[#This Row],[20+]]</f>
        <v>8.4000000000000019E-2</v>
      </c>
      <c r="BJ114" s="5">
        <f>P_A[[#This Row],[20+]]-P_A[[#This Row],[21+]]</f>
        <v>7.6950000000000018E-2</v>
      </c>
      <c r="BK114" s="5">
        <f>P_A[[#This Row],[21+]]-P_A[[#This Row],[22+]]</f>
        <v>6.717999999999999E-2</v>
      </c>
      <c r="BL114" s="5">
        <f>P_A[[#This Row],[22+]]-P_A[[#This Row],[23+]]</f>
        <v>5.5879999999999985E-2</v>
      </c>
      <c r="BM114" s="5">
        <f>P_A[[#This Row],[23+]]-P_A[[#This Row],[24+]]</f>
        <v>4.4300000000000006E-2</v>
      </c>
      <c r="BN114" s="5">
        <f>P_A[[#This Row],[24+]]-P_A[[#This Row],[25+]]</f>
        <v>3.3460000000000004E-2</v>
      </c>
      <c r="BO114" s="5">
        <f>P_A[[#This Row],[25+]]-P_A[[#This Row],[26+]]</f>
        <v>2.4089999999999993E-2</v>
      </c>
      <c r="BP114" s="5">
        <f>P_A[[#This Row],[26+]]-P_A[[#This Row],[27+]]</f>
        <v>1.653E-2</v>
      </c>
      <c r="BQ114" s="5">
        <f>P_A[[#This Row],[27+]]-P_A[[#This Row],[28+]]</f>
        <v>1.0800000000000002E-2</v>
      </c>
      <c r="BR114" s="5">
        <f>P_A[[#This Row],[28+]]-P_A[[#This Row],[29+]]</f>
        <v>6.7299999999999999E-3</v>
      </c>
      <c r="BS114" s="5">
        <f>P_A[[#This Row],[29+]]-P_A[[#This Row],[30+]]</f>
        <v>3.9999999999999992E-3</v>
      </c>
      <c r="BT114" s="5">
        <f>P_A[[#This Row],[30+]]-P_A[[#This Row],[31+]]</f>
        <v>2.2600000000000003E-3</v>
      </c>
      <c r="BU114" s="5">
        <f>P_A[[#This Row],[31+]]-P_A[[#This Row],[32+]]</f>
        <v>1.2199999999999997E-3</v>
      </c>
      <c r="BV114" s="5">
        <f>P_A[[#This Row],[32+]]-P_A[[#This Row],[33+]]</f>
        <v>6.2000000000000011E-4</v>
      </c>
      <c r="BW114" s="5">
        <f>P_A[[#This Row],[33+]]-P_A[[#This Row],[34+]]</f>
        <v>3.0999999999999995E-4</v>
      </c>
      <c r="BX114" s="5">
        <f>P_A[[#This Row],[34+]]-P_A[[#This Row],[35+]]</f>
        <v>1.5000000000000001E-4</v>
      </c>
      <c r="BY114" s="5">
        <f>P_A[[#This Row],[35+]]-P_A[[#This Row],[36+]]</f>
        <v>6.0000000000000002E-5</v>
      </c>
      <c r="BZ114" s="5">
        <f>P_A[[#This Row],[36+]]-P_A[[#This Row],[37+]]</f>
        <v>4.0000000000000003E-5</v>
      </c>
      <c r="CA114" s="5">
        <f>P_A[[#This Row],[37+]]-P_A[[#This Row],[38+]]</f>
        <v>0</v>
      </c>
      <c r="CB114" s="5">
        <f>P_A[[#This Row],[38+]]-P_A[[#This Row],[39+]]</f>
        <v>0</v>
      </c>
      <c r="CC114" s="5">
        <f>P_A[[#This Row],[39+]]-P_A[[#This Row],[40+]]</f>
        <v>0</v>
      </c>
      <c r="CD114" s="5">
        <f>P_A[[#This Row],[40+]]-P_A[[#This Row],[41+]]</f>
        <v>0</v>
      </c>
      <c r="CE114" s="5">
        <f>P_A[[#This Row],[41+]]-P_A[[#This Row],[42+]]</f>
        <v>0</v>
      </c>
      <c r="CF114" s="5">
        <f>P_A[[#This Row],[42+]]-P_A[[#This Row],[43+]]</f>
        <v>0</v>
      </c>
      <c r="CG114" s="5">
        <f>P_A[[#This Row],[43+]]-P_A[[#This Row],[44+]]</f>
        <v>0</v>
      </c>
      <c r="CH114" s="5">
        <f>P_A[[#This Row],[44+]]-P_A[[#This Row],[45+]]</f>
        <v>0</v>
      </c>
      <c r="CI114" s="5">
        <f>P_A[[#This Row],[45+]]-P_A[[#This Row],[46+]]</f>
        <v>0</v>
      </c>
      <c r="CJ114" s="5">
        <f>P_A[[#This Row],[46+]]-P_A[[#This Row],[47+]]</f>
        <v>0</v>
      </c>
      <c r="CK114" s="5">
        <f>P_A[[#This Row],[47+]]-P_A[[#This Row],[48+]]</f>
        <v>0</v>
      </c>
      <c r="CL114" s="5">
        <f>P_A[[#This Row],[48+]]-P_A[[#This Row],[49+]]</f>
        <v>0</v>
      </c>
    </row>
    <row r="115" spans="1:90" x14ac:dyDescent="0.25">
      <c r="A115" s="10">
        <v>22400722</v>
      </c>
      <c r="B115" s="13" t="s">
        <v>79</v>
      </c>
      <c r="C115" s="13" t="s">
        <v>96</v>
      </c>
      <c r="D115" s="11">
        <v>0.8125</v>
      </c>
      <c r="E115" s="9" t="str">
        <f>HYPERLINK("https://www.nba.com/stats/player/1627751/boxscores-traditional", "Jakob Pöltl")</f>
        <v>Jakob Pöltl</v>
      </c>
      <c r="F115">
        <v>16.600000000000001</v>
      </c>
      <c r="G115" s="4">
        <v>5.1219999999999999</v>
      </c>
      <c r="H115" s="3">
        <v>0.95352000000000003</v>
      </c>
      <c r="I115" s="3">
        <v>0.93056000000000005</v>
      </c>
      <c r="J115" s="3">
        <v>0.90146999999999999</v>
      </c>
      <c r="K115" s="3">
        <v>0.86214000000000002</v>
      </c>
      <c r="L115" s="3">
        <v>0.81594</v>
      </c>
      <c r="M115" s="3">
        <v>0.75804000000000005</v>
      </c>
      <c r="N115" s="3">
        <v>0.69496999999999998</v>
      </c>
      <c r="O115" s="3">
        <v>0.62172000000000005</v>
      </c>
      <c r="P115" s="3">
        <v>0.54776000000000002</v>
      </c>
      <c r="Q115" s="3">
        <v>0.46811999999999998</v>
      </c>
      <c r="R115" s="3">
        <v>0.39357999999999999</v>
      </c>
      <c r="S115" s="3">
        <v>0.31918000000000002</v>
      </c>
      <c r="T115" s="3">
        <v>0.25463000000000002</v>
      </c>
      <c r="U115" s="3">
        <v>0.19489000000000001</v>
      </c>
      <c r="V115" s="3">
        <v>0.14685999999999999</v>
      </c>
      <c r="W115" s="3">
        <v>0.10564999999999999</v>
      </c>
      <c r="X115" s="3">
        <v>7.4929999999999997E-2</v>
      </c>
      <c r="Y115" s="3">
        <v>5.0500000000000003E-2</v>
      </c>
      <c r="Z115" s="3">
        <v>3.288E-2</v>
      </c>
      <c r="AA115" s="3">
        <v>2.1180000000000001E-2</v>
      </c>
      <c r="AB115" s="3">
        <v>1.2869999999999999E-2</v>
      </c>
      <c r="AC115" s="3">
        <v>7.7600000000000004E-3</v>
      </c>
      <c r="AD115" s="3">
        <v>4.4000000000000003E-3</v>
      </c>
      <c r="AE115" s="3">
        <v>2.48E-3</v>
      </c>
      <c r="AF115" s="3">
        <v>1.31E-3</v>
      </c>
      <c r="AG115" s="3">
        <v>6.8999999999999997E-4</v>
      </c>
      <c r="AH115" s="3">
        <v>3.4000000000000002E-4</v>
      </c>
      <c r="AI115" s="3">
        <v>1.7000000000000001E-4</v>
      </c>
      <c r="AJ115" s="3">
        <v>8.0000000000000007E-5</v>
      </c>
      <c r="AK115" s="3">
        <v>3.0000000000000001E-5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5">
        <f>P_A[[#This Row],[8+]]-P_A[[#This Row],[9+]]</f>
        <v>2.295999999999998E-2</v>
      </c>
      <c r="AY115" s="5">
        <f>P_A[[#This Row],[9+]]-P_A[[#This Row],[10+]]</f>
        <v>2.909000000000006E-2</v>
      </c>
      <c r="AZ115" s="5">
        <f>P_A[[#This Row],[10+]]-P_A[[#This Row],[11+]]</f>
        <v>3.9329999999999976E-2</v>
      </c>
      <c r="BA115" s="5">
        <f>P_A[[#This Row],[11+]]-P_A[[#This Row],[12+]]</f>
        <v>4.6200000000000019E-2</v>
      </c>
      <c r="BB115" s="5">
        <f>P_A[[#This Row],[12+]]-P_A[[#This Row],[13+]]</f>
        <v>5.7899999999999952E-2</v>
      </c>
      <c r="BC115" s="5">
        <f>P_A[[#This Row],[13+]]-P_A[[#This Row],[14+]]</f>
        <v>6.307000000000007E-2</v>
      </c>
      <c r="BD115" s="5">
        <f>P_A[[#This Row],[14+]]-P_A[[#This Row],[15+]]</f>
        <v>7.3249999999999926E-2</v>
      </c>
      <c r="BE115" s="5">
        <f>P_A[[#This Row],[15+]]-P_A[[#This Row],[16+]]</f>
        <v>7.3960000000000026E-2</v>
      </c>
      <c r="BF115" s="5">
        <f>P_A[[#This Row],[16+]]-P_A[[#This Row],[17+]]</f>
        <v>7.9640000000000044E-2</v>
      </c>
      <c r="BG115" s="5">
        <f>P_A[[#This Row],[17+]]-P_A[[#This Row],[18+]]</f>
        <v>7.4539999999999995E-2</v>
      </c>
      <c r="BH115" s="5">
        <f>P_A[[#This Row],[18+]]-P_A[[#This Row],[19+]]</f>
        <v>7.4399999999999966E-2</v>
      </c>
      <c r="BI115" s="5">
        <f>P_A[[#This Row],[19+]]-P_A[[#This Row],[20+]]</f>
        <v>6.4549999999999996E-2</v>
      </c>
      <c r="BJ115" s="5">
        <f>P_A[[#This Row],[20+]]-P_A[[#This Row],[21+]]</f>
        <v>5.9740000000000015E-2</v>
      </c>
      <c r="BK115" s="5">
        <f>P_A[[#This Row],[21+]]-P_A[[#This Row],[22+]]</f>
        <v>4.8030000000000017E-2</v>
      </c>
      <c r="BL115" s="5">
        <f>P_A[[#This Row],[22+]]-P_A[[#This Row],[23+]]</f>
        <v>4.1209999999999997E-2</v>
      </c>
      <c r="BM115" s="5">
        <f>P_A[[#This Row],[23+]]-P_A[[#This Row],[24+]]</f>
        <v>3.0719999999999997E-2</v>
      </c>
      <c r="BN115" s="5">
        <f>P_A[[#This Row],[24+]]-P_A[[#This Row],[25+]]</f>
        <v>2.4429999999999993E-2</v>
      </c>
      <c r="BO115" s="5">
        <f>P_A[[#This Row],[25+]]-P_A[[#This Row],[26+]]</f>
        <v>1.7620000000000004E-2</v>
      </c>
      <c r="BP115" s="5">
        <f>P_A[[#This Row],[26+]]-P_A[[#This Row],[27+]]</f>
        <v>1.1699999999999999E-2</v>
      </c>
      <c r="BQ115" s="5">
        <f>P_A[[#This Row],[27+]]-P_A[[#This Row],[28+]]</f>
        <v>8.3100000000000014E-3</v>
      </c>
      <c r="BR115" s="5">
        <f>P_A[[#This Row],[28+]]-P_A[[#This Row],[29+]]</f>
        <v>5.1099999999999991E-3</v>
      </c>
      <c r="BS115" s="5">
        <f>P_A[[#This Row],[29+]]-P_A[[#This Row],[30+]]</f>
        <v>3.3600000000000001E-3</v>
      </c>
      <c r="BT115" s="5">
        <f>P_A[[#This Row],[30+]]-P_A[[#This Row],[31+]]</f>
        <v>1.9200000000000003E-3</v>
      </c>
      <c r="BU115" s="5">
        <f>P_A[[#This Row],[31+]]-P_A[[#This Row],[32+]]</f>
        <v>1.17E-3</v>
      </c>
      <c r="BV115" s="5">
        <f>P_A[[#This Row],[32+]]-P_A[[#This Row],[33+]]</f>
        <v>6.2E-4</v>
      </c>
      <c r="BW115" s="5">
        <f>P_A[[#This Row],[33+]]-P_A[[#This Row],[34+]]</f>
        <v>3.4999999999999994E-4</v>
      </c>
      <c r="BX115" s="5">
        <f>P_A[[#This Row],[34+]]-P_A[[#This Row],[35+]]</f>
        <v>1.7000000000000001E-4</v>
      </c>
      <c r="BY115" s="5">
        <f>P_A[[#This Row],[35+]]-P_A[[#This Row],[36+]]</f>
        <v>9.0000000000000006E-5</v>
      </c>
      <c r="BZ115" s="5">
        <f>P_A[[#This Row],[36+]]-P_A[[#This Row],[37+]]</f>
        <v>5.0000000000000009E-5</v>
      </c>
      <c r="CA115" s="5">
        <f>P_A[[#This Row],[37+]]-P_A[[#This Row],[38+]]</f>
        <v>3.0000000000000001E-5</v>
      </c>
      <c r="CB115" s="5">
        <f>P_A[[#This Row],[38+]]-P_A[[#This Row],[39+]]</f>
        <v>0</v>
      </c>
      <c r="CC115" s="5">
        <f>P_A[[#This Row],[39+]]-P_A[[#This Row],[40+]]</f>
        <v>0</v>
      </c>
      <c r="CD115" s="5">
        <f>P_A[[#This Row],[40+]]-P_A[[#This Row],[41+]]</f>
        <v>0</v>
      </c>
      <c r="CE115" s="5">
        <f>P_A[[#This Row],[41+]]-P_A[[#This Row],[42+]]</f>
        <v>0</v>
      </c>
      <c r="CF115" s="5">
        <f>P_A[[#This Row],[42+]]-P_A[[#This Row],[43+]]</f>
        <v>0</v>
      </c>
      <c r="CG115" s="5">
        <f>P_A[[#This Row],[43+]]-P_A[[#This Row],[44+]]</f>
        <v>0</v>
      </c>
      <c r="CH115" s="5">
        <f>P_A[[#This Row],[44+]]-P_A[[#This Row],[45+]]</f>
        <v>0</v>
      </c>
      <c r="CI115" s="5">
        <f>P_A[[#This Row],[45+]]-P_A[[#This Row],[46+]]</f>
        <v>0</v>
      </c>
      <c r="CJ115" s="5">
        <f>P_A[[#This Row],[46+]]-P_A[[#This Row],[47+]]</f>
        <v>0</v>
      </c>
      <c r="CK115" s="5">
        <f>P_A[[#This Row],[47+]]-P_A[[#This Row],[48+]]</f>
        <v>0</v>
      </c>
      <c r="CL115" s="5">
        <f>P_A[[#This Row],[48+]]-P_A[[#This Row],[49+]]</f>
        <v>0</v>
      </c>
    </row>
    <row r="116" spans="1:90" x14ac:dyDescent="0.25">
      <c r="A116" s="10">
        <v>22400722</v>
      </c>
      <c r="B116" s="13" t="s">
        <v>79</v>
      </c>
      <c r="C116" s="13" t="s">
        <v>96</v>
      </c>
      <c r="D116" s="11">
        <v>0.8125</v>
      </c>
      <c r="E116" s="9" t="str">
        <f>HYPERLINK("https://www.nba.com/stats/player/203482/boxscores-traditional", "Kelly Olynyk")</f>
        <v>Kelly Olynyk</v>
      </c>
      <c r="F116">
        <v>13.6</v>
      </c>
      <c r="G116" s="4">
        <v>3.9290000000000003</v>
      </c>
      <c r="H116" s="3">
        <v>0.92364000000000002</v>
      </c>
      <c r="I116" s="3">
        <v>0.879</v>
      </c>
      <c r="J116" s="3">
        <v>0.82121</v>
      </c>
      <c r="K116" s="3">
        <v>0.74536999999999998</v>
      </c>
      <c r="L116" s="3">
        <v>0.65910000000000002</v>
      </c>
      <c r="M116" s="3">
        <v>0.55962000000000001</v>
      </c>
      <c r="N116" s="3">
        <v>0.46017000000000002</v>
      </c>
      <c r="O116" s="3">
        <v>0.35942000000000002</v>
      </c>
      <c r="P116" s="3">
        <v>0.27093</v>
      </c>
      <c r="Q116" s="3">
        <v>0.19214999999999999</v>
      </c>
      <c r="R116" s="3">
        <v>0.13136</v>
      </c>
      <c r="S116" s="3">
        <v>8.5339999999999999E-2</v>
      </c>
      <c r="T116" s="3">
        <v>5.1549999999999999E-2</v>
      </c>
      <c r="U116" s="3">
        <v>3.005E-2</v>
      </c>
      <c r="V116" s="3">
        <v>1.618E-2</v>
      </c>
      <c r="W116" s="3">
        <v>8.4200000000000004E-3</v>
      </c>
      <c r="X116" s="3">
        <v>4.0200000000000001E-3</v>
      </c>
      <c r="Y116" s="3">
        <v>1.8699999999999999E-3</v>
      </c>
      <c r="Z116" s="3">
        <v>7.9000000000000001E-4</v>
      </c>
      <c r="AA116" s="3">
        <v>3.2000000000000003E-4</v>
      </c>
      <c r="AB116" s="3">
        <v>1.2E-4</v>
      </c>
      <c r="AC116" s="3">
        <v>4.0000000000000003E-5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5">
        <f>P_A[[#This Row],[8+]]-P_A[[#This Row],[9+]]</f>
        <v>4.4640000000000013E-2</v>
      </c>
      <c r="AY116" s="5">
        <f>P_A[[#This Row],[9+]]-P_A[[#This Row],[10+]]</f>
        <v>5.7790000000000008E-2</v>
      </c>
      <c r="AZ116" s="5">
        <f>P_A[[#This Row],[10+]]-P_A[[#This Row],[11+]]</f>
        <v>7.5840000000000019E-2</v>
      </c>
      <c r="BA116" s="5">
        <f>P_A[[#This Row],[11+]]-P_A[[#This Row],[12+]]</f>
        <v>8.6269999999999958E-2</v>
      </c>
      <c r="BB116" s="5">
        <f>P_A[[#This Row],[12+]]-P_A[[#This Row],[13+]]</f>
        <v>9.9480000000000013E-2</v>
      </c>
      <c r="BC116" s="5">
        <f>P_A[[#This Row],[13+]]-P_A[[#This Row],[14+]]</f>
        <v>9.9449999999999983E-2</v>
      </c>
      <c r="BD116" s="5">
        <f>P_A[[#This Row],[14+]]-P_A[[#This Row],[15+]]</f>
        <v>0.10075000000000001</v>
      </c>
      <c r="BE116" s="5">
        <f>P_A[[#This Row],[15+]]-P_A[[#This Row],[16+]]</f>
        <v>8.8490000000000013E-2</v>
      </c>
      <c r="BF116" s="5">
        <f>P_A[[#This Row],[16+]]-P_A[[#This Row],[17+]]</f>
        <v>7.8780000000000017E-2</v>
      </c>
      <c r="BG116" s="5">
        <f>P_A[[#This Row],[17+]]-P_A[[#This Row],[18+]]</f>
        <v>6.0789999999999983E-2</v>
      </c>
      <c r="BH116" s="5">
        <f>P_A[[#This Row],[18+]]-P_A[[#This Row],[19+]]</f>
        <v>4.6020000000000005E-2</v>
      </c>
      <c r="BI116" s="5">
        <f>P_A[[#This Row],[19+]]-P_A[[#This Row],[20+]]</f>
        <v>3.3790000000000001E-2</v>
      </c>
      <c r="BJ116" s="5">
        <f>P_A[[#This Row],[20+]]-P_A[[#This Row],[21+]]</f>
        <v>2.1499999999999998E-2</v>
      </c>
      <c r="BK116" s="5">
        <f>P_A[[#This Row],[21+]]-P_A[[#This Row],[22+]]</f>
        <v>1.387E-2</v>
      </c>
      <c r="BL116" s="5">
        <f>P_A[[#This Row],[22+]]-P_A[[#This Row],[23+]]</f>
        <v>7.7599999999999995E-3</v>
      </c>
      <c r="BM116" s="5">
        <f>P_A[[#This Row],[23+]]-P_A[[#This Row],[24+]]</f>
        <v>4.4000000000000003E-3</v>
      </c>
      <c r="BN116" s="5">
        <f>P_A[[#This Row],[24+]]-P_A[[#This Row],[25+]]</f>
        <v>2.15E-3</v>
      </c>
      <c r="BO116" s="5">
        <f>P_A[[#This Row],[25+]]-P_A[[#This Row],[26+]]</f>
        <v>1.0799999999999998E-3</v>
      </c>
      <c r="BP116" s="5">
        <f>P_A[[#This Row],[26+]]-P_A[[#This Row],[27+]]</f>
        <v>4.6999999999999999E-4</v>
      </c>
      <c r="BQ116" s="5">
        <f>P_A[[#This Row],[27+]]-P_A[[#This Row],[28+]]</f>
        <v>2.0000000000000004E-4</v>
      </c>
      <c r="BR116" s="5">
        <f>P_A[[#This Row],[28+]]-P_A[[#This Row],[29+]]</f>
        <v>7.9999999999999993E-5</v>
      </c>
      <c r="BS116" s="5">
        <f>P_A[[#This Row],[29+]]-P_A[[#This Row],[30+]]</f>
        <v>4.0000000000000003E-5</v>
      </c>
      <c r="BT116" s="5">
        <f>P_A[[#This Row],[30+]]-P_A[[#This Row],[31+]]</f>
        <v>0</v>
      </c>
      <c r="BU116" s="5">
        <f>P_A[[#This Row],[31+]]-P_A[[#This Row],[32+]]</f>
        <v>0</v>
      </c>
      <c r="BV116" s="5">
        <f>P_A[[#This Row],[32+]]-P_A[[#This Row],[33+]]</f>
        <v>0</v>
      </c>
      <c r="BW116" s="5">
        <f>P_A[[#This Row],[33+]]-P_A[[#This Row],[34+]]</f>
        <v>0</v>
      </c>
      <c r="BX116" s="5">
        <f>P_A[[#This Row],[34+]]-P_A[[#This Row],[35+]]</f>
        <v>0</v>
      </c>
      <c r="BY116" s="5">
        <f>P_A[[#This Row],[35+]]-P_A[[#This Row],[36+]]</f>
        <v>0</v>
      </c>
      <c r="BZ116" s="5">
        <f>P_A[[#This Row],[36+]]-P_A[[#This Row],[37+]]</f>
        <v>0</v>
      </c>
      <c r="CA116" s="5">
        <f>P_A[[#This Row],[37+]]-P_A[[#This Row],[38+]]</f>
        <v>0</v>
      </c>
      <c r="CB116" s="5">
        <f>P_A[[#This Row],[38+]]-P_A[[#This Row],[39+]]</f>
        <v>0</v>
      </c>
      <c r="CC116" s="5">
        <f>P_A[[#This Row],[39+]]-P_A[[#This Row],[40+]]</f>
        <v>0</v>
      </c>
      <c r="CD116" s="5">
        <f>P_A[[#This Row],[40+]]-P_A[[#This Row],[41+]]</f>
        <v>0</v>
      </c>
      <c r="CE116" s="5">
        <f>P_A[[#This Row],[41+]]-P_A[[#This Row],[42+]]</f>
        <v>0</v>
      </c>
      <c r="CF116" s="5">
        <f>P_A[[#This Row],[42+]]-P_A[[#This Row],[43+]]</f>
        <v>0</v>
      </c>
      <c r="CG116" s="5">
        <f>P_A[[#This Row],[43+]]-P_A[[#This Row],[44+]]</f>
        <v>0</v>
      </c>
      <c r="CH116" s="5">
        <f>P_A[[#This Row],[44+]]-P_A[[#This Row],[45+]]</f>
        <v>0</v>
      </c>
      <c r="CI116" s="5">
        <f>P_A[[#This Row],[45+]]-P_A[[#This Row],[46+]]</f>
        <v>0</v>
      </c>
      <c r="CJ116" s="5">
        <f>P_A[[#This Row],[46+]]-P_A[[#This Row],[47+]]</f>
        <v>0</v>
      </c>
      <c r="CK116" s="5">
        <f>P_A[[#This Row],[47+]]-P_A[[#This Row],[48+]]</f>
        <v>0</v>
      </c>
      <c r="CL116" s="5">
        <f>P_A[[#This Row],[48+]]-P_A[[#This Row],[49+]]</f>
        <v>0</v>
      </c>
    </row>
    <row r="117" spans="1:90" x14ac:dyDescent="0.25">
      <c r="A117" s="10">
        <v>22400722</v>
      </c>
      <c r="B117" s="13" t="s">
        <v>79</v>
      </c>
      <c r="C117" s="13" t="s">
        <v>96</v>
      </c>
      <c r="D117" s="11">
        <v>0.8125</v>
      </c>
      <c r="E117" s="9" t="str">
        <f>HYPERLINK("https://www.nba.com/stats/player/1630558/boxscores-traditional", "Davion Mitchell")</f>
        <v>Davion Mitchell</v>
      </c>
      <c r="F117">
        <v>12.4</v>
      </c>
      <c r="G117" s="4">
        <v>3.4409999999999998</v>
      </c>
      <c r="H117" s="3">
        <v>0.89973000000000003</v>
      </c>
      <c r="I117" s="3">
        <v>0.83891000000000004</v>
      </c>
      <c r="J117" s="3">
        <v>0.75804000000000005</v>
      </c>
      <c r="K117" s="3">
        <v>0.65910000000000002</v>
      </c>
      <c r="L117" s="3">
        <v>0.54776000000000002</v>
      </c>
      <c r="M117" s="3">
        <v>0.43251000000000001</v>
      </c>
      <c r="N117" s="3">
        <v>0.32275999999999999</v>
      </c>
      <c r="O117" s="3">
        <v>0.22363</v>
      </c>
      <c r="P117" s="3">
        <v>0.14685999999999999</v>
      </c>
      <c r="Q117" s="3">
        <v>9.0120000000000006E-2</v>
      </c>
      <c r="R117" s="3">
        <v>5.1549999999999999E-2</v>
      </c>
      <c r="S117" s="3">
        <v>2.743E-2</v>
      </c>
      <c r="T117" s="3">
        <v>1.355E-2</v>
      </c>
      <c r="U117" s="3">
        <v>6.2100000000000002E-3</v>
      </c>
      <c r="V117" s="3">
        <v>2.64E-3</v>
      </c>
      <c r="W117" s="3">
        <v>1.0399999999999999E-3</v>
      </c>
      <c r="X117" s="3">
        <v>3.8000000000000002E-4</v>
      </c>
      <c r="Y117" s="3">
        <v>1.2999999999999999E-4</v>
      </c>
      <c r="Z117" s="3">
        <v>4.0000000000000003E-5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5">
        <f>P_A[[#This Row],[8+]]-P_A[[#This Row],[9+]]</f>
        <v>6.0819999999999985E-2</v>
      </c>
      <c r="AY117" s="5">
        <f>P_A[[#This Row],[9+]]-P_A[[#This Row],[10+]]</f>
        <v>8.0869999999999997E-2</v>
      </c>
      <c r="AZ117" s="5">
        <f>P_A[[#This Row],[10+]]-P_A[[#This Row],[11+]]</f>
        <v>9.8940000000000028E-2</v>
      </c>
      <c r="BA117" s="5">
        <f>P_A[[#This Row],[11+]]-P_A[[#This Row],[12+]]</f>
        <v>0.11133999999999999</v>
      </c>
      <c r="BB117" s="5">
        <f>P_A[[#This Row],[12+]]-P_A[[#This Row],[13+]]</f>
        <v>0.11525000000000002</v>
      </c>
      <c r="BC117" s="5">
        <f>P_A[[#This Row],[13+]]-P_A[[#This Row],[14+]]</f>
        <v>0.10975000000000001</v>
      </c>
      <c r="BD117" s="5">
        <f>P_A[[#This Row],[14+]]-P_A[[#This Row],[15+]]</f>
        <v>9.9129999999999996E-2</v>
      </c>
      <c r="BE117" s="5">
        <f>P_A[[#This Row],[15+]]-P_A[[#This Row],[16+]]</f>
        <v>7.6770000000000005E-2</v>
      </c>
      <c r="BF117" s="5">
        <f>P_A[[#This Row],[16+]]-P_A[[#This Row],[17+]]</f>
        <v>5.6739999999999985E-2</v>
      </c>
      <c r="BG117" s="5">
        <f>P_A[[#This Row],[17+]]-P_A[[#This Row],[18+]]</f>
        <v>3.8570000000000007E-2</v>
      </c>
      <c r="BH117" s="5">
        <f>P_A[[#This Row],[18+]]-P_A[[#This Row],[19+]]</f>
        <v>2.4119999999999999E-2</v>
      </c>
      <c r="BI117" s="5">
        <f>P_A[[#This Row],[19+]]-P_A[[#This Row],[20+]]</f>
        <v>1.388E-2</v>
      </c>
      <c r="BJ117" s="5">
        <f>P_A[[#This Row],[20+]]-P_A[[#This Row],[21+]]</f>
        <v>7.3399999999999993E-3</v>
      </c>
      <c r="BK117" s="5">
        <f>P_A[[#This Row],[21+]]-P_A[[#This Row],[22+]]</f>
        <v>3.5700000000000003E-3</v>
      </c>
      <c r="BL117" s="5">
        <f>P_A[[#This Row],[22+]]-P_A[[#This Row],[23+]]</f>
        <v>1.6000000000000001E-3</v>
      </c>
      <c r="BM117" s="5">
        <f>P_A[[#This Row],[23+]]-P_A[[#This Row],[24+]]</f>
        <v>6.5999999999999989E-4</v>
      </c>
      <c r="BN117" s="5">
        <f>P_A[[#This Row],[24+]]-P_A[[#This Row],[25+]]</f>
        <v>2.5000000000000001E-4</v>
      </c>
      <c r="BO117" s="5">
        <f>P_A[[#This Row],[25+]]-P_A[[#This Row],[26+]]</f>
        <v>8.9999999999999992E-5</v>
      </c>
      <c r="BP117" s="5">
        <f>P_A[[#This Row],[26+]]-P_A[[#This Row],[27+]]</f>
        <v>4.0000000000000003E-5</v>
      </c>
      <c r="BQ117" s="5">
        <f>P_A[[#This Row],[27+]]-P_A[[#This Row],[28+]]</f>
        <v>0</v>
      </c>
      <c r="BR117" s="5">
        <f>P_A[[#This Row],[28+]]-P_A[[#This Row],[29+]]</f>
        <v>0</v>
      </c>
      <c r="BS117" s="5">
        <f>P_A[[#This Row],[29+]]-P_A[[#This Row],[30+]]</f>
        <v>0</v>
      </c>
      <c r="BT117" s="5">
        <f>P_A[[#This Row],[30+]]-P_A[[#This Row],[31+]]</f>
        <v>0</v>
      </c>
      <c r="BU117" s="5">
        <f>P_A[[#This Row],[31+]]-P_A[[#This Row],[32+]]</f>
        <v>0</v>
      </c>
      <c r="BV117" s="5">
        <f>P_A[[#This Row],[32+]]-P_A[[#This Row],[33+]]</f>
        <v>0</v>
      </c>
      <c r="BW117" s="5">
        <f>P_A[[#This Row],[33+]]-P_A[[#This Row],[34+]]</f>
        <v>0</v>
      </c>
      <c r="BX117" s="5">
        <f>P_A[[#This Row],[34+]]-P_A[[#This Row],[35+]]</f>
        <v>0</v>
      </c>
      <c r="BY117" s="5">
        <f>P_A[[#This Row],[35+]]-P_A[[#This Row],[36+]]</f>
        <v>0</v>
      </c>
      <c r="BZ117" s="5">
        <f>P_A[[#This Row],[36+]]-P_A[[#This Row],[37+]]</f>
        <v>0</v>
      </c>
      <c r="CA117" s="5">
        <f>P_A[[#This Row],[37+]]-P_A[[#This Row],[38+]]</f>
        <v>0</v>
      </c>
      <c r="CB117" s="5">
        <f>P_A[[#This Row],[38+]]-P_A[[#This Row],[39+]]</f>
        <v>0</v>
      </c>
      <c r="CC117" s="5">
        <f>P_A[[#This Row],[39+]]-P_A[[#This Row],[40+]]</f>
        <v>0</v>
      </c>
      <c r="CD117" s="5">
        <f>P_A[[#This Row],[40+]]-P_A[[#This Row],[41+]]</f>
        <v>0</v>
      </c>
      <c r="CE117" s="5">
        <f>P_A[[#This Row],[41+]]-P_A[[#This Row],[42+]]</f>
        <v>0</v>
      </c>
      <c r="CF117" s="5">
        <f>P_A[[#This Row],[42+]]-P_A[[#This Row],[43+]]</f>
        <v>0</v>
      </c>
      <c r="CG117" s="5">
        <f>P_A[[#This Row],[43+]]-P_A[[#This Row],[44+]]</f>
        <v>0</v>
      </c>
      <c r="CH117" s="5">
        <f>P_A[[#This Row],[44+]]-P_A[[#This Row],[45+]]</f>
        <v>0</v>
      </c>
      <c r="CI117" s="5">
        <f>P_A[[#This Row],[45+]]-P_A[[#This Row],[46+]]</f>
        <v>0</v>
      </c>
      <c r="CJ117" s="5">
        <f>P_A[[#This Row],[46+]]-P_A[[#This Row],[47+]]</f>
        <v>0</v>
      </c>
      <c r="CK117" s="5">
        <f>P_A[[#This Row],[47+]]-P_A[[#This Row],[48+]]</f>
        <v>0</v>
      </c>
      <c r="CL117" s="5">
        <f>P_A[[#This Row],[48+]]-P_A[[#This Row],[49+]]</f>
        <v>0</v>
      </c>
    </row>
    <row r="118" spans="1:90" x14ac:dyDescent="0.25">
      <c r="A118" s="10">
        <v>22400722</v>
      </c>
      <c r="B118" s="13" t="s">
        <v>79</v>
      </c>
      <c r="C118" s="13" t="s">
        <v>96</v>
      </c>
      <c r="D118" s="11">
        <v>0.8125</v>
      </c>
      <c r="E118" s="9" t="str">
        <f>HYPERLINK("https://www.nba.com/stats/player/1642266/boxscores-traditional", "Ja'Kobe Walter")</f>
        <v>Ja'Kobe Walter</v>
      </c>
      <c r="F118">
        <v>11.4</v>
      </c>
      <c r="G118" s="4">
        <v>3.323</v>
      </c>
      <c r="H118" s="3">
        <v>0.84614</v>
      </c>
      <c r="I118" s="3">
        <v>0.76424000000000003</v>
      </c>
      <c r="J118" s="3">
        <v>0.66276000000000002</v>
      </c>
      <c r="K118" s="3">
        <v>0.54776000000000002</v>
      </c>
      <c r="L118" s="3">
        <v>0.42858000000000002</v>
      </c>
      <c r="M118" s="3">
        <v>0.31561</v>
      </c>
      <c r="N118" s="3">
        <v>0.2177</v>
      </c>
      <c r="O118" s="3">
        <v>0.14007</v>
      </c>
      <c r="P118" s="3">
        <v>8.3790000000000003E-2</v>
      </c>
      <c r="Q118" s="3">
        <v>4.5510000000000002E-2</v>
      </c>
      <c r="R118" s="3">
        <v>2.3300000000000001E-2</v>
      </c>
      <c r="S118" s="3">
        <v>1.1010000000000001E-2</v>
      </c>
      <c r="T118" s="3">
        <v>4.7999999999999996E-3</v>
      </c>
      <c r="U118" s="3">
        <v>1.9300000000000001E-3</v>
      </c>
      <c r="V118" s="3">
        <v>7.1000000000000002E-4</v>
      </c>
      <c r="W118" s="3">
        <v>2.4000000000000001E-4</v>
      </c>
      <c r="X118" s="3">
        <v>8.0000000000000007E-5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5">
        <f>P_A[[#This Row],[8+]]-P_A[[#This Row],[9+]]</f>
        <v>8.1899999999999973E-2</v>
      </c>
      <c r="AY118" s="5">
        <f>P_A[[#This Row],[9+]]-P_A[[#This Row],[10+]]</f>
        <v>0.10148000000000001</v>
      </c>
      <c r="AZ118" s="5">
        <f>P_A[[#This Row],[10+]]-P_A[[#This Row],[11+]]</f>
        <v>0.11499999999999999</v>
      </c>
      <c r="BA118" s="5">
        <f>P_A[[#This Row],[11+]]-P_A[[#This Row],[12+]]</f>
        <v>0.11918000000000001</v>
      </c>
      <c r="BB118" s="5">
        <f>P_A[[#This Row],[12+]]-P_A[[#This Row],[13+]]</f>
        <v>0.11297000000000001</v>
      </c>
      <c r="BC118" s="5">
        <f>P_A[[#This Row],[13+]]-P_A[[#This Row],[14+]]</f>
        <v>9.7909999999999997E-2</v>
      </c>
      <c r="BD118" s="5">
        <f>P_A[[#This Row],[14+]]-P_A[[#This Row],[15+]]</f>
        <v>7.7630000000000005E-2</v>
      </c>
      <c r="BE118" s="5">
        <f>P_A[[#This Row],[15+]]-P_A[[#This Row],[16+]]</f>
        <v>5.6279999999999997E-2</v>
      </c>
      <c r="BF118" s="5">
        <f>P_A[[#This Row],[16+]]-P_A[[#This Row],[17+]]</f>
        <v>3.8280000000000002E-2</v>
      </c>
      <c r="BG118" s="5">
        <f>P_A[[#This Row],[17+]]-P_A[[#This Row],[18+]]</f>
        <v>2.2210000000000001E-2</v>
      </c>
      <c r="BH118" s="5">
        <f>P_A[[#This Row],[18+]]-P_A[[#This Row],[19+]]</f>
        <v>1.2290000000000001E-2</v>
      </c>
      <c r="BI118" s="5">
        <f>P_A[[#This Row],[19+]]-P_A[[#This Row],[20+]]</f>
        <v>6.2100000000000011E-3</v>
      </c>
      <c r="BJ118" s="5">
        <f>P_A[[#This Row],[20+]]-P_A[[#This Row],[21+]]</f>
        <v>2.8699999999999993E-3</v>
      </c>
      <c r="BK118" s="5">
        <f>P_A[[#This Row],[21+]]-P_A[[#This Row],[22+]]</f>
        <v>1.2200000000000002E-3</v>
      </c>
      <c r="BL118" s="5">
        <f>P_A[[#This Row],[22+]]-P_A[[#This Row],[23+]]</f>
        <v>4.7000000000000004E-4</v>
      </c>
      <c r="BM118" s="5">
        <f>P_A[[#This Row],[23+]]-P_A[[#This Row],[24+]]</f>
        <v>1.5999999999999999E-4</v>
      </c>
      <c r="BN118" s="5">
        <f>P_A[[#This Row],[24+]]-P_A[[#This Row],[25+]]</f>
        <v>8.0000000000000007E-5</v>
      </c>
      <c r="BO118" s="5">
        <f>P_A[[#This Row],[25+]]-P_A[[#This Row],[26+]]</f>
        <v>0</v>
      </c>
      <c r="BP118" s="5">
        <f>P_A[[#This Row],[26+]]-P_A[[#This Row],[27+]]</f>
        <v>0</v>
      </c>
      <c r="BQ118" s="5">
        <f>P_A[[#This Row],[27+]]-P_A[[#This Row],[28+]]</f>
        <v>0</v>
      </c>
      <c r="BR118" s="5">
        <f>P_A[[#This Row],[28+]]-P_A[[#This Row],[29+]]</f>
        <v>0</v>
      </c>
      <c r="BS118" s="5">
        <f>P_A[[#This Row],[29+]]-P_A[[#This Row],[30+]]</f>
        <v>0</v>
      </c>
      <c r="BT118" s="5">
        <f>P_A[[#This Row],[30+]]-P_A[[#This Row],[31+]]</f>
        <v>0</v>
      </c>
      <c r="BU118" s="5">
        <f>P_A[[#This Row],[31+]]-P_A[[#This Row],[32+]]</f>
        <v>0</v>
      </c>
      <c r="BV118" s="5">
        <f>P_A[[#This Row],[32+]]-P_A[[#This Row],[33+]]</f>
        <v>0</v>
      </c>
      <c r="BW118" s="5">
        <f>P_A[[#This Row],[33+]]-P_A[[#This Row],[34+]]</f>
        <v>0</v>
      </c>
      <c r="BX118" s="5">
        <f>P_A[[#This Row],[34+]]-P_A[[#This Row],[35+]]</f>
        <v>0</v>
      </c>
      <c r="BY118" s="5">
        <f>P_A[[#This Row],[35+]]-P_A[[#This Row],[36+]]</f>
        <v>0</v>
      </c>
      <c r="BZ118" s="5">
        <f>P_A[[#This Row],[36+]]-P_A[[#This Row],[37+]]</f>
        <v>0</v>
      </c>
      <c r="CA118" s="5">
        <f>P_A[[#This Row],[37+]]-P_A[[#This Row],[38+]]</f>
        <v>0</v>
      </c>
      <c r="CB118" s="5">
        <f>P_A[[#This Row],[38+]]-P_A[[#This Row],[39+]]</f>
        <v>0</v>
      </c>
      <c r="CC118" s="5">
        <f>P_A[[#This Row],[39+]]-P_A[[#This Row],[40+]]</f>
        <v>0</v>
      </c>
      <c r="CD118" s="5">
        <f>P_A[[#This Row],[40+]]-P_A[[#This Row],[41+]]</f>
        <v>0</v>
      </c>
      <c r="CE118" s="5">
        <f>P_A[[#This Row],[41+]]-P_A[[#This Row],[42+]]</f>
        <v>0</v>
      </c>
      <c r="CF118" s="5">
        <f>P_A[[#This Row],[42+]]-P_A[[#This Row],[43+]]</f>
        <v>0</v>
      </c>
      <c r="CG118" s="5">
        <f>P_A[[#This Row],[43+]]-P_A[[#This Row],[44+]]</f>
        <v>0</v>
      </c>
      <c r="CH118" s="5">
        <f>P_A[[#This Row],[44+]]-P_A[[#This Row],[45+]]</f>
        <v>0</v>
      </c>
      <c r="CI118" s="5">
        <f>P_A[[#This Row],[45+]]-P_A[[#This Row],[46+]]</f>
        <v>0</v>
      </c>
      <c r="CJ118" s="5">
        <f>P_A[[#This Row],[46+]]-P_A[[#This Row],[47+]]</f>
        <v>0</v>
      </c>
      <c r="CK118" s="5">
        <f>P_A[[#This Row],[47+]]-P_A[[#This Row],[48+]]</f>
        <v>0</v>
      </c>
      <c r="CL118" s="5">
        <f>P_A[[#This Row],[48+]]-P_A[[#This Row],[49+]]</f>
        <v>0</v>
      </c>
    </row>
    <row r="119" spans="1:90" x14ac:dyDescent="0.25">
      <c r="A119" s="10">
        <v>22400722</v>
      </c>
      <c r="B119" s="13" t="s">
        <v>79</v>
      </c>
      <c r="C119" s="13" t="s">
        <v>96</v>
      </c>
      <c r="D119" s="11">
        <v>0.8125</v>
      </c>
      <c r="E119" s="9" t="str">
        <f>HYPERLINK("https://www.nba.com/stats/player/1628449/boxscores-traditional", "Chris Boucher")</f>
        <v>Chris Boucher</v>
      </c>
      <c r="F119">
        <v>13.2</v>
      </c>
      <c r="G119" s="4">
        <v>6.8230000000000004</v>
      </c>
      <c r="H119" s="3">
        <v>0.77637</v>
      </c>
      <c r="I119" s="3">
        <v>0.73236999999999997</v>
      </c>
      <c r="J119" s="3">
        <v>0.68081999999999998</v>
      </c>
      <c r="K119" s="3">
        <v>0.62551999999999996</v>
      </c>
      <c r="L119" s="3">
        <v>0.57142000000000004</v>
      </c>
      <c r="M119" s="3">
        <v>0.51197000000000004</v>
      </c>
      <c r="N119" s="3">
        <v>0.45223999999999998</v>
      </c>
      <c r="O119" s="3">
        <v>0.39743000000000001</v>
      </c>
      <c r="P119" s="3">
        <v>0.34089999999999998</v>
      </c>
      <c r="Q119" s="3">
        <v>0.28774</v>
      </c>
      <c r="R119" s="3">
        <v>0.24196000000000001</v>
      </c>
      <c r="S119" s="3">
        <v>0.19766</v>
      </c>
      <c r="T119" s="3">
        <v>0.15866</v>
      </c>
      <c r="U119" s="3">
        <v>0.12714</v>
      </c>
      <c r="V119" s="3">
        <v>9.8530000000000006E-2</v>
      </c>
      <c r="W119" s="3">
        <v>7.4929999999999997E-2</v>
      </c>
      <c r="X119" s="3">
        <v>5.7049999999999997E-2</v>
      </c>
      <c r="Y119" s="3">
        <v>4.1820000000000003E-2</v>
      </c>
      <c r="Z119" s="3">
        <v>3.005E-2</v>
      </c>
      <c r="AA119" s="3">
        <v>2.1690000000000001E-2</v>
      </c>
      <c r="AB119" s="3">
        <v>1.4999999999999999E-2</v>
      </c>
      <c r="AC119" s="3">
        <v>1.017E-2</v>
      </c>
      <c r="AD119" s="3">
        <v>6.9499999999999996E-3</v>
      </c>
      <c r="AE119" s="3">
        <v>4.5300000000000002E-3</v>
      </c>
      <c r="AF119" s="3">
        <v>2.8900000000000002E-3</v>
      </c>
      <c r="AG119" s="3">
        <v>1.8699999999999999E-3</v>
      </c>
      <c r="AH119" s="3">
        <v>1.14E-3</v>
      </c>
      <c r="AI119" s="3">
        <v>6.8999999999999997E-4</v>
      </c>
      <c r="AJ119" s="3">
        <v>4.2000000000000002E-4</v>
      </c>
      <c r="AK119" s="3">
        <v>2.4000000000000001E-4</v>
      </c>
      <c r="AL119" s="3">
        <v>1.3999999999999999E-4</v>
      </c>
      <c r="AM119" s="3">
        <v>8.0000000000000007E-5</v>
      </c>
      <c r="AN119" s="3">
        <v>4.0000000000000003E-5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5">
        <f>P_A[[#This Row],[8+]]-P_A[[#This Row],[9+]]</f>
        <v>4.4000000000000039E-2</v>
      </c>
      <c r="AY119" s="5">
        <f>P_A[[#This Row],[9+]]-P_A[[#This Row],[10+]]</f>
        <v>5.1549999999999985E-2</v>
      </c>
      <c r="AZ119" s="5">
        <f>P_A[[#This Row],[10+]]-P_A[[#This Row],[11+]]</f>
        <v>5.5300000000000016E-2</v>
      </c>
      <c r="BA119" s="5">
        <f>P_A[[#This Row],[11+]]-P_A[[#This Row],[12+]]</f>
        <v>5.4099999999999926E-2</v>
      </c>
      <c r="BB119" s="5">
        <f>P_A[[#This Row],[12+]]-P_A[[#This Row],[13+]]</f>
        <v>5.9450000000000003E-2</v>
      </c>
      <c r="BC119" s="5">
        <f>P_A[[#This Row],[13+]]-P_A[[#This Row],[14+]]</f>
        <v>5.9730000000000061E-2</v>
      </c>
      <c r="BD119" s="5">
        <f>P_A[[#This Row],[14+]]-P_A[[#This Row],[15+]]</f>
        <v>5.480999999999997E-2</v>
      </c>
      <c r="BE119" s="5">
        <f>P_A[[#This Row],[15+]]-P_A[[#This Row],[16+]]</f>
        <v>5.6530000000000025E-2</v>
      </c>
      <c r="BF119" s="5">
        <f>P_A[[#This Row],[16+]]-P_A[[#This Row],[17+]]</f>
        <v>5.3159999999999985E-2</v>
      </c>
      <c r="BG119" s="5">
        <f>P_A[[#This Row],[17+]]-P_A[[#This Row],[18+]]</f>
        <v>4.5779999999999987E-2</v>
      </c>
      <c r="BH119" s="5">
        <f>P_A[[#This Row],[18+]]-P_A[[#This Row],[19+]]</f>
        <v>4.4300000000000006E-2</v>
      </c>
      <c r="BI119" s="5">
        <f>P_A[[#This Row],[19+]]-P_A[[#This Row],[20+]]</f>
        <v>3.9000000000000007E-2</v>
      </c>
      <c r="BJ119" s="5">
        <f>P_A[[#This Row],[20+]]-P_A[[#This Row],[21+]]</f>
        <v>3.1519999999999992E-2</v>
      </c>
      <c r="BK119" s="5">
        <f>P_A[[#This Row],[21+]]-P_A[[#This Row],[22+]]</f>
        <v>2.8609999999999997E-2</v>
      </c>
      <c r="BL119" s="5">
        <f>P_A[[#This Row],[22+]]-P_A[[#This Row],[23+]]</f>
        <v>2.360000000000001E-2</v>
      </c>
      <c r="BM119" s="5">
        <f>P_A[[#This Row],[23+]]-P_A[[#This Row],[24+]]</f>
        <v>1.788E-2</v>
      </c>
      <c r="BN119" s="5">
        <f>P_A[[#This Row],[24+]]-P_A[[#This Row],[25+]]</f>
        <v>1.5229999999999994E-2</v>
      </c>
      <c r="BO119" s="5">
        <f>P_A[[#This Row],[25+]]-P_A[[#This Row],[26+]]</f>
        <v>1.1770000000000003E-2</v>
      </c>
      <c r="BP119" s="5">
        <f>P_A[[#This Row],[26+]]-P_A[[#This Row],[27+]]</f>
        <v>8.3599999999999994E-3</v>
      </c>
      <c r="BQ119" s="5">
        <f>P_A[[#This Row],[27+]]-P_A[[#This Row],[28+]]</f>
        <v>6.6900000000000015E-3</v>
      </c>
      <c r="BR119" s="5">
        <f>P_A[[#This Row],[28+]]-P_A[[#This Row],[29+]]</f>
        <v>4.8299999999999992E-3</v>
      </c>
      <c r="BS119" s="5">
        <f>P_A[[#This Row],[29+]]-P_A[[#This Row],[30+]]</f>
        <v>3.2200000000000006E-3</v>
      </c>
      <c r="BT119" s="5">
        <f>P_A[[#This Row],[30+]]-P_A[[#This Row],[31+]]</f>
        <v>2.4199999999999994E-3</v>
      </c>
      <c r="BU119" s="5">
        <f>P_A[[#This Row],[31+]]-P_A[[#This Row],[32+]]</f>
        <v>1.64E-3</v>
      </c>
      <c r="BV119" s="5">
        <f>P_A[[#This Row],[32+]]-P_A[[#This Row],[33+]]</f>
        <v>1.0200000000000003E-3</v>
      </c>
      <c r="BW119" s="5">
        <f>P_A[[#This Row],[33+]]-P_A[[#This Row],[34+]]</f>
        <v>7.2999999999999996E-4</v>
      </c>
      <c r="BX119" s="5">
        <f>P_A[[#This Row],[34+]]-P_A[[#This Row],[35+]]</f>
        <v>4.4999999999999999E-4</v>
      </c>
      <c r="BY119" s="5">
        <f>P_A[[#This Row],[35+]]-P_A[[#This Row],[36+]]</f>
        <v>2.6999999999999995E-4</v>
      </c>
      <c r="BZ119" s="5">
        <f>P_A[[#This Row],[36+]]-P_A[[#This Row],[37+]]</f>
        <v>1.8000000000000001E-4</v>
      </c>
      <c r="CA119" s="5">
        <f>P_A[[#This Row],[37+]]-P_A[[#This Row],[38+]]</f>
        <v>1.0000000000000002E-4</v>
      </c>
      <c r="CB119" s="5">
        <f>P_A[[#This Row],[38+]]-P_A[[#This Row],[39+]]</f>
        <v>5.9999999999999981E-5</v>
      </c>
      <c r="CC119" s="5">
        <f>P_A[[#This Row],[39+]]-P_A[[#This Row],[40+]]</f>
        <v>4.0000000000000003E-5</v>
      </c>
      <c r="CD119" s="5">
        <f>P_A[[#This Row],[40+]]-P_A[[#This Row],[41+]]</f>
        <v>4.0000000000000003E-5</v>
      </c>
      <c r="CE119" s="5">
        <f>P_A[[#This Row],[41+]]-P_A[[#This Row],[42+]]</f>
        <v>0</v>
      </c>
      <c r="CF119" s="5">
        <f>P_A[[#This Row],[42+]]-P_A[[#This Row],[43+]]</f>
        <v>0</v>
      </c>
      <c r="CG119" s="5">
        <f>P_A[[#This Row],[43+]]-P_A[[#This Row],[44+]]</f>
        <v>0</v>
      </c>
      <c r="CH119" s="5">
        <f>P_A[[#This Row],[44+]]-P_A[[#This Row],[45+]]</f>
        <v>0</v>
      </c>
      <c r="CI119" s="5">
        <f>P_A[[#This Row],[45+]]-P_A[[#This Row],[46+]]</f>
        <v>0</v>
      </c>
      <c r="CJ119" s="5">
        <f>P_A[[#This Row],[46+]]-P_A[[#This Row],[47+]]</f>
        <v>0</v>
      </c>
      <c r="CK119" s="5">
        <f>P_A[[#This Row],[47+]]-P_A[[#This Row],[48+]]</f>
        <v>0</v>
      </c>
      <c r="CL119" s="5">
        <f>P_A[[#This Row],[48+]]-P_A[[#This Row],[49+]]</f>
        <v>0</v>
      </c>
    </row>
    <row r="120" spans="1:90" x14ac:dyDescent="0.25">
      <c r="A120" s="10">
        <v>22400722</v>
      </c>
      <c r="B120" s="13" t="s">
        <v>79</v>
      </c>
      <c r="C120" s="13" t="s">
        <v>96</v>
      </c>
      <c r="D120" s="11">
        <v>0.8125</v>
      </c>
      <c r="E120" s="9" t="str">
        <f>HYPERLINK("https://www.nba.com/stats/player/1642347/boxscores-traditional", "Jamal Shead")</f>
        <v>Jamal Shead</v>
      </c>
      <c r="F120">
        <v>12.8</v>
      </c>
      <c r="G120" s="4">
        <v>6.9109999999999996</v>
      </c>
      <c r="H120" s="3">
        <v>0.75490000000000002</v>
      </c>
      <c r="I120" s="3">
        <v>0.70884000000000003</v>
      </c>
      <c r="J120" s="3">
        <v>0.65910000000000002</v>
      </c>
      <c r="K120" s="3">
        <v>0.60257000000000005</v>
      </c>
      <c r="L120" s="3">
        <v>0.54776000000000002</v>
      </c>
      <c r="M120" s="3">
        <v>0.48803000000000002</v>
      </c>
      <c r="N120" s="3">
        <v>0.43251000000000001</v>
      </c>
      <c r="O120" s="3">
        <v>0.37447999999999998</v>
      </c>
      <c r="P120" s="3">
        <v>0.32275999999999999</v>
      </c>
      <c r="Q120" s="3">
        <v>0.27093</v>
      </c>
      <c r="R120" s="3">
        <v>0.22663</v>
      </c>
      <c r="S120" s="3">
        <v>0.18406</v>
      </c>
      <c r="T120" s="3">
        <v>0.14917</v>
      </c>
      <c r="U120" s="3">
        <v>0.11702</v>
      </c>
      <c r="V120" s="3">
        <v>9.1759999999999994E-2</v>
      </c>
      <c r="W120" s="3">
        <v>6.9440000000000002E-2</v>
      </c>
      <c r="X120" s="3">
        <v>5.262E-2</v>
      </c>
      <c r="Y120" s="3">
        <v>3.8359999999999998E-2</v>
      </c>
      <c r="Z120" s="3">
        <v>2.8070000000000001E-2</v>
      </c>
      <c r="AA120" s="3">
        <v>2.018E-2</v>
      </c>
      <c r="AB120" s="3">
        <v>1.3899999999999999E-2</v>
      </c>
      <c r="AC120" s="3">
        <v>9.6399999999999993E-3</v>
      </c>
      <c r="AD120" s="3">
        <v>6.3899999999999998E-3</v>
      </c>
      <c r="AE120" s="3">
        <v>4.2700000000000004E-3</v>
      </c>
      <c r="AF120" s="3">
        <v>2.7200000000000002E-3</v>
      </c>
      <c r="AG120" s="3">
        <v>1.75E-3</v>
      </c>
      <c r="AH120" s="3">
        <v>1.07E-3</v>
      </c>
      <c r="AI120" s="3">
        <v>6.6E-4</v>
      </c>
      <c r="AJ120" s="3">
        <v>3.8999999999999999E-4</v>
      </c>
      <c r="AK120" s="3">
        <v>2.3000000000000001E-4</v>
      </c>
      <c r="AL120" s="3">
        <v>1.2999999999999999E-4</v>
      </c>
      <c r="AM120" s="3">
        <v>8.0000000000000007E-5</v>
      </c>
      <c r="AN120" s="3">
        <v>4.0000000000000003E-5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5">
        <f>P_A[[#This Row],[8+]]-P_A[[#This Row],[9+]]</f>
        <v>4.605999999999999E-2</v>
      </c>
      <c r="AY120" s="5">
        <f>P_A[[#This Row],[9+]]-P_A[[#This Row],[10+]]</f>
        <v>4.9740000000000006E-2</v>
      </c>
      <c r="AZ120" s="5">
        <f>P_A[[#This Row],[10+]]-P_A[[#This Row],[11+]]</f>
        <v>5.6529999999999969E-2</v>
      </c>
      <c r="BA120" s="5">
        <f>P_A[[#This Row],[11+]]-P_A[[#This Row],[12+]]</f>
        <v>5.4810000000000025E-2</v>
      </c>
      <c r="BB120" s="5">
        <f>P_A[[#This Row],[12+]]-P_A[[#This Row],[13+]]</f>
        <v>5.9730000000000005E-2</v>
      </c>
      <c r="BC120" s="5">
        <f>P_A[[#This Row],[13+]]-P_A[[#This Row],[14+]]</f>
        <v>5.5520000000000014E-2</v>
      </c>
      <c r="BD120" s="5">
        <f>P_A[[#This Row],[14+]]-P_A[[#This Row],[15+]]</f>
        <v>5.8030000000000026E-2</v>
      </c>
      <c r="BE120" s="5">
        <f>P_A[[#This Row],[15+]]-P_A[[#This Row],[16+]]</f>
        <v>5.1719999999999988E-2</v>
      </c>
      <c r="BF120" s="5">
        <f>P_A[[#This Row],[16+]]-P_A[[#This Row],[17+]]</f>
        <v>5.1829999999999987E-2</v>
      </c>
      <c r="BG120" s="5">
        <f>P_A[[#This Row],[17+]]-P_A[[#This Row],[18+]]</f>
        <v>4.4300000000000006E-2</v>
      </c>
      <c r="BH120" s="5">
        <f>P_A[[#This Row],[18+]]-P_A[[#This Row],[19+]]</f>
        <v>4.2569999999999997E-2</v>
      </c>
      <c r="BI120" s="5">
        <f>P_A[[#This Row],[19+]]-P_A[[#This Row],[20+]]</f>
        <v>3.4890000000000004E-2</v>
      </c>
      <c r="BJ120" s="5">
        <f>P_A[[#This Row],[20+]]-P_A[[#This Row],[21+]]</f>
        <v>3.2149999999999998E-2</v>
      </c>
      <c r="BK120" s="5">
        <f>P_A[[#This Row],[21+]]-P_A[[#This Row],[22+]]</f>
        <v>2.5260000000000005E-2</v>
      </c>
      <c r="BL120" s="5">
        <f>P_A[[#This Row],[22+]]-P_A[[#This Row],[23+]]</f>
        <v>2.2319999999999993E-2</v>
      </c>
      <c r="BM120" s="5">
        <f>P_A[[#This Row],[23+]]-P_A[[#This Row],[24+]]</f>
        <v>1.6820000000000002E-2</v>
      </c>
      <c r="BN120" s="5">
        <f>P_A[[#This Row],[24+]]-P_A[[#This Row],[25+]]</f>
        <v>1.4260000000000002E-2</v>
      </c>
      <c r="BO120" s="5">
        <f>P_A[[#This Row],[25+]]-P_A[[#This Row],[26+]]</f>
        <v>1.0289999999999997E-2</v>
      </c>
      <c r="BP120" s="5">
        <f>P_A[[#This Row],[26+]]-P_A[[#This Row],[27+]]</f>
        <v>7.8900000000000012E-3</v>
      </c>
      <c r="BQ120" s="5">
        <f>P_A[[#This Row],[27+]]-P_A[[#This Row],[28+]]</f>
        <v>6.2800000000000009E-3</v>
      </c>
      <c r="BR120" s="5">
        <f>P_A[[#This Row],[28+]]-P_A[[#This Row],[29+]]</f>
        <v>4.2599999999999999E-3</v>
      </c>
      <c r="BS120" s="5">
        <f>P_A[[#This Row],[29+]]-P_A[[#This Row],[30+]]</f>
        <v>3.2499999999999994E-3</v>
      </c>
      <c r="BT120" s="5">
        <f>P_A[[#This Row],[30+]]-P_A[[#This Row],[31+]]</f>
        <v>2.1199999999999995E-3</v>
      </c>
      <c r="BU120" s="5">
        <f>P_A[[#This Row],[31+]]-P_A[[#This Row],[32+]]</f>
        <v>1.5500000000000002E-3</v>
      </c>
      <c r="BV120" s="5">
        <f>P_A[[#This Row],[32+]]-P_A[[#This Row],[33+]]</f>
        <v>9.7000000000000016E-4</v>
      </c>
      <c r="BW120" s="5">
        <f>P_A[[#This Row],[33+]]-P_A[[#This Row],[34+]]</f>
        <v>6.8000000000000005E-4</v>
      </c>
      <c r="BX120" s="5">
        <f>P_A[[#This Row],[34+]]-P_A[[#This Row],[35+]]</f>
        <v>4.0999999999999999E-4</v>
      </c>
      <c r="BY120" s="5">
        <f>P_A[[#This Row],[35+]]-P_A[[#This Row],[36+]]</f>
        <v>2.7E-4</v>
      </c>
      <c r="BZ120" s="5">
        <f>P_A[[#This Row],[36+]]-P_A[[#This Row],[37+]]</f>
        <v>1.5999999999999999E-4</v>
      </c>
      <c r="CA120" s="5">
        <f>P_A[[#This Row],[37+]]-P_A[[#This Row],[38+]]</f>
        <v>1.0000000000000002E-4</v>
      </c>
      <c r="CB120" s="5">
        <f>P_A[[#This Row],[38+]]-P_A[[#This Row],[39+]]</f>
        <v>4.9999999999999982E-5</v>
      </c>
      <c r="CC120" s="5">
        <f>P_A[[#This Row],[39+]]-P_A[[#This Row],[40+]]</f>
        <v>4.0000000000000003E-5</v>
      </c>
      <c r="CD120" s="5">
        <f>P_A[[#This Row],[40+]]-P_A[[#This Row],[41+]]</f>
        <v>4.0000000000000003E-5</v>
      </c>
      <c r="CE120" s="5">
        <f>P_A[[#This Row],[41+]]-P_A[[#This Row],[42+]]</f>
        <v>0</v>
      </c>
      <c r="CF120" s="5">
        <f>P_A[[#This Row],[42+]]-P_A[[#This Row],[43+]]</f>
        <v>0</v>
      </c>
      <c r="CG120" s="5">
        <f>P_A[[#This Row],[43+]]-P_A[[#This Row],[44+]]</f>
        <v>0</v>
      </c>
      <c r="CH120" s="5">
        <f>P_A[[#This Row],[44+]]-P_A[[#This Row],[45+]]</f>
        <v>0</v>
      </c>
      <c r="CI120" s="5">
        <f>P_A[[#This Row],[45+]]-P_A[[#This Row],[46+]]</f>
        <v>0</v>
      </c>
      <c r="CJ120" s="5">
        <f>P_A[[#This Row],[46+]]-P_A[[#This Row],[47+]]</f>
        <v>0</v>
      </c>
      <c r="CK120" s="5">
        <f>P_A[[#This Row],[47+]]-P_A[[#This Row],[48+]]</f>
        <v>0</v>
      </c>
      <c r="CL120" s="5">
        <f>P_A[[#This Row],[48+]]-P_A[[#This Row],[49+]]</f>
        <v>0</v>
      </c>
    </row>
    <row r="121" spans="1:90" x14ac:dyDescent="0.25">
      <c r="A121" s="10">
        <v>22400722</v>
      </c>
      <c r="B121" s="13" t="s">
        <v>79</v>
      </c>
      <c r="C121" s="13" t="s">
        <v>96</v>
      </c>
      <c r="D121" s="11">
        <v>0.8125</v>
      </c>
      <c r="E121" s="9" t="str">
        <f>HYPERLINK("https://www.nba.com/stats/player/1630534/boxscores-traditional", "Ochai Agbaji")</f>
        <v>Ochai Agbaji</v>
      </c>
      <c r="F121">
        <v>10.4</v>
      </c>
      <c r="G121" s="4">
        <v>3.774</v>
      </c>
      <c r="H121" s="3">
        <v>0.73890999999999996</v>
      </c>
      <c r="I121" s="3">
        <v>0.64431000000000005</v>
      </c>
      <c r="J121" s="3">
        <v>0.54379999999999995</v>
      </c>
      <c r="K121" s="3">
        <v>0.43643999999999999</v>
      </c>
      <c r="L121" s="3">
        <v>0.33723999999999998</v>
      </c>
      <c r="M121" s="3">
        <v>0.24510000000000001</v>
      </c>
      <c r="N121" s="3">
        <v>0.17105999999999999</v>
      </c>
      <c r="O121" s="3">
        <v>0.11123</v>
      </c>
      <c r="P121" s="3">
        <v>6.9440000000000002E-2</v>
      </c>
      <c r="Q121" s="3">
        <v>4.0059999999999998E-2</v>
      </c>
      <c r="R121" s="3">
        <v>2.222E-2</v>
      </c>
      <c r="S121" s="3">
        <v>1.1299999999999999E-2</v>
      </c>
      <c r="T121" s="3">
        <v>5.5399999999999998E-3</v>
      </c>
      <c r="U121" s="3">
        <v>2.48E-3</v>
      </c>
      <c r="V121" s="3">
        <v>1.07E-3</v>
      </c>
      <c r="W121" s="3">
        <v>4.2000000000000002E-4</v>
      </c>
      <c r="X121" s="3">
        <v>1.6000000000000001E-4</v>
      </c>
      <c r="Y121" s="3">
        <v>5.0000000000000002E-5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P_A[[#This Row],[8+]]-P_A[[#This Row],[9+]]</f>
        <v>9.4599999999999906E-2</v>
      </c>
      <c r="AY121" s="5">
        <f>P_A[[#This Row],[9+]]-P_A[[#This Row],[10+]]</f>
        <v>0.1005100000000001</v>
      </c>
      <c r="AZ121" s="5">
        <f>P_A[[#This Row],[10+]]-P_A[[#This Row],[11+]]</f>
        <v>0.10735999999999996</v>
      </c>
      <c r="BA121" s="5">
        <f>P_A[[#This Row],[11+]]-P_A[[#This Row],[12+]]</f>
        <v>9.920000000000001E-2</v>
      </c>
      <c r="BB121" s="5">
        <f>P_A[[#This Row],[12+]]-P_A[[#This Row],[13+]]</f>
        <v>9.2139999999999972E-2</v>
      </c>
      <c r="BC121" s="5">
        <f>P_A[[#This Row],[13+]]-P_A[[#This Row],[14+]]</f>
        <v>7.4040000000000022E-2</v>
      </c>
      <c r="BD121" s="5">
        <f>P_A[[#This Row],[14+]]-P_A[[#This Row],[15+]]</f>
        <v>5.9829999999999994E-2</v>
      </c>
      <c r="BE121" s="5">
        <f>P_A[[#This Row],[15+]]-P_A[[#This Row],[16+]]</f>
        <v>4.1789999999999994E-2</v>
      </c>
      <c r="BF121" s="5">
        <f>P_A[[#This Row],[16+]]-P_A[[#This Row],[17+]]</f>
        <v>2.9380000000000003E-2</v>
      </c>
      <c r="BG121" s="5">
        <f>P_A[[#This Row],[17+]]-P_A[[#This Row],[18+]]</f>
        <v>1.7839999999999998E-2</v>
      </c>
      <c r="BH121" s="5">
        <f>P_A[[#This Row],[18+]]-P_A[[#This Row],[19+]]</f>
        <v>1.0920000000000001E-2</v>
      </c>
      <c r="BI121" s="5">
        <f>P_A[[#This Row],[19+]]-P_A[[#This Row],[20+]]</f>
        <v>5.7599999999999995E-3</v>
      </c>
      <c r="BJ121" s="5">
        <f>P_A[[#This Row],[20+]]-P_A[[#This Row],[21+]]</f>
        <v>3.0599999999999998E-3</v>
      </c>
      <c r="BK121" s="5">
        <f>P_A[[#This Row],[21+]]-P_A[[#This Row],[22+]]</f>
        <v>1.41E-3</v>
      </c>
      <c r="BL121" s="5">
        <f>P_A[[#This Row],[22+]]-P_A[[#This Row],[23+]]</f>
        <v>6.4999999999999997E-4</v>
      </c>
      <c r="BM121" s="5">
        <f>P_A[[#This Row],[23+]]-P_A[[#This Row],[24+]]</f>
        <v>2.6000000000000003E-4</v>
      </c>
      <c r="BN121" s="5">
        <f>P_A[[#This Row],[24+]]-P_A[[#This Row],[25+]]</f>
        <v>1.1000000000000002E-4</v>
      </c>
      <c r="BO121" s="5">
        <f>P_A[[#This Row],[25+]]-P_A[[#This Row],[26+]]</f>
        <v>5.0000000000000002E-5</v>
      </c>
      <c r="BP121" s="5">
        <f>P_A[[#This Row],[26+]]-P_A[[#This Row],[27+]]</f>
        <v>0</v>
      </c>
      <c r="BQ121" s="5">
        <f>P_A[[#This Row],[27+]]-P_A[[#This Row],[28+]]</f>
        <v>0</v>
      </c>
      <c r="BR121" s="5">
        <f>P_A[[#This Row],[28+]]-P_A[[#This Row],[29+]]</f>
        <v>0</v>
      </c>
      <c r="BS121" s="5">
        <f>P_A[[#This Row],[29+]]-P_A[[#This Row],[30+]]</f>
        <v>0</v>
      </c>
      <c r="BT121" s="5">
        <f>P_A[[#This Row],[30+]]-P_A[[#This Row],[31+]]</f>
        <v>0</v>
      </c>
      <c r="BU121" s="5">
        <f>P_A[[#This Row],[31+]]-P_A[[#This Row],[32+]]</f>
        <v>0</v>
      </c>
      <c r="BV121" s="5">
        <f>P_A[[#This Row],[32+]]-P_A[[#This Row],[33+]]</f>
        <v>0</v>
      </c>
      <c r="BW121" s="5">
        <f>P_A[[#This Row],[33+]]-P_A[[#This Row],[34+]]</f>
        <v>0</v>
      </c>
      <c r="BX121" s="5">
        <f>P_A[[#This Row],[34+]]-P_A[[#This Row],[35+]]</f>
        <v>0</v>
      </c>
      <c r="BY121" s="5">
        <f>P_A[[#This Row],[35+]]-P_A[[#This Row],[36+]]</f>
        <v>0</v>
      </c>
      <c r="BZ121" s="5">
        <f>P_A[[#This Row],[36+]]-P_A[[#This Row],[37+]]</f>
        <v>0</v>
      </c>
      <c r="CA121" s="5">
        <f>P_A[[#This Row],[37+]]-P_A[[#This Row],[38+]]</f>
        <v>0</v>
      </c>
      <c r="CB121" s="5">
        <f>P_A[[#This Row],[38+]]-P_A[[#This Row],[39+]]</f>
        <v>0</v>
      </c>
      <c r="CC121" s="5">
        <f>P_A[[#This Row],[39+]]-P_A[[#This Row],[40+]]</f>
        <v>0</v>
      </c>
      <c r="CD121" s="5">
        <f>P_A[[#This Row],[40+]]-P_A[[#This Row],[41+]]</f>
        <v>0</v>
      </c>
      <c r="CE121" s="5">
        <f>P_A[[#This Row],[41+]]-P_A[[#This Row],[42+]]</f>
        <v>0</v>
      </c>
      <c r="CF121" s="5">
        <f>P_A[[#This Row],[42+]]-P_A[[#This Row],[43+]]</f>
        <v>0</v>
      </c>
      <c r="CG121" s="5">
        <f>P_A[[#This Row],[43+]]-P_A[[#This Row],[44+]]</f>
        <v>0</v>
      </c>
      <c r="CH121" s="5">
        <f>P_A[[#This Row],[44+]]-P_A[[#This Row],[45+]]</f>
        <v>0</v>
      </c>
      <c r="CI121" s="5">
        <f>P_A[[#This Row],[45+]]-P_A[[#This Row],[46+]]</f>
        <v>0</v>
      </c>
      <c r="CJ121" s="5">
        <f>P_A[[#This Row],[46+]]-P_A[[#This Row],[47+]]</f>
        <v>0</v>
      </c>
      <c r="CK121" s="5">
        <f>P_A[[#This Row],[47+]]-P_A[[#This Row],[48+]]</f>
        <v>0</v>
      </c>
      <c r="CL121" s="5">
        <f>P_A[[#This Row],[48+]]-P_A[[#This Row],[49+]]</f>
        <v>0</v>
      </c>
    </row>
    <row r="122" spans="1:90" x14ac:dyDescent="0.25">
      <c r="A122" s="10">
        <v>22400722</v>
      </c>
      <c r="B122" s="13" t="s">
        <v>79</v>
      </c>
      <c r="C122" s="13" t="s">
        <v>96</v>
      </c>
      <c r="D122" s="11">
        <v>0.8125</v>
      </c>
      <c r="E122" s="9" t="str">
        <f>HYPERLINK("https://www.nba.com/stats/player/1628971/boxscores-traditional", "Bruce Brown")</f>
        <v>Bruce Brown</v>
      </c>
      <c r="F122">
        <v>9</v>
      </c>
      <c r="G122" s="4">
        <v>4.4719999999999995</v>
      </c>
      <c r="H122" s="3">
        <v>0.58706000000000003</v>
      </c>
      <c r="I122" s="3">
        <v>0.5</v>
      </c>
      <c r="J122" s="3">
        <v>0.41293999999999997</v>
      </c>
      <c r="K122" s="3">
        <v>0.32635999999999998</v>
      </c>
      <c r="L122" s="3">
        <v>0.25142999999999999</v>
      </c>
      <c r="M122" s="3">
        <v>0.18673000000000001</v>
      </c>
      <c r="N122" s="3">
        <v>0.13136</v>
      </c>
      <c r="O122" s="3">
        <v>9.0120000000000006E-2</v>
      </c>
      <c r="P122" s="3">
        <v>5.8209999999999998E-2</v>
      </c>
      <c r="Q122" s="3">
        <v>3.6729999999999999E-2</v>
      </c>
      <c r="R122" s="3">
        <v>2.222E-2</v>
      </c>
      <c r="S122" s="3">
        <v>1.255E-2</v>
      </c>
      <c r="T122" s="3">
        <v>6.9499999999999996E-3</v>
      </c>
      <c r="U122" s="3">
        <v>3.6800000000000001E-3</v>
      </c>
      <c r="V122" s="3">
        <v>1.81E-3</v>
      </c>
      <c r="W122" s="3">
        <v>8.7000000000000001E-4</v>
      </c>
      <c r="X122" s="3">
        <v>4.0000000000000002E-4</v>
      </c>
      <c r="Y122" s="3">
        <v>1.7000000000000001E-4</v>
      </c>
      <c r="Z122" s="3">
        <v>6.9999999999999994E-5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5">
        <f>P_A[[#This Row],[8+]]-P_A[[#This Row],[9+]]</f>
        <v>8.7060000000000026E-2</v>
      </c>
      <c r="AY122" s="5">
        <f>P_A[[#This Row],[9+]]-P_A[[#This Row],[10+]]</f>
        <v>8.7060000000000026E-2</v>
      </c>
      <c r="AZ122" s="5">
        <f>P_A[[#This Row],[10+]]-P_A[[#This Row],[11+]]</f>
        <v>8.657999999999999E-2</v>
      </c>
      <c r="BA122" s="5">
        <f>P_A[[#This Row],[11+]]-P_A[[#This Row],[12+]]</f>
        <v>7.4929999999999997E-2</v>
      </c>
      <c r="BB122" s="5">
        <f>P_A[[#This Row],[12+]]-P_A[[#This Row],[13+]]</f>
        <v>6.469999999999998E-2</v>
      </c>
      <c r="BC122" s="5">
        <f>P_A[[#This Row],[13+]]-P_A[[#This Row],[14+]]</f>
        <v>5.5370000000000003E-2</v>
      </c>
      <c r="BD122" s="5">
        <f>P_A[[#This Row],[14+]]-P_A[[#This Row],[15+]]</f>
        <v>4.1239999999999999E-2</v>
      </c>
      <c r="BE122" s="5">
        <f>P_A[[#This Row],[15+]]-P_A[[#This Row],[16+]]</f>
        <v>3.1910000000000008E-2</v>
      </c>
      <c r="BF122" s="5">
        <f>P_A[[#This Row],[16+]]-P_A[[#This Row],[17+]]</f>
        <v>2.1479999999999999E-2</v>
      </c>
      <c r="BG122" s="5">
        <f>P_A[[#This Row],[17+]]-P_A[[#This Row],[18+]]</f>
        <v>1.4509999999999999E-2</v>
      </c>
      <c r="BH122" s="5">
        <f>P_A[[#This Row],[18+]]-P_A[[#This Row],[19+]]</f>
        <v>9.6699999999999998E-3</v>
      </c>
      <c r="BI122" s="5">
        <f>P_A[[#This Row],[19+]]-P_A[[#This Row],[20+]]</f>
        <v>5.6000000000000008E-3</v>
      </c>
      <c r="BJ122" s="5">
        <f>P_A[[#This Row],[20+]]-P_A[[#This Row],[21+]]</f>
        <v>3.2699999999999995E-3</v>
      </c>
      <c r="BK122" s="5">
        <f>P_A[[#This Row],[21+]]-P_A[[#This Row],[22+]]</f>
        <v>1.8700000000000001E-3</v>
      </c>
      <c r="BL122" s="5">
        <f>P_A[[#This Row],[22+]]-P_A[[#This Row],[23+]]</f>
        <v>9.3999999999999997E-4</v>
      </c>
      <c r="BM122" s="5">
        <f>P_A[[#This Row],[23+]]-P_A[[#This Row],[24+]]</f>
        <v>4.6999999999999999E-4</v>
      </c>
      <c r="BN122" s="5">
        <f>P_A[[#This Row],[24+]]-P_A[[#This Row],[25+]]</f>
        <v>2.3000000000000001E-4</v>
      </c>
      <c r="BO122" s="5">
        <f>P_A[[#This Row],[25+]]-P_A[[#This Row],[26+]]</f>
        <v>1.0000000000000002E-4</v>
      </c>
      <c r="BP122" s="5">
        <f>P_A[[#This Row],[26+]]-P_A[[#This Row],[27+]]</f>
        <v>6.9999999999999994E-5</v>
      </c>
      <c r="BQ122" s="5">
        <f>P_A[[#This Row],[27+]]-P_A[[#This Row],[28+]]</f>
        <v>0</v>
      </c>
      <c r="BR122" s="5">
        <f>P_A[[#This Row],[28+]]-P_A[[#This Row],[29+]]</f>
        <v>0</v>
      </c>
      <c r="BS122" s="5">
        <f>P_A[[#This Row],[29+]]-P_A[[#This Row],[30+]]</f>
        <v>0</v>
      </c>
      <c r="BT122" s="5">
        <f>P_A[[#This Row],[30+]]-P_A[[#This Row],[31+]]</f>
        <v>0</v>
      </c>
      <c r="BU122" s="5">
        <f>P_A[[#This Row],[31+]]-P_A[[#This Row],[32+]]</f>
        <v>0</v>
      </c>
      <c r="BV122" s="5">
        <f>P_A[[#This Row],[32+]]-P_A[[#This Row],[33+]]</f>
        <v>0</v>
      </c>
      <c r="BW122" s="5">
        <f>P_A[[#This Row],[33+]]-P_A[[#This Row],[34+]]</f>
        <v>0</v>
      </c>
      <c r="BX122" s="5">
        <f>P_A[[#This Row],[34+]]-P_A[[#This Row],[35+]]</f>
        <v>0</v>
      </c>
      <c r="BY122" s="5">
        <f>P_A[[#This Row],[35+]]-P_A[[#This Row],[36+]]</f>
        <v>0</v>
      </c>
      <c r="BZ122" s="5">
        <f>P_A[[#This Row],[36+]]-P_A[[#This Row],[37+]]</f>
        <v>0</v>
      </c>
      <c r="CA122" s="5">
        <f>P_A[[#This Row],[37+]]-P_A[[#This Row],[38+]]</f>
        <v>0</v>
      </c>
      <c r="CB122" s="5">
        <f>P_A[[#This Row],[38+]]-P_A[[#This Row],[39+]]</f>
        <v>0</v>
      </c>
      <c r="CC122" s="5">
        <f>P_A[[#This Row],[39+]]-P_A[[#This Row],[40+]]</f>
        <v>0</v>
      </c>
      <c r="CD122" s="5">
        <f>P_A[[#This Row],[40+]]-P_A[[#This Row],[41+]]</f>
        <v>0</v>
      </c>
      <c r="CE122" s="5">
        <f>P_A[[#This Row],[41+]]-P_A[[#This Row],[42+]]</f>
        <v>0</v>
      </c>
      <c r="CF122" s="5">
        <f>P_A[[#This Row],[42+]]-P_A[[#This Row],[43+]]</f>
        <v>0</v>
      </c>
      <c r="CG122" s="5">
        <f>P_A[[#This Row],[43+]]-P_A[[#This Row],[44+]]</f>
        <v>0</v>
      </c>
      <c r="CH122" s="5">
        <f>P_A[[#This Row],[44+]]-P_A[[#This Row],[45+]]</f>
        <v>0</v>
      </c>
      <c r="CI122" s="5">
        <f>P_A[[#This Row],[45+]]-P_A[[#This Row],[46+]]</f>
        <v>0</v>
      </c>
      <c r="CJ122" s="5">
        <f>P_A[[#This Row],[46+]]-P_A[[#This Row],[47+]]</f>
        <v>0</v>
      </c>
      <c r="CK122" s="5">
        <f>P_A[[#This Row],[47+]]-P_A[[#This Row],[48+]]</f>
        <v>0</v>
      </c>
      <c r="CL122" s="5">
        <f>P_A[[#This Row],[48+]]-P_A[[#This Row],[49+]]</f>
        <v>0</v>
      </c>
    </row>
    <row r="123" spans="1:90" x14ac:dyDescent="0.25">
      <c r="A123" s="10">
        <v>22400723</v>
      </c>
      <c r="B123" s="13" t="s">
        <v>80</v>
      </c>
      <c r="C123" s="13" t="s">
        <v>97</v>
      </c>
      <c r="D123" s="11">
        <v>0.83333333333333337</v>
      </c>
      <c r="E123" s="9" t="str">
        <f>HYPERLINK("https://www.nba.com/stats/player/203897/boxscores-traditional", "Zach LaVine")</f>
        <v>Zach LaVine</v>
      </c>
      <c r="F123">
        <v>30.2</v>
      </c>
      <c r="G123" s="4">
        <v>2.9260000000000002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  <c r="M123" s="3">
        <v>1</v>
      </c>
      <c r="N123" s="3">
        <v>1</v>
      </c>
      <c r="O123" s="3">
        <v>1</v>
      </c>
      <c r="P123" s="3">
        <v>1</v>
      </c>
      <c r="Q123" s="3">
        <v>1</v>
      </c>
      <c r="R123" s="3">
        <v>1</v>
      </c>
      <c r="S123" s="3">
        <v>0.99994000000000005</v>
      </c>
      <c r="T123" s="3">
        <v>0.99975999999999998</v>
      </c>
      <c r="U123" s="3">
        <v>0.99916000000000005</v>
      </c>
      <c r="V123" s="3">
        <v>0.99743999999999999</v>
      </c>
      <c r="W123" s="3">
        <v>0.99304999999999999</v>
      </c>
      <c r="X123" s="3">
        <v>0.98299999999999998</v>
      </c>
      <c r="Y123" s="3">
        <v>0.96245999999999998</v>
      </c>
      <c r="Z123" s="3">
        <v>0.92506999999999995</v>
      </c>
      <c r="AA123" s="3">
        <v>0.86214000000000002</v>
      </c>
      <c r="AB123" s="3">
        <v>0.77337</v>
      </c>
      <c r="AC123" s="3">
        <v>0.65910000000000002</v>
      </c>
      <c r="AD123" s="3">
        <v>0.52790000000000004</v>
      </c>
      <c r="AE123" s="3">
        <v>0.39357999999999999</v>
      </c>
      <c r="AF123" s="3">
        <v>0.26762999999999998</v>
      </c>
      <c r="AG123" s="3">
        <v>0.16853000000000001</v>
      </c>
      <c r="AH123" s="3">
        <v>9.6799999999999997E-2</v>
      </c>
      <c r="AI123" s="3">
        <v>5.0500000000000003E-2</v>
      </c>
      <c r="AJ123" s="3">
        <v>2.385E-2</v>
      </c>
      <c r="AK123" s="3">
        <v>1.017E-2</v>
      </c>
      <c r="AL123" s="3">
        <v>3.79E-3</v>
      </c>
      <c r="AM123" s="3">
        <v>1.31E-3</v>
      </c>
      <c r="AN123" s="3">
        <v>4.0000000000000002E-4</v>
      </c>
      <c r="AO123" s="3">
        <v>1.1E-4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5">
        <f>P_A[[#This Row],[8+]]-P_A[[#This Row],[9+]]</f>
        <v>0</v>
      </c>
      <c r="AY123" s="5">
        <f>P_A[[#This Row],[9+]]-P_A[[#This Row],[10+]]</f>
        <v>0</v>
      </c>
      <c r="AZ123" s="5">
        <f>P_A[[#This Row],[10+]]-P_A[[#This Row],[11+]]</f>
        <v>0</v>
      </c>
      <c r="BA123" s="5">
        <f>P_A[[#This Row],[11+]]-P_A[[#This Row],[12+]]</f>
        <v>0</v>
      </c>
      <c r="BB123" s="5">
        <f>P_A[[#This Row],[12+]]-P_A[[#This Row],[13+]]</f>
        <v>0</v>
      </c>
      <c r="BC123" s="5">
        <f>P_A[[#This Row],[13+]]-P_A[[#This Row],[14+]]</f>
        <v>0</v>
      </c>
      <c r="BD123" s="5">
        <f>P_A[[#This Row],[14+]]-P_A[[#This Row],[15+]]</f>
        <v>0</v>
      </c>
      <c r="BE123" s="5">
        <f>P_A[[#This Row],[15+]]-P_A[[#This Row],[16+]]</f>
        <v>0</v>
      </c>
      <c r="BF123" s="5">
        <f>P_A[[#This Row],[16+]]-P_A[[#This Row],[17+]]</f>
        <v>0</v>
      </c>
      <c r="BG123" s="5">
        <f>P_A[[#This Row],[17+]]-P_A[[#This Row],[18+]]</f>
        <v>0</v>
      </c>
      <c r="BH123" s="5">
        <f>P_A[[#This Row],[18+]]-P_A[[#This Row],[19+]]</f>
        <v>5.9999999999948983E-5</v>
      </c>
      <c r="BI123" s="5">
        <f>P_A[[#This Row],[19+]]-P_A[[#This Row],[20+]]</f>
        <v>1.8000000000006899E-4</v>
      </c>
      <c r="BJ123" s="5">
        <f>P_A[[#This Row],[20+]]-P_A[[#This Row],[21+]]</f>
        <v>5.9999999999993392E-4</v>
      </c>
      <c r="BK123" s="5">
        <f>P_A[[#This Row],[21+]]-P_A[[#This Row],[22+]]</f>
        <v>1.7200000000000548E-3</v>
      </c>
      <c r="BL123" s="5">
        <f>P_A[[#This Row],[22+]]-P_A[[#This Row],[23+]]</f>
        <v>4.390000000000005E-3</v>
      </c>
      <c r="BM123" s="5">
        <f>P_A[[#This Row],[23+]]-P_A[[#This Row],[24+]]</f>
        <v>1.0050000000000003E-2</v>
      </c>
      <c r="BN123" s="5">
        <f>P_A[[#This Row],[24+]]-P_A[[#This Row],[25+]]</f>
        <v>2.0540000000000003E-2</v>
      </c>
      <c r="BO123" s="5">
        <f>P_A[[#This Row],[25+]]-P_A[[#This Row],[26+]]</f>
        <v>3.7390000000000034E-2</v>
      </c>
      <c r="BP123" s="5">
        <f>P_A[[#This Row],[26+]]-P_A[[#This Row],[27+]]</f>
        <v>6.292999999999993E-2</v>
      </c>
      <c r="BQ123" s="5">
        <f>P_A[[#This Row],[27+]]-P_A[[#This Row],[28+]]</f>
        <v>8.8770000000000016E-2</v>
      </c>
      <c r="BR123" s="5">
        <f>P_A[[#This Row],[28+]]-P_A[[#This Row],[29+]]</f>
        <v>0.11426999999999998</v>
      </c>
      <c r="BS123" s="5">
        <f>P_A[[#This Row],[29+]]-P_A[[#This Row],[30+]]</f>
        <v>0.13119999999999998</v>
      </c>
      <c r="BT123" s="5">
        <f>P_A[[#This Row],[30+]]-P_A[[#This Row],[31+]]</f>
        <v>0.13432000000000005</v>
      </c>
      <c r="BU123" s="5">
        <f>P_A[[#This Row],[31+]]-P_A[[#This Row],[32+]]</f>
        <v>0.12595000000000001</v>
      </c>
      <c r="BV123" s="5">
        <f>P_A[[#This Row],[32+]]-P_A[[#This Row],[33+]]</f>
        <v>9.9099999999999966E-2</v>
      </c>
      <c r="BW123" s="5">
        <f>P_A[[#This Row],[33+]]-P_A[[#This Row],[34+]]</f>
        <v>7.1730000000000016E-2</v>
      </c>
      <c r="BX123" s="5">
        <f>P_A[[#This Row],[34+]]-P_A[[#This Row],[35+]]</f>
        <v>4.6299999999999994E-2</v>
      </c>
      <c r="BY123" s="5">
        <f>P_A[[#This Row],[35+]]-P_A[[#This Row],[36+]]</f>
        <v>2.6650000000000004E-2</v>
      </c>
      <c r="BZ123" s="5">
        <f>P_A[[#This Row],[36+]]-P_A[[#This Row],[37+]]</f>
        <v>1.3679999999999999E-2</v>
      </c>
      <c r="CA123" s="5">
        <f>P_A[[#This Row],[37+]]-P_A[[#This Row],[38+]]</f>
        <v>6.3800000000000003E-3</v>
      </c>
      <c r="CB123" s="5">
        <f>P_A[[#This Row],[38+]]-P_A[[#This Row],[39+]]</f>
        <v>2.48E-3</v>
      </c>
      <c r="CC123" s="5">
        <f>P_A[[#This Row],[39+]]-P_A[[#This Row],[40+]]</f>
        <v>9.1E-4</v>
      </c>
      <c r="CD123" s="5">
        <f>P_A[[#This Row],[40+]]-P_A[[#This Row],[41+]]</f>
        <v>2.9E-4</v>
      </c>
      <c r="CE123" s="5">
        <f>P_A[[#This Row],[41+]]-P_A[[#This Row],[42+]]</f>
        <v>1.1E-4</v>
      </c>
      <c r="CF123" s="5">
        <f>P_A[[#This Row],[42+]]-P_A[[#This Row],[43+]]</f>
        <v>0</v>
      </c>
      <c r="CG123" s="5">
        <f>P_A[[#This Row],[43+]]-P_A[[#This Row],[44+]]</f>
        <v>0</v>
      </c>
      <c r="CH123" s="5">
        <f>P_A[[#This Row],[44+]]-P_A[[#This Row],[45+]]</f>
        <v>0</v>
      </c>
      <c r="CI123" s="5">
        <f>P_A[[#This Row],[45+]]-P_A[[#This Row],[46+]]</f>
        <v>0</v>
      </c>
      <c r="CJ123" s="5">
        <f>P_A[[#This Row],[46+]]-P_A[[#This Row],[47+]]</f>
        <v>0</v>
      </c>
      <c r="CK123" s="5">
        <f>P_A[[#This Row],[47+]]-P_A[[#This Row],[48+]]</f>
        <v>0</v>
      </c>
      <c r="CL123" s="5">
        <f>P_A[[#This Row],[48+]]-P_A[[#This Row],[49+]]</f>
        <v>0</v>
      </c>
    </row>
    <row r="124" spans="1:90" x14ac:dyDescent="0.25">
      <c r="A124" s="10">
        <v>22400723</v>
      </c>
      <c r="B124" s="13" t="s">
        <v>80</v>
      </c>
      <c r="C124" s="13" t="s">
        <v>97</v>
      </c>
      <c r="D124" s="11">
        <v>0.83333333333333337</v>
      </c>
      <c r="E124" s="9" t="str">
        <f>HYPERLINK("https://www.nba.com/stats/player/1630581/boxscores-traditional", "Josh Giddey")</f>
        <v>Josh Giddey</v>
      </c>
      <c r="F124">
        <v>22.8</v>
      </c>
      <c r="G124" s="4">
        <v>4.8739999999999997</v>
      </c>
      <c r="H124" s="3">
        <v>0.99882000000000004</v>
      </c>
      <c r="I124" s="3">
        <v>0.99766999999999995</v>
      </c>
      <c r="J124" s="3">
        <v>0.99573</v>
      </c>
      <c r="K124" s="3">
        <v>0.99224000000000001</v>
      </c>
      <c r="L124" s="3">
        <v>0.98678999999999994</v>
      </c>
      <c r="M124" s="3">
        <v>0.97777999999999998</v>
      </c>
      <c r="N124" s="3">
        <v>0.96484999999999999</v>
      </c>
      <c r="O124" s="3">
        <v>0.94520000000000004</v>
      </c>
      <c r="P124" s="3">
        <v>0.91923999999999995</v>
      </c>
      <c r="Q124" s="3">
        <v>0.88297999999999999</v>
      </c>
      <c r="R124" s="3">
        <v>0.83645999999999998</v>
      </c>
      <c r="S124" s="3">
        <v>0.7823</v>
      </c>
      <c r="T124" s="3">
        <v>0.71565999999999996</v>
      </c>
      <c r="U124" s="3">
        <v>0.64431000000000005</v>
      </c>
      <c r="V124" s="3">
        <v>0.56355999999999995</v>
      </c>
      <c r="W124" s="3">
        <v>0.48404999999999998</v>
      </c>
      <c r="X124" s="3">
        <v>0.40128999999999998</v>
      </c>
      <c r="Y124" s="3">
        <v>0.32635999999999998</v>
      </c>
      <c r="Z124" s="3">
        <v>0.25463000000000002</v>
      </c>
      <c r="AA124" s="3">
        <v>0.19489000000000001</v>
      </c>
      <c r="AB124" s="3">
        <v>0.14230999999999999</v>
      </c>
      <c r="AC124" s="3">
        <v>0.10204000000000001</v>
      </c>
      <c r="AD124" s="3">
        <v>6.9440000000000002E-2</v>
      </c>
      <c r="AE124" s="3">
        <v>4.648E-2</v>
      </c>
      <c r="AF124" s="3">
        <v>2.938E-2</v>
      </c>
      <c r="AG124" s="3">
        <v>1.831E-2</v>
      </c>
      <c r="AH124" s="3">
        <v>1.072E-2</v>
      </c>
      <c r="AI124" s="3">
        <v>6.2100000000000002E-3</v>
      </c>
      <c r="AJ124" s="3">
        <v>3.3600000000000001E-3</v>
      </c>
      <c r="AK124" s="3">
        <v>1.81E-3</v>
      </c>
      <c r="AL124" s="3">
        <v>8.9999999999999998E-4</v>
      </c>
      <c r="AM124" s="3">
        <v>4.4999999999999999E-4</v>
      </c>
      <c r="AN124" s="3">
        <v>2.1000000000000001E-4</v>
      </c>
      <c r="AO124" s="3">
        <v>1E-4</v>
      </c>
      <c r="AP124" s="3">
        <v>4.0000000000000003E-5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5">
        <f>P_A[[#This Row],[8+]]-P_A[[#This Row],[9+]]</f>
        <v>1.1500000000000954E-3</v>
      </c>
      <c r="AY124" s="5">
        <f>P_A[[#This Row],[9+]]-P_A[[#This Row],[10+]]</f>
        <v>1.9399999999999418E-3</v>
      </c>
      <c r="AZ124" s="5">
        <f>P_A[[#This Row],[10+]]-P_A[[#This Row],[11+]]</f>
        <v>3.4899999999999931E-3</v>
      </c>
      <c r="BA124" s="5">
        <f>P_A[[#This Row],[11+]]-P_A[[#This Row],[12+]]</f>
        <v>5.4500000000000659E-3</v>
      </c>
      <c r="BB124" s="5">
        <f>P_A[[#This Row],[12+]]-P_A[[#This Row],[13+]]</f>
        <v>9.0099999999999625E-3</v>
      </c>
      <c r="BC124" s="5">
        <f>P_A[[#This Row],[13+]]-P_A[[#This Row],[14+]]</f>
        <v>1.2929999999999997E-2</v>
      </c>
      <c r="BD124" s="5">
        <f>P_A[[#This Row],[14+]]-P_A[[#This Row],[15+]]</f>
        <v>1.9649999999999945E-2</v>
      </c>
      <c r="BE124" s="5">
        <f>P_A[[#This Row],[15+]]-P_A[[#This Row],[16+]]</f>
        <v>2.5960000000000094E-2</v>
      </c>
      <c r="BF124" s="5">
        <f>P_A[[#This Row],[16+]]-P_A[[#This Row],[17+]]</f>
        <v>3.6259999999999959E-2</v>
      </c>
      <c r="BG124" s="5">
        <f>P_A[[#This Row],[17+]]-P_A[[#This Row],[18+]]</f>
        <v>4.6520000000000006E-2</v>
      </c>
      <c r="BH124" s="5">
        <f>P_A[[#This Row],[18+]]-P_A[[#This Row],[19+]]</f>
        <v>5.4159999999999986E-2</v>
      </c>
      <c r="BI124" s="5">
        <f>P_A[[#This Row],[19+]]-P_A[[#This Row],[20+]]</f>
        <v>6.6640000000000033E-2</v>
      </c>
      <c r="BJ124" s="5">
        <f>P_A[[#This Row],[20+]]-P_A[[#This Row],[21+]]</f>
        <v>7.1349999999999913E-2</v>
      </c>
      <c r="BK124" s="5">
        <f>P_A[[#This Row],[21+]]-P_A[[#This Row],[22+]]</f>
        <v>8.0750000000000099E-2</v>
      </c>
      <c r="BL124" s="5">
        <f>P_A[[#This Row],[22+]]-P_A[[#This Row],[23+]]</f>
        <v>7.950999999999997E-2</v>
      </c>
      <c r="BM124" s="5">
        <f>P_A[[#This Row],[23+]]-P_A[[#This Row],[24+]]</f>
        <v>8.276E-2</v>
      </c>
      <c r="BN124" s="5">
        <f>P_A[[#This Row],[24+]]-P_A[[#This Row],[25+]]</f>
        <v>7.4929999999999997E-2</v>
      </c>
      <c r="BO124" s="5">
        <f>P_A[[#This Row],[25+]]-P_A[[#This Row],[26+]]</f>
        <v>7.172999999999996E-2</v>
      </c>
      <c r="BP124" s="5">
        <f>P_A[[#This Row],[26+]]-P_A[[#This Row],[27+]]</f>
        <v>5.9740000000000015E-2</v>
      </c>
      <c r="BQ124" s="5">
        <f>P_A[[#This Row],[27+]]-P_A[[#This Row],[28+]]</f>
        <v>5.2580000000000016E-2</v>
      </c>
      <c r="BR124" s="5">
        <f>P_A[[#This Row],[28+]]-P_A[[#This Row],[29+]]</f>
        <v>4.0269999999999986E-2</v>
      </c>
      <c r="BS124" s="5">
        <f>P_A[[#This Row],[29+]]-P_A[[#This Row],[30+]]</f>
        <v>3.2600000000000004E-2</v>
      </c>
      <c r="BT124" s="5">
        <f>P_A[[#This Row],[30+]]-P_A[[#This Row],[31+]]</f>
        <v>2.2960000000000001E-2</v>
      </c>
      <c r="BU124" s="5">
        <f>P_A[[#This Row],[31+]]-P_A[[#This Row],[32+]]</f>
        <v>1.7100000000000001E-2</v>
      </c>
      <c r="BV124" s="5">
        <f>P_A[[#This Row],[32+]]-P_A[[#This Row],[33+]]</f>
        <v>1.107E-2</v>
      </c>
      <c r="BW124" s="5">
        <f>P_A[[#This Row],[33+]]-P_A[[#This Row],[34+]]</f>
        <v>7.5899999999999995E-3</v>
      </c>
      <c r="BX124" s="5">
        <f>P_A[[#This Row],[34+]]-P_A[[#This Row],[35+]]</f>
        <v>4.5100000000000001E-3</v>
      </c>
      <c r="BY124" s="5">
        <f>P_A[[#This Row],[35+]]-P_A[[#This Row],[36+]]</f>
        <v>2.8500000000000001E-3</v>
      </c>
      <c r="BZ124" s="5">
        <f>P_A[[#This Row],[36+]]-P_A[[#This Row],[37+]]</f>
        <v>1.5500000000000002E-3</v>
      </c>
      <c r="CA124" s="5">
        <f>P_A[[#This Row],[37+]]-P_A[[#This Row],[38+]]</f>
        <v>9.1E-4</v>
      </c>
      <c r="CB124" s="5">
        <f>P_A[[#This Row],[38+]]-P_A[[#This Row],[39+]]</f>
        <v>4.4999999999999999E-4</v>
      </c>
      <c r="CC124" s="5">
        <f>P_A[[#This Row],[39+]]-P_A[[#This Row],[40+]]</f>
        <v>2.3999999999999998E-4</v>
      </c>
      <c r="CD124" s="5">
        <f>P_A[[#This Row],[40+]]-P_A[[#This Row],[41+]]</f>
        <v>1.1E-4</v>
      </c>
      <c r="CE124" s="5">
        <f>P_A[[#This Row],[41+]]-P_A[[#This Row],[42+]]</f>
        <v>6.0000000000000002E-5</v>
      </c>
      <c r="CF124" s="5">
        <f>P_A[[#This Row],[42+]]-P_A[[#This Row],[43+]]</f>
        <v>4.0000000000000003E-5</v>
      </c>
      <c r="CG124" s="5">
        <f>P_A[[#This Row],[43+]]-P_A[[#This Row],[44+]]</f>
        <v>0</v>
      </c>
      <c r="CH124" s="5">
        <f>P_A[[#This Row],[44+]]-P_A[[#This Row],[45+]]</f>
        <v>0</v>
      </c>
      <c r="CI124" s="5">
        <f>P_A[[#This Row],[45+]]-P_A[[#This Row],[46+]]</f>
        <v>0</v>
      </c>
      <c r="CJ124" s="5">
        <f>P_A[[#This Row],[46+]]-P_A[[#This Row],[47+]]</f>
        <v>0</v>
      </c>
      <c r="CK124" s="5">
        <f>P_A[[#This Row],[47+]]-P_A[[#This Row],[48+]]</f>
        <v>0</v>
      </c>
      <c r="CL124" s="5">
        <f>P_A[[#This Row],[48+]]-P_A[[#This Row],[49+]]</f>
        <v>0</v>
      </c>
    </row>
    <row r="125" spans="1:90" x14ac:dyDescent="0.25">
      <c r="A125" s="10">
        <v>22400723</v>
      </c>
      <c r="B125" s="13" t="s">
        <v>80</v>
      </c>
      <c r="C125" s="13" t="s">
        <v>97</v>
      </c>
      <c r="D125" s="11">
        <v>0.83333333333333337</v>
      </c>
      <c r="E125" s="9" t="str">
        <f>HYPERLINK("https://www.nba.com/stats/player/1630245/boxscores-traditional", "Ayo Dosunmu")</f>
        <v>Ayo Dosunmu</v>
      </c>
      <c r="F125">
        <v>19.600000000000001</v>
      </c>
      <c r="G125" s="4">
        <v>5.5350000000000001</v>
      </c>
      <c r="H125" s="3">
        <v>0.98214000000000001</v>
      </c>
      <c r="I125" s="3">
        <v>0.97257000000000005</v>
      </c>
      <c r="J125" s="3">
        <v>0.95818000000000003</v>
      </c>
      <c r="K125" s="3">
        <v>0.93942999999999999</v>
      </c>
      <c r="L125" s="3">
        <v>0.91466000000000003</v>
      </c>
      <c r="M125" s="3">
        <v>0.88297999999999999</v>
      </c>
      <c r="N125" s="3">
        <v>0.84375</v>
      </c>
      <c r="O125" s="3">
        <v>0.79673000000000005</v>
      </c>
      <c r="P125" s="3">
        <v>0.74214999999999998</v>
      </c>
      <c r="Q125" s="3">
        <v>0.68081999999999998</v>
      </c>
      <c r="R125" s="3">
        <v>0.61409000000000002</v>
      </c>
      <c r="S125" s="3">
        <v>0.54379999999999995</v>
      </c>
      <c r="T125" s="3">
        <v>0.47210000000000002</v>
      </c>
      <c r="U125" s="3">
        <v>0.40128999999999998</v>
      </c>
      <c r="V125" s="3">
        <v>0.33360000000000001</v>
      </c>
      <c r="W125" s="3">
        <v>0.27093</v>
      </c>
      <c r="X125" s="3">
        <v>0.21476000000000001</v>
      </c>
      <c r="Y125" s="3">
        <v>0.16353999999999999</v>
      </c>
      <c r="Z125" s="3">
        <v>0.12302</v>
      </c>
      <c r="AA125" s="3">
        <v>9.0120000000000006E-2</v>
      </c>
      <c r="AB125" s="3">
        <v>6.4259999999999998E-2</v>
      </c>
      <c r="AC125" s="3">
        <v>4.4569999999999999E-2</v>
      </c>
      <c r="AD125" s="3">
        <v>3.005E-2</v>
      </c>
      <c r="AE125" s="3">
        <v>1.9699999999999999E-2</v>
      </c>
      <c r="AF125" s="3">
        <v>1.255E-2</v>
      </c>
      <c r="AG125" s="3">
        <v>7.7600000000000004E-3</v>
      </c>
      <c r="AH125" s="3">
        <v>4.6600000000000001E-3</v>
      </c>
      <c r="AI125" s="3">
        <v>2.7200000000000002E-3</v>
      </c>
      <c r="AJ125" s="3">
        <v>1.5399999999999999E-3</v>
      </c>
      <c r="AK125" s="3">
        <v>8.4000000000000003E-4</v>
      </c>
      <c r="AL125" s="3">
        <v>4.4999999999999999E-4</v>
      </c>
      <c r="AM125" s="3">
        <v>2.3000000000000001E-4</v>
      </c>
      <c r="AN125" s="3">
        <v>1.1E-4</v>
      </c>
      <c r="AO125" s="3">
        <v>5.0000000000000002E-5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5">
        <f>P_A[[#This Row],[8+]]-P_A[[#This Row],[9+]]</f>
        <v>9.5699999999999674E-3</v>
      </c>
      <c r="AY125" s="5">
        <f>P_A[[#This Row],[9+]]-P_A[[#This Row],[10+]]</f>
        <v>1.4390000000000014E-2</v>
      </c>
      <c r="AZ125" s="5">
        <f>P_A[[#This Row],[10+]]-P_A[[#This Row],[11+]]</f>
        <v>1.8750000000000044E-2</v>
      </c>
      <c r="BA125" s="5">
        <f>P_A[[#This Row],[11+]]-P_A[[#This Row],[12+]]</f>
        <v>2.4769999999999959E-2</v>
      </c>
      <c r="BB125" s="5">
        <f>P_A[[#This Row],[12+]]-P_A[[#This Row],[13+]]</f>
        <v>3.1680000000000041E-2</v>
      </c>
      <c r="BC125" s="5">
        <f>P_A[[#This Row],[13+]]-P_A[[#This Row],[14+]]</f>
        <v>3.9229999999999987E-2</v>
      </c>
      <c r="BD125" s="5">
        <f>P_A[[#This Row],[14+]]-P_A[[#This Row],[15+]]</f>
        <v>4.7019999999999951E-2</v>
      </c>
      <c r="BE125" s="5">
        <f>P_A[[#This Row],[15+]]-P_A[[#This Row],[16+]]</f>
        <v>5.4580000000000073E-2</v>
      </c>
      <c r="BF125" s="5">
        <f>P_A[[#This Row],[16+]]-P_A[[#This Row],[17+]]</f>
        <v>6.1329999999999996E-2</v>
      </c>
      <c r="BG125" s="5">
        <f>P_A[[#This Row],[17+]]-P_A[[#This Row],[18+]]</f>
        <v>6.6729999999999956E-2</v>
      </c>
      <c r="BH125" s="5">
        <f>P_A[[#This Row],[18+]]-P_A[[#This Row],[19+]]</f>
        <v>7.0290000000000075E-2</v>
      </c>
      <c r="BI125" s="5">
        <f>P_A[[#This Row],[19+]]-P_A[[#This Row],[20+]]</f>
        <v>7.169999999999993E-2</v>
      </c>
      <c r="BJ125" s="5">
        <f>P_A[[#This Row],[20+]]-P_A[[#This Row],[21+]]</f>
        <v>7.081000000000004E-2</v>
      </c>
      <c r="BK125" s="5">
        <f>P_A[[#This Row],[21+]]-P_A[[#This Row],[22+]]</f>
        <v>6.7689999999999972E-2</v>
      </c>
      <c r="BL125" s="5">
        <f>P_A[[#This Row],[22+]]-P_A[[#This Row],[23+]]</f>
        <v>6.2670000000000003E-2</v>
      </c>
      <c r="BM125" s="5">
        <f>P_A[[#This Row],[23+]]-P_A[[#This Row],[24+]]</f>
        <v>5.6169999999999998E-2</v>
      </c>
      <c r="BN125" s="5">
        <f>P_A[[#This Row],[24+]]-P_A[[#This Row],[25+]]</f>
        <v>5.1220000000000016E-2</v>
      </c>
      <c r="BO125" s="5">
        <f>P_A[[#This Row],[25+]]-P_A[[#This Row],[26+]]</f>
        <v>4.0519999999999987E-2</v>
      </c>
      <c r="BP125" s="5">
        <f>P_A[[#This Row],[26+]]-P_A[[#This Row],[27+]]</f>
        <v>3.2899999999999999E-2</v>
      </c>
      <c r="BQ125" s="5">
        <f>P_A[[#This Row],[27+]]-P_A[[#This Row],[28+]]</f>
        <v>2.5860000000000008E-2</v>
      </c>
      <c r="BR125" s="5">
        <f>P_A[[#This Row],[28+]]-P_A[[#This Row],[29+]]</f>
        <v>1.9689999999999999E-2</v>
      </c>
      <c r="BS125" s="5">
        <f>P_A[[#This Row],[29+]]-P_A[[#This Row],[30+]]</f>
        <v>1.4519999999999998E-2</v>
      </c>
      <c r="BT125" s="5">
        <f>P_A[[#This Row],[30+]]-P_A[[#This Row],[31+]]</f>
        <v>1.0350000000000002E-2</v>
      </c>
      <c r="BU125" s="5">
        <f>P_A[[#This Row],[31+]]-P_A[[#This Row],[32+]]</f>
        <v>7.1499999999999984E-3</v>
      </c>
      <c r="BV125" s="5">
        <f>P_A[[#This Row],[32+]]-P_A[[#This Row],[33+]]</f>
        <v>4.79E-3</v>
      </c>
      <c r="BW125" s="5">
        <f>P_A[[#This Row],[33+]]-P_A[[#This Row],[34+]]</f>
        <v>3.1000000000000003E-3</v>
      </c>
      <c r="BX125" s="5">
        <f>P_A[[#This Row],[34+]]-P_A[[#This Row],[35+]]</f>
        <v>1.9399999999999999E-3</v>
      </c>
      <c r="BY125" s="5">
        <f>P_A[[#This Row],[35+]]-P_A[[#This Row],[36+]]</f>
        <v>1.1800000000000003E-3</v>
      </c>
      <c r="BZ125" s="5">
        <f>P_A[[#This Row],[36+]]-P_A[[#This Row],[37+]]</f>
        <v>6.9999999999999988E-4</v>
      </c>
      <c r="CA125" s="5">
        <f>P_A[[#This Row],[37+]]-P_A[[#This Row],[38+]]</f>
        <v>3.9000000000000005E-4</v>
      </c>
      <c r="CB125" s="5">
        <f>P_A[[#This Row],[38+]]-P_A[[#This Row],[39+]]</f>
        <v>2.1999999999999998E-4</v>
      </c>
      <c r="CC125" s="5">
        <f>P_A[[#This Row],[39+]]-P_A[[#This Row],[40+]]</f>
        <v>1.2E-4</v>
      </c>
      <c r="CD125" s="5">
        <f>P_A[[#This Row],[40+]]-P_A[[#This Row],[41+]]</f>
        <v>6.0000000000000002E-5</v>
      </c>
      <c r="CE125" s="5">
        <f>P_A[[#This Row],[41+]]-P_A[[#This Row],[42+]]</f>
        <v>5.0000000000000002E-5</v>
      </c>
      <c r="CF125" s="5">
        <f>P_A[[#This Row],[42+]]-P_A[[#This Row],[43+]]</f>
        <v>0</v>
      </c>
      <c r="CG125" s="5">
        <f>P_A[[#This Row],[43+]]-P_A[[#This Row],[44+]]</f>
        <v>0</v>
      </c>
      <c r="CH125" s="5">
        <f>P_A[[#This Row],[44+]]-P_A[[#This Row],[45+]]</f>
        <v>0</v>
      </c>
      <c r="CI125" s="5">
        <f>P_A[[#This Row],[45+]]-P_A[[#This Row],[46+]]</f>
        <v>0</v>
      </c>
      <c r="CJ125" s="5">
        <f>P_A[[#This Row],[46+]]-P_A[[#This Row],[47+]]</f>
        <v>0</v>
      </c>
      <c r="CK125" s="5">
        <f>P_A[[#This Row],[47+]]-P_A[[#This Row],[48+]]</f>
        <v>0</v>
      </c>
      <c r="CL125" s="5">
        <f>P_A[[#This Row],[48+]]-P_A[[#This Row],[49+]]</f>
        <v>0</v>
      </c>
    </row>
    <row r="126" spans="1:90" x14ac:dyDescent="0.25">
      <c r="A126" s="10">
        <v>22400723</v>
      </c>
      <c r="B126" s="13" t="s">
        <v>80</v>
      </c>
      <c r="C126" s="13" t="s">
        <v>97</v>
      </c>
      <c r="D126" s="11">
        <v>0.83333333333333337</v>
      </c>
      <c r="E126" s="9" t="str">
        <f>HYPERLINK("https://www.nba.com/stats/player/1630172/boxscores-traditional", "Patrick Williams")</f>
        <v>Patrick Williams</v>
      </c>
      <c r="F126">
        <v>14.2</v>
      </c>
      <c r="G126" s="4">
        <v>3.1240000000000001</v>
      </c>
      <c r="H126" s="3">
        <v>0.97614999999999996</v>
      </c>
      <c r="I126" s="3">
        <v>0.95154000000000005</v>
      </c>
      <c r="J126" s="3">
        <v>0.90988000000000002</v>
      </c>
      <c r="K126" s="3">
        <v>0.84614</v>
      </c>
      <c r="L126" s="3">
        <v>0.75804000000000005</v>
      </c>
      <c r="M126" s="3">
        <v>0.64802999999999999</v>
      </c>
      <c r="N126" s="3">
        <v>0.52392000000000005</v>
      </c>
      <c r="O126" s="3">
        <v>0.39743000000000001</v>
      </c>
      <c r="P126" s="3">
        <v>0.28095999999999999</v>
      </c>
      <c r="Q126" s="3">
        <v>0.18406</v>
      </c>
      <c r="R126" s="3">
        <v>0.11123</v>
      </c>
      <c r="S126" s="3">
        <v>6.1780000000000002E-2</v>
      </c>
      <c r="T126" s="3">
        <v>3.1440000000000003E-2</v>
      </c>
      <c r="U126" s="3">
        <v>1.4630000000000001E-2</v>
      </c>
      <c r="V126" s="3">
        <v>6.2100000000000002E-3</v>
      </c>
      <c r="W126" s="3">
        <v>2.3999999999999998E-3</v>
      </c>
      <c r="X126" s="3">
        <v>8.4000000000000003E-4</v>
      </c>
      <c r="Y126" s="3">
        <v>2.7E-4</v>
      </c>
      <c r="Z126" s="3">
        <v>8.0000000000000007E-5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5">
        <f>P_A[[#This Row],[8+]]-P_A[[#This Row],[9+]]</f>
        <v>2.460999999999991E-2</v>
      </c>
      <c r="AY126" s="5">
        <f>P_A[[#This Row],[9+]]-P_A[[#This Row],[10+]]</f>
        <v>4.166000000000003E-2</v>
      </c>
      <c r="AZ126" s="5">
        <f>P_A[[#This Row],[10+]]-P_A[[#This Row],[11+]]</f>
        <v>6.3740000000000019E-2</v>
      </c>
      <c r="BA126" s="5">
        <f>P_A[[#This Row],[11+]]-P_A[[#This Row],[12+]]</f>
        <v>8.8099999999999956E-2</v>
      </c>
      <c r="BB126" s="5">
        <f>P_A[[#This Row],[12+]]-P_A[[#This Row],[13+]]</f>
        <v>0.11001000000000005</v>
      </c>
      <c r="BC126" s="5">
        <f>P_A[[#This Row],[13+]]-P_A[[#This Row],[14+]]</f>
        <v>0.12410999999999994</v>
      </c>
      <c r="BD126" s="5">
        <f>P_A[[#This Row],[14+]]-P_A[[#This Row],[15+]]</f>
        <v>0.12649000000000005</v>
      </c>
      <c r="BE126" s="5">
        <f>P_A[[#This Row],[15+]]-P_A[[#This Row],[16+]]</f>
        <v>0.11647000000000002</v>
      </c>
      <c r="BF126" s="5">
        <f>P_A[[#This Row],[16+]]-P_A[[#This Row],[17+]]</f>
        <v>9.6899999999999986E-2</v>
      </c>
      <c r="BG126" s="5">
        <f>P_A[[#This Row],[17+]]-P_A[[#This Row],[18+]]</f>
        <v>7.2830000000000006E-2</v>
      </c>
      <c r="BH126" s="5">
        <f>P_A[[#This Row],[18+]]-P_A[[#This Row],[19+]]</f>
        <v>4.9449999999999994E-2</v>
      </c>
      <c r="BI126" s="5">
        <f>P_A[[#This Row],[19+]]-P_A[[#This Row],[20+]]</f>
        <v>3.0339999999999999E-2</v>
      </c>
      <c r="BJ126" s="5">
        <f>P_A[[#This Row],[20+]]-P_A[[#This Row],[21+]]</f>
        <v>1.6810000000000002E-2</v>
      </c>
      <c r="BK126" s="5">
        <f>P_A[[#This Row],[21+]]-P_A[[#This Row],[22+]]</f>
        <v>8.4200000000000004E-3</v>
      </c>
      <c r="BL126" s="5">
        <f>P_A[[#This Row],[22+]]-P_A[[#This Row],[23+]]</f>
        <v>3.8100000000000005E-3</v>
      </c>
      <c r="BM126" s="5">
        <f>P_A[[#This Row],[23+]]-P_A[[#This Row],[24+]]</f>
        <v>1.5599999999999998E-3</v>
      </c>
      <c r="BN126" s="5">
        <f>P_A[[#This Row],[24+]]-P_A[[#This Row],[25+]]</f>
        <v>5.6999999999999998E-4</v>
      </c>
      <c r="BO126" s="5">
        <f>P_A[[#This Row],[25+]]-P_A[[#This Row],[26+]]</f>
        <v>1.9000000000000001E-4</v>
      </c>
      <c r="BP126" s="5">
        <f>P_A[[#This Row],[26+]]-P_A[[#This Row],[27+]]</f>
        <v>8.0000000000000007E-5</v>
      </c>
      <c r="BQ126" s="5">
        <f>P_A[[#This Row],[27+]]-P_A[[#This Row],[28+]]</f>
        <v>0</v>
      </c>
      <c r="BR126" s="5">
        <f>P_A[[#This Row],[28+]]-P_A[[#This Row],[29+]]</f>
        <v>0</v>
      </c>
      <c r="BS126" s="5">
        <f>P_A[[#This Row],[29+]]-P_A[[#This Row],[30+]]</f>
        <v>0</v>
      </c>
      <c r="BT126" s="5">
        <f>P_A[[#This Row],[30+]]-P_A[[#This Row],[31+]]</f>
        <v>0</v>
      </c>
      <c r="BU126" s="5">
        <f>P_A[[#This Row],[31+]]-P_A[[#This Row],[32+]]</f>
        <v>0</v>
      </c>
      <c r="BV126" s="5">
        <f>P_A[[#This Row],[32+]]-P_A[[#This Row],[33+]]</f>
        <v>0</v>
      </c>
      <c r="BW126" s="5">
        <f>P_A[[#This Row],[33+]]-P_A[[#This Row],[34+]]</f>
        <v>0</v>
      </c>
      <c r="BX126" s="5">
        <f>P_A[[#This Row],[34+]]-P_A[[#This Row],[35+]]</f>
        <v>0</v>
      </c>
      <c r="BY126" s="5">
        <f>P_A[[#This Row],[35+]]-P_A[[#This Row],[36+]]</f>
        <v>0</v>
      </c>
      <c r="BZ126" s="5">
        <f>P_A[[#This Row],[36+]]-P_A[[#This Row],[37+]]</f>
        <v>0</v>
      </c>
      <c r="CA126" s="5">
        <f>P_A[[#This Row],[37+]]-P_A[[#This Row],[38+]]</f>
        <v>0</v>
      </c>
      <c r="CB126" s="5">
        <f>P_A[[#This Row],[38+]]-P_A[[#This Row],[39+]]</f>
        <v>0</v>
      </c>
      <c r="CC126" s="5">
        <f>P_A[[#This Row],[39+]]-P_A[[#This Row],[40+]]</f>
        <v>0</v>
      </c>
      <c r="CD126" s="5">
        <f>P_A[[#This Row],[40+]]-P_A[[#This Row],[41+]]</f>
        <v>0</v>
      </c>
      <c r="CE126" s="5">
        <f>P_A[[#This Row],[41+]]-P_A[[#This Row],[42+]]</f>
        <v>0</v>
      </c>
      <c r="CF126" s="5">
        <f>P_A[[#This Row],[42+]]-P_A[[#This Row],[43+]]</f>
        <v>0</v>
      </c>
      <c r="CG126" s="5">
        <f>P_A[[#This Row],[43+]]-P_A[[#This Row],[44+]]</f>
        <v>0</v>
      </c>
      <c r="CH126" s="5">
        <f>P_A[[#This Row],[44+]]-P_A[[#This Row],[45+]]</f>
        <v>0</v>
      </c>
      <c r="CI126" s="5">
        <f>P_A[[#This Row],[45+]]-P_A[[#This Row],[46+]]</f>
        <v>0</v>
      </c>
      <c r="CJ126" s="5">
        <f>P_A[[#This Row],[46+]]-P_A[[#This Row],[47+]]</f>
        <v>0</v>
      </c>
      <c r="CK126" s="5">
        <f>P_A[[#This Row],[47+]]-P_A[[#This Row],[48+]]</f>
        <v>0</v>
      </c>
      <c r="CL126" s="5">
        <f>P_A[[#This Row],[48+]]-P_A[[#This Row],[49+]]</f>
        <v>0</v>
      </c>
    </row>
    <row r="127" spans="1:90" x14ac:dyDescent="0.25">
      <c r="A127" s="10">
        <v>22400723</v>
      </c>
      <c r="B127" s="13" t="s">
        <v>80</v>
      </c>
      <c r="C127" s="13" t="s">
        <v>97</v>
      </c>
      <c r="D127" s="11">
        <v>0.83333333333333337</v>
      </c>
      <c r="E127" s="9" t="str">
        <f>HYPERLINK("https://www.nba.com/stats/player/1629632/boxscores-traditional", "Coby White")</f>
        <v>Coby White</v>
      </c>
      <c r="F127">
        <v>22.6</v>
      </c>
      <c r="G127" s="4">
        <v>7.9399999999999995</v>
      </c>
      <c r="H127" s="3">
        <v>0.96711999999999998</v>
      </c>
      <c r="I127" s="3">
        <v>0.95637000000000005</v>
      </c>
      <c r="J127" s="3">
        <v>0.94408000000000003</v>
      </c>
      <c r="K127" s="3">
        <v>0.92784999999999995</v>
      </c>
      <c r="L127" s="3">
        <v>0.90988000000000002</v>
      </c>
      <c r="M127" s="3">
        <v>0.88685999999999998</v>
      </c>
      <c r="N127" s="3">
        <v>0.85992999999999997</v>
      </c>
      <c r="O127" s="3">
        <v>0.83147000000000004</v>
      </c>
      <c r="P127" s="3">
        <v>0.79673000000000005</v>
      </c>
      <c r="Q127" s="3">
        <v>0.76114999999999999</v>
      </c>
      <c r="R127" s="3">
        <v>0.71904000000000001</v>
      </c>
      <c r="S127" s="3">
        <v>0.67364000000000002</v>
      </c>
      <c r="T127" s="3">
        <v>0.62929999999999997</v>
      </c>
      <c r="U127" s="3">
        <v>0.57926</v>
      </c>
      <c r="V127" s="3">
        <v>0.53188000000000002</v>
      </c>
      <c r="W127" s="3">
        <v>0.48005999999999999</v>
      </c>
      <c r="X127" s="3">
        <v>0.42858000000000002</v>
      </c>
      <c r="Y127" s="3">
        <v>0.38208999999999999</v>
      </c>
      <c r="Z127" s="3">
        <v>0.33360000000000001</v>
      </c>
      <c r="AA127" s="3">
        <v>0.29115999999999997</v>
      </c>
      <c r="AB127" s="3">
        <v>0.24825</v>
      </c>
      <c r="AC127" s="3">
        <v>0.20896999999999999</v>
      </c>
      <c r="AD127" s="3">
        <v>0.17619000000000001</v>
      </c>
      <c r="AE127" s="3">
        <v>0.14457</v>
      </c>
      <c r="AF127" s="3">
        <v>0.11899999999999999</v>
      </c>
      <c r="AG127" s="3">
        <v>9.5100000000000004E-2</v>
      </c>
      <c r="AH127" s="3">
        <v>7.4929999999999997E-2</v>
      </c>
      <c r="AI127" s="3">
        <v>5.9380000000000002E-2</v>
      </c>
      <c r="AJ127" s="3">
        <v>4.5510000000000002E-2</v>
      </c>
      <c r="AK127" s="3">
        <v>3.5150000000000001E-2</v>
      </c>
      <c r="AL127" s="3">
        <v>2.6190000000000001E-2</v>
      </c>
      <c r="AM127" s="3">
        <v>1.9230000000000001E-2</v>
      </c>
      <c r="AN127" s="3">
        <v>1.426E-2</v>
      </c>
      <c r="AO127" s="3">
        <v>1.017E-2</v>
      </c>
      <c r="AP127" s="3">
        <v>7.3400000000000002E-3</v>
      </c>
      <c r="AQ127" s="3">
        <v>5.0800000000000003E-3</v>
      </c>
      <c r="AR127" s="3">
        <v>3.47E-3</v>
      </c>
      <c r="AS127" s="3">
        <v>2.3999999999999998E-3</v>
      </c>
      <c r="AT127" s="3">
        <v>1.5900000000000001E-3</v>
      </c>
      <c r="AU127" s="3">
        <v>1.07E-3</v>
      </c>
      <c r="AV127" s="3">
        <v>6.8999999999999997E-4</v>
      </c>
      <c r="AW127" s="3">
        <v>4.4999999999999999E-4</v>
      </c>
      <c r="AX127" s="5">
        <f>P_A[[#This Row],[8+]]-P_A[[#This Row],[9+]]</f>
        <v>1.0749999999999926E-2</v>
      </c>
      <c r="AY127" s="5">
        <f>P_A[[#This Row],[9+]]-P_A[[#This Row],[10+]]</f>
        <v>1.2290000000000023E-2</v>
      </c>
      <c r="AZ127" s="5">
        <f>P_A[[#This Row],[10+]]-P_A[[#This Row],[11+]]</f>
        <v>1.6230000000000078E-2</v>
      </c>
      <c r="BA127" s="5">
        <f>P_A[[#This Row],[11+]]-P_A[[#This Row],[12+]]</f>
        <v>1.796999999999993E-2</v>
      </c>
      <c r="BB127" s="5">
        <f>P_A[[#This Row],[12+]]-P_A[[#This Row],[13+]]</f>
        <v>2.302000000000004E-2</v>
      </c>
      <c r="BC127" s="5">
        <f>P_A[[#This Row],[13+]]-P_A[[#This Row],[14+]]</f>
        <v>2.6930000000000009E-2</v>
      </c>
      <c r="BD127" s="5">
        <f>P_A[[#This Row],[14+]]-P_A[[#This Row],[15+]]</f>
        <v>2.845999999999993E-2</v>
      </c>
      <c r="BE127" s="5">
        <f>P_A[[#This Row],[15+]]-P_A[[#This Row],[16+]]</f>
        <v>3.4739999999999993E-2</v>
      </c>
      <c r="BF127" s="5">
        <f>P_A[[#This Row],[16+]]-P_A[[#This Row],[17+]]</f>
        <v>3.5580000000000056E-2</v>
      </c>
      <c r="BG127" s="5">
        <f>P_A[[#This Row],[17+]]-P_A[[#This Row],[18+]]</f>
        <v>4.2109999999999981E-2</v>
      </c>
      <c r="BH127" s="5">
        <f>P_A[[#This Row],[18+]]-P_A[[#This Row],[19+]]</f>
        <v>4.5399999999999996E-2</v>
      </c>
      <c r="BI127" s="5">
        <f>P_A[[#This Row],[19+]]-P_A[[#This Row],[20+]]</f>
        <v>4.4340000000000046E-2</v>
      </c>
      <c r="BJ127" s="5">
        <f>P_A[[#This Row],[20+]]-P_A[[#This Row],[21+]]</f>
        <v>5.0039999999999973E-2</v>
      </c>
      <c r="BK127" s="5">
        <f>P_A[[#This Row],[21+]]-P_A[[#This Row],[22+]]</f>
        <v>4.7379999999999978E-2</v>
      </c>
      <c r="BL127" s="5">
        <f>P_A[[#This Row],[22+]]-P_A[[#This Row],[23+]]</f>
        <v>5.1820000000000033E-2</v>
      </c>
      <c r="BM127" s="5">
        <f>P_A[[#This Row],[23+]]-P_A[[#This Row],[24+]]</f>
        <v>5.147999999999997E-2</v>
      </c>
      <c r="BN127" s="5">
        <f>P_A[[#This Row],[24+]]-P_A[[#This Row],[25+]]</f>
        <v>4.6490000000000031E-2</v>
      </c>
      <c r="BO127" s="5">
        <f>P_A[[#This Row],[25+]]-P_A[[#This Row],[26+]]</f>
        <v>4.8489999999999978E-2</v>
      </c>
      <c r="BP127" s="5">
        <f>P_A[[#This Row],[26+]]-P_A[[#This Row],[27+]]</f>
        <v>4.2440000000000033E-2</v>
      </c>
      <c r="BQ127" s="5">
        <f>P_A[[#This Row],[27+]]-P_A[[#This Row],[28+]]</f>
        <v>4.2909999999999976E-2</v>
      </c>
      <c r="BR127" s="5">
        <f>P_A[[#This Row],[28+]]-P_A[[#This Row],[29+]]</f>
        <v>3.9280000000000009E-2</v>
      </c>
      <c r="BS127" s="5">
        <f>P_A[[#This Row],[29+]]-P_A[[#This Row],[30+]]</f>
        <v>3.2779999999999976E-2</v>
      </c>
      <c r="BT127" s="5">
        <f>P_A[[#This Row],[30+]]-P_A[[#This Row],[31+]]</f>
        <v>3.1620000000000009E-2</v>
      </c>
      <c r="BU127" s="5">
        <f>P_A[[#This Row],[31+]]-P_A[[#This Row],[32+]]</f>
        <v>2.5570000000000009E-2</v>
      </c>
      <c r="BV127" s="5">
        <f>P_A[[#This Row],[32+]]-P_A[[#This Row],[33+]]</f>
        <v>2.3899999999999991E-2</v>
      </c>
      <c r="BW127" s="5">
        <f>P_A[[#This Row],[33+]]-P_A[[#This Row],[34+]]</f>
        <v>2.0170000000000007E-2</v>
      </c>
      <c r="BX127" s="5">
        <f>P_A[[#This Row],[34+]]-P_A[[#This Row],[35+]]</f>
        <v>1.5549999999999994E-2</v>
      </c>
      <c r="BY127" s="5">
        <f>P_A[[#This Row],[35+]]-P_A[[#This Row],[36+]]</f>
        <v>1.387E-2</v>
      </c>
      <c r="BZ127" s="5">
        <f>P_A[[#This Row],[36+]]-P_A[[#This Row],[37+]]</f>
        <v>1.0360000000000001E-2</v>
      </c>
      <c r="CA127" s="5">
        <f>P_A[[#This Row],[37+]]-P_A[[#This Row],[38+]]</f>
        <v>8.9599999999999992E-3</v>
      </c>
      <c r="CB127" s="5">
        <f>P_A[[#This Row],[38+]]-P_A[[#This Row],[39+]]</f>
        <v>6.9600000000000009E-3</v>
      </c>
      <c r="CC127" s="5">
        <f>P_A[[#This Row],[39+]]-P_A[[#This Row],[40+]]</f>
        <v>4.9700000000000005E-3</v>
      </c>
      <c r="CD127" s="5">
        <f>P_A[[#This Row],[40+]]-P_A[[#This Row],[41+]]</f>
        <v>4.0899999999999999E-3</v>
      </c>
      <c r="CE127" s="5">
        <f>P_A[[#This Row],[41+]]-P_A[[#This Row],[42+]]</f>
        <v>2.8300000000000001E-3</v>
      </c>
      <c r="CF127" s="5">
        <f>P_A[[#This Row],[42+]]-P_A[[#This Row],[43+]]</f>
        <v>2.2599999999999999E-3</v>
      </c>
      <c r="CG127" s="5">
        <f>P_A[[#This Row],[43+]]-P_A[[#This Row],[44+]]</f>
        <v>1.6100000000000003E-3</v>
      </c>
      <c r="CH127" s="5">
        <f>P_A[[#This Row],[44+]]-P_A[[#This Row],[45+]]</f>
        <v>1.0700000000000002E-3</v>
      </c>
      <c r="CI127" s="5">
        <f>P_A[[#This Row],[45+]]-P_A[[#This Row],[46+]]</f>
        <v>8.0999999999999974E-4</v>
      </c>
      <c r="CJ127" s="5">
        <f>P_A[[#This Row],[46+]]-P_A[[#This Row],[47+]]</f>
        <v>5.2000000000000006E-4</v>
      </c>
      <c r="CK127" s="5">
        <f>P_A[[#This Row],[47+]]-P_A[[#This Row],[48+]]</f>
        <v>3.8000000000000002E-4</v>
      </c>
      <c r="CL127" s="5">
        <f>P_A[[#This Row],[48+]]-P_A[[#This Row],[49+]]</f>
        <v>2.3999999999999998E-4</v>
      </c>
    </row>
    <row r="128" spans="1:90" x14ac:dyDescent="0.25">
      <c r="A128" s="10">
        <v>22400723</v>
      </c>
      <c r="B128" s="13" t="s">
        <v>80</v>
      </c>
      <c r="C128" s="13" t="s">
        <v>97</v>
      </c>
      <c r="D128" s="11">
        <v>0.83333333333333337</v>
      </c>
      <c r="E128" s="9" t="str">
        <f>HYPERLINK("https://www.nba.com/stats/player/202696/boxscores-traditional", "Nikola Vucevic")</f>
        <v>Nikola Vucevic</v>
      </c>
      <c r="F128">
        <v>20.399999999999999</v>
      </c>
      <c r="G128" s="4">
        <v>8.1389999999999993</v>
      </c>
      <c r="H128" s="3">
        <v>0.93574000000000002</v>
      </c>
      <c r="I128" s="3">
        <v>0.91923999999999995</v>
      </c>
      <c r="J128" s="3">
        <v>0.89973000000000003</v>
      </c>
      <c r="K128" s="3">
        <v>0.87492999999999999</v>
      </c>
      <c r="L128" s="3">
        <v>0.84848999999999997</v>
      </c>
      <c r="M128" s="3">
        <v>0.81859000000000004</v>
      </c>
      <c r="N128" s="3">
        <v>0.78524000000000005</v>
      </c>
      <c r="O128" s="3">
        <v>0.74536999999999998</v>
      </c>
      <c r="P128" s="3">
        <v>0.70540000000000003</v>
      </c>
      <c r="Q128" s="3">
        <v>0.66276000000000002</v>
      </c>
      <c r="R128" s="3">
        <v>0.61409000000000002</v>
      </c>
      <c r="S128" s="3">
        <v>0.56749000000000005</v>
      </c>
      <c r="T128" s="3">
        <v>0.51993999999999996</v>
      </c>
      <c r="U128" s="3">
        <v>0.47210000000000002</v>
      </c>
      <c r="V128" s="3">
        <v>0.42074</v>
      </c>
      <c r="W128" s="3">
        <v>0.37447999999999998</v>
      </c>
      <c r="X128" s="3">
        <v>0.32996999999999999</v>
      </c>
      <c r="Y128" s="3">
        <v>0.28433999999999998</v>
      </c>
      <c r="Z128" s="3">
        <v>0.24510000000000001</v>
      </c>
      <c r="AA128" s="3">
        <v>0.20896999999999999</v>
      </c>
      <c r="AB128" s="3">
        <v>0.17619000000000001</v>
      </c>
      <c r="AC128" s="3">
        <v>0.14457</v>
      </c>
      <c r="AD128" s="3">
        <v>0.11899999999999999</v>
      </c>
      <c r="AE128" s="3">
        <v>9.6799999999999997E-2</v>
      </c>
      <c r="AF128" s="3">
        <v>7.6359999999999997E-2</v>
      </c>
      <c r="AG128" s="3">
        <v>6.0569999999999999E-2</v>
      </c>
      <c r="AH128" s="3">
        <v>4.7460000000000002E-2</v>
      </c>
      <c r="AI128" s="3">
        <v>3.6729999999999999E-2</v>
      </c>
      <c r="AJ128" s="3">
        <v>2.743E-2</v>
      </c>
      <c r="AK128" s="3">
        <v>2.068E-2</v>
      </c>
      <c r="AL128" s="3">
        <v>1.5389999999999999E-2</v>
      </c>
      <c r="AM128" s="3">
        <v>1.1010000000000001E-2</v>
      </c>
      <c r="AN128" s="3">
        <v>7.9799999999999992E-3</v>
      </c>
      <c r="AO128" s="3">
        <v>5.7000000000000002E-3</v>
      </c>
      <c r="AP128" s="3">
        <v>4.0200000000000001E-3</v>
      </c>
      <c r="AQ128" s="3">
        <v>2.7200000000000002E-3</v>
      </c>
      <c r="AR128" s="3">
        <v>1.8699999999999999E-3</v>
      </c>
      <c r="AS128" s="3">
        <v>1.2600000000000001E-3</v>
      </c>
      <c r="AT128" s="3">
        <v>8.1999999999999998E-4</v>
      </c>
      <c r="AU128" s="3">
        <v>5.4000000000000001E-4</v>
      </c>
      <c r="AV128" s="3">
        <v>3.5E-4</v>
      </c>
      <c r="AW128" s="3">
        <v>2.2000000000000001E-4</v>
      </c>
      <c r="AX128" s="5">
        <f>P_A[[#This Row],[8+]]-P_A[[#This Row],[9+]]</f>
        <v>1.650000000000007E-2</v>
      </c>
      <c r="AY128" s="5">
        <f>P_A[[#This Row],[9+]]-P_A[[#This Row],[10+]]</f>
        <v>1.9509999999999916E-2</v>
      </c>
      <c r="AZ128" s="5">
        <f>P_A[[#This Row],[10+]]-P_A[[#This Row],[11+]]</f>
        <v>2.4800000000000044E-2</v>
      </c>
      <c r="BA128" s="5">
        <f>P_A[[#This Row],[11+]]-P_A[[#This Row],[12+]]</f>
        <v>2.6440000000000019E-2</v>
      </c>
      <c r="BB128" s="5">
        <f>P_A[[#This Row],[12+]]-P_A[[#This Row],[13+]]</f>
        <v>2.9899999999999927E-2</v>
      </c>
      <c r="BC128" s="5">
        <f>P_A[[#This Row],[13+]]-P_A[[#This Row],[14+]]</f>
        <v>3.3349999999999991E-2</v>
      </c>
      <c r="BD128" s="5">
        <f>P_A[[#This Row],[14+]]-P_A[[#This Row],[15+]]</f>
        <v>3.9870000000000072E-2</v>
      </c>
      <c r="BE128" s="5">
        <f>P_A[[#This Row],[15+]]-P_A[[#This Row],[16+]]</f>
        <v>3.996999999999995E-2</v>
      </c>
      <c r="BF128" s="5">
        <f>P_A[[#This Row],[16+]]-P_A[[#This Row],[17+]]</f>
        <v>4.2640000000000011E-2</v>
      </c>
      <c r="BG128" s="5">
        <f>P_A[[#This Row],[17+]]-P_A[[#This Row],[18+]]</f>
        <v>4.8669999999999991E-2</v>
      </c>
      <c r="BH128" s="5">
        <f>P_A[[#This Row],[18+]]-P_A[[#This Row],[19+]]</f>
        <v>4.6599999999999975E-2</v>
      </c>
      <c r="BI128" s="5">
        <f>P_A[[#This Row],[19+]]-P_A[[#This Row],[20+]]</f>
        <v>4.7550000000000092E-2</v>
      </c>
      <c r="BJ128" s="5">
        <f>P_A[[#This Row],[20+]]-P_A[[#This Row],[21+]]</f>
        <v>4.7839999999999938E-2</v>
      </c>
      <c r="BK128" s="5">
        <f>P_A[[#This Row],[21+]]-P_A[[#This Row],[22+]]</f>
        <v>5.1360000000000017E-2</v>
      </c>
      <c r="BL128" s="5">
        <f>P_A[[#This Row],[22+]]-P_A[[#This Row],[23+]]</f>
        <v>4.6260000000000023E-2</v>
      </c>
      <c r="BM128" s="5">
        <f>P_A[[#This Row],[23+]]-P_A[[#This Row],[24+]]</f>
        <v>4.4509999999999994E-2</v>
      </c>
      <c r="BN128" s="5">
        <f>P_A[[#This Row],[24+]]-P_A[[#This Row],[25+]]</f>
        <v>4.5630000000000004E-2</v>
      </c>
      <c r="BO128" s="5">
        <f>P_A[[#This Row],[25+]]-P_A[[#This Row],[26+]]</f>
        <v>3.9239999999999969E-2</v>
      </c>
      <c r="BP128" s="5">
        <f>P_A[[#This Row],[26+]]-P_A[[#This Row],[27+]]</f>
        <v>3.6130000000000023E-2</v>
      </c>
      <c r="BQ128" s="5">
        <f>P_A[[#This Row],[27+]]-P_A[[#This Row],[28+]]</f>
        <v>3.2779999999999976E-2</v>
      </c>
      <c r="BR128" s="5">
        <f>P_A[[#This Row],[28+]]-P_A[[#This Row],[29+]]</f>
        <v>3.1620000000000009E-2</v>
      </c>
      <c r="BS128" s="5">
        <f>P_A[[#This Row],[29+]]-P_A[[#This Row],[30+]]</f>
        <v>2.5570000000000009E-2</v>
      </c>
      <c r="BT128" s="5">
        <f>P_A[[#This Row],[30+]]-P_A[[#This Row],[31+]]</f>
        <v>2.2199999999999998E-2</v>
      </c>
      <c r="BU128" s="5">
        <f>P_A[[#This Row],[31+]]-P_A[[#This Row],[32+]]</f>
        <v>2.044E-2</v>
      </c>
      <c r="BV128" s="5">
        <f>P_A[[#This Row],[32+]]-P_A[[#This Row],[33+]]</f>
        <v>1.5789999999999998E-2</v>
      </c>
      <c r="BW128" s="5">
        <f>P_A[[#This Row],[33+]]-P_A[[#This Row],[34+]]</f>
        <v>1.3109999999999997E-2</v>
      </c>
      <c r="BX128" s="5">
        <f>P_A[[#This Row],[34+]]-P_A[[#This Row],[35+]]</f>
        <v>1.0730000000000003E-2</v>
      </c>
      <c r="BY128" s="5">
        <f>P_A[[#This Row],[35+]]-P_A[[#This Row],[36+]]</f>
        <v>9.2999999999999992E-3</v>
      </c>
      <c r="BZ128" s="5">
        <f>P_A[[#This Row],[36+]]-P_A[[#This Row],[37+]]</f>
        <v>6.7499999999999991E-3</v>
      </c>
      <c r="CA128" s="5">
        <f>P_A[[#This Row],[37+]]-P_A[[#This Row],[38+]]</f>
        <v>5.2900000000000013E-3</v>
      </c>
      <c r="CB128" s="5">
        <f>P_A[[#This Row],[38+]]-P_A[[#This Row],[39+]]</f>
        <v>4.3799999999999985E-3</v>
      </c>
      <c r="CC128" s="5">
        <f>P_A[[#This Row],[39+]]-P_A[[#This Row],[40+]]</f>
        <v>3.0300000000000014E-3</v>
      </c>
      <c r="CD128" s="5">
        <f>P_A[[#This Row],[40+]]-P_A[[#This Row],[41+]]</f>
        <v>2.279999999999999E-3</v>
      </c>
      <c r="CE128" s="5">
        <f>P_A[[#This Row],[41+]]-P_A[[#This Row],[42+]]</f>
        <v>1.6800000000000001E-3</v>
      </c>
      <c r="CF128" s="5">
        <f>P_A[[#This Row],[42+]]-P_A[[#This Row],[43+]]</f>
        <v>1.2999999999999999E-3</v>
      </c>
      <c r="CG128" s="5">
        <f>P_A[[#This Row],[43+]]-P_A[[#This Row],[44+]]</f>
        <v>8.5000000000000028E-4</v>
      </c>
      <c r="CH128" s="5">
        <f>P_A[[#This Row],[44+]]-P_A[[#This Row],[45+]]</f>
        <v>6.0999999999999987E-4</v>
      </c>
      <c r="CI128" s="5">
        <f>P_A[[#This Row],[45+]]-P_A[[#This Row],[46+]]</f>
        <v>4.4000000000000007E-4</v>
      </c>
      <c r="CJ128" s="5">
        <f>P_A[[#This Row],[46+]]-P_A[[#This Row],[47+]]</f>
        <v>2.7999999999999998E-4</v>
      </c>
      <c r="CK128" s="5">
        <f>P_A[[#This Row],[47+]]-P_A[[#This Row],[48+]]</f>
        <v>1.9000000000000001E-4</v>
      </c>
      <c r="CL128" s="5">
        <f>P_A[[#This Row],[48+]]-P_A[[#This Row],[49+]]</f>
        <v>1.2999999999999999E-4</v>
      </c>
    </row>
    <row r="129" spans="1:90" x14ac:dyDescent="0.25">
      <c r="A129" s="10">
        <v>22400723</v>
      </c>
      <c r="B129" s="13" t="s">
        <v>80</v>
      </c>
      <c r="C129" s="13" t="s">
        <v>97</v>
      </c>
      <c r="D129" s="11">
        <v>0.83333333333333337</v>
      </c>
      <c r="E129" s="9" t="str">
        <f>HYPERLINK("https://www.nba.com/stats/player/1641824/boxscores-traditional", "Matas Buzelis")</f>
        <v>Matas Buzelis</v>
      </c>
      <c r="F129">
        <v>14.4</v>
      </c>
      <c r="G129" s="4">
        <v>4.8410000000000002</v>
      </c>
      <c r="H129" s="3">
        <v>0.90658000000000005</v>
      </c>
      <c r="I129" s="3">
        <v>0.86863999999999997</v>
      </c>
      <c r="J129" s="3">
        <v>0.81859000000000004</v>
      </c>
      <c r="K129" s="3">
        <v>0.75804000000000005</v>
      </c>
      <c r="L129" s="3">
        <v>0.69145999999999996</v>
      </c>
      <c r="M129" s="3">
        <v>0.61409000000000002</v>
      </c>
      <c r="N129" s="3">
        <v>0.53188000000000002</v>
      </c>
      <c r="O129" s="3">
        <v>0.45223999999999998</v>
      </c>
      <c r="P129" s="3">
        <v>0.37069999999999997</v>
      </c>
      <c r="Q129" s="3">
        <v>0.29459999999999997</v>
      </c>
      <c r="R129" s="3">
        <v>0.22964999999999999</v>
      </c>
      <c r="S129" s="3">
        <v>0.17105999999999999</v>
      </c>
      <c r="T129" s="3">
        <v>0.12302</v>
      </c>
      <c r="U129" s="3">
        <v>8.6910000000000001E-2</v>
      </c>
      <c r="V129" s="3">
        <v>5.8209999999999998E-2</v>
      </c>
      <c r="W129" s="3">
        <v>3.7539999999999997E-2</v>
      </c>
      <c r="X129" s="3">
        <v>2.385E-2</v>
      </c>
      <c r="Y129" s="3">
        <v>1.426E-2</v>
      </c>
      <c r="Z129" s="3">
        <v>8.2000000000000007E-3</v>
      </c>
      <c r="AA129" s="3">
        <v>4.6600000000000001E-3</v>
      </c>
      <c r="AB129" s="3">
        <v>2.48E-3</v>
      </c>
      <c r="AC129" s="3">
        <v>1.2600000000000001E-3</v>
      </c>
      <c r="AD129" s="3">
        <v>6.4000000000000005E-4</v>
      </c>
      <c r="AE129" s="3">
        <v>2.9999999999999997E-4</v>
      </c>
      <c r="AF129" s="3">
        <v>1.3999999999999999E-4</v>
      </c>
      <c r="AG129" s="3">
        <v>6.0000000000000002E-5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5">
        <f>P_A[[#This Row],[8+]]-P_A[[#This Row],[9+]]</f>
        <v>3.7940000000000085E-2</v>
      </c>
      <c r="AY129" s="5">
        <f>P_A[[#This Row],[9+]]-P_A[[#This Row],[10+]]</f>
        <v>5.0049999999999928E-2</v>
      </c>
      <c r="AZ129" s="5">
        <f>P_A[[#This Row],[10+]]-P_A[[#This Row],[11+]]</f>
        <v>6.0549999999999993E-2</v>
      </c>
      <c r="BA129" s="5">
        <f>P_A[[#This Row],[11+]]-P_A[[#This Row],[12+]]</f>
        <v>6.6580000000000084E-2</v>
      </c>
      <c r="BB129" s="5">
        <f>P_A[[#This Row],[12+]]-P_A[[#This Row],[13+]]</f>
        <v>7.7369999999999939E-2</v>
      </c>
      <c r="BC129" s="5">
        <f>P_A[[#This Row],[13+]]-P_A[[#This Row],[14+]]</f>
        <v>8.2210000000000005E-2</v>
      </c>
      <c r="BD129" s="5">
        <f>P_A[[#This Row],[14+]]-P_A[[#This Row],[15+]]</f>
        <v>7.9640000000000044E-2</v>
      </c>
      <c r="BE129" s="5">
        <f>P_A[[#This Row],[15+]]-P_A[[#This Row],[16+]]</f>
        <v>8.1540000000000001E-2</v>
      </c>
      <c r="BF129" s="5">
        <f>P_A[[#This Row],[16+]]-P_A[[#This Row],[17+]]</f>
        <v>7.6100000000000001E-2</v>
      </c>
      <c r="BG129" s="5">
        <f>P_A[[#This Row],[17+]]-P_A[[#This Row],[18+]]</f>
        <v>6.494999999999998E-2</v>
      </c>
      <c r="BH129" s="5">
        <f>P_A[[#This Row],[18+]]-P_A[[#This Row],[19+]]</f>
        <v>5.8590000000000003E-2</v>
      </c>
      <c r="BI129" s="5">
        <f>P_A[[#This Row],[19+]]-P_A[[#This Row],[20+]]</f>
        <v>4.8039999999999985E-2</v>
      </c>
      <c r="BJ129" s="5">
        <f>P_A[[#This Row],[20+]]-P_A[[#This Row],[21+]]</f>
        <v>3.6110000000000003E-2</v>
      </c>
      <c r="BK129" s="5">
        <f>P_A[[#This Row],[21+]]-P_A[[#This Row],[22+]]</f>
        <v>2.8700000000000003E-2</v>
      </c>
      <c r="BL129" s="5">
        <f>P_A[[#This Row],[22+]]-P_A[[#This Row],[23+]]</f>
        <v>2.0670000000000001E-2</v>
      </c>
      <c r="BM129" s="5">
        <f>P_A[[#This Row],[23+]]-P_A[[#This Row],[24+]]</f>
        <v>1.3689999999999997E-2</v>
      </c>
      <c r="BN129" s="5">
        <f>P_A[[#This Row],[24+]]-P_A[[#This Row],[25+]]</f>
        <v>9.5899999999999996E-3</v>
      </c>
      <c r="BO129" s="5">
        <f>P_A[[#This Row],[25+]]-P_A[[#This Row],[26+]]</f>
        <v>6.0599999999999994E-3</v>
      </c>
      <c r="BP129" s="5">
        <f>P_A[[#This Row],[26+]]-P_A[[#This Row],[27+]]</f>
        <v>3.5400000000000006E-3</v>
      </c>
      <c r="BQ129" s="5">
        <f>P_A[[#This Row],[27+]]-P_A[[#This Row],[28+]]</f>
        <v>2.1800000000000001E-3</v>
      </c>
      <c r="BR129" s="5">
        <f>P_A[[#This Row],[28+]]-P_A[[#This Row],[29+]]</f>
        <v>1.2199999999999999E-3</v>
      </c>
      <c r="BS129" s="5">
        <f>P_A[[#This Row],[29+]]-P_A[[#This Row],[30+]]</f>
        <v>6.2E-4</v>
      </c>
      <c r="BT129" s="5">
        <f>P_A[[#This Row],[30+]]-P_A[[#This Row],[31+]]</f>
        <v>3.4000000000000008E-4</v>
      </c>
      <c r="BU129" s="5">
        <f>P_A[[#This Row],[31+]]-P_A[[#This Row],[32+]]</f>
        <v>1.5999999999999999E-4</v>
      </c>
      <c r="BV129" s="5">
        <f>P_A[[#This Row],[32+]]-P_A[[#This Row],[33+]]</f>
        <v>7.9999999999999993E-5</v>
      </c>
      <c r="BW129" s="5">
        <f>P_A[[#This Row],[33+]]-P_A[[#This Row],[34+]]</f>
        <v>6.0000000000000002E-5</v>
      </c>
      <c r="BX129" s="5">
        <f>P_A[[#This Row],[34+]]-P_A[[#This Row],[35+]]</f>
        <v>0</v>
      </c>
      <c r="BY129" s="5">
        <f>P_A[[#This Row],[35+]]-P_A[[#This Row],[36+]]</f>
        <v>0</v>
      </c>
      <c r="BZ129" s="5">
        <f>P_A[[#This Row],[36+]]-P_A[[#This Row],[37+]]</f>
        <v>0</v>
      </c>
      <c r="CA129" s="5">
        <f>P_A[[#This Row],[37+]]-P_A[[#This Row],[38+]]</f>
        <v>0</v>
      </c>
      <c r="CB129" s="5">
        <f>P_A[[#This Row],[38+]]-P_A[[#This Row],[39+]]</f>
        <v>0</v>
      </c>
      <c r="CC129" s="5">
        <f>P_A[[#This Row],[39+]]-P_A[[#This Row],[40+]]</f>
        <v>0</v>
      </c>
      <c r="CD129" s="5">
        <f>P_A[[#This Row],[40+]]-P_A[[#This Row],[41+]]</f>
        <v>0</v>
      </c>
      <c r="CE129" s="5">
        <f>P_A[[#This Row],[41+]]-P_A[[#This Row],[42+]]</f>
        <v>0</v>
      </c>
      <c r="CF129" s="5">
        <f>P_A[[#This Row],[42+]]-P_A[[#This Row],[43+]]</f>
        <v>0</v>
      </c>
      <c r="CG129" s="5">
        <f>P_A[[#This Row],[43+]]-P_A[[#This Row],[44+]]</f>
        <v>0</v>
      </c>
      <c r="CH129" s="5">
        <f>P_A[[#This Row],[44+]]-P_A[[#This Row],[45+]]</f>
        <v>0</v>
      </c>
      <c r="CI129" s="5">
        <f>P_A[[#This Row],[45+]]-P_A[[#This Row],[46+]]</f>
        <v>0</v>
      </c>
      <c r="CJ129" s="5">
        <f>P_A[[#This Row],[46+]]-P_A[[#This Row],[47+]]</f>
        <v>0</v>
      </c>
      <c r="CK129" s="5">
        <f>P_A[[#This Row],[47+]]-P_A[[#This Row],[48+]]</f>
        <v>0</v>
      </c>
      <c r="CL129" s="5">
        <f>P_A[[#This Row],[48+]]-P_A[[#This Row],[49+]]</f>
        <v>0</v>
      </c>
    </row>
    <row r="130" spans="1:90" x14ac:dyDescent="0.25">
      <c r="A130" s="10">
        <v>22400723</v>
      </c>
      <c r="B130" s="13" t="s">
        <v>80</v>
      </c>
      <c r="C130" s="13" t="s">
        <v>97</v>
      </c>
      <c r="D130" s="11">
        <v>0.83333333333333337</v>
      </c>
      <c r="E130" s="9" t="str">
        <f>HYPERLINK("https://www.nba.com/stats/player/1628366/boxscores-traditional", "Lonzo Ball")</f>
        <v>Lonzo Ball</v>
      </c>
      <c r="F130">
        <v>12.6</v>
      </c>
      <c r="G130" s="4">
        <v>3.8260000000000001</v>
      </c>
      <c r="H130" s="3">
        <v>0.88492999999999999</v>
      </c>
      <c r="I130" s="3">
        <v>0.82638999999999996</v>
      </c>
      <c r="J130" s="3">
        <v>0.75175000000000003</v>
      </c>
      <c r="K130" s="3">
        <v>0.66276000000000002</v>
      </c>
      <c r="L130" s="3">
        <v>0.56355999999999995</v>
      </c>
      <c r="M130" s="3">
        <v>0.46017000000000002</v>
      </c>
      <c r="N130" s="3">
        <v>0.35569000000000001</v>
      </c>
      <c r="O130" s="3">
        <v>0.26434999999999997</v>
      </c>
      <c r="P130" s="3">
        <v>0.18673000000000001</v>
      </c>
      <c r="Q130" s="3">
        <v>0.12506999999999999</v>
      </c>
      <c r="R130" s="3">
        <v>7.9269999999999993E-2</v>
      </c>
      <c r="S130" s="3">
        <v>4.7460000000000002E-2</v>
      </c>
      <c r="T130" s="3">
        <v>2.6800000000000001E-2</v>
      </c>
      <c r="U130" s="3">
        <v>1.3899999999999999E-2</v>
      </c>
      <c r="V130" s="3">
        <v>6.9499999999999996E-3</v>
      </c>
      <c r="W130" s="3">
        <v>3.2599999999999999E-3</v>
      </c>
      <c r="X130" s="3">
        <v>1.4400000000000001E-3</v>
      </c>
      <c r="Y130" s="3">
        <v>5.9999999999999995E-4</v>
      </c>
      <c r="Z130" s="3">
        <v>2.3000000000000001E-4</v>
      </c>
      <c r="AA130" s="3">
        <v>8.0000000000000007E-5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5">
        <f>P_A[[#This Row],[8+]]-P_A[[#This Row],[9+]]</f>
        <v>5.8540000000000036E-2</v>
      </c>
      <c r="AY130" s="5">
        <f>P_A[[#This Row],[9+]]-P_A[[#This Row],[10+]]</f>
        <v>7.4639999999999929E-2</v>
      </c>
      <c r="AZ130" s="5">
        <f>P_A[[#This Row],[10+]]-P_A[[#This Row],[11+]]</f>
        <v>8.8990000000000014E-2</v>
      </c>
      <c r="BA130" s="5">
        <f>P_A[[#This Row],[11+]]-P_A[[#This Row],[12+]]</f>
        <v>9.9200000000000066E-2</v>
      </c>
      <c r="BB130" s="5">
        <f>P_A[[#This Row],[12+]]-P_A[[#This Row],[13+]]</f>
        <v>0.10338999999999993</v>
      </c>
      <c r="BC130" s="5">
        <f>P_A[[#This Row],[13+]]-P_A[[#This Row],[14+]]</f>
        <v>0.10448000000000002</v>
      </c>
      <c r="BD130" s="5">
        <f>P_A[[#This Row],[14+]]-P_A[[#This Row],[15+]]</f>
        <v>9.1340000000000032E-2</v>
      </c>
      <c r="BE130" s="5">
        <f>P_A[[#This Row],[15+]]-P_A[[#This Row],[16+]]</f>
        <v>7.7619999999999967E-2</v>
      </c>
      <c r="BF130" s="5">
        <f>P_A[[#This Row],[16+]]-P_A[[#This Row],[17+]]</f>
        <v>6.166000000000002E-2</v>
      </c>
      <c r="BG130" s="5">
        <f>P_A[[#This Row],[17+]]-P_A[[#This Row],[18+]]</f>
        <v>4.5799999999999993E-2</v>
      </c>
      <c r="BH130" s="5">
        <f>P_A[[#This Row],[18+]]-P_A[[#This Row],[19+]]</f>
        <v>3.1809999999999991E-2</v>
      </c>
      <c r="BI130" s="5">
        <f>P_A[[#This Row],[19+]]-P_A[[#This Row],[20+]]</f>
        <v>2.0660000000000001E-2</v>
      </c>
      <c r="BJ130" s="5">
        <f>P_A[[#This Row],[20+]]-P_A[[#This Row],[21+]]</f>
        <v>1.2900000000000002E-2</v>
      </c>
      <c r="BK130" s="5">
        <f>P_A[[#This Row],[21+]]-P_A[[#This Row],[22+]]</f>
        <v>6.9499999999999996E-3</v>
      </c>
      <c r="BL130" s="5">
        <f>P_A[[#This Row],[22+]]-P_A[[#This Row],[23+]]</f>
        <v>3.6899999999999997E-3</v>
      </c>
      <c r="BM130" s="5">
        <f>P_A[[#This Row],[23+]]-P_A[[#This Row],[24+]]</f>
        <v>1.8199999999999998E-3</v>
      </c>
      <c r="BN130" s="5">
        <f>P_A[[#This Row],[24+]]-P_A[[#This Row],[25+]]</f>
        <v>8.4000000000000014E-4</v>
      </c>
      <c r="BO130" s="5">
        <f>P_A[[#This Row],[25+]]-P_A[[#This Row],[26+]]</f>
        <v>3.6999999999999994E-4</v>
      </c>
      <c r="BP130" s="5">
        <f>P_A[[#This Row],[26+]]-P_A[[#This Row],[27+]]</f>
        <v>1.5000000000000001E-4</v>
      </c>
      <c r="BQ130" s="5">
        <f>P_A[[#This Row],[27+]]-P_A[[#This Row],[28+]]</f>
        <v>8.0000000000000007E-5</v>
      </c>
      <c r="BR130" s="5">
        <f>P_A[[#This Row],[28+]]-P_A[[#This Row],[29+]]</f>
        <v>0</v>
      </c>
      <c r="BS130" s="5">
        <f>P_A[[#This Row],[29+]]-P_A[[#This Row],[30+]]</f>
        <v>0</v>
      </c>
      <c r="BT130" s="5">
        <f>P_A[[#This Row],[30+]]-P_A[[#This Row],[31+]]</f>
        <v>0</v>
      </c>
      <c r="BU130" s="5">
        <f>P_A[[#This Row],[31+]]-P_A[[#This Row],[32+]]</f>
        <v>0</v>
      </c>
      <c r="BV130" s="5">
        <f>P_A[[#This Row],[32+]]-P_A[[#This Row],[33+]]</f>
        <v>0</v>
      </c>
      <c r="BW130" s="5">
        <f>P_A[[#This Row],[33+]]-P_A[[#This Row],[34+]]</f>
        <v>0</v>
      </c>
      <c r="BX130" s="5">
        <f>P_A[[#This Row],[34+]]-P_A[[#This Row],[35+]]</f>
        <v>0</v>
      </c>
      <c r="BY130" s="5">
        <f>P_A[[#This Row],[35+]]-P_A[[#This Row],[36+]]</f>
        <v>0</v>
      </c>
      <c r="BZ130" s="5">
        <f>P_A[[#This Row],[36+]]-P_A[[#This Row],[37+]]</f>
        <v>0</v>
      </c>
      <c r="CA130" s="5">
        <f>P_A[[#This Row],[37+]]-P_A[[#This Row],[38+]]</f>
        <v>0</v>
      </c>
      <c r="CB130" s="5">
        <f>P_A[[#This Row],[38+]]-P_A[[#This Row],[39+]]</f>
        <v>0</v>
      </c>
      <c r="CC130" s="5">
        <f>P_A[[#This Row],[39+]]-P_A[[#This Row],[40+]]</f>
        <v>0</v>
      </c>
      <c r="CD130" s="5">
        <f>P_A[[#This Row],[40+]]-P_A[[#This Row],[41+]]</f>
        <v>0</v>
      </c>
      <c r="CE130" s="5">
        <f>P_A[[#This Row],[41+]]-P_A[[#This Row],[42+]]</f>
        <v>0</v>
      </c>
      <c r="CF130" s="5">
        <f>P_A[[#This Row],[42+]]-P_A[[#This Row],[43+]]</f>
        <v>0</v>
      </c>
      <c r="CG130" s="5">
        <f>P_A[[#This Row],[43+]]-P_A[[#This Row],[44+]]</f>
        <v>0</v>
      </c>
      <c r="CH130" s="5">
        <f>P_A[[#This Row],[44+]]-P_A[[#This Row],[45+]]</f>
        <v>0</v>
      </c>
      <c r="CI130" s="5">
        <f>P_A[[#This Row],[45+]]-P_A[[#This Row],[46+]]</f>
        <v>0</v>
      </c>
      <c r="CJ130" s="5">
        <f>P_A[[#This Row],[46+]]-P_A[[#This Row],[47+]]</f>
        <v>0</v>
      </c>
      <c r="CK130" s="5">
        <f>P_A[[#This Row],[47+]]-P_A[[#This Row],[48+]]</f>
        <v>0</v>
      </c>
      <c r="CL130" s="5">
        <f>P_A[[#This Row],[48+]]-P_A[[#This Row],[49+]]</f>
        <v>0</v>
      </c>
    </row>
    <row r="131" spans="1:90" x14ac:dyDescent="0.25">
      <c r="A131" s="10">
        <v>22400723</v>
      </c>
      <c r="B131" s="13" t="s">
        <v>80</v>
      </c>
      <c r="C131" s="13" t="s">
        <v>97</v>
      </c>
      <c r="D131" s="11">
        <v>0.83333333333333337</v>
      </c>
      <c r="E131" s="9" t="str">
        <f>HYPERLINK("https://www.nba.com/stats/player/1630188/boxscores-traditional", "Jalen Smith")</f>
        <v>Jalen Smith</v>
      </c>
      <c r="F131">
        <v>11</v>
      </c>
      <c r="G131" s="4">
        <v>4</v>
      </c>
      <c r="H131" s="3">
        <v>0.77337</v>
      </c>
      <c r="I131" s="3">
        <v>0.69145999999999996</v>
      </c>
      <c r="J131" s="3">
        <v>0.59870999999999996</v>
      </c>
      <c r="K131" s="3">
        <v>0.5</v>
      </c>
      <c r="L131" s="3">
        <v>0.40128999999999998</v>
      </c>
      <c r="M131" s="3">
        <v>0.30853999999999998</v>
      </c>
      <c r="N131" s="3">
        <v>0.22663</v>
      </c>
      <c r="O131" s="3">
        <v>0.15866</v>
      </c>
      <c r="P131" s="3">
        <v>0.10564999999999999</v>
      </c>
      <c r="Q131" s="3">
        <v>6.6809999999999994E-2</v>
      </c>
      <c r="R131" s="3">
        <v>4.0059999999999998E-2</v>
      </c>
      <c r="S131" s="3">
        <v>2.2749999999999999E-2</v>
      </c>
      <c r="T131" s="3">
        <v>1.222E-2</v>
      </c>
      <c r="U131" s="3">
        <v>6.2100000000000002E-3</v>
      </c>
      <c r="V131" s="3">
        <v>2.98E-3</v>
      </c>
      <c r="W131" s="3">
        <v>1.3500000000000001E-3</v>
      </c>
      <c r="X131" s="3">
        <v>5.8E-4</v>
      </c>
      <c r="Y131" s="3">
        <v>2.3000000000000001E-4</v>
      </c>
      <c r="Z131" s="3">
        <v>9.0000000000000006E-5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5">
        <f>P_A[[#This Row],[8+]]-P_A[[#This Row],[9+]]</f>
        <v>8.1910000000000038E-2</v>
      </c>
      <c r="AY131" s="5">
        <f>P_A[[#This Row],[9+]]-P_A[[#This Row],[10+]]</f>
        <v>9.2749999999999999E-2</v>
      </c>
      <c r="AZ131" s="5">
        <f>P_A[[#This Row],[10+]]-P_A[[#This Row],[11+]]</f>
        <v>9.8709999999999964E-2</v>
      </c>
      <c r="BA131" s="5">
        <f>P_A[[#This Row],[11+]]-P_A[[#This Row],[12+]]</f>
        <v>9.871000000000002E-2</v>
      </c>
      <c r="BB131" s="5">
        <f>P_A[[#This Row],[12+]]-P_A[[#This Row],[13+]]</f>
        <v>9.2749999999999999E-2</v>
      </c>
      <c r="BC131" s="5">
        <f>P_A[[#This Row],[13+]]-P_A[[#This Row],[14+]]</f>
        <v>8.1909999999999983E-2</v>
      </c>
      <c r="BD131" s="5">
        <f>P_A[[#This Row],[14+]]-P_A[[#This Row],[15+]]</f>
        <v>6.7970000000000003E-2</v>
      </c>
      <c r="BE131" s="5">
        <f>P_A[[#This Row],[15+]]-P_A[[#This Row],[16+]]</f>
        <v>5.3010000000000002E-2</v>
      </c>
      <c r="BF131" s="5">
        <f>P_A[[#This Row],[16+]]-P_A[[#This Row],[17+]]</f>
        <v>3.884E-2</v>
      </c>
      <c r="BG131" s="5">
        <f>P_A[[#This Row],[17+]]-P_A[[#This Row],[18+]]</f>
        <v>2.6749999999999996E-2</v>
      </c>
      <c r="BH131" s="5">
        <f>P_A[[#This Row],[18+]]-P_A[[#This Row],[19+]]</f>
        <v>1.7309999999999999E-2</v>
      </c>
      <c r="BI131" s="5">
        <f>P_A[[#This Row],[19+]]-P_A[[#This Row],[20+]]</f>
        <v>1.0529999999999999E-2</v>
      </c>
      <c r="BJ131" s="5">
        <f>P_A[[#This Row],[20+]]-P_A[[#This Row],[21+]]</f>
        <v>6.0099999999999997E-3</v>
      </c>
      <c r="BK131" s="5">
        <f>P_A[[#This Row],[21+]]-P_A[[#This Row],[22+]]</f>
        <v>3.2300000000000002E-3</v>
      </c>
      <c r="BL131" s="5">
        <f>P_A[[#This Row],[22+]]-P_A[[#This Row],[23+]]</f>
        <v>1.6299999999999999E-3</v>
      </c>
      <c r="BM131" s="5">
        <f>P_A[[#This Row],[23+]]-P_A[[#This Row],[24+]]</f>
        <v>7.7000000000000007E-4</v>
      </c>
      <c r="BN131" s="5">
        <f>P_A[[#This Row],[24+]]-P_A[[#This Row],[25+]]</f>
        <v>3.5E-4</v>
      </c>
      <c r="BO131" s="5">
        <f>P_A[[#This Row],[25+]]-P_A[[#This Row],[26+]]</f>
        <v>1.3999999999999999E-4</v>
      </c>
      <c r="BP131" s="5">
        <f>P_A[[#This Row],[26+]]-P_A[[#This Row],[27+]]</f>
        <v>9.0000000000000006E-5</v>
      </c>
      <c r="BQ131" s="5">
        <f>P_A[[#This Row],[27+]]-P_A[[#This Row],[28+]]</f>
        <v>0</v>
      </c>
      <c r="BR131" s="5">
        <f>P_A[[#This Row],[28+]]-P_A[[#This Row],[29+]]</f>
        <v>0</v>
      </c>
      <c r="BS131" s="5">
        <f>P_A[[#This Row],[29+]]-P_A[[#This Row],[30+]]</f>
        <v>0</v>
      </c>
      <c r="BT131" s="5">
        <f>P_A[[#This Row],[30+]]-P_A[[#This Row],[31+]]</f>
        <v>0</v>
      </c>
      <c r="BU131" s="5">
        <f>P_A[[#This Row],[31+]]-P_A[[#This Row],[32+]]</f>
        <v>0</v>
      </c>
      <c r="BV131" s="5">
        <f>P_A[[#This Row],[32+]]-P_A[[#This Row],[33+]]</f>
        <v>0</v>
      </c>
      <c r="BW131" s="5">
        <f>P_A[[#This Row],[33+]]-P_A[[#This Row],[34+]]</f>
        <v>0</v>
      </c>
      <c r="BX131" s="5">
        <f>P_A[[#This Row],[34+]]-P_A[[#This Row],[35+]]</f>
        <v>0</v>
      </c>
      <c r="BY131" s="5">
        <f>P_A[[#This Row],[35+]]-P_A[[#This Row],[36+]]</f>
        <v>0</v>
      </c>
      <c r="BZ131" s="5">
        <f>P_A[[#This Row],[36+]]-P_A[[#This Row],[37+]]</f>
        <v>0</v>
      </c>
      <c r="CA131" s="5">
        <f>P_A[[#This Row],[37+]]-P_A[[#This Row],[38+]]</f>
        <v>0</v>
      </c>
      <c r="CB131" s="5">
        <f>P_A[[#This Row],[38+]]-P_A[[#This Row],[39+]]</f>
        <v>0</v>
      </c>
      <c r="CC131" s="5">
        <f>P_A[[#This Row],[39+]]-P_A[[#This Row],[40+]]</f>
        <v>0</v>
      </c>
      <c r="CD131" s="5">
        <f>P_A[[#This Row],[40+]]-P_A[[#This Row],[41+]]</f>
        <v>0</v>
      </c>
      <c r="CE131" s="5">
        <f>P_A[[#This Row],[41+]]-P_A[[#This Row],[42+]]</f>
        <v>0</v>
      </c>
      <c r="CF131" s="5">
        <f>P_A[[#This Row],[42+]]-P_A[[#This Row],[43+]]</f>
        <v>0</v>
      </c>
      <c r="CG131" s="5">
        <f>P_A[[#This Row],[43+]]-P_A[[#This Row],[44+]]</f>
        <v>0</v>
      </c>
      <c r="CH131" s="5">
        <f>P_A[[#This Row],[44+]]-P_A[[#This Row],[45+]]</f>
        <v>0</v>
      </c>
      <c r="CI131" s="5">
        <f>P_A[[#This Row],[45+]]-P_A[[#This Row],[46+]]</f>
        <v>0</v>
      </c>
      <c r="CJ131" s="5">
        <f>P_A[[#This Row],[46+]]-P_A[[#This Row],[47+]]</f>
        <v>0</v>
      </c>
      <c r="CK131" s="5">
        <f>P_A[[#This Row],[47+]]-P_A[[#This Row],[48+]]</f>
        <v>0</v>
      </c>
      <c r="CL131" s="5">
        <f>P_A[[#This Row],[48+]]-P_A[[#This Row],[49+]]</f>
        <v>0</v>
      </c>
    </row>
    <row r="132" spans="1:90" x14ac:dyDescent="0.25">
      <c r="A132" s="10">
        <v>22400723</v>
      </c>
      <c r="B132" s="13" t="s">
        <v>97</v>
      </c>
      <c r="C132" s="13" t="s">
        <v>80</v>
      </c>
      <c r="D132" s="11">
        <v>0.83333333333333337</v>
      </c>
      <c r="E132" s="9" t="str">
        <f>HYPERLINK("https://www.nba.com/stats/player/1630162/boxscores-traditional", "Anthony Edwards")</f>
        <v>Anthony Edwards</v>
      </c>
      <c r="F132">
        <v>33</v>
      </c>
      <c r="G132" s="4">
        <v>8.3190000000000008</v>
      </c>
      <c r="H132" s="3">
        <v>0.99868999999999997</v>
      </c>
      <c r="I132" s="3">
        <v>0.99800999999999995</v>
      </c>
      <c r="J132" s="3">
        <v>0.99711000000000005</v>
      </c>
      <c r="K132" s="3">
        <v>0.99585000000000001</v>
      </c>
      <c r="L132" s="3">
        <v>0.99412999999999996</v>
      </c>
      <c r="M132" s="3">
        <v>0.99180000000000001</v>
      </c>
      <c r="N132" s="3">
        <v>0.98870000000000002</v>
      </c>
      <c r="O132" s="3">
        <v>0.98460999999999999</v>
      </c>
      <c r="P132" s="3">
        <v>0.97931999999999997</v>
      </c>
      <c r="Q132" s="3">
        <v>0.97257000000000005</v>
      </c>
      <c r="R132" s="3">
        <v>0.96406999999999998</v>
      </c>
      <c r="S132" s="3">
        <v>0.95352000000000003</v>
      </c>
      <c r="T132" s="3">
        <v>0.94062000000000001</v>
      </c>
      <c r="U132" s="3">
        <v>0.92506999999999995</v>
      </c>
      <c r="V132" s="3">
        <v>0.90658000000000005</v>
      </c>
      <c r="W132" s="3">
        <v>0.88492999999999999</v>
      </c>
      <c r="X132" s="3">
        <v>0.85992999999999997</v>
      </c>
      <c r="Y132" s="3">
        <v>0.83147000000000004</v>
      </c>
      <c r="Z132" s="3">
        <v>0.79954999999999998</v>
      </c>
      <c r="AA132" s="3">
        <v>0.76424000000000003</v>
      </c>
      <c r="AB132" s="3">
        <v>0.72575000000000001</v>
      </c>
      <c r="AC132" s="3">
        <v>0.68439000000000005</v>
      </c>
      <c r="AD132" s="3">
        <v>0.64058000000000004</v>
      </c>
      <c r="AE132" s="3">
        <v>0.59482999999999997</v>
      </c>
      <c r="AF132" s="3">
        <v>0.54776000000000002</v>
      </c>
      <c r="AG132" s="3">
        <v>0.5</v>
      </c>
      <c r="AH132" s="3">
        <v>0.45223999999999998</v>
      </c>
      <c r="AI132" s="3">
        <v>0.40516999999999997</v>
      </c>
      <c r="AJ132" s="3">
        <v>0.35942000000000002</v>
      </c>
      <c r="AK132" s="3">
        <v>0.31561</v>
      </c>
      <c r="AL132" s="3">
        <v>0.27424999999999999</v>
      </c>
      <c r="AM132" s="3">
        <v>0.23576</v>
      </c>
      <c r="AN132" s="3">
        <v>0.20044999999999999</v>
      </c>
      <c r="AO132" s="3">
        <v>0.16853000000000001</v>
      </c>
      <c r="AP132" s="3">
        <v>0.14007</v>
      </c>
      <c r="AQ132" s="3">
        <v>0.11507000000000001</v>
      </c>
      <c r="AR132" s="3">
        <v>9.3420000000000003E-2</v>
      </c>
      <c r="AS132" s="3">
        <v>7.4929999999999997E-2</v>
      </c>
      <c r="AT132" s="3">
        <v>5.9380000000000002E-2</v>
      </c>
      <c r="AU132" s="3">
        <v>4.648E-2</v>
      </c>
      <c r="AV132" s="3">
        <v>3.5929999999999997E-2</v>
      </c>
      <c r="AW132" s="3">
        <v>2.743E-2</v>
      </c>
      <c r="AX132" s="5">
        <f>P_A[[#This Row],[8+]]-P_A[[#This Row],[9+]]</f>
        <v>6.8000000000001393E-4</v>
      </c>
      <c r="AY132" s="5">
        <f>P_A[[#This Row],[9+]]-P_A[[#This Row],[10+]]</f>
        <v>8.9999999999990088E-4</v>
      </c>
      <c r="AZ132" s="5">
        <f>P_A[[#This Row],[10+]]-P_A[[#This Row],[11+]]</f>
        <v>1.2600000000000389E-3</v>
      </c>
      <c r="BA132" s="5">
        <f>P_A[[#This Row],[11+]]-P_A[[#This Row],[12+]]</f>
        <v>1.7200000000000548E-3</v>
      </c>
      <c r="BB132" s="5">
        <f>P_A[[#This Row],[12+]]-P_A[[#This Row],[13+]]</f>
        <v>2.3299999999999432E-3</v>
      </c>
      <c r="BC132" s="5">
        <f>P_A[[#This Row],[13+]]-P_A[[#This Row],[14+]]</f>
        <v>3.0999999999999917E-3</v>
      </c>
      <c r="BD132" s="5">
        <f>P_A[[#This Row],[14+]]-P_A[[#This Row],[15+]]</f>
        <v>4.090000000000038E-3</v>
      </c>
      <c r="BE132" s="5">
        <f>P_A[[#This Row],[15+]]-P_A[[#This Row],[16+]]</f>
        <v>5.2900000000000169E-3</v>
      </c>
      <c r="BF132" s="5">
        <f>P_A[[#This Row],[16+]]-P_A[[#This Row],[17+]]</f>
        <v>6.7499999999999227E-3</v>
      </c>
      <c r="BG132" s="5">
        <f>P_A[[#This Row],[17+]]-P_A[[#This Row],[18+]]</f>
        <v>8.5000000000000631E-3</v>
      </c>
      <c r="BH132" s="5">
        <f>P_A[[#This Row],[18+]]-P_A[[#This Row],[19+]]</f>
        <v>1.0549999999999948E-2</v>
      </c>
      <c r="BI132" s="5">
        <f>P_A[[#This Row],[19+]]-P_A[[#This Row],[20+]]</f>
        <v>1.2900000000000023E-2</v>
      </c>
      <c r="BJ132" s="5">
        <f>P_A[[#This Row],[20+]]-P_A[[#This Row],[21+]]</f>
        <v>1.5550000000000064E-2</v>
      </c>
      <c r="BK132" s="5">
        <f>P_A[[#This Row],[21+]]-P_A[[#This Row],[22+]]</f>
        <v>1.8489999999999895E-2</v>
      </c>
      <c r="BL132" s="5">
        <f>P_A[[#This Row],[22+]]-P_A[[#This Row],[23+]]</f>
        <v>2.1650000000000058E-2</v>
      </c>
      <c r="BM132" s="5">
        <f>P_A[[#This Row],[23+]]-P_A[[#This Row],[24+]]</f>
        <v>2.5000000000000022E-2</v>
      </c>
      <c r="BN132" s="5">
        <f>P_A[[#This Row],[24+]]-P_A[[#This Row],[25+]]</f>
        <v>2.845999999999993E-2</v>
      </c>
      <c r="BO132" s="5">
        <f>P_A[[#This Row],[25+]]-P_A[[#This Row],[26+]]</f>
        <v>3.1920000000000059E-2</v>
      </c>
      <c r="BP132" s="5">
        <f>P_A[[#This Row],[26+]]-P_A[[#This Row],[27+]]</f>
        <v>3.5309999999999953E-2</v>
      </c>
      <c r="BQ132" s="5">
        <f>P_A[[#This Row],[27+]]-P_A[[#This Row],[28+]]</f>
        <v>3.8490000000000024E-2</v>
      </c>
      <c r="BR132" s="5">
        <f>P_A[[#This Row],[28+]]-P_A[[#This Row],[29+]]</f>
        <v>4.1359999999999952E-2</v>
      </c>
      <c r="BS132" s="5">
        <f>P_A[[#This Row],[29+]]-P_A[[#This Row],[30+]]</f>
        <v>4.3810000000000016E-2</v>
      </c>
      <c r="BT132" s="5">
        <f>P_A[[#This Row],[30+]]-P_A[[#This Row],[31+]]</f>
        <v>4.5750000000000068E-2</v>
      </c>
      <c r="BU132" s="5">
        <f>P_A[[#This Row],[31+]]-P_A[[#This Row],[32+]]</f>
        <v>4.7069999999999945E-2</v>
      </c>
      <c r="BV132" s="5">
        <f>P_A[[#This Row],[32+]]-P_A[[#This Row],[33+]]</f>
        <v>4.7760000000000025E-2</v>
      </c>
      <c r="BW132" s="5">
        <f>P_A[[#This Row],[33+]]-P_A[[#This Row],[34+]]</f>
        <v>4.7760000000000025E-2</v>
      </c>
      <c r="BX132" s="5">
        <f>P_A[[#This Row],[34+]]-P_A[[#This Row],[35+]]</f>
        <v>4.7070000000000001E-2</v>
      </c>
      <c r="BY132" s="5">
        <f>P_A[[#This Row],[35+]]-P_A[[#This Row],[36+]]</f>
        <v>4.5749999999999957E-2</v>
      </c>
      <c r="BZ132" s="5">
        <f>P_A[[#This Row],[36+]]-P_A[[#This Row],[37+]]</f>
        <v>4.3810000000000016E-2</v>
      </c>
      <c r="CA132" s="5">
        <f>P_A[[#This Row],[37+]]-P_A[[#This Row],[38+]]</f>
        <v>4.1360000000000008E-2</v>
      </c>
      <c r="CB132" s="5">
        <f>P_A[[#This Row],[38+]]-P_A[[#This Row],[39+]]</f>
        <v>3.8489999999999996E-2</v>
      </c>
      <c r="CC132" s="5">
        <f>P_A[[#This Row],[39+]]-P_A[[#This Row],[40+]]</f>
        <v>3.5310000000000008E-2</v>
      </c>
      <c r="CD132" s="5">
        <f>P_A[[#This Row],[40+]]-P_A[[#This Row],[41+]]</f>
        <v>3.1919999999999976E-2</v>
      </c>
      <c r="CE132" s="5">
        <f>P_A[[#This Row],[41+]]-P_A[[#This Row],[42+]]</f>
        <v>2.8460000000000013E-2</v>
      </c>
      <c r="CF132" s="5">
        <f>P_A[[#This Row],[42+]]-P_A[[#This Row],[43+]]</f>
        <v>2.4999999999999994E-2</v>
      </c>
      <c r="CG132" s="5">
        <f>P_A[[#This Row],[43+]]-P_A[[#This Row],[44+]]</f>
        <v>2.1650000000000003E-2</v>
      </c>
      <c r="CH132" s="5">
        <f>P_A[[#This Row],[44+]]-P_A[[#This Row],[45+]]</f>
        <v>1.8490000000000006E-2</v>
      </c>
      <c r="CI132" s="5">
        <f>P_A[[#This Row],[45+]]-P_A[[#This Row],[46+]]</f>
        <v>1.5549999999999994E-2</v>
      </c>
      <c r="CJ132" s="5">
        <f>P_A[[#This Row],[46+]]-P_A[[#This Row],[47+]]</f>
        <v>1.2900000000000002E-2</v>
      </c>
      <c r="CK132" s="5">
        <f>P_A[[#This Row],[47+]]-P_A[[#This Row],[48+]]</f>
        <v>1.0550000000000004E-2</v>
      </c>
      <c r="CL132" s="5">
        <f>P_A[[#This Row],[48+]]-P_A[[#This Row],[49+]]</f>
        <v>8.4999999999999971E-3</v>
      </c>
    </row>
    <row r="133" spans="1:90" x14ac:dyDescent="0.25">
      <c r="A133" s="10">
        <v>22400723</v>
      </c>
      <c r="B133" s="13" t="s">
        <v>97</v>
      </c>
      <c r="C133" s="13" t="s">
        <v>80</v>
      </c>
      <c r="D133" s="11">
        <v>0.83333333333333337</v>
      </c>
      <c r="E133" s="9" t="str">
        <f>HYPERLINK("https://www.nba.com/stats/player/203944/boxscores-traditional", "Julius Randle")</f>
        <v>Julius Randle</v>
      </c>
      <c r="F133">
        <v>23.2</v>
      </c>
      <c r="G133" s="4">
        <v>7.6790000000000003</v>
      </c>
      <c r="H133" s="3">
        <v>0.97614999999999996</v>
      </c>
      <c r="I133" s="3">
        <v>0.96784000000000003</v>
      </c>
      <c r="J133" s="3">
        <v>0.95728000000000002</v>
      </c>
      <c r="K133" s="3">
        <v>0.94408000000000003</v>
      </c>
      <c r="L133" s="3">
        <v>0.92784999999999995</v>
      </c>
      <c r="M133" s="3">
        <v>0.90824000000000005</v>
      </c>
      <c r="N133" s="3">
        <v>0.88492999999999999</v>
      </c>
      <c r="O133" s="3">
        <v>0.85768999999999995</v>
      </c>
      <c r="P133" s="3">
        <v>0.82638999999999996</v>
      </c>
      <c r="Q133" s="3">
        <v>0.79103000000000001</v>
      </c>
      <c r="R133" s="3">
        <v>0.75175000000000003</v>
      </c>
      <c r="S133" s="3">
        <v>0.70884000000000003</v>
      </c>
      <c r="T133" s="3">
        <v>0.66276000000000002</v>
      </c>
      <c r="U133" s="3">
        <v>0.61409000000000002</v>
      </c>
      <c r="V133" s="3">
        <v>0.56355999999999995</v>
      </c>
      <c r="W133" s="3">
        <v>0.51197000000000004</v>
      </c>
      <c r="X133" s="3">
        <v>0.46017000000000002</v>
      </c>
      <c r="Y133" s="3">
        <v>0.40905000000000002</v>
      </c>
      <c r="Z133" s="3">
        <v>0.35942000000000002</v>
      </c>
      <c r="AA133" s="3">
        <v>0.31207000000000001</v>
      </c>
      <c r="AB133" s="3">
        <v>0.26434999999999997</v>
      </c>
      <c r="AC133" s="3">
        <v>0.22363</v>
      </c>
      <c r="AD133" s="3">
        <v>0.18673000000000001</v>
      </c>
      <c r="AE133" s="3">
        <v>0.15386</v>
      </c>
      <c r="AF133" s="3">
        <v>0.12506999999999999</v>
      </c>
      <c r="AG133" s="3">
        <v>0.10027</v>
      </c>
      <c r="AH133" s="3">
        <v>7.9269999999999993E-2</v>
      </c>
      <c r="AI133" s="3">
        <v>6.1780000000000002E-2</v>
      </c>
      <c r="AJ133" s="3">
        <v>4.7460000000000002E-2</v>
      </c>
      <c r="AK133" s="3">
        <v>3.5929999999999997E-2</v>
      </c>
      <c r="AL133" s="3">
        <v>2.6800000000000001E-2</v>
      </c>
      <c r="AM133" s="3">
        <v>1.9699999999999999E-2</v>
      </c>
      <c r="AN133" s="3">
        <v>1.426E-2</v>
      </c>
      <c r="AO133" s="3">
        <v>1.017E-2</v>
      </c>
      <c r="AP133" s="3">
        <v>7.1399999999999996E-3</v>
      </c>
      <c r="AQ133" s="3">
        <v>4.9399999999999999E-3</v>
      </c>
      <c r="AR133" s="3">
        <v>3.3600000000000001E-3</v>
      </c>
      <c r="AS133" s="3">
        <v>2.2599999999999999E-3</v>
      </c>
      <c r="AT133" s="3">
        <v>1.49E-3</v>
      </c>
      <c r="AU133" s="3">
        <v>9.7000000000000005E-4</v>
      </c>
      <c r="AV133" s="3">
        <v>6.2E-4</v>
      </c>
      <c r="AW133" s="3">
        <v>3.8999999999999999E-4</v>
      </c>
      <c r="AX133" s="5">
        <f>P_A[[#This Row],[8+]]-P_A[[#This Row],[9+]]</f>
        <v>8.3099999999999286E-3</v>
      </c>
      <c r="AY133" s="5">
        <f>P_A[[#This Row],[9+]]-P_A[[#This Row],[10+]]</f>
        <v>1.0560000000000014E-2</v>
      </c>
      <c r="AZ133" s="5">
        <f>P_A[[#This Row],[10+]]-P_A[[#This Row],[11+]]</f>
        <v>1.319999999999999E-2</v>
      </c>
      <c r="BA133" s="5">
        <f>P_A[[#This Row],[11+]]-P_A[[#This Row],[12+]]</f>
        <v>1.6230000000000078E-2</v>
      </c>
      <c r="BB133" s="5">
        <f>P_A[[#This Row],[12+]]-P_A[[#This Row],[13+]]</f>
        <v>1.9609999999999905E-2</v>
      </c>
      <c r="BC133" s="5">
        <f>P_A[[#This Row],[13+]]-P_A[[#This Row],[14+]]</f>
        <v>2.3310000000000053E-2</v>
      </c>
      <c r="BD133" s="5">
        <f>P_A[[#This Row],[14+]]-P_A[[#This Row],[15+]]</f>
        <v>2.7240000000000042E-2</v>
      </c>
      <c r="BE133" s="5">
        <f>P_A[[#This Row],[15+]]-P_A[[#This Row],[16+]]</f>
        <v>3.1299999999999994E-2</v>
      </c>
      <c r="BF133" s="5">
        <f>P_A[[#This Row],[16+]]-P_A[[#This Row],[17+]]</f>
        <v>3.5359999999999947E-2</v>
      </c>
      <c r="BG133" s="5">
        <f>P_A[[#This Row],[17+]]-P_A[[#This Row],[18+]]</f>
        <v>3.9279999999999982E-2</v>
      </c>
      <c r="BH133" s="5">
        <f>P_A[[#This Row],[18+]]-P_A[[#This Row],[19+]]</f>
        <v>4.2910000000000004E-2</v>
      </c>
      <c r="BI133" s="5">
        <f>P_A[[#This Row],[19+]]-P_A[[#This Row],[20+]]</f>
        <v>4.608000000000001E-2</v>
      </c>
      <c r="BJ133" s="5">
        <f>P_A[[#This Row],[20+]]-P_A[[#This Row],[21+]]</f>
        <v>4.8669999999999991E-2</v>
      </c>
      <c r="BK133" s="5">
        <f>P_A[[#This Row],[21+]]-P_A[[#This Row],[22+]]</f>
        <v>5.0530000000000075E-2</v>
      </c>
      <c r="BL133" s="5">
        <f>P_A[[#This Row],[22+]]-P_A[[#This Row],[23+]]</f>
        <v>5.1589999999999914E-2</v>
      </c>
      <c r="BM133" s="5">
        <f>P_A[[#This Row],[23+]]-P_A[[#This Row],[24+]]</f>
        <v>5.1800000000000013E-2</v>
      </c>
      <c r="BN133" s="5">
        <f>P_A[[#This Row],[24+]]-P_A[[#This Row],[25+]]</f>
        <v>5.1119999999999999E-2</v>
      </c>
      <c r="BO133" s="5">
        <f>P_A[[#This Row],[25+]]-P_A[[#This Row],[26+]]</f>
        <v>4.9630000000000007E-2</v>
      </c>
      <c r="BP133" s="5">
        <f>P_A[[#This Row],[26+]]-P_A[[#This Row],[27+]]</f>
        <v>4.7350000000000003E-2</v>
      </c>
      <c r="BQ133" s="5">
        <f>P_A[[#This Row],[27+]]-P_A[[#This Row],[28+]]</f>
        <v>4.772000000000004E-2</v>
      </c>
      <c r="BR133" s="5">
        <f>P_A[[#This Row],[28+]]-P_A[[#This Row],[29+]]</f>
        <v>4.0719999999999978E-2</v>
      </c>
      <c r="BS133" s="5">
        <f>P_A[[#This Row],[29+]]-P_A[[#This Row],[30+]]</f>
        <v>3.6899999999999988E-2</v>
      </c>
      <c r="BT133" s="5">
        <f>P_A[[#This Row],[30+]]-P_A[[#This Row],[31+]]</f>
        <v>3.287000000000001E-2</v>
      </c>
      <c r="BU133" s="5">
        <f>P_A[[#This Row],[31+]]-P_A[[#This Row],[32+]]</f>
        <v>2.879000000000001E-2</v>
      </c>
      <c r="BV133" s="5">
        <f>P_A[[#This Row],[32+]]-P_A[[#This Row],[33+]]</f>
        <v>2.4799999999999989E-2</v>
      </c>
      <c r="BW133" s="5">
        <f>P_A[[#This Row],[33+]]-P_A[[#This Row],[34+]]</f>
        <v>2.1000000000000005E-2</v>
      </c>
      <c r="BX133" s="5">
        <f>P_A[[#This Row],[34+]]-P_A[[#This Row],[35+]]</f>
        <v>1.7489999999999992E-2</v>
      </c>
      <c r="BY133" s="5">
        <f>P_A[[#This Row],[35+]]-P_A[[#This Row],[36+]]</f>
        <v>1.4319999999999999E-2</v>
      </c>
      <c r="BZ133" s="5">
        <f>P_A[[#This Row],[36+]]-P_A[[#This Row],[37+]]</f>
        <v>1.1530000000000006E-2</v>
      </c>
      <c r="CA133" s="5">
        <f>P_A[[#This Row],[37+]]-P_A[[#This Row],[38+]]</f>
        <v>9.1299999999999958E-3</v>
      </c>
      <c r="CB133" s="5">
        <f>P_A[[#This Row],[38+]]-P_A[[#This Row],[39+]]</f>
        <v>7.1000000000000021E-3</v>
      </c>
      <c r="CC133" s="5">
        <f>P_A[[#This Row],[39+]]-P_A[[#This Row],[40+]]</f>
        <v>5.4399999999999987E-3</v>
      </c>
      <c r="CD133" s="5">
        <f>P_A[[#This Row],[40+]]-P_A[[#This Row],[41+]]</f>
        <v>4.0899999999999999E-3</v>
      </c>
      <c r="CE133" s="5">
        <f>P_A[[#This Row],[41+]]-P_A[[#This Row],[42+]]</f>
        <v>3.0300000000000006E-3</v>
      </c>
      <c r="CF133" s="5">
        <f>P_A[[#This Row],[42+]]-P_A[[#This Row],[43+]]</f>
        <v>2.1999999999999997E-3</v>
      </c>
      <c r="CG133" s="5">
        <f>P_A[[#This Row],[43+]]-P_A[[#This Row],[44+]]</f>
        <v>1.5799999999999998E-3</v>
      </c>
      <c r="CH133" s="5">
        <f>P_A[[#This Row],[44+]]-P_A[[#This Row],[45+]]</f>
        <v>1.1000000000000003E-3</v>
      </c>
      <c r="CI133" s="5">
        <f>P_A[[#This Row],[45+]]-P_A[[#This Row],[46+]]</f>
        <v>7.6999999999999985E-4</v>
      </c>
      <c r="CJ133" s="5">
        <f>P_A[[#This Row],[46+]]-P_A[[#This Row],[47+]]</f>
        <v>5.1999999999999995E-4</v>
      </c>
      <c r="CK133" s="5">
        <f>P_A[[#This Row],[47+]]-P_A[[#This Row],[48+]]</f>
        <v>3.5000000000000005E-4</v>
      </c>
      <c r="CL133" s="5">
        <f>P_A[[#This Row],[48+]]-P_A[[#This Row],[49+]]</f>
        <v>2.3000000000000001E-4</v>
      </c>
    </row>
    <row r="134" spans="1:90" x14ac:dyDescent="0.25">
      <c r="A134" s="10">
        <v>22400723</v>
      </c>
      <c r="B134" s="13" t="s">
        <v>97</v>
      </c>
      <c r="C134" s="13" t="s">
        <v>80</v>
      </c>
      <c r="D134" s="11">
        <v>0.83333333333333337</v>
      </c>
      <c r="E134" s="9" t="str">
        <f>HYPERLINK("https://www.nba.com/stats/player/1628978/boxscores-traditional", "Donte DiVincenzo")</f>
        <v>Donte DiVincenzo</v>
      </c>
      <c r="F134">
        <v>23.4</v>
      </c>
      <c r="G134" s="4">
        <v>10.012</v>
      </c>
      <c r="H134" s="3">
        <v>0.93822000000000005</v>
      </c>
      <c r="I134" s="3">
        <v>0.92506999999999995</v>
      </c>
      <c r="J134" s="3">
        <v>0.90988000000000002</v>
      </c>
      <c r="K134" s="3">
        <v>0.89251000000000003</v>
      </c>
      <c r="L134" s="3">
        <v>0.87285999999999997</v>
      </c>
      <c r="M134" s="3">
        <v>0.85082999999999998</v>
      </c>
      <c r="N134" s="3">
        <v>0.82638999999999996</v>
      </c>
      <c r="O134" s="3">
        <v>0.79954999999999998</v>
      </c>
      <c r="P134" s="3">
        <v>0.77034999999999998</v>
      </c>
      <c r="Q134" s="3">
        <v>0.73890999999999996</v>
      </c>
      <c r="R134" s="3">
        <v>0.70540000000000003</v>
      </c>
      <c r="S134" s="3">
        <v>0.67003000000000001</v>
      </c>
      <c r="T134" s="3">
        <v>0.63307000000000002</v>
      </c>
      <c r="U134" s="3">
        <v>0.59482999999999997</v>
      </c>
      <c r="V134" s="3">
        <v>0.55567</v>
      </c>
      <c r="W134" s="3">
        <v>0.51595000000000002</v>
      </c>
      <c r="X134" s="3">
        <v>0.47608</v>
      </c>
      <c r="Y134" s="3">
        <v>0.43643999999999999</v>
      </c>
      <c r="Z134" s="3">
        <v>0.39743000000000001</v>
      </c>
      <c r="AA134" s="3">
        <v>0.35942000000000002</v>
      </c>
      <c r="AB134" s="3">
        <v>0.32275999999999999</v>
      </c>
      <c r="AC134" s="3">
        <v>0.28774</v>
      </c>
      <c r="AD134" s="3">
        <v>0.25463000000000002</v>
      </c>
      <c r="AE134" s="3">
        <v>0.22363</v>
      </c>
      <c r="AF134" s="3">
        <v>0.19489000000000001</v>
      </c>
      <c r="AG134" s="3">
        <v>0.16853000000000001</v>
      </c>
      <c r="AH134" s="3">
        <v>0.14457</v>
      </c>
      <c r="AI134" s="3">
        <v>0.12302</v>
      </c>
      <c r="AJ134" s="3">
        <v>0.10383000000000001</v>
      </c>
      <c r="AK134" s="3">
        <v>8.6910000000000001E-2</v>
      </c>
      <c r="AL134" s="3">
        <v>7.2150000000000006E-2</v>
      </c>
      <c r="AM134" s="3">
        <v>5.9380000000000002E-2</v>
      </c>
      <c r="AN134" s="3">
        <v>4.8460000000000003E-2</v>
      </c>
      <c r="AO134" s="3">
        <v>3.9199999999999999E-2</v>
      </c>
      <c r="AP134" s="3">
        <v>3.1440000000000003E-2</v>
      </c>
      <c r="AQ134" s="3">
        <v>2.5000000000000001E-2</v>
      </c>
      <c r="AR134" s="3">
        <v>1.9699999999999999E-2</v>
      </c>
      <c r="AS134" s="3">
        <v>1.5389999999999999E-2</v>
      </c>
      <c r="AT134" s="3">
        <v>1.191E-2</v>
      </c>
      <c r="AU134" s="3">
        <v>9.1400000000000006E-3</v>
      </c>
      <c r="AV134" s="3">
        <v>6.9499999999999996E-3</v>
      </c>
      <c r="AW134" s="3">
        <v>5.2300000000000003E-3</v>
      </c>
      <c r="AX134" s="5">
        <f>P_A[[#This Row],[8+]]-P_A[[#This Row],[9+]]</f>
        <v>1.3150000000000106E-2</v>
      </c>
      <c r="AY134" s="5">
        <f>P_A[[#This Row],[9+]]-P_A[[#This Row],[10+]]</f>
        <v>1.5189999999999926E-2</v>
      </c>
      <c r="AZ134" s="5">
        <f>P_A[[#This Row],[10+]]-P_A[[#This Row],[11+]]</f>
        <v>1.7369999999999997E-2</v>
      </c>
      <c r="BA134" s="5">
        <f>P_A[[#This Row],[11+]]-P_A[[#This Row],[12+]]</f>
        <v>1.9650000000000056E-2</v>
      </c>
      <c r="BB134" s="5">
        <f>P_A[[#This Row],[12+]]-P_A[[#This Row],[13+]]</f>
        <v>2.2029999999999994E-2</v>
      </c>
      <c r="BC134" s="5">
        <f>P_A[[#This Row],[13+]]-P_A[[#This Row],[14+]]</f>
        <v>2.4440000000000017E-2</v>
      </c>
      <c r="BD134" s="5">
        <f>P_A[[#This Row],[14+]]-P_A[[#This Row],[15+]]</f>
        <v>2.6839999999999975E-2</v>
      </c>
      <c r="BE134" s="5">
        <f>P_A[[#This Row],[15+]]-P_A[[#This Row],[16+]]</f>
        <v>2.9200000000000004E-2</v>
      </c>
      <c r="BF134" s="5">
        <f>P_A[[#This Row],[16+]]-P_A[[#This Row],[17+]]</f>
        <v>3.1440000000000023E-2</v>
      </c>
      <c r="BG134" s="5">
        <f>P_A[[#This Row],[17+]]-P_A[[#This Row],[18+]]</f>
        <v>3.3509999999999929E-2</v>
      </c>
      <c r="BH134" s="5">
        <f>P_A[[#This Row],[18+]]-P_A[[#This Row],[19+]]</f>
        <v>3.5370000000000013E-2</v>
      </c>
      <c r="BI134" s="5">
        <f>P_A[[#This Row],[19+]]-P_A[[#This Row],[20+]]</f>
        <v>3.6959999999999993E-2</v>
      </c>
      <c r="BJ134" s="5">
        <f>P_A[[#This Row],[20+]]-P_A[[#This Row],[21+]]</f>
        <v>3.8240000000000052E-2</v>
      </c>
      <c r="BK134" s="5">
        <f>P_A[[#This Row],[21+]]-P_A[[#This Row],[22+]]</f>
        <v>3.9159999999999973E-2</v>
      </c>
      <c r="BL134" s="5">
        <f>P_A[[#This Row],[22+]]-P_A[[#This Row],[23+]]</f>
        <v>3.9719999999999978E-2</v>
      </c>
      <c r="BM134" s="5">
        <f>P_A[[#This Row],[23+]]-P_A[[#This Row],[24+]]</f>
        <v>3.9870000000000017E-2</v>
      </c>
      <c r="BN134" s="5">
        <f>P_A[[#This Row],[24+]]-P_A[[#This Row],[25+]]</f>
        <v>3.9640000000000009E-2</v>
      </c>
      <c r="BO134" s="5">
        <f>P_A[[#This Row],[25+]]-P_A[[#This Row],[26+]]</f>
        <v>3.9009999999999989E-2</v>
      </c>
      <c r="BP134" s="5">
        <f>P_A[[#This Row],[26+]]-P_A[[#This Row],[27+]]</f>
        <v>3.8009999999999988E-2</v>
      </c>
      <c r="BQ134" s="5">
        <f>P_A[[#This Row],[27+]]-P_A[[#This Row],[28+]]</f>
        <v>3.6660000000000026E-2</v>
      </c>
      <c r="BR134" s="5">
        <f>P_A[[#This Row],[28+]]-P_A[[#This Row],[29+]]</f>
        <v>3.5019999999999996E-2</v>
      </c>
      <c r="BS134" s="5">
        <f>P_A[[#This Row],[29+]]-P_A[[#This Row],[30+]]</f>
        <v>3.3109999999999973E-2</v>
      </c>
      <c r="BT134" s="5">
        <f>P_A[[#This Row],[30+]]-P_A[[#This Row],[31+]]</f>
        <v>3.1000000000000028E-2</v>
      </c>
      <c r="BU134" s="5">
        <f>P_A[[#This Row],[31+]]-P_A[[#This Row],[32+]]</f>
        <v>2.8739999999999988E-2</v>
      </c>
      <c r="BV134" s="5">
        <f>P_A[[#This Row],[32+]]-P_A[[#This Row],[33+]]</f>
        <v>2.6359999999999995E-2</v>
      </c>
      <c r="BW134" s="5">
        <f>P_A[[#This Row],[33+]]-P_A[[#This Row],[34+]]</f>
        <v>2.3960000000000009E-2</v>
      </c>
      <c r="BX134" s="5">
        <f>P_A[[#This Row],[34+]]-P_A[[#This Row],[35+]]</f>
        <v>2.155E-2</v>
      </c>
      <c r="BY134" s="5">
        <f>P_A[[#This Row],[35+]]-P_A[[#This Row],[36+]]</f>
        <v>1.9189999999999999E-2</v>
      </c>
      <c r="BZ134" s="5">
        <f>P_A[[#This Row],[36+]]-P_A[[#This Row],[37+]]</f>
        <v>1.6920000000000004E-2</v>
      </c>
      <c r="CA134" s="5">
        <f>P_A[[#This Row],[37+]]-P_A[[#This Row],[38+]]</f>
        <v>1.4759999999999995E-2</v>
      </c>
      <c r="CB134" s="5">
        <f>P_A[[#This Row],[38+]]-P_A[[#This Row],[39+]]</f>
        <v>1.2770000000000004E-2</v>
      </c>
      <c r="CC134" s="5">
        <f>P_A[[#This Row],[39+]]-P_A[[#This Row],[40+]]</f>
        <v>1.0919999999999999E-2</v>
      </c>
      <c r="CD134" s="5">
        <f>P_A[[#This Row],[40+]]-P_A[[#This Row],[41+]]</f>
        <v>9.2600000000000043E-3</v>
      </c>
      <c r="CE134" s="5">
        <f>P_A[[#This Row],[41+]]-P_A[[#This Row],[42+]]</f>
        <v>7.7599999999999961E-3</v>
      </c>
      <c r="CF134" s="5">
        <f>P_A[[#This Row],[42+]]-P_A[[#This Row],[43+]]</f>
        <v>6.4400000000000013E-3</v>
      </c>
      <c r="CG134" s="5">
        <f>P_A[[#This Row],[43+]]-P_A[[#This Row],[44+]]</f>
        <v>5.3000000000000026E-3</v>
      </c>
      <c r="CH134" s="5">
        <f>P_A[[#This Row],[44+]]-P_A[[#This Row],[45+]]</f>
        <v>4.3099999999999996E-3</v>
      </c>
      <c r="CI134" s="5">
        <f>P_A[[#This Row],[45+]]-P_A[[#This Row],[46+]]</f>
        <v>3.4799999999999987E-3</v>
      </c>
      <c r="CJ134" s="5">
        <f>P_A[[#This Row],[46+]]-P_A[[#This Row],[47+]]</f>
        <v>2.7699999999999999E-3</v>
      </c>
      <c r="CK134" s="5">
        <f>P_A[[#This Row],[47+]]-P_A[[#This Row],[48+]]</f>
        <v>2.190000000000001E-3</v>
      </c>
      <c r="CL134" s="5">
        <f>P_A[[#This Row],[48+]]-P_A[[#This Row],[49+]]</f>
        <v>1.7199999999999993E-3</v>
      </c>
    </row>
    <row r="135" spans="1:90" x14ac:dyDescent="0.25">
      <c r="A135" s="10">
        <v>22400723</v>
      </c>
      <c r="B135" s="13" t="s">
        <v>97</v>
      </c>
      <c r="C135" s="13" t="s">
        <v>80</v>
      </c>
      <c r="D135" s="11">
        <v>0.83333333333333337</v>
      </c>
      <c r="E135" s="9" t="str">
        <f>HYPERLINK("https://www.nba.com/stats/player/203497/boxscores-traditional", "Rudy Gobert")</f>
        <v>Rudy Gobert</v>
      </c>
      <c r="F135">
        <v>17.399999999999999</v>
      </c>
      <c r="G135" s="4">
        <v>6.28</v>
      </c>
      <c r="H135" s="3">
        <v>0.93318999999999996</v>
      </c>
      <c r="I135" s="3">
        <v>0.90988000000000002</v>
      </c>
      <c r="J135" s="3">
        <v>0.88100000000000001</v>
      </c>
      <c r="K135" s="3">
        <v>0.84614</v>
      </c>
      <c r="L135" s="3">
        <v>0.80510999999999999</v>
      </c>
      <c r="M135" s="3">
        <v>0.75804000000000005</v>
      </c>
      <c r="N135" s="3">
        <v>0.70540000000000003</v>
      </c>
      <c r="O135" s="3">
        <v>0.64802999999999999</v>
      </c>
      <c r="P135" s="3">
        <v>0.58706000000000003</v>
      </c>
      <c r="Q135" s="3">
        <v>0.52392000000000005</v>
      </c>
      <c r="R135" s="3">
        <v>0.46017000000000002</v>
      </c>
      <c r="S135" s="3">
        <v>0.40128999999999998</v>
      </c>
      <c r="T135" s="3">
        <v>0.34089999999999998</v>
      </c>
      <c r="U135" s="3">
        <v>0.28433999999999998</v>
      </c>
      <c r="V135" s="3">
        <v>0.23269999999999999</v>
      </c>
      <c r="W135" s="3">
        <v>0.18673000000000001</v>
      </c>
      <c r="X135" s="3">
        <v>0.14685999999999999</v>
      </c>
      <c r="Y135" s="3">
        <v>0.11314</v>
      </c>
      <c r="Z135" s="3">
        <v>8.5339999999999999E-2</v>
      </c>
      <c r="AA135" s="3">
        <v>6.3009999999999997E-2</v>
      </c>
      <c r="AB135" s="3">
        <v>4.5510000000000002E-2</v>
      </c>
      <c r="AC135" s="3">
        <v>3.2160000000000001E-2</v>
      </c>
      <c r="AD135" s="3">
        <v>2.222E-2</v>
      </c>
      <c r="AE135" s="3">
        <v>1.4999999999999999E-2</v>
      </c>
      <c r="AF135" s="3">
        <v>1.017E-2</v>
      </c>
      <c r="AG135" s="3">
        <v>6.5700000000000003E-3</v>
      </c>
      <c r="AH135" s="3">
        <v>4.15E-3</v>
      </c>
      <c r="AI135" s="3">
        <v>2.5600000000000002E-3</v>
      </c>
      <c r="AJ135" s="3">
        <v>1.5399999999999999E-3</v>
      </c>
      <c r="AK135" s="3">
        <v>8.9999999999999998E-4</v>
      </c>
      <c r="AL135" s="3">
        <v>5.1999999999999995E-4</v>
      </c>
      <c r="AM135" s="3">
        <v>2.9E-4</v>
      </c>
      <c r="AN135" s="3">
        <v>1.6000000000000001E-4</v>
      </c>
      <c r="AO135" s="3">
        <v>8.0000000000000007E-5</v>
      </c>
      <c r="AP135" s="3">
        <v>4.0000000000000003E-5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P_A[[#This Row],[8+]]-P_A[[#This Row],[9+]]</f>
        <v>2.3309999999999942E-2</v>
      </c>
      <c r="AY135" s="5">
        <f>P_A[[#This Row],[9+]]-P_A[[#This Row],[10+]]</f>
        <v>2.8880000000000017E-2</v>
      </c>
      <c r="AZ135" s="5">
        <f>P_A[[#This Row],[10+]]-P_A[[#This Row],[11+]]</f>
        <v>3.4860000000000002E-2</v>
      </c>
      <c r="BA135" s="5">
        <f>P_A[[#This Row],[11+]]-P_A[[#This Row],[12+]]</f>
        <v>4.1030000000000011E-2</v>
      </c>
      <c r="BB135" s="5">
        <f>P_A[[#This Row],[12+]]-P_A[[#This Row],[13+]]</f>
        <v>4.7069999999999945E-2</v>
      </c>
      <c r="BC135" s="5">
        <f>P_A[[#This Row],[13+]]-P_A[[#This Row],[14+]]</f>
        <v>5.264000000000002E-2</v>
      </c>
      <c r="BD135" s="5">
        <f>P_A[[#This Row],[14+]]-P_A[[#This Row],[15+]]</f>
        <v>5.7370000000000032E-2</v>
      </c>
      <c r="BE135" s="5">
        <f>P_A[[#This Row],[15+]]-P_A[[#This Row],[16+]]</f>
        <v>6.0969999999999969E-2</v>
      </c>
      <c r="BF135" s="5">
        <f>P_A[[#This Row],[16+]]-P_A[[#This Row],[17+]]</f>
        <v>6.3139999999999974E-2</v>
      </c>
      <c r="BG135" s="5">
        <f>P_A[[#This Row],[17+]]-P_A[[#This Row],[18+]]</f>
        <v>6.3750000000000029E-2</v>
      </c>
      <c r="BH135" s="5">
        <f>P_A[[#This Row],[18+]]-P_A[[#This Row],[19+]]</f>
        <v>5.8880000000000043E-2</v>
      </c>
      <c r="BI135" s="5">
        <f>P_A[[#This Row],[19+]]-P_A[[#This Row],[20+]]</f>
        <v>6.0389999999999999E-2</v>
      </c>
      <c r="BJ135" s="5">
        <f>P_A[[#This Row],[20+]]-P_A[[#This Row],[21+]]</f>
        <v>5.6559999999999999E-2</v>
      </c>
      <c r="BK135" s="5">
        <f>P_A[[#This Row],[21+]]-P_A[[#This Row],[22+]]</f>
        <v>5.1639999999999991E-2</v>
      </c>
      <c r="BL135" s="5">
        <f>P_A[[#This Row],[22+]]-P_A[[#This Row],[23+]]</f>
        <v>4.5969999999999983E-2</v>
      </c>
      <c r="BM135" s="5">
        <f>P_A[[#This Row],[23+]]-P_A[[#This Row],[24+]]</f>
        <v>3.9870000000000017E-2</v>
      </c>
      <c r="BN135" s="5">
        <f>P_A[[#This Row],[24+]]-P_A[[#This Row],[25+]]</f>
        <v>3.3719999999999986E-2</v>
      </c>
      <c r="BO135" s="5">
        <f>P_A[[#This Row],[25+]]-P_A[[#This Row],[26+]]</f>
        <v>2.7800000000000005E-2</v>
      </c>
      <c r="BP135" s="5">
        <f>P_A[[#This Row],[26+]]-P_A[[#This Row],[27+]]</f>
        <v>2.2330000000000003E-2</v>
      </c>
      <c r="BQ135" s="5">
        <f>P_A[[#This Row],[27+]]-P_A[[#This Row],[28+]]</f>
        <v>1.7499999999999995E-2</v>
      </c>
      <c r="BR135" s="5">
        <f>P_A[[#This Row],[28+]]-P_A[[#This Row],[29+]]</f>
        <v>1.3350000000000001E-2</v>
      </c>
      <c r="BS135" s="5">
        <f>P_A[[#This Row],[29+]]-P_A[[#This Row],[30+]]</f>
        <v>9.9400000000000009E-3</v>
      </c>
      <c r="BT135" s="5">
        <f>P_A[[#This Row],[30+]]-P_A[[#This Row],[31+]]</f>
        <v>7.2200000000000007E-3</v>
      </c>
      <c r="BU135" s="5">
        <f>P_A[[#This Row],[31+]]-P_A[[#This Row],[32+]]</f>
        <v>4.8299999999999992E-3</v>
      </c>
      <c r="BV135" s="5">
        <f>P_A[[#This Row],[32+]]-P_A[[#This Row],[33+]]</f>
        <v>3.5999999999999999E-3</v>
      </c>
      <c r="BW135" s="5">
        <f>P_A[[#This Row],[33+]]-P_A[[#This Row],[34+]]</f>
        <v>2.4200000000000003E-3</v>
      </c>
      <c r="BX135" s="5">
        <f>P_A[[#This Row],[34+]]-P_A[[#This Row],[35+]]</f>
        <v>1.5899999999999998E-3</v>
      </c>
      <c r="BY135" s="5">
        <f>P_A[[#This Row],[35+]]-P_A[[#This Row],[36+]]</f>
        <v>1.0200000000000003E-3</v>
      </c>
      <c r="BZ135" s="5">
        <f>P_A[[#This Row],[36+]]-P_A[[#This Row],[37+]]</f>
        <v>6.3999999999999994E-4</v>
      </c>
      <c r="CA135" s="5">
        <f>P_A[[#This Row],[37+]]-P_A[[#This Row],[38+]]</f>
        <v>3.8000000000000002E-4</v>
      </c>
      <c r="CB135" s="5">
        <f>P_A[[#This Row],[38+]]-P_A[[#This Row],[39+]]</f>
        <v>2.2999999999999995E-4</v>
      </c>
      <c r="CC135" s="5">
        <f>P_A[[#This Row],[39+]]-P_A[[#This Row],[40+]]</f>
        <v>1.2999999999999999E-4</v>
      </c>
      <c r="CD135" s="5">
        <f>P_A[[#This Row],[40+]]-P_A[[#This Row],[41+]]</f>
        <v>8.0000000000000007E-5</v>
      </c>
      <c r="CE135" s="5">
        <f>P_A[[#This Row],[41+]]-P_A[[#This Row],[42+]]</f>
        <v>4.0000000000000003E-5</v>
      </c>
      <c r="CF135" s="5">
        <f>P_A[[#This Row],[42+]]-P_A[[#This Row],[43+]]</f>
        <v>4.0000000000000003E-5</v>
      </c>
      <c r="CG135" s="5">
        <f>P_A[[#This Row],[43+]]-P_A[[#This Row],[44+]]</f>
        <v>0</v>
      </c>
      <c r="CH135" s="5">
        <f>P_A[[#This Row],[44+]]-P_A[[#This Row],[45+]]</f>
        <v>0</v>
      </c>
      <c r="CI135" s="5">
        <f>P_A[[#This Row],[45+]]-P_A[[#This Row],[46+]]</f>
        <v>0</v>
      </c>
      <c r="CJ135" s="5">
        <f>P_A[[#This Row],[46+]]-P_A[[#This Row],[47+]]</f>
        <v>0</v>
      </c>
      <c r="CK135" s="5">
        <f>P_A[[#This Row],[47+]]-P_A[[#This Row],[48+]]</f>
        <v>0</v>
      </c>
      <c r="CL135" s="5">
        <f>P_A[[#This Row],[48+]]-P_A[[#This Row],[49+]]</f>
        <v>0</v>
      </c>
    </row>
    <row r="136" spans="1:90" x14ac:dyDescent="0.25">
      <c r="A136" s="10">
        <v>22400723</v>
      </c>
      <c r="B136" s="13" t="s">
        <v>97</v>
      </c>
      <c r="C136" s="13" t="s">
        <v>80</v>
      </c>
      <c r="D136" s="11">
        <v>0.83333333333333337</v>
      </c>
      <c r="E136" s="9" t="str">
        <f>HYPERLINK("https://www.nba.com/stats/player/201144/boxscores-traditional", "Mike Conley")</f>
        <v>Mike Conley</v>
      </c>
      <c r="F136">
        <v>16.2</v>
      </c>
      <c r="G136" s="4">
        <v>6.4619999999999997</v>
      </c>
      <c r="H136" s="3">
        <v>0.89795999999999998</v>
      </c>
      <c r="I136" s="3">
        <v>0.86650000000000005</v>
      </c>
      <c r="J136" s="3">
        <v>0.83147000000000004</v>
      </c>
      <c r="K136" s="3">
        <v>0.78813999999999995</v>
      </c>
      <c r="L136" s="3">
        <v>0.74214999999999998</v>
      </c>
      <c r="M136" s="3">
        <v>0.69145999999999996</v>
      </c>
      <c r="N136" s="3">
        <v>0.63307000000000002</v>
      </c>
      <c r="O136" s="3">
        <v>0.57535000000000003</v>
      </c>
      <c r="P136" s="3">
        <v>0.51197000000000004</v>
      </c>
      <c r="Q136" s="3">
        <v>0.45223999999999998</v>
      </c>
      <c r="R136" s="3">
        <v>0.38973999999999998</v>
      </c>
      <c r="S136" s="3">
        <v>0.33360000000000001</v>
      </c>
      <c r="T136" s="3">
        <v>0.27760000000000001</v>
      </c>
      <c r="U136" s="3">
        <v>0.22964999999999999</v>
      </c>
      <c r="V136" s="3">
        <v>0.18406</v>
      </c>
      <c r="W136" s="3">
        <v>0.14685999999999999</v>
      </c>
      <c r="X136" s="3">
        <v>0.11314</v>
      </c>
      <c r="Y136" s="3">
        <v>8.6910000000000001E-2</v>
      </c>
      <c r="Z136" s="3">
        <v>6.4259999999999998E-2</v>
      </c>
      <c r="AA136" s="3">
        <v>4.7460000000000002E-2</v>
      </c>
      <c r="AB136" s="3">
        <v>3.3619999999999997E-2</v>
      </c>
      <c r="AC136" s="3">
        <v>2.385E-2</v>
      </c>
      <c r="AD136" s="3">
        <v>1.618E-2</v>
      </c>
      <c r="AE136" s="3">
        <v>1.1010000000000001E-2</v>
      </c>
      <c r="AF136" s="3">
        <v>7.1399999999999996E-3</v>
      </c>
      <c r="AG136" s="3">
        <v>4.6600000000000001E-3</v>
      </c>
      <c r="AH136" s="3">
        <v>2.98E-3</v>
      </c>
      <c r="AI136" s="3">
        <v>1.81E-3</v>
      </c>
      <c r="AJ136" s="3">
        <v>1.1100000000000001E-3</v>
      </c>
      <c r="AK136" s="3">
        <v>6.4000000000000005E-4</v>
      </c>
      <c r="AL136" s="3">
        <v>3.8000000000000002E-4</v>
      </c>
      <c r="AM136" s="3">
        <v>2.1000000000000001E-4</v>
      </c>
      <c r="AN136" s="3">
        <v>1.2E-4</v>
      </c>
      <c r="AO136" s="3">
        <v>6.0000000000000002E-5</v>
      </c>
      <c r="AP136" s="3">
        <v>3.0000000000000001E-5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5">
        <f>P_A[[#This Row],[8+]]-P_A[[#This Row],[9+]]</f>
        <v>3.1459999999999932E-2</v>
      </c>
      <c r="AY136" s="5">
        <f>P_A[[#This Row],[9+]]-P_A[[#This Row],[10+]]</f>
        <v>3.5030000000000006E-2</v>
      </c>
      <c r="AZ136" s="5">
        <f>P_A[[#This Row],[10+]]-P_A[[#This Row],[11+]]</f>
        <v>4.3330000000000091E-2</v>
      </c>
      <c r="BA136" s="5">
        <f>P_A[[#This Row],[11+]]-P_A[[#This Row],[12+]]</f>
        <v>4.5989999999999975E-2</v>
      </c>
      <c r="BB136" s="5">
        <f>P_A[[#This Row],[12+]]-P_A[[#This Row],[13+]]</f>
        <v>5.0690000000000013E-2</v>
      </c>
      <c r="BC136" s="5">
        <f>P_A[[#This Row],[13+]]-P_A[[#This Row],[14+]]</f>
        <v>5.8389999999999942E-2</v>
      </c>
      <c r="BD136" s="5">
        <f>P_A[[#This Row],[14+]]-P_A[[#This Row],[15+]]</f>
        <v>5.7719999999999994E-2</v>
      </c>
      <c r="BE136" s="5">
        <f>P_A[[#This Row],[15+]]-P_A[[#This Row],[16+]]</f>
        <v>6.3379999999999992E-2</v>
      </c>
      <c r="BF136" s="5">
        <f>P_A[[#This Row],[16+]]-P_A[[#This Row],[17+]]</f>
        <v>5.9730000000000061E-2</v>
      </c>
      <c r="BG136" s="5">
        <f>P_A[[#This Row],[17+]]-P_A[[#This Row],[18+]]</f>
        <v>6.25E-2</v>
      </c>
      <c r="BH136" s="5">
        <f>P_A[[#This Row],[18+]]-P_A[[#This Row],[19+]]</f>
        <v>5.6139999999999968E-2</v>
      </c>
      <c r="BI136" s="5">
        <f>P_A[[#This Row],[19+]]-P_A[[#This Row],[20+]]</f>
        <v>5.5999999999999994E-2</v>
      </c>
      <c r="BJ136" s="5">
        <f>P_A[[#This Row],[20+]]-P_A[[#This Row],[21+]]</f>
        <v>4.795000000000002E-2</v>
      </c>
      <c r="BK136" s="5">
        <f>P_A[[#This Row],[21+]]-P_A[[#This Row],[22+]]</f>
        <v>4.5589999999999992E-2</v>
      </c>
      <c r="BL136" s="5">
        <f>P_A[[#This Row],[22+]]-P_A[[#This Row],[23+]]</f>
        <v>3.7200000000000011E-2</v>
      </c>
      <c r="BM136" s="5">
        <f>P_A[[#This Row],[23+]]-P_A[[#This Row],[24+]]</f>
        <v>3.3719999999999986E-2</v>
      </c>
      <c r="BN136" s="5">
        <f>P_A[[#This Row],[24+]]-P_A[[#This Row],[25+]]</f>
        <v>2.6230000000000003E-2</v>
      </c>
      <c r="BO136" s="5">
        <f>P_A[[#This Row],[25+]]-P_A[[#This Row],[26+]]</f>
        <v>2.2650000000000003E-2</v>
      </c>
      <c r="BP136" s="5">
        <f>P_A[[#This Row],[26+]]-P_A[[#This Row],[27+]]</f>
        <v>1.6799999999999995E-2</v>
      </c>
      <c r="BQ136" s="5">
        <f>P_A[[#This Row],[27+]]-P_A[[#This Row],[28+]]</f>
        <v>1.3840000000000005E-2</v>
      </c>
      <c r="BR136" s="5">
        <f>P_A[[#This Row],[28+]]-P_A[[#This Row],[29+]]</f>
        <v>9.7699999999999974E-3</v>
      </c>
      <c r="BS136" s="5">
        <f>P_A[[#This Row],[29+]]-P_A[[#This Row],[30+]]</f>
        <v>7.6699999999999997E-3</v>
      </c>
      <c r="BT136" s="5">
        <f>P_A[[#This Row],[30+]]-P_A[[#This Row],[31+]]</f>
        <v>5.1699999999999992E-3</v>
      </c>
      <c r="BU136" s="5">
        <f>P_A[[#This Row],[31+]]-P_A[[#This Row],[32+]]</f>
        <v>3.870000000000001E-3</v>
      </c>
      <c r="BV136" s="5">
        <f>P_A[[#This Row],[32+]]-P_A[[#This Row],[33+]]</f>
        <v>2.4799999999999996E-3</v>
      </c>
      <c r="BW136" s="5">
        <f>P_A[[#This Row],[33+]]-P_A[[#This Row],[34+]]</f>
        <v>1.6800000000000001E-3</v>
      </c>
      <c r="BX136" s="5">
        <f>P_A[[#This Row],[34+]]-P_A[[#This Row],[35+]]</f>
        <v>1.17E-3</v>
      </c>
      <c r="BY136" s="5">
        <f>P_A[[#This Row],[35+]]-P_A[[#This Row],[36+]]</f>
        <v>6.9999999999999988E-4</v>
      </c>
      <c r="BZ136" s="5">
        <f>P_A[[#This Row],[36+]]-P_A[[#This Row],[37+]]</f>
        <v>4.7000000000000004E-4</v>
      </c>
      <c r="CA136" s="5">
        <f>P_A[[#This Row],[37+]]-P_A[[#This Row],[38+]]</f>
        <v>2.6000000000000003E-4</v>
      </c>
      <c r="CB136" s="5">
        <f>P_A[[#This Row],[38+]]-P_A[[#This Row],[39+]]</f>
        <v>1.7000000000000001E-4</v>
      </c>
      <c r="CC136" s="5">
        <f>P_A[[#This Row],[39+]]-P_A[[#This Row],[40+]]</f>
        <v>9.0000000000000006E-5</v>
      </c>
      <c r="CD136" s="5">
        <f>P_A[[#This Row],[40+]]-P_A[[#This Row],[41+]]</f>
        <v>6.0000000000000002E-5</v>
      </c>
      <c r="CE136" s="5">
        <f>P_A[[#This Row],[41+]]-P_A[[#This Row],[42+]]</f>
        <v>3.0000000000000001E-5</v>
      </c>
      <c r="CF136" s="5">
        <f>P_A[[#This Row],[42+]]-P_A[[#This Row],[43+]]</f>
        <v>3.0000000000000001E-5</v>
      </c>
      <c r="CG136" s="5">
        <f>P_A[[#This Row],[43+]]-P_A[[#This Row],[44+]]</f>
        <v>0</v>
      </c>
      <c r="CH136" s="5">
        <f>P_A[[#This Row],[44+]]-P_A[[#This Row],[45+]]</f>
        <v>0</v>
      </c>
      <c r="CI136" s="5">
        <f>P_A[[#This Row],[45+]]-P_A[[#This Row],[46+]]</f>
        <v>0</v>
      </c>
      <c r="CJ136" s="5">
        <f>P_A[[#This Row],[46+]]-P_A[[#This Row],[47+]]</f>
        <v>0</v>
      </c>
      <c r="CK136" s="5">
        <f>P_A[[#This Row],[47+]]-P_A[[#This Row],[48+]]</f>
        <v>0</v>
      </c>
      <c r="CL136" s="5">
        <f>P_A[[#This Row],[48+]]-P_A[[#This Row],[49+]]</f>
        <v>0</v>
      </c>
    </row>
    <row r="137" spans="1:90" x14ac:dyDescent="0.25">
      <c r="A137" s="10">
        <v>22400723</v>
      </c>
      <c r="B137" s="13" t="s">
        <v>97</v>
      </c>
      <c r="C137" s="13" t="s">
        <v>80</v>
      </c>
      <c r="D137" s="11">
        <v>0.83333333333333337</v>
      </c>
      <c r="E137" s="9" t="str">
        <f>HYPERLINK("https://www.nba.com/stats/player/1630183/boxscores-traditional", "Jaden McDaniels")</f>
        <v>Jaden McDaniels</v>
      </c>
      <c r="F137">
        <v>17</v>
      </c>
      <c r="G137" s="4">
        <v>7.9749999999999996</v>
      </c>
      <c r="H137" s="3">
        <v>0.87075999999999998</v>
      </c>
      <c r="I137" s="3">
        <v>0.84133999999999998</v>
      </c>
      <c r="J137" s="3">
        <v>0.81057000000000001</v>
      </c>
      <c r="K137" s="3">
        <v>0.77337</v>
      </c>
      <c r="L137" s="3">
        <v>0.73565000000000003</v>
      </c>
      <c r="M137" s="3">
        <v>0.69145999999999996</v>
      </c>
      <c r="N137" s="3">
        <v>0.64802999999999999</v>
      </c>
      <c r="O137" s="3">
        <v>0.59870999999999996</v>
      </c>
      <c r="P137" s="3">
        <v>0.55171999999999999</v>
      </c>
      <c r="Q137" s="3">
        <v>0.5</v>
      </c>
      <c r="R137" s="3">
        <v>0.44828000000000001</v>
      </c>
      <c r="S137" s="3">
        <v>0.40128999999999998</v>
      </c>
      <c r="T137" s="3">
        <v>0.35197000000000001</v>
      </c>
      <c r="U137" s="3">
        <v>0.30853999999999998</v>
      </c>
      <c r="V137" s="3">
        <v>0.26434999999999997</v>
      </c>
      <c r="W137" s="3">
        <v>0.22663</v>
      </c>
      <c r="X137" s="3">
        <v>0.18942999999999999</v>
      </c>
      <c r="Y137" s="3">
        <v>0.15866</v>
      </c>
      <c r="Z137" s="3">
        <v>0.12923999999999999</v>
      </c>
      <c r="AA137" s="3">
        <v>0.10564999999999999</v>
      </c>
      <c r="AB137" s="3">
        <v>8.3790000000000003E-2</v>
      </c>
      <c r="AC137" s="3">
        <v>6.6809999999999994E-2</v>
      </c>
      <c r="AD137" s="3">
        <v>5.1549999999999999E-2</v>
      </c>
      <c r="AE137" s="3">
        <v>3.9199999999999999E-2</v>
      </c>
      <c r="AF137" s="3">
        <v>3.005E-2</v>
      </c>
      <c r="AG137" s="3">
        <v>2.222E-2</v>
      </c>
      <c r="AH137" s="3">
        <v>1.6590000000000001E-2</v>
      </c>
      <c r="AI137" s="3">
        <v>1.191E-2</v>
      </c>
      <c r="AJ137" s="3">
        <v>8.6599999999999993E-3</v>
      </c>
      <c r="AK137" s="3">
        <v>6.0400000000000002E-3</v>
      </c>
      <c r="AL137" s="3">
        <v>4.2700000000000004E-3</v>
      </c>
      <c r="AM137" s="3">
        <v>2.8900000000000002E-3</v>
      </c>
      <c r="AN137" s="3">
        <v>1.99E-3</v>
      </c>
      <c r="AO137" s="3">
        <v>1.31E-3</v>
      </c>
      <c r="AP137" s="3">
        <v>8.7000000000000001E-4</v>
      </c>
      <c r="AQ137" s="3">
        <v>5.5999999999999995E-4</v>
      </c>
      <c r="AR137" s="3">
        <v>3.5E-4</v>
      </c>
      <c r="AS137" s="3">
        <v>2.2000000000000001E-4</v>
      </c>
      <c r="AT137" s="3">
        <v>1.3999999999999999E-4</v>
      </c>
      <c r="AU137" s="3">
        <v>8.0000000000000007E-5</v>
      </c>
      <c r="AV137" s="3">
        <v>5.0000000000000002E-5</v>
      </c>
      <c r="AW137" s="3">
        <v>0</v>
      </c>
      <c r="AX137" s="5">
        <f>P_A[[#This Row],[8+]]-P_A[[#This Row],[9+]]</f>
        <v>2.9420000000000002E-2</v>
      </c>
      <c r="AY137" s="5">
        <f>P_A[[#This Row],[9+]]-P_A[[#This Row],[10+]]</f>
        <v>3.0769999999999964E-2</v>
      </c>
      <c r="AZ137" s="5">
        <f>P_A[[#This Row],[10+]]-P_A[[#This Row],[11+]]</f>
        <v>3.7200000000000011E-2</v>
      </c>
      <c r="BA137" s="5">
        <f>P_A[[#This Row],[11+]]-P_A[[#This Row],[12+]]</f>
        <v>3.7719999999999976E-2</v>
      </c>
      <c r="BB137" s="5">
        <f>P_A[[#This Row],[12+]]-P_A[[#This Row],[13+]]</f>
        <v>4.4190000000000063E-2</v>
      </c>
      <c r="BC137" s="5">
        <f>P_A[[#This Row],[13+]]-P_A[[#This Row],[14+]]</f>
        <v>4.3429999999999969E-2</v>
      </c>
      <c r="BD137" s="5">
        <f>P_A[[#This Row],[14+]]-P_A[[#This Row],[15+]]</f>
        <v>4.932000000000003E-2</v>
      </c>
      <c r="BE137" s="5">
        <f>P_A[[#This Row],[15+]]-P_A[[#This Row],[16+]]</f>
        <v>4.6989999999999976E-2</v>
      </c>
      <c r="BF137" s="5">
        <f>P_A[[#This Row],[16+]]-P_A[[#This Row],[17+]]</f>
        <v>5.1719999999999988E-2</v>
      </c>
      <c r="BG137" s="5">
        <f>P_A[[#This Row],[17+]]-P_A[[#This Row],[18+]]</f>
        <v>5.1719999999999988E-2</v>
      </c>
      <c r="BH137" s="5">
        <f>P_A[[#This Row],[18+]]-P_A[[#This Row],[19+]]</f>
        <v>4.6990000000000032E-2</v>
      </c>
      <c r="BI137" s="5">
        <f>P_A[[#This Row],[19+]]-P_A[[#This Row],[20+]]</f>
        <v>4.9319999999999975E-2</v>
      </c>
      <c r="BJ137" s="5">
        <f>P_A[[#This Row],[20+]]-P_A[[#This Row],[21+]]</f>
        <v>4.3430000000000024E-2</v>
      </c>
      <c r="BK137" s="5">
        <f>P_A[[#This Row],[21+]]-P_A[[#This Row],[22+]]</f>
        <v>4.4190000000000007E-2</v>
      </c>
      <c r="BL137" s="5">
        <f>P_A[[#This Row],[22+]]-P_A[[#This Row],[23+]]</f>
        <v>3.7719999999999976E-2</v>
      </c>
      <c r="BM137" s="5">
        <f>P_A[[#This Row],[23+]]-P_A[[#This Row],[24+]]</f>
        <v>3.7200000000000011E-2</v>
      </c>
      <c r="BN137" s="5">
        <f>P_A[[#This Row],[24+]]-P_A[[#This Row],[25+]]</f>
        <v>3.0769999999999992E-2</v>
      </c>
      <c r="BO137" s="5">
        <f>P_A[[#This Row],[25+]]-P_A[[#This Row],[26+]]</f>
        <v>2.9420000000000002E-2</v>
      </c>
      <c r="BP137" s="5">
        <f>P_A[[#This Row],[26+]]-P_A[[#This Row],[27+]]</f>
        <v>2.359E-2</v>
      </c>
      <c r="BQ137" s="5">
        <f>P_A[[#This Row],[27+]]-P_A[[#This Row],[28+]]</f>
        <v>2.1859999999999991E-2</v>
      </c>
      <c r="BR137" s="5">
        <f>P_A[[#This Row],[28+]]-P_A[[#This Row],[29+]]</f>
        <v>1.6980000000000009E-2</v>
      </c>
      <c r="BS137" s="5">
        <f>P_A[[#This Row],[29+]]-P_A[[#This Row],[30+]]</f>
        <v>1.5259999999999996E-2</v>
      </c>
      <c r="BT137" s="5">
        <f>P_A[[#This Row],[30+]]-P_A[[#This Row],[31+]]</f>
        <v>1.235E-2</v>
      </c>
      <c r="BU137" s="5">
        <f>P_A[[#This Row],[31+]]-P_A[[#This Row],[32+]]</f>
        <v>9.1499999999999984E-3</v>
      </c>
      <c r="BV137" s="5">
        <f>P_A[[#This Row],[32+]]-P_A[[#This Row],[33+]]</f>
        <v>7.8300000000000002E-3</v>
      </c>
      <c r="BW137" s="5">
        <f>P_A[[#This Row],[33+]]-P_A[[#This Row],[34+]]</f>
        <v>5.6299999999999996E-3</v>
      </c>
      <c r="BX137" s="5">
        <f>P_A[[#This Row],[34+]]-P_A[[#This Row],[35+]]</f>
        <v>4.6800000000000001E-3</v>
      </c>
      <c r="BY137" s="5">
        <f>P_A[[#This Row],[35+]]-P_A[[#This Row],[36+]]</f>
        <v>3.2500000000000012E-3</v>
      </c>
      <c r="BZ137" s="5">
        <f>P_A[[#This Row],[36+]]-P_A[[#This Row],[37+]]</f>
        <v>2.6199999999999991E-3</v>
      </c>
      <c r="CA137" s="5">
        <f>P_A[[#This Row],[37+]]-P_A[[#This Row],[38+]]</f>
        <v>1.7699999999999999E-3</v>
      </c>
      <c r="CB137" s="5">
        <f>P_A[[#This Row],[38+]]-P_A[[#This Row],[39+]]</f>
        <v>1.3800000000000002E-3</v>
      </c>
      <c r="CC137" s="5">
        <f>P_A[[#This Row],[39+]]-P_A[[#This Row],[40+]]</f>
        <v>9.0000000000000019E-4</v>
      </c>
      <c r="CD137" s="5">
        <f>P_A[[#This Row],[40+]]-P_A[[#This Row],[41+]]</f>
        <v>6.8000000000000005E-4</v>
      </c>
      <c r="CE137" s="5">
        <f>P_A[[#This Row],[41+]]-P_A[[#This Row],[42+]]</f>
        <v>4.3999999999999996E-4</v>
      </c>
      <c r="CF137" s="5">
        <f>P_A[[#This Row],[42+]]-P_A[[#This Row],[43+]]</f>
        <v>3.1000000000000005E-4</v>
      </c>
      <c r="CG137" s="5">
        <f>P_A[[#This Row],[43+]]-P_A[[#This Row],[44+]]</f>
        <v>2.0999999999999995E-4</v>
      </c>
      <c r="CH137" s="5">
        <f>P_A[[#This Row],[44+]]-P_A[[#This Row],[45+]]</f>
        <v>1.2999999999999999E-4</v>
      </c>
      <c r="CI137" s="5">
        <f>P_A[[#This Row],[45+]]-P_A[[#This Row],[46+]]</f>
        <v>8.000000000000002E-5</v>
      </c>
      <c r="CJ137" s="5">
        <f>P_A[[#This Row],[46+]]-P_A[[#This Row],[47+]]</f>
        <v>5.9999999999999981E-5</v>
      </c>
      <c r="CK137" s="5">
        <f>P_A[[#This Row],[47+]]-P_A[[#This Row],[48+]]</f>
        <v>3.0000000000000004E-5</v>
      </c>
      <c r="CL137" s="5">
        <f>P_A[[#This Row],[48+]]-P_A[[#This Row],[49+]]</f>
        <v>5.0000000000000002E-5</v>
      </c>
    </row>
    <row r="138" spans="1:90" x14ac:dyDescent="0.25">
      <c r="A138" s="10">
        <v>22400723</v>
      </c>
      <c r="B138" s="13" t="s">
        <v>97</v>
      </c>
      <c r="C138" s="13" t="s">
        <v>80</v>
      </c>
      <c r="D138" s="11">
        <v>0.83333333333333337</v>
      </c>
      <c r="E138" s="9" t="str">
        <f>HYPERLINK("https://www.nba.com/stats/player/1629675/boxscores-traditional", "Naz Reid")</f>
        <v>Naz Reid</v>
      </c>
      <c r="F138">
        <v>17.399999999999999</v>
      </c>
      <c r="G138" s="4">
        <v>8.4049999999999994</v>
      </c>
      <c r="H138" s="3">
        <v>0.86863999999999997</v>
      </c>
      <c r="I138" s="3">
        <v>0.84133999999999998</v>
      </c>
      <c r="J138" s="3">
        <v>0.81057000000000001</v>
      </c>
      <c r="K138" s="3">
        <v>0.77637</v>
      </c>
      <c r="L138" s="3">
        <v>0.73890999999999996</v>
      </c>
      <c r="M138" s="3">
        <v>0.69847000000000004</v>
      </c>
      <c r="N138" s="3">
        <v>0.65542</v>
      </c>
      <c r="O138" s="3">
        <v>0.61409000000000002</v>
      </c>
      <c r="P138" s="3">
        <v>0.56749000000000005</v>
      </c>
      <c r="Q138" s="3">
        <v>0.51993999999999996</v>
      </c>
      <c r="R138" s="3">
        <v>0.47210000000000002</v>
      </c>
      <c r="S138" s="3">
        <v>0.42465000000000003</v>
      </c>
      <c r="T138" s="3">
        <v>0.37828000000000001</v>
      </c>
      <c r="U138" s="3">
        <v>0.33360000000000001</v>
      </c>
      <c r="V138" s="3">
        <v>0.29115999999999997</v>
      </c>
      <c r="W138" s="3">
        <v>0.25142999999999999</v>
      </c>
      <c r="X138" s="3">
        <v>0.21476000000000001</v>
      </c>
      <c r="Y138" s="3">
        <v>0.18406</v>
      </c>
      <c r="Z138" s="3">
        <v>0.15386</v>
      </c>
      <c r="AA138" s="3">
        <v>0.12714</v>
      </c>
      <c r="AB138" s="3">
        <v>0.10383000000000001</v>
      </c>
      <c r="AC138" s="3">
        <v>8.3790000000000003E-2</v>
      </c>
      <c r="AD138" s="3">
        <v>6.6809999999999994E-2</v>
      </c>
      <c r="AE138" s="3">
        <v>5.262E-2</v>
      </c>
      <c r="AF138" s="3">
        <v>4.0930000000000001E-2</v>
      </c>
      <c r="AG138" s="3">
        <v>3.1440000000000003E-2</v>
      </c>
      <c r="AH138" s="3">
        <v>2.385E-2</v>
      </c>
      <c r="AI138" s="3">
        <v>1.831E-2</v>
      </c>
      <c r="AJ138" s="3">
        <v>1.355E-2</v>
      </c>
      <c r="AK138" s="3">
        <v>9.9000000000000008E-3</v>
      </c>
      <c r="AL138" s="3">
        <v>7.1399999999999996E-3</v>
      </c>
      <c r="AM138" s="3">
        <v>5.0800000000000003E-3</v>
      </c>
      <c r="AN138" s="3">
        <v>3.5699999999999998E-3</v>
      </c>
      <c r="AO138" s="3">
        <v>2.48E-3</v>
      </c>
      <c r="AP138" s="3">
        <v>1.6900000000000001E-3</v>
      </c>
      <c r="AQ138" s="3">
        <v>1.14E-3</v>
      </c>
      <c r="AR138" s="3">
        <v>7.9000000000000001E-4</v>
      </c>
      <c r="AS138" s="3">
        <v>5.1999999999999995E-4</v>
      </c>
      <c r="AT138" s="3">
        <v>3.4000000000000002E-4</v>
      </c>
      <c r="AU138" s="3">
        <v>2.2000000000000001E-4</v>
      </c>
      <c r="AV138" s="3">
        <v>1.3999999999999999E-4</v>
      </c>
      <c r="AW138" s="3">
        <v>8.0000000000000007E-5</v>
      </c>
      <c r="AX138" s="5">
        <f>P_A[[#This Row],[8+]]-P_A[[#This Row],[9+]]</f>
        <v>2.7299999999999991E-2</v>
      </c>
      <c r="AY138" s="5">
        <f>P_A[[#This Row],[9+]]-P_A[[#This Row],[10+]]</f>
        <v>3.0769999999999964E-2</v>
      </c>
      <c r="AZ138" s="5">
        <f>P_A[[#This Row],[10+]]-P_A[[#This Row],[11+]]</f>
        <v>3.4200000000000008E-2</v>
      </c>
      <c r="BA138" s="5">
        <f>P_A[[#This Row],[11+]]-P_A[[#This Row],[12+]]</f>
        <v>3.7460000000000049E-2</v>
      </c>
      <c r="BB138" s="5">
        <f>P_A[[#This Row],[12+]]-P_A[[#This Row],[13+]]</f>
        <v>4.043999999999992E-2</v>
      </c>
      <c r="BC138" s="5">
        <f>P_A[[#This Row],[13+]]-P_A[[#This Row],[14+]]</f>
        <v>4.3050000000000033E-2</v>
      </c>
      <c r="BD138" s="5">
        <f>P_A[[#This Row],[14+]]-P_A[[#This Row],[15+]]</f>
        <v>4.1329999999999978E-2</v>
      </c>
      <c r="BE138" s="5">
        <f>P_A[[#This Row],[15+]]-P_A[[#This Row],[16+]]</f>
        <v>4.6599999999999975E-2</v>
      </c>
      <c r="BF138" s="5">
        <f>P_A[[#This Row],[16+]]-P_A[[#This Row],[17+]]</f>
        <v>4.7550000000000092E-2</v>
      </c>
      <c r="BG138" s="5">
        <f>P_A[[#This Row],[17+]]-P_A[[#This Row],[18+]]</f>
        <v>4.7839999999999938E-2</v>
      </c>
      <c r="BH138" s="5">
        <f>P_A[[#This Row],[18+]]-P_A[[#This Row],[19+]]</f>
        <v>4.7449999999999992E-2</v>
      </c>
      <c r="BI138" s="5">
        <f>P_A[[#This Row],[19+]]-P_A[[#This Row],[20+]]</f>
        <v>4.6370000000000022E-2</v>
      </c>
      <c r="BJ138" s="5">
        <f>P_A[[#This Row],[20+]]-P_A[[#This Row],[21+]]</f>
        <v>4.4679999999999997E-2</v>
      </c>
      <c r="BK138" s="5">
        <f>P_A[[#This Row],[21+]]-P_A[[#This Row],[22+]]</f>
        <v>4.2440000000000033E-2</v>
      </c>
      <c r="BL138" s="5">
        <f>P_A[[#This Row],[22+]]-P_A[[#This Row],[23+]]</f>
        <v>3.9729999999999988E-2</v>
      </c>
      <c r="BM138" s="5">
        <f>P_A[[#This Row],[23+]]-P_A[[#This Row],[24+]]</f>
        <v>3.666999999999998E-2</v>
      </c>
      <c r="BN138" s="5">
        <f>P_A[[#This Row],[24+]]-P_A[[#This Row],[25+]]</f>
        <v>3.0700000000000005E-2</v>
      </c>
      <c r="BO138" s="5">
        <f>P_A[[#This Row],[25+]]-P_A[[#This Row],[26+]]</f>
        <v>3.0200000000000005E-2</v>
      </c>
      <c r="BP138" s="5">
        <f>P_A[[#This Row],[26+]]-P_A[[#This Row],[27+]]</f>
        <v>2.6719999999999994E-2</v>
      </c>
      <c r="BQ138" s="5">
        <f>P_A[[#This Row],[27+]]-P_A[[#This Row],[28+]]</f>
        <v>2.3309999999999997E-2</v>
      </c>
      <c r="BR138" s="5">
        <f>P_A[[#This Row],[28+]]-P_A[[#This Row],[29+]]</f>
        <v>2.0040000000000002E-2</v>
      </c>
      <c r="BS138" s="5">
        <f>P_A[[#This Row],[29+]]-P_A[[#This Row],[30+]]</f>
        <v>1.6980000000000009E-2</v>
      </c>
      <c r="BT138" s="5">
        <f>P_A[[#This Row],[30+]]-P_A[[#This Row],[31+]]</f>
        <v>1.4189999999999994E-2</v>
      </c>
      <c r="BU138" s="5">
        <f>P_A[[#This Row],[31+]]-P_A[[#This Row],[32+]]</f>
        <v>1.1689999999999999E-2</v>
      </c>
      <c r="BV138" s="5">
        <f>P_A[[#This Row],[32+]]-P_A[[#This Row],[33+]]</f>
        <v>9.4899999999999984E-3</v>
      </c>
      <c r="BW138" s="5">
        <f>P_A[[#This Row],[33+]]-P_A[[#This Row],[34+]]</f>
        <v>7.590000000000003E-3</v>
      </c>
      <c r="BX138" s="5">
        <f>P_A[[#This Row],[34+]]-P_A[[#This Row],[35+]]</f>
        <v>5.5399999999999998E-3</v>
      </c>
      <c r="BY138" s="5">
        <f>P_A[[#This Row],[35+]]-P_A[[#This Row],[36+]]</f>
        <v>4.7600000000000003E-3</v>
      </c>
      <c r="BZ138" s="5">
        <f>P_A[[#This Row],[36+]]-P_A[[#This Row],[37+]]</f>
        <v>3.6499999999999987E-3</v>
      </c>
      <c r="CA138" s="5">
        <f>P_A[[#This Row],[37+]]-P_A[[#This Row],[38+]]</f>
        <v>2.7600000000000012E-3</v>
      </c>
      <c r="CB138" s="5">
        <f>P_A[[#This Row],[38+]]-P_A[[#This Row],[39+]]</f>
        <v>2.0599999999999993E-3</v>
      </c>
      <c r="CC138" s="5">
        <f>P_A[[#This Row],[39+]]-P_A[[#This Row],[40+]]</f>
        <v>1.5100000000000005E-3</v>
      </c>
      <c r="CD138" s="5">
        <f>P_A[[#This Row],[40+]]-P_A[[#This Row],[41+]]</f>
        <v>1.0899999999999998E-3</v>
      </c>
      <c r="CE138" s="5">
        <f>P_A[[#This Row],[41+]]-P_A[[#This Row],[42+]]</f>
        <v>7.899999999999999E-4</v>
      </c>
      <c r="CF138" s="5">
        <f>P_A[[#This Row],[42+]]-P_A[[#This Row],[43+]]</f>
        <v>5.5000000000000014E-4</v>
      </c>
      <c r="CG138" s="5">
        <f>P_A[[#This Row],[43+]]-P_A[[#This Row],[44+]]</f>
        <v>3.4999999999999994E-4</v>
      </c>
      <c r="CH138" s="5">
        <f>P_A[[#This Row],[44+]]-P_A[[#This Row],[45+]]</f>
        <v>2.7000000000000006E-4</v>
      </c>
      <c r="CI138" s="5">
        <f>P_A[[#This Row],[45+]]-P_A[[#This Row],[46+]]</f>
        <v>1.7999999999999993E-4</v>
      </c>
      <c r="CJ138" s="5">
        <f>P_A[[#This Row],[46+]]-P_A[[#This Row],[47+]]</f>
        <v>1.2000000000000002E-4</v>
      </c>
      <c r="CK138" s="5">
        <f>P_A[[#This Row],[47+]]-P_A[[#This Row],[48+]]</f>
        <v>8.000000000000002E-5</v>
      </c>
      <c r="CL138" s="5">
        <f>P_A[[#This Row],[48+]]-P_A[[#This Row],[49+]]</f>
        <v>5.9999999999999981E-5</v>
      </c>
    </row>
    <row r="139" spans="1:90" x14ac:dyDescent="0.25">
      <c r="A139" s="10">
        <v>22400723</v>
      </c>
      <c r="B139" s="13" t="s">
        <v>97</v>
      </c>
      <c r="C139" s="13" t="s">
        <v>80</v>
      </c>
      <c r="D139" s="11">
        <v>0.83333333333333337</v>
      </c>
      <c r="E139" s="9" t="str">
        <f>HYPERLINK("https://www.nba.com/stats/player/1629638/boxscores-traditional", "Nickeil Alexander-Walker")</f>
        <v>Nickeil Alexander-Walker</v>
      </c>
      <c r="F139">
        <v>14.8</v>
      </c>
      <c r="G139" s="4">
        <v>7.8330000000000002</v>
      </c>
      <c r="H139" s="3">
        <v>0.80784999999999996</v>
      </c>
      <c r="I139" s="3">
        <v>0.77034999999999998</v>
      </c>
      <c r="J139" s="3">
        <v>0.72907</v>
      </c>
      <c r="K139" s="3">
        <v>0.68793000000000004</v>
      </c>
      <c r="L139" s="3">
        <v>0.64058000000000004</v>
      </c>
      <c r="M139" s="3">
        <v>0.59094999999999998</v>
      </c>
      <c r="N139" s="3">
        <v>0.53983000000000003</v>
      </c>
      <c r="O139" s="3">
        <v>0.48803000000000002</v>
      </c>
      <c r="P139" s="3">
        <v>0.44037999999999999</v>
      </c>
      <c r="Q139" s="3">
        <v>0.38973999999999998</v>
      </c>
      <c r="R139" s="3">
        <v>0.34089999999999998</v>
      </c>
      <c r="S139" s="3">
        <v>0.29459999999999997</v>
      </c>
      <c r="T139" s="3">
        <v>0.25463000000000002</v>
      </c>
      <c r="U139" s="3">
        <v>0.21476000000000001</v>
      </c>
      <c r="V139" s="3">
        <v>0.17879</v>
      </c>
      <c r="W139" s="3">
        <v>0.14685999999999999</v>
      </c>
      <c r="X139" s="3">
        <v>0.121</v>
      </c>
      <c r="Y139" s="3">
        <v>9.6799999999999997E-2</v>
      </c>
      <c r="Z139" s="3">
        <v>7.6359999999999997E-2</v>
      </c>
      <c r="AA139" s="3">
        <v>5.9380000000000002E-2</v>
      </c>
      <c r="AB139" s="3">
        <v>4.5510000000000002E-2</v>
      </c>
      <c r="AC139" s="3">
        <v>3.5150000000000001E-2</v>
      </c>
      <c r="AD139" s="3">
        <v>2.6190000000000001E-2</v>
      </c>
      <c r="AE139" s="3">
        <v>1.9230000000000001E-2</v>
      </c>
      <c r="AF139" s="3">
        <v>1.3899999999999999E-2</v>
      </c>
      <c r="AG139" s="3">
        <v>1.017E-2</v>
      </c>
      <c r="AH139" s="3">
        <v>7.1399999999999996E-3</v>
      </c>
      <c r="AI139" s="3">
        <v>4.9399999999999999E-3</v>
      </c>
      <c r="AJ139" s="3">
        <v>3.3600000000000001E-3</v>
      </c>
      <c r="AK139" s="3">
        <v>2.33E-3</v>
      </c>
      <c r="AL139" s="3">
        <v>1.5399999999999999E-3</v>
      </c>
      <c r="AM139" s="3">
        <v>1E-3</v>
      </c>
      <c r="AN139" s="3">
        <v>6.4000000000000005E-4</v>
      </c>
      <c r="AO139" s="3">
        <v>4.2000000000000002E-4</v>
      </c>
      <c r="AP139" s="3">
        <v>2.5999999999999998E-4</v>
      </c>
      <c r="AQ139" s="3">
        <v>1.6000000000000001E-4</v>
      </c>
      <c r="AR139" s="3">
        <v>1E-4</v>
      </c>
      <c r="AS139" s="3">
        <v>6.0000000000000002E-5</v>
      </c>
      <c r="AT139" s="3">
        <v>3.0000000000000001E-5</v>
      </c>
      <c r="AU139" s="3">
        <v>0</v>
      </c>
      <c r="AV139" s="3">
        <v>0</v>
      </c>
      <c r="AW139" s="3">
        <v>0</v>
      </c>
      <c r="AX139" s="5">
        <f>P_A[[#This Row],[8+]]-P_A[[#This Row],[9+]]</f>
        <v>3.7499999999999978E-2</v>
      </c>
      <c r="AY139" s="5">
        <f>P_A[[#This Row],[9+]]-P_A[[#This Row],[10+]]</f>
        <v>4.1279999999999983E-2</v>
      </c>
      <c r="AZ139" s="5">
        <f>P_A[[#This Row],[10+]]-P_A[[#This Row],[11+]]</f>
        <v>4.1139999999999954E-2</v>
      </c>
      <c r="BA139" s="5">
        <f>P_A[[#This Row],[11+]]-P_A[[#This Row],[12+]]</f>
        <v>4.7350000000000003E-2</v>
      </c>
      <c r="BB139" s="5">
        <f>P_A[[#This Row],[12+]]-P_A[[#This Row],[13+]]</f>
        <v>4.9630000000000063E-2</v>
      </c>
      <c r="BC139" s="5">
        <f>P_A[[#This Row],[13+]]-P_A[[#This Row],[14+]]</f>
        <v>5.1119999999999943E-2</v>
      </c>
      <c r="BD139" s="5">
        <f>P_A[[#This Row],[14+]]-P_A[[#This Row],[15+]]</f>
        <v>5.1800000000000013E-2</v>
      </c>
      <c r="BE139" s="5">
        <f>P_A[[#This Row],[15+]]-P_A[[#This Row],[16+]]</f>
        <v>4.7650000000000026E-2</v>
      </c>
      <c r="BF139" s="5">
        <f>P_A[[#This Row],[16+]]-P_A[[#This Row],[17+]]</f>
        <v>5.0640000000000018E-2</v>
      </c>
      <c r="BG139" s="5">
        <f>P_A[[#This Row],[17+]]-P_A[[#This Row],[18+]]</f>
        <v>4.8839999999999995E-2</v>
      </c>
      <c r="BH139" s="5">
        <f>P_A[[#This Row],[18+]]-P_A[[#This Row],[19+]]</f>
        <v>4.6300000000000008E-2</v>
      </c>
      <c r="BI139" s="5">
        <f>P_A[[#This Row],[19+]]-P_A[[#This Row],[20+]]</f>
        <v>3.996999999999995E-2</v>
      </c>
      <c r="BJ139" s="5">
        <f>P_A[[#This Row],[20+]]-P_A[[#This Row],[21+]]</f>
        <v>3.9870000000000017E-2</v>
      </c>
      <c r="BK139" s="5">
        <f>P_A[[#This Row],[21+]]-P_A[[#This Row],[22+]]</f>
        <v>3.5970000000000002E-2</v>
      </c>
      <c r="BL139" s="5">
        <f>P_A[[#This Row],[22+]]-P_A[[#This Row],[23+]]</f>
        <v>3.1930000000000014E-2</v>
      </c>
      <c r="BM139" s="5">
        <f>P_A[[#This Row],[23+]]-P_A[[#This Row],[24+]]</f>
        <v>2.5859999999999994E-2</v>
      </c>
      <c r="BN139" s="5">
        <f>P_A[[#This Row],[24+]]-P_A[[#This Row],[25+]]</f>
        <v>2.4199999999999999E-2</v>
      </c>
      <c r="BO139" s="5">
        <f>P_A[[#This Row],[25+]]-P_A[[#This Row],[26+]]</f>
        <v>2.044E-2</v>
      </c>
      <c r="BP139" s="5">
        <f>P_A[[#This Row],[26+]]-P_A[[#This Row],[27+]]</f>
        <v>1.6979999999999995E-2</v>
      </c>
      <c r="BQ139" s="5">
        <f>P_A[[#This Row],[27+]]-P_A[[#This Row],[28+]]</f>
        <v>1.387E-2</v>
      </c>
      <c r="BR139" s="5">
        <f>P_A[[#This Row],[28+]]-P_A[[#This Row],[29+]]</f>
        <v>1.0360000000000001E-2</v>
      </c>
      <c r="BS139" s="5">
        <f>P_A[[#This Row],[29+]]-P_A[[#This Row],[30+]]</f>
        <v>8.9599999999999992E-3</v>
      </c>
      <c r="BT139" s="5">
        <f>P_A[[#This Row],[30+]]-P_A[[#This Row],[31+]]</f>
        <v>6.9600000000000009E-3</v>
      </c>
      <c r="BU139" s="5">
        <f>P_A[[#This Row],[31+]]-P_A[[#This Row],[32+]]</f>
        <v>5.3300000000000014E-3</v>
      </c>
      <c r="BV139" s="5">
        <f>P_A[[#This Row],[32+]]-P_A[[#This Row],[33+]]</f>
        <v>3.7299999999999989E-3</v>
      </c>
      <c r="BW139" s="5">
        <f>P_A[[#This Row],[33+]]-P_A[[#This Row],[34+]]</f>
        <v>3.0300000000000006E-3</v>
      </c>
      <c r="BX139" s="5">
        <f>P_A[[#This Row],[34+]]-P_A[[#This Row],[35+]]</f>
        <v>2.1999999999999997E-3</v>
      </c>
      <c r="BY139" s="5">
        <f>P_A[[#This Row],[35+]]-P_A[[#This Row],[36+]]</f>
        <v>1.5799999999999998E-3</v>
      </c>
      <c r="BZ139" s="5">
        <f>P_A[[#This Row],[36+]]-P_A[[#This Row],[37+]]</f>
        <v>1.0300000000000001E-3</v>
      </c>
      <c r="CA139" s="5">
        <f>P_A[[#This Row],[37+]]-P_A[[#This Row],[38+]]</f>
        <v>7.9000000000000012E-4</v>
      </c>
      <c r="CB139" s="5">
        <f>P_A[[#This Row],[38+]]-P_A[[#This Row],[39+]]</f>
        <v>5.399999999999999E-4</v>
      </c>
      <c r="CC139" s="5">
        <f>P_A[[#This Row],[39+]]-P_A[[#This Row],[40+]]</f>
        <v>3.5999999999999997E-4</v>
      </c>
      <c r="CD139" s="5">
        <f>P_A[[#This Row],[40+]]-P_A[[#This Row],[41+]]</f>
        <v>2.2000000000000003E-4</v>
      </c>
      <c r="CE139" s="5">
        <f>P_A[[#This Row],[41+]]-P_A[[#This Row],[42+]]</f>
        <v>1.6000000000000004E-4</v>
      </c>
      <c r="CF139" s="5">
        <f>P_A[[#This Row],[42+]]-P_A[[#This Row],[43+]]</f>
        <v>9.9999999999999964E-5</v>
      </c>
      <c r="CG139" s="5">
        <f>P_A[[#This Row],[43+]]-P_A[[#This Row],[44+]]</f>
        <v>6.0000000000000008E-5</v>
      </c>
      <c r="CH139" s="5">
        <f>P_A[[#This Row],[44+]]-P_A[[#This Row],[45+]]</f>
        <v>4.0000000000000003E-5</v>
      </c>
      <c r="CI139" s="5">
        <f>P_A[[#This Row],[45+]]-P_A[[#This Row],[46+]]</f>
        <v>3.0000000000000001E-5</v>
      </c>
      <c r="CJ139" s="5">
        <f>P_A[[#This Row],[46+]]-P_A[[#This Row],[47+]]</f>
        <v>3.0000000000000001E-5</v>
      </c>
      <c r="CK139" s="5">
        <f>P_A[[#This Row],[47+]]-P_A[[#This Row],[48+]]</f>
        <v>0</v>
      </c>
      <c r="CL139" s="5">
        <f>P_A[[#This Row],[48+]]-P_A[[#This Row],[49+]]</f>
        <v>0</v>
      </c>
    </row>
    <row r="140" spans="1:90" x14ac:dyDescent="0.25">
      <c r="A140" s="10">
        <v>22400723</v>
      </c>
      <c r="B140" s="13" t="s">
        <v>97</v>
      </c>
      <c r="C140" s="13" t="s">
        <v>80</v>
      </c>
      <c r="D140" s="11">
        <v>0.83333333333333337</v>
      </c>
      <c r="E140" s="9" t="str">
        <f>HYPERLINK("https://www.nba.com/stats/player/1642265/boxscores-traditional", "Rob Dillingham")</f>
        <v>Rob Dillingham</v>
      </c>
      <c r="F140">
        <v>13.2</v>
      </c>
      <c r="G140" s="4">
        <v>7.4139999999999997</v>
      </c>
      <c r="H140" s="3">
        <v>0.75804000000000005</v>
      </c>
      <c r="I140" s="3">
        <v>0.71565999999999996</v>
      </c>
      <c r="J140" s="3">
        <v>0.66639999999999999</v>
      </c>
      <c r="K140" s="3">
        <v>0.61790999999999996</v>
      </c>
      <c r="L140" s="3">
        <v>0.56355999999999995</v>
      </c>
      <c r="M140" s="3">
        <v>0.51197000000000004</v>
      </c>
      <c r="N140" s="3">
        <v>0.45619999999999999</v>
      </c>
      <c r="O140" s="3">
        <v>0.40516999999999997</v>
      </c>
      <c r="P140" s="3">
        <v>0.35197000000000001</v>
      </c>
      <c r="Q140" s="3">
        <v>0.30503000000000002</v>
      </c>
      <c r="R140" s="3">
        <v>0.25785000000000002</v>
      </c>
      <c r="S140" s="3">
        <v>0.2177</v>
      </c>
      <c r="T140" s="3">
        <v>0.17879</v>
      </c>
      <c r="U140" s="3">
        <v>0.14685999999999999</v>
      </c>
      <c r="V140" s="3">
        <v>0.11702</v>
      </c>
      <c r="W140" s="3">
        <v>9.3420000000000003E-2</v>
      </c>
      <c r="X140" s="3">
        <v>7.2150000000000006E-2</v>
      </c>
      <c r="Y140" s="3">
        <v>5.5919999999999997E-2</v>
      </c>
      <c r="Z140" s="3">
        <v>4.1820000000000003E-2</v>
      </c>
      <c r="AA140" s="3">
        <v>3.1440000000000003E-2</v>
      </c>
      <c r="AB140" s="3">
        <v>2.2749999999999999E-2</v>
      </c>
      <c r="AC140" s="3">
        <v>1.6590000000000001E-2</v>
      </c>
      <c r="AD140" s="3">
        <v>1.1599999999999999E-2</v>
      </c>
      <c r="AE140" s="3">
        <v>8.2000000000000007E-3</v>
      </c>
      <c r="AF140" s="3">
        <v>5.5399999999999998E-3</v>
      </c>
      <c r="AG140" s="3">
        <v>3.79E-3</v>
      </c>
      <c r="AH140" s="3">
        <v>2.48E-3</v>
      </c>
      <c r="AI140" s="3">
        <v>1.64E-3</v>
      </c>
      <c r="AJ140" s="3">
        <v>1.0399999999999999E-3</v>
      </c>
      <c r="AK140" s="3">
        <v>6.6E-4</v>
      </c>
      <c r="AL140" s="3">
        <v>4.0000000000000002E-4</v>
      </c>
      <c r="AM140" s="3">
        <v>2.5000000000000001E-4</v>
      </c>
      <c r="AN140" s="3">
        <v>1.4999999999999999E-4</v>
      </c>
      <c r="AO140" s="3">
        <v>9.0000000000000006E-5</v>
      </c>
      <c r="AP140" s="3">
        <v>5.0000000000000002E-5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5">
        <f>P_A[[#This Row],[8+]]-P_A[[#This Row],[9+]]</f>
        <v>4.2380000000000084E-2</v>
      </c>
      <c r="AY140" s="5">
        <f>P_A[[#This Row],[9+]]-P_A[[#This Row],[10+]]</f>
        <v>4.925999999999997E-2</v>
      </c>
      <c r="AZ140" s="5">
        <f>P_A[[#This Row],[10+]]-P_A[[#This Row],[11+]]</f>
        <v>4.8490000000000033E-2</v>
      </c>
      <c r="BA140" s="5">
        <f>P_A[[#This Row],[11+]]-P_A[[#This Row],[12+]]</f>
        <v>5.4350000000000009E-2</v>
      </c>
      <c r="BB140" s="5">
        <f>P_A[[#This Row],[12+]]-P_A[[#This Row],[13+]]</f>
        <v>5.1589999999999914E-2</v>
      </c>
      <c r="BC140" s="5">
        <f>P_A[[#This Row],[13+]]-P_A[[#This Row],[14+]]</f>
        <v>5.5770000000000042E-2</v>
      </c>
      <c r="BD140" s="5">
        <f>P_A[[#This Row],[14+]]-P_A[[#This Row],[15+]]</f>
        <v>5.103000000000002E-2</v>
      </c>
      <c r="BE140" s="5">
        <f>P_A[[#This Row],[15+]]-P_A[[#This Row],[16+]]</f>
        <v>5.319999999999997E-2</v>
      </c>
      <c r="BF140" s="5">
        <f>P_A[[#This Row],[16+]]-P_A[[#This Row],[17+]]</f>
        <v>4.6939999999999982E-2</v>
      </c>
      <c r="BG140" s="5">
        <f>P_A[[#This Row],[17+]]-P_A[[#This Row],[18+]]</f>
        <v>4.718E-2</v>
      </c>
      <c r="BH140" s="5">
        <f>P_A[[#This Row],[18+]]-P_A[[#This Row],[19+]]</f>
        <v>4.0150000000000019E-2</v>
      </c>
      <c r="BI140" s="5">
        <f>P_A[[#This Row],[19+]]-P_A[[#This Row],[20+]]</f>
        <v>3.891E-2</v>
      </c>
      <c r="BJ140" s="5">
        <f>P_A[[#This Row],[20+]]-P_A[[#This Row],[21+]]</f>
        <v>3.1930000000000014E-2</v>
      </c>
      <c r="BK140" s="5">
        <f>P_A[[#This Row],[21+]]-P_A[[#This Row],[22+]]</f>
        <v>2.9839999999999992E-2</v>
      </c>
      <c r="BL140" s="5">
        <f>P_A[[#This Row],[22+]]-P_A[[#This Row],[23+]]</f>
        <v>2.3599999999999996E-2</v>
      </c>
      <c r="BM140" s="5">
        <f>P_A[[#This Row],[23+]]-P_A[[#This Row],[24+]]</f>
        <v>2.1269999999999997E-2</v>
      </c>
      <c r="BN140" s="5">
        <f>P_A[[#This Row],[24+]]-P_A[[#This Row],[25+]]</f>
        <v>1.6230000000000008E-2</v>
      </c>
      <c r="BO140" s="5">
        <f>P_A[[#This Row],[25+]]-P_A[[#This Row],[26+]]</f>
        <v>1.4099999999999994E-2</v>
      </c>
      <c r="BP140" s="5">
        <f>P_A[[#This Row],[26+]]-P_A[[#This Row],[27+]]</f>
        <v>1.038E-2</v>
      </c>
      <c r="BQ140" s="5">
        <f>P_A[[#This Row],[27+]]-P_A[[#This Row],[28+]]</f>
        <v>8.6900000000000033E-3</v>
      </c>
      <c r="BR140" s="5">
        <f>P_A[[#This Row],[28+]]-P_A[[#This Row],[29+]]</f>
        <v>6.1599999999999988E-3</v>
      </c>
      <c r="BS140" s="5">
        <f>P_A[[#This Row],[29+]]-P_A[[#This Row],[30+]]</f>
        <v>4.9900000000000014E-3</v>
      </c>
      <c r="BT140" s="5">
        <f>P_A[[#This Row],[30+]]-P_A[[#This Row],[31+]]</f>
        <v>3.3999999999999985E-3</v>
      </c>
      <c r="BU140" s="5">
        <f>P_A[[#This Row],[31+]]-P_A[[#This Row],[32+]]</f>
        <v>2.6600000000000009E-3</v>
      </c>
      <c r="BV140" s="5">
        <f>P_A[[#This Row],[32+]]-P_A[[#This Row],[33+]]</f>
        <v>1.7499999999999998E-3</v>
      </c>
      <c r="BW140" s="5">
        <f>P_A[[#This Row],[33+]]-P_A[[#This Row],[34+]]</f>
        <v>1.31E-3</v>
      </c>
      <c r="BX140" s="5">
        <f>P_A[[#This Row],[34+]]-P_A[[#This Row],[35+]]</f>
        <v>8.4000000000000003E-4</v>
      </c>
      <c r="BY140" s="5">
        <f>P_A[[#This Row],[35+]]-P_A[[#This Row],[36+]]</f>
        <v>6.0000000000000006E-4</v>
      </c>
      <c r="BZ140" s="5">
        <f>P_A[[#This Row],[36+]]-P_A[[#This Row],[37+]]</f>
        <v>3.7999999999999991E-4</v>
      </c>
      <c r="CA140" s="5">
        <f>P_A[[#This Row],[37+]]-P_A[[#This Row],[38+]]</f>
        <v>2.5999999999999998E-4</v>
      </c>
      <c r="CB140" s="5">
        <f>P_A[[#This Row],[38+]]-P_A[[#This Row],[39+]]</f>
        <v>1.5000000000000001E-4</v>
      </c>
      <c r="CC140" s="5">
        <f>P_A[[#This Row],[39+]]-P_A[[#This Row],[40+]]</f>
        <v>1.0000000000000002E-4</v>
      </c>
      <c r="CD140" s="5">
        <f>P_A[[#This Row],[40+]]-P_A[[#This Row],[41+]]</f>
        <v>5.9999999999999981E-5</v>
      </c>
      <c r="CE140" s="5">
        <f>P_A[[#This Row],[41+]]-P_A[[#This Row],[42+]]</f>
        <v>4.0000000000000003E-5</v>
      </c>
      <c r="CF140" s="5">
        <f>P_A[[#This Row],[42+]]-P_A[[#This Row],[43+]]</f>
        <v>5.0000000000000002E-5</v>
      </c>
      <c r="CG140" s="5">
        <f>P_A[[#This Row],[43+]]-P_A[[#This Row],[44+]]</f>
        <v>0</v>
      </c>
      <c r="CH140" s="5">
        <f>P_A[[#This Row],[44+]]-P_A[[#This Row],[45+]]</f>
        <v>0</v>
      </c>
      <c r="CI140" s="5">
        <f>P_A[[#This Row],[45+]]-P_A[[#This Row],[46+]]</f>
        <v>0</v>
      </c>
      <c r="CJ140" s="5">
        <f>P_A[[#This Row],[46+]]-P_A[[#This Row],[47+]]</f>
        <v>0</v>
      </c>
      <c r="CK140" s="5">
        <f>P_A[[#This Row],[47+]]-P_A[[#This Row],[48+]]</f>
        <v>0</v>
      </c>
      <c r="CL140" s="5">
        <f>P_A[[#This Row],[48+]]-P_A[[#This Row],[49+]]</f>
        <v>0</v>
      </c>
    </row>
    <row r="141" spans="1:90" x14ac:dyDescent="0.25">
      <c r="A141" s="10">
        <v>22400725</v>
      </c>
      <c r="B141" s="13" t="s">
        <v>98</v>
      </c>
      <c r="C141" s="13" t="s">
        <v>99</v>
      </c>
      <c r="D141" s="11">
        <v>0.875</v>
      </c>
      <c r="E141" s="9" t="str">
        <f>HYPERLINK("https://www.nba.com/stats/player/1629012/boxscores-traditional", "Collin Sexton")</f>
        <v>Collin Sexton</v>
      </c>
      <c r="F141">
        <v>27</v>
      </c>
      <c r="G141" s="4">
        <v>4.29</v>
      </c>
      <c r="H141" s="3">
        <v>1</v>
      </c>
      <c r="I141" s="3">
        <v>1</v>
      </c>
      <c r="J141" s="3">
        <v>0.99995999999999996</v>
      </c>
      <c r="K141" s="3">
        <v>0.99990000000000001</v>
      </c>
      <c r="L141" s="3">
        <v>0.99977000000000005</v>
      </c>
      <c r="M141" s="3">
        <v>0.99944</v>
      </c>
      <c r="N141" s="3">
        <v>0.99878</v>
      </c>
      <c r="O141" s="3">
        <v>0.99743999999999999</v>
      </c>
      <c r="P141" s="3">
        <v>0.99477000000000004</v>
      </c>
      <c r="Q141" s="3">
        <v>0.99009999999999998</v>
      </c>
      <c r="R141" s="3">
        <v>0.98214000000000001</v>
      </c>
      <c r="S141" s="3">
        <v>0.96855999999999998</v>
      </c>
      <c r="T141" s="3">
        <v>0.94845000000000002</v>
      </c>
      <c r="U141" s="3">
        <v>0.91923999999999995</v>
      </c>
      <c r="V141" s="3">
        <v>0.879</v>
      </c>
      <c r="W141" s="3">
        <v>0.82381000000000004</v>
      </c>
      <c r="X141" s="3">
        <v>0.75804000000000005</v>
      </c>
      <c r="Y141" s="3">
        <v>0.68081999999999998</v>
      </c>
      <c r="Z141" s="3">
        <v>0.59094999999999998</v>
      </c>
      <c r="AA141" s="3">
        <v>0.5</v>
      </c>
      <c r="AB141" s="3">
        <v>0.40905000000000002</v>
      </c>
      <c r="AC141" s="3">
        <v>0.31918000000000002</v>
      </c>
      <c r="AD141" s="3">
        <v>0.24196000000000001</v>
      </c>
      <c r="AE141" s="3">
        <v>0.17619000000000001</v>
      </c>
      <c r="AF141" s="3">
        <v>0.121</v>
      </c>
      <c r="AG141" s="3">
        <v>8.0759999999999998E-2</v>
      </c>
      <c r="AH141" s="3">
        <v>5.1549999999999999E-2</v>
      </c>
      <c r="AI141" s="3">
        <v>3.1440000000000003E-2</v>
      </c>
      <c r="AJ141" s="3">
        <v>1.7860000000000001E-2</v>
      </c>
      <c r="AK141" s="3">
        <v>9.9000000000000008E-3</v>
      </c>
      <c r="AL141" s="3">
        <v>5.2300000000000003E-3</v>
      </c>
      <c r="AM141" s="3">
        <v>2.5600000000000002E-3</v>
      </c>
      <c r="AN141" s="3">
        <v>1.2199999999999999E-3</v>
      </c>
      <c r="AO141" s="3">
        <v>5.5999999999999995E-4</v>
      </c>
      <c r="AP141" s="3">
        <v>2.3000000000000001E-4</v>
      </c>
      <c r="AQ141" s="3">
        <v>1E-4</v>
      </c>
      <c r="AR141" s="3">
        <v>4.0000000000000003E-5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5">
        <f>P_A[[#This Row],[8+]]-P_A[[#This Row],[9+]]</f>
        <v>0</v>
      </c>
      <c r="AY141" s="5">
        <f>P_A[[#This Row],[9+]]-P_A[[#This Row],[10+]]</f>
        <v>4.0000000000040004E-5</v>
      </c>
      <c r="AZ141" s="5">
        <f>P_A[[#This Row],[10+]]-P_A[[#This Row],[11+]]</f>
        <v>5.9999999999948983E-5</v>
      </c>
      <c r="BA141" s="5">
        <f>P_A[[#This Row],[11+]]-P_A[[#This Row],[12+]]</f>
        <v>1.2999999999996348E-4</v>
      </c>
      <c r="BB141" s="5">
        <f>P_A[[#This Row],[12+]]-P_A[[#This Row],[13+]]</f>
        <v>3.3000000000005247E-4</v>
      </c>
      <c r="BC141" s="5">
        <f>P_A[[#This Row],[13+]]-P_A[[#This Row],[14+]]</f>
        <v>6.5999999999999392E-4</v>
      </c>
      <c r="BD141" s="5">
        <f>P_A[[#This Row],[14+]]-P_A[[#This Row],[15+]]</f>
        <v>1.3400000000000079E-3</v>
      </c>
      <c r="BE141" s="5">
        <f>P_A[[#This Row],[15+]]-P_A[[#This Row],[16+]]</f>
        <v>2.6699999999999502E-3</v>
      </c>
      <c r="BF141" s="5">
        <f>P_A[[#This Row],[16+]]-P_A[[#This Row],[17+]]</f>
        <v>4.670000000000063E-3</v>
      </c>
      <c r="BG141" s="5">
        <f>P_A[[#This Row],[17+]]-P_A[[#This Row],[18+]]</f>
        <v>7.9599999999999671E-3</v>
      </c>
      <c r="BH141" s="5">
        <f>P_A[[#This Row],[18+]]-P_A[[#This Row],[19+]]</f>
        <v>1.3580000000000036E-2</v>
      </c>
      <c r="BI141" s="5">
        <f>P_A[[#This Row],[19+]]-P_A[[#This Row],[20+]]</f>
        <v>2.0109999999999961E-2</v>
      </c>
      <c r="BJ141" s="5">
        <f>P_A[[#This Row],[20+]]-P_A[[#This Row],[21+]]</f>
        <v>2.9210000000000069E-2</v>
      </c>
      <c r="BK141" s="5">
        <f>P_A[[#This Row],[21+]]-P_A[[#This Row],[22+]]</f>
        <v>4.0239999999999942E-2</v>
      </c>
      <c r="BL141" s="5">
        <f>P_A[[#This Row],[22+]]-P_A[[#This Row],[23+]]</f>
        <v>5.5189999999999961E-2</v>
      </c>
      <c r="BM141" s="5">
        <f>P_A[[#This Row],[23+]]-P_A[[#This Row],[24+]]</f>
        <v>6.5769999999999995E-2</v>
      </c>
      <c r="BN141" s="5">
        <f>P_A[[#This Row],[24+]]-P_A[[#This Row],[25+]]</f>
        <v>7.7220000000000066E-2</v>
      </c>
      <c r="BO141" s="5">
        <f>P_A[[#This Row],[25+]]-P_A[[#This Row],[26+]]</f>
        <v>8.9870000000000005E-2</v>
      </c>
      <c r="BP141" s="5">
        <f>P_A[[#This Row],[26+]]-P_A[[#This Row],[27+]]</f>
        <v>9.0949999999999975E-2</v>
      </c>
      <c r="BQ141" s="5">
        <f>P_A[[#This Row],[27+]]-P_A[[#This Row],[28+]]</f>
        <v>9.0949999999999975E-2</v>
      </c>
      <c r="BR141" s="5">
        <f>P_A[[#This Row],[28+]]-P_A[[#This Row],[29+]]</f>
        <v>8.9870000000000005E-2</v>
      </c>
      <c r="BS141" s="5">
        <f>P_A[[#This Row],[29+]]-P_A[[#This Row],[30+]]</f>
        <v>7.7220000000000011E-2</v>
      </c>
      <c r="BT141" s="5">
        <f>P_A[[#This Row],[30+]]-P_A[[#This Row],[31+]]</f>
        <v>6.5769999999999995E-2</v>
      </c>
      <c r="BU141" s="5">
        <f>P_A[[#This Row],[31+]]-P_A[[#This Row],[32+]]</f>
        <v>5.5190000000000017E-2</v>
      </c>
      <c r="BV141" s="5">
        <f>P_A[[#This Row],[32+]]-P_A[[#This Row],[33+]]</f>
        <v>4.0239999999999998E-2</v>
      </c>
      <c r="BW141" s="5">
        <f>P_A[[#This Row],[33+]]-P_A[[#This Row],[34+]]</f>
        <v>2.921E-2</v>
      </c>
      <c r="BX141" s="5">
        <f>P_A[[#This Row],[34+]]-P_A[[#This Row],[35+]]</f>
        <v>2.0109999999999996E-2</v>
      </c>
      <c r="BY141" s="5">
        <f>P_A[[#This Row],[35+]]-P_A[[#This Row],[36+]]</f>
        <v>1.3580000000000002E-2</v>
      </c>
      <c r="BZ141" s="5">
        <f>P_A[[#This Row],[36+]]-P_A[[#This Row],[37+]]</f>
        <v>7.9600000000000001E-3</v>
      </c>
      <c r="CA141" s="5">
        <f>P_A[[#This Row],[37+]]-P_A[[#This Row],[38+]]</f>
        <v>4.6700000000000005E-3</v>
      </c>
      <c r="CB141" s="5">
        <f>P_A[[#This Row],[38+]]-P_A[[#This Row],[39+]]</f>
        <v>2.6700000000000001E-3</v>
      </c>
      <c r="CC141" s="5">
        <f>P_A[[#This Row],[39+]]-P_A[[#This Row],[40+]]</f>
        <v>1.3400000000000003E-3</v>
      </c>
      <c r="CD141" s="5">
        <f>P_A[[#This Row],[40+]]-P_A[[#This Row],[41+]]</f>
        <v>6.6E-4</v>
      </c>
      <c r="CE141" s="5">
        <f>P_A[[#This Row],[41+]]-P_A[[#This Row],[42+]]</f>
        <v>3.2999999999999994E-4</v>
      </c>
      <c r="CF141" s="5">
        <f>P_A[[#This Row],[42+]]-P_A[[#This Row],[43+]]</f>
        <v>1.3000000000000002E-4</v>
      </c>
      <c r="CG141" s="5">
        <f>P_A[[#This Row],[43+]]-P_A[[#This Row],[44+]]</f>
        <v>6.0000000000000002E-5</v>
      </c>
      <c r="CH141" s="5">
        <f>P_A[[#This Row],[44+]]-P_A[[#This Row],[45+]]</f>
        <v>4.0000000000000003E-5</v>
      </c>
      <c r="CI141" s="5">
        <f>P_A[[#This Row],[45+]]-P_A[[#This Row],[46+]]</f>
        <v>0</v>
      </c>
      <c r="CJ141" s="5">
        <f>P_A[[#This Row],[46+]]-P_A[[#This Row],[47+]]</f>
        <v>0</v>
      </c>
      <c r="CK141" s="5">
        <f>P_A[[#This Row],[47+]]-P_A[[#This Row],[48+]]</f>
        <v>0</v>
      </c>
      <c r="CL141" s="5">
        <f>P_A[[#This Row],[48+]]-P_A[[#This Row],[49+]]</f>
        <v>0</v>
      </c>
    </row>
    <row r="142" spans="1:90" x14ac:dyDescent="0.25">
      <c r="A142" s="10">
        <v>22400725</v>
      </c>
      <c r="B142" s="13" t="s">
        <v>98</v>
      </c>
      <c r="C142" s="13" t="s">
        <v>99</v>
      </c>
      <c r="D142" s="11">
        <v>0.875</v>
      </c>
      <c r="E142" s="9" t="str">
        <f>HYPERLINK("https://www.nba.com/stats/player/1642268/boxscores-traditional", "Isaiah Collier")</f>
        <v>Isaiah Collier</v>
      </c>
      <c r="F142">
        <v>19.600000000000001</v>
      </c>
      <c r="G142" s="4">
        <v>1.3559999999999999</v>
      </c>
      <c r="H142" s="3">
        <v>1</v>
      </c>
      <c r="I142" s="3">
        <v>1</v>
      </c>
      <c r="J142" s="3">
        <v>1</v>
      </c>
      <c r="K142" s="3">
        <v>1</v>
      </c>
      <c r="L142" s="3">
        <v>1</v>
      </c>
      <c r="M142" s="3">
        <v>1</v>
      </c>
      <c r="N142" s="3">
        <v>1</v>
      </c>
      <c r="O142" s="3">
        <v>0.99965000000000004</v>
      </c>
      <c r="P142" s="3">
        <v>0.99597999999999998</v>
      </c>
      <c r="Q142" s="3">
        <v>0.97257000000000005</v>
      </c>
      <c r="R142" s="3">
        <v>0.88100000000000001</v>
      </c>
      <c r="S142" s="3">
        <v>0.67003000000000001</v>
      </c>
      <c r="T142" s="3">
        <v>0.38590999999999998</v>
      </c>
      <c r="U142" s="3">
        <v>0.15151000000000001</v>
      </c>
      <c r="V142" s="3">
        <v>3.8359999999999998E-2</v>
      </c>
      <c r="W142" s="3">
        <v>6.0400000000000002E-3</v>
      </c>
      <c r="X142" s="3">
        <v>5.9999999999999995E-4</v>
      </c>
      <c r="Y142" s="3">
        <v>3.0000000000000001E-5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5">
        <f>P_A[[#This Row],[8+]]-P_A[[#This Row],[9+]]</f>
        <v>0</v>
      </c>
      <c r="AY142" s="5">
        <f>P_A[[#This Row],[9+]]-P_A[[#This Row],[10+]]</f>
        <v>0</v>
      </c>
      <c r="AZ142" s="5">
        <f>P_A[[#This Row],[10+]]-P_A[[#This Row],[11+]]</f>
        <v>0</v>
      </c>
      <c r="BA142" s="5">
        <f>P_A[[#This Row],[11+]]-P_A[[#This Row],[12+]]</f>
        <v>0</v>
      </c>
      <c r="BB142" s="5">
        <f>P_A[[#This Row],[12+]]-P_A[[#This Row],[13+]]</f>
        <v>0</v>
      </c>
      <c r="BC142" s="5">
        <f>P_A[[#This Row],[13+]]-P_A[[#This Row],[14+]]</f>
        <v>0</v>
      </c>
      <c r="BD142" s="5">
        <f>P_A[[#This Row],[14+]]-P_A[[#This Row],[15+]]</f>
        <v>3.4999999999996145E-4</v>
      </c>
      <c r="BE142" s="5">
        <f>P_A[[#This Row],[15+]]-P_A[[#This Row],[16+]]</f>
        <v>3.6700000000000621E-3</v>
      </c>
      <c r="BF142" s="5">
        <f>P_A[[#This Row],[16+]]-P_A[[#This Row],[17+]]</f>
        <v>2.3409999999999931E-2</v>
      </c>
      <c r="BG142" s="5">
        <f>P_A[[#This Row],[17+]]-P_A[[#This Row],[18+]]</f>
        <v>9.157000000000004E-2</v>
      </c>
      <c r="BH142" s="5">
        <f>P_A[[#This Row],[18+]]-P_A[[#This Row],[19+]]</f>
        <v>0.21096999999999999</v>
      </c>
      <c r="BI142" s="5">
        <f>P_A[[#This Row],[19+]]-P_A[[#This Row],[20+]]</f>
        <v>0.28412000000000004</v>
      </c>
      <c r="BJ142" s="5">
        <f>P_A[[#This Row],[20+]]-P_A[[#This Row],[21+]]</f>
        <v>0.23439999999999997</v>
      </c>
      <c r="BK142" s="5">
        <f>P_A[[#This Row],[21+]]-P_A[[#This Row],[22+]]</f>
        <v>0.11315</v>
      </c>
      <c r="BL142" s="5">
        <f>P_A[[#This Row],[22+]]-P_A[[#This Row],[23+]]</f>
        <v>3.2320000000000002E-2</v>
      </c>
      <c r="BM142" s="5">
        <f>P_A[[#This Row],[23+]]-P_A[[#This Row],[24+]]</f>
        <v>5.4400000000000004E-3</v>
      </c>
      <c r="BN142" s="5">
        <f>P_A[[#This Row],[24+]]-P_A[[#This Row],[25+]]</f>
        <v>5.6999999999999998E-4</v>
      </c>
      <c r="BO142" s="5">
        <f>P_A[[#This Row],[25+]]-P_A[[#This Row],[26+]]</f>
        <v>3.0000000000000001E-5</v>
      </c>
      <c r="BP142" s="5">
        <f>P_A[[#This Row],[26+]]-P_A[[#This Row],[27+]]</f>
        <v>0</v>
      </c>
      <c r="BQ142" s="5">
        <f>P_A[[#This Row],[27+]]-P_A[[#This Row],[28+]]</f>
        <v>0</v>
      </c>
      <c r="BR142" s="5">
        <f>P_A[[#This Row],[28+]]-P_A[[#This Row],[29+]]</f>
        <v>0</v>
      </c>
      <c r="BS142" s="5">
        <f>P_A[[#This Row],[29+]]-P_A[[#This Row],[30+]]</f>
        <v>0</v>
      </c>
      <c r="BT142" s="5">
        <f>P_A[[#This Row],[30+]]-P_A[[#This Row],[31+]]</f>
        <v>0</v>
      </c>
      <c r="BU142" s="5">
        <f>P_A[[#This Row],[31+]]-P_A[[#This Row],[32+]]</f>
        <v>0</v>
      </c>
      <c r="BV142" s="5">
        <f>P_A[[#This Row],[32+]]-P_A[[#This Row],[33+]]</f>
        <v>0</v>
      </c>
      <c r="BW142" s="5">
        <f>P_A[[#This Row],[33+]]-P_A[[#This Row],[34+]]</f>
        <v>0</v>
      </c>
      <c r="BX142" s="5">
        <f>P_A[[#This Row],[34+]]-P_A[[#This Row],[35+]]</f>
        <v>0</v>
      </c>
      <c r="BY142" s="5">
        <f>P_A[[#This Row],[35+]]-P_A[[#This Row],[36+]]</f>
        <v>0</v>
      </c>
      <c r="BZ142" s="5">
        <f>P_A[[#This Row],[36+]]-P_A[[#This Row],[37+]]</f>
        <v>0</v>
      </c>
      <c r="CA142" s="5">
        <f>P_A[[#This Row],[37+]]-P_A[[#This Row],[38+]]</f>
        <v>0</v>
      </c>
      <c r="CB142" s="5">
        <f>P_A[[#This Row],[38+]]-P_A[[#This Row],[39+]]</f>
        <v>0</v>
      </c>
      <c r="CC142" s="5">
        <f>P_A[[#This Row],[39+]]-P_A[[#This Row],[40+]]</f>
        <v>0</v>
      </c>
      <c r="CD142" s="5">
        <f>P_A[[#This Row],[40+]]-P_A[[#This Row],[41+]]</f>
        <v>0</v>
      </c>
      <c r="CE142" s="5">
        <f>P_A[[#This Row],[41+]]-P_A[[#This Row],[42+]]</f>
        <v>0</v>
      </c>
      <c r="CF142" s="5">
        <f>P_A[[#This Row],[42+]]-P_A[[#This Row],[43+]]</f>
        <v>0</v>
      </c>
      <c r="CG142" s="5">
        <f>P_A[[#This Row],[43+]]-P_A[[#This Row],[44+]]</f>
        <v>0</v>
      </c>
      <c r="CH142" s="5">
        <f>P_A[[#This Row],[44+]]-P_A[[#This Row],[45+]]</f>
        <v>0</v>
      </c>
      <c r="CI142" s="5">
        <f>P_A[[#This Row],[45+]]-P_A[[#This Row],[46+]]</f>
        <v>0</v>
      </c>
      <c r="CJ142" s="5">
        <f>P_A[[#This Row],[46+]]-P_A[[#This Row],[47+]]</f>
        <v>0</v>
      </c>
      <c r="CK142" s="5">
        <f>P_A[[#This Row],[47+]]-P_A[[#This Row],[48+]]</f>
        <v>0</v>
      </c>
      <c r="CL142" s="5">
        <f>P_A[[#This Row],[48+]]-P_A[[#This Row],[49+]]</f>
        <v>0</v>
      </c>
    </row>
    <row r="143" spans="1:90" x14ac:dyDescent="0.25">
      <c r="A143" s="10">
        <v>22400725</v>
      </c>
      <c r="B143" s="13" t="s">
        <v>98</v>
      </c>
      <c r="C143" s="13" t="s">
        <v>99</v>
      </c>
      <c r="D143" s="11">
        <v>0.875</v>
      </c>
      <c r="E143" s="9" t="str">
        <f>HYPERLINK("https://www.nba.com/stats/player/1628381/boxscores-traditional", "John Collins")</f>
        <v>John Collins</v>
      </c>
      <c r="F143">
        <v>21.4</v>
      </c>
      <c r="G143" s="4">
        <v>3.4409999999999998</v>
      </c>
      <c r="H143" s="3">
        <v>0.99995000000000001</v>
      </c>
      <c r="I143" s="3">
        <v>0.99983999999999995</v>
      </c>
      <c r="J143" s="3">
        <v>0.99953000000000003</v>
      </c>
      <c r="K143" s="3">
        <v>0.99873999999999996</v>
      </c>
      <c r="L143" s="3">
        <v>0.99682999999999999</v>
      </c>
      <c r="M143" s="3">
        <v>0.99265999999999999</v>
      </c>
      <c r="N143" s="3">
        <v>0.98421999999999998</v>
      </c>
      <c r="O143" s="3">
        <v>0.96855999999999998</v>
      </c>
      <c r="P143" s="3">
        <v>0.94179000000000002</v>
      </c>
      <c r="Q143" s="3">
        <v>0.89973000000000003</v>
      </c>
      <c r="R143" s="3">
        <v>0.83891000000000004</v>
      </c>
      <c r="S143" s="3">
        <v>0.75804000000000005</v>
      </c>
      <c r="T143" s="3">
        <v>0.65910000000000002</v>
      </c>
      <c r="U143" s="3">
        <v>0.54776000000000002</v>
      </c>
      <c r="V143" s="3">
        <v>0.43251000000000001</v>
      </c>
      <c r="W143" s="3">
        <v>0.32275999999999999</v>
      </c>
      <c r="X143" s="3">
        <v>0.22363</v>
      </c>
      <c r="Y143" s="3">
        <v>0.14685999999999999</v>
      </c>
      <c r="Z143" s="3">
        <v>9.0120000000000006E-2</v>
      </c>
      <c r="AA143" s="3">
        <v>5.1549999999999999E-2</v>
      </c>
      <c r="AB143" s="3">
        <v>2.743E-2</v>
      </c>
      <c r="AC143" s="3">
        <v>1.355E-2</v>
      </c>
      <c r="AD143" s="3">
        <v>6.2100000000000002E-3</v>
      </c>
      <c r="AE143" s="3">
        <v>2.64E-3</v>
      </c>
      <c r="AF143" s="3">
        <v>1.0399999999999999E-3</v>
      </c>
      <c r="AG143" s="3">
        <v>3.8000000000000002E-4</v>
      </c>
      <c r="AH143" s="3">
        <v>1.2999999999999999E-4</v>
      </c>
      <c r="AI143" s="3">
        <v>4.0000000000000003E-5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5">
        <f>P_A[[#This Row],[8+]]-P_A[[#This Row],[9+]]</f>
        <v>1.100000000000545E-4</v>
      </c>
      <c r="AY143" s="5">
        <f>P_A[[#This Row],[9+]]-P_A[[#This Row],[10+]]</f>
        <v>3.0999999999992145E-4</v>
      </c>
      <c r="AZ143" s="5">
        <f>P_A[[#This Row],[10+]]-P_A[[#This Row],[11+]]</f>
        <v>7.9000000000006843E-4</v>
      </c>
      <c r="BA143" s="5">
        <f>P_A[[#This Row],[11+]]-P_A[[#This Row],[12+]]</f>
        <v>1.9099999999999673E-3</v>
      </c>
      <c r="BB143" s="5">
        <f>P_A[[#This Row],[12+]]-P_A[[#This Row],[13+]]</f>
        <v>4.170000000000007E-3</v>
      </c>
      <c r="BC143" s="5">
        <f>P_A[[#This Row],[13+]]-P_A[[#This Row],[14+]]</f>
        <v>8.4400000000000031E-3</v>
      </c>
      <c r="BD143" s="5">
        <f>P_A[[#This Row],[14+]]-P_A[[#This Row],[15+]]</f>
        <v>1.5660000000000007E-2</v>
      </c>
      <c r="BE143" s="5">
        <f>P_A[[#This Row],[15+]]-P_A[[#This Row],[16+]]</f>
        <v>2.676999999999996E-2</v>
      </c>
      <c r="BF143" s="5">
        <f>P_A[[#This Row],[16+]]-P_A[[#This Row],[17+]]</f>
        <v>4.2059999999999986E-2</v>
      </c>
      <c r="BG143" s="5">
        <f>P_A[[#This Row],[17+]]-P_A[[#This Row],[18+]]</f>
        <v>6.0819999999999985E-2</v>
      </c>
      <c r="BH143" s="5">
        <f>P_A[[#This Row],[18+]]-P_A[[#This Row],[19+]]</f>
        <v>8.0869999999999997E-2</v>
      </c>
      <c r="BI143" s="5">
        <f>P_A[[#This Row],[19+]]-P_A[[#This Row],[20+]]</f>
        <v>9.8940000000000028E-2</v>
      </c>
      <c r="BJ143" s="5">
        <f>P_A[[#This Row],[20+]]-P_A[[#This Row],[21+]]</f>
        <v>0.11133999999999999</v>
      </c>
      <c r="BK143" s="5">
        <f>P_A[[#This Row],[21+]]-P_A[[#This Row],[22+]]</f>
        <v>0.11525000000000002</v>
      </c>
      <c r="BL143" s="5">
        <f>P_A[[#This Row],[22+]]-P_A[[#This Row],[23+]]</f>
        <v>0.10975000000000001</v>
      </c>
      <c r="BM143" s="5">
        <f>P_A[[#This Row],[23+]]-P_A[[#This Row],[24+]]</f>
        <v>9.9129999999999996E-2</v>
      </c>
      <c r="BN143" s="5">
        <f>P_A[[#This Row],[24+]]-P_A[[#This Row],[25+]]</f>
        <v>7.6770000000000005E-2</v>
      </c>
      <c r="BO143" s="5">
        <f>P_A[[#This Row],[25+]]-P_A[[#This Row],[26+]]</f>
        <v>5.6739999999999985E-2</v>
      </c>
      <c r="BP143" s="5">
        <f>P_A[[#This Row],[26+]]-P_A[[#This Row],[27+]]</f>
        <v>3.8570000000000007E-2</v>
      </c>
      <c r="BQ143" s="5">
        <f>P_A[[#This Row],[27+]]-P_A[[#This Row],[28+]]</f>
        <v>2.4119999999999999E-2</v>
      </c>
      <c r="BR143" s="5">
        <f>P_A[[#This Row],[28+]]-P_A[[#This Row],[29+]]</f>
        <v>1.388E-2</v>
      </c>
      <c r="BS143" s="5">
        <f>P_A[[#This Row],[29+]]-P_A[[#This Row],[30+]]</f>
        <v>7.3399999999999993E-3</v>
      </c>
      <c r="BT143" s="5">
        <f>P_A[[#This Row],[30+]]-P_A[[#This Row],[31+]]</f>
        <v>3.5700000000000003E-3</v>
      </c>
      <c r="BU143" s="5">
        <f>P_A[[#This Row],[31+]]-P_A[[#This Row],[32+]]</f>
        <v>1.6000000000000001E-3</v>
      </c>
      <c r="BV143" s="5">
        <f>P_A[[#This Row],[32+]]-P_A[[#This Row],[33+]]</f>
        <v>6.5999999999999989E-4</v>
      </c>
      <c r="BW143" s="5">
        <f>P_A[[#This Row],[33+]]-P_A[[#This Row],[34+]]</f>
        <v>2.5000000000000001E-4</v>
      </c>
      <c r="BX143" s="5">
        <f>P_A[[#This Row],[34+]]-P_A[[#This Row],[35+]]</f>
        <v>8.9999999999999992E-5</v>
      </c>
      <c r="BY143" s="5">
        <f>P_A[[#This Row],[35+]]-P_A[[#This Row],[36+]]</f>
        <v>4.0000000000000003E-5</v>
      </c>
      <c r="BZ143" s="5">
        <f>P_A[[#This Row],[36+]]-P_A[[#This Row],[37+]]</f>
        <v>0</v>
      </c>
      <c r="CA143" s="5">
        <f>P_A[[#This Row],[37+]]-P_A[[#This Row],[38+]]</f>
        <v>0</v>
      </c>
      <c r="CB143" s="5">
        <f>P_A[[#This Row],[38+]]-P_A[[#This Row],[39+]]</f>
        <v>0</v>
      </c>
      <c r="CC143" s="5">
        <f>P_A[[#This Row],[39+]]-P_A[[#This Row],[40+]]</f>
        <v>0</v>
      </c>
      <c r="CD143" s="5">
        <f>P_A[[#This Row],[40+]]-P_A[[#This Row],[41+]]</f>
        <v>0</v>
      </c>
      <c r="CE143" s="5">
        <f>P_A[[#This Row],[41+]]-P_A[[#This Row],[42+]]</f>
        <v>0</v>
      </c>
      <c r="CF143" s="5">
        <f>P_A[[#This Row],[42+]]-P_A[[#This Row],[43+]]</f>
        <v>0</v>
      </c>
      <c r="CG143" s="5">
        <f>P_A[[#This Row],[43+]]-P_A[[#This Row],[44+]]</f>
        <v>0</v>
      </c>
      <c r="CH143" s="5">
        <f>P_A[[#This Row],[44+]]-P_A[[#This Row],[45+]]</f>
        <v>0</v>
      </c>
      <c r="CI143" s="5">
        <f>P_A[[#This Row],[45+]]-P_A[[#This Row],[46+]]</f>
        <v>0</v>
      </c>
      <c r="CJ143" s="5">
        <f>P_A[[#This Row],[46+]]-P_A[[#This Row],[47+]]</f>
        <v>0</v>
      </c>
      <c r="CK143" s="5">
        <f>P_A[[#This Row],[47+]]-P_A[[#This Row],[48+]]</f>
        <v>0</v>
      </c>
      <c r="CL143" s="5">
        <f>P_A[[#This Row],[48+]]-P_A[[#This Row],[49+]]</f>
        <v>0</v>
      </c>
    </row>
    <row r="144" spans="1:90" x14ac:dyDescent="0.25">
      <c r="A144" s="10">
        <v>22400725</v>
      </c>
      <c r="B144" s="13" t="s">
        <v>98</v>
      </c>
      <c r="C144" s="13" t="s">
        <v>99</v>
      </c>
      <c r="D144" s="11">
        <v>0.875</v>
      </c>
      <c r="E144" s="9" t="str">
        <f>HYPERLINK("https://www.nba.com/stats/player/203903/boxscores-traditional", "Jordan Clarkson")</f>
        <v>Jordan Clarkson</v>
      </c>
      <c r="F144">
        <v>21</v>
      </c>
      <c r="G144" s="4">
        <v>3.347</v>
      </c>
      <c r="H144" s="3">
        <v>0.99995000000000001</v>
      </c>
      <c r="I144" s="3">
        <v>0.99983</v>
      </c>
      <c r="J144" s="3">
        <v>0.99950000000000006</v>
      </c>
      <c r="K144" s="3">
        <v>0.99861</v>
      </c>
      <c r="L144" s="3">
        <v>0.99643000000000004</v>
      </c>
      <c r="M144" s="3">
        <v>0.99158000000000002</v>
      </c>
      <c r="N144" s="3">
        <v>0.98168999999999995</v>
      </c>
      <c r="O144" s="3">
        <v>0.96326999999999996</v>
      </c>
      <c r="P144" s="3">
        <v>0.93189</v>
      </c>
      <c r="Q144" s="3">
        <v>0.88492999999999999</v>
      </c>
      <c r="R144" s="3">
        <v>0.81594</v>
      </c>
      <c r="S144" s="3">
        <v>0.72575000000000001</v>
      </c>
      <c r="T144" s="3">
        <v>0.61790999999999996</v>
      </c>
      <c r="U144" s="3">
        <v>0.5</v>
      </c>
      <c r="V144" s="3">
        <v>0.38208999999999999</v>
      </c>
      <c r="W144" s="3">
        <v>0.27424999999999999</v>
      </c>
      <c r="X144" s="3">
        <v>0.18406</v>
      </c>
      <c r="Y144" s="3">
        <v>0.11507000000000001</v>
      </c>
      <c r="Z144" s="3">
        <v>6.8110000000000004E-2</v>
      </c>
      <c r="AA144" s="3">
        <v>3.6729999999999999E-2</v>
      </c>
      <c r="AB144" s="3">
        <v>1.831E-2</v>
      </c>
      <c r="AC144" s="3">
        <v>8.4200000000000004E-3</v>
      </c>
      <c r="AD144" s="3">
        <v>3.5699999999999998E-3</v>
      </c>
      <c r="AE144" s="3">
        <v>1.39E-3</v>
      </c>
      <c r="AF144" s="3">
        <v>5.0000000000000001E-4</v>
      </c>
      <c r="AG144" s="3">
        <v>1.7000000000000001E-4</v>
      </c>
      <c r="AH144" s="3">
        <v>5.0000000000000002E-5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5">
        <f>P_A[[#This Row],[8+]]-P_A[[#This Row],[9+]]</f>
        <v>1.2000000000000899E-4</v>
      </c>
      <c r="AY144" s="5">
        <f>P_A[[#This Row],[9+]]-P_A[[#This Row],[10+]]</f>
        <v>3.2999999999994145E-4</v>
      </c>
      <c r="AZ144" s="5">
        <f>P_A[[#This Row],[10+]]-P_A[[#This Row],[11+]]</f>
        <v>8.9000000000005741E-4</v>
      </c>
      <c r="BA144" s="5">
        <f>P_A[[#This Row],[11+]]-P_A[[#This Row],[12+]]</f>
        <v>2.1799999999999597E-3</v>
      </c>
      <c r="BB144" s="5">
        <f>P_A[[#This Row],[12+]]-P_A[[#This Row],[13+]]</f>
        <v>4.850000000000021E-3</v>
      </c>
      <c r="BC144" s="5">
        <f>P_A[[#This Row],[13+]]-P_A[[#This Row],[14+]]</f>
        <v>9.8900000000000654E-3</v>
      </c>
      <c r="BD144" s="5">
        <f>P_A[[#This Row],[14+]]-P_A[[#This Row],[15+]]</f>
        <v>1.8419999999999992E-2</v>
      </c>
      <c r="BE144" s="5">
        <f>P_A[[#This Row],[15+]]-P_A[[#This Row],[16+]]</f>
        <v>3.1379999999999963E-2</v>
      </c>
      <c r="BF144" s="5">
        <f>P_A[[#This Row],[16+]]-P_A[[#This Row],[17+]]</f>
        <v>4.6960000000000002E-2</v>
      </c>
      <c r="BG144" s="5">
        <f>P_A[[#This Row],[17+]]-P_A[[#This Row],[18+]]</f>
        <v>6.8989999999999996E-2</v>
      </c>
      <c r="BH144" s="5">
        <f>P_A[[#This Row],[18+]]-P_A[[#This Row],[19+]]</f>
        <v>9.0189999999999992E-2</v>
      </c>
      <c r="BI144" s="5">
        <f>P_A[[#This Row],[19+]]-P_A[[#This Row],[20+]]</f>
        <v>0.10784000000000005</v>
      </c>
      <c r="BJ144" s="5">
        <f>P_A[[#This Row],[20+]]-P_A[[#This Row],[21+]]</f>
        <v>0.11790999999999996</v>
      </c>
      <c r="BK144" s="5">
        <f>P_A[[#This Row],[21+]]-P_A[[#This Row],[22+]]</f>
        <v>0.11791000000000001</v>
      </c>
      <c r="BL144" s="5">
        <f>P_A[[#This Row],[22+]]-P_A[[#This Row],[23+]]</f>
        <v>0.10783999999999999</v>
      </c>
      <c r="BM144" s="5">
        <f>P_A[[#This Row],[23+]]-P_A[[#This Row],[24+]]</f>
        <v>9.0189999999999992E-2</v>
      </c>
      <c r="BN144" s="5">
        <f>P_A[[#This Row],[24+]]-P_A[[#This Row],[25+]]</f>
        <v>6.8989999999999996E-2</v>
      </c>
      <c r="BO144" s="5">
        <f>P_A[[#This Row],[25+]]-P_A[[#This Row],[26+]]</f>
        <v>4.6960000000000002E-2</v>
      </c>
      <c r="BP144" s="5">
        <f>P_A[[#This Row],[26+]]-P_A[[#This Row],[27+]]</f>
        <v>3.1380000000000005E-2</v>
      </c>
      <c r="BQ144" s="5">
        <f>P_A[[#This Row],[27+]]-P_A[[#This Row],[28+]]</f>
        <v>1.8419999999999999E-2</v>
      </c>
      <c r="BR144" s="5">
        <f>P_A[[#This Row],[28+]]-P_A[[#This Row],[29+]]</f>
        <v>9.8899999999999995E-3</v>
      </c>
      <c r="BS144" s="5">
        <f>P_A[[#This Row],[29+]]-P_A[[#This Row],[30+]]</f>
        <v>4.8500000000000001E-3</v>
      </c>
      <c r="BT144" s="5">
        <f>P_A[[#This Row],[30+]]-P_A[[#This Row],[31+]]</f>
        <v>2.1799999999999996E-3</v>
      </c>
      <c r="BU144" s="5">
        <f>P_A[[#This Row],[31+]]-P_A[[#This Row],[32+]]</f>
        <v>8.8999999999999995E-4</v>
      </c>
      <c r="BV144" s="5">
        <f>P_A[[#This Row],[32+]]-P_A[[#This Row],[33+]]</f>
        <v>3.3E-4</v>
      </c>
      <c r="BW144" s="5">
        <f>P_A[[#This Row],[33+]]-P_A[[#This Row],[34+]]</f>
        <v>1.2000000000000002E-4</v>
      </c>
      <c r="BX144" s="5">
        <f>P_A[[#This Row],[34+]]-P_A[[#This Row],[35+]]</f>
        <v>5.0000000000000002E-5</v>
      </c>
      <c r="BY144" s="5">
        <f>P_A[[#This Row],[35+]]-P_A[[#This Row],[36+]]</f>
        <v>0</v>
      </c>
      <c r="BZ144" s="5">
        <f>P_A[[#This Row],[36+]]-P_A[[#This Row],[37+]]</f>
        <v>0</v>
      </c>
      <c r="CA144" s="5">
        <f>P_A[[#This Row],[37+]]-P_A[[#This Row],[38+]]</f>
        <v>0</v>
      </c>
      <c r="CB144" s="5">
        <f>P_A[[#This Row],[38+]]-P_A[[#This Row],[39+]]</f>
        <v>0</v>
      </c>
      <c r="CC144" s="5">
        <f>P_A[[#This Row],[39+]]-P_A[[#This Row],[40+]]</f>
        <v>0</v>
      </c>
      <c r="CD144" s="5">
        <f>P_A[[#This Row],[40+]]-P_A[[#This Row],[41+]]</f>
        <v>0</v>
      </c>
      <c r="CE144" s="5">
        <f>P_A[[#This Row],[41+]]-P_A[[#This Row],[42+]]</f>
        <v>0</v>
      </c>
      <c r="CF144" s="5">
        <f>P_A[[#This Row],[42+]]-P_A[[#This Row],[43+]]</f>
        <v>0</v>
      </c>
      <c r="CG144" s="5">
        <f>P_A[[#This Row],[43+]]-P_A[[#This Row],[44+]]</f>
        <v>0</v>
      </c>
      <c r="CH144" s="5">
        <f>P_A[[#This Row],[44+]]-P_A[[#This Row],[45+]]</f>
        <v>0</v>
      </c>
      <c r="CI144" s="5">
        <f>P_A[[#This Row],[45+]]-P_A[[#This Row],[46+]]</f>
        <v>0</v>
      </c>
      <c r="CJ144" s="5">
        <f>P_A[[#This Row],[46+]]-P_A[[#This Row],[47+]]</f>
        <v>0</v>
      </c>
      <c r="CK144" s="5">
        <f>P_A[[#This Row],[47+]]-P_A[[#This Row],[48+]]</f>
        <v>0</v>
      </c>
      <c r="CL144" s="5">
        <f>P_A[[#This Row],[48+]]-P_A[[#This Row],[49+]]</f>
        <v>0</v>
      </c>
    </row>
    <row r="145" spans="1:90" x14ac:dyDescent="0.25">
      <c r="A145" s="10">
        <v>22400725</v>
      </c>
      <c r="B145" s="13" t="s">
        <v>98</v>
      </c>
      <c r="C145" s="13" t="s">
        <v>99</v>
      </c>
      <c r="D145" s="11">
        <v>0.875</v>
      </c>
      <c r="E145" s="9" t="str">
        <f>HYPERLINK("https://www.nba.com/stats/player/1641718/boxscores-traditional", "Keyonte George")</f>
        <v>Keyonte George</v>
      </c>
      <c r="F145">
        <v>21.4</v>
      </c>
      <c r="G145" s="4">
        <v>4.3629999999999995</v>
      </c>
      <c r="H145" s="3">
        <v>0.99892999999999998</v>
      </c>
      <c r="I145" s="3">
        <v>0.99773999999999996</v>
      </c>
      <c r="J145" s="3">
        <v>0.99546999999999997</v>
      </c>
      <c r="K145" s="3">
        <v>0.99134</v>
      </c>
      <c r="L145" s="3">
        <v>0.98421999999999998</v>
      </c>
      <c r="M145" s="3">
        <v>0.97319999999999995</v>
      </c>
      <c r="N145" s="3">
        <v>0.95543</v>
      </c>
      <c r="O145" s="3">
        <v>0.92922000000000005</v>
      </c>
      <c r="P145" s="3">
        <v>0.89251000000000003</v>
      </c>
      <c r="Q145" s="3">
        <v>0.84375</v>
      </c>
      <c r="R145" s="3">
        <v>0.7823</v>
      </c>
      <c r="S145" s="3">
        <v>0.70884000000000003</v>
      </c>
      <c r="T145" s="3">
        <v>0.62551999999999996</v>
      </c>
      <c r="U145" s="3">
        <v>0.53586</v>
      </c>
      <c r="V145" s="3">
        <v>0.44433</v>
      </c>
      <c r="W145" s="3">
        <v>0.35569000000000001</v>
      </c>
      <c r="X145" s="3">
        <v>0.27424999999999999</v>
      </c>
      <c r="Y145" s="3">
        <v>0.20327000000000001</v>
      </c>
      <c r="Z145" s="3">
        <v>0.14685999999999999</v>
      </c>
      <c r="AA145" s="3">
        <v>0.10027</v>
      </c>
      <c r="AB145" s="3">
        <v>6.5519999999999995E-2</v>
      </c>
      <c r="AC145" s="3">
        <v>4.0930000000000001E-2</v>
      </c>
      <c r="AD145" s="3">
        <v>2.4420000000000001E-2</v>
      </c>
      <c r="AE145" s="3">
        <v>1.3899999999999999E-2</v>
      </c>
      <c r="AF145" s="3">
        <v>7.5500000000000003E-3</v>
      </c>
      <c r="AG145" s="3">
        <v>3.9100000000000003E-3</v>
      </c>
      <c r="AH145" s="3">
        <v>1.9300000000000001E-3</v>
      </c>
      <c r="AI145" s="3">
        <v>8.9999999999999998E-4</v>
      </c>
      <c r="AJ145" s="3">
        <v>4.0000000000000002E-4</v>
      </c>
      <c r="AK145" s="3">
        <v>1.7000000000000001E-4</v>
      </c>
      <c r="AL145" s="3">
        <v>6.9999999999999994E-5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5">
        <f>P_A[[#This Row],[8+]]-P_A[[#This Row],[9+]]</f>
        <v>1.1900000000000244E-3</v>
      </c>
      <c r="AY145" s="5">
        <f>P_A[[#This Row],[9+]]-P_A[[#This Row],[10+]]</f>
        <v>2.2699999999999942E-3</v>
      </c>
      <c r="AZ145" s="5">
        <f>P_A[[#This Row],[10+]]-P_A[[#This Row],[11+]]</f>
        <v>4.129999999999967E-3</v>
      </c>
      <c r="BA145" s="5">
        <f>P_A[[#This Row],[11+]]-P_A[[#This Row],[12+]]</f>
        <v>7.1200000000000152E-3</v>
      </c>
      <c r="BB145" s="5">
        <f>P_A[[#This Row],[12+]]-P_A[[#This Row],[13+]]</f>
        <v>1.102000000000003E-2</v>
      </c>
      <c r="BC145" s="5">
        <f>P_A[[#This Row],[13+]]-P_A[[#This Row],[14+]]</f>
        <v>1.7769999999999953E-2</v>
      </c>
      <c r="BD145" s="5">
        <f>P_A[[#This Row],[14+]]-P_A[[#This Row],[15+]]</f>
        <v>2.6209999999999956E-2</v>
      </c>
      <c r="BE145" s="5">
        <f>P_A[[#This Row],[15+]]-P_A[[#This Row],[16+]]</f>
        <v>3.671000000000002E-2</v>
      </c>
      <c r="BF145" s="5">
        <f>P_A[[#This Row],[16+]]-P_A[[#This Row],[17+]]</f>
        <v>4.8760000000000026E-2</v>
      </c>
      <c r="BG145" s="5">
        <f>P_A[[#This Row],[17+]]-P_A[[#This Row],[18+]]</f>
        <v>6.1450000000000005E-2</v>
      </c>
      <c r="BH145" s="5">
        <f>P_A[[#This Row],[18+]]-P_A[[#This Row],[19+]]</f>
        <v>7.345999999999997E-2</v>
      </c>
      <c r="BI145" s="5">
        <f>P_A[[#This Row],[19+]]-P_A[[#This Row],[20+]]</f>
        <v>8.3320000000000061E-2</v>
      </c>
      <c r="BJ145" s="5">
        <f>P_A[[#This Row],[20+]]-P_A[[#This Row],[21+]]</f>
        <v>8.9659999999999962E-2</v>
      </c>
      <c r="BK145" s="5">
        <f>P_A[[#This Row],[21+]]-P_A[[#This Row],[22+]]</f>
        <v>9.153E-2</v>
      </c>
      <c r="BL145" s="5">
        <f>P_A[[#This Row],[22+]]-P_A[[#This Row],[23+]]</f>
        <v>8.8639999999999997E-2</v>
      </c>
      <c r="BM145" s="5">
        <f>P_A[[#This Row],[23+]]-P_A[[#This Row],[24+]]</f>
        <v>8.1440000000000012E-2</v>
      </c>
      <c r="BN145" s="5">
        <f>P_A[[#This Row],[24+]]-P_A[[#This Row],[25+]]</f>
        <v>7.0979999999999988E-2</v>
      </c>
      <c r="BO145" s="5">
        <f>P_A[[#This Row],[25+]]-P_A[[#This Row],[26+]]</f>
        <v>5.6410000000000016E-2</v>
      </c>
      <c r="BP145" s="5">
        <f>P_A[[#This Row],[26+]]-P_A[[#This Row],[27+]]</f>
        <v>4.6589999999999993E-2</v>
      </c>
      <c r="BQ145" s="5">
        <f>P_A[[#This Row],[27+]]-P_A[[#This Row],[28+]]</f>
        <v>3.4750000000000003E-2</v>
      </c>
      <c r="BR145" s="5">
        <f>P_A[[#This Row],[28+]]-P_A[[#This Row],[29+]]</f>
        <v>2.4589999999999994E-2</v>
      </c>
      <c r="BS145" s="5">
        <f>P_A[[#This Row],[29+]]-P_A[[#This Row],[30+]]</f>
        <v>1.651E-2</v>
      </c>
      <c r="BT145" s="5">
        <f>P_A[[#This Row],[30+]]-P_A[[#This Row],[31+]]</f>
        <v>1.0520000000000002E-2</v>
      </c>
      <c r="BU145" s="5">
        <f>P_A[[#This Row],[31+]]-P_A[[#This Row],[32+]]</f>
        <v>6.3499999999999989E-3</v>
      </c>
      <c r="BV145" s="5">
        <f>P_A[[#This Row],[32+]]-P_A[[#This Row],[33+]]</f>
        <v>3.64E-3</v>
      </c>
      <c r="BW145" s="5">
        <f>P_A[[#This Row],[33+]]-P_A[[#This Row],[34+]]</f>
        <v>1.98E-3</v>
      </c>
      <c r="BX145" s="5">
        <f>P_A[[#This Row],[34+]]-P_A[[#This Row],[35+]]</f>
        <v>1.0300000000000001E-3</v>
      </c>
      <c r="BY145" s="5">
        <f>P_A[[#This Row],[35+]]-P_A[[#This Row],[36+]]</f>
        <v>5.0000000000000001E-4</v>
      </c>
      <c r="BZ145" s="5">
        <f>P_A[[#This Row],[36+]]-P_A[[#This Row],[37+]]</f>
        <v>2.3000000000000001E-4</v>
      </c>
      <c r="CA145" s="5">
        <f>P_A[[#This Row],[37+]]-P_A[[#This Row],[38+]]</f>
        <v>1.0000000000000002E-4</v>
      </c>
      <c r="CB145" s="5">
        <f>P_A[[#This Row],[38+]]-P_A[[#This Row],[39+]]</f>
        <v>6.9999999999999994E-5</v>
      </c>
      <c r="CC145" s="5">
        <f>P_A[[#This Row],[39+]]-P_A[[#This Row],[40+]]</f>
        <v>0</v>
      </c>
      <c r="CD145" s="5">
        <f>P_A[[#This Row],[40+]]-P_A[[#This Row],[41+]]</f>
        <v>0</v>
      </c>
      <c r="CE145" s="5">
        <f>P_A[[#This Row],[41+]]-P_A[[#This Row],[42+]]</f>
        <v>0</v>
      </c>
      <c r="CF145" s="5">
        <f>P_A[[#This Row],[42+]]-P_A[[#This Row],[43+]]</f>
        <v>0</v>
      </c>
      <c r="CG145" s="5">
        <f>P_A[[#This Row],[43+]]-P_A[[#This Row],[44+]]</f>
        <v>0</v>
      </c>
      <c r="CH145" s="5">
        <f>P_A[[#This Row],[44+]]-P_A[[#This Row],[45+]]</f>
        <v>0</v>
      </c>
      <c r="CI145" s="5">
        <f>P_A[[#This Row],[45+]]-P_A[[#This Row],[46+]]</f>
        <v>0</v>
      </c>
      <c r="CJ145" s="5">
        <f>P_A[[#This Row],[46+]]-P_A[[#This Row],[47+]]</f>
        <v>0</v>
      </c>
      <c r="CK145" s="5">
        <f>P_A[[#This Row],[47+]]-P_A[[#This Row],[48+]]</f>
        <v>0</v>
      </c>
      <c r="CL145" s="5">
        <f>P_A[[#This Row],[48+]]-P_A[[#This Row],[49+]]</f>
        <v>0</v>
      </c>
    </row>
    <row r="146" spans="1:90" x14ac:dyDescent="0.25">
      <c r="A146" s="10">
        <v>22400725</v>
      </c>
      <c r="B146" s="13" t="s">
        <v>98</v>
      </c>
      <c r="C146" s="13" t="s">
        <v>99</v>
      </c>
      <c r="D146" s="11">
        <v>0.875</v>
      </c>
      <c r="E146" s="9" t="str">
        <f>HYPERLINK("https://www.nba.com/stats/player/1628374/boxscores-traditional", "Lauri Markkanen")</f>
        <v>Lauri Markkanen</v>
      </c>
      <c r="F146">
        <v>15.4</v>
      </c>
      <c r="G146" s="4">
        <v>2.871</v>
      </c>
      <c r="H146" s="3">
        <v>0.99505999999999994</v>
      </c>
      <c r="I146" s="3">
        <v>0.98712999999999995</v>
      </c>
      <c r="J146" s="3">
        <v>0.96994999999999998</v>
      </c>
      <c r="K146" s="3">
        <v>0.93698999999999999</v>
      </c>
      <c r="L146" s="3">
        <v>0.88100000000000001</v>
      </c>
      <c r="M146" s="3">
        <v>0.79954999999999998</v>
      </c>
      <c r="N146" s="3">
        <v>0.68793000000000004</v>
      </c>
      <c r="O146" s="3">
        <v>0.55567</v>
      </c>
      <c r="P146" s="3">
        <v>0.41682999999999998</v>
      </c>
      <c r="Q146" s="3">
        <v>0.28774</v>
      </c>
      <c r="R146" s="3">
        <v>0.18140999999999999</v>
      </c>
      <c r="S146" s="3">
        <v>0.10564999999999999</v>
      </c>
      <c r="T146" s="3">
        <v>5.4800000000000001E-2</v>
      </c>
      <c r="U146" s="3">
        <v>2.5590000000000002E-2</v>
      </c>
      <c r="V146" s="3">
        <v>1.072E-2</v>
      </c>
      <c r="W146" s="3">
        <v>4.0200000000000001E-3</v>
      </c>
      <c r="X146" s="3">
        <v>1.3500000000000001E-3</v>
      </c>
      <c r="Y146" s="3">
        <v>4.2000000000000002E-4</v>
      </c>
      <c r="Z146" s="3">
        <v>1.1E-4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5">
        <f>P_A[[#This Row],[8+]]-P_A[[#This Row],[9+]]</f>
        <v>7.9299999999999926E-3</v>
      </c>
      <c r="AY146" s="5">
        <f>P_A[[#This Row],[9+]]-P_A[[#This Row],[10+]]</f>
        <v>1.7179999999999973E-2</v>
      </c>
      <c r="AZ146" s="5">
        <f>P_A[[#This Row],[10+]]-P_A[[#This Row],[11+]]</f>
        <v>3.2959999999999989E-2</v>
      </c>
      <c r="BA146" s="5">
        <f>P_A[[#This Row],[11+]]-P_A[[#This Row],[12+]]</f>
        <v>5.5989999999999984E-2</v>
      </c>
      <c r="BB146" s="5">
        <f>P_A[[#This Row],[12+]]-P_A[[#This Row],[13+]]</f>
        <v>8.1450000000000022E-2</v>
      </c>
      <c r="BC146" s="5">
        <f>P_A[[#This Row],[13+]]-P_A[[#This Row],[14+]]</f>
        <v>0.11161999999999994</v>
      </c>
      <c r="BD146" s="5">
        <f>P_A[[#This Row],[14+]]-P_A[[#This Row],[15+]]</f>
        <v>0.13226000000000004</v>
      </c>
      <c r="BE146" s="5">
        <f>P_A[[#This Row],[15+]]-P_A[[#This Row],[16+]]</f>
        <v>0.13884000000000002</v>
      </c>
      <c r="BF146" s="5">
        <f>P_A[[#This Row],[16+]]-P_A[[#This Row],[17+]]</f>
        <v>0.12908999999999998</v>
      </c>
      <c r="BG146" s="5">
        <f>P_A[[#This Row],[17+]]-P_A[[#This Row],[18+]]</f>
        <v>0.10633000000000001</v>
      </c>
      <c r="BH146" s="5">
        <f>P_A[[#This Row],[18+]]-P_A[[#This Row],[19+]]</f>
        <v>7.5759999999999994E-2</v>
      </c>
      <c r="BI146" s="5">
        <f>P_A[[#This Row],[19+]]-P_A[[#This Row],[20+]]</f>
        <v>5.0849999999999992E-2</v>
      </c>
      <c r="BJ146" s="5">
        <f>P_A[[#This Row],[20+]]-P_A[[#This Row],[21+]]</f>
        <v>2.921E-2</v>
      </c>
      <c r="BK146" s="5">
        <f>P_A[[#This Row],[21+]]-P_A[[#This Row],[22+]]</f>
        <v>1.4870000000000001E-2</v>
      </c>
      <c r="BL146" s="5">
        <f>P_A[[#This Row],[22+]]-P_A[[#This Row],[23+]]</f>
        <v>6.7000000000000002E-3</v>
      </c>
      <c r="BM146" s="5">
        <f>P_A[[#This Row],[23+]]-P_A[[#This Row],[24+]]</f>
        <v>2.6700000000000001E-3</v>
      </c>
      <c r="BN146" s="5">
        <f>P_A[[#This Row],[24+]]-P_A[[#This Row],[25+]]</f>
        <v>9.3000000000000005E-4</v>
      </c>
      <c r="BO146" s="5">
        <f>P_A[[#This Row],[25+]]-P_A[[#This Row],[26+]]</f>
        <v>3.1E-4</v>
      </c>
      <c r="BP146" s="5">
        <f>P_A[[#This Row],[26+]]-P_A[[#This Row],[27+]]</f>
        <v>1.1E-4</v>
      </c>
      <c r="BQ146" s="5">
        <f>P_A[[#This Row],[27+]]-P_A[[#This Row],[28+]]</f>
        <v>0</v>
      </c>
      <c r="BR146" s="5">
        <f>P_A[[#This Row],[28+]]-P_A[[#This Row],[29+]]</f>
        <v>0</v>
      </c>
      <c r="BS146" s="5">
        <f>P_A[[#This Row],[29+]]-P_A[[#This Row],[30+]]</f>
        <v>0</v>
      </c>
      <c r="BT146" s="5">
        <f>P_A[[#This Row],[30+]]-P_A[[#This Row],[31+]]</f>
        <v>0</v>
      </c>
      <c r="BU146" s="5">
        <f>P_A[[#This Row],[31+]]-P_A[[#This Row],[32+]]</f>
        <v>0</v>
      </c>
      <c r="BV146" s="5">
        <f>P_A[[#This Row],[32+]]-P_A[[#This Row],[33+]]</f>
        <v>0</v>
      </c>
      <c r="BW146" s="5">
        <f>P_A[[#This Row],[33+]]-P_A[[#This Row],[34+]]</f>
        <v>0</v>
      </c>
      <c r="BX146" s="5">
        <f>P_A[[#This Row],[34+]]-P_A[[#This Row],[35+]]</f>
        <v>0</v>
      </c>
      <c r="BY146" s="5">
        <f>P_A[[#This Row],[35+]]-P_A[[#This Row],[36+]]</f>
        <v>0</v>
      </c>
      <c r="BZ146" s="5">
        <f>P_A[[#This Row],[36+]]-P_A[[#This Row],[37+]]</f>
        <v>0</v>
      </c>
      <c r="CA146" s="5">
        <f>P_A[[#This Row],[37+]]-P_A[[#This Row],[38+]]</f>
        <v>0</v>
      </c>
      <c r="CB146" s="5">
        <f>P_A[[#This Row],[38+]]-P_A[[#This Row],[39+]]</f>
        <v>0</v>
      </c>
      <c r="CC146" s="5">
        <f>P_A[[#This Row],[39+]]-P_A[[#This Row],[40+]]</f>
        <v>0</v>
      </c>
      <c r="CD146" s="5">
        <f>P_A[[#This Row],[40+]]-P_A[[#This Row],[41+]]</f>
        <v>0</v>
      </c>
      <c r="CE146" s="5">
        <f>P_A[[#This Row],[41+]]-P_A[[#This Row],[42+]]</f>
        <v>0</v>
      </c>
      <c r="CF146" s="5">
        <f>P_A[[#This Row],[42+]]-P_A[[#This Row],[43+]]</f>
        <v>0</v>
      </c>
      <c r="CG146" s="5">
        <f>P_A[[#This Row],[43+]]-P_A[[#This Row],[44+]]</f>
        <v>0</v>
      </c>
      <c r="CH146" s="5">
        <f>P_A[[#This Row],[44+]]-P_A[[#This Row],[45+]]</f>
        <v>0</v>
      </c>
      <c r="CI146" s="5">
        <f>P_A[[#This Row],[45+]]-P_A[[#This Row],[46+]]</f>
        <v>0</v>
      </c>
      <c r="CJ146" s="5">
        <f>P_A[[#This Row],[46+]]-P_A[[#This Row],[47+]]</f>
        <v>0</v>
      </c>
      <c r="CK146" s="5">
        <f>P_A[[#This Row],[47+]]-P_A[[#This Row],[48+]]</f>
        <v>0</v>
      </c>
      <c r="CL146" s="5">
        <f>P_A[[#This Row],[48+]]-P_A[[#This Row],[49+]]</f>
        <v>0</v>
      </c>
    </row>
    <row r="147" spans="1:90" x14ac:dyDescent="0.25">
      <c r="A147" s="10">
        <v>22400725</v>
      </c>
      <c r="B147" s="13" t="s">
        <v>98</v>
      </c>
      <c r="C147" s="13" t="s">
        <v>99</v>
      </c>
      <c r="D147" s="11">
        <v>0.875</v>
      </c>
      <c r="E147" s="9" t="str">
        <f>HYPERLINK("https://www.nba.com/stats/player/1629004/boxscores-traditional", "Svi Mykhailiuk")</f>
        <v>Svi Mykhailiuk</v>
      </c>
      <c r="F147">
        <v>13.2</v>
      </c>
      <c r="G147" s="4">
        <v>5.9130000000000003</v>
      </c>
      <c r="H147" s="3">
        <v>0.81057000000000001</v>
      </c>
      <c r="I147" s="3">
        <v>0.76114999999999999</v>
      </c>
      <c r="J147" s="3">
        <v>0.70540000000000003</v>
      </c>
      <c r="K147" s="3">
        <v>0.64431000000000005</v>
      </c>
      <c r="L147" s="3">
        <v>0.57926</v>
      </c>
      <c r="M147" s="3">
        <v>0.51197000000000004</v>
      </c>
      <c r="N147" s="3">
        <v>0.44433</v>
      </c>
      <c r="O147" s="3">
        <v>0.38208999999999999</v>
      </c>
      <c r="P147" s="3">
        <v>0.31918000000000002</v>
      </c>
      <c r="Q147" s="3">
        <v>0.26108999999999999</v>
      </c>
      <c r="R147" s="3">
        <v>0.20896999999999999</v>
      </c>
      <c r="S147" s="3">
        <v>0.16353999999999999</v>
      </c>
      <c r="T147" s="3">
        <v>0.12506999999999999</v>
      </c>
      <c r="U147" s="3">
        <v>9.3420000000000003E-2</v>
      </c>
      <c r="V147" s="3">
        <v>6.8110000000000004E-2</v>
      </c>
      <c r="W147" s="3">
        <v>4.8460000000000003E-2</v>
      </c>
      <c r="X147" s="3">
        <v>3.3619999999999997E-2</v>
      </c>
      <c r="Y147" s="3">
        <v>2.2749999999999999E-2</v>
      </c>
      <c r="Z147" s="3">
        <v>1.5389999999999999E-2</v>
      </c>
      <c r="AA147" s="3">
        <v>9.9000000000000008E-3</v>
      </c>
      <c r="AB147" s="3">
        <v>6.2100000000000002E-3</v>
      </c>
      <c r="AC147" s="3">
        <v>3.79E-3</v>
      </c>
      <c r="AD147" s="3">
        <v>2.2599999999999999E-3</v>
      </c>
      <c r="AE147" s="3">
        <v>1.31E-3</v>
      </c>
      <c r="AF147" s="3">
        <v>7.3999999999999999E-4</v>
      </c>
      <c r="AG147" s="3">
        <v>4.0000000000000002E-4</v>
      </c>
      <c r="AH147" s="3">
        <v>2.2000000000000001E-4</v>
      </c>
      <c r="AI147" s="3">
        <v>1.1E-4</v>
      </c>
      <c r="AJ147" s="3">
        <v>6.0000000000000002E-5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5">
        <f>P_A[[#This Row],[8+]]-P_A[[#This Row],[9+]]</f>
        <v>4.9420000000000019E-2</v>
      </c>
      <c r="AY147" s="5">
        <f>P_A[[#This Row],[9+]]-P_A[[#This Row],[10+]]</f>
        <v>5.5749999999999966E-2</v>
      </c>
      <c r="AZ147" s="5">
        <f>P_A[[#This Row],[10+]]-P_A[[#This Row],[11+]]</f>
        <v>6.1089999999999978E-2</v>
      </c>
      <c r="BA147" s="5">
        <f>P_A[[#This Row],[11+]]-P_A[[#This Row],[12+]]</f>
        <v>6.5050000000000052E-2</v>
      </c>
      <c r="BB147" s="5">
        <f>P_A[[#This Row],[12+]]-P_A[[#This Row],[13+]]</f>
        <v>6.7289999999999961E-2</v>
      </c>
      <c r="BC147" s="5">
        <f>P_A[[#This Row],[13+]]-P_A[[#This Row],[14+]]</f>
        <v>6.7640000000000033E-2</v>
      </c>
      <c r="BD147" s="5">
        <f>P_A[[#This Row],[14+]]-P_A[[#This Row],[15+]]</f>
        <v>6.2240000000000018E-2</v>
      </c>
      <c r="BE147" s="5">
        <f>P_A[[#This Row],[15+]]-P_A[[#This Row],[16+]]</f>
        <v>6.2909999999999966E-2</v>
      </c>
      <c r="BF147" s="5">
        <f>P_A[[#This Row],[16+]]-P_A[[#This Row],[17+]]</f>
        <v>5.8090000000000031E-2</v>
      </c>
      <c r="BG147" s="5">
        <f>P_A[[#This Row],[17+]]-P_A[[#This Row],[18+]]</f>
        <v>5.212E-2</v>
      </c>
      <c r="BH147" s="5">
        <f>P_A[[#This Row],[18+]]-P_A[[#This Row],[19+]]</f>
        <v>4.5429999999999998E-2</v>
      </c>
      <c r="BI147" s="5">
        <f>P_A[[#This Row],[19+]]-P_A[[#This Row],[20+]]</f>
        <v>3.8470000000000004E-2</v>
      </c>
      <c r="BJ147" s="5">
        <f>P_A[[#This Row],[20+]]-P_A[[#This Row],[21+]]</f>
        <v>3.1649999999999984E-2</v>
      </c>
      <c r="BK147" s="5">
        <f>P_A[[#This Row],[21+]]-P_A[[#This Row],[22+]]</f>
        <v>2.5309999999999999E-2</v>
      </c>
      <c r="BL147" s="5">
        <f>P_A[[#This Row],[22+]]-P_A[[#This Row],[23+]]</f>
        <v>1.9650000000000001E-2</v>
      </c>
      <c r="BM147" s="5">
        <f>P_A[[#This Row],[23+]]-P_A[[#This Row],[24+]]</f>
        <v>1.4840000000000006E-2</v>
      </c>
      <c r="BN147" s="5">
        <f>P_A[[#This Row],[24+]]-P_A[[#This Row],[25+]]</f>
        <v>1.0869999999999998E-2</v>
      </c>
      <c r="BO147" s="5">
        <f>P_A[[#This Row],[25+]]-P_A[[#This Row],[26+]]</f>
        <v>7.3600000000000002E-3</v>
      </c>
      <c r="BP147" s="5">
        <f>P_A[[#This Row],[26+]]-P_A[[#This Row],[27+]]</f>
        <v>5.4899999999999984E-3</v>
      </c>
      <c r="BQ147" s="5">
        <f>P_A[[#This Row],[27+]]-P_A[[#This Row],[28+]]</f>
        <v>3.6900000000000006E-3</v>
      </c>
      <c r="BR147" s="5">
        <f>P_A[[#This Row],[28+]]-P_A[[#This Row],[29+]]</f>
        <v>2.4200000000000003E-3</v>
      </c>
      <c r="BS147" s="5">
        <f>P_A[[#This Row],[29+]]-P_A[[#This Row],[30+]]</f>
        <v>1.5300000000000001E-3</v>
      </c>
      <c r="BT147" s="5">
        <f>P_A[[#This Row],[30+]]-P_A[[#This Row],[31+]]</f>
        <v>9.4999999999999989E-4</v>
      </c>
      <c r="BU147" s="5">
        <f>P_A[[#This Row],[31+]]-P_A[[#This Row],[32+]]</f>
        <v>5.6999999999999998E-4</v>
      </c>
      <c r="BV147" s="5">
        <f>P_A[[#This Row],[32+]]-P_A[[#This Row],[33+]]</f>
        <v>3.3999999999999997E-4</v>
      </c>
      <c r="BW147" s="5">
        <f>P_A[[#This Row],[33+]]-P_A[[#This Row],[34+]]</f>
        <v>1.8000000000000001E-4</v>
      </c>
      <c r="BX147" s="5">
        <f>P_A[[#This Row],[34+]]-P_A[[#This Row],[35+]]</f>
        <v>1.1E-4</v>
      </c>
      <c r="BY147" s="5">
        <f>P_A[[#This Row],[35+]]-P_A[[#This Row],[36+]]</f>
        <v>5.0000000000000002E-5</v>
      </c>
      <c r="BZ147" s="5">
        <f>P_A[[#This Row],[36+]]-P_A[[#This Row],[37+]]</f>
        <v>6.0000000000000002E-5</v>
      </c>
      <c r="CA147" s="5">
        <f>P_A[[#This Row],[37+]]-P_A[[#This Row],[38+]]</f>
        <v>0</v>
      </c>
      <c r="CB147" s="5">
        <f>P_A[[#This Row],[38+]]-P_A[[#This Row],[39+]]</f>
        <v>0</v>
      </c>
      <c r="CC147" s="5">
        <f>P_A[[#This Row],[39+]]-P_A[[#This Row],[40+]]</f>
        <v>0</v>
      </c>
      <c r="CD147" s="5">
        <f>P_A[[#This Row],[40+]]-P_A[[#This Row],[41+]]</f>
        <v>0</v>
      </c>
      <c r="CE147" s="5">
        <f>P_A[[#This Row],[41+]]-P_A[[#This Row],[42+]]</f>
        <v>0</v>
      </c>
      <c r="CF147" s="5">
        <f>P_A[[#This Row],[42+]]-P_A[[#This Row],[43+]]</f>
        <v>0</v>
      </c>
      <c r="CG147" s="5">
        <f>P_A[[#This Row],[43+]]-P_A[[#This Row],[44+]]</f>
        <v>0</v>
      </c>
      <c r="CH147" s="5">
        <f>P_A[[#This Row],[44+]]-P_A[[#This Row],[45+]]</f>
        <v>0</v>
      </c>
      <c r="CI147" s="5">
        <f>P_A[[#This Row],[45+]]-P_A[[#This Row],[46+]]</f>
        <v>0</v>
      </c>
      <c r="CJ147" s="5">
        <f>P_A[[#This Row],[46+]]-P_A[[#This Row],[47+]]</f>
        <v>0</v>
      </c>
      <c r="CK147" s="5">
        <f>P_A[[#This Row],[47+]]-P_A[[#This Row],[48+]]</f>
        <v>0</v>
      </c>
      <c r="CL147" s="5">
        <f>P_A[[#This Row],[48+]]-P_A[[#This Row],[49+]]</f>
        <v>0</v>
      </c>
    </row>
    <row r="148" spans="1:90" x14ac:dyDescent="0.25">
      <c r="A148" s="10">
        <v>22400725</v>
      </c>
      <c r="B148" s="13" t="s">
        <v>98</v>
      </c>
      <c r="C148" s="13" t="s">
        <v>99</v>
      </c>
      <c r="D148" s="11">
        <v>0.875</v>
      </c>
      <c r="E148" s="9" t="str">
        <f>HYPERLINK("https://www.nba.com/stats/player/1630548/boxscores-traditional", "Johnny Juzang")</f>
        <v>Johnny Juzang</v>
      </c>
      <c r="F148">
        <v>10.6</v>
      </c>
      <c r="G148" s="4">
        <v>3.9290000000000003</v>
      </c>
      <c r="H148" s="3">
        <v>0.74536999999999998</v>
      </c>
      <c r="I148" s="3">
        <v>0.65910000000000002</v>
      </c>
      <c r="J148" s="3">
        <v>0.55962000000000001</v>
      </c>
      <c r="K148" s="3">
        <v>0.46017000000000002</v>
      </c>
      <c r="L148" s="3">
        <v>0.35942000000000002</v>
      </c>
      <c r="M148" s="3">
        <v>0.27093</v>
      </c>
      <c r="N148" s="3">
        <v>0.19214999999999999</v>
      </c>
      <c r="O148" s="3">
        <v>0.13136</v>
      </c>
      <c r="P148" s="3">
        <v>8.5339999999999999E-2</v>
      </c>
      <c r="Q148" s="3">
        <v>5.1549999999999999E-2</v>
      </c>
      <c r="R148" s="3">
        <v>3.005E-2</v>
      </c>
      <c r="S148" s="3">
        <v>1.618E-2</v>
      </c>
      <c r="T148" s="3">
        <v>8.4200000000000004E-3</v>
      </c>
      <c r="U148" s="3">
        <v>4.0200000000000001E-3</v>
      </c>
      <c r="V148" s="3">
        <v>1.8699999999999999E-3</v>
      </c>
      <c r="W148" s="3">
        <v>7.9000000000000001E-4</v>
      </c>
      <c r="X148" s="3">
        <v>3.2000000000000003E-4</v>
      </c>
      <c r="Y148" s="3">
        <v>1.2E-4</v>
      </c>
      <c r="Z148" s="3">
        <v>4.0000000000000003E-5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5">
        <f>P_A[[#This Row],[8+]]-P_A[[#This Row],[9+]]</f>
        <v>8.6269999999999958E-2</v>
      </c>
      <c r="AY148" s="5">
        <f>P_A[[#This Row],[9+]]-P_A[[#This Row],[10+]]</f>
        <v>9.9480000000000013E-2</v>
      </c>
      <c r="AZ148" s="5">
        <f>P_A[[#This Row],[10+]]-P_A[[#This Row],[11+]]</f>
        <v>9.9449999999999983E-2</v>
      </c>
      <c r="BA148" s="5">
        <f>P_A[[#This Row],[11+]]-P_A[[#This Row],[12+]]</f>
        <v>0.10075000000000001</v>
      </c>
      <c r="BB148" s="5">
        <f>P_A[[#This Row],[12+]]-P_A[[#This Row],[13+]]</f>
        <v>8.8490000000000013E-2</v>
      </c>
      <c r="BC148" s="5">
        <f>P_A[[#This Row],[13+]]-P_A[[#This Row],[14+]]</f>
        <v>7.8780000000000017E-2</v>
      </c>
      <c r="BD148" s="5">
        <f>P_A[[#This Row],[14+]]-P_A[[#This Row],[15+]]</f>
        <v>6.0789999999999983E-2</v>
      </c>
      <c r="BE148" s="5">
        <f>P_A[[#This Row],[15+]]-P_A[[#This Row],[16+]]</f>
        <v>4.6020000000000005E-2</v>
      </c>
      <c r="BF148" s="5">
        <f>P_A[[#This Row],[16+]]-P_A[[#This Row],[17+]]</f>
        <v>3.3790000000000001E-2</v>
      </c>
      <c r="BG148" s="5">
        <f>P_A[[#This Row],[17+]]-P_A[[#This Row],[18+]]</f>
        <v>2.1499999999999998E-2</v>
      </c>
      <c r="BH148" s="5">
        <f>P_A[[#This Row],[18+]]-P_A[[#This Row],[19+]]</f>
        <v>1.387E-2</v>
      </c>
      <c r="BI148" s="5">
        <f>P_A[[#This Row],[19+]]-P_A[[#This Row],[20+]]</f>
        <v>7.7599999999999995E-3</v>
      </c>
      <c r="BJ148" s="5">
        <f>P_A[[#This Row],[20+]]-P_A[[#This Row],[21+]]</f>
        <v>4.4000000000000003E-3</v>
      </c>
      <c r="BK148" s="5">
        <f>P_A[[#This Row],[21+]]-P_A[[#This Row],[22+]]</f>
        <v>2.15E-3</v>
      </c>
      <c r="BL148" s="5">
        <f>P_A[[#This Row],[22+]]-P_A[[#This Row],[23+]]</f>
        <v>1.0799999999999998E-3</v>
      </c>
      <c r="BM148" s="5">
        <f>P_A[[#This Row],[23+]]-P_A[[#This Row],[24+]]</f>
        <v>4.6999999999999999E-4</v>
      </c>
      <c r="BN148" s="5">
        <f>P_A[[#This Row],[24+]]-P_A[[#This Row],[25+]]</f>
        <v>2.0000000000000004E-4</v>
      </c>
      <c r="BO148" s="5">
        <f>P_A[[#This Row],[25+]]-P_A[[#This Row],[26+]]</f>
        <v>7.9999999999999993E-5</v>
      </c>
      <c r="BP148" s="5">
        <f>P_A[[#This Row],[26+]]-P_A[[#This Row],[27+]]</f>
        <v>4.0000000000000003E-5</v>
      </c>
      <c r="BQ148" s="5">
        <f>P_A[[#This Row],[27+]]-P_A[[#This Row],[28+]]</f>
        <v>0</v>
      </c>
      <c r="BR148" s="5">
        <f>P_A[[#This Row],[28+]]-P_A[[#This Row],[29+]]</f>
        <v>0</v>
      </c>
      <c r="BS148" s="5">
        <f>P_A[[#This Row],[29+]]-P_A[[#This Row],[30+]]</f>
        <v>0</v>
      </c>
      <c r="BT148" s="5">
        <f>P_A[[#This Row],[30+]]-P_A[[#This Row],[31+]]</f>
        <v>0</v>
      </c>
      <c r="BU148" s="5">
        <f>P_A[[#This Row],[31+]]-P_A[[#This Row],[32+]]</f>
        <v>0</v>
      </c>
      <c r="BV148" s="5">
        <f>P_A[[#This Row],[32+]]-P_A[[#This Row],[33+]]</f>
        <v>0</v>
      </c>
      <c r="BW148" s="5">
        <f>P_A[[#This Row],[33+]]-P_A[[#This Row],[34+]]</f>
        <v>0</v>
      </c>
      <c r="BX148" s="5">
        <f>P_A[[#This Row],[34+]]-P_A[[#This Row],[35+]]</f>
        <v>0</v>
      </c>
      <c r="BY148" s="5">
        <f>P_A[[#This Row],[35+]]-P_A[[#This Row],[36+]]</f>
        <v>0</v>
      </c>
      <c r="BZ148" s="5">
        <f>P_A[[#This Row],[36+]]-P_A[[#This Row],[37+]]</f>
        <v>0</v>
      </c>
      <c r="CA148" s="5">
        <f>P_A[[#This Row],[37+]]-P_A[[#This Row],[38+]]</f>
        <v>0</v>
      </c>
      <c r="CB148" s="5">
        <f>P_A[[#This Row],[38+]]-P_A[[#This Row],[39+]]</f>
        <v>0</v>
      </c>
      <c r="CC148" s="5">
        <f>P_A[[#This Row],[39+]]-P_A[[#This Row],[40+]]</f>
        <v>0</v>
      </c>
      <c r="CD148" s="5">
        <f>P_A[[#This Row],[40+]]-P_A[[#This Row],[41+]]</f>
        <v>0</v>
      </c>
      <c r="CE148" s="5">
        <f>P_A[[#This Row],[41+]]-P_A[[#This Row],[42+]]</f>
        <v>0</v>
      </c>
      <c r="CF148" s="5">
        <f>P_A[[#This Row],[42+]]-P_A[[#This Row],[43+]]</f>
        <v>0</v>
      </c>
      <c r="CG148" s="5">
        <f>P_A[[#This Row],[43+]]-P_A[[#This Row],[44+]]</f>
        <v>0</v>
      </c>
      <c r="CH148" s="5">
        <f>P_A[[#This Row],[44+]]-P_A[[#This Row],[45+]]</f>
        <v>0</v>
      </c>
      <c r="CI148" s="5">
        <f>P_A[[#This Row],[45+]]-P_A[[#This Row],[46+]]</f>
        <v>0</v>
      </c>
      <c r="CJ148" s="5">
        <f>P_A[[#This Row],[46+]]-P_A[[#This Row],[47+]]</f>
        <v>0</v>
      </c>
      <c r="CK148" s="5">
        <f>P_A[[#This Row],[47+]]-P_A[[#This Row],[48+]]</f>
        <v>0</v>
      </c>
      <c r="CL148" s="5">
        <f>P_A[[#This Row],[48+]]-P_A[[#This Row],[49+]]</f>
        <v>0</v>
      </c>
    </row>
    <row r="149" spans="1:90" x14ac:dyDescent="0.25">
      <c r="A149" s="10">
        <v>22400725</v>
      </c>
      <c r="B149" s="13" t="s">
        <v>98</v>
      </c>
      <c r="C149" s="13" t="s">
        <v>99</v>
      </c>
      <c r="D149" s="11">
        <v>0.875</v>
      </c>
      <c r="E149" s="9" t="str">
        <f>HYPERLINK("https://www.nba.com/stats/player/1631117/boxscores-traditional", "Walker Kessler")</f>
        <v>Walker Kessler</v>
      </c>
      <c r="F149">
        <v>10.4</v>
      </c>
      <c r="G149" s="4">
        <v>5.1219999999999999</v>
      </c>
      <c r="H149" s="3">
        <v>0.68081999999999998</v>
      </c>
      <c r="I149" s="3">
        <v>0.60641999999999996</v>
      </c>
      <c r="J149" s="3">
        <v>0.53188000000000002</v>
      </c>
      <c r="K149" s="3">
        <v>0.45223999999999998</v>
      </c>
      <c r="L149" s="3">
        <v>0.37828000000000001</v>
      </c>
      <c r="M149" s="3">
        <v>0.30503000000000002</v>
      </c>
      <c r="N149" s="3">
        <v>0.24196000000000001</v>
      </c>
      <c r="O149" s="3">
        <v>0.18406</v>
      </c>
      <c r="P149" s="3">
        <v>0.13786000000000001</v>
      </c>
      <c r="Q149" s="3">
        <v>9.8530000000000006E-2</v>
      </c>
      <c r="R149" s="3">
        <v>6.9440000000000002E-2</v>
      </c>
      <c r="S149" s="3">
        <v>4.648E-2</v>
      </c>
      <c r="T149" s="3">
        <v>3.074E-2</v>
      </c>
      <c r="U149" s="3">
        <v>1.9230000000000001E-2</v>
      </c>
      <c r="V149" s="3">
        <v>1.191E-2</v>
      </c>
      <c r="W149" s="3">
        <v>6.9499999999999996E-3</v>
      </c>
      <c r="X149" s="3">
        <v>3.9100000000000003E-3</v>
      </c>
      <c r="Y149" s="3">
        <v>2.1900000000000001E-3</v>
      </c>
      <c r="Z149" s="3">
        <v>1.14E-3</v>
      </c>
      <c r="AA149" s="3">
        <v>5.9999999999999995E-4</v>
      </c>
      <c r="AB149" s="3">
        <v>2.9E-4</v>
      </c>
      <c r="AC149" s="3">
        <v>1.3999999999999999E-4</v>
      </c>
      <c r="AD149" s="3">
        <v>6.0000000000000002E-5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5">
        <f>P_A[[#This Row],[8+]]-P_A[[#This Row],[9+]]</f>
        <v>7.4400000000000022E-2</v>
      </c>
      <c r="AY149" s="5">
        <f>P_A[[#This Row],[9+]]-P_A[[#This Row],[10+]]</f>
        <v>7.453999999999994E-2</v>
      </c>
      <c r="AZ149" s="5">
        <f>P_A[[#This Row],[10+]]-P_A[[#This Row],[11+]]</f>
        <v>7.9640000000000044E-2</v>
      </c>
      <c r="BA149" s="5">
        <f>P_A[[#This Row],[11+]]-P_A[[#This Row],[12+]]</f>
        <v>7.395999999999997E-2</v>
      </c>
      <c r="BB149" s="5">
        <f>P_A[[#This Row],[12+]]-P_A[[#This Row],[13+]]</f>
        <v>7.3249999999999982E-2</v>
      </c>
      <c r="BC149" s="5">
        <f>P_A[[#This Row],[13+]]-P_A[[#This Row],[14+]]</f>
        <v>6.3070000000000015E-2</v>
      </c>
      <c r="BD149" s="5">
        <f>P_A[[#This Row],[14+]]-P_A[[#This Row],[15+]]</f>
        <v>5.7900000000000007E-2</v>
      </c>
      <c r="BE149" s="5">
        <f>P_A[[#This Row],[15+]]-P_A[[#This Row],[16+]]</f>
        <v>4.6199999999999991E-2</v>
      </c>
      <c r="BF149" s="5">
        <f>P_A[[#This Row],[16+]]-P_A[[#This Row],[17+]]</f>
        <v>3.9330000000000004E-2</v>
      </c>
      <c r="BG149" s="5">
        <f>P_A[[#This Row],[17+]]-P_A[[#This Row],[18+]]</f>
        <v>2.9090000000000005E-2</v>
      </c>
      <c r="BH149" s="5">
        <f>P_A[[#This Row],[18+]]-P_A[[#This Row],[19+]]</f>
        <v>2.2960000000000001E-2</v>
      </c>
      <c r="BI149" s="5">
        <f>P_A[[#This Row],[19+]]-P_A[[#This Row],[20+]]</f>
        <v>1.5740000000000001E-2</v>
      </c>
      <c r="BJ149" s="5">
        <f>P_A[[#This Row],[20+]]-P_A[[#This Row],[21+]]</f>
        <v>1.1509999999999999E-2</v>
      </c>
      <c r="BK149" s="5">
        <f>P_A[[#This Row],[21+]]-P_A[[#This Row],[22+]]</f>
        <v>7.3200000000000001E-3</v>
      </c>
      <c r="BL149" s="5">
        <f>P_A[[#This Row],[22+]]-P_A[[#This Row],[23+]]</f>
        <v>4.9600000000000009E-3</v>
      </c>
      <c r="BM149" s="5">
        <f>P_A[[#This Row],[23+]]-P_A[[#This Row],[24+]]</f>
        <v>3.0399999999999993E-3</v>
      </c>
      <c r="BN149" s="5">
        <f>P_A[[#This Row],[24+]]-P_A[[#This Row],[25+]]</f>
        <v>1.7200000000000002E-3</v>
      </c>
      <c r="BO149" s="5">
        <f>P_A[[#This Row],[25+]]-P_A[[#This Row],[26+]]</f>
        <v>1.0500000000000002E-3</v>
      </c>
      <c r="BP149" s="5">
        <f>P_A[[#This Row],[26+]]-P_A[[#This Row],[27+]]</f>
        <v>5.4000000000000001E-4</v>
      </c>
      <c r="BQ149" s="5">
        <f>P_A[[#This Row],[27+]]-P_A[[#This Row],[28+]]</f>
        <v>3.0999999999999995E-4</v>
      </c>
      <c r="BR149" s="5">
        <f>P_A[[#This Row],[28+]]-P_A[[#This Row],[29+]]</f>
        <v>1.5000000000000001E-4</v>
      </c>
      <c r="BS149" s="5">
        <f>P_A[[#This Row],[29+]]-P_A[[#This Row],[30+]]</f>
        <v>7.9999999999999993E-5</v>
      </c>
      <c r="BT149" s="5">
        <f>P_A[[#This Row],[30+]]-P_A[[#This Row],[31+]]</f>
        <v>6.0000000000000002E-5</v>
      </c>
      <c r="BU149" s="5">
        <f>P_A[[#This Row],[31+]]-P_A[[#This Row],[32+]]</f>
        <v>0</v>
      </c>
      <c r="BV149" s="5">
        <f>P_A[[#This Row],[32+]]-P_A[[#This Row],[33+]]</f>
        <v>0</v>
      </c>
      <c r="BW149" s="5">
        <f>P_A[[#This Row],[33+]]-P_A[[#This Row],[34+]]</f>
        <v>0</v>
      </c>
      <c r="BX149" s="5">
        <f>P_A[[#This Row],[34+]]-P_A[[#This Row],[35+]]</f>
        <v>0</v>
      </c>
      <c r="BY149" s="5">
        <f>P_A[[#This Row],[35+]]-P_A[[#This Row],[36+]]</f>
        <v>0</v>
      </c>
      <c r="BZ149" s="5">
        <f>P_A[[#This Row],[36+]]-P_A[[#This Row],[37+]]</f>
        <v>0</v>
      </c>
      <c r="CA149" s="5">
        <f>P_A[[#This Row],[37+]]-P_A[[#This Row],[38+]]</f>
        <v>0</v>
      </c>
      <c r="CB149" s="5">
        <f>P_A[[#This Row],[38+]]-P_A[[#This Row],[39+]]</f>
        <v>0</v>
      </c>
      <c r="CC149" s="5">
        <f>P_A[[#This Row],[39+]]-P_A[[#This Row],[40+]]</f>
        <v>0</v>
      </c>
      <c r="CD149" s="5">
        <f>P_A[[#This Row],[40+]]-P_A[[#This Row],[41+]]</f>
        <v>0</v>
      </c>
      <c r="CE149" s="5">
        <f>P_A[[#This Row],[41+]]-P_A[[#This Row],[42+]]</f>
        <v>0</v>
      </c>
      <c r="CF149" s="5">
        <f>P_A[[#This Row],[42+]]-P_A[[#This Row],[43+]]</f>
        <v>0</v>
      </c>
      <c r="CG149" s="5">
        <f>P_A[[#This Row],[43+]]-P_A[[#This Row],[44+]]</f>
        <v>0</v>
      </c>
      <c r="CH149" s="5">
        <f>P_A[[#This Row],[44+]]-P_A[[#This Row],[45+]]</f>
        <v>0</v>
      </c>
      <c r="CI149" s="5">
        <f>P_A[[#This Row],[45+]]-P_A[[#This Row],[46+]]</f>
        <v>0</v>
      </c>
      <c r="CJ149" s="5">
        <f>P_A[[#This Row],[46+]]-P_A[[#This Row],[47+]]</f>
        <v>0</v>
      </c>
      <c r="CK149" s="5">
        <f>P_A[[#This Row],[47+]]-P_A[[#This Row],[48+]]</f>
        <v>0</v>
      </c>
      <c r="CL149" s="5">
        <f>P_A[[#This Row],[48+]]-P_A[[#This Row],[49+]]</f>
        <v>0</v>
      </c>
    </row>
    <row r="150" spans="1:90" x14ac:dyDescent="0.25">
      <c r="A150" s="10">
        <v>22400725</v>
      </c>
      <c r="B150" s="13" t="s">
        <v>98</v>
      </c>
      <c r="C150" s="13" t="s">
        <v>99</v>
      </c>
      <c r="D150" s="11">
        <v>0.875</v>
      </c>
      <c r="E150" s="9" t="str">
        <f>HYPERLINK("https://www.nba.com/stats/player/1641729/boxscores-traditional", "Brice Sensabaugh")</f>
        <v>Brice Sensabaugh</v>
      </c>
      <c r="F150">
        <v>8.8000000000000007</v>
      </c>
      <c r="G150" s="4">
        <v>5.1539999999999999</v>
      </c>
      <c r="H150" s="3">
        <v>0.56355999999999995</v>
      </c>
      <c r="I150" s="3">
        <v>0.48404999999999998</v>
      </c>
      <c r="J150" s="3">
        <v>0.40905000000000002</v>
      </c>
      <c r="K150" s="3">
        <v>0.33360000000000001</v>
      </c>
      <c r="L150" s="3">
        <v>0.26762999999999998</v>
      </c>
      <c r="M150" s="3">
        <v>0.20896999999999999</v>
      </c>
      <c r="N150" s="3">
        <v>0.15625</v>
      </c>
      <c r="O150" s="3">
        <v>0.11507000000000001</v>
      </c>
      <c r="P150" s="3">
        <v>8.0759999999999998E-2</v>
      </c>
      <c r="Q150" s="3">
        <v>5.5919999999999997E-2</v>
      </c>
      <c r="R150" s="3">
        <v>3.6729999999999999E-2</v>
      </c>
      <c r="S150" s="3">
        <v>2.385E-2</v>
      </c>
      <c r="T150" s="3">
        <v>1.4999999999999999E-2</v>
      </c>
      <c r="U150" s="3">
        <v>8.8900000000000003E-3</v>
      </c>
      <c r="V150" s="3">
        <v>5.2300000000000003E-3</v>
      </c>
      <c r="W150" s="3">
        <v>2.8900000000000002E-3</v>
      </c>
      <c r="X150" s="3">
        <v>1.5900000000000001E-3</v>
      </c>
      <c r="Y150" s="3">
        <v>8.4000000000000003E-4</v>
      </c>
      <c r="Z150" s="3">
        <v>4.2000000000000002E-4</v>
      </c>
      <c r="AA150" s="3">
        <v>2.1000000000000001E-4</v>
      </c>
      <c r="AB150" s="3">
        <v>1E-4</v>
      </c>
      <c r="AC150" s="3">
        <v>4.0000000000000003E-5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5">
        <f>P_A[[#This Row],[8+]]-P_A[[#This Row],[9+]]</f>
        <v>7.950999999999997E-2</v>
      </c>
      <c r="AY150" s="5">
        <f>P_A[[#This Row],[9+]]-P_A[[#This Row],[10+]]</f>
        <v>7.4999999999999956E-2</v>
      </c>
      <c r="AZ150" s="5">
        <f>P_A[[#This Row],[10+]]-P_A[[#This Row],[11+]]</f>
        <v>7.5450000000000017E-2</v>
      </c>
      <c r="BA150" s="5">
        <f>P_A[[#This Row],[11+]]-P_A[[#This Row],[12+]]</f>
        <v>6.5970000000000029E-2</v>
      </c>
      <c r="BB150" s="5">
        <f>P_A[[#This Row],[12+]]-P_A[[#This Row],[13+]]</f>
        <v>5.865999999999999E-2</v>
      </c>
      <c r="BC150" s="5">
        <f>P_A[[#This Row],[13+]]-P_A[[#This Row],[14+]]</f>
        <v>5.2719999999999989E-2</v>
      </c>
      <c r="BD150" s="5">
        <f>P_A[[#This Row],[14+]]-P_A[[#This Row],[15+]]</f>
        <v>4.1179999999999994E-2</v>
      </c>
      <c r="BE150" s="5">
        <f>P_A[[#This Row],[15+]]-P_A[[#This Row],[16+]]</f>
        <v>3.4310000000000007E-2</v>
      </c>
      <c r="BF150" s="5">
        <f>P_A[[#This Row],[16+]]-P_A[[#This Row],[17+]]</f>
        <v>2.4840000000000001E-2</v>
      </c>
      <c r="BG150" s="5">
        <f>P_A[[#This Row],[17+]]-P_A[[#This Row],[18+]]</f>
        <v>1.9189999999999999E-2</v>
      </c>
      <c r="BH150" s="5">
        <f>P_A[[#This Row],[18+]]-P_A[[#This Row],[19+]]</f>
        <v>1.2879999999999999E-2</v>
      </c>
      <c r="BI150" s="5">
        <f>P_A[[#This Row],[19+]]-P_A[[#This Row],[20+]]</f>
        <v>8.8500000000000002E-3</v>
      </c>
      <c r="BJ150" s="5">
        <f>P_A[[#This Row],[20+]]-P_A[[#This Row],[21+]]</f>
        <v>6.1099999999999991E-3</v>
      </c>
      <c r="BK150" s="5">
        <f>P_A[[#This Row],[21+]]-P_A[[#This Row],[22+]]</f>
        <v>3.6600000000000001E-3</v>
      </c>
      <c r="BL150" s="5">
        <f>P_A[[#This Row],[22+]]-P_A[[#This Row],[23+]]</f>
        <v>2.3400000000000001E-3</v>
      </c>
      <c r="BM150" s="5">
        <f>P_A[[#This Row],[23+]]-P_A[[#This Row],[24+]]</f>
        <v>1.3000000000000002E-3</v>
      </c>
      <c r="BN150" s="5">
        <f>P_A[[#This Row],[24+]]-P_A[[#This Row],[25+]]</f>
        <v>7.5000000000000002E-4</v>
      </c>
      <c r="BO150" s="5">
        <f>P_A[[#This Row],[25+]]-P_A[[#This Row],[26+]]</f>
        <v>4.2000000000000002E-4</v>
      </c>
      <c r="BP150" s="5">
        <f>P_A[[#This Row],[26+]]-P_A[[#This Row],[27+]]</f>
        <v>2.1000000000000001E-4</v>
      </c>
      <c r="BQ150" s="5">
        <f>P_A[[#This Row],[27+]]-P_A[[#This Row],[28+]]</f>
        <v>1.1E-4</v>
      </c>
      <c r="BR150" s="5">
        <f>P_A[[#This Row],[28+]]-P_A[[#This Row],[29+]]</f>
        <v>6.0000000000000002E-5</v>
      </c>
      <c r="BS150" s="5">
        <f>P_A[[#This Row],[29+]]-P_A[[#This Row],[30+]]</f>
        <v>4.0000000000000003E-5</v>
      </c>
      <c r="BT150" s="5">
        <f>P_A[[#This Row],[30+]]-P_A[[#This Row],[31+]]</f>
        <v>0</v>
      </c>
      <c r="BU150" s="5">
        <f>P_A[[#This Row],[31+]]-P_A[[#This Row],[32+]]</f>
        <v>0</v>
      </c>
      <c r="BV150" s="5">
        <f>P_A[[#This Row],[32+]]-P_A[[#This Row],[33+]]</f>
        <v>0</v>
      </c>
      <c r="BW150" s="5">
        <f>P_A[[#This Row],[33+]]-P_A[[#This Row],[34+]]</f>
        <v>0</v>
      </c>
      <c r="BX150" s="5">
        <f>P_A[[#This Row],[34+]]-P_A[[#This Row],[35+]]</f>
        <v>0</v>
      </c>
      <c r="BY150" s="5">
        <f>P_A[[#This Row],[35+]]-P_A[[#This Row],[36+]]</f>
        <v>0</v>
      </c>
      <c r="BZ150" s="5">
        <f>P_A[[#This Row],[36+]]-P_A[[#This Row],[37+]]</f>
        <v>0</v>
      </c>
      <c r="CA150" s="5">
        <f>P_A[[#This Row],[37+]]-P_A[[#This Row],[38+]]</f>
        <v>0</v>
      </c>
      <c r="CB150" s="5">
        <f>P_A[[#This Row],[38+]]-P_A[[#This Row],[39+]]</f>
        <v>0</v>
      </c>
      <c r="CC150" s="5">
        <f>P_A[[#This Row],[39+]]-P_A[[#This Row],[40+]]</f>
        <v>0</v>
      </c>
      <c r="CD150" s="5">
        <f>P_A[[#This Row],[40+]]-P_A[[#This Row],[41+]]</f>
        <v>0</v>
      </c>
      <c r="CE150" s="5">
        <f>P_A[[#This Row],[41+]]-P_A[[#This Row],[42+]]</f>
        <v>0</v>
      </c>
      <c r="CF150" s="5">
        <f>P_A[[#This Row],[42+]]-P_A[[#This Row],[43+]]</f>
        <v>0</v>
      </c>
      <c r="CG150" s="5">
        <f>P_A[[#This Row],[43+]]-P_A[[#This Row],[44+]]</f>
        <v>0</v>
      </c>
      <c r="CH150" s="5">
        <f>P_A[[#This Row],[44+]]-P_A[[#This Row],[45+]]</f>
        <v>0</v>
      </c>
      <c r="CI150" s="5">
        <f>P_A[[#This Row],[45+]]-P_A[[#This Row],[46+]]</f>
        <v>0</v>
      </c>
      <c r="CJ150" s="5">
        <f>P_A[[#This Row],[46+]]-P_A[[#This Row],[47+]]</f>
        <v>0</v>
      </c>
      <c r="CK150" s="5">
        <f>P_A[[#This Row],[47+]]-P_A[[#This Row],[48+]]</f>
        <v>0</v>
      </c>
      <c r="CL150" s="5">
        <f>P_A[[#This Row],[48+]]-P_A[[#This Row],[49+]]</f>
        <v>0</v>
      </c>
    </row>
    <row r="151" spans="1:90" x14ac:dyDescent="0.25">
      <c r="A151" s="10">
        <v>22400725</v>
      </c>
      <c r="B151" s="13" t="s">
        <v>98</v>
      </c>
      <c r="C151" s="13" t="s">
        <v>99</v>
      </c>
      <c r="D151" s="11">
        <v>0.875</v>
      </c>
      <c r="E151" s="9" t="str">
        <f>HYPERLINK("https://www.nba.com/stats/player/1642271/boxscores-traditional", "Kyle Filipowski")</f>
        <v>Kyle Filipowski</v>
      </c>
      <c r="F151">
        <v>8.1999999999999993</v>
      </c>
      <c r="G151" s="4">
        <v>4.5780000000000003</v>
      </c>
      <c r="H151" s="3">
        <v>0.51595000000000002</v>
      </c>
      <c r="I151" s="3">
        <v>0.43251000000000001</v>
      </c>
      <c r="J151" s="3">
        <v>0.34827000000000002</v>
      </c>
      <c r="K151" s="3">
        <v>0.27093</v>
      </c>
      <c r="L151" s="3">
        <v>0.20327000000000001</v>
      </c>
      <c r="M151" s="3">
        <v>0.14685999999999999</v>
      </c>
      <c r="N151" s="3">
        <v>0.10204000000000001</v>
      </c>
      <c r="O151" s="3">
        <v>6.8110000000000004E-2</v>
      </c>
      <c r="P151" s="3">
        <v>4.4569999999999999E-2</v>
      </c>
      <c r="Q151" s="3">
        <v>2.743E-2</v>
      </c>
      <c r="R151" s="3">
        <v>1.618E-2</v>
      </c>
      <c r="S151" s="3">
        <v>9.1400000000000006E-3</v>
      </c>
      <c r="T151" s="3">
        <v>4.9399999999999999E-3</v>
      </c>
      <c r="U151" s="3">
        <v>2.5600000000000002E-3</v>
      </c>
      <c r="V151" s="3">
        <v>1.31E-3</v>
      </c>
      <c r="W151" s="3">
        <v>6.2E-4</v>
      </c>
      <c r="X151" s="3">
        <v>2.7999999999999998E-4</v>
      </c>
      <c r="Y151" s="3">
        <v>1.2E-4</v>
      </c>
      <c r="Z151" s="3">
        <v>5.0000000000000002E-5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f>P_A[[#This Row],[8+]]-P_A[[#This Row],[9+]]</f>
        <v>8.3440000000000014E-2</v>
      </c>
      <c r="AY151" s="5">
        <f>P_A[[#This Row],[9+]]-P_A[[#This Row],[10+]]</f>
        <v>8.4239999999999982E-2</v>
      </c>
      <c r="AZ151" s="5">
        <f>P_A[[#This Row],[10+]]-P_A[[#This Row],[11+]]</f>
        <v>7.734000000000002E-2</v>
      </c>
      <c r="BA151" s="5">
        <f>P_A[[#This Row],[11+]]-P_A[[#This Row],[12+]]</f>
        <v>6.7659999999999998E-2</v>
      </c>
      <c r="BB151" s="5">
        <f>P_A[[#This Row],[12+]]-P_A[[#This Row],[13+]]</f>
        <v>5.6410000000000016E-2</v>
      </c>
      <c r="BC151" s="5">
        <f>P_A[[#This Row],[13+]]-P_A[[#This Row],[14+]]</f>
        <v>4.4819999999999985E-2</v>
      </c>
      <c r="BD151" s="5">
        <f>P_A[[#This Row],[14+]]-P_A[[#This Row],[15+]]</f>
        <v>3.3930000000000002E-2</v>
      </c>
      <c r="BE151" s="5">
        <f>P_A[[#This Row],[15+]]-P_A[[#This Row],[16+]]</f>
        <v>2.3540000000000005E-2</v>
      </c>
      <c r="BF151" s="5">
        <f>P_A[[#This Row],[16+]]-P_A[[#This Row],[17+]]</f>
        <v>1.7139999999999999E-2</v>
      </c>
      <c r="BG151" s="5">
        <f>P_A[[#This Row],[17+]]-P_A[[#This Row],[18+]]</f>
        <v>1.125E-2</v>
      </c>
      <c r="BH151" s="5">
        <f>P_A[[#This Row],[18+]]-P_A[[#This Row],[19+]]</f>
        <v>7.0399999999999994E-3</v>
      </c>
      <c r="BI151" s="5">
        <f>P_A[[#This Row],[19+]]-P_A[[#This Row],[20+]]</f>
        <v>4.2000000000000006E-3</v>
      </c>
      <c r="BJ151" s="5">
        <f>P_A[[#This Row],[20+]]-P_A[[#This Row],[21+]]</f>
        <v>2.3799999999999997E-3</v>
      </c>
      <c r="BK151" s="5">
        <f>P_A[[#This Row],[21+]]-P_A[[#This Row],[22+]]</f>
        <v>1.2500000000000002E-3</v>
      </c>
      <c r="BL151" s="5">
        <f>P_A[[#This Row],[22+]]-P_A[[#This Row],[23+]]</f>
        <v>6.8999999999999997E-4</v>
      </c>
      <c r="BM151" s="5">
        <f>P_A[[#This Row],[23+]]-P_A[[#This Row],[24+]]</f>
        <v>3.4000000000000002E-4</v>
      </c>
      <c r="BN151" s="5">
        <f>P_A[[#This Row],[24+]]-P_A[[#This Row],[25+]]</f>
        <v>1.5999999999999999E-4</v>
      </c>
      <c r="BO151" s="5">
        <f>P_A[[#This Row],[25+]]-P_A[[#This Row],[26+]]</f>
        <v>6.9999999999999994E-5</v>
      </c>
      <c r="BP151" s="5">
        <f>P_A[[#This Row],[26+]]-P_A[[#This Row],[27+]]</f>
        <v>5.0000000000000002E-5</v>
      </c>
      <c r="BQ151" s="5">
        <f>P_A[[#This Row],[27+]]-P_A[[#This Row],[28+]]</f>
        <v>0</v>
      </c>
      <c r="BR151" s="5">
        <f>P_A[[#This Row],[28+]]-P_A[[#This Row],[29+]]</f>
        <v>0</v>
      </c>
      <c r="BS151" s="5">
        <f>P_A[[#This Row],[29+]]-P_A[[#This Row],[30+]]</f>
        <v>0</v>
      </c>
      <c r="BT151" s="5">
        <f>P_A[[#This Row],[30+]]-P_A[[#This Row],[31+]]</f>
        <v>0</v>
      </c>
      <c r="BU151" s="5">
        <f>P_A[[#This Row],[31+]]-P_A[[#This Row],[32+]]</f>
        <v>0</v>
      </c>
      <c r="BV151" s="5">
        <f>P_A[[#This Row],[32+]]-P_A[[#This Row],[33+]]</f>
        <v>0</v>
      </c>
      <c r="BW151" s="5">
        <f>P_A[[#This Row],[33+]]-P_A[[#This Row],[34+]]</f>
        <v>0</v>
      </c>
      <c r="BX151" s="5">
        <f>P_A[[#This Row],[34+]]-P_A[[#This Row],[35+]]</f>
        <v>0</v>
      </c>
      <c r="BY151" s="5">
        <f>P_A[[#This Row],[35+]]-P_A[[#This Row],[36+]]</f>
        <v>0</v>
      </c>
      <c r="BZ151" s="5">
        <f>P_A[[#This Row],[36+]]-P_A[[#This Row],[37+]]</f>
        <v>0</v>
      </c>
      <c r="CA151" s="5">
        <f>P_A[[#This Row],[37+]]-P_A[[#This Row],[38+]]</f>
        <v>0</v>
      </c>
      <c r="CB151" s="5">
        <f>P_A[[#This Row],[38+]]-P_A[[#This Row],[39+]]</f>
        <v>0</v>
      </c>
      <c r="CC151" s="5">
        <f>P_A[[#This Row],[39+]]-P_A[[#This Row],[40+]]</f>
        <v>0</v>
      </c>
      <c r="CD151" s="5">
        <f>P_A[[#This Row],[40+]]-P_A[[#This Row],[41+]]</f>
        <v>0</v>
      </c>
      <c r="CE151" s="5">
        <f>P_A[[#This Row],[41+]]-P_A[[#This Row],[42+]]</f>
        <v>0</v>
      </c>
      <c r="CF151" s="5">
        <f>P_A[[#This Row],[42+]]-P_A[[#This Row],[43+]]</f>
        <v>0</v>
      </c>
      <c r="CG151" s="5">
        <f>P_A[[#This Row],[43+]]-P_A[[#This Row],[44+]]</f>
        <v>0</v>
      </c>
      <c r="CH151" s="5">
        <f>P_A[[#This Row],[44+]]-P_A[[#This Row],[45+]]</f>
        <v>0</v>
      </c>
      <c r="CI151" s="5">
        <f>P_A[[#This Row],[45+]]-P_A[[#This Row],[46+]]</f>
        <v>0</v>
      </c>
      <c r="CJ151" s="5">
        <f>P_A[[#This Row],[46+]]-P_A[[#This Row],[47+]]</f>
        <v>0</v>
      </c>
      <c r="CK151" s="5">
        <f>P_A[[#This Row],[47+]]-P_A[[#This Row],[48+]]</f>
        <v>0</v>
      </c>
      <c r="CL151" s="5">
        <f>P_A[[#This Row],[48+]]-P_A[[#This Row],[49+]]</f>
        <v>0</v>
      </c>
    </row>
    <row r="152" spans="1:90" x14ac:dyDescent="0.25">
      <c r="A152" s="10">
        <v>22400725</v>
      </c>
      <c r="B152" s="13" t="s">
        <v>98</v>
      </c>
      <c r="C152" s="13" t="s">
        <v>99</v>
      </c>
      <c r="D152" s="11">
        <v>0.875</v>
      </c>
      <c r="E152" s="9" t="str">
        <f>HYPERLINK("https://www.nba.com/stats/player/1629234/boxscores-traditional", "Drew Eubanks")</f>
        <v>Drew Eubanks</v>
      </c>
      <c r="F152">
        <v>8</v>
      </c>
      <c r="G152" s="4">
        <v>4.3010000000000002</v>
      </c>
      <c r="H152" s="3">
        <v>0.5</v>
      </c>
      <c r="I152" s="3">
        <v>0.40905000000000002</v>
      </c>
      <c r="J152" s="3">
        <v>0.31918000000000002</v>
      </c>
      <c r="K152" s="3">
        <v>0.24196000000000001</v>
      </c>
      <c r="L152" s="3">
        <v>0.17619000000000001</v>
      </c>
      <c r="M152" s="3">
        <v>0.12302</v>
      </c>
      <c r="N152" s="3">
        <v>8.0759999999999998E-2</v>
      </c>
      <c r="O152" s="3">
        <v>5.1549999999999999E-2</v>
      </c>
      <c r="P152" s="3">
        <v>3.1440000000000003E-2</v>
      </c>
      <c r="Q152" s="3">
        <v>1.831E-2</v>
      </c>
      <c r="R152" s="3">
        <v>9.9000000000000008E-3</v>
      </c>
      <c r="S152" s="3">
        <v>5.2300000000000003E-3</v>
      </c>
      <c r="T152" s="3">
        <v>2.64E-3</v>
      </c>
      <c r="U152" s="3">
        <v>1.2600000000000001E-3</v>
      </c>
      <c r="V152" s="3">
        <v>5.5999999999999995E-4</v>
      </c>
      <c r="W152" s="3">
        <v>2.4000000000000001E-4</v>
      </c>
      <c r="X152" s="3">
        <v>1E-4</v>
      </c>
      <c r="Y152" s="3">
        <v>4.0000000000000003E-5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5">
        <f>P_A[[#This Row],[8+]]-P_A[[#This Row],[9+]]</f>
        <v>9.0949999999999975E-2</v>
      </c>
      <c r="AY152" s="5">
        <f>P_A[[#This Row],[9+]]-P_A[[#This Row],[10+]]</f>
        <v>8.9870000000000005E-2</v>
      </c>
      <c r="AZ152" s="5">
        <f>P_A[[#This Row],[10+]]-P_A[[#This Row],[11+]]</f>
        <v>7.7220000000000011E-2</v>
      </c>
      <c r="BA152" s="5">
        <f>P_A[[#This Row],[11+]]-P_A[[#This Row],[12+]]</f>
        <v>6.5769999999999995E-2</v>
      </c>
      <c r="BB152" s="5">
        <f>P_A[[#This Row],[12+]]-P_A[[#This Row],[13+]]</f>
        <v>5.3170000000000009E-2</v>
      </c>
      <c r="BC152" s="5">
        <f>P_A[[#This Row],[13+]]-P_A[[#This Row],[14+]]</f>
        <v>4.2260000000000006E-2</v>
      </c>
      <c r="BD152" s="5">
        <f>P_A[[#This Row],[14+]]-P_A[[#This Row],[15+]]</f>
        <v>2.921E-2</v>
      </c>
      <c r="BE152" s="5">
        <f>P_A[[#This Row],[15+]]-P_A[[#This Row],[16+]]</f>
        <v>2.0109999999999996E-2</v>
      </c>
      <c r="BF152" s="5">
        <f>P_A[[#This Row],[16+]]-P_A[[#This Row],[17+]]</f>
        <v>1.3130000000000003E-2</v>
      </c>
      <c r="BG152" s="5">
        <f>P_A[[#This Row],[17+]]-P_A[[#This Row],[18+]]</f>
        <v>8.4099999999999991E-3</v>
      </c>
      <c r="BH152" s="5">
        <f>P_A[[#This Row],[18+]]-P_A[[#This Row],[19+]]</f>
        <v>4.6700000000000005E-3</v>
      </c>
      <c r="BI152" s="5">
        <f>P_A[[#This Row],[19+]]-P_A[[#This Row],[20+]]</f>
        <v>2.5900000000000003E-3</v>
      </c>
      <c r="BJ152" s="5">
        <f>P_A[[#This Row],[20+]]-P_A[[#This Row],[21+]]</f>
        <v>1.3799999999999999E-3</v>
      </c>
      <c r="BK152" s="5">
        <f>P_A[[#This Row],[21+]]-P_A[[#This Row],[22+]]</f>
        <v>7.000000000000001E-4</v>
      </c>
      <c r="BL152" s="5">
        <f>P_A[[#This Row],[22+]]-P_A[[#This Row],[23+]]</f>
        <v>3.1999999999999997E-4</v>
      </c>
      <c r="BM152" s="5">
        <f>P_A[[#This Row],[23+]]-P_A[[#This Row],[24+]]</f>
        <v>1.3999999999999999E-4</v>
      </c>
      <c r="BN152" s="5">
        <f>P_A[[#This Row],[24+]]-P_A[[#This Row],[25+]]</f>
        <v>6.0000000000000002E-5</v>
      </c>
      <c r="BO152" s="5">
        <f>P_A[[#This Row],[25+]]-P_A[[#This Row],[26+]]</f>
        <v>4.0000000000000003E-5</v>
      </c>
      <c r="BP152" s="5">
        <f>P_A[[#This Row],[26+]]-P_A[[#This Row],[27+]]</f>
        <v>0</v>
      </c>
      <c r="BQ152" s="5">
        <f>P_A[[#This Row],[27+]]-P_A[[#This Row],[28+]]</f>
        <v>0</v>
      </c>
      <c r="BR152" s="5">
        <f>P_A[[#This Row],[28+]]-P_A[[#This Row],[29+]]</f>
        <v>0</v>
      </c>
      <c r="BS152" s="5">
        <f>P_A[[#This Row],[29+]]-P_A[[#This Row],[30+]]</f>
        <v>0</v>
      </c>
      <c r="BT152" s="5">
        <f>P_A[[#This Row],[30+]]-P_A[[#This Row],[31+]]</f>
        <v>0</v>
      </c>
      <c r="BU152" s="5">
        <f>P_A[[#This Row],[31+]]-P_A[[#This Row],[32+]]</f>
        <v>0</v>
      </c>
      <c r="BV152" s="5">
        <f>P_A[[#This Row],[32+]]-P_A[[#This Row],[33+]]</f>
        <v>0</v>
      </c>
      <c r="BW152" s="5">
        <f>P_A[[#This Row],[33+]]-P_A[[#This Row],[34+]]</f>
        <v>0</v>
      </c>
      <c r="BX152" s="5">
        <f>P_A[[#This Row],[34+]]-P_A[[#This Row],[35+]]</f>
        <v>0</v>
      </c>
      <c r="BY152" s="5">
        <f>P_A[[#This Row],[35+]]-P_A[[#This Row],[36+]]</f>
        <v>0</v>
      </c>
      <c r="BZ152" s="5">
        <f>P_A[[#This Row],[36+]]-P_A[[#This Row],[37+]]</f>
        <v>0</v>
      </c>
      <c r="CA152" s="5">
        <f>P_A[[#This Row],[37+]]-P_A[[#This Row],[38+]]</f>
        <v>0</v>
      </c>
      <c r="CB152" s="5">
        <f>P_A[[#This Row],[38+]]-P_A[[#This Row],[39+]]</f>
        <v>0</v>
      </c>
      <c r="CC152" s="5">
        <f>P_A[[#This Row],[39+]]-P_A[[#This Row],[40+]]</f>
        <v>0</v>
      </c>
      <c r="CD152" s="5">
        <f>P_A[[#This Row],[40+]]-P_A[[#This Row],[41+]]</f>
        <v>0</v>
      </c>
      <c r="CE152" s="5">
        <f>P_A[[#This Row],[41+]]-P_A[[#This Row],[42+]]</f>
        <v>0</v>
      </c>
      <c r="CF152" s="5">
        <f>P_A[[#This Row],[42+]]-P_A[[#This Row],[43+]]</f>
        <v>0</v>
      </c>
      <c r="CG152" s="5">
        <f>P_A[[#This Row],[43+]]-P_A[[#This Row],[44+]]</f>
        <v>0</v>
      </c>
      <c r="CH152" s="5">
        <f>P_A[[#This Row],[44+]]-P_A[[#This Row],[45+]]</f>
        <v>0</v>
      </c>
      <c r="CI152" s="5">
        <f>P_A[[#This Row],[45+]]-P_A[[#This Row],[46+]]</f>
        <v>0</v>
      </c>
      <c r="CJ152" s="5">
        <f>P_A[[#This Row],[46+]]-P_A[[#This Row],[47+]]</f>
        <v>0</v>
      </c>
      <c r="CK152" s="5">
        <f>P_A[[#This Row],[47+]]-P_A[[#This Row],[48+]]</f>
        <v>0</v>
      </c>
      <c r="CL152" s="5">
        <f>P_A[[#This Row],[48+]]-P_A[[#This Row],[49+]]</f>
        <v>0</v>
      </c>
    </row>
    <row r="153" spans="1:90" x14ac:dyDescent="0.25">
      <c r="A153" s="10">
        <v>22400725</v>
      </c>
      <c r="B153" s="13" t="s">
        <v>99</v>
      </c>
      <c r="C153" s="13" t="s">
        <v>98</v>
      </c>
      <c r="D153" s="11">
        <v>0.875</v>
      </c>
      <c r="E153" s="9" t="str">
        <f>HYPERLINK("https://www.nba.com/stats/player/203952/boxscores-traditional", "Andrew Wiggins")</f>
        <v>Andrew Wiggins</v>
      </c>
      <c r="F153">
        <v>24.8</v>
      </c>
      <c r="G153" s="4">
        <v>2.7130000000000001</v>
      </c>
      <c r="H153" s="3">
        <v>1</v>
      </c>
      <c r="I153" s="3">
        <v>1</v>
      </c>
      <c r="J153" s="3">
        <v>1</v>
      </c>
      <c r="K153" s="3">
        <v>1</v>
      </c>
      <c r="L153" s="3">
        <v>1</v>
      </c>
      <c r="M153" s="3">
        <v>1</v>
      </c>
      <c r="N153" s="3">
        <v>0.99997000000000003</v>
      </c>
      <c r="O153" s="3">
        <v>0.99985000000000002</v>
      </c>
      <c r="P153" s="3">
        <v>0.99939999999999996</v>
      </c>
      <c r="Q153" s="3">
        <v>0.99800999999999995</v>
      </c>
      <c r="R153" s="3">
        <v>0.99395999999999995</v>
      </c>
      <c r="S153" s="3">
        <v>0.98382000000000003</v>
      </c>
      <c r="T153" s="3">
        <v>0.96164000000000005</v>
      </c>
      <c r="U153" s="3">
        <v>0.91923999999999995</v>
      </c>
      <c r="V153" s="3">
        <v>0.84848999999999997</v>
      </c>
      <c r="W153" s="3">
        <v>0.74536999999999998</v>
      </c>
      <c r="X153" s="3">
        <v>0.61409000000000002</v>
      </c>
      <c r="Y153" s="3">
        <v>0.47210000000000002</v>
      </c>
      <c r="Z153" s="3">
        <v>0.32996999999999999</v>
      </c>
      <c r="AA153" s="3">
        <v>0.20896999999999999</v>
      </c>
      <c r="AB153" s="3">
        <v>0.11899999999999999</v>
      </c>
      <c r="AC153" s="3">
        <v>6.0569999999999999E-2</v>
      </c>
      <c r="AD153" s="3">
        <v>2.743E-2</v>
      </c>
      <c r="AE153" s="3">
        <v>1.1010000000000001E-2</v>
      </c>
      <c r="AF153" s="3">
        <v>4.0200000000000001E-3</v>
      </c>
      <c r="AG153" s="3">
        <v>1.2600000000000001E-3</v>
      </c>
      <c r="AH153" s="3">
        <v>3.5E-4</v>
      </c>
      <c r="AI153" s="3">
        <v>8.0000000000000007E-5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5">
        <f>P_A[[#This Row],[8+]]-P_A[[#This Row],[9+]]</f>
        <v>0</v>
      </c>
      <c r="AY153" s="5">
        <f>P_A[[#This Row],[9+]]-P_A[[#This Row],[10+]]</f>
        <v>0</v>
      </c>
      <c r="AZ153" s="5">
        <f>P_A[[#This Row],[10+]]-P_A[[#This Row],[11+]]</f>
        <v>0</v>
      </c>
      <c r="BA153" s="5">
        <f>P_A[[#This Row],[11+]]-P_A[[#This Row],[12+]]</f>
        <v>0</v>
      </c>
      <c r="BB153" s="5">
        <f>P_A[[#This Row],[12+]]-P_A[[#This Row],[13+]]</f>
        <v>0</v>
      </c>
      <c r="BC153" s="5">
        <f>P_A[[#This Row],[13+]]-P_A[[#This Row],[14+]]</f>
        <v>2.9999999999974492E-5</v>
      </c>
      <c r="BD153" s="5">
        <f>P_A[[#This Row],[14+]]-P_A[[#This Row],[15+]]</f>
        <v>1.2000000000000899E-4</v>
      </c>
      <c r="BE153" s="5">
        <f>P_A[[#This Row],[15+]]-P_A[[#This Row],[16+]]</f>
        <v>4.5000000000006146E-4</v>
      </c>
      <c r="BF153" s="5">
        <f>P_A[[#This Row],[16+]]-P_A[[#This Row],[17+]]</f>
        <v>1.3900000000000023E-3</v>
      </c>
      <c r="BG153" s="5">
        <f>P_A[[#This Row],[17+]]-P_A[[#This Row],[18+]]</f>
        <v>4.049999999999998E-3</v>
      </c>
      <c r="BH153" s="5">
        <f>P_A[[#This Row],[18+]]-P_A[[#This Row],[19+]]</f>
        <v>1.0139999999999927E-2</v>
      </c>
      <c r="BI153" s="5">
        <f>P_A[[#This Row],[19+]]-P_A[[#This Row],[20+]]</f>
        <v>2.2179999999999978E-2</v>
      </c>
      <c r="BJ153" s="5">
        <f>P_A[[#This Row],[20+]]-P_A[[#This Row],[21+]]</f>
        <v>4.2400000000000104E-2</v>
      </c>
      <c r="BK153" s="5">
        <f>P_A[[#This Row],[21+]]-P_A[[#This Row],[22+]]</f>
        <v>7.074999999999998E-2</v>
      </c>
      <c r="BL153" s="5">
        <f>P_A[[#This Row],[22+]]-P_A[[#This Row],[23+]]</f>
        <v>0.10311999999999999</v>
      </c>
      <c r="BM153" s="5">
        <f>P_A[[#This Row],[23+]]-P_A[[#This Row],[24+]]</f>
        <v>0.13127999999999995</v>
      </c>
      <c r="BN153" s="5">
        <f>P_A[[#This Row],[24+]]-P_A[[#This Row],[25+]]</f>
        <v>0.14199000000000001</v>
      </c>
      <c r="BO153" s="5">
        <f>P_A[[#This Row],[25+]]-P_A[[#This Row],[26+]]</f>
        <v>0.14213000000000003</v>
      </c>
      <c r="BP153" s="5">
        <f>P_A[[#This Row],[26+]]-P_A[[#This Row],[27+]]</f>
        <v>0.121</v>
      </c>
      <c r="BQ153" s="5">
        <f>P_A[[#This Row],[27+]]-P_A[[#This Row],[28+]]</f>
        <v>8.9969999999999994E-2</v>
      </c>
      <c r="BR153" s="5">
        <f>P_A[[#This Row],[28+]]-P_A[[#This Row],[29+]]</f>
        <v>5.8429999999999996E-2</v>
      </c>
      <c r="BS153" s="5">
        <f>P_A[[#This Row],[29+]]-P_A[[#This Row],[30+]]</f>
        <v>3.3140000000000003E-2</v>
      </c>
      <c r="BT153" s="5">
        <f>P_A[[#This Row],[30+]]-P_A[[#This Row],[31+]]</f>
        <v>1.6419999999999997E-2</v>
      </c>
      <c r="BU153" s="5">
        <f>P_A[[#This Row],[31+]]-P_A[[#This Row],[32+]]</f>
        <v>6.9900000000000006E-3</v>
      </c>
      <c r="BV153" s="5">
        <f>P_A[[#This Row],[32+]]-P_A[[#This Row],[33+]]</f>
        <v>2.7600000000000003E-3</v>
      </c>
      <c r="BW153" s="5">
        <f>P_A[[#This Row],[33+]]-P_A[[#This Row],[34+]]</f>
        <v>9.1E-4</v>
      </c>
      <c r="BX153" s="5">
        <f>P_A[[#This Row],[34+]]-P_A[[#This Row],[35+]]</f>
        <v>2.7E-4</v>
      </c>
      <c r="BY153" s="5">
        <f>P_A[[#This Row],[35+]]-P_A[[#This Row],[36+]]</f>
        <v>8.0000000000000007E-5</v>
      </c>
      <c r="BZ153" s="5">
        <f>P_A[[#This Row],[36+]]-P_A[[#This Row],[37+]]</f>
        <v>0</v>
      </c>
      <c r="CA153" s="5">
        <f>P_A[[#This Row],[37+]]-P_A[[#This Row],[38+]]</f>
        <v>0</v>
      </c>
      <c r="CB153" s="5">
        <f>P_A[[#This Row],[38+]]-P_A[[#This Row],[39+]]</f>
        <v>0</v>
      </c>
      <c r="CC153" s="5">
        <f>P_A[[#This Row],[39+]]-P_A[[#This Row],[40+]]</f>
        <v>0</v>
      </c>
      <c r="CD153" s="5">
        <f>P_A[[#This Row],[40+]]-P_A[[#This Row],[41+]]</f>
        <v>0</v>
      </c>
      <c r="CE153" s="5">
        <f>P_A[[#This Row],[41+]]-P_A[[#This Row],[42+]]</f>
        <v>0</v>
      </c>
      <c r="CF153" s="5">
        <f>P_A[[#This Row],[42+]]-P_A[[#This Row],[43+]]</f>
        <v>0</v>
      </c>
      <c r="CG153" s="5">
        <f>P_A[[#This Row],[43+]]-P_A[[#This Row],[44+]]</f>
        <v>0</v>
      </c>
      <c r="CH153" s="5">
        <f>P_A[[#This Row],[44+]]-P_A[[#This Row],[45+]]</f>
        <v>0</v>
      </c>
      <c r="CI153" s="5">
        <f>P_A[[#This Row],[45+]]-P_A[[#This Row],[46+]]</f>
        <v>0</v>
      </c>
      <c r="CJ153" s="5">
        <f>P_A[[#This Row],[46+]]-P_A[[#This Row],[47+]]</f>
        <v>0</v>
      </c>
      <c r="CK153" s="5">
        <f>P_A[[#This Row],[47+]]-P_A[[#This Row],[48+]]</f>
        <v>0</v>
      </c>
      <c r="CL153" s="5">
        <f>P_A[[#This Row],[48+]]-P_A[[#This Row],[49+]]</f>
        <v>0</v>
      </c>
    </row>
    <row r="154" spans="1:90" x14ac:dyDescent="0.25">
      <c r="A154" s="10">
        <v>22400725</v>
      </c>
      <c r="B154" s="13" t="s">
        <v>99</v>
      </c>
      <c r="C154" s="13" t="s">
        <v>98</v>
      </c>
      <c r="D154" s="11">
        <v>0.875</v>
      </c>
      <c r="E154" s="9" t="str">
        <f>HYPERLINK("https://www.nba.com/stats/player/201939/boxscores-traditional", "Stephen Curry")</f>
        <v>Stephen Curry</v>
      </c>
      <c r="F154">
        <v>24.2</v>
      </c>
      <c r="G154" s="4">
        <v>4.3540000000000001</v>
      </c>
      <c r="H154" s="3">
        <v>0.99990000000000001</v>
      </c>
      <c r="I154" s="3">
        <v>0.99975999999999998</v>
      </c>
      <c r="J154" s="3">
        <v>0.99944</v>
      </c>
      <c r="K154" s="3">
        <v>0.99878</v>
      </c>
      <c r="L154" s="3">
        <v>0.99743999999999999</v>
      </c>
      <c r="M154" s="3">
        <v>0.99492000000000003</v>
      </c>
      <c r="N154" s="3">
        <v>0.99036000000000002</v>
      </c>
      <c r="O154" s="3">
        <v>0.98257000000000005</v>
      </c>
      <c r="P154" s="3">
        <v>0.96994999999999998</v>
      </c>
      <c r="Q154" s="3">
        <v>0.95052999999999999</v>
      </c>
      <c r="R154" s="3">
        <v>0.92220000000000002</v>
      </c>
      <c r="S154" s="3">
        <v>0.88297999999999999</v>
      </c>
      <c r="T154" s="3">
        <v>0.83147000000000004</v>
      </c>
      <c r="U154" s="3">
        <v>0.76729999999999998</v>
      </c>
      <c r="V154" s="3">
        <v>0.69496999999999998</v>
      </c>
      <c r="W154" s="3">
        <v>0.61026000000000002</v>
      </c>
      <c r="X154" s="3">
        <v>0.51993999999999996</v>
      </c>
      <c r="Y154" s="3">
        <v>0.42858000000000002</v>
      </c>
      <c r="Z154" s="3">
        <v>0.34089999999999998</v>
      </c>
      <c r="AA154" s="3">
        <v>0.26108999999999999</v>
      </c>
      <c r="AB154" s="3">
        <v>0.19214999999999999</v>
      </c>
      <c r="AC154" s="3">
        <v>0.13567000000000001</v>
      </c>
      <c r="AD154" s="3">
        <v>9.1759999999999994E-2</v>
      </c>
      <c r="AE154" s="3">
        <v>5.9380000000000002E-2</v>
      </c>
      <c r="AF154" s="3">
        <v>3.6729999999999999E-2</v>
      </c>
      <c r="AG154" s="3">
        <v>2.1690000000000001E-2</v>
      </c>
      <c r="AH154" s="3">
        <v>1.222E-2</v>
      </c>
      <c r="AI154" s="3">
        <v>6.5700000000000003E-3</v>
      </c>
      <c r="AJ154" s="3">
        <v>3.3600000000000001E-3</v>
      </c>
      <c r="AK154" s="3">
        <v>1.64E-3</v>
      </c>
      <c r="AL154" s="3">
        <v>7.6000000000000004E-4</v>
      </c>
      <c r="AM154" s="3">
        <v>3.4000000000000002E-4</v>
      </c>
      <c r="AN154" s="3">
        <v>1.3999999999999999E-4</v>
      </c>
      <c r="AO154" s="3">
        <v>6.0000000000000002E-5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5">
        <f>P_A[[#This Row],[8+]]-P_A[[#This Row],[9+]]</f>
        <v>1.4000000000002899E-4</v>
      </c>
      <c r="AY154" s="5">
        <f>P_A[[#This Row],[9+]]-P_A[[#This Row],[10+]]</f>
        <v>3.1999999999998696E-4</v>
      </c>
      <c r="AZ154" s="5">
        <f>P_A[[#This Row],[10+]]-P_A[[#This Row],[11+]]</f>
        <v>6.5999999999999392E-4</v>
      </c>
      <c r="BA154" s="5">
        <f>P_A[[#This Row],[11+]]-P_A[[#This Row],[12+]]</f>
        <v>1.3400000000000079E-3</v>
      </c>
      <c r="BB154" s="5">
        <f>P_A[[#This Row],[12+]]-P_A[[#This Row],[13+]]</f>
        <v>2.5199999999999667E-3</v>
      </c>
      <c r="BC154" s="5">
        <f>P_A[[#This Row],[13+]]-P_A[[#This Row],[14+]]</f>
        <v>4.5600000000000085E-3</v>
      </c>
      <c r="BD154" s="5">
        <f>P_A[[#This Row],[14+]]-P_A[[#This Row],[15+]]</f>
        <v>7.7899999999999636E-3</v>
      </c>
      <c r="BE154" s="5">
        <f>P_A[[#This Row],[15+]]-P_A[[#This Row],[16+]]</f>
        <v>1.2620000000000076E-2</v>
      </c>
      <c r="BF154" s="5">
        <f>P_A[[#This Row],[16+]]-P_A[[#This Row],[17+]]</f>
        <v>1.9419999999999993E-2</v>
      </c>
      <c r="BG154" s="5">
        <f>P_A[[#This Row],[17+]]-P_A[[#This Row],[18+]]</f>
        <v>2.8329999999999966E-2</v>
      </c>
      <c r="BH154" s="5">
        <f>P_A[[#This Row],[18+]]-P_A[[#This Row],[19+]]</f>
        <v>3.9220000000000033E-2</v>
      </c>
      <c r="BI154" s="5">
        <f>P_A[[#This Row],[19+]]-P_A[[#This Row],[20+]]</f>
        <v>5.1509999999999945E-2</v>
      </c>
      <c r="BJ154" s="5">
        <f>P_A[[#This Row],[20+]]-P_A[[#This Row],[21+]]</f>
        <v>6.417000000000006E-2</v>
      </c>
      <c r="BK154" s="5">
        <f>P_A[[#This Row],[21+]]-P_A[[#This Row],[22+]]</f>
        <v>7.2330000000000005E-2</v>
      </c>
      <c r="BL154" s="5">
        <f>P_A[[#This Row],[22+]]-P_A[[#This Row],[23+]]</f>
        <v>8.4709999999999952E-2</v>
      </c>
      <c r="BM154" s="5">
        <f>P_A[[#This Row],[23+]]-P_A[[#This Row],[24+]]</f>
        <v>9.0320000000000067E-2</v>
      </c>
      <c r="BN154" s="5">
        <f>P_A[[#This Row],[24+]]-P_A[[#This Row],[25+]]</f>
        <v>9.1359999999999941E-2</v>
      </c>
      <c r="BO154" s="5">
        <f>P_A[[#This Row],[25+]]-P_A[[#This Row],[26+]]</f>
        <v>8.7680000000000036E-2</v>
      </c>
      <c r="BP154" s="5">
        <f>P_A[[#This Row],[26+]]-P_A[[#This Row],[27+]]</f>
        <v>7.9809999999999992E-2</v>
      </c>
      <c r="BQ154" s="5">
        <f>P_A[[#This Row],[27+]]-P_A[[#This Row],[28+]]</f>
        <v>6.8940000000000001E-2</v>
      </c>
      <c r="BR154" s="5">
        <f>P_A[[#This Row],[28+]]-P_A[[#This Row],[29+]]</f>
        <v>5.6479999999999975E-2</v>
      </c>
      <c r="BS154" s="5">
        <f>P_A[[#This Row],[29+]]-P_A[[#This Row],[30+]]</f>
        <v>4.3910000000000018E-2</v>
      </c>
      <c r="BT154" s="5">
        <f>P_A[[#This Row],[30+]]-P_A[[#This Row],[31+]]</f>
        <v>3.2379999999999992E-2</v>
      </c>
      <c r="BU154" s="5">
        <f>P_A[[#This Row],[31+]]-P_A[[#This Row],[32+]]</f>
        <v>2.2650000000000003E-2</v>
      </c>
      <c r="BV154" s="5">
        <f>P_A[[#This Row],[32+]]-P_A[[#This Row],[33+]]</f>
        <v>1.5039999999999998E-2</v>
      </c>
      <c r="BW154" s="5">
        <f>P_A[[#This Row],[33+]]-P_A[[#This Row],[34+]]</f>
        <v>9.470000000000001E-3</v>
      </c>
      <c r="BX154" s="5">
        <f>P_A[[#This Row],[34+]]-P_A[[#This Row],[35+]]</f>
        <v>5.6499999999999996E-3</v>
      </c>
      <c r="BY154" s="5">
        <f>P_A[[#This Row],[35+]]-P_A[[#This Row],[36+]]</f>
        <v>3.2100000000000002E-3</v>
      </c>
      <c r="BZ154" s="5">
        <f>P_A[[#This Row],[36+]]-P_A[[#This Row],[37+]]</f>
        <v>1.7200000000000002E-3</v>
      </c>
      <c r="CA154" s="5">
        <f>P_A[[#This Row],[37+]]-P_A[[#This Row],[38+]]</f>
        <v>8.7999999999999992E-4</v>
      </c>
      <c r="CB154" s="5">
        <f>P_A[[#This Row],[38+]]-P_A[[#This Row],[39+]]</f>
        <v>4.2000000000000002E-4</v>
      </c>
      <c r="CC154" s="5">
        <f>P_A[[#This Row],[39+]]-P_A[[#This Row],[40+]]</f>
        <v>2.0000000000000004E-4</v>
      </c>
      <c r="CD154" s="5">
        <f>P_A[[#This Row],[40+]]-P_A[[#This Row],[41+]]</f>
        <v>7.9999999999999993E-5</v>
      </c>
      <c r="CE154" s="5">
        <f>P_A[[#This Row],[41+]]-P_A[[#This Row],[42+]]</f>
        <v>6.0000000000000002E-5</v>
      </c>
      <c r="CF154" s="5">
        <f>P_A[[#This Row],[42+]]-P_A[[#This Row],[43+]]</f>
        <v>0</v>
      </c>
      <c r="CG154" s="5">
        <f>P_A[[#This Row],[43+]]-P_A[[#This Row],[44+]]</f>
        <v>0</v>
      </c>
      <c r="CH154" s="5">
        <f>P_A[[#This Row],[44+]]-P_A[[#This Row],[45+]]</f>
        <v>0</v>
      </c>
      <c r="CI154" s="5">
        <f>P_A[[#This Row],[45+]]-P_A[[#This Row],[46+]]</f>
        <v>0</v>
      </c>
      <c r="CJ154" s="5">
        <f>P_A[[#This Row],[46+]]-P_A[[#This Row],[47+]]</f>
        <v>0</v>
      </c>
      <c r="CK154" s="5">
        <f>P_A[[#This Row],[47+]]-P_A[[#This Row],[48+]]</f>
        <v>0</v>
      </c>
      <c r="CL154" s="5">
        <f>P_A[[#This Row],[48+]]-P_A[[#This Row],[49+]]</f>
        <v>0</v>
      </c>
    </row>
    <row r="155" spans="1:90" x14ac:dyDescent="0.25">
      <c r="A155" s="10">
        <v>22400725</v>
      </c>
      <c r="B155" s="13" t="s">
        <v>99</v>
      </c>
      <c r="C155" s="13" t="s">
        <v>98</v>
      </c>
      <c r="D155" s="11">
        <v>0.875</v>
      </c>
      <c r="E155" s="9" t="str">
        <f>HYPERLINK("https://www.nba.com/stats/player/1630228/boxscores-traditional", "Jonathan Kuminga")</f>
        <v>Jonathan Kuminga</v>
      </c>
      <c r="F155">
        <v>27.2</v>
      </c>
      <c r="G155" s="4">
        <v>9.3889999999999993</v>
      </c>
      <c r="H155" s="3">
        <v>0.97931999999999997</v>
      </c>
      <c r="I155" s="3">
        <v>0.97380999999999995</v>
      </c>
      <c r="J155" s="3">
        <v>0.96638000000000002</v>
      </c>
      <c r="K155" s="3">
        <v>0.95818000000000003</v>
      </c>
      <c r="L155" s="3">
        <v>0.94738</v>
      </c>
      <c r="M155" s="3">
        <v>0.93447999999999998</v>
      </c>
      <c r="N155" s="3">
        <v>0.92073000000000005</v>
      </c>
      <c r="O155" s="3">
        <v>0.9032</v>
      </c>
      <c r="P155" s="3">
        <v>0.88297999999999999</v>
      </c>
      <c r="Q155" s="3">
        <v>0.86214000000000002</v>
      </c>
      <c r="R155" s="3">
        <v>0.83645999999999998</v>
      </c>
      <c r="S155" s="3">
        <v>0.80784999999999996</v>
      </c>
      <c r="T155" s="3">
        <v>0.77934999999999999</v>
      </c>
      <c r="U155" s="3">
        <v>0.74536999999999998</v>
      </c>
      <c r="V155" s="3">
        <v>0.70884000000000003</v>
      </c>
      <c r="W155" s="3">
        <v>0.67364000000000002</v>
      </c>
      <c r="X155" s="3">
        <v>0.63307000000000002</v>
      </c>
      <c r="Y155" s="3">
        <v>0.59094999999999998</v>
      </c>
      <c r="Z155" s="3">
        <v>0.55171999999999999</v>
      </c>
      <c r="AA155" s="3">
        <v>0.50797999999999999</v>
      </c>
      <c r="AB155" s="3">
        <v>0.46414</v>
      </c>
      <c r="AC155" s="3">
        <v>0.42465000000000003</v>
      </c>
      <c r="AD155" s="3">
        <v>0.38208999999999999</v>
      </c>
      <c r="AE155" s="3">
        <v>0.34458</v>
      </c>
      <c r="AF155" s="3">
        <v>0.30503000000000002</v>
      </c>
      <c r="AG155" s="3">
        <v>0.26762999999999998</v>
      </c>
      <c r="AH155" s="3">
        <v>0.23576</v>
      </c>
      <c r="AI155" s="3">
        <v>0.20327000000000001</v>
      </c>
      <c r="AJ155" s="3">
        <v>0.17360999999999999</v>
      </c>
      <c r="AK155" s="3">
        <v>0.14917</v>
      </c>
      <c r="AL155" s="3">
        <v>0.12506999999999999</v>
      </c>
      <c r="AM155" s="3">
        <v>0.10383000000000001</v>
      </c>
      <c r="AN155" s="3">
        <v>8.6910000000000001E-2</v>
      </c>
      <c r="AO155" s="3">
        <v>7.0779999999999996E-2</v>
      </c>
      <c r="AP155" s="3">
        <v>5.7049999999999997E-2</v>
      </c>
      <c r="AQ155" s="3">
        <v>4.648E-2</v>
      </c>
      <c r="AR155" s="3">
        <v>3.6729999999999999E-2</v>
      </c>
      <c r="AS155" s="3">
        <v>2.8719999999999999E-2</v>
      </c>
      <c r="AT155" s="3">
        <v>2.2749999999999999E-2</v>
      </c>
      <c r="AU155" s="3">
        <v>1.7430000000000001E-2</v>
      </c>
      <c r="AV155" s="3">
        <v>1.321E-2</v>
      </c>
      <c r="AW155" s="3">
        <v>1.017E-2</v>
      </c>
      <c r="AX155" s="5">
        <f>P_A[[#This Row],[8+]]-P_A[[#This Row],[9+]]</f>
        <v>5.5100000000000149E-3</v>
      </c>
      <c r="AY155" s="5">
        <f>P_A[[#This Row],[9+]]-P_A[[#This Row],[10+]]</f>
        <v>7.4299999999999367E-3</v>
      </c>
      <c r="AZ155" s="5">
        <f>P_A[[#This Row],[10+]]-P_A[[#This Row],[11+]]</f>
        <v>8.1999999999999851E-3</v>
      </c>
      <c r="BA155" s="5">
        <f>P_A[[#This Row],[11+]]-P_A[[#This Row],[12+]]</f>
        <v>1.0800000000000032E-2</v>
      </c>
      <c r="BB155" s="5">
        <f>P_A[[#This Row],[12+]]-P_A[[#This Row],[13+]]</f>
        <v>1.2900000000000023E-2</v>
      </c>
      <c r="BC155" s="5">
        <f>P_A[[#This Row],[13+]]-P_A[[#This Row],[14+]]</f>
        <v>1.3749999999999929E-2</v>
      </c>
      <c r="BD155" s="5">
        <f>P_A[[#This Row],[14+]]-P_A[[#This Row],[15+]]</f>
        <v>1.7530000000000046E-2</v>
      </c>
      <c r="BE155" s="5">
        <f>P_A[[#This Row],[15+]]-P_A[[#This Row],[16+]]</f>
        <v>2.0220000000000016E-2</v>
      </c>
      <c r="BF155" s="5">
        <f>P_A[[#This Row],[16+]]-P_A[[#This Row],[17+]]</f>
        <v>2.083999999999997E-2</v>
      </c>
      <c r="BG155" s="5">
        <f>P_A[[#This Row],[17+]]-P_A[[#This Row],[18+]]</f>
        <v>2.5680000000000036E-2</v>
      </c>
      <c r="BH155" s="5">
        <f>P_A[[#This Row],[18+]]-P_A[[#This Row],[19+]]</f>
        <v>2.8610000000000024E-2</v>
      </c>
      <c r="BI155" s="5">
        <f>P_A[[#This Row],[19+]]-P_A[[#This Row],[20+]]</f>
        <v>2.849999999999997E-2</v>
      </c>
      <c r="BJ155" s="5">
        <f>P_A[[#This Row],[20+]]-P_A[[#This Row],[21+]]</f>
        <v>3.398000000000001E-2</v>
      </c>
      <c r="BK155" s="5">
        <f>P_A[[#This Row],[21+]]-P_A[[#This Row],[22+]]</f>
        <v>3.6529999999999951E-2</v>
      </c>
      <c r="BL155" s="5">
        <f>P_A[[#This Row],[22+]]-P_A[[#This Row],[23+]]</f>
        <v>3.5200000000000009E-2</v>
      </c>
      <c r="BM155" s="5">
        <f>P_A[[#This Row],[23+]]-P_A[[#This Row],[24+]]</f>
        <v>4.0569999999999995E-2</v>
      </c>
      <c r="BN155" s="5">
        <f>P_A[[#This Row],[24+]]-P_A[[#This Row],[25+]]</f>
        <v>4.2120000000000046E-2</v>
      </c>
      <c r="BO155" s="5">
        <f>P_A[[#This Row],[25+]]-P_A[[#This Row],[26+]]</f>
        <v>3.9229999999999987E-2</v>
      </c>
      <c r="BP155" s="5">
        <f>P_A[[#This Row],[26+]]-P_A[[#This Row],[27+]]</f>
        <v>4.3740000000000001E-2</v>
      </c>
      <c r="BQ155" s="5">
        <f>P_A[[#This Row],[27+]]-P_A[[#This Row],[28+]]</f>
        <v>4.383999999999999E-2</v>
      </c>
      <c r="BR155" s="5">
        <f>P_A[[#This Row],[28+]]-P_A[[#This Row],[29+]]</f>
        <v>3.948999999999997E-2</v>
      </c>
      <c r="BS155" s="5">
        <f>P_A[[#This Row],[29+]]-P_A[[#This Row],[30+]]</f>
        <v>4.2560000000000042E-2</v>
      </c>
      <c r="BT155" s="5">
        <f>P_A[[#This Row],[30+]]-P_A[[#This Row],[31+]]</f>
        <v>3.7509999999999988E-2</v>
      </c>
      <c r="BU155" s="5">
        <f>P_A[[#This Row],[31+]]-P_A[[#This Row],[32+]]</f>
        <v>3.9549999999999974E-2</v>
      </c>
      <c r="BV155" s="5">
        <f>P_A[[#This Row],[32+]]-P_A[[#This Row],[33+]]</f>
        <v>3.7400000000000044E-2</v>
      </c>
      <c r="BW155" s="5">
        <f>P_A[[#This Row],[33+]]-P_A[[#This Row],[34+]]</f>
        <v>3.1869999999999982E-2</v>
      </c>
      <c r="BX155" s="5">
        <f>P_A[[#This Row],[34+]]-P_A[[#This Row],[35+]]</f>
        <v>3.2489999999999991E-2</v>
      </c>
      <c r="BY155" s="5">
        <f>P_A[[#This Row],[35+]]-P_A[[#This Row],[36+]]</f>
        <v>2.966000000000002E-2</v>
      </c>
      <c r="BZ155" s="5">
        <f>P_A[[#This Row],[36+]]-P_A[[#This Row],[37+]]</f>
        <v>2.443999999999999E-2</v>
      </c>
      <c r="CA155" s="5">
        <f>P_A[[#This Row],[37+]]-P_A[[#This Row],[38+]]</f>
        <v>2.410000000000001E-2</v>
      </c>
      <c r="CB155" s="5">
        <f>P_A[[#This Row],[38+]]-P_A[[#This Row],[39+]]</f>
        <v>2.1239999999999981E-2</v>
      </c>
      <c r="CC155" s="5">
        <f>P_A[[#This Row],[39+]]-P_A[[#This Row],[40+]]</f>
        <v>1.6920000000000004E-2</v>
      </c>
      <c r="CD155" s="5">
        <f>P_A[[#This Row],[40+]]-P_A[[#This Row],[41+]]</f>
        <v>1.6130000000000005E-2</v>
      </c>
      <c r="CE155" s="5">
        <f>P_A[[#This Row],[41+]]-P_A[[#This Row],[42+]]</f>
        <v>1.3729999999999999E-2</v>
      </c>
      <c r="CF155" s="5">
        <f>P_A[[#This Row],[42+]]-P_A[[#This Row],[43+]]</f>
        <v>1.0569999999999996E-2</v>
      </c>
      <c r="CG155" s="5">
        <f>P_A[[#This Row],[43+]]-P_A[[#This Row],[44+]]</f>
        <v>9.7500000000000017E-3</v>
      </c>
      <c r="CH155" s="5">
        <f>P_A[[#This Row],[44+]]-P_A[[#This Row],[45+]]</f>
        <v>8.0099999999999998E-3</v>
      </c>
      <c r="CI155" s="5">
        <f>P_A[[#This Row],[45+]]-P_A[[#This Row],[46+]]</f>
        <v>5.9699999999999996E-3</v>
      </c>
      <c r="CJ155" s="5">
        <f>P_A[[#This Row],[46+]]-P_A[[#This Row],[47+]]</f>
        <v>5.3199999999999983E-3</v>
      </c>
      <c r="CK155" s="5">
        <f>P_A[[#This Row],[47+]]-P_A[[#This Row],[48+]]</f>
        <v>4.2200000000000015E-3</v>
      </c>
      <c r="CL155" s="5">
        <f>P_A[[#This Row],[48+]]-P_A[[#This Row],[49+]]</f>
        <v>3.0399999999999993E-3</v>
      </c>
    </row>
    <row r="156" spans="1:90" x14ac:dyDescent="0.25">
      <c r="A156" s="10">
        <v>22400725</v>
      </c>
      <c r="B156" s="13" t="s">
        <v>99</v>
      </c>
      <c r="C156" s="13" t="s">
        <v>98</v>
      </c>
      <c r="D156" s="11">
        <v>0.875</v>
      </c>
      <c r="E156" s="9" t="str">
        <f>HYPERLINK("https://www.nba.com/stats/player/1641764/boxscores-traditional", "Brandin Podziemski")</f>
        <v>Brandin Podziemski</v>
      </c>
      <c r="F156">
        <v>17.8</v>
      </c>
      <c r="G156" s="4">
        <v>5.6710000000000003</v>
      </c>
      <c r="H156" s="3">
        <v>0.95818000000000003</v>
      </c>
      <c r="I156" s="3">
        <v>0.93942999999999999</v>
      </c>
      <c r="J156" s="3">
        <v>0.91620999999999997</v>
      </c>
      <c r="K156" s="3">
        <v>0.88492999999999999</v>
      </c>
      <c r="L156" s="3">
        <v>0.84614</v>
      </c>
      <c r="M156" s="3">
        <v>0.80234000000000005</v>
      </c>
      <c r="N156" s="3">
        <v>0.74856999999999996</v>
      </c>
      <c r="O156" s="3">
        <v>0.68793000000000004</v>
      </c>
      <c r="P156" s="3">
        <v>0.62551999999999996</v>
      </c>
      <c r="Q156" s="3">
        <v>0.55567</v>
      </c>
      <c r="R156" s="3">
        <v>0.48404999999999998</v>
      </c>
      <c r="S156" s="3">
        <v>0.41682999999999998</v>
      </c>
      <c r="T156" s="3">
        <v>0.34827000000000002</v>
      </c>
      <c r="U156" s="3">
        <v>0.28774</v>
      </c>
      <c r="V156" s="3">
        <v>0.22964999999999999</v>
      </c>
      <c r="W156" s="3">
        <v>0.17879</v>
      </c>
      <c r="X156" s="3">
        <v>0.13786000000000001</v>
      </c>
      <c r="Y156" s="3">
        <v>0.10204000000000001</v>
      </c>
      <c r="Z156" s="3">
        <v>7.3529999999999998E-2</v>
      </c>
      <c r="AA156" s="3">
        <v>5.262E-2</v>
      </c>
      <c r="AB156" s="3">
        <v>3.5929999999999997E-2</v>
      </c>
      <c r="AC156" s="3">
        <v>2.4420000000000001E-2</v>
      </c>
      <c r="AD156" s="3">
        <v>1.5779999999999999E-2</v>
      </c>
      <c r="AE156" s="3">
        <v>9.9000000000000008E-3</v>
      </c>
      <c r="AF156" s="3">
        <v>6.2100000000000002E-3</v>
      </c>
      <c r="AG156" s="3">
        <v>3.6800000000000001E-3</v>
      </c>
      <c r="AH156" s="3">
        <v>2.1199999999999999E-3</v>
      </c>
      <c r="AI156" s="3">
        <v>1.2199999999999999E-3</v>
      </c>
      <c r="AJ156" s="3">
        <v>6.6E-4</v>
      </c>
      <c r="AK156" s="3">
        <v>3.5E-4</v>
      </c>
      <c r="AL156" s="3">
        <v>1.9000000000000001E-4</v>
      </c>
      <c r="AM156" s="3">
        <v>9.0000000000000006E-5</v>
      </c>
      <c r="AN156" s="3">
        <v>5.0000000000000002E-5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5">
        <f>P_A[[#This Row],[8+]]-P_A[[#This Row],[9+]]</f>
        <v>1.8750000000000044E-2</v>
      </c>
      <c r="AY156" s="5">
        <f>P_A[[#This Row],[9+]]-P_A[[#This Row],[10+]]</f>
        <v>2.3220000000000018E-2</v>
      </c>
      <c r="AZ156" s="5">
        <f>P_A[[#This Row],[10+]]-P_A[[#This Row],[11+]]</f>
        <v>3.1279999999999974E-2</v>
      </c>
      <c r="BA156" s="5">
        <f>P_A[[#This Row],[11+]]-P_A[[#This Row],[12+]]</f>
        <v>3.8789999999999991E-2</v>
      </c>
      <c r="BB156" s="5">
        <f>P_A[[#This Row],[12+]]-P_A[[#This Row],[13+]]</f>
        <v>4.379999999999995E-2</v>
      </c>
      <c r="BC156" s="5">
        <f>P_A[[#This Row],[13+]]-P_A[[#This Row],[14+]]</f>
        <v>5.3770000000000095E-2</v>
      </c>
      <c r="BD156" s="5">
        <f>P_A[[#This Row],[14+]]-P_A[[#This Row],[15+]]</f>
        <v>6.0639999999999916E-2</v>
      </c>
      <c r="BE156" s="5">
        <f>P_A[[#This Row],[15+]]-P_A[[#This Row],[16+]]</f>
        <v>6.2410000000000077E-2</v>
      </c>
      <c r="BF156" s="5">
        <f>P_A[[#This Row],[16+]]-P_A[[#This Row],[17+]]</f>
        <v>6.9849999999999968E-2</v>
      </c>
      <c r="BG156" s="5">
        <f>P_A[[#This Row],[17+]]-P_A[[#This Row],[18+]]</f>
        <v>7.1620000000000017E-2</v>
      </c>
      <c r="BH156" s="5">
        <f>P_A[[#This Row],[18+]]-P_A[[#This Row],[19+]]</f>
        <v>6.7220000000000002E-2</v>
      </c>
      <c r="BI156" s="5">
        <f>P_A[[#This Row],[19+]]-P_A[[#This Row],[20+]]</f>
        <v>6.8559999999999954E-2</v>
      </c>
      <c r="BJ156" s="5">
        <f>P_A[[#This Row],[20+]]-P_A[[#This Row],[21+]]</f>
        <v>6.0530000000000028E-2</v>
      </c>
      <c r="BK156" s="5">
        <f>P_A[[#This Row],[21+]]-P_A[[#This Row],[22+]]</f>
        <v>5.8090000000000003E-2</v>
      </c>
      <c r="BL156" s="5">
        <f>P_A[[#This Row],[22+]]-P_A[[#This Row],[23+]]</f>
        <v>5.0859999999999989E-2</v>
      </c>
      <c r="BM156" s="5">
        <f>P_A[[#This Row],[23+]]-P_A[[#This Row],[24+]]</f>
        <v>4.0929999999999994E-2</v>
      </c>
      <c r="BN156" s="5">
        <f>P_A[[#This Row],[24+]]-P_A[[#This Row],[25+]]</f>
        <v>3.5820000000000005E-2</v>
      </c>
      <c r="BO156" s="5">
        <f>P_A[[#This Row],[25+]]-P_A[[#This Row],[26+]]</f>
        <v>2.8510000000000008E-2</v>
      </c>
      <c r="BP156" s="5">
        <f>P_A[[#This Row],[26+]]-P_A[[#This Row],[27+]]</f>
        <v>2.0909999999999998E-2</v>
      </c>
      <c r="BQ156" s="5">
        <f>P_A[[#This Row],[27+]]-P_A[[#This Row],[28+]]</f>
        <v>1.6690000000000003E-2</v>
      </c>
      <c r="BR156" s="5">
        <f>P_A[[#This Row],[28+]]-P_A[[#This Row],[29+]]</f>
        <v>1.1509999999999996E-2</v>
      </c>
      <c r="BS156" s="5">
        <f>P_A[[#This Row],[29+]]-P_A[[#This Row],[30+]]</f>
        <v>8.6400000000000018E-3</v>
      </c>
      <c r="BT156" s="5">
        <f>P_A[[#This Row],[30+]]-P_A[[#This Row],[31+]]</f>
        <v>5.8799999999999981E-3</v>
      </c>
      <c r="BU156" s="5">
        <f>P_A[[#This Row],[31+]]-P_A[[#This Row],[32+]]</f>
        <v>3.6900000000000006E-3</v>
      </c>
      <c r="BV156" s="5">
        <f>P_A[[#This Row],[32+]]-P_A[[#This Row],[33+]]</f>
        <v>2.5300000000000001E-3</v>
      </c>
      <c r="BW156" s="5">
        <f>P_A[[#This Row],[33+]]-P_A[[#This Row],[34+]]</f>
        <v>1.5600000000000002E-3</v>
      </c>
      <c r="BX156" s="5">
        <f>P_A[[#This Row],[34+]]-P_A[[#This Row],[35+]]</f>
        <v>8.9999999999999998E-4</v>
      </c>
      <c r="BY156" s="5">
        <f>P_A[[#This Row],[35+]]-P_A[[#This Row],[36+]]</f>
        <v>5.5999999999999995E-4</v>
      </c>
      <c r="BZ156" s="5">
        <f>P_A[[#This Row],[36+]]-P_A[[#This Row],[37+]]</f>
        <v>3.1E-4</v>
      </c>
      <c r="CA156" s="5">
        <f>P_A[[#This Row],[37+]]-P_A[[#This Row],[38+]]</f>
        <v>1.5999999999999999E-4</v>
      </c>
      <c r="CB156" s="5">
        <f>P_A[[#This Row],[38+]]-P_A[[#This Row],[39+]]</f>
        <v>1E-4</v>
      </c>
      <c r="CC156" s="5">
        <f>P_A[[#This Row],[39+]]-P_A[[#This Row],[40+]]</f>
        <v>4.0000000000000003E-5</v>
      </c>
      <c r="CD156" s="5">
        <f>P_A[[#This Row],[40+]]-P_A[[#This Row],[41+]]</f>
        <v>5.0000000000000002E-5</v>
      </c>
      <c r="CE156" s="5">
        <f>P_A[[#This Row],[41+]]-P_A[[#This Row],[42+]]</f>
        <v>0</v>
      </c>
      <c r="CF156" s="5">
        <f>P_A[[#This Row],[42+]]-P_A[[#This Row],[43+]]</f>
        <v>0</v>
      </c>
      <c r="CG156" s="5">
        <f>P_A[[#This Row],[43+]]-P_A[[#This Row],[44+]]</f>
        <v>0</v>
      </c>
      <c r="CH156" s="5">
        <f>P_A[[#This Row],[44+]]-P_A[[#This Row],[45+]]</f>
        <v>0</v>
      </c>
      <c r="CI156" s="5">
        <f>P_A[[#This Row],[45+]]-P_A[[#This Row],[46+]]</f>
        <v>0</v>
      </c>
      <c r="CJ156" s="5">
        <f>P_A[[#This Row],[46+]]-P_A[[#This Row],[47+]]</f>
        <v>0</v>
      </c>
      <c r="CK156" s="5">
        <f>P_A[[#This Row],[47+]]-P_A[[#This Row],[48+]]</f>
        <v>0</v>
      </c>
      <c r="CL156" s="5">
        <f>P_A[[#This Row],[48+]]-P_A[[#This Row],[49+]]</f>
        <v>0</v>
      </c>
    </row>
    <row r="157" spans="1:90" x14ac:dyDescent="0.25">
      <c r="A157" s="10">
        <v>22400725</v>
      </c>
      <c r="B157" s="13" t="s">
        <v>99</v>
      </c>
      <c r="C157" s="13" t="s">
        <v>98</v>
      </c>
      <c r="D157" s="11">
        <v>0.875</v>
      </c>
      <c r="E157" s="9" t="str">
        <f>HYPERLINK("https://www.nba.com/stats/player/203110/boxscores-traditional", "Draymond Green")</f>
        <v>Draymond Green</v>
      </c>
      <c r="F157">
        <v>12.6</v>
      </c>
      <c r="G157" s="4">
        <v>2.7279999999999998</v>
      </c>
      <c r="H157" s="3">
        <v>0.95448999999999995</v>
      </c>
      <c r="I157" s="3">
        <v>0.90658000000000005</v>
      </c>
      <c r="J157" s="3">
        <v>0.82894000000000001</v>
      </c>
      <c r="K157" s="3">
        <v>0.72240000000000004</v>
      </c>
      <c r="L157" s="3">
        <v>0.58706000000000003</v>
      </c>
      <c r="M157" s="3">
        <v>0.44037999999999999</v>
      </c>
      <c r="N157" s="3">
        <v>0.30503000000000002</v>
      </c>
      <c r="O157" s="3">
        <v>0.18942999999999999</v>
      </c>
      <c r="P157" s="3">
        <v>0.10564999999999999</v>
      </c>
      <c r="Q157" s="3">
        <v>5.3699999999999998E-2</v>
      </c>
      <c r="R157" s="3">
        <v>2.385E-2</v>
      </c>
      <c r="S157" s="3">
        <v>9.3900000000000008E-3</v>
      </c>
      <c r="T157" s="3">
        <v>3.3600000000000001E-3</v>
      </c>
      <c r="U157" s="3">
        <v>1.0399999999999999E-3</v>
      </c>
      <c r="V157" s="3">
        <v>2.7999999999999998E-4</v>
      </c>
      <c r="W157" s="3">
        <v>6.9999999999999994E-5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5">
        <f>P_A[[#This Row],[8+]]-P_A[[#This Row],[9+]]</f>
        <v>4.7909999999999897E-2</v>
      </c>
      <c r="AY157" s="5">
        <f>P_A[[#This Row],[9+]]-P_A[[#This Row],[10+]]</f>
        <v>7.7640000000000042E-2</v>
      </c>
      <c r="AZ157" s="5">
        <f>P_A[[#This Row],[10+]]-P_A[[#This Row],[11+]]</f>
        <v>0.10653999999999997</v>
      </c>
      <c r="BA157" s="5">
        <f>P_A[[#This Row],[11+]]-P_A[[#This Row],[12+]]</f>
        <v>0.13534000000000002</v>
      </c>
      <c r="BB157" s="5">
        <f>P_A[[#This Row],[12+]]-P_A[[#This Row],[13+]]</f>
        <v>0.14668000000000003</v>
      </c>
      <c r="BC157" s="5">
        <f>P_A[[#This Row],[13+]]-P_A[[#This Row],[14+]]</f>
        <v>0.13534999999999997</v>
      </c>
      <c r="BD157" s="5">
        <f>P_A[[#This Row],[14+]]-P_A[[#This Row],[15+]]</f>
        <v>0.11560000000000004</v>
      </c>
      <c r="BE157" s="5">
        <f>P_A[[#This Row],[15+]]-P_A[[#This Row],[16+]]</f>
        <v>8.3779999999999993E-2</v>
      </c>
      <c r="BF157" s="5">
        <f>P_A[[#This Row],[16+]]-P_A[[#This Row],[17+]]</f>
        <v>5.1949999999999996E-2</v>
      </c>
      <c r="BG157" s="5">
        <f>P_A[[#This Row],[17+]]-P_A[[#This Row],[18+]]</f>
        <v>2.9849999999999998E-2</v>
      </c>
      <c r="BH157" s="5">
        <f>P_A[[#This Row],[18+]]-P_A[[#This Row],[19+]]</f>
        <v>1.4459999999999999E-2</v>
      </c>
      <c r="BI157" s="5">
        <f>P_A[[#This Row],[19+]]-P_A[[#This Row],[20+]]</f>
        <v>6.0300000000000006E-3</v>
      </c>
      <c r="BJ157" s="5">
        <f>P_A[[#This Row],[20+]]-P_A[[#This Row],[21+]]</f>
        <v>2.32E-3</v>
      </c>
      <c r="BK157" s="5">
        <f>P_A[[#This Row],[21+]]-P_A[[#This Row],[22+]]</f>
        <v>7.5999999999999993E-4</v>
      </c>
      <c r="BL157" s="5">
        <f>P_A[[#This Row],[22+]]-P_A[[#This Row],[23+]]</f>
        <v>2.0999999999999998E-4</v>
      </c>
      <c r="BM157" s="5">
        <f>P_A[[#This Row],[23+]]-P_A[[#This Row],[24+]]</f>
        <v>6.9999999999999994E-5</v>
      </c>
      <c r="BN157" s="5">
        <f>P_A[[#This Row],[24+]]-P_A[[#This Row],[25+]]</f>
        <v>0</v>
      </c>
      <c r="BO157" s="5">
        <f>P_A[[#This Row],[25+]]-P_A[[#This Row],[26+]]</f>
        <v>0</v>
      </c>
      <c r="BP157" s="5">
        <f>P_A[[#This Row],[26+]]-P_A[[#This Row],[27+]]</f>
        <v>0</v>
      </c>
      <c r="BQ157" s="5">
        <f>P_A[[#This Row],[27+]]-P_A[[#This Row],[28+]]</f>
        <v>0</v>
      </c>
      <c r="BR157" s="5">
        <f>P_A[[#This Row],[28+]]-P_A[[#This Row],[29+]]</f>
        <v>0</v>
      </c>
      <c r="BS157" s="5">
        <f>P_A[[#This Row],[29+]]-P_A[[#This Row],[30+]]</f>
        <v>0</v>
      </c>
      <c r="BT157" s="5">
        <f>P_A[[#This Row],[30+]]-P_A[[#This Row],[31+]]</f>
        <v>0</v>
      </c>
      <c r="BU157" s="5">
        <f>P_A[[#This Row],[31+]]-P_A[[#This Row],[32+]]</f>
        <v>0</v>
      </c>
      <c r="BV157" s="5">
        <f>P_A[[#This Row],[32+]]-P_A[[#This Row],[33+]]</f>
        <v>0</v>
      </c>
      <c r="BW157" s="5">
        <f>P_A[[#This Row],[33+]]-P_A[[#This Row],[34+]]</f>
        <v>0</v>
      </c>
      <c r="BX157" s="5">
        <f>P_A[[#This Row],[34+]]-P_A[[#This Row],[35+]]</f>
        <v>0</v>
      </c>
      <c r="BY157" s="5">
        <f>P_A[[#This Row],[35+]]-P_A[[#This Row],[36+]]</f>
        <v>0</v>
      </c>
      <c r="BZ157" s="5">
        <f>P_A[[#This Row],[36+]]-P_A[[#This Row],[37+]]</f>
        <v>0</v>
      </c>
      <c r="CA157" s="5">
        <f>P_A[[#This Row],[37+]]-P_A[[#This Row],[38+]]</f>
        <v>0</v>
      </c>
      <c r="CB157" s="5">
        <f>P_A[[#This Row],[38+]]-P_A[[#This Row],[39+]]</f>
        <v>0</v>
      </c>
      <c r="CC157" s="5">
        <f>P_A[[#This Row],[39+]]-P_A[[#This Row],[40+]]</f>
        <v>0</v>
      </c>
      <c r="CD157" s="5">
        <f>P_A[[#This Row],[40+]]-P_A[[#This Row],[41+]]</f>
        <v>0</v>
      </c>
      <c r="CE157" s="5">
        <f>P_A[[#This Row],[41+]]-P_A[[#This Row],[42+]]</f>
        <v>0</v>
      </c>
      <c r="CF157" s="5">
        <f>P_A[[#This Row],[42+]]-P_A[[#This Row],[43+]]</f>
        <v>0</v>
      </c>
      <c r="CG157" s="5">
        <f>P_A[[#This Row],[43+]]-P_A[[#This Row],[44+]]</f>
        <v>0</v>
      </c>
      <c r="CH157" s="5">
        <f>P_A[[#This Row],[44+]]-P_A[[#This Row],[45+]]</f>
        <v>0</v>
      </c>
      <c r="CI157" s="5">
        <f>P_A[[#This Row],[45+]]-P_A[[#This Row],[46+]]</f>
        <v>0</v>
      </c>
      <c r="CJ157" s="5">
        <f>P_A[[#This Row],[46+]]-P_A[[#This Row],[47+]]</f>
        <v>0</v>
      </c>
      <c r="CK157" s="5">
        <f>P_A[[#This Row],[47+]]-P_A[[#This Row],[48+]]</f>
        <v>0</v>
      </c>
      <c r="CL157" s="5">
        <f>P_A[[#This Row],[48+]]-P_A[[#This Row],[49+]]</f>
        <v>0</v>
      </c>
    </row>
    <row r="158" spans="1:90" x14ac:dyDescent="0.25">
      <c r="A158" s="10">
        <v>22400725</v>
      </c>
      <c r="B158" s="13" t="s">
        <v>99</v>
      </c>
      <c r="C158" s="13" t="s">
        <v>98</v>
      </c>
      <c r="D158" s="11">
        <v>0.875</v>
      </c>
      <c r="E158" s="9" t="str">
        <f>HYPERLINK("https://www.nba.com/stats/player/1630541/boxscores-traditional", "Moses Moody")</f>
        <v>Moses Moody</v>
      </c>
      <c r="F158">
        <v>14</v>
      </c>
      <c r="G158" s="4">
        <v>5.0199999999999996</v>
      </c>
      <c r="H158" s="3">
        <v>0.88492999999999999</v>
      </c>
      <c r="I158" s="3">
        <v>0.84133999999999998</v>
      </c>
      <c r="J158" s="3">
        <v>0.78813999999999995</v>
      </c>
      <c r="K158" s="3">
        <v>0.72575000000000001</v>
      </c>
      <c r="L158" s="3">
        <v>0.65542</v>
      </c>
      <c r="M158" s="3">
        <v>0.57926</v>
      </c>
      <c r="N158" s="3">
        <v>0.5</v>
      </c>
      <c r="O158" s="3">
        <v>0.42074</v>
      </c>
      <c r="P158" s="3">
        <v>0.34458</v>
      </c>
      <c r="Q158" s="3">
        <v>0.27424999999999999</v>
      </c>
      <c r="R158" s="3">
        <v>0.21185999999999999</v>
      </c>
      <c r="S158" s="3">
        <v>0.15866</v>
      </c>
      <c r="T158" s="3">
        <v>0.11507000000000001</v>
      </c>
      <c r="U158" s="3">
        <v>8.226E-2</v>
      </c>
      <c r="V158" s="3">
        <v>5.5919999999999997E-2</v>
      </c>
      <c r="W158" s="3">
        <v>3.6729999999999999E-2</v>
      </c>
      <c r="X158" s="3">
        <v>2.3300000000000001E-2</v>
      </c>
      <c r="Y158" s="3">
        <v>1.426E-2</v>
      </c>
      <c r="Z158" s="3">
        <v>8.4200000000000004E-3</v>
      </c>
      <c r="AA158" s="3">
        <v>4.7999999999999996E-3</v>
      </c>
      <c r="AB158" s="3">
        <v>2.64E-3</v>
      </c>
      <c r="AC158" s="3">
        <v>1.39E-3</v>
      </c>
      <c r="AD158" s="3">
        <v>7.1000000000000002E-4</v>
      </c>
      <c r="AE158" s="3">
        <v>3.5E-4</v>
      </c>
      <c r="AF158" s="3">
        <v>1.7000000000000001E-4</v>
      </c>
      <c r="AG158" s="3">
        <v>8.0000000000000007E-5</v>
      </c>
      <c r="AH158" s="3">
        <v>3.0000000000000001E-5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5">
        <f>P_A[[#This Row],[8+]]-P_A[[#This Row],[9+]]</f>
        <v>4.3590000000000018E-2</v>
      </c>
      <c r="AY158" s="5">
        <f>P_A[[#This Row],[9+]]-P_A[[#This Row],[10+]]</f>
        <v>5.3200000000000025E-2</v>
      </c>
      <c r="AZ158" s="5">
        <f>P_A[[#This Row],[10+]]-P_A[[#This Row],[11+]]</f>
        <v>6.2389999999999946E-2</v>
      </c>
      <c r="BA158" s="5">
        <f>P_A[[#This Row],[11+]]-P_A[[#This Row],[12+]]</f>
        <v>7.0330000000000004E-2</v>
      </c>
      <c r="BB158" s="5">
        <f>P_A[[#This Row],[12+]]-P_A[[#This Row],[13+]]</f>
        <v>7.6160000000000005E-2</v>
      </c>
      <c r="BC158" s="5">
        <f>P_A[[#This Row],[13+]]-P_A[[#This Row],[14+]]</f>
        <v>7.9259999999999997E-2</v>
      </c>
      <c r="BD158" s="5">
        <f>P_A[[#This Row],[14+]]-P_A[[#This Row],[15+]]</f>
        <v>7.9259999999999997E-2</v>
      </c>
      <c r="BE158" s="5">
        <f>P_A[[#This Row],[15+]]-P_A[[#This Row],[16+]]</f>
        <v>7.6160000000000005E-2</v>
      </c>
      <c r="BF158" s="5">
        <f>P_A[[#This Row],[16+]]-P_A[[#This Row],[17+]]</f>
        <v>7.0330000000000004E-2</v>
      </c>
      <c r="BG158" s="5">
        <f>P_A[[#This Row],[17+]]-P_A[[#This Row],[18+]]</f>
        <v>6.2390000000000001E-2</v>
      </c>
      <c r="BH158" s="5">
        <f>P_A[[#This Row],[18+]]-P_A[[#This Row],[19+]]</f>
        <v>5.3199999999999997E-2</v>
      </c>
      <c r="BI158" s="5">
        <f>P_A[[#This Row],[19+]]-P_A[[#This Row],[20+]]</f>
        <v>4.358999999999999E-2</v>
      </c>
      <c r="BJ158" s="5">
        <f>P_A[[#This Row],[20+]]-P_A[[#This Row],[21+]]</f>
        <v>3.2810000000000006E-2</v>
      </c>
      <c r="BK158" s="5">
        <f>P_A[[#This Row],[21+]]-P_A[[#This Row],[22+]]</f>
        <v>2.6340000000000002E-2</v>
      </c>
      <c r="BL158" s="5">
        <f>P_A[[#This Row],[22+]]-P_A[[#This Row],[23+]]</f>
        <v>1.9189999999999999E-2</v>
      </c>
      <c r="BM158" s="5">
        <f>P_A[[#This Row],[23+]]-P_A[[#This Row],[24+]]</f>
        <v>1.3429999999999997E-2</v>
      </c>
      <c r="BN158" s="5">
        <f>P_A[[#This Row],[24+]]-P_A[[#This Row],[25+]]</f>
        <v>9.0400000000000012E-3</v>
      </c>
      <c r="BO158" s="5">
        <f>P_A[[#This Row],[25+]]-P_A[[#This Row],[26+]]</f>
        <v>5.8399999999999997E-3</v>
      </c>
      <c r="BP158" s="5">
        <f>P_A[[#This Row],[26+]]-P_A[[#This Row],[27+]]</f>
        <v>3.6200000000000008E-3</v>
      </c>
      <c r="BQ158" s="5">
        <f>P_A[[#This Row],[27+]]-P_A[[#This Row],[28+]]</f>
        <v>2.1599999999999996E-3</v>
      </c>
      <c r="BR158" s="5">
        <f>P_A[[#This Row],[28+]]-P_A[[#This Row],[29+]]</f>
        <v>1.25E-3</v>
      </c>
      <c r="BS158" s="5">
        <f>P_A[[#This Row],[29+]]-P_A[[#This Row],[30+]]</f>
        <v>6.7999999999999994E-4</v>
      </c>
      <c r="BT158" s="5">
        <f>P_A[[#This Row],[30+]]-P_A[[#This Row],[31+]]</f>
        <v>3.6000000000000002E-4</v>
      </c>
      <c r="BU158" s="5">
        <f>P_A[[#This Row],[31+]]-P_A[[#This Row],[32+]]</f>
        <v>1.7999999999999998E-4</v>
      </c>
      <c r="BV158" s="5">
        <f>P_A[[#This Row],[32+]]-P_A[[#This Row],[33+]]</f>
        <v>9.0000000000000006E-5</v>
      </c>
      <c r="BW158" s="5">
        <f>P_A[[#This Row],[33+]]-P_A[[#This Row],[34+]]</f>
        <v>5.0000000000000009E-5</v>
      </c>
      <c r="BX158" s="5">
        <f>P_A[[#This Row],[34+]]-P_A[[#This Row],[35+]]</f>
        <v>3.0000000000000001E-5</v>
      </c>
      <c r="BY158" s="5">
        <f>P_A[[#This Row],[35+]]-P_A[[#This Row],[36+]]</f>
        <v>0</v>
      </c>
      <c r="BZ158" s="5">
        <f>P_A[[#This Row],[36+]]-P_A[[#This Row],[37+]]</f>
        <v>0</v>
      </c>
      <c r="CA158" s="5">
        <f>P_A[[#This Row],[37+]]-P_A[[#This Row],[38+]]</f>
        <v>0</v>
      </c>
      <c r="CB158" s="5">
        <f>P_A[[#This Row],[38+]]-P_A[[#This Row],[39+]]</f>
        <v>0</v>
      </c>
      <c r="CC158" s="5">
        <f>P_A[[#This Row],[39+]]-P_A[[#This Row],[40+]]</f>
        <v>0</v>
      </c>
      <c r="CD158" s="5">
        <f>P_A[[#This Row],[40+]]-P_A[[#This Row],[41+]]</f>
        <v>0</v>
      </c>
      <c r="CE158" s="5">
        <f>P_A[[#This Row],[41+]]-P_A[[#This Row],[42+]]</f>
        <v>0</v>
      </c>
      <c r="CF158" s="5">
        <f>P_A[[#This Row],[42+]]-P_A[[#This Row],[43+]]</f>
        <v>0</v>
      </c>
      <c r="CG158" s="5">
        <f>P_A[[#This Row],[43+]]-P_A[[#This Row],[44+]]</f>
        <v>0</v>
      </c>
      <c r="CH158" s="5">
        <f>P_A[[#This Row],[44+]]-P_A[[#This Row],[45+]]</f>
        <v>0</v>
      </c>
      <c r="CI158" s="5">
        <f>P_A[[#This Row],[45+]]-P_A[[#This Row],[46+]]</f>
        <v>0</v>
      </c>
      <c r="CJ158" s="5">
        <f>P_A[[#This Row],[46+]]-P_A[[#This Row],[47+]]</f>
        <v>0</v>
      </c>
      <c r="CK158" s="5">
        <f>P_A[[#This Row],[47+]]-P_A[[#This Row],[48+]]</f>
        <v>0</v>
      </c>
      <c r="CL158" s="5">
        <f>P_A[[#This Row],[48+]]-P_A[[#This Row],[49+]]</f>
        <v>0</v>
      </c>
    </row>
    <row r="159" spans="1:90" x14ac:dyDescent="0.25">
      <c r="A159" s="10">
        <v>22400725</v>
      </c>
      <c r="B159" s="13" t="s">
        <v>99</v>
      </c>
      <c r="C159" s="13" t="s">
        <v>98</v>
      </c>
      <c r="D159" s="11">
        <v>0.875</v>
      </c>
      <c r="E159" s="9" t="str">
        <f>HYPERLINK("https://www.nba.com/stats/player/203471/boxscores-traditional", "Dennis Schröder")</f>
        <v>Dennis Schröder</v>
      </c>
      <c r="F159">
        <v>15.2</v>
      </c>
      <c r="G159" s="4">
        <v>6.306</v>
      </c>
      <c r="H159" s="3">
        <v>0.87285999999999997</v>
      </c>
      <c r="I159" s="3">
        <v>0.83645999999999998</v>
      </c>
      <c r="J159" s="3">
        <v>0.79388999999999998</v>
      </c>
      <c r="K159" s="3">
        <v>0.74856999999999996</v>
      </c>
      <c r="L159" s="3">
        <v>0.69496999999999998</v>
      </c>
      <c r="M159" s="3">
        <v>0.63683000000000001</v>
      </c>
      <c r="N159" s="3">
        <v>0.57535000000000003</v>
      </c>
      <c r="O159" s="3">
        <v>0.51197000000000004</v>
      </c>
      <c r="P159" s="3">
        <v>0.44828000000000001</v>
      </c>
      <c r="Q159" s="3">
        <v>0.38590999999999998</v>
      </c>
      <c r="R159" s="3">
        <v>0.32996999999999999</v>
      </c>
      <c r="S159" s="3">
        <v>0.27424999999999999</v>
      </c>
      <c r="T159" s="3">
        <v>0.22363</v>
      </c>
      <c r="U159" s="3">
        <v>0.17879</v>
      </c>
      <c r="V159" s="3">
        <v>0.14007</v>
      </c>
      <c r="W159" s="3">
        <v>0.10749</v>
      </c>
      <c r="X159" s="3">
        <v>8.0759999999999998E-2</v>
      </c>
      <c r="Y159" s="3">
        <v>6.0569999999999999E-2</v>
      </c>
      <c r="Z159" s="3">
        <v>4.3630000000000002E-2</v>
      </c>
      <c r="AA159" s="3">
        <v>3.074E-2</v>
      </c>
      <c r="AB159" s="3">
        <v>2.1180000000000001E-2</v>
      </c>
      <c r="AC159" s="3">
        <v>1.426E-2</v>
      </c>
      <c r="AD159" s="3">
        <v>9.3900000000000008E-3</v>
      </c>
      <c r="AE159" s="3">
        <v>6.0400000000000002E-3</v>
      </c>
      <c r="AF159" s="3">
        <v>3.9100000000000003E-3</v>
      </c>
      <c r="AG159" s="3">
        <v>2.3999999999999998E-3</v>
      </c>
      <c r="AH159" s="3">
        <v>1.4400000000000001E-3</v>
      </c>
      <c r="AI159" s="3">
        <v>8.4000000000000003E-4</v>
      </c>
      <c r="AJ159" s="3">
        <v>4.8000000000000001E-4</v>
      </c>
      <c r="AK159" s="3">
        <v>2.7E-4</v>
      </c>
      <c r="AL159" s="3">
        <v>1.4999999999999999E-4</v>
      </c>
      <c r="AM159" s="3">
        <v>8.0000000000000007E-5</v>
      </c>
      <c r="AN159" s="3">
        <v>4.0000000000000003E-5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5">
        <f>P_A[[#This Row],[8+]]-P_A[[#This Row],[9+]]</f>
        <v>3.6399999999999988E-2</v>
      </c>
      <c r="AY159" s="5">
        <f>P_A[[#This Row],[9+]]-P_A[[#This Row],[10+]]</f>
        <v>4.2569999999999997E-2</v>
      </c>
      <c r="AZ159" s="5">
        <f>P_A[[#This Row],[10+]]-P_A[[#This Row],[11+]]</f>
        <v>4.5320000000000027E-2</v>
      </c>
      <c r="BA159" s="5">
        <f>P_A[[#This Row],[11+]]-P_A[[#This Row],[12+]]</f>
        <v>5.3599999999999981E-2</v>
      </c>
      <c r="BB159" s="5">
        <f>P_A[[#This Row],[12+]]-P_A[[#This Row],[13+]]</f>
        <v>5.8139999999999969E-2</v>
      </c>
      <c r="BC159" s="5">
        <f>P_A[[#This Row],[13+]]-P_A[[#This Row],[14+]]</f>
        <v>6.1479999999999979E-2</v>
      </c>
      <c r="BD159" s="5">
        <f>P_A[[#This Row],[14+]]-P_A[[#This Row],[15+]]</f>
        <v>6.3379999999999992E-2</v>
      </c>
      <c r="BE159" s="5">
        <f>P_A[[#This Row],[15+]]-P_A[[#This Row],[16+]]</f>
        <v>6.3690000000000024E-2</v>
      </c>
      <c r="BF159" s="5">
        <f>P_A[[#This Row],[16+]]-P_A[[#This Row],[17+]]</f>
        <v>6.2370000000000037E-2</v>
      </c>
      <c r="BG159" s="5">
        <f>P_A[[#This Row],[17+]]-P_A[[#This Row],[18+]]</f>
        <v>5.593999999999999E-2</v>
      </c>
      <c r="BH159" s="5">
        <f>P_A[[#This Row],[18+]]-P_A[[#This Row],[19+]]</f>
        <v>5.5719999999999992E-2</v>
      </c>
      <c r="BI159" s="5">
        <f>P_A[[#This Row],[19+]]-P_A[[#This Row],[20+]]</f>
        <v>5.0619999999999998E-2</v>
      </c>
      <c r="BJ159" s="5">
        <f>P_A[[#This Row],[20+]]-P_A[[#This Row],[21+]]</f>
        <v>4.4839999999999991E-2</v>
      </c>
      <c r="BK159" s="5">
        <f>P_A[[#This Row],[21+]]-P_A[[#This Row],[22+]]</f>
        <v>3.8720000000000004E-2</v>
      </c>
      <c r="BL159" s="5">
        <f>P_A[[#This Row],[22+]]-P_A[[#This Row],[23+]]</f>
        <v>3.2579999999999998E-2</v>
      </c>
      <c r="BM159" s="5">
        <f>P_A[[#This Row],[23+]]-P_A[[#This Row],[24+]]</f>
        <v>2.6730000000000004E-2</v>
      </c>
      <c r="BN159" s="5">
        <f>P_A[[#This Row],[24+]]-P_A[[#This Row],[25+]]</f>
        <v>2.019E-2</v>
      </c>
      <c r="BO159" s="5">
        <f>P_A[[#This Row],[25+]]-P_A[[#This Row],[26+]]</f>
        <v>1.6939999999999997E-2</v>
      </c>
      <c r="BP159" s="5">
        <f>P_A[[#This Row],[26+]]-P_A[[#This Row],[27+]]</f>
        <v>1.2890000000000002E-2</v>
      </c>
      <c r="BQ159" s="5">
        <f>P_A[[#This Row],[27+]]-P_A[[#This Row],[28+]]</f>
        <v>9.5599999999999991E-3</v>
      </c>
      <c r="BR159" s="5">
        <f>P_A[[#This Row],[28+]]-P_A[[#This Row],[29+]]</f>
        <v>6.9200000000000008E-3</v>
      </c>
      <c r="BS159" s="5">
        <f>P_A[[#This Row],[29+]]-P_A[[#This Row],[30+]]</f>
        <v>4.8699999999999993E-3</v>
      </c>
      <c r="BT159" s="5">
        <f>P_A[[#This Row],[30+]]-P_A[[#This Row],[31+]]</f>
        <v>3.3500000000000005E-3</v>
      </c>
      <c r="BU159" s="5">
        <f>P_A[[#This Row],[31+]]-P_A[[#This Row],[32+]]</f>
        <v>2.1299999999999999E-3</v>
      </c>
      <c r="BV159" s="5">
        <f>P_A[[#This Row],[32+]]-P_A[[#This Row],[33+]]</f>
        <v>1.5100000000000005E-3</v>
      </c>
      <c r="BW159" s="5">
        <f>P_A[[#This Row],[33+]]-P_A[[#This Row],[34+]]</f>
        <v>9.599999999999997E-4</v>
      </c>
      <c r="BX159" s="5">
        <f>P_A[[#This Row],[34+]]-P_A[[#This Row],[35+]]</f>
        <v>6.0000000000000006E-4</v>
      </c>
      <c r="BY159" s="5">
        <f>P_A[[#This Row],[35+]]-P_A[[#This Row],[36+]]</f>
        <v>3.6000000000000002E-4</v>
      </c>
      <c r="BZ159" s="5">
        <f>P_A[[#This Row],[36+]]-P_A[[#This Row],[37+]]</f>
        <v>2.1000000000000001E-4</v>
      </c>
      <c r="CA159" s="5">
        <f>P_A[[#This Row],[37+]]-P_A[[#This Row],[38+]]</f>
        <v>1.2000000000000002E-4</v>
      </c>
      <c r="CB159" s="5">
        <f>P_A[[#This Row],[38+]]-P_A[[#This Row],[39+]]</f>
        <v>6.999999999999998E-5</v>
      </c>
      <c r="CC159" s="5">
        <f>P_A[[#This Row],[39+]]-P_A[[#This Row],[40+]]</f>
        <v>4.0000000000000003E-5</v>
      </c>
      <c r="CD159" s="5">
        <f>P_A[[#This Row],[40+]]-P_A[[#This Row],[41+]]</f>
        <v>4.0000000000000003E-5</v>
      </c>
      <c r="CE159" s="5">
        <f>P_A[[#This Row],[41+]]-P_A[[#This Row],[42+]]</f>
        <v>0</v>
      </c>
      <c r="CF159" s="5">
        <f>P_A[[#This Row],[42+]]-P_A[[#This Row],[43+]]</f>
        <v>0</v>
      </c>
      <c r="CG159" s="5">
        <f>P_A[[#This Row],[43+]]-P_A[[#This Row],[44+]]</f>
        <v>0</v>
      </c>
      <c r="CH159" s="5">
        <f>P_A[[#This Row],[44+]]-P_A[[#This Row],[45+]]</f>
        <v>0</v>
      </c>
      <c r="CI159" s="5">
        <f>P_A[[#This Row],[45+]]-P_A[[#This Row],[46+]]</f>
        <v>0</v>
      </c>
      <c r="CJ159" s="5">
        <f>P_A[[#This Row],[46+]]-P_A[[#This Row],[47+]]</f>
        <v>0</v>
      </c>
      <c r="CK159" s="5">
        <f>P_A[[#This Row],[47+]]-P_A[[#This Row],[48+]]</f>
        <v>0</v>
      </c>
      <c r="CL159" s="5">
        <f>P_A[[#This Row],[48+]]-P_A[[#This Row],[49+]]</f>
        <v>0</v>
      </c>
    </row>
    <row r="160" spans="1:90" x14ac:dyDescent="0.25">
      <c r="A160" s="10">
        <v>22400725</v>
      </c>
      <c r="B160" s="13" t="s">
        <v>99</v>
      </c>
      <c r="C160" s="13" t="s">
        <v>98</v>
      </c>
      <c r="D160" s="11">
        <v>0.875</v>
      </c>
      <c r="E160" s="9" t="str">
        <f>HYPERLINK("https://www.nba.com/stats/player/1629001/boxscores-traditional", "De'Anthony Melton")</f>
        <v>De'Anthony Melton</v>
      </c>
      <c r="F160">
        <v>12.8</v>
      </c>
      <c r="G160" s="4">
        <v>6.242</v>
      </c>
      <c r="H160" s="3">
        <v>0.77934999999999999</v>
      </c>
      <c r="I160" s="3">
        <v>0.72907</v>
      </c>
      <c r="J160" s="3">
        <v>0.67364000000000002</v>
      </c>
      <c r="K160" s="3">
        <v>0.61409000000000002</v>
      </c>
      <c r="L160" s="3">
        <v>0.55171999999999999</v>
      </c>
      <c r="M160" s="3">
        <v>0.48803000000000002</v>
      </c>
      <c r="N160" s="3">
        <v>0.42465000000000003</v>
      </c>
      <c r="O160" s="3">
        <v>0.36316999999999999</v>
      </c>
      <c r="P160" s="3">
        <v>0.30503000000000002</v>
      </c>
      <c r="Q160" s="3">
        <v>0.25142999999999999</v>
      </c>
      <c r="R160" s="3">
        <v>0.20327000000000001</v>
      </c>
      <c r="S160" s="3">
        <v>0.16109000000000001</v>
      </c>
      <c r="T160" s="3">
        <v>0.12506999999999999</v>
      </c>
      <c r="U160" s="3">
        <v>9.5100000000000004E-2</v>
      </c>
      <c r="V160" s="3">
        <v>7.0779999999999996E-2</v>
      </c>
      <c r="W160" s="3">
        <v>5.1549999999999999E-2</v>
      </c>
      <c r="X160" s="3">
        <v>3.6729999999999999E-2</v>
      </c>
      <c r="Y160" s="3">
        <v>2.5590000000000002E-2</v>
      </c>
      <c r="Z160" s="3">
        <v>1.7430000000000001E-2</v>
      </c>
      <c r="AA160" s="3">
        <v>1.1599999999999999E-2</v>
      </c>
      <c r="AB160" s="3">
        <v>7.3400000000000002E-3</v>
      </c>
      <c r="AC160" s="3">
        <v>4.6600000000000001E-3</v>
      </c>
      <c r="AD160" s="3">
        <v>2.8900000000000002E-3</v>
      </c>
      <c r="AE160" s="3">
        <v>1.75E-3</v>
      </c>
      <c r="AF160" s="3">
        <v>1.0399999999999999E-3</v>
      </c>
      <c r="AG160" s="3">
        <v>5.9999999999999995E-4</v>
      </c>
      <c r="AH160" s="3">
        <v>3.4000000000000002E-4</v>
      </c>
      <c r="AI160" s="3">
        <v>1.9000000000000001E-4</v>
      </c>
      <c r="AJ160" s="3">
        <v>1E-4</v>
      </c>
      <c r="AK160" s="3">
        <v>5.0000000000000002E-5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5">
        <f>P_A[[#This Row],[8+]]-P_A[[#This Row],[9+]]</f>
        <v>5.0279999999999991E-2</v>
      </c>
      <c r="AY160" s="5">
        <f>P_A[[#This Row],[9+]]-P_A[[#This Row],[10+]]</f>
        <v>5.5429999999999979E-2</v>
      </c>
      <c r="AZ160" s="5">
        <f>P_A[[#This Row],[10+]]-P_A[[#This Row],[11+]]</f>
        <v>5.9549999999999992E-2</v>
      </c>
      <c r="BA160" s="5">
        <f>P_A[[#This Row],[11+]]-P_A[[#This Row],[12+]]</f>
        <v>6.2370000000000037E-2</v>
      </c>
      <c r="BB160" s="5">
        <f>P_A[[#This Row],[12+]]-P_A[[#This Row],[13+]]</f>
        <v>6.3689999999999969E-2</v>
      </c>
      <c r="BC160" s="5">
        <f>P_A[[#This Row],[13+]]-P_A[[#This Row],[14+]]</f>
        <v>6.3379999999999992E-2</v>
      </c>
      <c r="BD160" s="5">
        <f>P_A[[#This Row],[14+]]-P_A[[#This Row],[15+]]</f>
        <v>6.1480000000000035E-2</v>
      </c>
      <c r="BE160" s="5">
        <f>P_A[[#This Row],[15+]]-P_A[[#This Row],[16+]]</f>
        <v>5.8139999999999969E-2</v>
      </c>
      <c r="BF160" s="5">
        <f>P_A[[#This Row],[16+]]-P_A[[#This Row],[17+]]</f>
        <v>5.3600000000000037E-2</v>
      </c>
      <c r="BG160" s="5">
        <f>P_A[[#This Row],[17+]]-P_A[[#This Row],[18+]]</f>
        <v>4.8159999999999981E-2</v>
      </c>
      <c r="BH160" s="5">
        <f>P_A[[#This Row],[18+]]-P_A[[#This Row],[19+]]</f>
        <v>4.2179999999999995E-2</v>
      </c>
      <c r="BI160" s="5">
        <f>P_A[[#This Row],[19+]]-P_A[[#This Row],[20+]]</f>
        <v>3.6020000000000024E-2</v>
      </c>
      <c r="BJ160" s="5">
        <f>P_A[[#This Row],[20+]]-P_A[[#This Row],[21+]]</f>
        <v>2.9969999999999983E-2</v>
      </c>
      <c r="BK160" s="5">
        <f>P_A[[#This Row],[21+]]-P_A[[#This Row],[22+]]</f>
        <v>2.4320000000000008E-2</v>
      </c>
      <c r="BL160" s="5">
        <f>P_A[[#This Row],[22+]]-P_A[[#This Row],[23+]]</f>
        <v>1.9229999999999997E-2</v>
      </c>
      <c r="BM160" s="5">
        <f>P_A[[#This Row],[23+]]-P_A[[#This Row],[24+]]</f>
        <v>1.482E-2</v>
      </c>
      <c r="BN160" s="5">
        <f>P_A[[#This Row],[24+]]-P_A[[#This Row],[25+]]</f>
        <v>1.1139999999999997E-2</v>
      </c>
      <c r="BO160" s="5">
        <f>P_A[[#This Row],[25+]]-P_A[[#This Row],[26+]]</f>
        <v>8.1600000000000006E-3</v>
      </c>
      <c r="BP160" s="5">
        <f>P_A[[#This Row],[26+]]-P_A[[#This Row],[27+]]</f>
        <v>5.8300000000000018E-3</v>
      </c>
      <c r="BQ160" s="5">
        <f>P_A[[#This Row],[27+]]-P_A[[#This Row],[28+]]</f>
        <v>4.259999999999999E-3</v>
      </c>
      <c r="BR160" s="5">
        <f>P_A[[#This Row],[28+]]-P_A[[#This Row],[29+]]</f>
        <v>2.6800000000000001E-3</v>
      </c>
      <c r="BS160" s="5">
        <f>P_A[[#This Row],[29+]]-P_A[[#This Row],[30+]]</f>
        <v>1.7699999999999999E-3</v>
      </c>
      <c r="BT160" s="5">
        <f>P_A[[#This Row],[30+]]-P_A[[#This Row],[31+]]</f>
        <v>1.1400000000000002E-3</v>
      </c>
      <c r="BU160" s="5">
        <f>P_A[[#This Row],[31+]]-P_A[[#This Row],[32+]]</f>
        <v>7.1000000000000013E-4</v>
      </c>
      <c r="BV160" s="5">
        <f>P_A[[#This Row],[32+]]-P_A[[#This Row],[33+]]</f>
        <v>4.3999999999999996E-4</v>
      </c>
      <c r="BW160" s="5">
        <f>P_A[[#This Row],[33+]]-P_A[[#This Row],[34+]]</f>
        <v>2.5999999999999992E-4</v>
      </c>
      <c r="BX160" s="5">
        <f>P_A[[#This Row],[34+]]-P_A[[#This Row],[35+]]</f>
        <v>1.5000000000000001E-4</v>
      </c>
      <c r="BY160" s="5">
        <f>P_A[[#This Row],[35+]]-P_A[[#This Row],[36+]]</f>
        <v>9.0000000000000006E-5</v>
      </c>
      <c r="BZ160" s="5">
        <f>P_A[[#This Row],[36+]]-P_A[[#This Row],[37+]]</f>
        <v>5.0000000000000002E-5</v>
      </c>
      <c r="CA160" s="5">
        <f>P_A[[#This Row],[37+]]-P_A[[#This Row],[38+]]</f>
        <v>5.0000000000000002E-5</v>
      </c>
      <c r="CB160" s="5">
        <f>P_A[[#This Row],[38+]]-P_A[[#This Row],[39+]]</f>
        <v>0</v>
      </c>
      <c r="CC160" s="5">
        <f>P_A[[#This Row],[39+]]-P_A[[#This Row],[40+]]</f>
        <v>0</v>
      </c>
      <c r="CD160" s="5">
        <f>P_A[[#This Row],[40+]]-P_A[[#This Row],[41+]]</f>
        <v>0</v>
      </c>
      <c r="CE160" s="5">
        <f>P_A[[#This Row],[41+]]-P_A[[#This Row],[42+]]</f>
        <v>0</v>
      </c>
      <c r="CF160" s="5">
        <f>P_A[[#This Row],[42+]]-P_A[[#This Row],[43+]]</f>
        <v>0</v>
      </c>
      <c r="CG160" s="5">
        <f>P_A[[#This Row],[43+]]-P_A[[#This Row],[44+]]</f>
        <v>0</v>
      </c>
      <c r="CH160" s="5">
        <f>P_A[[#This Row],[44+]]-P_A[[#This Row],[45+]]</f>
        <v>0</v>
      </c>
      <c r="CI160" s="5">
        <f>P_A[[#This Row],[45+]]-P_A[[#This Row],[46+]]</f>
        <v>0</v>
      </c>
      <c r="CJ160" s="5">
        <f>P_A[[#This Row],[46+]]-P_A[[#This Row],[47+]]</f>
        <v>0</v>
      </c>
      <c r="CK160" s="5">
        <f>P_A[[#This Row],[47+]]-P_A[[#This Row],[48+]]</f>
        <v>0</v>
      </c>
      <c r="CL160" s="5">
        <f>P_A[[#This Row],[48+]]-P_A[[#This Row],[49+]]</f>
        <v>0</v>
      </c>
    </row>
    <row r="161" spans="1:90" x14ac:dyDescent="0.25">
      <c r="A161" s="10">
        <v>22400725</v>
      </c>
      <c r="B161" s="13" t="s">
        <v>99</v>
      </c>
      <c r="C161" s="13" t="s">
        <v>98</v>
      </c>
      <c r="D161" s="11">
        <v>0.875</v>
      </c>
      <c r="E161" s="9" t="str">
        <f>HYPERLINK("https://www.nba.com/stats/player/1630611/boxscores-traditional", "Gui Santos")</f>
        <v>Gui Santos</v>
      </c>
      <c r="F161">
        <v>9.6</v>
      </c>
      <c r="G161" s="4">
        <v>5.851</v>
      </c>
      <c r="H161" s="3">
        <v>0.60641999999999996</v>
      </c>
      <c r="I161" s="3">
        <v>0.53983000000000003</v>
      </c>
      <c r="J161" s="3">
        <v>0.47210000000000002</v>
      </c>
      <c r="K161" s="3">
        <v>0.40516999999999997</v>
      </c>
      <c r="L161" s="3">
        <v>0.34089999999999998</v>
      </c>
      <c r="M161" s="3">
        <v>0.28095999999999999</v>
      </c>
      <c r="N161" s="3">
        <v>0.22663</v>
      </c>
      <c r="O161" s="3">
        <v>0.17879</v>
      </c>
      <c r="P161" s="3">
        <v>0.13786000000000001</v>
      </c>
      <c r="Q161" s="3">
        <v>0.10383000000000001</v>
      </c>
      <c r="R161" s="3">
        <v>7.4929999999999997E-2</v>
      </c>
      <c r="S161" s="3">
        <v>5.3699999999999998E-2</v>
      </c>
      <c r="T161" s="3">
        <v>3.7539999999999997E-2</v>
      </c>
      <c r="U161" s="3">
        <v>2.5590000000000002E-2</v>
      </c>
      <c r="V161" s="3">
        <v>1.7000000000000001E-2</v>
      </c>
      <c r="W161" s="3">
        <v>1.1010000000000001E-2</v>
      </c>
      <c r="X161" s="3">
        <v>6.9499999999999996E-3</v>
      </c>
      <c r="Y161" s="3">
        <v>4.2700000000000004E-3</v>
      </c>
      <c r="Z161" s="3">
        <v>2.5600000000000002E-3</v>
      </c>
      <c r="AA161" s="3">
        <v>1.49E-3</v>
      </c>
      <c r="AB161" s="3">
        <v>8.4000000000000003E-4</v>
      </c>
      <c r="AC161" s="3">
        <v>4.4999999999999999E-4</v>
      </c>
      <c r="AD161" s="3">
        <v>2.4000000000000001E-4</v>
      </c>
      <c r="AE161" s="3">
        <v>1.2999999999999999E-4</v>
      </c>
      <c r="AF161" s="3">
        <v>6.0000000000000002E-5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5">
        <f>P_A[[#This Row],[8+]]-P_A[[#This Row],[9+]]</f>
        <v>6.6589999999999927E-2</v>
      </c>
      <c r="AY161" s="5">
        <f>P_A[[#This Row],[9+]]-P_A[[#This Row],[10+]]</f>
        <v>6.7730000000000012E-2</v>
      </c>
      <c r="AZ161" s="5">
        <f>P_A[[#This Row],[10+]]-P_A[[#This Row],[11+]]</f>
        <v>6.6930000000000045E-2</v>
      </c>
      <c r="BA161" s="5">
        <f>P_A[[#This Row],[11+]]-P_A[[#This Row],[12+]]</f>
        <v>6.4269999999999994E-2</v>
      </c>
      <c r="BB161" s="5">
        <f>P_A[[#This Row],[12+]]-P_A[[#This Row],[13+]]</f>
        <v>5.9939999999999993E-2</v>
      </c>
      <c r="BC161" s="5">
        <f>P_A[[#This Row],[13+]]-P_A[[#This Row],[14+]]</f>
        <v>5.4329999999999989E-2</v>
      </c>
      <c r="BD161" s="5">
        <f>P_A[[#This Row],[14+]]-P_A[[#This Row],[15+]]</f>
        <v>4.7839999999999994E-2</v>
      </c>
      <c r="BE161" s="5">
        <f>P_A[[#This Row],[15+]]-P_A[[#This Row],[16+]]</f>
        <v>4.0929999999999994E-2</v>
      </c>
      <c r="BF161" s="5">
        <f>P_A[[#This Row],[16+]]-P_A[[#This Row],[17+]]</f>
        <v>3.4030000000000005E-2</v>
      </c>
      <c r="BG161" s="5">
        <f>P_A[[#This Row],[17+]]-P_A[[#This Row],[18+]]</f>
        <v>2.8900000000000009E-2</v>
      </c>
      <c r="BH161" s="5">
        <f>P_A[[#This Row],[18+]]-P_A[[#This Row],[19+]]</f>
        <v>2.1229999999999999E-2</v>
      </c>
      <c r="BI161" s="5">
        <f>P_A[[#This Row],[19+]]-P_A[[#This Row],[20+]]</f>
        <v>1.6160000000000001E-2</v>
      </c>
      <c r="BJ161" s="5">
        <f>P_A[[#This Row],[20+]]-P_A[[#This Row],[21+]]</f>
        <v>1.1949999999999995E-2</v>
      </c>
      <c r="BK161" s="5">
        <f>P_A[[#This Row],[21+]]-P_A[[#This Row],[22+]]</f>
        <v>8.5900000000000004E-3</v>
      </c>
      <c r="BL161" s="5">
        <f>P_A[[#This Row],[22+]]-P_A[[#This Row],[23+]]</f>
        <v>5.9900000000000005E-3</v>
      </c>
      <c r="BM161" s="5">
        <f>P_A[[#This Row],[23+]]-P_A[[#This Row],[24+]]</f>
        <v>4.0600000000000011E-3</v>
      </c>
      <c r="BN161" s="5">
        <f>P_A[[#This Row],[24+]]-P_A[[#This Row],[25+]]</f>
        <v>2.6799999999999992E-3</v>
      </c>
      <c r="BO161" s="5">
        <f>P_A[[#This Row],[25+]]-P_A[[#This Row],[26+]]</f>
        <v>1.7100000000000001E-3</v>
      </c>
      <c r="BP161" s="5">
        <f>P_A[[#This Row],[26+]]-P_A[[#This Row],[27+]]</f>
        <v>1.0700000000000002E-3</v>
      </c>
      <c r="BQ161" s="5">
        <f>P_A[[#This Row],[27+]]-P_A[[#This Row],[28+]]</f>
        <v>6.4999999999999997E-4</v>
      </c>
      <c r="BR161" s="5">
        <f>P_A[[#This Row],[28+]]-P_A[[#This Row],[29+]]</f>
        <v>3.9000000000000005E-4</v>
      </c>
      <c r="BS161" s="5">
        <f>P_A[[#This Row],[29+]]-P_A[[#This Row],[30+]]</f>
        <v>2.0999999999999998E-4</v>
      </c>
      <c r="BT161" s="5">
        <f>P_A[[#This Row],[30+]]-P_A[[#This Row],[31+]]</f>
        <v>1.1000000000000002E-4</v>
      </c>
      <c r="BU161" s="5">
        <f>P_A[[#This Row],[31+]]-P_A[[#This Row],[32+]]</f>
        <v>6.9999999999999994E-5</v>
      </c>
      <c r="BV161" s="5">
        <f>P_A[[#This Row],[32+]]-P_A[[#This Row],[33+]]</f>
        <v>6.0000000000000002E-5</v>
      </c>
      <c r="BW161" s="5">
        <f>P_A[[#This Row],[33+]]-P_A[[#This Row],[34+]]</f>
        <v>0</v>
      </c>
      <c r="BX161" s="5">
        <f>P_A[[#This Row],[34+]]-P_A[[#This Row],[35+]]</f>
        <v>0</v>
      </c>
      <c r="BY161" s="5">
        <f>P_A[[#This Row],[35+]]-P_A[[#This Row],[36+]]</f>
        <v>0</v>
      </c>
      <c r="BZ161" s="5">
        <f>P_A[[#This Row],[36+]]-P_A[[#This Row],[37+]]</f>
        <v>0</v>
      </c>
      <c r="CA161" s="5">
        <f>P_A[[#This Row],[37+]]-P_A[[#This Row],[38+]]</f>
        <v>0</v>
      </c>
      <c r="CB161" s="5">
        <f>P_A[[#This Row],[38+]]-P_A[[#This Row],[39+]]</f>
        <v>0</v>
      </c>
      <c r="CC161" s="5">
        <f>P_A[[#This Row],[39+]]-P_A[[#This Row],[40+]]</f>
        <v>0</v>
      </c>
      <c r="CD161" s="5">
        <f>P_A[[#This Row],[40+]]-P_A[[#This Row],[41+]]</f>
        <v>0</v>
      </c>
      <c r="CE161" s="5">
        <f>P_A[[#This Row],[41+]]-P_A[[#This Row],[42+]]</f>
        <v>0</v>
      </c>
      <c r="CF161" s="5">
        <f>P_A[[#This Row],[42+]]-P_A[[#This Row],[43+]]</f>
        <v>0</v>
      </c>
      <c r="CG161" s="5">
        <f>P_A[[#This Row],[43+]]-P_A[[#This Row],[44+]]</f>
        <v>0</v>
      </c>
      <c r="CH161" s="5">
        <f>P_A[[#This Row],[44+]]-P_A[[#This Row],[45+]]</f>
        <v>0</v>
      </c>
      <c r="CI161" s="5">
        <f>P_A[[#This Row],[45+]]-P_A[[#This Row],[46+]]</f>
        <v>0</v>
      </c>
      <c r="CJ161" s="5">
        <f>P_A[[#This Row],[46+]]-P_A[[#This Row],[47+]]</f>
        <v>0</v>
      </c>
      <c r="CK161" s="5">
        <f>P_A[[#This Row],[47+]]-P_A[[#This Row],[48+]]</f>
        <v>0</v>
      </c>
      <c r="CL161" s="5">
        <f>P_A[[#This Row],[48+]]-P_A[[#This Row],[49+]]</f>
        <v>0</v>
      </c>
    </row>
    <row r="162" spans="1:90" x14ac:dyDescent="0.25">
      <c r="A162" s="10">
        <v>22400725</v>
      </c>
      <c r="B162" s="13" t="s">
        <v>99</v>
      </c>
      <c r="C162" s="13" t="s">
        <v>98</v>
      </c>
      <c r="D162" s="11">
        <v>0.875</v>
      </c>
      <c r="E162" s="9" t="str">
        <f>HYPERLINK("https://www.nba.com/stats/player/1627741/boxscores-traditional", "Buddy Hield")</f>
        <v>Buddy Hield</v>
      </c>
      <c r="F162">
        <v>8.8000000000000007</v>
      </c>
      <c r="G162" s="4">
        <v>3.7629999999999999</v>
      </c>
      <c r="H162" s="3">
        <v>0.58316999999999997</v>
      </c>
      <c r="I162" s="3">
        <v>0.48005999999999999</v>
      </c>
      <c r="J162" s="3">
        <v>0.37447999999999998</v>
      </c>
      <c r="K162" s="3">
        <v>0.28095999999999999</v>
      </c>
      <c r="L162" s="3">
        <v>0.19766</v>
      </c>
      <c r="M162" s="3">
        <v>0.13136</v>
      </c>
      <c r="N162" s="3">
        <v>8.3790000000000003E-2</v>
      </c>
      <c r="O162" s="3">
        <v>4.947E-2</v>
      </c>
      <c r="P162" s="3">
        <v>2.8070000000000001E-2</v>
      </c>
      <c r="Q162" s="3">
        <v>1.4630000000000001E-2</v>
      </c>
      <c r="R162" s="3">
        <v>7.3400000000000002E-3</v>
      </c>
      <c r="S162" s="3">
        <v>3.3600000000000001E-3</v>
      </c>
      <c r="T162" s="3">
        <v>1.4400000000000001E-3</v>
      </c>
      <c r="U162" s="3">
        <v>5.9999999999999995E-4</v>
      </c>
      <c r="V162" s="3">
        <v>2.2000000000000001E-4</v>
      </c>
      <c r="W162" s="3">
        <v>8.0000000000000007E-5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5">
        <f>P_A[[#This Row],[8+]]-P_A[[#This Row],[9+]]</f>
        <v>0.10310999999999998</v>
      </c>
      <c r="AY162" s="5">
        <f>P_A[[#This Row],[9+]]-P_A[[#This Row],[10+]]</f>
        <v>0.10558000000000001</v>
      </c>
      <c r="AZ162" s="5">
        <f>P_A[[#This Row],[10+]]-P_A[[#This Row],[11+]]</f>
        <v>9.3519999999999992E-2</v>
      </c>
      <c r="BA162" s="5">
        <f>P_A[[#This Row],[11+]]-P_A[[#This Row],[12+]]</f>
        <v>8.3299999999999985E-2</v>
      </c>
      <c r="BB162" s="5">
        <f>P_A[[#This Row],[12+]]-P_A[[#This Row],[13+]]</f>
        <v>6.6299999999999998E-2</v>
      </c>
      <c r="BC162" s="5">
        <f>P_A[[#This Row],[13+]]-P_A[[#This Row],[14+]]</f>
        <v>4.7570000000000001E-2</v>
      </c>
      <c r="BD162" s="5">
        <f>P_A[[#This Row],[14+]]-P_A[[#This Row],[15+]]</f>
        <v>3.4320000000000003E-2</v>
      </c>
      <c r="BE162" s="5">
        <f>P_A[[#This Row],[15+]]-P_A[[#This Row],[16+]]</f>
        <v>2.1399999999999999E-2</v>
      </c>
      <c r="BF162" s="5">
        <f>P_A[[#This Row],[16+]]-P_A[[#This Row],[17+]]</f>
        <v>1.3440000000000001E-2</v>
      </c>
      <c r="BG162" s="5">
        <f>P_A[[#This Row],[17+]]-P_A[[#This Row],[18+]]</f>
        <v>7.2900000000000005E-3</v>
      </c>
      <c r="BH162" s="5">
        <f>P_A[[#This Row],[18+]]-P_A[[#This Row],[19+]]</f>
        <v>3.98E-3</v>
      </c>
      <c r="BI162" s="5">
        <f>P_A[[#This Row],[19+]]-P_A[[#This Row],[20+]]</f>
        <v>1.92E-3</v>
      </c>
      <c r="BJ162" s="5">
        <f>P_A[[#This Row],[20+]]-P_A[[#This Row],[21+]]</f>
        <v>8.4000000000000014E-4</v>
      </c>
      <c r="BK162" s="5">
        <f>P_A[[#This Row],[21+]]-P_A[[#This Row],[22+]]</f>
        <v>3.7999999999999991E-4</v>
      </c>
      <c r="BL162" s="5">
        <f>P_A[[#This Row],[22+]]-P_A[[#This Row],[23+]]</f>
        <v>1.3999999999999999E-4</v>
      </c>
      <c r="BM162" s="5">
        <f>P_A[[#This Row],[23+]]-P_A[[#This Row],[24+]]</f>
        <v>8.0000000000000007E-5</v>
      </c>
      <c r="BN162" s="5">
        <f>P_A[[#This Row],[24+]]-P_A[[#This Row],[25+]]</f>
        <v>0</v>
      </c>
      <c r="BO162" s="5">
        <f>P_A[[#This Row],[25+]]-P_A[[#This Row],[26+]]</f>
        <v>0</v>
      </c>
      <c r="BP162" s="5">
        <f>P_A[[#This Row],[26+]]-P_A[[#This Row],[27+]]</f>
        <v>0</v>
      </c>
      <c r="BQ162" s="5">
        <f>P_A[[#This Row],[27+]]-P_A[[#This Row],[28+]]</f>
        <v>0</v>
      </c>
      <c r="BR162" s="5">
        <f>P_A[[#This Row],[28+]]-P_A[[#This Row],[29+]]</f>
        <v>0</v>
      </c>
      <c r="BS162" s="5">
        <f>P_A[[#This Row],[29+]]-P_A[[#This Row],[30+]]</f>
        <v>0</v>
      </c>
      <c r="BT162" s="5">
        <f>P_A[[#This Row],[30+]]-P_A[[#This Row],[31+]]</f>
        <v>0</v>
      </c>
      <c r="BU162" s="5">
        <f>P_A[[#This Row],[31+]]-P_A[[#This Row],[32+]]</f>
        <v>0</v>
      </c>
      <c r="BV162" s="5">
        <f>P_A[[#This Row],[32+]]-P_A[[#This Row],[33+]]</f>
        <v>0</v>
      </c>
      <c r="BW162" s="5">
        <f>P_A[[#This Row],[33+]]-P_A[[#This Row],[34+]]</f>
        <v>0</v>
      </c>
      <c r="BX162" s="5">
        <f>P_A[[#This Row],[34+]]-P_A[[#This Row],[35+]]</f>
        <v>0</v>
      </c>
      <c r="BY162" s="5">
        <f>P_A[[#This Row],[35+]]-P_A[[#This Row],[36+]]</f>
        <v>0</v>
      </c>
      <c r="BZ162" s="5">
        <f>P_A[[#This Row],[36+]]-P_A[[#This Row],[37+]]</f>
        <v>0</v>
      </c>
      <c r="CA162" s="5">
        <f>P_A[[#This Row],[37+]]-P_A[[#This Row],[38+]]</f>
        <v>0</v>
      </c>
      <c r="CB162" s="5">
        <f>P_A[[#This Row],[38+]]-P_A[[#This Row],[39+]]</f>
        <v>0</v>
      </c>
      <c r="CC162" s="5">
        <f>P_A[[#This Row],[39+]]-P_A[[#This Row],[40+]]</f>
        <v>0</v>
      </c>
      <c r="CD162" s="5">
        <f>P_A[[#This Row],[40+]]-P_A[[#This Row],[41+]]</f>
        <v>0</v>
      </c>
      <c r="CE162" s="5">
        <f>P_A[[#This Row],[41+]]-P_A[[#This Row],[42+]]</f>
        <v>0</v>
      </c>
      <c r="CF162" s="5">
        <f>P_A[[#This Row],[42+]]-P_A[[#This Row],[43+]]</f>
        <v>0</v>
      </c>
      <c r="CG162" s="5">
        <f>P_A[[#This Row],[43+]]-P_A[[#This Row],[44+]]</f>
        <v>0</v>
      </c>
      <c r="CH162" s="5">
        <f>P_A[[#This Row],[44+]]-P_A[[#This Row],[45+]]</f>
        <v>0</v>
      </c>
      <c r="CI162" s="5">
        <f>P_A[[#This Row],[45+]]-P_A[[#This Row],[46+]]</f>
        <v>0</v>
      </c>
      <c r="CJ162" s="5">
        <f>P_A[[#This Row],[46+]]-P_A[[#This Row],[47+]]</f>
        <v>0</v>
      </c>
      <c r="CK162" s="5">
        <f>P_A[[#This Row],[47+]]-P_A[[#This Row],[48+]]</f>
        <v>0</v>
      </c>
      <c r="CL162" s="5">
        <f>P_A[[#This Row],[48+]]-P_A[[#This Row],[49+]]</f>
        <v>0</v>
      </c>
    </row>
    <row r="163" spans="1:90" x14ac:dyDescent="0.25">
      <c r="A163" s="10">
        <v>22400725</v>
      </c>
      <c r="B163" s="13" t="s">
        <v>99</v>
      </c>
      <c r="C163" s="13" t="s">
        <v>98</v>
      </c>
      <c r="D163" s="11">
        <v>0.875</v>
      </c>
      <c r="E163" s="9" t="str">
        <f>HYPERLINK("https://www.nba.com/stats/player/203937/boxscores-traditional", "Kyle Anderson")</f>
        <v>Kyle Anderson</v>
      </c>
      <c r="F163">
        <v>8.8000000000000007</v>
      </c>
      <c r="G163" s="4">
        <v>4.3079999999999998</v>
      </c>
      <c r="H163" s="3">
        <v>0.57535000000000003</v>
      </c>
      <c r="I163" s="3">
        <v>0.48005999999999999</v>
      </c>
      <c r="J163" s="3">
        <v>0.38973999999999998</v>
      </c>
      <c r="K163" s="3">
        <v>0.30503000000000002</v>
      </c>
      <c r="L163" s="3">
        <v>0.22964999999999999</v>
      </c>
      <c r="M163" s="3">
        <v>0.16602</v>
      </c>
      <c r="N163" s="3">
        <v>0.11314</v>
      </c>
      <c r="O163" s="3">
        <v>7.4929999999999997E-2</v>
      </c>
      <c r="P163" s="3">
        <v>4.7460000000000002E-2</v>
      </c>
      <c r="Q163" s="3">
        <v>2.8719999999999999E-2</v>
      </c>
      <c r="R163" s="3">
        <v>1.618E-2</v>
      </c>
      <c r="S163" s="3">
        <v>8.8900000000000003E-3</v>
      </c>
      <c r="T163" s="3">
        <v>4.6600000000000001E-3</v>
      </c>
      <c r="U163" s="3">
        <v>2.33E-3</v>
      </c>
      <c r="V163" s="3">
        <v>1.1100000000000001E-3</v>
      </c>
      <c r="W163" s="3">
        <v>4.8000000000000001E-4</v>
      </c>
      <c r="X163" s="3">
        <v>2.1000000000000001E-4</v>
      </c>
      <c r="Y163" s="3">
        <v>8.0000000000000007E-5</v>
      </c>
      <c r="Z163" s="3">
        <v>3.0000000000000001E-5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5">
        <f>P_A[[#This Row],[8+]]-P_A[[#This Row],[9+]]</f>
        <v>9.5290000000000041E-2</v>
      </c>
      <c r="AY163" s="5">
        <f>P_A[[#This Row],[9+]]-P_A[[#This Row],[10+]]</f>
        <v>9.0320000000000011E-2</v>
      </c>
      <c r="AZ163" s="5">
        <f>P_A[[#This Row],[10+]]-P_A[[#This Row],[11+]]</f>
        <v>8.4709999999999952E-2</v>
      </c>
      <c r="BA163" s="5">
        <f>P_A[[#This Row],[11+]]-P_A[[#This Row],[12+]]</f>
        <v>7.538000000000003E-2</v>
      </c>
      <c r="BB163" s="5">
        <f>P_A[[#This Row],[12+]]-P_A[[#This Row],[13+]]</f>
        <v>6.3629999999999992E-2</v>
      </c>
      <c r="BC163" s="5">
        <f>P_A[[#This Row],[13+]]-P_A[[#This Row],[14+]]</f>
        <v>5.2879999999999996E-2</v>
      </c>
      <c r="BD163" s="5">
        <f>P_A[[#This Row],[14+]]-P_A[[#This Row],[15+]]</f>
        <v>3.8210000000000008E-2</v>
      </c>
      <c r="BE163" s="5">
        <f>P_A[[#This Row],[15+]]-P_A[[#This Row],[16+]]</f>
        <v>2.7469999999999994E-2</v>
      </c>
      <c r="BF163" s="5">
        <f>P_A[[#This Row],[16+]]-P_A[[#This Row],[17+]]</f>
        <v>1.8740000000000003E-2</v>
      </c>
      <c r="BG163" s="5">
        <f>P_A[[#This Row],[17+]]-P_A[[#This Row],[18+]]</f>
        <v>1.2539999999999999E-2</v>
      </c>
      <c r="BH163" s="5">
        <f>P_A[[#This Row],[18+]]-P_A[[#This Row],[19+]]</f>
        <v>7.2899999999999996E-3</v>
      </c>
      <c r="BI163" s="5">
        <f>P_A[[#This Row],[19+]]-P_A[[#This Row],[20+]]</f>
        <v>4.2300000000000003E-3</v>
      </c>
      <c r="BJ163" s="5">
        <f>P_A[[#This Row],[20+]]-P_A[[#This Row],[21+]]</f>
        <v>2.33E-3</v>
      </c>
      <c r="BK163" s="5">
        <f>P_A[[#This Row],[21+]]-P_A[[#This Row],[22+]]</f>
        <v>1.2199999999999999E-3</v>
      </c>
      <c r="BL163" s="5">
        <f>P_A[[#This Row],[22+]]-P_A[[#This Row],[23+]]</f>
        <v>6.3000000000000013E-4</v>
      </c>
      <c r="BM163" s="5">
        <f>P_A[[#This Row],[23+]]-P_A[[#This Row],[24+]]</f>
        <v>2.7E-4</v>
      </c>
      <c r="BN163" s="5">
        <f>P_A[[#This Row],[24+]]-P_A[[#This Row],[25+]]</f>
        <v>1.3000000000000002E-4</v>
      </c>
      <c r="BO163" s="5">
        <f>P_A[[#This Row],[25+]]-P_A[[#This Row],[26+]]</f>
        <v>5.0000000000000009E-5</v>
      </c>
      <c r="BP163" s="5">
        <f>P_A[[#This Row],[26+]]-P_A[[#This Row],[27+]]</f>
        <v>3.0000000000000001E-5</v>
      </c>
      <c r="BQ163" s="5">
        <f>P_A[[#This Row],[27+]]-P_A[[#This Row],[28+]]</f>
        <v>0</v>
      </c>
      <c r="BR163" s="5">
        <f>P_A[[#This Row],[28+]]-P_A[[#This Row],[29+]]</f>
        <v>0</v>
      </c>
      <c r="BS163" s="5">
        <f>P_A[[#This Row],[29+]]-P_A[[#This Row],[30+]]</f>
        <v>0</v>
      </c>
      <c r="BT163" s="5">
        <f>P_A[[#This Row],[30+]]-P_A[[#This Row],[31+]]</f>
        <v>0</v>
      </c>
      <c r="BU163" s="5">
        <f>P_A[[#This Row],[31+]]-P_A[[#This Row],[32+]]</f>
        <v>0</v>
      </c>
      <c r="BV163" s="5">
        <f>P_A[[#This Row],[32+]]-P_A[[#This Row],[33+]]</f>
        <v>0</v>
      </c>
      <c r="BW163" s="5">
        <f>P_A[[#This Row],[33+]]-P_A[[#This Row],[34+]]</f>
        <v>0</v>
      </c>
      <c r="BX163" s="5">
        <f>P_A[[#This Row],[34+]]-P_A[[#This Row],[35+]]</f>
        <v>0</v>
      </c>
      <c r="BY163" s="5">
        <f>P_A[[#This Row],[35+]]-P_A[[#This Row],[36+]]</f>
        <v>0</v>
      </c>
      <c r="BZ163" s="5">
        <f>P_A[[#This Row],[36+]]-P_A[[#This Row],[37+]]</f>
        <v>0</v>
      </c>
      <c r="CA163" s="5">
        <f>P_A[[#This Row],[37+]]-P_A[[#This Row],[38+]]</f>
        <v>0</v>
      </c>
      <c r="CB163" s="5">
        <f>P_A[[#This Row],[38+]]-P_A[[#This Row],[39+]]</f>
        <v>0</v>
      </c>
      <c r="CC163" s="5">
        <f>P_A[[#This Row],[39+]]-P_A[[#This Row],[40+]]</f>
        <v>0</v>
      </c>
      <c r="CD163" s="5">
        <f>P_A[[#This Row],[40+]]-P_A[[#This Row],[41+]]</f>
        <v>0</v>
      </c>
      <c r="CE163" s="5">
        <f>P_A[[#This Row],[41+]]-P_A[[#This Row],[42+]]</f>
        <v>0</v>
      </c>
      <c r="CF163" s="5">
        <f>P_A[[#This Row],[42+]]-P_A[[#This Row],[43+]]</f>
        <v>0</v>
      </c>
      <c r="CG163" s="5">
        <f>P_A[[#This Row],[43+]]-P_A[[#This Row],[44+]]</f>
        <v>0</v>
      </c>
      <c r="CH163" s="5">
        <f>P_A[[#This Row],[44+]]-P_A[[#This Row],[45+]]</f>
        <v>0</v>
      </c>
      <c r="CI163" s="5">
        <f>P_A[[#This Row],[45+]]-P_A[[#This Row],[46+]]</f>
        <v>0</v>
      </c>
      <c r="CJ163" s="5">
        <f>P_A[[#This Row],[46+]]-P_A[[#This Row],[47+]]</f>
        <v>0</v>
      </c>
      <c r="CK163" s="5">
        <f>P_A[[#This Row],[47+]]-P_A[[#This Row],[48+]]</f>
        <v>0</v>
      </c>
      <c r="CL163" s="5">
        <f>P_A[[#This Row],[48+]]-P_A[[#This Row],[49+]]</f>
        <v>0</v>
      </c>
    </row>
    <row r="164" spans="1:90" x14ac:dyDescent="0.25">
      <c r="A164" s="10">
        <v>22400725</v>
      </c>
      <c r="B164" s="13" t="s">
        <v>99</v>
      </c>
      <c r="C164" s="13" t="s">
        <v>98</v>
      </c>
      <c r="D164" s="11">
        <v>0.875</v>
      </c>
      <c r="E164" s="9" t="str">
        <f>HYPERLINK("https://www.nba.com/stats/player/1642366/boxscores-traditional", "Quinten Post")</f>
        <v>Quinten Post</v>
      </c>
      <c r="F164">
        <v>8.8000000000000007</v>
      </c>
      <c r="G164" s="4">
        <v>4.4450000000000003</v>
      </c>
      <c r="H164" s="3">
        <v>0.57142000000000004</v>
      </c>
      <c r="I164" s="3">
        <v>0.48404999999999998</v>
      </c>
      <c r="J164" s="3">
        <v>0.39357999999999999</v>
      </c>
      <c r="K164" s="3">
        <v>0.31207000000000001</v>
      </c>
      <c r="L164" s="3">
        <v>0.23576</v>
      </c>
      <c r="M164" s="3">
        <v>0.17360999999999999</v>
      </c>
      <c r="N164" s="3">
        <v>0.121</v>
      </c>
      <c r="O164" s="3">
        <v>8.226E-2</v>
      </c>
      <c r="P164" s="3">
        <v>5.262E-2</v>
      </c>
      <c r="Q164" s="3">
        <v>3.288E-2</v>
      </c>
      <c r="R164" s="3">
        <v>1.9230000000000001E-2</v>
      </c>
      <c r="S164" s="3">
        <v>1.1010000000000001E-2</v>
      </c>
      <c r="T164" s="3">
        <v>5.8700000000000002E-3</v>
      </c>
      <c r="U164" s="3">
        <v>3.0699999999999998E-3</v>
      </c>
      <c r="V164" s="3">
        <v>1.49E-3</v>
      </c>
      <c r="W164" s="3">
        <v>7.1000000000000002E-4</v>
      </c>
      <c r="X164" s="3">
        <v>3.1E-4</v>
      </c>
      <c r="Y164" s="3">
        <v>1.3999999999999999E-4</v>
      </c>
      <c r="Z164" s="3">
        <v>5.0000000000000002E-5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5">
        <f>P_A[[#This Row],[8+]]-P_A[[#This Row],[9+]]</f>
        <v>8.7370000000000059E-2</v>
      </c>
      <c r="AY164" s="5">
        <f>P_A[[#This Row],[9+]]-P_A[[#This Row],[10+]]</f>
        <v>9.0469999999999995E-2</v>
      </c>
      <c r="AZ164" s="5">
        <f>P_A[[#This Row],[10+]]-P_A[[#This Row],[11+]]</f>
        <v>8.1509999999999971E-2</v>
      </c>
      <c r="BA164" s="5">
        <f>P_A[[#This Row],[11+]]-P_A[[#This Row],[12+]]</f>
        <v>7.6310000000000017E-2</v>
      </c>
      <c r="BB164" s="5">
        <f>P_A[[#This Row],[12+]]-P_A[[#This Row],[13+]]</f>
        <v>6.2150000000000011E-2</v>
      </c>
      <c r="BC164" s="5">
        <f>P_A[[#This Row],[13+]]-P_A[[#This Row],[14+]]</f>
        <v>5.260999999999999E-2</v>
      </c>
      <c r="BD164" s="5">
        <f>P_A[[#This Row],[14+]]-P_A[[#This Row],[15+]]</f>
        <v>3.8739999999999997E-2</v>
      </c>
      <c r="BE164" s="5">
        <f>P_A[[#This Row],[15+]]-P_A[[#This Row],[16+]]</f>
        <v>2.964E-2</v>
      </c>
      <c r="BF164" s="5">
        <f>P_A[[#This Row],[16+]]-P_A[[#This Row],[17+]]</f>
        <v>1.9740000000000001E-2</v>
      </c>
      <c r="BG164" s="5">
        <f>P_A[[#This Row],[17+]]-P_A[[#This Row],[18+]]</f>
        <v>1.3649999999999999E-2</v>
      </c>
      <c r="BH164" s="5">
        <f>P_A[[#This Row],[18+]]-P_A[[#This Row],[19+]]</f>
        <v>8.2199999999999999E-3</v>
      </c>
      <c r="BI164" s="5">
        <f>P_A[[#This Row],[19+]]-P_A[[#This Row],[20+]]</f>
        <v>5.1400000000000005E-3</v>
      </c>
      <c r="BJ164" s="5">
        <f>P_A[[#This Row],[20+]]-P_A[[#This Row],[21+]]</f>
        <v>2.8000000000000004E-3</v>
      </c>
      <c r="BK164" s="5">
        <f>P_A[[#This Row],[21+]]-P_A[[#This Row],[22+]]</f>
        <v>1.5799999999999998E-3</v>
      </c>
      <c r="BL164" s="5">
        <f>P_A[[#This Row],[22+]]-P_A[[#This Row],[23+]]</f>
        <v>7.7999999999999999E-4</v>
      </c>
      <c r="BM164" s="5">
        <f>P_A[[#This Row],[23+]]-P_A[[#This Row],[24+]]</f>
        <v>4.0000000000000002E-4</v>
      </c>
      <c r="BN164" s="5">
        <f>P_A[[#This Row],[24+]]-P_A[[#This Row],[25+]]</f>
        <v>1.7000000000000001E-4</v>
      </c>
      <c r="BO164" s="5">
        <f>P_A[[#This Row],[25+]]-P_A[[#This Row],[26+]]</f>
        <v>8.9999999999999992E-5</v>
      </c>
      <c r="BP164" s="5">
        <f>P_A[[#This Row],[26+]]-P_A[[#This Row],[27+]]</f>
        <v>5.0000000000000002E-5</v>
      </c>
      <c r="BQ164" s="5">
        <f>P_A[[#This Row],[27+]]-P_A[[#This Row],[28+]]</f>
        <v>0</v>
      </c>
      <c r="BR164" s="5">
        <f>P_A[[#This Row],[28+]]-P_A[[#This Row],[29+]]</f>
        <v>0</v>
      </c>
      <c r="BS164" s="5">
        <f>P_A[[#This Row],[29+]]-P_A[[#This Row],[30+]]</f>
        <v>0</v>
      </c>
      <c r="BT164" s="5">
        <f>P_A[[#This Row],[30+]]-P_A[[#This Row],[31+]]</f>
        <v>0</v>
      </c>
      <c r="BU164" s="5">
        <f>P_A[[#This Row],[31+]]-P_A[[#This Row],[32+]]</f>
        <v>0</v>
      </c>
      <c r="BV164" s="5">
        <f>P_A[[#This Row],[32+]]-P_A[[#This Row],[33+]]</f>
        <v>0</v>
      </c>
      <c r="BW164" s="5">
        <f>P_A[[#This Row],[33+]]-P_A[[#This Row],[34+]]</f>
        <v>0</v>
      </c>
      <c r="BX164" s="5">
        <f>P_A[[#This Row],[34+]]-P_A[[#This Row],[35+]]</f>
        <v>0</v>
      </c>
      <c r="BY164" s="5">
        <f>P_A[[#This Row],[35+]]-P_A[[#This Row],[36+]]</f>
        <v>0</v>
      </c>
      <c r="BZ164" s="5">
        <f>P_A[[#This Row],[36+]]-P_A[[#This Row],[37+]]</f>
        <v>0</v>
      </c>
      <c r="CA164" s="5">
        <f>P_A[[#This Row],[37+]]-P_A[[#This Row],[38+]]</f>
        <v>0</v>
      </c>
      <c r="CB164" s="5">
        <f>P_A[[#This Row],[38+]]-P_A[[#This Row],[39+]]</f>
        <v>0</v>
      </c>
      <c r="CC164" s="5">
        <f>P_A[[#This Row],[39+]]-P_A[[#This Row],[40+]]</f>
        <v>0</v>
      </c>
      <c r="CD164" s="5">
        <f>P_A[[#This Row],[40+]]-P_A[[#This Row],[41+]]</f>
        <v>0</v>
      </c>
      <c r="CE164" s="5">
        <f>P_A[[#This Row],[41+]]-P_A[[#This Row],[42+]]</f>
        <v>0</v>
      </c>
      <c r="CF164" s="5">
        <f>P_A[[#This Row],[42+]]-P_A[[#This Row],[43+]]</f>
        <v>0</v>
      </c>
      <c r="CG164" s="5">
        <f>P_A[[#This Row],[43+]]-P_A[[#This Row],[44+]]</f>
        <v>0</v>
      </c>
      <c r="CH164" s="5">
        <f>P_A[[#This Row],[44+]]-P_A[[#This Row],[45+]]</f>
        <v>0</v>
      </c>
      <c r="CI164" s="5">
        <f>P_A[[#This Row],[45+]]-P_A[[#This Row],[46+]]</f>
        <v>0</v>
      </c>
      <c r="CJ164" s="5">
        <f>P_A[[#This Row],[46+]]-P_A[[#This Row],[47+]]</f>
        <v>0</v>
      </c>
      <c r="CK164" s="5">
        <f>P_A[[#This Row],[47+]]-P_A[[#This Row],[48+]]</f>
        <v>0</v>
      </c>
      <c r="CL164" s="5">
        <f>P_A[[#This Row],[48+]]-P_A[[#This Row],[49+]]</f>
        <v>0</v>
      </c>
    </row>
    <row r="165" spans="1:90" x14ac:dyDescent="0.25">
      <c r="A165" s="10">
        <v>22400725</v>
      </c>
      <c r="B165" s="13" t="s">
        <v>99</v>
      </c>
      <c r="C165" s="13" t="s">
        <v>98</v>
      </c>
      <c r="D165" s="11">
        <v>0.875</v>
      </c>
      <c r="E165" s="9" t="str">
        <f>HYPERLINK("https://www.nba.com/stats/player/1631218/boxscores-traditional", "Trayce Jackson-Davis")</f>
        <v>Trayce Jackson-Davis</v>
      </c>
      <c r="F165">
        <v>8.1999999999999993</v>
      </c>
      <c r="G165" s="4">
        <v>2.7130000000000001</v>
      </c>
      <c r="H165" s="3">
        <v>0.52790000000000004</v>
      </c>
      <c r="I165" s="3">
        <v>0.38590999999999998</v>
      </c>
      <c r="J165" s="3">
        <v>0.25463000000000002</v>
      </c>
      <c r="K165" s="3">
        <v>0.15151000000000001</v>
      </c>
      <c r="L165" s="3">
        <v>8.0759999999999998E-2</v>
      </c>
      <c r="M165" s="3">
        <v>3.8359999999999998E-2</v>
      </c>
      <c r="N165" s="3">
        <v>1.618E-2</v>
      </c>
      <c r="O165" s="3">
        <v>6.0400000000000002E-3</v>
      </c>
      <c r="P165" s="3">
        <v>1.99E-3</v>
      </c>
      <c r="Q165" s="3">
        <v>5.9999999999999995E-4</v>
      </c>
      <c r="R165" s="3">
        <v>1.4999999999999999E-4</v>
      </c>
      <c r="S165" s="3">
        <v>3.0000000000000001E-5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5">
        <f>P_A[[#This Row],[8+]]-P_A[[#This Row],[9+]]</f>
        <v>0.14199000000000006</v>
      </c>
      <c r="AY165" s="5">
        <f>P_A[[#This Row],[9+]]-P_A[[#This Row],[10+]]</f>
        <v>0.13127999999999995</v>
      </c>
      <c r="AZ165" s="5">
        <f>P_A[[#This Row],[10+]]-P_A[[#This Row],[11+]]</f>
        <v>0.10312000000000002</v>
      </c>
      <c r="BA165" s="5">
        <f>P_A[[#This Row],[11+]]-P_A[[#This Row],[12+]]</f>
        <v>7.0750000000000007E-2</v>
      </c>
      <c r="BB165" s="5">
        <f>P_A[[#This Row],[12+]]-P_A[[#This Row],[13+]]</f>
        <v>4.24E-2</v>
      </c>
      <c r="BC165" s="5">
        <f>P_A[[#This Row],[13+]]-P_A[[#This Row],[14+]]</f>
        <v>2.2179999999999998E-2</v>
      </c>
      <c r="BD165" s="5">
        <f>P_A[[#This Row],[14+]]-P_A[[#This Row],[15+]]</f>
        <v>1.014E-2</v>
      </c>
      <c r="BE165" s="5">
        <f>P_A[[#This Row],[15+]]-P_A[[#This Row],[16+]]</f>
        <v>4.0499999999999998E-3</v>
      </c>
      <c r="BF165" s="5">
        <f>P_A[[#This Row],[16+]]-P_A[[#This Row],[17+]]</f>
        <v>1.3900000000000002E-3</v>
      </c>
      <c r="BG165" s="5">
        <f>P_A[[#This Row],[17+]]-P_A[[#This Row],[18+]]</f>
        <v>4.4999999999999999E-4</v>
      </c>
      <c r="BH165" s="5">
        <f>P_A[[#This Row],[18+]]-P_A[[#This Row],[19+]]</f>
        <v>1.1999999999999999E-4</v>
      </c>
      <c r="BI165" s="5">
        <f>P_A[[#This Row],[19+]]-P_A[[#This Row],[20+]]</f>
        <v>3.0000000000000001E-5</v>
      </c>
      <c r="BJ165" s="5">
        <f>P_A[[#This Row],[20+]]-P_A[[#This Row],[21+]]</f>
        <v>0</v>
      </c>
      <c r="BK165" s="5">
        <f>P_A[[#This Row],[21+]]-P_A[[#This Row],[22+]]</f>
        <v>0</v>
      </c>
      <c r="BL165" s="5">
        <f>P_A[[#This Row],[22+]]-P_A[[#This Row],[23+]]</f>
        <v>0</v>
      </c>
      <c r="BM165" s="5">
        <f>P_A[[#This Row],[23+]]-P_A[[#This Row],[24+]]</f>
        <v>0</v>
      </c>
      <c r="BN165" s="5">
        <f>P_A[[#This Row],[24+]]-P_A[[#This Row],[25+]]</f>
        <v>0</v>
      </c>
      <c r="BO165" s="5">
        <f>P_A[[#This Row],[25+]]-P_A[[#This Row],[26+]]</f>
        <v>0</v>
      </c>
      <c r="BP165" s="5">
        <f>P_A[[#This Row],[26+]]-P_A[[#This Row],[27+]]</f>
        <v>0</v>
      </c>
      <c r="BQ165" s="5">
        <f>P_A[[#This Row],[27+]]-P_A[[#This Row],[28+]]</f>
        <v>0</v>
      </c>
      <c r="BR165" s="5">
        <f>P_A[[#This Row],[28+]]-P_A[[#This Row],[29+]]</f>
        <v>0</v>
      </c>
      <c r="BS165" s="5">
        <f>P_A[[#This Row],[29+]]-P_A[[#This Row],[30+]]</f>
        <v>0</v>
      </c>
      <c r="BT165" s="5">
        <f>P_A[[#This Row],[30+]]-P_A[[#This Row],[31+]]</f>
        <v>0</v>
      </c>
      <c r="BU165" s="5">
        <f>P_A[[#This Row],[31+]]-P_A[[#This Row],[32+]]</f>
        <v>0</v>
      </c>
      <c r="BV165" s="5">
        <f>P_A[[#This Row],[32+]]-P_A[[#This Row],[33+]]</f>
        <v>0</v>
      </c>
      <c r="BW165" s="5">
        <f>P_A[[#This Row],[33+]]-P_A[[#This Row],[34+]]</f>
        <v>0</v>
      </c>
      <c r="BX165" s="5">
        <f>P_A[[#This Row],[34+]]-P_A[[#This Row],[35+]]</f>
        <v>0</v>
      </c>
      <c r="BY165" s="5">
        <f>P_A[[#This Row],[35+]]-P_A[[#This Row],[36+]]</f>
        <v>0</v>
      </c>
      <c r="BZ165" s="5">
        <f>P_A[[#This Row],[36+]]-P_A[[#This Row],[37+]]</f>
        <v>0</v>
      </c>
      <c r="CA165" s="5">
        <f>P_A[[#This Row],[37+]]-P_A[[#This Row],[38+]]</f>
        <v>0</v>
      </c>
      <c r="CB165" s="5">
        <f>P_A[[#This Row],[38+]]-P_A[[#This Row],[39+]]</f>
        <v>0</v>
      </c>
      <c r="CC165" s="5">
        <f>P_A[[#This Row],[39+]]-P_A[[#This Row],[40+]]</f>
        <v>0</v>
      </c>
      <c r="CD165" s="5">
        <f>P_A[[#This Row],[40+]]-P_A[[#This Row],[41+]]</f>
        <v>0</v>
      </c>
      <c r="CE165" s="5">
        <f>P_A[[#This Row],[41+]]-P_A[[#This Row],[42+]]</f>
        <v>0</v>
      </c>
      <c r="CF165" s="5">
        <f>P_A[[#This Row],[42+]]-P_A[[#This Row],[43+]]</f>
        <v>0</v>
      </c>
      <c r="CG165" s="5">
        <f>P_A[[#This Row],[43+]]-P_A[[#This Row],[44+]]</f>
        <v>0</v>
      </c>
      <c r="CH165" s="5">
        <f>P_A[[#This Row],[44+]]-P_A[[#This Row],[45+]]</f>
        <v>0</v>
      </c>
      <c r="CI165" s="5">
        <f>P_A[[#This Row],[45+]]-P_A[[#This Row],[46+]]</f>
        <v>0</v>
      </c>
      <c r="CJ165" s="5">
        <f>P_A[[#This Row],[46+]]-P_A[[#This Row],[47+]]</f>
        <v>0</v>
      </c>
      <c r="CK165" s="5">
        <f>P_A[[#This Row],[47+]]-P_A[[#This Row],[48+]]</f>
        <v>0</v>
      </c>
      <c r="CL165" s="5">
        <f>P_A[[#This Row],[48+]]-P_A[[#This Row],[49+]]</f>
        <v>0</v>
      </c>
    </row>
    <row r="166" spans="1:90" x14ac:dyDescent="0.25">
      <c r="A166" s="10">
        <v>22400726</v>
      </c>
      <c r="B166" s="13" t="s">
        <v>100</v>
      </c>
      <c r="C166" s="13" t="s">
        <v>101</v>
      </c>
      <c r="D166" s="11">
        <v>0.875</v>
      </c>
      <c r="E166" s="9" t="str">
        <f>HYPERLINK("https://www.nba.com/stats/player/203999/boxscores-traditional", "Nikola Jokic")</f>
        <v>Nikola Jokic</v>
      </c>
      <c r="F166">
        <v>38.6</v>
      </c>
      <c r="G166" s="4">
        <v>8.5229999999999997</v>
      </c>
      <c r="H166" s="3">
        <v>0.99983</v>
      </c>
      <c r="I166" s="3">
        <v>0.99973999999999996</v>
      </c>
      <c r="J166" s="3">
        <v>0.99961</v>
      </c>
      <c r="K166" s="3">
        <v>0.99939999999999996</v>
      </c>
      <c r="L166" s="3">
        <v>0.99909999999999999</v>
      </c>
      <c r="M166" s="3">
        <v>0.99865000000000004</v>
      </c>
      <c r="N166" s="3">
        <v>0.99807000000000001</v>
      </c>
      <c r="O166" s="3">
        <v>0.99719999999999998</v>
      </c>
      <c r="P166" s="3">
        <v>0.99597999999999998</v>
      </c>
      <c r="Q166" s="3">
        <v>0.99429999999999996</v>
      </c>
      <c r="R166" s="3">
        <v>0.99224000000000001</v>
      </c>
      <c r="S166" s="3">
        <v>0.98928000000000005</v>
      </c>
      <c r="T166" s="3">
        <v>0.98536999999999997</v>
      </c>
      <c r="U166" s="3">
        <v>0.98077000000000003</v>
      </c>
      <c r="V166" s="3">
        <v>0.97441</v>
      </c>
      <c r="W166" s="3">
        <v>0.96638000000000002</v>
      </c>
      <c r="X166" s="3">
        <v>0.95637000000000005</v>
      </c>
      <c r="Y166" s="3">
        <v>0.94520000000000004</v>
      </c>
      <c r="Z166" s="3">
        <v>0.93056000000000005</v>
      </c>
      <c r="AA166" s="3">
        <v>0.91308999999999996</v>
      </c>
      <c r="AB166" s="3">
        <v>0.89251000000000003</v>
      </c>
      <c r="AC166" s="3">
        <v>0.87075999999999998</v>
      </c>
      <c r="AD166" s="3">
        <v>0.84375</v>
      </c>
      <c r="AE166" s="3">
        <v>0.81327000000000005</v>
      </c>
      <c r="AF166" s="3">
        <v>0.77934999999999999</v>
      </c>
      <c r="AG166" s="3">
        <v>0.74536999999999998</v>
      </c>
      <c r="AH166" s="3">
        <v>0.70540000000000003</v>
      </c>
      <c r="AI166" s="3">
        <v>0.66276000000000002</v>
      </c>
      <c r="AJ166" s="3">
        <v>0.62172000000000005</v>
      </c>
      <c r="AK166" s="3">
        <v>0.57535000000000003</v>
      </c>
      <c r="AL166" s="3">
        <v>0.52790000000000004</v>
      </c>
      <c r="AM166" s="3">
        <v>0.48005999999999999</v>
      </c>
      <c r="AN166" s="3">
        <v>0.43643999999999999</v>
      </c>
      <c r="AO166" s="3">
        <v>0.38973999999999998</v>
      </c>
      <c r="AP166" s="3">
        <v>0.34458</v>
      </c>
      <c r="AQ166" s="3">
        <v>0.30153000000000002</v>
      </c>
      <c r="AR166" s="3">
        <v>0.26434999999999997</v>
      </c>
      <c r="AS166" s="3">
        <v>0.22663</v>
      </c>
      <c r="AT166" s="3">
        <v>0.19214999999999999</v>
      </c>
      <c r="AU166" s="3">
        <v>0.16109000000000001</v>
      </c>
      <c r="AV166" s="3">
        <v>0.13567000000000001</v>
      </c>
      <c r="AW166" s="3">
        <v>0.11123</v>
      </c>
      <c r="AX166" s="5">
        <f>P_A[[#This Row],[8+]]-P_A[[#This Row],[9+]]</f>
        <v>9.0000000000034497E-5</v>
      </c>
      <c r="AY166" s="5">
        <f>P_A[[#This Row],[9+]]-P_A[[#This Row],[10+]]</f>
        <v>1.2999999999996348E-4</v>
      </c>
      <c r="AZ166" s="5">
        <f>P_A[[#This Row],[10+]]-P_A[[#This Row],[11+]]</f>
        <v>2.1000000000004349E-4</v>
      </c>
      <c r="BA166" s="5">
        <f>P_A[[#This Row],[11+]]-P_A[[#This Row],[12+]]</f>
        <v>2.9999999999996696E-4</v>
      </c>
      <c r="BB166" s="5">
        <f>P_A[[#This Row],[12+]]-P_A[[#This Row],[13+]]</f>
        <v>4.4999999999995044E-4</v>
      </c>
      <c r="BC166" s="5">
        <f>P_A[[#This Row],[13+]]-P_A[[#This Row],[14+]]</f>
        <v>5.8000000000002494E-4</v>
      </c>
      <c r="BD166" s="5">
        <f>P_A[[#This Row],[14+]]-P_A[[#This Row],[15+]]</f>
        <v>8.7000000000003741E-4</v>
      </c>
      <c r="BE166" s="5">
        <f>P_A[[#This Row],[15+]]-P_A[[#This Row],[16+]]</f>
        <v>1.2199999999999989E-3</v>
      </c>
      <c r="BF166" s="5">
        <f>P_A[[#This Row],[16+]]-P_A[[#This Row],[17+]]</f>
        <v>1.6800000000000148E-3</v>
      </c>
      <c r="BG166" s="5">
        <f>P_A[[#This Row],[17+]]-P_A[[#This Row],[18+]]</f>
        <v>2.0599999999999508E-3</v>
      </c>
      <c r="BH166" s="5">
        <f>P_A[[#This Row],[18+]]-P_A[[#This Row],[19+]]</f>
        <v>2.9599999999999627E-3</v>
      </c>
      <c r="BI166" s="5">
        <f>P_A[[#This Row],[19+]]-P_A[[#This Row],[20+]]</f>
        <v>3.9100000000000801E-3</v>
      </c>
      <c r="BJ166" s="5">
        <f>P_A[[#This Row],[20+]]-P_A[[#This Row],[21+]]</f>
        <v>4.5999999999999375E-3</v>
      </c>
      <c r="BK166" s="5">
        <f>P_A[[#This Row],[21+]]-P_A[[#This Row],[22+]]</f>
        <v>6.3600000000000323E-3</v>
      </c>
      <c r="BL166" s="5">
        <f>P_A[[#This Row],[22+]]-P_A[[#This Row],[23+]]</f>
        <v>8.0299999999999816E-3</v>
      </c>
      <c r="BM166" s="5">
        <f>P_A[[#This Row],[23+]]-P_A[[#This Row],[24+]]</f>
        <v>1.0009999999999963E-2</v>
      </c>
      <c r="BN166" s="5">
        <f>P_A[[#This Row],[24+]]-P_A[[#This Row],[25+]]</f>
        <v>1.1170000000000013E-2</v>
      </c>
      <c r="BO166" s="5">
        <f>P_A[[#This Row],[25+]]-P_A[[#This Row],[26+]]</f>
        <v>1.4639999999999986E-2</v>
      </c>
      <c r="BP166" s="5">
        <f>P_A[[#This Row],[26+]]-P_A[[#This Row],[27+]]</f>
        <v>1.7470000000000097E-2</v>
      </c>
      <c r="BQ166" s="5">
        <f>P_A[[#This Row],[27+]]-P_A[[#This Row],[28+]]</f>
        <v>2.0579999999999932E-2</v>
      </c>
      <c r="BR166" s="5">
        <f>P_A[[#This Row],[28+]]-P_A[[#This Row],[29+]]</f>
        <v>2.1750000000000047E-2</v>
      </c>
      <c r="BS166" s="5">
        <f>P_A[[#This Row],[29+]]-P_A[[#This Row],[30+]]</f>
        <v>2.7009999999999978E-2</v>
      </c>
      <c r="BT166" s="5">
        <f>P_A[[#This Row],[30+]]-P_A[[#This Row],[31+]]</f>
        <v>3.0479999999999952E-2</v>
      </c>
      <c r="BU166" s="5">
        <f>P_A[[#This Row],[31+]]-P_A[[#This Row],[32+]]</f>
        <v>3.3920000000000061E-2</v>
      </c>
      <c r="BV166" s="5">
        <f>P_A[[#This Row],[32+]]-P_A[[#This Row],[33+]]</f>
        <v>3.398000000000001E-2</v>
      </c>
      <c r="BW166" s="5">
        <f>P_A[[#This Row],[33+]]-P_A[[#This Row],[34+]]</f>
        <v>3.996999999999995E-2</v>
      </c>
      <c r="BX166" s="5">
        <f>P_A[[#This Row],[34+]]-P_A[[#This Row],[35+]]</f>
        <v>4.2640000000000011E-2</v>
      </c>
      <c r="BY166" s="5">
        <f>P_A[[#This Row],[35+]]-P_A[[#This Row],[36+]]</f>
        <v>4.1039999999999965E-2</v>
      </c>
      <c r="BZ166" s="5">
        <f>P_A[[#This Row],[36+]]-P_A[[#This Row],[37+]]</f>
        <v>4.6370000000000022E-2</v>
      </c>
      <c r="CA166" s="5">
        <f>P_A[[#This Row],[37+]]-P_A[[#This Row],[38+]]</f>
        <v>4.7449999999999992E-2</v>
      </c>
      <c r="CB166" s="5">
        <f>P_A[[#This Row],[38+]]-P_A[[#This Row],[39+]]</f>
        <v>4.7840000000000049E-2</v>
      </c>
      <c r="CC166" s="5">
        <f>P_A[[#This Row],[39+]]-P_A[[#This Row],[40+]]</f>
        <v>4.3619999999999992E-2</v>
      </c>
      <c r="CD166" s="5">
        <f>P_A[[#This Row],[40+]]-P_A[[#This Row],[41+]]</f>
        <v>4.6700000000000019E-2</v>
      </c>
      <c r="CE166" s="5">
        <f>P_A[[#This Row],[41+]]-P_A[[#This Row],[42+]]</f>
        <v>4.5159999999999978E-2</v>
      </c>
      <c r="CF166" s="5">
        <f>P_A[[#This Row],[42+]]-P_A[[#This Row],[43+]]</f>
        <v>4.3049999999999977E-2</v>
      </c>
      <c r="CG166" s="5">
        <f>P_A[[#This Row],[43+]]-P_A[[#This Row],[44+]]</f>
        <v>3.7180000000000046E-2</v>
      </c>
      <c r="CH166" s="5">
        <f>P_A[[#This Row],[44+]]-P_A[[#This Row],[45+]]</f>
        <v>3.7719999999999976E-2</v>
      </c>
      <c r="CI166" s="5">
        <f>P_A[[#This Row],[45+]]-P_A[[#This Row],[46+]]</f>
        <v>3.4480000000000011E-2</v>
      </c>
      <c r="CJ166" s="5">
        <f>P_A[[#This Row],[46+]]-P_A[[#This Row],[47+]]</f>
        <v>3.1059999999999977E-2</v>
      </c>
      <c r="CK166" s="5">
        <f>P_A[[#This Row],[47+]]-P_A[[#This Row],[48+]]</f>
        <v>2.5419999999999998E-2</v>
      </c>
      <c r="CL166" s="5">
        <f>P_A[[#This Row],[48+]]-P_A[[#This Row],[49+]]</f>
        <v>2.4440000000000017E-2</v>
      </c>
    </row>
    <row r="167" spans="1:90" x14ac:dyDescent="0.25">
      <c r="A167" s="10">
        <v>22400726</v>
      </c>
      <c r="B167" s="13" t="s">
        <v>100</v>
      </c>
      <c r="C167" s="13" t="s">
        <v>101</v>
      </c>
      <c r="D167" s="11">
        <v>0.875</v>
      </c>
      <c r="E167" s="9" t="str">
        <f>HYPERLINK("https://www.nba.com/stats/player/1627750/boxscores-traditional", "Jamal Murray")</f>
        <v>Jamal Murray</v>
      </c>
      <c r="F167">
        <v>31.6</v>
      </c>
      <c r="G167" s="4">
        <v>7.4459999999999997</v>
      </c>
      <c r="H167" s="3">
        <v>0.99924000000000002</v>
      </c>
      <c r="I167" s="3">
        <v>0.99882000000000004</v>
      </c>
      <c r="J167" s="3">
        <v>0.99812999999999996</v>
      </c>
      <c r="K167" s="3">
        <v>0.99719999999999998</v>
      </c>
      <c r="L167" s="3">
        <v>0.99573</v>
      </c>
      <c r="M167" s="3">
        <v>0.99378999999999995</v>
      </c>
      <c r="N167" s="3">
        <v>0.99085999999999996</v>
      </c>
      <c r="O167" s="3">
        <v>0.98712999999999995</v>
      </c>
      <c r="P167" s="3">
        <v>0.98214000000000001</v>
      </c>
      <c r="Q167" s="3">
        <v>0.97499999999999998</v>
      </c>
      <c r="R167" s="3">
        <v>0.96638000000000002</v>
      </c>
      <c r="S167" s="3">
        <v>0.95448999999999995</v>
      </c>
      <c r="T167" s="3">
        <v>0.94062000000000001</v>
      </c>
      <c r="U167" s="3">
        <v>0.92220000000000002</v>
      </c>
      <c r="V167" s="3">
        <v>0.90146999999999999</v>
      </c>
      <c r="W167" s="3">
        <v>0.87492999999999999</v>
      </c>
      <c r="X167" s="3">
        <v>0.84614</v>
      </c>
      <c r="Y167" s="3">
        <v>0.81327000000000005</v>
      </c>
      <c r="Z167" s="3">
        <v>0.77337</v>
      </c>
      <c r="AA167" s="3">
        <v>0.73236999999999997</v>
      </c>
      <c r="AB167" s="3">
        <v>0.68439000000000005</v>
      </c>
      <c r="AC167" s="3">
        <v>0.63683000000000001</v>
      </c>
      <c r="AD167" s="3">
        <v>0.58316999999999997</v>
      </c>
      <c r="AE167" s="3">
        <v>0.53188000000000002</v>
      </c>
      <c r="AF167" s="3">
        <v>0.48005999999999999</v>
      </c>
      <c r="AG167" s="3">
        <v>0.42465000000000003</v>
      </c>
      <c r="AH167" s="3">
        <v>0.37447999999999998</v>
      </c>
      <c r="AI167" s="3">
        <v>0.32275999999999999</v>
      </c>
      <c r="AJ167" s="3">
        <v>0.27760000000000001</v>
      </c>
      <c r="AK167" s="3">
        <v>0.23269999999999999</v>
      </c>
      <c r="AL167" s="3">
        <v>0.19489000000000001</v>
      </c>
      <c r="AM167" s="3">
        <v>0.16109000000000001</v>
      </c>
      <c r="AN167" s="3">
        <v>0.12923999999999999</v>
      </c>
      <c r="AO167" s="3">
        <v>0.10383000000000001</v>
      </c>
      <c r="AP167" s="3">
        <v>8.0759999999999998E-2</v>
      </c>
      <c r="AQ167" s="3">
        <v>6.3009999999999997E-2</v>
      </c>
      <c r="AR167" s="3">
        <v>4.7460000000000002E-2</v>
      </c>
      <c r="AS167" s="3">
        <v>3.5929999999999997E-2</v>
      </c>
      <c r="AT167" s="3">
        <v>2.6800000000000001E-2</v>
      </c>
      <c r="AU167" s="3">
        <v>1.9230000000000001E-2</v>
      </c>
      <c r="AV167" s="3">
        <v>1.3899999999999999E-2</v>
      </c>
      <c r="AW167" s="3">
        <v>9.6399999999999993E-3</v>
      </c>
      <c r="AX167" s="5">
        <f>P_A[[#This Row],[8+]]-P_A[[#This Row],[9+]]</f>
        <v>4.1999999999997595E-4</v>
      </c>
      <c r="AY167" s="5">
        <f>P_A[[#This Row],[9+]]-P_A[[#This Row],[10+]]</f>
        <v>6.9000000000007944E-4</v>
      </c>
      <c r="AZ167" s="5">
        <f>P_A[[#This Row],[10+]]-P_A[[#This Row],[11+]]</f>
        <v>9.2999999999998639E-4</v>
      </c>
      <c r="BA167" s="5">
        <f>P_A[[#This Row],[11+]]-P_A[[#This Row],[12+]]</f>
        <v>1.4699999999999713E-3</v>
      </c>
      <c r="BB167" s="5">
        <f>P_A[[#This Row],[12+]]-P_A[[#This Row],[13+]]</f>
        <v>1.9400000000000528E-3</v>
      </c>
      <c r="BC167" s="5">
        <f>P_A[[#This Row],[13+]]-P_A[[#This Row],[14+]]</f>
        <v>2.9299999999999882E-3</v>
      </c>
      <c r="BD167" s="5">
        <f>P_A[[#This Row],[14+]]-P_A[[#This Row],[15+]]</f>
        <v>3.7300000000000111E-3</v>
      </c>
      <c r="BE167" s="5">
        <f>P_A[[#This Row],[15+]]-P_A[[#This Row],[16+]]</f>
        <v>4.9899999999999389E-3</v>
      </c>
      <c r="BF167" s="5">
        <f>P_A[[#This Row],[16+]]-P_A[[#This Row],[17+]]</f>
        <v>7.1400000000000352E-3</v>
      </c>
      <c r="BG167" s="5">
        <f>P_A[[#This Row],[17+]]-P_A[[#This Row],[18+]]</f>
        <v>8.619999999999961E-3</v>
      </c>
      <c r="BH167" s="5">
        <f>P_A[[#This Row],[18+]]-P_A[[#This Row],[19+]]</f>
        <v>1.1890000000000067E-2</v>
      </c>
      <c r="BI167" s="5">
        <f>P_A[[#This Row],[19+]]-P_A[[#This Row],[20+]]</f>
        <v>1.3869999999999938E-2</v>
      </c>
      <c r="BJ167" s="5">
        <f>P_A[[#This Row],[20+]]-P_A[[#This Row],[21+]]</f>
        <v>1.8419999999999992E-2</v>
      </c>
      <c r="BK167" s="5">
        <f>P_A[[#This Row],[21+]]-P_A[[#This Row],[22+]]</f>
        <v>2.0730000000000026E-2</v>
      </c>
      <c r="BL167" s="5">
        <f>P_A[[#This Row],[22+]]-P_A[[#This Row],[23+]]</f>
        <v>2.6540000000000008E-2</v>
      </c>
      <c r="BM167" s="5">
        <f>P_A[[#This Row],[23+]]-P_A[[#This Row],[24+]]</f>
        <v>2.8789999999999982E-2</v>
      </c>
      <c r="BN167" s="5">
        <f>P_A[[#This Row],[24+]]-P_A[[#This Row],[25+]]</f>
        <v>3.2869999999999955E-2</v>
      </c>
      <c r="BO167" s="5">
        <f>P_A[[#This Row],[25+]]-P_A[[#This Row],[26+]]</f>
        <v>3.9900000000000047E-2</v>
      </c>
      <c r="BP167" s="5">
        <f>P_A[[#This Row],[26+]]-P_A[[#This Row],[27+]]</f>
        <v>4.1000000000000036E-2</v>
      </c>
      <c r="BQ167" s="5">
        <f>P_A[[#This Row],[27+]]-P_A[[#This Row],[28+]]</f>
        <v>4.7979999999999912E-2</v>
      </c>
      <c r="BR167" s="5">
        <f>P_A[[#This Row],[28+]]-P_A[[#This Row],[29+]]</f>
        <v>4.7560000000000047E-2</v>
      </c>
      <c r="BS167" s="5">
        <f>P_A[[#This Row],[29+]]-P_A[[#This Row],[30+]]</f>
        <v>5.3660000000000041E-2</v>
      </c>
      <c r="BT167" s="5">
        <f>P_A[[#This Row],[30+]]-P_A[[#This Row],[31+]]</f>
        <v>5.1289999999999947E-2</v>
      </c>
      <c r="BU167" s="5">
        <f>P_A[[#This Row],[31+]]-P_A[[#This Row],[32+]]</f>
        <v>5.1820000000000033E-2</v>
      </c>
      <c r="BV167" s="5">
        <f>P_A[[#This Row],[32+]]-P_A[[#This Row],[33+]]</f>
        <v>5.5409999999999959E-2</v>
      </c>
      <c r="BW167" s="5">
        <f>P_A[[#This Row],[33+]]-P_A[[#This Row],[34+]]</f>
        <v>5.0170000000000048E-2</v>
      </c>
      <c r="BX167" s="5">
        <f>P_A[[#This Row],[34+]]-P_A[[#This Row],[35+]]</f>
        <v>5.1719999999999988E-2</v>
      </c>
      <c r="BY167" s="5">
        <f>P_A[[#This Row],[35+]]-P_A[[#This Row],[36+]]</f>
        <v>4.5159999999999978E-2</v>
      </c>
      <c r="BZ167" s="5">
        <f>P_A[[#This Row],[36+]]-P_A[[#This Row],[37+]]</f>
        <v>4.4900000000000023E-2</v>
      </c>
      <c r="CA167" s="5">
        <f>P_A[[#This Row],[37+]]-P_A[[#This Row],[38+]]</f>
        <v>3.7809999999999983E-2</v>
      </c>
      <c r="CB167" s="5">
        <f>P_A[[#This Row],[38+]]-P_A[[#This Row],[39+]]</f>
        <v>3.3799999999999997E-2</v>
      </c>
      <c r="CC167" s="5">
        <f>P_A[[#This Row],[39+]]-P_A[[#This Row],[40+]]</f>
        <v>3.1850000000000017E-2</v>
      </c>
      <c r="CD167" s="5">
        <f>P_A[[#This Row],[40+]]-P_A[[#This Row],[41+]]</f>
        <v>2.5409999999999988E-2</v>
      </c>
      <c r="CE167" s="5">
        <f>P_A[[#This Row],[41+]]-P_A[[#This Row],[42+]]</f>
        <v>2.3070000000000007E-2</v>
      </c>
      <c r="CF167" s="5">
        <f>P_A[[#This Row],[42+]]-P_A[[#This Row],[43+]]</f>
        <v>1.7750000000000002E-2</v>
      </c>
      <c r="CG167" s="5">
        <f>P_A[[#This Row],[43+]]-P_A[[#This Row],[44+]]</f>
        <v>1.5549999999999994E-2</v>
      </c>
      <c r="CH167" s="5">
        <f>P_A[[#This Row],[44+]]-P_A[[#This Row],[45+]]</f>
        <v>1.1530000000000006E-2</v>
      </c>
      <c r="CI167" s="5">
        <f>P_A[[#This Row],[45+]]-P_A[[#This Row],[46+]]</f>
        <v>9.1299999999999958E-3</v>
      </c>
      <c r="CJ167" s="5">
        <f>P_A[[#This Row],[46+]]-P_A[[#This Row],[47+]]</f>
        <v>7.5700000000000003E-3</v>
      </c>
      <c r="CK167" s="5">
        <f>P_A[[#This Row],[47+]]-P_A[[#This Row],[48+]]</f>
        <v>5.3300000000000014E-3</v>
      </c>
      <c r="CL167" s="5">
        <f>P_A[[#This Row],[48+]]-P_A[[#This Row],[49+]]</f>
        <v>4.2599999999999999E-3</v>
      </c>
    </row>
    <row r="168" spans="1:90" x14ac:dyDescent="0.25">
      <c r="A168" s="10">
        <v>22400726</v>
      </c>
      <c r="B168" s="13" t="s">
        <v>100</v>
      </c>
      <c r="C168" s="13" t="s">
        <v>101</v>
      </c>
      <c r="D168" s="11">
        <v>0.875</v>
      </c>
      <c r="E168" s="9" t="str">
        <f>HYPERLINK("https://www.nba.com/stats/player/201566/boxscores-traditional", "Russell Westbrook")</f>
        <v>Russell Westbrook</v>
      </c>
      <c r="F168">
        <v>17.8</v>
      </c>
      <c r="G168" s="4">
        <v>3.544</v>
      </c>
      <c r="H168" s="3">
        <v>0.99719999999999998</v>
      </c>
      <c r="I168" s="3">
        <v>0.99343000000000004</v>
      </c>
      <c r="J168" s="3">
        <v>0.98609999999999998</v>
      </c>
      <c r="K168" s="3">
        <v>0.97257000000000005</v>
      </c>
      <c r="L168" s="3">
        <v>0.94950000000000001</v>
      </c>
      <c r="M168" s="3">
        <v>0.91149000000000002</v>
      </c>
      <c r="N168" s="3">
        <v>0.85768999999999995</v>
      </c>
      <c r="O168" s="3">
        <v>0.78524000000000005</v>
      </c>
      <c r="P168" s="3">
        <v>0.69496999999999998</v>
      </c>
      <c r="Q168" s="3">
        <v>0.59094999999999998</v>
      </c>
      <c r="R168" s="3">
        <v>0.47608</v>
      </c>
      <c r="S168" s="3">
        <v>0.36692999999999998</v>
      </c>
      <c r="T168" s="3">
        <v>0.26762999999999998</v>
      </c>
      <c r="U168" s="3">
        <v>0.18406</v>
      </c>
      <c r="V168" s="3">
        <v>0.11702</v>
      </c>
      <c r="W168" s="3">
        <v>7.0779999999999996E-2</v>
      </c>
      <c r="X168" s="3">
        <v>4.0059999999999998E-2</v>
      </c>
      <c r="Y168" s="3">
        <v>2.1180000000000001E-2</v>
      </c>
      <c r="Z168" s="3">
        <v>1.044E-2</v>
      </c>
      <c r="AA168" s="3">
        <v>4.6600000000000001E-3</v>
      </c>
      <c r="AB168" s="3">
        <v>1.99E-3</v>
      </c>
      <c r="AC168" s="3">
        <v>7.9000000000000001E-4</v>
      </c>
      <c r="AD168" s="3">
        <v>2.9E-4</v>
      </c>
      <c r="AE168" s="3">
        <v>1E-4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5">
        <f>P_A[[#This Row],[8+]]-P_A[[#This Row],[9+]]</f>
        <v>3.7699999999999401E-3</v>
      </c>
      <c r="AY168" s="5">
        <f>P_A[[#This Row],[9+]]-P_A[[#This Row],[10+]]</f>
        <v>7.3300000000000587E-3</v>
      </c>
      <c r="AZ168" s="5">
        <f>P_A[[#This Row],[10+]]-P_A[[#This Row],[11+]]</f>
        <v>1.3529999999999931E-2</v>
      </c>
      <c r="BA168" s="5">
        <f>P_A[[#This Row],[11+]]-P_A[[#This Row],[12+]]</f>
        <v>2.3070000000000035E-2</v>
      </c>
      <c r="BB168" s="5">
        <f>P_A[[#This Row],[12+]]-P_A[[#This Row],[13+]]</f>
        <v>3.8009999999999988E-2</v>
      </c>
      <c r="BC168" s="5">
        <f>P_A[[#This Row],[13+]]-P_A[[#This Row],[14+]]</f>
        <v>5.380000000000007E-2</v>
      </c>
      <c r="BD168" s="5">
        <f>P_A[[#This Row],[14+]]-P_A[[#This Row],[15+]]</f>
        <v>7.2449999999999903E-2</v>
      </c>
      <c r="BE168" s="5">
        <f>P_A[[#This Row],[15+]]-P_A[[#This Row],[16+]]</f>
        <v>9.0270000000000072E-2</v>
      </c>
      <c r="BF168" s="5">
        <f>P_A[[#This Row],[16+]]-P_A[[#This Row],[17+]]</f>
        <v>0.10402</v>
      </c>
      <c r="BG168" s="5">
        <f>P_A[[#This Row],[17+]]-P_A[[#This Row],[18+]]</f>
        <v>0.11486999999999997</v>
      </c>
      <c r="BH168" s="5">
        <f>P_A[[#This Row],[18+]]-P_A[[#This Row],[19+]]</f>
        <v>0.10915000000000002</v>
      </c>
      <c r="BI168" s="5">
        <f>P_A[[#This Row],[19+]]-P_A[[#This Row],[20+]]</f>
        <v>9.9299999999999999E-2</v>
      </c>
      <c r="BJ168" s="5">
        <f>P_A[[#This Row],[20+]]-P_A[[#This Row],[21+]]</f>
        <v>8.3569999999999978E-2</v>
      </c>
      <c r="BK168" s="5">
        <f>P_A[[#This Row],[21+]]-P_A[[#This Row],[22+]]</f>
        <v>6.7040000000000002E-2</v>
      </c>
      <c r="BL168" s="5">
        <f>P_A[[#This Row],[22+]]-P_A[[#This Row],[23+]]</f>
        <v>4.6240000000000003E-2</v>
      </c>
      <c r="BM168" s="5">
        <f>P_A[[#This Row],[23+]]-P_A[[#This Row],[24+]]</f>
        <v>3.0719999999999997E-2</v>
      </c>
      <c r="BN168" s="5">
        <f>P_A[[#This Row],[24+]]-P_A[[#This Row],[25+]]</f>
        <v>1.8879999999999997E-2</v>
      </c>
      <c r="BO168" s="5">
        <f>P_A[[#This Row],[25+]]-P_A[[#This Row],[26+]]</f>
        <v>1.0740000000000001E-2</v>
      </c>
      <c r="BP168" s="5">
        <f>P_A[[#This Row],[26+]]-P_A[[#This Row],[27+]]</f>
        <v>5.7799999999999995E-3</v>
      </c>
      <c r="BQ168" s="5">
        <f>P_A[[#This Row],[27+]]-P_A[[#This Row],[28+]]</f>
        <v>2.6700000000000001E-3</v>
      </c>
      <c r="BR168" s="5">
        <f>P_A[[#This Row],[28+]]-P_A[[#This Row],[29+]]</f>
        <v>1.2000000000000001E-3</v>
      </c>
      <c r="BS168" s="5">
        <f>P_A[[#This Row],[29+]]-P_A[[#This Row],[30+]]</f>
        <v>5.0000000000000001E-4</v>
      </c>
      <c r="BT168" s="5">
        <f>P_A[[#This Row],[30+]]-P_A[[#This Row],[31+]]</f>
        <v>1.9000000000000001E-4</v>
      </c>
      <c r="BU168" s="5">
        <f>P_A[[#This Row],[31+]]-P_A[[#This Row],[32+]]</f>
        <v>1E-4</v>
      </c>
      <c r="BV168" s="5">
        <f>P_A[[#This Row],[32+]]-P_A[[#This Row],[33+]]</f>
        <v>0</v>
      </c>
      <c r="BW168" s="5">
        <f>P_A[[#This Row],[33+]]-P_A[[#This Row],[34+]]</f>
        <v>0</v>
      </c>
      <c r="BX168" s="5">
        <f>P_A[[#This Row],[34+]]-P_A[[#This Row],[35+]]</f>
        <v>0</v>
      </c>
      <c r="BY168" s="5">
        <f>P_A[[#This Row],[35+]]-P_A[[#This Row],[36+]]</f>
        <v>0</v>
      </c>
      <c r="BZ168" s="5">
        <f>P_A[[#This Row],[36+]]-P_A[[#This Row],[37+]]</f>
        <v>0</v>
      </c>
      <c r="CA168" s="5">
        <f>P_A[[#This Row],[37+]]-P_A[[#This Row],[38+]]</f>
        <v>0</v>
      </c>
      <c r="CB168" s="5">
        <f>P_A[[#This Row],[38+]]-P_A[[#This Row],[39+]]</f>
        <v>0</v>
      </c>
      <c r="CC168" s="5">
        <f>P_A[[#This Row],[39+]]-P_A[[#This Row],[40+]]</f>
        <v>0</v>
      </c>
      <c r="CD168" s="5">
        <f>P_A[[#This Row],[40+]]-P_A[[#This Row],[41+]]</f>
        <v>0</v>
      </c>
      <c r="CE168" s="5">
        <f>P_A[[#This Row],[41+]]-P_A[[#This Row],[42+]]</f>
        <v>0</v>
      </c>
      <c r="CF168" s="5">
        <f>P_A[[#This Row],[42+]]-P_A[[#This Row],[43+]]</f>
        <v>0</v>
      </c>
      <c r="CG168" s="5">
        <f>P_A[[#This Row],[43+]]-P_A[[#This Row],[44+]]</f>
        <v>0</v>
      </c>
      <c r="CH168" s="5">
        <f>P_A[[#This Row],[44+]]-P_A[[#This Row],[45+]]</f>
        <v>0</v>
      </c>
      <c r="CI168" s="5">
        <f>P_A[[#This Row],[45+]]-P_A[[#This Row],[46+]]</f>
        <v>0</v>
      </c>
      <c r="CJ168" s="5">
        <f>P_A[[#This Row],[46+]]-P_A[[#This Row],[47+]]</f>
        <v>0</v>
      </c>
      <c r="CK168" s="5">
        <f>P_A[[#This Row],[47+]]-P_A[[#This Row],[48+]]</f>
        <v>0</v>
      </c>
      <c r="CL168" s="5">
        <f>P_A[[#This Row],[48+]]-P_A[[#This Row],[49+]]</f>
        <v>0</v>
      </c>
    </row>
    <row r="169" spans="1:90" x14ac:dyDescent="0.25">
      <c r="A169" s="10">
        <v>22400726</v>
      </c>
      <c r="B169" s="13" t="s">
        <v>100</v>
      </c>
      <c r="C169" s="13" t="s">
        <v>101</v>
      </c>
      <c r="D169" s="11">
        <v>0.875</v>
      </c>
      <c r="E169" s="9" t="str">
        <f>HYPERLINK("https://www.nba.com/stats/player/1631128/boxscores-traditional", "Christian Braun")</f>
        <v>Christian Braun</v>
      </c>
      <c r="F169">
        <v>20.8</v>
      </c>
      <c r="G169" s="4">
        <v>7.0259999999999998</v>
      </c>
      <c r="H169" s="3">
        <v>0.96562000000000003</v>
      </c>
      <c r="I169" s="3">
        <v>0.95352000000000003</v>
      </c>
      <c r="J169" s="3">
        <v>0.93822000000000005</v>
      </c>
      <c r="K169" s="3">
        <v>0.91774</v>
      </c>
      <c r="L169" s="3">
        <v>0.89434999999999998</v>
      </c>
      <c r="M169" s="3">
        <v>0.86650000000000005</v>
      </c>
      <c r="N169" s="3">
        <v>0.83398000000000005</v>
      </c>
      <c r="O169" s="3">
        <v>0.79673000000000005</v>
      </c>
      <c r="P169" s="3">
        <v>0.75175000000000003</v>
      </c>
      <c r="Q169" s="3">
        <v>0.70540000000000003</v>
      </c>
      <c r="R169" s="3">
        <v>0.65542</v>
      </c>
      <c r="S169" s="3">
        <v>0.60257000000000005</v>
      </c>
      <c r="T169" s="3">
        <v>0.54379999999999995</v>
      </c>
      <c r="U169" s="3">
        <v>0.48803000000000002</v>
      </c>
      <c r="V169" s="3">
        <v>0.43251000000000001</v>
      </c>
      <c r="W169" s="3">
        <v>0.37828000000000001</v>
      </c>
      <c r="X169" s="3">
        <v>0.32275999999999999</v>
      </c>
      <c r="Y169" s="3">
        <v>0.27424999999999999</v>
      </c>
      <c r="Z169" s="3">
        <v>0.22964999999999999</v>
      </c>
      <c r="AA169" s="3">
        <v>0.18942999999999999</v>
      </c>
      <c r="AB169" s="3">
        <v>0.15386</v>
      </c>
      <c r="AC169" s="3">
        <v>0.121</v>
      </c>
      <c r="AD169" s="3">
        <v>9.5100000000000004E-2</v>
      </c>
      <c r="AE169" s="3">
        <v>7.3529999999999998E-2</v>
      </c>
      <c r="AF169" s="3">
        <v>5.5919999999999997E-2</v>
      </c>
      <c r="AG169" s="3">
        <v>4.0930000000000001E-2</v>
      </c>
      <c r="AH169" s="3">
        <v>3.005E-2</v>
      </c>
      <c r="AI169" s="3">
        <v>2.1690000000000001E-2</v>
      </c>
      <c r="AJ169" s="3">
        <v>1.5389999999999999E-2</v>
      </c>
      <c r="AK169" s="3">
        <v>1.044E-2</v>
      </c>
      <c r="AL169" s="3">
        <v>7.1399999999999996E-3</v>
      </c>
      <c r="AM169" s="3">
        <v>4.7999999999999996E-3</v>
      </c>
      <c r="AN169" s="3">
        <v>3.1700000000000001E-3</v>
      </c>
      <c r="AO169" s="3">
        <v>1.99E-3</v>
      </c>
      <c r="AP169" s="3">
        <v>1.2600000000000001E-3</v>
      </c>
      <c r="AQ169" s="3">
        <v>7.9000000000000001E-4</v>
      </c>
      <c r="AR169" s="3">
        <v>4.8000000000000001E-4</v>
      </c>
      <c r="AS169" s="3">
        <v>2.9E-4</v>
      </c>
      <c r="AT169" s="3">
        <v>1.7000000000000001E-4</v>
      </c>
      <c r="AU169" s="3">
        <v>1E-4</v>
      </c>
      <c r="AV169" s="3">
        <v>5.0000000000000002E-5</v>
      </c>
      <c r="AW169" s="3">
        <v>0</v>
      </c>
      <c r="AX169" s="5">
        <f>P_A[[#This Row],[8+]]-P_A[[#This Row],[9+]]</f>
        <v>1.21E-2</v>
      </c>
      <c r="AY169" s="5">
        <f>P_A[[#This Row],[9+]]-P_A[[#This Row],[10+]]</f>
        <v>1.529999999999998E-2</v>
      </c>
      <c r="AZ169" s="5">
        <f>P_A[[#This Row],[10+]]-P_A[[#This Row],[11+]]</f>
        <v>2.0480000000000054E-2</v>
      </c>
      <c r="BA169" s="5">
        <f>P_A[[#This Row],[11+]]-P_A[[#This Row],[12+]]</f>
        <v>2.3390000000000022E-2</v>
      </c>
      <c r="BB169" s="5">
        <f>P_A[[#This Row],[12+]]-P_A[[#This Row],[13+]]</f>
        <v>2.784999999999993E-2</v>
      </c>
      <c r="BC169" s="5">
        <f>P_A[[#This Row],[13+]]-P_A[[#This Row],[14+]]</f>
        <v>3.2519999999999993E-2</v>
      </c>
      <c r="BD169" s="5">
        <f>P_A[[#This Row],[14+]]-P_A[[#This Row],[15+]]</f>
        <v>3.7250000000000005E-2</v>
      </c>
      <c r="BE169" s="5">
        <f>P_A[[#This Row],[15+]]-P_A[[#This Row],[16+]]</f>
        <v>4.498000000000002E-2</v>
      </c>
      <c r="BF169" s="5">
        <f>P_A[[#This Row],[16+]]-P_A[[#This Row],[17+]]</f>
        <v>4.6350000000000002E-2</v>
      </c>
      <c r="BG169" s="5">
        <f>P_A[[#This Row],[17+]]-P_A[[#This Row],[18+]]</f>
        <v>4.9980000000000024E-2</v>
      </c>
      <c r="BH169" s="5">
        <f>P_A[[#This Row],[18+]]-P_A[[#This Row],[19+]]</f>
        <v>5.2849999999999953E-2</v>
      </c>
      <c r="BI169" s="5">
        <f>P_A[[#This Row],[19+]]-P_A[[#This Row],[20+]]</f>
        <v>5.87700000000001E-2</v>
      </c>
      <c r="BJ169" s="5">
        <f>P_A[[#This Row],[20+]]-P_A[[#This Row],[21+]]</f>
        <v>5.5769999999999931E-2</v>
      </c>
      <c r="BK169" s="5">
        <f>P_A[[#This Row],[21+]]-P_A[[#This Row],[22+]]</f>
        <v>5.5520000000000014E-2</v>
      </c>
      <c r="BL169" s="5">
        <f>P_A[[#This Row],[22+]]-P_A[[#This Row],[23+]]</f>
        <v>5.423E-2</v>
      </c>
      <c r="BM169" s="5">
        <f>P_A[[#This Row],[23+]]-P_A[[#This Row],[24+]]</f>
        <v>5.5520000000000014E-2</v>
      </c>
      <c r="BN169" s="5">
        <f>P_A[[#This Row],[24+]]-P_A[[#This Row],[25+]]</f>
        <v>4.8509999999999998E-2</v>
      </c>
      <c r="BO169" s="5">
        <f>P_A[[#This Row],[25+]]-P_A[[#This Row],[26+]]</f>
        <v>4.4600000000000001E-2</v>
      </c>
      <c r="BP169" s="5">
        <f>P_A[[#This Row],[26+]]-P_A[[#This Row],[27+]]</f>
        <v>4.0220000000000006E-2</v>
      </c>
      <c r="BQ169" s="5">
        <f>P_A[[#This Row],[27+]]-P_A[[#This Row],[28+]]</f>
        <v>3.5569999999999991E-2</v>
      </c>
      <c r="BR169" s="5">
        <f>P_A[[#This Row],[28+]]-P_A[[#This Row],[29+]]</f>
        <v>3.286E-2</v>
      </c>
      <c r="BS169" s="5">
        <f>P_A[[#This Row],[29+]]-P_A[[#This Row],[30+]]</f>
        <v>2.5899999999999992E-2</v>
      </c>
      <c r="BT169" s="5">
        <f>P_A[[#This Row],[30+]]-P_A[[#This Row],[31+]]</f>
        <v>2.1570000000000006E-2</v>
      </c>
      <c r="BU169" s="5">
        <f>P_A[[#This Row],[31+]]-P_A[[#This Row],[32+]]</f>
        <v>1.7610000000000001E-2</v>
      </c>
      <c r="BV169" s="5">
        <f>P_A[[#This Row],[32+]]-P_A[[#This Row],[33+]]</f>
        <v>1.4989999999999996E-2</v>
      </c>
      <c r="BW169" s="5">
        <f>P_A[[#This Row],[33+]]-P_A[[#This Row],[34+]]</f>
        <v>1.0880000000000001E-2</v>
      </c>
      <c r="BX169" s="5">
        <f>P_A[[#This Row],[34+]]-P_A[[#This Row],[35+]]</f>
        <v>8.3599999999999994E-3</v>
      </c>
      <c r="BY169" s="5">
        <f>P_A[[#This Row],[35+]]-P_A[[#This Row],[36+]]</f>
        <v>6.3000000000000018E-3</v>
      </c>
      <c r="BZ169" s="5">
        <f>P_A[[#This Row],[36+]]-P_A[[#This Row],[37+]]</f>
        <v>4.9499999999999995E-3</v>
      </c>
      <c r="CA169" s="5">
        <f>P_A[[#This Row],[37+]]-P_A[[#This Row],[38+]]</f>
        <v>3.3E-3</v>
      </c>
      <c r="CB169" s="5">
        <f>P_A[[#This Row],[38+]]-P_A[[#This Row],[39+]]</f>
        <v>2.3400000000000001E-3</v>
      </c>
      <c r="CC169" s="5">
        <f>P_A[[#This Row],[39+]]-P_A[[#This Row],[40+]]</f>
        <v>1.6299999999999995E-3</v>
      </c>
      <c r="CD169" s="5">
        <f>P_A[[#This Row],[40+]]-P_A[[#This Row],[41+]]</f>
        <v>1.1800000000000001E-3</v>
      </c>
      <c r="CE169" s="5">
        <f>P_A[[#This Row],[41+]]-P_A[[#This Row],[42+]]</f>
        <v>7.2999999999999996E-4</v>
      </c>
      <c r="CF169" s="5">
        <f>P_A[[#This Row],[42+]]-P_A[[#This Row],[43+]]</f>
        <v>4.7000000000000004E-4</v>
      </c>
      <c r="CG169" s="5">
        <f>P_A[[#This Row],[43+]]-P_A[[#This Row],[44+]]</f>
        <v>3.1E-4</v>
      </c>
      <c r="CH169" s="5">
        <f>P_A[[#This Row],[44+]]-P_A[[#This Row],[45+]]</f>
        <v>1.9000000000000001E-4</v>
      </c>
      <c r="CI169" s="5">
        <f>P_A[[#This Row],[45+]]-P_A[[#This Row],[46+]]</f>
        <v>1.1999999999999999E-4</v>
      </c>
      <c r="CJ169" s="5">
        <f>P_A[[#This Row],[46+]]-P_A[[#This Row],[47+]]</f>
        <v>7.0000000000000007E-5</v>
      </c>
      <c r="CK169" s="5">
        <f>P_A[[#This Row],[47+]]-P_A[[#This Row],[48+]]</f>
        <v>5.0000000000000002E-5</v>
      </c>
      <c r="CL169" s="5">
        <f>P_A[[#This Row],[48+]]-P_A[[#This Row],[49+]]</f>
        <v>5.0000000000000002E-5</v>
      </c>
    </row>
    <row r="170" spans="1:90" x14ac:dyDescent="0.25">
      <c r="A170" s="10">
        <v>22400726</v>
      </c>
      <c r="B170" s="13" t="s">
        <v>100</v>
      </c>
      <c r="C170" s="13" t="s">
        <v>101</v>
      </c>
      <c r="D170" s="11">
        <v>0.875</v>
      </c>
      <c r="E170" s="9" t="str">
        <f>HYPERLINK("https://www.nba.com/stats/player/1629008/boxscores-traditional", "Michael Porter Jr.")</f>
        <v>Michael Porter Jr.</v>
      </c>
      <c r="F170">
        <v>21.6</v>
      </c>
      <c r="G170" s="4">
        <v>9.1780000000000008</v>
      </c>
      <c r="H170" s="3">
        <v>0.93056000000000005</v>
      </c>
      <c r="I170" s="3">
        <v>0.91466000000000003</v>
      </c>
      <c r="J170" s="3">
        <v>0.89617000000000002</v>
      </c>
      <c r="K170" s="3">
        <v>0.87492999999999999</v>
      </c>
      <c r="L170" s="3">
        <v>0.85314000000000001</v>
      </c>
      <c r="M170" s="3">
        <v>0.82638999999999996</v>
      </c>
      <c r="N170" s="3">
        <v>0.79673000000000005</v>
      </c>
      <c r="O170" s="3">
        <v>0.76424000000000003</v>
      </c>
      <c r="P170" s="3">
        <v>0.72907</v>
      </c>
      <c r="Q170" s="3">
        <v>0.69145999999999996</v>
      </c>
      <c r="R170" s="3">
        <v>0.65173000000000003</v>
      </c>
      <c r="S170" s="3">
        <v>0.61026000000000002</v>
      </c>
      <c r="T170" s="3">
        <v>0.56749000000000005</v>
      </c>
      <c r="U170" s="3">
        <v>0.52790000000000004</v>
      </c>
      <c r="V170" s="3">
        <v>0.48404999999999998</v>
      </c>
      <c r="W170" s="3">
        <v>0.44037999999999999</v>
      </c>
      <c r="X170" s="3">
        <v>0.39743000000000001</v>
      </c>
      <c r="Y170" s="3">
        <v>0.35569000000000001</v>
      </c>
      <c r="Z170" s="3">
        <v>0.31561</v>
      </c>
      <c r="AA170" s="3">
        <v>0.27760000000000001</v>
      </c>
      <c r="AB170" s="3">
        <v>0.24196000000000001</v>
      </c>
      <c r="AC170" s="3">
        <v>0.20896999999999999</v>
      </c>
      <c r="AD170" s="3">
        <v>0.17879</v>
      </c>
      <c r="AE170" s="3">
        <v>0.15386</v>
      </c>
      <c r="AF170" s="3">
        <v>0.12923999999999999</v>
      </c>
      <c r="AG170" s="3">
        <v>0.10749</v>
      </c>
      <c r="AH170" s="3">
        <v>8.8510000000000005E-2</v>
      </c>
      <c r="AI170" s="3">
        <v>7.2150000000000006E-2</v>
      </c>
      <c r="AJ170" s="3">
        <v>5.8209999999999998E-2</v>
      </c>
      <c r="AK170" s="3">
        <v>4.648E-2</v>
      </c>
      <c r="AL170" s="3">
        <v>3.6729999999999999E-2</v>
      </c>
      <c r="AM170" s="3">
        <v>2.8719999999999999E-2</v>
      </c>
      <c r="AN170" s="3">
        <v>2.2749999999999999E-2</v>
      </c>
      <c r="AO170" s="3">
        <v>1.7430000000000001E-2</v>
      </c>
      <c r="AP170" s="3">
        <v>1.321E-2</v>
      </c>
      <c r="AQ170" s="3">
        <v>9.9000000000000008E-3</v>
      </c>
      <c r="AR170" s="3">
        <v>7.3400000000000002E-3</v>
      </c>
      <c r="AS170" s="3">
        <v>5.3899999999999998E-3</v>
      </c>
      <c r="AT170" s="3">
        <v>3.9100000000000003E-3</v>
      </c>
      <c r="AU170" s="3">
        <v>2.8E-3</v>
      </c>
      <c r="AV170" s="3">
        <v>1.99E-3</v>
      </c>
      <c r="AW170" s="3">
        <v>1.39E-3</v>
      </c>
      <c r="AX170" s="5">
        <f>P_A[[#This Row],[8+]]-P_A[[#This Row],[9+]]</f>
        <v>1.5900000000000025E-2</v>
      </c>
      <c r="AY170" s="5">
        <f>P_A[[#This Row],[9+]]-P_A[[#This Row],[10+]]</f>
        <v>1.8490000000000006E-2</v>
      </c>
      <c r="AZ170" s="5">
        <f>P_A[[#This Row],[10+]]-P_A[[#This Row],[11+]]</f>
        <v>2.1240000000000037E-2</v>
      </c>
      <c r="BA170" s="5">
        <f>P_A[[#This Row],[11+]]-P_A[[#This Row],[12+]]</f>
        <v>2.1789999999999976E-2</v>
      </c>
      <c r="BB170" s="5">
        <f>P_A[[#This Row],[12+]]-P_A[[#This Row],[13+]]</f>
        <v>2.6750000000000052E-2</v>
      </c>
      <c r="BC170" s="5">
        <f>P_A[[#This Row],[13+]]-P_A[[#This Row],[14+]]</f>
        <v>2.9659999999999909E-2</v>
      </c>
      <c r="BD170" s="5">
        <f>P_A[[#This Row],[14+]]-P_A[[#This Row],[15+]]</f>
        <v>3.2490000000000019E-2</v>
      </c>
      <c r="BE170" s="5">
        <f>P_A[[#This Row],[15+]]-P_A[[#This Row],[16+]]</f>
        <v>3.5170000000000035E-2</v>
      </c>
      <c r="BF170" s="5">
        <f>P_A[[#This Row],[16+]]-P_A[[#This Row],[17+]]</f>
        <v>3.7610000000000032E-2</v>
      </c>
      <c r="BG170" s="5">
        <f>P_A[[#This Row],[17+]]-P_A[[#This Row],[18+]]</f>
        <v>3.9729999999999932E-2</v>
      </c>
      <c r="BH170" s="5">
        <f>P_A[[#This Row],[18+]]-P_A[[#This Row],[19+]]</f>
        <v>4.1470000000000007E-2</v>
      </c>
      <c r="BI170" s="5">
        <f>P_A[[#This Row],[19+]]-P_A[[#This Row],[20+]]</f>
        <v>4.2769999999999975E-2</v>
      </c>
      <c r="BJ170" s="5">
        <f>P_A[[#This Row],[20+]]-P_A[[#This Row],[21+]]</f>
        <v>3.9590000000000014E-2</v>
      </c>
      <c r="BK170" s="5">
        <f>P_A[[#This Row],[21+]]-P_A[[#This Row],[22+]]</f>
        <v>4.3850000000000056E-2</v>
      </c>
      <c r="BL170" s="5">
        <f>P_A[[#This Row],[22+]]-P_A[[#This Row],[23+]]</f>
        <v>4.3669999999999987E-2</v>
      </c>
      <c r="BM170" s="5">
        <f>P_A[[#This Row],[23+]]-P_A[[#This Row],[24+]]</f>
        <v>4.2949999999999988E-2</v>
      </c>
      <c r="BN170" s="5">
        <f>P_A[[#This Row],[24+]]-P_A[[#This Row],[25+]]</f>
        <v>4.1739999999999999E-2</v>
      </c>
      <c r="BO170" s="5">
        <f>P_A[[#This Row],[25+]]-P_A[[#This Row],[26+]]</f>
        <v>4.0080000000000005E-2</v>
      </c>
      <c r="BP170" s="5">
        <f>P_A[[#This Row],[26+]]-P_A[[#This Row],[27+]]</f>
        <v>3.8009999999999988E-2</v>
      </c>
      <c r="BQ170" s="5">
        <f>P_A[[#This Row],[27+]]-P_A[[#This Row],[28+]]</f>
        <v>3.5640000000000005E-2</v>
      </c>
      <c r="BR170" s="5">
        <f>P_A[[#This Row],[28+]]-P_A[[#This Row],[29+]]</f>
        <v>3.2990000000000019E-2</v>
      </c>
      <c r="BS170" s="5">
        <f>P_A[[#This Row],[29+]]-P_A[[#This Row],[30+]]</f>
        <v>3.0179999999999985E-2</v>
      </c>
      <c r="BT170" s="5">
        <f>P_A[[#This Row],[30+]]-P_A[[#This Row],[31+]]</f>
        <v>2.4930000000000008E-2</v>
      </c>
      <c r="BU170" s="5">
        <f>P_A[[#This Row],[31+]]-P_A[[#This Row],[32+]]</f>
        <v>2.4620000000000003E-2</v>
      </c>
      <c r="BV170" s="5">
        <f>P_A[[#This Row],[32+]]-P_A[[#This Row],[33+]]</f>
        <v>2.1749999999999992E-2</v>
      </c>
      <c r="BW170" s="5">
        <f>P_A[[#This Row],[33+]]-P_A[[#This Row],[34+]]</f>
        <v>1.8979999999999997E-2</v>
      </c>
      <c r="BX170" s="5">
        <f>P_A[[#This Row],[34+]]-P_A[[#This Row],[35+]]</f>
        <v>1.636E-2</v>
      </c>
      <c r="BY170" s="5">
        <f>P_A[[#This Row],[35+]]-P_A[[#This Row],[36+]]</f>
        <v>1.3940000000000008E-2</v>
      </c>
      <c r="BZ170" s="5">
        <f>P_A[[#This Row],[36+]]-P_A[[#This Row],[37+]]</f>
        <v>1.1729999999999997E-2</v>
      </c>
      <c r="CA170" s="5">
        <f>P_A[[#This Row],[37+]]-P_A[[#This Row],[38+]]</f>
        <v>9.7500000000000017E-3</v>
      </c>
      <c r="CB170" s="5">
        <f>P_A[[#This Row],[38+]]-P_A[[#This Row],[39+]]</f>
        <v>8.0099999999999998E-3</v>
      </c>
      <c r="CC170" s="5">
        <f>P_A[[#This Row],[39+]]-P_A[[#This Row],[40+]]</f>
        <v>5.9699999999999996E-3</v>
      </c>
      <c r="CD170" s="5">
        <f>P_A[[#This Row],[40+]]-P_A[[#This Row],[41+]]</f>
        <v>5.3199999999999983E-3</v>
      </c>
      <c r="CE170" s="5">
        <f>P_A[[#This Row],[41+]]-P_A[[#This Row],[42+]]</f>
        <v>4.2200000000000015E-3</v>
      </c>
      <c r="CF170" s="5">
        <f>P_A[[#This Row],[42+]]-P_A[[#This Row],[43+]]</f>
        <v>3.3099999999999987E-3</v>
      </c>
      <c r="CG170" s="5">
        <f>P_A[[#This Row],[43+]]-P_A[[#This Row],[44+]]</f>
        <v>2.5600000000000006E-3</v>
      </c>
      <c r="CH170" s="5">
        <f>P_A[[#This Row],[44+]]-P_A[[#This Row],[45+]]</f>
        <v>1.9500000000000003E-3</v>
      </c>
      <c r="CI170" s="5">
        <f>P_A[[#This Row],[45+]]-P_A[[#This Row],[46+]]</f>
        <v>1.4799999999999995E-3</v>
      </c>
      <c r="CJ170" s="5">
        <f>P_A[[#This Row],[46+]]-P_A[[#This Row],[47+]]</f>
        <v>1.1100000000000003E-3</v>
      </c>
      <c r="CK170" s="5">
        <f>P_A[[#This Row],[47+]]-P_A[[#This Row],[48+]]</f>
        <v>8.0999999999999996E-4</v>
      </c>
      <c r="CL170" s="5">
        <f>P_A[[#This Row],[48+]]-P_A[[#This Row],[49+]]</f>
        <v>6.0000000000000006E-4</v>
      </c>
    </row>
    <row r="171" spans="1:90" x14ac:dyDescent="0.25">
      <c r="A171" s="10">
        <v>22400726</v>
      </c>
      <c r="B171" s="13" t="s">
        <v>100</v>
      </c>
      <c r="C171" s="13" t="s">
        <v>101</v>
      </c>
      <c r="D171" s="11">
        <v>0.875</v>
      </c>
      <c r="E171" s="9" t="str">
        <f>HYPERLINK("https://www.nba.com/stats/player/203932/boxscores-traditional", "Aaron Gordon")</f>
        <v>Aaron Gordon</v>
      </c>
      <c r="F171">
        <v>10.4</v>
      </c>
      <c r="G171" s="4">
        <v>4.2709999999999999</v>
      </c>
      <c r="H171" s="3">
        <v>0.71226</v>
      </c>
      <c r="I171" s="3">
        <v>0.62929999999999997</v>
      </c>
      <c r="J171" s="3">
        <v>0.53586</v>
      </c>
      <c r="K171" s="3">
        <v>0.44433</v>
      </c>
      <c r="L171" s="3">
        <v>0.35569000000000001</v>
      </c>
      <c r="M171" s="3">
        <v>0.27093</v>
      </c>
      <c r="N171" s="3">
        <v>0.20044999999999999</v>
      </c>
      <c r="O171" s="3">
        <v>0.14007</v>
      </c>
      <c r="P171" s="3">
        <v>9.5100000000000004E-2</v>
      </c>
      <c r="Q171" s="3">
        <v>6.0569999999999999E-2</v>
      </c>
      <c r="R171" s="3">
        <v>3.7539999999999997E-2</v>
      </c>
      <c r="S171" s="3">
        <v>2.222E-2</v>
      </c>
      <c r="T171" s="3">
        <v>1.222E-2</v>
      </c>
      <c r="U171" s="3">
        <v>6.5700000000000003E-3</v>
      </c>
      <c r="V171" s="3">
        <v>3.2599999999999999E-3</v>
      </c>
      <c r="W171" s="3">
        <v>1.5900000000000001E-3</v>
      </c>
      <c r="X171" s="3">
        <v>7.3999999999999999E-4</v>
      </c>
      <c r="Y171" s="3">
        <v>3.1E-4</v>
      </c>
      <c r="Z171" s="3">
        <v>1.2999999999999999E-4</v>
      </c>
      <c r="AA171" s="3">
        <v>5.0000000000000002E-5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5">
        <f>P_A[[#This Row],[8+]]-P_A[[#This Row],[9+]]</f>
        <v>8.2960000000000034E-2</v>
      </c>
      <c r="AY171" s="5">
        <f>P_A[[#This Row],[9+]]-P_A[[#This Row],[10+]]</f>
        <v>9.3439999999999968E-2</v>
      </c>
      <c r="AZ171" s="5">
        <f>P_A[[#This Row],[10+]]-P_A[[#This Row],[11+]]</f>
        <v>9.153E-2</v>
      </c>
      <c r="BA171" s="5">
        <f>P_A[[#This Row],[11+]]-P_A[[#This Row],[12+]]</f>
        <v>8.8639999999999997E-2</v>
      </c>
      <c r="BB171" s="5">
        <f>P_A[[#This Row],[12+]]-P_A[[#This Row],[13+]]</f>
        <v>8.4760000000000002E-2</v>
      </c>
      <c r="BC171" s="5">
        <f>P_A[[#This Row],[13+]]-P_A[[#This Row],[14+]]</f>
        <v>7.0480000000000015E-2</v>
      </c>
      <c r="BD171" s="5">
        <f>P_A[[#This Row],[14+]]-P_A[[#This Row],[15+]]</f>
        <v>6.0379999999999989E-2</v>
      </c>
      <c r="BE171" s="5">
        <f>P_A[[#This Row],[15+]]-P_A[[#This Row],[16+]]</f>
        <v>4.4969999999999996E-2</v>
      </c>
      <c r="BF171" s="5">
        <f>P_A[[#This Row],[16+]]-P_A[[#This Row],[17+]]</f>
        <v>3.4530000000000005E-2</v>
      </c>
      <c r="BG171" s="5">
        <f>P_A[[#This Row],[17+]]-P_A[[#This Row],[18+]]</f>
        <v>2.3030000000000002E-2</v>
      </c>
      <c r="BH171" s="5">
        <f>P_A[[#This Row],[18+]]-P_A[[#This Row],[19+]]</f>
        <v>1.5319999999999997E-2</v>
      </c>
      <c r="BI171" s="5">
        <f>P_A[[#This Row],[19+]]-P_A[[#This Row],[20+]]</f>
        <v>0.01</v>
      </c>
      <c r="BJ171" s="5">
        <f>P_A[[#This Row],[20+]]-P_A[[#This Row],[21+]]</f>
        <v>5.6499999999999996E-3</v>
      </c>
      <c r="BK171" s="5">
        <f>P_A[[#This Row],[21+]]-P_A[[#This Row],[22+]]</f>
        <v>3.3100000000000004E-3</v>
      </c>
      <c r="BL171" s="5">
        <f>P_A[[#This Row],[22+]]-P_A[[#This Row],[23+]]</f>
        <v>1.6699999999999998E-3</v>
      </c>
      <c r="BM171" s="5">
        <f>P_A[[#This Row],[23+]]-P_A[[#This Row],[24+]]</f>
        <v>8.5000000000000006E-4</v>
      </c>
      <c r="BN171" s="5">
        <f>P_A[[#This Row],[24+]]-P_A[[#This Row],[25+]]</f>
        <v>4.2999999999999999E-4</v>
      </c>
      <c r="BO171" s="5">
        <f>P_A[[#This Row],[25+]]-P_A[[#This Row],[26+]]</f>
        <v>1.8000000000000001E-4</v>
      </c>
      <c r="BP171" s="5">
        <f>P_A[[#This Row],[26+]]-P_A[[#This Row],[27+]]</f>
        <v>7.9999999999999993E-5</v>
      </c>
      <c r="BQ171" s="5">
        <f>P_A[[#This Row],[27+]]-P_A[[#This Row],[28+]]</f>
        <v>5.0000000000000002E-5</v>
      </c>
      <c r="BR171" s="5">
        <f>P_A[[#This Row],[28+]]-P_A[[#This Row],[29+]]</f>
        <v>0</v>
      </c>
      <c r="BS171" s="5">
        <f>P_A[[#This Row],[29+]]-P_A[[#This Row],[30+]]</f>
        <v>0</v>
      </c>
      <c r="BT171" s="5">
        <f>P_A[[#This Row],[30+]]-P_A[[#This Row],[31+]]</f>
        <v>0</v>
      </c>
      <c r="BU171" s="5">
        <f>P_A[[#This Row],[31+]]-P_A[[#This Row],[32+]]</f>
        <v>0</v>
      </c>
      <c r="BV171" s="5">
        <f>P_A[[#This Row],[32+]]-P_A[[#This Row],[33+]]</f>
        <v>0</v>
      </c>
      <c r="BW171" s="5">
        <f>P_A[[#This Row],[33+]]-P_A[[#This Row],[34+]]</f>
        <v>0</v>
      </c>
      <c r="BX171" s="5">
        <f>P_A[[#This Row],[34+]]-P_A[[#This Row],[35+]]</f>
        <v>0</v>
      </c>
      <c r="BY171" s="5">
        <f>P_A[[#This Row],[35+]]-P_A[[#This Row],[36+]]</f>
        <v>0</v>
      </c>
      <c r="BZ171" s="5">
        <f>P_A[[#This Row],[36+]]-P_A[[#This Row],[37+]]</f>
        <v>0</v>
      </c>
      <c r="CA171" s="5">
        <f>P_A[[#This Row],[37+]]-P_A[[#This Row],[38+]]</f>
        <v>0</v>
      </c>
      <c r="CB171" s="5">
        <f>P_A[[#This Row],[38+]]-P_A[[#This Row],[39+]]</f>
        <v>0</v>
      </c>
      <c r="CC171" s="5">
        <f>P_A[[#This Row],[39+]]-P_A[[#This Row],[40+]]</f>
        <v>0</v>
      </c>
      <c r="CD171" s="5">
        <f>P_A[[#This Row],[40+]]-P_A[[#This Row],[41+]]</f>
        <v>0</v>
      </c>
      <c r="CE171" s="5">
        <f>P_A[[#This Row],[41+]]-P_A[[#This Row],[42+]]</f>
        <v>0</v>
      </c>
      <c r="CF171" s="5">
        <f>P_A[[#This Row],[42+]]-P_A[[#This Row],[43+]]</f>
        <v>0</v>
      </c>
      <c r="CG171" s="5">
        <f>P_A[[#This Row],[43+]]-P_A[[#This Row],[44+]]</f>
        <v>0</v>
      </c>
      <c r="CH171" s="5">
        <f>P_A[[#This Row],[44+]]-P_A[[#This Row],[45+]]</f>
        <v>0</v>
      </c>
      <c r="CI171" s="5">
        <f>P_A[[#This Row],[45+]]-P_A[[#This Row],[46+]]</f>
        <v>0</v>
      </c>
      <c r="CJ171" s="5">
        <f>P_A[[#This Row],[46+]]-P_A[[#This Row],[47+]]</f>
        <v>0</v>
      </c>
      <c r="CK171" s="5">
        <f>P_A[[#This Row],[47+]]-P_A[[#This Row],[48+]]</f>
        <v>0</v>
      </c>
      <c r="CL171" s="5">
        <f>P_A[[#This Row],[48+]]-P_A[[#This Row],[49+]]</f>
        <v>0</v>
      </c>
    </row>
    <row r="172" spans="1:90" x14ac:dyDescent="0.25">
      <c r="A172" s="10">
        <v>22400726</v>
      </c>
      <c r="B172" s="13" t="s">
        <v>100</v>
      </c>
      <c r="C172" s="13" t="s">
        <v>101</v>
      </c>
      <c r="D172" s="11">
        <v>0.875</v>
      </c>
      <c r="E172" s="9" t="str">
        <f>HYPERLINK("https://www.nba.com/stats/player/203967/boxscores-traditional", "Dario Šaric")</f>
        <v>Dario Šaric</v>
      </c>
      <c r="F172">
        <v>9.6</v>
      </c>
      <c r="G172" s="4">
        <v>3.323</v>
      </c>
      <c r="H172" s="3">
        <v>0.68439000000000005</v>
      </c>
      <c r="I172" s="3">
        <v>0.57142000000000004</v>
      </c>
      <c r="J172" s="3">
        <v>0.45223999999999998</v>
      </c>
      <c r="K172" s="3">
        <v>0.33723999999999998</v>
      </c>
      <c r="L172" s="3">
        <v>0.23576</v>
      </c>
      <c r="M172" s="3">
        <v>0.15386</v>
      </c>
      <c r="N172" s="3">
        <v>9.3420000000000003E-2</v>
      </c>
      <c r="O172" s="3">
        <v>5.1549999999999999E-2</v>
      </c>
      <c r="P172" s="3">
        <v>2.6800000000000001E-2</v>
      </c>
      <c r="Q172" s="3">
        <v>1.2869999999999999E-2</v>
      </c>
      <c r="R172" s="3">
        <v>5.7000000000000002E-3</v>
      </c>
      <c r="S172" s="3">
        <v>2.33E-3</v>
      </c>
      <c r="T172" s="3">
        <v>8.7000000000000001E-4</v>
      </c>
      <c r="U172" s="3">
        <v>2.9999999999999997E-4</v>
      </c>
      <c r="V172" s="3">
        <v>1E-4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5">
        <f>P_A[[#This Row],[8+]]-P_A[[#This Row],[9+]]</f>
        <v>0.11297000000000001</v>
      </c>
      <c r="AY172" s="5">
        <f>P_A[[#This Row],[9+]]-P_A[[#This Row],[10+]]</f>
        <v>0.11918000000000006</v>
      </c>
      <c r="AZ172" s="5">
        <f>P_A[[#This Row],[10+]]-P_A[[#This Row],[11+]]</f>
        <v>0.11499999999999999</v>
      </c>
      <c r="BA172" s="5">
        <f>P_A[[#This Row],[11+]]-P_A[[#This Row],[12+]]</f>
        <v>0.10147999999999999</v>
      </c>
      <c r="BB172" s="5">
        <f>P_A[[#This Row],[12+]]-P_A[[#This Row],[13+]]</f>
        <v>8.1900000000000001E-2</v>
      </c>
      <c r="BC172" s="5">
        <f>P_A[[#This Row],[13+]]-P_A[[#This Row],[14+]]</f>
        <v>6.0439999999999994E-2</v>
      </c>
      <c r="BD172" s="5">
        <f>P_A[[#This Row],[14+]]-P_A[[#This Row],[15+]]</f>
        <v>4.1870000000000004E-2</v>
      </c>
      <c r="BE172" s="5">
        <f>P_A[[#This Row],[15+]]-P_A[[#This Row],[16+]]</f>
        <v>2.4749999999999998E-2</v>
      </c>
      <c r="BF172" s="5">
        <f>P_A[[#This Row],[16+]]-P_A[[#This Row],[17+]]</f>
        <v>1.3930000000000001E-2</v>
      </c>
      <c r="BG172" s="5">
        <f>P_A[[#This Row],[17+]]-P_A[[#This Row],[18+]]</f>
        <v>7.1699999999999993E-3</v>
      </c>
      <c r="BH172" s="5">
        <f>P_A[[#This Row],[18+]]-P_A[[#This Row],[19+]]</f>
        <v>3.3700000000000002E-3</v>
      </c>
      <c r="BI172" s="5">
        <f>P_A[[#This Row],[19+]]-P_A[[#This Row],[20+]]</f>
        <v>1.4599999999999999E-3</v>
      </c>
      <c r="BJ172" s="5">
        <f>P_A[[#This Row],[20+]]-P_A[[#This Row],[21+]]</f>
        <v>5.6999999999999998E-4</v>
      </c>
      <c r="BK172" s="5">
        <f>P_A[[#This Row],[21+]]-P_A[[#This Row],[22+]]</f>
        <v>1.9999999999999998E-4</v>
      </c>
      <c r="BL172" s="5">
        <f>P_A[[#This Row],[22+]]-P_A[[#This Row],[23+]]</f>
        <v>1E-4</v>
      </c>
      <c r="BM172" s="5">
        <f>P_A[[#This Row],[23+]]-P_A[[#This Row],[24+]]</f>
        <v>0</v>
      </c>
      <c r="BN172" s="5">
        <f>P_A[[#This Row],[24+]]-P_A[[#This Row],[25+]]</f>
        <v>0</v>
      </c>
      <c r="BO172" s="5">
        <f>P_A[[#This Row],[25+]]-P_A[[#This Row],[26+]]</f>
        <v>0</v>
      </c>
      <c r="BP172" s="5">
        <f>P_A[[#This Row],[26+]]-P_A[[#This Row],[27+]]</f>
        <v>0</v>
      </c>
      <c r="BQ172" s="5">
        <f>P_A[[#This Row],[27+]]-P_A[[#This Row],[28+]]</f>
        <v>0</v>
      </c>
      <c r="BR172" s="5">
        <f>P_A[[#This Row],[28+]]-P_A[[#This Row],[29+]]</f>
        <v>0</v>
      </c>
      <c r="BS172" s="5">
        <f>P_A[[#This Row],[29+]]-P_A[[#This Row],[30+]]</f>
        <v>0</v>
      </c>
      <c r="BT172" s="5">
        <f>P_A[[#This Row],[30+]]-P_A[[#This Row],[31+]]</f>
        <v>0</v>
      </c>
      <c r="BU172" s="5">
        <f>P_A[[#This Row],[31+]]-P_A[[#This Row],[32+]]</f>
        <v>0</v>
      </c>
      <c r="BV172" s="5">
        <f>P_A[[#This Row],[32+]]-P_A[[#This Row],[33+]]</f>
        <v>0</v>
      </c>
      <c r="BW172" s="5">
        <f>P_A[[#This Row],[33+]]-P_A[[#This Row],[34+]]</f>
        <v>0</v>
      </c>
      <c r="BX172" s="5">
        <f>P_A[[#This Row],[34+]]-P_A[[#This Row],[35+]]</f>
        <v>0</v>
      </c>
      <c r="BY172" s="5">
        <f>P_A[[#This Row],[35+]]-P_A[[#This Row],[36+]]</f>
        <v>0</v>
      </c>
      <c r="BZ172" s="5">
        <f>P_A[[#This Row],[36+]]-P_A[[#This Row],[37+]]</f>
        <v>0</v>
      </c>
      <c r="CA172" s="5">
        <f>P_A[[#This Row],[37+]]-P_A[[#This Row],[38+]]</f>
        <v>0</v>
      </c>
      <c r="CB172" s="5">
        <f>P_A[[#This Row],[38+]]-P_A[[#This Row],[39+]]</f>
        <v>0</v>
      </c>
      <c r="CC172" s="5">
        <f>P_A[[#This Row],[39+]]-P_A[[#This Row],[40+]]</f>
        <v>0</v>
      </c>
      <c r="CD172" s="5">
        <f>P_A[[#This Row],[40+]]-P_A[[#This Row],[41+]]</f>
        <v>0</v>
      </c>
      <c r="CE172" s="5">
        <f>P_A[[#This Row],[41+]]-P_A[[#This Row],[42+]]</f>
        <v>0</v>
      </c>
      <c r="CF172" s="5">
        <f>P_A[[#This Row],[42+]]-P_A[[#This Row],[43+]]</f>
        <v>0</v>
      </c>
      <c r="CG172" s="5">
        <f>P_A[[#This Row],[43+]]-P_A[[#This Row],[44+]]</f>
        <v>0</v>
      </c>
      <c r="CH172" s="5">
        <f>P_A[[#This Row],[44+]]-P_A[[#This Row],[45+]]</f>
        <v>0</v>
      </c>
      <c r="CI172" s="5">
        <f>P_A[[#This Row],[45+]]-P_A[[#This Row],[46+]]</f>
        <v>0</v>
      </c>
      <c r="CJ172" s="5">
        <f>P_A[[#This Row],[46+]]-P_A[[#This Row],[47+]]</f>
        <v>0</v>
      </c>
      <c r="CK172" s="5">
        <f>P_A[[#This Row],[47+]]-P_A[[#This Row],[48+]]</f>
        <v>0</v>
      </c>
      <c r="CL172" s="5">
        <f>P_A[[#This Row],[48+]]-P_A[[#This Row],[49+]]</f>
        <v>0</v>
      </c>
    </row>
    <row r="173" spans="1:90" x14ac:dyDescent="0.25">
      <c r="A173" s="10">
        <v>22400726</v>
      </c>
      <c r="B173" s="13" t="s">
        <v>100</v>
      </c>
      <c r="C173" s="13" t="s">
        <v>101</v>
      </c>
      <c r="D173" s="11">
        <v>0.875</v>
      </c>
      <c r="E173" s="9" t="str">
        <f>HYPERLINK("https://www.nba.com/stats/player/1631124/boxscores-traditional", "Julian Strawther")</f>
        <v>Julian Strawther</v>
      </c>
      <c r="F173">
        <v>9.1999999999999993</v>
      </c>
      <c r="G173" s="4">
        <v>7.0819999999999999</v>
      </c>
      <c r="H173" s="3">
        <v>0.56749000000000005</v>
      </c>
      <c r="I173" s="3">
        <v>0.51197000000000004</v>
      </c>
      <c r="J173" s="3">
        <v>0.45619999999999999</v>
      </c>
      <c r="K173" s="3">
        <v>0.40128999999999998</v>
      </c>
      <c r="L173" s="3">
        <v>0.34458</v>
      </c>
      <c r="M173" s="3">
        <v>0.29459999999999997</v>
      </c>
      <c r="N173" s="3">
        <v>0.24825</v>
      </c>
      <c r="O173" s="3">
        <v>0.20610999999999999</v>
      </c>
      <c r="P173" s="3">
        <v>0.16853000000000001</v>
      </c>
      <c r="Q173" s="3">
        <v>0.13567000000000001</v>
      </c>
      <c r="R173" s="3">
        <v>0.10749</v>
      </c>
      <c r="S173" s="3">
        <v>8.3790000000000003E-2</v>
      </c>
      <c r="T173" s="3">
        <v>6.4259999999999998E-2</v>
      </c>
      <c r="U173" s="3">
        <v>4.7460000000000002E-2</v>
      </c>
      <c r="V173" s="3">
        <v>3.5150000000000001E-2</v>
      </c>
      <c r="W173" s="3">
        <v>2.5590000000000002E-2</v>
      </c>
      <c r="X173" s="3">
        <v>1.831E-2</v>
      </c>
      <c r="Y173" s="3">
        <v>1.2869999999999999E-2</v>
      </c>
      <c r="Z173" s="3">
        <v>8.8900000000000003E-3</v>
      </c>
      <c r="AA173" s="3">
        <v>6.0400000000000002E-3</v>
      </c>
      <c r="AB173" s="3">
        <v>4.0200000000000001E-3</v>
      </c>
      <c r="AC173" s="3">
        <v>2.5600000000000002E-3</v>
      </c>
      <c r="AD173" s="3">
        <v>1.64E-3</v>
      </c>
      <c r="AE173" s="3">
        <v>1.0399999999999999E-3</v>
      </c>
      <c r="AF173" s="3">
        <v>6.4000000000000005E-4</v>
      </c>
      <c r="AG173" s="3">
        <v>3.8999999999999999E-4</v>
      </c>
      <c r="AH173" s="3">
        <v>2.3000000000000001E-4</v>
      </c>
      <c r="AI173" s="3">
        <v>1.3999999999999999E-4</v>
      </c>
      <c r="AJ173" s="3">
        <v>8.0000000000000007E-5</v>
      </c>
      <c r="AK173" s="3">
        <v>4.0000000000000003E-5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5">
        <f>P_A[[#This Row],[8+]]-P_A[[#This Row],[9+]]</f>
        <v>5.5520000000000014E-2</v>
      </c>
      <c r="AY173" s="5">
        <f>P_A[[#This Row],[9+]]-P_A[[#This Row],[10+]]</f>
        <v>5.5770000000000042E-2</v>
      </c>
      <c r="AZ173" s="5">
        <f>P_A[[#This Row],[10+]]-P_A[[#This Row],[11+]]</f>
        <v>5.4910000000000014E-2</v>
      </c>
      <c r="BA173" s="5">
        <f>P_A[[#This Row],[11+]]-P_A[[#This Row],[12+]]</f>
        <v>5.6709999999999983E-2</v>
      </c>
      <c r="BB173" s="5">
        <f>P_A[[#This Row],[12+]]-P_A[[#This Row],[13+]]</f>
        <v>4.9980000000000024E-2</v>
      </c>
      <c r="BC173" s="5">
        <f>P_A[[#This Row],[13+]]-P_A[[#This Row],[14+]]</f>
        <v>4.6349999999999975E-2</v>
      </c>
      <c r="BD173" s="5">
        <f>P_A[[#This Row],[14+]]-P_A[[#This Row],[15+]]</f>
        <v>4.2140000000000011E-2</v>
      </c>
      <c r="BE173" s="5">
        <f>P_A[[#This Row],[15+]]-P_A[[#This Row],[16+]]</f>
        <v>3.7579999999999975E-2</v>
      </c>
      <c r="BF173" s="5">
        <f>P_A[[#This Row],[16+]]-P_A[[#This Row],[17+]]</f>
        <v>3.286E-2</v>
      </c>
      <c r="BG173" s="5">
        <f>P_A[[#This Row],[17+]]-P_A[[#This Row],[18+]]</f>
        <v>2.8180000000000011E-2</v>
      </c>
      <c r="BH173" s="5">
        <f>P_A[[#This Row],[18+]]-P_A[[#This Row],[19+]]</f>
        <v>2.3699999999999999E-2</v>
      </c>
      <c r="BI173" s="5">
        <f>P_A[[#This Row],[19+]]-P_A[[#This Row],[20+]]</f>
        <v>1.9530000000000006E-2</v>
      </c>
      <c r="BJ173" s="5">
        <f>P_A[[#This Row],[20+]]-P_A[[#This Row],[21+]]</f>
        <v>1.6799999999999995E-2</v>
      </c>
      <c r="BK173" s="5">
        <f>P_A[[#This Row],[21+]]-P_A[[#This Row],[22+]]</f>
        <v>1.2310000000000001E-2</v>
      </c>
      <c r="BL173" s="5">
        <f>P_A[[#This Row],[22+]]-P_A[[#This Row],[23+]]</f>
        <v>9.5599999999999991E-3</v>
      </c>
      <c r="BM173" s="5">
        <f>P_A[[#This Row],[23+]]-P_A[[#This Row],[24+]]</f>
        <v>7.2800000000000017E-3</v>
      </c>
      <c r="BN173" s="5">
        <f>P_A[[#This Row],[24+]]-P_A[[#This Row],[25+]]</f>
        <v>5.4400000000000004E-3</v>
      </c>
      <c r="BO173" s="5">
        <f>P_A[[#This Row],[25+]]-P_A[[#This Row],[26+]]</f>
        <v>3.9799999999999992E-3</v>
      </c>
      <c r="BP173" s="5">
        <f>P_A[[#This Row],[26+]]-P_A[[#This Row],[27+]]</f>
        <v>2.8500000000000001E-3</v>
      </c>
      <c r="BQ173" s="5">
        <f>P_A[[#This Row],[27+]]-P_A[[#This Row],[28+]]</f>
        <v>2.0200000000000001E-3</v>
      </c>
      <c r="BR173" s="5">
        <f>P_A[[#This Row],[28+]]-P_A[[#This Row],[29+]]</f>
        <v>1.4599999999999999E-3</v>
      </c>
      <c r="BS173" s="5">
        <f>P_A[[#This Row],[29+]]-P_A[[#This Row],[30+]]</f>
        <v>9.2000000000000024E-4</v>
      </c>
      <c r="BT173" s="5">
        <f>P_A[[#This Row],[30+]]-P_A[[#This Row],[31+]]</f>
        <v>6.0000000000000006E-4</v>
      </c>
      <c r="BU173" s="5">
        <f>P_A[[#This Row],[31+]]-P_A[[#This Row],[32+]]</f>
        <v>3.9999999999999986E-4</v>
      </c>
      <c r="BV173" s="5">
        <f>P_A[[#This Row],[32+]]-P_A[[#This Row],[33+]]</f>
        <v>2.5000000000000006E-4</v>
      </c>
      <c r="BW173" s="5">
        <f>P_A[[#This Row],[33+]]-P_A[[#This Row],[34+]]</f>
        <v>1.5999999999999999E-4</v>
      </c>
      <c r="BX173" s="5">
        <f>P_A[[#This Row],[34+]]-P_A[[#This Row],[35+]]</f>
        <v>9.0000000000000019E-5</v>
      </c>
      <c r="BY173" s="5">
        <f>P_A[[#This Row],[35+]]-P_A[[#This Row],[36+]]</f>
        <v>5.9999999999999981E-5</v>
      </c>
      <c r="BZ173" s="5">
        <f>P_A[[#This Row],[36+]]-P_A[[#This Row],[37+]]</f>
        <v>4.0000000000000003E-5</v>
      </c>
      <c r="CA173" s="5">
        <f>P_A[[#This Row],[37+]]-P_A[[#This Row],[38+]]</f>
        <v>4.0000000000000003E-5</v>
      </c>
      <c r="CB173" s="5">
        <f>P_A[[#This Row],[38+]]-P_A[[#This Row],[39+]]</f>
        <v>0</v>
      </c>
      <c r="CC173" s="5">
        <f>P_A[[#This Row],[39+]]-P_A[[#This Row],[40+]]</f>
        <v>0</v>
      </c>
      <c r="CD173" s="5">
        <f>P_A[[#This Row],[40+]]-P_A[[#This Row],[41+]]</f>
        <v>0</v>
      </c>
      <c r="CE173" s="5">
        <f>P_A[[#This Row],[41+]]-P_A[[#This Row],[42+]]</f>
        <v>0</v>
      </c>
      <c r="CF173" s="5">
        <f>P_A[[#This Row],[42+]]-P_A[[#This Row],[43+]]</f>
        <v>0</v>
      </c>
      <c r="CG173" s="5">
        <f>P_A[[#This Row],[43+]]-P_A[[#This Row],[44+]]</f>
        <v>0</v>
      </c>
      <c r="CH173" s="5">
        <f>P_A[[#This Row],[44+]]-P_A[[#This Row],[45+]]</f>
        <v>0</v>
      </c>
      <c r="CI173" s="5">
        <f>P_A[[#This Row],[45+]]-P_A[[#This Row],[46+]]</f>
        <v>0</v>
      </c>
      <c r="CJ173" s="5">
        <f>P_A[[#This Row],[46+]]-P_A[[#This Row],[47+]]</f>
        <v>0</v>
      </c>
      <c r="CK173" s="5">
        <f>P_A[[#This Row],[47+]]-P_A[[#This Row],[48+]]</f>
        <v>0</v>
      </c>
      <c r="CL173" s="5">
        <f>P_A[[#This Row],[48+]]-P_A[[#This Row],[49+]]</f>
        <v>0</v>
      </c>
    </row>
    <row r="174" spans="1:90" x14ac:dyDescent="0.25">
      <c r="A174" s="10">
        <v>22400726</v>
      </c>
      <c r="B174" s="13" t="s">
        <v>101</v>
      </c>
      <c r="C174" s="13" t="s">
        <v>100</v>
      </c>
      <c r="D174" s="11">
        <v>0.875</v>
      </c>
      <c r="E174" s="9" t="str">
        <f>HYPERLINK("https://www.nba.com/stats/player/1629627/boxscores-traditional", "Zion Williamson")</f>
        <v>Zion Williamson</v>
      </c>
      <c r="F174">
        <v>29.6</v>
      </c>
      <c r="G174" s="4">
        <v>5.7480000000000002</v>
      </c>
      <c r="H174" s="3">
        <v>0.99992000000000003</v>
      </c>
      <c r="I174" s="3">
        <v>0.99983</v>
      </c>
      <c r="J174" s="3">
        <v>0.99968000000000001</v>
      </c>
      <c r="K174" s="3">
        <v>0.99939999999999996</v>
      </c>
      <c r="L174" s="3">
        <v>0.99888999999999994</v>
      </c>
      <c r="M174" s="3">
        <v>0.99807000000000001</v>
      </c>
      <c r="N174" s="3">
        <v>0.99663999999999997</v>
      </c>
      <c r="O174" s="3">
        <v>0.99446000000000001</v>
      </c>
      <c r="P174" s="3">
        <v>0.99111000000000005</v>
      </c>
      <c r="Q174" s="3">
        <v>0.98573999999999995</v>
      </c>
      <c r="R174" s="3">
        <v>0.97831000000000001</v>
      </c>
      <c r="S174" s="3">
        <v>0.96711999999999998</v>
      </c>
      <c r="T174" s="3">
        <v>0.95254000000000005</v>
      </c>
      <c r="U174" s="3">
        <v>0.93318999999999996</v>
      </c>
      <c r="V174" s="3">
        <v>0.90658000000000005</v>
      </c>
      <c r="W174" s="3">
        <v>0.87492999999999999</v>
      </c>
      <c r="X174" s="3">
        <v>0.83398000000000005</v>
      </c>
      <c r="Y174" s="3">
        <v>0.78813999999999995</v>
      </c>
      <c r="Z174" s="3">
        <v>0.73565000000000003</v>
      </c>
      <c r="AA174" s="3">
        <v>0.67364000000000002</v>
      </c>
      <c r="AB174" s="3">
        <v>0.61026000000000002</v>
      </c>
      <c r="AC174" s="3">
        <v>0.53983000000000003</v>
      </c>
      <c r="AD174" s="3">
        <v>0.47210000000000002</v>
      </c>
      <c r="AE174" s="3">
        <v>0.40516999999999997</v>
      </c>
      <c r="AF174" s="3">
        <v>0.33723999999999998</v>
      </c>
      <c r="AG174" s="3">
        <v>0.27760000000000001</v>
      </c>
      <c r="AH174" s="3">
        <v>0.22065000000000001</v>
      </c>
      <c r="AI174" s="3">
        <v>0.17360999999999999</v>
      </c>
      <c r="AJ174" s="3">
        <v>0.13350000000000001</v>
      </c>
      <c r="AK174" s="3">
        <v>9.8530000000000006E-2</v>
      </c>
      <c r="AL174" s="3">
        <v>7.2150000000000006E-2</v>
      </c>
      <c r="AM174" s="3">
        <v>5.0500000000000003E-2</v>
      </c>
      <c r="AN174" s="3">
        <v>3.5150000000000001E-2</v>
      </c>
      <c r="AO174" s="3">
        <v>2.385E-2</v>
      </c>
      <c r="AP174" s="3">
        <v>1.5389999999999999E-2</v>
      </c>
      <c r="AQ174" s="3">
        <v>9.9000000000000008E-3</v>
      </c>
      <c r="AR174" s="3">
        <v>6.0400000000000002E-3</v>
      </c>
      <c r="AS174" s="3">
        <v>3.6800000000000001E-3</v>
      </c>
      <c r="AT174" s="3">
        <v>2.1900000000000001E-3</v>
      </c>
      <c r="AU174" s="3">
        <v>1.2199999999999999E-3</v>
      </c>
      <c r="AV174" s="3">
        <v>6.8999999999999997E-4</v>
      </c>
      <c r="AW174" s="3">
        <v>3.6000000000000002E-4</v>
      </c>
      <c r="AX174" s="5">
        <f>P_A[[#This Row],[8+]]-P_A[[#This Row],[9+]]</f>
        <v>9.0000000000034497E-5</v>
      </c>
      <c r="AY174" s="5">
        <f>P_A[[#This Row],[9+]]-P_A[[#This Row],[10+]]</f>
        <v>1.4999999999998348E-4</v>
      </c>
      <c r="AZ174" s="5">
        <f>P_A[[#This Row],[10+]]-P_A[[#This Row],[11+]]</f>
        <v>2.8000000000005798E-4</v>
      </c>
      <c r="BA174" s="5">
        <f>P_A[[#This Row],[11+]]-P_A[[#This Row],[12+]]</f>
        <v>5.1000000000001044E-4</v>
      </c>
      <c r="BB174" s="5">
        <f>P_A[[#This Row],[12+]]-P_A[[#This Row],[13+]]</f>
        <v>8.1999999999993189E-4</v>
      </c>
      <c r="BC174" s="5">
        <f>P_A[[#This Row],[13+]]-P_A[[#This Row],[14+]]</f>
        <v>1.4300000000000423E-3</v>
      </c>
      <c r="BD174" s="5">
        <f>P_A[[#This Row],[14+]]-P_A[[#This Row],[15+]]</f>
        <v>2.1799999999999597E-3</v>
      </c>
      <c r="BE174" s="5">
        <f>P_A[[#This Row],[15+]]-P_A[[#This Row],[16+]]</f>
        <v>3.3499999999999641E-3</v>
      </c>
      <c r="BF174" s="5">
        <f>P_A[[#This Row],[16+]]-P_A[[#This Row],[17+]]</f>
        <v>5.3700000000000969E-3</v>
      </c>
      <c r="BG174" s="5">
        <f>P_A[[#This Row],[17+]]-P_A[[#This Row],[18+]]</f>
        <v>7.4299999999999367E-3</v>
      </c>
      <c r="BH174" s="5">
        <f>P_A[[#This Row],[18+]]-P_A[[#This Row],[19+]]</f>
        <v>1.1190000000000033E-2</v>
      </c>
      <c r="BI174" s="5">
        <f>P_A[[#This Row],[19+]]-P_A[[#This Row],[20+]]</f>
        <v>1.4579999999999926E-2</v>
      </c>
      <c r="BJ174" s="5">
        <f>P_A[[#This Row],[20+]]-P_A[[#This Row],[21+]]</f>
        <v>1.9350000000000089E-2</v>
      </c>
      <c r="BK174" s="5">
        <f>P_A[[#This Row],[21+]]-P_A[[#This Row],[22+]]</f>
        <v>2.6609999999999912E-2</v>
      </c>
      <c r="BL174" s="5">
        <f>P_A[[#This Row],[22+]]-P_A[[#This Row],[23+]]</f>
        <v>3.1650000000000067E-2</v>
      </c>
      <c r="BM174" s="5">
        <f>P_A[[#This Row],[23+]]-P_A[[#This Row],[24+]]</f>
        <v>4.0949999999999931E-2</v>
      </c>
      <c r="BN174" s="5">
        <f>P_A[[#This Row],[24+]]-P_A[[#This Row],[25+]]</f>
        <v>4.5840000000000103E-2</v>
      </c>
      <c r="BO174" s="5">
        <f>P_A[[#This Row],[25+]]-P_A[[#This Row],[26+]]</f>
        <v>5.2489999999999926E-2</v>
      </c>
      <c r="BP174" s="5">
        <f>P_A[[#This Row],[26+]]-P_A[[#This Row],[27+]]</f>
        <v>6.201000000000001E-2</v>
      </c>
      <c r="BQ174" s="5">
        <f>P_A[[#This Row],[27+]]-P_A[[#This Row],[28+]]</f>
        <v>6.3379999999999992E-2</v>
      </c>
      <c r="BR174" s="5">
        <f>P_A[[#This Row],[28+]]-P_A[[#This Row],[29+]]</f>
        <v>7.0429999999999993E-2</v>
      </c>
      <c r="BS174" s="5">
        <f>P_A[[#This Row],[29+]]-P_A[[#This Row],[30+]]</f>
        <v>6.7730000000000012E-2</v>
      </c>
      <c r="BT174" s="5">
        <f>P_A[[#This Row],[30+]]-P_A[[#This Row],[31+]]</f>
        <v>6.6930000000000045E-2</v>
      </c>
      <c r="BU174" s="5">
        <f>P_A[[#This Row],[31+]]-P_A[[#This Row],[32+]]</f>
        <v>6.792999999999999E-2</v>
      </c>
      <c r="BV174" s="5">
        <f>P_A[[#This Row],[32+]]-P_A[[#This Row],[33+]]</f>
        <v>5.9639999999999971E-2</v>
      </c>
      <c r="BW174" s="5">
        <f>P_A[[#This Row],[33+]]-P_A[[#This Row],[34+]]</f>
        <v>5.6950000000000001E-2</v>
      </c>
      <c r="BX174" s="5">
        <f>P_A[[#This Row],[34+]]-P_A[[#This Row],[35+]]</f>
        <v>4.7040000000000026E-2</v>
      </c>
      <c r="BY174" s="5">
        <f>P_A[[#This Row],[35+]]-P_A[[#This Row],[36+]]</f>
        <v>4.0109999999999979E-2</v>
      </c>
      <c r="BZ174" s="5">
        <f>P_A[[#This Row],[36+]]-P_A[[#This Row],[37+]]</f>
        <v>3.4970000000000001E-2</v>
      </c>
      <c r="CA174" s="5">
        <f>P_A[[#This Row],[37+]]-P_A[[#This Row],[38+]]</f>
        <v>2.6380000000000001E-2</v>
      </c>
      <c r="CB174" s="5">
        <f>P_A[[#This Row],[38+]]-P_A[[#This Row],[39+]]</f>
        <v>2.1650000000000003E-2</v>
      </c>
      <c r="CC174" s="5">
        <f>P_A[[#This Row],[39+]]-P_A[[#This Row],[40+]]</f>
        <v>1.5350000000000003E-2</v>
      </c>
      <c r="CD174" s="5">
        <f>P_A[[#This Row],[40+]]-P_A[[#This Row],[41+]]</f>
        <v>1.1300000000000001E-2</v>
      </c>
      <c r="CE174" s="5">
        <f>P_A[[#This Row],[41+]]-P_A[[#This Row],[42+]]</f>
        <v>8.4600000000000005E-3</v>
      </c>
      <c r="CF174" s="5">
        <f>P_A[[#This Row],[42+]]-P_A[[#This Row],[43+]]</f>
        <v>5.4899999999999984E-3</v>
      </c>
      <c r="CG174" s="5">
        <f>P_A[[#This Row],[43+]]-P_A[[#This Row],[44+]]</f>
        <v>3.8600000000000006E-3</v>
      </c>
      <c r="CH174" s="5">
        <f>P_A[[#This Row],[44+]]-P_A[[#This Row],[45+]]</f>
        <v>2.3600000000000001E-3</v>
      </c>
      <c r="CI174" s="5">
        <f>P_A[[#This Row],[45+]]-P_A[[#This Row],[46+]]</f>
        <v>1.49E-3</v>
      </c>
      <c r="CJ174" s="5">
        <f>P_A[[#This Row],[46+]]-P_A[[#This Row],[47+]]</f>
        <v>9.7000000000000016E-4</v>
      </c>
      <c r="CK174" s="5">
        <f>P_A[[#This Row],[47+]]-P_A[[#This Row],[48+]]</f>
        <v>5.2999999999999998E-4</v>
      </c>
      <c r="CL174" s="5">
        <f>P_A[[#This Row],[48+]]-P_A[[#This Row],[49+]]</f>
        <v>3.2999999999999994E-4</v>
      </c>
    </row>
    <row r="175" spans="1:90" x14ac:dyDescent="0.25">
      <c r="A175" s="10">
        <v>22400726</v>
      </c>
      <c r="B175" s="13" t="s">
        <v>101</v>
      </c>
      <c r="C175" s="13" t="s">
        <v>100</v>
      </c>
      <c r="D175" s="11">
        <v>0.875</v>
      </c>
      <c r="E175" s="9" t="str">
        <f>HYPERLINK("https://www.nba.com/stats/player/1627749/boxscores-traditional", "Dejounte Murray")</f>
        <v>Dejounte Murray</v>
      </c>
      <c r="F175">
        <v>29.2</v>
      </c>
      <c r="G175" s="4">
        <v>8.01</v>
      </c>
      <c r="H175" s="3">
        <v>0.99597999999999998</v>
      </c>
      <c r="I175" s="3">
        <v>0.99412999999999996</v>
      </c>
      <c r="J175" s="3">
        <v>0.99180000000000001</v>
      </c>
      <c r="K175" s="3">
        <v>0.98839999999999995</v>
      </c>
      <c r="L175" s="3">
        <v>0.98421999999999998</v>
      </c>
      <c r="M175" s="3">
        <v>0.97831000000000001</v>
      </c>
      <c r="N175" s="3">
        <v>0.97128000000000003</v>
      </c>
      <c r="O175" s="3">
        <v>0.96164000000000005</v>
      </c>
      <c r="P175" s="3">
        <v>0.95052999999999999</v>
      </c>
      <c r="Q175" s="3">
        <v>0.93574000000000002</v>
      </c>
      <c r="R175" s="3">
        <v>0.91923999999999995</v>
      </c>
      <c r="S175" s="3">
        <v>0.89795999999999998</v>
      </c>
      <c r="T175" s="3">
        <v>0.87492999999999999</v>
      </c>
      <c r="U175" s="3">
        <v>0.84614</v>
      </c>
      <c r="V175" s="3">
        <v>0.81594</v>
      </c>
      <c r="W175" s="3">
        <v>0.77934999999999999</v>
      </c>
      <c r="X175" s="3">
        <v>0.74214999999999998</v>
      </c>
      <c r="Y175" s="3">
        <v>0.69847000000000004</v>
      </c>
      <c r="Z175" s="3">
        <v>0.65542</v>
      </c>
      <c r="AA175" s="3">
        <v>0.60641999999999996</v>
      </c>
      <c r="AB175" s="3">
        <v>0.55962000000000001</v>
      </c>
      <c r="AC175" s="3">
        <v>0.50797999999999999</v>
      </c>
      <c r="AD175" s="3">
        <v>0.46017000000000002</v>
      </c>
      <c r="AE175" s="3">
        <v>0.41293999999999997</v>
      </c>
      <c r="AF175" s="3">
        <v>0.36316999999999999</v>
      </c>
      <c r="AG175" s="3">
        <v>0.31918000000000002</v>
      </c>
      <c r="AH175" s="3">
        <v>0.27424999999999999</v>
      </c>
      <c r="AI175" s="3">
        <v>0.23576</v>
      </c>
      <c r="AJ175" s="3">
        <v>0.19766</v>
      </c>
      <c r="AK175" s="3">
        <v>0.16602</v>
      </c>
      <c r="AL175" s="3">
        <v>0.13567000000000001</v>
      </c>
      <c r="AM175" s="3">
        <v>0.11123</v>
      </c>
      <c r="AN175" s="3">
        <v>8.8510000000000005E-2</v>
      </c>
      <c r="AO175" s="3">
        <v>7.0779999999999996E-2</v>
      </c>
      <c r="AP175" s="3">
        <v>5.4800000000000001E-2</v>
      </c>
      <c r="AQ175" s="3">
        <v>4.2720000000000001E-2</v>
      </c>
      <c r="AR175" s="3">
        <v>3.2160000000000001E-2</v>
      </c>
      <c r="AS175" s="3">
        <v>2.4420000000000001E-2</v>
      </c>
      <c r="AT175" s="3">
        <v>1.7860000000000001E-2</v>
      </c>
      <c r="AU175" s="3">
        <v>1.321E-2</v>
      </c>
      <c r="AV175" s="3">
        <v>9.3900000000000008E-3</v>
      </c>
      <c r="AW175" s="3">
        <v>6.7600000000000004E-3</v>
      </c>
      <c r="AX175" s="5">
        <f>P_A[[#This Row],[8+]]-P_A[[#This Row],[9+]]</f>
        <v>1.8500000000000183E-3</v>
      </c>
      <c r="AY175" s="5">
        <f>P_A[[#This Row],[9+]]-P_A[[#This Row],[10+]]</f>
        <v>2.3299999999999432E-3</v>
      </c>
      <c r="AZ175" s="5">
        <f>P_A[[#This Row],[10+]]-P_A[[#This Row],[11+]]</f>
        <v>3.4000000000000696E-3</v>
      </c>
      <c r="BA175" s="5">
        <f>P_A[[#This Row],[11+]]-P_A[[#This Row],[12+]]</f>
        <v>4.1799999999999615E-3</v>
      </c>
      <c r="BB175" s="5">
        <f>P_A[[#This Row],[12+]]-P_A[[#This Row],[13+]]</f>
        <v>5.9099999999999708E-3</v>
      </c>
      <c r="BC175" s="5">
        <f>P_A[[#This Row],[13+]]-P_A[[#This Row],[14+]]</f>
        <v>7.0299999999999807E-3</v>
      </c>
      <c r="BD175" s="5">
        <f>P_A[[#This Row],[14+]]-P_A[[#This Row],[15+]]</f>
        <v>9.6399999999999819E-3</v>
      </c>
      <c r="BE175" s="5">
        <f>P_A[[#This Row],[15+]]-P_A[[#This Row],[16+]]</f>
        <v>1.1110000000000064E-2</v>
      </c>
      <c r="BF175" s="5">
        <f>P_A[[#This Row],[16+]]-P_A[[#This Row],[17+]]</f>
        <v>1.478999999999997E-2</v>
      </c>
      <c r="BG175" s="5">
        <f>P_A[[#This Row],[17+]]-P_A[[#This Row],[18+]]</f>
        <v>1.650000000000007E-2</v>
      </c>
      <c r="BH175" s="5">
        <f>P_A[[#This Row],[18+]]-P_A[[#This Row],[19+]]</f>
        <v>2.1279999999999966E-2</v>
      </c>
      <c r="BI175" s="5">
        <f>P_A[[#This Row],[19+]]-P_A[[#This Row],[20+]]</f>
        <v>2.3029999999999995E-2</v>
      </c>
      <c r="BJ175" s="5">
        <f>P_A[[#This Row],[20+]]-P_A[[#This Row],[21+]]</f>
        <v>2.8789999999999982E-2</v>
      </c>
      <c r="BK175" s="5">
        <f>P_A[[#This Row],[21+]]-P_A[[#This Row],[22+]]</f>
        <v>3.0200000000000005E-2</v>
      </c>
      <c r="BL175" s="5">
        <f>P_A[[#This Row],[22+]]-P_A[[#This Row],[23+]]</f>
        <v>3.6590000000000011E-2</v>
      </c>
      <c r="BM175" s="5">
        <f>P_A[[#This Row],[23+]]-P_A[[#This Row],[24+]]</f>
        <v>3.7200000000000011E-2</v>
      </c>
      <c r="BN175" s="5">
        <f>P_A[[#This Row],[24+]]-P_A[[#This Row],[25+]]</f>
        <v>4.3679999999999941E-2</v>
      </c>
      <c r="BO175" s="5">
        <f>P_A[[#This Row],[25+]]-P_A[[#This Row],[26+]]</f>
        <v>4.3050000000000033E-2</v>
      </c>
      <c r="BP175" s="5">
        <f>P_A[[#This Row],[26+]]-P_A[[#This Row],[27+]]</f>
        <v>4.9000000000000044E-2</v>
      </c>
      <c r="BQ175" s="5">
        <f>P_A[[#This Row],[27+]]-P_A[[#This Row],[28+]]</f>
        <v>4.6799999999999953E-2</v>
      </c>
      <c r="BR175" s="5">
        <f>P_A[[#This Row],[28+]]-P_A[[#This Row],[29+]]</f>
        <v>5.1640000000000019E-2</v>
      </c>
      <c r="BS175" s="5">
        <f>P_A[[#This Row],[29+]]-P_A[[#This Row],[30+]]</f>
        <v>4.7809999999999964E-2</v>
      </c>
      <c r="BT175" s="5">
        <f>P_A[[#This Row],[30+]]-P_A[[#This Row],[31+]]</f>
        <v>4.723000000000005E-2</v>
      </c>
      <c r="BU175" s="5">
        <f>P_A[[#This Row],[31+]]-P_A[[#This Row],[32+]]</f>
        <v>4.9769999999999981E-2</v>
      </c>
      <c r="BV175" s="5">
        <f>P_A[[#This Row],[32+]]-P_A[[#This Row],[33+]]</f>
        <v>4.3989999999999974E-2</v>
      </c>
      <c r="BW175" s="5">
        <f>P_A[[#This Row],[33+]]-P_A[[#This Row],[34+]]</f>
        <v>4.4930000000000025E-2</v>
      </c>
      <c r="BX175" s="5">
        <f>P_A[[#This Row],[34+]]-P_A[[#This Row],[35+]]</f>
        <v>3.8489999999999996E-2</v>
      </c>
      <c r="BY175" s="5">
        <f>P_A[[#This Row],[35+]]-P_A[[#This Row],[36+]]</f>
        <v>3.8099999999999995E-2</v>
      </c>
      <c r="BZ175" s="5">
        <f>P_A[[#This Row],[36+]]-P_A[[#This Row],[37+]]</f>
        <v>3.1640000000000001E-2</v>
      </c>
      <c r="CA175" s="5">
        <f>P_A[[#This Row],[37+]]-P_A[[#This Row],[38+]]</f>
        <v>3.0349999999999988E-2</v>
      </c>
      <c r="CB175" s="5">
        <f>P_A[[#This Row],[38+]]-P_A[[#This Row],[39+]]</f>
        <v>2.4440000000000017E-2</v>
      </c>
      <c r="CC175" s="5">
        <f>P_A[[#This Row],[39+]]-P_A[[#This Row],[40+]]</f>
        <v>2.271999999999999E-2</v>
      </c>
      <c r="CD175" s="5">
        <f>P_A[[#This Row],[40+]]-P_A[[#This Row],[41+]]</f>
        <v>1.773000000000001E-2</v>
      </c>
      <c r="CE175" s="5">
        <f>P_A[[#This Row],[41+]]-P_A[[#This Row],[42+]]</f>
        <v>1.5979999999999994E-2</v>
      </c>
      <c r="CF175" s="5">
        <f>P_A[[#This Row],[42+]]-P_A[[#This Row],[43+]]</f>
        <v>1.208E-2</v>
      </c>
      <c r="CG175" s="5">
        <f>P_A[[#This Row],[43+]]-P_A[[#This Row],[44+]]</f>
        <v>1.056E-2</v>
      </c>
      <c r="CH175" s="5">
        <f>P_A[[#This Row],[44+]]-P_A[[#This Row],[45+]]</f>
        <v>7.7400000000000004E-3</v>
      </c>
      <c r="CI175" s="5">
        <f>P_A[[#This Row],[45+]]-P_A[[#This Row],[46+]]</f>
        <v>6.5599999999999999E-3</v>
      </c>
      <c r="CJ175" s="5">
        <f>P_A[[#This Row],[46+]]-P_A[[#This Row],[47+]]</f>
        <v>4.6500000000000014E-3</v>
      </c>
      <c r="CK175" s="5">
        <f>P_A[[#This Row],[47+]]-P_A[[#This Row],[48+]]</f>
        <v>3.8199999999999987E-3</v>
      </c>
      <c r="CL175" s="5">
        <f>P_A[[#This Row],[48+]]-P_A[[#This Row],[49+]]</f>
        <v>2.6300000000000004E-3</v>
      </c>
    </row>
    <row r="176" spans="1:90" x14ac:dyDescent="0.25">
      <c r="A176" s="10">
        <v>22400726</v>
      </c>
      <c r="B176" s="13" t="s">
        <v>101</v>
      </c>
      <c r="C176" s="13" t="s">
        <v>100</v>
      </c>
      <c r="D176" s="11">
        <v>0.875</v>
      </c>
      <c r="E176" s="9" t="str">
        <f>HYPERLINK("https://www.nba.com/stats/player/1630530/boxscores-traditional", "Trey Murphy III")</f>
        <v>Trey Murphy III</v>
      </c>
      <c r="F176">
        <v>32.4</v>
      </c>
      <c r="G176" s="4">
        <v>11.395</v>
      </c>
      <c r="H176" s="3">
        <v>0.98382000000000003</v>
      </c>
      <c r="I176" s="3">
        <v>0.97982000000000002</v>
      </c>
      <c r="J176" s="3">
        <v>0.97558</v>
      </c>
      <c r="K176" s="3">
        <v>0.96994999999999998</v>
      </c>
      <c r="L176" s="3">
        <v>0.96326999999999996</v>
      </c>
      <c r="M176" s="3">
        <v>0.95543</v>
      </c>
      <c r="N176" s="3">
        <v>0.94630000000000003</v>
      </c>
      <c r="O176" s="3">
        <v>0.93698999999999999</v>
      </c>
      <c r="P176" s="3">
        <v>0.92506999999999995</v>
      </c>
      <c r="Q176" s="3">
        <v>0.91149000000000002</v>
      </c>
      <c r="R176" s="3">
        <v>0.89617000000000002</v>
      </c>
      <c r="S176" s="3">
        <v>0.88100000000000001</v>
      </c>
      <c r="T176" s="3">
        <v>0.86214000000000002</v>
      </c>
      <c r="U176" s="3">
        <v>0.84133999999999998</v>
      </c>
      <c r="V176" s="3">
        <v>0.81859000000000004</v>
      </c>
      <c r="W176" s="3">
        <v>0.79388999999999998</v>
      </c>
      <c r="X176" s="3">
        <v>0.77034999999999998</v>
      </c>
      <c r="Y176" s="3">
        <v>0.74214999999999998</v>
      </c>
      <c r="Z176" s="3">
        <v>0.71226</v>
      </c>
      <c r="AA176" s="3">
        <v>0.68081999999999998</v>
      </c>
      <c r="AB176" s="3">
        <v>0.65173000000000003</v>
      </c>
      <c r="AC176" s="3">
        <v>0.61790999999999996</v>
      </c>
      <c r="AD176" s="3">
        <v>0.58316999999999997</v>
      </c>
      <c r="AE176" s="3">
        <v>0.54776000000000002</v>
      </c>
      <c r="AF176" s="3">
        <v>0.51595000000000002</v>
      </c>
      <c r="AG176" s="3">
        <v>0.48005999999999999</v>
      </c>
      <c r="AH176" s="3">
        <v>0.44433</v>
      </c>
      <c r="AI176" s="3">
        <v>0.40905000000000002</v>
      </c>
      <c r="AJ176" s="3">
        <v>0.37447999999999998</v>
      </c>
      <c r="AK176" s="3">
        <v>0.34458</v>
      </c>
      <c r="AL176" s="3">
        <v>0.31207000000000001</v>
      </c>
      <c r="AM176" s="3">
        <v>0.28095999999999999</v>
      </c>
      <c r="AN176" s="3">
        <v>0.25142999999999999</v>
      </c>
      <c r="AO176" s="3">
        <v>0.22663</v>
      </c>
      <c r="AP176" s="3">
        <v>0.20044999999999999</v>
      </c>
      <c r="AQ176" s="3">
        <v>0.17619000000000001</v>
      </c>
      <c r="AR176" s="3">
        <v>0.15386</v>
      </c>
      <c r="AS176" s="3">
        <v>0.13350000000000001</v>
      </c>
      <c r="AT176" s="3">
        <v>0.11702</v>
      </c>
      <c r="AU176" s="3">
        <v>0.10027</v>
      </c>
      <c r="AV176" s="3">
        <v>8.5339999999999999E-2</v>
      </c>
      <c r="AW176" s="3">
        <v>7.2150000000000006E-2</v>
      </c>
      <c r="AX176" s="5">
        <f>P_A[[#This Row],[8+]]-P_A[[#This Row],[9+]]</f>
        <v>4.0000000000000036E-3</v>
      </c>
      <c r="AY176" s="5">
        <f>P_A[[#This Row],[9+]]-P_A[[#This Row],[10+]]</f>
        <v>4.2400000000000215E-3</v>
      </c>
      <c r="AZ176" s="5">
        <f>P_A[[#This Row],[10+]]-P_A[[#This Row],[11+]]</f>
        <v>5.6300000000000239E-3</v>
      </c>
      <c r="BA176" s="5">
        <f>P_A[[#This Row],[11+]]-P_A[[#This Row],[12+]]</f>
        <v>6.6800000000000193E-3</v>
      </c>
      <c r="BB176" s="5">
        <f>P_A[[#This Row],[12+]]-P_A[[#This Row],[13+]]</f>
        <v>7.8399999999999581E-3</v>
      </c>
      <c r="BC176" s="5">
        <f>P_A[[#This Row],[13+]]-P_A[[#This Row],[14+]]</f>
        <v>9.1299999999999715E-3</v>
      </c>
      <c r="BD176" s="5">
        <f>P_A[[#This Row],[14+]]-P_A[[#This Row],[15+]]</f>
        <v>9.3100000000000405E-3</v>
      </c>
      <c r="BE176" s="5">
        <f>P_A[[#This Row],[15+]]-P_A[[#This Row],[16+]]</f>
        <v>1.1920000000000042E-2</v>
      </c>
      <c r="BF176" s="5">
        <f>P_A[[#This Row],[16+]]-P_A[[#This Row],[17+]]</f>
        <v>1.3579999999999925E-2</v>
      </c>
      <c r="BG176" s="5">
        <f>P_A[[#This Row],[17+]]-P_A[[#This Row],[18+]]</f>
        <v>1.532E-2</v>
      </c>
      <c r="BH176" s="5">
        <f>P_A[[#This Row],[18+]]-P_A[[#This Row],[19+]]</f>
        <v>1.5170000000000017E-2</v>
      </c>
      <c r="BI176" s="5">
        <f>P_A[[#This Row],[19+]]-P_A[[#This Row],[20+]]</f>
        <v>1.8859999999999988E-2</v>
      </c>
      <c r="BJ176" s="5">
        <f>P_A[[#This Row],[20+]]-P_A[[#This Row],[21+]]</f>
        <v>2.0800000000000041E-2</v>
      </c>
      <c r="BK176" s="5">
        <f>P_A[[#This Row],[21+]]-P_A[[#This Row],[22+]]</f>
        <v>2.2749999999999937E-2</v>
      </c>
      <c r="BL176" s="5">
        <f>P_A[[#This Row],[22+]]-P_A[[#This Row],[23+]]</f>
        <v>2.4700000000000055E-2</v>
      </c>
      <c r="BM176" s="5">
        <f>P_A[[#This Row],[23+]]-P_A[[#This Row],[24+]]</f>
        <v>2.3540000000000005E-2</v>
      </c>
      <c r="BN176" s="5">
        <f>P_A[[#This Row],[24+]]-P_A[[#This Row],[25+]]</f>
        <v>2.8200000000000003E-2</v>
      </c>
      <c r="BO176" s="5">
        <f>P_A[[#This Row],[25+]]-P_A[[#This Row],[26+]]</f>
        <v>2.9889999999999972E-2</v>
      </c>
      <c r="BP176" s="5">
        <f>P_A[[#This Row],[26+]]-P_A[[#This Row],[27+]]</f>
        <v>3.1440000000000023E-2</v>
      </c>
      <c r="BQ176" s="5">
        <f>P_A[[#This Row],[27+]]-P_A[[#This Row],[28+]]</f>
        <v>2.9089999999999949E-2</v>
      </c>
      <c r="BR176" s="5">
        <f>P_A[[#This Row],[28+]]-P_A[[#This Row],[29+]]</f>
        <v>3.3820000000000072E-2</v>
      </c>
      <c r="BS176" s="5">
        <f>P_A[[#This Row],[29+]]-P_A[[#This Row],[30+]]</f>
        <v>3.4739999999999993E-2</v>
      </c>
      <c r="BT176" s="5">
        <f>P_A[[#This Row],[30+]]-P_A[[#This Row],[31+]]</f>
        <v>3.5409999999999942E-2</v>
      </c>
      <c r="BU176" s="5">
        <f>P_A[[#This Row],[31+]]-P_A[[#This Row],[32+]]</f>
        <v>3.1810000000000005E-2</v>
      </c>
      <c r="BV176" s="5">
        <f>P_A[[#This Row],[32+]]-P_A[[#This Row],[33+]]</f>
        <v>3.5890000000000033E-2</v>
      </c>
      <c r="BW176" s="5">
        <f>P_A[[#This Row],[33+]]-P_A[[#This Row],[34+]]</f>
        <v>3.5729999999999984E-2</v>
      </c>
      <c r="BX176" s="5">
        <f>P_A[[#This Row],[34+]]-P_A[[#This Row],[35+]]</f>
        <v>3.5279999999999978E-2</v>
      </c>
      <c r="BY176" s="5">
        <f>P_A[[#This Row],[35+]]-P_A[[#This Row],[36+]]</f>
        <v>3.4570000000000045E-2</v>
      </c>
      <c r="BZ176" s="5">
        <f>P_A[[#This Row],[36+]]-P_A[[#This Row],[37+]]</f>
        <v>2.9899999999999982E-2</v>
      </c>
      <c r="CA176" s="5">
        <f>P_A[[#This Row],[37+]]-P_A[[#This Row],[38+]]</f>
        <v>3.2509999999999983E-2</v>
      </c>
      <c r="CB176" s="5">
        <f>P_A[[#This Row],[38+]]-P_A[[#This Row],[39+]]</f>
        <v>3.1110000000000027E-2</v>
      </c>
      <c r="CC176" s="5">
        <f>P_A[[#This Row],[39+]]-P_A[[#This Row],[40+]]</f>
        <v>2.9530000000000001E-2</v>
      </c>
      <c r="CD176" s="5">
        <f>P_A[[#This Row],[40+]]-P_A[[#This Row],[41+]]</f>
        <v>2.4799999999999989E-2</v>
      </c>
      <c r="CE176" s="5">
        <f>P_A[[#This Row],[41+]]-P_A[[#This Row],[42+]]</f>
        <v>2.6180000000000009E-2</v>
      </c>
      <c r="CF176" s="5">
        <f>P_A[[#This Row],[42+]]-P_A[[#This Row],[43+]]</f>
        <v>2.4259999999999976E-2</v>
      </c>
      <c r="CG176" s="5">
        <f>P_A[[#This Row],[43+]]-P_A[[#This Row],[44+]]</f>
        <v>2.2330000000000017E-2</v>
      </c>
      <c r="CH176" s="5">
        <f>P_A[[#This Row],[44+]]-P_A[[#This Row],[45+]]</f>
        <v>2.0359999999999989E-2</v>
      </c>
      <c r="CI176" s="5">
        <f>P_A[[#This Row],[45+]]-P_A[[#This Row],[46+]]</f>
        <v>1.6480000000000009E-2</v>
      </c>
      <c r="CJ176" s="5">
        <f>P_A[[#This Row],[46+]]-P_A[[#This Row],[47+]]</f>
        <v>1.6750000000000001E-2</v>
      </c>
      <c r="CK176" s="5">
        <f>P_A[[#This Row],[47+]]-P_A[[#This Row],[48+]]</f>
        <v>1.4929999999999999E-2</v>
      </c>
      <c r="CL176" s="5">
        <f>P_A[[#This Row],[48+]]-P_A[[#This Row],[49+]]</f>
        <v>1.3189999999999993E-2</v>
      </c>
    </row>
    <row r="177" spans="1:90" x14ac:dyDescent="0.25">
      <c r="A177" s="10">
        <v>22400726</v>
      </c>
      <c r="B177" s="13" t="s">
        <v>101</v>
      </c>
      <c r="C177" s="13" t="s">
        <v>100</v>
      </c>
      <c r="D177" s="11">
        <v>0.875</v>
      </c>
      <c r="E177" s="9" t="str">
        <f>HYPERLINK("https://www.nba.com/stats/player/203468/boxscores-traditional", "CJ McCollum")</f>
        <v>CJ McCollum</v>
      </c>
      <c r="F177">
        <v>24</v>
      </c>
      <c r="G177" s="4">
        <v>8.3670000000000009</v>
      </c>
      <c r="H177" s="3">
        <v>0.97192999999999996</v>
      </c>
      <c r="I177" s="3">
        <v>0.96326999999999996</v>
      </c>
      <c r="J177" s="3">
        <v>0.95254000000000005</v>
      </c>
      <c r="K177" s="3">
        <v>0.93942999999999999</v>
      </c>
      <c r="L177" s="3">
        <v>0.92364000000000002</v>
      </c>
      <c r="M177" s="3">
        <v>0.90490000000000004</v>
      </c>
      <c r="N177" s="3">
        <v>0.88492999999999999</v>
      </c>
      <c r="O177" s="3">
        <v>0.85992999999999997</v>
      </c>
      <c r="P177" s="3">
        <v>0.83147000000000004</v>
      </c>
      <c r="Q177" s="3">
        <v>0.79954999999999998</v>
      </c>
      <c r="R177" s="3">
        <v>0.76424000000000003</v>
      </c>
      <c r="S177" s="3">
        <v>0.72575000000000001</v>
      </c>
      <c r="T177" s="3">
        <v>0.68439000000000005</v>
      </c>
      <c r="U177" s="3">
        <v>0.64058000000000004</v>
      </c>
      <c r="V177" s="3">
        <v>0.59482999999999997</v>
      </c>
      <c r="W177" s="3">
        <v>0.54776000000000002</v>
      </c>
      <c r="X177" s="3">
        <v>0.5</v>
      </c>
      <c r="Y177" s="3">
        <v>0.45223999999999998</v>
      </c>
      <c r="Z177" s="3">
        <v>0.40516999999999997</v>
      </c>
      <c r="AA177" s="3">
        <v>0.35942000000000002</v>
      </c>
      <c r="AB177" s="3">
        <v>0.31561</v>
      </c>
      <c r="AC177" s="3">
        <v>0.27424999999999999</v>
      </c>
      <c r="AD177" s="3">
        <v>0.23576</v>
      </c>
      <c r="AE177" s="3">
        <v>0.20044999999999999</v>
      </c>
      <c r="AF177" s="3">
        <v>0.16853000000000001</v>
      </c>
      <c r="AG177" s="3">
        <v>0.14007</v>
      </c>
      <c r="AH177" s="3">
        <v>0.11507000000000001</v>
      </c>
      <c r="AI177" s="3">
        <v>9.5100000000000004E-2</v>
      </c>
      <c r="AJ177" s="3">
        <v>7.6359999999999997E-2</v>
      </c>
      <c r="AK177" s="3">
        <v>6.0569999999999999E-2</v>
      </c>
      <c r="AL177" s="3">
        <v>4.7460000000000002E-2</v>
      </c>
      <c r="AM177" s="3">
        <v>3.6729999999999999E-2</v>
      </c>
      <c r="AN177" s="3">
        <v>2.8070000000000001E-2</v>
      </c>
      <c r="AO177" s="3">
        <v>2.1180000000000001E-2</v>
      </c>
      <c r="AP177" s="3">
        <v>1.5779999999999999E-2</v>
      </c>
      <c r="AQ177" s="3">
        <v>1.1599999999999999E-2</v>
      </c>
      <c r="AR177" s="3">
        <v>8.4200000000000004E-3</v>
      </c>
      <c r="AS177" s="3">
        <v>6.0400000000000002E-3</v>
      </c>
      <c r="AT177" s="3">
        <v>4.2700000000000004E-3</v>
      </c>
      <c r="AU177" s="3">
        <v>2.98E-3</v>
      </c>
      <c r="AV177" s="3">
        <v>2.0500000000000002E-3</v>
      </c>
      <c r="AW177" s="3">
        <v>1.39E-3</v>
      </c>
      <c r="AX177" s="5">
        <f>P_A[[#This Row],[8+]]-P_A[[#This Row],[9+]]</f>
        <v>8.660000000000001E-3</v>
      </c>
      <c r="AY177" s="5">
        <f>P_A[[#This Row],[9+]]-P_A[[#This Row],[10+]]</f>
        <v>1.0729999999999906E-2</v>
      </c>
      <c r="AZ177" s="5">
        <f>P_A[[#This Row],[10+]]-P_A[[#This Row],[11+]]</f>
        <v>1.3110000000000066E-2</v>
      </c>
      <c r="BA177" s="5">
        <f>P_A[[#This Row],[11+]]-P_A[[#This Row],[12+]]</f>
        <v>1.5789999999999971E-2</v>
      </c>
      <c r="BB177" s="5">
        <f>P_A[[#This Row],[12+]]-P_A[[#This Row],[13+]]</f>
        <v>1.8739999999999979E-2</v>
      </c>
      <c r="BC177" s="5">
        <f>P_A[[#This Row],[13+]]-P_A[[#This Row],[14+]]</f>
        <v>1.9970000000000043E-2</v>
      </c>
      <c r="BD177" s="5">
        <f>P_A[[#This Row],[14+]]-P_A[[#This Row],[15+]]</f>
        <v>2.5000000000000022E-2</v>
      </c>
      <c r="BE177" s="5">
        <f>P_A[[#This Row],[15+]]-P_A[[#This Row],[16+]]</f>
        <v>2.845999999999993E-2</v>
      </c>
      <c r="BF177" s="5">
        <f>P_A[[#This Row],[16+]]-P_A[[#This Row],[17+]]</f>
        <v>3.1920000000000059E-2</v>
      </c>
      <c r="BG177" s="5">
        <f>P_A[[#This Row],[17+]]-P_A[[#This Row],[18+]]</f>
        <v>3.5309999999999953E-2</v>
      </c>
      <c r="BH177" s="5">
        <f>P_A[[#This Row],[18+]]-P_A[[#This Row],[19+]]</f>
        <v>3.8490000000000024E-2</v>
      </c>
      <c r="BI177" s="5">
        <f>P_A[[#This Row],[19+]]-P_A[[#This Row],[20+]]</f>
        <v>4.1359999999999952E-2</v>
      </c>
      <c r="BJ177" s="5">
        <f>P_A[[#This Row],[20+]]-P_A[[#This Row],[21+]]</f>
        <v>4.3810000000000016E-2</v>
      </c>
      <c r="BK177" s="5">
        <f>P_A[[#This Row],[21+]]-P_A[[#This Row],[22+]]</f>
        <v>4.5750000000000068E-2</v>
      </c>
      <c r="BL177" s="5">
        <f>P_A[[#This Row],[22+]]-P_A[[#This Row],[23+]]</f>
        <v>4.7069999999999945E-2</v>
      </c>
      <c r="BM177" s="5">
        <f>P_A[[#This Row],[23+]]-P_A[[#This Row],[24+]]</f>
        <v>4.7760000000000025E-2</v>
      </c>
      <c r="BN177" s="5">
        <f>P_A[[#This Row],[24+]]-P_A[[#This Row],[25+]]</f>
        <v>4.7760000000000025E-2</v>
      </c>
      <c r="BO177" s="5">
        <f>P_A[[#This Row],[25+]]-P_A[[#This Row],[26+]]</f>
        <v>4.7070000000000001E-2</v>
      </c>
      <c r="BP177" s="5">
        <f>P_A[[#This Row],[26+]]-P_A[[#This Row],[27+]]</f>
        <v>4.5749999999999957E-2</v>
      </c>
      <c r="BQ177" s="5">
        <f>P_A[[#This Row],[27+]]-P_A[[#This Row],[28+]]</f>
        <v>4.3810000000000016E-2</v>
      </c>
      <c r="BR177" s="5">
        <f>P_A[[#This Row],[28+]]-P_A[[#This Row],[29+]]</f>
        <v>4.1360000000000008E-2</v>
      </c>
      <c r="BS177" s="5">
        <f>P_A[[#This Row],[29+]]-P_A[[#This Row],[30+]]</f>
        <v>3.8489999999999996E-2</v>
      </c>
      <c r="BT177" s="5">
        <f>P_A[[#This Row],[30+]]-P_A[[#This Row],[31+]]</f>
        <v>3.5310000000000008E-2</v>
      </c>
      <c r="BU177" s="5">
        <f>P_A[[#This Row],[31+]]-P_A[[#This Row],[32+]]</f>
        <v>3.1919999999999976E-2</v>
      </c>
      <c r="BV177" s="5">
        <f>P_A[[#This Row],[32+]]-P_A[[#This Row],[33+]]</f>
        <v>2.8460000000000013E-2</v>
      </c>
      <c r="BW177" s="5">
        <f>P_A[[#This Row],[33+]]-P_A[[#This Row],[34+]]</f>
        <v>2.4999999999999994E-2</v>
      </c>
      <c r="BX177" s="5">
        <f>P_A[[#This Row],[34+]]-P_A[[#This Row],[35+]]</f>
        <v>1.9970000000000002E-2</v>
      </c>
      <c r="BY177" s="5">
        <f>P_A[[#This Row],[35+]]-P_A[[#This Row],[36+]]</f>
        <v>1.8740000000000007E-2</v>
      </c>
      <c r="BZ177" s="5">
        <f>P_A[[#This Row],[36+]]-P_A[[#This Row],[37+]]</f>
        <v>1.5789999999999998E-2</v>
      </c>
      <c r="CA177" s="5">
        <f>P_A[[#This Row],[37+]]-P_A[[#This Row],[38+]]</f>
        <v>1.3109999999999997E-2</v>
      </c>
      <c r="CB177" s="5">
        <f>P_A[[#This Row],[38+]]-P_A[[#This Row],[39+]]</f>
        <v>1.0730000000000003E-2</v>
      </c>
      <c r="CC177" s="5">
        <f>P_A[[#This Row],[39+]]-P_A[[#This Row],[40+]]</f>
        <v>8.6599999999999976E-3</v>
      </c>
      <c r="CD177" s="5">
        <f>P_A[[#This Row],[40+]]-P_A[[#This Row],[41+]]</f>
        <v>6.8900000000000003E-3</v>
      </c>
      <c r="CE177" s="5">
        <f>P_A[[#This Row],[41+]]-P_A[[#This Row],[42+]]</f>
        <v>5.400000000000002E-3</v>
      </c>
      <c r="CF177" s="5">
        <f>P_A[[#This Row],[42+]]-P_A[[#This Row],[43+]]</f>
        <v>4.1799999999999997E-3</v>
      </c>
      <c r="CG177" s="5">
        <f>P_A[[#This Row],[43+]]-P_A[[#This Row],[44+]]</f>
        <v>3.1799999999999988E-3</v>
      </c>
      <c r="CH177" s="5">
        <f>P_A[[#This Row],[44+]]-P_A[[#This Row],[45+]]</f>
        <v>2.3800000000000002E-3</v>
      </c>
      <c r="CI177" s="5">
        <f>P_A[[#This Row],[45+]]-P_A[[#This Row],[46+]]</f>
        <v>1.7699999999999999E-3</v>
      </c>
      <c r="CJ177" s="5">
        <f>P_A[[#This Row],[46+]]-P_A[[#This Row],[47+]]</f>
        <v>1.2900000000000003E-3</v>
      </c>
      <c r="CK177" s="5">
        <f>P_A[[#This Row],[47+]]-P_A[[#This Row],[48+]]</f>
        <v>9.2999999999999984E-4</v>
      </c>
      <c r="CL177" s="5">
        <f>P_A[[#This Row],[48+]]-P_A[[#This Row],[49+]]</f>
        <v>6.6000000000000021E-4</v>
      </c>
    </row>
    <row r="178" spans="1:90" x14ac:dyDescent="0.25">
      <c r="A178" s="10">
        <v>22400726</v>
      </c>
      <c r="B178" s="13" t="s">
        <v>101</v>
      </c>
      <c r="C178" s="13" t="s">
        <v>100</v>
      </c>
      <c r="D178" s="11">
        <v>0.875</v>
      </c>
      <c r="E178" s="9" t="str">
        <f>HYPERLINK("https://www.nba.com/stats/player/1627742/boxscores-traditional", "Brandon Ingram")</f>
        <v>Brandon Ingram</v>
      </c>
      <c r="F178">
        <v>25.2</v>
      </c>
      <c r="G178" s="4">
        <v>10.759</v>
      </c>
      <c r="H178" s="3">
        <v>0.94520000000000004</v>
      </c>
      <c r="I178" s="3">
        <v>0.93447999999999998</v>
      </c>
      <c r="J178" s="3">
        <v>0.92073000000000005</v>
      </c>
      <c r="K178" s="3">
        <v>0.90658000000000005</v>
      </c>
      <c r="L178" s="3">
        <v>0.89065000000000005</v>
      </c>
      <c r="M178" s="3">
        <v>0.87075999999999998</v>
      </c>
      <c r="N178" s="3">
        <v>0.85082999999999998</v>
      </c>
      <c r="O178" s="3">
        <v>0.82894000000000001</v>
      </c>
      <c r="P178" s="3">
        <v>0.80510999999999999</v>
      </c>
      <c r="Q178" s="3">
        <v>0.77637</v>
      </c>
      <c r="R178" s="3">
        <v>0.74856999999999996</v>
      </c>
      <c r="S178" s="3">
        <v>0.71904000000000001</v>
      </c>
      <c r="T178" s="3">
        <v>0.68439000000000005</v>
      </c>
      <c r="U178" s="3">
        <v>0.65173000000000003</v>
      </c>
      <c r="V178" s="3">
        <v>0.61790999999999996</v>
      </c>
      <c r="W178" s="3">
        <v>0.57926</v>
      </c>
      <c r="X178" s="3">
        <v>0.54379999999999995</v>
      </c>
      <c r="Y178" s="3">
        <v>0.50797999999999999</v>
      </c>
      <c r="Z178" s="3">
        <v>0.47210000000000002</v>
      </c>
      <c r="AA178" s="3">
        <v>0.43251000000000001</v>
      </c>
      <c r="AB178" s="3">
        <v>0.39743000000000001</v>
      </c>
      <c r="AC178" s="3">
        <v>0.36316999999999999</v>
      </c>
      <c r="AD178" s="3">
        <v>0.32635999999999998</v>
      </c>
      <c r="AE178" s="3">
        <v>0.29459999999999997</v>
      </c>
      <c r="AF178" s="3">
        <v>0.26434999999999997</v>
      </c>
      <c r="AG178" s="3">
        <v>0.23576</v>
      </c>
      <c r="AH178" s="3">
        <v>0.20610999999999999</v>
      </c>
      <c r="AI178" s="3">
        <v>0.18140999999999999</v>
      </c>
      <c r="AJ178" s="3">
        <v>0.15866</v>
      </c>
      <c r="AK178" s="3">
        <v>0.13567000000000001</v>
      </c>
      <c r="AL178" s="3">
        <v>0.11702</v>
      </c>
      <c r="AM178" s="3">
        <v>0.10027</v>
      </c>
      <c r="AN178" s="3">
        <v>8.3790000000000003E-2</v>
      </c>
      <c r="AO178" s="3">
        <v>7.0779999999999996E-2</v>
      </c>
      <c r="AP178" s="3">
        <v>5.9380000000000002E-2</v>
      </c>
      <c r="AQ178" s="3">
        <v>4.947E-2</v>
      </c>
      <c r="AR178" s="3">
        <v>4.0059999999999998E-2</v>
      </c>
      <c r="AS178" s="3">
        <v>3.288E-2</v>
      </c>
      <c r="AT178" s="3">
        <v>2.6800000000000001E-2</v>
      </c>
      <c r="AU178" s="3">
        <v>2.1180000000000001E-2</v>
      </c>
      <c r="AV178" s="3">
        <v>1.7000000000000001E-2</v>
      </c>
      <c r="AW178" s="3">
        <v>1.355E-2</v>
      </c>
      <c r="AX178" s="5">
        <f>P_A[[#This Row],[8+]]-P_A[[#This Row],[9+]]</f>
        <v>1.0720000000000063E-2</v>
      </c>
      <c r="AY178" s="5">
        <f>P_A[[#This Row],[9+]]-P_A[[#This Row],[10+]]</f>
        <v>1.3749999999999929E-2</v>
      </c>
      <c r="AZ178" s="5">
        <f>P_A[[#This Row],[10+]]-P_A[[#This Row],[11+]]</f>
        <v>1.4149999999999996E-2</v>
      </c>
      <c r="BA178" s="5">
        <f>P_A[[#This Row],[11+]]-P_A[[#This Row],[12+]]</f>
        <v>1.593E-2</v>
      </c>
      <c r="BB178" s="5">
        <f>P_A[[#This Row],[12+]]-P_A[[#This Row],[13+]]</f>
        <v>1.9890000000000074E-2</v>
      </c>
      <c r="BC178" s="5">
        <f>P_A[[#This Row],[13+]]-P_A[[#This Row],[14+]]</f>
        <v>1.9930000000000003E-2</v>
      </c>
      <c r="BD178" s="5">
        <f>P_A[[#This Row],[14+]]-P_A[[#This Row],[15+]]</f>
        <v>2.1889999999999965E-2</v>
      </c>
      <c r="BE178" s="5">
        <f>P_A[[#This Row],[15+]]-P_A[[#This Row],[16+]]</f>
        <v>2.3830000000000018E-2</v>
      </c>
      <c r="BF178" s="5">
        <f>P_A[[#This Row],[16+]]-P_A[[#This Row],[17+]]</f>
        <v>2.8739999999999988E-2</v>
      </c>
      <c r="BG178" s="5">
        <f>P_A[[#This Row],[17+]]-P_A[[#This Row],[18+]]</f>
        <v>2.7800000000000047E-2</v>
      </c>
      <c r="BH178" s="5">
        <f>P_A[[#This Row],[18+]]-P_A[[#This Row],[19+]]</f>
        <v>2.9529999999999945E-2</v>
      </c>
      <c r="BI178" s="5">
        <f>P_A[[#This Row],[19+]]-P_A[[#This Row],[20+]]</f>
        <v>3.4649999999999959E-2</v>
      </c>
      <c r="BJ178" s="5">
        <f>P_A[[#This Row],[20+]]-P_A[[#This Row],[21+]]</f>
        <v>3.2660000000000022E-2</v>
      </c>
      <c r="BK178" s="5">
        <f>P_A[[#This Row],[21+]]-P_A[[#This Row],[22+]]</f>
        <v>3.3820000000000072E-2</v>
      </c>
      <c r="BL178" s="5">
        <f>P_A[[#This Row],[22+]]-P_A[[#This Row],[23+]]</f>
        <v>3.8649999999999962E-2</v>
      </c>
      <c r="BM178" s="5">
        <f>P_A[[#This Row],[23+]]-P_A[[#This Row],[24+]]</f>
        <v>3.5460000000000047E-2</v>
      </c>
      <c r="BN178" s="5">
        <f>P_A[[#This Row],[24+]]-P_A[[#This Row],[25+]]</f>
        <v>3.5819999999999963E-2</v>
      </c>
      <c r="BO178" s="5">
        <f>P_A[[#This Row],[25+]]-P_A[[#This Row],[26+]]</f>
        <v>3.5879999999999967E-2</v>
      </c>
      <c r="BP178" s="5">
        <f>P_A[[#This Row],[26+]]-P_A[[#This Row],[27+]]</f>
        <v>3.9590000000000014E-2</v>
      </c>
      <c r="BQ178" s="5">
        <f>P_A[[#This Row],[27+]]-P_A[[#This Row],[28+]]</f>
        <v>3.508E-2</v>
      </c>
      <c r="BR178" s="5">
        <f>P_A[[#This Row],[28+]]-P_A[[#This Row],[29+]]</f>
        <v>3.4260000000000013E-2</v>
      </c>
      <c r="BS178" s="5">
        <f>P_A[[#This Row],[29+]]-P_A[[#This Row],[30+]]</f>
        <v>3.6810000000000009E-2</v>
      </c>
      <c r="BT178" s="5">
        <f>P_A[[#This Row],[30+]]-P_A[[#This Row],[31+]]</f>
        <v>3.176000000000001E-2</v>
      </c>
      <c r="BU178" s="5">
        <f>P_A[[#This Row],[31+]]-P_A[[#This Row],[32+]]</f>
        <v>3.0249999999999999E-2</v>
      </c>
      <c r="BV178" s="5">
        <f>P_A[[#This Row],[32+]]-P_A[[#This Row],[33+]]</f>
        <v>2.8589999999999977E-2</v>
      </c>
      <c r="BW178" s="5">
        <f>P_A[[#This Row],[33+]]-P_A[[#This Row],[34+]]</f>
        <v>2.965000000000001E-2</v>
      </c>
      <c r="BX178" s="5">
        <f>P_A[[#This Row],[34+]]-P_A[[#This Row],[35+]]</f>
        <v>2.47E-2</v>
      </c>
      <c r="BY178" s="5">
        <f>P_A[[#This Row],[35+]]-P_A[[#This Row],[36+]]</f>
        <v>2.2749999999999992E-2</v>
      </c>
      <c r="BZ178" s="5">
        <f>P_A[[#This Row],[36+]]-P_A[[#This Row],[37+]]</f>
        <v>2.2989999999999983E-2</v>
      </c>
      <c r="CA178" s="5">
        <f>P_A[[#This Row],[37+]]-P_A[[#This Row],[38+]]</f>
        <v>1.8650000000000014E-2</v>
      </c>
      <c r="CB178" s="5">
        <f>P_A[[#This Row],[38+]]-P_A[[#This Row],[39+]]</f>
        <v>1.6750000000000001E-2</v>
      </c>
      <c r="CC178" s="5">
        <f>P_A[[#This Row],[39+]]-P_A[[#This Row],[40+]]</f>
        <v>1.6479999999999995E-2</v>
      </c>
      <c r="CD178" s="5">
        <f>P_A[[#This Row],[40+]]-P_A[[#This Row],[41+]]</f>
        <v>1.3010000000000008E-2</v>
      </c>
      <c r="CE178" s="5">
        <f>P_A[[#This Row],[41+]]-P_A[[#This Row],[42+]]</f>
        <v>1.1399999999999993E-2</v>
      </c>
      <c r="CF178" s="5">
        <f>P_A[[#This Row],[42+]]-P_A[[#This Row],[43+]]</f>
        <v>9.9100000000000021E-3</v>
      </c>
      <c r="CG178" s="5">
        <f>P_A[[#This Row],[43+]]-P_A[[#This Row],[44+]]</f>
        <v>9.4100000000000017E-3</v>
      </c>
      <c r="CH178" s="5">
        <f>P_A[[#This Row],[44+]]-P_A[[#This Row],[45+]]</f>
        <v>7.1799999999999989E-3</v>
      </c>
      <c r="CI178" s="5">
        <f>P_A[[#This Row],[45+]]-P_A[[#This Row],[46+]]</f>
        <v>6.0799999999999986E-3</v>
      </c>
      <c r="CJ178" s="5">
        <f>P_A[[#This Row],[46+]]-P_A[[#This Row],[47+]]</f>
        <v>5.62E-3</v>
      </c>
      <c r="CK178" s="5">
        <f>P_A[[#This Row],[47+]]-P_A[[#This Row],[48+]]</f>
        <v>4.1799999999999997E-3</v>
      </c>
      <c r="CL178" s="5">
        <f>P_A[[#This Row],[48+]]-P_A[[#This Row],[49+]]</f>
        <v>3.4500000000000017E-3</v>
      </c>
    </row>
    <row r="179" spans="1:90" x14ac:dyDescent="0.25">
      <c r="A179" s="10">
        <v>22400726</v>
      </c>
      <c r="B179" s="13" t="s">
        <v>101</v>
      </c>
      <c r="C179" s="13" t="s">
        <v>100</v>
      </c>
      <c r="D179" s="11">
        <v>0.875</v>
      </c>
      <c r="E179" s="9" t="str">
        <f>HYPERLINK("https://www.nba.com/stats/player/1630527/boxscores-traditional", "Brandon Boston Jr.")</f>
        <v>Brandon Boston Jr.</v>
      </c>
      <c r="F179">
        <v>10.199999999999999</v>
      </c>
      <c r="G179" s="4">
        <v>2.2269999999999999</v>
      </c>
      <c r="H179" s="3">
        <v>0.83891000000000004</v>
      </c>
      <c r="I179" s="3">
        <v>0.70540000000000003</v>
      </c>
      <c r="J179" s="3">
        <v>0.53586</v>
      </c>
      <c r="K179" s="3">
        <v>0.35942000000000002</v>
      </c>
      <c r="L179" s="3">
        <v>0.20896999999999999</v>
      </c>
      <c r="M179" s="3">
        <v>0.10383000000000001</v>
      </c>
      <c r="N179" s="3">
        <v>4.3630000000000002E-2</v>
      </c>
      <c r="O179" s="3">
        <v>1.5389999999999999E-2</v>
      </c>
      <c r="P179" s="3">
        <v>4.6600000000000001E-3</v>
      </c>
      <c r="Q179" s="3">
        <v>1.14E-3</v>
      </c>
      <c r="R179" s="3">
        <v>2.3000000000000001E-4</v>
      </c>
      <c r="S179" s="3">
        <v>4.0000000000000003E-5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5">
        <f>P_A[[#This Row],[8+]]-P_A[[#This Row],[9+]]</f>
        <v>0.13351000000000002</v>
      </c>
      <c r="AY179" s="5">
        <f>P_A[[#This Row],[9+]]-P_A[[#This Row],[10+]]</f>
        <v>0.16954000000000002</v>
      </c>
      <c r="AZ179" s="5">
        <f>P_A[[#This Row],[10+]]-P_A[[#This Row],[11+]]</f>
        <v>0.17643999999999999</v>
      </c>
      <c r="BA179" s="5">
        <f>P_A[[#This Row],[11+]]-P_A[[#This Row],[12+]]</f>
        <v>0.15045000000000003</v>
      </c>
      <c r="BB179" s="5">
        <f>P_A[[#This Row],[12+]]-P_A[[#This Row],[13+]]</f>
        <v>0.10513999999999998</v>
      </c>
      <c r="BC179" s="5">
        <f>P_A[[#This Row],[13+]]-P_A[[#This Row],[14+]]</f>
        <v>6.0200000000000004E-2</v>
      </c>
      <c r="BD179" s="5">
        <f>P_A[[#This Row],[14+]]-P_A[[#This Row],[15+]]</f>
        <v>2.8240000000000001E-2</v>
      </c>
      <c r="BE179" s="5">
        <f>P_A[[#This Row],[15+]]-P_A[[#This Row],[16+]]</f>
        <v>1.073E-2</v>
      </c>
      <c r="BF179" s="5">
        <f>P_A[[#This Row],[16+]]-P_A[[#This Row],[17+]]</f>
        <v>3.5200000000000001E-3</v>
      </c>
      <c r="BG179" s="5">
        <f>P_A[[#This Row],[17+]]-P_A[[#This Row],[18+]]</f>
        <v>9.1E-4</v>
      </c>
      <c r="BH179" s="5">
        <f>P_A[[#This Row],[18+]]-P_A[[#This Row],[19+]]</f>
        <v>1.9000000000000001E-4</v>
      </c>
      <c r="BI179" s="5">
        <f>P_A[[#This Row],[19+]]-P_A[[#This Row],[20+]]</f>
        <v>4.0000000000000003E-5</v>
      </c>
      <c r="BJ179" s="5">
        <f>P_A[[#This Row],[20+]]-P_A[[#This Row],[21+]]</f>
        <v>0</v>
      </c>
      <c r="BK179" s="5">
        <f>P_A[[#This Row],[21+]]-P_A[[#This Row],[22+]]</f>
        <v>0</v>
      </c>
      <c r="BL179" s="5">
        <f>P_A[[#This Row],[22+]]-P_A[[#This Row],[23+]]</f>
        <v>0</v>
      </c>
      <c r="BM179" s="5">
        <f>P_A[[#This Row],[23+]]-P_A[[#This Row],[24+]]</f>
        <v>0</v>
      </c>
      <c r="BN179" s="5">
        <f>P_A[[#This Row],[24+]]-P_A[[#This Row],[25+]]</f>
        <v>0</v>
      </c>
      <c r="BO179" s="5">
        <f>P_A[[#This Row],[25+]]-P_A[[#This Row],[26+]]</f>
        <v>0</v>
      </c>
      <c r="BP179" s="5">
        <f>P_A[[#This Row],[26+]]-P_A[[#This Row],[27+]]</f>
        <v>0</v>
      </c>
      <c r="BQ179" s="5">
        <f>P_A[[#This Row],[27+]]-P_A[[#This Row],[28+]]</f>
        <v>0</v>
      </c>
      <c r="BR179" s="5">
        <f>P_A[[#This Row],[28+]]-P_A[[#This Row],[29+]]</f>
        <v>0</v>
      </c>
      <c r="BS179" s="5">
        <f>P_A[[#This Row],[29+]]-P_A[[#This Row],[30+]]</f>
        <v>0</v>
      </c>
      <c r="BT179" s="5">
        <f>P_A[[#This Row],[30+]]-P_A[[#This Row],[31+]]</f>
        <v>0</v>
      </c>
      <c r="BU179" s="5">
        <f>P_A[[#This Row],[31+]]-P_A[[#This Row],[32+]]</f>
        <v>0</v>
      </c>
      <c r="BV179" s="5">
        <f>P_A[[#This Row],[32+]]-P_A[[#This Row],[33+]]</f>
        <v>0</v>
      </c>
      <c r="BW179" s="5">
        <f>P_A[[#This Row],[33+]]-P_A[[#This Row],[34+]]</f>
        <v>0</v>
      </c>
      <c r="BX179" s="5">
        <f>P_A[[#This Row],[34+]]-P_A[[#This Row],[35+]]</f>
        <v>0</v>
      </c>
      <c r="BY179" s="5">
        <f>P_A[[#This Row],[35+]]-P_A[[#This Row],[36+]]</f>
        <v>0</v>
      </c>
      <c r="BZ179" s="5">
        <f>P_A[[#This Row],[36+]]-P_A[[#This Row],[37+]]</f>
        <v>0</v>
      </c>
      <c r="CA179" s="5">
        <f>P_A[[#This Row],[37+]]-P_A[[#This Row],[38+]]</f>
        <v>0</v>
      </c>
      <c r="CB179" s="5">
        <f>P_A[[#This Row],[38+]]-P_A[[#This Row],[39+]]</f>
        <v>0</v>
      </c>
      <c r="CC179" s="5">
        <f>P_A[[#This Row],[39+]]-P_A[[#This Row],[40+]]</f>
        <v>0</v>
      </c>
      <c r="CD179" s="5">
        <f>P_A[[#This Row],[40+]]-P_A[[#This Row],[41+]]</f>
        <v>0</v>
      </c>
      <c r="CE179" s="5">
        <f>P_A[[#This Row],[41+]]-P_A[[#This Row],[42+]]</f>
        <v>0</v>
      </c>
      <c r="CF179" s="5">
        <f>P_A[[#This Row],[42+]]-P_A[[#This Row],[43+]]</f>
        <v>0</v>
      </c>
      <c r="CG179" s="5">
        <f>P_A[[#This Row],[43+]]-P_A[[#This Row],[44+]]</f>
        <v>0</v>
      </c>
      <c r="CH179" s="5">
        <f>P_A[[#This Row],[44+]]-P_A[[#This Row],[45+]]</f>
        <v>0</v>
      </c>
      <c r="CI179" s="5">
        <f>P_A[[#This Row],[45+]]-P_A[[#This Row],[46+]]</f>
        <v>0</v>
      </c>
      <c r="CJ179" s="5">
        <f>P_A[[#This Row],[46+]]-P_A[[#This Row],[47+]]</f>
        <v>0</v>
      </c>
      <c r="CK179" s="5">
        <f>P_A[[#This Row],[47+]]-P_A[[#This Row],[48+]]</f>
        <v>0</v>
      </c>
      <c r="CL179" s="5">
        <f>P_A[[#This Row],[48+]]-P_A[[#This Row],[49+]]</f>
        <v>0</v>
      </c>
    </row>
    <row r="180" spans="1:90" x14ac:dyDescent="0.25">
      <c r="A180" s="10">
        <v>22400726</v>
      </c>
      <c r="B180" s="13" t="s">
        <v>101</v>
      </c>
      <c r="C180" s="13" t="s">
        <v>100</v>
      </c>
      <c r="D180" s="11">
        <v>0.875</v>
      </c>
      <c r="E180" s="9" t="str">
        <f>HYPERLINK("https://www.nba.com/stats/player/1629669/boxscores-traditional", "Jaylen Nowell")</f>
        <v>Jaylen Nowell</v>
      </c>
      <c r="F180">
        <v>12.4</v>
      </c>
      <c r="G180" s="4">
        <v>4.63</v>
      </c>
      <c r="H180" s="3">
        <v>0.82894000000000001</v>
      </c>
      <c r="I180" s="3">
        <v>0.76729999999999998</v>
      </c>
      <c r="J180" s="3">
        <v>0.69847000000000004</v>
      </c>
      <c r="K180" s="3">
        <v>0.61790999999999996</v>
      </c>
      <c r="L180" s="3">
        <v>0.53586</v>
      </c>
      <c r="M180" s="3">
        <v>0.44828000000000001</v>
      </c>
      <c r="N180" s="3">
        <v>0.36316999999999999</v>
      </c>
      <c r="O180" s="3">
        <v>0.28774</v>
      </c>
      <c r="P180" s="3">
        <v>0.2177</v>
      </c>
      <c r="Q180" s="3">
        <v>0.16109000000000001</v>
      </c>
      <c r="R180" s="3">
        <v>0.11314</v>
      </c>
      <c r="S180" s="3">
        <v>7.6359999999999997E-2</v>
      </c>
      <c r="T180" s="3">
        <v>5.0500000000000003E-2</v>
      </c>
      <c r="U180" s="3">
        <v>3.1440000000000003E-2</v>
      </c>
      <c r="V180" s="3">
        <v>1.9230000000000001E-2</v>
      </c>
      <c r="W180" s="3">
        <v>1.1010000000000001E-2</v>
      </c>
      <c r="X180" s="3">
        <v>6.0400000000000002E-3</v>
      </c>
      <c r="Y180" s="3">
        <v>3.2599999999999999E-3</v>
      </c>
      <c r="Z180" s="3">
        <v>1.64E-3</v>
      </c>
      <c r="AA180" s="3">
        <v>8.1999999999999998E-4</v>
      </c>
      <c r="AB180" s="3">
        <v>3.8000000000000002E-4</v>
      </c>
      <c r="AC180" s="3">
        <v>1.7000000000000001E-4</v>
      </c>
      <c r="AD180" s="3">
        <v>6.9999999999999994E-5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5">
        <f>P_A[[#This Row],[8+]]-P_A[[#This Row],[9+]]</f>
        <v>6.1640000000000028E-2</v>
      </c>
      <c r="AY180" s="5">
        <f>P_A[[#This Row],[9+]]-P_A[[#This Row],[10+]]</f>
        <v>6.8829999999999947E-2</v>
      </c>
      <c r="AZ180" s="5">
        <f>P_A[[#This Row],[10+]]-P_A[[#This Row],[11+]]</f>
        <v>8.0560000000000076E-2</v>
      </c>
      <c r="BA180" s="5">
        <f>P_A[[#This Row],[11+]]-P_A[[#This Row],[12+]]</f>
        <v>8.2049999999999956E-2</v>
      </c>
      <c r="BB180" s="5">
        <f>P_A[[#This Row],[12+]]-P_A[[#This Row],[13+]]</f>
        <v>8.7579999999999991E-2</v>
      </c>
      <c r="BC180" s="5">
        <f>P_A[[#This Row],[13+]]-P_A[[#This Row],[14+]]</f>
        <v>8.5110000000000019E-2</v>
      </c>
      <c r="BD180" s="5">
        <f>P_A[[#This Row],[14+]]-P_A[[#This Row],[15+]]</f>
        <v>7.5429999999999997E-2</v>
      </c>
      <c r="BE180" s="5">
        <f>P_A[[#This Row],[15+]]-P_A[[#This Row],[16+]]</f>
        <v>7.0039999999999991E-2</v>
      </c>
      <c r="BF180" s="5">
        <f>P_A[[#This Row],[16+]]-P_A[[#This Row],[17+]]</f>
        <v>5.6609999999999994E-2</v>
      </c>
      <c r="BG180" s="5">
        <f>P_A[[#This Row],[17+]]-P_A[[#This Row],[18+]]</f>
        <v>4.7950000000000007E-2</v>
      </c>
      <c r="BH180" s="5">
        <f>P_A[[#This Row],[18+]]-P_A[[#This Row],[19+]]</f>
        <v>3.6780000000000007E-2</v>
      </c>
      <c r="BI180" s="5">
        <f>P_A[[#This Row],[19+]]-P_A[[#This Row],[20+]]</f>
        <v>2.5859999999999994E-2</v>
      </c>
      <c r="BJ180" s="5">
        <f>P_A[[#This Row],[20+]]-P_A[[#This Row],[21+]]</f>
        <v>1.9060000000000001E-2</v>
      </c>
      <c r="BK180" s="5">
        <f>P_A[[#This Row],[21+]]-P_A[[#This Row],[22+]]</f>
        <v>1.2210000000000002E-2</v>
      </c>
      <c r="BL180" s="5">
        <f>P_A[[#This Row],[22+]]-P_A[[#This Row],[23+]]</f>
        <v>8.2199999999999999E-3</v>
      </c>
      <c r="BM180" s="5">
        <f>P_A[[#This Row],[23+]]-P_A[[#This Row],[24+]]</f>
        <v>4.9700000000000005E-3</v>
      </c>
      <c r="BN180" s="5">
        <f>P_A[[#This Row],[24+]]-P_A[[#This Row],[25+]]</f>
        <v>2.7800000000000004E-3</v>
      </c>
      <c r="BO180" s="5">
        <f>P_A[[#This Row],[25+]]-P_A[[#This Row],[26+]]</f>
        <v>1.6199999999999999E-3</v>
      </c>
      <c r="BP180" s="5">
        <f>P_A[[#This Row],[26+]]-P_A[[#This Row],[27+]]</f>
        <v>8.1999999999999998E-4</v>
      </c>
      <c r="BQ180" s="5">
        <f>P_A[[#This Row],[27+]]-P_A[[#This Row],[28+]]</f>
        <v>4.3999999999999996E-4</v>
      </c>
      <c r="BR180" s="5">
        <f>P_A[[#This Row],[28+]]-P_A[[#This Row],[29+]]</f>
        <v>2.1000000000000001E-4</v>
      </c>
      <c r="BS180" s="5">
        <f>P_A[[#This Row],[29+]]-P_A[[#This Row],[30+]]</f>
        <v>1.0000000000000002E-4</v>
      </c>
      <c r="BT180" s="5">
        <f>P_A[[#This Row],[30+]]-P_A[[#This Row],[31+]]</f>
        <v>6.9999999999999994E-5</v>
      </c>
      <c r="BU180" s="5">
        <f>P_A[[#This Row],[31+]]-P_A[[#This Row],[32+]]</f>
        <v>0</v>
      </c>
      <c r="BV180" s="5">
        <f>P_A[[#This Row],[32+]]-P_A[[#This Row],[33+]]</f>
        <v>0</v>
      </c>
      <c r="BW180" s="5">
        <f>P_A[[#This Row],[33+]]-P_A[[#This Row],[34+]]</f>
        <v>0</v>
      </c>
      <c r="BX180" s="5">
        <f>P_A[[#This Row],[34+]]-P_A[[#This Row],[35+]]</f>
        <v>0</v>
      </c>
      <c r="BY180" s="5">
        <f>P_A[[#This Row],[35+]]-P_A[[#This Row],[36+]]</f>
        <v>0</v>
      </c>
      <c r="BZ180" s="5">
        <f>P_A[[#This Row],[36+]]-P_A[[#This Row],[37+]]</f>
        <v>0</v>
      </c>
      <c r="CA180" s="5">
        <f>P_A[[#This Row],[37+]]-P_A[[#This Row],[38+]]</f>
        <v>0</v>
      </c>
      <c r="CB180" s="5">
        <f>P_A[[#This Row],[38+]]-P_A[[#This Row],[39+]]</f>
        <v>0</v>
      </c>
      <c r="CC180" s="5">
        <f>P_A[[#This Row],[39+]]-P_A[[#This Row],[40+]]</f>
        <v>0</v>
      </c>
      <c r="CD180" s="5">
        <f>P_A[[#This Row],[40+]]-P_A[[#This Row],[41+]]</f>
        <v>0</v>
      </c>
      <c r="CE180" s="5">
        <f>P_A[[#This Row],[41+]]-P_A[[#This Row],[42+]]</f>
        <v>0</v>
      </c>
      <c r="CF180" s="5">
        <f>P_A[[#This Row],[42+]]-P_A[[#This Row],[43+]]</f>
        <v>0</v>
      </c>
      <c r="CG180" s="5">
        <f>P_A[[#This Row],[43+]]-P_A[[#This Row],[44+]]</f>
        <v>0</v>
      </c>
      <c r="CH180" s="5">
        <f>P_A[[#This Row],[44+]]-P_A[[#This Row],[45+]]</f>
        <v>0</v>
      </c>
      <c r="CI180" s="5">
        <f>P_A[[#This Row],[45+]]-P_A[[#This Row],[46+]]</f>
        <v>0</v>
      </c>
      <c r="CJ180" s="5">
        <f>P_A[[#This Row],[46+]]-P_A[[#This Row],[47+]]</f>
        <v>0</v>
      </c>
      <c r="CK180" s="5">
        <f>P_A[[#This Row],[47+]]-P_A[[#This Row],[48+]]</f>
        <v>0</v>
      </c>
      <c r="CL180" s="5">
        <f>P_A[[#This Row],[48+]]-P_A[[#This Row],[49+]]</f>
        <v>0</v>
      </c>
    </row>
    <row r="181" spans="1:90" x14ac:dyDescent="0.25">
      <c r="A181" s="10">
        <v>22400726</v>
      </c>
      <c r="B181" s="13" t="s">
        <v>101</v>
      </c>
      <c r="C181" s="13" t="s">
        <v>100</v>
      </c>
      <c r="D181" s="11">
        <v>0.875</v>
      </c>
      <c r="E181" s="9" t="str">
        <f>HYPERLINK("https://www.nba.com/stats/player/1630631/boxscores-traditional", "Jose Alvarado")</f>
        <v>Jose Alvarado</v>
      </c>
      <c r="F181">
        <v>13.2</v>
      </c>
      <c r="G181" s="4">
        <v>7.4139999999999997</v>
      </c>
      <c r="H181" s="3">
        <v>0.75804000000000005</v>
      </c>
      <c r="I181" s="3">
        <v>0.71565999999999996</v>
      </c>
      <c r="J181" s="3">
        <v>0.66639999999999999</v>
      </c>
      <c r="K181" s="3">
        <v>0.61790999999999996</v>
      </c>
      <c r="L181" s="3">
        <v>0.56355999999999995</v>
      </c>
      <c r="M181" s="3">
        <v>0.51197000000000004</v>
      </c>
      <c r="N181" s="3">
        <v>0.45619999999999999</v>
      </c>
      <c r="O181" s="3">
        <v>0.40516999999999997</v>
      </c>
      <c r="P181" s="3">
        <v>0.35197000000000001</v>
      </c>
      <c r="Q181" s="3">
        <v>0.30503000000000002</v>
      </c>
      <c r="R181" s="3">
        <v>0.25785000000000002</v>
      </c>
      <c r="S181" s="3">
        <v>0.2177</v>
      </c>
      <c r="T181" s="3">
        <v>0.17879</v>
      </c>
      <c r="U181" s="3">
        <v>0.14685999999999999</v>
      </c>
      <c r="V181" s="3">
        <v>0.11702</v>
      </c>
      <c r="W181" s="3">
        <v>9.3420000000000003E-2</v>
      </c>
      <c r="X181" s="3">
        <v>7.2150000000000006E-2</v>
      </c>
      <c r="Y181" s="3">
        <v>5.5919999999999997E-2</v>
      </c>
      <c r="Z181" s="3">
        <v>4.1820000000000003E-2</v>
      </c>
      <c r="AA181" s="3">
        <v>3.1440000000000003E-2</v>
      </c>
      <c r="AB181" s="3">
        <v>2.2749999999999999E-2</v>
      </c>
      <c r="AC181" s="3">
        <v>1.6590000000000001E-2</v>
      </c>
      <c r="AD181" s="3">
        <v>1.1599999999999999E-2</v>
      </c>
      <c r="AE181" s="3">
        <v>8.2000000000000007E-3</v>
      </c>
      <c r="AF181" s="3">
        <v>5.5399999999999998E-3</v>
      </c>
      <c r="AG181" s="3">
        <v>3.79E-3</v>
      </c>
      <c r="AH181" s="3">
        <v>2.48E-3</v>
      </c>
      <c r="AI181" s="3">
        <v>1.64E-3</v>
      </c>
      <c r="AJ181" s="3">
        <v>1.0399999999999999E-3</v>
      </c>
      <c r="AK181" s="3">
        <v>6.6E-4</v>
      </c>
      <c r="AL181" s="3">
        <v>4.0000000000000002E-4</v>
      </c>
      <c r="AM181" s="3">
        <v>2.5000000000000001E-4</v>
      </c>
      <c r="AN181" s="3">
        <v>1.4999999999999999E-4</v>
      </c>
      <c r="AO181" s="3">
        <v>9.0000000000000006E-5</v>
      </c>
      <c r="AP181" s="3">
        <v>5.0000000000000002E-5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5">
        <f>P_A[[#This Row],[8+]]-P_A[[#This Row],[9+]]</f>
        <v>4.2380000000000084E-2</v>
      </c>
      <c r="AY181" s="5">
        <f>P_A[[#This Row],[9+]]-P_A[[#This Row],[10+]]</f>
        <v>4.925999999999997E-2</v>
      </c>
      <c r="AZ181" s="5">
        <f>P_A[[#This Row],[10+]]-P_A[[#This Row],[11+]]</f>
        <v>4.8490000000000033E-2</v>
      </c>
      <c r="BA181" s="5">
        <f>P_A[[#This Row],[11+]]-P_A[[#This Row],[12+]]</f>
        <v>5.4350000000000009E-2</v>
      </c>
      <c r="BB181" s="5">
        <f>P_A[[#This Row],[12+]]-P_A[[#This Row],[13+]]</f>
        <v>5.1589999999999914E-2</v>
      </c>
      <c r="BC181" s="5">
        <f>P_A[[#This Row],[13+]]-P_A[[#This Row],[14+]]</f>
        <v>5.5770000000000042E-2</v>
      </c>
      <c r="BD181" s="5">
        <f>P_A[[#This Row],[14+]]-P_A[[#This Row],[15+]]</f>
        <v>5.103000000000002E-2</v>
      </c>
      <c r="BE181" s="5">
        <f>P_A[[#This Row],[15+]]-P_A[[#This Row],[16+]]</f>
        <v>5.319999999999997E-2</v>
      </c>
      <c r="BF181" s="5">
        <f>P_A[[#This Row],[16+]]-P_A[[#This Row],[17+]]</f>
        <v>4.6939999999999982E-2</v>
      </c>
      <c r="BG181" s="5">
        <f>P_A[[#This Row],[17+]]-P_A[[#This Row],[18+]]</f>
        <v>4.718E-2</v>
      </c>
      <c r="BH181" s="5">
        <f>P_A[[#This Row],[18+]]-P_A[[#This Row],[19+]]</f>
        <v>4.0150000000000019E-2</v>
      </c>
      <c r="BI181" s="5">
        <f>P_A[[#This Row],[19+]]-P_A[[#This Row],[20+]]</f>
        <v>3.891E-2</v>
      </c>
      <c r="BJ181" s="5">
        <f>P_A[[#This Row],[20+]]-P_A[[#This Row],[21+]]</f>
        <v>3.1930000000000014E-2</v>
      </c>
      <c r="BK181" s="5">
        <f>P_A[[#This Row],[21+]]-P_A[[#This Row],[22+]]</f>
        <v>2.9839999999999992E-2</v>
      </c>
      <c r="BL181" s="5">
        <f>P_A[[#This Row],[22+]]-P_A[[#This Row],[23+]]</f>
        <v>2.3599999999999996E-2</v>
      </c>
      <c r="BM181" s="5">
        <f>P_A[[#This Row],[23+]]-P_A[[#This Row],[24+]]</f>
        <v>2.1269999999999997E-2</v>
      </c>
      <c r="BN181" s="5">
        <f>P_A[[#This Row],[24+]]-P_A[[#This Row],[25+]]</f>
        <v>1.6230000000000008E-2</v>
      </c>
      <c r="BO181" s="5">
        <f>P_A[[#This Row],[25+]]-P_A[[#This Row],[26+]]</f>
        <v>1.4099999999999994E-2</v>
      </c>
      <c r="BP181" s="5">
        <f>P_A[[#This Row],[26+]]-P_A[[#This Row],[27+]]</f>
        <v>1.038E-2</v>
      </c>
      <c r="BQ181" s="5">
        <f>P_A[[#This Row],[27+]]-P_A[[#This Row],[28+]]</f>
        <v>8.6900000000000033E-3</v>
      </c>
      <c r="BR181" s="5">
        <f>P_A[[#This Row],[28+]]-P_A[[#This Row],[29+]]</f>
        <v>6.1599999999999988E-3</v>
      </c>
      <c r="BS181" s="5">
        <f>P_A[[#This Row],[29+]]-P_A[[#This Row],[30+]]</f>
        <v>4.9900000000000014E-3</v>
      </c>
      <c r="BT181" s="5">
        <f>P_A[[#This Row],[30+]]-P_A[[#This Row],[31+]]</f>
        <v>3.3999999999999985E-3</v>
      </c>
      <c r="BU181" s="5">
        <f>P_A[[#This Row],[31+]]-P_A[[#This Row],[32+]]</f>
        <v>2.6600000000000009E-3</v>
      </c>
      <c r="BV181" s="5">
        <f>P_A[[#This Row],[32+]]-P_A[[#This Row],[33+]]</f>
        <v>1.7499999999999998E-3</v>
      </c>
      <c r="BW181" s="5">
        <f>P_A[[#This Row],[33+]]-P_A[[#This Row],[34+]]</f>
        <v>1.31E-3</v>
      </c>
      <c r="BX181" s="5">
        <f>P_A[[#This Row],[34+]]-P_A[[#This Row],[35+]]</f>
        <v>8.4000000000000003E-4</v>
      </c>
      <c r="BY181" s="5">
        <f>P_A[[#This Row],[35+]]-P_A[[#This Row],[36+]]</f>
        <v>6.0000000000000006E-4</v>
      </c>
      <c r="BZ181" s="5">
        <f>P_A[[#This Row],[36+]]-P_A[[#This Row],[37+]]</f>
        <v>3.7999999999999991E-4</v>
      </c>
      <c r="CA181" s="5">
        <f>P_A[[#This Row],[37+]]-P_A[[#This Row],[38+]]</f>
        <v>2.5999999999999998E-4</v>
      </c>
      <c r="CB181" s="5">
        <f>P_A[[#This Row],[38+]]-P_A[[#This Row],[39+]]</f>
        <v>1.5000000000000001E-4</v>
      </c>
      <c r="CC181" s="5">
        <f>P_A[[#This Row],[39+]]-P_A[[#This Row],[40+]]</f>
        <v>1.0000000000000002E-4</v>
      </c>
      <c r="CD181" s="5">
        <f>P_A[[#This Row],[40+]]-P_A[[#This Row],[41+]]</f>
        <v>5.9999999999999981E-5</v>
      </c>
      <c r="CE181" s="5">
        <f>P_A[[#This Row],[41+]]-P_A[[#This Row],[42+]]</f>
        <v>4.0000000000000003E-5</v>
      </c>
      <c r="CF181" s="5">
        <f>P_A[[#This Row],[42+]]-P_A[[#This Row],[43+]]</f>
        <v>5.0000000000000002E-5</v>
      </c>
      <c r="CG181" s="5">
        <f>P_A[[#This Row],[43+]]-P_A[[#This Row],[44+]]</f>
        <v>0</v>
      </c>
      <c r="CH181" s="5">
        <f>P_A[[#This Row],[44+]]-P_A[[#This Row],[45+]]</f>
        <v>0</v>
      </c>
      <c r="CI181" s="5">
        <f>P_A[[#This Row],[45+]]-P_A[[#This Row],[46+]]</f>
        <v>0</v>
      </c>
      <c r="CJ181" s="5">
        <f>P_A[[#This Row],[46+]]-P_A[[#This Row],[47+]]</f>
        <v>0</v>
      </c>
      <c r="CK181" s="5">
        <f>P_A[[#This Row],[47+]]-P_A[[#This Row],[48+]]</f>
        <v>0</v>
      </c>
      <c r="CL181" s="5">
        <f>P_A[[#This Row],[48+]]-P_A[[#This Row],[49+]]</f>
        <v>0</v>
      </c>
    </row>
    <row r="182" spans="1:90" x14ac:dyDescent="0.25">
      <c r="A182" s="10">
        <v>22400726</v>
      </c>
      <c r="B182" s="13" t="s">
        <v>101</v>
      </c>
      <c r="C182" s="13" t="s">
        <v>100</v>
      </c>
      <c r="D182" s="11">
        <v>0.875</v>
      </c>
      <c r="E182" s="9" t="str">
        <f>HYPERLINK("https://www.nba.com/stats/player/203901/boxscores-traditional", "Elfrid Payton")</f>
        <v>Elfrid Payton</v>
      </c>
      <c r="F182">
        <v>15</v>
      </c>
      <c r="G182" s="4">
        <v>10.526</v>
      </c>
      <c r="H182" s="3">
        <v>0.74856999999999996</v>
      </c>
      <c r="I182" s="3">
        <v>0.71565999999999996</v>
      </c>
      <c r="J182" s="3">
        <v>0.68439000000000005</v>
      </c>
      <c r="K182" s="3">
        <v>0.64802999999999999</v>
      </c>
      <c r="L182" s="3">
        <v>0.61409000000000002</v>
      </c>
      <c r="M182" s="3">
        <v>0.57535000000000003</v>
      </c>
      <c r="N182" s="3">
        <v>0.53983000000000003</v>
      </c>
      <c r="O182" s="3">
        <v>0.5</v>
      </c>
      <c r="P182" s="3">
        <v>0.46017000000000002</v>
      </c>
      <c r="Q182" s="3">
        <v>0.42465000000000003</v>
      </c>
      <c r="R182" s="3">
        <v>0.38590999999999998</v>
      </c>
      <c r="S182" s="3">
        <v>0.35197000000000001</v>
      </c>
      <c r="T182" s="3">
        <v>0.31561</v>
      </c>
      <c r="U182" s="3">
        <v>0.28433999999999998</v>
      </c>
      <c r="V182" s="3">
        <v>0.25142999999999999</v>
      </c>
      <c r="W182" s="3">
        <v>0.22363</v>
      </c>
      <c r="X182" s="3">
        <v>0.19489000000000001</v>
      </c>
      <c r="Y182" s="3">
        <v>0.17105999999999999</v>
      </c>
      <c r="Z182" s="3">
        <v>0.14685999999999999</v>
      </c>
      <c r="AA182" s="3">
        <v>0.12714</v>
      </c>
      <c r="AB182" s="3">
        <v>0.10749</v>
      </c>
      <c r="AC182" s="3">
        <v>9.1759999999999994E-2</v>
      </c>
      <c r="AD182" s="3">
        <v>7.6359999999999997E-2</v>
      </c>
      <c r="AE182" s="3">
        <v>6.4259999999999998E-2</v>
      </c>
      <c r="AF182" s="3">
        <v>5.262E-2</v>
      </c>
      <c r="AG182" s="3">
        <v>4.3630000000000002E-2</v>
      </c>
      <c r="AH182" s="3">
        <v>3.5150000000000001E-2</v>
      </c>
      <c r="AI182" s="3">
        <v>2.8719999999999999E-2</v>
      </c>
      <c r="AJ182" s="3">
        <v>2.2749999999999999E-2</v>
      </c>
      <c r="AK182" s="3">
        <v>1.831E-2</v>
      </c>
      <c r="AL182" s="3">
        <v>1.426E-2</v>
      </c>
      <c r="AM182" s="3">
        <v>1.1299999999999999E-2</v>
      </c>
      <c r="AN182" s="3">
        <v>8.6599999999999993E-3</v>
      </c>
      <c r="AO182" s="3">
        <v>6.7600000000000004E-3</v>
      </c>
      <c r="AP182" s="3">
        <v>5.0800000000000003E-3</v>
      </c>
      <c r="AQ182" s="3">
        <v>3.9100000000000003E-3</v>
      </c>
      <c r="AR182" s="3">
        <v>2.8900000000000002E-3</v>
      </c>
      <c r="AS182" s="3">
        <v>2.1900000000000001E-3</v>
      </c>
      <c r="AT182" s="3">
        <v>1.5900000000000001E-3</v>
      </c>
      <c r="AU182" s="3">
        <v>1.1800000000000001E-3</v>
      </c>
      <c r="AV182" s="3">
        <v>8.4000000000000003E-4</v>
      </c>
      <c r="AW182" s="3">
        <v>6.2E-4</v>
      </c>
      <c r="AX182" s="5">
        <f>P_A[[#This Row],[8+]]-P_A[[#This Row],[9+]]</f>
        <v>3.2909999999999995E-2</v>
      </c>
      <c r="AY182" s="5">
        <f>P_A[[#This Row],[9+]]-P_A[[#This Row],[10+]]</f>
        <v>3.1269999999999909E-2</v>
      </c>
      <c r="AZ182" s="5">
        <f>P_A[[#This Row],[10+]]-P_A[[#This Row],[11+]]</f>
        <v>3.6360000000000059E-2</v>
      </c>
      <c r="BA182" s="5">
        <f>P_A[[#This Row],[11+]]-P_A[[#This Row],[12+]]</f>
        <v>3.393999999999997E-2</v>
      </c>
      <c r="BB182" s="5">
        <f>P_A[[#This Row],[12+]]-P_A[[#This Row],[13+]]</f>
        <v>3.8739999999999997E-2</v>
      </c>
      <c r="BC182" s="5">
        <f>P_A[[#This Row],[13+]]-P_A[[#This Row],[14+]]</f>
        <v>3.5519999999999996E-2</v>
      </c>
      <c r="BD182" s="5">
        <f>P_A[[#This Row],[14+]]-P_A[[#This Row],[15+]]</f>
        <v>3.9830000000000032E-2</v>
      </c>
      <c r="BE182" s="5">
        <f>P_A[[#This Row],[15+]]-P_A[[#This Row],[16+]]</f>
        <v>3.9829999999999977E-2</v>
      </c>
      <c r="BF182" s="5">
        <f>P_A[[#This Row],[16+]]-P_A[[#This Row],[17+]]</f>
        <v>3.5519999999999996E-2</v>
      </c>
      <c r="BG182" s="5">
        <f>P_A[[#This Row],[17+]]-P_A[[#This Row],[18+]]</f>
        <v>3.8740000000000052E-2</v>
      </c>
      <c r="BH182" s="5">
        <f>P_A[[#This Row],[18+]]-P_A[[#This Row],[19+]]</f>
        <v>3.393999999999997E-2</v>
      </c>
      <c r="BI182" s="5">
        <f>P_A[[#This Row],[19+]]-P_A[[#This Row],[20+]]</f>
        <v>3.6360000000000003E-2</v>
      </c>
      <c r="BJ182" s="5">
        <f>P_A[[#This Row],[20+]]-P_A[[#This Row],[21+]]</f>
        <v>3.127000000000002E-2</v>
      </c>
      <c r="BK182" s="5">
        <f>P_A[[#This Row],[21+]]-P_A[[#This Row],[22+]]</f>
        <v>3.2909999999999995E-2</v>
      </c>
      <c r="BL182" s="5">
        <f>P_A[[#This Row],[22+]]-P_A[[#This Row],[23+]]</f>
        <v>2.7799999999999991E-2</v>
      </c>
      <c r="BM182" s="5">
        <f>P_A[[#This Row],[23+]]-P_A[[#This Row],[24+]]</f>
        <v>2.8739999999999988E-2</v>
      </c>
      <c r="BN182" s="5">
        <f>P_A[[#This Row],[24+]]-P_A[[#This Row],[25+]]</f>
        <v>2.3830000000000018E-2</v>
      </c>
      <c r="BO182" s="5">
        <f>P_A[[#This Row],[25+]]-P_A[[#This Row],[26+]]</f>
        <v>2.4199999999999999E-2</v>
      </c>
      <c r="BP182" s="5">
        <f>P_A[[#This Row],[26+]]-P_A[[#This Row],[27+]]</f>
        <v>1.9719999999999988E-2</v>
      </c>
      <c r="BQ182" s="5">
        <f>P_A[[#This Row],[27+]]-P_A[[#This Row],[28+]]</f>
        <v>1.9650000000000001E-2</v>
      </c>
      <c r="BR182" s="5">
        <f>P_A[[#This Row],[28+]]-P_A[[#This Row],[29+]]</f>
        <v>1.5730000000000008E-2</v>
      </c>
      <c r="BS182" s="5">
        <f>P_A[[#This Row],[29+]]-P_A[[#This Row],[30+]]</f>
        <v>1.5399999999999997E-2</v>
      </c>
      <c r="BT182" s="5">
        <f>P_A[[#This Row],[30+]]-P_A[[#This Row],[31+]]</f>
        <v>1.21E-2</v>
      </c>
      <c r="BU182" s="5">
        <f>P_A[[#This Row],[31+]]-P_A[[#This Row],[32+]]</f>
        <v>1.1639999999999998E-2</v>
      </c>
      <c r="BV182" s="5">
        <f>P_A[[#This Row],[32+]]-P_A[[#This Row],[33+]]</f>
        <v>8.989999999999998E-3</v>
      </c>
      <c r="BW182" s="5">
        <f>P_A[[#This Row],[33+]]-P_A[[#This Row],[34+]]</f>
        <v>8.4800000000000014E-3</v>
      </c>
      <c r="BX182" s="5">
        <f>P_A[[#This Row],[34+]]-P_A[[#This Row],[35+]]</f>
        <v>6.4300000000000017E-3</v>
      </c>
      <c r="BY182" s="5">
        <f>P_A[[#This Row],[35+]]-P_A[[#This Row],[36+]]</f>
        <v>5.9699999999999996E-3</v>
      </c>
      <c r="BZ182" s="5">
        <f>P_A[[#This Row],[36+]]-P_A[[#This Row],[37+]]</f>
        <v>4.4399999999999995E-3</v>
      </c>
      <c r="CA182" s="5">
        <f>P_A[[#This Row],[37+]]-P_A[[#This Row],[38+]]</f>
        <v>4.0499999999999998E-3</v>
      </c>
      <c r="CB182" s="5">
        <f>P_A[[#This Row],[38+]]-P_A[[#This Row],[39+]]</f>
        <v>2.9600000000000008E-3</v>
      </c>
      <c r="CC182" s="5">
        <f>P_A[[#This Row],[39+]]-P_A[[#This Row],[40+]]</f>
        <v>2.64E-3</v>
      </c>
      <c r="CD182" s="5">
        <f>P_A[[#This Row],[40+]]-P_A[[#This Row],[41+]]</f>
        <v>1.8999999999999989E-3</v>
      </c>
      <c r="CE182" s="5">
        <f>P_A[[#This Row],[41+]]-P_A[[#This Row],[42+]]</f>
        <v>1.6800000000000001E-3</v>
      </c>
      <c r="CF182" s="5">
        <f>P_A[[#This Row],[42+]]-P_A[[#This Row],[43+]]</f>
        <v>1.17E-3</v>
      </c>
      <c r="CG182" s="5">
        <f>P_A[[#This Row],[43+]]-P_A[[#This Row],[44+]]</f>
        <v>1.0200000000000001E-3</v>
      </c>
      <c r="CH182" s="5">
        <f>P_A[[#This Row],[44+]]-P_A[[#This Row],[45+]]</f>
        <v>7.000000000000001E-4</v>
      </c>
      <c r="CI182" s="5">
        <f>P_A[[#This Row],[45+]]-P_A[[#This Row],[46+]]</f>
        <v>6.0000000000000006E-4</v>
      </c>
      <c r="CJ182" s="5">
        <f>P_A[[#This Row],[46+]]-P_A[[#This Row],[47+]]</f>
        <v>4.0999999999999999E-4</v>
      </c>
      <c r="CK182" s="5">
        <f>P_A[[#This Row],[47+]]-P_A[[#This Row],[48+]]</f>
        <v>3.4000000000000002E-4</v>
      </c>
      <c r="CL182" s="5">
        <f>P_A[[#This Row],[48+]]-P_A[[#This Row],[49+]]</f>
        <v>2.2000000000000003E-4</v>
      </c>
    </row>
    <row r="183" spans="1:90" x14ac:dyDescent="0.25">
      <c r="A183" s="10">
        <v>22400726</v>
      </c>
      <c r="B183" s="13" t="s">
        <v>101</v>
      </c>
      <c r="C183" s="13" t="s">
        <v>100</v>
      </c>
      <c r="D183" s="11">
        <v>0.875</v>
      </c>
      <c r="E183" s="9" t="str">
        <f>HYPERLINK("https://www.nba.com/stats/player/1641722/boxscores-traditional", "Jordan Hawkins")</f>
        <v>Jordan Hawkins</v>
      </c>
      <c r="F183">
        <v>12.6</v>
      </c>
      <c r="G183" s="4">
        <v>7.2279999999999998</v>
      </c>
      <c r="H183" s="3">
        <v>0.73890999999999996</v>
      </c>
      <c r="I183" s="3">
        <v>0.69145999999999996</v>
      </c>
      <c r="J183" s="3">
        <v>0.64058000000000004</v>
      </c>
      <c r="K183" s="3">
        <v>0.58706000000000003</v>
      </c>
      <c r="L183" s="3">
        <v>0.53188000000000002</v>
      </c>
      <c r="M183" s="3">
        <v>0.47608</v>
      </c>
      <c r="N183" s="3">
        <v>0.42465000000000003</v>
      </c>
      <c r="O183" s="3">
        <v>0.37069999999999997</v>
      </c>
      <c r="P183" s="3">
        <v>0.31918000000000002</v>
      </c>
      <c r="Q183" s="3">
        <v>0.27093</v>
      </c>
      <c r="R183" s="3">
        <v>0.22663</v>
      </c>
      <c r="S183" s="3">
        <v>0.18673000000000001</v>
      </c>
      <c r="T183" s="3">
        <v>0.15386</v>
      </c>
      <c r="U183" s="3">
        <v>0.12302</v>
      </c>
      <c r="V183" s="3">
        <v>9.6799999999999997E-2</v>
      </c>
      <c r="W183" s="3">
        <v>7.4929999999999997E-2</v>
      </c>
      <c r="X183" s="3">
        <v>5.7049999999999997E-2</v>
      </c>
      <c r="Y183" s="3">
        <v>4.2720000000000001E-2</v>
      </c>
      <c r="Z183" s="3">
        <v>3.2160000000000001E-2</v>
      </c>
      <c r="AA183" s="3">
        <v>2.3300000000000001E-2</v>
      </c>
      <c r="AB183" s="3">
        <v>1.6590000000000001E-2</v>
      </c>
      <c r="AC183" s="3">
        <v>1.1599999999999999E-2</v>
      </c>
      <c r="AD183" s="3">
        <v>7.9799999999999992E-3</v>
      </c>
      <c r="AE183" s="3">
        <v>5.3899999999999998E-3</v>
      </c>
      <c r="AF183" s="3">
        <v>3.6800000000000001E-3</v>
      </c>
      <c r="AG183" s="3">
        <v>2.3999999999999998E-3</v>
      </c>
      <c r="AH183" s="3">
        <v>1.5399999999999999E-3</v>
      </c>
      <c r="AI183" s="3">
        <v>9.7000000000000005E-4</v>
      </c>
      <c r="AJ183" s="3">
        <v>5.9999999999999995E-4</v>
      </c>
      <c r="AK183" s="3">
        <v>3.6000000000000002E-4</v>
      </c>
      <c r="AL183" s="3">
        <v>2.2000000000000001E-4</v>
      </c>
      <c r="AM183" s="3">
        <v>1.2999999999999999E-4</v>
      </c>
      <c r="AN183" s="3">
        <v>8.0000000000000007E-5</v>
      </c>
      <c r="AO183" s="3">
        <v>4.0000000000000003E-5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5">
        <f>P_A[[#This Row],[8+]]-P_A[[#This Row],[9+]]</f>
        <v>4.7449999999999992E-2</v>
      </c>
      <c r="AY183" s="5">
        <f>P_A[[#This Row],[9+]]-P_A[[#This Row],[10+]]</f>
        <v>5.0879999999999925E-2</v>
      </c>
      <c r="AZ183" s="5">
        <f>P_A[[#This Row],[10+]]-P_A[[#This Row],[11+]]</f>
        <v>5.3520000000000012E-2</v>
      </c>
      <c r="BA183" s="5">
        <f>P_A[[#This Row],[11+]]-P_A[[#This Row],[12+]]</f>
        <v>5.5180000000000007E-2</v>
      </c>
      <c r="BB183" s="5">
        <f>P_A[[#This Row],[12+]]-P_A[[#This Row],[13+]]</f>
        <v>5.5800000000000016E-2</v>
      </c>
      <c r="BC183" s="5">
        <f>P_A[[#This Row],[13+]]-P_A[[#This Row],[14+]]</f>
        <v>5.1429999999999976E-2</v>
      </c>
      <c r="BD183" s="5">
        <f>P_A[[#This Row],[14+]]-P_A[[#This Row],[15+]]</f>
        <v>5.3950000000000053E-2</v>
      </c>
      <c r="BE183" s="5">
        <f>P_A[[#This Row],[15+]]-P_A[[#This Row],[16+]]</f>
        <v>5.1519999999999955E-2</v>
      </c>
      <c r="BF183" s="5">
        <f>P_A[[#This Row],[16+]]-P_A[[#This Row],[17+]]</f>
        <v>4.8250000000000015E-2</v>
      </c>
      <c r="BG183" s="5">
        <f>P_A[[#This Row],[17+]]-P_A[[#This Row],[18+]]</f>
        <v>4.4300000000000006E-2</v>
      </c>
      <c r="BH183" s="5">
        <f>P_A[[#This Row],[18+]]-P_A[[#This Row],[19+]]</f>
        <v>3.9899999999999991E-2</v>
      </c>
      <c r="BI183" s="5">
        <f>P_A[[#This Row],[19+]]-P_A[[#This Row],[20+]]</f>
        <v>3.287000000000001E-2</v>
      </c>
      <c r="BJ183" s="5">
        <f>P_A[[#This Row],[20+]]-P_A[[#This Row],[21+]]</f>
        <v>3.0839999999999992E-2</v>
      </c>
      <c r="BK183" s="5">
        <f>P_A[[#This Row],[21+]]-P_A[[#This Row],[22+]]</f>
        <v>2.6220000000000007E-2</v>
      </c>
      <c r="BL183" s="5">
        <f>P_A[[#This Row],[22+]]-P_A[[#This Row],[23+]]</f>
        <v>2.1870000000000001E-2</v>
      </c>
      <c r="BM183" s="5">
        <f>P_A[[#This Row],[23+]]-P_A[[#This Row],[24+]]</f>
        <v>1.788E-2</v>
      </c>
      <c r="BN183" s="5">
        <f>P_A[[#This Row],[24+]]-P_A[[#This Row],[25+]]</f>
        <v>1.4329999999999996E-2</v>
      </c>
      <c r="BO183" s="5">
        <f>P_A[[#This Row],[25+]]-P_A[[#This Row],[26+]]</f>
        <v>1.056E-2</v>
      </c>
      <c r="BP183" s="5">
        <f>P_A[[#This Row],[26+]]-P_A[[#This Row],[27+]]</f>
        <v>8.8599999999999998E-3</v>
      </c>
      <c r="BQ183" s="5">
        <f>P_A[[#This Row],[27+]]-P_A[[#This Row],[28+]]</f>
        <v>6.7100000000000007E-3</v>
      </c>
      <c r="BR183" s="5">
        <f>P_A[[#This Row],[28+]]-P_A[[#This Row],[29+]]</f>
        <v>4.9900000000000014E-3</v>
      </c>
      <c r="BS183" s="5">
        <f>P_A[[#This Row],[29+]]-P_A[[#This Row],[30+]]</f>
        <v>3.62E-3</v>
      </c>
      <c r="BT183" s="5">
        <f>P_A[[#This Row],[30+]]-P_A[[#This Row],[31+]]</f>
        <v>2.5899999999999994E-3</v>
      </c>
      <c r="BU183" s="5">
        <f>P_A[[#This Row],[31+]]-P_A[[#This Row],[32+]]</f>
        <v>1.7099999999999997E-3</v>
      </c>
      <c r="BV183" s="5">
        <f>P_A[[#This Row],[32+]]-P_A[[#This Row],[33+]]</f>
        <v>1.2800000000000003E-3</v>
      </c>
      <c r="BW183" s="5">
        <f>P_A[[#This Row],[33+]]-P_A[[#This Row],[34+]]</f>
        <v>8.5999999999999987E-4</v>
      </c>
      <c r="BX183" s="5">
        <f>P_A[[#This Row],[34+]]-P_A[[#This Row],[35+]]</f>
        <v>5.6999999999999987E-4</v>
      </c>
      <c r="BY183" s="5">
        <f>P_A[[#This Row],[35+]]-P_A[[#This Row],[36+]]</f>
        <v>3.700000000000001E-4</v>
      </c>
      <c r="BZ183" s="5">
        <f>P_A[[#This Row],[36+]]-P_A[[#This Row],[37+]]</f>
        <v>2.3999999999999992E-4</v>
      </c>
      <c r="CA183" s="5">
        <f>P_A[[#This Row],[37+]]-P_A[[#This Row],[38+]]</f>
        <v>1.4000000000000001E-4</v>
      </c>
      <c r="CB183" s="5">
        <f>P_A[[#This Row],[38+]]-P_A[[#This Row],[39+]]</f>
        <v>9.0000000000000019E-5</v>
      </c>
      <c r="CC183" s="5">
        <f>P_A[[#This Row],[39+]]-P_A[[#This Row],[40+]]</f>
        <v>4.9999999999999982E-5</v>
      </c>
      <c r="CD183" s="5">
        <f>P_A[[#This Row],[40+]]-P_A[[#This Row],[41+]]</f>
        <v>4.0000000000000003E-5</v>
      </c>
      <c r="CE183" s="5">
        <f>P_A[[#This Row],[41+]]-P_A[[#This Row],[42+]]</f>
        <v>4.0000000000000003E-5</v>
      </c>
      <c r="CF183" s="5">
        <f>P_A[[#This Row],[42+]]-P_A[[#This Row],[43+]]</f>
        <v>0</v>
      </c>
      <c r="CG183" s="5">
        <f>P_A[[#This Row],[43+]]-P_A[[#This Row],[44+]]</f>
        <v>0</v>
      </c>
      <c r="CH183" s="5">
        <f>P_A[[#This Row],[44+]]-P_A[[#This Row],[45+]]</f>
        <v>0</v>
      </c>
      <c r="CI183" s="5">
        <f>P_A[[#This Row],[45+]]-P_A[[#This Row],[46+]]</f>
        <v>0</v>
      </c>
      <c r="CJ183" s="5">
        <f>P_A[[#This Row],[46+]]-P_A[[#This Row],[47+]]</f>
        <v>0</v>
      </c>
      <c r="CK183" s="5">
        <f>P_A[[#This Row],[47+]]-P_A[[#This Row],[48+]]</f>
        <v>0</v>
      </c>
      <c r="CL183" s="5">
        <f>P_A[[#This Row],[48+]]-P_A[[#This Row],[49+]]</f>
        <v>0</v>
      </c>
    </row>
    <row r="184" spans="1:90" x14ac:dyDescent="0.25">
      <c r="A184" s="10">
        <v>22400726</v>
      </c>
      <c r="B184" s="13" t="s">
        <v>101</v>
      </c>
      <c r="C184" s="13" t="s">
        <v>100</v>
      </c>
      <c r="D184" s="11">
        <v>0.875</v>
      </c>
      <c r="E184" s="9" t="str">
        <f>HYPERLINK("https://www.nba.com/stats/player/1630529/boxscores-traditional", "Herbert Jones")</f>
        <v>Herbert Jones</v>
      </c>
      <c r="F184">
        <v>11.2</v>
      </c>
      <c r="G184" s="4">
        <v>5.3440000000000003</v>
      </c>
      <c r="H184" s="3">
        <v>0.72575000000000001</v>
      </c>
      <c r="I184" s="3">
        <v>0.65910000000000002</v>
      </c>
      <c r="J184" s="3">
        <v>0.58706000000000003</v>
      </c>
      <c r="K184" s="3">
        <v>0.51595000000000002</v>
      </c>
      <c r="L184" s="3">
        <v>0.44037999999999999</v>
      </c>
      <c r="M184" s="3">
        <v>0.36692999999999998</v>
      </c>
      <c r="N184" s="3">
        <v>0.30153000000000002</v>
      </c>
      <c r="O184" s="3">
        <v>0.23885000000000001</v>
      </c>
      <c r="P184" s="3">
        <v>0.18406</v>
      </c>
      <c r="Q184" s="3">
        <v>0.13786000000000001</v>
      </c>
      <c r="R184" s="3">
        <v>0.10204000000000001</v>
      </c>
      <c r="S184" s="3">
        <v>7.2150000000000006E-2</v>
      </c>
      <c r="T184" s="3">
        <v>4.947E-2</v>
      </c>
      <c r="U184" s="3">
        <v>3.3619999999999997E-2</v>
      </c>
      <c r="V184" s="3">
        <v>2.1690000000000001E-2</v>
      </c>
      <c r="W184" s="3">
        <v>1.355E-2</v>
      </c>
      <c r="X184" s="3">
        <v>8.2000000000000007E-3</v>
      </c>
      <c r="Y184" s="3">
        <v>4.9399999999999999E-3</v>
      </c>
      <c r="Z184" s="3">
        <v>2.8E-3</v>
      </c>
      <c r="AA184" s="3">
        <v>1.5399999999999999E-3</v>
      </c>
      <c r="AB184" s="3">
        <v>8.4000000000000003E-4</v>
      </c>
      <c r="AC184" s="3">
        <v>4.2999999999999999E-4</v>
      </c>
      <c r="AD184" s="3">
        <v>2.2000000000000001E-4</v>
      </c>
      <c r="AE184" s="3">
        <v>1E-4</v>
      </c>
      <c r="AF184" s="3">
        <v>5.0000000000000002E-5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5">
        <f>P_A[[#This Row],[8+]]-P_A[[#This Row],[9+]]</f>
        <v>6.6649999999999987E-2</v>
      </c>
      <c r="AY184" s="5">
        <f>P_A[[#This Row],[9+]]-P_A[[#This Row],[10+]]</f>
        <v>7.2039999999999993E-2</v>
      </c>
      <c r="AZ184" s="5">
        <f>P_A[[#This Row],[10+]]-P_A[[#This Row],[11+]]</f>
        <v>7.1110000000000007E-2</v>
      </c>
      <c r="BA184" s="5">
        <f>P_A[[#This Row],[11+]]-P_A[[#This Row],[12+]]</f>
        <v>7.5570000000000026E-2</v>
      </c>
      <c r="BB184" s="5">
        <f>P_A[[#This Row],[12+]]-P_A[[#This Row],[13+]]</f>
        <v>7.3450000000000015E-2</v>
      </c>
      <c r="BC184" s="5">
        <f>P_A[[#This Row],[13+]]-P_A[[#This Row],[14+]]</f>
        <v>6.5399999999999958E-2</v>
      </c>
      <c r="BD184" s="5">
        <f>P_A[[#This Row],[14+]]-P_A[[#This Row],[15+]]</f>
        <v>6.2680000000000013E-2</v>
      </c>
      <c r="BE184" s="5">
        <f>P_A[[#This Row],[15+]]-P_A[[#This Row],[16+]]</f>
        <v>5.4790000000000005E-2</v>
      </c>
      <c r="BF184" s="5">
        <f>P_A[[#This Row],[16+]]-P_A[[#This Row],[17+]]</f>
        <v>4.6199999999999991E-2</v>
      </c>
      <c r="BG184" s="5">
        <f>P_A[[#This Row],[17+]]-P_A[[#This Row],[18+]]</f>
        <v>3.5820000000000005E-2</v>
      </c>
      <c r="BH184" s="5">
        <f>P_A[[#This Row],[18+]]-P_A[[#This Row],[19+]]</f>
        <v>2.989E-2</v>
      </c>
      <c r="BI184" s="5">
        <f>P_A[[#This Row],[19+]]-P_A[[#This Row],[20+]]</f>
        <v>2.2680000000000006E-2</v>
      </c>
      <c r="BJ184" s="5">
        <f>P_A[[#This Row],[20+]]-P_A[[#This Row],[21+]]</f>
        <v>1.5850000000000003E-2</v>
      </c>
      <c r="BK184" s="5">
        <f>P_A[[#This Row],[21+]]-P_A[[#This Row],[22+]]</f>
        <v>1.1929999999999996E-2</v>
      </c>
      <c r="BL184" s="5">
        <f>P_A[[#This Row],[22+]]-P_A[[#This Row],[23+]]</f>
        <v>8.1400000000000014E-3</v>
      </c>
      <c r="BM184" s="5">
        <f>P_A[[#This Row],[23+]]-P_A[[#This Row],[24+]]</f>
        <v>5.3499999999999989E-3</v>
      </c>
      <c r="BN184" s="5">
        <f>P_A[[#This Row],[24+]]-P_A[[#This Row],[25+]]</f>
        <v>3.2600000000000007E-3</v>
      </c>
      <c r="BO184" s="5">
        <f>P_A[[#This Row],[25+]]-P_A[[#This Row],[26+]]</f>
        <v>2.14E-3</v>
      </c>
      <c r="BP184" s="5">
        <f>P_A[[#This Row],[26+]]-P_A[[#This Row],[27+]]</f>
        <v>1.2600000000000001E-3</v>
      </c>
      <c r="BQ184" s="5">
        <f>P_A[[#This Row],[27+]]-P_A[[#This Row],[28+]]</f>
        <v>6.9999999999999988E-4</v>
      </c>
      <c r="BR184" s="5">
        <f>P_A[[#This Row],[28+]]-P_A[[#This Row],[29+]]</f>
        <v>4.1000000000000005E-4</v>
      </c>
      <c r="BS184" s="5">
        <f>P_A[[#This Row],[29+]]-P_A[[#This Row],[30+]]</f>
        <v>2.0999999999999998E-4</v>
      </c>
      <c r="BT184" s="5">
        <f>P_A[[#This Row],[30+]]-P_A[[#This Row],[31+]]</f>
        <v>1.2E-4</v>
      </c>
      <c r="BU184" s="5">
        <f>P_A[[#This Row],[31+]]-P_A[[#This Row],[32+]]</f>
        <v>5.0000000000000002E-5</v>
      </c>
      <c r="BV184" s="5">
        <f>P_A[[#This Row],[32+]]-P_A[[#This Row],[33+]]</f>
        <v>5.0000000000000002E-5</v>
      </c>
      <c r="BW184" s="5">
        <f>P_A[[#This Row],[33+]]-P_A[[#This Row],[34+]]</f>
        <v>0</v>
      </c>
      <c r="BX184" s="5">
        <f>P_A[[#This Row],[34+]]-P_A[[#This Row],[35+]]</f>
        <v>0</v>
      </c>
      <c r="BY184" s="5">
        <f>P_A[[#This Row],[35+]]-P_A[[#This Row],[36+]]</f>
        <v>0</v>
      </c>
      <c r="BZ184" s="5">
        <f>P_A[[#This Row],[36+]]-P_A[[#This Row],[37+]]</f>
        <v>0</v>
      </c>
      <c r="CA184" s="5">
        <f>P_A[[#This Row],[37+]]-P_A[[#This Row],[38+]]</f>
        <v>0</v>
      </c>
      <c r="CB184" s="5">
        <f>P_A[[#This Row],[38+]]-P_A[[#This Row],[39+]]</f>
        <v>0</v>
      </c>
      <c r="CC184" s="5">
        <f>P_A[[#This Row],[39+]]-P_A[[#This Row],[40+]]</f>
        <v>0</v>
      </c>
      <c r="CD184" s="5">
        <f>P_A[[#This Row],[40+]]-P_A[[#This Row],[41+]]</f>
        <v>0</v>
      </c>
      <c r="CE184" s="5">
        <f>P_A[[#This Row],[41+]]-P_A[[#This Row],[42+]]</f>
        <v>0</v>
      </c>
      <c r="CF184" s="5">
        <f>P_A[[#This Row],[42+]]-P_A[[#This Row],[43+]]</f>
        <v>0</v>
      </c>
      <c r="CG184" s="5">
        <f>P_A[[#This Row],[43+]]-P_A[[#This Row],[44+]]</f>
        <v>0</v>
      </c>
      <c r="CH184" s="5">
        <f>P_A[[#This Row],[44+]]-P_A[[#This Row],[45+]]</f>
        <v>0</v>
      </c>
      <c r="CI184" s="5">
        <f>P_A[[#This Row],[45+]]-P_A[[#This Row],[46+]]</f>
        <v>0</v>
      </c>
      <c r="CJ184" s="5">
        <f>P_A[[#This Row],[46+]]-P_A[[#This Row],[47+]]</f>
        <v>0</v>
      </c>
      <c r="CK184" s="5">
        <f>P_A[[#This Row],[47+]]-P_A[[#This Row],[48+]]</f>
        <v>0</v>
      </c>
      <c r="CL184" s="5">
        <f>P_A[[#This Row],[48+]]-P_A[[#This Row],[49+]]</f>
        <v>0</v>
      </c>
    </row>
    <row r="185" spans="1:90" x14ac:dyDescent="0.25">
      <c r="A185" s="10">
        <v>22400724</v>
      </c>
      <c r="B185" s="13" t="s">
        <v>102</v>
      </c>
      <c r="C185" s="13" t="s">
        <v>103</v>
      </c>
      <c r="D185" s="11">
        <v>0.89583333333333337</v>
      </c>
      <c r="E185" s="9" t="str">
        <f>HYPERLINK("https://www.nba.com/stats/player/1626164/boxscores-traditional", "Devin Booker")</f>
        <v>Devin Booker</v>
      </c>
      <c r="F185">
        <v>38.4</v>
      </c>
      <c r="G185" s="4">
        <v>3.2</v>
      </c>
      <c r="H185" s="3">
        <v>1</v>
      </c>
      <c r="I185" s="3">
        <v>1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  <c r="P185" s="3">
        <v>1</v>
      </c>
      <c r="Q185" s="3">
        <v>1</v>
      </c>
      <c r="R185" s="3">
        <v>1</v>
      </c>
      <c r="S185" s="3">
        <v>1</v>
      </c>
      <c r="T185" s="3">
        <v>1</v>
      </c>
      <c r="U185" s="3">
        <v>1</v>
      </c>
      <c r="V185" s="3">
        <v>1</v>
      </c>
      <c r="W185" s="3">
        <v>1</v>
      </c>
      <c r="X185" s="3">
        <v>1</v>
      </c>
      <c r="Y185" s="3">
        <v>1</v>
      </c>
      <c r="Z185" s="3">
        <v>0.99995000000000001</v>
      </c>
      <c r="AA185" s="3">
        <v>0.99980999999999998</v>
      </c>
      <c r="AB185" s="3">
        <v>0.99941999999999998</v>
      </c>
      <c r="AC185" s="3">
        <v>0.99836000000000003</v>
      </c>
      <c r="AD185" s="3">
        <v>0.99560000000000004</v>
      </c>
      <c r="AE185" s="3">
        <v>0.98956</v>
      </c>
      <c r="AF185" s="3">
        <v>0.97724999999999995</v>
      </c>
      <c r="AG185" s="3">
        <v>0.95448999999999995</v>
      </c>
      <c r="AH185" s="3">
        <v>0.91466000000000003</v>
      </c>
      <c r="AI185" s="3">
        <v>0.85543000000000002</v>
      </c>
      <c r="AJ185" s="3">
        <v>0.77337</v>
      </c>
      <c r="AK185" s="3">
        <v>0.67003000000000001</v>
      </c>
      <c r="AL185" s="3">
        <v>0.54776000000000002</v>
      </c>
      <c r="AM185" s="3">
        <v>0.42465000000000003</v>
      </c>
      <c r="AN185" s="3">
        <v>0.30853999999999998</v>
      </c>
      <c r="AO185" s="3">
        <v>0.20896999999999999</v>
      </c>
      <c r="AP185" s="3">
        <v>0.12923999999999999</v>
      </c>
      <c r="AQ185" s="3">
        <v>7.4929999999999997E-2</v>
      </c>
      <c r="AR185" s="3">
        <v>4.0059999999999998E-2</v>
      </c>
      <c r="AS185" s="3">
        <v>1.9699999999999999E-2</v>
      </c>
      <c r="AT185" s="3">
        <v>8.6599999999999993E-3</v>
      </c>
      <c r="AU185" s="3">
        <v>3.5699999999999998E-3</v>
      </c>
      <c r="AV185" s="3">
        <v>1.3500000000000001E-3</v>
      </c>
      <c r="AW185" s="3">
        <v>4.6999999999999999E-4</v>
      </c>
      <c r="AX185" s="5">
        <f>P_A[[#This Row],[8+]]-P_A[[#This Row],[9+]]</f>
        <v>0</v>
      </c>
      <c r="AY185" s="5">
        <f>P_A[[#This Row],[9+]]-P_A[[#This Row],[10+]]</f>
        <v>0</v>
      </c>
      <c r="AZ185" s="5">
        <f>P_A[[#This Row],[10+]]-P_A[[#This Row],[11+]]</f>
        <v>0</v>
      </c>
      <c r="BA185" s="5">
        <f>P_A[[#This Row],[11+]]-P_A[[#This Row],[12+]]</f>
        <v>0</v>
      </c>
      <c r="BB185" s="5">
        <f>P_A[[#This Row],[12+]]-P_A[[#This Row],[13+]]</f>
        <v>0</v>
      </c>
      <c r="BC185" s="5">
        <f>P_A[[#This Row],[13+]]-P_A[[#This Row],[14+]]</f>
        <v>0</v>
      </c>
      <c r="BD185" s="5">
        <f>P_A[[#This Row],[14+]]-P_A[[#This Row],[15+]]</f>
        <v>0</v>
      </c>
      <c r="BE185" s="5">
        <f>P_A[[#This Row],[15+]]-P_A[[#This Row],[16+]]</f>
        <v>0</v>
      </c>
      <c r="BF185" s="5">
        <f>P_A[[#This Row],[16+]]-P_A[[#This Row],[17+]]</f>
        <v>0</v>
      </c>
      <c r="BG185" s="5">
        <f>P_A[[#This Row],[17+]]-P_A[[#This Row],[18+]]</f>
        <v>0</v>
      </c>
      <c r="BH185" s="5">
        <f>P_A[[#This Row],[18+]]-P_A[[#This Row],[19+]]</f>
        <v>0</v>
      </c>
      <c r="BI185" s="5">
        <f>P_A[[#This Row],[19+]]-P_A[[#This Row],[20+]]</f>
        <v>0</v>
      </c>
      <c r="BJ185" s="5">
        <f>P_A[[#This Row],[20+]]-P_A[[#This Row],[21+]]</f>
        <v>0</v>
      </c>
      <c r="BK185" s="5">
        <f>P_A[[#This Row],[21+]]-P_A[[#This Row],[22+]]</f>
        <v>0</v>
      </c>
      <c r="BL185" s="5">
        <f>P_A[[#This Row],[22+]]-P_A[[#This Row],[23+]]</f>
        <v>0</v>
      </c>
      <c r="BM185" s="5">
        <f>P_A[[#This Row],[23+]]-P_A[[#This Row],[24+]]</f>
        <v>0</v>
      </c>
      <c r="BN185" s="5">
        <f>P_A[[#This Row],[24+]]-P_A[[#This Row],[25+]]</f>
        <v>0</v>
      </c>
      <c r="BO185" s="5">
        <f>P_A[[#This Row],[25+]]-P_A[[#This Row],[26+]]</f>
        <v>4.9999999999994493E-5</v>
      </c>
      <c r="BP185" s="5">
        <f>P_A[[#This Row],[26+]]-P_A[[#This Row],[27+]]</f>
        <v>1.4000000000002899E-4</v>
      </c>
      <c r="BQ185" s="5">
        <f>P_A[[#This Row],[27+]]-P_A[[#This Row],[28+]]</f>
        <v>3.9000000000000146E-4</v>
      </c>
      <c r="BR185" s="5">
        <f>P_A[[#This Row],[28+]]-P_A[[#This Row],[29+]]</f>
        <v>1.0599999999999499E-3</v>
      </c>
      <c r="BS185" s="5">
        <f>P_A[[#This Row],[29+]]-P_A[[#This Row],[30+]]</f>
        <v>2.7599999999999847E-3</v>
      </c>
      <c r="BT185" s="5">
        <f>P_A[[#This Row],[30+]]-P_A[[#This Row],[31+]]</f>
        <v>6.0400000000000453E-3</v>
      </c>
      <c r="BU185" s="5">
        <f>P_A[[#This Row],[31+]]-P_A[[#This Row],[32+]]</f>
        <v>1.2310000000000043E-2</v>
      </c>
      <c r="BV185" s="5">
        <f>P_A[[#This Row],[32+]]-P_A[[#This Row],[33+]]</f>
        <v>2.2760000000000002E-2</v>
      </c>
      <c r="BW185" s="5">
        <f>P_A[[#This Row],[33+]]-P_A[[#This Row],[34+]]</f>
        <v>3.9829999999999921E-2</v>
      </c>
      <c r="BX185" s="5">
        <f>P_A[[#This Row],[34+]]-P_A[[#This Row],[35+]]</f>
        <v>5.9230000000000005E-2</v>
      </c>
      <c r="BY185" s="5">
        <f>P_A[[#This Row],[35+]]-P_A[[#This Row],[36+]]</f>
        <v>8.2060000000000022E-2</v>
      </c>
      <c r="BZ185" s="5">
        <f>P_A[[#This Row],[36+]]-P_A[[#This Row],[37+]]</f>
        <v>0.10333999999999999</v>
      </c>
      <c r="CA185" s="5">
        <f>P_A[[#This Row],[37+]]-P_A[[#This Row],[38+]]</f>
        <v>0.12226999999999999</v>
      </c>
      <c r="CB185" s="5">
        <f>P_A[[#This Row],[38+]]-P_A[[#This Row],[39+]]</f>
        <v>0.12311</v>
      </c>
      <c r="CC185" s="5">
        <f>P_A[[#This Row],[39+]]-P_A[[#This Row],[40+]]</f>
        <v>0.11611000000000005</v>
      </c>
      <c r="CD185" s="5">
        <f>P_A[[#This Row],[40+]]-P_A[[#This Row],[41+]]</f>
        <v>9.9569999999999992E-2</v>
      </c>
      <c r="CE185" s="5">
        <f>P_A[[#This Row],[41+]]-P_A[[#This Row],[42+]]</f>
        <v>7.9729999999999995E-2</v>
      </c>
      <c r="CF185" s="5">
        <f>P_A[[#This Row],[42+]]-P_A[[#This Row],[43+]]</f>
        <v>5.4309999999999997E-2</v>
      </c>
      <c r="CG185" s="5">
        <f>P_A[[#This Row],[43+]]-P_A[[#This Row],[44+]]</f>
        <v>3.4869999999999998E-2</v>
      </c>
      <c r="CH185" s="5">
        <f>P_A[[#This Row],[44+]]-P_A[[#This Row],[45+]]</f>
        <v>2.036E-2</v>
      </c>
      <c r="CI185" s="5">
        <f>P_A[[#This Row],[45+]]-P_A[[#This Row],[46+]]</f>
        <v>1.1039999999999999E-2</v>
      </c>
      <c r="CJ185" s="5">
        <f>P_A[[#This Row],[46+]]-P_A[[#This Row],[47+]]</f>
        <v>5.089999999999999E-3</v>
      </c>
      <c r="CK185" s="5">
        <f>P_A[[#This Row],[47+]]-P_A[[#This Row],[48+]]</f>
        <v>2.2199999999999998E-3</v>
      </c>
      <c r="CL185" s="5">
        <f>P_A[[#This Row],[48+]]-P_A[[#This Row],[49+]]</f>
        <v>8.8000000000000014E-4</v>
      </c>
    </row>
    <row r="186" spans="1:90" x14ac:dyDescent="0.25">
      <c r="A186" s="10">
        <v>22400724</v>
      </c>
      <c r="B186" s="13" t="s">
        <v>102</v>
      </c>
      <c r="C186" s="13" t="s">
        <v>103</v>
      </c>
      <c r="D186" s="11">
        <v>0.89583333333333337</v>
      </c>
      <c r="E186" s="9" t="str">
        <f>HYPERLINK("https://www.nba.com/stats/player/201142/boxscores-traditional", "Kevin Durant")</f>
        <v>Kevin Durant</v>
      </c>
      <c r="F186">
        <v>29.6</v>
      </c>
      <c r="G186" s="4">
        <v>6.2160000000000002</v>
      </c>
      <c r="H186" s="3">
        <v>0.99973999999999996</v>
      </c>
      <c r="I186" s="3">
        <v>0.99953000000000003</v>
      </c>
      <c r="J186" s="3">
        <v>0.99917999999999996</v>
      </c>
      <c r="K186" s="3">
        <v>0.99861</v>
      </c>
      <c r="L186" s="3">
        <v>0.99766999999999995</v>
      </c>
      <c r="M186" s="3">
        <v>0.99621000000000004</v>
      </c>
      <c r="N186" s="3">
        <v>0.99395999999999995</v>
      </c>
      <c r="O186" s="3">
        <v>0.99060999999999999</v>
      </c>
      <c r="P186" s="3">
        <v>0.98573999999999995</v>
      </c>
      <c r="Q186" s="3">
        <v>0.97882000000000002</v>
      </c>
      <c r="R186" s="3">
        <v>0.96926000000000001</v>
      </c>
      <c r="S186" s="3">
        <v>0.95637000000000005</v>
      </c>
      <c r="T186" s="3">
        <v>0.93822000000000005</v>
      </c>
      <c r="U186" s="3">
        <v>0.91620999999999997</v>
      </c>
      <c r="V186" s="3">
        <v>0.88876999999999995</v>
      </c>
      <c r="W186" s="3">
        <v>0.85543000000000002</v>
      </c>
      <c r="X186" s="3">
        <v>0.81594</v>
      </c>
      <c r="Y186" s="3">
        <v>0.77034999999999998</v>
      </c>
      <c r="Z186" s="3">
        <v>0.71904000000000001</v>
      </c>
      <c r="AA186" s="3">
        <v>0.66276000000000002</v>
      </c>
      <c r="AB186" s="3">
        <v>0.60257000000000005</v>
      </c>
      <c r="AC186" s="3">
        <v>0.53983000000000003</v>
      </c>
      <c r="AD186" s="3">
        <v>0.47608</v>
      </c>
      <c r="AE186" s="3">
        <v>0.40905000000000002</v>
      </c>
      <c r="AF186" s="3">
        <v>0.34827000000000002</v>
      </c>
      <c r="AG186" s="3">
        <v>0.29115999999999997</v>
      </c>
      <c r="AH186" s="3">
        <v>0.23885000000000001</v>
      </c>
      <c r="AI186" s="3">
        <v>0.19214999999999999</v>
      </c>
      <c r="AJ186" s="3">
        <v>0.15151000000000001</v>
      </c>
      <c r="AK186" s="3">
        <v>0.11702</v>
      </c>
      <c r="AL186" s="3">
        <v>8.8510000000000005E-2</v>
      </c>
      <c r="AM186" s="3">
        <v>6.5519999999999995E-2</v>
      </c>
      <c r="AN186" s="3">
        <v>4.7460000000000002E-2</v>
      </c>
      <c r="AO186" s="3">
        <v>3.3619999999999997E-2</v>
      </c>
      <c r="AP186" s="3">
        <v>2.3300000000000001E-2</v>
      </c>
      <c r="AQ186" s="3">
        <v>1.5389999999999999E-2</v>
      </c>
      <c r="AR186" s="3">
        <v>1.017E-2</v>
      </c>
      <c r="AS186" s="3">
        <v>6.5700000000000003E-3</v>
      </c>
      <c r="AT186" s="3">
        <v>4.15E-3</v>
      </c>
      <c r="AU186" s="3">
        <v>2.5600000000000002E-3</v>
      </c>
      <c r="AV186" s="3">
        <v>1.5399999999999999E-3</v>
      </c>
      <c r="AW186" s="3">
        <v>8.9999999999999998E-4</v>
      </c>
      <c r="AX186" s="5">
        <f>P_A[[#This Row],[8+]]-P_A[[#This Row],[9+]]</f>
        <v>2.0999999999993246E-4</v>
      </c>
      <c r="AY186" s="5">
        <f>P_A[[#This Row],[9+]]-P_A[[#This Row],[10+]]</f>
        <v>3.5000000000007248E-4</v>
      </c>
      <c r="AZ186" s="5">
        <f>P_A[[#This Row],[10+]]-P_A[[#This Row],[11+]]</f>
        <v>5.6999999999995943E-4</v>
      </c>
      <c r="BA186" s="5">
        <f>P_A[[#This Row],[11+]]-P_A[[#This Row],[12+]]</f>
        <v>9.4000000000005191E-4</v>
      </c>
      <c r="BB186" s="5">
        <f>P_A[[#This Row],[12+]]-P_A[[#This Row],[13+]]</f>
        <v>1.4599999999999058E-3</v>
      </c>
      <c r="BC186" s="5">
        <f>P_A[[#This Row],[13+]]-P_A[[#This Row],[14+]]</f>
        <v>2.2500000000000853E-3</v>
      </c>
      <c r="BD186" s="5">
        <f>P_A[[#This Row],[14+]]-P_A[[#This Row],[15+]]</f>
        <v>3.3499999999999641E-3</v>
      </c>
      <c r="BE186" s="5">
        <f>P_A[[#This Row],[15+]]-P_A[[#This Row],[16+]]</f>
        <v>4.870000000000041E-3</v>
      </c>
      <c r="BF186" s="5">
        <f>P_A[[#This Row],[16+]]-P_A[[#This Row],[17+]]</f>
        <v>6.9199999999999262E-3</v>
      </c>
      <c r="BG186" s="5">
        <f>P_A[[#This Row],[17+]]-P_A[[#This Row],[18+]]</f>
        <v>9.5600000000000129E-3</v>
      </c>
      <c r="BH186" s="5">
        <f>P_A[[#This Row],[18+]]-P_A[[#This Row],[19+]]</f>
        <v>1.2889999999999957E-2</v>
      </c>
      <c r="BI186" s="5">
        <f>P_A[[#This Row],[19+]]-P_A[[#This Row],[20+]]</f>
        <v>1.8149999999999999E-2</v>
      </c>
      <c r="BJ186" s="5">
        <f>P_A[[#This Row],[20+]]-P_A[[#This Row],[21+]]</f>
        <v>2.2010000000000085E-2</v>
      </c>
      <c r="BK186" s="5">
        <f>P_A[[#This Row],[21+]]-P_A[[#This Row],[22+]]</f>
        <v>2.744000000000002E-2</v>
      </c>
      <c r="BL186" s="5">
        <f>P_A[[#This Row],[22+]]-P_A[[#This Row],[23+]]</f>
        <v>3.3339999999999925E-2</v>
      </c>
      <c r="BM186" s="5">
        <f>P_A[[#This Row],[23+]]-P_A[[#This Row],[24+]]</f>
        <v>3.9490000000000025E-2</v>
      </c>
      <c r="BN186" s="5">
        <f>P_A[[#This Row],[24+]]-P_A[[#This Row],[25+]]</f>
        <v>4.5590000000000019E-2</v>
      </c>
      <c r="BO186" s="5">
        <f>P_A[[#This Row],[25+]]-P_A[[#This Row],[26+]]</f>
        <v>5.1309999999999967E-2</v>
      </c>
      <c r="BP186" s="5">
        <f>P_A[[#This Row],[26+]]-P_A[[#This Row],[27+]]</f>
        <v>5.6279999999999997E-2</v>
      </c>
      <c r="BQ186" s="5">
        <f>P_A[[#This Row],[27+]]-P_A[[#This Row],[28+]]</f>
        <v>6.0189999999999966E-2</v>
      </c>
      <c r="BR186" s="5">
        <f>P_A[[#This Row],[28+]]-P_A[[#This Row],[29+]]</f>
        <v>6.2740000000000018E-2</v>
      </c>
      <c r="BS186" s="5">
        <f>P_A[[#This Row],[29+]]-P_A[[#This Row],[30+]]</f>
        <v>6.3750000000000029E-2</v>
      </c>
      <c r="BT186" s="5">
        <f>P_A[[#This Row],[30+]]-P_A[[#This Row],[31+]]</f>
        <v>6.7029999999999978E-2</v>
      </c>
      <c r="BU186" s="5">
        <f>P_A[[#This Row],[31+]]-P_A[[#This Row],[32+]]</f>
        <v>6.0780000000000001E-2</v>
      </c>
      <c r="BV186" s="5">
        <f>P_A[[#This Row],[32+]]-P_A[[#This Row],[33+]]</f>
        <v>5.711000000000005E-2</v>
      </c>
      <c r="BW186" s="5">
        <f>P_A[[#This Row],[33+]]-P_A[[#This Row],[34+]]</f>
        <v>5.2309999999999968E-2</v>
      </c>
      <c r="BX186" s="5">
        <f>P_A[[#This Row],[34+]]-P_A[[#This Row],[35+]]</f>
        <v>4.6700000000000019E-2</v>
      </c>
      <c r="BY186" s="5">
        <f>P_A[[#This Row],[35+]]-P_A[[#This Row],[36+]]</f>
        <v>4.0639999999999982E-2</v>
      </c>
      <c r="BZ186" s="5">
        <f>P_A[[#This Row],[36+]]-P_A[[#This Row],[37+]]</f>
        <v>3.4490000000000007E-2</v>
      </c>
      <c r="CA186" s="5">
        <f>P_A[[#This Row],[37+]]-P_A[[#This Row],[38+]]</f>
        <v>2.8509999999999994E-2</v>
      </c>
      <c r="CB186" s="5">
        <f>P_A[[#This Row],[38+]]-P_A[[#This Row],[39+]]</f>
        <v>2.299000000000001E-2</v>
      </c>
      <c r="CC186" s="5">
        <f>P_A[[#This Row],[39+]]-P_A[[#This Row],[40+]]</f>
        <v>1.8059999999999993E-2</v>
      </c>
      <c r="CD186" s="5">
        <f>P_A[[#This Row],[40+]]-P_A[[#This Row],[41+]]</f>
        <v>1.3840000000000005E-2</v>
      </c>
      <c r="CE186" s="5">
        <f>P_A[[#This Row],[41+]]-P_A[[#This Row],[42+]]</f>
        <v>1.0319999999999996E-2</v>
      </c>
      <c r="CF186" s="5">
        <f>P_A[[#This Row],[42+]]-P_A[[#This Row],[43+]]</f>
        <v>7.9100000000000021E-3</v>
      </c>
      <c r="CG186" s="5">
        <f>P_A[[#This Row],[43+]]-P_A[[#This Row],[44+]]</f>
        <v>5.2199999999999989E-3</v>
      </c>
      <c r="CH186" s="5">
        <f>P_A[[#This Row],[44+]]-P_A[[#This Row],[45+]]</f>
        <v>3.5999999999999999E-3</v>
      </c>
      <c r="CI186" s="5">
        <f>P_A[[#This Row],[45+]]-P_A[[#This Row],[46+]]</f>
        <v>2.4200000000000003E-3</v>
      </c>
      <c r="CJ186" s="5">
        <f>P_A[[#This Row],[46+]]-P_A[[#This Row],[47+]]</f>
        <v>1.5899999999999998E-3</v>
      </c>
      <c r="CK186" s="5">
        <f>P_A[[#This Row],[47+]]-P_A[[#This Row],[48+]]</f>
        <v>1.0200000000000003E-3</v>
      </c>
      <c r="CL186" s="5">
        <f>P_A[[#This Row],[48+]]-P_A[[#This Row],[49+]]</f>
        <v>6.3999999999999994E-4</v>
      </c>
    </row>
    <row r="187" spans="1:90" x14ac:dyDescent="0.25">
      <c r="A187" s="10">
        <v>22400724</v>
      </c>
      <c r="B187" s="13" t="s">
        <v>102</v>
      </c>
      <c r="C187" s="13" t="s">
        <v>103</v>
      </c>
      <c r="D187" s="11">
        <v>0.89583333333333337</v>
      </c>
      <c r="E187" s="9" t="str">
        <f>HYPERLINK("https://www.nba.com/stats/player/203078/boxscores-traditional", "Bradley Beal")</f>
        <v>Bradley Beal</v>
      </c>
      <c r="F187">
        <v>20.6</v>
      </c>
      <c r="G187" s="4">
        <v>5.3890000000000002</v>
      </c>
      <c r="H187" s="3">
        <v>0.99036000000000002</v>
      </c>
      <c r="I187" s="3">
        <v>0.98421999999999998</v>
      </c>
      <c r="J187" s="3">
        <v>0.97558</v>
      </c>
      <c r="K187" s="3">
        <v>0.96245999999999998</v>
      </c>
      <c r="L187" s="3">
        <v>0.94520000000000004</v>
      </c>
      <c r="M187" s="3">
        <v>0.92073000000000005</v>
      </c>
      <c r="N187" s="3">
        <v>0.88876999999999995</v>
      </c>
      <c r="O187" s="3">
        <v>0.85082999999999998</v>
      </c>
      <c r="P187" s="3">
        <v>0.80234000000000005</v>
      </c>
      <c r="Q187" s="3">
        <v>0.74856999999999996</v>
      </c>
      <c r="R187" s="3">
        <v>0.68439000000000005</v>
      </c>
      <c r="S187" s="3">
        <v>0.61790999999999996</v>
      </c>
      <c r="T187" s="3">
        <v>0.54379999999999995</v>
      </c>
      <c r="U187" s="3">
        <v>0.47210000000000002</v>
      </c>
      <c r="V187" s="3">
        <v>0.39743000000000001</v>
      </c>
      <c r="W187" s="3">
        <v>0.32635999999999998</v>
      </c>
      <c r="X187" s="3">
        <v>0.26434999999999997</v>
      </c>
      <c r="Y187" s="3">
        <v>0.20610999999999999</v>
      </c>
      <c r="Z187" s="3">
        <v>0.15866</v>
      </c>
      <c r="AA187" s="3">
        <v>0.11702</v>
      </c>
      <c r="AB187" s="3">
        <v>8.5339999999999999E-2</v>
      </c>
      <c r="AC187" s="3">
        <v>5.9380000000000002E-2</v>
      </c>
      <c r="AD187" s="3">
        <v>4.0930000000000001E-2</v>
      </c>
      <c r="AE187" s="3">
        <v>2.6800000000000001E-2</v>
      </c>
      <c r="AF187" s="3">
        <v>1.7000000000000001E-2</v>
      </c>
      <c r="AG187" s="3">
        <v>1.072E-2</v>
      </c>
      <c r="AH187" s="3">
        <v>6.3899999999999998E-3</v>
      </c>
      <c r="AI187" s="3">
        <v>3.79E-3</v>
      </c>
      <c r="AJ187" s="3">
        <v>2.1199999999999999E-3</v>
      </c>
      <c r="AK187" s="3">
        <v>1.1800000000000001E-3</v>
      </c>
      <c r="AL187" s="3">
        <v>6.2E-4</v>
      </c>
      <c r="AM187" s="3">
        <v>3.2000000000000003E-4</v>
      </c>
      <c r="AN187" s="3">
        <v>1.6000000000000001E-4</v>
      </c>
      <c r="AO187" s="3">
        <v>8.0000000000000007E-5</v>
      </c>
      <c r="AP187" s="3">
        <v>4.0000000000000003E-5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5">
        <f>P_A[[#This Row],[8+]]-P_A[[#This Row],[9+]]</f>
        <v>6.1400000000000343E-3</v>
      </c>
      <c r="AY187" s="5">
        <f>P_A[[#This Row],[9+]]-P_A[[#This Row],[10+]]</f>
        <v>8.639999999999981E-3</v>
      </c>
      <c r="AZ187" s="5">
        <f>P_A[[#This Row],[10+]]-P_A[[#This Row],[11+]]</f>
        <v>1.3120000000000021E-2</v>
      </c>
      <c r="BA187" s="5">
        <f>P_A[[#This Row],[11+]]-P_A[[#This Row],[12+]]</f>
        <v>1.7259999999999942E-2</v>
      </c>
      <c r="BB187" s="5">
        <f>P_A[[#This Row],[12+]]-P_A[[#This Row],[13+]]</f>
        <v>2.4469999999999992E-2</v>
      </c>
      <c r="BC187" s="5">
        <f>P_A[[#This Row],[13+]]-P_A[[#This Row],[14+]]</f>
        <v>3.1960000000000099E-2</v>
      </c>
      <c r="BD187" s="5">
        <f>P_A[[#This Row],[14+]]-P_A[[#This Row],[15+]]</f>
        <v>3.7939999999999974E-2</v>
      </c>
      <c r="BE187" s="5">
        <f>P_A[[#This Row],[15+]]-P_A[[#This Row],[16+]]</f>
        <v>4.8489999999999922E-2</v>
      </c>
      <c r="BF187" s="5">
        <f>P_A[[#This Row],[16+]]-P_A[[#This Row],[17+]]</f>
        <v>5.3770000000000095E-2</v>
      </c>
      <c r="BG187" s="5">
        <f>P_A[[#This Row],[17+]]-P_A[[#This Row],[18+]]</f>
        <v>6.4179999999999904E-2</v>
      </c>
      <c r="BH187" s="5">
        <f>P_A[[#This Row],[18+]]-P_A[[#This Row],[19+]]</f>
        <v>6.6480000000000095E-2</v>
      </c>
      <c r="BI187" s="5">
        <f>P_A[[#This Row],[19+]]-P_A[[#This Row],[20+]]</f>
        <v>7.4110000000000009E-2</v>
      </c>
      <c r="BJ187" s="5">
        <f>P_A[[#This Row],[20+]]-P_A[[#This Row],[21+]]</f>
        <v>7.169999999999993E-2</v>
      </c>
      <c r="BK187" s="5">
        <f>P_A[[#This Row],[21+]]-P_A[[#This Row],[22+]]</f>
        <v>7.4670000000000014E-2</v>
      </c>
      <c r="BL187" s="5">
        <f>P_A[[#This Row],[22+]]-P_A[[#This Row],[23+]]</f>
        <v>7.1070000000000022E-2</v>
      </c>
      <c r="BM187" s="5">
        <f>P_A[[#This Row],[23+]]-P_A[[#This Row],[24+]]</f>
        <v>6.201000000000001E-2</v>
      </c>
      <c r="BN187" s="5">
        <f>P_A[[#This Row],[24+]]-P_A[[#This Row],[25+]]</f>
        <v>5.8239999999999986E-2</v>
      </c>
      <c r="BO187" s="5">
        <f>P_A[[#This Row],[25+]]-P_A[[#This Row],[26+]]</f>
        <v>4.7449999999999992E-2</v>
      </c>
      <c r="BP187" s="5">
        <f>P_A[[#This Row],[26+]]-P_A[[#This Row],[27+]]</f>
        <v>4.1639999999999996E-2</v>
      </c>
      <c r="BQ187" s="5">
        <f>P_A[[#This Row],[27+]]-P_A[[#This Row],[28+]]</f>
        <v>3.168E-2</v>
      </c>
      <c r="BR187" s="5">
        <f>P_A[[#This Row],[28+]]-P_A[[#This Row],[29+]]</f>
        <v>2.5959999999999997E-2</v>
      </c>
      <c r="BS187" s="5">
        <f>P_A[[#This Row],[29+]]-P_A[[#This Row],[30+]]</f>
        <v>1.8450000000000001E-2</v>
      </c>
      <c r="BT187" s="5">
        <f>P_A[[#This Row],[30+]]-P_A[[#This Row],[31+]]</f>
        <v>1.413E-2</v>
      </c>
      <c r="BU187" s="5">
        <f>P_A[[#This Row],[31+]]-P_A[[#This Row],[32+]]</f>
        <v>9.7999999999999997E-3</v>
      </c>
      <c r="BV187" s="5">
        <f>P_A[[#This Row],[32+]]-P_A[[#This Row],[33+]]</f>
        <v>6.2800000000000009E-3</v>
      </c>
      <c r="BW187" s="5">
        <f>P_A[[#This Row],[33+]]-P_A[[#This Row],[34+]]</f>
        <v>4.3300000000000005E-3</v>
      </c>
      <c r="BX187" s="5">
        <f>P_A[[#This Row],[34+]]-P_A[[#This Row],[35+]]</f>
        <v>2.5999999999999999E-3</v>
      </c>
      <c r="BY187" s="5">
        <f>P_A[[#This Row],[35+]]-P_A[[#This Row],[36+]]</f>
        <v>1.67E-3</v>
      </c>
      <c r="BZ187" s="5">
        <f>P_A[[#This Row],[36+]]-P_A[[#This Row],[37+]]</f>
        <v>9.3999999999999986E-4</v>
      </c>
      <c r="CA187" s="5">
        <f>P_A[[#This Row],[37+]]-P_A[[#This Row],[38+]]</f>
        <v>5.6000000000000006E-4</v>
      </c>
      <c r="CB187" s="5">
        <f>P_A[[#This Row],[38+]]-P_A[[#This Row],[39+]]</f>
        <v>2.9999999999999997E-4</v>
      </c>
      <c r="CC187" s="5">
        <f>P_A[[#This Row],[39+]]-P_A[[#This Row],[40+]]</f>
        <v>1.6000000000000001E-4</v>
      </c>
      <c r="CD187" s="5">
        <f>P_A[[#This Row],[40+]]-P_A[[#This Row],[41+]]</f>
        <v>8.0000000000000007E-5</v>
      </c>
      <c r="CE187" s="5">
        <f>P_A[[#This Row],[41+]]-P_A[[#This Row],[42+]]</f>
        <v>4.0000000000000003E-5</v>
      </c>
      <c r="CF187" s="5">
        <f>P_A[[#This Row],[42+]]-P_A[[#This Row],[43+]]</f>
        <v>4.0000000000000003E-5</v>
      </c>
      <c r="CG187" s="5">
        <f>P_A[[#This Row],[43+]]-P_A[[#This Row],[44+]]</f>
        <v>0</v>
      </c>
      <c r="CH187" s="5">
        <f>P_A[[#This Row],[44+]]-P_A[[#This Row],[45+]]</f>
        <v>0</v>
      </c>
      <c r="CI187" s="5">
        <f>P_A[[#This Row],[45+]]-P_A[[#This Row],[46+]]</f>
        <v>0</v>
      </c>
      <c r="CJ187" s="5">
        <f>P_A[[#This Row],[46+]]-P_A[[#This Row],[47+]]</f>
        <v>0</v>
      </c>
      <c r="CK187" s="5">
        <f>P_A[[#This Row],[47+]]-P_A[[#This Row],[48+]]</f>
        <v>0</v>
      </c>
      <c r="CL187" s="5">
        <f>P_A[[#This Row],[48+]]-P_A[[#This Row],[49+]]</f>
        <v>0</v>
      </c>
    </row>
    <row r="188" spans="1:90" x14ac:dyDescent="0.25">
      <c r="A188" s="10">
        <v>22400724</v>
      </c>
      <c r="B188" s="13" t="s">
        <v>102</v>
      </c>
      <c r="C188" s="13" t="s">
        <v>103</v>
      </c>
      <c r="D188" s="11">
        <v>0.89583333333333337</v>
      </c>
      <c r="E188" s="9" t="str">
        <f>HYPERLINK("https://www.nba.com/stats/player/1628960/boxscores-traditional", "Grayson Allen")</f>
        <v>Grayson Allen</v>
      </c>
      <c r="F188">
        <v>13.2</v>
      </c>
      <c r="G188" s="4">
        <v>4.7919999999999998</v>
      </c>
      <c r="H188" s="3">
        <v>0.86214000000000002</v>
      </c>
      <c r="I188" s="3">
        <v>0.81057000000000001</v>
      </c>
      <c r="J188" s="3">
        <v>0.74856999999999996</v>
      </c>
      <c r="K188" s="3">
        <v>0.67723999999999995</v>
      </c>
      <c r="L188" s="3">
        <v>0.59870999999999996</v>
      </c>
      <c r="M188" s="3">
        <v>0.51595000000000002</v>
      </c>
      <c r="N188" s="3">
        <v>0.43251000000000001</v>
      </c>
      <c r="O188" s="3">
        <v>0.35197000000000001</v>
      </c>
      <c r="P188" s="3">
        <v>0.28095999999999999</v>
      </c>
      <c r="Q188" s="3">
        <v>0.21476000000000001</v>
      </c>
      <c r="R188" s="3">
        <v>0.15866</v>
      </c>
      <c r="S188" s="3">
        <v>0.11314</v>
      </c>
      <c r="T188" s="3">
        <v>7.7799999999999994E-2</v>
      </c>
      <c r="U188" s="3">
        <v>5.1549999999999999E-2</v>
      </c>
      <c r="V188" s="3">
        <v>3.288E-2</v>
      </c>
      <c r="W188" s="3">
        <v>2.018E-2</v>
      </c>
      <c r="X188" s="3">
        <v>1.222E-2</v>
      </c>
      <c r="Y188" s="3">
        <v>6.9499999999999996E-3</v>
      </c>
      <c r="Z188" s="3">
        <v>3.79E-3</v>
      </c>
      <c r="AA188" s="3">
        <v>1.99E-3</v>
      </c>
      <c r="AB188" s="3">
        <v>1E-3</v>
      </c>
      <c r="AC188" s="3">
        <v>4.8000000000000001E-4</v>
      </c>
      <c r="AD188" s="3">
        <v>2.2000000000000001E-4</v>
      </c>
      <c r="AE188" s="3">
        <v>1E-4</v>
      </c>
      <c r="AF188" s="3">
        <v>4.0000000000000003E-5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5">
        <f>P_A[[#This Row],[8+]]-P_A[[#This Row],[9+]]</f>
        <v>5.1570000000000005E-2</v>
      </c>
      <c r="AY188" s="5">
        <f>P_A[[#This Row],[9+]]-P_A[[#This Row],[10+]]</f>
        <v>6.2000000000000055E-2</v>
      </c>
      <c r="AZ188" s="5">
        <f>P_A[[#This Row],[10+]]-P_A[[#This Row],[11+]]</f>
        <v>7.1330000000000005E-2</v>
      </c>
      <c r="BA188" s="5">
        <f>P_A[[#This Row],[11+]]-P_A[[#This Row],[12+]]</f>
        <v>7.8529999999999989E-2</v>
      </c>
      <c r="BB188" s="5">
        <f>P_A[[#This Row],[12+]]-P_A[[#This Row],[13+]]</f>
        <v>8.2759999999999945E-2</v>
      </c>
      <c r="BC188" s="5">
        <f>P_A[[#This Row],[13+]]-P_A[[#This Row],[14+]]</f>
        <v>8.3440000000000014E-2</v>
      </c>
      <c r="BD188" s="5">
        <f>P_A[[#This Row],[14+]]-P_A[[#This Row],[15+]]</f>
        <v>8.054E-2</v>
      </c>
      <c r="BE188" s="5">
        <f>P_A[[#This Row],[15+]]-P_A[[#This Row],[16+]]</f>
        <v>7.1010000000000018E-2</v>
      </c>
      <c r="BF188" s="5">
        <f>P_A[[#This Row],[16+]]-P_A[[#This Row],[17+]]</f>
        <v>6.6199999999999981E-2</v>
      </c>
      <c r="BG188" s="5">
        <f>P_A[[#This Row],[17+]]-P_A[[#This Row],[18+]]</f>
        <v>5.6100000000000011E-2</v>
      </c>
      <c r="BH188" s="5">
        <f>P_A[[#This Row],[18+]]-P_A[[#This Row],[19+]]</f>
        <v>4.5519999999999991E-2</v>
      </c>
      <c r="BI188" s="5">
        <f>P_A[[#This Row],[19+]]-P_A[[#This Row],[20+]]</f>
        <v>3.534000000000001E-2</v>
      </c>
      <c r="BJ188" s="5">
        <f>P_A[[#This Row],[20+]]-P_A[[#This Row],[21+]]</f>
        <v>2.6249999999999996E-2</v>
      </c>
      <c r="BK188" s="5">
        <f>P_A[[#This Row],[21+]]-P_A[[#This Row],[22+]]</f>
        <v>1.8669999999999999E-2</v>
      </c>
      <c r="BL188" s="5">
        <f>P_A[[#This Row],[22+]]-P_A[[#This Row],[23+]]</f>
        <v>1.2699999999999999E-2</v>
      </c>
      <c r="BM188" s="5">
        <f>P_A[[#This Row],[23+]]-P_A[[#This Row],[24+]]</f>
        <v>7.9600000000000001E-3</v>
      </c>
      <c r="BN188" s="5">
        <f>P_A[[#This Row],[24+]]-P_A[[#This Row],[25+]]</f>
        <v>5.2700000000000004E-3</v>
      </c>
      <c r="BO188" s="5">
        <f>P_A[[#This Row],[25+]]-P_A[[#This Row],[26+]]</f>
        <v>3.1599999999999996E-3</v>
      </c>
      <c r="BP188" s="5">
        <f>P_A[[#This Row],[26+]]-P_A[[#This Row],[27+]]</f>
        <v>1.8E-3</v>
      </c>
      <c r="BQ188" s="5">
        <f>P_A[[#This Row],[27+]]-P_A[[#This Row],[28+]]</f>
        <v>9.8999999999999999E-4</v>
      </c>
      <c r="BR188" s="5">
        <f>P_A[[#This Row],[28+]]-P_A[[#This Row],[29+]]</f>
        <v>5.2000000000000006E-4</v>
      </c>
      <c r="BS188" s="5">
        <f>P_A[[#This Row],[29+]]-P_A[[#This Row],[30+]]</f>
        <v>2.6000000000000003E-4</v>
      </c>
      <c r="BT188" s="5">
        <f>P_A[[#This Row],[30+]]-P_A[[#This Row],[31+]]</f>
        <v>1.2E-4</v>
      </c>
      <c r="BU188" s="5">
        <f>P_A[[#This Row],[31+]]-P_A[[#This Row],[32+]]</f>
        <v>6.0000000000000002E-5</v>
      </c>
      <c r="BV188" s="5">
        <f>P_A[[#This Row],[32+]]-P_A[[#This Row],[33+]]</f>
        <v>4.0000000000000003E-5</v>
      </c>
      <c r="BW188" s="5">
        <f>P_A[[#This Row],[33+]]-P_A[[#This Row],[34+]]</f>
        <v>0</v>
      </c>
      <c r="BX188" s="5">
        <f>P_A[[#This Row],[34+]]-P_A[[#This Row],[35+]]</f>
        <v>0</v>
      </c>
      <c r="BY188" s="5">
        <f>P_A[[#This Row],[35+]]-P_A[[#This Row],[36+]]</f>
        <v>0</v>
      </c>
      <c r="BZ188" s="5">
        <f>P_A[[#This Row],[36+]]-P_A[[#This Row],[37+]]</f>
        <v>0</v>
      </c>
      <c r="CA188" s="5">
        <f>P_A[[#This Row],[37+]]-P_A[[#This Row],[38+]]</f>
        <v>0</v>
      </c>
      <c r="CB188" s="5">
        <f>P_A[[#This Row],[38+]]-P_A[[#This Row],[39+]]</f>
        <v>0</v>
      </c>
      <c r="CC188" s="5">
        <f>P_A[[#This Row],[39+]]-P_A[[#This Row],[40+]]</f>
        <v>0</v>
      </c>
      <c r="CD188" s="5">
        <f>P_A[[#This Row],[40+]]-P_A[[#This Row],[41+]]</f>
        <v>0</v>
      </c>
      <c r="CE188" s="5">
        <f>P_A[[#This Row],[41+]]-P_A[[#This Row],[42+]]</f>
        <v>0</v>
      </c>
      <c r="CF188" s="5">
        <f>P_A[[#This Row],[42+]]-P_A[[#This Row],[43+]]</f>
        <v>0</v>
      </c>
      <c r="CG188" s="5">
        <f>P_A[[#This Row],[43+]]-P_A[[#This Row],[44+]]</f>
        <v>0</v>
      </c>
      <c r="CH188" s="5">
        <f>P_A[[#This Row],[44+]]-P_A[[#This Row],[45+]]</f>
        <v>0</v>
      </c>
      <c r="CI188" s="5">
        <f>P_A[[#This Row],[45+]]-P_A[[#This Row],[46+]]</f>
        <v>0</v>
      </c>
      <c r="CJ188" s="5">
        <f>P_A[[#This Row],[46+]]-P_A[[#This Row],[47+]]</f>
        <v>0</v>
      </c>
      <c r="CK188" s="5">
        <f>P_A[[#This Row],[47+]]-P_A[[#This Row],[48+]]</f>
        <v>0</v>
      </c>
      <c r="CL188" s="5">
        <f>P_A[[#This Row],[48+]]-P_A[[#This Row],[49+]]</f>
        <v>0</v>
      </c>
    </row>
    <row r="189" spans="1:90" x14ac:dyDescent="0.25">
      <c r="A189" s="10">
        <v>22400724</v>
      </c>
      <c r="B189" s="13" t="s">
        <v>102</v>
      </c>
      <c r="C189" s="13" t="s">
        <v>103</v>
      </c>
      <c r="D189" s="11">
        <v>0.89583333333333337</v>
      </c>
      <c r="E189" s="9" t="str">
        <f>HYPERLINK("https://www.nba.com/stats/player/1626145/boxscores-traditional", "Tyus Jones")</f>
        <v>Tyus Jones</v>
      </c>
      <c r="F189">
        <v>11</v>
      </c>
      <c r="G189" s="4">
        <v>5.899</v>
      </c>
      <c r="H189" s="3">
        <v>0.69496999999999998</v>
      </c>
      <c r="I189" s="3">
        <v>0.63307000000000002</v>
      </c>
      <c r="J189" s="3">
        <v>0.56749000000000005</v>
      </c>
      <c r="K189" s="3">
        <v>0.5</v>
      </c>
      <c r="L189" s="3">
        <v>0.43251000000000001</v>
      </c>
      <c r="M189" s="3">
        <v>0.36692999999999998</v>
      </c>
      <c r="N189" s="3">
        <v>0.30503000000000002</v>
      </c>
      <c r="O189" s="3">
        <v>0.24825</v>
      </c>
      <c r="P189" s="3">
        <v>0.19766</v>
      </c>
      <c r="Q189" s="3">
        <v>0.15386</v>
      </c>
      <c r="R189" s="3">
        <v>0.11702</v>
      </c>
      <c r="S189" s="3">
        <v>8.6910000000000001E-2</v>
      </c>
      <c r="T189" s="3">
        <v>6.3009999999999997E-2</v>
      </c>
      <c r="U189" s="3">
        <v>4.4569999999999999E-2</v>
      </c>
      <c r="V189" s="3">
        <v>3.1440000000000003E-2</v>
      </c>
      <c r="W189" s="3">
        <v>2.1180000000000001E-2</v>
      </c>
      <c r="X189" s="3">
        <v>1.3899999999999999E-2</v>
      </c>
      <c r="Y189" s="3">
        <v>8.8900000000000003E-3</v>
      </c>
      <c r="Z189" s="3">
        <v>5.5399999999999998E-3</v>
      </c>
      <c r="AA189" s="3">
        <v>3.3600000000000001E-3</v>
      </c>
      <c r="AB189" s="3">
        <v>1.99E-3</v>
      </c>
      <c r="AC189" s="3">
        <v>1.14E-3</v>
      </c>
      <c r="AD189" s="3">
        <v>6.4000000000000005E-4</v>
      </c>
      <c r="AE189" s="3">
        <v>3.5E-4</v>
      </c>
      <c r="AF189" s="3">
        <v>1.9000000000000001E-4</v>
      </c>
      <c r="AG189" s="3">
        <v>1E-4</v>
      </c>
      <c r="AH189" s="3">
        <v>5.0000000000000002E-5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5">
        <f>P_A[[#This Row],[8+]]-P_A[[#This Row],[9+]]</f>
        <v>6.1899999999999955E-2</v>
      </c>
      <c r="AY189" s="5">
        <f>P_A[[#This Row],[9+]]-P_A[[#This Row],[10+]]</f>
        <v>6.5579999999999972E-2</v>
      </c>
      <c r="AZ189" s="5">
        <f>P_A[[#This Row],[10+]]-P_A[[#This Row],[11+]]</f>
        <v>6.749000000000005E-2</v>
      </c>
      <c r="BA189" s="5">
        <f>P_A[[#This Row],[11+]]-P_A[[#This Row],[12+]]</f>
        <v>6.7489999999999994E-2</v>
      </c>
      <c r="BB189" s="5">
        <f>P_A[[#This Row],[12+]]-P_A[[#This Row],[13+]]</f>
        <v>6.5580000000000027E-2</v>
      </c>
      <c r="BC189" s="5">
        <f>P_A[[#This Row],[13+]]-P_A[[#This Row],[14+]]</f>
        <v>6.1899999999999955E-2</v>
      </c>
      <c r="BD189" s="5">
        <f>P_A[[#This Row],[14+]]-P_A[[#This Row],[15+]]</f>
        <v>5.6780000000000025E-2</v>
      </c>
      <c r="BE189" s="5">
        <f>P_A[[#This Row],[15+]]-P_A[[#This Row],[16+]]</f>
        <v>5.0589999999999996E-2</v>
      </c>
      <c r="BF189" s="5">
        <f>P_A[[#This Row],[16+]]-P_A[[#This Row],[17+]]</f>
        <v>4.3800000000000006E-2</v>
      </c>
      <c r="BG189" s="5">
        <f>P_A[[#This Row],[17+]]-P_A[[#This Row],[18+]]</f>
        <v>3.6839999999999998E-2</v>
      </c>
      <c r="BH189" s="5">
        <f>P_A[[#This Row],[18+]]-P_A[[#This Row],[19+]]</f>
        <v>3.0109999999999998E-2</v>
      </c>
      <c r="BI189" s="5">
        <f>P_A[[#This Row],[19+]]-P_A[[#This Row],[20+]]</f>
        <v>2.3900000000000005E-2</v>
      </c>
      <c r="BJ189" s="5">
        <f>P_A[[#This Row],[20+]]-P_A[[#This Row],[21+]]</f>
        <v>1.8439999999999998E-2</v>
      </c>
      <c r="BK189" s="5">
        <f>P_A[[#This Row],[21+]]-P_A[[#This Row],[22+]]</f>
        <v>1.3129999999999996E-2</v>
      </c>
      <c r="BL189" s="5">
        <f>P_A[[#This Row],[22+]]-P_A[[#This Row],[23+]]</f>
        <v>1.0260000000000002E-2</v>
      </c>
      <c r="BM189" s="5">
        <f>P_A[[#This Row],[23+]]-P_A[[#This Row],[24+]]</f>
        <v>7.2800000000000017E-3</v>
      </c>
      <c r="BN189" s="5">
        <f>P_A[[#This Row],[24+]]-P_A[[#This Row],[25+]]</f>
        <v>5.0099999999999988E-3</v>
      </c>
      <c r="BO189" s="5">
        <f>P_A[[#This Row],[25+]]-P_A[[#This Row],[26+]]</f>
        <v>3.3500000000000005E-3</v>
      </c>
      <c r="BP189" s="5">
        <f>P_A[[#This Row],[26+]]-P_A[[#This Row],[27+]]</f>
        <v>2.1799999999999996E-3</v>
      </c>
      <c r="BQ189" s="5">
        <f>P_A[[#This Row],[27+]]-P_A[[#This Row],[28+]]</f>
        <v>1.3700000000000001E-3</v>
      </c>
      <c r="BR189" s="5">
        <f>P_A[[#This Row],[28+]]-P_A[[#This Row],[29+]]</f>
        <v>8.5000000000000006E-4</v>
      </c>
      <c r="BS189" s="5">
        <f>P_A[[#This Row],[29+]]-P_A[[#This Row],[30+]]</f>
        <v>4.999999999999999E-4</v>
      </c>
      <c r="BT189" s="5">
        <f>P_A[[#This Row],[30+]]-P_A[[#This Row],[31+]]</f>
        <v>2.9000000000000006E-4</v>
      </c>
      <c r="BU189" s="5">
        <f>P_A[[#This Row],[31+]]-P_A[[#This Row],[32+]]</f>
        <v>1.5999999999999999E-4</v>
      </c>
      <c r="BV189" s="5">
        <f>P_A[[#This Row],[32+]]-P_A[[#This Row],[33+]]</f>
        <v>9.0000000000000006E-5</v>
      </c>
      <c r="BW189" s="5">
        <f>P_A[[#This Row],[33+]]-P_A[[#This Row],[34+]]</f>
        <v>5.0000000000000002E-5</v>
      </c>
      <c r="BX189" s="5">
        <f>P_A[[#This Row],[34+]]-P_A[[#This Row],[35+]]</f>
        <v>5.0000000000000002E-5</v>
      </c>
      <c r="BY189" s="5">
        <f>P_A[[#This Row],[35+]]-P_A[[#This Row],[36+]]</f>
        <v>0</v>
      </c>
      <c r="BZ189" s="5">
        <f>P_A[[#This Row],[36+]]-P_A[[#This Row],[37+]]</f>
        <v>0</v>
      </c>
      <c r="CA189" s="5">
        <f>P_A[[#This Row],[37+]]-P_A[[#This Row],[38+]]</f>
        <v>0</v>
      </c>
      <c r="CB189" s="5">
        <f>P_A[[#This Row],[38+]]-P_A[[#This Row],[39+]]</f>
        <v>0</v>
      </c>
      <c r="CC189" s="5">
        <f>P_A[[#This Row],[39+]]-P_A[[#This Row],[40+]]</f>
        <v>0</v>
      </c>
      <c r="CD189" s="5">
        <f>P_A[[#This Row],[40+]]-P_A[[#This Row],[41+]]</f>
        <v>0</v>
      </c>
      <c r="CE189" s="5">
        <f>P_A[[#This Row],[41+]]-P_A[[#This Row],[42+]]</f>
        <v>0</v>
      </c>
      <c r="CF189" s="5">
        <f>P_A[[#This Row],[42+]]-P_A[[#This Row],[43+]]</f>
        <v>0</v>
      </c>
      <c r="CG189" s="5">
        <f>P_A[[#This Row],[43+]]-P_A[[#This Row],[44+]]</f>
        <v>0</v>
      </c>
      <c r="CH189" s="5">
        <f>P_A[[#This Row],[44+]]-P_A[[#This Row],[45+]]</f>
        <v>0</v>
      </c>
      <c r="CI189" s="5">
        <f>P_A[[#This Row],[45+]]-P_A[[#This Row],[46+]]</f>
        <v>0</v>
      </c>
      <c r="CJ189" s="5">
        <f>P_A[[#This Row],[46+]]-P_A[[#This Row],[47+]]</f>
        <v>0</v>
      </c>
      <c r="CK189" s="5">
        <f>P_A[[#This Row],[47+]]-P_A[[#This Row],[48+]]</f>
        <v>0</v>
      </c>
      <c r="CL189" s="5">
        <f>P_A[[#This Row],[48+]]-P_A[[#This Row],[49+]]</f>
        <v>0</v>
      </c>
    </row>
    <row r="190" spans="1:90" x14ac:dyDescent="0.25">
      <c r="A190" s="10">
        <v>22400724</v>
      </c>
      <c r="B190" s="13" t="s">
        <v>102</v>
      </c>
      <c r="C190" s="13" t="s">
        <v>103</v>
      </c>
      <c r="D190" s="11">
        <v>0.89583333333333337</v>
      </c>
      <c r="E190" s="9" t="str">
        <f>HYPERLINK("https://www.nba.com/stats/player/1626220/boxscores-traditional", "Royce O'Neale")</f>
        <v>Royce O'Neale</v>
      </c>
      <c r="F190">
        <v>10.199999999999999</v>
      </c>
      <c r="G190" s="4">
        <v>4.9559999999999995</v>
      </c>
      <c r="H190" s="3">
        <v>0.67003000000000001</v>
      </c>
      <c r="I190" s="3">
        <v>0.59482999999999997</v>
      </c>
      <c r="J190" s="3">
        <v>0.51595000000000002</v>
      </c>
      <c r="K190" s="3">
        <v>0.43643999999999999</v>
      </c>
      <c r="L190" s="3">
        <v>0.35942000000000002</v>
      </c>
      <c r="M190" s="3">
        <v>0.28774</v>
      </c>
      <c r="N190" s="3">
        <v>0.22065000000000001</v>
      </c>
      <c r="O190" s="3">
        <v>0.16602</v>
      </c>
      <c r="P190" s="3">
        <v>0.121</v>
      </c>
      <c r="Q190" s="3">
        <v>8.5339999999999999E-2</v>
      </c>
      <c r="R190" s="3">
        <v>5.8209999999999998E-2</v>
      </c>
      <c r="S190" s="3">
        <v>3.7539999999999997E-2</v>
      </c>
      <c r="T190" s="3">
        <v>2.385E-2</v>
      </c>
      <c r="U190" s="3">
        <v>1.4630000000000001E-2</v>
      </c>
      <c r="V190" s="3">
        <v>8.6599999999999993E-3</v>
      </c>
      <c r="W190" s="3">
        <v>4.9399999999999999E-3</v>
      </c>
      <c r="X190" s="3">
        <v>2.7200000000000002E-3</v>
      </c>
      <c r="Y190" s="3">
        <v>1.39E-3</v>
      </c>
      <c r="Z190" s="3">
        <v>7.1000000000000002E-4</v>
      </c>
      <c r="AA190" s="3">
        <v>3.5E-4</v>
      </c>
      <c r="AB190" s="3">
        <v>1.7000000000000001E-4</v>
      </c>
      <c r="AC190" s="3">
        <v>8.0000000000000007E-5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5">
        <f>P_A[[#This Row],[8+]]-P_A[[#This Row],[9+]]</f>
        <v>7.5200000000000045E-2</v>
      </c>
      <c r="AY190" s="5">
        <f>P_A[[#This Row],[9+]]-P_A[[#This Row],[10+]]</f>
        <v>7.887999999999995E-2</v>
      </c>
      <c r="AZ190" s="5">
        <f>P_A[[#This Row],[10+]]-P_A[[#This Row],[11+]]</f>
        <v>7.9510000000000025E-2</v>
      </c>
      <c r="BA190" s="5">
        <f>P_A[[#This Row],[11+]]-P_A[[#This Row],[12+]]</f>
        <v>7.7019999999999977E-2</v>
      </c>
      <c r="BB190" s="5">
        <f>P_A[[#This Row],[12+]]-P_A[[#This Row],[13+]]</f>
        <v>7.1680000000000021E-2</v>
      </c>
      <c r="BC190" s="5">
        <f>P_A[[#This Row],[13+]]-P_A[[#This Row],[14+]]</f>
        <v>6.7089999999999983E-2</v>
      </c>
      <c r="BD190" s="5">
        <f>P_A[[#This Row],[14+]]-P_A[[#This Row],[15+]]</f>
        <v>5.4630000000000012E-2</v>
      </c>
      <c r="BE190" s="5">
        <f>P_A[[#This Row],[15+]]-P_A[[#This Row],[16+]]</f>
        <v>4.5020000000000004E-2</v>
      </c>
      <c r="BF190" s="5">
        <f>P_A[[#This Row],[16+]]-P_A[[#This Row],[17+]]</f>
        <v>3.5659999999999997E-2</v>
      </c>
      <c r="BG190" s="5">
        <f>P_A[[#This Row],[17+]]-P_A[[#This Row],[18+]]</f>
        <v>2.7130000000000001E-2</v>
      </c>
      <c r="BH190" s="5">
        <f>P_A[[#This Row],[18+]]-P_A[[#This Row],[19+]]</f>
        <v>2.0670000000000001E-2</v>
      </c>
      <c r="BI190" s="5">
        <f>P_A[[#This Row],[19+]]-P_A[[#This Row],[20+]]</f>
        <v>1.3689999999999997E-2</v>
      </c>
      <c r="BJ190" s="5">
        <f>P_A[[#This Row],[20+]]-P_A[[#This Row],[21+]]</f>
        <v>9.219999999999999E-3</v>
      </c>
      <c r="BK190" s="5">
        <f>P_A[[#This Row],[21+]]-P_A[[#This Row],[22+]]</f>
        <v>5.9700000000000013E-3</v>
      </c>
      <c r="BL190" s="5">
        <f>P_A[[#This Row],[22+]]-P_A[[#This Row],[23+]]</f>
        <v>3.7199999999999993E-3</v>
      </c>
      <c r="BM190" s="5">
        <f>P_A[[#This Row],[23+]]-P_A[[#This Row],[24+]]</f>
        <v>2.2199999999999998E-3</v>
      </c>
      <c r="BN190" s="5">
        <f>P_A[[#This Row],[24+]]-P_A[[#This Row],[25+]]</f>
        <v>1.3300000000000002E-3</v>
      </c>
      <c r="BO190" s="5">
        <f>P_A[[#This Row],[25+]]-P_A[[#This Row],[26+]]</f>
        <v>6.7999999999999994E-4</v>
      </c>
      <c r="BP190" s="5">
        <f>P_A[[#This Row],[26+]]-P_A[[#This Row],[27+]]</f>
        <v>3.6000000000000002E-4</v>
      </c>
      <c r="BQ190" s="5">
        <f>P_A[[#This Row],[27+]]-P_A[[#This Row],[28+]]</f>
        <v>1.7999999999999998E-4</v>
      </c>
      <c r="BR190" s="5">
        <f>P_A[[#This Row],[28+]]-P_A[[#This Row],[29+]]</f>
        <v>9.0000000000000006E-5</v>
      </c>
      <c r="BS190" s="5">
        <f>P_A[[#This Row],[29+]]-P_A[[#This Row],[30+]]</f>
        <v>8.0000000000000007E-5</v>
      </c>
      <c r="BT190" s="5">
        <f>P_A[[#This Row],[30+]]-P_A[[#This Row],[31+]]</f>
        <v>0</v>
      </c>
      <c r="BU190" s="5">
        <f>P_A[[#This Row],[31+]]-P_A[[#This Row],[32+]]</f>
        <v>0</v>
      </c>
      <c r="BV190" s="5">
        <f>P_A[[#This Row],[32+]]-P_A[[#This Row],[33+]]</f>
        <v>0</v>
      </c>
      <c r="BW190" s="5">
        <f>P_A[[#This Row],[33+]]-P_A[[#This Row],[34+]]</f>
        <v>0</v>
      </c>
      <c r="BX190" s="5">
        <f>P_A[[#This Row],[34+]]-P_A[[#This Row],[35+]]</f>
        <v>0</v>
      </c>
      <c r="BY190" s="5">
        <f>P_A[[#This Row],[35+]]-P_A[[#This Row],[36+]]</f>
        <v>0</v>
      </c>
      <c r="BZ190" s="5">
        <f>P_A[[#This Row],[36+]]-P_A[[#This Row],[37+]]</f>
        <v>0</v>
      </c>
      <c r="CA190" s="5">
        <f>P_A[[#This Row],[37+]]-P_A[[#This Row],[38+]]</f>
        <v>0</v>
      </c>
      <c r="CB190" s="5">
        <f>P_A[[#This Row],[38+]]-P_A[[#This Row],[39+]]</f>
        <v>0</v>
      </c>
      <c r="CC190" s="5">
        <f>P_A[[#This Row],[39+]]-P_A[[#This Row],[40+]]</f>
        <v>0</v>
      </c>
      <c r="CD190" s="5">
        <f>P_A[[#This Row],[40+]]-P_A[[#This Row],[41+]]</f>
        <v>0</v>
      </c>
      <c r="CE190" s="5">
        <f>P_A[[#This Row],[41+]]-P_A[[#This Row],[42+]]</f>
        <v>0</v>
      </c>
      <c r="CF190" s="5">
        <f>P_A[[#This Row],[42+]]-P_A[[#This Row],[43+]]</f>
        <v>0</v>
      </c>
      <c r="CG190" s="5">
        <f>P_A[[#This Row],[43+]]-P_A[[#This Row],[44+]]</f>
        <v>0</v>
      </c>
      <c r="CH190" s="5">
        <f>P_A[[#This Row],[44+]]-P_A[[#This Row],[45+]]</f>
        <v>0</v>
      </c>
      <c r="CI190" s="5">
        <f>P_A[[#This Row],[45+]]-P_A[[#This Row],[46+]]</f>
        <v>0</v>
      </c>
      <c r="CJ190" s="5">
        <f>P_A[[#This Row],[46+]]-P_A[[#This Row],[47+]]</f>
        <v>0</v>
      </c>
      <c r="CK190" s="5">
        <f>P_A[[#This Row],[47+]]-P_A[[#This Row],[48+]]</f>
        <v>0</v>
      </c>
      <c r="CL190" s="5">
        <f>P_A[[#This Row],[48+]]-P_A[[#This Row],[49+]]</f>
        <v>0</v>
      </c>
    </row>
    <row r="191" spans="1:90" x14ac:dyDescent="0.25">
      <c r="A191" s="10">
        <v>22400724</v>
      </c>
      <c r="B191" s="13" t="s">
        <v>102</v>
      </c>
      <c r="C191" s="13" t="s">
        <v>103</v>
      </c>
      <c r="D191" s="11">
        <v>0.89583333333333337</v>
      </c>
      <c r="E191" s="9" t="str">
        <f>HYPERLINK("https://www.nba.com/stats/player/203994/boxscores-traditional", "Jusuf Nurkic")</f>
        <v>Jusuf Nurkic</v>
      </c>
      <c r="F191">
        <v>8.8000000000000007</v>
      </c>
      <c r="G191" s="4">
        <v>3.3109999999999999</v>
      </c>
      <c r="H191" s="3">
        <v>0.59482999999999997</v>
      </c>
      <c r="I191" s="3">
        <v>0.47608</v>
      </c>
      <c r="J191" s="3">
        <v>0.35942000000000002</v>
      </c>
      <c r="K191" s="3">
        <v>0.25463000000000002</v>
      </c>
      <c r="L191" s="3">
        <v>0.16602</v>
      </c>
      <c r="M191" s="3">
        <v>0.10204000000000001</v>
      </c>
      <c r="N191" s="3">
        <v>5.8209999999999998E-2</v>
      </c>
      <c r="O191" s="3">
        <v>3.074E-2</v>
      </c>
      <c r="P191" s="3">
        <v>1.4999999999999999E-2</v>
      </c>
      <c r="Q191" s="3">
        <v>6.5700000000000003E-3</v>
      </c>
      <c r="R191" s="3">
        <v>2.7200000000000002E-3</v>
      </c>
      <c r="S191" s="3">
        <v>1.0399999999999999E-3</v>
      </c>
      <c r="T191" s="3">
        <v>3.6000000000000002E-4</v>
      </c>
      <c r="U191" s="3">
        <v>1.2E-4</v>
      </c>
      <c r="V191" s="3">
        <v>3.0000000000000001E-5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5">
        <f>P_A[[#This Row],[8+]]-P_A[[#This Row],[9+]]</f>
        <v>0.11874999999999997</v>
      </c>
      <c r="AY191" s="5">
        <f>P_A[[#This Row],[9+]]-P_A[[#This Row],[10+]]</f>
        <v>0.11665999999999999</v>
      </c>
      <c r="AZ191" s="5">
        <f>P_A[[#This Row],[10+]]-P_A[[#This Row],[11+]]</f>
        <v>0.10478999999999999</v>
      </c>
      <c r="BA191" s="5">
        <f>P_A[[#This Row],[11+]]-P_A[[#This Row],[12+]]</f>
        <v>8.8610000000000022E-2</v>
      </c>
      <c r="BB191" s="5">
        <f>P_A[[#This Row],[12+]]-P_A[[#This Row],[13+]]</f>
        <v>6.3979999999999995E-2</v>
      </c>
      <c r="BC191" s="5">
        <f>P_A[[#This Row],[13+]]-P_A[[#This Row],[14+]]</f>
        <v>4.3830000000000008E-2</v>
      </c>
      <c r="BD191" s="5">
        <f>P_A[[#This Row],[14+]]-P_A[[#This Row],[15+]]</f>
        <v>2.7469999999999998E-2</v>
      </c>
      <c r="BE191" s="5">
        <f>P_A[[#This Row],[15+]]-P_A[[#This Row],[16+]]</f>
        <v>1.5740000000000001E-2</v>
      </c>
      <c r="BF191" s="5">
        <f>P_A[[#This Row],[16+]]-P_A[[#This Row],[17+]]</f>
        <v>8.43E-3</v>
      </c>
      <c r="BG191" s="5">
        <f>P_A[[#This Row],[17+]]-P_A[[#This Row],[18+]]</f>
        <v>3.8500000000000001E-3</v>
      </c>
      <c r="BH191" s="5">
        <f>P_A[[#This Row],[18+]]-P_A[[#This Row],[19+]]</f>
        <v>1.6800000000000003E-3</v>
      </c>
      <c r="BI191" s="5">
        <f>P_A[[#This Row],[19+]]-P_A[[#This Row],[20+]]</f>
        <v>6.7999999999999983E-4</v>
      </c>
      <c r="BJ191" s="5">
        <f>P_A[[#This Row],[20+]]-P_A[[#This Row],[21+]]</f>
        <v>2.4000000000000003E-4</v>
      </c>
      <c r="BK191" s="5">
        <f>P_A[[#This Row],[21+]]-P_A[[#This Row],[22+]]</f>
        <v>9.0000000000000006E-5</v>
      </c>
      <c r="BL191" s="5">
        <f>P_A[[#This Row],[22+]]-P_A[[#This Row],[23+]]</f>
        <v>3.0000000000000001E-5</v>
      </c>
      <c r="BM191" s="5">
        <f>P_A[[#This Row],[23+]]-P_A[[#This Row],[24+]]</f>
        <v>0</v>
      </c>
      <c r="BN191" s="5">
        <f>P_A[[#This Row],[24+]]-P_A[[#This Row],[25+]]</f>
        <v>0</v>
      </c>
      <c r="BO191" s="5">
        <f>P_A[[#This Row],[25+]]-P_A[[#This Row],[26+]]</f>
        <v>0</v>
      </c>
      <c r="BP191" s="5">
        <f>P_A[[#This Row],[26+]]-P_A[[#This Row],[27+]]</f>
        <v>0</v>
      </c>
      <c r="BQ191" s="5">
        <f>P_A[[#This Row],[27+]]-P_A[[#This Row],[28+]]</f>
        <v>0</v>
      </c>
      <c r="BR191" s="5">
        <f>P_A[[#This Row],[28+]]-P_A[[#This Row],[29+]]</f>
        <v>0</v>
      </c>
      <c r="BS191" s="5">
        <f>P_A[[#This Row],[29+]]-P_A[[#This Row],[30+]]</f>
        <v>0</v>
      </c>
      <c r="BT191" s="5">
        <f>P_A[[#This Row],[30+]]-P_A[[#This Row],[31+]]</f>
        <v>0</v>
      </c>
      <c r="BU191" s="5">
        <f>P_A[[#This Row],[31+]]-P_A[[#This Row],[32+]]</f>
        <v>0</v>
      </c>
      <c r="BV191" s="5">
        <f>P_A[[#This Row],[32+]]-P_A[[#This Row],[33+]]</f>
        <v>0</v>
      </c>
      <c r="BW191" s="5">
        <f>P_A[[#This Row],[33+]]-P_A[[#This Row],[34+]]</f>
        <v>0</v>
      </c>
      <c r="BX191" s="5">
        <f>P_A[[#This Row],[34+]]-P_A[[#This Row],[35+]]</f>
        <v>0</v>
      </c>
      <c r="BY191" s="5">
        <f>P_A[[#This Row],[35+]]-P_A[[#This Row],[36+]]</f>
        <v>0</v>
      </c>
      <c r="BZ191" s="5">
        <f>P_A[[#This Row],[36+]]-P_A[[#This Row],[37+]]</f>
        <v>0</v>
      </c>
      <c r="CA191" s="5">
        <f>P_A[[#This Row],[37+]]-P_A[[#This Row],[38+]]</f>
        <v>0</v>
      </c>
      <c r="CB191" s="5">
        <f>P_A[[#This Row],[38+]]-P_A[[#This Row],[39+]]</f>
        <v>0</v>
      </c>
      <c r="CC191" s="5">
        <f>P_A[[#This Row],[39+]]-P_A[[#This Row],[40+]]</f>
        <v>0</v>
      </c>
      <c r="CD191" s="5">
        <f>P_A[[#This Row],[40+]]-P_A[[#This Row],[41+]]</f>
        <v>0</v>
      </c>
      <c r="CE191" s="5">
        <f>P_A[[#This Row],[41+]]-P_A[[#This Row],[42+]]</f>
        <v>0</v>
      </c>
      <c r="CF191" s="5">
        <f>P_A[[#This Row],[42+]]-P_A[[#This Row],[43+]]</f>
        <v>0</v>
      </c>
      <c r="CG191" s="5">
        <f>P_A[[#This Row],[43+]]-P_A[[#This Row],[44+]]</f>
        <v>0</v>
      </c>
      <c r="CH191" s="5">
        <f>P_A[[#This Row],[44+]]-P_A[[#This Row],[45+]]</f>
        <v>0</v>
      </c>
      <c r="CI191" s="5">
        <f>P_A[[#This Row],[45+]]-P_A[[#This Row],[46+]]</f>
        <v>0</v>
      </c>
      <c r="CJ191" s="5">
        <f>P_A[[#This Row],[46+]]-P_A[[#This Row],[47+]]</f>
        <v>0</v>
      </c>
      <c r="CK191" s="5">
        <f>P_A[[#This Row],[47+]]-P_A[[#This Row],[48+]]</f>
        <v>0</v>
      </c>
      <c r="CL191" s="5">
        <f>P_A[[#This Row],[48+]]-P_A[[#This Row],[49+]]</f>
        <v>0</v>
      </c>
    </row>
    <row r="192" spans="1:90" x14ac:dyDescent="0.25">
      <c r="A192" s="10">
        <v>22400724</v>
      </c>
      <c r="B192" s="13" t="s">
        <v>103</v>
      </c>
      <c r="C192" s="13" t="s">
        <v>102</v>
      </c>
      <c r="D192" s="11">
        <v>0.89583333333333337</v>
      </c>
      <c r="E192" s="9" t="str">
        <f>HYPERLINK("https://www.nba.com/stats/player/1628983/boxscores-traditional", "Shai Gilgeous-Alexander")</f>
        <v>Shai Gilgeous-Alexander</v>
      </c>
      <c r="F192">
        <v>41.6</v>
      </c>
      <c r="G192" s="4">
        <v>7.31</v>
      </c>
      <c r="H192" s="3">
        <v>1</v>
      </c>
      <c r="I192" s="3">
        <v>1</v>
      </c>
      <c r="J192" s="3">
        <v>1</v>
      </c>
      <c r="K192" s="3">
        <v>1</v>
      </c>
      <c r="L192" s="3">
        <v>1</v>
      </c>
      <c r="M192" s="3">
        <v>0.99995000000000001</v>
      </c>
      <c r="N192" s="3">
        <v>0.99992000000000003</v>
      </c>
      <c r="O192" s="3">
        <v>0.99985999999999997</v>
      </c>
      <c r="P192" s="3">
        <v>0.99977000000000005</v>
      </c>
      <c r="Q192" s="3">
        <v>0.99961999999999995</v>
      </c>
      <c r="R192" s="3">
        <v>0.99938000000000005</v>
      </c>
      <c r="S192" s="3">
        <v>0.999</v>
      </c>
      <c r="T192" s="3">
        <v>0.99841000000000002</v>
      </c>
      <c r="U192" s="3">
        <v>0.99760000000000004</v>
      </c>
      <c r="V192" s="3">
        <v>0.99631999999999998</v>
      </c>
      <c r="W192" s="3">
        <v>0.99446000000000001</v>
      </c>
      <c r="X192" s="3">
        <v>0.99202000000000001</v>
      </c>
      <c r="Y192" s="3">
        <v>0.98839999999999995</v>
      </c>
      <c r="Z192" s="3">
        <v>0.98341000000000001</v>
      </c>
      <c r="AA192" s="3">
        <v>0.97724999999999995</v>
      </c>
      <c r="AB192" s="3">
        <v>0.96855999999999998</v>
      </c>
      <c r="AC192" s="3">
        <v>0.95728000000000002</v>
      </c>
      <c r="AD192" s="3">
        <v>0.94408000000000003</v>
      </c>
      <c r="AE192" s="3">
        <v>0.92647000000000002</v>
      </c>
      <c r="AF192" s="3">
        <v>0.90490000000000004</v>
      </c>
      <c r="AG192" s="3">
        <v>0.88100000000000001</v>
      </c>
      <c r="AH192" s="3">
        <v>0.85082999999999998</v>
      </c>
      <c r="AI192" s="3">
        <v>0.81594</v>
      </c>
      <c r="AJ192" s="3">
        <v>0.77934999999999999</v>
      </c>
      <c r="AK192" s="3">
        <v>0.73565000000000003</v>
      </c>
      <c r="AL192" s="3">
        <v>0.68793000000000004</v>
      </c>
      <c r="AM192" s="3">
        <v>0.64058000000000004</v>
      </c>
      <c r="AN192" s="3">
        <v>0.58706000000000003</v>
      </c>
      <c r="AO192" s="3">
        <v>0.53188000000000002</v>
      </c>
      <c r="AP192" s="3">
        <v>0.48005999999999999</v>
      </c>
      <c r="AQ192" s="3">
        <v>0.42465000000000003</v>
      </c>
      <c r="AR192" s="3">
        <v>0.37069999999999997</v>
      </c>
      <c r="AS192" s="3">
        <v>0.31918000000000002</v>
      </c>
      <c r="AT192" s="3">
        <v>0.27424999999999999</v>
      </c>
      <c r="AU192" s="3">
        <v>0.22964999999999999</v>
      </c>
      <c r="AV192" s="3">
        <v>0.18942999999999999</v>
      </c>
      <c r="AW192" s="3">
        <v>0.15625</v>
      </c>
      <c r="AX192" s="5">
        <f>P_A[[#This Row],[8+]]-P_A[[#This Row],[9+]]</f>
        <v>0</v>
      </c>
      <c r="AY192" s="5">
        <f>P_A[[#This Row],[9+]]-P_A[[#This Row],[10+]]</f>
        <v>0</v>
      </c>
      <c r="AZ192" s="5">
        <f>P_A[[#This Row],[10+]]-P_A[[#This Row],[11+]]</f>
        <v>0</v>
      </c>
      <c r="BA192" s="5">
        <f>P_A[[#This Row],[11+]]-P_A[[#This Row],[12+]]</f>
        <v>0</v>
      </c>
      <c r="BB192" s="5">
        <f>P_A[[#This Row],[12+]]-P_A[[#This Row],[13+]]</f>
        <v>4.9999999999994493E-5</v>
      </c>
      <c r="BC192" s="5">
        <f>P_A[[#This Row],[13+]]-P_A[[#This Row],[14+]]</f>
        <v>2.9999999999974492E-5</v>
      </c>
      <c r="BD192" s="5">
        <f>P_A[[#This Row],[14+]]-P_A[[#This Row],[15+]]</f>
        <v>6.0000000000060005E-5</v>
      </c>
      <c r="BE192" s="5">
        <f>P_A[[#This Row],[15+]]-P_A[[#This Row],[16+]]</f>
        <v>8.9999999999923475E-5</v>
      </c>
      <c r="BF192" s="5">
        <f>P_A[[#This Row],[16+]]-P_A[[#This Row],[17+]]</f>
        <v>1.500000000000945E-4</v>
      </c>
      <c r="BG192" s="5">
        <f>P_A[[#This Row],[17+]]-P_A[[#This Row],[18+]]</f>
        <v>2.3999999999990695E-4</v>
      </c>
      <c r="BH192" s="5">
        <f>P_A[[#This Row],[18+]]-P_A[[#This Row],[19+]]</f>
        <v>3.8000000000004697E-4</v>
      </c>
      <c r="BI192" s="5">
        <f>P_A[[#This Row],[19+]]-P_A[[#This Row],[20+]]</f>
        <v>5.8999999999997943E-4</v>
      </c>
      <c r="BJ192" s="5">
        <f>P_A[[#This Row],[20+]]-P_A[[#This Row],[21+]]</f>
        <v>8.099999999999774E-4</v>
      </c>
      <c r="BK192" s="5">
        <f>P_A[[#This Row],[21+]]-P_A[[#This Row],[22+]]</f>
        <v>1.2800000000000589E-3</v>
      </c>
      <c r="BL192" s="5">
        <f>P_A[[#This Row],[22+]]-P_A[[#This Row],[23+]]</f>
        <v>1.8599999999999728E-3</v>
      </c>
      <c r="BM192" s="5">
        <f>P_A[[#This Row],[23+]]-P_A[[#This Row],[24+]]</f>
        <v>2.4399999999999977E-3</v>
      </c>
      <c r="BN192" s="5">
        <f>P_A[[#This Row],[24+]]-P_A[[#This Row],[25+]]</f>
        <v>3.6200000000000676E-3</v>
      </c>
      <c r="BO192" s="5">
        <f>P_A[[#This Row],[25+]]-P_A[[#This Row],[26+]]</f>
        <v>4.9899999999999389E-3</v>
      </c>
      <c r="BP192" s="5">
        <f>P_A[[#This Row],[26+]]-P_A[[#This Row],[27+]]</f>
        <v>6.1600000000000543E-3</v>
      </c>
      <c r="BQ192" s="5">
        <f>P_A[[#This Row],[27+]]-P_A[[#This Row],[28+]]</f>
        <v>8.6899999999999755E-3</v>
      </c>
      <c r="BR192" s="5">
        <f>P_A[[#This Row],[28+]]-P_A[[#This Row],[29+]]</f>
        <v>1.1279999999999957E-2</v>
      </c>
      <c r="BS192" s="5">
        <f>P_A[[#This Row],[29+]]-P_A[[#This Row],[30+]]</f>
        <v>1.319999999999999E-2</v>
      </c>
      <c r="BT192" s="5">
        <f>P_A[[#This Row],[30+]]-P_A[[#This Row],[31+]]</f>
        <v>1.7610000000000015E-2</v>
      </c>
      <c r="BU192" s="5">
        <f>P_A[[#This Row],[31+]]-P_A[[#This Row],[32+]]</f>
        <v>2.1569999999999978E-2</v>
      </c>
      <c r="BV192" s="5">
        <f>P_A[[#This Row],[32+]]-P_A[[#This Row],[33+]]</f>
        <v>2.3900000000000032E-2</v>
      </c>
      <c r="BW192" s="5">
        <f>P_A[[#This Row],[33+]]-P_A[[#This Row],[34+]]</f>
        <v>3.017000000000003E-2</v>
      </c>
      <c r="BX192" s="5">
        <f>P_A[[#This Row],[34+]]-P_A[[#This Row],[35+]]</f>
        <v>3.4889999999999977E-2</v>
      </c>
      <c r="BY192" s="5">
        <f>P_A[[#This Row],[35+]]-P_A[[#This Row],[36+]]</f>
        <v>3.6590000000000011E-2</v>
      </c>
      <c r="BZ192" s="5">
        <f>P_A[[#This Row],[36+]]-P_A[[#This Row],[37+]]</f>
        <v>4.3699999999999961E-2</v>
      </c>
      <c r="CA192" s="5">
        <f>P_A[[#This Row],[37+]]-P_A[[#This Row],[38+]]</f>
        <v>4.7719999999999985E-2</v>
      </c>
      <c r="CB192" s="5">
        <f>P_A[[#This Row],[38+]]-P_A[[#This Row],[39+]]</f>
        <v>4.7350000000000003E-2</v>
      </c>
      <c r="CC192" s="5">
        <f>P_A[[#This Row],[39+]]-P_A[[#This Row],[40+]]</f>
        <v>5.3520000000000012E-2</v>
      </c>
      <c r="CD192" s="5">
        <f>P_A[[#This Row],[40+]]-P_A[[#This Row],[41+]]</f>
        <v>5.5180000000000007E-2</v>
      </c>
      <c r="CE192" s="5">
        <f>P_A[[#This Row],[41+]]-P_A[[#This Row],[42+]]</f>
        <v>5.1820000000000033E-2</v>
      </c>
      <c r="CF192" s="5">
        <f>P_A[[#This Row],[42+]]-P_A[[#This Row],[43+]]</f>
        <v>5.5409999999999959E-2</v>
      </c>
      <c r="CG192" s="5">
        <f>P_A[[#This Row],[43+]]-P_A[[#This Row],[44+]]</f>
        <v>5.3950000000000053E-2</v>
      </c>
      <c r="CH192" s="5">
        <f>P_A[[#This Row],[44+]]-P_A[[#This Row],[45+]]</f>
        <v>5.1519999999999955E-2</v>
      </c>
      <c r="CI192" s="5">
        <f>P_A[[#This Row],[45+]]-P_A[[#This Row],[46+]]</f>
        <v>4.4930000000000025E-2</v>
      </c>
      <c r="CJ192" s="5">
        <f>P_A[[#This Row],[46+]]-P_A[[#This Row],[47+]]</f>
        <v>4.4600000000000001E-2</v>
      </c>
      <c r="CK192" s="5">
        <f>P_A[[#This Row],[47+]]-P_A[[#This Row],[48+]]</f>
        <v>4.0220000000000006E-2</v>
      </c>
      <c r="CL192" s="5">
        <f>P_A[[#This Row],[48+]]-P_A[[#This Row],[49+]]</f>
        <v>3.3179999999999987E-2</v>
      </c>
    </row>
    <row r="193" spans="1:90" x14ac:dyDescent="0.25">
      <c r="A193" s="10">
        <v>22400724</v>
      </c>
      <c r="B193" s="13" t="s">
        <v>103</v>
      </c>
      <c r="C193" s="13" t="s">
        <v>102</v>
      </c>
      <c r="D193" s="11">
        <v>0.89583333333333337</v>
      </c>
      <c r="E193" s="9" t="str">
        <f>HYPERLINK("https://www.nba.com/stats/player/1631114/boxscores-traditional", "Jalen Williams")</f>
        <v>Jalen Williams</v>
      </c>
      <c r="F193">
        <v>30.4</v>
      </c>
      <c r="G193" s="4">
        <v>5.3140000000000001</v>
      </c>
      <c r="H193" s="3">
        <v>1</v>
      </c>
      <c r="I193" s="3">
        <v>1</v>
      </c>
      <c r="J193" s="3">
        <v>0.99994000000000005</v>
      </c>
      <c r="K193" s="3">
        <v>0.99987000000000004</v>
      </c>
      <c r="L193" s="3">
        <v>0.99973000000000001</v>
      </c>
      <c r="M193" s="3">
        <v>0.99946000000000002</v>
      </c>
      <c r="N193" s="3">
        <v>0.999</v>
      </c>
      <c r="O193" s="3">
        <v>0.99812999999999996</v>
      </c>
      <c r="P193" s="3">
        <v>0.99663999999999997</v>
      </c>
      <c r="Q193" s="3">
        <v>0.99412999999999996</v>
      </c>
      <c r="R193" s="3">
        <v>0.99009999999999998</v>
      </c>
      <c r="S193" s="3">
        <v>0.98421999999999998</v>
      </c>
      <c r="T193" s="3">
        <v>0.97499999999999998</v>
      </c>
      <c r="U193" s="3">
        <v>0.96164000000000005</v>
      </c>
      <c r="V193" s="3">
        <v>0.94294999999999995</v>
      </c>
      <c r="W193" s="3">
        <v>0.91774</v>
      </c>
      <c r="X193" s="3">
        <v>0.88492999999999999</v>
      </c>
      <c r="Y193" s="3">
        <v>0.84614</v>
      </c>
      <c r="Z193" s="3">
        <v>0.79673000000000005</v>
      </c>
      <c r="AA193" s="3">
        <v>0.73890999999999996</v>
      </c>
      <c r="AB193" s="3">
        <v>0.67364000000000002</v>
      </c>
      <c r="AC193" s="3">
        <v>0.60257000000000005</v>
      </c>
      <c r="AD193" s="3">
        <v>0.53188000000000002</v>
      </c>
      <c r="AE193" s="3">
        <v>0.45619999999999999</v>
      </c>
      <c r="AF193" s="3">
        <v>0.38208999999999999</v>
      </c>
      <c r="AG193" s="3">
        <v>0.31207000000000001</v>
      </c>
      <c r="AH193" s="3">
        <v>0.24825</v>
      </c>
      <c r="AI193" s="3">
        <v>0.19214999999999999</v>
      </c>
      <c r="AJ193" s="3">
        <v>0.14685999999999999</v>
      </c>
      <c r="AK193" s="3">
        <v>0.10749</v>
      </c>
      <c r="AL193" s="3">
        <v>7.6359999999999997E-2</v>
      </c>
      <c r="AM193" s="3">
        <v>5.262E-2</v>
      </c>
      <c r="AN193" s="3">
        <v>3.5150000000000001E-2</v>
      </c>
      <c r="AO193" s="3">
        <v>2.3300000000000001E-2</v>
      </c>
      <c r="AP193" s="3">
        <v>1.4630000000000001E-2</v>
      </c>
      <c r="AQ193" s="3">
        <v>8.8900000000000003E-3</v>
      </c>
      <c r="AR193" s="3">
        <v>5.2300000000000003E-3</v>
      </c>
      <c r="AS193" s="3">
        <v>2.98E-3</v>
      </c>
      <c r="AT193" s="3">
        <v>1.64E-3</v>
      </c>
      <c r="AU193" s="3">
        <v>8.9999999999999998E-4</v>
      </c>
      <c r="AV193" s="3">
        <v>4.6999999999999999E-4</v>
      </c>
      <c r="AW193" s="3">
        <v>2.3000000000000001E-4</v>
      </c>
      <c r="AX193" s="5">
        <f>P_A[[#This Row],[8+]]-P_A[[#This Row],[9+]]</f>
        <v>0</v>
      </c>
      <c r="AY193" s="5">
        <f>P_A[[#This Row],[9+]]-P_A[[#This Row],[10+]]</f>
        <v>5.9999999999948983E-5</v>
      </c>
      <c r="AZ193" s="5">
        <f>P_A[[#This Row],[10+]]-P_A[[#This Row],[11+]]</f>
        <v>7.0000000000014495E-5</v>
      </c>
      <c r="BA193" s="5">
        <f>P_A[[#This Row],[11+]]-P_A[[#This Row],[12+]]</f>
        <v>1.4000000000002899E-4</v>
      </c>
      <c r="BB193" s="5">
        <f>P_A[[#This Row],[12+]]-P_A[[#This Row],[13+]]</f>
        <v>2.6999999999999247E-4</v>
      </c>
      <c r="BC193" s="5">
        <f>P_A[[#This Row],[13+]]-P_A[[#This Row],[14+]]</f>
        <v>4.6000000000001595E-4</v>
      </c>
      <c r="BD193" s="5">
        <f>P_A[[#This Row],[14+]]-P_A[[#This Row],[15+]]</f>
        <v>8.7000000000003741E-4</v>
      </c>
      <c r="BE193" s="5">
        <f>P_A[[#This Row],[15+]]-P_A[[#This Row],[16+]]</f>
        <v>1.4899999999999913E-3</v>
      </c>
      <c r="BF193" s="5">
        <f>P_A[[#This Row],[16+]]-P_A[[#This Row],[17+]]</f>
        <v>2.5100000000000122E-3</v>
      </c>
      <c r="BG193" s="5">
        <f>P_A[[#This Row],[17+]]-P_A[[#This Row],[18+]]</f>
        <v>4.029999999999978E-3</v>
      </c>
      <c r="BH193" s="5">
        <f>P_A[[#This Row],[18+]]-P_A[[#This Row],[19+]]</f>
        <v>5.8799999999999963E-3</v>
      </c>
      <c r="BI193" s="5">
        <f>P_A[[#This Row],[19+]]-P_A[[#This Row],[20+]]</f>
        <v>9.220000000000006E-3</v>
      </c>
      <c r="BJ193" s="5">
        <f>P_A[[#This Row],[20+]]-P_A[[#This Row],[21+]]</f>
        <v>1.3359999999999927E-2</v>
      </c>
      <c r="BK193" s="5">
        <f>P_A[[#This Row],[21+]]-P_A[[#This Row],[22+]]</f>
        <v>1.8690000000000095E-2</v>
      </c>
      <c r="BL193" s="5">
        <f>P_A[[#This Row],[22+]]-P_A[[#This Row],[23+]]</f>
        <v>2.5209999999999955E-2</v>
      </c>
      <c r="BM193" s="5">
        <f>P_A[[#This Row],[23+]]-P_A[[#This Row],[24+]]</f>
        <v>3.2810000000000006E-2</v>
      </c>
      <c r="BN193" s="5">
        <f>P_A[[#This Row],[24+]]-P_A[[#This Row],[25+]]</f>
        <v>3.8789999999999991E-2</v>
      </c>
      <c r="BO193" s="5">
        <f>P_A[[#This Row],[25+]]-P_A[[#This Row],[26+]]</f>
        <v>4.9409999999999954E-2</v>
      </c>
      <c r="BP193" s="5">
        <f>P_A[[#This Row],[26+]]-P_A[[#This Row],[27+]]</f>
        <v>5.7820000000000094E-2</v>
      </c>
      <c r="BQ193" s="5">
        <f>P_A[[#This Row],[27+]]-P_A[[#This Row],[28+]]</f>
        <v>6.5269999999999939E-2</v>
      </c>
      <c r="BR193" s="5">
        <f>P_A[[#This Row],[28+]]-P_A[[#This Row],[29+]]</f>
        <v>7.1069999999999967E-2</v>
      </c>
      <c r="BS193" s="5">
        <f>P_A[[#This Row],[29+]]-P_A[[#This Row],[30+]]</f>
        <v>7.0690000000000031E-2</v>
      </c>
      <c r="BT193" s="5">
        <f>P_A[[#This Row],[30+]]-P_A[[#This Row],[31+]]</f>
        <v>7.5680000000000025E-2</v>
      </c>
      <c r="BU193" s="5">
        <f>P_A[[#This Row],[31+]]-P_A[[#This Row],[32+]]</f>
        <v>7.4110000000000009E-2</v>
      </c>
      <c r="BV193" s="5">
        <f>P_A[[#This Row],[32+]]-P_A[[#This Row],[33+]]</f>
        <v>7.0019999999999971E-2</v>
      </c>
      <c r="BW193" s="5">
        <f>P_A[[#This Row],[33+]]-P_A[[#This Row],[34+]]</f>
        <v>6.3820000000000016E-2</v>
      </c>
      <c r="BX193" s="5">
        <f>P_A[[#This Row],[34+]]-P_A[[#This Row],[35+]]</f>
        <v>5.6100000000000011E-2</v>
      </c>
      <c r="BY193" s="5">
        <f>P_A[[#This Row],[35+]]-P_A[[#This Row],[36+]]</f>
        <v>4.5289999999999997E-2</v>
      </c>
      <c r="BZ193" s="5">
        <f>P_A[[#This Row],[36+]]-P_A[[#This Row],[37+]]</f>
        <v>3.9369999999999988E-2</v>
      </c>
      <c r="CA193" s="5">
        <f>P_A[[#This Row],[37+]]-P_A[[#This Row],[38+]]</f>
        <v>3.1130000000000005E-2</v>
      </c>
      <c r="CB193" s="5">
        <f>P_A[[#This Row],[38+]]-P_A[[#This Row],[39+]]</f>
        <v>2.3739999999999997E-2</v>
      </c>
      <c r="CC193" s="5">
        <f>P_A[[#This Row],[39+]]-P_A[[#This Row],[40+]]</f>
        <v>1.7469999999999999E-2</v>
      </c>
      <c r="CD193" s="5">
        <f>P_A[[#This Row],[40+]]-P_A[[#This Row],[41+]]</f>
        <v>1.1849999999999999E-2</v>
      </c>
      <c r="CE193" s="5">
        <f>P_A[[#This Row],[41+]]-P_A[[#This Row],[42+]]</f>
        <v>8.6700000000000006E-3</v>
      </c>
      <c r="CF193" s="5">
        <f>P_A[[#This Row],[42+]]-P_A[[#This Row],[43+]]</f>
        <v>5.7400000000000003E-3</v>
      </c>
      <c r="CG193" s="5">
        <f>P_A[[#This Row],[43+]]-P_A[[#This Row],[44+]]</f>
        <v>3.6600000000000001E-3</v>
      </c>
      <c r="CH193" s="5">
        <f>P_A[[#This Row],[44+]]-P_A[[#This Row],[45+]]</f>
        <v>2.2500000000000003E-3</v>
      </c>
      <c r="CI193" s="5">
        <f>P_A[[#This Row],[45+]]-P_A[[#This Row],[46+]]</f>
        <v>1.34E-3</v>
      </c>
      <c r="CJ193" s="5">
        <f>P_A[[#This Row],[46+]]-P_A[[#This Row],[47+]]</f>
        <v>7.3999999999999999E-4</v>
      </c>
      <c r="CK193" s="5">
        <f>P_A[[#This Row],[47+]]-P_A[[#This Row],[48+]]</f>
        <v>4.2999999999999999E-4</v>
      </c>
      <c r="CL193" s="5">
        <f>P_A[[#This Row],[48+]]-P_A[[#This Row],[49+]]</f>
        <v>2.3999999999999998E-4</v>
      </c>
    </row>
    <row r="194" spans="1:90" x14ac:dyDescent="0.25">
      <c r="A194" s="10">
        <v>22400724</v>
      </c>
      <c r="B194" s="13" t="s">
        <v>103</v>
      </c>
      <c r="C194" s="13" t="s">
        <v>102</v>
      </c>
      <c r="D194" s="11">
        <v>0.89583333333333337</v>
      </c>
      <c r="E194" s="9" t="str">
        <f>HYPERLINK("https://www.nba.com/stats/player/1630198/boxscores-traditional", "Isaiah Joe")</f>
        <v>Isaiah Joe</v>
      </c>
      <c r="F194">
        <v>17.8</v>
      </c>
      <c r="G194" s="4">
        <v>5.1920000000000002</v>
      </c>
      <c r="H194" s="3">
        <v>0.97062000000000004</v>
      </c>
      <c r="I194" s="3">
        <v>0.95448999999999995</v>
      </c>
      <c r="J194" s="3">
        <v>0.93318999999999996</v>
      </c>
      <c r="K194" s="3">
        <v>0.90490000000000004</v>
      </c>
      <c r="L194" s="3">
        <v>0.86863999999999997</v>
      </c>
      <c r="M194" s="3">
        <v>0.82121</v>
      </c>
      <c r="N194" s="3">
        <v>0.76729999999999998</v>
      </c>
      <c r="O194" s="3">
        <v>0.70540000000000003</v>
      </c>
      <c r="P194" s="3">
        <v>0.63683000000000001</v>
      </c>
      <c r="Q194" s="3">
        <v>0.55962000000000001</v>
      </c>
      <c r="R194" s="3">
        <v>0.48404999999999998</v>
      </c>
      <c r="S194" s="3">
        <v>0.40905000000000002</v>
      </c>
      <c r="T194" s="3">
        <v>0.33723999999999998</v>
      </c>
      <c r="U194" s="3">
        <v>0.26762999999999998</v>
      </c>
      <c r="V194" s="3">
        <v>0.20896999999999999</v>
      </c>
      <c r="W194" s="3">
        <v>0.15866</v>
      </c>
      <c r="X194" s="3">
        <v>0.11702</v>
      </c>
      <c r="Y194" s="3">
        <v>8.226E-2</v>
      </c>
      <c r="Z194" s="3">
        <v>5.7049999999999997E-2</v>
      </c>
      <c r="AA194" s="3">
        <v>3.8359999999999998E-2</v>
      </c>
      <c r="AB194" s="3">
        <v>2.5000000000000001E-2</v>
      </c>
      <c r="AC194" s="3">
        <v>1.5389999999999999E-2</v>
      </c>
      <c r="AD194" s="3">
        <v>9.3900000000000008E-3</v>
      </c>
      <c r="AE194" s="3">
        <v>5.5399999999999998E-3</v>
      </c>
      <c r="AF194" s="3">
        <v>3.1700000000000001E-3</v>
      </c>
      <c r="AG194" s="3">
        <v>1.6900000000000001E-3</v>
      </c>
      <c r="AH194" s="3">
        <v>8.9999999999999998E-4</v>
      </c>
      <c r="AI194" s="3">
        <v>4.6999999999999999E-4</v>
      </c>
      <c r="AJ194" s="3">
        <v>2.2000000000000001E-4</v>
      </c>
      <c r="AK194" s="3">
        <v>1.1E-4</v>
      </c>
      <c r="AL194" s="3">
        <v>5.0000000000000002E-5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5">
        <f>P_A[[#This Row],[8+]]-P_A[[#This Row],[9+]]</f>
        <v>1.6130000000000089E-2</v>
      </c>
      <c r="AY194" s="5">
        <f>P_A[[#This Row],[9+]]-P_A[[#This Row],[10+]]</f>
        <v>2.1299999999999986E-2</v>
      </c>
      <c r="AZ194" s="5">
        <f>P_A[[#This Row],[10+]]-P_A[[#This Row],[11+]]</f>
        <v>2.8289999999999926E-2</v>
      </c>
      <c r="BA194" s="5">
        <f>P_A[[#This Row],[11+]]-P_A[[#This Row],[12+]]</f>
        <v>3.626000000000007E-2</v>
      </c>
      <c r="BB194" s="5">
        <f>P_A[[#This Row],[12+]]-P_A[[#This Row],[13+]]</f>
        <v>4.7429999999999972E-2</v>
      </c>
      <c r="BC194" s="5">
        <f>P_A[[#This Row],[13+]]-P_A[[#This Row],[14+]]</f>
        <v>5.3910000000000013E-2</v>
      </c>
      <c r="BD194" s="5">
        <f>P_A[[#This Row],[14+]]-P_A[[#This Row],[15+]]</f>
        <v>6.1899999999999955E-2</v>
      </c>
      <c r="BE194" s="5">
        <f>P_A[[#This Row],[15+]]-P_A[[#This Row],[16+]]</f>
        <v>6.857000000000002E-2</v>
      </c>
      <c r="BF194" s="5">
        <f>P_A[[#This Row],[16+]]-P_A[[#This Row],[17+]]</f>
        <v>7.7210000000000001E-2</v>
      </c>
      <c r="BG194" s="5">
        <f>P_A[[#This Row],[17+]]-P_A[[#This Row],[18+]]</f>
        <v>7.5570000000000026E-2</v>
      </c>
      <c r="BH194" s="5">
        <f>P_A[[#This Row],[18+]]-P_A[[#This Row],[19+]]</f>
        <v>7.4999999999999956E-2</v>
      </c>
      <c r="BI194" s="5">
        <f>P_A[[#This Row],[19+]]-P_A[[#This Row],[20+]]</f>
        <v>7.181000000000004E-2</v>
      </c>
      <c r="BJ194" s="5">
        <f>P_A[[#This Row],[20+]]-P_A[[#This Row],[21+]]</f>
        <v>6.9610000000000005E-2</v>
      </c>
      <c r="BK194" s="5">
        <f>P_A[[#This Row],[21+]]-P_A[[#This Row],[22+]]</f>
        <v>5.865999999999999E-2</v>
      </c>
      <c r="BL194" s="5">
        <f>P_A[[#This Row],[22+]]-P_A[[#This Row],[23+]]</f>
        <v>5.0309999999999994E-2</v>
      </c>
      <c r="BM194" s="5">
        <f>P_A[[#This Row],[23+]]-P_A[[#This Row],[24+]]</f>
        <v>4.1639999999999996E-2</v>
      </c>
      <c r="BN194" s="5">
        <f>P_A[[#This Row],[24+]]-P_A[[#This Row],[25+]]</f>
        <v>3.4759999999999999E-2</v>
      </c>
      <c r="BO194" s="5">
        <f>P_A[[#This Row],[25+]]-P_A[[#This Row],[26+]]</f>
        <v>2.5210000000000003E-2</v>
      </c>
      <c r="BP194" s="5">
        <f>P_A[[#This Row],[26+]]-P_A[[#This Row],[27+]]</f>
        <v>1.8689999999999998E-2</v>
      </c>
      <c r="BQ194" s="5">
        <f>P_A[[#This Row],[27+]]-P_A[[#This Row],[28+]]</f>
        <v>1.3359999999999997E-2</v>
      </c>
      <c r="BR194" s="5">
        <f>P_A[[#This Row],[28+]]-P_A[[#This Row],[29+]]</f>
        <v>9.6100000000000022E-3</v>
      </c>
      <c r="BS194" s="5">
        <f>P_A[[#This Row],[29+]]-P_A[[#This Row],[30+]]</f>
        <v>5.9999999999999984E-3</v>
      </c>
      <c r="BT194" s="5">
        <f>P_A[[#This Row],[30+]]-P_A[[#This Row],[31+]]</f>
        <v>3.850000000000001E-3</v>
      </c>
      <c r="BU194" s="5">
        <f>P_A[[#This Row],[31+]]-P_A[[#This Row],[32+]]</f>
        <v>2.3699999999999997E-3</v>
      </c>
      <c r="BV194" s="5">
        <f>P_A[[#This Row],[32+]]-P_A[[#This Row],[33+]]</f>
        <v>1.48E-3</v>
      </c>
      <c r="BW194" s="5">
        <f>P_A[[#This Row],[33+]]-P_A[[#This Row],[34+]]</f>
        <v>7.9000000000000012E-4</v>
      </c>
      <c r="BX194" s="5">
        <f>P_A[[#This Row],[34+]]-P_A[[#This Row],[35+]]</f>
        <v>4.2999999999999999E-4</v>
      </c>
      <c r="BY194" s="5">
        <f>P_A[[#This Row],[35+]]-P_A[[#This Row],[36+]]</f>
        <v>2.5000000000000001E-4</v>
      </c>
      <c r="BZ194" s="5">
        <f>P_A[[#This Row],[36+]]-P_A[[#This Row],[37+]]</f>
        <v>1.1E-4</v>
      </c>
      <c r="CA194" s="5">
        <f>P_A[[#This Row],[37+]]-P_A[[#This Row],[38+]]</f>
        <v>6.0000000000000002E-5</v>
      </c>
      <c r="CB194" s="5">
        <f>P_A[[#This Row],[38+]]-P_A[[#This Row],[39+]]</f>
        <v>5.0000000000000002E-5</v>
      </c>
      <c r="CC194" s="5">
        <f>P_A[[#This Row],[39+]]-P_A[[#This Row],[40+]]</f>
        <v>0</v>
      </c>
      <c r="CD194" s="5">
        <f>P_A[[#This Row],[40+]]-P_A[[#This Row],[41+]]</f>
        <v>0</v>
      </c>
      <c r="CE194" s="5">
        <f>P_A[[#This Row],[41+]]-P_A[[#This Row],[42+]]</f>
        <v>0</v>
      </c>
      <c r="CF194" s="5">
        <f>P_A[[#This Row],[42+]]-P_A[[#This Row],[43+]]</f>
        <v>0</v>
      </c>
      <c r="CG194" s="5">
        <f>P_A[[#This Row],[43+]]-P_A[[#This Row],[44+]]</f>
        <v>0</v>
      </c>
      <c r="CH194" s="5">
        <f>P_A[[#This Row],[44+]]-P_A[[#This Row],[45+]]</f>
        <v>0</v>
      </c>
      <c r="CI194" s="5">
        <f>P_A[[#This Row],[45+]]-P_A[[#This Row],[46+]]</f>
        <v>0</v>
      </c>
      <c r="CJ194" s="5">
        <f>P_A[[#This Row],[46+]]-P_A[[#This Row],[47+]]</f>
        <v>0</v>
      </c>
      <c r="CK194" s="5">
        <f>P_A[[#This Row],[47+]]-P_A[[#This Row],[48+]]</f>
        <v>0</v>
      </c>
      <c r="CL194" s="5">
        <f>P_A[[#This Row],[48+]]-P_A[[#This Row],[49+]]</f>
        <v>0</v>
      </c>
    </row>
    <row r="195" spans="1:90" x14ac:dyDescent="0.25">
      <c r="A195" s="10">
        <v>22400724</v>
      </c>
      <c r="B195" s="13" t="s">
        <v>103</v>
      </c>
      <c r="C195" s="13" t="s">
        <v>102</v>
      </c>
      <c r="D195" s="11">
        <v>0.89583333333333337</v>
      </c>
      <c r="E195" s="9" t="str">
        <f>HYPERLINK("https://www.nba.com/stats/player/1628392/boxscores-traditional", "Isaiah Hartenstein")</f>
        <v>Isaiah Hartenstein</v>
      </c>
      <c r="F195">
        <v>14.6</v>
      </c>
      <c r="G195" s="4">
        <v>5.3520000000000003</v>
      </c>
      <c r="H195" s="3">
        <v>0.89065000000000005</v>
      </c>
      <c r="I195" s="3">
        <v>0.85314000000000001</v>
      </c>
      <c r="J195" s="3">
        <v>0.80510999999999999</v>
      </c>
      <c r="K195" s="3">
        <v>0.74856999999999996</v>
      </c>
      <c r="L195" s="3">
        <v>0.68793000000000004</v>
      </c>
      <c r="M195" s="3">
        <v>0.61790999999999996</v>
      </c>
      <c r="N195" s="3">
        <v>0.54379999999999995</v>
      </c>
      <c r="O195" s="3">
        <v>0.47210000000000002</v>
      </c>
      <c r="P195" s="3">
        <v>0.39743000000000001</v>
      </c>
      <c r="Q195" s="3">
        <v>0.32635999999999998</v>
      </c>
      <c r="R195" s="3">
        <v>0.26108999999999999</v>
      </c>
      <c r="S195" s="3">
        <v>0.20610999999999999</v>
      </c>
      <c r="T195" s="3">
        <v>0.15625</v>
      </c>
      <c r="U195" s="3">
        <v>0.11507000000000001</v>
      </c>
      <c r="V195" s="3">
        <v>8.3790000000000003E-2</v>
      </c>
      <c r="W195" s="3">
        <v>5.8209999999999998E-2</v>
      </c>
      <c r="X195" s="3">
        <v>3.9199999999999999E-2</v>
      </c>
      <c r="Y195" s="3">
        <v>2.6190000000000001E-2</v>
      </c>
      <c r="Z195" s="3">
        <v>1.6590000000000001E-2</v>
      </c>
      <c r="AA195" s="3">
        <v>1.017E-2</v>
      </c>
      <c r="AB195" s="3">
        <v>6.2100000000000002E-3</v>
      </c>
      <c r="AC195" s="3">
        <v>3.5699999999999998E-3</v>
      </c>
      <c r="AD195" s="3">
        <v>1.99E-3</v>
      </c>
      <c r="AE195" s="3">
        <v>1.1100000000000001E-3</v>
      </c>
      <c r="AF195" s="3">
        <v>5.8E-4</v>
      </c>
      <c r="AG195" s="3">
        <v>2.9E-4</v>
      </c>
      <c r="AH195" s="3">
        <v>1.4999999999999999E-4</v>
      </c>
      <c r="AI195" s="3">
        <v>6.9999999999999994E-5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5">
        <f>P_A[[#This Row],[8+]]-P_A[[#This Row],[9+]]</f>
        <v>3.7510000000000043E-2</v>
      </c>
      <c r="AY195" s="5">
        <f>P_A[[#This Row],[9+]]-P_A[[#This Row],[10+]]</f>
        <v>4.8030000000000017E-2</v>
      </c>
      <c r="AZ195" s="5">
        <f>P_A[[#This Row],[10+]]-P_A[[#This Row],[11+]]</f>
        <v>5.6540000000000035E-2</v>
      </c>
      <c r="BA195" s="5">
        <f>P_A[[#This Row],[11+]]-P_A[[#This Row],[12+]]</f>
        <v>6.0639999999999916E-2</v>
      </c>
      <c r="BB195" s="5">
        <f>P_A[[#This Row],[12+]]-P_A[[#This Row],[13+]]</f>
        <v>7.0020000000000082E-2</v>
      </c>
      <c r="BC195" s="5">
        <f>P_A[[#This Row],[13+]]-P_A[[#This Row],[14+]]</f>
        <v>7.4110000000000009E-2</v>
      </c>
      <c r="BD195" s="5">
        <f>P_A[[#This Row],[14+]]-P_A[[#This Row],[15+]]</f>
        <v>7.169999999999993E-2</v>
      </c>
      <c r="BE195" s="5">
        <f>P_A[[#This Row],[15+]]-P_A[[#This Row],[16+]]</f>
        <v>7.4670000000000014E-2</v>
      </c>
      <c r="BF195" s="5">
        <f>P_A[[#This Row],[16+]]-P_A[[#This Row],[17+]]</f>
        <v>7.1070000000000022E-2</v>
      </c>
      <c r="BG195" s="5">
        <f>P_A[[#This Row],[17+]]-P_A[[#This Row],[18+]]</f>
        <v>6.5269999999999995E-2</v>
      </c>
      <c r="BH195" s="5">
        <f>P_A[[#This Row],[18+]]-P_A[[#This Row],[19+]]</f>
        <v>5.4980000000000001E-2</v>
      </c>
      <c r="BI195" s="5">
        <f>P_A[[#This Row],[19+]]-P_A[[#This Row],[20+]]</f>
        <v>4.9859999999999988E-2</v>
      </c>
      <c r="BJ195" s="5">
        <f>P_A[[#This Row],[20+]]-P_A[[#This Row],[21+]]</f>
        <v>4.1179999999999994E-2</v>
      </c>
      <c r="BK195" s="5">
        <f>P_A[[#This Row],[21+]]-P_A[[#This Row],[22+]]</f>
        <v>3.1280000000000002E-2</v>
      </c>
      <c r="BL195" s="5">
        <f>P_A[[#This Row],[22+]]-P_A[[#This Row],[23+]]</f>
        <v>2.5580000000000006E-2</v>
      </c>
      <c r="BM195" s="5">
        <f>P_A[[#This Row],[23+]]-P_A[[#This Row],[24+]]</f>
        <v>1.9009999999999999E-2</v>
      </c>
      <c r="BN195" s="5">
        <f>P_A[[#This Row],[24+]]-P_A[[#This Row],[25+]]</f>
        <v>1.3009999999999997E-2</v>
      </c>
      <c r="BO195" s="5">
        <f>P_A[[#This Row],[25+]]-P_A[[#This Row],[26+]]</f>
        <v>9.6000000000000009E-3</v>
      </c>
      <c r="BP195" s="5">
        <f>P_A[[#This Row],[26+]]-P_A[[#This Row],[27+]]</f>
        <v>6.4200000000000004E-3</v>
      </c>
      <c r="BQ195" s="5">
        <f>P_A[[#This Row],[27+]]-P_A[[#This Row],[28+]]</f>
        <v>3.96E-3</v>
      </c>
      <c r="BR195" s="5">
        <f>P_A[[#This Row],[28+]]-P_A[[#This Row],[29+]]</f>
        <v>2.6400000000000004E-3</v>
      </c>
      <c r="BS195" s="5">
        <f>P_A[[#This Row],[29+]]-P_A[[#This Row],[30+]]</f>
        <v>1.5799999999999998E-3</v>
      </c>
      <c r="BT195" s="5">
        <f>P_A[[#This Row],[30+]]-P_A[[#This Row],[31+]]</f>
        <v>8.7999999999999992E-4</v>
      </c>
      <c r="BU195" s="5">
        <f>P_A[[#This Row],[31+]]-P_A[[#This Row],[32+]]</f>
        <v>5.3000000000000009E-4</v>
      </c>
      <c r="BV195" s="5">
        <f>P_A[[#This Row],[32+]]-P_A[[#This Row],[33+]]</f>
        <v>2.9E-4</v>
      </c>
      <c r="BW195" s="5">
        <f>P_A[[#This Row],[33+]]-P_A[[#This Row],[34+]]</f>
        <v>1.4000000000000001E-4</v>
      </c>
      <c r="BX195" s="5">
        <f>P_A[[#This Row],[34+]]-P_A[[#This Row],[35+]]</f>
        <v>7.9999999999999993E-5</v>
      </c>
      <c r="BY195" s="5">
        <f>P_A[[#This Row],[35+]]-P_A[[#This Row],[36+]]</f>
        <v>6.9999999999999994E-5</v>
      </c>
      <c r="BZ195" s="5">
        <f>P_A[[#This Row],[36+]]-P_A[[#This Row],[37+]]</f>
        <v>0</v>
      </c>
      <c r="CA195" s="5">
        <f>P_A[[#This Row],[37+]]-P_A[[#This Row],[38+]]</f>
        <v>0</v>
      </c>
      <c r="CB195" s="5">
        <f>P_A[[#This Row],[38+]]-P_A[[#This Row],[39+]]</f>
        <v>0</v>
      </c>
      <c r="CC195" s="5">
        <f>P_A[[#This Row],[39+]]-P_A[[#This Row],[40+]]</f>
        <v>0</v>
      </c>
      <c r="CD195" s="5">
        <f>P_A[[#This Row],[40+]]-P_A[[#This Row],[41+]]</f>
        <v>0</v>
      </c>
      <c r="CE195" s="5">
        <f>P_A[[#This Row],[41+]]-P_A[[#This Row],[42+]]</f>
        <v>0</v>
      </c>
      <c r="CF195" s="5">
        <f>P_A[[#This Row],[42+]]-P_A[[#This Row],[43+]]</f>
        <v>0</v>
      </c>
      <c r="CG195" s="5">
        <f>P_A[[#This Row],[43+]]-P_A[[#This Row],[44+]]</f>
        <v>0</v>
      </c>
      <c r="CH195" s="5">
        <f>P_A[[#This Row],[44+]]-P_A[[#This Row],[45+]]</f>
        <v>0</v>
      </c>
      <c r="CI195" s="5">
        <f>P_A[[#This Row],[45+]]-P_A[[#This Row],[46+]]</f>
        <v>0</v>
      </c>
      <c r="CJ195" s="5">
        <f>P_A[[#This Row],[46+]]-P_A[[#This Row],[47+]]</f>
        <v>0</v>
      </c>
      <c r="CK195" s="5">
        <f>P_A[[#This Row],[47+]]-P_A[[#This Row],[48+]]</f>
        <v>0</v>
      </c>
      <c r="CL195" s="5">
        <f>P_A[[#This Row],[48+]]-P_A[[#This Row],[49+]]</f>
        <v>0</v>
      </c>
    </row>
    <row r="196" spans="1:90" x14ac:dyDescent="0.25">
      <c r="A196" s="10">
        <v>22400724</v>
      </c>
      <c r="B196" s="13" t="s">
        <v>103</v>
      </c>
      <c r="C196" s="13" t="s">
        <v>102</v>
      </c>
      <c r="D196" s="11">
        <v>0.89583333333333337</v>
      </c>
      <c r="E196" s="9" t="str">
        <f>HYPERLINK("https://www.nba.com/stats/player/1631096/boxscores-traditional", "Chet Holmgren")</f>
        <v>Chet Holmgren</v>
      </c>
      <c r="F196">
        <v>16.600000000000001</v>
      </c>
      <c r="G196" s="4">
        <v>7.06</v>
      </c>
      <c r="H196" s="3">
        <v>0.88876999999999995</v>
      </c>
      <c r="I196" s="3">
        <v>0.85992999999999997</v>
      </c>
      <c r="J196" s="3">
        <v>0.82381000000000004</v>
      </c>
      <c r="K196" s="3">
        <v>0.78524000000000005</v>
      </c>
      <c r="L196" s="3">
        <v>0.74214999999999998</v>
      </c>
      <c r="M196" s="3">
        <v>0.69496999999999998</v>
      </c>
      <c r="N196" s="3">
        <v>0.64431000000000005</v>
      </c>
      <c r="O196" s="3">
        <v>0.59094999999999998</v>
      </c>
      <c r="P196" s="3">
        <v>0.53188000000000002</v>
      </c>
      <c r="Q196" s="3">
        <v>0.47608</v>
      </c>
      <c r="R196" s="3">
        <v>0.42074</v>
      </c>
      <c r="S196" s="3">
        <v>0.36692999999999998</v>
      </c>
      <c r="T196" s="3">
        <v>0.31561</v>
      </c>
      <c r="U196" s="3">
        <v>0.26762999999999998</v>
      </c>
      <c r="V196" s="3">
        <v>0.22363</v>
      </c>
      <c r="W196" s="3">
        <v>0.18140999999999999</v>
      </c>
      <c r="X196" s="3">
        <v>0.14685999999999999</v>
      </c>
      <c r="Y196" s="3">
        <v>0.11702</v>
      </c>
      <c r="Z196" s="3">
        <v>9.1759999999999994E-2</v>
      </c>
      <c r="AA196" s="3">
        <v>7.0779999999999996E-2</v>
      </c>
      <c r="AB196" s="3">
        <v>5.3699999999999998E-2</v>
      </c>
      <c r="AC196" s="3">
        <v>3.9199999999999999E-2</v>
      </c>
      <c r="AD196" s="3">
        <v>2.8719999999999999E-2</v>
      </c>
      <c r="AE196" s="3">
        <v>2.068E-2</v>
      </c>
      <c r="AF196" s="3">
        <v>1.4630000000000001E-2</v>
      </c>
      <c r="AG196" s="3">
        <v>1.017E-2</v>
      </c>
      <c r="AH196" s="3">
        <v>6.9499999999999996E-3</v>
      </c>
      <c r="AI196" s="3">
        <v>4.5300000000000002E-3</v>
      </c>
      <c r="AJ196" s="3">
        <v>2.98E-3</v>
      </c>
      <c r="AK196" s="3">
        <v>1.9300000000000001E-3</v>
      </c>
      <c r="AL196" s="3">
        <v>1.2199999999999999E-3</v>
      </c>
      <c r="AM196" s="3">
        <v>7.6000000000000004E-4</v>
      </c>
      <c r="AN196" s="3">
        <v>4.6999999999999999E-4</v>
      </c>
      <c r="AO196" s="3">
        <v>2.7E-4</v>
      </c>
      <c r="AP196" s="3">
        <v>1.6000000000000001E-4</v>
      </c>
      <c r="AQ196" s="3">
        <v>9.0000000000000006E-5</v>
      </c>
      <c r="AR196" s="3">
        <v>5.0000000000000002E-5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5">
        <f>P_A[[#This Row],[8+]]-P_A[[#This Row],[9+]]</f>
        <v>2.8839999999999977E-2</v>
      </c>
      <c r="AY196" s="5">
        <f>P_A[[#This Row],[9+]]-P_A[[#This Row],[10+]]</f>
        <v>3.611999999999993E-2</v>
      </c>
      <c r="AZ196" s="5">
        <f>P_A[[#This Row],[10+]]-P_A[[#This Row],[11+]]</f>
        <v>3.8569999999999993E-2</v>
      </c>
      <c r="BA196" s="5">
        <f>P_A[[#This Row],[11+]]-P_A[[#This Row],[12+]]</f>
        <v>4.3090000000000073E-2</v>
      </c>
      <c r="BB196" s="5">
        <f>P_A[[#This Row],[12+]]-P_A[[#This Row],[13+]]</f>
        <v>4.718E-2</v>
      </c>
      <c r="BC196" s="5">
        <f>P_A[[#This Row],[13+]]-P_A[[#This Row],[14+]]</f>
        <v>5.0659999999999927E-2</v>
      </c>
      <c r="BD196" s="5">
        <f>P_A[[#This Row],[14+]]-P_A[[#This Row],[15+]]</f>
        <v>5.3360000000000074E-2</v>
      </c>
      <c r="BE196" s="5">
        <f>P_A[[#This Row],[15+]]-P_A[[#This Row],[16+]]</f>
        <v>5.9069999999999956E-2</v>
      </c>
      <c r="BF196" s="5">
        <f>P_A[[#This Row],[16+]]-P_A[[#This Row],[17+]]</f>
        <v>5.5800000000000016E-2</v>
      </c>
      <c r="BG196" s="5">
        <f>P_A[[#This Row],[17+]]-P_A[[#This Row],[18+]]</f>
        <v>5.534E-2</v>
      </c>
      <c r="BH196" s="5">
        <f>P_A[[#This Row],[18+]]-P_A[[#This Row],[19+]]</f>
        <v>5.3810000000000024E-2</v>
      </c>
      <c r="BI196" s="5">
        <f>P_A[[#This Row],[19+]]-P_A[[#This Row],[20+]]</f>
        <v>5.1319999999999977E-2</v>
      </c>
      <c r="BJ196" s="5">
        <f>P_A[[#This Row],[20+]]-P_A[[#This Row],[21+]]</f>
        <v>4.7980000000000023E-2</v>
      </c>
      <c r="BK196" s="5">
        <f>P_A[[#This Row],[21+]]-P_A[[#This Row],[22+]]</f>
        <v>4.3999999999999984E-2</v>
      </c>
      <c r="BL196" s="5">
        <f>P_A[[#This Row],[22+]]-P_A[[#This Row],[23+]]</f>
        <v>4.2220000000000008E-2</v>
      </c>
      <c r="BM196" s="5">
        <f>P_A[[#This Row],[23+]]-P_A[[#This Row],[24+]]</f>
        <v>3.4549999999999997E-2</v>
      </c>
      <c r="BN196" s="5">
        <f>P_A[[#This Row],[24+]]-P_A[[#This Row],[25+]]</f>
        <v>2.9839999999999992E-2</v>
      </c>
      <c r="BO196" s="5">
        <f>P_A[[#This Row],[25+]]-P_A[[#This Row],[26+]]</f>
        <v>2.5260000000000005E-2</v>
      </c>
      <c r="BP196" s="5">
        <f>P_A[[#This Row],[26+]]-P_A[[#This Row],[27+]]</f>
        <v>2.0979999999999999E-2</v>
      </c>
      <c r="BQ196" s="5">
        <f>P_A[[#This Row],[27+]]-P_A[[#This Row],[28+]]</f>
        <v>1.7079999999999998E-2</v>
      </c>
      <c r="BR196" s="5">
        <f>P_A[[#This Row],[28+]]-P_A[[#This Row],[29+]]</f>
        <v>1.4499999999999999E-2</v>
      </c>
      <c r="BS196" s="5">
        <f>P_A[[#This Row],[29+]]-P_A[[#This Row],[30+]]</f>
        <v>1.048E-2</v>
      </c>
      <c r="BT196" s="5">
        <f>P_A[[#This Row],[30+]]-P_A[[#This Row],[31+]]</f>
        <v>8.0399999999999985E-3</v>
      </c>
      <c r="BU196" s="5">
        <f>P_A[[#This Row],[31+]]-P_A[[#This Row],[32+]]</f>
        <v>6.0499999999999998E-3</v>
      </c>
      <c r="BV196" s="5">
        <f>P_A[[#This Row],[32+]]-P_A[[#This Row],[33+]]</f>
        <v>4.4600000000000004E-3</v>
      </c>
      <c r="BW196" s="5">
        <f>P_A[[#This Row],[33+]]-P_A[[#This Row],[34+]]</f>
        <v>3.2200000000000006E-3</v>
      </c>
      <c r="BX196" s="5">
        <f>P_A[[#This Row],[34+]]-P_A[[#This Row],[35+]]</f>
        <v>2.4199999999999994E-3</v>
      </c>
      <c r="BY196" s="5">
        <f>P_A[[#This Row],[35+]]-P_A[[#This Row],[36+]]</f>
        <v>1.5500000000000002E-3</v>
      </c>
      <c r="BZ196" s="5">
        <f>P_A[[#This Row],[36+]]-P_A[[#This Row],[37+]]</f>
        <v>1.0499999999999999E-3</v>
      </c>
      <c r="CA196" s="5">
        <f>P_A[[#This Row],[37+]]-P_A[[#This Row],[38+]]</f>
        <v>7.1000000000000013E-4</v>
      </c>
      <c r="CB196" s="5">
        <f>P_A[[#This Row],[38+]]-P_A[[#This Row],[39+]]</f>
        <v>4.5999999999999991E-4</v>
      </c>
      <c r="CC196" s="5">
        <f>P_A[[#This Row],[39+]]-P_A[[#This Row],[40+]]</f>
        <v>2.9000000000000006E-4</v>
      </c>
      <c r="CD196" s="5">
        <f>P_A[[#This Row],[40+]]-P_A[[#This Row],[41+]]</f>
        <v>1.9999999999999998E-4</v>
      </c>
      <c r="CE196" s="5">
        <f>P_A[[#This Row],[41+]]-P_A[[#This Row],[42+]]</f>
        <v>1.0999999999999999E-4</v>
      </c>
      <c r="CF196" s="5">
        <f>P_A[[#This Row],[42+]]-P_A[[#This Row],[43+]]</f>
        <v>7.0000000000000007E-5</v>
      </c>
      <c r="CG196" s="5">
        <f>P_A[[#This Row],[43+]]-P_A[[#This Row],[44+]]</f>
        <v>4.0000000000000003E-5</v>
      </c>
      <c r="CH196" s="5">
        <f>P_A[[#This Row],[44+]]-P_A[[#This Row],[45+]]</f>
        <v>5.0000000000000002E-5</v>
      </c>
      <c r="CI196" s="5">
        <f>P_A[[#This Row],[45+]]-P_A[[#This Row],[46+]]</f>
        <v>0</v>
      </c>
      <c r="CJ196" s="5">
        <f>P_A[[#This Row],[46+]]-P_A[[#This Row],[47+]]</f>
        <v>0</v>
      </c>
      <c r="CK196" s="5">
        <f>P_A[[#This Row],[47+]]-P_A[[#This Row],[48+]]</f>
        <v>0</v>
      </c>
      <c r="CL196" s="5">
        <f>P_A[[#This Row],[48+]]-P_A[[#This Row],[49+]]</f>
        <v>0</v>
      </c>
    </row>
    <row r="197" spans="1:90" x14ac:dyDescent="0.25">
      <c r="A197" s="10">
        <v>22400724</v>
      </c>
      <c r="B197" s="13" t="s">
        <v>103</v>
      </c>
      <c r="C197" s="13" t="s">
        <v>102</v>
      </c>
      <c r="D197" s="11">
        <v>0.89583333333333337</v>
      </c>
      <c r="E197" s="9" t="str">
        <f>HYPERLINK("https://www.nba.com/stats/player/1642349/boxscores-traditional", "Ajay Mitchell")</f>
        <v>Ajay Mitchell</v>
      </c>
      <c r="F197">
        <v>11.8</v>
      </c>
      <c r="G197" s="4">
        <v>5.8100000000000005</v>
      </c>
      <c r="H197" s="3">
        <v>0.74214999999999998</v>
      </c>
      <c r="I197" s="3">
        <v>0.68439000000000005</v>
      </c>
      <c r="J197" s="3">
        <v>0.62172000000000005</v>
      </c>
      <c r="K197" s="3">
        <v>0.55567</v>
      </c>
      <c r="L197" s="3">
        <v>0.48803000000000002</v>
      </c>
      <c r="M197" s="3">
        <v>0.41682999999999998</v>
      </c>
      <c r="N197" s="3">
        <v>0.35197000000000001</v>
      </c>
      <c r="O197" s="3">
        <v>0.29115999999999997</v>
      </c>
      <c r="P197" s="3">
        <v>0.23576</v>
      </c>
      <c r="Q197" s="3">
        <v>0.18406</v>
      </c>
      <c r="R197" s="3">
        <v>0.14230999999999999</v>
      </c>
      <c r="S197" s="3">
        <v>0.10749</v>
      </c>
      <c r="T197" s="3">
        <v>7.9269999999999993E-2</v>
      </c>
      <c r="U197" s="3">
        <v>5.7049999999999997E-2</v>
      </c>
      <c r="V197" s="3">
        <v>3.9199999999999999E-2</v>
      </c>
      <c r="W197" s="3">
        <v>2.6800000000000001E-2</v>
      </c>
      <c r="X197" s="3">
        <v>1.7860000000000001E-2</v>
      </c>
      <c r="Y197" s="3">
        <v>1.1599999999999999E-2</v>
      </c>
      <c r="Z197" s="3">
        <v>7.3400000000000002E-3</v>
      </c>
      <c r="AA197" s="3">
        <v>4.4000000000000003E-3</v>
      </c>
      <c r="AB197" s="3">
        <v>2.64E-3</v>
      </c>
      <c r="AC197" s="3">
        <v>1.5399999999999999E-3</v>
      </c>
      <c r="AD197" s="3">
        <v>8.7000000000000001E-4</v>
      </c>
      <c r="AE197" s="3">
        <v>4.8000000000000001E-4</v>
      </c>
      <c r="AF197" s="3">
        <v>2.5000000000000001E-4</v>
      </c>
      <c r="AG197" s="3">
        <v>1.2999999999999999E-4</v>
      </c>
      <c r="AH197" s="3">
        <v>6.9999999999999994E-5</v>
      </c>
      <c r="AI197" s="3">
        <v>3.0000000000000001E-5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5">
        <f>P_A[[#This Row],[8+]]-P_A[[#This Row],[9+]]</f>
        <v>5.7759999999999923E-2</v>
      </c>
      <c r="AY197" s="5">
        <f>P_A[[#This Row],[9+]]-P_A[[#This Row],[10+]]</f>
        <v>6.2670000000000003E-2</v>
      </c>
      <c r="AZ197" s="5">
        <f>P_A[[#This Row],[10+]]-P_A[[#This Row],[11+]]</f>
        <v>6.6050000000000053E-2</v>
      </c>
      <c r="BA197" s="5">
        <f>P_A[[#This Row],[11+]]-P_A[[#This Row],[12+]]</f>
        <v>6.7639999999999978E-2</v>
      </c>
      <c r="BB197" s="5">
        <f>P_A[[#This Row],[12+]]-P_A[[#This Row],[13+]]</f>
        <v>7.1200000000000041E-2</v>
      </c>
      <c r="BC197" s="5">
        <f>P_A[[#This Row],[13+]]-P_A[[#This Row],[14+]]</f>
        <v>6.4859999999999973E-2</v>
      </c>
      <c r="BD197" s="5">
        <f>P_A[[#This Row],[14+]]-P_A[[#This Row],[15+]]</f>
        <v>6.0810000000000031E-2</v>
      </c>
      <c r="BE197" s="5">
        <f>P_A[[#This Row],[15+]]-P_A[[#This Row],[16+]]</f>
        <v>5.5399999999999977E-2</v>
      </c>
      <c r="BF197" s="5">
        <f>P_A[[#This Row],[16+]]-P_A[[#This Row],[17+]]</f>
        <v>5.1699999999999996E-2</v>
      </c>
      <c r="BG197" s="5">
        <f>P_A[[#This Row],[17+]]-P_A[[#This Row],[18+]]</f>
        <v>4.1750000000000009E-2</v>
      </c>
      <c r="BH197" s="5">
        <f>P_A[[#This Row],[18+]]-P_A[[#This Row],[19+]]</f>
        <v>3.481999999999999E-2</v>
      </c>
      <c r="BI197" s="5">
        <f>P_A[[#This Row],[19+]]-P_A[[#This Row],[20+]]</f>
        <v>2.8220000000000009E-2</v>
      </c>
      <c r="BJ197" s="5">
        <f>P_A[[#This Row],[20+]]-P_A[[#This Row],[21+]]</f>
        <v>2.2219999999999997E-2</v>
      </c>
      <c r="BK197" s="5">
        <f>P_A[[#This Row],[21+]]-P_A[[#This Row],[22+]]</f>
        <v>1.7849999999999998E-2</v>
      </c>
      <c r="BL197" s="5">
        <f>P_A[[#This Row],[22+]]-P_A[[#This Row],[23+]]</f>
        <v>1.2399999999999998E-2</v>
      </c>
      <c r="BM197" s="5">
        <f>P_A[[#This Row],[23+]]-P_A[[#This Row],[24+]]</f>
        <v>8.94E-3</v>
      </c>
      <c r="BN197" s="5">
        <f>P_A[[#This Row],[24+]]-P_A[[#This Row],[25+]]</f>
        <v>6.2600000000000017E-3</v>
      </c>
      <c r="BO197" s="5">
        <f>P_A[[#This Row],[25+]]-P_A[[#This Row],[26+]]</f>
        <v>4.259999999999999E-3</v>
      </c>
      <c r="BP197" s="5">
        <f>P_A[[#This Row],[26+]]-P_A[[#This Row],[27+]]</f>
        <v>2.9399999999999999E-3</v>
      </c>
      <c r="BQ197" s="5">
        <f>P_A[[#This Row],[27+]]-P_A[[#This Row],[28+]]</f>
        <v>1.7600000000000003E-3</v>
      </c>
      <c r="BR197" s="5">
        <f>P_A[[#This Row],[28+]]-P_A[[#This Row],[29+]]</f>
        <v>1.1000000000000001E-3</v>
      </c>
      <c r="BS197" s="5">
        <f>P_A[[#This Row],[29+]]-P_A[[#This Row],[30+]]</f>
        <v>6.6999999999999991E-4</v>
      </c>
      <c r="BT197" s="5">
        <f>P_A[[#This Row],[30+]]-P_A[[#This Row],[31+]]</f>
        <v>3.8999999999999999E-4</v>
      </c>
      <c r="BU197" s="5">
        <f>P_A[[#This Row],[31+]]-P_A[[#This Row],[32+]]</f>
        <v>2.3000000000000001E-4</v>
      </c>
      <c r="BV197" s="5">
        <f>P_A[[#This Row],[32+]]-P_A[[#This Row],[33+]]</f>
        <v>1.2000000000000002E-4</v>
      </c>
      <c r="BW197" s="5">
        <f>P_A[[#This Row],[33+]]-P_A[[#This Row],[34+]]</f>
        <v>5.9999999999999995E-5</v>
      </c>
      <c r="BX197" s="5">
        <f>P_A[[#This Row],[34+]]-P_A[[#This Row],[35+]]</f>
        <v>3.9999999999999996E-5</v>
      </c>
      <c r="BY197" s="5">
        <f>P_A[[#This Row],[35+]]-P_A[[#This Row],[36+]]</f>
        <v>3.0000000000000001E-5</v>
      </c>
      <c r="BZ197" s="5">
        <f>P_A[[#This Row],[36+]]-P_A[[#This Row],[37+]]</f>
        <v>0</v>
      </c>
      <c r="CA197" s="5">
        <f>P_A[[#This Row],[37+]]-P_A[[#This Row],[38+]]</f>
        <v>0</v>
      </c>
      <c r="CB197" s="5">
        <f>P_A[[#This Row],[38+]]-P_A[[#This Row],[39+]]</f>
        <v>0</v>
      </c>
      <c r="CC197" s="5">
        <f>P_A[[#This Row],[39+]]-P_A[[#This Row],[40+]]</f>
        <v>0</v>
      </c>
      <c r="CD197" s="5">
        <f>P_A[[#This Row],[40+]]-P_A[[#This Row],[41+]]</f>
        <v>0</v>
      </c>
      <c r="CE197" s="5">
        <f>P_A[[#This Row],[41+]]-P_A[[#This Row],[42+]]</f>
        <v>0</v>
      </c>
      <c r="CF197" s="5">
        <f>P_A[[#This Row],[42+]]-P_A[[#This Row],[43+]]</f>
        <v>0</v>
      </c>
      <c r="CG197" s="5">
        <f>P_A[[#This Row],[43+]]-P_A[[#This Row],[44+]]</f>
        <v>0</v>
      </c>
      <c r="CH197" s="5">
        <f>P_A[[#This Row],[44+]]-P_A[[#This Row],[45+]]</f>
        <v>0</v>
      </c>
      <c r="CI197" s="5">
        <f>P_A[[#This Row],[45+]]-P_A[[#This Row],[46+]]</f>
        <v>0</v>
      </c>
      <c r="CJ197" s="5">
        <f>P_A[[#This Row],[46+]]-P_A[[#This Row],[47+]]</f>
        <v>0</v>
      </c>
      <c r="CK197" s="5">
        <f>P_A[[#This Row],[47+]]-P_A[[#This Row],[48+]]</f>
        <v>0</v>
      </c>
      <c r="CL197" s="5">
        <f>P_A[[#This Row],[48+]]-P_A[[#This Row],[49+]]</f>
        <v>0</v>
      </c>
    </row>
    <row r="198" spans="1:90" x14ac:dyDescent="0.25">
      <c r="A198" s="10">
        <v>22400724</v>
      </c>
      <c r="B198" s="13" t="s">
        <v>103</v>
      </c>
      <c r="C198" s="13" t="s">
        <v>102</v>
      </c>
      <c r="D198" s="11">
        <v>0.89583333333333337</v>
      </c>
      <c r="E198" s="9" t="str">
        <f>HYPERLINK("https://www.nba.com/stats/player/1631119/boxscores-traditional", "Jaylin Williams")</f>
        <v>Jaylin Williams</v>
      </c>
      <c r="F198">
        <v>10.6</v>
      </c>
      <c r="G198" s="4">
        <v>3.98</v>
      </c>
      <c r="H198" s="3">
        <v>0.74214999999999998</v>
      </c>
      <c r="I198" s="3">
        <v>0.65542</v>
      </c>
      <c r="J198" s="3">
        <v>0.55962000000000001</v>
      </c>
      <c r="K198" s="3">
        <v>0.46017000000000002</v>
      </c>
      <c r="L198" s="3">
        <v>0.36316999999999999</v>
      </c>
      <c r="M198" s="3">
        <v>0.27424999999999999</v>
      </c>
      <c r="N198" s="3">
        <v>0.19766</v>
      </c>
      <c r="O198" s="3">
        <v>0.13350000000000001</v>
      </c>
      <c r="P198" s="3">
        <v>8.6910000000000001E-2</v>
      </c>
      <c r="Q198" s="3">
        <v>5.3699999999999998E-2</v>
      </c>
      <c r="R198" s="3">
        <v>3.1440000000000003E-2</v>
      </c>
      <c r="S198" s="3">
        <v>1.7430000000000001E-2</v>
      </c>
      <c r="T198" s="3">
        <v>9.1400000000000006E-3</v>
      </c>
      <c r="U198" s="3">
        <v>4.5300000000000002E-3</v>
      </c>
      <c r="V198" s="3">
        <v>2.1199999999999999E-3</v>
      </c>
      <c r="W198" s="3">
        <v>8.9999999999999998E-4</v>
      </c>
      <c r="X198" s="3">
        <v>3.8000000000000002E-4</v>
      </c>
      <c r="Y198" s="3">
        <v>1.4999999999999999E-4</v>
      </c>
      <c r="Z198" s="3">
        <v>5.0000000000000002E-5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5">
        <f>P_A[[#This Row],[8+]]-P_A[[#This Row],[9+]]</f>
        <v>8.6729999999999974E-2</v>
      </c>
      <c r="AY198" s="5">
        <f>P_A[[#This Row],[9+]]-P_A[[#This Row],[10+]]</f>
        <v>9.5799999999999996E-2</v>
      </c>
      <c r="AZ198" s="5">
        <f>P_A[[#This Row],[10+]]-P_A[[#This Row],[11+]]</f>
        <v>9.9449999999999983E-2</v>
      </c>
      <c r="BA198" s="5">
        <f>P_A[[#This Row],[11+]]-P_A[[#This Row],[12+]]</f>
        <v>9.7000000000000031E-2</v>
      </c>
      <c r="BB198" s="5">
        <f>P_A[[#This Row],[12+]]-P_A[[#This Row],[13+]]</f>
        <v>8.8919999999999999E-2</v>
      </c>
      <c r="BC198" s="5">
        <f>P_A[[#This Row],[13+]]-P_A[[#This Row],[14+]]</f>
        <v>7.6589999999999991E-2</v>
      </c>
      <c r="BD198" s="5">
        <f>P_A[[#This Row],[14+]]-P_A[[#This Row],[15+]]</f>
        <v>6.4159999999999995E-2</v>
      </c>
      <c r="BE198" s="5">
        <f>P_A[[#This Row],[15+]]-P_A[[#This Row],[16+]]</f>
        <v>4.6590000000000006E-2</v>
      </c>
      <c r="BF198" s="5">
        <f>P_A[[#This Row],[16+]]-P_A[[#This Row],[17+]]</f>
        <v>3.3210000000000003E-2</v>
      </c>
      <c r="BG198" s="5">
        <f>P_A[[#This Row],[17+]]-P_A[[#This Row],[18+]]</f>
        <v>2.2259999999999995E-2</v>
      </c>
      <c r="BH198" s="5">
        <f>P_A[[#This Row],[18+]]-P_A[[#This Row],[19+]]</f>
        <v>1.4010000000000002E-2</v>
      </c>
      <c r="BI198" s="5">
        <f>P_A[[#This Row],[19+]]-P_A[[#This Row],[20+]]</f>
        <v>8.2900000000000005E-3</v>
      </c>
      <c r="BJ198" s="5">
        <f>P_A[[#This Row],[20+]]-P_A[[#This Row],[21+]]</f>
        <v>4.6100000000000004E-3</v>
      </c>
      <c r="BK198" s="5">
        <f>P_A[[#This Row],[21+]]-P_A[[#This Row],[22+]]</f>
        <v>2.4100000000000002E-3</v>
      </c>
      <c r="BL198" s="5">
        <f>P_A[[#This Row],[22+]]-P_A[[#This Row],[23+]]</f>
        <v>1.2199999999999999E-3</v>
      </c>
      <c r="BM198" s="5">
        <f>P_A[[#This Row],[23+]]-P_A[[#This Row],[24+]]</f>
        <v>5.1999999999999995E-4</v>
      </c>
      <c r="BN198" s="5">
        <f>P_A[[#This Row],[24+]]-P_A[[#This Row],[25+]]</f>
        <v>2.3000000000000003E-4</v>
      </c>
      <c r="BO198" s="5">
        <f>P_A[[#This Row],[25+]]-P_A[[#This Row],[26+]]</f>
        <v>9.9999999999999991E-5</v>
      </c>
      <c r="BP198" s="5">
        <f>P_A[[#This Row],[26+]]-P_A[[#This Row],[27+]]</f>
        <v>5.0000000000000002E-5</v>
      </c>
      <c r="BQ198" s="5">
        <f>P_A[[#This Row],[27+]]-P_A[[#This Row],[28+]]</f>
        <v>0</v>
      </c>
      <c r="BR198" s="5">
        <f>P_A[[#This Row],[28+]]-P_A[[#This Row],[29+]]</f>
        <v>0</v>
      </c>
      <c r="BS198" s="5">
        <f>P_A[[#This Row],[29+]]-P_A[[#This Row],[30+]]</f>
        <v>0</v>
      </c>
      <c r="BT198" s="5">
        <f>P_A[[#This Row],[30+]]-P_A[[#This Row],[31+]]</f>
        <v>0</v>
      </c>
      <c r="BU198" s="5">
        <f>P_A[[#This Row],[31+]]-P_A[[#This Row],[32+]]</f>
        <v>0</v>
      </c>
      <c r="BV198" s="5">
        <f>P_A[[#This Row],[32+]]-P_A[[#This Row],[33+]]</f>
        <v>0</v>
      </c>
      <c r="BW198" s="5">
        <f>P_A[[#This Row],[33+]]-P_A[[#This Row],[34+]]</f>
        <v>0</v>
      </c>
      <c r="BX198" s="5">
        <f>P_A[[#This Row],[34+]]-P_A[[#This Row],[35+]]</f>
        <v>0</v>
      </c>
      <c r="BY198" s="5">
        <f>P_A[[#This Row],[35+]]-P_A[[#This Row],[36+]]</f>
        <v>0</v>
      </c>
      <c r="BZ198" s="5">
        <f>P_A[[#This Row],[36+]]-P_A[[#This Row],[37+]]</f>
        <v>0</v>
      </c>
      <c r="CA198" s="5">
        <f>P_A[[#This Row],[37+]]-P_A[[#This Row],[38+]]</f>
        <v>0</v>
      </c>
      <c r="CB198" s="5">
        <f>P_A[[#This Row],[38+]]-P_A[[#This Row],[39+]]</f>
        <v>0</v>
      </c>
      <c r="CC198" s="5">
        <f>P_A[[#This Row],[39+]]-P_A[[#This Row],[40+]]</f>
        <v>0</v>
      </c>
      <c r="CD198" s="5">
        <f>P_A[[#This Row],[40+]]-P_A[[#This Row],[41+]]</f>
        <v>0</v>
      </c>
      <c r="CE198" s="5">
        <f>P_A[[#This Row],[41+]]-P_A[[#This Row],[42+]]</f>
        <v>0</v>
      </c>
      <c r="CF198" s="5">
        <f>P_A[[#This Row],[42+]]-P_A[[#This Row],[43+]]</f>
        <v>0</v>
      </c>
      <c r="CG198" s="5">
        <f>P_A[[#This Row],[43+]]-P_A[[#This Row],[44+]]</f>
        <v>0</v>
      </c>
      <c r="CH198" s="5">
        <f>P_A[[#This Row],[44+]]-P_A[[#This Row],[45+]]</f>
        <v>0</v>
      </c>
      <c r="CI198" s="5">
        <f>P_A[[#This Row],[45+]]-P_A[[#This Row],[46+]]</f>
        <v>0</v>
      </c>
      <c r="CJ198" s="5">
        <f>P_A[[#This Row],[46+]]-P_A[[#This Row],[47+]]</f>
        <v>0</v>
      </c>
      <c r="CK198" s="5">
        <f>P_A[[#This Row],[47+]]-P_A[[#This Row],[48+]]</f>
        <v>0</v>
      </c>
      <c r="CL198" s="5">
        <f>P_A[[#This Row],[48+]]-P_A[[#This Row],[49+]]</f>
        <v>0</v>
      </c>
    </row>
    <row r="199" spans="1:90" x14ac:dyDescent="0.25">
      <c r="A199" s="10">
        <v>22400724</v>
      </c>
      <c r="B199" s="13" t="s">
        <v>103</v>
      </c>
      <c r="C199" s="13" t="s">
        <v>102</v>
      </c>
      <c r="D199" s="11">
        <v>0.89583333333333337</v>
      </c>
      <c r="E199" s="9" t="str">
        <f>HYPERLINK("https://www.nba.com/stats/player/1629652/boxscores-traditional", "Luguentz Dort")</f>
        <v>Luguentz Dort</v>
      </c>
      <c r="F199">
        <v>11.2</v>
      </c>
      <c r="G199" s="4">
        <v>5.7759999999999998</v>
      </c>
      <c r="H199" s="3">
        <v>0.70884000000000003</v>
      </c>
      <c r="I199" s="3">
        <v>0.64802999999999999</v>
      </c>
      <c r="J199" s="3">
        <v>0.58316999999999997</v>
      </c>
      <c r="K199" s="3">
        <v>0.51197000000000004</v>
      </c>
      <c r="L199" s="3">
        <v>0.44433</v>
      </c>
      <c r="M199" s="3">
        <v>0.37828000000000001</v>
      </c>
      <c r="N199" s="3">
        <v>0.31561</v>
      </c>
      <c r="O199" s="3">
        <v>0.25463000000000002</v>
      </c>
      <c r="P199" s="3">
        <v>0.20327000000000001</v>
      </c>
      <c r="Q199" s="3">
        <v>0.15866</v>
      </c>
      <c r="R199" s="3">
        <v>0.11899999999999999</v>
      </c>
      <c r="S199" s="3">
        <v>8.8510000000000005E-2</v>
      </c>
      <c r="T199" s="3">
        <v>6.4259999999999998E-2</v>
      </c>
      <c r="U199" s="3">
        <v>4.4569999999999999E-2</v>
      </c>
      <c r="V199" s="3">
        <v>3.074E-2</v>
      </c>
      <c r="W199" s="3">
        <v>2.068E-2</v>
      </c>
      <c r="X199" s="3">
        <v>1.321E-2</v>
      </c>
      <c r="Y199" s="3">
        <v>8.4200000000000004E-3</v>
      </c>
      <c r="Z199" s="3">
        <v>5.2300000000000003E-3</v>
      </c>
      <c r="AA199" s="3">
        <v>3.0699999999999998E-3</v>
      </c>
      <c r="AB199" s="3">
        <v>1.81E-3</v>
      </c>
      <c r="AC199" s="3">
        <v>1.0399999999999999E-3</v>
      </c>
      <c r="AD199" s="3">
        <v>5.8E-4</v>
      </c>
      <c r="AE199" s="3">
        <v>2.9999999999999997E-4</v>
      </c>
      <c r="AF199" s="3">
        <v>1.6000000000000001E-4</v>
      </c>
      <c r="AG199" s="3">
        <v>8.0000000000000007E-5</v>
      </c>
      <c r="AH199" s="3">
        <v>4.0000000000000003E-5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5">
        <f>P_A[[#This Row],[8+]]-P_A[[#This Row],[9+]]</f>
        <v>6.0810000000000031E-2</v>
      </c>
      <c r="AY199" s="5">
        <f>P_A[[#This Row],[9+]]-P_A[[#This Row],[10+]]</f>
        <v>6.4860000000000029E-2</v>
      </c>
      <c r="AZ199" s="5">
        <f>P_A[[#This Row],[10+]]-P_A[[#This Row],[11+]]</f>
        <v>7.119999999999993E-2</v>
      </c>
      <c r="BA199" s="5">
        <f>P_A[[#This Row],[11+]]-P_A[[#This Row],[12+]]</f>
        <v>6.7640000000000033E-2</v>
      </c>
      <c r="BB199" s="5">
        <f>P_A[[#This Row],[12+]]-P_A[[#This Row],[13+]]</f>
        <v>6.6049999999999998E-2</v>
      </c>
      <c r="BC199" s="5">
        <f>P_A[[#This Row],[13+]]-P_A[[#This Row],[14+]]</f>
        <v>6.2670000000000003E-2</v>
      </c>
      <c r="BD199" s="5">
        <f>P_A[[#This Row],[14+]]-P_A[[#This Row],[15+]]</f>
        <v>6.0979999999999979E-2</v>
      </c>
      <c r="BE199" s="5">
        <f>P_A[[#This Row],[15+]]-P_A[[#This Row],[16+]]</f>
        <v>5.1360000000000017E-2</v>
      </c>
      <c r="BF199" s="5">
        <f>P_A[[#This Row],[16+]]-P_A[[#This Row],[17+]]</f>
        <v>4.4610000000000011E-2</v>
      </c>
      <c r="BG199" s="5">
        <f>P_A[[#This Row],[17+]]-P_A[[#This Row],[18+]]</f>
        <v>3.9660000000000001E-2</v>
      </c>
      <c r="BH199" s="5">
        <f>P_A[[#This Row],[18+]]-P_A[[#This Row],[19+]]</f>
        <v>3.0489999999999989E-2</v>
      </c>
      <c r="BI199" s="5">
        <f>P_A[[#This Row],[19+]]-P_A[[#This Row],[20+]]</f>
        <v>2.4250000000000008E-2</v>
      </c>
      <c r="BJ199" s="5">
        <f>P_A[[#This Row],[20+]]-P_A[[#This Row],[21+]]</f>
        <v>1.9689999999999999E-2</v>
      </c>
      <c r="BK199" s="5">
        <f>P_A[[#This Row],[21+]]-P_A[[#This Row],[22+]]</f>
        <v>1.3829999999999999E-2</v>
      </c>
      <c r="BL199" s="5">
        <f>P_A[[#This Row],[22+]]-P_A[[#This Row],[23+]]</f>
        <v>1.0059999999999999E-2</v>
      </c>
      <c r="BM199" s="5">
        <f>P_A[[#This Row],[23+]]-P_A[[#This Row],[24+]]</f>
        <v>7.4700000000000009E-3</v>
      </c>
      <c r="BN199" s="5">
        <f>P_A[[#This Row],[24+]]-P_A[[#This Row],[25+]]</f>
        <v>4.7899999999999991E-3</v>
      </c>
      <c r="BO199" s="5">
        <f>P_A[[#This Row],[25+]]-P_A[[#This Row],[26+]]</f>
        <v>3.1900000000000001E-3</v>
      </c>
      <c r="BP199" s="5">
        <f>P_A[[#This Row],[26+]]-P_A[[#This Row],[27+]]</f>
        <v>2.1600000000000005E-3</v>
      </c>
      <c r="BQ199" s="5">
        <f>P_A[[#This Row],[27+]]-P_A[[#This Row],[28+]]</f>
        <v>1.2599999999999998E-3</v>
      </c>
      <c r="BR199" s="5">
        <f>P_A[[#This Row],[28+]]-P_A[[#This Row],[29+]]</f>
        <v>7.7000000000000007E-4</v>
      </c>
      <c r="BS199" s="5">
        <f>P_A[[#This Row],[29+]]-P_A[[#This Row],[30+]]</f>
        <v>4.5999999999999991E-4</v>
      </c>
      <c r="BT199" s="5">
        <f>P_A[[#This Row],[30+]]-P_A[[#This Row],[31+]]</f>
        <v>2.8000000000000003E-4</v>
      </c>
      <c r="BU199" s="5">
        <f>P_A[[#This Row],[31+]]-P_A[[#This Row],[32+]]</f>
        <v>1.3999999999999996E-4</v>
      </c>
      <c r="BV199" s="5">
        <f>P_A[[#This Row],[32+]]-P_A[[#This Row],[33+]]</f>
        <v>8.0000000000000007E-5</v>
      </c>
      <c r="BW199" s="5">
        <f>P_A[[#This Row],[33+]]-P_A[[#This Row],[34+]]</f>
        <v>4.0000000000000003E-5</v>
      </c>
      <c r="BX199" s="5">
        <f>P_A[[#This Row],[34+]]-P_A[[#This Row],[35+]]</f>
        <v>4.0000000000000003E-5</v>
      </c>
      <c r="BY199" s="5">
        <f>P_A[[#This Row],[35+]]-P_A[[#This Row],[36+]]</f>
        <v>0</v>
      </c>
      <c r="BZ199" s="5">
        <f>P_A[[#This Row],[36+]]-P_A[[#This Row],[37+]]</f>
        <v>0</v>
      </c>
      <c r="CA199" s="5">
        <f>P_A[[#This Row],[37+]]-P_A[[#This Row],[38+]]</f>
        <v>0</v>
      </c>
      <c r="CB199" s="5">
        <f>P_A[[#This Row],[38+]]-P_A[[#This Row],[39+]]</f>
        <v>0</v>
      </c>
      <c r="CC199" s="5">
        <f>P_A[[#This Row],[39+]]-P_A[[#This Row],[40+]]</f>
        <v>0</v>
      </c>
      <c r="CD199" s="5">
        <f>P_A[[#This Row],[40+]]-P_A[[#This Row],[41+]]</f>
        <v>0</v>
      </c>
      <c r="CE199" s="5">
        <f>P_A[[#This Row],[41+]]-P_A[[#This Row],[42+]]</f>
        <v>0</v>
      </c>
      <c r="CF199" s="5">
        <f>P_A[[#This Row],[42+]]-P_A[[#This Row],[43+]]</f>
        <v>0</v>
      </c>
      <c r="CG199" s="5">
        <f>P_A[[#This Row],[43+]]-P_A[[#This Row],[44+]]</f>
        <v>0</v>
      </c>
      <c r="CH199" s="5">
        <f>P_A[[#This Row],[44+]]-P_A[[#This Row],[45+]]</f>
        <v>0</v>
      </c>
      <c r="CI199" s="5">
        <f>P_A[[#This Row],[45+]]-P_A[[#This Row],[46+]]</f>
        <v>0</v>
      </c>
      <c r="CJ199" s="5">
        <f>P_A[[#This Row],[46+]]-P_A[[#This Row],[47+]]</f>
        <v>0</v>
      </c>
      <c r="CK199" s="5">
        <f>P_A[[#This Row],[47+]]-P_A[[#This Row],[48+]]</f>
        <v>0</v>
      </c>
      <c r="CL199" s="5">
        <f>P_A[[#This Row],[48+]]-P_A[[#This Row],[49+]]</f>
        <v>0</v>
      </c>
    </row>
    <row r="200" spans="1:90" x14ac:dyDescent="0.25">
      <c r="A200" s="10">
        <v>22400724</v>
      </c>
      <c r="B200" s="13" t="s">
        <v>103</v>
      </c>
      <c r="C200" s="13" t="s">
        <v>102</v>
      </c>
      <c r="D200" s="11">
        <v>0.89583333333333337</v>
      </c>
      <c r="E200" s="9" t="str">
        <f>HYPERLINK("https://www.nba.com/stats/player/1630598/boxscores-traditional", "Aaron Wiggins")</f>
        <v>Aaron Wiggins</v>
      </c>
      <c r="F200">
        <v>15.6</v>
      </c>
      <c r="G200" s="4">
        <v>15.055</v>
      </c>
      <c r="H200" s="3">
        <v>0.69145999999999996</v>
      </c>
      <c r="I200" s="3">
        <v>0.67003000000000001</v>
      </c>
      <c r="J200" s="3">
        <v>0.64431000000000005</v>
      </c>
      <c r="K200" s="3">
        <v>0.62172000000000005</v>
      </c>
      <c r="L200" s="3">
        <v>0.59482999999999997</v>
      </c>
      <c r="M200" s="3">
        <v>0.56749000000000005</v>
      </c>
      <c r="N200" s="3">
        <v>0.54379999999999995</v>
      </c>
      <c r="O200" s="3">
        <v>0.51595000000000002</v>
      </c>
      <c r="P200" s="3">
        <v>0.48803000000000002</v>
      </c>
      <c r="Q200" s="3">
        <v>0.46414</v>
      </c>
      <c r="R200" s="3">
        <v>0.43643999999999999</v>
      </c>
      <c r="S200" s="3">
        <v>0.40905000000000002</v>
      </c>
      <c r="T200" s="3">
        <v>0.38590999999999998</v>
      </c>
      <c r="U200" s="3">
        <v>0.35942000000000002</v>
      </c>
      <c r="V200" s="3">
        <v>0.33360000000000001</v>
      </c>
      <c r="W200" s="3">
        <v>0.31207000000000001</v>
      </c>
      <c r="X200" s="3">
        <v>0.28774</v>
      </c>
      <c r="Y200" s="3">
        <v>0.26762999999999998</v>
      </c>
      <c r="Z200" s="3">
        <v>0.24510000000000001</v>
      </c>
      <c r="AA200" s="3">
        <v>0.22363</v>
      </c>
      <c r="AB200" s="3">
        <v>0.20610999999999999</v>
      </c>
      <c r="AC200" s="3">
        <v>0.18673000000000001</v>
      </c>
      <c r="AD200" s="3">
        <v>0.16853000000000001</v>
      </c>
      <c r="AE200" s="3">
        <v>0.15386</v>
      </c>
      <c r="AF200" s="3">
        <v>0.13786000000000001</v>
      </c>
      <c r="AG200" s="3">
        <v>0.12302</v>
      </c>
      <c r="AH200" s="3">
        <v>0.11123</v>
      </c>
      <c r="AI200" s="3">
        <v>9.8530000000000006E-2</v>
      </c>
      <c r="AJ200" s="3">
        <v>8.6910000000000001E-2</v>
      </c>
      <c r="AK200" s="3">
        <v>7.7799999999999994E-2</v>
      </c>
      <c r="AL200" s="3">
        <v>6.8110000000000004E-2</v>
      </c>
      <c r="AM200" s="3">
        <v>6.0569999999999999E-2</v>
      </c>
      <c r="AN200" s="3">
        <v>5.262E-2</v>
      </c>
      <c r="AO200" s="3">
        <v>4.5510000000000002E-2</v>
      </c>
      <c r="AP200" s="3">
        <v>4.0059999999999998E-2</v>
      </c>
      <c r="AQ200" s="3">
        <v>3.4380000000000001E-2</v>
      </c>
      <c r="AR200" s="3">
        <v>2.938E-2</v>
      </c>
      <c r="AS200" s="3">
        <v>2.5590000000000002E-2</v>
      </c>
      <c r="AT200" s="3">
        <v>2.1690000000000001E-2</v>
      </c>
      <c r="AU200" s="3">
        <v>1.831E-2</v>
      </c>
      <c r="AV200" s="3">
        <v>1.5779999999999999E-2</v>
      </c>
      <c r="AW200" s="3">
        <v>1.321E-2</v>
      </c>
      <c r="AX200" s="5">
        <f>P_A[[#This Row],[8+]]-P_A[[#This Row],[9+]]</f>
        <v>2.1429999999999949E-2</v>
      </c>
      <c r="AY200" s="5">
        <f>P_A[[#This Row],[9+]]-P_A[[#This Row],[10+]]</f>
        <v>2.5719999999999965E-2</v>
      </c>
      <c r="AZ200" s="5">
        <f>P_A[[#This Row],[10+]]-P_A[[#This Row],[11+]]</f>
        <v>2.2589999999999999E-2</v>
      </c>
      <c r="BA200" s="5">
        <f>P_A[[#This Row],[11+]]-P_A[[#This Row],[12+]]</f>
        <v>2.6890000000000081E-2</v>
      </c>
      <c r="BB200" s="5">
        <f>P_A[[#This Row],[12+]]-P_A[[#This Row],[13+]]</f>
        <v>2.733999999999992E-2</v>
      </c>
      <c r="BC200" s="5">
        <f>P_A[[#This Row],[13+]]-P_A[[#This Row],[14+]]</f>
        <v>2.36900000000001E-2</v>
      </c>
      <c r="BD200" s="5">
        <f>P_A[[#This Row],[14+]]-P_A[[#This Row],[15+]]</f>
        <v>2.784999999999993E-2</v>
      </c>
      <c r="BE200" s="5">
        <f>P_A[[#This Row],[15+]]-P_A[[#This Row],[16+]]</f>
        <v>2.792E-2</v>
      </c>
      <c r="BF200" s="5">
        <f>P_A[[#This Row],[16+]]-P_A[[#This Row],[17+]]</f>
        <v>2.3890000000000022E-2</v>
      </c>
      <c r="BG200" s="5">
        <f>P_A[[#This Row],[17+]]-P_A[[#This Row],[18+]]</f>
        <v>2.7700000000000002E-2</v>
      </c>
      <c r="BH200" s="5">
        <f>P_A[[#This Row],[18+]]-P_A[[#This Row],[19+]]</f>
        <v>2.738999999999997E-2</v>
      </c>
      <c r="BI200" s="5">
        <f>P_A[[#This Row],[19+]]-P_A[[#This Row],[20+]]</f>
        <v>2.3140000000000049E-2</v>
      </c>
      <c r="BJ200" s="5">
        <f>P_A[[#This Row],[20+]]-P_A[[#This Row],[21+]]</f>
        <v>2.6489999999999958E-2</v>
      </c>
      <c r="BK200" s="5">
        <f>P_A[[#This Row],[21+]]-P_A[[#This Row],[22+]]</f>
        <v>2.582000000000001E-2</v>
      </c>
      <c r="BL200" s="5">
        <f>P_A[[#This Row],[22+]]-P_A[[#This Row],[23+]]</f>
        <v>2.1529999999999994E-2</v>
      </c>
      <c r="BM200" s="5">
        <f>P_A[[#This Row],[23+]]-P_A[[#This Row],[24+]]</f>
        <v>2.4330000000000018E-2</v>
      </c>
      <c r="BN200" s="5">
        <f>P_A[[#This Row],[24+]]-P_A[[#This Row],[25+]]</f>
        <v>2.0110000000000017E-2</v>
      </c>
      <c r="BO200" s="5">
        <f>P_A[[#This Row],[25+]]-P_A[[#This Row],[26+]]</f>
        <v>2.2529999999999967E-2</v>
      </c>
      <c r="BP200" s="5">
        <f>P_A[[#This Row],[26+]]-P_A[[#This Row],[27+]]</f>
        <v>2.1470000000000017E-2</v>
      </c>
      <c r="BQ200" s="5">
        <f>P_A[[#This Row],[27+]]-P_A[[#This Row],[28+]]</f>
        <v>1.7520000000000008E-2</v>
      </c>
      <c r="BR200" s="5">
        <f>P_A[[#This Row],[28+]]-P_A[[#This Row],[29+]]</f>
        <v>1.9379999999999981E-2</v>
      </c>
      <c r="BS200" s="5">
        <f>P_A[[#This Row],[29+]]-P_A[[#This Row],[30+]]</f>
        <v>1.8199999999999994E-2</v>
      </c>
      <c r="BT200" s="5">
        <f>P_A[[#This Row],[30+]]-P_A[[#This Row],[31+]]</f>
        <v>1.4670000000000016E-2</v>
      </c>
      <c r="BU200" s="5">
        <f>P_A[[#This Row],[31+]]-P_A[[#This Row],[32+]]</f>
        <v>1.5999999999999986E-2</v>
      </c>
      <c r="BV200" s="5">
        <f>P_A[[#This Row],[32+]]-P_A[[#This Row],[33+]]</f>
        <v>1.4840000000000006E-2</v>
      </c>
      <c r="BW200" s="5">
        <f>P_A[[#This Row],[33+]]-P_A[[#This Row],[34+]]</f>
        <v>1.1790000000000009E-2</v>
      </c>
      <c r="BX200" s="5">
        <f>P_A[[#This Row],[34+]]-P_A[[#This Row],[35+]]</f>
        <v>1.2699999999999989E-2</v>
      </c>
      <c r="BY200" s="5">
        <f>P_A[[#This Row],[35+]]-P_A[[#This Row],[36+]]</f>
        <v>1.1620000000000005E-2</v>
      </c>
      <c r="BZ200" s="5">
        <f>P_A[[#This Row],[36+]]-P_A[[#This Row],[37+]]</f>
        <v>9.110000000000007E-3</v>
      </c>
      <c r="CA200" s="5">
        <f>P_A[[#This Row],[37+]]-P_A[[#This Row],[38+]]</f>
        <v>9.6899999999999903E-3</v>
      </c>
      <c r="CB200" s="5">
        <f>P_A[[#This Row],[38+]]-P_A[[#This Row],[39+]]</f>
        <v>7.540000000000005E-3</v>
      </c>
      <c r="CC200" s="5">
        <f>P_A[[#This Row],[39+]]-P_A[[#This Row],[40+]]</f>
        <v>7.9499999999999987E-3</v>
      </c>
      <c r="CD200" s="5">
        <f>P_A[[#This Row],[40+]]-P_A[[#This Row],[41+]]</f>
        <v>7.1099999999999983E-3</v>
      </c>
      <c r="CE200" s="5">
        <f>P_A[[#This Row],[41+]]-P_A[[#This Row],[42+]]</f>
        <v>5.4500000000000035E-3</v>
      </c>
      <c r="CF200" s="5">
        <f>P_A[[#This Row],[42+]]-P_A[[#This Row],[43+]]</f>
        <v>5.6799999999999976E-3</v>
      </c>
      <c r="CG200" s="5">
        <f>P_A[[#This Row],[43+]]-P_A[[#This Row],[44+]]</f>
        <v>5.000000000000001E-3</v>
      </c>
      <c r="CH200" s="5">
        <f>P_A[[#This Row],[44+]]-P_A[[#This Row],[45+]]</f>
        <v>3.7899999999999982E-3</v>
      </c>
      <c r="CI200" s="5">
        <f>P_A[[#This Row],[45+]]-P_A[[#This Row],[46+]]</f>
        <v>3.9000000000000007E-3</v>
      </c>
      <c r="CJ200" s="5">
        <f>P_A[[#This Row],[46+]]-P_A[[#This Row],[47+]]</f>
        <v>3.3800000000000011E-3</v>
      </c>
      <c r="CK200" s="5">
        <f>P_A[[#This Row],[47+]]-P_A[[#This Row],[48+]]</f>
        <v>2.530000000000001E-3</v>
      </c>
      <c r="CL200" s="5">
        <f>P_A[[#This Row],[48+]]-P_A[[#This Row],[49+]]</f>
        <v>2.5699999999999994E-3</v>
      </c>
    </row>
    <row r="201" spans="1:90" x14ac:dyDescent="0.25">
      <c r="A201" s="10">
        <v>22400724</v>
      </c>
      <c r="B201" s="13" t="s">
        <v>103</v>
      </c>
      <c r="C201" s="13" t="s">
        <v>102</v>
      </c>
      <c r="D201" s="11">
        <v>0.89583333333333337</v>
      </c>
      <c r="E201" s="9" t="str">
        <f>HYPERLINK("https://www.nba.com/stats/player/1627936/boxscores-traditional", "Alex Caruso")</f>
        <v>Alex Caruso</v>
      </c>
      <c r="F201">
        <v>9.4</v>
      </c>
      <c r="G201" s="4">
        <v>2.871</v>
      </c>
      <c r="H201" s="3">
        <v>0.68793000000000004</v>
      </c>
      <c r="I201" s="3">
        <v>0.55567</v>
      </c>
      <c r="J201" s="3">
        <v>0.41682999999999998</v>
      </c>
      <c r="K201" s="3">
        <v>0.28774</v>
      </c>
      <c r="L201" s="3">
        <v>0.18140999999999999</v>
      </c>
      <c r="M201" s="3">
        <v>0.10564999999999999</v>
      </c>
      <c r="N201" s="3">
        <v>5.4800000000000001E-2</v>
      </c>
      <c r="O201" s="3">
        <v>2.5590000000000002E-2</v>
      </c>
      <c r="P201" s="3">
        <v>1.072E-2</v>
      </c>
      <c r="Q201" s="3">
        <v>4.0200000000000001E-3</v>
      </c>
      <c r="R201" s="3">
        <v>1.3500000000000001E-3</v>
      </c>
      <c r="S201" s="3">
        <v>4.2000000000000002E-4</v>
      </c>
      <c r="T201" s="3">
        <v>1.1E-4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f>P_A[[#This Row],[8+]]-P_A[[#This Row],[9+]]</f>
        <v>0.13226000000000004</v>
      </c>
      <c r="AY201" s="5">
        <f>P_A[[#This Row],[9+]]-P_A[[#This Row],[10+]]</f>
        <v>0.13884000000000002</v>
      </c>
      <c r="AZ201" s="5">
        <f>P_A[[#This Row],[10+]]-P_A[[#This Row],[11+]]</f>
        <v>0.12908999999999998</v>
      </c>
      <c r="BA201" s="5">
        <f>P_A[[#This Row],[11+]]-P_A[[#This Row],[12+]]</f>
        <v>0.10633000000000001</v>
      </c>
      <c r="BB201" s="5">
        <f>P_A[[#This Row],[12+]]-P_A[[#This Row],[13+]]</f>
        <v>7.5759999999999994E-2</v>
      </c>
      <c r="BC201" s="5">
        <f>P_A[[#This Row],[13+]]-P_A[[#This Row],[14+]]</f>
        <v>5.0849999999999992E-2</v>
      </c>
      <c r="BD201" s="5">
        <f>P_A[[#This Row],[14+]]-P_A[[#This Row],[15+]]</f>
        <v>2.921E-2</v>
      </c>
      <c r="BE201" s="5">
        <f>P_A[[#This Row],[15+]]-P_A[[#This Row],[16+]]</f>
        <v>1.4870000000000001E-2</v>
      </c>
      <c r="BF201" s="5">
        <f>P_A[[#This Row],[16+]]-P_A[[#This Row],[17+]]</f>
        <v>6.7000000000000002E-3</v>
      </c>
      <c r="BG201" s="5">
        <f>P_A[[#This Row],[17+]]-P_A[[#This Row],[18+]]</f>
        <v>2.6700000000000001E-3</v>
      </c>
      <c r="BH201" s="5">
        <f>P_A[[#This Row],[18+]]-P_A[[#This Row],[19+]]</f>
        <v>9.3000000000000005E-4</v>
      </c>
      <c r="BI201" s="5">
        <f>P_A[[#This Row],[19+]]-P_A[[#This Row],[20+]]</f>
        <v>3.1E-4</v>
      </c>
      <c r="BJ201" s="5">
        <f>P_A[[#This Row],[20+]]-P_A[[#This Row],[21+]]</f>
        <v>1.1E-4</v>
      </c>
      <c r="BK201" s="5">
        <f>P_A[[#This Row],[21+]]-P_A[[#This Row],[22+]]</f>
        <v>0</v>
      </c>
      <c r="BL201" s="5">
        <f>P_A[[#This Row],[22+]]-P_A[[#This Row],[23+]]</f>
        <v>0</v>
      </c>
      <c r="BM201" s="5">
        <f>P_A[[#This Row],[23+]]-P_A[[#This Row],[24+]]</f>
        <v>0</v>
      </c>
      <c r="BN201" s="5">
        <f>P_A[[#This Row],[24+]]-P_A[[#This Row],[25+]]</f>
        <v>0</v>
      </c>
      <c r="BO201" s="5">
        <f>P_A[[#This Row],[25+]]-P_A[[#This Row],[26+]]</f>
        <v>0</v>
      </c>
      <c r="BP201" s="5">
        <f>P_A[[#This Row],[26+]]-P_A[[#This Row],[27+]]</f>
        <v>0</v>
      </c>
      <c r="BQ201" s="5">
        <f>P_A[[#This Row],[27+]]-P_A[[#This Row],[28+]]</f>
        <v>0</v>
      </c>
      <c r="BR201" s="5">
        <f>P_A[[#This Row],[28+]]-P_A[[#This Row],[29+]]</f>
        <v>0</v>
      </c>
      <c r="BS201" s="5">
        <f>P_A[[#This Row],[29+]]-P_A[[#This Row],[30+]]</f>
        <v>0</v>
      </c>
      <c r="BT201" s="5">
        <f>P_A[[#This Row],[30+]]-P_A[[#This Row],[31+]]</f>
        <v>0</v>
      </c>
      <c r="BU201" s="5">
        <f>P_A[[#This Row],[31+]]-P_A[[#This Row],[32+]]</f>
        <v>0</v>
      </c>
      <c r="BV201" s="5">
        <f>P_A[[#This Row],[32+]]-P_A[[#This Row],[33+]]</f>
        <v>0</v>
      </c>
      <c r="BW201" s="5">
        <f>P_A[[#This Row],[33+]]-P_A[[#This Row],[34+]]</f>
        <v>0</v>
      </c>
      <c r="BX201" s="5">
        <f>P_A[[#This Row],[34+]]-P_A[[#This Row],[35+]]</f>
        <v>0</v>
      </c>
      <c r="BY201" s="5">
        <f>P_A[[#This Row],[35+]]-P_A[[#This Row],[36+]]</f>
        <v>0</v>
      </c>
      <c r="BZ201" s="5">
        <f>P_A[[#This Row],[36+]]-P_A[[#This Row],[37+]]</f>
        <v>0</v>
      </c>
      <c r="CA201" s="5">
        <f>P_A[[#This Row],[37+]]-P_A[[#This Row],[38+]]</f>
        <v>0</v>
      </c>
      <c r="CB201" s="5">
        <f>P_A[[#This Row],[38+]]-P_A[[#This Row],[39+]]</f>
        <v>0</v>
      </c>
      <c r="CC201" s="5">
        <f>P_A[[#This Row],[39+]]-P_A[[#This Row],[40+]]</f>
        <v>0</v>
      </c>
      <c r="CD201" s="5">
        <f>P_A[[#This Row],[40+]]-P_A[[#This Row],[41+]]</f>
        <v>0</v>
      </c>
      <c r="CE201" s="5">
        <f>P_A[[#This Row],[41+]]-P_A[[#This Row],[42+]]</f>
        <v>0</v>
      </c>
      <c r="CF201" s="5">
        <f>P_A[[#This Row],[42+]]-P_A[[#This Row],[43+]]</f>
        <v>0</v>
      </c>
      <c r="CG201" s="5">
        <f>P_A[[#This Row],[43+]]-P_A[[#This Row],[44+]]</f>
        <v>0</v>
      </c>
      <c r="CH201" s="5">
        <f>P_A[[#This Row],[44+]]-P_A[[#This Row],[45+]]</f>
        <v>0</v>
      </c>
      <c r="CI201" s="5">
        <f>P_A[[#This Row],[45+]]-P_A[[#This Row],[46+]]</f>
        <v>0</v>
      </c>
      <c r="CJ201" s="5">
        <f>P_A[[#This Row],[46+]]-P_A[[#This Row],[47+]]</f>
        <v>0</v>
      </c>
      <c r="CK201" s="5">
        <f>P_A[[#This Row],[47+]]-P_A[[#This Row],[48+]]</f>
        <v>0</v>
      </c>
      <c r="CL201" s="5">
        <f>P_A[[#This Row],[48+]]-P_A[[#This Row],[49+]]</f>
        <v>0</v>
      </c>
    </row>
    <row r="202" spans="1:90" x14ac:dyDescent="0.25">
      <c r="A202" s="10">
        <v>22400724</v>
      </c>
      <c r="B202" s="13" t="s">
        <v>103</v>
      </c>
      <c r="C202" s="13" t="s">
        <v>102</v>
      </c>
      <c r="D202" s="11">
        <v>0.89583333333333337</v>
      </c>
      <c r="E202" s="9" t="str">
        <f>HYPERLINK("https://www.nba.com/stats/player/1641717/boxscores-traditional", "Cason Wallace")</f>
        <v>Cason Wallace</v>
      </c>
      <c r="F202">
        <v>9.1999999999999993</v>
      </c>
      <c r="G202" s="4">
        <v>3.4870000000000001</v>
      </c>
      <c r="H202" s="3">
        <v>0.63307000000000002</v>
      </c>
      <c r="I202" s="3">
        <v>0.52392000000000005</v>
      </c>
      <c r="J202" s="3">
        <v>0.40905000000000002</v>
      </c>
      <c r="K202" s="3">
        <v>0.30153000000000002</v>
      </c>
      <c r="L202" s="3">
        <v>0.21185999999999999</v>
      </c>
      <c r="M202" s="3">
        <v>0.13786000000000001</v>
      </c>
      <c r="N202" s="3">
        <v>8.3790000000000003E-2</v>
      </c>
      <c r="O202" s="3">
        <v>4.8460000000000003E-2</v>
      </c>
      <c r="P202" s="3">
        <v>2.5590000000000002E-2</v>
      </c>
      <c r="Q202" s="3">
        <v>1.255E-2</v>
      </c>
      <c r="R202" s="3">
        <v>5.8700000000000002E-3</v>
      </c>
      <c r="S202" s="3">
        <v>2.48E-3</v>
      </c>
      <c r="T202" s="3">
        <v>9.7000000000000005E-4</v>
      </c>
      <c r="U202" s="3">
        <v>3.6000000000000002E-4</v>
      </c>
      <c r="V202" s="3">
        <v>1.2E-4</v>
      </c>
      <c r="W202" s="3">
        <v>4.0000000000000003E-5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5">
        <f>P_A[[#This Row],[8+]]-P_A[[#This Row],[9+]]</f>
        <v>0.10914999999999997</v>
      </c>
      <c r="AY202" s="5">
        <f>P_A[[#This Row],[9+]]-P_A[[#This Row],[10+]]</f>
        <v>0.11487000000000003</v>
      </c>
      <c r="AZ202" s="5">
        <f>P_A[[#This Row],[10+]]-P_A[[#This Row],[11+]]</f>
        <v>0.10752</v>
      </c>
      <c r="BA202" s="5">
        <f>P_A[[#This Row],[11+]]-P_A[[#This Row],[12+]]</f>
        <v>8.9670000000000027E-2</v>
      </c>
      <c r="BB202" s="5">
        <f>P_A[[#This Row],[12+]]-P_A[[#This Row],[13+]]</f>
        <v>7.3999999999999982E-2</v>
      </c>
      <c r="BC202" s="5">
        <f>P_A[[#This Row],[13+]]-P_A[[#This Row],[14+]]</f>
        <v>5.4070000000000007E-2</v>
      </c>
      <c r="BD202" s="5">
        <f>P_A[[#This Row],[14+]]-P_A[[#This Row],[15+]]</f>
        <v>3.533E-2</v>
      </c>
      <c r="BE202" s="5">
        <f>P_A[[#This Row],[15+]]-P_A[[#This Row],[16+]]</f>
        <v>2.2870000000000001E-2</v>
      </c>
      <c r="BF202" s="5">
        <f>P_A[[#This Row],[16+]]-P_A[[#This Row],[17+]]</f>
        <v>1.3040000000000001E-2</v>
      </c>
      <c r="BG202" s="5">
        <f>P_A[[#This Row],[17+]]-P_A[[#This Row],[18+]]</f>
        <v>6.6800000000000002E-3</v>
      </c>
      <c r="BH202" s="5">
        <f>P_A[[#This Row],[18+]]-P_A[[#This Row],[19+]]</f>
        <v>3.3900000000000002E-3</v>
      </c>
      <c r="BI202" s="5">
        <f>P_A[[#This Row],[19+]]-P_A[[#This Row],[20+]]</f>
        <v>1.5100000000000001E-3</v>
      </c>
      <c r="BJ202" s="5">
        <f>P_A[[#This Row],[20+]]-P_A[[#This Row],[21+]]</f>
        <v>6.1000000000000008E-4</v>
      </c>
      <c r="BK202" s="5">
        <f>P_A[[#This Row],[21+]]-P_A[[#This Row],[22+]]</f>
        <v>2.4000000000000003E-4</v>
      </c>
      <c r="BL202" s="5">
        <f>P_A[[#This Row],[22+]]-P_A[[#This Row],[23+]]</f>
        <v>7.9999999999999993E-5</v>
      </c>
      <c r="BM202" s="5">
        <f>P_A[[#This Row],[23+]]-P_A[[#This Row],[24+]]</f>
        <v>4.0000000000000003E-5</v>
      </c>
      <c r="BN202" s="5">
        <f>P_A[[#This Row],[24+]]-P_A[[#This Row],[25+]]</f>
        <v>0</v>
      </c>
      <c r="BO202" s="5">
        <f>P_A[[#This Row],[25+]]-P_A[[#This Row],[26+]]</f>
        <v>0</v>
      </c>
      <c r="BP202" s="5">
        <f>P_A[[#This Row],[26+]]-P_A[[#This Row],[27+]]</f>
        <v>0</v>
      </c>
      <c r="BQ202" s="5">
        <f>P_A[[#This Row],[27+]]-P_A[[#This Row],[28+]]</f>
        <v>0</v>
      </c>
      <c r="BR202" s="5">
        <f>P_A[[#This Row],[28+]]-P_A[[#This Row],[29+]]</f>
        <v>0</v>
      </c>
      <c r="BS202" s="5">
        <f>P_A[[#This Row],[29+]]-P_A[[#This Row],[30+]]</f>
        <v>0</v>
      </c>
      <c r="BT202" s="5">
        <f>P_A[[#This Row],[30+]]-P_A[[#This Row],[31+]]</f>
        <v>0</v>
      </c>
      <c r="BU202" s="5">
        <f>P_A[[#This Row],[31+]]-P_A[[#This Row],[32+]]</f>
        <v>0</v>
      </c>
      <c r="BV202" s="5">
        <f>P_A[[#This Row],[32+]]-P_A[[#This Row],[33+]]</f>
        <v>0</v>
      </c>
      <c r="BW202" s="5">
        <f>P_A[[#This Row],[33+]]-P_A[[#This Row],[34+]]</f>
        <v>0</v>
      </c>
      <c r="BX202" s="5">
        <f>P_A[[#This Row],[34+]]-P_A[[#This Row],[35+]]</f>
        <v>0</v>
      </c>
      <c r="BY202" s="5">
        <f>P_A[[#This Row],[35+]]-P_A[[#This Row],[36+]]</f>
        <v>0</v>
      </c>
      <c r="BZ202" s="5">
        <f>P_A[[#This Row],[36+]]-P_A[[#This Row],[37+]]</f>
        <v>0</v>
      </c>
      <c r="CA202" s="5">
        <f>P_A[[#This Row],[37+]]-P_A[[#This Row],[38+]]</f>
        <v>0</v>
      </c>
      <c r="CB202" s="5">
        <f>P_A[[#This Row],[38+]]-P_A[[#This Row],[39+]]</f>
        <v>0</v>
      </c>
      <c r="CC202" s="5">
        <f>P_A[[#This Row],[39+]]-P_A[[#This Row],[40+]]</f>
        <v>0</v>
      </c>
      <c r="CD202" s="5">
        <f>P_A[[#This Row],[40+]]-P_A[[#This Row],[41+]]</f>
        <v>0</v>
      </c>
      <c r="CE202" s="5">
        <f>P_A[[#This Row],[41+]]-P_A[[#This Row],[42+]]</f>
        <v>0</v>
      </c>
      <c r="CF202" s="5">
        <f>P_A[[#This Row],[42+]]-P_A[[#This Row],[43+]]</f>
        <v>0</v>
      </c>
      <c r="CG202" s="5">
        <f>P_A[[#This Row],[43+]]-P_A[[#This Row],[44+]]</f>
        <v>0</v>
      </c>
      <c r="CH202" s="5">
        <f>P_A[[#This Row],[44+]]-P_A[[#This Row],[45+]]</f>
        <v>0</v>
      </c>
      <c r="CI202" s="5">
        <f>P_A[[#This Row],[45+]]-P_A[[#This Row],[46+]]</f>
        <v>0</v>
      </c>
      <c r="CJ202" s="5">
        <f>P_A[[#This Row],[46+]]-P_A[[#This Row],[47+]]</f>
        <v>0</v>
      </c>
      <c r="CK202" s="5">
        <f>P_A[[#This Row],[47+]]-P_A[[#This Row],[48+]]</f>
        <v>0</v>
      </c>
      <c r="CL202" s="5">
        <f>P_A[[#This Row],[48+]]-P_A[[#This Row],[49+]]</f>
        <v>0</v>
      </c>
    </row>
    <row r="203" spans="1:90" x14ac:dyDescent="0.25">
      <c r="A203" s="10">
        <v>22400724</v>
      </c>
      <c r="B203" s="13" t="s">
        <v>103</v>
      </c>
      <c r="C203" s="13" t="s">
        <v>102</v>
      </c>
      <c r="D203" s="11">
        <v>0.89583333333333337</v>
      </c>
      <c r="E203" s="9" t="str">
        <f>HYPERLINK("https://www.nba.com/stats/player/1629026/boxscores-traditional", "Kenrich Williams")</f>
        <v>Kenrich Williams</v>
      </c>
      <c r="F203">
        <v>8.1999999999999993</v>
      </c>
      <c r="G203" s="4">
        <v>6.9399999999999995</v>
      </c>
      <c r="H203" s="3">
        <v>0.51197000000000004</v>
      </c>
      <c r="I203" s="3">
        <v>0.45223999999999998</v>
      </c>
      <c r="J203" s="3">
        <v>0.39743000000000001</v>
      </c>
      <c r="K203" s="3">
        <v>0.34458</v>
      </c>
      <c r="L203" s="3">
        <v>0.29115999999999997</v>
      </c>
      <c r="M203" s="3">
        <v>0.24510000000000001</v>
      </c>
      <c r="N203" s="3">
        <v>0.20044999999999999</v>
      </c>
      <c r="O203" s="3">
        <v>0.16353999999999999</v>
      </c>
      <c r="P203" s="3">
        <v>0.13136</v>
      </c>
      <c r="Q203" s="3">
        <v>0.10204000000000001</v>
      </c>
      <c r="R203" s="3">
        <v>7.9269999999999993E-2</v>
      </c>
      <c r="S203" s="3">
        <v>5.9380000000000002E-2</v>
      </c>
      <c r="T203" s="3">
        <v>4.4569999999999999E-2</v>
      </c>
      <c r="U203" s="3">
        <v>3.288E-2</v>
      </c>
      <c r="V203" s="3">
        <v>2.3300000000000001E-2</v>
      </c>
      <c r="W203" s="3">
        <v>1.6590000000000001E-2</v>
      </c>
      <c r="X203" s="3">
        <v>1.1299999999999999E-2</v>
      </c>
      <c r="Y203" s="3">
        <v>7.7600000000000004E-3</v>
      </c>
      <c r="Z203" s="3">
        <v>5.2300000000000003E-3</v>
      </c>
      <c r="AA203" s="3">
        <v>3.3600000000000001E-3</v>
      </c>
      <c r="AB203" s="3">
        <v>2.1900000000000001E-3</v>
      </c>
      <c r="AC203" s="3">
        <v>1.3500000000000001E-3</v>
      </c>
      <c r="AD203" s="3">
        <v>8.4000000000000003E-4</v>
      </c>
      <c r="AE203" s="3">
        <v>5.0000000000000001E-4</v>
      </c>
      <c r="AF203" s="3">
        <v>2.9999999999999997E-4</v>
      </c>
      <c r="AG203" s="3">
        <v>1.8000000000000001E-4</v>
      </c>
      <c r="AH203" s="3">
        <v>1E-4</v>
      </c>
      <c r="AI203" s="3">
        <v>6.0000000000000002E-5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5">
        <f>P_A[[#This Row],[8+]]-P_A[[#This Row],[9+]]</f>
        <v>5.9730000000000061E-2</v>
      </c>
      <c r="AY203" s="5">
        <f>P_A[[#This Row],[9+]]-P_A[[#This Row],[10+]]</f>
        <v>5.480999999999997E-2</v>
      </c>
      <c r="AZ203" s="5">
        <f>P_A[[#This Row],[10+]]-P_A[[#This Row],[11+]]</f>
        <v>5.2850000000000008E-2</v>
      </c>
      <c r="BA203" s="5">
        <f>P_A[[#This Row],[11+]]-P_A[[#This Row],[12+]]</f>
        <v>5.3420000000000023E-2</v>
      </c>
      <c r="BB203" s="5">
        <f>P_A[[#This Row],[12+]]-P_A[[#This Row],[13+]]</f>
        <v>4.6059999999999962E-2</v>
      </c>
      <c r="BC203" s="5">
        <f>P_A[[#This Row],[13+]]-P_A[[#This Row],[14+]]</f>
        <v>4.4650000000000023E-2</v>
      </c>
      <c r="BD203" s="5">
        <f>P_A[[#This Row],[14+]]-P_A[[#This Row],[15+]]</f>
        <v>3.6909999999999998E-2</v>
      </c>
      <c r="BE203" s="5">
        <f>P_A[[#This Row],[15+]]-P_A[[#This Row],[16+]]</f>
        <v>3.2179999999999986E-2</v>
      </c>
      <c r="BF203" s="5">
        <f>P_A[[#This Row],[16+]]-P_A[[#This Row],[17+]]</f>
        <v>2.9319999999999999E-2</v>
      </c>
      <c r="BG203" s="5">
        <f>P_A[[#This Row],[17+]]-P_A[[#This Row],[18+]]</f>
        <v>2.2770000000000012E-2</v>
      </c>
      <c r="BH203" s="5">
        <f>P_A[[#This Row],[18+]]-P_A[[#This Row],[19+]]</f>
        <v>1.9889999999999991E-2</v>
      </c>
      <c r="BI203" s="5">
        <f>P_A[[#This Row],[19+]]-P_A[[#This Row],[20+]]</f>
        <v>1.4810000000000004E-2</v>
      </c>
      <c r="BJ203" s="5">
        <f>P_A[[#This Row],[20+]]-P_A[[#This Row],[21+]]</f>
        <v>1.1689999999999999E-2</v>
      </c>
      <c r="BK203" s="5">
        <f>P_A[[#This Row],[21+]]-P_A[[#This Row],[22+]]</f>
        <v>9.5799999999999982E-3</v>
      </c>
      <c r="BL203" s="5">
        <f>P_A[[#This Row],[22+]]-P_A[[#This Row],[23+]]</f>
        <v>6.7100000000000007E-3</v>
      </c>
      <c r="BM203" s="5">
        <f>P_A[[#This Row],[23+]]-P_A[[#This Row],[24+]]</f>
        <v>5.2900000000000013E-3</v>
      </c>
      <c r="BN203" s="5">
        <f>P_A[[#This Row],[24+]]-P_A[[#This Row],[25+]]</f>
        <v>3.5399999999999989E-3</v>
      </c>
      <c r="BO203" s="5">
        <f>P_A[[#This Row],[25+]]-P_A[[#This Row],[26+]]</f>
        <v>2.5300000000000001E-3</v>
      </c>
      <c r="BP203" s="5">
        <f>P_A[[#This Row],[26+]]-P_A[[#This Row],[27+]]</f>
        <v>1.8700000000000001E-3</v>
      </c>
      <c r="BQ203" s="5">
        <f>P_A[[#This Row],[27+]]-P_A[[#This Row],[28+]]</f>
        <v>1.17E-3</v>
      </c>
      <c r="BR203" s="5">
        <f>P_A[[#This Row],[28+]]-P_A[[#This Row],[29+]]</f>
        <v>8.4000000000000003E-4</v>
      </c>
      <c r="BS203" s="5">
        <f>P_A[[#This Row],[29+]]-P_A[[#This Row],[30+]]</f>
        <v>5.1000000000000004E-4</v>
      </c>
      <c r="BT203" s="5">
        <f>P_A[[#This Row],[30+]]-P_A[[#This Row],[31+]]</f>
        <v>3.4000000000000002E-4</v>
      </c>
      <c r="BU203" s="5">
        <f>P_A[[#This Row],[31+]]-P_A[[#This Row],[32+]]</f>
        <v>2.0000000000000004E-4</v>
      </c>
      <c r="BV203" s="5">
        <f>P_A[[#This Row],[32+]]-P_A[[#This Row],[33+]]</f>
        <v>1.1999999999999996E-4</v>
      </c>
      <c r="BW203" s="5">
        <f>P_A[[#This Row],[33+]]-P_A[[#This Row],[34+]]</f>
        <v>8.0000000000000007E-5</v>
      </c>
      <c r="BX203" s="5">
        <f>P_A[[#This Row],[34+]]-P_A[[#This Row],[35+]]</f>
        <v>4.0000000000000003E-5</v>
      </c>
      <c r="BY203" s="5">
        <f>P_A[[#This Row],[35+]]-P_A[[#This Row],[36+]]</f>
        <v>6.0000000000000002E-5</v>
      </c>
      <c r="BZ203" s="5">
        <f>P_A[[#This Row],[36+]]-P_A[[#This Row],[37+]]</f>
        <v>0</v>
      </c>
      <c r="CA203" s="5">
        <f>P_A[[#This Row],[37+]]-P_A[[#This Row],[38+]]</f>
        <v>0</v>
      </c>
      <c r="CB203" s="5">
        <f>P_A[[#This Row],[38+]]-P_A[[#This Row],[39+]]</f>
        <v>0</v>
      </c>
      <c r="CC203" s="5">
        <f>P_A[[#This Row],[39+]]-P_A[[#This Row],[40+]]</f>
        <v>0</v>
      </c>
      <c r="CD203" s="5">
        <f>P_A[[#This Row],[40+]]-P_A[[#This Row],[41+]]</f>
        <v>0</v>
      </c>
      <c r="CE203" s="5">
        <f>P_A[[#This Row],[41+]]-P_A[[#This Row],[42+]]</f>
        <v>0</v>
      </c>
      <c r="CF203" s="5">
        <f>P_A[[#This Row],[42+]]-P_A[[#This Row],[43+]]</f>
        <v>0</v>
      </c>
      <c r="CG203" s="5">
        <f>P_A[[#This Row],[43+]]-P_A[[#This Row],[44+]]</f>
        <v>0</v>
      </c>
      <c r="CH203" s="5">
        <f>P_A[[#This Row],[44+]]-P_A[[#This Row],[45+]]</f>
        <v>0</v>
      </c>
      <c r="CI203" s="5">
        <f>P_A[[#This Row],[45+]]-P_A[[#This Row],[46+]]</f>
        <v>0</v>
      </c>
      <c r="CJ203" s="5">
        <f>P_A[[#This Row],[46+]]-P_A[[#This Row],[47+]]</f>
        <v>0</v>
      </c>
      <c r="CK203" s="5">
        <f>P_A[[#This Row],[47+]]-P_A[[#This Row],[48+]]</f>
        <v>0</v>
      </c>
      <c r="CL203" s="5">
        <f>P_A[[#This Row],[48+]]-P_A[[#This Row],[49+]]</f>
        <v>0</v>
      </c>
    </row>
    <row r="204" spans="1:90" x14ac:dyDescent="0.25">
      <c r="A204" s="10">
        <v>22400727</v>
      </c>
      <c r="B204" s="13" t="s">
        <v>104</v>
      </c>
      <c r="C204" s="13" t="s">
        <v>105</v>
      </c>
      <c r="D204" s="11">
        <v>0.91666666666666663</v>
      </c>
      <c r="E204" s="9" t="str">
        <f>HYPERLINK("https://www.nba.com/stats/player/1628370/boxscores-traditional", "Malik Monk")</f>
        <v>Malik Monk</v>
      </c>
      <c r="F204">
        <v>30.2</v>
      </c>
      <c r="G204" s="4">
        <v>5.3440000000000003</v>
      </c>
      <c r="H204" s="3">
        <v>1</v>
      </c>
      <c r="I204" s="3">
        <v>0.99995999999999996</v>
      </c>
      <c r="J204" s="3">
        <v>0.99992000000000003</v>
      </c>
      <c r="K204" s="3">
        <v>0.99983</v>
      </c>
      <c r="L204" s="3">
        <v>0.99968000000000001</v>
      </c>
      <c r="M204" s="3">
        <v>0.99936000000000003</v>
      </c>
      <c r="N204" s="3">
        <v>0.99878</v>
      </c>
      <c r="O204" s="3">
        <v>0.99773999999999996</v>
      </c>
      <c r="P204" s="3">
        <v>0.99609000000000003</v>
      </c>
      <c r="Q204" s="3">
        <v>0.99324000000000001</v>
      </c>
      <c r="R204" s="3">
        <v>0.98870000000000002</v>
      </c>
      <c r="S204" s="3">
        <v>0.98214000000000001</v>
      </c>
      <c r="T204" s="3">
        <v>0.97192999999999996</v>
      </c>
      <c r="U204" s="3">
        <v>0.95728000000000002</v>
      </c>
      <c r="V204" s="3">
        <v>0.93698999999999999</v>
      </c>
      <c r="W204" s="3">
        <v>0.91149000000000002</v>
      </c>
      <c r="X204" s="3">
        <v>0.87697999999999998</v>
      </c>
      <c r="Y204" s="3">
        <v>0.83398000000000005</v>
      </c>
      <c r="Z204" s="3">
        <v>0.78524000000000005</v>
      </c>
      <c r="AA204" s="3">
        <v>0.72575000000000001</v>
      </c>
      <c r="AB204" s="3">
        <v>0.65910000000000002</v>
      </c>
      <c r="AC204" s="3">
        <v>0.58706000000000003</v>
      </c>
      <c r="AD204" s="3">
        <v>0.51595000000000002</v>
      </c>
      <c r="AE204" s="3">
        <v>0.44037999999999999</v>
      </c>
      <c r="AF204" s="3">
        <v>0.36692999999999998</v>
      </c>
      <c r="AG204" s="3">
        <v>0.30153000000000002</v>
      </c>
      <c r="AH204" s="3">
        <v>0.23885000000000001</v>
      </c>
      <c r="AI204" s="3">
        <v>0.18406</v>
      </c>
      <c r="AJ204" s="3">
        <v>0.13786000000000001</v>
      </c>
      <c r="AK204" s="3">
        <v>0.10204000000000001</v>
      </c>
      <c r="AL204" s="3">
        <v>7.2150000000000006E-2</v>
      </c>
      <c r="AM204" s="3">
        <v>4.947E-2</v>
      </c>
      <c r="AN204" s="3">
        <v>3.3619999999999997E-2</v>
      </c>
      <c r="AO204" s="3">
        <v>2.1690000000000001E-2</v>
      </c>
      <c r="AP204" s="3">
        <v>1.355E-2</v>
      </c>
      <c r="AQ204" s="3">
        <v>8.2000000000000007E-3</v>
      </c>
      <c r="AR204" s="3">
        <v>4.9399999999999999E-3</v>
      </c>
      <c r="AS204" s="3">
        <v>2.8E-3</v>
      </c>
      <c r="AT204" s="3">
        <v>1.5399999999999999E-3</v>
      </c>
      <c r="AU204" s="3">
        <v>8.4000000000000003E-4</v>
      </c>
      <c r="AV204" s="3">
        <v>4.2999999999999999E-4</v>
      </c>
      <c r="AW204" s="3">
        <v>2.2000000000000001E-4</v>
      </c>
      <c r="AX204" s="5">
        <f>P_A[[#This Row],[8+]]-P_A[[#This Row],[9+]]</f>
        <v>4.0000000000040004E-5</v>
      </c>
      <c r="AY204" s="5">
        <f>P_A[[#This Row],[9+]]-P_A[[#This Row],[10+]]</f>
        <v>3.9999999999928981E-5</v>
      </c>
      <c r="AZ204" s="5">
        <f>P_A[[#This Row],[10+]]-P_A[[#This Row],[11+]]</f>
        <v>9.0000000000034497E-5</v>
      </c>
      <c r="BA204" s="5">
        <f>P_A[[#This Row],[11+]]-P_A[[#This Row],[12+]]</f>
        <v>1.4999999999998348E-4</v>
      </c>
      <c r="BB204" s="5">
        <f>P_A[[#This Row],[12+]]-P_A[[#This Row],[13+]]</f>
        <v>3.1999999999998696E-4</v>
      </c>
      <c r="BC204" s="5">
        <f>P_A[[#This Row],[13+]]-P_A[[#This Row],[14+]]</f>
        <v>5.8000000000002494E-4</v>
      </c>
      <c r="BD204" s="5">
        <f>P_A[[#This Row],[14+]]-P_A[[#This Row],[15+]]</f>
        <v>1.0400000000000409E-3</v>
      </c>
      <c r="BE204" s="5">
        <f>P_A[[#This Row],[15+]]-P_A[[#This Row],[16+]]</f>
        <v>1.6499999999999293E-3</v>
      </c>
      <c r="BF204" s="5">
        <f>P_A[[#This Row],[16+]]-P_A[[#This Row],[17+]]</f>
        <v>2.8500000000000192E-3</v>
      </c>
      <c r="BG204" s="5">
        <f>P_A[[#This Row],[17+]]-P_A[[#This Row],[18+]]</f>
        <v>4.5399999999999885E-3</v>
      </c>
      <c r="BH204" s="5">
        <f>P_A[[#This Row],[18+]]-P_A[[#This Row],[19+]]</f>
        <v>6.5600000000000103E-3</v>
      </c>
      <c r="BI204" s="5">
        <f>P_A[[#This Row],[19+]]-P_A[[#This Row],[20+]]</f>
        <v>1.0210000000000052E-2</v>
      </c>
      <c r="BJ204" s="5">
        <f>P_A[[#This Row],[20+]]-P_A[[#This Row],[21+]]</f>
        <v>1.4649999999999941E-2</v>
      </c>
      <c r="BK204" s="5">
        <f>P_A[[#This Row],[21+]]-P_A[[#This Row],[22+]]</f>
        <v>2.029000000000003E-2</v>
      </c>
      <c r="BL204" s="5">
        <f>P_A[[#This Row],[22+]]-P_A[[#This Row],[23+]]</f>
        <v>2.5499999999999967E-2</v>
      </c>
      <c r="BM204" s="5">
        <f>P_A[[#This Row],[23+]]-P_A[[#This Row],[24+]]</f>
        <v>3.4510000000000041E-2</v>
      </c>
      <c r="BN204" s="5">
        <f>P_A[[#This Row],[24+]]-P_A[[#This Row],[25+]]</f>
        <v>4.2999999999999927E-2</v>
      </c>
      <c r="BO204" s="5">
        <f>P_A[[#This Row],[25+]]-P_A[[#This Row],[26+]]</f>
        <v>4.8740000000000006E-2</v>
      </c>
      <c r="BP204" s="5">
        <f>P_A[[#This Row],[26+]]-P_A[[#This Row],[27+]]</f>
        <v>5.9490000000000043E-2</v>
      </c>
      <c r="BQ204" s="5">
        <f>P_A[[#This Row],[27+]]-P_A[[#This Row],[28+]]</f>
        <v>6.6649999999999987E-2</v>
      </c>
      <c r="BR204" s="5">
        <f>P_A[[#This Row],[28+]]-P_A[[#This Row],[29+]]</f>
        <v>7.2039999999999993E-2</v>
      </c>
      <c r="BS204" s="5">
        <f>P_A[[#This Row],[29+]]-P_A[[#This Row],[30+]]</f>
        <v>7.1110000000000007E-2</v>
      </c>
      <c r="BT204" s="5">
        <f>P_A[[#This Row],[30+]]-P_A[[#This Row],[31+]]</f>
        <v>7.5570000000000026E-2</v>
      </c>
      <c r="BU204" s="5">
        <f>P_A[[#This Row],[31+]]-P_A[[#This Row],[32+]]</f>
        <v>7.3450000000000015E-2</v>
      </c>
      <c r="BV204" s="5">
        <f>P_A[[#This Row],[32+]]-P_A[[#This Row],[33+]]</f>
        <v>6.5399999999999958E-2</v>
      </c>
      <c r="BW204" s="5">
        <f>P_A[[#This Row],[33+]]-P_A[[#This Row],[34+]]</f>
        <v>6.2680000000000013E-2</v>
      </c>
      <c r="BX204" s="5">
        <f>P_A[[#This Row],[34+]]-P_A[[#This Row],[35+]]</f>
        <v>5.4790000000000005E-2</v>
      </c>
      <c r="BY204" s="5">
        <f>P_A[[#This Row],[35+]]-P_A[[#This Row],[36+]]</f>
        <v>4.6199999999999991E-2</v>
      </c>
      <c r="BZ204" s="5">
        <f>P_A[[#This Row],[36+]]-P_A[[#This Row],[37+]]</f>
        <v>3.5820000000000005E-2</v>
      </c>
      <c r="CA204" s="5">
        <f>P_A[[#This Row],[37+]]-P_A[[#This Row],[38+]]</f>
        <v>2.989E-2</v>
      </c>
      <c r="CB204" s="5">
        <f>P_A[[#This Row],[38+]]-P_A[[#This Row],[39+]]</f>
        <v>2.2680000000000006E-2</v>
      </c>
      <c r="CC204" s="5">
        <f>P_A[[#This Row],[39+]]-P_A[[#This Row],[40+]]</f>
        <v>1.5850000000000003E-2</v>
      </c>
      <c r="CD204" s="5">
        <f>P_A[[#This Row],[40+]]-P_A[[#This Row],[41+]]</f>
        <v>1.1929999999999996E-2</v>
      </c>
      <c r="CE204" s="5">
        <f>P_A[[#This Row],[41+]]-P_A[[#This Row],[42+]]</f>
        <v>8.1400000000000014E-3</v>
      </c>
      <c r="CF204" s="5">
        <f>P_A[[#This Row],[42+]]-P_A[[#This Row],[43+]]</f>
        <v>5.3499999999999989E-3</v>
      </c>
      <c r="CG204" s="5">
        <f>P_A[[#This Row],[43+]]-P_A[[#This Row],[44+]]</f>
        <v>3.2600000000000007E-3</v>
      </c>
      <c r="CH204" s="5">
        <f>P_A[[#This Row],[44+]]-P_A[[#This Row],[45+]]</f>
        <v>2.14E-3</v>
      </c>
      <c r="CI204" s="5">
        <f>P_A[[#This Row],[45+]]-P_A[[#This Row],[46+]]</f>
        <v>1.2600000000000001E-3</v>
      </c>
      <c r="CJ204" s="5">
        <f>P_A[[#This Row],[46+]]-P_A[[#This Row],[47+]]</f>
        <v>6.9999999999999988E-4</v>
      </c>
      <c r="CK204" s="5">
        <f>P_A[[#This Row],[47+]]-P_A[[#This Row],[48+]]</f>
        <v>4.1000000000000005E-4</v>
      </c>
      <c r="CL204" s="5">
        <f>P_A[[#This Row],[48+]]-P_A[[#This Row],[49+]]</f>
        <v>2.0999999999999998E-4</v>
      </c>
    </row>
    <row r="205" spans="1:90" x14ac:dyDescent="0.25">
      <c r="A205" s="10">
        <v>22400727</v>
      </c>
      <c r="B205" s="13" t="s">
        <v>104</v>
      </c>
      <c r="C205" s="13" t="s">
        <v>105</v>
      </c>
      <c r="D205" s="11">
        <v>0.91666666666666663</v>
      </c>
      <c r="E205" s="9" t="str">
        <f>HYPERLINK("https://www.nba.com/stats/player/1628368/boxscores-traditional", "De'Aaron Fox")</f>
        <v>De'Aaron Fox</v>
      </c>
      <c r="F205">
        <v>25.2</v>
      </c>
      <c r="G205" s="4">
        <v>6.306</v>
      </c>
      <c r="H205" s="3">
        <v>0.99682999999999999</v>
      </c>
      <c r="I205" s="3">
        <v>0.99492000000000003</v>
      </c>
      <c r="J205" s="3">
        <v>0.99202000000000001</v>
      </c>
      <c r="K205" s="3">
        <v>0.98777999999999999</v>
      </c>
      <c r="L205" s="3">
        <v>0.98168999999999995</v>
      </c>
      <c r="M205" s="3">
        <v>0.97319999999999995</v>
      </c>
      <c r="N205" s="3">
        <v>0.96245999999999998</v>
      </c>
      <c r="O205" s="3">
        <v>0.94738</v>
      </c>
      <c r="P205" s="3">
        <v>0.92784999999999995</v>
      </c>
      <c r="Q205" s="3">
        <v>0.9032</v>
      </c>
      <c r="R205" s="3">
        <v>0.87285999999999997</v>
      </c>
      <c r="S205" s="3">
        <v>0.83645999999999998</v>
      </c>
      <c r="T205" s="3">
        <v>0.79388999999999998</v>
      </c>
      <c r="U205" s="3">
        <v>0.74856999999999996</v>
      </c>
      <c r="V205" s="3">
        <v>0.69496999999999998</v>
      </c>
      <c r="W205" s="3">
        <v>0.63683000000000001</v>
      </c>
      <c r="X205" s="3">
        <v>0.57535000000000003</v>
      </c>
      <c r="Y205" s="3">
        <v>0.51197000000000004</v>
      </c>
      <c r="Z205" s="3">
        <v>0.44828000000000001</v>
      </c>
      <c r="AA205" s="3">
        <v>0.38590999999999998</v>
      </c>
      <c r="AB205" s="3">
        <v>0.32996999999999999</v>
      </c>
      <c r="AC205" s="3">
        <v>0.27424999999999999</v>
      </c>
      <c r="AD205" s="3">
        <v>0.22363</v>
      </c>
      <c r="AE205" s="3">
        <v>0.17879</v>
      </c>
      <c r="AF205" s="3">
        <v>0.14007</v>
      </c>
      <c r="AG205" s="3">
        <v>0.10749</v>
      </c>
      <c r="AH205" s="3">
        <v>8.0759999999999998E-2</v>
      </c>
      <c r="AI205" s="3">
        <v>6.0569999999999999E-2</v>
      </c>
      <c r="AJ205" s="3">
        <v>4.3630000000000002E-2</v>
      </c>
      <c r="AK205" s="3">
        <v>3.074E-2</v>
      </c>
      <c r="AL205" s="3">
        <v>2.1180000000000001E-2</v>
      </c>
      <c r="AM205" s="3">
        <v>1.426E-2</v>
      </c>
      <c r="AN205" s="3">
        <v>9.3900000000000008E-3</v>
      </c>
      <c r="AO205" s="3">
        <v>6.0400000000000002E-3</v>
      </c>
      <c r="AP205" s="3">
        <v>3.9100000000000003E-3</v>
      </c>
      <c r="AQ205" s="3">
        <v>2.3999999999999998E-3</v>
      </c>
      <c r="AR205" s="3">
        <v>1.4400000000000001E-3</v>
      </c>
      <c r="AS205" s="3">
        <v>8.4000000000000003E-4</v>
      </c>
      <c r="AT205" s="3">
        <v>4.8000000000000001E-4</v>
      </c>
      <c r="AU205" s="3">
        <v>2.7E-4</v>
      </c>
      <c r="AV205" s="3">
        <v>1.4999999999999999E-4</v>
      </c>
      <c r="AW205" s="3">
        <v>8.0000000000000007E-5</v>
      </c>
      <c r="AX205" s="5">
        <f>P_A[[#This Row],[8+]]-P_A[[#This Row],[9+]]</f>
        <v>1.9099999999999673E-3</v>
      </c>
      <c r="AY205" s="5">
        <f>P_A[[#This Row],[9+]]-P_A[[#This Row],[10+]]</f>
        <v>2.9000000000000137E-3</v>
      </c>
      <c r="AZ205" s="5">
        <f>P_A[[#This Row],[10+]]-P_A[[#This Row],[11+]]</f>
        <v>4.2400000000000215E-3</v>
      </c>
      <c r="BA205" s="5">
        <f>P_A[[#This Row],[11+]]-P_A[[#This Row],[12+]]</f>
        <v>6.0900000000000398E-3</v>
      </c>
      <c r="BB205" s="5">
        <f>P_A[[#This Row],[12+]]-P_A[[#This Row],[13+]]</f>
        <v>8.4899999999999975E-3</v>
      </c>
      <c r="BC205" s="5">
        <f>P_A[[#This Row],[13+]]-P_A[[#This Row],[14+]]</f>
        <v>1.0739999999999972E-2</v>
      </c>
      <c r="BD205" s="5">
        <f>P_A[[#This Row],[14+]]-P_A[[#This Row],[15+]]</f>
        <v>1.5079999999999982E-2</v>
      </c>
      <c r="BE205" s="5">
        <f>P_A[[#This Row],[15+]]-P_A[[#This Row],[16+]]</f>
        <v>1.9530000000000047E-2</v>
      </c>
      <c r="BF205" s="5">
        <f>P_A[[#This Row],[16+]]-P_A[[#This Row],[17+]]</f>
        <v>2.464999999999995E-2</v>
      </c>
      <c r="BG205" s="5">
        <f>P_A[[#This Row],[17+]]-P_A[[#This Row],[18+]]</f>
        <v>3.0340000000000034E-2</v>
      </c>
      <c r="BH205" s="5">
        <f>P_A[[#This Row],[18+]]-P_A[[#This Row],[19+]]</f>
        <v>3.6399999999999988E-2</v>
      </c>
      <c r="BI205" s="5">
        <f>P_A[[#This Row],[19+]]-P_A[[#This Row],[20+]]</f>
        <v>4.2569999999999997E-2</v>
      </c>
      <c r="BJ205" s="5">
        <f>P_A[[#This Row],[20+]]-P_A[[#This Row],[21+]]</f>
        <v>4.5320000000000027E-2</v>
      </c>
      <c r="BK205" s="5">
        <f>P_A[[#This Row],[21+]]-P_A[[#This Row],[22+]]</f>
        <v>5.3599999999999981E-2</v>
      </c>
      <c r="BL205" s="5">
        <f>P_A[[#This Row],[22+]]-P_A[[#This Row],[23+]]</f>
        <v>5.8139999999999969E-2</v>
      </c>
      <c r="BM205" s="5">
        <f>P_A[[#This Row],[23+]]-P_A[[#This Row],[24+]]</f>
        <v>6.1479999999999979E-2</v>
      </c>
      <c r="BN205" s="5">
        <f>P_A[[#This Row],[24+]]-P_A[[#This Row],[25+]]</f>
        <v>6.3379999999999992E-2</v>
      </c>
      <c r="BO205" s="5">
        <f>P_A[[#This Row],[25+]]-P_A[[#This Row],[26+]]</f>
        <v>6.3690000000000024E-2</v>
      </c>
      <c r="BP205" s="5">
        <f>P_A[[#This Row],[26+]]-P_A[[#This Row],[27+]]</f>
        <v>6.2370000000000037E-2</v>
      </c>
      <c r="BQ205" s="5">
        <f>P_A[[#This Row],[27+]]-P_A[[#This Row],[28+]]</f>
        <v>5.593999999999999E-2</v>
      </c>
      <c r="BR205" s="5">
        <f>P_A[[#This Row],[28+]]-P_A[[#This Row],[29+]]</f>
        <v>5.5719999999999992E-2</v>
      </c>
      <c r="BS205" s="5">
        <f>P_A[[#This Row],[29+]]-P_A[[#This Row],[30+]]</f>
        <v>5.0619999999999998E-2</v>
      </c>
      <c r="BT205" s="5">
        <f>P_A[[#This Row],[30+]]-P_A[[#This Row],[31+]]</f>
        <v>4.4839999999999991E-2</v>
      </c>
      <c r="BU205" s="5">
        <f>P_A[[#This Row],[31+]]-P_A[[#This Row],[32+]]</f>
        <v>3.8720000000000004E-2</v>
      </c>
      <c r="BV205" s="5">
        <f>P_A[[#This Row],[32+]]-P_A[[#This Row],[33+]]</f>
        <v>3.2579999999999998E-2</v>
      </c>
      <c r="BW205" s="5">
        <f>P_A[[#This Row],[33+]]-P_A[[#This Row],[34+]]</f>
        <v>2.6730000000000004E-2</v>
      </c>
      <c r="BX205" s="5">
        <f>P_A[[#This Row],[34+]]-P_A[[#This Row],[35+]]</f>
        <v>2.019E-2</v>
      </c>
      <c r="BY205" s="5">
        <f>P_A[[#This Row],[35+]]-P_A[[#This Row],[36+]]</f>
        <v>1.6939999999999997E-2</v>
      </c>
      <c r="BZ205" s="5">
        <f>P_A[[#This Row],[36+]]-P_A[[#This Row],[37+]]</f>
        <v>1.2890000000000002E-2</v>
      </c>
      <c r="CA205" s="5">
        <f>P_A[[#This Row],[37+]]-P_A[[#This Row],[38+]]</f>
        <v>9.5599999999999991E-3</v>
      </c>
      <c r="CB205" s="5">
        <f>P_A[[#This Row],[38+]]-P_A[[#This Row],[39+]]</f>
        <v>6.9200000000000008E-3</v>
      </c>
      <c r="CC205" s="5">
        <f>P_A[[#This Row],[39+]]-P_A[[#This Row],[40+]]</f>
        <v>4.8699999999999993E-3</v>
      </c>
      <c r="CD205" s="5">
        <f>P_A[[#This Row],[40+]]-P_A[[#This Row],[41+]]</f>
        <v>3.3500000000000005E-3</v>
      </c>
      <c r="CE205" s="5">
        <f>P_A[[#This Row],[41+]]-P_A[[#This Row],[42+]]</f>
        <v>2.1299999999999999E-3</v>
      </c>
      <c r="CF205" s="5">
        <f>P_A[[#This Row],[42+]]-P_A[[#This Row],[43+]]</f>
        <v>1.5100000000000005E-3</v>
      </c>
      <c r="CG205" s="5">
        <f>P_A[[#This Row],[43+]]-P_A[[#This Row],[44+]]</f>
        <v>9.599999999999997E-4</v>
      </c>
      <c r="CH205" s="5">
        <f>P_A[[#This Row],[44+]]-P_A[[#This Row],[45+]]</f>
        <v>6.0000000000000006E-4</v>
      </c>
      <c r="CI205" s="5">
        <f>P_A[[#This Row],[45+]]-P_A[[#This Row],[46+]]</f>
        <v>3.6000000000000002E-4</v>
      </c>
      <c r="CJ205" s="5">
        <f>P_A[[#This Row],[46+]]-P_A[[#This Row],[47+]]</f>
        <v>2.1000000000000001E-4</v>
      </c>
      <c r="CK205" s="5">
        <f>P_A[[#This Row],[47+]]-P_A[[#This Row],[48+]]</f>
        <v>1.2000000000000002E-4</v>
      </c>
      <c r="CL205" s="5">
        <f>P_A[[#This Row],[48+]]-P_A[[#This Row],[49+]]</f>
        <v>6.999999999999998E-5</v>
      </c>
    </row>
    <row r="206" spans="1:90" x14ac:dyDescent="0.25">
      <c r="A206" s="10">
        <v>22400727</v>
      </c>
      <c r="B206" s="13" t="s">
        <v>104</v>
      </c>
      <c r="C206" s="13" t="s">
        <v>105</v>
      </c>
      <c r="D206" s="11">
        <v>0.91666666666666663</v>
      </c>
      <c r="E206" s="9" t="str">
        <f>HYPERLINK("https://www.nba.com/stats/player/1627734/boxscores-traditional", "Domantas Sabonis")</f>
        <v>Domantas Sabonis</v>
      </c>
      <c r="F206">
        <v>26</v>
      </c>
      <c r="G206" s="4">
        <v>7.1550000000000002</v>
      </c>
      <c r="H206" s="3">
        <v>0.99412999999999996</v>
      </c>
      <c r="I206" s="3">
        <v>0.99134</v>
      </c>
      <c r="J206" s="3">
        <v>0.98745000000000005</v>
      </c>
      <c r="K206" s="3">
        <v>0.98214000000000001</v>
      </c>
      <c r="L206" s="3">
        <v>0.97499999999999998</v>
      </c>
      <c r="M206" s="3">
        <v>0.96562000000000003</v>
      </c>
      <c r="N206" s="3">
        <v>0.95352000000000003</v>
      </c>
      <c r="O206" s="3">
        <v>0.93822000000000005</v>
      </c>
      <c r="P206" s="3">
        <v>0.91923999999999995</v>
      </c>
      <c r="Q206" s="3">
        <v>0.89617000000000002</v>
      </c>
      <c r="R206" s="3">
        <v>0.86863999999999997</v>
      </c>
      <c r="S206" s="3">
        <v>0.83645999999999998</v>
      </c>
      <c r="T206" s="3">
        <v>0.79954999999999998</v>
      </c>
      <c r="U206" s="3">
        <v>0.75804000000000005</v>
      </c>
      <c r="V206" s="3">
        <v>0.71226</v>
      </c>
      <c r="W206" s="3">
        <v>0.66276000000000002</v>
      </c>
      <c r="X206" s="3">
        <v>0.61026000000000002</v>
      </c>
      <c r="Y206" s="3">
        <v>0.55567</v>
      </c>
      <c r="Z206" s="3">
        <v>0.5</v>
      </c>
      <c r="AA206" s="3">
        <v>0.44433</v>
      </c>
      <c r="AB206" s="3">
        <v>0.38973999999999998</v>
      </c>
      <c r="AC206" s="3">
        <v>0.33723999999999998</v>
      </c>
      <c r="AD206" s="3">
        <v>0.28774</v>
      </c>
      <c r="AE206" s="3">
        <v>0.24196000000000001</v>
      </c>
      <c r="AF206" s="3">
        <v>0.20044999999999999</v>
      </c>
      <c r="AG206" s="3">
        <v>0.16353999999999999</v>
      </c>
      <c r="AH206" s="3">
        <v>0.13136</v>
      </c>
      <c r="AI206" s="3">
        <v>0.10383000000000001</v>
      </c>
      <c r="AJ206" s="3">
        <v>8.0759999999999998E-2</v>
      </c>
      <c r="AK206" s="3">
        <v>6.1780000000000002E-2</v>
      </c>
      <c r="AL206" s="3">
        <v>4.648E-2</v>
      </c>
      <c r="AM206" s="3">
        <v>3.4380000000000001E-2</v>
      </c>
      <c r="AN206" s="3">
        <v>2.5000000000000001E-2</v>
      </c>
      <c r="AO206" s="3">
        <v>1.7860000000000001E-2</v>
      </c>
      <c r="AP206" s="3">
        <v>1.255E-2</v>
      </c>
      <c r="AQ206" s="3">
        <v>8.6599999999999993E-3</v>
      </c>
      <c r="AR206" s="3">
        <v>5.8700000000000002E-3</v>
      </c>
      <c r="AS206" s="3">
        <v>3.9100000000000003E-3</v>
      </c>
      <c r="AT206" s="3">
        <v>2.5600000000000002E-3</v>
      </c>
      <c r="AU206" s="3">
        <v>1.64E-3</v>
      </c>
      <c r="AV206" s="3">
        <v>1.07E-3</v>
      </c>
      <c r="AW206" s="3">
        <v>6.6E-4</v>
      </c>
      <c r="AX206" s="5">
        <f>P_A[[#This Row],[8+]]-P_A[[#This Row],[9+]]</f>
        <v>2.7899999999999592E-3</v>
      </c>
      <c r="AY206" s="5">
        <f>P_A[[#This Row],[9+]]-P_A[[#This Row],[10+]]</f>
        <v>3.8899999999999491E-3</v>
      </c>
      <c r="AZ206" s="5">
        <f>P_A[[#This Row],[10+]]-P_A[[#This Row],[11+]]</f>
        <v>5.3100000000000369E-3</v>
      </c>
      <c r="BA206" s="5">
        <f>P_A[[#This Row],[11+]]-P_A[[#This Row],[12+]]</f>
        <v>7.1400000000000352E-3</v>
      </c>
      <c r="BB206" s="5">
        <f>P_A[[#This Row],[12+]]-P_A[[#This Row],[13+]]</f>
        <v>9.3799999999999439E-3</v>
      </c>
      <c r="BC206" s="5">
        <f>P_A[[#This Row],[13+]]-P_A[[#This Row],[14+]]</f>
        <v>1.21E-2</v>
      </c>
      <c r="BD206" s="5">
        <f>P_A[[#This Row],[14+]]-P_A[[#This Row],[15+]]</f>
        <v>1.529999999999998E-2</v>
      </c>
      <c r="BE206" s="5">
        <f>P_A[[#This Row],[15+]]-P_A[[#This Row],[16+]]</f>
        <v>1.8980000000000108E-2</v>
      </c>
      <c r="BF206" s="5">
        <f>P_A[[#This Row],[16+]]-P_A[[#This Row],[17+]]</f>
        <v>2.3069999999999924E-2</v>
      </c>
      <c r="BG206" s="5">
        <f>P_A[[#This Row],[17+]]-P_A[[#This Row],[18+]]</f>
        <v>2.7530000000000054E-2</v>
      </c>
      <c r="BH206" s="5">
        <f>P_A[[#This Row],[18+]]-P_A[[#This Row],[19+]]</f>
        <v>3.2179999999999986E-2</v>
      </c>
      <c r="BI206" s="5">
        <f>P_A[[#This Row],[19+]]-P_A[[#This Row],[20+]]</f>
        <v>3.6909999999999998E-2</v>
      </c>
      <c r="BJ206" s="5">
        <f>P_A[[#This Row],[20+]]-P_A[[#This Row],[21+]]</f>
        <v>4.1509999999999936E-2</v>
      </c>
      <c r="BK206" s="5">
        <f>P_A[[#This Row],[21+]]-P_A[[#This Row],[22+]]</f>
        <v>4.5780000000000043E-2</v>
      </c>
      <c r="BL206" s="5">
        <f>P_A[[#This Row],[22+]]-P_A[[#This Row],[23+]]</f>
        <v>4.9499999999999988E-2</v>
      </c>
      <c r="BM206" s="5">
        <f>P_A[[#This Row],[23+]]-P_A[[#This Row],[24+]]</f>
        <v>5.2499999999999991E-2</v>
      </c>
      <c r="BN206" s="5">
        <f>P_A[[#This Row],[24+]]-P_A[[#This Row],[25+]]</f>
        <v>5.4590000000000027E-2</v>
      </c>
      <c r="BO206" s="5">
        <f>P_A[[#This Row],[25+]]-P_A[[#This Row],[26+]]</f>
        <v>5.5669999999999997E-2</v>
      </c>
      <c r="BP206" s="5">
        <f>P_A[[#This Row],[26+]]-P_A[[#This Row],[27+]]</f>
        <v>5.5669999999999997E-2</v>
      </c>
      <c r="BQ206" s="5">
        <f>P_A[[#This Row],[27+]]-P_A[[#This Row],[28+]]</f>
        <v>5.4590000000000027E-2</v>
      </c>
      <c r="BR206" s="5">
        <f>P_A[[#This Row],[28+]]-P_A[[#This Row],[29+]]</f>
        <v>5.2499999999999991E-2</v>
      </c>
      <c r="BS206" s="5">
        <f>P_A[[#This Row],[29+]]-P_A[[#This Row],[30+]]</f>
        <v>4.9499999999999988E-2</v>
      </c>
      <c r="BT206" s="5">
        <f>P_A[[#This Row],[30+]]-P_A[[#This Row],[31+]]</f>
        <v>4.5779999999999987E-2</v>
      </c>
      <c r="BU206" s="5">
        <f>P_A[[#This Row],[31+]]-P_A[[#This Row],[32+]]</f>
        <v>4.1510000000000019E-2</v>
      </c>
      <c r="BV206" s="5">
        <f>P_A[[#This Row],[32+]]-P_A[[#This Row],[33+]]</f>
        <v>3.6909999999999998E-2</v>
      </c>
      <c r="BW206" s="5">
        <f>P_A[[#This Row],[33+]]-P_A[[#This Row],[34+]]</f>
        <v>3.2179999999999986E-2</v>
      </c>
      <c r="BX206" s="5">
        <f>P_A[[#This Row],[34+]]-P_A[[#This Row],[35+]]</f>
        <v>2.7529999999999999E-2</v>
      </c>
      <c r="BY206" s="5">
        <f>P_A[[#This Row],[35+]]-P_A[[#This Row],[36+]]</f>
        <v>2.3070000000000007E-2</v>
      </c>
      <c r="BZ206" s="5">
        <f>P_A[[#This Row],[36+]]-P_A[[#This Row],[37+]]</f>
        <v>1.8979999999999997E-2</v>
      </c>
      <c r="CA206" s="5">
        <f>P_A[[#This Row],[37+]]-P_A[[#This Row],[38+]]</f>
        <v>1.5300000000000001E-2</v>
      </c>
      <c r="CB206" s="5">
        <f>P_A[[#This Row],[38+]]-P_A[[#This Row],[39+]]</f>
        <v>1.21E-2</v>
      </c>
      <c r="CC206" s="5">
        <f>P_A[[#This Row],[39+]]-P_A[[#This Row],[40+]]</f>
        <v>9.3799999999999994E-3</v>
      </c>
      <c r="CD206" s="5">
        <f>P_A[[#This Row],[40+]]-P_A[[#This Row],[41+]]</f>
        <v>7.1400000000000005E-3</v>
      </c>
      <c r="CE206" s="5">
        <f>P_A[[#This Row],[41+]]-P_A[[#This Row],[42+]]</f>
        <v>5.3100000000000005E-3</v>
      </c>
      <c r="CF206" s="5">
        <f>P_A[[#This Row],[42+]]-P_A[[#This Row],[43+]]</f>
        <v>3.8900000000000011E-3</v>
      </c>
      <c r="CG206" s="5">
        <f>P_A[[#This Row],[43+]]-P_A[[#This Row],[44+]]</f>
        <v>2.7899999999999991E-3</v>
      </c>
      <c r="CH206" s="5">
        <f>P_A[[#This Row],[44+]]-P_A[[#This Row],[45+]]</f>
        <v>1.9599999999999999E-3</v>
      </c>
      <c r="CI206" s="5">
        <f>P_A[[#This Row],[45+]]-P_A[[#This Row],[46+]]</f>
        <v>1.3500000000000001E-3</v>
      </c>
      <c r="CJ206" s="5">
        <f>P_A[[#This Row],[46+]]-P_A[[#This Row],[47+]]</f>
        <v>9.2000000000000024E-4</v>
      </c>
      <c r="CK206" s="5">
        <f>P_A[[#This Row],[47+]]-P_A[[#This Row],[48+]]</f>
        <v>5.6999999999999998E-4</v>
      </c>
      <c r="CL206" s="5">
        <f>P_A[[#This Row],[48+]]-P_A[[#This Row],[49+]]</f>
        <v>4.0999999999999999E-4</v>
      </c>
    </row>
    <row r="207" spans="1:90" x14ac:dyDescent="0.25">
      <c r="A207" s="10">
        <v>22400727</v>
      </c>
      <c r="B207" s="13" t="s">
        <v>104</v>
      </c>
      <c r="C207" s="13" t="s">
        <v>105</v>
      </c>
      <c r="D207" s="11">
        <v>0.91666666666666663</v>
      </c>
      <c r="E207" s="9" t="str">
        <f>HYPERLINK("https://www.nba.com/stats/player/1631099/boxscores-traditional", "Keegan Murray")</f>
        <v>Keegan Murray</v>
      </c>
      <c r="F207">
        <v>15.6</v>
      </c>
      <c r="G207" s="4">
        <v>3.262</v>
      </c>
      <c r="H207" s="3">
        <v>0.99009999999999998</v>
      </c>
      <c r="I207" s="3">
        <v>0.97831000000000001</v>
      </c>
      <c r="J207" s="3">
        <v>0.95728000000000002</v>
      </c>
      <c r="K207" s="3">
        <v>0.92073000000000005</v>
      </c>
      <c r="L207" s="3">
        <v>0.86433000000000004</v>
      </c>
      <c r="M207" s="3">
        <v>0.78813999999999995</v>
      </c>
      <c r="N207" s="3">
        <v>0.68793000000000004</v>
      </c>
      <c r="O207" s="3">
        <v>0.57142000000000004</v>
      </c>
      <c r="P207" s="3">
        <v>0.45223999999999998</v>
      </c>
      <c r="Q207" s="3">
        <v>0.33360000000000001</v>
      </c>
      <c r="R207" s="3">
        <v>0.22964999999999999</v>
      </c>
      <c r="S207" s="3">
        <v>0.14917</v>
      </c>
      <c r="T207" s="3">
        <v>8.8510000000000005E-2</v>
      </c>
      <c r="U207" s="3">
        <v>4.8460000000000003E-2</v>
      </c>
      <c r="V207" s="3">
        <v>2.5000000000000001E-2</v>
      </c>
      <c r="W207" s="3">
        <v>1.1599999999999999E-2</v>
      </c>
      <c r="X207" s="3">
        <v>4.9399999999999999E-3</v>
      </c>
      <c r="Y207" s="3">
        <v>1.99E-3</v>
      </c>
      <c r="Z207" s="3">
        <v>7.1000000000000002E-4</v>
      </c>
      <c r="AA207" s="3">
        <v>2.4000000000000001E-4</v>
      </c>
      <c r="AB207" s="3">
        <v>6.9999999999999994E-5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5">
        <f>P_A[[#This Row],[8+]]-P_A[[#This Row],[9+]]</f>
        <v>1.1789999999999967E-2</v>
      </c>
      <c r="AY207" s="5">
        <f>P_A[[#This Row],[9+]]-P_A[[#This Row],[10+]]</f>
        <v>2.1029999999999993E-2</v>
      </c>
      <c r="AZ207" s="5">
        <f>P_A[[#This Row],[10+]]-P_A[[#This Row],[11+]]</f>
        <v>3.6549999999999971E-2</v>
      </c>
      <c r="BA207" s="5">
        <f>P_A[[#This Row],[11+]]-P_A[[#This Row],[12+]]</f>
        <v>5.6400000000000006E-2</v>
      </c>
      <c r="BB207" s="5">
        <f>P_A[[#This Row],[12+]]-P_A[[#This Row],[13+]]</f>
        <v>7.6190000000000091E-2</v>
      </c>
      <c r="BC207" s="5">
        <f>P_A[[#This Row],[13+]]-P_A[[#This Row],[14+]]</f>
        <v>0.10020999999999991</v>
      </c>
      <c r="BD207" s="5">
        <f>P_A[[#This Row],[14+]]-P_A[[#This Row],[15+]]</f>
        <v>0.11651</v>
      </c>
      <c r="BE207" s="5">
        <f>P_A[[#This Row],[15+]]-P_A[[#This Row],[16+]]</f>
        <v>0.11918000000000006</v>
      </c>
      <c r="BF207" s="5">
        <f>P_A[[#This Row],[16+]]-P_A[[#This Row],[17+]]</f>
        <v>0.11863999999999997</v>
      </c>
      <c r="BG207" s="5">
        <f>P_A[[#This Row],[17+]]-P_A[[#This Row],[18+]]</f>
        <v>0.10395000000000001</v>
      </c>
      <c r="BH207" s="5">
        <f>P_A[[#This Row],[18+]]-P_A[[#This Row],[19+]]</f>
        <v>8.0479999999999996E-2</v>
      </c>
      <c r="BI207" s="5">
        <f>P_A[[#This Row],[19+]]-P_A[[#This Row],[20+]]</f>
        <v>6.0659999999999992E-2</v>
      </c>
      <c r="BJ207" s="5">
        <f>P_A[[#This Row],[20+]]-P_A[[#This Row],[21+]]</f>
        <v>4.0050000000000002E-2</v>
      </c>
      <c r="BK207" s="5">
        <f>P_A[[#This Row],[21+]]-P_A[[#This Row],[22+]]</f>
        <v>2.3460000000000002E-2</v>
      </c>
      <c r="BL207" s="5">
        <f>P_A[[#This Row],[22+]]-P_A[[#This Row],[23+]]</f>
        <v>1.3400000000000002E-2</v>
      </c>
      <c r="BM207" s="5">
        <f>P_A[[#This Row],[23+]]-P_A[[#This Row],[24+]]</f>
        <v>6.6599999999999993E-3</v>
      </c>
      <c r="BN207" s="5">
        <f>P_A[[#This Row],[24+]]-P_A[[#This Row],[25+]]</f>
        <v>2.9499999999999999E-3</v>
      </c>
      <c r="BO207" s="5">
        <f>P_A[[#This Row],[25+]]-P_A[[#This Row],[26+]]</f>
        <v>1.2799999999999999E-3</v>
      </c>
      <c r="BP207" s="5">
        <f>P_A[[#This Row],[26+]]-P_A[[#This Row],[27+]]</f>
        <v>4.7000000000000004E-4</v>
      </c>
      <c r="BQ207" s="5">
        <f>P_A[[#This Row],[27+]]-P_A[[#This Row],[28+]]</f>
        <v>1.7000000000000001E-4</v>
      </c>
      <c r="BR207" s="5">
        <f>P_A[[#This Row],[28+]]-P_A[[#This Row],[29+]]</f>
        <v>6.9999999999999994E-5</v>
      </c>
      <c r="BS207" s="5">
        <f>P_A[[#This Row],[29+]]-P_A[[#This Row],[30+]]</f>
        <v>0</v>
      </c>
      <c r="BT207" s="5">
        <f>P_A[[#This Row],[30+]]-P_A[[#This Row],[31+]]</f>
        <v>0</v>
      </c>
      <c r="BU207" s="5">
        <f>P_A[[#This Row],[31+]]-P_A[[#This Row],[32+]]</f>
        <v>0</v>
      </c>
      <c r="BV207" s="5">
        <f>P_A[[#This Row],[32+]]-P_A[[#This Row],[33+]]</f>
        <v>0</v>
      </c>
      <c r="BW207" s="5">
        <f>P_A[[#This Row],[33+]]-P_A[[#This Row],[34+]]</f>
        <v>0</v>
      </c>
      <c r="BX207" s="5">
        <f>P_A[[#This Row],[34+]]-P_A[[#This Row],[35+]]</f>
        <v>0</v>
      </c>
      <c r="BY207" s="5">
        <f>P_A[[#This Row],[35+]]-P_A[[#This Row],[36+]]</f>
        <v>0</v>
      </c>
      <c r="BZ207" s="5">
        <f>P_A[[#This Row],[36+]]-P_A[[#This Row],[37+]]</f>
        <v>0</v>
      </c>
      <c r="CA207" s="5">
        <f>P_A[[#This Row],[37+]]-P_A[[#This Row],[38+]]</f>
        <v>0</v>
      </c>
      <c r="CB207" s="5">
        <f>P_A[[#This Row],[38+]]-P_A[[#This Row],[39+]]</f>
        <v>0</v>
      </c>
      <c r="CC207" s="5">
        <f>P_A[[#This Row],[39+]]-P_A[[#This Row],[40+]]</f>
        <v>0</v>
      </c>
      <c r="CD207" s="5">
        <f>P_A[[#This Row],[40+]]-P_A[[#This Row],[41+]]</f>
        <v>0</v>
      </c>
      <c r="CE207" s="5">
        <f>P_A[[#This Row],[41+]]-P_A[[#This Row],[42+]]</f>
        <v>0</v>
      </c>
      <c r="CF207" s="5">
        <f>P_A[[#This Row],[42+]]-P_A[[#This Row],[43+]]</f>
        <v>0</v>
      </c>
      <c r="CG207" s="5">
        <f>P_A[[#This Row],[43+]]-P_A[[#This Row],[44+]]</f>
        <v>0</v>
      </c>
      <c r="CH207" s="5">
        <f>P_A[[#This Row],[44+]]-P_A[[#This Row],[45+]]</f>
        <v>0</v>
      </c>
      <c r="CI207" s="5">
        <f>P_A[[#This Row],[45+]]-P_A[[#This Row],[46+]]</f>
        <v>0</v>
      </c>
      <c r="CJ207" s="5">
        <f>P_A[[#This Row],[46+]]-P_A[[#This Row],[47+]]</f>
        <v>0</v>
      </c>
      <c r="CK207" s="5">
        <f>P_A[[#This Row],[47+]]-P_A[[#This Row],[48+]]</f>
        <v>0</v>
      </c>
      <c r="CL207" s="5">
        <f>P_A[[#This Row],[48+]]-P_A[[#This Row],[49+]]</f>
        <v>0</v>
      </c>
    </row>
    <row r="208" spans="1:90" x14ac:dyDescent="0.25">
      <c r="A208" s="10">
        <v>22400727</v>
      </c>
      <c r="B208" s="13" t="s">
        <v>104</v>
      </c>
      <c r="C208" s="13" t="s">
        <v>105</v>
      </c>
      <c r="D208" s="11">
        <v>0.91666666666666663</v>
      </c>
      <c r="E208" s="9" t="str">
        <f>HYPERLINK("https://www.nba.com/stats/player/201942/boxscores-traditional", "DeMar DeRozan")</f>
        <v>DeMar DeRozan</v>
      </c>
      <c r="F208">
        <v>23.8</v>
      </c>
      <c r="G208" s="4">
        <v>8.2070000000000007</v>
      </c>
      <c r="H208" s="3">
        <v>0.97319999999999995</v>
      </c>
      <c r="I208" s="3">
        <v>0.96406999999999998</v>
      </c>
      <c r="J208" s="3">
        <v>0.95352000000000003</v>
      </c>
      <c r="K208" s="3">
        <v>0.94062000000000001</v>
      </c>
      <c r="L208" s="3">
        <v>0.92506999999999995</v>
      </c>
      <c r="M208" s="3">
        <v>0.90658000000000005</v>
      </c>
      <c r="N208" s="3">
        <v>0.88297999999999999</v>
      </c>
      <c r="O208" s="3">
        <v>0.85768999999999995</v>
      </c>
      <c r="P208" s="3">
        <v>0.82894000000000001</v>
      </c>
      <c r="Q208" s="3">
        <v>0.79673000000000005</v>
      </c>
      <c r="R208" s="3">
        <v>0.76114999999999999</v>
      </c>
      <c r="S208" s="3">
        <v>0.71904000000000001</v>
      </c>
      <c r="T208" s="3">
        <v>0.67723999999999995</v>
      </c>
      <c r="U208" s="3">
        <v>0.63307000000000002</v>
      </c>
      <c r="V208" s="3">
        <v>0.58706000000000003</v>
      </c>
      <c r="W208" s="3">
        <v>0.53983000000000003</v>
      </c>
      <c r="X208" s="3">
        <v>0.49202000000000001</v>
      </c>
      <c r="Y208" s="3">
        <v>0.44037999999999999</v>
      </c>
      <c r="Z208" s="3">
        <v>0.39357999999999999</v>
      </c>
      <c r="AA208" s="3">
        <v>0.34827000000000002</v>
      </c>
      <c r="AB208" s="3">
        <v>0.30503000000000002</v>
      </c>
      <c r="AC208" s="3">
        <v>0.26434999999999997</v>
      </c>
      <c r="AD208" s="3">
        <v>0.22363</v>
      </c>
      <c r="AE208" s="3">
        <v>0.18942999999999999</v>
      </c>
      <c r="AF208" s="3">
        <v>0.15866</v>
      </c>
      <c r="AG208" s="3">
        <v>0.13136</v>
      </c>
      <c r="AH208" s="3">
        <v>0.10749</v>
      </c>
      <c r="AI208" s="3">
        <v>8.6910000000000001E-2</v>
      </c>
      <c r="AJ208" s="3">
        <v>6.8110000000000004E-2</v>
      </c>
      <c r="AK208" s="3">
        <v>5.3699999999999998E-2</v>
      </c>
      <c r="AL208" s="3">
        <v>4.1820000000000003E-2</v>
      </c>
      <c r="AM208" s="3">
        <v>3.2160000000000001E-2</v>
      </c>
      <c r="AN208" s="3">
        <v>2.4420000000000001E-2</v>
      </c>
      <c r="AO208" s="3">
        <v>1.7860000000000001E-2</v>
      </c>
      <c r="AP208" s="3">
        <v>1.321E-2</v>
      </c>
      <c r="AQ208" s="3">
        <v>9.6399999999999993E-3</v>
      </c>
      <c r="AR208" s="3">
        <v>6.9499999999999996E-3</v>
      </c>
      <c r="AS208" s="3">
        <v>4.9399999999999999E-3</v>
      </c>
      <c r="AT208" s="3">
        <v>3.3600000000000001E-3</v>
      </c>
      <c r="AU208" s="3">
        <v>2.33E-3</v>
      </c>
      <c r="AV208" s="3">
        <v>1.5900000000000001E-3</v>
      </c>
      <c r="AW208" s="3">
        <v>1.07E-3</v>
      </c>
      <c r="AX208" s="5">
        <f>P_A[[#This Row],[8+]]-P_A[[#This Row],[9+]]</f>
        <v>9.1299999999999715E-3</v>
      </c>
      <c r="AY208" s="5">
        <f>P_A[[#This Row],[9+]]-P_A[[#This Row],[10+]]</f>
        <v>1.0549999999999948E-2</v>
      </c>
      <c r="AZ208" s="5">
        <f>P_A[[#This Row],[10+]]-P_A[[#This Row],[11+]]</f>
        <v>1.2900000000000023E-2</v>
      </c>
      <c r="BA208" s="5">
        <f>P_A[[#This Row],[11+]]-P_A[[#This Row],[12+]]</f>
        <v>1.5550000000000064E-2</v>
      </c>
      <c r="BB208" s="5">
        <f>P_A[[#This Row],[12+]]-P_A[[#This Row],[13+]]</f>
        <v>1.8489999999999895E-2</v>
      </c>
      <c r="BC208" s="5">
        <f>P_A[[#This Row],[13+]]-P_A[[#This Row],[14+]]</f>
        <v>2.3600000000000065E-2</v>
      </c>
      <c r="BD208" s="5">
        <f>P_A[[#This Row],[14+]]-P_A[[#This Row],[15+]]</f>
        <v>2.5290000000000035E-2</v>
      </c>
      <c r="BE208" s="5">
        <f>P_A[[#This Row],[15+]]-P_A[[#This Row],[16+]]</f>
        <v>2.8749999999999942E-2</v>
      </c>
      <c r="BF208" s="5">
        <f>P_A[[#This Row],[16+]]-P_A[[#This Row],[17+]]</f>
        <v>3.2209999999999961E-2</v>
      </c>
      <c r="BG208" s="5">
        <f>P_A[[#This Row],[17+]]-P_A[[#This Row],[18+]]</f>
        <v>3.5580000000000056E-2</v>
      </c>
      <c r="BH208" s="5">
        <f>P_A[[#This Row],[18+]]-P_A[[#This Row],[19+]]</f>
        <v>4.2109999999999981E-2</v>
      </c>
      <c r="BI208" s="5">
        <f>P_A[[#This Row],[19+]]-P_A[[#This Row],[20+]]</f>
        <v>4.1800000000000059E-2</v>
      </c>
      <c r="BJ208" s="5">
        <f>P_A[[#This Row],[20+]]-P_A[[#This Row],[21+]]</f>
        <v>4.4169999999999932E-2</v>
      </c>
      <c r="BK208" s="5">
        <f>P_A[[#This Row],[21+]]-P_A[[#This Row],[22+]]</f>
        <v>4.6009999999999995E-2</v>
      </c>
      <c r="BL208" s="5">
        <f>P_A[[#This Row],[22+]]-P_A[[#This Row],[23+]]</f>
        <v>4.7229999999999994E-2</v>
      </c>
      <c r="BM208" s="5">
        <f>P_A[[#This Row],[23+]]-P_A[[#This Row],[24+]]</f>
        <v>4.7810000000000019E-2</v>
      </c>
      <c r="BN208" s="5">
        <f>P_A[[#This Row],[24+]]-P_A[[#This Row],[25+]]</f>
        <v>5.1640000000000019E-2</v>
      </c>
      <c r="BO208" s="5">
        <f>P_A[[#This Row],[25+]]-P_A[[#This Row],[26+]]</f>
        <v>4.6800000000000008E-2</v>
      </c>
      <c r="BP208" s="5">
        <f>P_A[[#This Row],[26+]]-P_A[[#This Row],[27+]]</f>
        <v>4.5309999999999961E-2</v>
      </c>
      <c r="BQ208" s="5">
        <f>P_A[[#This Row],[27+]]-P_A[[#This Row],[28+]]</f>
        <v>4.3240000000000001E-2</v>
      </c>
      <c r="BR208" s="5">
        <f>P_A[[#This Row],[28+]]-P_A[[#This Row],[29+]]</f>
        <v>4.0680000000000049E-2</v>
      </c>
      <c r="BS208" s="5">
        <f>P_A[[#This Row],[29+]]-P_A[[#This Row],[30+]]</f>
        <v>4.0719999999999978E-2</v>
      </c>
      <c r="BT208" s="5">
        <f>P_A[[#This Row],[30+]]-P_A[[#This Row],[31+]]</f>
        <v>3.4200000000000008E-2</v>
      </c>
      <c r="BU208" s="5">
        <f>P_A[[#This Row],[31+]]-P_A[[#This Row],[32+]]</f>
        <v>3.0769999999999992E-2</v>
      </c>
      <c r="BV208" s="5">
        <f>P_A[[#This Row],[32+]]-P_A[[#This Row],[33+]]</f>
        <v>2.7299999999999991E-2</v>
      </c>
      <c r="BW208" s="5">
        <f>P_A[[#This Row],[33+]]-P_A[[#This Row],[34+]]</f>
        <v>2.3870000000000002E-2</v>
      </c>
      <c r="BX208" s="5">
        <f>P_A[[#This Row],[34+]]-P_A[[#This Row],[35+]]</f>
        <v>2.0580000000000001E-2</v>
      </c>
      <c r="BY208" s="5">
        <f>P_A[[#This Row],[35+]]-P_A[[#This Row],[36+]]</f>
        <v>1.8799999999999997E-2</v>
      </c>
      <c r="BZ208" s="5">
        <f>P_A[[#This Row],[36+]]-P_A[[#This Row],[37+]]</f>
        <v>1.4410000000000006E-2</v>
      </c>
      <c r="CA208" s="5">
        <f>P_A[[#This Row],[37+]]-P_A[[#This Row],[38+]]</f>
        <v>1.1879999999999995E-2</v>
      </c>
      <c r="CB208" s="5">
        <f>P_A[[#This Row],[38+]]-P_A[[#This Row],[39+]]</f>
        <v>9.6600000000000019E-3</v>
      </c>
      <c r="CC208" s="5">
        <f>P_A[[#This Row],[39+]]-P_A[[#This Row],[40+]]</f>
        <v>7.7400000000000004E-3</v>
      </c>
      <c r="CD208" s="5">
        <f>P_A[[#This Row],[40+]]-P_A[[#This Row],[41+]]</f>
        <v>6.5599999999999999E-3</v>
      </c>
      <c r="CE208" s="5">
        <f>P_A[[#This Row],[41+]]-P_A[[#This Row],[42+]]</f>
        <v>4.6500000000000014E-3</v>
      </c>
      <c r="CF208" s="5">
        <f>P_A[[#This Row],[42+]]-P_A[[#This Row],[43+]]</f>
        <v>3.5700000000000003E-3</v>
      </c>
      <c r="CG208" s="5">
        <f>P_A[[#This Row],[43+]]-P_A[[#This Row],[44+]]</f>
        <v>2.6899999999999997E-3</v>
      </c>
      <c r="CH208" s="5">
        <f>P_A[[#This Row],[44+]]-P_A[[#This Row],[45+]]</f>
        <v>2.0099999999999996E-3</v>
      </c>
      <c r="CI208" s="5">
        <f>P_A[[#This Row],[45+]]-P_A[[#This Row],[46+]]</f>
        <v>1.5799999999999998E-3</v>
      </c>
      <c r="CJ208" s="5">
        <f>P_A[[#This Row],[46+]]-P_A[[#This Row],[47+]]</f>
        <v>1.0300000000000001E-3</v>
      </c>
      <c r="CK208" s="5">
        <f>P_A[[#This Row],[47+]]-P_A[[#This Row],[48+]]</f>
        <v>7.3999999999999999E-4</v>
      </c>
      <c r="CL208" s="5">
        <f>P_A[[#This Row],[48+]]-P_A[[#This Row],[49+]]</f>
        <v>5.2000000000000006E-4</v>
      </c>
    </row>
    <row r="209" spans="1:90" x14ac:dyDescent="0.25">
      <c r="A209" s="10">
        <v>22400727</v>
      </c>
      <c r="B209" s="13" t="s">
        <v>104</v>
      </c>
      <c r="C209" s="13" t="s">
        <v>105</v>
      </c>
      <c r="D209" s="11">
        <v>0.91666666666666663</v>
      </c>
      <c r="E209" s="9" t="str">
        <f>HYPERLINK("https://www.nba.com/stats/player/1631165/boxscores-traditional", "Keon Ellis")</f>
        <v>Keon Ellis</v>
      </c>
      <c r="F209">
        <v>9</v>
      </c>
      <c r="G209" s="4">
        <v>4.4269999999999996</v>
      </c>
      <c r="H209" s="3">
        <v>0.59094999999999998</v>
      </c>
      <c r="I209" s="3">
        <v>0.5</v>
      </c>
      <c r="J209" s="3">
        <v>0.40905000000000002</v>
      </c>
      <c r="K209" s="3">
        <v>0.32635999999999998</v>
      </c>
      <c r="L209" s="3">
        <v>0.24825</v>
      </c>
      <c r="M209" s="3">
        <v>0.18406</v>
      </c>
      <c r="N209" s="3">
        <v>0.12923999999999999</v>
      </c>
      <c r="O209" s="3">
        <v>8.6910000000000001E-2</v>
      </c>
      <c r="P209" s="3">
        <v>5.7049999999999997E-2</v>
      </c>
      <c r="Q209" s="3">
        <v>3.5150000000000001E-2</v>
      </c>
      <c r="R209" s="3">
        <v>2.1180000000000001E-2</v>
      </c>
      <c r="S209" s="3">
        <v>1.191E-2</v>
      </c>
      <c r="T209" s="3">
        <v>6.5700000000000003E-3</v>
      </c>
      <c r="U209" s="3">
        <v>3.3600000000000001E-3</v>
      </c>
      <c r="V209" s="3">
        <v>1.64E-3</v>
      </c>
      <c r="W209" s="3">
        <v>7.9000000000000001E-4</v>
      </c>
      <c r="X209" s="3">
        <v>3.5E-4</v>
      </c>
      <c r="Y209" s="3">
        <v>1.4999999999999999E-4</v>
      </c>
      <c r="Z209" s="3">
        <v>6.0000000000000002E-5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5">
        <f>P_A[[#This Row],[8+]]-P_A[[#This Row],[9+]]</f>
        <v>9.0949999999999975E-2</v>
      </c>
      <c r="AY209" s="5">
        <f>P_A[[#This Row],[9+]]-P_A[[#This Row],[10+]]</f>
        <v>9.0949999999999975E-2</v>
      </c>
      <c r="AZ209" s="5">
        <f>P_A[[#This Row],[10+]]-P_A[[#This Row],[11+]]</f>
        <v>8.2690000000000041E-2</v>
      </c>
      <c r="BA209" s="5">
        <f>P_A[[#This Row],[11+]]-P_A[[#This Row],[12+]]</f>
        <v>7.8109999999999985E-2</v>
      </c>
      <c r="BB209" s="5">
        <f>P_A[[#This Row],[12+]]-P_A[[#This Row],[13+]]</f>
        <v>6.4189999999999997E-2</v>
      </c>
      <c r="BC209" s="5">
        <f>P_A[[#This Row],[13+]]-P_A[[#This Row],[14+]]</f>
        <v>5.4820000000000008E-2</v>
      </c>
      <c r="BD209" s="5">
        <f>P_A[[#This Row],[14+]]-P_A[[#This Row],[15+]]</f>
        <v>4.2329999999999993E-2</v>
      </c>
      <c r="BE209" s="5">
        <f>P_A[[#This Row],[15+]]-P_A[[#This Row],[16+]]</f>
        <v>2.9860000000000005E-2</v>
      </c>
      <c r="BF209" s="5">
        <f>P_A[[#This Row],[16+]]-P_A[[#This Row],[17+]]</f>
        <v>2.1899999999999996E-2</v>
      </c>
      <c r="BG209" s="5">
        <f>P_A[[#This Row],[17+]]-P_A[[#This Row],[18+]]</f>
        <v>1.397E-2</v>
      </c>
      <c r="BH209" s="5">
        <f>P_A[[#This Row],[18+]]-P_A[[#This Row],[19+]]</f>
        <v>9.2700000000000005E-3</v>
      </c>
      <c r="BI209" s="5">
        <f>P_A[[#This Row],[19+]]-P_A[[#This Row],[20+]]</f>
        <v>5.3400000000000001E-3</v>
      </c>
      <c r="BJ209" s="5">
        <f>P_A[[#This Row],[20+]]-P_A[[#This Row],[21+]]</f>
        <v>3.2100000000000002E-3</v>
      </c>
      <c r="BK209" s="5">
        <f>P_A[[#This Row],[21+]]-P_A[[#This Row],[22+]]</f>
        <v>1.7200000000000002E-3</v>
      </c>
      <c r="BL209" s="5">
        <f>P_A[[#This Row],[22+]]-P_A[[#This Row],[23+]]</f>
        <v>8.4999999999999995E-4</v>
      </c>
      <c r="BM209" s="5">
        <f>P_A[[#This Row],[23+]]-P_A[[#This Row],[24+]]</f>
        <v>4.4000000000000002E-4</v>
      </c>
      <c r="BN209" s="5">
        <f>P_A[[#This Row],[24+]]-P_A[[#This Row],[25+]]</f>
        <v>2.0000000000000001E-4</v>
      </c>
      <c r="BO209" s="5">
        <f>P_A[[#This Row],[25+]]-P_A[[#This Row],[26+]]</f>
        <v>8.9999999999999992E-5</v>
      </c>
      <c r="BP209" s="5">
        <f>P_A[[#This Row],[26+]]-P_A[[#This Row],[27+]]</f>
        <v>6.0000000000000002E-5</v>
      </c>
      <c r="BQ209" s="5">
        <f>P_A[[#This Row],[27+]]-P_A[[#This Row],[28+]]</f>
        <v>0</v>
      </c>
      <c r="BR209" s="5">
        <f>P_A[[#This Row],[28+]]-P_A[[#This Row],[29+]]</f>
        <v>0</v>
      </c>
      <c r="BS209" s="5">
        <f>P_A[[#This Row],[29+]]-P_A[[#This Row],[30+]]</f>
        <v>0</v>
      </c>
      <c r="BT209" s="5">
        <f>P_A[[#This Row],[30+]]-P_A[[#This Row],[31+]]</f>
        <v>0</v>
      </c>
      <c r="BU209" s="5">
        <f>P_A[[#This Row],[31+]]-P_A[[#This Row],[32+]]</f>
        <v>0</v>
      </c>
      <c r="BV209" s="5">
        <f>P_A[[#This Row],[32+]]-P_A[[#This Row],[33+]]</f>
        <v>0</v>
      </c>
      <c r="BW209" s="5">
        <f>P_A[[#This Row],[33+]]-P_A[[#This Row],[34+]]</f>
        <v>0</v>
      </c>
      <c r="BX209" s="5">
        <f>P_A[[#This Row],[34+]]-P_A[[#This Row],[35+]]</f>
        <v>0</v>
      </c>
      <c r="BY209" s="5">
        <f>P_A[[#This Row],[35+]]-P_A[[#This Row],[36+]]</f>
        <v>0</v>
      </c>
      <c r="BZ209" s="5">
        <f>P_A[[#This Row],[36+]]-P_A[[#This Row],[37+]]</f>
        <v>0</v>
      </c>
      <c r="CA209" s="5">
        <f>P_A[[#This Row],[37+]]-P_A[[#This Row],[38+]]</f>
        <v>0</v>
      </c>
      <c r="CB209" s="5">
        <f>P_A[[#This Row],[38+]]-P_A[[#This Row],[39+]]</f>
        <v>0</v>
      </c>
      <c r="CC209" s="5">
        <f>P_A[[#This Row],[39+]]-P_A[[#This Row],[40+]]</f>
        <v>0</v>
      </c>
      <c r="CD209" s="5">
        <f>P_A[[#This Row],[40+]]-P_A[[#This Row],[41+]]</f>
        <v>0</v>
      </c>
      <c r="CE209" s="5">
        <f>P_A[[#This Row],[41+]]-P_A[[#This Row],[42+]]</f>
        <v>0</v>
      </c>
      <c r="CF209" s="5">
        <f>P_A[[#This Row],[42+]]-P_A[[#This Row],[43+]]</f>
        <v>0</v>
      </c>
      <c r="CG209" s="5">
        <f>P_A[[#This Row],[43+]]-P_A[[#This Row],[44+]]</f>
        <v>0</v>
      </c>
      <c r="CH209" s="5">
        <f>P_A[[#This Row],[44+]]-P_A[[#This Row],[45+]]</f>
        <v>0</v>
      </c>
      <c r="CI209" s="5">
        <f>P_A[[#This Row],[45+]]-P_A[[#This Row],[46+]]</f>
        <v>0</v>
      </c>
      <c r="CJ209" s="5">
        <f>P_A[[#This Row],[46+]]-P_A[[#This Row],[47+]]</f>
        <v>0</v>
      </c>
      <c r="CK209" s="5">
        <f>P_A[[#This Row],[47+]]-P_A[[#This Row],[48+]]</f>
        <v>0</v>
      </c>
      <c r="CL209" s="5">
        <f>P_A[[#This Row],[48+]]-P_A[[#This Row],[49+]]</f>
        <v>0</v>
      </c>
    </row>
    <row r="210" spans="1:90" x14ac:dyDescent="0.25">
      <c r="A210" s="10">
        <v>22400727</v>
      </c>
      <c r="B210" s="13" t="s">
        <v>104</v>
      </c>
      <c r="C210" s="13" t="s">
        <v>105</v>
      </c>
      <c r="D210" s="11">
        <v>0.91666666666666663</v>
      </c>
      <c r="E210" s="9" t="str">
        <f>HYPERLINK("https://www.nba.com/stats/player/1628989/boxscores-traditional", "Kevin Huerter")</f>
        <v>Kevin Huerter</v>
      </c>
      <c r="F210">
        <v>8.6</v>
      </c>
      <c r="G210" s="4">
        <v>4.4539999999999997</v>
      </c>
      <c r="H210" s="3">
        <v>0.55171999999999999</v>
      </c>
      <c r="I210" s="3">
        <v>0.46414</v>
      </c>
      <c r="J210" s="3">
        <v>0.37828000000000001</v>
      </c>
      <c r="K210" s="3">
        <v>0.29459999999999997</v>
      </c>
      <c r="L210" s="3">
        <v>0.22363</v>
      </c>
      <c r="M210" s="3">
        <v>0.16109000000000001</v>
      </c>
      <c r="N210" s="3">
        <v>0.11314</v>
      </c>
      <c r="O210" s="3">
        <v>7.4929999999999997E-2</v>
      </c>
      <c r="P210" s="3">
        <v>4.8460000000000003E-2</v>
      </c>
      <c r="Q210" s="3">
        <v>2.938E-2</v>
      </c>
      <c r="R210" s="3">
        <v>1.7430000000000001E-2</v>
      </c>
      <c r="S210" s="3">
        <v>9.9000000000000008E-3</v>
      </c>
      <c r="T210" s="3">
        <v>5.2300000000000003E-3</v>
      </c>
      <c r="U210" s="3">
        <v>2.7200000000000002E-3</v>
      </c>
      <c r="V210" s="3">
        <v>1.31E-3</v>
      </c>
      <c r="W210" s="3">
        <v>6.2E-4</v>
      </c>
      <c r="X210" s="3">
        <v>2.7E-4</v>
      </c>
      <c r="Y210" s="3">
        <v>1.2E-4</v>
      </c>
      <c r="Z210" s="3">
        <v>5.0000000000000002E-5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5">
        <f>P_A[[#This Row],[8+]]-P_A[[#This Row],[9+]]</f>
        <v>8.7579999999999991E-2</v>
      </c>
      <c r="AY210" s="5">
        <f>P_A[[#This Row],[9+]]-P_A[[#This Row],[10+]]</f>
        <v>8.5859999999999992E-2</v>
      </c>
      <c r="AZ210" s="5">
        <f>P_A[[#This Row],[10+]]-P_A[[#This Row],[11+]]</f>
        <v>8.3680000000000032E-2</v>
      </c>
      <c r="BA210" s="5">
        <f>P_A[[#This Row],[11+]]-P_A[[#This Row],[12+]]</f>
        <v>7.0969999999999978E-2</v>
      </c>
      <c r="BB210" s="5">
        <f>P_A[[#This Row],[12+]]-P_A[[#This Row],[13+]]</f>
        <v>6.2539999999999984E-2</v>
      </c>
      <c r="BC210" s="5">
        <f>P_A[[#This Row],[13+]]-P_A[[#This Row],[14+]]</f>
        <v>4.7950000000000007E-2</v>
      </c>
      <c r="BD210" s="5">
        <f>P_A[[#This Row],[14+]]-P_A[[#This Row],[15+]]</f>
        <v>3.8210000000000008E-2</v>
      </c>
      <c r="BE210" s="5">
        <f>P_A[[#This Row],[15+]]-P_A[[#This Row],[16+]]</f>
        <v>2.6469999999999994E-2</v>
      </c>
      <c r="BF210" s="5">
        <f>P_A[[#This Row],[16+]]-P_A[[#This Row],[17+]]</f>
        <v>1.9080000000000003E-2</v>
      </c>
      <c r="BG210" s="5">
        <f>P_A[[#This Row],[17+]]-P_A[[#This Row],[18+]]</f>
        <v>1.1949999999999999E-2</v>
      </c>
      <c r="BH210" s="5">
        <f>P_A[[#This Row],[18+]]-P_A[[#This Row],[19+]]</f>
        <v>7.5300000000000002E-3</v>
      </c>
      <c r="BI210" s="5">
        <f>P_A[[#This Row],[19+]]-P_A[[#This Row],[20+]]</f>
        <v>4.6700000000000005E-3</v>
      </c>
      <c r="BJ210" s="5">
        <f>P_A[[#This Row],[20+]]-P_A[[#This Row],[21+]]</f>
        <v>2.5100000000000001E-3</v>
      </c>
      <c r="BK210" s="5">
        <f>P_A[[#This Row],[21+]]-P_A[[#This Row],[22+]]</f>
        <v>1.4100000000000002E-3</v>
      </c>
      <c r="BL210" s="5">
        <f>P_A[[#This Row],[22+]]-P_A[[#This Row],[23+]]</f>
        <v>6.8999999999999997E-4</v>
      </c>
      <c r="BM210" s="5">
        <f>P_A[[#This Row],[23+]]-P_A[[#This Row],[24+]]</f>
        <v>3.5E-4</v>
      </c>
      <c r="BN210" s="5">
        <f>P_A[[#This Row],[24+]]-P_A[[#This Row],[25+]]</f>
        <v>1.5000000000000001E-4</v>
      </c>
      <c r="BO210" s="5">
        <f>P_A[[#This Row],[25+]]-P_A[[#This Row],[26+]]</f>
        <v>6.9999999999999994E-5</v>
      </c>
      <c r="BP210" s="5">
        <f>P_A[[#This Row],[26+]]-P_A[[#This Row],[27+]]</f>
        <v>5.0000000000000002E-5</v>
      </c>
      <c r="BQ210" s="5">
        <f>P_A[[#This Row],[27+]]-P_A[[#This Row],[28+]]</f>
        <v>0</v>
      </c>
      <c r="BR210" s="5">
        <f>P_A[[#This Row],[28+]]-P_A[[#This Row],[29+]]</f>
        <v>0</v>
      </c>
      <c r="BS210" s="5">
        <f>P_A[[#This Row],[29+]]-P_A[[#This Row],[30+]]</f>
        <v>0</v>
      </c>
      <c r="BT210" s="5">
        <f>P_A[[#This Row],[30+]]-P_A[[#This Row],[31+]]</f>
        <v>0</v>
      </c>
      <c r="BU210" s="5">
        <f>P_A[[#This Row],[31+]]-P_A[[#This Row],[32+]]</f>
        <v>0</v>
      </c>
      <c r="BV210" s="5">
        <f>P_A[[#This Row],[32+]]-P_A[[#This Row],[33+]]</f>
        <v>0</v>
      </c>
      <c r="BW210" s="5">
        <f>P_A[[#This Row],[33+]]-P_A[[#This Row],[34+]]</f>
        <v>0</v>
      </c>
      <c r="BX210" s="5">
        <f>P_A[[#This Row],[34+]]-P_A[[#This Row],[35+]]</f>
        <v>0</v>
      </c>
      <c r="BY210" s="5">
        <f>P_A[[#This Row],[35+]]-P_A[[#This Row],[36+]]</f>
        <v>0</v>
      </c>
      <c r="BZ210" s="5">
        <f>P_A[[#This Row],[36+]]-P_A[[#This Row],[37+]]</f>
        <v>0</v>
      </c>
      <c r="CA210" s="5">
        <f>P_A[[#This Row],[37+]]-P_A[[#This Row],[38+]]</f>
        <v>0</v>
      </c>
      <c r="CB210" s="5">
        <f>P_A[[#This Row],[38+]]-P_A[[#This Row],[39+]]</f>
        <v>0</v>
      </c>
      <c r="CC210" s="5">
        <f>P_A[[#This Row],[39+]]-P_A[[#This Row],[40+]]</f>
        <v>0</v>
      </c>
      <c r="CD210" s="5">
        <f>P_A[[#This Row],[40+]]-P_A[[#This Row],[41+]]</f>
        <v>0</v>
      </c>
      <c r="CE210" s="5">
        <f>P_A[[#This Row],[41+]]-P_A[[#This Row],[42+]]</f>
        <v>0</v>
      </c>
      <c r="CF210" s="5">
        <f>P_A[[#This Row],[42+]]-P_A[[#This Row],[43+]]</f>
        <v>0</v>
      </c>
      <c r="CG210" s="5">
        <f>P_A[[#This Row],[43+]]-P_A[[#This Row],[44+]]</f>
        <v>0</v>
      </c>
      <c r="CH210" s="5">
        <f>P_A[[#This Row],[44+]]-P_A[[#This Row],[45+]]</f>
        <v>0</v>
      </c>
      <c r="CI210" s="5">
        <f>P_A[[#This Row],[45+]]-P_A[[#This Row],[46+]]</f>
        <v>0</v>
      </c>
      <c r="CJ210" s="5">
        <f>P_A[[#This Row],[46+]]-P_A[[#This Row],[47+]]</f>
        <v>0</v>
      </c>
      <c r="CK210" s="5">
        <f>P_A[[#This Row],[47+]]-P_A[[#This Row],[48+]]</f>
        <v>0</v>
      </c>
      <c r="CL210" s="5">
        <f>P_A[[#This Row],[48+]]-P_A[[#This Row],[49+]]</f>
        <v>0</v>
      </c>
    </row>
    <row r="211" spans="1:90" x14ac:dyDescent="0.25">
      <c r="A211" s="10">
        <v>22400727</v>
      </c>
      <c r="B211" s="13" t="s">
        <v>105</v>
      </c>
      <c r="C211" s="13" t="s">
        <v>104</v>
      </c>
      <c r="D211" s="11">
        <v>0.91666666666666663</v>
      </c>
      <c r="E211" s="9" t="str">
        <f>HYPERLINK("https://www.nba.com/stats/player/1630532/boxscores-traditional", "Franz Wagner")</f>
        <v>Franz Wagner</v>
      </c>
      <c r="F211">
        <v>32.4</v>
      </c>
      <c r="G211" s="4">
        <v>5.3890000000000002</v>
      </c>
      <c r="H211" s="3">
        <v>1</v>
      </c>
      <c r="I211" s="3">
        <v>1</v>
      </c>
      <c r="J211" s="3">
        <v>1</v>
      </c>
      <c r="K211" s="3">
        <v>0.99995999999999996</v>
      </c>
      <c r="L211" s="3">
        <v>0.99992000000000003</v>
      </c>
      <c r="M211" s="3">
        <v>0.99983999999999995</v>
      </c>
      <c r="N211" s="3">
        <v>0.99968000000000001</v>
      </c>
      <c r="O211" s="3">
        <v>0.99938000000000005</v>
      </c>
      <c r="P211" s="3">
        <v>0.99882000000000004</v>
      </c>
      <c r="Q211" s="3">
        <v>0.99787999999999999</v>
      </c>
      <c r="R211" s="3">
        <v>0.99621000000000004</v>
      </c>
      <c r="S211" s="3">
        <v>0.99360999999999999</v>
      </c>
      <c r="T211" s="3">
        <v>0.98928000000000005</v>
      </c>
      <c r="U211" s="3">
        <v>0.98299999999999998</v>
      </c>
      <c r="V211" s="3">
        <v>0.97319999999999995</v>
      </c>
      <c r="W211" s="3">
        <v>0.95906999999999998</v>
      </c>
      <c r="X211" s="3">
        <v>0.94062000000000001</v>
      </c>
      <c r="Y211" s="3">
        <v>0.91466000000000003</v>
      </c>
      <c r="Z211" s="3">
        <v>0.88297999999999999</v>
      </c>
      <c r="AA211" s="3">
        <v>0.84133999999999998</v>
      </c>
      <c r="AB211" s="3">
        <v>0.79388999999999998</v>
      </c>
      <c r="AC211" s="3">
        <v>0.73565000000000003</v>
      </c>
      <c r="AD211" s="3">
        <v>0.67364000000000002</v>
      </c>
      <c r="AE211" s="3">
        <v>0.60257000000000005</v>
      </c>
      <c r="AF211" s="3">
        <v>0.52790000000000004</v>
      </c>
      <c r="AG211" s="3">
        <v>0.45619999999999999</v>
      </c>
      <c r="AH211" s="3">
        <v>0.38208999999999999</v>
      </c>
      <c r="AI211" s="3">
        <v>0.31561</v>
      </c>
      <c r="AJ211" s="3">
        <v>0.25142999999999999</v>
      </c>
      <c r="AK211" s="3">
        <v>0.19766</v>
      </c>
      <c r="AL211" s="3">
        <v>0.14917</v>
      </c>
      <c r="AM211" s="3">
        <v>0.11123</v>
      </c>
      <c r="AN211" s="3">
        <v>7.9269999999999993E-2</v>
      </c>
      <c r="AO211" s="3">
        <v>5.4800000000000001E-2</v>
      </c>
      <c r="AP211" s="3">
        <v>3.7539999999999997E-2</v>
      </c>
      <c r="AQ211" s="3">
        <v>2.4420000000000001E-2</v>
      </c>
      <c r="AR211" s="3">
        <v>1.5779999999999999E-2</v>
      </c>
      <c r="AS211" s="3">
        <v>9.6399999999999993E-3</v>
      </c>
      <c r="AT211" s="3">
        <v>5.8700000000000002E-3</v>
      </c>
      <c r="AU211" s="3">
        <v>3.3600000000000001E-3</v>
      </c>
      <c r="AV211" s="3">
        <v>1.9300000000000001E-3</v>
      </c>
      <c r="AW211" s="3">
        <v>1.0399999999999999E-3</v>
      </c>
      <c r="AX211" s="5">
        <f>P_A[[#This Row],[8+]]-P_A[[#This Row],[9+]]</f>
        <v>0</v>
      </c>
      <c r="AY211" s="5">
        <f>P_A[[#This Row],[9+]]-P_A[[#This Row],[10+]]</f>
        <v>0</v>
      </c>
      <c r="AZ211" s="5">
        <f>P_A[[#This Row],[10+]]-P_A[[#This Row],[11+]]</f>
        <v>4.0000000000040004E-5</v>
      </c>
      <c r="BA211" s="5">
        <f>P_A[[#This Row],[11+]]-P_A[[#This Row],[12+]]</f>
        <v>3.9999999999928981E-5</v>
      </c>
      <c r="BB211" s="5">
        <f>P_A[[#This Row],[12+]]-P_A[[#This Row],[13+]]</f>
        <v>8.0000000000080007E-5</v>
      </c>
      <c r="BC211" s="5">
        <f>P_A[[#This Row],[13+]]-P_A[[#This Row],[14+]]</f>
        <v>1.5999999999993797E-4</v>
      </c>
      <c r="BD211" s="5">
        <f>P_A[[#This Row],[14+]]-P_A[[#This Row],[15+]]</f>
        <v>2.9999999999996696E-4</v>
      </c>
      <c r="BE211" s="5">
        <f>P_A[[#This Row],[15+]]-P_A[[#This Row],[16+]]</f>
        <v>5.6000000000000494E-4</v>
      </c>
      <c r="BF211" s="5">
        <f>P_A[[#This Row],[16+]]-P_A[[#This Row],[17+]]</f>
        <v>9.4000000000005191E-4</v>
      </c>
      <c r="BG211" s="5">
        <f>P_A[[#This Row],[17+]]-P_A[[#This Row],[18+]]</f>
        <v>1.6699999999999493E-3</v>
      </c>
      <c r="BH211" s="5">
        <f>P_A[[#This Row],[18+]]-P_A[[#This Row],[19+]]</f>
        <v>2.6000000000000467E-3</v>
      </c>
      <c r="BI211" s="5">
        <f>P_A[[#This Row],[19+]]-P_A[[#This Row],[20+]]</f>
        <v>4.329999999999945E-3</v>
      </c>
      <c r="BJ211" s="5">
        <f>P_A[[#This Row],[20+]]-P_A[[#This Row],[21+]]</f>
        <v>6.2800000000000633E-3</v>
      </c>
      <c r="BK211" s="5">
        <f>P_A[[#This Row],[21+]]-P_A[[#This Row],[22+]]</f>
        <v>9.8000000000000309E-3</v>
      </c>
      <c r="BL211" s="5">
        <f>P_A[[#This Row],[22+]]-P_A[[#This Row],[23+]]</f>
        <v>1.4129999999999976E-2</v>
      </c>
      <c r="BM211" s="5">
        <f>P_A[[#This Row],[23+]]-P_A[[#This Row],[24+]]</f>
        <v>1.8449999999999966E-2</v>
      </c>
      <c r="BN211" s="5">
        <f>P_A[[#This Row],[24+]]-P_A[[#This Row],[25+]]</f>
        <v>2.5959999999999983E-2</v>
      </c>
      <c r="BO211" s="5">
        <f>P_A[[#This Row],[25+]]-P_A[[#This Row],[26+]]</f>
        <v>3.1680000000000041E-2</v>
      </c>
      <c r="BP211" s="5">
        <f>P_A[[#This Row],[26+]]-P_A[[#This Row],[27+]]</f>
        <v>4.164000000000001E-2</v>
      </c>
      <c r="BQ211" s="5">
        <f>P_A[[#This Row],[27+]]-P_A[[#This Row],[28+]]</f>
        <v>4.7449999999999992E-2</v>
      </c>
      <c r="BR211" s="5">
        <f>P_A[[#This Row],[28+]]-P_A[[#This Row],[29+]]</f>
        <v>5.8239999999999958E-2</v>
      </c>
      <c r="BS211" s="5">
        <f>P_A[[#This Row],[29+]]-P_A[[#This Row],[30+]]</f>
        <v>6.201000000000001E-2</v>
      </c>
      <c r="BT211" s="5">
        <f>P_A[[#This Row],[30+]]-P_A[[#This Row],[31+]]</f>
        <v>7.1069999999999967E-2</v>
      </c>
      <c r="BU211" s="5">
        <f>P_A[[#This Row],[31+]]-P_A[[#This Row],[32+]]</f>
        <v>7.4670000000000014E-2</v>
      </c>
      <c r="BV211" s="5">
        <f>P_A[[#This Row],[32+]]-P_A[[#This Row],[33+]]</f>
        <v>7.1700000000000041E-2</v>
      </c>
      <c r="BW211" s="5">
        <f>P_A[[#This Row],[33+]]-P_A[[#This Row],[34+]]</f>
        <v>7.4110000000000009E-2</v>
      </c>
      <c r="BX211" s="5">
        <f>P_A[[#This Row],[34+]]-P_A[[#This Row],[35+]]</f>
        <v>6.6479999999999984E-2</v>
      </c>
      <c r="BY211" s="5">
        <f>P_A[[#This Row],[35+]]-P_A[[#This Row],[36+]]</f>
        <v>6.4180000000000015E-2</v>
      </c>
      <c r="BZ211" s="5">
        <f>P_A[[#This Row],[36+]]-P_A[[#This Row],[37+]]</f>
        <v>5.3769999999999984E-2</v>
      </c>
      <c r="CA211" s="5">
        <f>P_A[[#This Row],[37+]]-P_A[[#This Row],[38+]]</f>
        <v>4.8490000000000005E-2</v>
      </c>
      <c r="CB211" s="5">
        <f>P_A[[#This Row],[38+]]-P_A[[#This Row],[39+]]</f>
        <v>3.7940000000000002E-2</v>
      </c>
      <c r="CC211" s="5">
        <f>P_A[[#This Row],[39+]]-P_A[[#This Row],[40+]]</f>
        <v>3.1960000000000002E-2</v>
      </c>
      <c r="CD211" s="5">
        <f>P_A[[#This Row],[40+]]-P_A[[#This Row],[41+]]</f>
        <v>2.4469999999999992E-2</v>
      </c>
      <c r="CE211" s="5">
        <f>P_A[[#This Row],[41+]]-P_A[[#This Row],[42+]]</f>
        <v>1.7260000000000005E-2</v>
      </c>
      <c r="CF211" s="5">
        <f>P_A[[#This Row],[42+]]-P_A[[#This Row],[43+]]</f>
        <v>1.3119999999999996E-2</v>
      </c>
      <c r="CG211" s="5">
        <f>P_A[[#This Row],[43+]]-P_A[[#This Row],[44+]]</f>
        <v>8.6400000000000018E-3</v>
      </c>
      <c r="CH211" s="5">
        <f>P_A[[#This Row],[44+]]-P_A[[#This Row],[45+]]</f>
        <v>6.1399999999999996E-3</v>
      </c>
      <c r="CI211" s="5">
        <f>P_A[[#This Row],[45+]]-P_A[[#This Row],[46+]]</f>
        <v>3.769999999999999E-3</v>
      </c>
      <c r="CJ211" s="5">
        <f>P_A[[#This Row],[46+]]-P_A[[#This Row],[47+]]</f>
        <v>2.5100000000000001E-3</v>
      </c>
      <c r="CK211" s="5">
        <f>P_A[[#This Row],[47+]]-P_A[[#This Row],[48+]]</f>
        <v>1.4300000000000001E-3</v>
      </c>
      <c r="CL211" s="5">
        <f>P_A[[#This Row],[48+]]-P_A[[#This Row],[49+]]</f>
        <v>8.9000000000000017E-4</v>
      </c>
    </row>
    <row r="212" spans="1:90" x14ac:dyDescent="0.25">
      <c r="A212" s="10">
        <v>22400727</v>
      </c>
      <c r="B212" s="13" t="s">
        <v>105</v>
      </c>
      <c r="C212" s="13" t="s">
        <v>104</v>
      </c>
      <c r="D212" s="11">
        <v>0.91666666666666663</v>
      </c>
      <c r="E212" s="9" t="str">
        <f>HYPERLINK("https://www.nba.com/stats/player/1630591/boxscores-traditional", "Jalen Suggs")</f>
        <v>Jalen Suggs</v>
      </c>
      <c r="F212">
        <v>24</v>
      </c>
      <c r="G212" s="4">
        <v>7.3760000000000003</v>
      </c>
      <c r="H212" s="3">
        <v>0.98499999999999999</v>
      </c>
      <c r="I212" s="3">
        <v>0.97882000000000002</v>
      </c>
      <c r="J212" s="3">
        <v>0.97128000000000003</v>
      </c>
      <c r="K212" s="3">
        <v>0.96079999999999999</v>
      </c>
      <c r="L212" s="3">
        <v>0.94845000000000002</v>
      </c>
      <c r="M212" s="3">
        <v>0.93189</v>
      </c>
      <c r="N212" s="3">
        <v>0.91308999999999996</v>
      </c>
      <c r="O212" s="3">
        <v>0.88876999999999995</v>
      </c>
      <c r="P212" s="3">
        <v>0.85992999999999997</v>
      </c>
      <c r="Q212" s="3">
        <v>0.82894000000000001</v>
      </c>
      <c r="R212" s="3">
        <v>0.79103000000000001</v>
      </c>
      <c r="S212" s="3">
        <v>0.75175000000000003</v>
      </c>
      <c r="T212" s="3">
        <v>0.70540000000000003</v>
      </c>
      <c r="U212" s="3">
        <v>0.65910000000000002</v>
      </c>
      <c r="V212" s="3">
        <v>0.60641999999999996</v>
      </c>
      <c r="W212" s="3">
        <v>0.55567</v>
      </c>
      <c r="X212" s="3">
        <v>0.5</v>
      </c>
      <c r="Y212" s="3">
        <v>0.44433</v>
      </c>
      <c r="Z212" s="3">
        <v>0.39357999999999999</v>
      </c>
      <c r="AA212" s="3">
        <v>0.34089999999999998</v>
      </c>
      <c r="AB212" s="3">
        <v>0.29459999999999997</v>
      </c>
      <c r="AC212" s="3">
        <v>0.24825</v>
      </c>
      <c r="AD212" s="3">
        <v>0.20896999999999999</v>
      </c>
      <c r="AE212" s="3">
        <v>0.17105999999999999</v>
      </c>
      <c r="AF212" s="3">
        <v>0.14007</v>
      </c>
      <c r="AG212" s="3">
        <v>0.11123</v>
      </c>
      <c r="AH212" s="3">
        <v>8.6910000000000001E-2</v>
      </c>
      <c r="AI212" s="3">
        <v>6.8110000000000004E-2</v>
      </c>
      <c r="AJ212" s="3">
        <v>5.1549999999999999E-2</v>
      </c>
      <c r="AK212" s="3">
        <v>3.9199999999999999E-2</v>
      </c>
      <c r="AL212" s="3">
        <v>2.8719999999999999E-2</v>
      </c>
      <c r="AM212" s="3">
        <v>2.1180000000000001E-2</v>
      </c>
      <c r="AN212" s="3">
        <v>1.4999999999999999E-2</v>
      </c>
      <c r="AO212" s="3">
        <v>1.072E-2</v>
      </c>
      <c r="AP212" s="3">
        <v>7.3400000000000002E-3</v>
      </c>
      <c r="AQ212" s="3">
        <v>4.9399999999999999E-3</v>
      </c>
      <c r="AR212" s="3">
        <v>3.3600000000000001E-3</v>
      </c>
      <c r="AS212" s="3">
        <v>2.1900000000000001E-3</v>
      </c>
      <c r="AT212" s="3">
        <v>1.4400000000000001E-3</v>
      </c>
      <c r="AU212" s="3">
        <v>8.9999999999999998E-4</v>
      </c>
      <c r="AV212" s="3">
        <v>5.8E-4</v>
      </c>
      <c r="AW212" s="3">
        <v>3.5E-4</v>
      </c>
      <c r="AX212" s="5">
        <f>P_A[[#This Row],[8+]]-P_A[[#This Row],[9+]]</f>
        <v>6.1799999999999633E-3</v>
      </c>
      <c r="AY212" s="5">
        <f>P_A[[#This Row],[9+]]-P_A[[#This Row],[10+]]</f>
        <v>7.5399999999999912E-3</v>
      </c>
      <c r="AZ212" s="5">
        <f>P_A[[#This Row],[10+]]-P_A[[#This Row],[11+]]</f>
        <v>1.0480000000000045E-2</v>
      </c>
      <c r="BA212" s="5">
        <f>P_A[[#This Row],[11+]]-P_A[[#This Row],[12+]]</f>
        <v>1.2349999999999972E-2</v>
      </c>
      <c r="BB212" s="5">
        <f>P_A[[#This Row],[12+]]-P_A[[#This Row],[13+]]</f>
        <v>1.6560000000000019E-2</v>
      </c>
      <c r="BC212" s="5">
        <f>P_A[[#This Row],[13+]]-P_A[[#This Row],[14+]]</f>
        <v>1.8800000000000039E-2</v>
      </c>
      <c r="BD212" s="5">
        <f>P_A[[#This Row],[14+]]-P_A[[#This Row],[15+]]</f>
        <v>2.4320000000000008E-2</v>
      </c>
      <c r="BE212" s="5">
        <f>P_A[[#This Row],[15+]]-P_A[[#This Row],[16+]]</f>
        <v>2.8839999999999977E-2</v>
      </c>
      <c r="BF212" s="5">
        <f>P_A[[#This Row],[16+]]-P_A[[#This Row],[17+]]</f>
        <v>3.0989999999999962E-2</v>
      </c>
      <c r="BG212" s="5">
        <f>P_A[[#This Row],[17+]]-P_A[[#This Row],[18+]]</f>
        <v>3.7909999999999999E-2</v>
      </c>
      <c r="BH212" s="5">
        <f>P_A[[#This Row],[18+]]-P_A[[#This Row],[19+]]</f>
        <v>3.9279999999999982E-2</v>
      </c>
      <c r="BI212" s="5">
        <f>P_A[[#This Row],[19+]]-P_A[[#This Row],[20+]]</f>
        <v>4.6350000000000002E-2</v>
      </c>
      <c r="BJ212" s="5">
        <f>P_A[[#This Row],[20+]]-P_A[[#This Row],[21+]]</f>
        <v>4.6300000000000008E-2</v>
      </c>
      <c r="BK212" s="5">
        <f>P_A[[#This Row],[21+]]-P_A[[#This Row],[22+]]</f>
        <v>5.268000000000006E-2</v>
      </c>
      <c r="BL212" s="5">
        <f>P_A[[#This Row],[22+]]-P_A[[#This Row],[23+]]</f>
        <v>5.0749999999999962E-2</v>
      </c>
      <c r="BM212" s="5">
        <f>P_A[[#This Row],[23+]]-P_A[[#This Row],[24+]]</f>
        <v>5.5669999999999997E-2</v>
      </c>
      <c r="BN212" s="5">
        <f>P_A[[#This Row],[24+]]-P_A[[#This Row],[25+]]</f>
        <v>5.5669999999999997E-2</v>
      </c>
      <c r="BO212" s="5">
        <f>P_A[[#This Row],[25+]]-P_A[[#This Row],[26+]]</f>
        <v>5.0750000000000017E-2</v>
      </c>
      <c r="BP212" s="5">
        <f>P_A[[#This Row],[26+]]-P_A[[#This Row],[27+]]</f>
        <v>5.2680000000000005E-2</v>
      </c>
      <c r="BQ212" s="5">
        <f>P_A[[#This Row],[27+]]-P_A[[#This Row],[28+]]</f>
        <v>4.6300000000000008E-2</v>
      </c>
      <c r="BR212" s="5">
        <f>P_A[[#This Row],[28+]]-P_A[[#This Row],[29+]]</f>
        <v>4.6349999999999975E-2</v>
      </c>
      <c r="BS212" s="5">
        <f>P_A[[#This Row],[29+]]-P_A[[#This Row],[30+]]</f>
        <v>3.9280000000000009E-2</v>
      </c>
      <c r="BT212" s="5">
        <f>P_A[[#This Row],[30+]]-P_A[[#This Row],[31+]]</f>
        <v>3.7909999999999999E-2</v>
      </c>
      <c r="BU212" s="5">
        <f>P_A[[#This Row],[31+]]-P_A[[#This Row],[32+]]</f>
        <v>3.098999999999999E-2</v>
      </c>
      <c r="BV212" s="5">
        <f>P_A[[#This Row],[32+]]-P_A[[#This Row],[33+]]</f>
        <v>2.8840000000000005E-2</v>
      </c>
      <c r="BW212" s="5">
        <f>P_A[[#This Row],[33+]]-P_A[[#This Row],[34+]]</f>
        <v>2.4319999999999994E-2</v>
      </c>
      <c r="BX212" s="5">
        <f>P_A[[#This Row],[34+]]-P_A[[#This Row],[35+]]</f>
        <v>1.8799999999999997E-2</v>
      </c>
      <c r="BY212" s="5">
        <f>P_A[[#This Row],[35+]]-P_A[[#This Row],[36+]]</f>
        <v>1.6560000000000005E-2</v>
      </c>
      <c r="BZ212" s="5">
        <f>P_A[[#This Row],[36+]]-P_A[[#This Row],[37+]]</f>
        <v>1.235E-2</v>
      </c>
      <c r="CA212" s="5">
        <f>P_A[[#This Row],[37+]]-P_A[[#This Row],[38+]]</f>
        <v>1.048E-2</v>
      </c>
      <c r="CB212" s="5">
        <f>P_A[[#This Row],[38+]]-P_A[[#This Row],[39+]]</f>
        <v>7.5399999999999981E-3</v>
      </c>
      <c r="CC212" s="5">
        <f>P_A[[#This Row],[39+]]-P_A[[#This Row],[40+]]</f>
        <v>6.1800000000000015E-3</v>
      </c>
      <c r="CD212" s="5">
        <f>P_A[[#This Row],[40+]]-P_A[[#This Row],[41+]]</f>
        <v>4.2799999999999991E-3</v>
      </c>
      <c r="CE212" s="5">
        <f>P_A[[#This Row],[41+]]-P_A[[#This Row],[42+]]</f>
        <v>3.3800000000000002E-3</v>
      </c>
      <c r="CF212" s="5">
        <f>P_A[[#This Row],[42+]]-P_A[[#This Row],[43+]]</f>
        <v>2.4000000000000002E-3</v>
      </c>
      <c r="CG212" s="5">
        <f>P_A[[#This Row],[43+]]-P_A[[#This Row],[44+]]</f>
        <v>1.5799999999999998E-3</v>
      </c>
      <c r="CH212" s="5">
        <f>P_A[[#This Row],[44+]]-P_A[[#This Row],[45+]]</f>
        <v>1.17E-3</v>
      </c>
      <c r="CI212" s="5">
        <f>P_A[[#This Row],[45+]]-P_A[[#This Row],[46+]]</f>
        <v>7.5000000000000002E-4</v>
      </c>
      <c r="CJ212" s="5">
        <f>P_A[[#This Row],[46+]]-P_A[[#This Row],[47+]]</f>
        <v>5.4000000000000012E-4</v>
      </c>
      <c r="CK212" s="5">
        <f>P_A[[#This Row],[47+]]-P_A[[#This Row],[48+]]</f>
        <v>3.1999999999999997E-4</v>
      </c>
      <c r="CL212" s="5">
        <f>P_A[[#This Row],[48+]]-P_A[[#This Row],[49+]]</f>
        <v>2.3000000000000001E-4</v>
      </c>
    </row>
    <row r="213" spans="1:90" x14ac:dyDescent="0.25">
      <c r="A213" s="10">
        <v>22400727</v>
      </c>
      <c r="B213" s="13" t="s">
        <v>105</v>
      </c>
      <c r="C213" s="13" t="s">
        <v>104</v>
      </c>
      <c r="D213" s="11">
        <v>0.91666666666666663</v>
      </c>
      <c r="E213" s="9" t="str">
        <f>HYPERLINK("https://www.nba.com/stats/player/1631094/boxscores-traditional", "Paolo Banchero")</f>
        <v>Paolo Banchero</v>
      </c>
      <c r="F213">
        <v>24.4</v>
      </c>
      <c r="G213" s="4">
        <v>7.9399999999999995</v>
      </c>
      <c r="H213" s="3">
        <v>0.98077000000000003</v>
      </c>
      <c r="I213" s="3">
        <v>0.97380999999999995</v>
      </c>
      <c r="J213" s="3">
        <v>0.96484999999999999</v>
      </c>
      <c r="K213" s="3">
        <v>0.95448999999999995</v>
      </c>
      <c r="L213" s="3">
        <v>0.94062000000000001</v>
      </c>
      <c r="M213" s="3">
        <v>0.92506999999999995</v>
      </c>
      <c r="N213" s="3">
        <v>0.90490000000000004</v>
      </c>
      <c r="O213" s="3">
        <v>0.88100000000000001</v>
      </c>
      <c r="P213" s="3">
        <v>0.85543000000000002</v>
      </c>
      <c r="Q213" s="3">
        <v>0.82381000000000004</v>
      </c>
      <c r="R213" s="3">
        <v>0.79103000000000001</v>
      </c>
      <c r="S213" s="3">
        <v>0.75175000000000003</v>
      </c>
      <c r="T213" s="3">
        <v>0.70884000000000003</v>
      </c>
      <c r="U213" s="3">
        <v>0.66639999999999999</v>
      </c>
      <c r="V213" s="3">
        <v>0.61790999999999996</v>
      </c>
      <c r="W213" s="3">
        <v>0.57142000000000004</v>
      </c>
      <c r="X213" s="3">
        <v>0.51993999999999996</v>
      </c>
      <c r="Y213" s="3">
        <v>0.46811999999999998</v>
      </c>
      <c r="Z213" s="3">
        <v>0.42074</v>
      </c>
      <c r="AA213" s="3">
        <v>0.37069999999999997</v>
      </c>
      <c r="AB213" s="3">
        <v>0.32635999999999998</v>
      </c>
      <c r="AC213" s="3">
        <v>0.28095999999999999</v>
      </c>
      <c r="AD213" s="3">
        <v>0.23885000000000001</v>
      </c>
      <c r="AE213" s="3">
        <v>0.20327000000000001</v>
      </c>
      <c r="AF213" s="3">
        <v>0.16853000000000001</v>
      </c>
      <c r="AG213" s="3">
        <v>0.14007</v>
      </c>
      <c r="AH213" s="3">
        <v>0.11314</v>
      </c>
      <c r="AI213" s="3">
        <v>9.0120000000000006E-2</v>
      </c>
      <c r="AJ213" s="3">
        <v>7.2150000000000006E-2</v>
      </c>
      <c r="AK213" s="3">
        <v>5.5919999999999997E-2</v>
      </c>
      <c r="AL213" s="3">
        <v>4.3630000000000002E-2</v>
      </c>
      <c r="AM213" s="3">
        <v>3.288E-2</v>
      </c>
      <c r="AN213" s="3">
        <v>2.5000000000000001E-2</v>
      </c>
      <c r="AO213" s="3">
        <v>1.831E-2</v>
      </c>
      <c r="AP213" s="3">
        <v>1.321E-2</v>
      </c>
      <c r="AQ213" s="3">
        <v>9.6399999999999993E-3</v>
      </c>
      <c r="AR213" s="3">
        <v>6.7600000000000004E-3</v>
      </c>
      <c r="AS213" s="3">
        <v>4.7999999999999996E-3</v>
      </c>
      <c r="AT213" s="3">
        <v>3.2599999999999999E-3</v>
      </c>
      <c r="AU213" s="3">
        <v>2.1900000000000001E-3</v>
      </c>
      <c r="AV213" s="3">
        <v>1.49E-3</v>
      </c>
      <c r="AW213" s="3">
        <v>9.7000000000000005E-4</v>
      </c>
      <c r="AX213" s="5">
        <f>P_A[[#This Row],[8+]]-P_A[[#This Row],[9+]]</f>
        <v>6.9600000000000772E-3</v>
      </c>
      <c r="AY213" s="5">
        <f>P_A[[#This Row],[9+]]-P_A[[#This Row],[10+]]</f>
        <v>8.959999999999968E-3</v>
      </c>
      <c r="AZ213" s="5">
        <f>P_A[[#This Row],[10+]]-P_A[[#This Row],[11+]]</f>
        <v>1.0360000000000036E-2</v>
      </c>
      <c r="BA213" s="5">
        <f>P_A[[#This Row],[11+]]-P_A[[#This Row],[12+]]</f>
        <v>1.3869999999999938E-2</v>
      </c>
      <c r="BB213" s="5">
        <f>P_A[[#This Row],[12+]]-P_A[[#This Row],[13+]]</f>
        <v>1.5550000000000064E-2</v>
      </c>
      <c r="BC213" s="5">
        <f>P_A[[#This Row],[13+]]-P_A[[#This Row],[14+]]</f>
        <v>2.016999999999991E-2</v>
      </c>
      <c r="BD213" s="5">
        <f>P_A[[#This Row],[14+]]-P_A[[#This Row],[15+]]</f>
        <v>2.3900000000000032E-2</v>
      </c>
      <c r="BE213" s="5">
        <f>P_A[[#This Row],[15+]]-P_A[[#This Row],[16+]]</f>
        <v>2.5569999999999982E-2</v>
      </c>
      <c r="BF213" s="5">
        <f>P_A[[#This Row],[16+]]-P_A[[#This Row],[17+]]</f>
        <v>3.1619999999999981E-2</v>
      </c>
      <c r="BG213" s="5">
        <f>P_A[[#This Row],[17+]]-P_A[[#This Row],[18+]]</f>
        <v>3.2780000000000031E-2</v>
      </c>
      <c r="BH213" s="5">
        <f>P_A[[#This Row],[18+]]-P_A[[#This Row],[19+]]</f>
        <v>3.9279999999999982E-2</v>
      </c>
      <c r="BI213" s="5">
        <f>P_A[[#This Row],[19+]]-P_A[[#This Row],[20+]]</f>
        <v>4.2910000000000004E-2</v>
      </c>
      <c r="BJ213" s="5">
        <f>P_A[[#This Row],[20+]]-P_A[[#This Row],[21+]]</f>
        <v>4.2440000000000033E-2</v>
      </c>
      <c r="BK213" s="5">
        <f>P_A[[#This Row],[21+]]-P_A[[#This Row],[22+]]</f>
        <v>4.8490000000000033E-2</v>
      </c>
      <c r="BL213" s="5">
        <f>P_A[[#This Row],[22+]]-P_A[[#This Row],[23+]]</f>
        <v>4.648999999999992E-2</v>
      </c>
      <c r="BM213" s="5">
        <f>P_A[[#This Row],[23+]]-P_A[[#This Row],[24+]]</f>
        <v>5.1480000000000081E-2</v>
      </c>
      <c r="BN213" s="5">
        <f>P_A[[#This Row],[24+]]-P_A[[#This Row],[25+]]</f>
        <v>5.1819999999999977E-2</v>
      </c>
      <c r="BO213" s="5">
        <f>P_A[[#This Row],[25+]]-P_A[[#This Row],[26+]]</f>
        <v>4.7379999999999978E-2</v>
      </c>
      <c r="BP213" s="5">
        <f>P_A[[#This Row],[26+]]-P_A[[#This Row],[27+]]</f>
        <v>5.0040000000000029E-2</v>
      </c>
      <c r="BQ213" s="5">
        <f>P_A[[#This Row],[27+]]-P_A[[#This Row],[28+]]</f>
        <v>4.4339999999999991E-2</v>
      </c>
      <c r="BR213" s="5">
        <f>P_A[[#This Row],[28+]]-P_A[[#This Row],[29+]]</f>
        <v>4.5399999999999996E-2</v>
      </c>
      <c r="BS213" s="5">
        <f>P_A[[#This Row],[29+]]-P_A[[#This Row],[30+]]</f>
        <v>4.2109999999999981E-2</v>
      </c>
      <c r="BT213" s="5">
        <f>P_A[[#This Row],[30+]]-P_A[[#This Row],[31+]]</f>
        <v>3.5580000000000001E-2</v>
      </c>
      <c r="BU213" s="5">
        <f>P_A[[#This Row],[31+]]-P_A[[#This Row],[32+]]</f>
        <v>3.4739999999999993E-2</v>
      </c>
      <c r="BV213" s="5">
        <f>P_A[[#This Row],[32+]]-P_A[[#This Row],[33+]]</f>
        <v>2.8460000000000013E-2</v>
      </c>
      <c r="BW213" s="5">
        <f>P_A[[#This Row],[33+]]-P_A[[#This Row],[34+]]</f>
        <v>2.6929999999999996E-2</v>
      </c>
      <c r="BX213" s="5">
        <f>P_A[[#This Row],[34+]]-P_A[[#This Row],[35+]]</f>
        <v>2.3019999999999999E-2</v>
      </c>
      <c r="BY213" s="5">
        <f>P_A[[#This Row],[35+]]-P_A[[#This Row],[36+]]</f>
        <v>1.797E-2</v>
      </c>
      <c r="BZ213" s="5">
        <f>P_A[[#This Row],[36+]]-P_A[[#This Row],[37+]]</f>
        <v>1.6230000000000008E-2</v>
      </c>
      <c r="CA213" s="5">
        <f>P_A[[#This Row],[37+]]-P_A[[#This Row],[38+]]</f>
        <v>1.2289999999999995E-2</v>
      </c>
      <c r="CB213" s="5">
        <f>P_A[[#This Row],[38+]]-P_A[[#This Row],[39+]]</f>
        <v>1.0750000000000003E-2</v>
      </c>
      <c r="CC213" s="5">
        <f>P_A[[#This Row],[39+]]-P_A[[#This Row],[40+]]</f>
        <v>7.8799999999999981E-3</v>
      </c>
      <c r="CD213" s="5">
        <f>P_A[[#This Row],[40+]]-P_A[[#This Row],[41+]]</f>
        <v>6.6900000000000015E-3</v>
      </c>
      <c r="CE213" s="5">
        <f>P_A[[#This Row],[41+]]-P_A[[#This Row],[42+]]</f>
        <v>5.1000000000000004E-3</v>
      </c>
      <c r="CF213" s="5">
        <f>P_A[[#This Row],[42+]]-P_A[[#This Row],[43+]]</f>
        <v>3.5700000000000003E-3</v>
      </c>
      <c r="CG213" s="5">
        <f>P_A[[#This Row],[43+]]-P_A[[#This Row],[44+]]</f>
        <v>2.8799999999999989E-3</v>
      </c>
      <c r="CH213" s="5">
        <f>P_A[[#This Row],[44+]]-P_A[[#This Row],[45+]]</f>
        <v>1.9600000000000008E-3</v>
      </c>
      <c r="CI213" s="5">
        <f>P_A[[#This Row],[45+]]-P_A[[#This Row],[46+]]</f>
        <v>1.5399999999999997E-3</v>
      </c>
      <c r="CJ213" s="5">
        <f>P_A[[#This Row],[46+]]-P_A[[#This Row],[47+]]</f>
        <v>1.0699999999999998E-3</v>
      </c>
      <c r="CK213" s="5">
        <f>P_A[[#This Row],[47+]]-P_A[[#This Row],[48+]]</f>
        <v>7.000000000000001E-4</v>
      </c>
      <c r="CL213" s="5">
        <f>P_A[[#This Row],[48+]]-P_A[[#This Row],[49+]]</f>
        <v>5.1999999999999995E-4</v>
      </c>
    </row>
    <row r="214" spans="1:90" x14ac:dyDescent="0.25">
      <c r="A214" s="10">
        <v>22400727</v>
      </c>
      <c r="B214" s="13" t="s">
        <v>105</v>
      </c>
      <c r="C214" s="13" t="s">
        <v>104</v>
      </c>
      <c r="D214" s="11">
        <v>0.91666666666666663</v>
      </c>
      <c r="E214" s="9" t="str">
        <f>HYPERLINK("https://www.nba.com/stats/player/1628976/boxscores-traditional", "Wendell Carter Jr.")</f>
        <v>Wendell Carter Jr.</v>
      </c>
      <c r="F214">
        <v>13.2</v>
      </c>
      <c r="G214" s="4">
        <v>3.8159999999999998</v>
      </c>
      <c r="H214" s="3">
        <v>0.91308999999999996</v>
      </c>
      <c r="I214" s="3">
        <v>0.86433000000000004</v>
      </c>
      <c r="J214" s="3">
        <v>0.79954999999999998</v>
      </c>
      <c r="K214" s="3">
        <v>0.71904000000000001</v>
      </c>
      <c r="L214" s="3">
        <v>0.62172000000000005</v>
      </c>
      <c r="M214" s="3">
        <v>0.51993999999999996</v>
      </c>
      <c r="N214" s="3">
        <v>0.41682999999999998</v>
      </c>
      <c r="O214" s="3">
        <v>0.31918000000000002</v>
      </c>
      <c r="P214" s="3">
        <v>0.23269999999999999</v>
      </c>
      <c r="Q214" s="3">
        <v>0.15866</v>
      </c>
      <c r="R214" s="3">
        <v>0.10383000000000001</v>
      </c>
      <c r="S214" s="3">
        <v>6.4259999999999998E-2</v>
      </c>
      <c r="T214" s="3">
        <v>3.7539999999999997E-2</v>
      </c>
      <c r="U214" s="3">
        <v>2.068E-2</v>
      </c>
      <c r="V214" s="3">
        <v>1.044E-2</v>
      </c>
      <c r="W214" s="3">
        <v>5.0800000000000003E-3</v>
      </c>
      <c r="X214" s="3">
        <v>2.33E-3</v>
      </c>
      <c r="Y214" s="3">
        <v>1E-3</v>
      </c>
      <c r="Z214" s="3">
        <v>4.0000000000000002E-4</v>
      </c>
      <c r="AA214" s="3">
        <v>1.4999999999999999E-4</v>
      </c>
      <c r="AB214" s="3">
        <v>5.0000000000000002E-5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5">
        <f>P_A[[#This Row],[8+]]-P_A[[#This Row],[9+]]</f>
        <v>4.8759999999999915E-2</v>
      </c>
      <c r="AY214" s="5">
        <f>P_A[[#This Row],[9+]]-P_A[[#This Row],[10+]]</f>
        <v>6.478000000000006E-2</v>
      </c>
      <c r="AZ214" s="5">
        <f>P_A[[#This Row],[10+]]-P_A[[#This Row],[11+]]</f>
        <v>8.050999999999997E-2</v>
      </c>
      <c r="BA214" s="5">
        <f>P_A[[#This Row],[11+]]-P_A[[#This Row],[12+]]</f>
        <v>9.7319999999999962E-2</v>
      </c>
      <c r="BB214" s="5">
        <f>P_A[[#This Row],[12+]]-P_A[[#This Row],[13+]]</f>
        <v>0.10178000000000009</v>
      </c>
      <c r="BC214" s="5">
        <f>P_A[[#This Row],[13+]]-P_A[[#This Row],[14+]]</f>
        <v>0.10310999999999998</v>
      </c>
      <c r="BD214" s="5">
        <f>P_A[[#This Row],[14+]]-P_A[[#This Row],[15+]]</f>
        <v>9.7649999999999959E-2</v>
      </c>
      <c r="BE214" s="5">
        <f>P_A[[#This Row],[15+]]-P_A[[#This Row],[16+]]</f>
        <v>8.6480000000000029E-2</v>
      </c>
      <c r="BF214" s="5">
        <f>P_A[[#This Row],[16+]]-P_A[[#This Row],[17+]]</f>
        <v>7.4039999999999995E-2</v>
      </c>
      <c r="BG214" s="5">
        <f>P_A[[#This Row],[17+]]-P_A[[#This Row],[18+]]</f>
        <v>5.482999999999999E-2</v>
      </c>
      <c r="BH214" s="5">
        <f>P_A[[#This Row],[18+]]-P_A[[#This Row],[19+]]</f>
        <v>3.9570000000000008E-2</v>
      </c>
      <c r="BI214" s="5">
        <f>P_A[[#This Row],[19+]]-P_A[[#This Row],[20+]]</f>
        <v>2.6720000000000001E-2</v>
      </c>
      <c r="BJ214" s="5">
        <f>P_A[[#This Row],[20+]]-P_A[[#This Row],[21+]]</f>
        <v>1.6859999999999997E-2</v>
      </c>
      <c r="BK214" s="5">
        <f>P_A[[#This Row],[21+]]-P_A[[#This Row],[22+]]</f>
        <v>1.0240000000000001E-2</v>
      </c>
      <c r="BL214" s="5">
        <f>P_A[[#This Row],[22+]]-P_A[[#This Row],[23+]]</f>
        <v>5.3599999999999993E-3</v>
      </c>
      <c r="BM214" s="5">
        <f>P_A[[#This Row],[23+]]-P_A[[#This Row],[24+]]</f>
        <v>2.7500000000000003E-3</v>
      </c>
      <c r="BN214" s="5">
        <f>P_A[[#This Row],[24+]]-P_A[[#This Row],[25+]]</f>
        <v>1.33E-3</v>
      </c>
      <c r="BO214" s="5">
        <f>P_A[[#This Row],[25+]]-P_A[[#This Row],[26+]]</f>
        <v>6.0000000000000006E-4</v>
      </c>
      <c r="BP214" s="5">
        <f>P_A[[#This Row],[26+]]-P_A[[#This Row],[27+]]</f>
        <v>2.5000000000000001E-4</v>
      </c>
      <c r="BQ214" s="5">
        <f>P_A[[#This Row],[27+]]-P_A[[#This Row],[28+]]</f>
        <v>9.9999999999999991E-5</v>
      </c>
      <c r="BR214" s="5">
        <f>P_A[[#This Row],[28+]]-P_A[[#This Row],[29+]]</f>
        <v>5.0000000000000002E-5</v>
      </c>
      <c r="BS214" s="5">
        <f>P_A[[#This Row],[29+]]-P_A[[#This Row],[30+]]</f>
        <v>0</v>
      </c>
      <c r="BT214" s="5">
        <f>P_A[[#This Row],[30+]]-P_A[[#This Row],[31+]]</f>
        <v>0</v>
      </c>
      <c r="BU214" s="5">
        <f>P_A[[#This Row],[31+]]-P_A[[#This Row],[32+]]</f>
        <v>0</v>
      </c>
      <c r="BV214" s="5">
        <f>P_A[[#This Row],[32+]]-P_A[[#This Row],[33+]]</f>
        <v>0</v>
      </c>
      <c r="BW214" s="5">
        <f>P_A[[#This Row],[33+]]-P_A[[#This Row],[34+]]</f>
        <v>0</v>
      </c>
      <c r="BX214" s="5">
        <f>P_A[[#This Row],[34+]]-P_A[[#This Row],[35+]]</f>
        <v>0</v>
      </c>
      <c r="BY214" s="5">
        <f>P_A[[#This Row],[35+]]-P_A[[#This Row],[36+]]</f>
        <v>0</v>
      </c>
      <c r="BZ214" s="5">
        <f>P_A[[#This Row],[36+]]-P_A[[#This Row],[37+]]</f>
        <v>0</v>
      </c>
      <c r="CA214" s="5">
        <f>P_A[[#This Row],[37+]]-P_A[[#This Row],[38+]]</f>
        <v>0</v>
      </c>
      <c r="CB214" s="5">
        <f>P_A[[#This Row],[38+]]-P_A[[#This Row],[39+]]</f>
        <v>0</v>
      </c>
      <c r="CC214" s="5">
        <f>P_A[[#This Row],[39+]]-P_A[[#This Row],[40+]]</f>
        <v>0</v>
      </c>
      <c r="CD214" s="5">
        <f>P_A[[#This Row],[40+]]-P_A[[#This Row],[41+]]</f>
        <v>0</v>
      </c>
      <c r="CE214" s="5">
        <f>P_A[[#This Row],[41+]]-P_A[[#This Row],[42+]]</f>
        <v>0</v>
      </c>
      <c r="CF214" s="5">
        <f>P_A[[#This Row],[42+]]-P_A[[#This Row],[43+]]</f>
        <v>0</v>
      </c>
      <c r="CG214" s="5">
        <f>P_A[[#This Row],[43+]]-P_A[[#This Row],[44+]]</f>
        <v>0</v>
      </c>
      <c r="CH214" s="5">
        <f>P_A[[#This Row],[44+]]-P_A[[#This Row],[45+]]</f>
        <v>0</v>
      </c>
      <c r="CI214" s="5">
        <f>P_A[[#This Row],[45+]]-P_A[[#This Row],[46+]]</f>
        <v>0</v>
      </c>
      <c r="CJ214" s="5">
        <f>P_A[[#This Row],[46+]]-P_A[[#This Row],[47+]]</f>
        <v>0</v>
      </c>
      <c r="CK214" s="5">
        <f>P_A[[#This Row],[47+]]-P_A[[#This Row],[48+]]</f>
        <v>0</v>
      </c>
      <c r="CL214" s="5">
        <f>P_A[[#This Row],[48+]]-P_A[[#This Row],[49+]]</f>
        <v>0</v>
      </c>
    </row>
    <row r="215" spans="1:90" x14ac:dyDescent="0.25">
      <c r="A215" s="10">
        <v>22400727</v>
      </c>
      <c r="B215" s="13" t="s">
        <v>105</v>
      </c>
      <c r="C215" s="13" t="s">
        <v>104</v>
      </c>
      <c r="D215" s="11">
        <v>0.91666666666666663</v>
      </c>
      <c r="E215" s="9" t="str">
        <f>HYPERLINK("https://www.nba.com/stats/player/1629021/boxscores-traditional", "Moritz Wagner")</f>
        <v>Moritz Wagner</v>
      </c>
      <c r="F215">
        <v>17.2</v>
      </c>
      <c r="G215" s="4">
        <v>7.9350000000000005</v>
      </c>
      <c r="H215" s="3">
        <v>0.87697999999999998</v>
      </c>
      <c r="I215" s="3">
        <v>0.84848999999999997</v>
      </c>
      <c r="J215" s="3">
        <v>0.81859000000000004</v>
      </c>
      <c r="K215" s="3">
        <v>0.7823</v>
      </c>
      <c r="L215" s="3">
        <v>0.74536999999999998</v>
      </c>
      <c r="M215" s="3">
        <v>0.70194000000000001</v>
      </c>
      <c r="N215" s="3">
        <v>0.65542</v>
      </c>
      <c r="O215" s="3">
        <v>0.61026000000000002</v>
      </c>
      <c r="P215" s="3">
        <v>0.55962000000000001</v>
      </c>
      <c r="Q215" s="3">
        <v>0.51197000000000004</v>
      </c>
      <c r="R215" s="3">
        <v>0.46017000000000002</v>
      </c>
      <c r="S215" s="3">
        <v>0.40905000000000002</v>
      </c>
      <c r="T215" s="3">
        <v>0.36316999999999999</v>
      </c>
      <c r="U215" s="3">
        <v>0.31561</v>
      </c>
      <c r="V215" s="3">
        <v>0.27424999999999999</v>
      </c>
      <c r="W215" s="3">
        <v>0.23269999999999999</v>
      </c>
      <c r="X215" s="3">
        <v>0.19489000000000001</v>
      </c>
      <c r="Y215" s="3">
        <v>0.16353999999999999</v>
      </c>
      <c r="Z215" s="3">
        <v>0.13350000000000001</v>
      </c>
      <c r="AA215" s="3">
        <v>0.10749</v>
      </c>
      <c r="AB215" s="3">
        <v>8.6910000000000001E-2</v>
      </c>
      <c r="AC215" s="3">
        <v>6.8110000000000004E-2</v>
      </c>
      <c r="AD215" s="3">
        <v>5.3699999999999998E-2</v>
      </c>
      <c r="AE215" s="3">
        <v>4.0930000000000001E-2</v>
      </c>
      <c r="AF215" s="3">
        <v>3.074E-2</v>
      </c>
      <c r="AG215" s="3">
        <v>2.3300000000000001E-2</v>
      </c>
      <c r="AH215" s="3">
        <v>1.7000000000000001E-2</v>
      </c>
      <c r="AI215" s="3">
        <v>1.255E-2</v>
      </c>
      <c r="AJ215" s="3">
        <v>8.8900000000000003E-3</v>
      </c>
      <c r="AK215" s="3">
        <v>6.2100000000000002E-3</v>
      </c>
      <c r="AL215" s="3">
        <v>4.4000000000000003E-3</v>
      </c>
      <c r="AM215" s="3">
        <v>2.98E-3</v>
      </c>
      <c r="AN215" s="3">
        <v>2.0500000000000002E-3</v>
      </c>
      <c r="AO215" s="3">
        <v>1.3500000000000001E-3</v>
      </c>
      <c r="AP215" s="3">
        <v>8.7000000000000001E-4</v>
      </c>
      <c r="AQ215" s="3">
        <v>5.8E-4</v>
      </c>
      <c r="AR215" s="3">
        <v>3.6000000000000002E-4</v>
      </c>
      <c r="AS215" s="3">
        <v>2.3000000000000001E-4</v>
      </c>
      <c r="AT215" s="3">
        <v>1.3999999999999999E-4</v>
      </c>
      <c r="AU215" s="3">
        <v>8.0000000000000007E-5</v>
      </c>
      <c r="AV215" s="3">
        <v>5.0000000000000002E-5</v>
      </c>
      <c r="AW215" s="3">
        <v>0</v>
      </c>
      <c r="AX215" s="5">
        <f>P_A[[#This Row],[8+]]-P_A[[#This Row],[9+]]</f>
        <v>2.8490000000000015E-2</v>
      </c>
      <c r="AY215" s="5">
        <f>P_A[[#This Row],[9+]]-P_A[[#This Row],[10+]]</f>
        <v>2.9899999999999927E-2</v>
      </c>
      <c r="AZ215" s="5">
        <f>P_A[[#This Row],[10+]]-P_A[[#This Row],[11+]]</f>
        <v>3.6290000000000044E-2</v>
      </c>
      <c r="BA215" s="5">
        <f>P_A[[#This Row],[11+]]-P_A[[#This Row],[12+]]</f>
        <v>3.6930000000000018E-2</v>
      </c>
      <c r="BB215" s="5">
        <f>P_A[[#This Row],[12+]]-P_A[[#This Row],[13+]]</f>
        <v>4.3429999999999969E-2</v>
      </c>
      <c r="BC215" s="5">
        <f>P_A[[#This Row],[13+]]-P_A[[#This Row],[14+]]</f>
        <v>4.6520000000000006E-2</v>
      </c>
      <c r="BD215" s="5">
        <f>P_A[[#This Row],[14+]]-P_A[[#This Row],[15+]]</f>
        <v>4.5159999999999978E-2</v>
      </c>
      <c r="BE215" s="5">
        <f>P_A[[#This Row],[15+]]-P_A[[#This Row],[16+]]</f>
        <v>5.0640000000000018E-2</v>
      </c>
      <c r="BF215" s="5">
        <f>P_A[[#This Row],[16+]]-P_A[[#This Row],[17+]]</f>
        <v>4.764999999999997E-2</v>
      </c>
      <c r="BG215" s="5">
        <f>P_A[[#This Row],[17+]]-P_A[[#This Row],[18+]]</f>
        <v>5.1800000000000013E-2</v>
      </c>
      <c r="BH215" s="5">
        <f>P_A[[#This Row],[18+]]-P_A[[#This Row],[19+]]</f>
        <v>5.1119999999999999E-2</v>
      </c>
      <c r="BI215" s="5">
        <f>P_A[[#This Row],[19+]]-P_A[[#This Row],[20+]]</f>
        <v>4.5880000000000032E-2</v>
      </c>
      <c r="BJ215" s="5">
        <f>P_A[[#This Row],[20+]]-P_A[[#This Row],[21+]]</f>
        <v>4.7559999999999991E-2</v>
      </c>
      <c r="BK215" s="5">
        <f>P_A[[#This Row],[21+]]-P_A[[#This Row],[22+]]</f>
        <v>4.1360000000000008E-2</v>
      </c>
      <c r="BL215" s="5">
        <f>P_A[[#This Row],[22+]]-P_A[[#This Row],[23+]]</f>
        <v>4.1550000000000004E-2</v>
      </c>
      <c r="BM215" s="5">
        <f>P_A[[#This Row],[23+]]-P_A[[#This Row],[24+]]</f>
        <v>3.7809999999999983E-2</v>
      </c>
      <c r="BN215" s="5">
        <f>P_A[[#This Row],[24+]]-P_A[[#This Row],[25+]]</f>
        <v>3.1350000000000017E-2</v>
      </c>
      <c r="BO215" s="5">
        <f>P_A[[#This Row],[25+]]-P_A[[#This Row],[26+]]</f>
        <v>3.0039999999999983E-2</v>
      </c>
      <c r="BP215" s="5">
        <f>P_A[[#This Row],[26+]]-P_A[[#This Row],[27+]]</f>
        <v>2.6010000000000005E-2</v>
      </c>
      <c r="BQ215" s="5">
        <f>P_A[[#This Row],[27+]]-P_A[[#This Row],[28+]]</f>
        <v>2.0580000000000001E-2</v>
      </c>
      <c r="BR215" s="5">
        <f>P_A[[#This Row],[28+]]-P_A[[#This Row],[29+]]</f>
        <v>1.8799999999999997E-2</v>
      </c>
      <c r="BS215" s="5">
        <f>P_A[[#This Row],[29+]]-P_A[[#This Row],[30+]]</f>
        <v>1.4410000000000006E-2</v>
      </c>
      <c r="BT215" s="5">
        <f>P_A[[#This Row],[30+]]-P_A[[#This Row],[31+]]</f>
        <v>1.2769999999999997E-2</v>
      </c>
      <c r="BU215" s="5">
        <f>P_A[[#This Row],[31+]]-P_A[[#This Row],[32+]]</f>
        <v>1.0190000000000001E-2</v>
      </c>
      <c r="BV215" s="5">
        <f>P_A[[#This Row],[32+]]-P_A[[#This Row],[33+]]</f>
        <v>7.4399999999999987E-3</v>
      </c>
      <c r="BW215" s="5">
        <f>P_A[[#This Row],[33+]]-P_A[[#This Row],[34+]]</f>
        <v>6.3E-3</v>
      </c>
      <c r="BX215" s="5">
        <f>P_A[[#This Row],[34+]]-P_A[[#This Row],[35+]]</f>
        <v>4.4500000000000008E-3</v>
      </c>
      <c r="BY215" s="5">
        <f>P_A[[#This Row],[35+]]-P_A[[#This Row],[36+]]</f>
        <v>3.6600000000000001E-3</v>
      </c>
      <c r="BZ215" s="5">
        <f>P_A[[#This Row],[36+]]-P_A[[#This Row],[37+]]</f>
        <v>2.6800000000000001E-3</v>
      </c>
      <c r="CA215" s="5">
        <f>P_A[[#This Row],[37+]]-P_A[[#This Row],[38+]]</f>
        <v>1.81E-3</v>
      </c>
      <c r="CB215" s="5">
        <f>P_A[[#This Row],[38+]]-P_A[[#This Row],[39+]]</f>
        <v>1.4200000000000003E-3</v>
      </c>
      <c r="CC215" s="5">
        <f>P_A[[#This Row],[39+]]-P_A[[#This Row],[40+]]</f>
        <v>9.2999999999999984E-4</v>
      </c>
      <c r="CD215" s="5">
        <f>P_A[[#This Row],[40+]]-P_A[[#This Row],[41+]]</f>
        <v>7.000000000000001E-4</v>
      </c>
      <c r="CE215" s="5">
        <f>P_A[[#This Row],[41+]]-P_A[[#This Row],[42+]]</f>
        <v>4.8000000000000007E-4</v>
      </c>
      <c r="CF215" s="5">
        <f>P_A[[#This Row],[42+]]-P_A[[#This Row],[43+]]</f>
        <v>2.9E-4</v>
      </c>
      <c r="CG215" s="5">
        <f>P_A[[#This Row],[43+]]-P_A[[#This Row],[44+]]</f>
        <v>2.1999999999999998E-4</v>
      </c>
      <c r="CH215" s="5">
        <f>P_A[[#This Row],[44+]]-P_A[[#This Row],[45+]]</f>
        <v>1.3000000000000002E-4</v>
      </c>
      <c r="CI215" s="5">
        <f>P_A[[#This Row],[45+]]-P_A[[#This Row],[46+]]</f>
        <v>9.0000000000000019E-5</v>
      </c>
      <c r="CJ215" s="5">
        <f>P_A[[#This Row],[46+]]-P_A[[#This Row],[47+]]</f>
        <v>5.9999999999999981E-5</v>
      </c>
      <c r="CK215" s="5">
        <f>P_A[[#This Row],[47+]]-P_A[[#This Row],[48+]]</f>
        <v>3.0000000000000004E-5</v>
      </c>
      <c r="CL215" s="5">
        <f>P_A[[#This Row],[48+]]-P_A[[#This Row],[49+]]</f>
        <v>5.0000000000000002E-5</v>
      </c>
    </row>
    <row r="216" spans="1:90" x14ac:dyDescent="0.25">
      <c r="A216" s="10">
        <v>22400727</v>
      </c>
      <c r="B216" s="13" t="s">
        <v>105</v>
      </c>
      <c r="C216" s="13" t="s">
        <v>104</v>
      </c>
      <c r="D216" s="11">
        <v>0.91666666666666663</v>
      </c>
      <c r="E216" s="9" t="str">
        <f>HYPERLINK("https://www.nba.com/stats/player/1630175/boxscores-traditional", "Cole Anthony")</f>
        <v>Cole Anthony</v>
      </c>
      <c r="F216">
        <v>17.600000000000001</v>
      </c>
      <c r="G216" s="4">
        <v>9.4149999999999991</v>
      </c>
      <c r="H216" s="3">
        <v>0.84614</v>
      </c>
      <c r="I216" s="3">
        <v>0.81859000000000004</v>
      </c>
      <c r="J216" s="3">
        <v>0.79103000000000001</v>
      </c>
      <c r="K216" s="3">
        <v>0.75804000000000005</v>
      </c>
      <c r="L216" s="3">
        <v>0.72240000000000004</v>
      </c>
      <c r="M216" s="3">
        <v>0.68793000000000004</v>
      </c>
      <c r="N216" s="3">
        <v>0.64802999999999999</v>
      </c>
      <c r="O216" s="3">
        <v>0.61026000000000002</v>
      </c>
      <c r="P216" s="3">
        <v>0.56749000000000005</v>
      </c>
      <c r="Q216" s="3">
        <v>0.52392000000000005</v>
      </c>
      <c r="R216" s="3">
        <v>0.48404999999999998</v>
      </c>
      <c r="S216" s="3">
        <v>0.44037999999999999</v>
      </c>
      <c r="T216" s="3">
        <v>0.40128999999999998</v>
      </c>
      <c r="U216" s="3">
        <v>0.35942000000000002</v>
      </c>
      <c r="V216" s="3">
        <v>0.31918000000000002</v>
      </c>
      <c r="W216" s="3">
        <v>0.28433999999999998</v>
      </c>
      <c r="X216" s="3">
        <v>0.24825</v>
      </c>
      <c r="Y216" s="3">
        <v>0.21476000000000001</v>
      </c>
      <c r="Z216" s="3">
        <v>0.18673000000000001</v>
      </c>
      <c r="AA216" s="3">
        <v>0.15866</v>
      </c>
      <c r="AB216" s="3">
        <v>0.13567000000000001</v>
      </c>
      <c r="AC216" s="3">
        <v>0.11314</v>
      </c>
      <c r="AD216" s="3">
        <v>9.3420000000000003E-2</v>
      </c>
      <c r="AE216" s="3">
        <v>7.7799999999999994E-2</v>
      </c>
      <c r="AF216" s="3">
        <v>6.3009999999999997E-2</v>
      </c>
      <c r="AG216" s="3">
        <v>5.0500000000000003E-2</v>
      </c>
      <c r="AH216" s="3">
        <v>4.0930000000000001E-2</v>
      </c>
      <c r="AI216" s="3">
        <v>3.2160000000000001E-2</v>
      </c>
      <c r="AJ216" s="3">
        <v>2.5590000000000002E-2</v>
      </c>
      <c r="AK216" s="3">
        <v>1.9699999999999999E-2</v>
      </c>
      <c r="AL216" s="3">
        <v>1.4999999999999999E-2</v>
      </c>
      <c r="AM216" s="3">
        <v>1.1599999999999999E-2</v>
      </c>
      <c r="AN216" s="3">
        <v>8.6599999999999993E-3</v>
      </c>
      <c r="AO216" s="3">
        <v>6.3899999999999998E-3</v>
      </c>
      <c r="AP216" s="3">
        <v>4.7999999999999996E-3</v>
      </c>
      <c r="AQ216" s="3">
        <v>3.47E-3</v>
      </c>
      <c r="AR216" s="3">
        <v>2.5600000000000002E-3</v>
      </c>
      <c r="AS216" s="3">
        <v>1.81E-3</v>
      </c>
      <c r="AT216" s="3">
        <v>1.2600000000000001E-3</v>
      </c>
      <c r="AU216" s="3">
        <v>8.9999999999999998E-4</v>
      </c>
      <c r="AV216" s="3">
        <v>6.2E-4</v>
      </c>
      <c r="AW216" s="3">
        <v>4.2000000000000002E-4</v>
      </c>
      <c r="AX216" s="5">
        <f>P_A[[#This Row],[8+]]-P_A[[#This Row],[9+]]</f>
        <v>2.7549999999999963E-2</v>
      </c>
      <c r="AY216" s="5">
        <f>P_A[[#This Row],[9+]]-P_A[[#This Row],[10+]]</f>
        <v>2.7560000000000029E-2</v>
      </c>
      <c r="AZ216" s="5">
        <f>P_A[[#This Row],[10+]]-P_A[[#This Row],[11+]]</f>
        <v>3.2989999999999964E-2</v>
      </c>
      <c r="BA216" s="5">
        <f>P_A[[#This Row],[11+]]-P_A[[#This Row],[12+]]</f>
        <v>3.5640000000000005E-2</v>
      </c>
      <c r="BB216" s="5">
        <f>P_A[[#This Row],[12+]]-P_A[[#This Row],[13+]]</f>
        <v>3.4470000000000001E-2</v>
      </c>
      <c r="BC216" s="5">
        <f>P_A[[#This Row],[13+]]-P_A[[#This Row],[14+]]</f>
        <v>3.9900000000000047E-2</v>
      </c>
      <c r="BD216" s="5">
        <f>P_A[[#This Row],[14+]]-P_A[[#This Row],[15+]]</f>
        <v>3.776999999999997E-2</v>
      </c>
      <c r="BE216" s="5">
        <f>P_A[[#This Row],[15+]]-P_A[[#This Row],[16+]]</f>
        <v>4.2769999999999975E-2</v>
      </c>
      <c r="BF216" s="5">
        <f>P_A[[#This Row],[16+]]-P_A[[#This Row],[17+]]</f>
        <v>4.3569999999999998E-2</v>
      </c>
      <c r="BG216" s="5">
        <f>P_A[[#This Row],[17+]]-P_A[[#This Row],[18+]]</f>
        <v>3.9870000000000072E-2</v>
      </c>
      <c r="BH216" s="5">
        <f>P_A[[#This Row],[18+]]-P_A[[#This Row],[19+]]</f>
        <v>4.3669999999999987E-2</v>
      </c>
      <c r="BI216" s="5">
        <f>P_A[[#This Row],[19+]]-P_A[[#This Row],[20+]]</f>
        <v>3.9090000000000014E-2</v>
      </c>
      <c r="BJ216" s="5">
        <f>P_A[[#This Row],[20+]]-P_A[[#This Row],[21+]]</f>
        <v>4.1869999999999963E-2</v>
      </c>
      <c r="BK216" s="5">
        <f>P_A[[#This Row],[21+]]-P_A[[#This Row],[22+]]</f>
        <v>4.0239999999999998E-2</v>
      </c>
      <c r="BL216" s="5">
        <f>P_A[[#This Row],[22+]]-P_A[[#This Row],[23+]]</f>
        <v>3.4840000000000038E-2</v>
      </c>
      <c r="BM216" s="5">
        <f>P_A[[#This Row],[23+]]-P_A[[#This Row],[24+]]</f>
        <v>3.6089999999999983E-2</v>
      </c>
      <c r="BN216" s="5">
        <f>P_A[[#This Row],[24+]]-P_A[[#This Row],[25+]]</f>
        <v>3.3489999999999992E-2</v>
      </c>
      <c r="BO216" s="5">
        <f>P_A[[#This Row],[25+]]-P_A[[#This Row],[26+]]</f>
        <v>2.8029999999999999E-2</v>
      </c>
      <c r="BP216" s="5">
        <f>P_A[[#This Row],[26+]]-P_A[[#This Row],[27+]]</f>
        <v>2.8070000000000012E-2</v>
      </c>
      <c r="BQ216" s="5">
        <f>P_A[[#This Row],[27+]]-P_A[[#This Row],[28+]]</f>
        <v>2.2989999999999983E-2</v>
      </c>
      <c r="BR216" s="5">
        <f>P_A[[#This Row],[28+]]-P_A[[#This Row],[29+]]</f>
        <v>2.2530000000000008E-2</v>
      </c>
      <c r="BS216" s="5">
        <f>P_A[[#This Row],[29+]]-P_A[[#This Row],[30+]]</f>
        <v>1.9720000000000001E-2</v>
      </c>
      <c r="BT216" s="5">
        <f>P_A[[#This Row],[30+]]-P_A[[#This Row],[31+]]</f>
        <v>1.5620000000000009E-2</v>
      </c>
      <c r="BU216" s="5">
        <f>P_A[[#This Row],[31+]]-P_A[[#This Row],[32+]]</f>
        <v>1.4789999999999998E-2</v>
      </c>
      <c r="BV216" s="5">
        <f>P_A[[#This Row],[32+]]-P_A[[#This Row],[33+]]</f>
        <v>1.2509999999999993E-2</v>
      </c>
      <c r="BW216" s="5">
        <f>P_A[[#This Row],[33+]]-P_A[[#This Row],[34+]]</f>
        <v>9.5700000000000021E-3</v>
      </c>
      <c r="BX216" s="5">
        <f>P_A[[#This Row],[34+]]-P_A[[#This Row],[35+]]</f>
        <v>8.77E-3</v>
      </c>
      <c r="BY216" s="5">
        <f>P_A[[#This Row],[35+]]-P_A[[#This Row],[36+]]</f>
        <v>6.5699999999999995E-3</v>
      </c>
      <c r="BZ216" s="5">
        <f>P_A[[#This Row],[36+]]-P_A[[#This Row],[37+]]</f>
        <v>5.8900000000000029E-3</v>
      </c>
      <c r="CA216" s="5">
        <f>P_A[[#This Row],[37+]]-P_A[[#This Row],[38+]]</f>
        <v>4.6999999999999993E-3</v>
      </c>
      <c r="CB216" s="5">
        <f>P_A[[#This Row],[38+]]-P_A[[#This Row],[39+]]</f>
        <v>3.4000000000000002E-3</v>
      </c>
      <c r="CC216" s="5">
        <f>P_A[[#This Row],[39+]]-P_A[[#This Row],[40+]]</f>
        <v>2.9399999999999999E-3</v>
      </c>
      <c r="CD216" s="5">
        <f>P_A[[#This Row],[40+]]-P_A[[#This Row],[41+]]</f>
        <v>2.2699999999999994E-3</v>
      </c>
      <c r="CE216" s="5">
        <f>P_A[[#This Row],[41+]]-P_A[[#This Row],[42+]]</f>
        <v>1.5900000000000003E-3</v>
      </c>
      <c r="CF216" s="5">
        <f>P_A[[#This Row],[42+]]-P_A[[#This Row],[43+]]</f>
        <v>1.3299999999999996E-3</v>
      </c>
      <c r="CG216" s="5">
        <f>P_A[[#This Row],[43+]]-P_A[[#This Row],[44+]]</f>
        <v>9.0999999999999978E-4</v>
      </c>
      <c r="CH216" s="5">
        <f>P_A[[#This Row],[44+]]-P_A[[#This Row],[45+]]</f>
        <v>7.5000000000000023E-4</v>
      </c>
      <c r="CI216" s="5">
        <f>P_A[[#This Row],[45+]]-P_A[[#This Row],[46+]]</f>
        <v>5.4999999999999992E-4</v>
      </c>
      <c r="CJ216" s="5">
        <f>P_A[[#This Row],[46+]]-P_A[[#This Row],[47+]]</f>
        <v>3.6000000000000008E-4</v>
      </c>
      <c r="CK216" s="5">
        <f>P_A[[#This Row],[47+]]-P_A[[#This Row],[48+]]</f>
        <v>2.7999999999999998E-4</v>
      </c>
      <c r="CL216" s="5">
        <f>P_A[[#This Row],[48+]]-P_A[[#This Row],[49+]]</f>
        <v>1.9999999999999998E-4</v>
      </c>
    </row>
    <row r="217" spans="1:90" x14ac:dyDescent="0.25">
      <c r="A217" s="10">
        <v>22400727</v>
      </c>
      <c r="B217" s="13" t="s">
        <v>105</v>
      </c>
      <c r="C217" s="13" t="s">
        <v>104</v>
      </c>
      <c r="D217" s="11">
        <v>0.91666666666666663</v>
      </c>
      <c r="E217" s="9" t="str">
        <f>HYPERLINK("https://www.nba.com/stats/player/1630243/boxscores-traditional", "Trevelin Queen")</f>
        <v>Trevelin Queen</v>
      </c>
      <c r="F217">
        <v>9.8000000000000007</v>
      </c>
      <c r="G217" s="4">
        <v>3.4870000000000001</v>
      </c>
      <c r="H217" s="3">
        <v>0.69847000000000004</v>
      </c>
      <c r="I217" s="3">
        <v>0.59094999999999998</v>
      </c>
      <c r="J217" s="3">
        <v>0.47608</v>
      </c>
      <c r="K217" s="3">
        <v>0.36692999999999998</v>
      </c>
      <c r="L217" s="3">
        <v>0.26434999999999997</v>
      </c>
      <c r="M217" s="3">
        <v>0.17879</v>
      </c>
      <c r="N217" s="3">
        <v>0.11507000000000001</v>
      </c>
      <c r="O217" s="3">
        <v>6.8110000000000004E-2</v>
      </c>
      <c r="P217" s="3">
        <v>3.7539999999999997E-2</v>
      </c>
      <c r="Q217" s="3">
        <v>1.9699999999999999E-2</v>
      </c>
      <c r="R217" s="3">
        <v>9.3900000000000008E-3</v>
      </c>
      <c r="S217" s="3">
        <v>4.15E-3</v>
      </c>
      <c r="T217" s="3">
        <v>1.6900000000000001E-3</v>
      </c>
      <c r="U217" s="3">
        <v>6.6E-4</v>
      </c>
      <c r="V217" s="3">
        <v>2.3000000000000001E-4</v>
      </c>
      <c r="W217" s="3">
        <v>8.0000000000000007E-5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5">
        <f>P_A[[#This Row],[8+]]-P_A[[#This Row],[9+]]</f>
        <v>0.10752000000000006</v>
      </c>
      <c r="AY217" s="5">
        <f>P_A[[#This Row],[9+]]-P_A[[#This Row],[10+]]</f>
        <v>0.11486999999999997</v>
      </c>
      <c r="AZ217" s="5">
        <f>P_A[[#This Row],[10+]]-P_A[[#This Row],[11+]]</f>
        <v>0.10915000000000002</v>
      </c>
      <c r="BA217" s="5">
        <f>P_A[[#This Row],[11+]]-P_A[[#This Row],[12+]]</f>
        <v>0.10258</v>
      </c>
      <c r="BB217" s="5">
        <f>P_A[[#This Row],[12+]]-P_A[[#This Row],[13+]]</f>
        <v>8.5559999999999969E-2</v>
      </c>
      <c r="BC217" s="5">
        <f>P_A[[#This Row],[13+]]-P_A[[#This Row],[14+]]</f>
        <v>6.3719999999999999E-2</v>
      </c>
      <c r="BD217" s="5">
        <f>P_A[[#This Row],[14+]]-P_A[[#This Row],[15+]]</f>
        <v>4.6960000000000002E-2</v>
      </c>
      <c r="BE217" s="5">
        <f>P_A[[#This Row],[15+]]-P_A[[#This Row],[16+]]</f>
        <v>3.0570000000000007E-2</v>
      </c>
      <c r="BF217" s="5">
        <f>P_A[[#This Row],[16+]]-P_A[[#This Row],[17+]]</f>
        <v>1.7839999999999998E-2</v>
      </c>
      <c r="BG217" s="5">
        <f>P_A[[#This Row],[17+]]-P_A[[#This Row],[18+]]</f>
        <v>1.0309999999999998E-2</v>
      </c>
      <c r="BH217" s="5">
        <f>P_A[[#This Row],[18+]]-P_A[[#This Row],[19+]]</f>
        <v>5.2400000000000007E-3</v>
      </c>
      <c r="BI217" s="5">
        <f>P_A[[#This Row],[19+]]-P_A[[#This Row],[20+]]</f>
        <v>2.4599999999999999E-3</v>
      </c>
      <c r="BJ217" s="5">
        <f>P_A[[#This Row],[20+]]-P_A[[#This Row],[21+]]</f>
        <v>1.0300000000000001E-3</v>
      </c>
      <c r="BK217" s="5">
        <f>P_A[[#This Row],[21+]]-P_A[[#This Row],[22+]]</f>
        <v>4.2999999999999999E-4</v>
      </c>
      <c r="BL217" s="5">
        <f>P_A[[#This Row],[22+]]-P_A[[#This Row],[23+]]</f>
        <v>1.5000000000000001E-4</v>
      </c>
      <c r="BM217" s="5">
        <f>P_A[[#This Row],[23+]]-P_A[[#This Row],[24+]]</f>
        <v>8.0000000000000007E-5</v>
      </c>
      <c r="BN217" s="5">
        <f>P_A[[#This Row],[24+]]-P_A[[#This Row],[25+]]</f>
        <v>0</v>
      </c>
      <c r="BO217" s="5">
        <f>P_A[[#This Row],[25+]]-P_A[[#This Row],[26+]]</f>
        <v>0</v>
      </c>
      <c r="BP217" s="5">
        <f>P_A[[#This Row],[26+]]-P_A[[#This Row],[27+]]</f>
        <v>0</v>
      </c>
      <c r="BQ217" s="5">
        <f>P_A[[#This Row],[27+]]-P_A[[#This Row],[28+]]</f>
        <v>0</v>
      </c>
      <c r="BR217" s="5">
        <f>P_A[[#This Row],[28+]]-P_A[[#This Row],[29+]]</f>
        <v>0</v>
      </c>
      <c r="BS217" s="5">
        <f>P_A[[#This Row],[29+]]-P_A[[#This Row],[30+]]</f>
        <v>0</v>
      </c>
      <c r="BT217" s="5">
        <f>P_A[[#This Row],[30+]]-P_A[[#This Row],[31+]]</f>
        <v>0</v>
      </c>
      <c r="BU217" s="5">
        <f>P_A[[#This Row],[31+]]-P_A[[#This Row],[32+]]</f>
        <v>0</v>
      </c>
      <c r="BV217" s="5">
        <f>P_A[[#This Row],[32+]]-P_A[[#This Row],[33+]]</f>
        <v>0</v>
      </c>
      <c r="BW217" s="5">
        <f>P_A[[#This Row],[33+]]-P_A[[#This Row],[34+]]</f>
        <v>0</v>
      </c>
      <c r="BX217" s="5">
        <f>P_A[[#This Row],[34+]]-P_A[[#This Row],[35+]]</f>
        <v>0</v>
      </c>
      <c r="BY217" s="5">
        <f>P_A[[#This Row],[35+]]-P_A[[#This Row],[36+]]</f>
        <v>0</v>
      </c>
      <c r="BZ217" s="5">
        <f>P_A[[#This Row],[36+]]-P_A[[#This Row],[37+]]</f>
        <v>0</v>
      </c>
      <c r="CA217" s="5">
        <f>P_A[[#This Row],[37+]]-P_A[[#This Row],[38+]]</f>
        <v>0</v>
      </c>
      <c r="CB217" s="5">
        <f>P_A[[#This Row],[38+]]-P_A[[#This Row],[39+]]</f>
        <v>0</v>
      </c>
      <c r="CC217" s="5">
        <f>P_A[[#This Row],[39+]]-P_A[[#This Row],[40+]]</f>
        <v>0</v>
      </c>
      <c r="CD217" s="5">
        <f>P_A[[#This Row],[40+]]-P_A[[#This Row],[41+]]</f>
        <v>0</v>
      </c>
      <c r="CE217" s="5">
        <f>P_A[[#This Row],[41+]]-P_A[[#This Row],[42+]]</f>
        <v>0</v>
      </c>
      <c r="CF217" s="5">
        <f>P_A[[#This Row],[42+]]-P_A[[#This Row],[43+]]</f>
        <v>0</v>
      </c>
      <c r="CG217" s="5">
        <f>P_A[[#This Row],[43+]]-P_A[[#This Row],[44+]]</f>
        <v>0</v>
      </c>
      <c r="CH217" s="5">
        <f>P_A[[#This Row],[44+]]-P_A[[#This Row],[45+]]</f>
        <v>0</v>
      </c>
      <c r="CI217" s="5">
        <f>P_A[[#This Row],[45+]]-P_A[[#This Row],[46+]]</f>
        <v>0</v>
      </c>
      <c r="CJ217" s="5">
        <f>P_A[[#This Row],[46+]]-P_A[[#This Row],[47+]]</f>
        <v>0</v>
      </c>
      <c r="CK217" s="5">
        <f>P_A[[#This Row],[47+]]-P_A[[#This Row],[48+]]</f>
        <v>0</v>
      </c>
      <c r="CL217" s="5">
        <f>P_A[[#This Row],[48+]]-P_A[[#This Row],[49+]]</f>
        <v>0</v>
      </c>
    </row>
    <row r="218" spans="1:90" x14ac:dyDescent="0.25">
      <c r="A218" s="10">
        <v>22400727</v>
      </c>
      <c r="B218" s="13" t="s">
        <v>105</v>
      </c>
      <c r="C218" s="13" t="s">
        <v>104</v>
      </c>
      <c r="D218" s="11">
        <v>0.91666666666666663</v>
      </c>
      <c r="E218" s="9" t="str">
        <f>HYPERLINK("https://www.nba.com/stats/player/1641783/boxscores-traditional", "Tristan da Silva")</f>
        <v>Tristan da Silva</v>
      </c>
      <c r="F218">
        <v>11</v>
      </c>
      <c r="G218" s="4">
        <v>7.8739999999999997</v>
      </c>
      <c r="H218" s="3">
        <v>0.64802999999999999</v>
      </c>
      <c r="I218" s="3">
        <v>0.59870999999999996</v>
      </c>
      <c r="J218" s="3">
        <v>0.55171999999999999</v>
      </c>
      <c r="K218" s="3">
        <v>0.5</v>
      </c>
      <c r="L218" s="3">
        <v>0.44828000000000001</v>
      </c>
      <c r="M218" s="3">
        <v>0.40128999999999998</v>
      </c>
      <c r="N218" s="3">
        <v>0.35197000000000001</v>
      </c>
      <c r="O218" s="3">
        <v>0.30503000000000002</v>
      </c>
      <c r="P218" s="3">
        <v>0.26108999999999999</v>
      </c>
      <c r="Q218" s="3">
        <v>0.22363</v>
      </c>
      <c r="R218" s="3">
        <v>0.18673000000000001</v>
      </c>
      <c r="S218" s="3">
        <v>0.15386</v>
      </c>
      <c r="T218" s="3">
        <v>0.12714</v>
      </c>
      <c r="U218" s="3">
        <v>0.10204000000000001</v>
      </c>
      <c r="V218" s="3">
        <v>8.0759999999999998E-2</v>
      </c>
      <c r="W218" s="3">
        <v>6.4259999999999998E-2</v>
      </c>
      <c r="X218" s="3">
        <v>4.947E-2</v>
      </c>
      <c r="Y218" s="3">
        <v>3.7539999999999997E-2</v>
      </c>
      <c r="Z218" s="3">
        <v>2.8070000000000001E-2</v>
      </c>
      <c r="AA218" s="3">
        <v>2.1180000000000001E-2</v>
      </c>
      <c r="AB218" s="3">
        <v>1.5389999999999999E-2</v>
      </c>
      <c r="AC218" s="3">
        <v>1.1010000000000001E-2</v>
      </c>
      <c r="AD218" s="3">
        <v>7.9799999999999992E-3</v>
      </c>
      <c r="AE218" s="3">
        <v>5.5399999999999998E-3</v>
      </c>
      <c r="AF218" s="3">
        <v>3.79E-3</v>
      </c>
      <c r="AG218" s="3">
        <v>2.64E-3</v>
      </c>
      <c r="AH218" s="3">
        <v>1.75E-3</v>
      </c>
      <c r="AI218" s="3">
        <v>1.14E-3</v>
      </c>
      <c r="AJ218" s="3">
        <v>7.3999999999999999E-4</v>
      </c>
      <c r="AK218" s="3">
        <v>4.8000000000000001E-4</v>
      </c>
      <c r="AL218" s="3">
        <v>2.9999999999999997E-4</v>
      </c>
      <c r="AM218" s="3">
        <v>1.9000000000000001E-4</v>
      </c>
      <c r="AN218" s="3">
        <v>1.2E-4</v>
      </c>
      <c r="AO218" s="3">
        <v>6.9999999999999994E-5</v>
      </c>
      <c r="AP218" s="3">
        <v>4.0000000000000003E-5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5">
        <f>P_A[[#This Row],[8+]]-P_A[[#This Row],[9+]]</f>
        <v>4.932000000000003E-2</v>
      </c>
      <c r="AY218" s="5">
        <f>P_A[[#This Row],[9+]]-P_A[[#This Row],[10+]]</f>
        <v>4.6989999999999976E-2</v>
      </c>
      <c r="AZ218" s="5">
        <f>P_A[[#This Row],[10+]]-P_A[[#This Row],[11+]]</f>
        <v>5.1719999999999988E-2</v>
      </c>
      <c r="BA218" s="5">
        <f>P_A[[#This Row],[11+]]-P_A[[#This Row],[12+]]</f>
        <v>5.1719999999999988E-2</v>
      </c>
      <c r="BB218" s="5">
        <f>P_A[[#This Row],[12+]]-P_A[[#This Row],[13+]]</f>
        <v>4.6990000000000032E-2</v>
      </c>
      <c r="BC218" s="5">
        <f>P_A[[#This Row],[13+]]-P_A[[#This Row],[14+]]</f>
        <v>4.9319999999999975E-2</v>
      </c>
      <c r="BD218" s="5">
        <f>P_A[[#This Row],[14+]]-P_A[[#This Row],[15+]]</f>
        <v>4.6939999999999982E-2</v>
      </c>
      <c r="BE218" s="5">
        <f>P_A[[#This Row],[15+]]-P_A[[#This Row],[16+]]</f>
        <v>4.3940000000000035E-2</v>
      </c>
      <c r="BF218" s="5">
        <f>P_A[[#This Row],[16+]]-P_A[[#This Row],[17+]]</f>
        <v>3.7459999999999993E-2</v>
      </c>
      <c r="BG218" s="5">
        <f>P_A[[#This Row],[17+]]-P_A[[#This Row],[18+]]</f>
        <v>3.6899999999999988E-2</v>
      </c>
      <c r="BH218" s="5">
        <f>P_A[[#This Row],[18+]]-P_A[[#This Row],[19+]]</f>
        <v>3.287000000000001E-2</v>
      </c>
      <c r="BI218" s="5">
        <f>P_A[[#This Row],[19+]]-P_A[[#This Row],[20+]]</f>
        <v>2.6719999999999994E-2</v>
      </c>
      <c r="BJ218" s="5">
        <f>P_A[[#This Row],[20+]]-P_A[[#This Row],[21+]]</f>
        <v>2.5099999999999997E-2</v>
      </c>
      <c r="BK218" s="5">
        <f>P_A[[#This Row],[21+]]-P_A[[#This Row],[22+]]</f>
        <v>2.1280000000000007E-2</v>
      </c>
      <c r="BL218" s="5">
        <f>P_A[[#This Row],[22+]]-P_A[[#This Row],[23+]]</f>
        <v>1.6500000000000001E-2</v>
      </c>
      <c r="BM218" s="5">
        <f>P_A[[#This Row],[23+]]-P_A[[#This Row],[24+]]</f>
        <v>1.4789999999999998E-2</v>
      </c>
      <c r="BN218" s="5">
        <f>P_A[[#This Row],[24+]]-P_A[[#This Row],[25+]]</f>
        <v>1.1930000000000003E-2</v>
      </c>
      <c r="BO218" s="5">
        <f>P_A[[#This Row],[25+]]-P_A[[#This Row],[26+]]</f>
        <v>9.4699999999999958E-3</v>
      </c>
      <c r="BP218" s="5">
        <f>P_A[[#This Row],[26+]]-P_A[[#This Row],[27+]]</f>
        <v>6.8900000000000003E-3</v>
      </c>
      <c r="BQ218" s="5">
        <f>P_A[[#This Row],[27+]]-P_A[[#This Row],[28+]]</f>
        <v>5.7900000000000017E-3</v>
      </c>
      <c r="BR218" s="5">
        <f>P_A[[#This Row],[28+]]-P_A[[#This Row],[29+]]</f>
        <v>4.3799999999999985E-3</v>
      </c>
      <c r="BS218" s="5">
        <f>P_A[[#This Row],[29+]]-P_A[[#This Row],[30+]]</f>
        <v>3.0300000000000014E-3</v>
      </c>
      <c r="BT218" s="5">
        <f>P_A[[#This Row],[30+]]-P_A[[#This Row],[31+]]</f>
        <v>2.4399999999999995E-3</v>
      </c>
      <c r="BU218" s="5">
        <f>P_A[[#This Row],[31+]]-P_A[[#This Row],[32+]]</f>
        <v>1.7499999999999998E-3</v>
      </c>
      <c r="BV218" s="5">
        <f>P_A[[#This Row],[32+]]-P_A[[#This Row],[33+]]</f>
        <v>1.15E-3</v>
      </c>
      <c r="BW218" s="5">
        <f>P_A[[#This Row],[33+]]-P_A[[#This Row],[34+]]</f>
        <v>8.8999999999999995E-4</v>
      </c>
      <c r="BX218" s="5">
        <f>P_A[[#This Row],[34+]]-P_A[[#This Row],[35+]]</f>
        <v>6.1000000000000008E-4</v>
      </c>
      <c r="BY218" s="5">
        <f>P_A[[#This Row],[35+]]-P_A[[#This Row],[36+]]</f>
        <v>3.9999999999999996E-4</v>
      </c>
      <c r="BZ218" s="5">
        <f>P_A[[#This Row],[36+]]-P_A[[#This Row],[37+]]</f>
        <v>2.5999999999999998E-4</v>
      </c>
      <c r="CA218" s="5">
        <f>P_A[[#This Row],[37+]]-P_A[[#This Row],[38+]]</f>
        <v>1.8000000000000004E-4</v>
      </c>
      <c r="CB218" s="5">
        <f>P_A[[#This Row],[38+]]-P_A[[#This Row],[39+]]</f>
        <v>1.0999999999999996E-4</v>
      </c>
      <c r="CC218" s="5">
        <f>P_A[[#This Row],[39+]]-P_A[[#This Row],[40+]]</f>
        <v>7.0000000000000007E-5</v>
      </c>
      <c r="CD218" s="5">
        <f>P_A[[#This Row],[40+]]-P_A[[#This Row],[41+]]</f>
        <v>5.0000000000000009E-5</v>
      </c>
      <c r="CE218" s="5">
        <f>P_A[[#This Row],[41+]]-P_A[[#This Row],[42+]]</f>
        <v>2.9999999999999991E-5</v>
      </c>
      <c r="CF218" s="5">
        <f>P_A[[#This Row],[42+]]-P_A[[#This Row],[43+]]</f>
        <v>4.0000000000000003E-5</v>
      </c>
      <c r="CG218" s="5">
        <f>P_A[[#This Row],[43+]]-P_A[[#This Row],[44+]]</f>
        <v>0</v>
      </c>
      <c r="CH218" s="5">
        <f>P_A[[#This Row],[44+]]-P_A[[#This Row],[45+]]</f>
        <v>0</v>
      </c>
      <c r="CI218" s="5">
        <f>P_A[[#This Row],[45+]]-P_A[[#This Row],[46+]]</f>
        <v>0</v>
      </c>
      <c r="CJ218" s="5">
        <f>P_A[[#This Row],[46+]]-P_A[[#This Row],[47+]]</f>
        <v>0</v>
      </c>
      <c r="CK218" s="5">
        <f>P_A[[#This Row],[47+]]-P_A[[#This Row],[48+]]</f>
        <v>0</v>
      </c>
      <c r="CL218" s="5">
        <f>P_A[[#This Row],[48+]]-P_A[[#This Row],[49+]]</f>
        <v>0</v>
      </c>
    </row>
    <row r="219" spans="1:90" x14ac:dyDescent="0.25">
      <c r="A219" s="10">
        <v>22400727</v>
      </c>
      <c r="B219" s="13" t="s">
        <v>105</v>
      </c>
      <c r="C219" s="13" t="s">
        <v>104</v>
      </c>
      <c r="D219" s="11">
        <v>0.91666666666666663</v>
      </c>
      <c r="E219" s="9" t="str">
        <f>HYPERLINK("https://www.nba.com/stats/player/1641724/boxscores-traditional", "Jett Howard")</f>
        <v>Jett Howard</v>
      </c>
      <c r="F219">
        <v>8</v>
      </c>
      <c r="G219" s="4">
        <v>4.3360000000000003</v>
      </c>
      <c r="H219" s="3">
        <v>0.5</v>
      </c>
      <c r="I219" s="3">
        <v>0.40905000000000002</v>
      </c>
      <c r="J219" s="3">
        <v>0.32275999999999999</v>
      </c>
      <c r="K219" s="3">
        <v>0.24510000000000001</v>
      </c>
      <c r="L219" s="3">
        <v>0.17879</v>
      </c>
      <c r="M219" s="3">
        <v>0.12506999999999999</v>
      </c>
      <c r="N219" s="3">
        <v>8.3790000000000003E-2</v>
      </c>
      <c r="O219" s="3">
        <v>5.3699999999999998E-2</v>
      </c>
      <c r="P219" s="3">
        <v>3.2160000000000001E-2</v>
      </c>
      <c r="Q219" s="3">
        <v>1.8759999999999999E-2</v>
      </c>
      <c r="R219" s="3">
        <v>1.044E-2</v>
      </c>
      <c r="S219" s="3">
        <v>5.5399999999999998E-3</v>
      </c>
      <c r="T219" s="3">
        <v>2.8E-3</v>
      </c>
      <c r="U219" s="3">
        <v>1.3500000000000001E-3</v>
      </c>
      <c r="V219" s="3">
        <v>6.2E-4</v>
      </c>
      <c r="W219" s="3">
        <v>2.7E-4</v>
      </c>
      <c r="X219" s="3">
        <v>1.1E-4</v>
      </c>
      <c r="Y219" s="3">
        <v>4.0000000000000003E-5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5">
        <f>P_A[[#This Row],[8+]]-P_A[[#This Row],[9+]]</f>
        <v>9.0949999999999975E-2</v>
      </c>
      <c r="AY219" s="5">
        <f>P_A[[#This Row],[9+]]-P_A[[#This Row],[10+]]</f>
        <v>8.6290000000000033E-2</v>
      </c>
      <c r="AZ219" s="5">
        <f>P_A[[#This Row],[10+]]-P_A[[#This Row],[11+]]</f>
        <v>7.7659999999999979E-2</v>
      </c>
      <c r="BA219" s="5">
        <f>P_A[[#This Row],[11+]]-P_A[[#This Row],[12+]]</f>
        <v>6.6310000000000008E-2</v>
      </c>
      <c r="BB219" s="5">
        <f>P_A[[#This Row],[12+]]-P_A[[#This Row],[13+]]</f>
        <v>5.3720000000000018E-2</v>
      </c>
      <c r="BC219" s="5">
        <f>P_A[[#This Row],[13+]]-P_A[[#This Row],[14+]]</f>
        <v>4.1279999999999983E-2</v>
      </c>
      <c r="BD219" s="5">
        <f>P_A[[#This Row],[14+]]-P_A[[#This Row],[15+]]</f>
        <v>3.0090000000000006E-2</v>
      </c>
      <c r="BE219" s="5">
        <f>P_A[[#This Row],[15+]]-P_A[[#This Row],[16+]]</f>
        <v>2.1539999999999997E-2</v>
      </c>
      <c r="BF219" s="5">
        <f>P_A[[#This Row],[16+]]-P_A[[#This Row],[17+]]</f>
        <v>1.3400000000000002E-2</v>
      </c>
      <c r="BG219" s="5">
        <f>P_A[[#This Row],[17+]]-P_A[[#This Row],[18+]]</f>
        <v>8.3199999999999993E-3</v>
      </c>
      <c r="BH219" s="5">
        <f>P_A[[#This Row],[18+]]-P_A[[#This Row],[19+]]</f>
        <v>4.8999999999999998E-3</v>
      </c>
      <c r="BI219" s="5">
        <f>P_A[[#This Row],[19+]]-P_A[[#This Row],[20+]]</f>
        <v>2.7399999999999998E-3</v>
      </c>
      <c r="BJ219" s="5">
        <f>P_A[[#This Row],[20+]]-P_A[[#This Row],[21+]]</f>
        <v>1.4499999999999999E-3</v>
      </c>
      <c r="BK219" s="5">
        <f>P_A[[#This Row],[21+]]-P_A[[#This Row],[22+]]</f>
        <v>7.3000000000000007E-4</v>
      </c>
      <c r="BL219" s="5">
        <f>P_A[[#This Row],[22+]]-P_A[[#This Row],[23+]]</f>
        <v>3.5E-4</v>
      </c>
      <c r="BM219" s="5">
        <f>P_A[[#This Row],[23+]]-P_A[[#This Row],[24+]]</f>
        <v>1.5999999999999999E-4</v>
      </c>
      <c r="BN219" s="5">
        <f>P_A[[#This Row],[24+]]-P_A[[#This Row],[25+]]</f>
        <v>6.9999999999999994E-5</v>
      </c>
      <c r="BO219" s="5">
        <f>P_A[[#This Row],[25+]]-P_A[[#This Row],[26+]]</f>
        <v>4.0000000000000003E-5</v>
      </c>
      <c r="BP219" s="5">
        <f>P_A[[#This Row],[26+]]-P_A[[#This Row],[27+]]</f>
        <v>0</v>
      </c>
      <c r="BQ219" s="5">
        <f>P_A[[#This Row],[27+]]-P_A[[#This Row],[28+]]</f>
        <v>0</v>
      </c>
      <c r="BR219" s="5">
        <f>P_A[[#This Row],[28+]]-P_A[[#This Row],[29+]]</f>
        <v>0</v>
      </c>
      <c r="BS219" s="5">
        <f>P_A[[#This Row],[29+]]-P_A[[#This Row],[30+]]</f>
        <v>0</v>
      </c>
      <c r="BT219" s="5">
        <f>P_A[[#This Row],[30+]]-P_A[[#This Row],[31+]]</f>
        <v>0</v>
      </c>
      <c r="BU219" s="5">
        <f>P_A[[#This Row],[31+]]-P_A[[#This Row],[32+]]</f>
        <v>0</v>
      </c>
      <c r="BV219" s="5">
        <f>P_A[[#This Row],[32+]]-P_A[[#This Row],[33+]]</f>
        <v>0</v>
      </c>
      <c r="BW219" s="5">
        <f>P_A[[#This Row],[33+]]-P_A[[#This Row],[34+]]</f>
        <v>0</v>
      </c>
      <c r="BX219" s="5">
        <f>P_A[[#This Row],[34+]]-P_A[[#This Row],[35+]]</f>
        <v>0</v>
      </c>
      <c r="BY219" s="5">
        <f>P_A[[#This Row],[35+]]-P_A[[#This Row],[36+]]</f>
        <v>0</v>
      </c>
      <c r="BZ219" s="5">
        <f>P_A[[#This Row],[36+]]-P_A[[#This Row],[37+]]</f>
        <v>0</v>
      </c>
      <c r="CA219" s="5">
        <f>P_A[[#This Row],[37+]]-P_A[[#This Row],[38+]]</f>
        <v>0</v>
      </c>
      <c r="CB219" s="5">
        <f>P_A[[#This Row],[38+]]-P_A[[#This Row],[39+]]</f>
        <v>0</v>
      </c>
      <c r="CC219" s="5">
        <f>P_A[[#This Row],[39+]]-P_A[[#This Row],[40+]]</f>
        <v>0</v>
      </c>
      <c r="CD219" s="5">
        <f>P_A[[#This Row],[40+]]-P_A[[#This Row],[41+]]</f>
        <v>0</v>
      </c>
      <c r="CE219" s="5">
        <f>P_A[[#This Row],[41+]]-P_A[[#This Row],[42+]]</f>
        <v>0</v>
      </c>
      <c r="CF219" s="5">
        <f>P_A[[#This Row],[42+]]-P_A[[#This Row],[43+]]</f>
        <v>0</v>
      </c>
      <c r="CG219" s="5">
        <f>P_A[[#This Row],[43+]]-P_A[[#This Row],[44+]]</f>
        <v>0</v>
      </c>
      <c r="CH219" s="5">
        <f>P_A[[#This Row],[44+]]-P_A[[#This Row],[45+]]</f>
        <v>0</v>
      </c>
      <c r="CI219" s="5">
        <f>P_A[[#This Row],[45+]]-P_A[[#This Row],[46+]]</f>
        <v>0</v>
      </c>
      <c r="CJ219" s="5">
        <f>P_A[[#This Row],[46+]]-P_A[[#This Row],[47+]]</f>
        <v>0</v>
      </c>
      <c r="CK219" s="5">
        <f>P_A[[#This Row],[47+]]-P_A[[#This Row],[48+]]</f>
        <v>0</v>
      </c>
      <c r="CL219" s="5">
        <f>P_A[[#This Row],[48+]]-P_A[[#This Row],[49+]]</f>
        <v>0</v>
      </c>
    </row>
    <row r="220" spans="1:90" x14ac:dyDescent="0.25">
      <c r="AX220" s="5" t="e">
        <f>P_A[[#This Row],[8+]]-P_A[[#This Row],[9+]]</f>
        <v>#VALUE!</v>
      </c>
      <c r="AY220" s="5" t="e">
        <f>P_A[[#This Row],[9+]]-P_A[[#This Row],[10+]]</f>
        <v>#VALUE!</v>
      </c>
      <c r="AZ220" s="5" t="e">
        <f>P_A[[#This Row],[10+]]-P_A[[#This Row],[11+]]</f>
        <v>#VALUE!</v>
      </c>
      <c r="BA220" s="5" t="e">
        <f>P_A[[#This Row],[11+]]-P_A[[#This Row],[12+]]</f>
        <v>#VALUE!</v>
      </c>
      <c r="BB220" s="5" t="e">
        <f>P_A[[#This Row],[12+]]-P_A[[#This Row],[13+]]</f>
        <v>#VALUE!</v>
      </c>
      <c r="BC220" s="5" t="e">
        <f>P_A[[#This Row],[13+]]-P_A[[#This Row],[14+]]</f>
        <v>#VALUE!</v>
      </c>
      <c r="BD220" s="5" t="e">
        <f>P_A[[#This Row],[14+]]-P_A[[#This Row],[15+]]</f>
        <v>#VALUE!</v>
      </c>
      <c r="BE220" s="5" t="e">
        <f>P_A[[#This Row],[15+]]-P_A[[#This Row],[16+]]</f>
        <v>#VALUE!</v>
      </c>
      <c r="BF220" s="5" t="e">
        <f>P_A[[#This Row],[16+]]-P_A[[#This Row],[17+]]</f>
        <v>#VALUE!</v>
      </c>
      <c r="BG220" s="5" t="e">
        <f>P_A[[#This Row],[17+]]-P_A[[#This Row],[18+]]</f>
        <v>#VALUE!</v>
      </c>
      <c r="BH220" s="5" t="e">
        <f>P_A[[#This Row],[18+]]-P_A[[#This Row],[19+]]</f>
        <v>#VALUE!</v>
      </c>
      <c r="BI220" s="5" t="e">
        <f>P_A[[#This Row],[19+]]-P_A[[#This Row],[20+]]</f>
        <v>#VALUE!</v>
      </c>
      <c r="BJ220" s="5" t="e">
        <f>P_A[[#This Row],[20+]]-P_A[[#This Row],[21+]]</f>
        <v>#VALUE!</v>
      </c>
      <c r="BK220" s="5" t="e">
        <f>P_A[[#This Row],[21+]]-P_A[[#This Row],[22+]]</f>
        <v>#VALUE!</v>
      </c>
      <c r="BL220" s="5" t="e">
        <f>P_A[[#This Row],[22+]]-P_A[[#This Row],[23+]]</f>
        <v>#VALUE!</v>
      </c>
      <c r="BM220" s="5" t="e">
        <f>P_A[[#This Row],[23+]]-P_A[[#This Row],[24+]]</f>
        <v>#VALUE!</v>
      </c>
      <c r="BN220" s="5" t="e">
        <f>P_A[[#This Row],[24+]]-P_A[[#This Row],[25+]]</f>
        <v>#VALUE!</v>
      </c>
      <c r="BO220" s="5" t="e">
        <f>P_A[[#This Row],[25+]]-P_A[[#This Row],[26+]]</f>
        <v>#VALUE!</v>
      </c>
      <c r="BP220" s="5" t="e">
        <f>P_A[[#This Row],[26+]]-P_A[[#This Row],[27+]]</f>
        <v>#VALUE!</v>
      </c>
      <c r="BQ220" s="5" t="e">
        <f>P_A[[#This Row],[27+]]-P_A[[#This Row],[28+]]</f>
        <v>#VALUE!</v>
      </c>
      <c r="BR220" s="5" t="e">
        <f>P_A[[#This Row],[28+]]-P_A[[#This Row],[29+]]</f>
        <v>#VALUE!</v>
      </c>
      <c r="BS220" s="5" t="e">
        <f>P_A[[#This Row],[29+]]-P_A[[#This Row],[30+]]</f>
        <v>#VALUE!</v>
      </c>
      <c r="BT220" s="5" t="e">
        <f>P_A[[#This Row],[30+]]-P_A[[#This Row],[31+]]</f>
        <v>#VALUE!</v>
      </c>
      <c r="BU220" s="5" t="e">
        <f>P_A[[#This Row],[31+]]-P_A[[#This Row],[32+]]</f>
        <v>#VALUE!</v>
      </c>
      <c r="BV220" s="5" t="e">
        <f>P_A[[#This Row],[32+]]-P_A[[#This Row],[33+]]</f>
        <v>#VALUE!</v>
      </c>
      <c r="BW220" s="5" t="e">
        <f>P_A[[#This Row],[33+]]-P_A[[#This Row],[34+]]</f>
        <v>#VALUE!</v>
      </c>
      <c r="BX220" s="5" t="e">
        <f>P_A[[#This Row],[34+]]-P_A[[#This Row],[35+]]</f>
        <v>#VALUE!</v>
      </c>
      <c r="BY220" s="5" t="e">
        <f>P_A[[#This Row],[35+]]-P_A[[#This Row],[36+]]</f>
        <v>#VALUE!</v>
      </c>
      <c r="BZ220" s="5" t="e">
        <f>P_A[[#This Row],[36+]]-P_A[[#This Row],[37+]]</f>
        <v>#VALUE!</v>
      </c>
      <c r="CA220" s="5" t="e">
        <f>P_A[[#This Row],[37+]]-P_A[[#This Row],[38+]]</f>
        <v>#VALUE!</v>
      </c>
      <c r="CB220" s="5" t="e">
        <f>P_A[[#This Row],[38+]]-P_A[[#This Row],[39+]]</f>
        <v>#VALUE!</v>
      </c>
      <c r="CC220" s="5" t="e">
        <f>P_A[[#This Row],[39+]]-P_A[[#This Row],[40+]]</f>
        <v>#VALUE!</v>
      </c>
      <c r="CD220" s="5" t="e">
        <f>P_A[[#This Row],[40+]]-P_A[[#This Row],[41+]]</f>
        <v>#VALUE!</v>
      </c>
      <c r="CE220" s="5" t="e">
        <f>P_A[[#This Row],[41+]]-P_A[[#This Row],[42+]]</f>
        <v>#VALUE!</v>
      </c>
      <c r="CF220" s="5" t="e">
        <f>P_A[[#This Row],[42+]]-P_A[[#This Row],[43+]]</f>
        <v>#VALUE!</v>
      </c>
      <c r="CG220" s="5" t="e">
        <f>P_A[[#This Row],[43+]]-P_A[[#This Row],[44+]]</f>
        <v>#VALUE!</v>
      </c>
      <c r="CH220" s="5" t="e">
        <f>P_A[[#This Row],[44+]]-P_A[[#This Row],[45+]]</f>
        <v>#VALUE!</v>
      </c>
      <c r="CI220" s="5" t="e">
        <f>P_A[[#This Row],[45+]]-P_A[[#This Row],[46+]]</f>
        <v>#VALUE!</v>
      </c>
      <c r="CJ220" s="5" t="e">
        <f>P_A[[#This Row],[46+]]-P_A[[#This Row],[47+]]</f>
        <v>#VALUE!</v>
      </c>
      <c r="CK220" s="5" t="e">
        <f>P_A[[#This Row],[47+]]-P_A[[#This Row],[48+]]</f>
        <v>#VALUE!</v>
      </c>
      <c r="CL220" s="5" t="e">
        <f>P_A[[#This Row],[48+]]-P_A[[#This Row],[49+]]</f>
        <v>#VALUE!</v>
      </c>
    </row>
    <row r="221" spans="1:90" x14ac:dyDescent="0.25">
      <c r="AX221" s="5" t="e">
        <f>P_A[[#This Row],[8+]]-P_A[[#This Row],[9+]]</f>
        <v>#VALUE!</v>
      </c>
      <c r="AY221" s="5" t="e">
        <f>P_A[[#This Row],[9+]]-P_A[[#This Row],[10+]]</f>
        <v>#VALUE!</v>
      </c>
      <c r="AZ221" s="5" t="e">
        <f>P_A[[#This Row],[10+]]-P_A[[#This Row],[11+]]</f>
        <v>#VALUE!</v>
      </c>
      <c r="BA221" s="5" t="e">
        <f>P_A[[#This Row],[11+]]-P_A[[#This Row],[12+]]</f>
        <v>#VALUE!</v>
      </c>
      <c r="BB221" s="5" t="e">
        <f>P_A[[#This Row],[12+]]-P_A[[#This Row],[13+]]</f>
        <v>#VALUE!</v>
      </c>
      <c r="BC221" s="5" t="e">
        <f>P_A[[#This Row],[13+]]-P_A[[#This Row],[14+]]</f>
        <v>#VALUE!</v>
      </c>
      <c r="BD221" s="5" t="e">
        <f>P_A[[#This Row],[14+]]-P_A[[#This Row],[15+]]</f>
        <v>#VALUE!</v>
      </c>
      <c r="BE221" s="5" t="e">
        <f>P_A[[#This Row],[15+]]-P_A[[#This Row],[16+]]</f>
        <v>#VALUE!</v>
      </c>
      <c r="BF221" s="5" t="e">
        <f>P_A[[#This Row],[16+]]-P_A[[#This Row],[17+]]</f>
        <v>#VALUE!</v>
      </c>
      <c r="BG221" s="5" t="e">
        <f>P_A[[#This Row],[17+]]-P_A[[#This Row],[18+]]</f>
        <v>#VALUE!</v>
      </c>
      <c r="BH221" s="5" t="e">
        <f>P_A[[#This Row],[18+]]-P_A[[#This Row],[19+]]</f>
        <v>#VALUE!</v>
      </c>
      <c r="BI221" s="5" t="e">
        <f>P_A[[#This Row],[19+]]-P_A[[#This Row],[20+]]</f>
        <v>#VALUE!</v>
      </c>
      <c r="BJ221" s="5" t="e">
        <f>P_A[[#This Row],[20+]]-P_A[[#This Row],[21+]]</f>
        <v>#VALUE!</v>
      </c>
      <c r="BK221" s="5" t="e">
        <f>P_A[[#This Row],[21+]]-P_A[[#This Row],[22+]]</f>
        <v>#VALUE!</v>
      </c>
      <c r="BL221" s="5" t="e">
        <f>P_A[[#This Row],[22+]]-P_A[[#This Row],[23+]]</f>
        <v>#VALUE!</v>
      </c>
      <c r="BM221" s="5" t="e">
        <f>P_A[[#This Row],[23+]]-P_A[[#This Row],[24+]]</f>
        <v>#VALUE!</v>
      </c>
      <c r="BN221" s="5" t="e">
        <f>P_A[[#This Row],[24+]]-P_A[[#This Row],[25+]]</f>
        <v>#VALUE!</v>
      </c>
      <c r="BO221" s="5" t="e">
        <f>P_A[[#This Row],[25+]]-P_A[[#This Row],[26+]]</f>
        <v>#VALUE!</v>
      </c>
      <c r="BP221" s="5" t="e">
        <f>P_A[[#This Row],[26+]]-P_A[[#This Row],[27+]]</f>
        <v>#VALUE!</v>
      </c>
      <c r="BQ221" s="5" t="e">
        <f>P_A[[#This Row],[27+]]-P_A[[#This Row],[28+]]</f>
        <v>#VALUE!</v>
      </c>
      <c r="BR221" s="5" t="e">
        <f>P_A[[#This Row],[28+]]-P_A[[#This Row],[29+]]</f>
        <v>#VALUE!</v>
      </c>
      <c r="BS221" s="5" t="e">
        <f>P_A[[#This Row],[29+]]-P_A[[#This Row],[30+]]</f>
        <v>#VALUE!</v>
      </c>
      <c r="BT221" s="5" t="e">
        <f>P_A[[#This Row],[30+]]-P_A[[#This Row],[31+]]</f>
        <v>#VALUE!</v>
      </c>
      <c r="BU221" s="5" t="e">
        <f>P_A[[#This Row],[31+]]-P_A[[#This Row],[32+]]</f>
        <v>#VALUE!</v>
      </c>
      <c r="BV221" s="5" t="e">
        <f>P_A[[#This Row],[32+]]-P_A[[#This Row],[33+]]</f>
        <v>#VALUE!</v>
      </c>
      <c r="BW221" s="5" t="e">
        <f>P_A[[#This Row],[33+]]-P_A[[#This Row],[34+]]</f>
        <v>#VALUE!</v>
      </c>
      <c r="BX221" s="5" t="e">
        <f>P_A[[#This Row],[34+]]-P_A[[#This Row],[35+]]</f>
        <v>#VALUE!</v>
      </c>
      <c r="BY221" s="5" t="e">
        <f>P_A[[#This Row],[35+]]-P_A[[#This Row],[36+]]</f>
        <v>#VALUE!</v>
      </c>
      <c r="BZ221" s="5" t="e">
        <f>P_A[[#This Row],[36+]]-P_A[[#This Row],[37+]]</f>
        <v>#VALUE!</v>
      </c>
      <c r="CA221" s="5" t="e">
        <f>P_A[[#This Row],[37+]]-P_A[[#This Row],[38+]]</f>
        <v>#VALUE!</v>
      </c>
      <c r="CB221" s="5" t="e">
        <f>P_A[[#This Row],[38+]]-P_A[[#This Row],[39+]]</f>
        <v>#VALUE!</v>
      </c>
      <c r="CC221" s="5" t="e">
        <f>P_A[[#This Row],[39+]]-P_A[[#This Row],[40+]]</f>
        <v>#VALUE!</v>
      </c>
      <c r="CD221" s="5" t="e">
        <f>P_A[[#This Row],[40+]]-P_A[[#This Row],[41+]]</f>
        <v>#VALUE!</v>
      </c>
      <c r="CE221" s="5" t="e">
        <f>P_A[[#This Row],[41+]]-P_A[[#This Row],[42+]]</f>
        <v>#VALUE!</v>
      </c>
      <c r="CF221" s="5" t="e">
        <f>P_A[[#This Row],[42+]]-P_A[[#This Row],[43+]]</f>
        <v>#VALUE!</v>
      </c>
      <c r="CG221" s="5" t="e">
        <f>P_A[[#This Row],[43+]]-P_A[[#This Row],[44+]]</f>
        <v>#VALUE!</v>
      </c>
      <c r="CH221" s="5" t="e">
        <f>P_A[[#This Row],[44+]]-P_A[[#This Row],[45+]]</f>
        <v>#VALUE!</v>
      </c>
      <c r="CI221" s="5" t="e">
        <f>P_A[[#This Row],[45+]]-P_A[[#This Row],[46+]]</f>
        <v>#VALUE!</v>
      </c>
      <c r="CJ221" s="5" t="e">
        <f>P_A[[#This Row],[46+]]-P_A[[#This Row],[47+]]</f>
        <v>#VALUE!</v>
      </c>
      <c r="CK221" s="5" t="e">
        <f>P_A[[#This Row],[47+]]-P_A[[#This Row],[48+]]</f>
        <v>#VALUE!</v>
      </c>
      <c r="CL221" s="5" t="e">
        <f>P_A[[#This Row],[48+]]-P_A[[#This Row],[49+]]</f>
        <v>#VALUE!</v>
      </c>
    </row>
    <row r="222" spans="1:90" x14ac:dyDescent="0.25">
      <c r="AX222" s="5" t="e">
        <f>P_A[[#This Row],[8+]]-P_A[[#This Row],[9+]]</f>
        <v>#VALUE!</v>
      </c>
      <c r="AY222" s="5" t="e">
        <f>P_A[[#This Row],[9+]]-P_A[[#This Row],[10+]]</f>
        <v>#VALUE!</v>
      </c>
      <c r="AZ222" s="5" t="e">
        <f>P_A[[#This Row],[10+]]-P_A[[#This Row],[11+]]</f>
        <v>#VALUE!</v>
      </c>
      <c r="BA222" s="5" t="e">
        <f>P_A[[#This Row],[11+]]-P_A[[#This Row],[12+]]</f>
        <v>#VALUE!</v>
      </c>
      <c r="BB222" s="5" t="e">
        <f>P_A[[#This Row],[12+]]-P_A[[#This Row],[13+]]</f>
        <v>#VALUE!</v>
      </c>
      <c r="BC222" s="5" t="e">
        <f>P_A[[#This Row],[13+]]-P_A[[#This Row],[14+]]</f>
        <v>#VALUE!</v>
      </c>
      <c r="BD222" s="5" t="e">
        <f>P_A[[#This Row],[14+]]-P_A[[#This Row],[15+]]</f>
        <v>#VALUE!</v>
      </c>
      <c r="BE222" s="5" t="e">
        <f>P_A[[#This Row],[15+]]-P_A[[#This Row],[16+]]</f>
        <v>#VALUE!</v>
      </c>
      <c r="BF222" s="5" t="e">
        <f>P_A[[#This Row],[16+]]-P_A[[#This Row],[17+]]</f>
        <v>#VALUE!</v>
      </c>
      <c r="BG222" s="5" t="e">
        <f>P_A[[#This Row],[17+]]-P_A[[#This Row],[18+]]</f>
        <v>#VALUE!</v>
      </c>
      <c r="BH222" s="5" t="e">
        <f>P_A[[#This Row],[18+]]-P_A[[#This Row],[19+]]</f>
        <v>#VALUE!</v>
      </c>
      <c r="BI222" s="5" t="e">
        <f>P_A[[#This Row],[19+]]-P_A[[#This Row],[20+]]</f>
        <v>#VALUE!</v>
      </c>
      <c r="BJ222" s="5" t="e">
        <f>P_A[[#This Row],[20+]]-P_A[[#This Row],[21+]]</f>
        <v>#VALUE!</v>
      </c>
      <c r="BK222" s="5" t="e">
        <f>P_A[[#This Row],[21+]]-P_A[[#This Row],[22+]]</f>
        <v>#VALUE!</v>
      </c>
      <c r="BL222" s="5" t="e">
        <f>P_A[[#This Row],[22+]]-P_A[[#This Row],[23+]]</f>
        <v>#VALUE!</v>
      </c>
      <c r="BM222" s="5" t="e">
        <f>P_A[[#This Row],[23+]]-P_A[[#This Row],[24+]]</f>
        <v>#VALUE!</v>
      </c>
      <c r="BN222" s="5" t="e">
        <f>P_A[[#This Row],[24+]]-P_A[[#This Row],[25+]]</f>
        <v>#VALUE!</v>
      </c>
      <c r="BO222" s="5" t="e">
        <f>P_A[[#This Row],[25+]]-P_A[[#This Row],[26+]]</f>
        <v>#VALUE!</v>
      </c>
      <c r="BP222" s="5" t="e">
        <f>P_A[[#This Row],[26+]]-P_A[[#This Row],[27+]]</f>
        <v>#VALUE!</v>
      </c>
      <c r="BQ222" s="5" t="e">
        <f>P_A[[#This Row],[27+]]-P_A[[#This Row],[28+]]</f>
        <v>#VALUE!</v>
      </c>
      <c r="BR222" s="5" t="e">
        <f>P_A[[#This Row],[28+]]-P_A[[#This Row],[29+]]</f>
        <v>#VALUE!</v>
      </c>
      <c r="BS222" s="5" t="e">
        <f>P_A[[#This Row],[29+]]-P_A[[#This Row],[30+]]</f>
        <v>#VALUE!</v>
      </c>
      <c r="BT222" s="5" t="e">
        <f>P_A[[#This Row],[30+]]-P_A[[#This Row],[31+]]</f>
        <v>#VALUE!</v>
      </c>
      <c r="BU222" s="5" t="e">
        <f>P_A[[#This Row],[31+]]-P_A[[#This Row],[32+]]</f>
        <v>#VALUE!</v>
      </c>
      <c r="BV222" s="5" t="e">
        <f>P_A[[#This Row],[32+]]-P_A[[#This Row],[33+]]</f>
        <v>#VALUE!</v>
      </c>
      <c r="BW222" s="5" t="e">
        <f>P_A[[#This Row],[33+]]-P_A[[#This Row],[34+]]</f>
        <v>#VALUE!</v>
      </c>
      <c r="BX222" s="5" t="e">
        <f>P_A[[#This Row],[34+]]-P_A[[#This Row],[35+]]</f>
        <v>#VALUE!</v>
      </c>
      <c r="BY222" s="5" t="e">
        <f>P_A[[#This Row],[35+]]-P_A[[#This Row],[36+]]</f>
        <v>#VALUE!</v>
      </c>
      <c r="BZ222" s="5" t="e">
        <f>P_A[[#This Row],[36+]]-P_A[[#This Row],[37+]]</f>
        <v>#VALUE!</v>
      </c>
      <c r="CA222" s="5" t="e">
        <f>P_A[[#This Row],[37+]]-P_A[[#This Row],[38+]]</f>
        <v>#VALUE!</v>
      </c>
      <c r="CB222" s="5" t="e">
        <f>P_A[[#This Row],[38+]]-P_A[[#This Row],[39+]]</f>
        <v>#VALUE!</v>
      </c>
      <c r="CC222" s="5" t="e">
        <f>P_A[[#This Row],[39+]]-P_A[[#This Row],[40+]]</f>
        <v>#VALUE!</v>
      </c>
      <c r="CD222" s="5" t="e">
        <f>P_A[[#This Row],[40+]]-P_A[[#This Row],[41+]]</f>
        <v>#VALUE!</v>
      </c>
      <c r="CE222" s="5" t="e">
        <f>P_A[[#This Row],[41+]]-P_A[[#This Row],[42+]]</f>
        <v>#VALUE!</v>
      </c>
      <c r="CF222" s="5" t="e">
        <f>P_A[[#This Row],[42+]]-P_A[[#This Row],[43+]]</f>
        <v>#VALUE!</v>
      </c>
      <c r="CG222" s="5" t="e">
        <f>P_A[[#This Row],[43+]]-P_A[[#This Row],[44+]]</f>
        <v>#VALUE!</v>
      </c>
      <c r="CH222" s="5" t="e">
        <f>P_A[[#This Row],[44+]]-P_A[[#This Row],[45+]]</f>
        <v>#VALUE!</v>
      </c>
      <c r="CI222" s="5" t="e">
        <f>P_A[[#This Row],[45+]]-P_A[[#This Row],[46+]]</f>
        <v>#VALUE!</v>
      </c>
      <c r="CJ222" s="5" t="e">
        <f>P_A[[#This Row],[46+]]-P_A[[#This Row],[47+]]</f>
        <v>#VALUE!</v>
      </c>
      <c r="CK222" s="5" t="e">
        <f>P_A[[#This Row],[47+]]-P_A[[#This Row],[48+]]</f>
        <v>#VALUE!</v>
      </c>
      <c r="CL222" s="5" t="e">
        <f>P_A[[#This Row],[48+]]-P_A[[#This Row],[49+]]</f>
        <v>#VALUE!</v>
      </c>
    </row>
    <row r="223" spans="1:90" x14ac:dyDescent="0.25">
      <c r="AX223" s="5" t="e">
        <f>P_A[[#This Row],[8+]]-P_A[[#This Row],[9+]]</f>
        <v>#VALUE!</v>
      </c>
      <c r="AY223" s="5" t="e">
        <f>P_A[[#This Row],[9+]]-P_A[[#This Row],[10+]]</f>
        <v>#VALUE!</v>
      </c>
      <c r="AZ223" s="5" t="e">
        <f>P_A[[#This Row],[10+]]-P_A[[#This Row],[11+]]</f>
        <v>#VALUE!</v>
      </c>
      <c r="BA223" s="5" t="e">
        <f>P_A[[#This Row],[11+]]-P_A[[#This Row],[12+]]</f>
        <v>#VALUE!</v>
      </c>
      <c r="BB223" s="5" t="e">
        <f>P_A[[#This Row],[12+]]-P_A[[#This Row],[13+]]</f>
        <v>#VALUE!</v>
      </c>
      <c r="BC223" s="5" t="e">
        <f>P_A[[#This Row],[13+]]-P_A[[#This Row],[14+]]</f>
        <v>#VALUE!</v>
      </c>
      <c r="BD223" s="5" t="e">
        <f>P_A[[#This Row],[14+]]-P_A[[#This Row],[15+]]</f>
        <v>#VALUE!</v>
      </c>
      <c r="BE223" s="5" t="e">
        <f>P_A[[#This Row],[15+]]-P_A[[#This Row],[16+]]</f>
        <v>#VALUE!</v>
      </c>
      <c r="BF223" s="5" t="e">
        <f>P_A[[#This Row],[16+]]-P_A[[#This Row],[17+]]</f>
        <v>#VALUE!</v>
      </c>
      <c r="BG223" s="5" t="e">
        <f>P_A[[#This Row],[17+]]-P_A[[#This Row],[18+]]</f>
        <v>#VALUE!</v>
      </c>
      <c r="BH223" s="5" t="e">
        <f>P_A[[#This Row],[18+]]-P_A[[#This Row],[19+]]</f>
        <v>#VALUE!</v>
      </c>
      <c r="BI223" s="5" t="e">
        <f>P_A[[#This Row],[19+]]-P_A[[#This Row],[20+]]</f>
        <v>#VALUE!</v>
      </c>
      <c r="BJ223" s="5" t="e">
        <f>P_A[[#This Row],[20+]]-P_A[[#This Row],[21+]]</f>
        <v>#VALUE!</v>
      </c>
      <c r="BK223" s="5" t="e">
        <f>P_A[[#This Row],[21+]]-P_A[[#This Row],[22+]]</f>
        <v>#VALUE!</v>
      </c>
      <c r="BL223" s="5" t="e">
        <f>P_A[[#This Row],[22+]]-P_A[[#This Row],[23+]]</f>
        <v>#VALUE!</v>
      </c>
      <c r="BM223" s="5" t="e">
        <f>P_A[[#This Row],[23+]]-P_A[[#This Row],[24+]]</f>
        <v>#VALUE!</v>
      </c>
      <c r="BN223" s="5" t="e">
        <f>P_A[[#This Row],[24+]]-P_A[[#This Row],[25+]]</f>
        <v>#VALUE!</v>
      </c>
      <c r="BO223" s="5" t="e">
        <f>P_A[[#This Row],[25+]]-P_A[[#This Row],[26+]]</f>
        <v>#VALUE!</v>
      </c>
      <c r="BP223" s="5" t="e">
        <f>P_A[[#This Row],[26+]]-P_A[[#This Row],[27+]]</f>
        <v>#VALUE!</v>
      </c>
      <c r="BQ223" s="5" t="e">
        <f>P_A[[#This Row],[27+]]-P_A[[#This Row],[28+]]</f>
        <v>#VALUE!</v>
      </c>
      <c r="BR223" s="5" t="e">
        <f>P_A[[#This Row],[28+]]-P_A[[#This Row],[29+]]</f>
        <v>#VALUE!</v>
      </c>
      <c r="BS223" s="5" t="e">
        <f>P_A[[#This Row],[29+]]-P_A[[#This Row],[30+]]</f>
        <v>#VALUE!</v>
      </c>
      <c r="BT223" s="5" t="e">
        <f>P_A[[#This Row],[30+]]-P_A[[#This Row],[31+]]</f>
        <v>#VALUE!</v>
      </c>
      <c r="BU223" s="5" t="e">
        <f>P_A[[#This Row],[31+]]-P_A[[#This Row],[32+]]</f>
        <v>#VALUE!</v>
      </c>
      <c r="BV223" s="5" t="e">
        <f>P_A[[#This Row],[32+]]-P_A[[#This Row],[33+]]</f>
        <v>#VALUE!</v>
      </c>
      <c r="BW223" s="5" t="e">
        <f>P_A[[#This Row],[33+]]-P_A[[#This Row],[34+]]</f>
        <v>#VALUE!</v>
      </c>
      <c r="BX223" s="5" t="e">
        <f>P_A[[#This Row],[34+]]-P_A[[#This Row],[35+]]</f>
        <v>#VALUE!</v>
      </c>
      <c r="BY223" s="5" t="e">
        <f>P_A[[#This Row],[35+]]-P_A[[#This Row],[36+]]</f>
        <v>#VALUE!</v>
      </c>
      <c r="BZ223" s="5" t="e">
        <f>P_A[[#This Row],[36+]]-P_A[[#This Row],[37+]]</f>
        <v>#VALUE!</v>
      </c>
      <c r="CA223" s="5" t="e">
        <f>P_A[[#This Row],[37+]]-P_A[[#This Row],[38+]]</f>
        <v>#VALUE!</v>
      </c>
      <c r="CB223" s="5" t="e">
        <f>P_A[[#This Row],[38+]]-P_A[[#This Row],[39+]]</f>
        <v>#VALUE!</v>
      </c>
      <c r="CC223" s="5" t="e">
        <f>P_A[[#This Row],[39+]]-P_A[[#This Row],[40+]]</f>
        <v>#VALUE!</v>
      </c>
      <c r="CD223" s="5" t="e">
        <f>P_A[[#This Row],[40+]]-P_A[[#This Row],[41+]]</f>
        <v>#VALUE!</v>
      </c>
      <c r="CE223" s="5" t="e">
        <f>P_A[[#This Row],[41+]]-P_A[[#This Row],[42+]]</f>
        <v>#VALUE!</v>
      </c>
      <c r="CF223" s="5" t="e">
        <f>P_A[[#This Row],[42+]]-P_A[[#This Row],[43+]]</f>
        <v>#VALUE!</v>
      </c>
      <c r="CG223" s="5" t="e">
        <f>P_A[[#This Row],[43+]]-P_A[[#This Row],[44+]]</f>
        <v>#VALUE!</v>
      </c>
      <c r="CH223" s="5" t="e">
        <f>P_A[[#This Row],[44+]]-P_A[[#This Row],[45+]]</f>
        <v>#VALUE!</v>
      </c>
      <c r="CI223" s="5" t="e">
        <f>P_A[[#This Row],[45+]]-P_A[[#This Row],[46+]]</f>
        <v>#VALUE!</v>
      </c>
      <c r="CJ223" s="5" t="e">
        <f>P_A[[#This Row],[46+]]-P_A[[#This Row],[47+]]</f>
        <v>#VALUE!</v>
      </c>
      <c r="CK223" s="5" t="e">
        <f>P_A[[#This Row],[47+]]-P_A[[#This Row],[48+]]</f>
        <v>#VALUE!</v>
      </c>
      <c r="CL223" s="5" t="e">
        <f>P_A[[#This Row],[48+]]-P_A[[#This Row],[49+]]</f>
        <v>#VALUE!</v>
      </c>
    </row>
    <row r="224" spans="1:90" x14ac:dyDescent="0.25">
      <c r="AX224" s="5" t="e">
        <f>P_A[[#This Row],[8+]]-P_A[[#This Row],[9+]]</f>
        <v>#VALUE!</v>
      </c>
      <c r="AY224" s="5" t="e">
        <f>P_A[[#This Row],[9+]]-P_A[[#This Row],[10+]]</f>
        <v>#VALUE!</v>
      </c>
      <c r="AZ224" s="5" t="e">
        <f>P_A[[#This Row],[10+]]-P_A[[#This Row],[11+]]</f>
        <v>#VALUE!</v>
      </c>
      <c r="BA224" s="5" t="e">
        <f>P_A[[#This Row],[11+]]-P_A[[#This Row],[12+]]</f>
        <v>#VALUE!</v>
      </c>
      <c r="BB224" s="5" t="e">
        <f>P_A[[#This Row],[12+]]-P_A[[#This Row],[13+]]</f>
        <v>#VALUE!</v>
      </c>
      <c r="BC224" s="5" t="e">
        <f>P_A[[#This Row],[13+]]-P_A[[#This Row],[14+]]</f>
        <v>#VALUE!</v>
      </c>
      <c r="BD224" s="5" t="e">
        <f>P_A[[#This Row],[14+]]-P_A[[#This Row],[15+]]</f>
        <v>#VALUE!</v>
      </c>
      <c r="BE224" s="5" t="e">
        <f>P_A[[#This Row],[15+]]-P_A[[#This Row],[16+]]</f>
        <v>#VALUE!</v>
      </c>
      <c r="BF224" s="5" t="e">
        <f>P_A[[#This Row],[16+]]-P_A[[#This Row],[17+]]</f>
        <v>#VALUE!</v>
      </c>
      <c r="BG224" s="5" t="e">
        <f>P_A[[#This Row],[17+]]-P_A[[#This Row],[18+]]</f>
        <v>#VALUE!</v>
      </c>
      <c r="BH224" s="5" t="e">
        <f>P_A[[#This Row],[18+]]-P_A[[#This Row],[19+]]</f>
        <v>#VALUE!</v>
      </c>
      <c r="BI224" s="5" t="e">
        <f>P_A[[#This Row],[19+]]-P_A[[#This Row],[20+]]</f>
        <v>#VALUE!</v>
      </c>
      <c r="BJ224" s="5" t="e">
        <f>P_A[[#This Row],[20+]]-P_A[[#This Row],[21+]]</f>
        <v>#VALUE!</v>
      </c>
      <c r="BK224" s="5" t="e">
        <f>P_A[[#This Row],[21+]]-P_A[[#This Row],[22+]]</f>
        <v>#VALUE!</v>
      </c>
      <c r="BL224" s="5" t="e">
        <f>P_A[[#This Row],[22+]]-P_A[[#This Row],[23+]]</f>
        <v>#VALUE!</v>
      </c>
      <c r="BM224" s="5" t="e">
        <f>P_A[[#This Row],[23+]]-P_A[[#This Row],[24+]]</f>
        <v>#VALUE!</v>
      </c>
      <c r="BN224" s="5" t="e">
        <f>P_A[[#This Row],[24+]]-P_A[[#This Row],[25+]]</f>
        <v>#VALUE!</v>
      </c>
      <c r="BO224" s="5" t="e">
        <f>P_A[[#This Row],[25+]]-P_A[[#This Row],[26+]]</f>
        <v>#VALUE!</v>
      </c>
      <c r="BP224" s="5" t="e">
        <f>P_A[[#This Row],[26+]]-P_A[[#This Row],[27+]]</f>
        <v>#VALUE!</v>
      </c>
      <c r="BQ224" s="5" t="e">
        <f>P_A[[#This Row],[27+]]-P_A[[#This Row],[28+]]</f>
        <v>#VALUE!</v>
      </c>
      <c r="BR224" s="5" t="e">
        <f>P_A[[#This Row],[28+]]-P_A[[#This Row],[29+]]</f>
        <v>#VALUE!</v>
      </c>
      <c r="BS224" s="5" t="e">
        <f>P_A[[#This Row],[29+]]-P_A[[#This Row],[30+]]</f>
        <v>#VALUE!</v>
      </c>
      <c r="BT224" s="5" t="e">
        <f>P_A[[#This Row],[30+]]-P_A[[#This Row],[31+]]</f>
        <v>#VALUE!</v>
      </c>
      <c r="BU224" s="5" t="e">
        <f>P_A[[#This Row],[31+]]-P_A[[#This Row],[32+]]</f>
        <v>#VALUE!</v>
      </c>
      <c r="BV224" s="5" t="e">
        <f>P_A[[#This Row],[32+]]-P_A[[#This Row],[33+]]</f>
        <v>#VALUE!</v>
      </c>
      <c r="BW224" s="5" t="e">
        <f>P_A[[#This Row],[33+]]-P_A[[#This Row],[34+]]</f>
        <v>#VALUE!</v>
      </c>
      <c r="BX224" s="5" t="e">
        <f>P_A[[#This Row],[34+]]-P_A[[#This Row],[35+]]</f>
        <v>#VALUE!</v>
      </c>
      <c r="BY224" s="5" t="e">
        <f>P_A[[#This Row],[35+]]-P_A[[#This Row],[36+]]</f>
        <v>#VALUE!</v>
      </c>
      <c r="BZ224" s="5" t="e">
        <f>P_A[[#This Row],[36+]]-P_A[[#This Row],[37+]]</f>
        <v>#VALUE!</v>
      </c>
      <c r="CA224" s="5" t="e">
        <f>P_A[[#This Row],[37+]]-P_A[[#This Row],[38+]]</f>
        <v>#VALUE!</v>
      </c>
      <c r="CB224" s="5" t="e">
        <f>P_A[[#This Row],[38+]]-P_A[[#This Row],[39+]]</f>
        <v>#VALUE!</v>
      </c>
      <c r="CC224" s="5" t="e">
        <f>P_A[[#This Row],[39+]]-P_A[[#This Row],[40+]]</f>
        <v>#VALUE!</v>
      </c>
      <c r="CD224" s="5" t="e">
        <f>P_A[[#This Row],[40+]]-P_A[[#This Row],[41+]]</f>
        <v>#VALUE!</v>
      </c>
      <c r="CE224" s="5" t="e">
        <f>P_A[[#This Row],[41+]]-P_A[[#This Row],[42+]]</f>
        <v>#VALUE!</v>
      </c>
      <c r="CF224" s="5" t="e">
        <f>P_A[[#This Row],[42+]]-P_A[[#This Row],[43+]]</f>
        <v>#VALUE!</v>
      </c>
      <c r="CG224" s="5" t="e">
        <f>P_A[[#This Row],[43+]]-P_A[[#This Row],[44+]]</f>
        <v>#VALUE!</v>
      </c>
      <c r="CH224" s="5" t="e">
        <f>P_A[[#This Row],[44+]]-P_A[[#This Row],[45+]]</f>
        <v>#VALUE!</v>
      </c>
      <c r="CI224" s="5" t="e">
        <f>P_A[[#This Row],[45+]]-P_A[[#This Row],[46+]]</f>
        <v>#VALUE!</v>
      </c>
      <c r="CJ224" s="5" t="e">
        <f>P_A[[#This Row],[46+]]-P_A[[#This Row],[47+]]</f>
        <v>#VALUE!</v>
      </c>
      <c r="CK224" s="5" t="e">
        <f>P_A[[#This Row],[47+]]-P_A[[#This Row],[48+]]</f>
        <v>#VALUE!</v>
      </c>
      <c r="CL224" s="5" t="e">
        <f>P_A[[#This Row],[48+]]-P_A[[#This Row],[49+]]</f>
        <v>#VALUE!</v>
      </c>
    </row>
    <row r="225" spans="50:90" x14ac:dyDescent="0.25">
      <c r="AX225" s="5" t="e">
        <f>P_A[[#This Row],[8+]]-P_A[[#This Row],[9+]]</f>
        <v>#VALUE!</v>
      </c>
      <c r="AY225" s="5" t="e">
        <f>P_A[[#This Row],[9+]]-P_A[[#This Row],[10+]]</f>
        <v>#VALUE!</v>
      </c>
      <c r="AZ225" s="5" t="e">
        <f>P_A[[#This Row],[10+]]-P_A[[#This Row],[11+]]</f>
        <v>#VALUE!</v>
      </c>
      <c r="BA225" s="5" t="e">
        <f>P_A[[#This Row],[11+]]-P_A[[#This Row],[12+]]</f>
        <v>#VALUE!</v>
      </c>
      <c r="BB225" s="5" t="e">
        <f>P_A[[#This Row],[12+]]-P_A[[#This Row],[13+]]</f>
        <v>#VALUE!</v>
      </c>
      <c r="BC225" s="5" t="e">
        <f>P_A[[#This Row],[13+]]-P_A[[#This Row],[14+]]</f>
        <v>#VALUE!</v>
      </c>
      <c r="BD225" s="5" t="e">
        <f>P_A[[#This Row],[14+]]-P_A[[#This Row],[15+]]</f>
        <v>#VALUE!</v>
      </c>
      <c r="BE225" s="5" t="e">
        <f>P_A[[#This Row],[15+]]-P_A[[#This Row],[16+]]</f>
        <v>#VALUE!</v>
      </c>
      <c r="BF225" s="5" t="e">
        <f>P_A[[#This Row],[16+]]-P_A[[#This Row],[17+]]</f>
        <v>#VALUE!</v>
      </c>
      <c r="BG225" s="5" t="e">
        <f>P_A[[#This Row],[17+]]-P_A[[#This Row],[18+]]</f>
        <v>#VALUE!</v>
      </c>
      <c r="BH225" s="5" t="e">
        <f>P_A[[#This Row],[18+]]-P_A[[#This Row],[19+]]</f>
        <v>#VALUE!</v>
      </c>
      <c r="BI225" s="5" t="e">
        <f>P_A[[#This Row],[19+]]-P_A[[#This Row],[20+]]</f>
        <v>#VALUE!</v>
      </c>
      <c r="BJ225" s="5" t="e">
        <f>P_A[[#This Row],[20+]]-P_A[[#This Row],[21+]]</f>
        <v>#VALUE!</v>
      </c>
      <c r="BK225" s="5" t="e">
        <f>P_A[[#This Row],[21+]]-P_A[[#This Row],[22+]]</f>
        <v>#VALUE!</v>
      </c>
      <c r="BL225" s="5" t="e">
        <f>P_A[[#This Row],[22+]]-P_A[[#This Row],[23+]]</f>
        <v>#VALUE!</v>
      </c>
      <c r="BM225" s="5" t="e">
        <f>P_A[[#This Row],[23+]]-P_A[[#This Row],[24+]]</f>
        <v>#VALUE!</v>
      </c>
      <c r="BN225" s="5" t="e">
        <f>P_A[[#This Row],[24+]]-P_A[[#This Row],[25+]]</f>
        <v>#VALUE!</v>
      </c>
      <c r="BO225" s="5" t="e">
        <f>P_A[[#This Row],[25+]]-P_A[[#This Row],[26+]]</f>
        <v>#VALUE!</v>
      </c>
      <c r="BP225" s="5" t="e">
        <f>P_A[[#This Row],[26+]]-P_A[[#This Row],[27+]]</f>
        <v>#VALUE!</v>
      </c>
      <c r="BQ225" s="5" t="e">
        <f>P_A[[#This Row],[27+]]-P_A[[#This Row],[28+]]</f>
        <v>#VALUE!</v>
      </c>
      <c r="BR225" s="5" t="e">
        <f>P_A[[#This Row],[28+]]-P_A[[#This Row],[29+]]</f>
        <v>#VALUE!</v>
      </c>
      <c r="BS225" s="5" t="e">
        <f>P_A[[#This Row],[29+]]-P_A[[#This Row],[30+]]</f>
        <v>#VALUE!</v>
      </c>
      <c r="BT225" s="5" t="e">
        <f>P_A[[#This Row],[30+]]-P_A[[#This Row],[31+]]</f>
        <v>#VALUE!</v>
      </c>
      <c r="BU225" s="5" t="e">
        <f>P_A[[#This Row],[31+]]-P_A[[#This Row],[32+]]</f>
        <v>#VALUE!</v>
      </c>
      <c r="BV225" s="5" t="e">
        <f>P_A[[#This Row],[32+]]-P_A[[#This Row],[33+]]</f>
        <v>#VALUE!</v>
      </c>
      <c r="BW225" s="5" t="e">
        <f>P_A[[#This Row],[33+]]-P_A[[#This Row],[34+]]</f>
        <v>#VALUE!</v>
      </c>
      <c r="BX225" s="5" t="e">
        <f>P_A[[#This Row],[34+]]-P_A[[#This Row],[35+]]</f>
        <v>#VALUE!</v>
      </c>
      <c r="BY225" s="5" t="e">
        <f>P_A[[#This Row],[35+]]-P_A[[#This Row],[36+]]</f>
        <v>#VALUE!</v>
      </c>
      <c r="BZ225" s="5" t="e">
        <f>P_A[[#This Row],[36+]]-P_A[[#This Row],[37+]]</f>
        <v>#VALUE!</v>
      </c>
      <c r="CA225" s="5" t="e">
        <f>P_A[[#This Row],[37+]]-P_A[[#This Row],[38+]]</f>
        <v>#VALUE!</v>
      </c>
      <c r="CB225" s="5" t="e">
        <f>P_A[[#This Row],[38+]]-P_A[[#This Row],[39+]]</f>
        <v>#VALUE!</v>
      </c>
      <c r="CC225" s="5" t="e">
        <f>P_A[[#This Row],[39+]]-P_A[[#This Row],[40+]]</f>
        <v>#VALUE!</v>
      </c>
      <c r="CD225" s="5" t="e">
        <f>P_A[[#This Row],[40+]]-P_A[[#This Row],[41+]]</f>
        <v>#VALUE!</v>
      </c>
      <c r="CE225" s="5" t="e">
        <f>P_A[[#This Row],[41+]]-P_A[[#This Row],[42+]]</f>
        <v>#VALUE!</v>
      </c>
      <c r="CF225" s="5" t="e">
        <f>P_A[[#This Row],[42+]]-P_A[[#This Row],[43+]]</f>
        <v>#VALUE!</v>
      </c>
      <c r="CG225" s="5" t="e">
        <f>P_A[[#This Row],[43+]]-P_A[[#This Row],[44+]]</f>
        <v>#VALUE!</v>
      </c>
      <c r="CH225" s="5" t="e">
        <f>P_A[[#This Row],[44+]]-P_A[[#This Row],[45+]]</f>
        <v>#VALUE!</v>
      </c>
      <c r="CI225" s="5" t="e">
        <f>P_A[[#This Row],[45+]]-P_A[[#This Row],[46+]]</f>
        <v>#VALUE!</v>
      </c>
      <c r="CJ225" s="5" t="e">
        <f>P_A[[#This Row],[46+]]-P_A[[#This Row],[47+]]</f>
        <v>#VALUE!</v>
      </c>
      <c r="CK225" s="5" t="e">
        <f>P_A[[#This Row],[47+]]-P_A[[#This Row],[48+]]</f>
        <v>#VALUE!</v>
      </c>
      <c r="CL225" s="5" t="e">
        <f>P_A[[#This Row],[48+]]-P_A[[#This Row],[49+]]</f>
        <v>#VALUE!</v>
      </c>
    </row>
    <row r="226" spans="50:90" x14ac:dyDescent="0.25">
      <c r="AX226" s="5" t="e">
        <f>P_A[[#This Row],[8+]]-P_A[[#This Row],[9+]]</f>
        <v>#VALUE!</v>
      </c>
      <c r="AY226" s="5" t="e">
        <f>P_A[[#This Row],[9+]]-P_A[[#This Row],[10+]]</f>
        <v>#VALUE!</v>
      </c>
      <c r="AZ226" s="5" t="e">
        <f>P_A[[#This Row],[10+]]-P_A[[#This Row],[11+]]</f>
        <v>#VALUE!</v>
      </c>
      <c r="BA226" s="5" t="e">
        <f>P_A[[#This Row],[11+]]-P_A[[#This Row],[12+]]</f>
        <v>#VALUE!</v>
      </c>
      <c r="BB226" s="5" t="e">
        <f>P_A[[#This Row],[12+]]-P_A[[#This Row],[13+]]</f>
        <v>#VALUE!</v>
      </c>
      <c r="BC226" s="5" t="e">
        <f>P_A[[#This Row],[13+]]-P_A[[#This Row],[14+]]</f>
        <v>#VALUE!</v>
      </c>
      <c r="BD226" s="5" t="e">
        <f>P_A[[#This Row],[14+]]-P_A[[#This Row],[15+]]</f>
        <v>#VALUE!</v>
      </c>
      <c r="BE226" s="5" t="e">
        <f>P_A[[#This Row],[15+]]-P_A[[#This Row],[16+]]</f>
        <v>#VALUE!</v>
      </c>
      <c r="BF226" s="5" t="e">
        <f>P_A[[#This Row],[16+]]-P_A[[#This Row],[17+]]</f>
        <v>#VALUE!</v>
      </c>
      <c r="BG226" s="5" t="e">
        <f>P_A[[#This Row],[17+]]-P_A[[#This Row],[18+]]</f>
        <v>#VALUE!</v>
      </c>
      <c r="BH226" s="5" t="e">
        <f>P_A[[#This Row],[18+]]-P_A[[#This Row],[19+]]</f>
        <v>#VALUE!</v>
      </c>
      <c r="BI226" s="5" t="e">
        <f>P_A[[#This Row],[19+]]-P_A[[#This Row],[20+]]</f>
        <v>#VALUE!</v>
      </c>
      <c r="BJ226" s="5" t="e">
        <f>P_A[[#This Row],[20+]]-P_A[[#This Row],[21+]]</f>
        <v>#VALUE!</v>
      </c>
      <c r="BK226" s="5" t="e">
        <f>P_A[[#This Row],[21+]]-P_A[[#This Row],[22+]]</f>
        <v>#VALUE!</v>
      </c>
      <c r="BL226" s="5" t="e">
        <f>P_A[[#This Row],[22+]]-P_A[[#This Row],[23+]]</f>
        <v>#VALUE!</v>
      </c>
      <c r="BM226" s="5" t="e">
        <f>P_A[[#This Row],[23+]]-P_A[[#This Row],[24+]]</f>
        <v>#VALUE!</v>
      </c>
      <c r="BN226" s="5" t="e">
        <f>P_A[[#This Row],[24+]]-P_A[[#This Row],[25+]]</f>
        <v>#VALUE!</v>
      </c>
      <c r="BO226" s="5" t="e">
        <f>P_A[[#This Row],[25+]]-P_A[[#This Row],[26+]]</f>
        <v>#VALUE!</v>
      </c>
      <c r="BP226" s="5" t="e">
        <f>P_A[[#This Row],[26+]]-P_A[[#This Row],[27+]]</f>
        <v>#VALUE!</v>
      </c>
      <c r="BQ226" s="5" t="e">
        <f>P_A[[#This Row],[27+]]-P_A[[#This Row],[28+]]</f>
        <v>#VALUE!</v>
      </c>
      <c r="BR226" s="5" t="e">
        <f>P_A[[#This Row],[28+]]-P_A[[#This Row],[29+]]</f>
        <v>#VALUE!</v>
      </c>
      <c r="BS226" s="5" t="e">
        <f>P_A[[#This Row],[29+]]-P_A[[#This Row],[30+]]</f>
        <v>#VALUE!</v>
      </c>
      <c r="BT226" s="5" t="e">
        <f>P_A[[#This Row],[30+]]-P_A[[#This Row],[31+]]</f>
        <v>#VALUE!</v>
      </c>
      <c r="BU226" s="5" t="e">
        <f>P_A[[#This Row],[31+]]-P_A[[#This Row],[32+]]</f>
        <v>#VALUE!</v>
      </c>
      <c r="BV226" s="5" t="e">
        <f>P_A[[#This Row],[32+]]-P_A[[#This Row],[33+]]</f>
        <v>#VALUE!</v>
      </c>
      <c r="BW226" s="5" t="e">
        <f>P_A[[#This Row],[33+]]-P_A[[#This Row],[34+]]</f>
        <v>#VALUE!</v>
      </c>
      <c r="BX226" s="5" t="e">
        <f>P_A[[#This Row],[34+]]-P_A[[#This Row],[35+]]</f>
        <v>#VALUE!</v>
      </c>
      <c r="BY226" s="5" t="e">
        <f>P_A[[#This Row],[35+]]-P_A[[#This Row],[36+]]</f>
        <v>#VALUE!</v>
      </c>
      <c r="BZ226" s="5" t="e">
        <f>P_A[[#This Row],[36+]]-P_A[[#This Row],[37+]]</f>
        <v>#VALUE!</v>
      </c>
      <c r="CA226" s="5" t="e">
        <f>P_A[[#This Row],[37+]]-P_A[[#This Row],[38+]]</f>
        <v>#VALUE!</v>
      </c>
      <c r="CB226" s="5" t="e">
        <f>P_A[[#This Row],[38+]]-P_A[[#This Row],[39+]]</f>
        <v>#VALUE!</v>
      </c>
      <c r="CC226" s="5" t="e">
        <f>P_A[[#This Row],[39+]]-P_A[[#This Row],[40+]]</f>
        <v>#VALUE!</v>
      </c>
      <c r="CD226" s="5" t="e">
        <f>P_A[[#This Row],[40+]]-P_A[[#This Row],[41+]]</f>
        <v>#VALUE!</v>
      </c>
      <c r="CE226" s="5" t="e">
        <f>P_A[[#This Row],[41+]]-P_A[[#This Row],[42+]]</f>
        <v>#VALUE!</v>
      </c>
      <c r="CF226" s="5" t="e">
        <f>P_A[[#This Row],[42+]]-P_A[[#This Row],[43+]]</f>
        <v>#VALUE!</v>
      </c>
      <c r="CG226" s="5" t="e">
        <f>P_A[[#This Row],[43+]]-P_A[[#This Row],[44+]]</f>
        <v>#VALUE!</v>
      </c>
      <c r="CH226" s="5" t="e">
        <f>P_A[[#This Row],[44+]]-P_A[[#This Row],[45+]]</f>
        <v>#VALUE!</v>
      </c>
      <c r="CI226" s="5" t="e">
        <f>P_A[[#This Row],[45+]]-P_A[[#This Row],[46+]]</f>
        <v>#VALUE!</v>
      </c>
      <c r="CJ226" s="5" t="e">
        <f>P_A[[#This Row],[46+]]-P_A[[#This Row],[47+]]</f>
        <v>#VALUE!</v>
      </c>
      <c r="CK226" s="5" t="e">
        <f>P_A[[#This Row],[47+]]-P_A[[#This Row],[48+]]</f>
        <v>#VALUE!</v>
      </c>
      <c r="CL226" s="5" t="e">
        <f>P_A[[#This Row],[48+]]-P_A[[#This Row],[49+]]</f>
        <v>#VALUE!</v>
      </c>
    </row>
    <row r="227" spans="50:90" x14ac:dyDescent="0.25">
      <c r="AX227" s="5" t="e">
        <f>P_A[[#This Row],[8+]]-P_A[[#This Row],[9+]]</f>
        <v>#VALUE!</v>
      </c>
      <c r="AY227" s="5" t="e">
        <f>P_A[[#This Row],[9+]]-P_A[[#This Row],[10+]]</f>
        <v>#VALUE!</v>
      </c>
      <c r="AZ227" s="5" t="e">
        <f>P_A[[#This Row],[10+]]-P_A[[#This Row],[11+]]</f>
        <v>#VALUE!</v>
      </c>
      <c r="BA227" s="5" t="e">
        <f>P_A[[#This Row],[11+]]-P_A[[#This Row],[12+]]</f>
        <v>#VALUE!</v>
      </c>
      <c r="BB227" s="5" t="e">
        <f>P_A[[#This Row],[12+]]-P_A[[#This Row],[13+]]</f>
        <v>#VALUE!</v>
      </c>
      <c r="BC227" s="5" t="e">
        <f>P_A[[#This Row],[13+]]-P_A[[#This Row],[14+]]</f>
        <v>#VALUE!</v>
      </c>
      <c r="BD227" s="5" t="e">
        <f>P_A[[#This Row],[14+]]-P_A[[#This Row],[15+]]</f>
        <v>#VALUE!</v>
      </c>
      <c r="BE227" s="5" t="e">
        <f>P_A[[#This Row],[15+]]-P_A[[#This Row],[16+]]</f>
        <v>#VALUE!</v>
      </c>
      <c r="BF227" s="5" t="e">
        <f>P_A[[#This Row],[16+]]-P_A[[#This Row],[17+]]</f>
        <v>#VALUE!</v>
      </c>
      <c r="BG227" s="5" t="e">
        <f>P_A[[#This Row],[17+]]-P_A[[#This Row],[18+]]</f>
        <v>#VALUE!</v>
      </c>
      <c r="BH227" s="5" t="e">
        <f>P_A[[#This Row],[18+]]-P_A[[#This Row],[19+]]</f>
        <v>#VALUE!</v>
      </c>
      <c r="BI227" s="5" t="e">
        <f>P_A[[#This Row],[19+]]-P_A[[#This Row],[20+]]</f>
        <v>#VALUE!</v>
      </c>
      <c r="BJ227" s="5" t="e">
        <f>P_A[[#This Row],[20+]]-P_A[[#This Row],[21+]]</f>
        <v>#VALUE!</v>
      </c>
      <c r="BK227" s="5" t="e">
        <f>P_A[[#This Row],[21+]]-P_A[[#This Row],[22+]]</f>
        <v>#VALUE!</v>
      </c>
      <c r="BL227" s="5" t="e">
        <f>P_A[[#This Row],[22+]]-P_A[[#This Row],[23+]]</f>
        <v>#VALUE!</v>
      </c>
      <c r="BM227" s="5" t="e">
        <f>P_A[[#This Row],[23+]]-P_A[[#This Row],[24+]]</f>
        <v>#VALUE!</v>
      </c>
      <c r="BN227" s="5" t="e">
        <f>P_A[[#This Row],[24+]]-P_A[[#This Row],[25+]]</f>
        <v>#VALUE!</v>
      </c>
      <c r="BO227" s="5" t="e">
        <f>P_A[[#This Row],[25+]]-P_A[[#This Row],[26+]]</f>
        <v>#VALUE!</v>
      </c>
      <c r="BP227" s="5" t="e">
        <f>P_A[[#This Row],[26+]]-P_A[[#This Row],[27+]]</f>
        <v>#VALUE!</v>
      </c>
      <c r="BQ227" s="5" t="e">
        <f>P_A[[#This Row],[27+]]-P_A[[#This Row],[28+]]</f>
        <v>#VALUE!</v>
      </c>
      <c r="BR227" s="5" t="e">
        <f>P_A[[#This Row],[28+]]-P_A[[#This Row],[29+]]</f>
        <v>#VALUE!</v>
      </c>
      <c r="BS227" s="5" t="e">
        <f>P_A[[#This Row],[29+]]-P_A[[#This Row],[30+]]</f>
        <v>#VALUE!</v>
      </c>
      <c r="BT227" s="5" t="e">
        <f>P_A[[#This Row],[30+]]-P_A[[#This Row],[31+]]</f>
        <v>#VALUE!</v>
      </c>
      <c r="BU227" s="5" t="e">
        <f>P_A[[#This Row],[31+]]-P_A[[#This Row],[32+]]</f>
        <v>#VALUE!</v>
      </c>
      <c r="BV227" s="5" t="e">
        <f>P_A[[#This Row],[32+]]-P_A[[#This Row],[33+]]</f>
        <v>#VALUE!</v>
      </c>
      <c r="BW227" s="5" t="e">
        <f>P_A[[#This Row],[33+]]-P_A[[#This Row],[34+]]</f>
        <v>#VALUE!</v>
      </c>
      <c r="BX227" s="5" t="e">
        <f>P_A[[#This Row],[34+]]-P_A[[#This Row],[35+]]</f>
        <v>#VALUE!</v>
      </c>
      <c r="BY227" s="5" t="e">
        <f>P_A[[#This Row],[35+]]-P_A[[#This Row],[36+]]</f>
        <v>#VALUE!</v>
      </c>
      <c r="BZ227" s="5" t="e">
        <f>P_A[[#This Row],[36+]]-P_A[[#This Row],[37+]]</f>
        <v>#VALUE!</v>
      </c>
      <c r="CA227" s="5" t="e">
        <f>P_A[[#This Row],[37+]]-P_A[[#This Row],[38+]]</f>
        <v>#VALUE!</v>
      </c>
      <c r="CB227" s="5" t="e">
        <f>P_A[[#This Row],[38+]]-P_A[[#This Row],[39+]]</f>
        <v>#VALUE!</v>
      </c>
      <c r="CC227" s="5" t="e">
        <f>P_A[[#This Row],[39+]]-P_A[[#This Row],[40+]]</f>
        <v>#VALUE!</v>
      </c>
      <c r="CD227" s="5" t="e">
        <f>P_A[[#This Row],[40+]]-P_A[[#This Row],[41+]]</f>
        <v>#VALUE!</v>
      </c>
      <c r="CE227" s="5" t="e">
        <f>P_A[[#This Row],[41+]]-P_A[[#This Row],[42+]]</f>
        <v>#VALUE!</v>
      </c>
      <c r="CF227" s="5" t="e">
        <f>P_A[[#This Row],[42+]]-P_A[[#This Row],[43+]]</f>
        <v>#VALUE!</v>
      </c>
      <c r="CG227" s="5" t="e">
        <f>P_A[[#This Row],[43+]]-P_A[[#This Row],[44+]]</f>
        <v>#VALUE!</v>
      </c>
      <c r="CH227" s="5" t="e">
        <f>P_A[[#This Row],[44+]]-P_A[[#This Row],[45+]]</f>
        <v>#VALUE!</v>
      </c>
      <c r="CI227" s="5" t="e">
        <f>P_A[[#This Row],[45+]]-P_A[[#This Row],[46+]]</f>
        <v>#VALUE!</v>
      </c>
      <c r="CJ227" s="5" t="e">
        <f>P_A[[#This Row],[46+]]-P_A[[#This Row],[47+]]</f>
        <v>#VALUE!</v>
      </c>
      <c r="CK227" s="5" t="e">
        <f>P_A[[#This Row],[47+]]-P_A[[#This Row],[48+]]</f>
        <v>#VALUE!</v>
      </c>
      <c r="CL227" s="5" t="e">
        <f>P_A[[#This Row],[48+]]-P_A[[#This Row],[49+]]</f>
        <v>#VALUE!</v>
      </c>
    </row>
    <row r="228" spans="50:90" x14ac:dyDescent="0.25">
      <c r="AX228" s="5" t="e">
        <f>P_A[[#This Row],[8+]]-P_A[[#This Row],[9+]]</f>
        <v>#VALUE!</v>
      </c>
      <c r="AY228" s="5" t="e">
        <f>P_A[[#This Row],[9+]]-P_A[[#This Row],[10+]]</f>
        <v>#VALUE!</v>
      </c>
      <c r="AZ228" s="5" t="e">
        <f>P_A[[#This Row],[10+]]-P_A[[#This Row],[11+]]</f>
        <v>#VALUE!</v>
      </c>
      <c r="BA228" s="5" t="e">
        <f>P_A[[#This Row],[11+]]-P_A[[#This Row],[12+]]</f>
        <v>#VALUE!</v>
      </c>
      <c r="BB228" s="5" t="e">
        <f>P_A[[#This Row],[12+]]-P_A[[#This Row],[13+]]</f>
        <v>#VALUE!</v>
      </c>
      <c r="BC228" s="5" t="e">
        <f>P_A[[#This Row],[13+]]-P_A[[#This Row],[14+]]</f>
        <v>#VALUE!</v>
      </c>
      <c r="BD228" s="5" t="e">
        <f>P_A[[#This Row],[14+]]-P_A[[#This Row],[15+]]</f>
        <v>#VALUE!</v>
      </c>
      <c r="BE228" s="5" t="e">
        <f>P_A[[#This Row],[15+]]-P_A[[#This Row],[16+]]</f>
        <v>#VALUE!</v>
      </c>
      <c r="BF228" s="5" t="e">
        <f>P_A[[#This Row],[16+]]-P_A[[#This Row],[17+]]</f>
        <v>#VALUE!</v>
      </c>
      <c r="BG228" s="5" t="e">
        <f>P_A[[#This Row],[17+]]-P_A[[#This Row],[18+]]</f>
        <v>#VALUE!</v>
      </c>
      <c r="BH228" s="5" t="e">
        <f>P_A[[#This Row],[18+]]-P_A[[#This Row],[19+]]</f>
        <v>#VALUE!</v>
      </c>
      <c r="BI228" s="5" t="e">
        <f>P_A[[#This Row],[19+]]-P_A[[#This Row],[20+]]</f>
        <v>#VALUE!</v>
      </c>
      <c r="BJ228" s="5" t="e">
        <f>P_A[[#This Row],[20+]]-P_A[[#This Row],[21+]]</f>
        <v>#VALUE!</v>
      </c>
      <c r="BK228" s="5" t="e">
        <f>P_A[[#This Row],[21+]]-P_A[[#This Row],[22+]]</f>
        <v>#VALUE!</v>
      </c>
      <c r="BL228" s="5" t="e">
        <f>P_A[[#This Row],[22+]]-P_A[[#This Row],[23+]]</f>
        <v>#VALUE!</v>
      </c>
      <c r="BM228" s="5" t="e">
        <f>P_A[[#This Row],[23+]]-P_A[[#This Row],[24+]]</f>
        <v>#VALUE!</v>
      </c>
      <c r="BN228" s="5" t="e">
        <f>P_A[[#This Row],[24+]]-P_A[[#This Row],[25+]]</f>
        <v>#VALUE!</v>
      </c>
      <c r="BO228" s="5" t="e">
        <f>P_A[[#This Row],[25+]]-P_A[[#This Row],[26+]]</f>
        <v>#VALUE!</v>
      </c>
      <c r="BP228" s="5" t="e">
        <f>P_A[[#This Row],[26+]]-P_A[[#This Row],[27+]]</f>
        <v>#VALUE!</v>
      </c>
      <c r="BQ228" s="5" t="e">
        <f>P_A[[#This Row],[27+]]-P_A[[#This Row],[28+]]</f>
        <v>#VALUE!</v>
      </c>
      <c r="BR228" s="5" t="e">
        <f>P_A[[#This Row],[28+]]-P_A[[#This Row],[29+]]</f>
        <v>#VALUE!</v>
      </c>
      <c r="BS228" s="5" t="e">
        <f>P_A[[#This Row],[29+]]-P_A[[#This Row],[30+]]</f>
        <v>#VALUE!</v>
      </c>
      <c r="BT228" s="5" t="e">
        <f>P_A[[#This Row],[30+]]-P_A[[#This Row],[31+]]</f>
        <v>#VALUE!</v>
      </c>
      <c r="BU228" s="5" t="e">
        <f>P_A[[#This Row],[31+]]-P_A[[#This Row],[32+]]</f>
        <v>#VALUE!</v>
      </c>
      <c r="BV228" s="5" t="e">
        <f>P_A[[#This Row],[32+]]-P_A[[#This Row],[33+]]</f>
        <v>#VALUE!</v>
      </c>
      <c r="BW228" s="5" t="e">
        <f>P_A[[#This Row],[33+]]-P_A[[#This Row],[34+]]</f>
        <v>#VALUE!</v>
      </c>
      <c r="BX228" s="5" t="e">
        <f>P_A[[#This Row],[34+]]-P_A[[#This Row],[35+]]</f>
        <v>#VALUE!</v>
      </c>
      <c r="BY228" s="5" t="e">
        <f>P_A[[#This Row],[35+]]-P_A[[#This Row],[36+]]</f>
        <v>#VALUE!</v>
      </c>
      <c r="BZ228" s="5" t="e">
        <f>P_A[[#This Row],[36+]]-P_A[[#This Row],[37+]]</f>
        <v>#VALUE!</v>
      </c>
      <c r="CA228" s="5" t="e">
        <f>P_A[[#This Row],[37+]]-P_A[[#This Row],[38+]]</f>
        <v>#VALUE!</v>
      </c>
      <c r="CB228" s="5" t="e">
        <f>P_A[[#This Row],[38+]]-P_A[[#This Row],[39+]]</f>
        <v>#VALUE!</v>
      </c>
      <c r="CC228" s="5" t="e">
        <f>P_A[[#This Row],[39+]]-P_A[[#This Row],[40+]]</f>
        <v>#VALUE!</v>
      </c>
      <c r="CD228" s="5" t="e">
        <f>P_A[[#This Row],[40+]]-P_A[[#This Row],[41+]]</f>
        <v>#VALUE!</v>
      </c>
      <c r="CE228" s="5" t="e">
        <f>P_A[[#This Row],[41+]]-P_A[[#This Row],[42+]]</f>
        <v>#VALUE!</v>
      </c>
      <c r="CF228" s="5" t="e">
        <f>P_A[[#This Row],[42+]]-P_A[[#This Row],[43+]]</f>
        <v>#VALUE!</v>
      </c>
      <c r="CG228" s="5" t="e">
        <f>P_A[[#This Row],[43+]]-P_A[[#This Row],[44+]]</f>
        <v>#VALUE!</v>
      </c>
      <c r="CH228" s="5" t="e">
        <f>P_A[[#This Row],[44+]]-P_A[[#This Row],[45+]]</f>
        <v>#VALUE!</v>
      </c>
      <c r="CI228" s="5" t="e">
        <f>P_A[[#This Row],[45+]]-P_A[[#This Row],[46+]]</f>
        <v>#VALUE!</v>
      </c>
      <c r="CJ228" s="5" t="e">
        <f>P_A[[#This Row],[46+]]-P_A[[#This Row],[47+]]</f>
        <v>#VALUE!</v>
      </c>
      <c r="CK228" s="5" t="e">
        <f>P_A[[#This Row],[47+]]-P_A[[#This Row],[48+]]</f>
        <v>#VALUE!</v>
      </c>
      <c r="CL228" s="5" t="e">
        <f>P_A[[#This Row],[48+]]-P_A[[#This Row],[49+]]</f>
        <v>#VALUE!</v>
      </c>
    </row>
    <row r="229" spans="50:90" x14ac:dyDescent="0.25">
      <c r="AX229" s="5" t="e">
        <f>P_A[[#This Row],[8+]]-P_A[[#This Row],[9+]]</f>
        <v>#VALUE!</v>
      </c>
      <c r="AY229" s="5" t="e">
        <f>P_A[[#This Row],[9+]]-P_A[[#This Row],[10+]]</f>
        <v>#VALUE!</v>
      </c>
      <c r="AZ229" s="5" t="e">
        <f>P_A[[#This Row],[10+]]-P_A[[#This Row],[11+]]</f>
        <v>#VALUE!</v>
      </c>
      <c r="BA229" s="5" t="e">
        <f>P_A[[#This Row],[11+]]-P_A[[#This Row],[12+]]</f>
        <v>#VALUE!</v>
      </c>
      <c r="BB229" s="5" t="e">
        <f>P_A[[#This Row],[12+]]-P_A[[#This Row],[13+]]</f>
        <v>#VALUE!</v>
      </c>
      <c r="BC229" s="5" t="e">
        <f>P_A[[#This Row],[13+]]-P_A[[#This Row],[14+]]</f>
        <v>#VALUE!</v>
      </c>
      <c r="BD229" s="5" t="e">
        <f>P_A[[#This Row],[14+]]-P_A[[#This Row],[15+]]</f>
        <v>#VALUE!</v>
      </c>
      <c r="BE229" s="5" t="e">
        <f>P_A[[#This Row],[15+]]-P_A[[#This Row],[16+]]</f>
        <v>#VALUE!</v>
      </c>
      <c r="BF229" s="5" t="e">
        <f>P_A[[#This Row],[16+]]-P_A[[#This Row],[17+]]</f>
        <v>#VALUE!</v>
      </c>
      <c r="BG229" s="5" t="e">
        <f>P_A[[#This Row],[17+]]-P_A[[#This Row],[18+]]</f>
        <v>#VALUE!</v>
      </c>
      <c r="BH229" s="5" t="e">
        <f>P_A[[#This Row],[18+]]-P_A[[#This Row],[19+]]</f>
        <v>#VALUE!</v>
      </c>
      <c r="BI229" s="5" t="e">
        <f>P_A[[#This Row],[19+]]-P_A[[#This Row],[20+]]</f>
        <v>#VALUE!</v>
      </c>
      <c r="BJ229" s="5" t="e">
        <f>P_A[[#This Row],[20+]]-P_A[[#This Row],[21+]]</f>
        <v>#VALUE!</v>
      </c>
      <c r="BK229" s="5" t="e">
        <f>P_A[[#This Row],[21+]]-P_A[[#This Row],[22+]]</f>
        <v>#VALUE!</v>
      </c>
      <c r="BL229" s="5" t="e">
        <f>P_A[[#This Row],[22+]]-P_A[[#This Row],[23+]]</f>
        <v>#VALUE!</v>
      </c>
      <c r="BM229" s="5" t="e">
        <f>P_A[[#This Row],[23+]]-P_A[[#This Row],[24+]]</f>
        <v>#VALUE!</v>
      </c>
      <c r="BN229" s="5" t="e">
        <f>P_A[[#This Row],[24+]]-P_A[[#This Row],[25+]]</f>
        <v>#VALUE!</v>
      </c>
      <c r="BO229" s="5" t="e">
        <f>P_A[[#This Row],[25+]]-P_A[[#This Row],[26+]]</f>
        <v>#VALUE!</v>
      </c>
      <c r="BP229" s="5" t="e">
        <f>P_A[[#This Row],[26+]]-P_A[[#This Row],[27+]]</f>
        <v>#VALUE!</v>
      </c>
      <c r="BQ229" s="5" t="e">
        <f>P_A[[#This Row],[27+]]-P_A[[#This Row],[28+]]</f>
        <v>#VALUE!</v>
      </c>
      <c r="BR229" s="5" t="e">
        <f>P_A[[#This Row],[28+]]-P_A[[#This Row],[29+]]</f>
        <v>#VALUE!</v>
      </c>
      <c r="BS229" s="5" t="e">
        <f>P_A[[#This Row],[29+]]-P_A[[#This Row],[30+]]</f>
        <v>#VALUE!</v>
      </c>
      <c r="BT229" s="5" t="e">
        <f>P_A[[#This Row],[30+]]-P_A[[#This Row],[31+]]</f>
        <v>#VALUE!</v>
      </c>
      <c r="BU229" s="5" t="e">
        <f>P_A[[#This Row],[31+]]-P_A[[#This Row],[32+]]</f>
        <v>#VALUE!</v>
      </c>
      <c r="BV229" s="5" t="e">
        <f>P_A[[#This Row],[32+]]-P_A[[#This Row],[33+]]</f>
        <v>#VALUE!</v>
      </c>
      <c r="BW229" s="5" t="e">
        <f>P_A[[#This Row],[33+]]-P_A[[#This Row],[34+]]</f>
        <v>#VALUE!</v>
      </c>
      <c r="BX229" s="5" t="e">
        <f>P_A[[#This Row],[34+]]-P_A[[#This Row],[35+]]</f>
        <v>#VALUE!</v>
      </c>
      <c r="BY229" s="5" t="e">
        <f>P_A[[#This Row],[35+]]-P_A[[#This Row],[36+]]</f>
        <v>#VALUE!</v>
      </c>
      <c r="BZ229" s="5" t="e">
        <f>P_A[[#This Row],[36+]]-P_A[[#This Row],[37+]]</f>
        <v>#VALUE!</v>
      </c>
      <c r="CA229" s="5" t="e">
        <f>P_A[[#This Row],[37+]]-P_A[[#This Row],[38+]]</f>
        <v>#VALUE!</v>
      </c>
      <c r="CB229" s="5" t="e">
        <f>P_A[[#This Row],[38+]]-P_A[[#This Row],[39+]]</f>
        <v>#VALUE!</v>
      </c>
      <c r="CC229" s="5" t="e">
        <f>P_A[[#This Row],[39+]]-P_A[[#This Row],[40+]]</f>
        <v>#VALUE!</v>
      </c>
      <c r="CD229" s="5" t="e">
        <f>P_A[[#This Row],[40+]]-P_A[[#This Row],[41+]]</f>
        <v>#VALUE!</v>
      </c>
      <c r="CE229" s="5" t="e">
        <f>P_A[[#This Row],[41+]]-P_A[[#This Row],[42+]]</f>
        <v>#VALUE!</v>
      </c>
      <c r="CF229" s="5" t="e">
        <f>P_A[[#This Row],[42+]]-P_A[[#This Row],[43+]]</f>
        <v>#VALUE!</v>
      </c>
      <c r="CG229" s="5" t="e">
        <f>P_A[[#This Row],[43+]]-P_A[[#This Row],[44+]]</f>
        <v>#VALUE!</v>
      </c>
      <c r="CH229" s="5" t="e">
        <f>P_A[[#This Row],[44+]]-P_A[[#This Row],[45+]]</f>
        <v>#VALUE!</v>
      </c>
      <c r="CI229" s="5" t="e">
        <f>P_A[[#This Row],[45+]]-P_A[[#This Row],[46+]]</f>
        <v>#VALUE!</v>
      </c>
      <c r="CJ229" s="5" t="e">
        <f>P_A[[#This Row],[46+]]-P_A[[#This Row],[47+]]</f>
        <v>#VALUE!</v>
      </c>
      <c r="CK229" s="5" t="e">
        <f>P_A[[#This Row],[47+]]-P_A[[#This Row],[48+]]</f>
        <v>#VALUE!</v>
      </c>
      <c r="CL229" s="5" t="e">
        <f>P_A[[#This Row],[48+]]-P_A[[#This Row],[49+]]</f>
        <v>#VALUE!</v>
      </c>
    </row>
    <row r="230" spans="50:90" x14ac:dyDescent="0.25">
      <c r="AX230" s="5" t="e">
        <f>P_A[[#This Row],[8+]]-P_A[[#This Row],[9+]]</f>
        <v>#VALUE!</v>
      </c>
      <c r="AY230" s="5" t="e">
        <f>P_A[[#This Row],[9+]]-P_A[[#This Row],[10+]]</f>
        <v>#VALUE!</v>
      </c>
      <c r="AZ230" s="5" t="e">
        <f>P_A[[#This Row],[10+]]-P_A[[#This Row],[11+]]</f>
        <v>#VALUE!</v>
      </c>
      <c r="BA230" s="5" t="e">
        <f>P_A[[#This Row],[11+]]-P_A[[#This Row],[12+]]</f>
        <v>#VALUE!</v>
      </c>
      <c r="BB230" s="5" t="e">
        <f>P_A[[#This Row],[12+]]-P_A[[#This Row],[13+]]</f>
        <v>#VALUE!</v>
      </c>
      <c r="BC230" s="5" t="e">
        <f>P_A[[#This Row],[13+]]-P_A[[#This Row],[14+]]</f>
        <v>#VALUE!</v>
      </c>
      <c r="BD230" s="5" t="e">
        <f>P_A[[#This Row],[14+]]-P_A[[#This Row],[15+]]</f>
        <v>#VALUE!</v>
      </c>
      <c r="BE230" s="5" t="e">
        <f>P_A[[#This Row],[15+]]-P_A[[#This Row],[16+]]</f>
        <v>#VALUE!</v>
      </c>
      <c r="BF230" s="5" t="e">
        <f>P_A[[#This Row],[16+]]-P_A[[#This Row],[17+]]</f>
        <v>#VALUE!</v>
      </c>
      <c r="BG230" s="5" t="e">
        <f>P_A[[#This Row],[17+]]-P_A[[#This Row],[18+]]</f>
        <v>#VALUE!</v>
      </c>
      <c r="BH230" s="5" t="e">
        <f>P_A[[#This Row],[18+]]-P_A[[#This Row],[19+]]</f>
        <v>#VALUE!</v>
      </c>
      <c r="BI230" s="5" t="e">
        <f>P_A[[#This Row],[19+]]-P_A[[#This Row],[20+]]</f>
        <v>#VALUE!</v>
      </c>
      <c r="BJ230" s="5" t="e">
        <f>P_A[[#This Row],[20+]]-P_A[[#This Row],[21+]]</f>
        <v>#VALUE!</v>
      </c>
      <c r="BK230" s="5" t="e">
        <f>P_A[[#This Row],[21+]]-P_A[[#This Row],[22+]]</f>
        <v>#VALUE!</v>
      </c>
      <c r="BL230" s="5" t="e">
        <f>P_A[[#This Row],[22+]]-P_A[[#This Row],[23+]]</f>
        <v>#VALUE!</v>
      </c>
      <c r="BM230" s="5" t="e">
        <f>P_A[[#This Row],[23+]]-P_A[[#This Row],[24+]]</f>
        <v>#VALUE!</v>
      </c>
      <c r="BN230" s="5" t="e">
        <f>P_A[[#This Row],[24+]]-P_A[[#This Row],[25+]]</f>
        <v>#VALUE!</v>
      </c>
      <c r="BO230" s="5" t="e">
        <f>P_A[[#This Row],[25+]]-P_A[[#This Row],[26+]]</f>
        <v>#VALUE!</v>
      </c>
      <c r="BP230" s="5" t="e">
        <f>P_A[[#This Row],[26+]]-P_A[[#This Row],[27+]]</f>
        <v>#VALUE!</v>
      </c>
      <c r="BQ230" s="5" t="e">
        <f>P_A[[#This Row],[27+]]-P_A[[#This Row],[28+]]</f>
        <v>#VALUE!</v>
      </c>
      <c r="BR230" s="5" t="e">
        <f>P_A[[#This Row],[28+]]-P_A[[#This Row],[29+]]</f>
        <v>#VALUE!</v>
      </c>
      <c r="BS230" s="5" t="e">
        <f>P_A[[#This Row],[29+]]-P_A[[#This Row],[30+]]</f>
        <v>#VALUE!</v>
      </c>
      <c r="BT230" s="5" t="e">
        <f>P_A[[#This Row],[30+]]-P_A[[#This Row],[31+]]</f>
        <v>#VALUE!</v>
      </c>
      <c r="BU230" s="5" t="e">
        <f>P_A[[#This Row],[31+]]-P_A[[#This Row],[32+]]</f>
        <v>#VALUE!</v>
      </c>
      <c r="BV230" s="5" t="e">
        <f>P_A[[#This Row],[32+]]-P_A[[#This Row],[33+]]</f>
        <v>#VALUE!</v>
      </c>
      <c r="BW230" s="5" t="e">
        <f>P_A[[#This Row],[33+]]-P_A[[#This Row],[34+]]</f>
        <v>#VALUE!</v>
      </c>
      <c r="BX230" s="5" t="e">
        <f>P_A[[#This Row],[34+]]-P_A[[#This Row],[35+]]</f>
        <v>#VALUE!</v>
      </c>
      <c r="BY230" s="5" t="e">
        <f>P_A[[#This Row],[35+]]-P_A[[#This Row],[36+]]</f>
        <v>#VALUE!</v>
      </c>
      <c r="BZ230" s="5" t="e">
        <f>P_A[[#This Row],[36+]]-P_A[[#This Row],[37+]]</f>
        <v>#VALUE!</v>
      </c>
      <c r="CA230" s="5" t="e">
        <f>P_A[[#This Row],[37+]]-P_A[[#This Row],[38+]]</f>
        <v>#VALUE!</v>
      </c>
      <c r="CB230" s="5" t="e">
        <f>P_A[[#This Row],[38+]]-P_A[[#This Row],[39+]]</f>
        <v>#VALUE!</v>
      </c>
      <c r="CC230" s="5" t="e">
        <f>P_A[[#This Row],[39+]]-P_A[[#This Row],[40+]]</f>
        <v>#VALUE!</v>
      </c>
      <c r="CD230" s="5" t="e">
        <f>P_A[[#This Row],[40+]]-P_A[[#This Row],[41+]]</f>
        <v>#VALUE!</v>
      </c>
      <c r="CE230" s="5" t="e">
        <f>P_A[[#This Row],[41+]]-P_A[[#This Row],[42+]]</f>
        <v>#VALUE!</v>
      </c>
      <c r="CF230" s="5" t="e">
        <f>P_A[[#This Row],[42+]]-P_A[[#This Row],[43+]]</f>
        <v>#VALUE!</v>
      </c>
      <c r="CG230" s="5" t="e">
        <f>P_A[[#This Row],[43+]]-P_A[[#This Row],[44+]]</f>
        <v>#VALUE!</v>
      </c>
      <c r="CH230" s="5" t="e">
        <f>P_A[[#This Row],[44+]]-P_A[[#This Row],[45+]]</f>
        <v>#VALUE!</v>
      </c>
      <c r="CI230" s="5" t="e">
        <f>P_A[[#This Row],[45+]]-P_A[[#This Row],[46+]]</f>
        <v>#VALUE!</v>
      </c>
      <c r="CJ230" s="5" t="e">
        <f>P_A[[#This Row],[46+]]-P_A[[#This Row],[47+]]</f>
        <v>#VALUE!</v>
      </c>
      <c r="CK230" s="5" t="e">
        <f>P_A[[#This Row],[47+]]-P_A[[#This Row],[48+]]</f>
        <v>#VALUE!</v>
      </c>
      <c r="CL230" s="5" t="e">
        <f>P_A[[#This Row],[48+]]-P_A[[#This Row],[49+]]</f>
        <v>#VALUE!</v>
      </c>
    </row>
    <row r="231" spans="50:90" x14ac:dyDescent="0.25">
      <c r="AX231" s="5" t="e">
        <f>P_A[[#This Row],[8+]]-P_A[[#This Row],[9+]]</f>
        <v>#VALUE!</v>
      </c>
      <c r="AY231" s="5" t="e">
        <f>P_A[[#This Row],[9+]]-P_A[[#This Row],[10+]]</f>
        <v>#VALUE!</v>
      </c>
      <c r="AZ231" s="5" t="e">
        <f>P_A[[#This Row],[10+]]-P_A[[#This Row],[11+]]</f>
        <v>#VALUE!</v>
      </c>
      <c r="BA231" s="5" t="e">
        <f>P_A[[#This Row],[11+]]-P_A[[#This Row],[12+]]</f>
        <v>#VALUE!</v>
      </c>
      <c r="BB231" s="5" t="e">
        <f>P_A[[#This Row],[12+]]-P_A[[#This Row],[13+]]</f>
        <v>#VALUE!</v>
      </c>
      <c r="BC231" s="5" t="e">
        <f>P_A[[#This Row],[13+]]-P_A[[#This Row],[14+]]</f>
        <v>#VALUE!</v>
      </c>
      <c r="BD231" s="5" t="e">
        <f>P_A[[#This Row],[14+]]-P_A[[#This Row],[15+]]</f>
        <v>#VALUE!</v>
      </c>
      <c r="BE231" s="5" t="e">
        <f>P_A[[#This Row],[15+]]-P_A[[#This Row],[16+]]</f>
        <v>#VALUE!</v>
      </c>
      <c r="BF231" s="5" t="e">
        <f>P_A[[#This Row],[16+]]-P_A[[#This Row],[17+]]</f>
        <v>#VALUE!</v>
      </c>
      <c r="BG231" s="5" t="e">
        <f>P_A[[#This Row],[17+]]-P_A[[#This Row],[18+]]</f>
        <v>#VALUE!</v>
      </c>
      <c r="BH231" s="5" t="e">
        <f>P_A[[#This Row],[18+]]-P_A[[#This Row],[19+]]</f>
        <v>#VALUE!</v>
      </c>
      <c r="BI231" s="5" t="e">
        <f>P_A[[#This Row],[19+]]-P_A[[#This Row],[20+]]</f>
        <v>#VALUE!</v>
      </c>
      <c r="BJ231" s="5" t="e">
        <f>P_A[[#This Row],[20+]]-P_A[[#This Row],[21+]]</f>
        <v>#VALUE!</v>
      </c>
      <c r="BK231" s="5" t="e">
        <f>P_A[[#This Row],[21+]]-P_A[[#This Row],[22+]]</f>
        <v>#VALUE!</v>
      </c>
      <c r="BL231" s="5" t="e">
        <f>P_A[[#This Row],[22+]]-P_A[[#This Row],[23+]]</f>
        <v>#VALUE!</v>
      </c>
      <c r="BM231" s="5" t="e">
        <f>P_A[[#This Row],[23+]]-P_A[[#This Row],[24+]]</f>
        <v>#VALUE!</v>
      </c>
      <c r="BN231" s="5" t="e">
        <f>P_A[[#This Row],[24+]]-P_A[[#This Row],[25+]]</f>
        <v>#VALUE!</v>
      </c>
      <c r="BO231" s="5" t="e">
        <f>P_A[[#This Row],[25+]]-P_A[[#This Row],[26+]]</f>
        <v>#VALUE!</v>
      </c>
      <c r="BP231" s="5" t="e">
        <f>P_A[[#This Row],[26+]]-P_A[[#This Row],[27+]]</f>
        <v>#VALUE!</v>
      </c>
      <c r="BQ231" s="5" t="e">
        <f>P_A[[#This Row],[27+]]-P_A[[#This Row],[28+]]</f>
        <v>#VALUE!</v>
      </c>
      <c r="BR231" s="5" t="e">
        <f>P_A[[#This Row],[28+]]-P_A[[#This Row],[29+]]</f>
        <v>#VALUE!</v>
      </c>
      <c r="BS231" s="5" t="e">
        <f>P_A[[#This Row],[29+]]-P_A[[#This Row],[30+]]</f>
        <v>#VALUE!</v>
      </c>
      <c r="BT231" s="5" t="e">
        <f>P_A[[#This Row],[30+]]-P_A[[#This Row],[31+]]</f>
        <v>#VALUE!</v>
      </c>
      <c r="BU231" s="5" t="e">
        <f>P_A[[#This Row],[31+]]-P_A[[#This Row],[32+]]</f>
        <v>#VALUE!</v>
      </c>
      <c r="BV231" s="5" t="e">
        <f>P_A[[#This Row],[32+]]-P_A[[#This Row],[33+]]</f>
        <v>#VALUE!</v>
      </c>
      <c r="BW231" s="5" t="e">
        <f>P_A[[#This Row],[33+]]-P_A[[#This Row],[34+]]</f>
        <v>#VALUE!</v>
      </c>
      <c r="BX231" s="5" t="e">
        <f>P_A[[#This Row],[34+]]-P_A[[#This Row],[35+]]</f>
        <v>#VALUE!</v>
      </c>
      <c r="BY231" s="5" t="e">
        <f>P_A[[#This Row],[35+]]-P_A[[#This Row],[36+]]</f>
        <v>#VALUE!</v>
      </c>
      <c r="BZ231" s="5" t="e">
        <f>P_A[[#This Row],[36+]]-P_A[[#This Row],[37+]]</f>
        <v>#VALUE!</v>
      </c>
      <c r="CA231" s="5" t="e">
        <f>P_A[[#This Row],[37+]]-P_A[[#This Row],[38+]]</f>
        <v>#VALUE!</v>
      </c>
      <c r="CB231" s="5" t="e">
        <f>P_A[[#This Row],[38+]]-P_A[[#This Row],[39+]]</f>
        <v>#VALUE!</v>
      </c>
      <c r="CC231" s="5" t="e">
        <f>P_A[[#This Row],[39+]]-P_A[[#This Row],[40+]]</f>
        <v>#VALUE!</v>
      </c>
      <c r="CD231" s="5" t="e">
        <f>P_A[[#This Row],[40+]]-P_A[[#This Row],[41+]]</f>
        <v>#VALUE!</v>
      </c>
      <c r="CE231" s="5" t="e">
        <f>P_A[[#This Row],[41+]]-P_A[[#This Row],[42+]]</f>
        <v>#VALUE!</v>
      </c>
      <c r="CF231" s="5" t="e">
        <f>P_A[[#This Row],[42+]]-P_A[[#This Row],[43+]]</f>
        <v>#VALUE!</v>
      </c>
      <c r="CG231" s="5" t="e">
        <f>P_A[[#This Row],[43+]]-P_A[[#This Row],[44+]]</f>
        <v>#VALUE!</v>
      </c>
      <c r="CH231" s="5" t="e">
        <f>P_A[[#This Row],[44+]]-P_A[[#This Row],[45+]]</f>
        <v>#VALUE!</v>
      </c>
      <c r="CI231" s="5" t="e">
        <f>P_A[[#This Row],[45+]]-P_A[[#This Row],[46+]]</f>
        <v>#VALUE!</v>
      </c>
      <c r="CJ231" s="5" t="e">
        <f>P_A[[#This Row],[46+]]-P_A[[#This Row],[47+]]</f>
        <v>#VALUE!</v>
      </c>
      <c r="CK231" s="5" t="e">
        <f>P_A[[#This Row],[47+]]-P_A[[#This Row],[48+]]</f>
        <v>#VALUE!</v>
      </c>
      <c r="CL231" s="5" t="e">
        <f>P_A[[#This Row],[48+]]-P_A[[#This Row],[49+]]</f>
        <v>#VALUE!</v>
      </c>
    </row>
    <row r="232" spans="50:90" x14ac:dyDescent="0.25">
      <c r="AX232" s="5" t="e">
        <f>P_A[[#This Row],[8+]]-P_A[[#This Row],[9+]]</f>
        <v>#VALUE!</v>
      </c>
      <c r="AY232" s="5" t="e">
        <f>P_A[[#This Row],[9+]]-P_A[[#This Row],[10+]]</f>
        <v>#VALUE!</v>
      </c>
      <c r="AZ232" s="5" t="e">
        <f>P_A[[#This Row],[10+]]-P_A[[#This Row],[11+]]</f>
        <v>#VALUE!</v>
      </c>
      <c r="BA232" s="5" t="e">
        <f>P_A[[#This Row],[11+]]-P_A[[#This Row],[12+]]</f>
        <v>#VALUE!</v>
      </c>
      <c r="BB232" s="5" t="e">
        <f>P_A[[#This Row],[12+]]-P_A[[#This Row],[13+]]</f>
        <v>#VALUE!</v>
      </c>
      <c r="BC232" s="5" t="e">
        <f>P_A[[#This Row],[13+]]-P_A[[#This Row],[14+]]</f>
        <v>#VALUE!</v>
      </c>
      <c r="BD232" s="5" t="e">
        <f>P_A[[#This Row],[14+]]-P_A[[#This Row],[15+]]</f>
        <v>#VALUE!</v>
      </c>
      <c r="BE232" s="5" t="e">
        <f>P_A[[#This Row],[15+]]-P_A[[#This Row],[16+]]</f>
        <v>#VALUE!</v>
      </c>
      <c r="BF232" s="5" t="e">
        <f>P_A[[#This Row],[16+]]-P_A[[#This Row],[17+]]</f>
        <v>#VALUE!</v>
      </c>
      <c r="BG232" s="5" t="e">
        <f>P_A[[#This Row],[17+]]-P_A[[#This Row],[18+]]</f>
        <v>#VALUE!</v>
      </c>
      <c r="BH232" s="5" t="e">
        <f>P_A[[#This Row],[18+]]-P_A[[#This Row],[19+]]</f>
        <v>#VALUE!</v>
      </c>
      <c r="BI232" s="5" t="e">
        <f>P_A[[#This Row],[19+]]-P_A[[#This Row],[20+]]</f>
        <v>#VALUE!</v>
      </c>
      <c r="BJ232" s="5" t="e">
        <f>P_A[[#This Row],[20+]]-P_A[[#This Row],[21+]]</f>
        <v>#VALUE!</v>
      </c>
      <c r="BK232" s="5" t="e">
        <f>P_A[[#This Row],[21+]]-P_A[[#This Row],[22+]]</f>
        <v>#VALUE!</v>
      </c>
      <c r="BL232" s="5" t="e">
        <f>P_A[[#This Row],[22+]]-P_A[[#This Row],[23+]]</f>
        <v>#VALUE!</v>
      </c>
      <c r="BM232" s="5" t="e">
        <f>P_A[[#This Row],[23+]]-P_A[[#This Row],[24+]]</f>
        <v>#VALUE!</v>
      </c>
      <c r="BN232" s="5" t="e">
        <f>P_A[[#This Row],[24+]]-P_A[[#This Row],[25+]]</f>
        <v>#VALUE!</v>
      </c>
      <c r="BO232" s="5" t="e">
        <f>P_A[[#This Row],[25+]]-P_A[[#This Row],[26+]]</f>
        <v>#VALUE!</v>
      </c>
      <c r="BP232" s="5" t="e">
        <f>P_A[[#This Row],[26+]]-P_A[[#This Row],[27+]]</f>
        <v>#VALUE!</v>
      </c>
      <c r="BQ232" s="5" t="e">
        <f>P_A[[#This Row],[27+]]-P_A[[#This Row],[28+]]</f>
        <v>#VALUE!</v>
      </c>
      <c r="BR232" s="5" t="e">
        <f>P_A[[#This Row],[28+]]-P_A[[#This Row],[29+]]</f>
        <v>#VALUE!</v>
      </c>
      <c r="BS232" s="5" t="e">
        <f>P_A[[#This Row],[29+]]-P_A[[#This Row],[30+]]</f>
        <v>#VALUE!</v>
      </c>
      <c r="BT232" s="5" t="e">
        <f>P_A[[#This Row],[30+]]-P_A[[#This Row],[31+]]</f>
        <v>#VALUE!</v>
      </c>
      <c r="BU232" s="5" t="e">
        <f>P_A[[#This Row],[31+]]-P_A[[#This Row],[32+]]</f>
        <v>#VALUE!</v>
      </c>
      <c r="BV232" s="5" t="e">
        <f>P_A[[#This Row],[32+]]-P_A[[#This Row],[33+]]</f>
        <v>#VALUE!</v>
      </c>
      <c r="BW232" s="5" t="e">
        <f>P_A[[#This Row],[33+]]-P_A[[#This Row],[34+]]</f>
        <v>#VALUE!</v>
      </c>
      <c r="BX232" s="5" t="e">
        <f>P_A[[#This Row],[34+]]-P_A[[#This Row],[35+]]</f>
        <v>#VALUE!</v>
      </c>
      <c r="BY232" s="5" t="e">
        <f>P_A[[#This Row],[35+]]-P_A[[#This Row],[36+]]</f>
        <v>#VALUE!</v>
      </c>
      <c r="BZ232" s="5" t="e">
        <f>P_A[[#This Row],[36+]]-P_A[[#This Row],[37+]]</f>
        <v>#VALUE!</v>
      </c>
      <c r="CA232" s="5" t="e">
        <f>P_A[[#This Row],[37+]]-P_A[[#This Row],[38+]]</f>
        <v>#VALUE!</v>
      </c>
      <c r="CB232" s="5" t="e">
        <f>P_A[[#This Row],[38+]]-P_A[[#This Row],[39+]]</f>
        <v>#VALUE!</v>
      </c>
      <c r="CC232" s="5" t="e">
        <f>P_A[[#This Row],[39+]]-P_A[[#This Row],[40+]]</f>
        <v>#VALUE!</v>
      </c>
      <c r="CD232" s="5" t="e">
        <f>P_A[[#This Row],[40+]]-P_A[[#This Row],[41+]]</f>
        <v>#VALUE!</v>
      </c>
      <c r="CE232" s="5" t="e">
        <f>P_A[[#This Row],[41+]]-P_A[[#This Row],[42+]]</f>
        <v>#VALUE!</v>
      </c>
      <c r="CF232" s="5" t="e">
        <f>P_A[[#This Row],[42+]]-P_A[[#This Row],[43+]]</f>
        <v>#VALUE!</v>
      </c>
      <c r="CG232" s="5" t="e">
        <f>P_A[[#This Row],[43+]]-P_A[[#This Row],[44+]]</f>
        <v>#VALUE!</v>
      </c>
      <c r="CH232" s="5" t="e">
        <f>P_A[[#This Row],[44+]]-P_A[[#This Row],[45+]]</f>
        <v>#VALUE!</v>
      </c>
      <c r="CI232" s="5" t="e">
        <f>P_A[[#This Row],[45+]]-P_A[[#This Row],[46+]]</f>
        <v>#VALUE!</v>
      </c>
      <c r="CJ232" s="5" t="e">
        <f>P_A[[#This Row],[46+]]-P_A[[#This Row],[47+]]</f>
        <v>#VALUE!</v>
      </c>
      <c r="CK232" s="5" t="e">
        <f>P_A[[#This Row],[47+]]-P_A[[#This Row],[48+]]</f>
        <v>#VALUE!</v>
      </c>
      <c r="CL232" s="5" t="e">
        <f>P_A[[#This Row],[48+]]-P_A[[#This Row],[49+]]</f>
        <v>#VALUE!</v>
      </c>
    </row>
    <row r="233" spans="50:90" x14ac:dyDescent="0.25">
      <c r="AX233" s="5" t="e">
        <f>P_A[[#This Row],[8+]]-P_A[[#This Row],[9+]]</f>
        <v>#VALUE!</v>
      </c>
      <c r="AY233" s="5" t="e">
        <f>P_A[[#This Row],[9+]]-P_A[[#This Row],[10+]]</f>
        <v>#VALUE!</v>
      </c>
      <c r="AZ233" s="5" t="e">
        <f>P_A[[#This Row],[10+]]-P_A[[#This Row],[11+]]</f>
        <v>#VALUE!</v>
      </c>
      <c r="BA233" s="5" t="e">
        <f>P_A[[#This Row],[11+]]-P_A[[#This Row],[12+]]</f>
        <v>#VALUE!</v>
      </c>
      <c r="BB233" s="5" t="e">
        <f>P_A[[#This Row],[12+]]-P_A[[#This Row],[13+]]</f>
        <v>#VALUE!</v>
      </c>
      <c r="BC233" s="5" t="e">
        <f>P_A[[#This Row],[13+]]-P_A[[#This Row],[14+]]</f>
        <v>#VALUE!</v>
      </c>
      <c r="BD233" s="5" t="e">
        <f>P_A[[#This Row],[14+]]-P_A[[#This Row],[15+]]</f>
        <v>#VALUE!</v>
      </c>
      <c r="BE233" s="5" t="e">
        <f>P_A[[#This Row],[15+]]-P_A[[#This Row],[16+]]</f>
        <v>#VALUE!</v>
      </c>
      <c r="BF233" s="5" t="e">
        <f>P_A[[#This Row],[16+]]-P_A[[#This Row],[17+]]</f>
        <v>#VALUE!</v>
      </c>
      <c r="BG233" s="5" t="e">
        <f>P_A[[#This Row],[17+]]-P_A[[#This Row],[18+]]</f>
        <v>#VALUE!</v>
      </c>
      <c r="BH233" s="5" t="e">
        <f>P_A[[#This Row],[18+]]-P_A[[#This Row],[19+]]</f>
        <v>#VALUE!</v>
      </c>
      <c r="BI233" s="5" t="e">
        <f>P_A[[#This Row],[19+]]-P_A[[#This Row],[20+]]</f>
        <v>#VALUE!</v>
      </c>
      <c r="BJ233" s="5" t="e">
        <f>P_A[[#This Row],[20+]]-P_A[[#This Row],[21+]]</f>
        <v>#VALUE!</v>
      </c>
      <c r="BK233" s="5" t="e">
        <f>P_A[[#This Row],[21+]]-P_A[[#This Row],[22+]]</f>
        <v>#VALUE!</v>
      </c>
      <c r="BL233" s="5" t="e">
        <f>P_A[[#This Row],[22+]]-P_A[[#This Row],[23+]]</f>
        <v>#VALUE!</v>
      </c>
      <c r="BM233" s="5" t="e">
        <f>P_A[[#This Row],[23+]]-P_A[[#This Row],[24+]]</f>
        <v>#VALUE!</v>
      </c>
      <c r="BN233" s="5" t="e">
        <f>P_A[[#This Row],[24+]]-P_A[[#This Row],[25+]]</f>
        <v>#VALUE!</v>
      </c>
      <c r="BO233" s="5" t="e">
        <f>P_A[[#This Row],[25+]]-P_A[[#This Row],[26+]]</f>
        <v>#VALUE!</v>
      </c>
      <c r="BP233" s="5" t="e">
        <f>P_A[[#This Row],[26+]]-P_A[[#This Row],[27+]]</f>
        <v>#VALUE!</v>
      </c>
      <c r="BQ233" s="5" t="e">
        <f>P_A[[#This Row],[27+]]-P_A[[#This Row],[28+]]</f>
        <v>#VALUE!</v>
      </c>
      <c r="BR233" s="5" t="e">
        <f>P_A[[#This Row],[28+]]-P_A[[#This Row],[29+]]</f>
        <v>#VALUE!</v>
      </c>
      <c r="BS233" s="5" t="e">
        <f>P_A[[#This Row],[29+]]-P_A[[#This Row],[30+]]</f>
        <v>#VALUE!</v>
      </c>
      <c r="BT233" s="5" t="e">
        <f>P_A[[#This Row],[30+]]-P_A[[#This Row],[31+]]</f>
        <v>#VALUE!</v>
      </c>
      <c r="BU233" s="5" t="e">
        <f>P_A[[#This Row],[31+]]-P_A[[#This Row],[32+]]</f>
        <v>#VALUE!</v>
      </c>
      <c r="BV233" s="5" t="e">
        <f>P_A[[#This Row],[32+]]-P_A[[#This Row],[33+]]</f>
        <v>#VALUE!</v>
      </c>
      <c r="BW233" s="5" t="e">
        <f>P_A[[#This Row],[33+]]-P_A[[#This Row],[34+]]</f>
        <v>#VALUE!</v>
      </c>
      <c r="BX233" s="5" t="e">
        <f>P_A[[#This Row],[34+]]-P_A[[#This Row],[35+]]</f>
        <v>#VALUE!</v>
      </c>
      <c r="BY233" s="5" t="e">
        <f>P_A[[#This Row],[35+]]-P_A[[#This Row],[36+]]</f>
        <v>#VALUE!</v>
      </c>
      <c r="BZ233" s="5" t="e">
        <f>P_A[[#This Row],[36+]]-P_A[[#This Row],[37+]]</f>
        <v>#VALUE!</v>
      </c>
      <c r="CA233" s="5" t="e">
        <f>P_A[[#This Row],[37+]]-P_A[[#This Row],[38+]]</f>
        <v>#VALUE!</v>
      </c>
      <c r="CB233" s="5" t="e">
        <f>P_A[[#This Row],[38+]]-P_A[[#This Row],[39+]]</f>
        <v>#VALUE!</v>
      </c>
      <c r="CC233" s="5" t="e">
        <f>P_A[[#This Row],[39+]]-P_A[[#This Row],[40+]]</f>
        <v>#VALUE!</v>
      </c>
      <c r="CD233" s="5" t="e">
        <f>P_A[[#This Row],[40+]]-P_A[[#This Row],[41+]]</f>
        <v>#VALUE!</v>
      </c>
      <c r="CE233" s="5" t="e">
        <f>P_A[[#This Row],[41+]]-P_A[[#This Row],[42+]]</f>
        <v>#VALUE!</v>
      </c>
      <c r="CF233" s="5" t="e">
        <f>P_A[[#This Row],[42+]]-P_A[[#This Row],[43+]]</f>
        <v>#VALUE!</v>
      </c>
      <c r="CG233" s="5" t="e">
        <f>P_A[[#This Row],[43+]]-P_A[[#This Row],[44+]]</f>
        <v>#VALUE!</v>
      </c>
      <c r="CH233" s="5" t="e">
        <f>P_A[[#This Row],[44+]]-P_A[[#This Row],[45+]]</f>
        <v>#VALUE!</v>
      </c>
      <c r="CI233" s="5" t="e">
        <f>P_A[[#This Row],[45+]]-P_A[[#This Row],[46+]]</f>
        <v>#VALUE!</v>
      </c>
      <c r="CJ233" s="5" t="e">
        <f>P_A[[#This Row],[46+]]-P_A[[#This Row],[47+]]</f>
        <v>#VALUE!</v>
      </c>
      <c r="CK233" s="5" t="e">
        <f>P_A[[#This Row],[47+]]-P_A[[#This Row],[48+]]</f>
        <v>#VALUE!</v>
      </c>
      <c r="CL233" s="5" t="e">
        <f>P_A[[#This Row],[48+]]-P_A[[#This Row],[49+]]</f>
        <v>#VALUE!</v>
      </c>
    </row>
    <row r="234" spans="50:90" x14ac:dyDescent="0.25">
      <c r="AX234" s="5" t="e">
        <f>P_A[[#This Row],[8+]]-P_A[[#This Row],[9+]]</f>
        <v>#VALUE!</v>
      </c>
      <c r="AY234" s="5" t="e">
        <f>P_A[[#This Row],[9+]]-P_A[[#This Row],[10+]]</f>
        <v>#VALUE!</v>
      </c>
      <c r="AZ234" s="5" t="e">
        <f>P_A[[#This Row],[10+]]-P_A[[#This Row],[11+]]</f>
        <v>#VALUE!</v>
      </c>
      <c r="BA234" s="5" t="e">
        <f>P_A[[#This Row],[11+]]-P_A[[#This Row],[12+]]</f>
        <v>#VALUE!</v>
      </c>
      <c r="BB234" s="5" t="e">
        <f>P_A[[#This Row],[12+]]-P_A[[#This Row],[13+]]</f>
        <v>#VALUE!</v>
      </c>
      <c r="BC234" s="5" t="e">
        <f>P_A[[#This Row],[13+]]-P_A[[#This Row],[14+]]</f>
        <v>#VALUE!</v>
      </c>
      <c r="BD234" s="5" t="e">
        <f>P_A[[#This Row],[14+]]-P_A[[#This Row],[15+]]</f>
        <v>#VALUE!</v>
      </c>
      <c r="BE234" s="5" t="e">
        <f>P_A[[#This Row],[15+]]-P_A[[#This Row],[16+]]</f>
        <v>#VALUE!</v>
      </c>
      <c r="BF234" s="5" t="e">
        <f>P_A[[#This Row],[16+]]-P_A[[#This Row],[17+]]</f>
        <v>#VALUE!</v>
      </c>
      <c r="BG234" s="5" t="e">
        <f>P_A[[#This Row],[17+]]-P_A[[#This Row],[18+]]</f>
        <v>#VALUE!</v>
      </c>
      <c r="BH234" s="5" t="e">
        <f>P_A[[#This Row],[18+]]-P_A[[#This Row],[19+]]</f>
        <v>#VALUE!</v>
      </c>
      <c r="BI234" s="5" t="e">
        <f>P_A[[#This Row],[19+]]-P_A[[#This Row],[20+]]</f>
        <v>#VALUE!</v>
      </c>
      <c r="BJ234" s="5" t="e">
        <f>P_A[[#This Row],[20+]]-P_A[[#This Row],[21+]]</f>
        <v>#VALUE!</v>
      </c>
      <c r="BK234" s="5" t="e">
        <f>P_A[[#This Row],[21+]]-P_A[[#This Row],[22+]]</f>
        <v>#VALUE!</v>
      </c>
      <c r="BL234" s="5" t="e">
        <f>P_A[[#This Row],[22+]]-P_A[[#This Row],[23+]]</f>
        <v>#VALUE!</v>
      </c>
      <c r="BM234" s="5" t="e">
        <f>P_A[[#This Row],[23+]]-P_A[[#This Row],[24+]]</f>
        <v>#VALUE!</v>
      </c>
      <c r="BN234" s="5" t="e">
        <f>P_A[[#This Row],[24+]]-P_A[[#This Row],[25+]]</f>
        <v>#VALUE!</v>
      </c>
      <c r="BO234" s="5" t="e">
        <f>P_A[[#This Row],[25+]]-P_A[[#This Row],[26+]]</f>
        <v>#VALUE!</v>
      </c>
      <c r="BP234" s="5" t="e">
        <f>P_A[[#This Row],[26+]]-P_A[[#This Row],[27+]]</f>
        <v>#VALUE!</v>
      </c>
      <c r="BQ234" s="5" t="e">
        <f>P_A[[#This Row],[27+]]-P_A[[#This Row],[28+]]</f>
        <v>#VALUE!</v>
      </c>
      <c r="BR234" s="5" t="e">
        <f>P_A[[#This Row],[28+]]-P_A[[#This Row],[29+]]</f>
        <v>#VALUE!</v>
      </c>
      <c r="BS234" s="5" t="e">
        <f>P_A[[#This Row],[29+]]-P_A[[#This Row],[30+]]</f>
        <v>#VALUE!</v>
      </c>
      <c r="BT234" s="5" t="e">
        <f>P_A[[#This Row],[30+]]-P_A[[#This Row],[31+]]</f>
        <v>#VALUE!</v>
      </c>
      <c r="BU234" s="5" t="e">
        <f>P_A[[#This Row],[31+]]-P_A[[#This Row],[32+]]</f>
        <v>#VALUE!</v>
      </c>
      <c r="BV234" s="5" t="e">
        <f>P_A[[#This Row],[32+]]-P_A[[#This Row],[33+]]</f>
        <v>#VALUE!</v>
      </c>
      <c r="BW234" s="5" t="e">
        <f>P_A[[#This Row],[33+]]-P_A[[#This Row],[34+]]</f>
        <v>#VALUE!</v>
      </c>
      <c r="BX234" s="5" t="e">
        <f>P_A[[#This Row],[34+]]-P_A[[#This Row],[35+]]</f>
        <v>#VALUE!</v>
      </c>
      <c r="BY234" s="5" t="e">
        <f>P_A[[#This Row],[35+]]-P_A[[#This Row],[36+]]</f>
        <v>#VALUE!</v>
      </c>
      <c r="BZ234" s="5" t="e">
        <f>P_A[[#This Row],[36+]]-P_A[[#This Row],[37+]]</f>
        <v>#VALUE!</v>
      </c>
      <c r="CA234" s="5" t="e">
        <f>P_A[[#This Row],[37+]]-P_A[[#This Row],[38+]]</f>
        <v>#VALUE!</v>
      </c>
      <c r="CB234" s="5" t="e">
        <f>P_A[[#This Row],[38+]]-P_A[[#This Row],[39+]]</f>
        <v>#VALUE!</v>
      </c>
      <c r="CC234" s="5" t="e">
        <f>P_A[[#This Row],[39+]]-P_A[[#This Row],[40+]]</f>
        <v>#VALUE!</v>
      </c>
      <c r="CD234" s="5" t="e">
        <f>P_A[[#This Row],[40+]]-P_A[[#This Row],[41+]]</f>
        <v>#VALUE!</v>
      </c>
      <c r="CE234" s="5" t="e">
        <f>P_A[[#This Row],[41+]]-P_A[[#This Row],[42+]]</f>
        <v>#VALUE!</v>
      </c>
      <c r="CF234" s="5" t="e">
        <f>P_A[[#This Row],[42+]]-P_A[[#This Row],[43+]]</f>
        <v>#VALUE!</v>
      </c>
      <c r="CG234" s="5" t="e">
        <f>P_A[[#This Row],[43+]]-P_A[[#This Row],[44+]]</f>
        <v>#VALUE!</v>
      </c>
      <c r="CH234" s="5" t="e">
        <f>P_A[[#This Row],[44+]]-P_A[[#This Row],[45+]]</f>
        <v>#VALUE!</v>
      </c>
      <c r="CI234" s="5" t="e">
        <f>P_A[[#This Row],[45+]]-P_A[[#This Row],[46+]]</f>
        <v>#VALUE!</v>
      </c>
      <c r="CJ234" s="5" t="e">
        <f>P_A[[#This Row],[46+]]-P_A[[#This Row],[47+]]</f>
        <v>#VALUE!</v>
      </c>
      <c r="CK234" s="5" t="e">
        <f>P_A[[#This Row],[47+]]-P_A[[#This Row],[48+]]</f>
        <v>#VALUE!</v>
      </c>
      <c r="CL234" s="5" t="e">
        <f>P_A[[#This Row],[48+]]-P_A[[#This Row],[49+]]</f>
        <v>#VALUE!</v>
      </c>
    </row>
    <row r="235" spans="50:90" x14ac:dyDescent="0.25">
      <c r="AX235" s="5" t="e">
        <f>P_A[[#This Row],[8+]]-P_A[[#This Row],[9+]]</f>
        <v>#VALUE!</v>
      </c>
      <c r="AY235" s="5" t="e">
        <f>P_A[[#This Row],[9+]]-P_A[[#This Row],[10+]]</f>
        <v>#VALUE!</v>
      </c>
      <c r="AZ235" s="5" t="e">
        <f>P_A[[#This Row],[10+]]-P_A[[#This Row],[11+]]</f>
        <v>#VALUE!</v>
      </c>
      <c r="BA235" s="5" t="e">
        <f>P_A[[#This Row],[11+]]-P_A[[#This Row],[12+]]</f>
        <v>#VALUE!</v>
      </c>
      <c r="BB235" s="5" t="e">
        <f>P_A[[#This Row],[12+]]-P_A[[#This Row],[13+]]</f>
        <v>#VALUE!</v>
      </c>
      <c r="BC235" s="5" t="e">
        <f>P_A[[#This Row],[13+]]-P_A[[#This Row],[14+]]</f>
        <v>#VALUE!</v>
      </c>
      <c r="BD235" s="5" t="e">
        <f>P_A[[#This Row],[14+]]-P_A[[#This Row],[15+]]</f>
        <v>#VALUE!</v>
      </c>
      <c r="BE235" s="5" t="e">
        <f>P_A[[#This Row],[15+]]-P_A[[#This Row],[16+]]</f>
        <v>#VALUE!</v>
      </c>
      <c r="BF235" s="5" t="e">
        <f>P_A[[#This Row],[16+]]-P_A[[#This Row],[17+]]</f>
        <v>#VALUE!</v>
      </c>
      <c r="BG235" s="5" t="e">
        <f>P_A[[#This Row],[17+]]-P_A[[#This Row],[18+]]</f>
        <v>#VALUE!</v>
      </c>
      <c r="BH235" s="5" t="e">
        <f>P_A[[#This Row],[18+]]-P_A[[#This Row],[19+]]</f>
        <v>#VALUE!</v>
      </c>
      <c r="BI235" s="5" t="e">
        <f>P_A[[#This Row],[19+]]-P_A[[#This Row],[20+]]</f>
        <v>#VALUE!</v>
      </c>
      <c r="BJ235" s="5" t="e">
        <f>P_A[[#This Row],[20+]]-P_A[[#This Row],[21+]]</f>
        <v>#VALUE!</v>
      </c>
      <c r="BK235" s="5" t="e">
        <f>P_A[[#This Row],[21+]]-P_A[[#This Row],[22+]]</f>
        <v>#VALUE!</v>
      </c>
      <c r="BL235" s="5" t="e">
        <f>P_A[[#This Row],[22+]]-P_A[[#This Row],[23+]]</f>
        <v>#VALUE!</v>
      </c>
      <c r="BM235" s="5" t="e">
        <f>P_A[[#This Row],[23+]]-P_A[[#This Row],[24+]]</f>
        <v>#VALUE!</v>
      </c>
      <c r="BN235" s="5" t="e">
        <f>P_A[[#This Row],[24+]]-P_A[[#This Row],[25+]]</f>
        <v>#VALUE!</v>
      </c>
      <c r="BO235" s="5" t="e">
        <f>P_A[[#This Row],[25+]]-P_A[[#This Row],[26+]]</f>
        <v>#VALUE!</v>
      </c>
      <c r="BP235" s="5" t="e">
        <f>P_A[[#This Row],[26+]]-P_A[[#This Row],[27+]]</f>
        <v>#VALUE!</v>
      </c>
      <c r="BQ235" s="5" t="e">
        <f>P_A[[#This Row],[27+]]-P_A[[#This Row],[28+]]</f>
        <v>#VALUE!</v>
      </c>
      <c r="BR235" s="5" t="e">
        <f>P_A[[#This Row],[28+]]-P_A[[#This Row],[29+]]</f>
        <v>#VALUE!</v>
      </c>
      <c r="BS235" s="5" t="e">
        <f>P_A[[#This Row],[29+]]-P_A[[#This Row],[30+]]</f>
        <v>#VALUE!</v>
      </c>
      <c r="BT235" s="5" t="e">
        <f>P_A[[#This Row],[30+]]-P_A[[#This Row],[31+]]</f>
        <v>#VALUE!</v>
      </c>
      <c r="BU235" s="5" t="e">
        <f>P_A[[#This Row],[31+]]-P_A[[#This Row],[32+]]</f>
        <v>#VALUE!</v>
      </c>
      <c r="BV235" s="5" t="e">
        <f>P_A[[#This Row],[32+]]-P_A[[#This Row],[33+]]</f>
        <v>#VALUE!</v>
      </c>
      <c r="BW235" s="5" t="e">
        <f>P_A[[#This Row],[33+]]-P_A[[#This Row],[34+]]</f>
        <v>#VALUE!</v>
      </c>
      <c r="BX235" s="5" t="e">
        <f>P_A[[#This Row],[34+]]-P_A[[#This Row],[35+]]</f>
        <v>#VALUE!</v>
      </c>
      <c r="BY235" s="5" t="e">
        <f>P_A[[#This Row],[35+]]-P_A[[#This Row],[36+]]</f>
        <v>#VALUE!</v>
      </c>
      <c r="BZ235" s="5" t="e">
        <f>P_A[[#This Row],[36+]]-P_A[[#This Row],[37+]]</f>
        <v>#VALUE!</v>
      </c>
      <c r="CA235" s="5" t="e">
        <f>P_A[[#This Row],[37+]]-P_A[[#This Row],[38+]]</f>
        <v>#VALUE!</v>
      </c>
      <c r="CB235" s="5" t="e">
        <f>P_A[[#This Row],[38+]]-P_A[[#This Row],[39+]]</f>
        <v>#VALUE!</v>
      </c>
      <c r="CC235" s="5" t="e">
        <f>P_A[[#This Row],[39+]]-P_A[[#This Row],[40+]]</f>
        <v>#VALUE!</v>
      </c>
      <c r="CD235" s="5" t="e">
        <f>P_A[[#This Row],[40+]]-P_A[[#This Row],[41+]]</f>
        <v>#VALUE!</v>
      </c>
      <c r="CE235" s="5" t="e">
        <f>P_A[[#This Row],[41+]]-P_A[[#This Row],[42+]]</f>
        <v>#VALUE!</v>
      </c>
      <c r="CF235" s="5" t="e">
        <f>P_A[[#This Row],[42+]]-P_A[[#This Row],[43+]]</f>
        <v>#VALUE!</v>
      </c>
      <c r="CG235" s="5" t="e">
        <f>P_A[[#This Row],[43+]]-P_A[[#This Row],[44+]]</f>
        <v>#VALUE!</v>
      </c>
      <c r="CH235" s="5" t="e">
        <f>P_A[[#This Row],[44+]]-P_A[[#This Row],[45+]]</f>
        <v>#VALUE!</v>
      </c>
      <c r="CI235" s="5" t="e">
        <f>P_A[[#This Row],[45+]]-P_A[[#This Row],[46+]]</f>
        <v>#VALUE!</v>
      </c>
      <c r="CJ235" s="5" t="e">
        <f>P_A[[#This Row],[46+]]-P_A[[#This Row],[47+]]</f>
        <v>#VALUE!</v>
      </c>
      <c r="CK235" s="5" t="e">
        <f>P_A[[#This Row],[47+]]-P_A[[#This Row],[48+]]</f>
        <v>#VALUE!</v>
      </c>
      <c r="CL235" s="5" t="e">
        <f>P_A[[#This Row],[48+]]-P_A[[#This Row],[49+]]</f>
        <v>#VALUE!</v>
      </c>
    </row>
    <row r="236" spans="50:90" x14ac:dyDescent="0.25">
      <c r="AX236" s="5" t="e">
        <f>P_A[[#This Row],[8+]]-P_A[[#This Row],[9+]]</f>
        <v>#VALUE!</v>
      </c>
      <c r="AY236" s="5" t="e">
        <f>P_A[[#This Row],[9+]]-P_A[[#This Row],[10+]]</f>
        <v>#VALUE!</v>
      </c>
      <c r="AZ236" s="5" t="e">
        <f>P_A[[#This Row],[10+]]-P_A[[#This Row],[11+]]</f>
        <v>#VALUE!</v>
      </c>
      <c r="BA236" s="5" t="e">
        <f>P_A[[#This Row],[11+]]-P_A[[#This Row],[12+]]</f>
        <v>#VALUE!</v>
      </c>
      <c r="BB236" s="5" t="e">
        <f>P_A[[#This Row],[12+]]-P_A[[#This Row],[13+]]</f>
        <v>#VALUE!</v>
      </c>
      <c r="BC236" s="5" t="e">
        <f>P_A[[#This Row],[13+]]-P_A[[#This Row],[14+]]</f>
        <v>#VALUE!</v>
      </c>
      <c r="BD236" s="5" t="e">
        <f>P_A[[#This Row],[14+]]-P_A[[#This Row],[15+]]</f>
        <v>#VALUE!</v>
      </c>
      <c r="BE236" s="5" t="e">
        <f>P_A[[#This Row],[15+]]-P_A[[#This Row],[16+]]</f>
        <v>#VALUE!</v>
      </c>
      <c r="BF236" s="5" t="e">
        <f>P_A[[#This Row],[16+]]-P_A[[#This Row],[17+]]</f>
        <v>#VALUE!</v>
      </c>
      <c r="BG236" s="5" t="e">
        <f>P_A[[#This Row],[17+]]-P_A[[#This Row],[18+]]</f>
        <v>#VALUE!</v>
      </c>
      <c r="BH236" s="5" t="e">
        <f>P_A[[#This Row],[18+]]-P_A[[#This Row],[19+]]</f>
        <v>#VALUE!</v>
      </c>
      <c r="BI236" s="5" t="e">
        <f>P_A[[#This Row],[19+]]-P_A[[#This Row],[20+]]</f>
        <v>#VALUE!</v>
      </c>
      <c r="BJ236" s="5" t="e">
        <f>P_A[[#This Row],[20+]]-P_A[[#This Row],[21+]]</f>
        <v>#VALUE!</v>
      </c>
      <c r="BK236" s="5" t="e">
        <f>P_A[[#This Row],[21+]]-P_A[[#This Row],[22+]]</f>
        <v>#VALUE!</v>
      </c>
      <c r="BL236" s="5" t="e">
        <f>P_A[[#This Row],[22+]]-P_A[[#This Row],[23+]]</f>
        <v>#VALUE!</v>
      </c>
      <c r="BM236" s="5" t="e">
        <f>P_A[[#This Row],[23+]]-P_A[[#This Row],[24+]]</f>
        <v>#VALUE!</v>
      </c>
      <c r="BN236" s="5" t="e">
        <f>P_A[[#This Row],[24+]]-P_A[[#This Row],[25+]]</f>
        <v>#VALUE!</v>
      </c>
      <c r="BO236" s="5" t="e">
        <f>P_A[[#This Row],[25+]]-P_A[[#This Row],[26+]]</f>
        <v>#VALUE!</v>
      </c>
      <c r="BP236" s="5" t="e">
        <f>P_A[[#This Row],[26+]]-P_A[[#This Row],[27+]]</f>
        <v>#VALUE!</v>
      </c>
      <c r="BQ236" s="5" t="e">
        <f>P_A[[#This Row],[27+]]-P_A[[#This Row],[28+]]</f>
        <v>#VALUE!</v>
      </c>
      <c r="BR236" s="5" t="e">
        <f>P_A[[#This Row],[28+]]-P_A[[#This Row],[29+]]</f>
        <v>#VALUE!</v>
      </c>
      <c r="BS236" s="5" t="e">
        <f>P_A[[#This Row],[29+]]-P_A[[#This Row],[30+]]</f>
        <v>#VALUE!</v>
      </c>
      <c r="BT236" s="5" t="e">
        <f>P_A[[#This Row],[30+]]-P_A[[#This Row],[31+]]</f>
        <v>#VALUE!</v>
      </c>
      <c r="BU236" s="5" t="e">
        <f>P_A[[#This Row],[31+]]-P_A[[#This Row],[32+]]</f>
        <v>#VALUE!</v>
      </c>
      <c r="BV236" s="5" t="e">
        <f>P_A[[#This Row],[32+]]-P_A[[#This Row],[33+]]</f>
        <v>#VALUE!</v>
      </c>
      <c r="BW236" s="5" t="e">
        <f>P_A[[#This Row],[33+]]-P_A[[#This Row],[34+]]</f>
        <v>#VALUE!</v>
      </c>
      <c r="BX236" s="5" t="e">
        <f>P_A[[#This Row],[34+]]-P_A[[#This Row],[35+]]</f>
        <v>#VALUE!</v>
      </c>
      <c r="BY236" s="5" t="e">
        <f>P_A[[#This Row],[35+]]-P_A[[#This Row],[36+]]</f>
        <v>#VALUE!</v>
      </c>
      <c r="BZ236" s="5" t="e">
        <f>P_A[[#This Row],[36+]]-P_A[[#This Row],[37+]]</f>
        <v>#VALUE!</v>
      </c>
      <c r="CA236" s="5" t="e">
        <f>P_A[[#This Row],[37+]]-P_A[[#This Row],[38+]]</f>
        <v>#VALUE!</v>
      </c>
      <c r="CB236" s="5" t="e">
        <f>P_A[[#This Row],[38+]]-P_A[[#This Row],[39+]]</f>
        <v>#VALUE!</v>
      </c>
      <c r="CC236" s="5" t="e">
        <f>P_A[[#This Row],[39+]]-P_A[[#This Row],[40+]]</f>
        <v>#VALUE!</v>
      </c>
      <c r="CD236" s="5" t="e">
        <f>P_A[[#This Row],[40+]]-P_A[[#This Row],[41+]]</f>
        <v>#VALUE!</v>
      </c>
      <c r="CE236" s="5" t="e">
        <f>P_A[[#This Row],[41+]]-P_A[[#This Row],[42+]]</f>
        <v>#VALUE!</v>
      </c>
      <c r="CF236" s="5" t="e">
        <f>P_A[[#This Row],[42+]]-P_A[[#This Row],[43+]]</f>
        <v>#VALUE!</v>
      </c>
      <c r="CG236" s="5" t="e">
        <f>P_A[[#This Row],[43+]]-P_A[[#This Row],[44+]]</f>
        <v>#VALUE!</v>
      </c>
      <c r="CH236" s="5" t="e">
        <f>P_A[[#This Row],[44+]]-P_A[[#This Row],[45+]]</f>
        <v>#VALUE!</v>
      </c>
      <c r="CI236" s="5" t="e">
        <f>P_A[[#This Row],[45+]]-P_A[[#This Row],[46+]]</f>
        <v>#VALUE!</v>
      </c>
      <c r="CJ236" s="5" t="e">
        <f>P_A[[#This Row],[46+]]-P_A[[#This Row],[47+]]</f>
        <v>#VALUE!</v>
      </c>
      <c r="CK236" s="5" t="e">
        <f>P_A[[#This Row],[47+]]-P_A[[#This Row],[48+]]</f>
        <v>#VALUE!</v>
      </c>
      <c r="CL236" s="5" t="e">
        <f>P_A[[#This Row],[48+]]-P_A[[#This Row],[49+]]</f>
        <v>#VALUE!</v>
      </c>
    </row>
    <row r="237" spans="50:90" x14ac:dyDescent="0.25">
      <c r="AX237" s="5" t="e">
        <f>P_A[[#This Row],[8+]]-P_A[[#This Row],[9+]]</f>
        <v>#VALUE!</v>
      </c>
      <c r="AY237" s="5" t="e">
        <f>P_A[[#This Row],[9+]]-P_A[[#This Row],[10+]]</f>
        <v>#VALUE!</v>
      </c>
      <c r="AZ237" s="5" t="e">
        <f>P_A[[#This Row],[10+]]-P_A[[#This Row],[11+]]</f>
        <v>#VALUE!</v>
      </c>
      <c r="BA237" s="5" t="e">
        <f>P_A[[#This Row],[11+]]-P_A[[#This Row],[12+]]</f>
        <v>#VALUE!</v>
      </c>
      <c r="BB237" s="5" t="e">
        <f>P_A[[#This Row],[12+]]-P_A[[#This Row],[13+]]</f>
        <v>#VALUE!</v>
      </c>
      <c r="BC237" s="5" t="e">
        <f>P_A[[#This Row],[13+]]-P_A[[#This Row],[14+]]</f>
        <v>#VALUE!</v>
      </c>
      <c r="BD237" s="5" t="e">
        <f>P_A[[#This Row],[14+]]-P_A[[#This Row],[15+]]</f>
        <v>#VALUE!</v>
      </c>
      <c r="BE237" s="5" t="e">
        <f>P_A[[#This Row],[15+]]-P_A[[#This Row],[16+]]</f>
        <v>#VALUE!</v>
      </c>
      <c r="BF237" s="5" t="e">
        <f>P_A[[#This Row],[16+]]-P_A[[#This Row],[17+]]</f>
        <v>#VALUE!</v>
      </c>
      <c r="BG237" s="5" t="e">
        <f>P_A[[#This Row],[17+]]-P_A[[#This Row],[18+]]</f>
        <v>#VALUE!</v>
      </c>
      <c r="BH237" s="5" t="e">
        <f>P_A[[#This Row],[18+]]-P_A[[#This Row],[19+]]</f>
        <v>#VALUE!</v>
      </c>
      <c r="BI237" s="5" t="e">
        <f>P_A[[#This Row],[19+]]-P_A[[#This Row],[20+]]</f>
        <v>#VALUE!</v>
      </c>
      <c r="BJ237" s="5" t="e">
        <f>P_A[[#This Row],[20+]]-P_A[[#This Row],[21+]]</f>
        <v>#VALUE!</v>
      </c>
      <c r="BK237" s="5" t="e">
        <f>P_A[[#This Row],[21+]]-P_A[[#This Row],[22+]]</f>
        <v>#VALUE!</v>
      </c>
      <c r="BL237" s="5" t="e">
        <f>P_A[[#This Row],[22+]]-P_A[[#This Row],[23+]]</f>
        <v>#VALUE!</v>
      </c>
      <c r="BM237" s="5" t="e">
        <f>P_A[[#This Row],[23+]]-P_A[[#This Row],[24+]]</f>
        <v>#VALUE!</v>
      </c>
      <c r="BN237" s="5" t="e">
        <f>P_A[[#This Row],[24+]]-P_A[[#This Row],[25+]]</f>
        <v>#VALUE!</v>
      </c>
      <c r="BO237" s="5" t="e">
        <f>P_A[[#This Row],[25+]]-P_A[[#This Row],[26+]]</f>
        <v>#VALUE!</v>
      </c>
      <c r="BP237" s="5" t="e">
        <f>P_A[[#This Row],[26+]]-P_A[[#This Row],[27+]]</f>
        <v>#VALUE!</v>
      </c>
      <c r="BQ237" s="5" t="e">
        <f>P_A[[#This Row],[27+]]-P_A[[#This Row],[28+]]</f>
        <v>#VALUE!</v>
      </c>
      <c r="BR237" s="5" t="e">
        <f>P_A[[#This Row],[28+]]-P_A[[#This Row],[29+]]</f>
        <v>#VALUE!</v>
      </c>
      <c r="BS237" s="5" t="e">
        <f>P_A[[#This Row],[29+]]-P_A[[#This Row],[30+]]</f>
        <v>#VALUE!</v>
      </c>
      <c r="BT237" s="5" t="e">
        <f>P_A[[#This Row],[30+]]-P_A[[#This Row],[31+]]</f>
        <v>#VALUE!</v>
      </c>
      <c r="BU237" s="5" t="e">
        <f>P_A[[#This Row],[31+]]-P_A[[#This Row],[32+]]</f>
        <v>#VALUE!</v>
      </c>
      <c r="BV237" s="5" t="e">
        <f>P_A[[#This Row],[32+]]-P_A[[#This Row],[33+]]</f>
        <v>#VALUE!</v>
      </c>
      <c r="BW237" s="5" t="e">
        <f>P_A[[#This Row],[33+]]-P_A[[#This Row],[34+]]</f>
        <v>#VALUE!</v>
      </c>
      <c r="BX237" s="5" t="e">
        <f>P_A[[#This Row],[34+]]-P_A[[#This Row],[35+]]</f>
        <v>#VALUE!</v>
      </c>
      <c r="BY237" s="5" t="e">
        <f>P_A[[#This Row],[35+]]-P_A[[#This Row],[36+]]</f>
        <v>#VALUE!</v>
      </c>
      <c r="BZ237" s="5" t="e">
        <f>P_A[[#This Row],[36+]]-P_A[[#This Row],[37+]]</f>
        <v>#VALUE!</v>
      </c>
      <c r="CA237" s="5" t="e">
        <f>P_A[[#This Row],[37+]]-P_A[[#This Row],[38+]]</f>
        <v>#VALUE!</v>
      </c>
      <c r="CB237" s="5" t="e">
        <f>P_A[[#This Row],[38+]]-P_A[[#This Row],[39+]]</f>
        <v>#VALUE!</v>
      </c>
      <c r="CC237" s="5" t="e">
        <f>P_A[[#This Row],[39+]]-P_A[[#This Row],[40+]]</f>
        <v>#VALUE!</v>
      </c>
      <c r="CD237" s="5" t="e">
        <f>P_A[[#This Row],[40+]]-P_A[[#This Row],[41+]]</f>
        <v>#VALUE!</v>
      </c>
      <c r="CE237" s="5" t="e">
        <f>P_A[[#This Row],[41+]]-P_A[[#This Row],[42+]]</f>
        <v>#VALUE!</v>
      </c>
      <c r="CF237" s="5" t="e">
        <f>P_A[[#This Row],[42+]]-P_A[[#This Row],[43+]]</f>
        <v>#VALUE!</v>
      </c>
      <c r="CG237" s="5" t="e">
        <f>P_A[[#This Row],[43+]]-P_A[[#This Row],[44+]]</f>
        <v>#VALUE!</v>
      </c>
      <c r="CH237" s="5" t="e">
        <f>P_A[[#This Row],[44+]]-P_A[[#This Row],[45+]]</f>
        <v>#VALUE!</v>
      </c>
      <c r="CI237" s="5" t="e">
        <f>P_A[[#This Row],[45+]]-P_A[[#This Row],[46+]]</f>
        <v>#VALUE!</v>
      </c>
      <c r="CJ237" s="5" t="e">
        <f>P_A[[#This Row],[46+]]-P_A[[#This Row],[47+]]</f>
        <v>#VALUE!</v>
      </c>
      <c r="CK237" s="5" t="e">
        <f>P_A[[#This Row],[47+]]-P_A[[#This Row],[48+]]</f>
        <v>#VALUE!</v>
      </c>
      <c r="CL237" s="5" t="e">
        <f>P_A[[#This Row],[48+]]-P_A[[#This Row],[49+]]</f>
        <v>#VALUE!</v>
      </c>
    </row>
    <row r="238" spans="50:90" x14ac:dyDescent="0.25">
      <c r="AX238" s="5" t="e">
        <f>P_A[[#This Row],[8+]]-P_A[[#This Row],[9+]]</f>
        <v>#VALUE!</v>
      </c>
      <c r="AY238" s="5" t="e">
        <f>P_A[[#This Row],[9+]]-P_A[[#This Row],[10+]]</f>
        <v>#VALUE!</v>
      </c>
      <c r="AZ238" s="5" t="e">
        <f>P_A[[#This Row],[10+]]-P_A[[#This Row],[11+]]</f>
        <v>#VALUE!</v>
      </c>
      <c r="BA238" s="5" t="e">
        <f>P_A[[#This Row],[11+]]-P_A[[#This Row],[12+]]</f>
        <v>#VALUE!</v>
      </c>
      <c r="BB238" s="5" t="e">
        <f>P_A[[#This Row],[12+]]-P_A[[#This Row],[13+]]</f>
        <v>#VALUE!</v>
      </c>
      <c r="BC238" s="5" t="e">
        <f>P_A[[#This Row],[13+]]-P_A[[#This Row],[14+]]</f>
        <v>#VALUE!</v>
      </c>
      <c r="BD238" s="5" t="e">
        <f>P_A[[#This Row],[14+]]-P_A[[#This Row],[15+]]</f>
        <v>#VALUE!</v>
      </c>
      <c r="BE238" s="5" t="e">
        <f>P_A[[#This Row],[15+]]-P_A[[#This Row],[16+]]</f>
        <v>#VALUE!</v>
      </c>
      <c r="BF238" s="5" t="e">
        <f>P_A[[#This Row],[16+]]-P_A[[#This Row],[17+]]</f>
        <v>#VALUE!</v>
      </c>
      <c r="BG238" s="5" t="e">
        <f>P_A[[#This Row],[17+]]-P_A[[#This Row],[18+]]</f>
        <v>#VALUE!</v>
      </c>
      <c r="BH238" s="5" t="e">
        <f>P_A[[#This Row],[18+]]-P_A[[#This Row],[19+]]</f>
        <v>#VALUE!</v>
      </c>
      <c r="BI238" s="5" t="e">
        <f>P_A[[#This Row],[19+]]-P_A[[#This Row],[20+]]</f>
        <v>#VALUE!</v>
      </c>
      <c r="BJ238" s="5" t="e">
        <f>P_A[[#This Row],[20+]]-P_A[[#This Row],[21+]]</f>
        <v>#VALUE!</v>
      </c>
      <c r="BK238" s="5" t="e">
        <f>P_A[[#This Row],[21+]]-P_A[[#This Row],[22+]]</f>
        <v>#VALUE!</v>
      </c>
      <c r="BL238" s="5" t="e">
        <f>P_A[[#This Row],[22+]]-P_A[[#This Row],[23+]]</f>
        <v>#VALUE!</v>
      </c>
      <c r="BM238" s="5" t="e">
        <f>P_A[[#This Row],[23+]]-P_A[[#This Row],[24+]]</f>
        <v>#VALUE!</v>
      </c>
      <c r="BN238" s="5" t="e">
        <f>P_A[[#This Row],[24+]]-P_A[[#This Row],[25+]]</f>
        <v>#VALUE!</v>
      </c>
      <c r="BO238" s="5" t="e">
        <f>P_A[[#This Row],[25+]]-P_A[[#This Row],[26+]]</f>
        <v>#VALUE!</v>
      </c>
      <c r="BP238" s="5" t="e">
        <f>P_A[[#This Row],[26+]]-P_A[[#This Row],[27+]]</f>
        <v>#VALUE!</v>
      </c>
      <c r="BQ238" s="5" t="e">
        <f>P_A[[#This Row],[27+]]-P_A[[#This Row],[28+]]</f>
        <v>#VALUE!</v>
      </c>
      <c r="BR238" s="5" t="e">
        <f>P_A[[#This Row],[28+]]-P_A[[#This Row],[29+]]</f>
        <v>#VALUE!</v>
      </c>
      <c r="BS238" s="5" t="e">
        <f>P_A[[#This Row],[29+]]-P_A[[#This Row],[30+]]</f>
        <v>#VALUE!</v>
      </c>
      <c r="BT238" s="5" t="e">
        <f>P_A[[#This Row],[30+]]-P_A[[#This Row],[31+]]</f>
        <v>#VALUE!</v>
      </c>
      <c r="BU238" s="5" t="e">
        <f>P_A[[#This Row],[31+]]-P_A[[#This Row],[32+]]</f>
        <v>#VALUE!</v>
      </c>
      <c r="BV238" s="5" t="e">
        <f>P_A[[#This Row],[32+]]-P_A[[#This Row],[33+]]</f>
        <v>#VALUE!</v>
      </c>
      <c r="BW238" s="5" t="e">
        <f>P_A[[#This Row],[33+]]-P_A[[#This Row],[34+]]</f>
        <v>#VALUE!</v>
      </c>
      <c r="BX238" s="5" t="e">
        <f>P_A[[#This Row],[34+]]-P_A[[#This Row],[35+]]</f>
        <v>#VALUE!</v>
      </c>
      <c r="BY238" s="5" t="e">
        <f>P_A[[#This Row],[35+]]-P_A[[#This Row],[36+]]</f>
        <v>#VALUE!</v>
      </c>
      <c r="BZ238" s="5" t="e">
        <f>P_A[[#This Row],[36+]]-P_A[[#This Row],[37+]]</f>
        <v>#VALUE!</v>
      </c>
      <c r="CA238" s="5" t="e">
        <f>P_A[[#This Row],[37+]]-P_A[[#This Row],[38+]]</f>
        <v>#VALUE!</v>
      </c>
      <c r="CB238" s="5" t="e">
        <f>P_A[[#This Row],[38+]]-P_A[[#This Row],[39+]]</f>
        <v>#VALUE!</v>
      </c>
      <c r="CC238" s="5" t="e">
        <f>P_A[[#This Row],[39+]]-P_A[[#This Row],[40+]]</f>
        <v>#VALUE!</v>
      </c>
      <c r="CD238" s="5" t="e">
        <f>P_A[[#This Row],[40+]]-P_A[[#This Row],[41+]]</f>
        <v>#VALUE!</v>
      </c>
      <c r="CE238" s="5" t="e">
        <f>P_A[[#This Row],[41+]]-P_A[[#This Row],[42+]]</f>
        <v>#VALUE!</v>
      </c>
      <c r="CF238" s="5" t="e">
        <f>P_A[[#This Row],[42+]]-P_A[[#This Row],[43+]]</f>
        <v>#VALUE!</v>
      </c>
      <c r="CG238" s="5" t="e">
        <f>P_A[[#This Row],[43+]]-P_A[[#This Row],[44+]]</f>
        <v>#VALUE!</v>
      </c>
      <c r="CH238" s="5" t="e">
        <f>P_A[[#This Row],[44+]]-P_A[[#This Row],[45+]]</f>
        <v>#VALUE!</v>
      </c>
      <c r="CI238" s="5" t="e">
        <f>P_A[[#This Row],[45+]]-P_A[[#This Row],[46+]]</f>
        <v>#VALUE!</v>
      </c>
      <c r="CJ238" s="5" t="e">
        <f>P_A[[#This Row],[46+]]-P_A[[#This Row],[47+]]</f>
        <v>#VALUE!</v>
      </c>
      <c r="CK238" s="5" t="e">
        <f>P_A[[#This Row],[47+]]-P_A[[#This Row],[48+]]</f>
        <v>#VALUE!</v>
      </c>
      <c r="CL238" s="5" t="e">
        <f>P_A[[#This Row],[48+]]-P_A[[#This Row],[49+]]</f>
        <v>#VALUE!</v>
      </c>
    </row>
    <row r="239" spans="50:90" x14ac:dyDescent="0.25">
      <c r="AX239" s="5" t="e">
        <f>P_A[[#This Row],[8+]]-P_A[[#This Row],[9+]]</f>
        <v>#VALUE!</v>
      </c>
      <c r="AY239" s="5" t="e">
        <f>P_A[[#This Row],[9+]]-P_A[[#This Row],[10+]]</f>
        <v>#VALUE!</v>
      </c>
      <c r="AZ239" s="5" t="e">
        <f>P_A[[#This Row],[10+]]-P_A[[#This Row],[11+]]</f>
        <v>#VALUE!</v>
      </c>
      <c r="BA239" s="5" t="e">
        <f>P_A[[#This Row],[11+]]-P_A[[#This Row],[12+]]</f>
        <v>#VALUE!</v>
      </c>
      <c r="BB239" s="5" t="e">
        <f>P_A[[#This Row],[12+]]-P_A[[#This Row],[13+]]</f>
        <v>#VALUE!</v>
      </c>
      <c r="BC239" s="5" t="e">
        <f>P_A[[#This Row],[13+]]-P_A[[#This Row],[14+]]</f>
        <v>#VALUE!</v>
      </c>
      <c r="BD239" s="5" t="e">
        <f>P_A[[#This Row],[14+]]-P_A[[#This Row],[15+]]</f>
        <v>#VALUE!</v>
      </c>
      <c r="BE239" s="5" t="e">
        <f>P_A[[#This Row],[15+]]-P_A[[#This Row],[16+]]</f>
        <v>#VALUE!</v>
      </c>
      <c r="BF239" s="5" t="e">
        <f>P_A[[#This Row],[16+]]-P_A[[#This Row],[17+]]</f>
        <v>#VALUE!</v>
      </c>
      <c r="BG239" s="5" t="e">
        <f>P_A[[#This Row],[17+]]-P_A[[#This Row],[18+]]</f>
        <v>#VALUE!</v>
      </c>
      <c r="BH239" s="5" t="e">
        <f>P_A[[#This Row],[18+]]-P_A[[#This Row],[19+]]</f>
        <v>#VALUE!</v>
      </c>
      <c r="BI239" s="5" t="e">
        <f>P_A[[#This Row],[19+]]-P_A[[#This Row],[20+]]</f>
        <v>#VALUE!</v>
      </c>
      <c r="BJ239" s="5" t="e">
        <f>P_A[[#This Row],[20+]]-P_A[[#This Row],[21+]]</f>
        <v>#VALUE!</v>
      </c>
      <c r="BK239" s="5" t="e">
        <f>P_A[[#This Row],[21+]]-P_A[[#This Row],[22+]]</f>
        <v>#VALUE!</v>
      </c>
      <c r="BL239" s="5" t="e">
        <f>P_A[[#This Row],[22+]]-P_A[[#This Row],[23+]]</f>
        <v>#VALUE!</v>
      </c>
      <c r="BM239" s="5" t="e">
        <f>P_A[[#This Row],[23+]]-P_A[[#This Row],[24+]]</f>
        <v>#VALUE!</v>
      </c>
      <c r="BN239" s="5" t="e">
        <f>P_A[[#This Row],[24+]]-P_A[[#This Row],[25+]]</f>
        <v>#VALUE!</v>
      </c>
      <c r="BO239" s="5" t="e">
        <f>P_A[[#This Row],[25+]]-P_A[[#This Row],[26+]]</f>
        <v>#VALUE!</v>
      </c>
      <c r="BP239" s="5" t="e">
        <f>P_A[[#This Row],[26+]]-P_A[[#This Row],[27+]]</f>
        <v>#VALUE!</v>
      </c>
      <c r="BQ239" s="5" t="e">
        <f>P_A[[#This Row],[27+]]-P_A[[#This Row],[28+]]</f>
        <v>#VALUE!</v>
      </c>
      <c r="BR239" s="5" t="e">
        <f>P_A[[#This Row],[28+]]-P_A[[#This Row],[29+]]</f>
        <v>#VALUE!</v>
      </c>
      <c r="BS239" s="5" t="e">
        <f>P_A[[#This Row],[29+]]-P_A[[#This Row],[30+]]</f>
        <v>#VALUE!</v>
      </c>
      <c r="BT239" s="5" t="e">
        <f>P_A[[#This Row],[30+]]-P_A[[#This Row],[31+]]</f>
        <v>#VALUE!</v>
      </c>
      <c r="BU239" s="5" t="e">
        <f>P_A[[#This Row],[31+]]-P_A[[#This Row],[32+]]</f>
        <v>#VALUE!</v>
      </c>
      <c r="BV239" s="5" t="e">
        <f>P_A[[#This Row],[32+]]-P_A[[#This Row],[33+]]</f>
        <v>#VALUE!</v>
      </c>
      <c r="BW239" s="5" t="e">
        <f>P_A[[#This Row],[33+]]-P_A[[#This Row],[34+]]</f>
        <v>#VALUE!</v>
      </c>
      <c r="BX239" s="5" t="e">
        <f>P_A[[#This Row],[34+]]-P_A[[#This Row],[35+]]</f>
        <v>#VALUE!</v>
      </c>
      <c r="BY239" s="5" t="e">
        <f>P_A[[#This Row],[35+]]-P_A[[#This Row],[36+]]</f>
        <v>#VALUE!</v>
      </c>
      <c r="BZ239" s="5" t="e">
        <f>P_A[[#This Row],[36+]]-P_A[[#This Row],[37+]]</f>
        <v>#VALUE!</v>
      </c>
      <c r="CA239" s="5" t="e">
        <f>P_A[[#This Row],[37+]]-P_A[[#This Row],[38+]]</f>
        <v>#VALUE!</v>
      </c>
      <c r="CB239" s="5" t="e">
        <f>P_A[[#This Row],[38+]]-P_A[[#This Row],[39+]]</f>
        <v>#VALUE!</v>
      </c>
      <c r="CC239" s="5" t="e">
        <f>P_A[[#This Row],[39+]]-P_A[[#This Row],[40+]]</f>
        <v>#VALUE!</v>
      </c>
      <c r="CD239" s="5" t="e">
        <f>P_A[[#This Row],[40+]]-P_A[[#This Row],[41+]]</f>
        <v>#VALUE!</v>
      </c>
      <c r="CE239" s="5" t="e">
        <f>P_A[[#This Row],[41+]]-P_A[[#This Row],[42+]]</f>
        <v>#VALUE!</v>
      </c>
      <c r="CF239" s="5" t="e">
        <f>P_A[[#This Row],[42+]]-P_A[[#This Row],[43+]]</f>
        <v>#VALUE!</v>
      </c>
      <c r="CG239" s="5" t="e">
        <f>P_A[[#This Row],[43+]]-P_A[[#This Row],[44+]]</f>
        <v>#VALUE!</v>
      </c>
      <c r="CH239" s="5" t="e">
        <f>P_A[[#This Row],[44+]]-P_A[[#This Row],[45+]]</f>
        <v>#VALUE!</v>
      </c>
      <c r="CI239" s="5" t="e">
        <f>P_A[[#This Row],[45+]]-P_A[[#This Row],[46+]]</f>
        <v>#VALUE!</v>
      </c>
      <c r="CJ239" s="5" t="e">
        <f>P_A[[#This Row],[46+]]-P_A[[#This Row],[47+]]</f>
        <v>#VALUE!</v>
      </c>
      <c r="CK239" s="5" t="e">
        <f>P_A[[#This Row],[47+]]-P_A[[#This Row],[48+]]</f>
        <v>#VALUE!</v>
      </c>
      <c r="CL239" s="5" t="e">
        <f>P_A[[#This Row],[48+]]-P_A[[#This Row],[49+]]</f>
        <v>#VALUE!</v>
      </c>
    </row>
    <row r="240" spans="50:90" x14ac:dyDescent="0.25">
      <c r="AX240" s="5" t="e">
        <f>P_A[[#This Row],[8+]]-P_A[[#This Row],[9+]]</f>
        <v>#VALUE!</v>
      </c>
      <c r="AY240" s="5" t="e">
        <f>P_A[[#This Row],[9+]]-P_A[[#This Row],[10+]]</f>
        <v>#VALUE!</v>
      </c>
      <c r="AZ240" s="5" t="e">
        <f>P_A[[#This Row],[10+]]-P_A[[#This Row],[11+]]</f>
        <v>#VALUE!</v>
      </c>
      <c r="BA240" s="5" t="e">
        <f>P_A[[#This Row],[11+]]-P_A[[#This Row],[12+]]</f>
        <v>#VALUE!</v>
      </c>
      <c r="BB240" s="5" t="e">
        <f>P_A[[#This Row],[12+]]-P_A[[#This Row],[13+]]</f>
        <v>#VALUE!</v>
      </c>
      <c r="BC240" s="5" t="e">
        <f>P_A[[#This Row],[13+]]-P_A[[#This Row],[14+]]</f>
        <v>#VALUE!</v>
      </c>
      <c r="BD240" s="5" t="e">
        <f>P_A[[#This Row],[14+]]-P_A[[#This Row],[15+]]</f>
        <v>#VALUE!</v>
      </c>
      <c r="BE240" s="5" t="e">
        <f>P_A[[#This Row],[15+]]-P_A[[#This Row],[16+]]</f>
        <v>#VALUE!</v>
      </c>
      <c r="BF240" s="5" t="e">
        <f>P_A[[#This Row],[16+]]-P_A[[#This Row],[17+]]</f>
        <v>#VALUE!</v>
      </c>
      <c r="BG240" s="5" t="e">
        <f>P_A[[#This Row],[17+]]-P_A[[#This Row],[18+]]</f>
        <v>#VALUE!</v>
      </c>
      <c r="BH240" s="5" t="e">
        <f>P_A[[#This Row],[18+]]-P_A[[#This Row],[19+]]</f>
        <v>#VALUE!</v>
      </c>
      <c r="BI240" s="5" t="e">
        <f>P_A[[#This Row],[19+]]-P_A[[#This Row],[20+]]</f>
        <v>#VALUE!</v>
      </c>
      <c r="BJ240" s="5" t="e">
        <f>P_A[[#This Row],[20+]]-P_A[[#This Row],[21+]]</f>
        <v>#VALUE!</v>
      </c>
      <c r="BK240" s="5" t="e">
        <f>P_A[[#This Row],[21+]]-P_A[[#This Row],[22+]]</f>
        <v>#VALUE!</v>
      </c>
      <c r="BL240" s="5" t="e">
        <f>P_A[[#This Row],[22+]]-P_A[[#This Row],[23+]]</f>
        <v>#VALUE!</v>
      </c>
      <c r="BM240" s="5" t="e">
        <f>P_A[[#This Row],[23+]]-P_A[[#This Row],[24+]]</f>
        <v>#VALUE!</v>
      </c>
      <c r="BN240" s="5" t="e">
        <f>P_A[[#This Row],[24+]]-P_A[[#This Row],[25+]]</f>
        <v>#VALUE!</v>
      </c>
      <c r="BO240" s="5" t="e">
        <f>P_A[[#This Row],[25+]]-P_A[[#This Row],[26+]]</f>
        <v>#VALUE!</v>
      </c>
      <c r="BP240" s="5" t="e">
        <f>P_A[[#This Row],[26+]]-P_A[[#This Row],[27+]]</f>
        <v>#VALUE!</v>
      </c>
      <c r="BQ240" s="5" t="e">
        <f>P_A[[#This Row],[27+]]-P_A[[#This Row],[28+]]</f>
        <v>#VALUE!</v>
      </c>
      <c r="BR240" s="5" t="e">
        <f>P_A[[#This Row],[28+]]-P_A[[#This Row],[29+]]</f>
        <v>#VALUE!</v>
      </c>
      <c r="BS240" s="5" t="e">
        <f>P_A[[#This Row],[29+]]-P_A[[#This Row],[30+]]</f>
        <v>#VALUE!</v>
      </c>
      <c r="BT240" s="5" t="e">
        <f>P_A[[#This Row],[30+]]-P_A[[#This Row],[31+]]</f>
        <v>#VALUE!</v>
      </c>
      <c r="BU240" s="5" t="e">
        <f>P_A[[#This Row],[31+]]-P_A[[#This Row],[32+]]</f>
        <v>#VALUE!</v>
      </c>
      <c r="BV240" s="5" t="e">
        <f>P_A[[#This Row],[32+]]-P_A[[#This Row],[33+]]</f>
        <v>#VALUE!</v>
      </c>
      <c r="BW240" s="5" t="e">
        <f>P_A[[#This Row],[33+]]-P_A[[#This Row],[34+]]</f>
        <v>#VALUE!</v>
      </c>
      <c r="BX240" s="5" t="e">
        <f>P_A[[#This Row],[34+]]-P_A[[#This Row],[35+]]</f>
        <v>#VALUE!</v>
      </c>
      <c r="BY240" s="5" t="e">
        <f>P_A[[#This Row],[35+]]-P_A[[#This Row],[36+]]</f>
        <v>#VALUE!</v>
      </c>
      <c r="BZ240" s="5" t="e">
        <f>P_A[[#This Row],[36+]]-P_A[[#This Row],[37+]]</f>
        <v>#VALUE!</v>
      </c>
      <c r="CA240" s="5" t="e">
        <f>P_A[[#This Row],[37+]]-P_A[[#This Row],[38+]]</f>
        <v>#VALUE!</v>
      </c>
      <c r="CB240" s="5" t="e">
        <f>P_A[[#This Row],[38+]]-P_A[[#This Row],[39+]]</f>
        <v>#VALUE!</v>
      </c>
      <c r="CC240" s="5" t="e">
        <f>P_A[[#This Row],[39+]]-P_A[[#This Row],[40+]]</f>
        <v>#VALUE!</v>
      </c>
      <c r="CD240" s="5" t="e">
        <f>P_A[[#This Row],[40+]]-P_A[[#This Row],[41+]]</f>
        <v>#VALUE!</v>
      </c>
      <c r="CE240" s="5" t="e">
        <f>P_A[[#This Row],[41+]]-P_A[[#This Row],[42+]]</f>
        <v>#VALUE!</v>
      </c>
      <c r="CF240" s="5" t="e">
        <f>P_A[[#This Row],[42+]]-P_A[[#This Row],[43+]]</f>
        <v>#VALUE!</v>
      </c>
      <c r="CG240" s="5" t="e">
        <f>P_A[[#This Row],[43+]]-P_A[[#This Row],[44+]]</f>
        <v>#VALUE!</v>
      </c>
      <c r="CH240" s="5" t="e">
        <f>P_A[[#This Row],[44+]]-P_A[[#This Row],[45+]]</f>
        <v>#VALUE!</v>
      </c>
      <c r="CI240" s="5" t="e">
        <f>P_A[[#This Row],[45+]]-P_A[[#This Row],[46+]]</f>
        <v>#VALUE!</v>
      </c>
      <c r="CJ240" s="5" t="e">
        <f>P_A[[#This Row],[46+]]-P_A[[#This Row],[47+]]</f>
        <v>#VALUE!</v>
      </c>
      <c r="CK240" s="5" t="e">
        <f>P_A[[#This Row],[47+]]-P_A[[#This Row],[48+]]</f>
        <v>#VALUE!</v>
      </c>
      <c r="CL240" s="5" t="e">
        <f>P_A[[#This Row],[48+]]-P_A[[#This Row],[49+]]</f>
        <v>#VALUE!</v>
      </c>
    </row>
    <row r="241" spans="50:90" x14ac:dyDescent="0.25">
      <c r="AX241" s="5" t="e">
        <f>P_A[[#This Row],[8+]]-P_A[[#This Row],[9+]]</f>
        <v>#VALUE!</v>
      </c>
      <c r="AY241" s="5" t="e">
        <f>P_A[[#This Row],[9+]]-P_A[[#This Row],[10+]]</f>
        <v>#VALUE!</v>
      </c>
      <c r="AZ241" s="5" t="e">
        <f>P_A[[#This Row],[10+]]-P_A[[#This Row],[11+]]</f>
        <v>#VALUE!</v>
      </c>
      <c r="BA241" s="5" t="e">
        <f>P_A[[#This Row],[11+]]-P_A[[#This Row],[12+]]</f>
        <v>#VALUE!</v>
      </c>
      <c r="BB241" s="5" t="e">
        <f>P_A[[#This Row],[12+]]-P_A[[#This Row],[13+]]</f>
        <v>#VALUE!</v>
      </c>
      <c r="BC241" s="5" t="e">
        <f>P_A[[#This Row],[13+]]-P_A[[#This Row],[14+]]</f>
        <v>#VALUE!</v>
      </c>
      <c r="BD241" s="5" t="e">
        <f>P_A[[#This Row],[14+]]-P_A[[#This Row],[15+]]</f>
        <v>#VALUE!</v>
      </c>
      <c r="BE241" s="5" t="e">
        <f>P_A[[#This Row],[15+]]-P_A[[#This Row],[16+]]</f>
        <v>#VALUE!</v>
      </c>
      <c r="BF241" s="5" t="e">
        <f>P_A[[#This Row],[16+]]-P_A[[#This Row],[17+]]</f>
        <v>#VALUE!</v>
      </c>
      <c r="BG241" s="5" t="e">
        <f>P_A[[#This Row],[17+]]-P_A[[#This Row],[18+]]</f>
        <v>#VALUE!</v>
      </c>
      <c r="BH241" s="5" t="e">
        <f>P_A[[#This Row],[18+]]-P_A[[#This Row],[19+]]</f>
        <v>#VALUE!</v>
      </c>
      <c r="BI241" s="5" t="e">
        <f>P_A[[#This Row],[19+]]-P_A[[#This Row],[20+]]</f>
        <v>#VALUE!</v>
      </c>
      <c r="BJ241" s="5" t="e">
        <f>P_A[[#This Row],[20+]]-P_A[[#This Row],[21+]]</f>
        <v>#VALUE!</v>
      </c>
      <c r="BK241" s="5" t="e">
        <f>P_A[[#This Row],[21+]]-P_A[[#This Row],[22+]]</f>
        <v>#VALUE!</v>
      </c>
      <c r="BL241" s="5" t="e">
        <f>P_A[[#This Row],[22+]]-P_A[[#This Row],[23+]]</f>
        <v>#VALUE!</v>
      </c>
      <c r="BM241" s="5" t="e">
        <f>P_A[[#This Row],[23+]]-P_A[[#This Row],[24+]]</f>
        <v>#VALUE!</v>
      </c>
      <c r="BN241" s="5" t="e">
        <f>P_A[[#This Row],[24+]]-P_A[[#This Row],[25+]]</f>
        <v>#VALUE!</v>
      </c>
      <c r="BO241" s="5" t="e">
        <f>P_A[[#This Row],[25+]]-P_A[[#This Row],[26+]]</f>
        <v>#VALUE!</v>
      </c>
      <c r="BP241" s="5" t="e">
        <f>P_A[[#This Row],[26+]]-P_A[[#This Row],[27+]]</f>
        <v>#VALUE!</v>
      </c>
      <c r="BQ241" s="5" t="e">
        <f>P_A[[#This Row],[27+]]-P_A[[#This Row],[28+]]</f>
        <v>#VALUE!</v>
      </c>
      <c r="BR241" s="5" t="e">
        <f>P_A[[#This Row],[28+]]-P_A[[#This Row],[29+]]</f>
        <v>#VALUE!</v>
      </c>
      <c r="BS241" s="5" t="e">
        <f>P_A[[#This Row],[29+]]-P_A[[#This Row],[30+]]</f>
        <v>#VALUE!</v>
      </c>
      <c r="BT241" s="5" t="e">
        <f>P_A[[#This Row],[30+]]-P_A[[#This Row],[31+]]</f>
        <v>#VALUE!</v>
      </c>
      <c r="BU241" s="5" t="e">
        <f>P_A[[#This Row],[31+]]-P_A[[#This Row],[32+]]</f>
        <v>#VALUE!</v>
      </c>
      <c r="BV241" s="5" t="e">
        <f>P_A[[#This Row],[32+]]-P_A[[#This Row],[33+]]</f>
        <v>#VALUE!</v>
      </c>
      <c r="BW241" s="5" t="e">
        <f>P_A[[#This Row],[33+]]-P_A[[#This Row],[34+]]</f>
        <v>#VALUE!</v>
      </c>
      <c r="BX241" s="5" t="e">
        <f>P_A[[#This Row],[34+]]-P_A[[#This Row],[35+]]</f>
        <v>#VALUE!</v>
      </c>
      <c r="BY241" s="5" t="e">
        <f>P_A[[#This Row],[35+]]-P_A[[#This Row],[36+]]</f>
        <v>#VALUE!</v>
      </c>
      <c r="BZ241" s="5" t="e">
        <f>P_A[[#This Row],[36+]]-P_A[[#This Row],[37+]]</f>
        <v>#VALUE!</v>
      </c>
      <c r="CA241" s="5" t="e">
        <f>P_A[[#This Row],[37+]]-P_A[[#This Row],[38+]]</f>
        <v>#VALUE!</v>
      </c>
      <c r="CB241" s="5" t="e">
        <f>P_A[[#This Row],[38+]]-P_A[[#This Row],[39+]]</f>
        <v>#VALUE!</v>
      </c>
      <c r="CC241" s="5" t="e">
        <f>P_A[[#This Row],[39+]]-P_A[[#This Row],[40+]]</f>
        <v>#VALUE!</v>
      </c>
      <c r="CD241" s="5" t="e">
        <f>P_A[[#This Row],[40+]]-P_A[[#This Row],[41+]]</f>
        <v>#VALUE!</v>
      </c>
      <c r="CE241" s="5" t="e">
        <f>P_A[[#This Row],[41+]]-P_A[[#This Row],[42+]]</f>
        <v>#VALUE!</v>
      </c>
      <c r="CF241" s="5" t="e">
        <f>P_A[[#This Row],[42+]]-P_A[[#This Row],[43+]]</f>
        <v>#VALUE!</v>
      </c>
      <c r="CG241" s="5" t="e">
        <f>P_A[[#This Row],[43+]]-P_A[[#This Row],[44+]]</f>
        <v>#VALUE!</v>
      </c>
      <c r="CH241" s="5" t="e">
        <f>P_A[[#This Row],[44+]]-P_A[[#This Row],[45+]]</f>
        <v>#VALUE!</v>
      </c>
      <c r="CI241" s="5" t="e">
        <f>P_A[[#This Row],[45+]]-P_A[[#This Row],[46+]]</f>
        <v>#VALUE!</v>
      </c>
      <c r="CJ241" s="5" t="e">
        <f>P_A[[#This Row],[46+]]-P_A[[#This Row],[47+]]</f>
        <v>#VALUE!</v>
      </c>
      <c r="CK241" s="5" t="e">
        <f>P_A[[#This Row],[47+]]-P_A[[#This Row],[48+]]</f>
        <v>#VALUE!</v>
      </c>
      <c r="CL241" s="5" t="e">
        <f>P_A[[#This Row],[48+]]-P_A[[#This Row],[49+]]</f>
        <v>#VALUE!</v>
      </c>
    </row>
    <row r="242" spans="50:90" x14ac:dyDescent="0.25">
      <c r="AX242" s="5" t="e">
        <f>P_A[[#This Row],[8+]]-P_A[[#This Row],[9+]]</f>
        <v>#VALUE!</v>
      </c>
      <c r="AY242" s="5" t="e">
        <f>P_A[[#This Row],[9+]]-P_A[[#This Row],[10+]]</f>
        <v>#VALUE!</v>
      </c>
      <c r="AZ242" s="5" t="e">
        <f>P_A[[#This Row],[10+]]-P_A[[#This Row],[11+]]</f>
        <v>#VALUE!</v>
      </c>
      <c r="BA242" s="5" t="e">
        <f>P_A[[#This Row],[11+]]-P_A[[#This Row],[12+]]</f>
        <v>#VALUE!</v>
      </c>
      <c r="BB242" s="5" t="e">
        <f>P_A[[#This Row],[12+]]-P_A[[#This Row],[13+]]</f>
        <v>#VALUE!</v>
      </c>
      <c r="BC242" s="5" t="e">
        <f>P_A[[#This Row],[13+]]-P_A[[#This Row],[14+]]</f>
        <v>#VALUE!</v>
      </c>
      <c r="BD242" s="5" t="e">
        <f>P_A[[#This Row],[14+]]-P_A[[#This Row],[15+]]</f>
        <v>#VALUE!</v>
      </c>
      <c r="BE242" s="5" t="e">
        <f>P_A[[#This Row],[15+]]-P_A[[#This Row],[16+]]</f>
        <v>#VALUE!</v>
      </c>
      <c r="BF242" s="5" t="e">
        <f>P_A[[#This Row],[16+]]-P_A[[#This Row],[17+]]</f>
        <v>#VALUE!</v>
      </c>
      <c r="BG242" s="5" t="e">
        <f>P_A[[#This Row],[17+]]-P_A[[#This Row],[18+]]</f>
        <v>#VALUE!</v>
      </c>
      <c r="BH242" s="5" t="e">
        <f>P_A[[#This Row],[18+]]-P_A[[#This Row],[19+]]</f>
        <v>#VALUE!</v>
      </c>
      <c r="BI242" s="5" t="e">
        <f>P_A[[#This Row],[19+]]-P_A[[#This Row],[20+]]</f>
        <v>#VALUE!</v>
      </c>
      <c r="BJ242" s="5" t="e">
        <f>P_A[[#This Row],[20+]]-P_A[[#This Row],[21+]]</f>
        <v>#VALUE!</v>
      </c>
      <c r="BK242" s="5" t="e">
        <f>P_A[[#This Row],[21+]]-P_A[[#This Row],[22+]]</f>
        <v>#VALUE!</v>
      </c>
      <c r="BL242" s="5" t="e">
        <f>P_A[[#This Row],[22+]]-P_A[[#This Row],[23+]]</f>
        <v>#VALUE!</v>
      </c>
      <c r="BM242" s="5" t="e">
        <f>P_A[[#This Row],[23+]]-P_A[[#This Row],[24+]]</f>
        <v>#VALUE!</v>
      </c>
      <c r="BN242" s="5" t="e">
        <f>P_A[[#This Row],[24+]]-P_A[[#This Row],[25+]]</f>
        <v>#VALUE!</v>
      </c>
      <c r="BO242" s="5" t="e">
        <f>P_A[[#This Row],[25+]]-P_A[[#This Row],[26+]]</f>
        <v>#VALUE!</v>
      </c>
      <c r="BP242" s="5" t="e">
        <f>P_A[[#This Row],[26+]]-P_A[[#This Row],[27+]]</f>
        <v>#VALUE!</v>
      </c>
      <c r="BQ242" s="5" t="e">
        <f>P_A[[#This Row],[27+]]-P_A[[#This Row],[28+]]</f>
        <v>#VALUE!</v>
      </c>
      <c r="BR242" s="5" t="e">
        <f>P_A[[#This Row],[28+]]-P_A[[#This Row],[29+]]</f>
        <v>#VALUE!</v>
      </c>
      <c r="BS242" s="5" t="e">
        <f>P_A[[#This Row],[29+]]-P_A[[#This Row],[30+]]</f>
        <v>#VALUE!</v>
      </c>
      <c r="BT242" s="5" t="e">
        <f>P_A[[#This Row],[30+]]-P_A[[#This Row],[31+]]</f>
        <v>#VALUE!</v>
      </c>
      <c r="BU242" s="5" t="e">
        <f>P_A[[#This Row],[31+]]-P_A[[#This Row],[32+]]</f>
        <v>#VALUE!</v>
      </c>
      <c r="BV242" s="5" t="e">
        <f>P_A[[#This Row],[32+]]-P_A[[#This Row],[33+]]</f>
        <v>#VALUE!</v>
      </c>
      <c r="BW242" s="5" t="e">
        <f>P_A[[#This Row],[33+]]-P_A[[#This Row],[34+]]</f>
        <v>#VALUE!</v>
      </c>
      <c r="BX242" s="5" t="e">
        <f>P_A[[#This Row],[34+]]-P_A[[#This Row],[35+]]</f>
        <v>#VALUE!</v>
      </c>
      <c r="BY242" s="5" t="e">
        <f>P_A[[#This Row],[35+]]-P_A[[#This Row],[36+]]</f>
        <v>#VALUE!</v>
      </c>
      <c r="BZ242" s="5" t="e">
        <f>P_A[[#This Row],[36+]]-P_A[[#This Row],[37+]]</f>
        <v>#VALUE!</v>
      </c>
      <c r="CA242" s="5" t="e">
        <f>P_A[[#This Row],[37+]]-P_A[[#This Row],[38+]]</f>
        <v>#VALUE!</v>
      </c>
      <c r="CB242" s="5" t="e">
        <f>P_A[[#This Row],[38+]]-P_A[[#This Row],[39+]]</f>
        <v>#VALUE!</v>
      </c>
      <c r="CC242" s="5" t="e">
        <f>P_A[[#This Row],[39+]]-P_A[[#This Row],[40+]]</f>
        <v>#VALUE!</v>
      </c>
      <c r="CD242" s="5" t="e">
        <f>P_A[[#This Row],[40+]]-P_A[[#This Row],[41+]]</f>
        <v>#VALUE!</v>
      </c>
      <c r="CE242" s="5" t="e">
        <f>P_A[[#This Row],[41+]]-P_A[[#This Row],[42+]]</f>
        <v>#VALUE!</v>
      </c>
      <c r="CF242" s="5" t="e">
        <f>P_A[[#This Row],[42+]]-P_A[[#This Row],[43+]]</f>
        <v>#VALUE!</v>
      </c>
      <c r="CG242" s="5" t="e">
        <f>P_A[[#This Row],[43+]]-P_A[[#This Row],[44+]]</f>
        <v>#VALUE!</v>
      </c>
      <c r="CH242" s="5" t="e">
        <f>P_A[[#This Row],[44+]]-P_A[[#This Row],[45+]]</f>
        <v>#VALUE!</v>
      </c>
      <c r="CI242" s="5" t="e">
        <f>P_A[[#This Row],[45+]]-P_A[[#This Row],[46+]]</f>
        <v>#VALUE!</v>
      </c>
      <c r="CJ242" s="5" t="e">
        <f>P_A[[#This Row],[46+]]-P_A[[#This Row],[47+]]</f>
        <v>#VALUE!</v>
      </c>
      <c r="CK242" s="5" t="e">
        <f>P_A[[#This Row],[47+]]-P_A[[#This Row],[48+]]</f>
        <v>#VALUE!</v>
      </c>
      <c r="CL242" s="5" t="e">
        <f>P_A[[#This Row],[48+]]-P_A[[#This Row],[49+]]</f>
        <v>#VALUE!</v>
      </c>
    </row>
    <row r="243" spans="50:90" x14ac:dyDescent="0.25">
      <c r="AX243" s="5" t="e">
        <f>P_A[[#This Row],[8+]]-P_A[[#This Row],[9+]]</f>
        <v>#VALUE!</v>
      </c>
      <c r="AY243" s="5" t="e">
        <f>P_A[[#This Row],[9+]]-P_A[[#This Row],[10+]]</f>
        <v>#VALUE!</v>
      </c>
      <c r="AZ243" s="5" t="e">
        <f>P_A[[#This Row],[10+]]-P_A[[#This Row],[11+]]</f>
        <v>#VALUE!</v>
      </c>
      <c r="BA243" s="5" t="e">
        <f>P_A[[#This Row],[11+]]-P_A[[#This Row],[12+]]</f>
        <v>#VALUE!</v>
      </c>
      <c r="BB243" s="5" t="e">
        <f>P_A[[#This Row],[12+]]-P_A[[#This Row],[13+]]</f>
        <v>#VALUE!</v>
      </c>
      <c r="BC243" s="5" t="e">
        <f>P_A[[#This Row],[13+]]-P_A[[#This Row],[14+]]</f>
        <v>#VALUE!</v>
      </c>
      <c r="BD243" s="5" t="e">
        <f>P_A[[#This Row],[14+]]-P_A[[#This Row],[15+]]</f>
        <v>#VALUE!</v>
      </c>
      <c r="BE243" s="5" t="e">
        <f>P_A[[#This Row],[15+]]-P_A[[#This Row],[16+]]</f>
        <v>#VALUE!</v>
      </c>
      <c r="BF243" s="5" t="e">
        <f>P_A[[#This Row],[16+]]-P_A[[#This Row],[17+]]</f>
        <v>#VALUE!</v>
      </c>
      <c r="BG243" s="5" t="e">
        <f>P_A[[#This Row],[17+]]-P_A[[#This Row],[18+]]</f>
        <v>#VALUE!</v>
      </c>
      <c r="BH243" s="5" t="e">
        <f>P_A[[#This Row],[18+]]-P_A[[#This Row],[19+]]</f>
        <v>#VALUE!</v>
      </c>
      <c r="BI243" s="5" t="e">
        <f>P_A[[#This Row],[19+]]-P_A[[#This Row],[20+]]</f>
        <v>#VALUE!</v>
      </c>
      <c r="BJ243" s="5" t="e">
        <f>P_A[[#This Row],[20+]]-P_A[[#This Row],[21+]]</f>
        <v>#VALUE!</v>
      </c>
      <c r="BK243" s="5" t="e">
        <f>P_A[[#This Row],[21+]]-P_A[[#This Row],[22+]]</f>
        <v>#VALUE!</v>
      </c>
      <c r="BL243" s="5" t="e">
        <f>P_A[[#This Row],[22+]]-P_A[[#This Row],[23+]]</f>
        <v>#VALUE!</v>
      </c>
      <c r="BM243" s="5" t="e">
        <f>P_A[[#This Row],[23+]]-P_A[[#This Row],[24+]]</f>
        <v>#VALUE!</v>
      </c>
      <c r="BN243" s="5" t="e">
        <f>P_A[[#This Row],[24+]]-P_A[[#This Row],[25+]]</f>
        <v>#VALUE!</v>
      </c>
      <c r="BO243" s="5" t="e">
        <f>P_A[[#This Row],[25+]]-P_A[[#This Row],[26+]]</f>
        <v>#VALUE!</v>
      </c>
      <c r="BP243" s="5" t="e">
        <f>P_A[[#This Row],[26+]]-P_A[[#This Row],[27+]]</f>
        <v>#VALUE!</v>
      </c>
      <c r="BQ243" s="5" t="e">
        <f>P_A[[#This Row],[27+]]-P_A[[#This Row],[28+]]</f>
        <v>#VALUE!</v>
      </c>
      <c r="BR243" s="5" t="e">
        <f>P_A[[#This Row],[28+]]-P_A[[#This Row],[29+]]</f>
        <v>#VALUE!</v>
      </c>
      <c r="BS243" s="5" t="e">
        <f>P_A[[#This Row],[29+]]-P_A[[#This Row],[30+]]</f>
        <v>#VALUE!</v>
      </c>
      <c r="BT243" s="5" t="e">
        <f>P_A[[#This Row],[30+]]-P_A[[#This Row],[31+]]</f>
        <v>#VALUE!</v>
      </c>
      <c r="BU243" s="5" t="e">
        <f>P_A[[#This Row],[31+]]-P_A[[#This Row],[32+]]</f>
        <v>#VALUE!</v>
      </c>
      <c r="BV243" s="5" t="e">
        <f>P_A[[#This Row],[32+]]-P_A[[#This Row],[33+]]</f>
        <v>#VALUE!</v>
      </c>
      <c r="BW243" s="5" t="e">
        <f>P_A[[#This Row],[33+]]-P_A[[#This Row],[34+]]</f>
        <v>#VALUE!</v>
      </c>
      <c r="BX243" s="5" t="e">
        <f>P_A[[#This Row],[34+]]-P_A[[#This Row],[35+]]</f>
        <v>#VALUE!</v>
      </c>
      <c r="BY243" s="5" t="e">
        <f>P_A[[#This Row],[35+]]-P_A[[#This Row],[36+]]</f>
        <v>#VALUE!</v>
      </c>
      <c r="BZ243" s="5" t="e">
        <f>P_A[[#This Row],[36+]]-P_A[[#This Row],[37+]]</f>
        <v>#VALUE!</v>
      </c>
      <c r="CA243" s="5" t="e">
        <f>P_A[[#This Row],[37+]]-P_A[[#This Row],[38+]]</f>
        <v>#VALUE!</v>
      </c>
      <c r="CB243" s="5" t="e">
        <f>P_A[[#This Row],[38+]]-P_A[[#This Row],[39+]]</f>
        <v>#VALUE!</v>
      </c>
      <c r="CC243" s="5" t="e">
        <f>P_A[[#This Row],[39+]]-P_A[[#This Row],[40+]]</f>
        <v>#VALUE!</v>
      </c>
      <c r="CD243" s="5" t="e">
        <f>P_A[[#This Row],[40+]]-P_A[[#This Row],[41+]]</f>
        <v>#VALUE!</v>
      </c>
      <c r="CE243" s="5" t="e">
        <f>P_A[[#This Row],[41+]]-P_A[[#This Row],[42+]]</f>
        <v>#VALUE!</v>
      </c>
      <c r="CF243" s="5" t="e">
        <f>P_A[[#This Row],[42+]]-P_A[[#This Row],[43+]]</f>
        <v>#VALUE!</v>
      </c>
      <c r="CG243" s="5" t="e">
        <f>P_A[[#This Row],[43+]]-P_A[[#This Row],[44+]]</f>
        <v>#VALUE!</v>
      </c>
      <c r="CH243" s="5" t="e">
        <f>P_A[[#This Row],[44+]]-P_A[[#This Row],[45+]]</f>
        <v>#VALUE!</v>
      </c>
      <c r="CI243" s="5" t="e">
        <f>P_A[[#This Row],[45+]]-P_A[[#This Row],[46+]]</f>
        <v>#VALUE!</v>
      </c>
      <c r="CJ243" s="5" t="e">
        <f>P_A[[#This Row],[46+]]-P_A[[#This Row],[47+]]</f>
        <v>#VALUE!</v>
      </c>
      <c r="CK243" s="5" t="e">
        <f>P_A[[#This Row],[47+]]-P_A[[#This Row],[48+]]</f>
        <v>#VALUE!</v>
      </c>
      <c r="CL243" s="5" t="e">
        <f>P_A[[#This Row],[48+]]-P_A[[#This Row],[49+]]</f>
        <v>#VALUE!</v>
      </c>
    </row>
    <row r="244" spans="50:90" x14ac:dyDescent="0.25">
      <c r="AX244" s="5" t="e">
        <f>P_A[[#This Row],[8+]]-P_A[[#This Row],[9+]]</f>
        <v>#VALUE!</v>
      </c>
      <c r="AY244" s="5" t="e">
        <f>P_A[[#This Row],[9+]]-P_A[[#This Row],[10+]]</f>
        <v>#VALUE!</v>
      </c>
      <c r="AZ244" s="5" t="e">
        <f>P_A[[#This Row],[10+]]-P_A[[#This Row],[11+]]</f>
        <v>#VALUE!</v>
      </c>
      <c r="BA244" s="5" t="e">
        <f>P_A[[#This Row],[11+]]-P_A[[#This Row],[12+]]</f>
        <v>#VALUE!</v>
      </c>
      <c r="BB244" s="5" t="e">
        <f>P_A[[#This Row],[12+]]-P_A[[#This Row],[13+]]</f>
        <v>#VALUE!</v>
      </c>
      <c r="BC244" s="5" t="e">
        <f>P_A[[#This Row],[13+]]-P_A[[#This Row],[14+]]</f>
        <v>#VALUE!</v>
      </c>
      <c r="BD244" s="5" t="e">
        <f>P_A[[#This Row],[14+]]-P_A[[#This Row],[15+]]</f>
        <v>#VALUE!</v>
      </c>
      <c r="BE244" s="5" t="e">
        <f>P_A[[#This Row],[15+]]-P_A[[#This Row],[16+]]</f>
        <v>#VALUE!</v>
      </c>
      <c r="BF244" s="5" t="e">
        <f>P_A[[#This Row],[16+]]-P_A[[#This Row],[17+]]</f>
        <v>#VALUE!</v>
      </c>
      <c r="BG244" s="5" t="e">
        <f>P_A[[#This Row],[17+]]-P_A[[#This Row],[18+]]</f>
        <v>#VALUE!</v>
      </c>
      <c r="BH244" s="5" t="e">
        <f>P_A[[#This Row],[18+]]-P_A[[#This Row],[19+]]</f>
        <v>#VALUE!</v>
      </c>
      <c r="BI244" s="5" t="e">
        <f>P_A[[#This Row],[19+]]-P_A[[#This Row],[20+]]</f>
        <v>#VALUE!</v>
      </c>
      <c r="BJ244" s="5" t="e">
        <f>P_A[[#This Row],[20+]]-P_A[[#This Row],[21+]]</f>
        <v>#VALUE!</v>
      </c>
      <c r="BK244" s="5" t="e">
        <f>P_A[[#This Row],[21+]]-P_A[[#This Row],[22+]]</f>
        <v>#VALUE!</v>
      </c>
      <c r="BL244" s="5" t="e">
        <f>P_A[[#This Row],[22+]]-P_A[[#This Row],[23+]]</f>
        <v>#VALUE!</v>
      </c>
      <c r="BM244" s="5" t="e">
        <f>P_A[[#This Row],[23+]]-P_A[[#This Row],[24+]]</f>
        <v>#VALUE!</v>
      </c>
      <c r="BN244" s="5" t="e">
        <f>P_A[[#This Row],[24+]]-P_A[[#This Row],[25+]]</f>
        <v>#VALUE!</v>
      </c>
      <c r="BO244" s="5" t="e">
        <f>P_A[[#This Row],[25+]]-P_A[[#This Row],[26+]]</f>
        <v>#VALUE!</v>
      </c>
      <c r="BP244" s="5" t="e">
        <f>P_A[[#This Row],[26+]]-P_A[[#This Row],[27+]]</f>
        <v>#VALUE!</v>
      </c>
      <c r="BQ244" s="5" t="e">
        <f>P_A[[#This Row],[27+]]-P_A[[#This Row],[28+]]</f>
        <v>#VALUE!</v>
      </c>
      <c r="BR244" s="5" t="e">
        <f>P_A[[#This Row],[28+]]-P_A[[#This Row],[29+]]</f>
        <v>#VALUE!</v>
      </c>
      <c r="BS244" s="5" t="e">
        <f>P_A[[#This Row],[29+]]-P_A[[#This Row],[30+]]</f>
        <v>#VALUE!</v>
      </c>
      <c r="BT244" s="5" t="e">
        <f>P_A[[#This Row],[30+]]-P_A[[#This Row],[31+]]</f>
        <v>#VALUE!</v>
      </c>
      <c r="BU244" s="5" t="e">
        <f>P_A[[#This Row],[31+]]-P_A[[#This Row],[32+]]</f>
        <v>#VALUE!</v>
      </c>
      <c r="BV244" s="5" t="e">
        <f>P_A[[#This Row],[32+]]-P_A[[#This Row],[33+]]</f>
        <v>#VALUE!</v>
      </c>
      <c r="BW244" s="5" t="e">
        <f>P_A[[#This Row],[33+]]-P_A[[#This Row],[34+]]</f>
        <v>#VALUE!</v>
      </c>
      <c r="BX244" s="5" t="e">
        <f>P_A[[#This Row],[34+]]-P_A[[#This Row],[35+]]</f>
        <v>#VALUE!</v>
      </c>
      <c r="BY244" s="5" t="e">
        <f>P_A[[#This Row],[35+]]-P_A[[#This Row],[36+]]</f>
        <v>#VALUE!</v>
      </c>
      <c r="BZ244" s="5" t="e">
        <f>P_A[[#This Row],[36+]]-P_A[[#This Row],[37+]]</f>
        <v>#VALUE!</v>
      </c>
      <c r="CA244" s="5" t="e">
        <f>P_A[[#This Row],[37+]]-P_A[[#This Row],[38+]]</f>
        <v>#VALUE!</v>
      </c>
      <c r="CB244" s="5" t="e">
        <f>P_A[[#This Row],[38+]]-P_A[[#This Row],[39+]]</f>
        <v>#VALUE!</v>
      </c>
      <c r="CC244" s="5" t="e">
        <f>P_A[[#This Row],[39+]]-P_A[[#This Row],[40+]]</f>
        <v>#VALUE!</v>
      </c>
      <c r="CD244" s="5" t="e">
        <f>P_A[[#This Row],[40+]]-P_A[[#This Row],[41+]]</f>
        <v>#VALUE!</v>
      </c>
      <c r="CE244" s="5" t="e">
        <f>P_A[[#This Row],[41+]]-P_A[[#This Row],[42+]]</f>
        <v>#VALUE!</v>
      </c>
      <c r="CF244" s="5" t="e">
        <f>P_A[[#This Row],[42+]]-P_A[[#This Row],[43+]]</f>
        <v>#VALUE!</v>
      </c>
      <c r="CG244" s="5" t="e">
        <f>P_A[[#This Row],[43+]]-P_A[[#This Row],[44+]]</f>
        <v>#VALUE!</v>
      </c>
      <c r="CH244" s="5" t="e">
        <f>P_A[[#This Row],[44+]]-P_A[[#This Row],[45+]]</f>
        <v>#VALUE!</v>
      </c>
      <c r="CI244" s="5" t="e">
        <f>P_A[[#This Row],[45+]]-P_A[[#This Row],[46+]]</f>
        <v>#VALUE!</v>
      </c>
      <c r="CJ244" s="5" t="e">
        <f>P_A[[#This Row],[46+]]-P_A[[#This Row],[47+]]</f>
        <v>#VALUE!</v>
      </c>
      <c r="CK244" s="5" t="e">
        <f>P_A[[#This Row],[47+]]-P_A[[#This Row],[48+]]</f>
        <v>#VALUE!</v>
      </c>
      <c r="CL244" s="5" t="e">
        <f>P_A[[#This Row],[48+]]-P_A[[#This Row],[49+]]</f>
        <v>#VALUE!</v>
      </c>
    </row>
    <row r="245" spans="50:90" x14ac:dyDescent="0.25">
      <c r="AX245" s="5" t="e">
        <f>P_A[[#This Row],[8+]]-P_A[[#This Row],[9+]]</f>
        <v>#VALUE!</v>
      </c>
      <c r="AY245" s="5" t="e">
        <f>P_A[[#This Row],[9+]]-P_A[[#This Row],[10+]]</f>
        <v>#VALUE!</v>
      </c>
      <c r="AZ245" s="5" t="e">
        <f>P_A[[#This Row],[10+]]-P_A[[#This Row],[11+]]</f>
        <v>#VALUE!</v>
      </c>
      <c r="BA245" s="5" t="e">
        <f>P_A[[#This Row],[11+]]-P_A[[#This Row],[12+]]</f>
        <v>#VALUE!</v>
      </c>
      <c r="BB245" s="5" t="e">
        <f>P_A[[#This Row],[12+]]-P_A[[#This Row],[13+]]</f>
        <v>#VALUE!</v>
      </c>
      <c r="BC245" s="5" t="e">
        <f>P_A[[#This Row],[13+]]-P_A[[#This Row],[14+]]</f>
        <v>#VALUE!</v>
      </c>
      <c r="BD245" s="5" t="e">
        <f>P_A[[#This Row],[14+]]-P_A[[#This Row],[15+]]</f>
        <v>#VALUE!</v>
      </c>
      <c r="BE245" s="5" t="e">
        <f>P_A[[#This Row],[15+]]-P_A[[#This Row],[16+]]</f>
        <v>#VALUE!</v>
      </c>
      <c r="BF245" s="5" t="e">
        <f>P_A[[#This Row],[16+]]-P_A[[#This Row],[17+]]</f>
        <v>#VALUE!</v>
      </c>
      <c r="BG245" s="5" t="e">
        <f>P_A[[#This Row],[17+]]-P_A[[#This Row],[18+]]</f>
        <v>#VALUE!</v>
      </c>
      <c r="BH245" s="5" t="e">
        <f>P_A[[#This Row],[18+]]-P_A[[#This Row],[19+]]</f>
        <v>#VALUE!</v>
      </c>
      <c r="BI245" s="5" t="e">
        <f>P_A[[#This Row],[19+]]-P_A[[#This Row],[20+]]</f>
        <v>#VALUE!</v>
      </c>
      <c r="BJ245" s="5" t="e">
        <f>P_A[[#This Row],[20+]]-P_A[[#This Row],[21+]]</f>
        <v>#VALUE!</v>
      </c>
      <c r="BK245" s="5" t="e">
        <f>P_A[[#This Row],[21+]]-P_A[[#This Row],[22+]]</f>
        <v>#VALUE!</v>
      </c>
      <c r="BL245" s="5" t="e">
        <f>P_A[[#This Row],[22+]]-P_A[[#This Row],[23+]]</f>
        <v>#VALUE!</v>
      </c>
      <c r="BM245" s="5" t="e">
        <f>P_A[[#This Row],[23+]]-P_A[[#This Row],[24+]]</f>
        <v>#VALUE!</v>
      </c>
      <c r="BN245" s="5" t="e">
        <f>P_A[[#This Row],[24+]]-P_A[[#This Row],[25+]]</f>
        <v>#VALUE!</v>
      </c>
      <c r="BO245" s="5" t="e">
        <f>P_A[[#This Row],[25+]]-P_A[[#This Row],[26+]]</f>
        <v>#VALUE!</v>
      </c>
      <c r="BP245" s="5" t="e">
        <f>P_A[[#This Row],[26+]]-P_A[[#This Row],[27+]]</f>
        <v>#VALUE!</v>
      </c>
      <c r="BQ245" s="5" t="e">
        <f>P_A[[#This Row],[27+]]-P_A[[#This Row],[28+]]</f>
        <v>#VALUE!</v>
      </c>
      <c r="BR245" s="5" t="e">
        <f>P_A[[#This Row],[28+]]-P_A[[#This Row],[29+]]</f>
        <v>#VALUE!</v>
      </c>
      <c r="BS245" s="5" t="e">
        <f>P_A[[#This Row],[29+]]-P_A[[#This Row],[30+]]</f>
        <v>#VALUE!</v>
      </c>
      <c r="BT245" s="5" t="e">
        <f>P_A[[#This Row],[30+]]-P_A[[#This Row],[31+]]</f>
        <v>#VALUE!</v>
      </c>
      <c r="BU245" s="5" t="e">
        <f>P_A[[#This Row],[31+]]-P_A[[#This Row],[32+]]</f>
        <v>#VALUE!</v>
      </c>
      <c r="BV245" s="5" t="e">
        <f>P_A[[#This Row],[32+]]-P_A[[#This Row],[33+]]</f>
        <v>#VALUE!</v>
      </c>
      <c r="BW245" s="5" t="e">
        <f>P_A[[#This Row],[33+]]-P_A[[#This Row],[34+]]</f>
        <v>#VALUE!</v>
      </c>
      <c r="BX245" s="5" t="e">
        <f>P_A[[#This Row],[34+]]-P_A[[#This Row],[35+]]</f>
        <v>#VALUE!</v>
      </c>
      <c r="BY245" s="5" t="e">
        <f>P_A[[#This Row],[35+]]-P_A[[#This Row],[36+]]</f>
        <v>#VALUE!</v>
      </c>
      <c r="BZ245" s="5" t="e">
        <f>P_A[[#This Row],[36+]]-P_A[[#This Row],[37+]]</f>
        <v>#VALUE!</v>
      </c>
      <c r="CA245" s="5" t="e">
        <f>P_A[[#This Row],[37+]]-P_A[[#This Row],[38+]]</f>
        <v>#VALUE!</v>
      </c>
      <c r="CB245" s="5" t="e">
        <f>P_A[[#This Row],[38+]]-P_A[[#This Row],[39+]]</f>
        <v>#VALUE!</v>
      </c>
      <c r="CC245" s="5" t="e">
        <f>P_A[[#This Row],[39+]]-P_A[[#This Row],[40+]]</f>
        <v>#VALUE!</v>
      </c>
      <c r="CD245" s="5" t="e">
        <f>P_A[[#This Row],[40+]]-P_A[[#This Row],[41+]]</f>
        <v>#VALUE!</v>
      </c>
      <c r="CE245" s="5" t="e">
        <f>P_A[[#This Row],[41+]]-P_A[[#This Row],[42+]]</f>
        <v>#VALUE!</v>
      </c>
      <c r="CF245" s="5" t="e">
        <f>P_A[[#This Row],[42+]]-P_A[[#This Row],[43+]]</f>
        <v>#VALUE!</v>
      </c>
      <c r="CG245" s="5" t="e">
        <f>P_A[[#This Row],[43+]]-P_A[[#This Row],[44+]]</f>
        <v>#VALUE!</v>
      </c>
      <c r="CH245" s="5" t="e">
        <f>P_A[[#This Row],[44+]]-P_A[[#This Row],[45+]]</f>
        <v>#VALUE!</v>
      </c>
      <c r="CI245" s="5" t="e">
        <f>P_A[[#This Row],[45+]]-P_A[[#This Row],[46+]]</f>
        <v>#VALUE!</v>
      </c>
      <c r="CJ245" s="5" t="e">
        <f>P_A[[#This Row],[46+]]-P_A[[#This Row],[47+]]</f>
        <v>#VALUE!</v>
      </c>
      <c r="CK245" s="5" t="e">
        <f>P_A[[#This Row],[47+]]-P_A[[#This Row],[48+]]</f>
        <v>#VALUE!</v>
      </c>
      <c r="CL245" s="5" t="e">
        <f>P_A[[#This Row],[48+]]-P_A[[#This Row],[49+]]</f>
        <v>#VALUE!</v>
      </c>
    </row>
    <row r="246" spans="50:90" x14ac:dyDescent="0.25">
      <c r="AX246" s="5" t="e">
        <f>P_A[[#This Row],[8+]]-P_A[[#This Row],[9+]]</f>
        <v>#VALUE!</v>
      </c>
      <c r="AY246" s="5" t="e">
        <f>P_A[[#This Row],[9+]]-P_A[[#This Row],[10+]]</f>
        <v>#VALUE!</v>
      </c>
      <c r="AZ246" s="5" t="e">
        <f>P_A[[#This Row],[10+]]-P_A[[#This Row],[11+]]</f>
        <v>#VALUE!</v>
      </c>
      <c r="BA246" s="5" t="e">
        <f>P_A[[#This Row],[11+]]-P_A[[#This Row],[12+]]</f>
        <v>#VALUE!</v>
      </c>
      <c r="BB246" s="5" t="e">
        <f>P_A[[#This Row],[12+]]-P_A[[#This Row],[13+]]</f>
        <v>#VALUE!</v>
      </c>
      <c r="BC246" s="5" t="e">
        <f>P_A[[#This Row],[13+]]-P_A[[#This Row],[14+]]</f>
        <v>#VALUE!</v>
      </c>
      <c r="BD246" s="5" t="e">
        <f>P_A[[#This Row],[14+]]-P_A[[#This Row],[15+]]</f>
        <v>#VALUE!</v>
      </c>
      <c r="BE246" s="5" t="e">
        <f>P_A[[#This Row],[15+]]-P_A[[#This Row],[16+]]</f>
        <v>#VALUE!</v>
      </c>
      <c r="BF246" s="5" t="e">
        <f>P_A[[#This Row],[16+]]-P_A[[#This Row],[17+]]</f>
        <v>#VALUE!</v>
      </c>
      <c r="BG246" s="5" t="e">
        <f>P_A[[#This Row],[17+]]-P_A[[#This Row],[18+]]</f>
        <v>#VALUE!</v>
      </c>
      <c r="BH246" s="5" t="e">
        <f>P_A[[#This Row],[18+]]-P_A[[#This Row],[19+]]</f>
        <v>#VALUE!</v>
      </c>
      <c r="BI246" s="5" t="e">
        <f>P_A[[#This Row],[19+]]-P_A[[#This Row],[20+]]</f>
        <v>#VALUE!</v>
      </c>
      <c r="BJ246" s="5" t="e">
        <f>P_A[[#This Row],[20+]]-P_A[[#This Row],[21+]]</f>
        <v>#VALUE!</v>
      </c>
      <c r="BK246" s="5" t="e">
        <f>P_A[[#This Row],[21+]]-P_A[[#This Row],[22+]]</f>
        <v>#VALUE!</v>
      </c>
      <c r="BL246" s="5" t="e">
        <f>P_A[[#This Row],[22+]]-P_A[[#This Row],[23+]]</f>
        <v>#VALUE!</v>
      </c>
      <c r="BM246" s="5" t="e">
        <f>P_A[[#This Row],[23+]]-P_A[[#This Row],[24+]]</f>
        <v>#VALUE!</v>
      </c>
      <c r="BN246" s="5" t="e">
        <f>P_A[[#This Row],[24+]]-P_A[[#This Row],[25+]]</f>
        <v>#VALUE!</v>
      </c>
      <c r="BO246" s="5" t="e">
        <f>P_A[[#This Row],[25+]]-P_A[[#This Row],[26+]]</f>
        <v>#VALUE!</v>
      </c>
      <c r="BP246" s="5" t="e">
        <f>P_A[[#This Row],[26+]]-P_A[[#This Row],[27+]]</f>
        <v>#VALUE!</v>
      </c>
      <c r="BQ246" s="5" t="e">
        <f>P_A[[#This Row],[27+]]-P_A[[#This Row],[28+]]</f>
        <v>#VALUE!</v>
      </c>
      <c r="BR246" s="5" t="e">
        <f>P_A[[#This Row],[28+]]-P_A[[#This Row],[29+]]</f>
        <v>#VALUE!</v>
      </c>
      <c r="BS246" s="5" t="e">
        <f>P_A[[#This Row],[29+]]-P_A[[#This Row],[30+]]</f>
        <v>#VALUE!</v>
      </c>
      <c r="BT246" s="5" t="e">
        <f>P_A[[#This Row],[30+]]-P_A[[#This Row],[31+]]</f>
        <v>#VALUE!</v>
      </c>
      <c r="BU246" s="5" t="e">
        <f>P_A[[#This Row],[31+]]-P_A[[#This Row],[32+]]</f>
        <v>#VALUE!</v>
      </c>
      <c r="BV246" s="5" t="e">
        <f>P_A[[#This Row],[32+]]-P_A[[#This Row],[33+]]</f>
        <v>#VALUE!</v>
      </c>
      <c r="BW246" s="5" t="e">
        <f>P_A[[#This Row],[33+]]-P_A[[#This Row],[34+]]</f>
        <v>#VALUE!</v>
      </c>
      <c r="BX246" s="5" t="e">
        <f>P_A[[#This Row],[34+]]-P_A[[#This Row],[35+]]</f>
        <v>#VALUE!</v>
      </c>
      <c r="BY246" s="5" t="e">
        <f>P_A[[#This Row],[35+]]-P_A[[#This Row],[36+]]</f>
        <v>#VALUE!</v>
      </c>
      <c r="BZ246" s="5" t="e">
        <f>P_A[[#This Row],[36+]]-P_A[[#This Row],[37+]]</f>
        <v>#VALUE!</v>
      </c>
      <c r="CA246" s="5" t="e">
        <f>P_A[[#This Row],[37+]]-P_A[[#This Row],[38+]]</f>
        <v>#VALUE!</v>
      </c>
      <c r="CB246" s="5" t="e">
        <f>P_A[[#This Row],[38+]]-P_A[[#This Row],[39+]]</f>
        <v>#VALUE!</v>
      </c>
      <c r="CC246" s="5" t="e">
        <f>P_A[[#This Row],[39+]]-P_A[[#This Row],[40+]]</f>
        <v>#VALUE!</v>
      </c>
      <c r="CD246" s="5" t="e">
        <f>P_A[[#This Row],[40+]]-P_A[[#This Row],[41+]]</f>
        <v>#VALUE!</v>
      </c>
      <c r="CE246" s="5" t="e">
        <f>P_A[[#This Row],[41+]]-P_A[[#This Row],[42+]]</f>
        <v>#VALUE!</v>
      </c>
      <c r="CF246" s="5" t="e">
        <f>P_A[[#This Row],[42+]]-P_A[[#This Row],[43+]]</f>
        <v>#VALUE!</v>
      </c>
      <c r="CG246" s="5" t="e">
        <f>P_A[[#This Row],[43+]]-P_A[[#This Row],[44+]]</f>
        <v>#VALUE!</v>
      </c>
      <c r="CH246" s="5" t="e">
        <f>P_A[[#This Row],[44+]]-P_A[[#This Row],[45+]]</f>
        <v>#VALUE!</v>
      </c>
      <c r="CI246" s="5" t="e">
        <f>P_A[[#This Row],[45+]]-P_A[[#This Row],[46+]]</f>
        <v>#VALUE!</v>
      </c>
      <c r="CJ246" s="5" t="e">
        <f>P_A[[#This Row],[46+]]-P_A[[#This Row],[47+]]</f>
        <v>#VALUE!</v>
      </c>
      <c r="CK246" s="5" t="e">
        <f>P_A[[#This Row],[47+]]-P_A[[#This Row],[48+]]</f>
        <v>#VALUE!</v>
      </c>
      <c r="CL246" s="5" t="e">
        <f>P_A[[#This Row],[48+]]-P_A[[#This Row],[49+]]</f>
        <v>#VALUE!</v>
      </c>
    </row>
    <row r="247" spans="50:90" x14ac:dyDescent="0.25">
      <c r="AX247" s="5" t="e">
        <f>P_A[[#This Row],[8+]]-P_A[[#This Row],[9+]]</f>
        <v>#VALUE!</v>
      </c>
      <c r="AY247" s="5" t="e">
        <f>P_A[[#This Row],[9+]]-P_A[[#This Row],[10+]]</f>
        <v>#VALUE!</v>
      </c>
      <c r="AZ247" s="5" t="e">
        <f>P_A[[#This Row],[10+]]-P_A[[#This Row],[11+]]</f>
        <v>#VALUE!</v>
      </c>
      <c r="BA247" s="5" t="e">
        <f>P_A[[#This Row],[11+]]-P_A[[#This Row],[12+]]</f>
        <v>#VALUE!</v>
      </c>
      <c r="BB247" s="5" t="e">
        <f>P_A[[#This Row],[12+]]-P_A[[#This Row],[13+]]</f>
        <v>#VALUE!</v>
      </c>
      <c r="BC247" s="5" t="e">
        <f>P_A[[#This Row],[13+]]-P_A[[#This Row],[14+]]</f>
        <v>#VALUE!</v>
      </c>
      <c r="BD247" s="5" t="e">
        <f>P_A[[#This Row],[14+]]-P_A[[#This Row],[15+]]</f>
        <v>#VALUE!</v>
      </c>
      <c r="BE247" s="5" t="e">
        <f>P_A[[#This Row],[15+]]-P_A[[#This Row],[16+]]</f>
        <v>#VALUE!</v>
      </c>
      <c r="BF247" s="5" t="e">
        <f>P_A[[#This Row],[16+]]-P_A[[#This Row],[17+]]</f>
        <v>#VALUE!</v>
      </c>
      <c r="BG247" s="5" t="e">
        <f>P_A[[#This Row],[17+]]-P_A[[#This Row],[18+]]</f>
        <v>#VALUE!</v>
      </c>
      <c r="BH247" s="5" t="e">
        <f>P_A[[#This Row],[18+]]-P_A[[#This Row],[19+]]</f>
        <v>#VALUE!</v>
      </c>
      <c r="BI247" s="5" t="e">
        <f>P_A[[#This Row],[19+]]-P_A[[#This Row],[20+]]</f>
        <v>#VALUE!</v>
      </c>
      <c r="BJ247" s="5" t="e">
        <f>P_A[[#This Row],[20+]]-P_A[[#This Row],[21+]]</f>
        <v>#VALUE!</v>
      </c>
      <c r="BK247" s="5" t="e">
        <f>P_A[[#This Row],[21+]]-P_A[[#This Row],[22+]]</f>
        <v>#VALUE!</v>
      </c>
      <c r="BL247" s="5" t="e">
        <f>P_A[[#This Row],[22+]]-P_A[[#This Row],[23+]]</f>
        <v>#VALUE!</v>
      </c>
      <c r="BM247" s="5" t="e">
        <f>P_A[[#This Row],[23+]]-P_A[[#This Row],[24+]]</f>
        <v>#VALUE!</v>
      </c>
      <c r="BN247" s="5" t="e">
        <f>P_A[[#This Row],[24+]]-P_A[[#This Row],[25+]]</f>
        <v>#VALUE!</v>
      </c>
      <c r="BO247" s="5" t="e">
        <f>P_A[[#This Row],[25+]]-P_A[[#This Row],[26+]]</f>
        <v>#VALUE!</v>
      </c>
      <c r="BP247" s="5" t="e">
        <f>P_A[[#This Row],[26+]]-P_A[[#This Row],[27+]]</f>
        <v>#VALUE!</v>
      </c>
      <c r="BQ247" s="5" t="e">
        <f>P_A[[#This Row],[27+]]-P_A[[#This Row],[28+]]</f>
        <v>#VALUE!</v>
      </c>
      <c r="BR247" s="5" t="e">
        <f>P_A[[#This Row],[28+]]-P_A[[#This Row],[29+]]</f>
        <v>#VALUE!</v>
      </c>
      <c r="BS247" s="5" t="e">
        <f>P_A[[#This Row],[29+]]-P_A[[#This Row],[30+]]</f>
        <v>#VALUE!</v>
      </c>
      <c r="BT247" s="5" t="e">
        <f>P_A[[#This Row],[30+]]-P_A[[#This Row],[31+]]</f>
        <v>#VALUE!</v>
      </c>
      <c r="BU247" s="5" t="e">
        <f>P_A[[#This Row],[31+]]-P_A[[#This Row],[32+]]</f>
        <v>#VALUE!</v>
      </c>
      <c r="BV247" s="5" t="e">
        <f>P_A[[#This Row],[32+]]-P_A[[#This Row],[33+]]</f>
        <v>#VALUE!</v>
      </c>
      <c r="BW247" s="5" t="e">
        <f>P_A[[#This Row],[33+]]-P_A[[#This Row],[34+]]</f>
        <v>#VALUE!</v>
      </c>
      <c r="BX247" s="5" t="e">
        <f>P_A[[#This Row],[34+]]-P_A[[#This Row],[35+]]</f>
        <v>#VALUE!</v>
      </c>
      <c r="BY247" s="5" t="e">
        <f>P_A[[#This Row],[35+]]-P_A[[#This Row],[36+]]</f>
        <v>#VALUE!</v>
      </c>
      <c r="BZ247" s="5" t="e">
        <f>P_A[[#This Row],[36+]]-P_A[[#This Row],[37+]]</f>
        <v>#VALUE!</v>
      </c>
      <c r="CA247" s="5" t="e">
        <f>P_A[[#This Row],[37+]]-P_A[[#This Row],[38+]]</f>
        <v>#VALUE!</v>
      </c>
      <c r="CB247" s="5" t="e">
        <f>P_A[[#This Row],[38+]]-P_A[[#This Row],[39+]]</f>
        <v>#VALUE!</v>
      </c>
      <c r="CC247" s="5" t="e">
        <f>P_A[[#This Row],[39+]]-P_A[[#This Row],[40+]]</f>
        <v>#VALUE!</v>
      </c>
      <c r="CD247" s="5" t="e">
        <f>P_A[[#This Row],[40+]]-P_A[[#This Row],[41+]]</f>
        <v>#VALUE!</v>
      </c>
      <c r="CE247" s="5" t="e">
        <f>P_A[[#This Row],[41+]]-P_A[[#This Row],[42+]]</f>
        <v>#VALUE!</v>
      </c>
      <c r="CF247" s="5" t="e">
        <f>P_A[[#This Row],[42+]]-P_A[[#This Row],[43+]]</f>
        <v>#VALUE!</v>
      </c>
      <c r="CG247" s="5" t="e">
        <f>P_A[[#This Row],[43+]]-P_A[[#This Row],[44+]]</f>
        <v>#VALUE!</v>
      </c>
      <c r="CH247" s="5" t="e">
        <f>P_A[[#This Row],[44+]]-P_A[[#This Row],[45+]]</f>
        <v>#VALUE!</v>
      </c>
      <c r="CI247" s="5" t="e">
        <f>P_A[[#This Row],[45+]]-P_A[[#This Row],[46+]]</f>
        <v>#VALUE!</v>
      </c>
      <c r="CJ247" s="5" t="e">
        <f>P_A[[#This Row],[46+]]-P_A[[#This Row],[47+]]</f>
        <v>#VALUE!</v>
      </c>
      <c r="CK247" s="5" t="e">
        <f>P_A[[#This Row],[47+]]-P_A[[#This Row],[48+]]</f>
        <v>#VALUE!</v>
      </c>
      <c r="CL247" s="5" t="e">
        <f>P_A[[#This Row],[48+]]-P_A[[#This Row],[49+]]</f>
        <v>#VALUE!</v>
      </c>
    </row>
    <row r="248" spans="50:90" x14ac:dyDescent="0.25">
      <c r="AX248" s="5" t="e">
        <f>P_A[[#This Row],[8+]]-P_A[[#This Row],[9+]]</f>
        <v>#VALUE!</v>
      </c>
      <c r="AY248" s="5" t="e">
        <f>P_A[[#This Row],[9+]]-P_A[[#This Row],[10+]]</f>
        <v>#VALUE!</v>
      </c>
      <c r="AZ248" s="5" t="e">
        <f>P_A[[#This Row],[10+]]-P_A[[#This Row],[11+]]</f>
        <v>#VALUE!</v>
      </c>
      <c r="BA248" s="5" t="e">
        <f>P_A[[#This Row],[11+]]-P_A[[#This Row],[12+]]</f>
        <v>#VALUE!</v>
      </c>
      <c r="BB248" s="5" t="e">
        <f>P_A[[#This Row],[12+]]-P_A[[#This Row],[13+]]</f>
        <v>#VALUE!</v>
      </c>
      <c r="BC248" s="5" t="e">
        <f>P_A[[#This Row],[13+]]-P_A[[#This Row],[14+]]</f>
        <v>#VALUE!</v>
      </c>
      <c r="BD248" s="5" t="e">
        <f>P_A[[#This Row],[14+]]-P_A[[#This Row],[15+]]</f>
        <v>#VALUE!</v>
      </c>
      <c r="BE248" s="5" t="e">
        <f>P_A[[#This Row],[15+]]-P_A[[#This Row],[16+]]</f>
        <v>#VALUE!</v>
      </c>
      <c r="BF248" s="5" t="e">
        <f>P_A[[#This Row],[16+]]-P_A[[#This Row],[17+]]</f>
        <v>#VALUE!</v>
      </c>
      <c r="BG248" s="5" t="e">
        <f>P_A[[#This Row],[17+]]-P_A[[#This Row],[18+]]</f>
        <v>#VALUE!</v>
      </c>
      <c r="BH248" s="5" t="e">
        <f>P_A[[#This Row],[18+]]-P_A[[#This Row],[19+]]</f>
        <v>#VALUE!</v>
      </c>
      <c r="BI248" s="5" t="e">
        <f>P_A[[#This Row],[19+]]-P_A[[#This Row],[20+]]</f>
        <v>#VALUE!</v>
      </c>
      <c r="BJ248" s="5" t="e">
        <f>P_A[[#This Row],[20+]]-P_A[[#This Row],[21+]]</f>
        <v>#VALUE!</v>
      </c>
      <c r="BK248" s="5" t="e">
        <f>P_A[[#This Row],[21+]]-P_A[[#This Row],[22+]]</f>
        <v>#VALUE!</v>
      </c>
      <c r="BL248" s="5" t="e">
        <f>P_A[[#This Row],[22+]]-P_A[[#This Row],[23+]]</f>
        <v>#VALUE!</v>
      </c>
      <c r="BM248" s="5" t="e">
        <f>P_A[[#This Row],[23+]]-P_A[[#This Row],[24+]]</f>
        <v>#VALUE!</v>
      </c>
      <c r="BN248" s="5" t="e">
        <f>P_A[[#This Row],[24+]]-P_A[[#This Row],[25+]]</f>
        <v>#VALUE!</v>
      </c>
      <c r="BO248" s="5" t="e">
        <f>P_A[[#This Row],[25+]]-P_A[[#This Row],[26+]]</f>
        <v>#VALUE!</v>
      </c>
      <c r="BP248" s="5" t="e">
        <f>P_A[[#This Row],[26+]]-P_A[[#This Row],[27+]]</f>
        <v>#VALUE!</v>
      </c>
      <c r="BQ248" s="5" t="e">
        <f>P_A[[#This Row],[27+]]-P_A[[#This Row],[28+]]</f>
        <v>#VALUE!</v>
      </c>
      <c r="BR248" s="5" t="e">
        <f>P_A[[#This Row],[28+]]-P_A[[#This Row],[29+]]</f>
        <v>#VALUE!</v>
      </c>
      <c r="BS248" s="5" t="e">
        <f>P_A[[#This Row],[29+]]-P_A[[#This Row],[30+]]</f>
        <v>#VALUE!</v>
      </c>
      <c r="BT248" s="5" t="e">
        <f>P_A[[#This Row],[30+]]-P_A[[#This Row],[31+]]</f>
        <v>#VALUE!</v>
      </c>
      <c r="BU248" s="5" t="e">
        <f>P_A[[#This Row],[31+]]-P_A[[#This Row],[32+]]</f>
        <v>#VALUE!</v>
      </c>
      <c r="BV248" s="5" t="e">
        <f>P_A[[#This Row],[32+]]-P_A[[#This Row],[33+]]</f>
        <v>#VALUE!</v>
      </c>
      <c r="BW248" s="5" t="e">
        <f>P_A[[#This Row],[33+]]-P_A[[#This Row],[34+]]</f>
        <v>#VALUE!</v>
      </c>
      <c r="BX248" s="5" t="e">
        <f>P_A[[#This Row],[34+]]-P_A[[#This Row],[35+]]</f>
        <v>#VALUE!</v>
      </c>
      <c r="BY248" s="5" t="e">
        <f>P_A[[#This Row],[35+]]-P_A[[#This Row],[36+]]</f>
        <v>#VALUE!</v>
      </c>
      <c r="BZ248" s="5" t="e">
        <f>P_A[[#This Row],[36+]]-P_A[[#This Row],[37+]]</f>
        <v>#VALUE!</v>
      </c>
      <c r="CA248" s="5" t="e">
        <f>P_A[[#This Row],[37+]]-P_A[[#This Row],[38+]]</f>
        <v>#VALUE!</v>
      </c>
      <c r="CB248" s="5" t="e">
        <f>P_A[[#This Row],[38+]]-P_A[[#This Row],[39+]]</f>
        <v>#VALUE!</v>
      </c>
      <c r="CC248" s="5" t="e">
        <f>P_A[[#This Row],[39+]]-P_A[[#This Row],[40+]]</f>
        <v>#VALUE!</v>
      </c>
      <c r="CD248" s="5" t="e">
        <f>P_A[[#This Row],[40+]]-P_A[[#This Row],[41+]]</f>
        <v>#VALUE!</v>
      </c>
      <c r="CE248" s="5" t="e">
        <f>P_A[[#This Row],[41+]]-P_A[[#This Row],[42+]]</f>
        <v>#VALUE!</v>
      </c>
      <c r="CF248" s="5" t="e">
        <f>P_A[[#This Row],[42+]]-P_A[[#This Row],[43+]]</f>
        <v>#VALUE!</v>
      </c>
      <c r="CG248" s="5" t="e">
        <f>P_A[[#This Row],[43+]]-P_A[[#This Row],[44+]]</f>
        <v>#VALUE!</v>
      </c>
      <c r="CH248" s="5" t="e">
        <f>P_A[[#This Row],[44+]]-P_A[[#This Row],[45+]]</f>
        <v>#VALUE!</v>
      </c>
      <c r="CI248" s="5" t="e">
        <f>P_A[[#This Row],[45+]]-P_A[[#This Row],[46+]]</f>
        <v>#VALUE!</v>
      </c>
      <c r="CJ248" s="5" t="e">
        <f>P_A[[#This Row],[46+]]-P_A[[#This Row],[47+]]</f>
        <v>#VALUE!</v>
      </c>
      <c r="CK248" s="5" t="e">
        <f>P_A[[#This Row],[47+]]-P_A[[#This Row],[48+]]</f>
        <v>#VALUE!</v>
      </c>
      <c r="CL248" s="5" t="e">
        <f>P_A[[#This Row],[48+]]-P_A[[#This Row],[49+]]</f>
        <v>#VALUE!</v>
      </c>
    </row>
    <row r="249" spans="50:90" x14ac:dyDescent="0.25">
      <c r="AX249" s="5" t="e">
        <f>P_A[[#This Row],[8+]]-P_A[[#This Row],[9+]]</f>
        <v>#VALUE!</v>
      </c>
      <c r="AY249" s="5" t="e">
        <f>P_A[[#This Row],[9+]]-P_A[[#This Row],[10+]]</f>
        <v>#VALUE!</v>
      </c>
      <c r="AZ249" s="5" t="e">
        <f>P_A[[#This Row],[10+]]-P_A[[#This Row],[11+]]</f>
        <v>#VALUE!</v>
      </c>
      <c r="BA249" s="5" t="e">
        <f>P_A[[#This Row],[11+]]-P_A[[#This Row],[12+]]</f>
        <v>#VALUE!</v>
      </c>
      <c r="BB249" s="5" t="e">
        <f>P_A[[#This Row],[12+]]-P_A[[#This Row],[13+]]</f>
        <v>#VALUE!</v>
      </c>
      <c r="BC249" s="5" t="e">
        <f>P_A[[#This Row],[13+]]-P_A[[#This Row],[14+]]</f>
        <v>#VALUE!</v>
      </c>
      <c r="BD249" s="5" t="e">
        <f>P_A[[#This Row],[14+]]-P_A[[#This Row],[15+]]</f>
        <v>#VALUE!</v>
      </c>
      <c r="BE249" s="5" t="e">
        <f>P_A[[#This Row],[15+]]-P_A[[#This Row],[16+]]</f>
        <v>#VALUE!</v>
      </c>
      <c r="BF249" s="5" t="e">
        <f>P_A[[#This Row],[16+]]-P_A[[#This Row],[17+]]</f>
        <v>#VALUE!</v>
      </c>
      <c r="BG249" s="5" t="e">
        <f>P_A[[#This Row],[17+]]-P_A[[#This Row],[18+]]</f>
        <v>#VALUE!</v>
      </c>
      <c r="BH249" s="5" t="e">
        <f>P_A[[#This Row],[18+]]-P_A[[#This Row],[19+]]</f>
        <v>#VALUE!</v>
      </c>
      <c r="BI249" s="5" t="e">
        <f>P_A[[#This Row],[19+]]-P_A[[#This Row],[20+]]</f>
        <v>#VALUE!</v>
      </c>
      <c r="BJ249" s="5" t="e">
        <f>P_A[[#This Row],[20+]]-P_A[[#This Row],[21+]]</f>
        <v>#VALUE!</v>
      </c>
      <c r="BK249" s="5" t="e">
        <f>P_A[[#This Row],[21+]]-P_A[[#This Row],[22+]]</f>
        <v>#VALUE!</v>
      </c>
      <c r="BL249" s="5" t="e">
        <f>P_A[[#This Row],[22+]]-P_A[[#This Row],[23+]]</f>
        <v>#VALUE!</v>
      </c>
      <c r="BM249" s="5" t="e">
        <f>P_A[[#This Row],[23+]]-P_A[[#This Row],[24+]]</f>
        <v>#VALUE!</v>
      </c>
      <c r="BN249" s="5" t="e">
        <f>P_A[[#This Row],[24+]]-P_A[[#This Row],[25+]]</f>
        <v>#VALUE!</v>
      </c>
      <c r="BO249" s="5" t="e">
        <f>P_A[[#This Row],[25+]]-P_A[[#This Row],[26+]]</f>
        <v>#VALUE!</v>
      </c>
      <c r="BP249" s="5" t="e">
        <f>P_A[[#This Row],[26+]]-P_A[[#This Row],[27+]]</f>
        <v>#VALUE!</v>
      </c>
      <c r="BQ249" s="5" t="e">
        <f>P_A[[#This Row],[27+]]-P_A[[#This Row],[28+]]</f>
        <v>#VALUE!</v>
      </c>
      <c r="BR249" s="5" t="e">
        <f>P_A[[#This Row],[28+]]-P_A[[#This Row],[29+]]</f>
        <v>#VALUE!</v>
      </c>
      <c r="BS249" s="5" t="e">
        <f>P_A[[#This Row],[29+]]-P_A[[#This Row],[30+]]</f>
        <v>#VALUE!</v>
      </c>
      <c r="BT249" s="5" t="e">
        <f>P_A[[#This Row],[30+]]-P_A[[#This Row],[31+]]</f>
        <v>#VALUE!</v>
      </c>
      <c r="BU249" s="5" t="e">
        <f>P_A[[#This Row],[31+]]-P_A[[#This Row],[32+]]</f>
        <v>#VALUE!</v>
      </c>
      <c r="BV249" s="5" t="e">
        <f>P_A[[#This Row],[32+]]-P_A[[#This Row],[33+]]</f>
        <v>#VALUE!</v>
      </c>
      <c r="BW249" s="5" t="e">
        <f>P_A[[#This Row],[33+]]-P_A[[#This Row],[34+]]</f>
        <v>#VALUE!</v>
      </c>
      <c r="BX249" s="5" t="e">
        <f>P_A[[#This Row],[34+]]-P_A[[#This Row],[35+]]</f>
        <v>#VALUE!</v>
      </c>
      <c r="BY249" s="5" t="e">
        <f>P_A[[#This Row],[35+]]-P_A[[#This Row],[36+]]</f>
        <v>#VALUE!</v>
      </c>
      <c r="BZ249" s="5" t="e">
        <f>P_A[[#This Row],[36+]]-P_A[[#This Row],[37+]]</f>
        <v>#VALUE!</v>
      </c>
      <c r="CA249" s="5" t="e">
        <f>P_A[[#This Row],[37+]]-P_A[[#This Row],[38+]]</f>
        <v>#VALUE!</v>
      </c>
      <c r="CB249" s="5" t="e">
        <f>P_A[[#This Row],[38+]]-P_A[[#This Row],[39+]]</f>
        <v>#VALUE!</v>
      </c>
      <c r="CC249" s="5" t="e">
        <f>P_A[[#This Row],[39+]]-P_A[[#This Row],[40+]]</f>
        <v>#VALUE!</v>
      </c>
      <c r="CD249" s="5" t="e">
        <f>P_A[[#This Row],[40+]]-P_A[[#This Row],[41+]]</f>
        <v>#VALUE!</v>
      </c>
      <c r="CE249" s="5" t="e">
        <f>P_A[[#This Row],[41+]]-P_A[[#This Row],[42+]]</f>
        <v>#VALUE!</v>
      </c>
      <c r="CF249" s="5" t="e">
        <f>P_A[[#This Row],[42+]]-P_A[[#This Row],[43+]]</f>
        <v>#VALUE!</v>
      </c>
      <c r="CG249" s="5" t="e">
        <f>P_A[[#This Row],[43+]]-P_A[[#This Row],[44+]]</f>
        <v>#VALUE!</v>
      </c>
      <c r="CH249" s="5" t="e">
        <f>P_A[[#This Row],[44+]]-P_A[[#This Row],[45+]]</f>
        <v>#VALUE!</v>
      </c>
      <c r="CI249" s="5" t="e">
        <f>P_A[[#This Row],[45+]]-P_A[[#This Row],[46+]]</f>
        <v>#VALUE!</v>
      </c>
      <c r="CJ249" s="5" t="e">
        <f>P_A[[#This Row],[46+]]-P_A[[#This Row],[47+]]</f>
        <v>#VALUE!</v>
      </c>
      <c r="CK249" s="5" t="e">
        <f>P_A[[#This Row],[47+]]-P_A[[#This Row],[48+]]</f>
        <v>#VALUE!</v>
      </c>
      <c r="CL249" s="5" t="e">
        <f>P_A[[#This Row],[48+]]-P_A[[#This Row],[49+]]</f>
        <v>#VALUE!</v>
      </c>
    </row>
    <row r="250" spans="50:90" x14ac:dyDescent="0.25">
      <c r="AX250" s="5" t="e">
        <f>P_A[[#This Row],[8+]]-P_A[[#This Row],[9+]]</f>
        <v>#VALUE!</v>
      </c>
      <c r="AY250" s="5" t="e">
        <f>P_A[[#This Row],[9+]]-P_A[[#This Row],[10+]]</f>
        <v>#VALUE!</v>
      </c>
      <c r="AZ250" s="5" t="e">
        <f>P_A[[#This Row],[10+]]-P_A[[#This Row],[11+]]</f>
        <v>#VALUE!</v>
      </c>
      <c r="BA250" s="5" t="e">
        <f>P_A[[#This Row],[11+]]-P_A[[#This Row],[12+]]</f>
        <v>#VALUE!</v>
      </c>
      <c r="BB250" s="5" t="e">
        <f>P_A[[#This Row],[12+]]-P_A[[#This Row],[13+]]</f>
        <v>#VALUE!</v>
      </c>
      <c r="BC250" s="5" t="e">
        <f>P_A[[#This Row],[13+]]-P_A[[#This Row],[14+]]</f>
        <v>#VALUE!</v>
      </c>
      <c r="BD250" s="5" t="e">
        <f>P_A[[#This Row],[14+]]-P_A[[#This Row],[15+]]</f>
        <v>#VALUE!</v>
      </c>
      <c r="BE250" s="5" t="e">
        <f>P_A[[#This Row],[15+]]-P_A[[#This Row],[16+]]</f>
        <v>#VALUE!</v>
      </c>
      <c r="BF250" s="5" t="e">
        <f>P_A[[#This Row],[16+]]-P_A[[#This Row],[17+]]</f>
        <v>#VALUE!</v>
      </c>
      <c r="BG250" s="5" t="e">
        <f>P_A[[#This Row],[17+]]-P_A[[#This Row],[18+]]</f>
        <v>#VALUE!</v>
      </c>
      <c r="BH250" s="5" t="e">
        <f>P_A[[#This Row],[18+]]-P_A[[#This Row],[19+]]</f>
        <v>#VALUE!</v>
      </c>
      <c r="BI250" s="5" t="e">
        <f>P_A[[#This Row],[19+]]-P_A[[#This Row],[20+]]</f>
        <v>#VALUE!</v>
      </c>
      <c r="BJ250" s="5" t="e">
        <f>P_A[[#This Row],[20+]]-P_A[[#This Row],[21+]]</f>
        <v>#VALUE!</v>
      </c>
      <c r="BK250" s="5" t="e">
        <f>P_A[[#This Row],[21+]]-P_A[[#This Row],[22+]]</f>
        <v>#VALUE!</v>
      </c>
      <c r="BL250" s="5" t="e">
        <f>P_A[[#This Row],[22+]]-P_A[[#This Row],[23+]]</f>
        <v>#VALUE!</v>
      </c>
      <c r="BM250" s="5" t="e">
        <f>P_A[[#This Row],[23+]]-P_A[[#This Row],[24+]]</f>
        <v>#VALUE!</v>
      </c>
      <c r="BN250" s="5" t="e">
        <f>P_A[[#This Row],[24+]]-P_A[[#This Row],[25+]]</f>
        <v>#VALUE!</v>
      </c>
      <c r="BO250" s="5" t="e">
        <f>P_A[[#This Row],[25+]]-P_A[[#This Row],[26+]]</f>
        <v>#VALUE!</v>
      </c>
      <c r="BP250" s="5" t="e">
        <f>P_A[[#This Row],[26+]]-P_A[[#This Row],[27+]]</f>
        <v>#VALUE!</v>
      </c>
      <c r="BQ250" s="5" t="e">
        <f>P_A[[#This Row],[27+]]-P_A[[#This Row],[28+]]</f>
        <v>#VALUE!</v>
      </c>
      <c r="BR250" s="5" t="e">
        <f>P_A[[#This Row],[28+]]-P_A[[#This Row],[29+]]</f>
        <v>#VALUE!</v>
      </c>
      <c r="BS250" s="5" t="e">
        <f>P_A[[#This Row],[29+]]-P_A[[#This Row],[30+]]</f>
        <v>#VALUE!</v>
      </c>
      <c r="BT250" s="5" t="e">
        <f>P_A[[#This Row],[30+]]-P_A[[#This Row],[31+]]</f>
        <v>#VALUE!</v>
      </c>
      <c r="BU250" s="5" t="e">
        <f>P_A[[#This Row],[31+]]-P_A[[#This Row],[32+]]</f>
        <v>#VALUE!</v>
      </c>
      <c r="BV250" s="5" t="e">
        <f>P_A[[#This Row],[32+]]-P_A[[#This Row],[33+]]</f>
        <v>#VALUE!</v>
      </c>
      <c r="BW250" s="5" t="e">
        <f>P_A[[#This Row],[33+]]-P_A[[#This Row],[34+]]</f>
        <v>#VALUE!</v>
      </c>
      <c r="BX250" s="5" t="e">
        <f>P_A[[#This Row],[34+]]-P_A[[#This Row],[35+]]</f>
        <v>#VALUE!</v>
      </c>
      <c r="BY250" s="5" t="e">
        <f>P_A[[#This Row],[35+]]-P_A[[#This Row],[36+]]</f>
        <v>#VALUE!</v>
      </c>
      <c r="BZ250" s="5" t="e">
        <f>P_A[[#This Row],[36+]]-P_A[[#This Row],[37+]]</f>
        <v>#VALUE!</v>
      </c>
      <c r="CA250" s="5" t="e">
        <f>P_A[[#This Row],[37+]]-P_A[[#This Row],[38+]]</f>
        <v>#VALUE!</v>
      </c>
      <c r="CB250" s="5" t="e">
        <f>P_A[[#This Row],[38+]]-P_A[[#This Row],[39+]]</f>
        <v>#VALUE!</v>
      </c>
      <c r="CC250" s="5" t="e">
        <f>P_A[[#This Row],[39+]]-P_A[[#This Row],[40+]]</f>
        <v>#VALUE!</v>
      </c>
      <c r="CD250" s="5" t="e">
        <f>P_A[[#This Row],[40+]]-P_A[[#This Row],[41+]]</f>
        <v>#VALUE!</v>
      </c>
      <c r="CE250" s="5" t="e">
        <f>P_A[[#This Row],[41+]]-P_A[[#This Row],[42+]]</f>
        <v>#VALUE!</v>
      </c>
      <c r="CF250" s="5" t="e">
        <f>P_A[[#This Row],[42+]]-P_A[[#This Row],[43+]]</f>
        <v>#VALUE!</v>
      </c>
      <c r="CG250" s="5" t="e">
        <f>P_A[[#This Row],[43+]]-P_A[[#This Row],[44+]]</f>
        <v>#VALUE!</v>
      </c>
      <c r="CH250" s="5" t="e">
        <f>P_A[[#This Row],[44+]]-P_A[[#This Row],[45+]]</f>
        <v>#VALUE!</v>
      </c>
      <c r="CI250" s="5" t="e">
        <f>P_A[[#This Row],[45+]]-P_A[[#This Row],[46+]]</f>
        <v>#VALUE!</v>
      </c>
      <c r="CJ250" s="5" t="e">
        <f>P_A[[#This Row],[46+]]-P_A[[#This Row],[47+]]</f>
        <v>#VALUE!</v>
      </c>
      <c r="CK250" s="5" t="e">
        <f>P_A[[#This Row],[47+]]-P_A[[#This Row],[48+]]</f>
        <v>#VALUE!</v>
      </c>
      <c r="CL250" s="5" t="e">
        <f>P_A[[#This Row],[48+]]-P_A[[#This Row],[49+]]</f>
        <v>#VALUE!</v>
      </c>
    </row>
    <row r="251" spans="50:90" x14ac:dyDescent="0.25">
      <c r="AX251" s="5" t="e">
        <f>P_A[[#This Row],[8+]]-P_A[[#This Row],[9+]]</f>
        <v>#VALUE!</v>
      </c>
      <c r="AY251" s="5" t="e">
        <f>P_A[[#This Row],[9+]]-P_A[[#This Row],[10+]]</f>
        <v>#VALUE!</v>
      </c>
      <c r="AZ251" s="5" t="e">
        <f>P_A[[#This Row],[10+]]-P_A[[#This Row],[11+]]</f>
        <v>#VALUE!</v>
      </c>
      <c r="BA251" s="5" t="e">
        <f>P_A[[#This Row],[11+]]-P_A[[#This Row],[12+]]</f>
        <v>#VALUE!</v>
      </c>
      <c r="BB251" s="5" t="e">
        <f>P_A[[#This Row],[12+]]-P_A[[#This Row],[13+]]</f>
        <v>#VALUE!</v>
      </c>
      <c r="BC251" s="5" t="e">
        <f>P_A[[#This Row],[13+]]-P_A[[#This Row],[14+]]</f>
        <v>#VALUE!</v>
      </c>
      <c r="BD251" s="5" t="e">
        <f>P_A[[#This Row],[14+]]-P_A[[#This Row],[15+]]</f>
        <v>#VALUE!</v>
      </c>
      <c r="BE251" s="5" t="e">
        <f>P_A[[#This Row],[15+]]-P_A[[#This Row],[16+]]</f>
        <v>#VALUE!</v>
      </c>
      <c r="BF251" s="5" t="e">
        <f>P_A[[#This Row],[16+]]-P_A[[#This Row],[17+]]</f>
        <v>#VALUE!</v>
      </c>
      <c r="BG251" s="5" t="e">
        <f>P_A[[#This Row],[17+]]-P_A[[#This Row],[18+]]</f>
        <v>#VALUE!</v>
      </c>
      <c r="BH251" s="5" t="e">
        <f>P_A[[#This Row],[18+]]-P_A[[#This Row],[19+]]</f>
        <v>#VALUE!</v>
      </c>
      <c r="BI251" s="5" t="e">
        <f>P_A[[#This Row],[19+]]-P_A[[#This Row],[20+]]</f>
        <v>#VALUE!</v>
      </c>
      <c r="BJ251" s="5" t="e">
        <f>P_A[[#This Row],[20+]]-P_A[[#This Row],[21+]]</f>
        <v>#VALUE!</v>
      </c>
      <c r="BK251" s="5" t="e">
        <f>P_A[[#This Row],[21+]]-P_A[[#This Row],[22+]]</f>
        <v>#VALUE!</v>
      </c>
      <c r="BL251" s="5" t="e">
        <f>P_A[[#This Row],[22+]]-P_A[[#This Row],[23+]]</f>
        <v>#VALUE!</v>
      </c>
      <c r="BM251" s="5" t="e">
        <f>P_A[[#This Row],[23+]]-P_A[[#This Row],[24+]]</f>
        <v>#VALUE!</v>
      </c>
      <c r="BN251" s="5" t="e">
        <f>P_A[[#This Row],[24+]]-P_A[[#This Row],[25+]]</f>
        <v>#VALUE!</v>
      </c>
      <c r="BO251" s="5" t="e">
        <f>P_A[[#This Row],[25+]]-P_A[[#This Row],[26+]]</f>
        <v>#VALUE!</v>
      </c>
      <c r="BP251" s="5" t="e">
        <f>P_A[[#This Row],[26+]]-P_A[[#This Row],[27+]]</f>
        <v>#VALUE!</v>
      </c>
      <c r="BQ251" s="5" t="e">
        <f>P_A[[#This Row],[27+]]-P_A[[#This Row],[28+]]</f>
        <v>#VALUE!</v>
      </c>
      <c r="BR251" s="5" t="e">
        <f>P_A[[#This Row],[28+]]-P_A[[#This Row],[29+]]</f>
        <v>#VALUE!</v>
      </c>
      <c r="BS251" s="5" t="e">
        <f>P_A[[#This Row],[29+]]-P_A[[#This Row],[30+]]</f>
        <v>#VALUE!</v>
      </c>
      <c r="BT251" s="5" t="e">
        <f>P_A[[#This Row],[30+]]-P_A[[#This Row],[31+]]</f>
        <v>#VALUE!</v>
      </c>
      <c r="BU251" s="5" t="e">
        <f>P_A[[#This Row],[31+]]-P_A[[#This Row],[32+]]</f>
        <v>#VALUE!</v>
      </c>
      <c r="BV251" s="5" t="e">
        <f>P_A[[#This Row],[32+]]-P_A[[#This Row],[33+]]</f>
        <v>#VALUE!</v>
      </c>
      <c r="BW251" s="5" t="e">
        <f>P_A[[#This Row],[33+]]-P_A[[#This Row],[34+]]</f>
        <v>#VALUE!</v>
      </c>
      <c r="BX251" s="5" t="e">
        <f>P_A[[#This Row],[34+]]-P_A[[#This Row],[35+]]</f>
        <v>#VALUE!</v>
      </c>
      <c r="BY251" s="5" t="e">
        <f>P_A[[#This Row],[35+]]-P_A[[#This Row],[36+]]</f>
        <v>#VALUE!</v>
      </c>
      <c r="BZ251" s="5" t="e">
        <f>P_A[[#This Row],[36+]]-P_A[[#This Row],[37+]]</f>
        <v>#VALUE!</v>
      </c>
      <c r="CA251" s="5" t="e">
        <f>P_A[[#This Row],[37+]]-P_A[[#This Row],[38+]]</f>
        <v>#VALUE!</v>
      </c>
      <c r="CB251" s="5" t="e">
        <f>P_A[[#This Row],[38+]]-P_A[[#This Row],[39+]]</f>
        <v>#VALUE!</v>
      </c>
      <c r="CC251" s="5" t="e">
        <f>P_A[[#This Row],[39+]]-P_A[[#This Row],[40+]]</f>
        <v>#VALUE!</v>
      </c>
      <c r="CD251" s="5" t="e">
        <f>P_A[[#This Row],[40+]]-P_A[[#This Row],[41+]]</f>
        <v>#VALUE!</v>
      </c>
      <c r="CE251" s="5" t="e">
        <f>P_A[[#This Row],[41+]]-P_A[[#This Row],[42+]]</f>
        <v>#VALUE!</v>
      </c>
      <c r="CF251" s="5" t="e">
        <f>P_A[[#This Row],[42+]]-P_A[[#This Row],[43+]]</f>
        <v>#VALUE!</v>
      </c>
      <c r="CG251" s="5" t="e">
        <f>P_A[[#This Row],[43+]]-P_A[[#This Row],[44+]]</f>
        <v>#VALUE!</v>
      </c>
      <c r="CH251" s="5" t="e">
        <f>P_A[[#This Row],[44+]]-P_A[[#This Row],[45+]]</f>
        <v>#VALUE!</v>
      </c>
      <c r="CI251" s="5" t="e">
        <f>P_A[[#This Row],[45+]]-P_A[[#This Row],[46+]]</f>
        <v>#VALUE!</v>
      </c>
      <c r="CJ251" s="5" t="e">
        <f>P_A[[#This Row],[46+]]-P_A[[#This Row],[47+]]</f>
        <v>#VALUE!</v>
      </c>
      <c r="CK251" s="5" t="e">
        <f>P_A[[#This Row],[47+]]-P_A[[#This Row],[48+]]</f>
        <v>#VALUE!</v>
      </c>
      <c r="CL251" s="5" t="e">
        <f>P_A[[#This Row],[48+]]-P_A[[#This Row],[49+]]</f>
        <v>#VALUE!</v>
      </c>
    </row>
    <row r="252" spans="50:90" x14ac:dyDescent="0.25">
      <c r="AX252" s="5" t="e">
        <f>P_A[[#This Row],[8+]]-P_A[[#This Row],[9+]]</f>
        <v>#VALUE!</v>
      </c>
      <c r="AY252" s="5" t="e">
        <f>P_A[[#This Row],[9+]]-P_A[[#This Row],[10+]]</f>
        <v>#VALUE!</v>
      </c>
      <c r="AZ252" s="5" t="e">
        <f>P_A[[#This Row],[10+]]-P_A[[#This Row],[11+]]</f>
        <v>#VALUE!</v>
      </c>
      <c r="BA252" s="5" t="e">
        <f>P_A[[#This Row],[11+]]-P_A[[#This Row],[12+]]</f>
        <v>#VALUE!</v>
      </c>
      <c r="BB252" s="5" t="e">
        <f>P_A[[#This Row],[12+]]-P_A[[#This Row],[13+]]</f>
        <v>#VALUE!</v>
      </c>
      <c r="BC252" s="5" t="e">
        <f>P_A[[#This Row],[13+]]-P_A[[#This Row],[14+]]</f>
        <v>#VALUE!</v>
      </c>
      <c r="BD252" s="5" t="e">
        <f>P_A[[#This Row],[14+]]-P_A[[#This Row],[15+]]</f>
        <v>#VALUE!</v>
      </c>
      <c r="BE252" s="5" t="e">
        <f>P_A[[#This Row],[15+]]-P_A[[#This Row],[16+]]</f>
        <v>#VALUE!</v>
      </c>
      <c r="BF252" s="5" t="e">
        <f>P_A[[#This Row],[16+]]-P_A[[#This Row],[17+]]</f>
        <v>#VALUE!</v>
      </c>
      <c r="BG252" s="5" t="e">
        <f>P_A[[#This Row],[17+]]-P_A[[#This Row],[18+]]</f>
        <v>#VALUE!</v>
      </c>
      <c r="BH252" s="5" t="e">
        <f>P_A[[#This Row],[18+]]-P_A[[#This Row],[19+]]</f>
        <v>#VALUE!</v>
      </c>
      <c r="BI252" s="5" t="e">
        <f>P_A[[#This Row],[19+]]-P_A[[#This Row],[20+]]</f>
        <v>#VALUE!</v>
      </c>
      <c r="BJ252" s="5" t="e">
        <f>P_A[[#This Row],[20+]]-P_A[[#This Row],[21+]]</f>
        <v>#VALUE!</v>
      </c>
      <c r="BK252" s="5" t="e">
        <f>P_A[[#This Row],[21+]]-P_A[[#This Row],[22+]]</f>
        <v>#VALUE!</v>
      </c>
      <c r="BL252" s="5" t="e">
        <f>P_A[[#This Row],[22+]]-P_A[[#This Row],[23+]]</f>
        <v>#VALUE!</v>
      </c>
      <c r="BM252" s="5" t="e">
        <f>P_A[[#This Row],[23+]]-P_A[[#This Row],[24+]]</f>
        <v>#VALUE!</v>
      </c>
      <c r="BN252" s="5" t="e">
        <f>P_A[[#This Row],[24+]]-P_A[[#This Row],[25+]]</f>
        <v>#VALUE!</v>
      </c>
      <c r="BO252" s="5" t="e">
        <f>P_A[[#This Row],[25+]]-P_A[[#This Row],[26+]]</f>
        <v>#VALUE!</v>
      </c>
      <c r="BP252" s="5" t="e">
        <f>P_A[[#This Row],[26+]]-P_A[[#This Row],[27+]]</f>
        <v>#VALUE!</v>
      </c>
      <c r="BQ252" s="5" t="e">
        <f>P_A[[#This Row],[27+]]-P_A[[#This Row],[28+]]</f>
        <v>#VALUE!</v>
      </c>
      <c r="BR252" s="5" t="e">
        <f>P_A[[#This Row],[28+]]-P_A[[#This Row],[29+]]</f>
        <v>#VALUE!</v>
      </c>
      <c r="BS252" s="5" t="e">
        <f>P_A[[#This Row],[29+]]-P_A[[#This Row],[30+]]</f>
        <v>#VALUE!</v>
      </c>
      <c r="BT252" s="5" t="e">
        <f>P_A[[#This Row],[30+]]-P_A[[#This Row],[31+]]</f>
        <v>#VALUE!</v>
      </c>
      <c r="BU252" s="5" t="e">
        <f>P_A[[#This Row],[31+]]-P_A[[#This Row],[32+]]</f>
        <v>#VALUE!</v>
      </c>
      <c r="BV252" s="5" t="e">
        <f>P_A[[#This Row],[32+]]-P_A[[#This Row],[33+]]</f>
        <v>#VALUE!</v>
      </c>
      <c r="BW252" s="5" t="e">
        <f>P_A[[#This Row],[33+]]-P_A[[#This Row],[34+]]</f>
        <v>#VALUE!</v>
      </c>
      <c r="BX252" s="5" t="e">
        <f>P_A[[#This Row],[34+]]-P_A[[#This Row],[35+]]</f>
        <v>#VALUE!</v>
      </c>
      <c r="BY252" s="5" t="e">
        <f>P_A[[#This Row],[35+]]-P_A[[#This Row],[36+]]</f>
        <v>#VALUE!</v>
      </c>
      <c r="BZ252" s="5" t="e">
        <f>P_A[[#This Row],[36+]]-P_A[[#This Row],[37+]]</f>
        <v>#VALUE!</v>
      </c>
      <c r="CA252" s="5" t="e">
        <f>P_A[[#This Row],[37+]]-P_A[[#This Row],[38+]]</f>
        <v>#VALUE!</v>
      </c>
      <c r="CB252" s="5" t="e">
        <f>P_A[[#This Row],[38+]]-P_A[[#This Row],[39+]]</f>
        <v>#VALUE!</v>
      </c>
      <c r="CC252" s="5" t="e">
        <f>P_A[[#This Row],[39+]]-P_A[[#This Row],[40+]]</f>
        <v>#VALUE!</v>
      </c>
      <c r="CD252" s="5" t="e">
        <f>P_A[[#This Row],[40+]]-P_A[[#This Row],[41+]]</f>
        <v>#VALUE!</v>
      </c>
      <c r="CE252" s="5" t="e">
        <f>P_A[[#This Row],[41+]]-P_A[[#This Row],[42+]]</f>
        <v>#VALUE!</v>
      </c>
      <c r="CF252" s="5" t="e">
        <f>P_A[[#This Row],[42+]]-P_A[[#This Row],[43+]]</f>
        <v>#VALUE!</v>
      </c>
      <c r="CG252" s="5" t="e">
        <f>P_A[[#This Row],[43+]]-P_A[[#This Row],[44+]]</f>
        <v>#VALUE!</v>
      </c>
      <c r="CH252" s="5" t="e">
        <f>P_A[[#This Row],[44+]]-P_A[[#This Row],[45+]]</f>
        <v>#VALUE!</v>
      </c>
      <c r="CI252" s="5" t="e">
        <f>P_A[[#This Row],[45+]]-P_A[[#This Row],[46+]]</f>
        <v>#VALUE!</v>
      </c>
      <c r="CJ252" s="5" t="e">
        <f>P_A[[#This Row],[46+]]-P_A[[#This Row],[47+]]</f>
        <v>#VALUE!</v>
      </c>
      <c r="CK252" s="5" t="e">
        <f>P_A[[#This Row],[47+]]-P_A[[#This Row],[48+]]</f>
        <v>#VALUE!</v>
      </c>
      <c r="CL252" s="5" t="e">
        <f>P_A[[#This Row],[48+]]-P_A[[#This Row],[49+]]</f>
        <v>#VALUE!</v>
      </c>
    </row>
    <row r="253" spans="50:90" x14ac:dyDescent="0.25">
      <c r="AX253" s="5" t="e">
        <f>P_A[[#This Row],[8+]]-P_A[[#This Row],[9+]]</f>
        <v>#VALUE!</v>
      </c>
      <c r="AY253" s="5" t="e">
        <f>P_A[[#This Row],[9+]]-P_A[[#This Row],[10+]]</f>
        <v>#VALUE!</v>
      </c>
      <c r="AZ253" s="5" t="e">
        <f>P_A[[#This Row],[10+]]-P_A[[#This Row],[11+]]</f>
        <v>#VALUE!</v>
      </c>
      <c r="BA253" s="5" t="e">
        <f>P_A[[#This Row],[11+]]-P_A[[#This Row],[12+]]</f>
        <v>#VALUE!</v>
      </c>
      <c r="BB253" s="5" t="e">
        <f>P_A[[#This Row],[12+]]-P_A[[#This Row],[13+]]</f>
        <v>#VALUE!</v>
      </c>
      <c r="BC253" s="5" t="e">
        <f>P_A[[#This Row],[13+]]-P_A[[#This Row],[14+]]</f>
        <v>#VALUE!</v>
      </c>
      <c r="BD253" s="5" t="e">
        <f>P_A[[#This Row],[14+]]-P_A[[#This Row],[15+]]</f>
        <v>#VALUE!</v>
      </c>
      <c r="BE253" s="5" t="e">
        <f>P_A[[#This Row],[15+]]-P_A[[#This Row],[16+]]</f>
        <v>#VALUE!</v>
      </c>
      <c r="BF253" s="5" t="e">
        <f>P_A[[#This Row],[16+]]-P_A[[#This Row],[17+]]</f>
        <v>#VALUE!</v>
      </c>
      <c r="BG253" s="5" t="e">
        <f>P_A[[#This Row],[17+]]-P_A[[#This Row],[18+]]</f>
        <v>#VALUE!</v>
      </c>
      <c r="BH253" s="5" t="e">
        <f>P_A[[#This Row],[18+]]-P_A[[#This Row],[19+]]</f>
        <v>#VALUE!</v>
      </c>
      <c r="BI253" s="5" t="e">
        <f>P_A[[#This Row],[19+]]-P_A[[#This Row],[20+]]</f>
        <v>#VALUE!</v>
      </c>
      <c r="BJ253" s="5" t="e">
        <f>P_A[[#This Row],[20+]]-P_A[[#This Row],[21+]]</f>
        <v>#VALUE!</v>
      </c>
      <c r="BK253" s="5" t="e">
        <f>P_A[[#This Row],[21+]]-P_A[[#This Row],[22+]]</f>
        <v>#VALUE!</v>
      </c>
      <c r="BL253" s="5" t="e">
        <f>P_A[[#This Row],[22+]]-P_A[[#This Row],[23+]]</f>
        <v>#VALUE!</v>
      </c>
      <c r="BM253" s="5" t="e">
        <f>P_A[[#This Row],[23+]]-P_A[[#This Row],[24+]]</f>
        <v>#VALUE!</v>
      </c>
      <c r="BN253" s="5" t="e">
        <f>P_A[[#This Row],[24+]]-P_A[[#This Row],[25+]]</f>
        <v>#VALUE!</v>
      </c>
      <c r="BO253" s="5" t="e">
        <f>P_A[[#This Row],[25+]]-P_A[[#This Row],[26+]]</f>
        <v>#VALUE!</v>
      </c>
      <c r="BP253" s="5" t="e">
        <f>P_A[[#This Row],[26+]]-P_A[[#This Row],[27+]]</f>
        <v>#VALUE!</v>
      </c>
      <c r="BQ253" s="5" t="e">
        <f>P_A[[#This Row],[27+]]-P_A[[#This Row],[28+]]</f>
        <v>#VALUE!</v>
      </c>
      <c r="BR253" s="5" t="e">
        <f>P_A[[#This Row],[28+]]-P_A[[#This Row],[29+]]</f>
        <v>#VALUE!</v>
      </c>
      <c r="BS253" s="5" t="e">
        <f>P_A[[#This Row],[29+]]-P_A[[#This Row],[30+]]</f>
        <v>#VALUE!</v>
      </c>
      <c r="BT253" s="5" t="e">
        <f>P_A[[#This Row],[30+]]-P_A[[#This Row],[31+]]</f>
        <v>#VALUE!</v>
      </c>
      <c r="BU253" s="5" t="e">
        <f>P_A[[#This Row],[31+]]-P_A[[#This Row],[32+]]</f>
        <v>#VALUE!</v>
      </c>
      <c r="BV253" s="5" t="e">
        <f>P_A[[#This Row],[32+]]-P_A[[#This Row],[33+]]</f>
        <v>#VALUE!</v>
      </c>
      <c r="BW253" s="5" t="e">
        <f>P_A[[#This Row],[33+]]-P_A[[#This Row],[34+]]</f>
        <v>#VALUE!</v>
      </c>
      <c r="BX253" s="5" t="e">
        <f>P_A[[#This Row],[34+]]-P_A[[#This Row],[35+]]</f>
        <v>#VALUE!</v>
      </c>
      <c r="BY253" s="5" t="e">
        <f>P_A[[#This Row],[35+]]-P_A[[#This Row],[36+]]</f>
        <v>#VALUE!</v>
      </c>
      <c r="BZ253" s="5" t="e">
        <f>P_A[[#This Row],[36+]]-P_A[[#This Row],[37+]]</f>
        <v>#VALUE!</v>
      </c>
      <c r="CA253" s="5" t="e">
        <f>P_A[[#This Row],[37+]]-P_A[[#This Row],[38+]]</f>
        <v>#VALUE!</v>
      </c>
      <c r="CB253" s="5" t="e">
        <f>P_A[[#This Row],[38+]]-P_A[[#This Row],[39+]]</f>
        <v>#VALUE!</v>
      </c>
      <c r="CC253" s="5" t="e">
        <f>P_A[[#This Row],[39+]]-P_A[[#This Row],[40+]]</f>
        <v>#VALUE!</v>
      </c>
      <c r="CD253" s="5" t="e">
        <f>P_A[[#This Row],[40+]]-P_A[[#This Row],[41+]]</f>
        <v>#VALUE!</v>
      </c>
      <c r="CE253" s="5" t="e">
        <f>P_A[[#This Row],[41+]]-P_A[[#This Row],[42+]]</f>
        <v>#VALUE!</v>
      </c>
      <c r="CF253" s="5" t="e">
        <f>P_A[[#This Row],[42+]]-P_A[[#This Row],[43+]]</f>
        <v>#VALUE!</v>
      </c>
      <c r="CG253" s="5" t="e">
        <f>P_A[[#This Row],[43+]]-P_A[[#This Row],[44+]]</f>
        <v>#VALUE!</v>
      </c>
      <c r="CH253" s="5" t="e">
        <f>P_A[[#This Row],[44+]]-P_A[[#This Row],[45+]]</f>
        <v>#VALUE!</v>
      </c>
      <c r="CI253" s="5" t="e">
        <f>P_A[[#This Row],[45+]]-P_A[[#This Row],[46+]]</f>
        <v>#VALUE!</v>
      </c>
      <c r="CJ253" s="5" t="e">
        <f>P_A[[#This Row],[46+]]-P_A[[#This Row],[47+]]</f>
        <v>#VALUE!</v>
      </c>
      <c r="CK253" s="5" t="e">
        <f>P_A[[#This Row],[47+]]-P_A[[#This Row],[48+]]</f>
        <v>#VALUE!</v>
      </c>
      <c r="CL253" s="5" t="e">
        <f>P_A[[#This Row],[48+]]-P_A[[#This Row],[49+]]</f>
        <v>#VALUE!</v>
      </c>
    </row>
    <row r="254" spans="50:90" x14ac:dyDescent="0.25">
      <c r="AX254" s="5" t="e">
        <f>P_A[[#This Row],[8+]]-P_A[[#This Row],[9+]]</f>
        <v>#VALUE!</v>
      </c>
      <c r="AY254" s="5" t="e">
        <f>P_A[[#This Row],[9+]]-P_A[[#This Row],[10+]]</f>
        <v>#VALUE!</v>
      </c>
      <c r="AZ254" s="5" t="e">
        <f>P_A[[#This Row],[10+]]-P_A[[#This Row],[11+]]</f>
        <v>#VALUE!</v>
      </c>
      <c r="BA254" s="5" t="e">
        <f>P_A[[#This Row],[11+]]-P_A[[#This Row],[12+]]</f>
        <v>#VALUE!</v>
      </c>
      <c r="BB254" s="5" t="e">
        <f>P_A[[#This Row],[12+]]-P_A[[#This Row],[13+]]</f>
        <v>#VALUE!</v>
      </c>
      <c r="BC254" s="5" t="e">
        <f>P_A[[#This Row],[13+]]-P_A[[#This Row],[14+]]</f>
        <v>#VALUE!</v>
      </c>
      <c r="BD254" s="5" t="e">
        <f>P_A[[#This Row],[14+]]-P_A[[#This Row],[15+]]</f>
        <v>#VALUE!</v>
      </c>
      <c r="BE254" s="5" t="e">
        <f>P_A[[#This Row],[15+]]-P_A[[#This Row],[16+]]</f>
        <v>#VALUE!</v>
      </c>
      <c r="BF254" s="5" t="e">
        <f>P_A[[#This Row],[16+]]-P_A[[#This Row],[17+]]</f>
        <v>#VALUE!</v>
      </c>
      <c r="BG254" s="5" t="e">
        <f>P_A[[#This Row],[17+]]-P_A[[#This Row],[18+]]</f>
        <v>#VALUE!</v>
      </c>
      <c r="BH254" s="5" t="e">
        <f>P_A[[#This Row],[18+]]-P_A[[#This Row],[19+]]</f>
        <v>#VALUE!</v>
      </c>
      <c r="BI254" s="5" t="e">
        <f>P_A[[#This Row],[19+]]-P_A[[#This Row],[20+]]</f>
        <v>#VALUE!</v>
      </c>
      <c r="BJ254" s="5" t="e">
        <f>P_A[[#This Row],[20+]]-P_A[[#This Row],[21+]]</f>
        <v>#VALUE!</v>
      </c>
      <c r="BK254" s="5" t="e">
        <f>P_A[[#This Row],[21+]]-P_A[[#This Row],[22+]]</f>
        <v>#VALUE!</v>
      </c>
      <c r="BL254" s="5" t="e">
        <f>P_A[[#This Row],[22+]]-P_A[[#This Row],[23+]]</f>
        <v>#VALUE!</v>
      </c>
      <c r="BM254" s="5" t="e">
        <f>P_A[[#This Row],[23+]]-P_A[[#This Row],[24+]]</f>
        <v>#VALUE!</v>
      </c>
      <c r="BN254" s="5" t="e">
        <f>P_A[[#This Row],[24+]]-P_A[[#This Row],[25+]]</f>
        <v>#VALUE!</v>
      </c>
      <c r="BO254" s="5" t="e">
        <f>P_A[[#This Row],[25+]]-P_A[[#This Row],[26+]]</f>
        <v>#VALUE!</v>
      </c>
      <c r="BP254" s="5" t="e">
        <f>P_A[[#This Row],[26+]]-P_A[[#This Row],[27+]]</f>
        <v>#VALUE!</v>
      </c>
      <c r="BQ254" s="5" t="e">
        <f>P_A[[#This Row],[27+]]-P_A[[#This Row],[28+]]</f>
        <v>#VALUE!</v>
      </c>
      <c r="BR254" s="5" t="e">
        <f>P_A[[#This Row],[28+]]-P_A[[#This Row],[29+]]</f>
        <v>#VALUE!</v>
      </c>
      <c r="BS254" s="5" t="e">
        <f>P_A[[#This Row],[29+]]-P_A[[#This Row],[30+]]</f>
        <v>#VALUE!</v>
      </c>
      <c r="BT254" s="5" t="e">
        <f>P_A[[#This Row],[30+]]-P_A[[#This Row],[31+]]</f>
        <v>#VALUE!</v>
      </c>
      <c r="BU254" s="5" t="e">
        <f>P_A[[#This Row],[31+]]-P_A[[#This Row],[32+]]</f>
        <v>#VALUE!</v>
      </c>
      <c r="BV254" s="5" t="e">
        <f>P_A[[#This Row],[32+]]-P_A[[#This Row],[33+]]</f>
        <v>#VALUE!</v>
      </c>
      <c r="BW254" s="5" t="e">
        <f>P_A[[#This Row],[33+]]-P_A[[#This Row],[34+]]</f>
        <v>#VALUE!</v>
      </c>
      <c r="BX254" s="5" t="e">
        <f>P_A[[#This Row],[34+]]-P_A[[#This Row],[35+]]</f>
        <v>#VALUE!</v>
      </c>
      <c r="BY254" s="5" t="e">
        <f>P_A[[#This Row],[35+]]-P_A[[#This Row],[36+]]</f>
        <v>#VALUE!</v>
      </c>
      <c r="BZ254" s="5" t="e">
        <f>P_A[[#This Row],[36+]]-P_A[[#This Row],[37+]]</f>
        <v>#VALUE!</v>
      </c>
      <c r="CA254" s="5" t="e">
        <f>P_A[[#This Row],[37+]]-P_A[[#This Row],[38+]]</f>
        <v>#VALUE!</v>
      </c>
      <c r="CB254" s="5" t="e">
        <f>P_A[[#This Row],[38+]]-P_A[[#This Row],[39+]]</f>
        <v>#VALUE!</v>
      </c>
      <c r="CC254" s="5" t="e">
        <f>P_A[[#This Row],[39+]]-P_A[[#This Row],[40+]]</f>
        <v>#VALUE!</v>
      </c>
      <c r="CD254" s="5" t="e">
        <f>P_A[[#This Row],[40+]]-P_A[[#This Row],[41+]]</f>
        <v>#VALUE!</v>
      </c>
      <c r="CE254" s="5" t="e">
        <f>P_A[[#This Row],[41+]]-P_A[[#This Row],[42+]]</f>
        <v>#VALUE!</v>
      </c>
      <c r="CF254" s="5" t="e">
        <f>P_A[[#This Row],[42+]]-P_A[[#This Row],[43+]]</f>
        <v>#VALUE!</v>
      </c>
      <c r="CG254" s="5" t="e">
        <f>P_A[[#This Row],[43+]]-P_A[[#This Row],[44+]]</f>
        <v>#VALUE!</v>
      </c>
      <c r="CH254" s="5" t="e">
        <f>P_A[[#This Row],[44+]]-P_A[[#This Row],[45+]]</f>
        <v>#VALUE!</v>
      </c>
      <c r="CI254" s="5" t="e">
        <f>P_A[[#This Row],[45+]]-P_A[[#This Row],[46+]]</f>
        <v>#VALUE!</v>
      </c>
      <c r="CJ254" s="5" t="e">
        <f>P_A[[#This Row],[46+]]-P_A[[#This Row],[47+]]</f>
        <v>#VALUE!</v>
      </c>
      <c r="CK254" s="5" t="e">
        <f>P_A[[#This Row],[47+]]-P_A[[#This Row],[48+]]</f>
        <v>#VALUE!</v>
      </c>
      <c r="CL254" s="5" t="e">
        <f>P_A[[#This Row],[48+]]-P_A[[#This Row],[49+]]</f>
        <v>#VALUE!</v>
      </c>
    </row>
    <row r="255" spans="50:90" x14ac:dyDescent="0.25">
      <c r="AX255" s="5" t="e">
        <f>P_A[[#This Row],[8+]]-P_A[[#This Row],[9+]]</f>
        <v>#VALUE!</v>
      </c>
      <c r="AY255" s="5" t="e">
        <f>P_A[[#This Row],[9+]]-P_A[[#This Row],[10+]]</f>
        <v>#VALUE!</v>
      </c>
      <c r="AZ255" s="5" t="e">
        <f>P_A[[#This Row],[10+]]-P_A[[#This Row],[11+]]</f>
        <v>#VALUE!</v>
      </c>
      <c r="BA255" s="5" t="e">
        <f>P_A[[#This Row],[11+]]-P_A[[#This Row],[12+]]</f>
        <v>#VALUE!</v>
      </c>
      <c r="BB255" s="5" t="e">
        <f>P_A[[#This Row],[12+]]-P_A[[#This Row],[13+]]</f>
        <v>#VALUE!</v>
      </c>
      <c r="BC255" s="5" t="e">
        <f>P_A[[#This Row],[13+]]-P_A[[#This Row],[14+]]</f>
        <v>#VALUE!</v>
      </c>
      <c r="BD255" s="5" t="e">
        <f>P_A[[#This Row],[14+]]-P_A[[#This Row],[15+]]</f>
        <v>#VALUE!</v>
      </c>
      <c r="BE255" s="5" t="e">
        <f>P_A[[#This Row],[15+]]-P_A[[#This Row],[16+]]</f>
        <v>#VALUE!</v>
      </c>
      <c r="BF255" s="5" t="e">
        <f>P_A[[#This Row],[16+]]-P_A[[#This Row],[17+]]</f>
        <v>#VALUE!</v>
      </c>
      <c r="BG255" s="5" t="e">
        <f>P_A[[#This Row],[17+]]-P_A[[#This Row],[18+]]</f>
        <v>#VALUE!</v>
      </c>
      <c r="BH255" s="5" t="e">
        <f>P_A[[#This Row],[18+]]-P_A[[#This Row],[19+]]</f>
        <v>#VALUE!</v>
      </c>
      <c r="BI255" s="5" t="e">
        <f>P_A[[#This Row],[19+]]-P_A[[#This Row],[20+]]</f>
        <v>#VALUE!</v>
      </c>
      <c r="BJ255" s="5" t="e">
        <f>P_A[[#This Row],[20+]]-P_A[[#This Row],[21+]]</f>
        <v>#VALUE!</v>
      </c>
      <c r="BK255" s="5" t="e">
        <f>P_A[[#This Row],[21+]]-P_A[[#This Row],[22+]]</f>
        <v>#VALUE!</v>
      </c>
      <c r="BL255" s="5" t="e">
        <f>P_A[[#This Row],[22+]]-P_A[[#This Row],[23+]]</f>
        <v>#VALUE!</v>
      </c>
      <c r="BM255" s="5" t="e">
        <f>P_A[[#This Row],[23+]]-P_A[[#This Row],[24+]]</f>
        <v>#VALUE!</v>
      </c>
      <c r="BN255" s="5" t="e">
        <f>P_A[[#This Row],[24+]]-P_A[[#This Row],[25+]]</f>
        <v>#VALUE!</v>
      </c>
      <c r="BO255" s="5" t="e">
        <f>P_A[[#This Row],[25+]]-P_A[[#This Row],[26+]]</f>
        <v>#VALUE!</v>
      </c>
      <c r="BP255" s="5" t="e">
        <f>P_A[[#This Row],[26+]]-P_A[[#This Row],[27+]]</f>
        <v>#VALUE!</v>
      </c>
      <c r="BQ255" s="5" t="e">
        <f>P_A[[#This Row],[27+]]-P_A[[#This Row],[28+]]</f>
        <v>#VALUE!</v>
      </c>
      <c r="BR255" s="5" t="e">
        <f>P_A[[#This Row],[28+]]-P_A[[#This Row],[29+]]</f>
        <v>#VALUE!</v>
      </c>
      <c r="BS255" s="5" t="e">
        <f>P_A[[#This Row],[29+]]-P_A[[#This Row],[30+]]</f>
        <v>#VALUE!</v>
      </c>
      <c r="BT255" s="5" t="e">
        <f>P_A[[#This Row],[30+]]-P_A[[#This Row],[31+]]</f>
        <v>#VALUE!</v>
      </c>
      <c r="BU255" s="5" t="e">
        <f>P_A[[#This Row],[31+]]-P_A[[#This Row],[32+]]</f>
        <v>#VALUE!</v>
      </c>
      <c r="BV255" s="5" t="e">
        <f>P_A[[#This Row],[32+]]-P_A[[#This Row],[33+]]</f>
        <v>#VALUE!</v>
      </c>
      <c r="BW255" s="5" t="e">
        <f>P_A[[#This Row],[33+]]-P_A[[#This Row],[34+]]</f>
        <v>#VALUE!</v>
      </c>
      <c r="BX255" s="5" t="e">
        <f>P_A[[#This Row],[34+]]-P_A[[#This Row],[35+]]</f>
        <v>#VALUE!</v>
      </c>
      <c r="BY255" s="5" t="e">
        <f>P_A[[#This Row],[35+]]-P_A[[#This Row],[36+]]</f>
        <v>#VALUE!</v>
      </c>
      <c r="BZ255" s="5" t="e">
        <f>P_A[[#This Row],[36+]]-P_A[[#This Row],[37+]]</f>
        <v>#VALUE!</v>
      </c>
      <c r="CA255" s="5" t="e">
        <f>P_A[[#This Row],[37+]]-P_A[[#This Row],[38+]]</f>
        <v>#VALUE!</v>
      </c>
      <c r="CB255" s="5" t="e">
        <f>P_A[[#This Row],[38+]]-P_A[[#This Row],[39+]]</f>
        <v>#VALUE!</v>
      </c>
      <c r="CC255" s="5" t="e">
        <f>P_A[[#This Row],[39+]]-P_A[[#This Row],[40+]]</f>
        <v>#VALUE!</v>
      </c>
      <c r="CD255" s="5" t="e">
        <f>P_A[[#This Row],[40+]]-P_A[[#This Row],[41+]]</f>
        <v>#VALUE!</v>
      </c>
      <c r="CE255" s="5" t="e">
        <f>P_A[[#This Row],[41+]]-P_A[[#This Row],[42+]]</f>
        <v>#VALUE!</v>
      </c>
      <c r="CF255" s="5" t="e">
        <f>P_A[[#This Row],[42+]]-P_A[[#This Row],[43+]]</f>
        <v>#VALUE!</v>
      </c>
      <c r="CG255" s="5" t="e">
        <f>P_A[[#This Row],[43+]]-P_A[[#This Row],[44+]]</f>
        <v>#VALUE!</v>
      </c>
      <c r="CH255" s="5" t="e">
        <f>P_A[[#This Row],[44+]]-P_A[[#This Row],[45+]]</f>
        <v>#VALUE!</v>
      </c>
      <c r="CI255" s="5" t="e">
        <f>P_A[[#This Row],[45+]]-P_A[[#This Row],[46+]]</f>
        <v>#VALUE!</v>
      </c>
      <c r="CJ255" s="5" t="e">
        <f>P_A[[#This Row],[46+]]-P_A[[#This Row],[47+]]</f>
        <v>#VALUE!</v>
      </c>
      <c r="CK255" s="5" t="e">
        <f>P_A[[#This Row],[47+]]-P_A[[#This Row],[48+]]</f>
        <v>#VALUE!</v>
      </c>
      <c r="CL255" s="5" t="e">
        <f>P_A[[#This Row],[48+]]-P_A[[#This Row],[49+]]</f>
        <v>#VALUE!</v>
      </c>
    </row>
    <row r="256" spans="50:90" x14ac:dyDescent="0.25">
      <c r="AX256" s="5" t="e">
        <f>P_A[[#This Row],[8+]]-P_A[[#This Row],[9+]]</f>
        <v>#VALUE!</v>
      </c>
      <c r="AY256" s="5" t="e">
        <f>P_A[[#This Row],[9+]]-P_A[[#This Row],[10+]]</f>
        <v>#VALUE!</v>
      </c>
      <c r="AZ256" s="5" t="e">
        <f>P_A[[#This Row],[10+]]-P_A[[#This Row],[11+]]</f>
        <v>#VALUE!</v>
      </c>
      <c r="BA256" s="5" t="e">
        <f>P_A[[#This Row],[11+]]-P_A[[#This Row],[12+]]</f>
        <v>#VALUE!</v>
      </c>
      <c r="BB256" s="5" t="e">
        <f>P_A[[#This Row],[12+]]-P_A[[#This Row],[13+]]</f>
        <v>#VALUE!</v>
      </c>
      <c r="BC256" s="5" t="e">
        <f>P_A[[#This Row],[13+]]-P_A[[#This Row],[14+]]</f>
        <v>#VALUE!</v>
      </c>
      <c r="BD256" s="5" t="e">
        <f>P_A[[#This Row],[14+]]-P_A[[#This Row],[15+]]</f>
        <v>#VALUE!</v>
      </c>
      <c r="BE256" s="5" t="e">
        <f>P_A[[#This Row],[15+]]-P_A[[#This Row],[16+]]</f>
        <v>#VALUE!</v>
      </c>
      <c r="BF256" s="5" t="e">
        <f>P_A[[#This Row],[16+]]-P_A[[#This Row],[17+]]</f>
        <v>#VALUE!</v>
      </c>
      <c r="BG256" s="5" t="e">
        <f>P_A[[#This Row],[17+]]-P_A[[#This Row],[18+]]</f>
        <v>#VALUE!</v>
      </c>
      <c r="BH256" s="5" t="e">
        <f>P_A[[#This Row],[18+]]-P_A[[#This Row],[19+]]</f>
        <v>#VALUE!</v>
      </c>
      <c r="BI256" s="5" t="e">
        <f>P_A[[#This Row],[19+]]-P_A[[#This Row],[20+]]</f>
        <v>#VALUE!</v>
      </c>
      <c r="BJ256" s="5" t="e">
        <f>P_A[[#This Row],[20+]]-P_A[[#This Row],[21+]]</f>
        <v>#VALUE!</v>
      </c>
      <c r="BK256" s="5" t="e">
        <f>P_A[[#This Row],[21+]]-P_A[[#This Row],[22+]]</f>
        <v>#VALUE!</v>
      </c>
      <c r="BL256" s="5" t="e">
        <f>P_A[[#This Row],[22+]]-P_A[[#This Row],[23+]]</f>
        <v>#VALUE!</v>
      </c>
      <c r="BM256" s="5" t="e">
        <f>P_A[[#This Row],[23+]]-P_A[[#This Row],[24+]]</f>
        <v>#VALUE!</v>
      </c>
      <c r="BN256" s="5" t="e">
        <f>P_A[[#This Row],[24+]]-P_A[[#This Row],[25+]]</f>
        <v>#VALUE!</v>
      </c>
      <c r="BO256" s="5" t="e">
        <f>P_A[[#This Row],[25+]]-P_A[[#This Row],[26+]]</f>
        <v>#VALUE!</v>
      </c>
      <c r="BP256" s="5" t="e">
        <f>P_A[[#This Row],[26+]]-P_A[[#This Row],[27+]]</f>
        <v>#VALUE!</v>
      </c>
      <c r="BQ256" s="5" t="e">
        <f>P_A[[#This Row],[27+]]-P_A[[#This Row],[28+]]</f>
        <v>#VALUE!</v>
      </c>
      <c r="BR256" s="5" t="e">
        <f>P_A[[#This Row],[28+]]-P_A[[#This Row],[29+]]</f>
        <v>#VALUE!</v>
      </c>
      <c r="BS256" s="5" t="e">
        <f>P_A[[#This Row],[29+]]-P_A[[#This Row],[30+]]</f>
        <v>#VALUE!</v>
      </c>
      <c r="BT256" s="5" t="e">
        <f>P_A[[#This Row],[30+]]-P_A[[#This Row],[31+]]</f>
        <v>#VALUE!</v>
      </c>
      <c r="BU256" s="5" t="e">
        <f>P_A[[#This Row],[31+]]-P_A[[#This Row],[32+]]</f>
        <v>#VALUE!</v>
      </c>
      <c r="BV256" s="5" t="e">
        <f>P_A[[#This Row],[32+]]-P_A[[#This Row],[33+]]</f>
        <v>#VALUE!</v>
      </c>
      <c r="BW256" s="5" t="e">
        <f>P_A[[#This Row],[33+]]-P_A[[#This Row],[34+]]</f>
        <v>#VALUE!</v>
      </c>
      <c r="BX256" s="5" t="e">
        <f>P_A[[#This Row],[34+]]-P_A[[#This Row],[35+]]</f>
        <v>#VALUE!</v>
      </c>
      <c r="BY256" s="5" t="e">
        <f>P_A[[#This Row],[35+]]-P_A[[#This Row],[36+]]</f>
        <v>#VALUE!</v>
      </c>
      <c r="BZ256" s="5" t="e">
        <f>P_A[[#This Row],[36+]]-P_A[[#This Row],[37+]]</f>
        <v>#VALUE!</v>
      </c>
      <c r="CA256" s="5" t="e">
        <f>P_A[[#This Row],[37+]]-P_A[[#This Row],[38+]]</f>
        <v>#VALUE!</v>
      </c>
      <c r="CB256" s="5" t="e">
        <f>P_A[[#This Row],[38+]]-P_A[[#This Row],[39+]]</f>
        <v>#VALUE!</v>
      </c>
      <c r="CC256" s="5" t="e">
        <f>P_A[[#This Row],[39+]]-P_A[[#This Row],[40+]]</f>
        <v>#VALUE!</v>
      </c>
      <c r="CD256" s="5" t="e">
        <f>P_A[[#This Row],[40+]]-P_A[[#This Row],[41+]]</f>
        <v>#VALUE!</v>
      </c>
      <c r="CE256" s="5" t="e">
        <f>P_A[[#This Row],[41+]]-P_A[[#This Row],[42+]]</f>
        <v>#VALUE!</v>
      </c>
      <c r="CF256" s="5" t="e">
        <f>P_A[[#This Row],[42+]]-P_A[[#This Row],[43+]]</f>
        <v>#VALUE!</v>
      </c>
      <c r="CG256" s="5" t="e">
        <f>P_A[[#This Row],[43+]]-P_A[[#This Row],[44+]]</f>
        <v>#VALUE!</v>
      </c>
      <c r="CH256" s="5" t="e">
        <f>P_A[[#This Row],[44+]]-P_A[[#This Row],[45+]]</f>
        <v>#VALUE!</v>
      </c>
      <c r="CI256" s="5" t="e">
        <f>P_A[[#This Row],[45+]]-P_A[[#This Row],[46+]]</f>
        <v>#VALUE!</v>
      </c>
      <c r="CJ256" s="5" t="e">
        <f>P_A[[#This Row],[46+]]-P_A[[#This Row],[47+]]</f>
        <v>#VALUE!</v>
      </c>
      <c r="CK256" s="5" t="e">
        <f>P_A[[#This Row],[47+]]-P_A[[#This Row],[48+]]</f>
        <v>#VALUE!</v>
      </c>
      <c r="CL256" s="5" t="e">
        <f>P_A[[#This Row],[48+]]-P_A[[#This Row],[49+]]</f>
        <v>#VALUE!</v>
      </c>
    </row>
    <row r="257" spans="50:90" x14ac:dyDescent="0.25">
      <c r="AX257" s="5" t="e">
        <f>P_A[[#This Row],[8+]]-P_A[[#This Row],[9+]]</f>
        <v>#VALUE!</v>
      </c>
      <c r="AY257" s="5" t="e">
        <f>P_A[[#This Row],[9+]]-P_A[[#This Row],[10+]]</f>
        <v>#VALUE!</v>
      </c>
      <c r="AZ257" s="5" t="e">
        <f>P_A[[#This Row],[10+]]-P_A[[#This Row],[11+]]</f>
        <v>#VALUE!</v>
      </c>
      <c r="BA257" s="5" t="e">
        <f>P_A[[#This Row],[11+]]-P_A[[#This Row],[12+]]</f>
        <v>#VALUE!</v>
      </c>
      <c r="BB257" s="5" t="e">
        <f>P_A[[#This Row],[12+]]-P_A[[#This Row],[13+]]</f>
        <v>#VALUE!</v>
      </c>
      <c r="BC257" s="5" t="e">
        <f>P_A[[#This Row],[13+]]-P_A[[#This Row],[14+]]</f>
        <v>#VALUE!</v>
      </c>
      <c r="BD257" s="5" t="e">
        <f>P_A[[#This Row],[14+]]-P_A[[#This Row],[15+]]</f>
        <v>#VALUE!</v>
      </c>
      <c r="BE257" s="5" t="e">
        <f>P_A[[#This Row],[15+]]-P_A[[#This Row],[16+]]</f>
        <v>#VALUE!</v>
      </c>
      <c r="BF257" s="5" t="e">
        <f>P_A[[#This Row],[16+]]-P_A[[#This Row],[17+]]</f>
        <v>#VALUE!</v>
      </c>
      <c r="BG257" s="5" t="e">
        <f>P_A[[#This Row],[17+]]-P_A[[#This Row],[18+]]</f>
        <v>#VALUE!</v>
      </c>
      <c r="BH257" s="5" t="e">
        <f>P_A[[#This Row],[18+]]-P_A[[#This Row],[19+]]</f>
        <v>#VALUE!</v>
      </c>
      <c r="BI257" s="5" t="e">
        <f>P_A[[#This Row],[19+]]-P_A[[#This Row],[20+]]</f>
        <v>#VALUE!</v>
      </c>
      <c r="BJ257" s="5" t="e">
        <f>P_A[[#This Row],[20+]]-P_A[[#This Row],[21+]]</f>
        <v>#VALUE!</v>
      </c>
      <c r="BK257" s="5" t="e">
        <f>P_A[[#This Row],[21+]]-P_A[[#This Row],[22+]]</f>
        <v>#VALUE!</v>
      </c>
      <c r="BL257" s="5" t="e">
        <f>P_A[[#This Row],[22+]]-P_A[[#This Row],[23+]]</f>
        <v>#VALUE!</v>
      </c>
      <c r="BM257" s="5" t="e">
        <f>P_A[[#This Row],[23+]]-P_A[[#This Row],[24+]]</f>
        <v>#VALUE!</v>
      </c>
      <c r="BN257" s="5" t="e">
        <f>P_A[[#This Row],[24+]]-P_A[[#This Row],[25+]]</f>
        <v>#VALUE!</v>
      </c>
      <c r="BO257" s="5" t="e">
        <f>P_A[[#This Row],[25+]]-P_A[[#This Row],[26+]]</f>
        <v>#VALUE!</v>
      </c>
      <c r="BP257" s="5" t="e">
        <f>P_A[[#This Row],[26+]]-P_A[[#This Row],[27+]]</f>
        <v>#VALUE!</v>
      </c>
      <c r="BQ257" s="5" t="e">
        <f>P_A[[#This Row],[27+]]-P_A[[#This Row],[28+]]</f>
        <v>#VALUE!</v>
      </c>
      <c r="BR257" s="5" t="e">
        <f>P_A[[#This Row],[28+]]-P_A[[#This Row],[29+]]</f>
        <v>#VALUE!</v>
      </c>
      <c r="BS257" s="5" t="e">
        <f>P_A[[#This Row],[29+]]-P_A[[#This Row],[30+]]</f>
        <v>#VALUE!</v>
      </c>
      <c r="BT257" s="5" t="e">
        <f>P_A[[#This Row],[30+]]-P_A[[#This Row],[31+]]</f>
        <v>#VALUE!</v>
      </c>
      <c r="BU257" s="5" t="e">
        <f>P_A[[#This Row],[31+]]-P_A[[#This Row],[32+]]</f>
        <v>#VALUE!</v>
      </c>
      <c r="BV257" s="5" t="e">
        <f>P_A[[#This Row],[32+]]-P_A[[#This Row],[33+]]</f>
        <v>#VALUE!</v>
      </c>
      <c r="BW257" s="5" t="e">
        <f>P_A[[#This Row],[33+]]-P_A[[#This Row],[34+]]</f>
        <v>#VALUE!</v>
      </c>
      <c r="BX257" s="5" t="e">
        <f>P_A[[#This Row],[34+]]-P_A[[#This Row],[35+]]</f>
        <v>#VALUE!</v>
      </c>
      <c r="BY257" s="5" t="e">
        <f>P_A[[#This Row],[35+]]-P_A[[#This Row],[36+]]</f>
        <v>#VALUE!</v>
      </c>
      <c r="BZ257" s="5" t="e">
        <f>P_A[[#This Row],[36+]]-P_A[[#This Row],[37+]]</f>
        <v>#VALUE!</v>
      </c>
      <c r="CA257" s="5" t="e">
        <f>P_A[[#This Row],[37+]]-P_A[[#This Row],[38+]]</f>
        <v>#VALUE!</v>
      </c>
      <c r="CB257" s="5" t="e">
        <f>P_A[[#This Row],[38+]]-P_A[[#This Row],[39+]]</f>
        <v>#VALUE!</v>
      </c>
      <c r="CC257" s="5" t="e">
        <f>P_A[[#This Row],[39+]]-P_A[[#This Row],[40+]]</f>
        <v>#VALUE!</v>
      </c>
      <c r="CD257" s="5" t="e">
        <f>P_A[[#This Row],[40+]]-P_A[[#This Row],[41+]]</f>
        <v>#VALUE!</v>
      </c>
      <c r="CE257" s="5" t="e">
        <f>P_A[[#This Row],[41+]]-P_A[[#This Row],[42+]]</f>
        <v>#VALUE!</v>
      </c>
      <c r="CF257" s="5" t="e">
        <f>P_A[[#This Row],[42+]]-P_A[[#This Row],[43+]]</f>
        <v>#VALUE!</v>
      </c>
      <c r="CG257" s="5" t="e">
        <f>P_A[[#This Row],[43+]]-P_A[[#This Row],[44+]]</f>
        <v>#VALUE!</v>
      </c>
      <c r="CH257" s="5" t="e">
        <f>P_A[[#This Row],[44+]]-P_A[[#This Row],[45+]]</f>
        <v>#VALUE!</v>
      </c>
      <c r="CI257" s="5" t="e">
        <f>P_A[[#This Row],[45+]]-P_A[[#This Row],[46+]]</f>
        <v>#VALUE!</v>
      </c>
      <c r="CJ257" s="5" t="e">
        <f>P_A[[#This Row],[46+]]-P_A[[#This Row],[47+]]</f>
        <v>#VALUE!</v>
      </c>
      <c r="CK257" s="5" t="e">
        <f>P_A[[#This Row],[47+]]-P_A[[#This Row],[48+]]</f>
        <v>#VALUE!</v>
      </c>
      <c r="CL257" s="5" t="e">
        <f>P_A[[#This Row],[48+]]-P_A[[#This Row],[49+]]</f>
        <v>#VALUE!</v>
      </c>
    </row>
    <row r="258" spans="50:90" x14ac:dyDescent="0.25">
      <c r="AX258" s="5" t="e">
        <f>P_A[[#This Row],[8+]]-P_A[[#This Row],[9+]]</f>
        <v>#VALUE!</v>
      </c>
      <c r="AY258" s="5" t="e">
        <f>P_A[[#This Row],[9+]]-P_A[[#This Row],[10+]]</f>
        <v>#VALUE!</v>
      </c>
      <c r="AZ258" s="5" t="e">
        <f>P_A[[#This Row],[10+]]-P_A[[#This Row],[11+]]</f>
        <v>#VALUE!</v>
      </c>
      <c r="BA258" s="5" t="e">
        <f>P_A[[#This Row],[11+]]-P_A[[#This Row],[12+]]</f>
        <v>#VALUE!</v>
      </c>
      <c r="BB258" s="5" t="e">
        <f>P_A[[#This Row],[12+]]-P_A[[#This Row],[13+]]</f>
        <v>#VALUE!</v>
      </c>
      <c r="BC258" s="5" t="e">
        <f>P_A[[#This Row],[13+]]-P_A[[#This Row],[14+]]</f>
        <v>#VALUE!</v>
      </c>
      <c r="BD258" s="5" t="e">
        <f>P_A[[#This Row],[14+]]-P_A[[#This Row],[15+]]</f>
        <v>#VALUE!</v>
      </c>
      <c r="BE258" s="5" t="e">
        <f>P_A[[#This Row],[15+]]-P_A[[#This Row],[16+]]</f>
        <v>#VALUE!</v>
      </c>
      <c r="BF258" s="5" t="e">
        <f>P_A[[#This Row],[16+]]-P_A[[#This Row],[17+]]</f>
        <v>#VALUE!</v>
      </c>
      <c r="BG258" s="5" t="e">
        <f>P_A[[#This Row],[17+]]-P_A[[#This Row],[18+]]</f>
        <v>#VALUE!</v>
      </c>
      <c r="BH258" s="5" t="e">
        <f>P_A[[#This Row],[18+]]-P_A[[#This Row],[19+]]</f>
        <v>#VALUE!</v>
      </c>
      <c r="BI258" s="5" t="e">
        <f>P_A[[#This Row],[19+]]-P_A[[#This Row],[20+]]</f>
        <v>#VALUE!</v>
      </c>
      <c r="BJ258" s="5" t="e">
        <f>P_A[[#This Row],[20+]]-P_A[[#This Row],[21+]]</f>
        <v>#VALUE!</v>
      </c>
      <c r="BK258" s="5" t="e">
        <f>P_A[[#This Row],[21+]]-P_A[[#This Row],[22+]]</f>
        <v>#VALUE!</v>
      </c>
      <c r="BL258" s="5" t="e">
        <f>P_A[[#This Row],[22+]]-P_A[[#This Row],[23+]]</f>
        <v>#VALUE!</v>
      </c>
      <c r="BM258" s="5" t="e">
        <f>P_A[[#This Row],[23+]]-P_A[[#This Row],[24+]]</f>
        <v>#VALUE!</v>
      </c>
      <c r="BN258" s="5" t="e">
        <f>P_A[[#This Row],[24+]]-P_A[[#This Row],[25+]]</f>
        <v>#VALUE!</v>
      </c>
      <c r="BO258" s="5" t="e">
        <f>P_A[[#This Row],[25+]]-P_A[[#This Row],[26+]]</f>
        <v>#VALUE!</v>
      </c>
      <c r="BP258" s="5" t="e">
        <f>P_A[[#This Row],[26+]]-P_A[[#This Row],[27+]]</f>
        <v>#VALUE!</v>
      </c>
      <c r="BQ258" s="5" t="e">
        <f>P_A[[#This Row],[27+]]-P_A[[#This Row],[28+]]</f>
        <v>#VALUE!</v>
      </c>
      <c r="BR258" s="5" t="e">
        <f>P_A[[#This Row],[28+]]-P_A[[#This Row],[29+]]</f>
        <v>#VALUE!</v>
      </c>
      <c r="BS258" s="5" t="e">
        <f>P_A[[#This Row],[29+]]-P_A[[#This Row],[30+]]</f>
        <v>#VALUE!</v>
      </c>
      <c r="BT258" s="5" t="e">
        <f>P_A[[#This Row],[30+]]-P_A[[#This Row],[31+]]</f>
        <v>#VALUE!</v>
      </c>
      <c r="BU258" s="5" t="e">
        <f>P_A[[#This Row],[31+]]-P_A[[#This Row],[32+]]</f>
        <v>#VALUE!</v>
      </c>
      <c r="BV258" s="5" t="e">
        <f>P_A[[#This Row],[32+]]-P_A[[#This Row],[33+]]</f>
        <v>#VALUE!</v>
      </c>
      <c r="BW258" s="5" t="e">
        <f>P_A[[#This Row],[33+]]-P_A[[#This Row],[34+]]</f>
        <v>#VALUE!</v>
      </c>
      <c r="BX258" s="5" t="e">
        <f>P_A[[#This Row],[34+]]-P_A[[#This Row],[35+]]</f>
        <v>#VALUE!</v>
      </c>
      <c r="BY258" s="5" t="e">
        <f>P_A[[#This Row],[35+]]-P_A[[#This Row],[36+]]</f>
        <v>#VALUE!</v>
      </c>
      <c r="BZ258" s="5" t="e">
        <f>P_A[[#This Row],[36+]]-P_A[[#This Row],[37+]]</f>
        <v>#VALUE!</v>
      </c>
      <c r="CA258" s="5" t="e">
        <f>P_A[[#This Row],[37+]]-P_A[[#This Row],[38+]]</f>
        <v>#VALUE!</v>
      </c>
      <c r="CB258" s="5" t="e">
        <f>P_A[[#This Row],[38+]]-P_A[[#This Row],[39+]]</f>
        <v>#VALUE!</v>
      </c>
      <c r="CC258" s="5" t="e">
        <f>P_A[[#This Row],[39+]]-P_A[[#This Row],[40+]]</f>
        <v>#VALUE!</v>
      </c>
      <c r="CD258" s="5" t="e">
        <f>P_A[[#This Row],[40+]]-P_A[[#This Row],[41+]]</f>
        <v>#VALUE!</v>
      </c>
      <c r="CE258" s="5" t="e">
        <f>P_A[[#This Row],[41+]]-P_A[[#This Row],[42+]]</f>
        <v>#VALUE!</v>
      </c>
      <c r="CF258" s="5" t="e">
        <f>P_A[[#This Row],[42+]]-P_A[[#This Row],[43+]]</f>
        <v>#VALUE!</v>
      </c>
      <c r="CG258" s="5" t="e">
        <f>P_A[[#This Row],[43+]]-P_A[[#This Row],[44+]]</f>
        <v>#VALUE!</v>
      </c>
      <c r="CH258" s="5" t="e">
        <f>P_A[[#This Row],[44+]]-P_A[[#This Row],[45+]]</f>
        <v>#VALUE!</v>
      </c>
      <c r="CI258" s="5" t="e">
        <f>P_A[[#This Row],[45+]]-P_A[[#This Row],[46+]]</f>
        <v>#VALUE!</v>
      </c>
      <c r="CJ258" s="5" t="e">
        <f>P_A[[#This Row],[46+]]-P_A[[#This Row],[47+]]</f>
        <v>#VALUE!</v>
      </c>
      <c r="CK258" s="5" t="e">
        <f>P_A[[#This Row],[47+]]-P_A[[#This Row],[48+]]</f>
        <v>#VALUE!</v>
      </c>
      <c r="CL258" s="5" t="e">
        <f>P_A[[#This Row],[48+]]-P_A[[#This Row],[49+]]</f>
        <v>#VALUE!</v>
      </c>
    </row>
    <row r="259" spans="50:90" x14ac:dyDescent="0.25">
      <c r="AX259" s="5" t="e">
        <f>P_A[[#This Row],[8+]]-P_A[[#This Row],[9+]]</f>
        <v>#VALUE!</v>
      </c>
      <c r="AY259" s="5" t="e">
        <f>P_A[[#This Row],[9+]]-P_A[[#This Row],[10+]]</f>
        <v>#VALUE!</v>
      </c>
      <c r="AZ259" s="5" t="e">
        <f>P_A[[#This Row],[10+]]-P_A[[#This Row],[11+]]</f>
        <v>#VALUE!</v>
      </c>
      <c r="BA259" s="5" t="e">
        <f>P_A[[#This Row],[11+]]-P_A[[#This Row],[12+]]</f>
        <v>#VALUE!</v>
      </c>
      <c r="BB259" s="5" t="e">
        <f>P_A[[#This Row],[12+]]-P_A[[#This Row],[13+]]</f>
        <v>#VALUE!</v>
      </c>
      <c r="BC259" s="5" t="e">
        <f>P_A[[#This Row],[13+]]-P_A[[#This Row],[14+]]</f>
        <v>#VALUE!</v>
      </c>
      <c r="BD259" s="5" t="e">
        <f>P_A[[#This Row],[14+]]-P_A[[#This Row],[15+]]</f>
        <v>#VALUE!</v>
      </c>
      <c r="BE259" s="5" t="e">
        <f>P_A[[#This Row],[15+]]-P_A[[#This Row],[16+]]</f>
        <v>#VALUE!</v>
      </c>
      <c r="BF259" s="5" t="e">
        <f>P_A[[#This Row],[16+]]-P_A[[#This Row],[17+]]</f>
        <v>#VALUE!</v>
      </c>
      <c r="BG259" s="5" t="e">
        <f>P_A[[#This Row],[17+]]-P_A[[#This Row],[18+]]</f>
        <v>#VALUE!</v>
      </c>
      <c r="BH259" s="5" t="e">
        <f>P_A[[#This Row],[18+]]-P_A[[#This Row],[19+]]</f>
        <v>#VALUE!</v>
      </c>
      <c r="BI259" s="5" t="e">
        <f>P_A[[#This Row],[19+]]-P_A[[#This Row],[20+]]</f>
        <v>#VALUE!</v>
      </c>
      <c r="BJ259" s="5" t="e">
        <f>P_A[[#This Row],[20+]]-P_A[[#This Row],[21+]]</f>
        <v>#VALUE!</v>
      </c>
      <c r="BK259" s="5" t="e">
        <f>P_A[[#This Row],[21+]]-P_A[[#This Row],[22+]]</f>
        <v>#VALUE!</v>
      </c>
      <c r="BL259" s="5" t="e">
        <f>P_A[[#This Row],[22+]]-P_A[[#This Row],[23+]]</f>
        <v>#VALUE!</v>
      </c>
      <c r="BM259" s="5" t="e">
        <f>P_A[[#This Row],[23+]]-P_A[[#This Row],[24+]]</f>
        <v>#VALUE!</v>
      </c>
      <c r="BN259" s="5" t="e">
        <f>P_A[[#This Row],[24+]]-P_A[[#This Row],[25+]]</f>
        <v>#VALUE!</v>
      </c>
      <c r="BO259" s="5" t="e">
        <f>P_A[[#This Row],[25+]]-P_A[[#This Row],[26+]]</f>
        <v>#VALUE!</v>
      </c>
      <c r="BP259" s="5" t="e">
        <f>P_A[[#This Row],[26+]]-P_A[[#This Row],[27+]]</f>
        <v>#VALUE!</v>
      </c>
      <c r="BQ259" s="5" t="e">
        <f>P_A[[#This Row],[27+]]-P_A[[#This Row],[28+]]</f>
        <v>#VALUE!</v>
      </c>
      <c r="BR259" s="5" t="e">
        <f>P_A[[#This Row],[28+]]-P_A[[#This Row],[29+]]</f>
        <v>#VALUE!</v>
      </c>
      <c r="BS259" s="5" t="e">
        <f>P_A[[#This Row],[29+]]-P_A[[#This Row],[30+]]</f>
        <v>#VALUE!</v>
      </c>
      <c r="BT259" s="5" t="e">
        <f>P_A[[#This Row],[30+]]-P_A[[#This Row],[31+]]</f>
        <v>#VALUE!</v>
      </c>
      <c r="BU259" s="5" t="e">
        <f>P_A[[#This Row],[31+]]-P_A[[#This Row],[32+]]</f>
        <v>#VALUE!</v>
      </c>
      <c r="BV259" s="5" t="e">
        <f>P_A[[#This Row],[32+]]-P_A[[#This Row],[33+]]</f>
        <v>#VALUE!</v>
      </c>
      <c r="BW259" s="5" t="e">
        <f>P_A[[#This Row],[33+]]-P_A[[#This Row],[34+]]</f>
        <v>#VALUE!</v>
      </c>
      <c r="BX259" s="5" t="e">
        <f>P_A[[#This Row],[34+]]-P_A[[#This Row],[35+]]</f>
        <v>#VALUE!</v>
      </c>
      <c r="BY259" s="5" t="e">
        <f>P_A[[#This Row],[35+]]-P_A[[#This Row],[36+]]</f>
        <v>#VALUE!</v>
      </c>
      <c r="BZ259" s="5" t="e">
        <f>P_A[[#This Row],[36+]]-P_A[[#This Row],[37+]]</f>
        <v>#VALUE!</v>
      </c>
      <c r="CA259" s="5" t="e">
        <f>P_A[[#This Row],[37+]]-P_A[[#This Row],[38+]]</f>
        <v>#VALUE!</v>
      </c>
      <c r="CB259" s="5" t="e">
        <f>P_A[[#This Row],[38+]]-P_A[[#This Row],[39+]]</f>
        <v>#VALUE!</v>
      </c>
      <c r="CC259" s="5" t="e">
        <f>P_A[[#This Row],[39+]]-P_A[[#This Row],[40+]]</f>
        <v>#VALUE!</v>
      </c>
      <c r="CD259" s="5" t="e">
        <f>P_A[[#This Row],[40+]]-P_A[[#This Row],[41+]]</f>
        <v>#VALUE!</v>
      </c>
      <c r="CE259" s="5" t="e">
        <f>P_A[[#This Row],[41+]]-P_A[[#This Row],[42+]]</f>
        <v>#VALUE!</v>
      </c>
      <c r="CF259" s="5" t="e">
        <f>P_A[[#This Row],[42+]]-P_A[[#This Row],[43+]]</f>
        <v>#VALUE!</v>
      </c>
      <c r="CG259" s="5" t="e">
        <f>P_A[[#This Row],[43+]]-P_A[[#This Row],[44+]]</f>
        <v>#VALUE!</v>
      </c>
      <c r="CH259" s="5" t="e">
        <f>P_A[[#This Row],[44+]]-P_A[[#This Row],[45+]]</f>
        <v>#VALUE!</v>
      </c>
      <c r="CI259" s="5" t="e">
        <f>P_A[[#This Row],[45+]]-P_A[[#This Row],[46+]]</f>
        <v>#VALUE!</v>
      </c>
      <c r="CJ259" s="5" t="e">
        <f>P_A[[#This Row],[46+]]-P_A[[#This Row],[47+]]</f>
        <v>#VALUE!</v>
      </c>
      <c r="CK259" s="5" t="e">
        <f>P_A[[#This Row],[47+]]-P_A[[#This Row],[48+]]</f>
        <v>#VALUE!</v>
      </c>
      <c r="CL259" s="5" t="e">
        <f>P_A[[#This Row],[48+]]-P_A[[#This Row],[49+]]</f>
        <v>#VALUE!</v>
      </c>
    </row>
    <row r="260" spans="50:90" x14ac:dyDescent="0.25">
      <c r="AX260" s="5" t="e">
        <f>P_A[[#This Row],[8+]]-P_A[[#This Row],[9+]]</f>
        <v>#VALUE!</v>
      </c>
      <c r="AY260" s="5" t="e">
        <f>P_A[[#This Row],[9+]]-P_A[[#This Row],[10+]]</f>
        <v>#VALUE!</v>
      </c>
      <c r="AZ260" s="5" t="e">
        <f>P_A[[#This Row],[10+]]-P_A[[#This Row],[11+]]</f>
        <v>#VALUE!</v>
      </c>
      <c r="BA260" s="5" t="e">
        <f>P_A[[#This Row],[11+]]-P_A[[#This Row],[12+]]</f>
        <v>#VALUE!</v>
      </c>
      <c r="BB260" s="5" t="e">
        <f>P_A[[#This Row],[12+]]-P_A[[#This Row],[13+]]</f>
        <v>#VALUE!</v>
      </c>
      <c r="BC260" s="5" t="e">
        <f>P_A[[#This Row],[13+]]-P_A[[#This Row],[14+]]</f>
        <v>#VALUE!</v>
      </c>
      <c r="BD260" s="5" t="e">
        <f>P_A[[#This Row],[14+]]-P_A[[#This Row],[15+]]</f>
        <v>#VALUE!</v>
      </c>
      <c r="BE260" s="5" t="e">
        <f>P_A[[#This Row],[15+]]-P_A[[#This Row],[16+]]</f>
        <v>#VALUE!</v>
      </c>
      <c r="BF260" s="5" t="e">
        <f>P_A[[#This Row],[16+]]-P_A[[#This Row],[17+]]</f>
        <v>#VALUE!</v>
      </c>
      <c r="BG260" s="5" t="e">
        <f>P_A[[#This Row],[17+]]-P_A[[#This Row],[18+]]</f>
        <v>#VALUE!</v>
      </c>
      <c r="BH260" s="5" t="e">
        <f>P_A[[#This Row],[18+]]-P_A[[#This Row],[19+]]</f>
        <v>#VALUE!</v>
      </c>
      <c r="BI260" s="5" t="e">
        <f>P_A[[#This Row],[19+]]-P_A[[#This Row],[20+]]</f>
        <v>#VALUE!</v>
      </c>
      <c r="BJ260" s="5" t="e">
        <f>P_A[[#This Row],[20+]]-P_A[[#This Row],[21+]]</f>
        <v>#VALUE!</v>
      </c>
      <c r="BK260" s="5" t="e">
        <f>P_A[[#This Row],[21+]]-P_A[[#This Row],[22+]]</f>
        <v>#VALUE!</v>
      </c>
      <c r="BL260" s="5" t="e">
        <f>P_A[[#This Row],[22+]]-P_A[[#This Row],[23+]]</f>
        <v>#VALUE!</v>
      </c>
      <c r="BM260" s="5" t="e">
        <f>P_A[[#This Row],[23+]]-P_A[[#This Row],[24+]]</f>
        <v>#VALUE!</v>
      </c>
      <c r="BN260" s="5" t="e">
        <f>P_A[[#This Row],[24+]]-P_A[[#This Row],[25+]]</f>
        <v>#VALUE!</v>
      </c>
      <c r="BO260" s="5" t="e">
        <f>P_A[[#This Row],[25+]]-P_A[[#This Row],[26+]]</f>
        <v>#VALUE!</v>
      </c>
      <c r="BP260" s="5" t="e">
        <f>P_A[[#This Row],[26+]]-P_A[[#This Row],[27+]]</f>
        <v>#VALUE!</v>
      </c>
      <c r="BQ260" s="5" t="e">
        <f>P_A[[#This Row],[27+]]-P_A[[#This Row],[28+]]</f>
        <v>#VALUE!</v>
      </c>
      <c r="BR260" s="5" t="e">
        <f>P_A[[#This Row],[28+]]-P_A[[#This Row],[29+]]</f>
        <v>#VALUE!</v>
      </c>
      <c r="BS260" s="5" t="e">
        <f>P_A[[#This Row],[29+]]-P_A[[#This Row],[30+]]</f>
        <v>#VALUE!</v>
      </c>
      <c r="BT260" s="5" t="e">
        <f>P_A[[#This Row],[30+]]-P_A[[#This Row],[31+]]</f>
        <v>#VALUE!</v>
      </c>
      <c r="BU260" s="5" t="e">
        <f>P_A[[#This Row],[31+]]-P_A[[#This Row],[32+]]</f>
        <v>#VALUE!</v>
      </c>
      <c r="BV260" s="5" t="e">
        <f>P_A[[#This Row],[32+]]-P_A[[#This Row],[33+]]</f>
        <v>#VALUE!</v>
      </c>
      <c r="BW260" s="5" t="e">
        <f>P_A[[#This Row],[33+]]-P_A[[#This Row],[34+]]</f>
        <v>#VALUE!</v>
      </c>
      <c r="BX260" s="5" t="e">
        <f>P_A[[#This Row],[34+]]-P_A[[#This Row],[35+]]</f>
        <v>#VALUE!</v>
      </c>
      <c r="BY260" s="5" t="e">
        <f>P_A[[#This Row],[35+]]-P_A[[#This Row],[36+]]</f>
        <v>#VALUE!</v>
      </c>
      <c r="BZ260" s="5" t="e">
        <f>P_A[[#This Row],[36+]]-P_A[[#This Row],[37+]]</f>
        <v>#VALUE!</v>
      </c>
      <c r="CA260" s="5" t="e">
        <f>P_A[[#This Row],[37+]]-P_A[[#This Row],[38+]]</f>
        <v>#VALUE!</v>
      </c>
      <c r="CB260" s="5" t="e">
        <f>P_A[[#This Row],[38+]]-P_A[[#This Row],[39+]]</f>
        <v>#VALUE!</v>
      </c>
      <c r="CC260" s="5" t="e">
        <f>P_A[[#This Row],[39+]]-P_A[[#This Row],[40+]]</f>
        <v>#VALUE!</v>
      </c>
      <c r="CD260" s="5" t="e">
        <f>P_A[[#This Row],[40+]]-P_A[[#This Row],[41+]]</f>
        <v>#VALUE!</v>
      </c>
      <c r="CE260" s="5" t="e">
        <f>P_A[[#This Row],[41+]]-P_A[[#This Row],[42+]]</f>
        <v>#VALUE!</v>
      </c>
      <c r="CF260" s="5" t="e">
        <f>P_A[[#This Row],[42+]]-P_A[[#This Row],[43+]]</f>
        <v>#VALUE!</v>
      </c>
      <c r="CG260" s="5" t="e">
        <f>P_A[[#This Row],[43+]]-P_A[[#This Row],[44+]]</f>
        <v>#VALUE!</v>
      </c>
      <c r="CH260" s="5" t="e">
        <f>P_A[[#This Row],[44+]]-P_A[[#This Row],[45+]]</f>
        <v>#VALUE!</v>
      </c>
      <c r="CI260" s="5" t="e">
        <f>P_A[[#This Row],[45+]]-P_A[[#This Row],[46+]]</f>
        <v>#VALUE!</v>
      </c>
      <c r="CJ260" s="5" t="e">
        <f>P_A[[#This Row],[46+]]-P_A[[#This Row],[47+]]</f>
        <v>#VALUE!</v>
      </c>
      <c r="CK260" s="5" t="e">
        <f>P_A[[#This Row],[47+]]-P_A[[#This Row],[48+]]</f>
        <v>#VALUE!</v>
      </c>
      <c r="CL260" s="5" t="e">
        <f>P_A[[#This Row],[48+]]-P_A[[#This Row],[49+]]</f>
        <v>#VALUE!</v>
      </c>
    </row>
    <row r="261" spans="50:90" x14ac:dyDescent="0.25">
      <c r="AX261" s="5" t="e">
        <f>P_A[[#This Row],[8+]]-P_A[[#This Row],[9+]]</f>
        <v>#VALUE!</v>
      </c>
      <c r="AY261" s="5" t="e">
        <f>P_A[[#This Row],[9+]]-P_A[[#This Row],[10+]]</f>
        <v>#VALUE!</v>
      </c>
      <c r="AZ261" s="5" t="e">
        <f>P_A[[#This Row],[10+]]-P_A[[#This Row],[11+]]</f>
        <v>#VALUE!</v>
      </c>
      <c r="BA261" s="5" t="e">
        <f>P_A[[#This Row],[11+]]-P_A[[#This Row],[12+]]</f>
        <v>#VALUE!</v>
      </c>
      <c r="BB261" s="5" t="e">
        <f>P_A[[#This Row],[12+]]-P_A[[#This Row],[13+]]</f>
        <v>#VALUE!</v>
      </c>
      <c r="BC261" s="5" t="e">
        <f>P_A[[#This Row],[13+]]-P_A[[#This Row],[14+]]</f>
        <v>#VALUE!</v>
      </c>
      <c r="BD261" s="5" t="e">
        <f>P_A[[#This Row],[14+]]-P_A[[#This Row],[15+]]</f>
        <v>#VALUE!</v>
      </c>
      <c r="BE261" s="5" t="e">
        <f>P_A[[#This Row],[15+]]-P_A[[#This Row],[16+]]</f>
        <v>#VALUE!</v>
      </c>
      <c r="BF261" s="5" t="e">
        <f>P_A[[#This Row],[16+]]-P_A[[#This Row],[17+]]</f>
        <v>#VALUE!</v>
      </c>
      <c r="BG261" s="5" t="e">
        <f>P_A[[#This Row],[17+]]-P_A[[#This Row],[18+]]</f>
        <v>#VALUE!</v>
      </c>
      <c r="BH261" s="5" t="e">
        <f>P_A[[#This Row],[18+]]-P_A[[#This Row],[19+]]</f>
        <v>#VALUE!</v>
      </c>
      <c r="BI261" s="5" t="e">
        <f>P_A[[#This Row],[19+]]-P_A[[#This Row],[20+]]</f>
        <v>#VALUE!</v>
      </c>
      <c r="BJ261" s="5" t="e">
        <f>P_A[[#This Row],[20+]]-P_A[[#This Row],[21+]]</f>
        <v>#VALUE!</v>
      </c>
      <c r="BK261" s="5" t="e">
        <f>P_A[[#This Row],[21+]]-P_A[[#This Row],[22+]]</f>
        <v>#VALUE!</v>
      </c>
      <c r="BL261" s="5" t="e">
        <f>P_A[[#This Row],[22+]]-P_A[[#This Row],[23+]]</f>
        <v>#VALUE!</v>
      </c>
      <c r="BM261" s="5" t="e">
        <f>P_A[[#This Row],[23+]]-P_A[[#This Row],[24+]]</f>
        <v>#VALUE!</v>
      </c>
      <c r="BN261" s="5" t="e">
        <f>P_A[[#This Row],[24+]]-P_A[[#This Row],[25+]]</f>
        <v>#VALUE!</v>
      </c>
      <c r="BO261" s="5" t="e">
        <f>P_A[[#This Row],[25+]]-P_A[[#This Row],[26+]]</f>
        <v>#VALUE!</v>
      </c>
      <c r="BP261" s="5" t="e">
        <f>P_A[[#This Row],[26+]]-P_A[[#This Row],[27+]]</f>
        <v>#VALUE!</v>
      </c>
      <c r="BQ261" s="5" t="e">
        <f>P_A[[#This Row],[27+]]-P_A[[#This Row],[28+]]</f>
        <v>#VALUE!</v>
      </c>
      <c r="BR261" s="5" t="e">
        <f>P_A[[#This Row],[28+]]-P_A[[#This Row],[29+]]</f>
        <v>#VALUE!</v>
      </c>
      <c r="BS261" s="5" t="e">
        <f>P_A[[#This Row],[29+]]-P_A[[#This Row],[30+]]</f>
        <v>#VALUE!</v>
      </c>
      <c r="BT261" s="5" t="e">
        <f>P_A[[#This Row],[30+]]-P_A[[#This Row],[31+]]</f>
        <v>#VALUE!</v>
      </c>
      <c r="BU261" s="5" t="e">
        <f>P_A[[#This Row],[31+]]-P_A[[#This Row],[32+]]</f>
        <v>#VALUE!</v>
      </c>
      <c r="BV261" s="5" t="e">
        <f>P_A[[#This Row],[32+]]-P_A[[#This Row],[33+]]</f>
        <v>#VALUE!</v>
      </c>
      <c r="BW261" s="5" t="e">
        <f>P_A[[#This Row],[33+]]-P_A[[#This Row],[34+]]</f>
        <v>#VALUE!</v>
      </c>
      <c r="BX261" s="5" t="e">
        <f>P_A[[#This Row],[34+]]-P_A[[#This Row],[35+]]</f>
        <v>#VALUE!</v>
      </c>
      <c r="BY261" s="5" t="e">
        <f>P_A[[#This Row],[35+]]-P_A[[#This Row],[36+]]</f>
        <v>#VALUE!</v>
      </c>
      <c r="BZ261" s="5" t="e">
        <f>P_A[[#This Row],[36+]]-P_A[[#This Row],[37+]]</f>
        <v>#VALUE!</v>
      </c>
      <c r="CA261" s="5" t="e">
        <f>P_A[[#This Row],[37+]]-P_A[[#This Row],[38+]]</f>
        <v>#VALUE!</v>
      </c>
      <c r="CB261" s="5" t="e">
        <f>P_A[[#This Row],[38+]]-P_A[[#This Row],[39+]]</f>
        <v>#VALUE!</v>
      </c>
      <c r="CC261" s="5" t="e">
        <f>P_A[[#This Row],[39+]]-P_A[[#This Row],[40+]]</f>
        <v>#VALUE!</v>
      </c>
      <c r="CD261" s="5" t="e">
        <f>P_A[[#This Row],[40+]]-P_A[[#This Row],[41+]]</f>
        <v>#VALUE!</v>
      </c>
      <c r="CE261" s="5" t="e">
        <f>P_A[[#This Row],[41+]]-P_A[[#This Row],[42+]]</f>
        <v>#VALUE!</v>
      </c>
      <c r="CF261" s="5" t="e">
        <f>P_A[[#This Row],[42+]]-P_A[[#This Row],[43+]]</f>
        <v>#VALUE!</v>
      </c>
      <c r="CG261" s="5" t="e">
        <f>P_A[[#This Row],[43+]]-P_A[[#This Row],[44+]]</f>
        <v>#VALUE!</v>
      </c>
      <c r="CH261" s="5" t="e">
        <f>P_A[[#This Row],[44+]]-P_A[[#This Row],[45+]]</f>
        <v>#VALUE!</v>
      </c>
      <c r="CI261" s="5" t="e">
        <f>P_A[[#This Row],[45+]]-P_A[[#This Row],[46+]]</f>
        <v>#VALUE!</v>
      </c>
      <c r="CJ261" s="5" t="e">
        <f>P_A[[#This Row],[46+]]-P_A[[#This Row],[47+]]</f>
        <v>#VALUE!</v>
      </c>
      <c r="CK261" s="5" t="e">
        <f>P_A[[#This Row],[47+]]-P_A[[#This Row],[48+]]</f>
        <v>#VALUE!</v>
      </c>
      <c r="CL261" s="5" t="e">
        <f>P_A[[#This Row],[48+]]-P_A[[#This Row],[49+]]</f>
        <v>#VALUE!</v>
      </c>
    </row>
    <row r="262" spans="50:90" x14ac:dyDescent="0.25">
      <c r="AX262" s="5" t="e">
        <f>P_A[[#This Row],[8+]]-P_A[[#This Row],[9+]]</f>
        <v>#VALUE!</v>
      </c>
      <c r="AY262" s="5" t="e">
        <f>P_A[[#This Row],[9+]]-P_A[[#This Row],[10+]]</f>
        <v>#VALUE!</v>
      </c>
      <c r="AZ262" s="5" t="e">
        <f>P_A[[#This Row],[10+]]-P_A[[#This Row],[11+]]</f>
        <v>#VALUE!</v>
      </c>
      <c r="BA262" s="5" t="e">
        <f>P_A[[#This Row],[11+]]-P_A[[#This Row],[12+]]</f>
        <v>#VALUE!</v>
      </c>
      <c r="BB262" s="5" t="e">
        <f>P_A[[#This Row],[12+]]-P_A[[#This Row],[13+]]</f>
        <v>#VALUE!</v>
      </c>
      <c r="BC262" s="5" t="e">
        <f>P_A[[#This Row],[13+]]-P_A[[#This Row],[14+]]</f>
        <v>#VALUE!</v>
      </c>
      <c r="BD262" s="5" t="e">
        <f>P_A[[#This Row],[14+]]-P_A[[#This Row],[15+]]</f>
        <v>#VALUE!</v>
      </c>
      <c r="BE262" s="5" t="e">
        <f>P_A[[#This Row],[15+]]-P_A[[#This Row],[16+]]</f>
        <v>#VALUE!</v>
      </c>
      <c r="BF262" s="5" t="e">
        <f>P_A[[#This Row],[16+]]-P_A[[#This Row],[17+]]</f>
        <v>#VALUE!</v>
      </c>
      <c r="BG262" s="5" t="e">
        <f>P_A[[#This Row],[17+]]-P_A[[#This Row],[18+]]</f>
        <v>#VALUE!</v>
      </c>
      <c r="BH262" s="5" t="e">
        <f>P_A[[#This Row],[18+]]-P_A[[#This Row],[19+]]</f>
        <v>#VALUE!</v>
      </c>
      <c r="BI262" s="5" t="e">
        <f>P_A[[#This Row],[19+]]-P_A[[#This Row],[20+]]</f>
        <v>#VALUE!</v>
      </c>
      <c r="BJ262" s="5" t="e">
        <f>P_A[[#This Row],[20+]]-P_A[[#This Row],[21+]]</f>
        <v>#VALUE!</v>
      </c>
      <c r="BK262" s="5" t="e">
        <f>P_A[[#This Row],[21+]]-P_A[[#This Row],[22+]]</f>
        <v>#VALUE!</v>
      </c>
      <c r="BL262" s="5" t="e">
        <f>P_A[[#This Row],[22+]]-P_A[[#This Row],[23+]]</f>
        <v>#VALUE!</v>
      </c>
      <c r="BM262" s="5" t="e">
        <f>P_A[[#This Row],[23+]]-P_A[[#This Row],[24+]]</f>
        <v>#VALUE!</v>
      </c>
      <c r="BN262" s="5" t="e">
        <f>P_A[[#This Row],[24+]]-P_A[[#This Row],[25+]]</f>
        <v>#VALUE!</v>
      </c>
      <c r="BO262" s="5" t="e">
        <f>P_A[[#This Row],[25+]]-P_A[[#This Row],[26+]]</f>
        <v>#VALUE!</v>
      </c>
      <c r="BP262" s="5" t="e">
        <f>P_A[[#This Row],[26+]]-P_A[[#This Row],[27+]]</f>
        <v>#VALUE!</v>
      </c>
      <c r="BQ262" s="5" t="e">
        <f>P_A[[#This Row],[27+]]-P_A[[#This Row],[28+]]</f>
        <v>#VALUE!</v>
      </c>
      <c r="BR262" s="5" t="e">
        <f>P_A[[#This Row],[28+]]-P_A[[#This Row],[29+]]</f>
        <v>#VALUE!</v>
      </c>
      <c r="BS262" s="5" t="e">
        <f>P_A[[#This Row],[29+]]-P_A[[#This Row],[30+]]</f>
        <v>#VALUE!</v>
      </c>
      <c r="BT262" s="5" t="e">
        <f>P_A[[#This Row],[30+]]-P_A[[#This Row],[31+]]</f>
        <v>#VALUE!</v>
      </c>
      <c r="BU262" s="5" t="e">
        <f>P_A[[#This Row],[31+]]-P_A[[#This Row],[32+]]</f>
        <v>#VALUE!</v>
      </c>
      <c r="BV262" s="5" t="e">
        <f>P_A[[#This Row],[32+]]-P_A[[#This Row],[33+]]</f>
        <v>#VALUE!</v>
      </c>
      <c r="BW262" s="5" t="e">
        <f>P_A[[#This Row],[33+]]-P_A[[#This Row],[34+]]</f>
        <v>#VALUE!</v>
      </c>
      <c r="BX262" s="5" t="e">
        <f>P_A[[#This Row],[34+]]-P_A[[#This Row],[35+]]</f>
        <v>#VALUE!</v>
      </c>
      <c r="BY262" s="5" t="e">
        <f>P_A[[#This Row],[35+]]-P_A[[#This Row],[36+]]</f>
        <v>#VALUE!</v>
      </c>
      <c r="BZ262" s="5" t="e">
        <f>P_A[[#This Row],[36+]]-P_A[[#This Row],[37+]]</f>
        <v>#VALUE!</v>
      </c>
      <c r="CA262" s="5" t="e">
        <f>P_A[[#This Row],[37+]]-P_A[[#This Row],[38+]]</f>
        <v>#VALUE!</v>
      </c>
      <c r="CB262" s="5" t="e">
        <f>P_A[[#This Row],[38+]]-P_A[[#This Row],[39+]]</f>
        <v>#VALUE!</v>
      </c>
      <c r="CC262" s="5" t="e">
        <f>P_A[[#This Row],[39+]]-P_A[[#This Row],[40+]]</f>
        <v>#VALUE!</v>
      </c>
      <c r="CD262" s="5" t="e">
        <f>P_A[[#This Row],[40+]]-P_A[[#This Row],[41+]]</f>
        <v>#VALUE!</v>
      </c>
      <c r="CE262" s="5" t="e">
        <f>P_A[[#This Row],[41+]]-P_A[[#This Row],[42+]]</f>
        <v>#VALUE!</v>
      </c>
      <c r="CF262" s="5" t="e">
        <f>P_A[[#This Row],[42+]]-P_A[[#This Row],[43+]]</f>
        <v>#VALUE!</v>
      </c>
      <c r="CG262" s="5" t="e">
        <f>P_A[[#This Row],[43+]]-P_A[[#This Row],[44+]]</f>
        <v>#VALUE!</v>
      </c>
      <c r="CH262" s="5" t="e">
        <f>P_A[[#This Row],[44+]]-P_A[[#This Row],[45+]]</f>
        <v>#VALUE!</v>
      </c>
      <c r="CI262" s="5" t="e">
        <f>P_A[[#This Row],[45+]]-P_A[[#This Row],[46+]]</f>
        <v>#VALUE!</v>
      </c>
      <c r="CJ262" s="5" t="e">
        <f>P_A[[#This Row],[46+]]-P_A[[#This Row],[47+]]</f>
        <v>#VALUE!</v>
      </c>
      <c r="CK262" s="5" t="e">
        <f>P_A[[#This Row],[47+]]-P_A[[#This Row],[48+]]</f>
        <v>#VALUE!</v>
      </c>
      <c r="CL262" s="5" t="e">
        <f>P_A[[#This Row],[48+]]-P_A[[#This Row],[49+]]</f>
        <v>#VALUE!</v>
      </c>
    </row>
    <row r="263" spans="50:90" x14ac:dyDescent="0.25">
      <c r="AX263" s="5" t="e">
        <f>P_A[[#This Row],[8+]]-P_A[[#This Row],[9+]]</f>
        <v>#VALUE!</v>
      </c>
      <c r="AY263" s="5" t="e">
        <f>P_A[[#This Row],[9+]]-P_A[[#This Row],[10+]]</f>
        <v>#VALUE!</v>
      </c>
      <c r="AZ263" s="5" t="e">
        <f>P_A[[#This Row],[10+]]-P_A[[#This Row],[11+]]</f>
        <v>#VALUE!</v>
      </c>
      <c r="BA263" s="5" t="e">
        <f>P_A[[#This Row],[11+]]-P_A[[#This Row],[12+]]</f>
        <v>#VALUE!</v>
      </c>
      <c r="BB263" s="5" t="e">
        <f>P_A[[#This Row],[12+]]-P_A[[#This Row],[13+]]</f>
        <v>#VALUE!</v>
      </c>
      <c r="BC263" s="5" t="e">
        <f>P_A[[#This Row],[13+]]-P_A[[#This Row],[14+]]</f>
        <v>#VALUE!</v>
      </c>
      <c r="BD263" s="5" t="e">
        <f>P_A[[#This Row],[14+]]-P_A[[#This Row],[15+]]</f>
        <v>#VALUE!</v>
      </c>
      <c r="BE263" s="5" t="e">
        <f>P_A[[#This Row],[15+]]-P_A[[#This Row],[16+]]</f>
        <v>#VALUE!</v>
      </c>
      <c r="BF263" s="5" t="e">
        <f>P_A[[#This Row],[16+]]-P_A[[#This Row],[17+]]</f>
        <v>#VALUE!</v>
      </c>
      <c r="BG263" s="5" t="e">
        <f>P_A[[#This Row],[17+]]-P_A[[#This Row],[18+]]</f>
        <v>#VALUE!</v>
      </c>
      <c r="BH263" s="5" t="e">
        <f>P_A[[#This Row],[18+]]-P_A[[#This Row],[19+]]</f>
        <v>#VALUE!</v>
      </c>
      <c r="BI263" s="5" t="e">
        <f>P_A[[#This Row],[19+]]-P_A[[#This Row],[20+]]</f>
        <v>#VALUE!</v>
      </c>
      <c r="BJ263" s="5" t="e">
        <f>P_A[[#This Row],[20+]]-P_A[[#This Row],[21+]]</f>
        <v>#VALUE!</v>
      </c>
      <c r="BK263" s="5" t="e">
        <f>P_A[[#This Row],[21+]]-P_A[[#This Row],[22+]]</f>
        <v>#VALUE!</v>
      </c>
      <c r="BL263" s="5" t="e">
        <f>P_A[[#This Row],[22+]]-P_A[[#This Row],[23+]]</f>
        <v>#VALUE!</v>
      </c>
      <c r="BM263" s="5" t="e">
        <f>P_A[[#This Row],[23+]]-P_A[[#This Row],[24+]]</f>
        <v>#VALUE!</v>
      </c>
      <c r="BN263" s="5" t="e">
        <f>P_A[[#This Row],[24+]]-P_A[[#This Row],[25+]]</f>
        <v>#VALUE!</v>
      </c>
      <c r="BO263" s="5" t="e">
        <f>P_A[[#This Row],[25+]]-P_A[[#This Row],[26+]]</f>
        <v>#VALUE!</v>
      </c>
      <c r="BP263" s="5" t="e">
        <f>P_A[[#This Row],[26+]]-P_A[[#This Row],[27+]]</f>
        <v>#VALUE!</v>
      </c>
      <c r="BQ263" s="5" t="e">
        <f>P_A[[#This Row],[27+]]-P_A[[#This Row],[28+]]</f>
        <v>#VALUE!</v>
      </c>
      <c r="BR263" s="5" t="e">
        <f>P_A[[#This Row],[28+]]-P_A[[#This Row],[29+]]</f>
        <v>#VALUE!</v>
      </c>
      <c r="BS263" s="5" t="e">
        <f>P_A[[#This Row],[29+]]-P_A[[#This Row],[30+]]</f>
        <v>#VALUE!</v>
      </c>
      <c r="BT263" s="5" t="e">
        <f>P_A[[#This Row],[30+]]-P_A[[#This Row],[31+]]</f>
        <v>#VALUE!</v>
      </c>
      <c r="BU263" s="5" t="e">
        <f>P_A[[#This Row],[31+]]-P_A[[#This Row],[32+]]</f>
        <v>#VALUE!</v>
      </c>
      <c r="BV263" s="5" t="e">
        <f>P_A[[#This Row],[32+]]-P_A[[#This Row],[33+]]</f>
        <v>#VALUE!</v>
      </c>
      <c r="BW263" s="5" t="e">
        <f>P_A[[#This Row],[33+]]-P_A[[#This Row],[34+]]</f>
        <v>#VALUE!</v>
      </c>
      <c r="BX263" s="5" t="e">
        <f>P_A[[#This Row],[34+]]-P_A[[#This Row],[35+]]</f>
        <v>#VALUE!</v>
      </c>
      <c r="BY263" s="5" t="e">
        <f>P_A[[#This Row],[35+]]-P_A[[#This Row],[36+]]</f>
        <v>#VALUE!</v>
      </c>
      <c r="BZ263" s="5" t="e">
        <f>P_A[[#This Row],[36+]]-P_A[[#This Row],[37+]]</f>
        <v>#VALUE!</v>
      </c>
      <c r="CA263" s="5" t="e">
        <f>P_A[[#This Row],[37+]]-P_A[[#This Row],[38+]]</f>
        <v>#VALUE!</v>
      </c>
      <c r="CB263" s="5" t="e">
        <f>P_A[[#This Row],[38+]]-P_A[[#This Row],[39+]]</f>
        <v>#VALUE!</v>
      </c>
      <c r="CC263" s="5" t="e">
        <f>P_A[[#This Row],[39+]]-P_A[[#This Row],[40+]]</f>
        <v>#VALUE!</v>
      </c>
      <c r="CD263" s="5" t="e">
        <f>P_A[[#This Row],[40+]]-P_A[[#This Row],[41+]]</f>
        <v>#VALUE!</v>
      </c>
      <c r="CE263" s="5" t="e">
        <f>P_A[[#This Row],[41+]]-P_A[[#This Row],[42+]]</f>
        <v>#VALUE!</v>
      </c>
      <c r="CF263" s="5" t="e">
        <f>P_A[[#This Row],[42+]]-P_A[[#This Row],[43+]]</f>
        <v>#VALUE!</v>
      </c>
      <c r="CG263" s="5" t="e">
        <f>P_A[[#This Row],[43+]]-P_A[[#This Row],[44+]]</f>
        <v>#VALUE!</v>
      </c>
      <c r="CH263" s="5" t="e">
        <f>P_A[[#This Row],[44+]]-P_A[[#This Row],[45+]]</f>
        <v>#VALUE!</v>
      </c>
      <c r="CI263" s="5" t="e">
        <f>P_A[[#This Row],[45+]]-P_A[[#This Row],[46+]]</f>
        <v>#VALUE!</v>
      </c>
      <c r="CJ263" s="5" t="e">
        <f>P_A[[#This Row],[46+]]-P_A[[#This Row],[47+]]</f>
        <v>#VALUE!</v>
      </c>
      <c r="CK263" s="5" t="e">
        <f>P_A[[#This Row],[47+]]-P_A[[#This Row],[48+]]</f>
        <v>#VALUE!</v>
      </c>
      <c r="CL263" s="5" t="e">
        <f>P_A[[#This Row],[48+]]-P_A[[#This Row],[49+]]</f>
        <v>#VALUE!</v>
      </c>
    </row>
    <row r="264" spans="50:90" x14ac:dyDescent="0.25">
      <c r="AX264" s="5" t="e">
        <f>P_A[[#This Row],[8+]]-P_A[[#This Row],[9+]]</f>
        <v>#VALUE!</v>
      </c>
      <c r="AY264" s="5" t="e">
        <f>P_A[[#This Row],[9+]]-P_A[[#This Row],[10+]]</f>
        <v>#VALUE!</v>
      </c>
      <c r="AZ264" s="5" t="e">
        <f>P_A[[#This Row],[10+]]-P_A[[#This Row],[11+]]</f>
        <v>#VALUE!</v>
      </c>
      <c r="BA264" s="5" t="e">
        <f>P_A[[#This Row],[11+]]-P_A[[#This Row],[12+]]</f>
        <v>#VALUE!</v>
      </c>
      <c r="BB264" s="5" t="e">
        <f>P_A[[#This Row],[12+]]-P_A[[#This Row],[13+]]</f>
        <v>#VALUE!</v>
      </c>
      <c r="BC264" s="5" t="e">
        <f>P_A[[#This Row],[13+]]-P_A[[#This Row],[14+]]</f>
        <v>#VALUE!</v>
      </c>
      <c r="BD264" s="5" t="e">
        <f>P_A[[#This Row],[14+]]-P_A[[#This Row],[15+]]</f>
        <v>#VALUE!</v>
      </c>
      <c r="BE264" s="5" t="e">
        <f>P_A[[#This Row],[15+]]-P_A[[#This Row],[16+]]</f>
        <v>#VALUE!</v>
      </c>
      <c r="BF264" s="5" t="e">
        <f>P_A[[#This Row],[16+]]-P_A[[#This Row],[17+]]</f>
        <v>#VALUE!</v>
      </c>
      <c r="BG264" s="5" t="e">
        <f>P_A[[#This Row],[17+]]-P_A[[#This Row],[18+]]</f>
        <v>#VALUE!</v>
      </c>
      <c r="BH264" s="5" t="e">
        <f>P_A[[#This Row],[18+]]-P_A[[#This Row],[19+]]</f>
        <v>#VALUE!</v>
      </c>
      <c r="BI264" s="5" t="e">
        <f>P_A[[#This Row],[19+]]-P_A[[#This Row],[20+]]</f>
        <v>#VALUE!</v>
      </c>
      <c r="BJ264" s="5" t="e">
        <f>P_A[[#This Row],[20+]]-P_A[[#This Row],[21+]]</f>
        <v>#VALUE!</v>
      </c>
      <c r="BK264" s="5" t="e">
        <f>P_A[[#This Row],[21+]]-P_A[[#This Row],[22+]]</f>
        <v>#VALUE!</v>
      </c>
      <c r="BL264" s="5" t="e">
        <f>P_A[[#This Row],[22+]]-P_A[[#This Row],[23+]]</f>
        <v>#VALUE!</v>
      </c>
      <c r="BM264" s="5" t="e">
        <f>P_A[[#This Row],[23+]]-P_A[[#This Row],[24+]]</f>
        <v>#VALUE!</v>
      </c>
      <c r="BN264" s="5" t="e">
        <f>P_A[[#This Row],[24+]]-P_A[[#This Row],[25+]]</f>
        <v>#VALUE!</v>
      </c>
      <c r="BO264" s="5" t="e">
        <f>P_A[[#This Row],[25+]]-P_A[[#This Row],[26+]]</f>
        <v>#VALUE!</v>
      </c>
      <c r="BP264" s="5" t="e">
        <f>P_A[[#This Row],[26+]]-P_A[[#This Row],[27+]]</f>
        <v>#VALUE!</v>
      </c>
      <c r="BQ264" s="5" t="e">
        <f>P_A[[#This Row],[27+]]-P_A[[#This Row],[28+]]</f>
        <v>#VALUE!</v>
      </c>
      <c r="BR264" s="5" t="e">
        <f>P_A[[#This Row],[28+]]-P_A[[#This Row],[29+]]</f>
        <v>#VALUE!</v>
      </c>
      <c r="BS264" s="5" t="e">
        <f>P_A[[#This Row],[29+]]-P_A[[#This Row],[30+]]</f>
        <v>#VALUE!</v>
      </c>
      <c r="BT264" s="5" t="e">
        <f>P_A[[#This Row],[30+]]-P_A[[#This Row],[31+]]</f>
        <v>#VALUE!</v>
      </c>
      <c r="BU264" s="5" t="e">
        <f>P_A[[#This Row],[31+]]-P_A[[#This Row],[32+]]</f>
        <v>#VALUE!</v>
      </c>
      <c r="BV264" s="5" t="e">
        <f>P_A[[#This Row],[32+]]-P_A[[#This Row],[33+]]</f>
        <v>#VALUE!</v>
      </c>
      <c r="BW264" s="5" t="e">
        <f>P_A[[#This Row],[33+]]-P_A[[#This Row],[34+]]</f>
        <v>#VALUE!</v>
      </c>
      <c r="BX264" s="5" t="e">
        <f>P_A[[#This Row],[34+]]-P_A[[#This Row],[35+]]</f>
        <v>#VALUE!</v>
      </c>
      <c r="BY264" s="5" t="e">
        <f>P_A[[#This Row],[35+]]-P_A[[#This Row],[36+]]</f>
        <v>#VALUE!</v>
      </c>
      <c r="BZ264" s="5" t="e">
        <f>P_A[[#This Row],[36+]]-P_A[[#This Row],[37+]]</f>
        <v>#VALUE!</v>
      </c>
      <c r="CA264" s="5" t="e">
        <f>P_A[[#This Row],[37+]]-P_A[[#This Row],[38+]]</f>
        <v>#VALUE!</v>
      </c>
      <c r="CB264" s="5" t="e">
        <f>P_A[[#This Row],[38+]]-P_A[[#This Row],[39+]]</f>
        <v>#VALUE!</v>
      </c>
      <c r="CC264" s="5" t="e">
        <f>P_A[[#This Row],[39+]]-P_A[[#This Row],[40+]]</f>
        <v>#VALUE!</v>
      </c>
      <c r="CD264" s="5" t="e">
        <f>P_A[[#This Row],[40+]]-P_A[[#This Row],[41+]]</f>
        <v>#VALUE!</v>
      </c>
      <c r="CE264" s="5" t="e">
        <f>P_A[[#This Row],[41+]]-P_A[[#This Row],[42+]]</f>
        <v>#VALUE!</v>
      </c>
      <c r="CF264" s="5" t="e">
        <f>P_A[[#This Row],[42+]]-P_A[[#This Row],[43+]]</f>
        <v>#VALUE!</v>
      </c>
      <c r="CG264" s="5" t="e">
        <f>P_A[[#This Row],[43+]]-P_A[[#This Row],[44+]]</f>
        <v>#VALUE!</v>
      </c>
      <c r="CH264" s="5" t="e">
        <f>P_A[[#This Row],[44+]]-P_A[[#This Row],[45+]]</f>
        <v>#VALUE!</v>
      </c>
      <c r="CI264" s="5" t="e">
        <f>P_A[[#This Row],[45+]]-P_A[[#This Row],[46+]]</f>
        <v>#VALUE!</v>
      </c>
      <c r="CJ264" s="5" t="e">
        <f>P_A[[#This Row],[46+]]-P_A[[#This Row],[47+]]</f>
        <v>#VALUE!</v>
      </c>
      <c r="CK264" s="5" t="e">
        <f>P_A[[#This Row],[47+]]-P_A[[#This Row],[48+]]</f>
        <v>#VALUE!</v>
      </c>
      <c r="CL264" s="5" t="e">
        <f>P_A[[#This Row],[48+]]-P_A[[#This Row],[49+]]</f>
        <v>#VALUE!</v>
      </c>
    </row>
    <row r="265" spans="50:90" x14ac:dyDescent="0.25">
      <c r="AX265" s="5" t="e">
        <f>P_A[[#This Row],[8+]]-P_A[[#This Row],[9+]]</f>
        <v>#VALUE!</v>
      </c>
      <c r="AY265" s="5" t="e">
        <f>P_A[[#This Row],[9+]]-P_A[[#This Row],[10+]]</f>
        <v>#VALUE!</v>
      </c>
      <c r="AZ265" s="5" t="e">
        <f>P_A[[#This Row],[10+]]-P_A[[#This Row],[11+]]</f>
        <v>#VALUE!</v>
      </c>
      <c r="BA265" s="5" t="e">
        <f>P_A[[#This Row],[11+]]-P_A[[#This Row],[12+]]</f>
        <v>#VALUE!</v>
      </c>
      <c r="BB265" s="5" t="e">
        <f>P_A[[#This Row],[12+]]-P_A[[#This Row],[13+]]</f>
        <v>#VALUE!</v>
      </c>
      <c r="BC265" s="5" t="e">
        <f>P_A[[#This Row],[13+]]-P_A[[#This Row],[14+]]</f>
        <v>#VALUE!</v>
      </c>
      <c r="BD265" s="5" t="e">
        <f>P_A[[#This Row],[14+]]-P_A[[#This Row],[15+]]</f>
        <v>#VALUE!</v>
      </c>
      <c r="BE265" s="5" t="e">
        <f>P_A[[#This Row],[15+]]-P_A[[#This Row],[16+]]</f>
        <v>#VALUE!</v>
      </c>
      <c r="BF265" s="5" t="e">
        <f>P_A[[#This Row],[16+]]-P_A[[#This Row],[17+]]</f>
        <v>#VALUE!</v>
      </c>
      <c r="BG265" s="5" t="e">
        <f>P_A[[#This Row],[17+]]-P_A[[#This Row],[18+]]</f>
        <v>#VALUE!</v>
      </c>
      <c r="BH265" s="5" t="e">
        <f>P_A[[#This Row],[18+]]-P_A[[#This Row],[19+]]</f>
        <v>#VALUE!</v>
      </c>
      <c r="BI265" s="5" t="e">
        <f>P_A[[#This Row],[19+]]-P_A[[#This Row],[20+]]</f>
        <v>#VALUE!</v>
      </c>
      <c r="BJ265" s="5" t="e">
        <f>P_A[[#This Row],[20+]]-P_A[[#This Row],[21+]]</f>
        <v>#VALUE!</v>
      </c>
      <c r="BK265" s="5" t="e">
        <f>P_A[[#This Row],[21+]]-P_A[[#This Row],[22+]]</f>
        <v>#VALUE!</v>
      </c>
      <c r="BL265" s="5" t="e">
        <f>P_A[[#This Row],[22+]]-P_A[[#This Row],[23+]]</f>
        <v>#VALUE!</v>
      </c>
      <c r="BM265" s="5" t="e">
        <f>P_A[[#This Row],[23+]]-P_A[[#This Row],[24+]]</f>
        <v>#VALUE!</v>
      </c>
      <c r="BN265" s="5" t="e">
        <f>P_A[[#This Row],[24+]]-P_A[[#This Row],[25+]]</f>
        <v>#VALUE!</v>
      </c>
      <c r="BO265" s="5" t="e">
        <f>P_A[[#This Row],[25+]]-P_A[[#This Row],[26+]]</f>
        <v>#VALUE!</v>
      </c>
      <c r="BP265" s="5" t="e">
        <f>P_A[[#This Row],[26+]]-P_A[[#This Row],[27+]]</f>
        <v>#VALUE!</v>
      </c>
      <c r="BQ265" s="5" t="e">
        <f>P_A[[#This Row],[27+]]-P_A[[#This Row],[28+]]</f>
        <v>#VALUE!</v>
      </c>
      <c r="BR265" s="5" t="e">
        <f>P_A[[#This Row],[28+]]-P_A[[#This Row],[29+]]</f>
        <v>#VALUE!</v>
      </c>
      <c r="BS265" s="5" t="e">
        <f>P_A[[#This Row],[29+]]-P_A[[#This Row],[30+]]</f>
        <v>#VALUE!</v>
      </c>
      <c r="BT265" s="5" t="e">
        <f>P_A[[#This Row],[30+]]-P_A[[#This Row],[31+]]</f>
        <v>#VALUE!</v>
      </c>
      <c r="BU265" s="5" t="e">
        <f>P_A[[#This Row],[31+]]-P_A[[#This Row],[32+]]</f>
        <v>#VALUE!</v>
      </c>
      <c r="BV265" s="5" t="e">
        <f>P_A[[#This Row],[32+]]-P_A[[#This Row],[33+]]</f>
        <v>#VALUE!</v>
      </c>
      <c r="BW265" s="5" t="e">
        <f>P_A[[#This Row],[33+]]-P_A[[#This Row],[34+]]</f>
        <v>#VALUE!</v>
      </c>
      <c r="BX265" s="5" t="e">
        <f>P_A[[#This Row],[34+]]-P_A[[#This Row],[35+]]</f>
        <v>#VALUE!</v>
      </c>
      <c r="BY265" s="5" t="e">
        <f>P_A[[#This Row],[35+]]-P_A[[#This Row],[36+]]</f>
        <v>#VALUE!</v>
      </c>
      <c r="BZ265" s="5" t="e">
        <f>P_A[[#This Row],[36+]]-P_A[[#This Row],[37+]]</f>
        <v>#VALUE!</v>
      </c>
      <c r="CA265" s="5" t="e">
        <f>P_A[[#This Row],[37+]]-P_A[[#This Row],[38+]]</f>
        <v>#VALUE!</v>
      </c>
      <c r="CB265" s="5" t="e">
        <f>P_A[[#This Row],[38+]]-P_A[[#This Row],[39+]]</f>
        <v>#VALUE!</v>
      </c>
      <c r="CC265" s="5" t="e">
        <f>P_A[[#This Row],[39+]]-P_A[[#This Row],[40+]]</f>
        <v>#VALUE!</v>
      </c>
      <c r="CD265" s="5" t="e">
        <f>P_A[[#This Row],[40+]]-P_A[[#This Row],[41+]]</f>
        <v>#VALUE!</v>
      </c>
      <c r="CE265" s="5" t="e">
        <f>P_A[[#This Row],[41+]]-P_A[[#This Row],[42+]]</f>
        <v>#VALUE!</v>
      </c>
      <c r="CF265" s="5" t="e">
        <f>P_A[[#This Row],[42+]]-P_A[[#This Row],[43+]]</f>
        <v>#VALUE!</v>
      </c>
      <c r="CG265" s="5" t="e">
        <f>P_A[[#This Row],[43+]]-P_A[[#This Row],[44+]]</f>
        <v>#VALUE!</v>
      </c>
      <c r="CH265" s="5" t="e">
        <f>P_A[[#This Row],[44+]]-P_A[[#This Row],[45+]]</f>
        <v>#VALUE!</v>
      </c>
      <c r="CI265" s="5" t="e">
        <f>P_A[[#This Row],[45+]]-P_A[[#This Row],[46+]]</f>
        <v>#VALUE!</v>
      </c>
      <c r="CJ265" s="5" t="e">
        <f>P_A[[#This Row],[46+]]-P_A[[#This Row],[47+]]</f>
        <v>#VALUE!</v>
      </c>
      <c r="CK265" s="5" t="e">
        <f>P_A[[#This Row],[47+]]-P_A[[#This Row],[48+]]</f>
        <v>#VALUE!</v>
      </c>
      <c r="CL265" s="5" t="e">
        <f>P_A[[#This Row],[48+]]-P_A[[#This Row],[49+]]</f>
        <v>#VALUE!</v>
      </c>
    </row>
    <row r="266" spans="50:90" x14ac:dyDescent="0.25">
      <c r="AX266" s="5" t="e">
        <f>P_A[[#This Row],[8+]]-P_A[[#This Row],[9+]]</f>
        <v>#VALUE!</v>
      </c>
      <c r="AY266" s="5" t="e">
        <f>P_A[[#This Row],[9+]]-P_A[[#This Row],[10+]]</f>
        <v>#VALUE!</v>
      </c>
      <c r="AZ266" s="5" t="e">
        <f>P_A[[#This Row],[10+]]-P_A[[#This Row],[11+]]</f>
        <v>#VALUE!</v>
      </c>
      <c r="BA266" s="5" t="e">
        <f>P_A[[#This Row],[11+]]-P_A[[#This Row],[12+]]</f>
        <v>#VALUE!</v>
      </c>
      <c r="BB266" s="5" t="e">
        <f>P_A[[#This Row],[12+]]-P_A[[#This Row],[13+]]</f>
        <v>#VALUE!</v>
      </c>
      <c r="BC266" s="5" t="e">
        <f>P_A[[#This Row],[13+]]-P_A[[#This Row],[14+]]</f>
        <v>#VALUE!</v>
      </c>
      <c r="BD266" s="5" t="e">
        <f>P_A[[#This Row],[14+]]-P_A[[#This Row],[15+]]</f>
        <v>#VALUE!</v>
      </c>
      <c r="BE266" s="5" t="e">
        <f>P_A[[#This Row],[15+]]-P_A[[#This Row],[16+]]</f>
        <v>#VALUE!</v>
      </c>
      <c r="BF266" s="5" t="e">
        <f>P_A[[#This Row],[16+]]-P_A[[#This Row],[17+]]</f>
        <v>#VALUE!</v>
      </c>
      <c r="BG266" s="5" t="e">
        <f>P_A[[#This Row],[17+]]-P_A[[#This Row],[18+]]</f>
        <v>#VALUE!</v>
      </c>
      <c r="BH266" s="5" t="e">
        <f>P_A[[#This Row],[18+]]-P_A[[#This Row],[19+]]</f>
        <v>#VALUE!</v>
      </c>
      <c r="BI266" s="5" t="e">
        <f>P_A[[#This Row],[19+]]-P_A[[#This Row],[20+]]</f>
        <v>#VALUE!</v>
      </c>
      <c r="BJ266" s="5" t="e">
        <f>P_A[[#This Row],[20+]]-P_A[[#This Row],[21+]]</f>
        <v>#VALUE!</v>
      </c>
      <c r="BK266" s="5" t="e">
        <f>P_A[[#This Row],[21+]]-P_A[[#This Row],[22+]]</f>
        <v>#VALUE!</v>
      </c>
      <c r="BL266" s="5" t="e">
        <f>P_A[[#This Row],[22+]]-P_A[[#This Row],[23+]]</f>
        <v>#VALUE!</v>
      </c>
      <c r="BM266" s="5" t="e">
        <f>P_A[[#This Row],[23+]]-P_A[[#This Row],[24+]]</f>
        <v>#VALUE!</v>
      </c>
      <c r="BN266" s="5" t="e">
        <f>P_A[[#This Row],[24+]]-P_A[[#This Row],[25+]]</f>
        <v>#VALUE!</v>
      </c>
      <c r="BO266" s="5" t="e">
        <f>P_A[[#This Row],[25+]]-P_A[[#This Row],[26+]]</f>
        <v>#VALUE!</v>
      </c>
      <c r="BP266" s="5" t="e">
        <f>P_A[[#This Row],[26+]]-P_A[[#This Row],[27+]]</f>
        <v>#VALUE!</v>
      </c>
      <c r="BQ266" s="5" t="e">
        <f>P_A[[#This Row],[27+]]-P_A[[#This Row],[28+]]</f>
        <v>#VALUE!</v>
      </c>
      <c r="BR266" s="5" t="e">
        <f>P_A[[#This Row],[28+]]-P_A[[#This Row],[29+]]</f>
        <v>#VALUE!</v>
      </c>
      <c r="BS266" s="5" t="e">
        <f>P_A[[#This Row],[29+]]-P_A[[#This Row],[30+]]</f>
        <v>#VALUE!</v>
      </c>
      <c r="BT266" s="5" t="e">
        <f>P_A[[#This Row],[30+]]-P_A[[#This Row],[31+]]</f>
        <v>#VALUE!</v>
      </c>
      <c r="BU266" s="5" t="e">
        <f>P_A[[#This Row],[31+]]-P_A[[#This Row],[32+]]</f>
        <v>#VALUE!</v>
      </c>
      <c r="BV266" s="5" t="e">
        <f>P_A[[#This Row],[32+]]-P_A[[#This Row],[33+]]</f>
        <v>#VALUE!</v>
      </c>
      <c r="BW266" s="5" t="e">
        <f>P_A[[#This Row],[33+]]-P_A[[#This Row],[34+]]</f>
        <v>#VALUE!</v>
      </c>
      <c r="BX266" s="5" t="e">
        <f>P_A[[#This Row],[34+]]-P_A[[#This Row],[35+]]</f>
        <v>#VALUE!</v>
      </c>
      <c r="BY266" s="5" t="e">
        <f>P_A[[#This Row],[35+]]-P_A[[#This Row],[36+]]</f>
        <v>#VALUE!</v>
      </c>
      <c r="BZ266" s="5" t="e">
        <f>P_A[[#This Row],[36+]]-P_A[[#This Row],[37+]]</f>
        <v>#VALUE!</v>
      </c>
      <c r="CA266" s="5" t="e">
        <f>P_A[[#This Row],[37+]]-P_A[[#This Row],[38+]]</f>
        <v>#VALUE!</v>
      </c>
      <c r="CB266" s="5" t="e">
        <f>P_A[[#This Row],[38+]]-P_A[[#This Row],[39+]]</f>
        <v>#VALUE!</v>
      </c>
      <c r="CC266" s="5" t="e">
        <f>P_A[[#This Row],[39+]]-P_A[[#This Row],[40+]]</f>
        <v>#VALUE!</v>
      </c>
      <c r="CD266" s="5" t="e">
        <f>P_A[[#This Row],[40+]]-P_A[[#This Row],[41+]]</f>
        <v>#VALUE!</v>
      </c>
      <c r="CE266" s="5" t="e">
        <f>P_A[[#This Row],[41+]]-P_A[[#This Row],[42+]]</f>
        <v>#VALUE!</v>
      </c>
      <c r="CF266" s="5" t="e">
        <f>P_A[[#This Row],[42+]]-P_A[[#This Row],[43+]]</f>
        <v>#VALUE!</v>
      </c>
      <c r="CG266" s="5" t="e">
        <f>P_A[[#This Row],[43+]]-P_A[[#This Row],[44+]]</f>
        <v>#VALUE!</v>
      </c>
      <c r="CH266" s="5" t="e">
        <f>P_A[[#This Row],[44+]]-P_A[[#This Row],[45+]]</f>
        <v>#VALUE!</v>
      </c>
      <c r="CI266" s="5" t="e">
        <f>P_A[[#This Row],[45+]]-P_A[[#This Row],[46+]]</f>
        <v>#VALUE!</v>
      </c>
      <c r="CJ266" s="5" t="e">
        <f>P_A[[#This Row],[46+]]-P_A[[#This Row],[47+]]</f>
        <v>#VALUE!</v>
      </c>
      <c r="CK266" s="5" t="e">
        <f>P_A[[#This Row],[47+]]-P_A[[#This Row],[48+]]</f>
        <v>#VALUE!</v>
      </c>
      <c r="CL266" s="5" t="e">
        <f>P_A[[#This Row],[48+]]-P_A[[#This Row],[49+]]</f>
        <v>#VALUE!</v>
      </c>
    </row>
    <row r="267" spans="50:90" x14ac:dyDescent="0.25">
      <c r="AX267" s="5" t="e">
        <f>P_A[[#This Row],[8+]]-P_A[[#This Row],[9+]]</f>
        <v>#VALUE!</v>
      </c>
      <c r="AY267" s="5" t="e">
        <f>P_A[[#This Row],[9+]]-P_A[[#This Row],[10+]]</f>
        <v>#VALUE!</v>
      </c>
      <c r="AZ267" s="5" t="e">
        <f>P_A[[#This Row],[10+]]-P_A[[#This Row],[11+]]</f>
        <v>#VALUE!</v>
      </c>
      <c r="BA267" s="5" t="e">
        <f>P_A[[#This Row],[11+]]-P_A[[#This Row],[12+]]</f>
        <v>#VALUE!</v>
      </c>
      <c r="BB267" s="5" t="e">
        <f>P_A[[#This Row],[12+]]-P_A[[#This Row],[13+]]</f>
        <v>#VALUE!</v>
      </c>
      <c r="BC267" s="5" t="e">
        <f>P_A[[#This Row],[13+]]-P_A[[#This Row],[14+]]</f>
        <v>#VALUE!</v>
      </c>
      <c r="BD267" s="5" t="e">
        <f>P_A[[#This Row],[14+]]-P_A[[#This Row],[15+]]</f>
        <v>#VALUE!</v>
      </c>
      <c r="BE267" s="5" t="e">
        <f>P_A[[#This Row],[15+]]-P_A[[#This Row],[16+]]</f>
        <v>#VALUE!</v>
      </c>
      <c r="BF267" s="5" t="e">
        <f>P_A[[#This Row],[16+]]-P_A[[#This Row],[17+]]</f>
        <v>#VALUE!</v>
      </c>
      <c r="BG267" s="5" t="e">
        <f>P_A[[#This Row],[17+]]-P_A[[#This Row],[18+]]</f>
        <v>#VALUE!</v>
      </c>
      <c r="BH267" s="5" t="e">
        <f>P_A[[#This Row],[18+]]-P_A[[#This Row],[19+]]</f>
        <v>#VALUE!</v>
      </c>
      <c r="BI267" s="5" t="e">
        <f>P_A[[#This Row],[19+]]-P_A[[#This Row],[20+]]</f>
        <v>#VALUE!</v>
      </c>
      <c r="BJ267" s="5" t="e">
        <f>P_A[[#This Row],[20+]]-P_A[[#This Row],[21+]]</f>
        <v>#VALUE!</v>
      </c>
      <c r="BK267" s="5" t="e">
        <f>P_A[[#This Row],[21+]]-P_A[[#This Row],[22+]]</f>
        <v>#VALUE!</v>
      </c>
      <c r="BL267" s="5" t="e">
        <f>P_A[[#This Row],[22+]]-P_A[[#This Row],[23+]]</f>
        <v>#VALUE!</v>
      </c>
      <c r="BM267" s="5" t="e">
        <f>P_A[[#This Row],[23+]]-P_A[[#This Row],[24+]]</f>
        <v>#VALUE!</v>
      </c>
      <c r="BN267" s="5" t="e">
        <f>P_A[[#This Row],[24+]]-P_A[[#This Row],[25+]]</f>
        <v>#VALUE!</v>
      </c>
      <c r="BO267" s="5" t="e">
        <f>P_A[[#This Row],[25+]]-P_A[[#This Row],[26+]]</f>
        <v>#VALUE!</v>
      </c>
      <c r="BP267" s="5" t="e">
        <f>P_A[[#This Row],[26+]]-P_A[[#This Row],[27+]]</f>
        <v>#VALUE!</v>
      </c>
      <c r="BQ267" s="5" t="e">
        <f>P_A[[#This Row],[27+]]-P_A[[#This Row],[28+]]</f>
        <v>#VALUE!</v>
      </c>
      <c r="BR267" s="5" t="e">
        <f>P_A[[#This Row],[28+]]-P_A[[#This Row],[29+]]</f>
        <v>#VALUE!</v>
      </c>
      <c r="BS267" s="5" t="e">
        <f>P_A[[#This Row],[29+]]-P_A[[#This Row],[30+]]</f>
        <v>#VALUE!</v>
      </c>
      <c r="BT267" s="5" t="e">
        <f>P_A[[#This Row],[30+]]-P_A[[#This Row],[31+]]</f>
        <v>#VALUE!</v>
      </c>
      <c r="BU267" s="5" t="e">
        <f>P_A[[#This Row],[31+]]-P_A[[#This Row],[32+]]</f>
        <v>#VALUE!</v>
      </c>
      <c r="BV267" s="5" t="e">
        <f>P_A[[#This Row],[32+]]-P_A[[#This Row],[33+]]</f>
        <v>#VALUE!</v>
      </c>
      <c r="BW267" s="5" t="e">
        <f>P_A[[#This Row],[33+]]-P_A[[#This Row],[34+]]</f>
        <v>#VALUE!</v>
      </c>
      <c r="BX267" s="5" t="e">
        <f>P_A[[#This Row],[34+]]-P_A[[#This Row],[35+]]</f>
        <v>#VALUE!</v>
      </c>
      <c r="BY267" s="5" t="e">
        <f>P_A[[#This Row],[35+]]-P_A[[#This Row],[36+]]</f>
        <v>#VALUE!</v>
      </c>
      <c r="BZ267" s="5" t="e">
        <f>P_A[[#This Row],[36+]]-P_A[[#This Row],[37+]]</f>
        <v>#VALUE!</v>
      </c>
      <c r="CA267" s="5" t="e">
        <f>P_A[[#This Row],[37+]]-P_A[[#This Row],[38+]]</f>
        <v>#VALUE!</v>
      </c>
      <c r="CB267" s="5" t="e">
        <f>P_A[[#This Row],[38+]]-P_A[[#This Row],[39+]]</f>
        <v>#VALUE!</v>
      </c>
      <c r="CC267" s="5" t="e">
        <f>P_A[[#This Row],[39+]]-P_A[[#This Row],[40+]]</f>
        <v>#VALUE!</v>
      </c>
      <c r="CD267" s="5" t="e">
        <f>P_A[[#This Row],[40+]]-P_A[[#This Row],[41+]]</f>
        <v>#VALUE!</v>
      </c>
      <c r="CE267" s="5" t="e">
        <f>P_A[[#This Row],[41+]]-P_A[[#This Row],[42+]]</f>
        <v>#VALUE!</v>
      </c>
      <c r="CF267" s="5" t="e">
        <f>P_A[[#This Row],[42+]]-P_A[[#This Row],[43+]]</f>
        <v>#VALUE!</v>
      </c>
      <c r="CG267" s="5" t="e">
        <f>P_A[[#This Row],[43+]]-P_A[[#This Row],[44+]]</f>
        <v>#VALUE!</v>
      </c>
      <c r="CH267" s="5" t="e">
        <f>P_A[[#This Row],[44+]]-P_A[[#This Row],[45+]]</f>
        <v>#VALUE!</v>
      </c>
      <c r="CI267" s="5" t="e">
        <f>P_A[[#This Row],[45+]]-P_A[[#This Row],[46+]]</f>
        <v>#VALUE!</v>
      </c>
      <c r="CJ267" s="5" t="e">
        <f>P_A[[#This Row],[46+]]-P_A[[#This Row],[47+]]</f>
        <v>#VALUE!</v>
      </c>
      <c r="CK267" s="5" t="e">
        <f>P_A[[#This Row],[47+]]-P_A[[#This Row],[48+]]</f>
        <v>#VALUE!</v>
      </c>
      <c r="CL267" s="5" t="e">
        <f>P_A[[#This Row],[48+]]-P_A[[#This Row],[49+]]</f>
        <v>#VALUE!</v>
      </c>
    </row>
    <row r="268" spans="50:90" x14ac:dyDescent="0.25">
      <c r="AX268" s="5" t="e">
        <f>P_A[[#This Row],[8+]]-P_A[[#This Row],[9+]]</f>
        <v>#VALUE!</v>
      </c>
      <c r="AY268" s="5" t="e">
        <f>P_A[[#This Row],[9+]]-P_A[[#This Row],[10+]]</f>
        <v>#VALUE!</v>
      </c>
      <c r="AZ268" s="5" t="e">
        <f>P_A[[#This Row],[10+]]-P_A[[#This Row],[11+]]</f>
        <v>#VALUE!</v>
      </c>
      <c r="BA268" s="5" t="e">
        <f>P_A[[#This Row],[11+]]-P_A[[#This Row],[12+]]</f>
        <v>#VALUE!</v>
      </c>
      <c r="BB268" s="5" t="e">
        <f>P_A[[#This Row],[12+]]-P_A[[#This Row],[13+]]</f>
        <v>#VALUE!</v>
      </c>
      <c r="BC268" s="5" t="e">
        <f>P_A[[#This Row],[13+]]-P_A[[#This Row],[14+]]</f>
        <v>#VALUE!</v>
      </c>
      <c r="BD268" s="5" t="e">
        <f>P_A[[#This Row],[14+]]-P_A[[#This Row],[15+]]</f>
        <v>#VALUE!</v>
      </c>
      <c r="BE268" s="5" t="e">
        <f>P_A[[#This Row],[15+]]-P_A[[#This Row],[16+]]</f>
        <v>#VALUE!</v>
      </c>
      <c r="BF268" s="5" t="e">
        <f>P_A[[#This Row],[16+]]-P_A[[#This Row],[17+]]</f>
        <v>#VALUE!</v>
      </c>
      <c r="BG268" s="5" t="e">
        <f>P_A[[#This Row],[17+]]-P_A[[#This Row],[18+]]</f>
        <v>#VALUE!</v>
      </c>
      <c r="BH268" s="5" t="e">
        <f>P_A[[#This Row],[18+]]-P_A[[#This Row],[19+]]</f>
        <v>#VALUE!</v>
      </c>
      <c r="BI268" s="5" t="e">
        <f>P_A[[#This Row],[19+]]-P_A[[#This Row],[20+]]</f>
        <v>#VALUE!</v>
      </c>
      <c r="BJ268" s="5" t="e">
        <f>P_A[[#This Row],[20+]]-P_A[[#This Row],[21+]]</f>
        <v>#VALUE!</v>
      </c>
      <c r="BK268" s="5" t="e">
        <f>P_A[[#This Row],[21+]]-P_A[[#This Row],[22+]]</f>
        <v>#VALUE!</v>
      </c>
      <c r="BL268" s="5" t="e">
        <f>P_A[[#This Row],[22+]]-P_A[[#This Row],[23+]]</f>
        <v>#VALUE!</v>
      </c>
      <c r="BM268" s="5" t="e">
        <f>P_A[[#This Row],[23+]]-P_A[[#This Row],[24+]]</f>
        <v>#VALUE!</v>
      </c>
      <c r="BN268" s="5" t="e">
        <f>P_A[[#This Row],[24+]]-P_A[[#This Row],[25+]]</f>
        <v>#VALUE!</v>
      </c>
      <c r="BO268" s="5" t="e">
        <f>P_A[[#This Row],[25+]]-P_A[[#This Row],[26+]]</f>
        <v>#VALUE!</v>
      </c>
      <c r="BP268" s="5" t="e">
        <f>P_A[[#This Row],[26+]]-P_A[[#This Row],[27+]]</f>
        <v>#VALUE!</v>
      </c>
      <c r="BQ268" s="5" t="e">
        <f>P_A[[#This Row],[27+]]-P_A[[#This Row],[28+]]</f>
        <v>#VALUE!</v>
      </c>
      <c r="BR268" s="5" t="e">
        <f>P_A[[#This Row],[28+]]-P_A[[#This Row],[29+]]</f>
        <v>#VALUE!</v>
      </c>
      <c r="BS268" s="5" t="e">
        <f>P_A[[#This Row],[29+]]-P_A[[#This Row],[30+]]</f>
        <v>#VALUE!</v>
      </c>
      <c r="BT268" s="5" t="e">
        <f>P_A[[#This Row],[30+]]-P_A[[#This Row],[31+]]</f>
        <v>#VALUE!</v>
      </c>
      <c r="BU268" s="5" t="e">
        <f>P_A[[#This Row],[31+]]-P_A[[#This Row],[32+]]</f>
        <v>#VALUE!</v>
      </c>
      <c r="BV268" s="5" t="e">
        <f>P_A[[#This Row],[32+]]-P_A[[#This Row],[33+]]</f>
        <v>#VALUE!</v>
      </c>
      <c r="BW268" s="5" t="e">
        <f>P_A[[#This Row],[33+]]-P_A[[#This Row],[34+]]</f>
        <v>#VALUE!</v>
      </c>
      <c r="BX268" s="5" t="e">
        <f>P_A[[#This Row],[34+]]-P_A[[#This Row],[35+]]</f>
        <v>#VALUE!</v>
      </c>
      <c r="BY268" s="5" t="e">
        <f>P_A[[#This Row],[35+]]-P_A[[#This Row],[36+]]</f>
        <v>#VALUE!</v>
      </c>
      <c r="BZ268" s="5" t="e">
        <f>P_A[[#This Row],[36+]]-P_A[[#This Row],[37+]]</f>
        <v>#VALUE!</v>
      </c>
      <c r="CA268" s="5" t="e">
        <f>P_A[[#This Row],[37+]]-P_A[[#This Row],[38+]]</f>
        <v>#VALUE!</v>
      </c>
      <c r="CB268" s="5" t="e">
        <f>P_A[[#This Row],[38+]]-P_A[[#This Row],[39+]]</f>
        <v>#VALUE!</v>
      </c>
      <c r="CC268" s="5" t="e">
        <f>P_A[[#This Row],[39+]]-P_A[[#This Row],[40+]]</f>
        <v>#VALUE!</v>
      </c>
      <c r="CD268" s="5" t="e">
        <f>P_A[[#This Row],[40+]]-P_A[[#This Row],[41+]]</f>
        <v>#VALUE!</v>
      </c>
      <c r="CE268" s="5" t="e">
        <f>P_A[[#This Row],[41+]]-P_A[[#This Row],[42+]]</f>
        <v>#VALUE!</v>
      </c>
      <c r="CF268" s="5" t="e">
        <f>P_A[[#This Row],[42+]]-P_A[[#This Row],[43+]]</f>
        <v>#VALUE!</v>
      </c>
      <c r="CG268" s="5" t="e">
        <f>P_A[[#This Row],[43+]]-P_A[[#This Row],[44+]]</f>
        <v>#VALUE!</v>
      </c>
      <c r="CH268" s="5" t="e">
        <f>P_A[[#This Row],[44+]]-P_A[[#This Row],[45+]]</f>
        <v>#VALUE!</v>
      </c>
      <c r="CI268" s="5" t="e">
        <f>P_A[[#This Row],[45+]]-P_A[[#This Row],[46+]]</f>
        <v>#VALUE!</v>
      </c>
      <c r="CJ268" s="5" t="e">
        <f>P_A[[#This Row],[46+]]-P_A[[#This Row],[47+]]</f>
        <v>#VALUE!</v>
      </c>
      <c r="CK268" s="5" t="e">
        <f>P_A[[#This Row],[47+]]-P_A[[#This Row],[48+]]</f>
        <v>#VALUE!</v>
      </c>
      <c r="CL268" s="5" t="e">
        <f>P_A[[#This Row],[48+]]-P_A[[#This Row],[49+]]</f>
        <v>#VALUE!</v>
      </c>
    </row>
    <row r="269" spans="50:90" x14ac:dyDescent="0.25">
      <c r="AX269" s="5" t="e">
        <f>P_A[[#This Row],[8+]]-P_A[[#This Row],[9+]]</f>
        <v>#VALUE!</v>
      </c>
      <c r="AY269" s="5" t="e">
        <f>P_A[[#This Row],[9+]]-P_A[[#This Row],[10+]]</f>
        <v>#VALUE!</v>
      </c>
      <c r="AZ269" s="5" t="e">
        <f>P_A[[#This Row],[10+]]-P_A[[#This Row],[11+]]</f>
        <v>#VALUE!</v>
      </c>
      <c r="BA269" s="5" t="e">
        <f>P_A[[#This Row],[11+]]-P_A[[#This Row],[12+]]</f>
        <v>#VALUE!</v>
      </c>
      <c r="BB269" s="5" t="e">
        <f>P_A[[#This Row],[12+]]-P_A[[#This Row],[13+]]</f>
        <v>#VALUE!</v>
      </c>
      <c r="BC269" s="5" t="e">
        <f>P_A[[#This Row],[13+]]-P_A[[#This Row],[14+]]</f>
        <v>#VALUE!</v>
      </c>
      <c r="BD269" s="5" t="e">
        <f>P_A[[#This Row],[14+]]-P_A[[#This Row],[15+]]</f>
        <v>#VALUE!</v>
      </c>
      <c r="BE269" s="5" t="e">
        <f>P_A[[#This Row],[15+]]-P_A[[#This Row],[16+]]</f>
        <v>#VALUE!</v>
      </c>
      <c r="BF269" s="5" t="e">
        <f>P_A[[#This Row],[16+]]-P_A[[#This Row],[17+]]</f>
        <v>#VALUE!</v>
      </c>
      <c r="BG269" s="5" t="e">
        <f>P_A[[#This Row],[17+]]-P_A[[#This Row],[18+]]</f>
        <v>#VALUE!</v>
      </c>
      <c r="BH269" s="5" t="e">
        <f>P_A[[#This Row],[18+]]-P_A[[#This Row],[19+]]</f>
        <v>#VALUE!</v>
      </c>
      <c r="BI269" s="5" t="e">
        <f>P_A[[#This Row],[19+]]-P_A[[#This Row],[20+]]</f>
        <v>#VALUE!</v>
      </c>
      <c r="BJ269" s="5" t="e">
        <f>P_A[[#This Row],[20+]]-P_A[[#This Row],[21+]]</f>
        <v>#VALUE!</v>
      </c>
      <c r="BK269" s="5" t="e">
        <f>P_A[[#This Row],[21+]]-P_A[[#This Row],[22+]]</f>
        <v>#VALUE!</v>
      </c>
      <c r="BL269" s="5" t="e">
        <f>P_A[[#This Row],[22+]]-P_A[[#This Row],[23+]]</f>
        <v>#VALUE!</v>
      </c>
      <c r="BM269" s="5" t="e">
        <f>P_A[[#This Row],[23+]]-P_A[[#This Row],[24+]]</f>
        <v>#VALUE!</v>
      </c>
      <c r="BN269" s="5" t="e">
        <f>P_A[[#This Row],[24+]]-P_A[[#This Row],[25+]]</f>
        <v>#VALUE!</v>
      </c>
      <c r="BO269" s="5" t="e">
        <f>P_A[[#This Row],[25+]]-P_A[[#This Row],[26+]]</f>
        <v>#VALUE!</v>
      </c>
      <c r="BP269" s="5" t="e">
        <f>P_A[[#This Row],[26+]]-P_A[[#This Row],[27+]]</f>
        <v>#VALUE!</v>
      </c>
      <c r="BQ269" s="5" t="e">
        <f>P_A[[#This Row],[27+]]-P_A[[#This Row],[28+]]</f>
        <v>#VALUE!</v>
      </c>
      <c r="BR269" s="5" t="e">
        <f>P_A[[#This Row],[28+]]-P_A[[#This Row],[29+]]</f>
        <v>#VALUE!</v>
      </c>
      <c r="BS269" s="5" t="e">
        <f>P_A[[#This Row],[29+]]-P_A[[#This Row],[30+]]</f>
        <v>#VALUE!</v>
      </c>
      <c r="BT269" s="5" t="e">
        <f>P_A[[#This Row],[30+]]-P_A[[#This Row],[31+]]</f>
        <v>#VALUE!</v>
      </c>
      <c r="BU269" s="5" t="e">
        <f>P_A[[#This Row],[31+]]-P_A[[#This Row],[32+]]</f>
        <v>#VALUE!</v>
      </c>
      <c r="BV269" s="5" t="e">
        <f>P_A[[#This Row],[32+]]-P_A[[#This Row],[33+]]</f>
        <v>#VALUE!</v>
      </c>
      <c r="BW269" s="5" t="e">
        <f>P_A[[#This Row],[33+]]-P_A[[#This Row],[34+]]</f>
        <v>#VALUE!</v>
      </c>
      <c r="BX269" s="5" t="e">
        <f>P_A[[#This Row],[34+]]-P_A[[#This Row],[35+]]</f>
        <v>#VALUE!</v>
      </c>
      <c r="BY269" s="5" t="e">
        <f>P_A[[#This Row],[35+]]-P_A[[#This Row],[36+]]</f>
        <v>#VALUE!</v>
      </c>
      <c r="BZ269" s="5" t="e">
        <f>P_A[[#This Row],[36+]]-P_A[[#This Row],[37+]]</f>
        <v>#VALUE!</v>
      </c>
      <c r="CA269" s="5" t="e">
        <f>P_A[[#This Row],[37+]]-P_A[[#This Row],[38+]]</f>
        <v>#VALUE!</v>
      </c>
      <c r="CB269" s="5" t="e">
        <f>P_A[[#This Row],[38+]]-P_A[[#This Row],[39+]]</f>
        <v>#VALUE!</v>
      </c>
      <c r="CC269" s="5" t="e">
        <f>P_A[[#This Row],[39+]]-P_A[[#This Row],[40+]]</f>
        <v>#VALUE!</v>
      </c>
      <c r="CD269" s="5" t="e">
        <f>P_A[[#This Row],[40+]]-P_A[[#This Row],[41+]]</f>
        <v>#VALUE!</v>
      </c>
      <c r="CE269" s="5" t="e">
        <f>P_A[[#This Row],[41+]]-P_A[[#This Row],[42+]]</f>
        <v>#VALUE!</v>
      </c>
      <c r="CF269" s="5" t="e">
        <f>P_A[[#This Row],[42+]]-P_A[[#This Row],[43+]]</f>
        <v>#VALUE!</v>
      </c>
      <c r="CG269" s="5" t="e">
        <f>P_A[[#This Row],[43+]]-P_A[[#This Row],[44+]]</f>
        <v>#VALUE!</v>
      </c>
      <c r="CH269" s="5" t="e">
        <f>P_A[[#This Row],[44+]]-P_A[[#This Row],[45+]]</f>
        <v>#VALUE!</v>
      </c>
      <c r="CI269" s="5" t="e">
        <f>P_A[[#This Row],[45+]]-P_A[[#This Row],[46+]]</f>
        <v>#VALUE!</v>
      </c>
      <c r="CJ269" s="5" t="e">
        <f>P_A[[#This Row],[46+]]-P_A[[#This Row],[47+]]</f>
        <v>#VALUE!</v>
      </c>
      <c r="CK269" s="5" t="e">
        <f>P_A[[#This Row],[47+]]-P_A[[#This Row],[48+]]</f>
        <v>#VALUE!</v>
      </c>
      <c r="CL269" s="5" t="e">
        <f>P_A[[#This Row],[48+]]-P_A[[#This Row],[49+]]</f>
        <v>#VALUE!</v>
      </c>
    </row>
    <row r="270" spans="50:90" x14ac:dyDescent="0.25">
      <c r="AX270" s="5" t="e">
        <f>P_A[[#This Row],[8+]]-P_A[[#This Row],[9+]]</f>
        <v>#VALUE!</v>
      </c>
      <c r="AY270" s="5" t="e">
        <f>P_A[[#This Row],[9+]]-P_A[[#This Row],[10+]]</f>
        <v>#VALUE!</v>
      </c>
      <c r="AZ270" s="5" t="e">
        <f>P_A[[#This Row],[10+]]-P_A[[#This Row],[11+]]</f>
        <v>#VALUE!</v>
      </c>
      <c r="BA270" s="5" t="e">
        <f>P_A[[#This Row],[11+]]-P_A[[#This Row],[12+]]</f>
        <v>#VALUE!</v>
      </c>
      <c r="BB270" s="5" t="e">
        <f>P_A[[#This Row],[12+]]-P_A[[#This Row],[13+]]</f>
        <v>#VALUE!</v>
      </c>
      <c r="BC270" s="5" t="e">
        <f>P_A[[#This Row],[13+]]-P_A[[#This Row],[14+]]</f>
        <v>#VALUE!</v>
      </c>
      <c r="BD270" s="5" t="e">
        <f>P_A[[#This Row],[14+]]-P_A[[#This Row],[15+]]</f>
        <v>#VALUE!</v>
      </c>
      <c r="BE270" s="5" t="e">
        <f>P_A[[#This Row],[15+]]-P_A[[#This Row],[16+]]</f>
        <v>#VALUE!</v>
      </c>
      <c r="BF270" s="5" t="e">
        <f>P_A[[#This Row],[16+]]-P_A[[#This Row],[17+]]</f>
        <v>#VALUE!</v>
      </c>
      <c r="BG270" s="5" t="e">
        <f>P_A[[#This Row],[17+]]-P_A[[#This Row],[18+]]</f>
        <v>#VALUE!</v>
      </c>
      <c r="BH270" s="5" t="e">
        <f>P_A[[#This Row],[18+]]-P_A[[#This Row],[19+]]</f>
        <v>#VALUE!</v>
      </c>
      <c r="BI270" s="5" t="e">
        <f>P_A[[#This Row],[19+]]-P_A[[#This Row],[20+]]</f>
        <v>#VALUE!</v>
      </c>
      <c r="BJ270" s="5" t="e">
        <f>P_A[[#This Row],[20+]]-P_A[[#This Row],[21+]]</f>
        <v>#VALUE!</v>
      </c>
      <c r="BK270" s="5" t="e">
        <f>P_A[[#This Row],[21+]]-P_A[[#This Row],[22+]]</f>
        <v>#VALUE!</v>
      </c>
      <c r="BL270" s="5" t="e">
        <f>P_A[[#This Row],[22+]]-P_A[[#This Row],[23+]]</f>
        <v>#VALUE!</v>
      </c>
      <c r="BM270" s="5" t="e">
        <f>P_A[[#This Row],[23+]]-P_A[[#This Row],[24+]]</f>
        <v>#VALUE!</v>
      </c>
      <c r="BN270" s="5" t="e">
        <f>P_A[[#This Row],[24+]]-P_A[[#This Row],[25+]]</f>
        <v>#VALUE!</v>
      </c>
      <c r="BO270" s="5" t="e">
        <f>P_A[[#This Row],[25+]]-P_A[[#This Row],[26+]]</f>
        <v>#VALUE!</v>
      </c>
      <c r="BP270" s="5" t="e">
        <f>P_A[[#This Row],[26+]]-P_A[[#This Row],[27+]]</f>
        <v>#VALUE!</v>
      </c>
      <c r="BQ270" s="5" t="e">
        <f>P_A[[#This Row],[27+]]-P_A[[#This Row],[28+]]</f>
        <v>#VALUE!</v>
      </c>
      <c r="BR270" s="5" t="e">
        <f>P_A[[#This Row],[28+]]-P_A[[#This Row],[29+]]</f>
        <v>#VALUE!</v>
      </c>
      <c r="BS270" s="5" t="e">
        <f>P_A[[#This Row],[29+]]-P_A[[#This Row],[30+]]</f>
        <v>#VALUE!</v>
      </c>
      <c r="BT270" s="5" t="e">
        <f>P_A[[#This Row],[30+]]-P_A[[#This Row],[31+]]</f>
        <v>#VALUE!</v>
      </c>
      <c r="BU270" s="5" t="e">
        <f>P_A[[#This Row],[31+]]-P_A[[#This Row],[32+]]</f>
        <v>#VALUE!</v>
      </c>
      <c r="BV270" s="5" t="e">
        <f>P_A[[#This Row],[32+]]-P_A[[#This Row],[33+]]</f>
        <v>#VALUE!</v>
      </c>
      <c r="BW270" s="5" t="e">
        <f>P_A[[#This Row],[33+]]-P_A[[#This Row],[34+]]</f>
        <v>#VALUE!</v>
      </c>
      <c r="BX270" s="5" t="e">
        <f>P_A[[#This Row],[34+]]-P_A[[#This Row],[35+]]</f>
        <v>#VALUE!</v>
      </c>
      <c r="BY270" s="5" t="e">
        <f>P_A[[#This Row],[35+]]-P_A[[#This Row],[36+]]</f>
        <v>#VALUE!</v>
      </c>
      <c r="BZ270" s="5" t="e">
        <f>P_A[[#This Row],[36+]]-P_A[[#This Row],[37+]]</f>
        <v>#VALUE!</v>
      </c>
      <c r="CA270" s="5" t="e">
        <f>P_A[[#This Row],[37+]]-P_A[[#This Row],[38+]]</f>
        <v>#VALUE!</v>
      </c>
      <c r="CB270" s="5" t="e">
        <f>P_A[[#This Row],[38+]]-P_A[[#This Row],[39+]]</f>
        <v>#VALUE!</v>
      </c>
      <c r="CC270" s="5" t="e">
        <f>P_A[[#This Row],[39+]]-P_A[[#This Row],[40+]]</f>
        <v>#VALUE!</v>
      </c>
      <c r="CD270" s="5" t="e">
        <f>P_A[[#This Row],[40+]]-P_A[[#This Row],[41+]]</f>
        <v>#VALUE!</v>
      </c>
      <c r="CE270" s="5" t="e">
        <f>P_A[[#This Row],[41+]]-P_A[[#This Row],[42+]]</f>
        <v>#VALUE!</v>
      </c>
      <c r="CF270" s="5" t="e">
        <f>P_A[[#This Row],[42+]]-P_A[[#This Row],[43+]]</f>
        <v>#VALUE!</v>
      </c>
      <c r="CG270" s="5" t="e">
        <f>P_A[[#This Row],[43+]]-P_A[[#This Row],[44+]]</f>
        <v>#VALUE!</v>
      </c>
      <c r="CH270" s="5" t="e">
        <f>P_A[[#This Row],[44+]]-P_A[[#This Row],[45+]]</f>
        <v>#VALUE!</v>
      </c>
      <c r="CI270" s="5" t="e">
        <f>P_A[[#This Row],[45+]]-P_A[[#This Row],[46+]]</f>
        <v>#VALUE!</v>
      </c>
      <c r="CJ270" s="5" t="e">
        <f>P_A[[#This Row],[46+]]-P_A[[#This Row],[47+]]</f>
        <v>#VALUE!</v>
      </c>
      <c r="CK270" s="5" t="e">
        <f>P_A[[#This Row],[47+]]-P_A[[#This Row],[48+]]</f>
        <v>#VALUE!</v>
      </c>
      <c r="CL270" s="5" t="e">
        <f>P_A[[#This Row],[48+]]-P_A[[#This Row],[49+]]</f>
        <v>#VALUE!</v>
      </c>
    </row>
    <row r="271" spans="50:90" x14ac:dyDescent="0.25">
      <c r="AX271" s="5" t="e">
        <f>P_A[[#This Row],[8+]]-P_A[[#This Row],[9+]]</f>
        <v>#VALUE!</v>
      </c>
      <c r="AY271" s="5" t="e">
        <f>P_A[[#This Row],[9+]]-P_A[[#This Row],[10+]]</f>
        <v>#VALUE!</v>
      </c>
      <c r="AZ271" s="5" t="e">
        <f>P_A[[#This Row],[10+]]-P_A[[#This Row],[11+]]</f>
        <v>#VALUE!</v>
      </c>
      <c r="BA271" s="5" t="e">
        <f>P_A[[#This Row],[11+]]-P_A[[#This Row],[12+]]</f>
        <v>#VALUE!</v>
      </c>
      <c r="BB271" s="5" t="e">
        <f>P_A[[#This Row],[12+]]-P_A[[#This Row],[13+]]</f>
        <v>#VALUE!</v>
      </c>
      <c r="BC271" s="5" t="e">
        <f>P_A[[#This Row],[13+]]-P_A[[#This Row],[14+]]</f>
        <v>#VALUE!</v>
      </c>
      <c r="BD271" s="5" t="e">
        <f>P_A[[#This Row],[14+]]-P_A[[#This Row],[15+]]</f>
        <v>#VALUE!</v>
      </c>
      <c r="BE271" s="5" t="e">
        <f>P_A[[#This Row],[15+]]-P_A[[#This Row],[16+]]</f>
        <v>#VALUE!</v>
      </c>
      <c r="BF271" s="5" t="e">
        <f>P_A[[#This Row],[16+]]-P_A[[#This Row],[17+]]</f>
        <v>#VALUE!</v>
      </c>
      <c r="BG271" s="5" t="e">
        <f>P_A[[#This Row],[17+]]-P_A[[#This Row],[18+]]</f>
        <v>#VALUE!</v>
      </c>
      <c r="BH271" s="5" t="e">
        <f>P_A[[#This Row],[18+]]-P_A[[#This Row],[19+]]</f>
        <v>#VALUE!</v>
      </c>
      <c r="BI271" s="5" t="e">
        <f>P_A[[#This Row],[19+]]-P_A[[#This Row],[20+]]</f>
        <v>#VALUE!</v>
      </c>
      <c r="BJ271" s="5" t="e">
        <f>P_A[[#This Row],[20+]]-P_A[[#This Row],[21+]]</f>
        <v>#VALUE!</v>
      </c>
      <c r="BK271" s="5" t="e">
        <f>P_A[[#This Row],[21+]]-P_A[[#This Row],[22+]]</f>
        <v>#VALUE!</v>
      </c>
      <c r="BL271" s="5" t="e">
        <f>P_A[[#This Row],[22+]]-P_A[[#This Row],[23+]]</f>
        <v>#VALUE!</v>
      </c>
      <c r="BM271" s="5" t="e">
        <f>P_A[[#This Row],[23+]]-P_A[[#This Row],[24+]]</f>
        <v>#VALUE!</v>
      </c>
      <c r="BN271" s="5" t="e">
        <f>P_A[[#This Row],[24+]]-P_A[[#This Row],[25+]]</f>
        <v>#VALUE!</v>
      </c>
      <c r="BO271" s="5" t="e">
        <f>P_A[[#This Row],[25+]]-P_A[[#This Row],[26+]]</f>
        <v>#VALUE!</v>
      </c>
      <c r="BP271" s="5" t="e">
        <f>P_A[[#This Row],[26+]]-P_A[[#This Row],[27+]]</f>
        <v>#VALUE!</v>
      </c>
      <c r="BQ271" s="5" t="e">
        <f>P_A[[#This Row],[27+]]-P_A[[#This Row],[28+]]</f>
        <v>#VALUE!</v>
      </c>
      <c r="BR271" s="5" t="e">
        <f>P_A[[#This Row],[28+]]-P_A[[#This Row],[29+]]</f>
        <v>#VALUE!</v>
      </c>
      <c r="BS271" s="5" t="e">
        <f>P_A[[#This Row],[29+]]-P_A[[#This Row],[30+]]</f>
        <v>#VALUE!</v>
      </c>
      <c r="BT271" s="5" t="e">
        <f>P_A[[#This Row],[30+]]-P_A[[#This Row],[31+]]</f>
        <v>#VALUE!</v>
      </c>
      <c r="BU271" s="5" t="e">
        <f>P_A[[#This Row],[31+]]-P_A[[#This Row],[32+]]</f>
        <v>#VALUE!</v>
      </c>
      <c r="BV271" s="5" t="e">
        <f>P_A[[#This Row],[32+]]-P_A[[#This Row],[33+]]</f>
        <v>#VALUE!</v>
      </c>
      <c r="BW271" s="5" t="e">
        <f>P_A[[#This Row],[33+]]-P_A[[#This Row],[34+]]</f>
        <v>#VALUE!</v>
      </c>
      <c r="BX271" s="5" t="e">
        <f>P_A[[#This Row],[34+]]-P_A[[#This Row],[35+]]</f>
        <v>#VALUE!</v>
      </c>
      <c r="BY271" s="5" t="e">
        <f>P_A[[#This Row],[35+]]-P_A[[#This Row],[36+]]</f>
        <v>#VALUE!</v>
      </c>
      <c r="BZ271" s="5" t="e">
        <f>P_A[[#This Row],[36+]]-P_A[[#This Row],[37+]]</f>
        <v>#VALUE!</v>
      </c>
      <c r="CA271" s="5" t="e">
        <f>P_A[[#This Row],[37+]]-P_A[[#This Row],[38+]]</f>
        <v>#VALUE!</v>
      </c>
      <c r="CB271" s="5" t="e">
        <f>P_A[[#This Row],[38+]]-P_A[[#This Row],[39+]]</f>
        <v>#VALUE!</v>
      </c>
      <c r="CC271" s="5" t="e">
        <f>P_A[[#This Row],[39+]]-P_A[[#This Row],[40+]]</f>
        <v>#VALUE!</v>
      </c>
      <c r="CD271" s="5" t="e">
        <f>P_A[[#This Row],[40+]]-P_A[[#This Row],[41+]]</f>
        <v>#VALUE!</v>
      </c>
      <c r="CE271" s="5" t="e">
        <f>P_A[[#This Row],[41+]]-P_A[[#This Row],[42+]]</f>
        <v>#VALUE!</v>
      </c>
      <c r="CF271" s="5" t="e">
        <f>P_A[[#This Row],[42+]]-P_A[[#This Row],[43+]]</f>
        <v>#VALUE!</v>
      </c>
      <c r="CG271" s="5" t="e">
        <f>P_A[[#This Row],[43+]]-P_A[[#This Row],[44+]]</f>
        <v>#VALUE!</v>
      </c>
      <c r="CH271" s="5" t="e">
        <f>P_A[[#This Row],[44+]]-P_A[[#This Row],[45+]]</f>
        <v>#VALUE!</v>
      </c>
      <c r="CI271" s="5" t="e">
        <f>P_A[[#This Row],[45+]]-P_A[[#This Row],[46+]]</f>
        <v>#VALUE!</v>
      </c>
      <c r="CJ271" s="5" t="e">
        <f>P_A[[#This Row],[46+]]-P_A[[#This Row],[47+]]</f>
        <v>#VALUE!</v>
      </c>
      <c r="CK271" s="5" t="e">
        <f>P_A[[#This Row],[47+]]-P_A[[#This Row],[48+]]</f>
        <v>#VALUE!</v>
      </c>
      <c r="CL271" s="5" t="e">
        <f>P_A[[#This Row],[48+]]-P_A[[#This Row],[49+]]</f>
        <v>#VALUE!</v>
      </c>
    </row>
    <row r="272" spans="50:90" x14ac:dyDescent="0.25">
      <c r="AX272" s="5" t="e">
        <f>P_A[[#This Row],[8+]]-P_A[[#This Row],[9+]]</f>
        <v>#VALUE!</v>
      </c>
      <c r="AY272" s="5" t="e">
        <f>P_A[[#This Row],[9+]]-P_A[[#This Row],[10+]]</f>
        <v>#VALUE!</v>
      </c>
      <c r="AZ272" s="5" t="e">
        <f>P_A[[#This Row],[10+]]-P_A[[#This Row],[11+]]</f>
        <v>#VALUE!</v>
      </c>
      <c r="BA272" s="5" t="e">
        <f>P_A[[#This Row],[11+]]-P_A[[#This Row],[12+]]</f>
        <v>#VALUE!</v>
      </c>
      <c r="BB272" s="5" t="e">
        <f>P_A[[#This Row],[12+]]-P_A[[#This Row],[13+]]</f>
        <v>#VALUE!</v>
      </c>
      <c r="BC272" s="5" t="e">
        <f>P_A[[#This Row],[13+]]-P_A[[#This Row],[14+]]</f>
        <v>#VALUE!</v>
      </c>
      <c r="BD272" s="5" t="e">
        <f>P_A[[#This Row],[14+]]-P_A[[#This Row],[15+]]</f>
        <v>#VALUE!</v>
      </c>
      <c r="BE272" s="5" t="e">
        <f>P_A[[#This Row],[15+]]-P_A[[#This Row],[16+]]</f>
        <v>#VALUE!</v>
      </c>
      <c r="BF272" s="5" t="e">
        <f>P_A[[#This Row],[16+]]-P_A[[#This Row],[17+]]</f>
        <v>#VALUE!</v>
      </c>
      <c r="BG272" s="5" t="e">
        <f>P_A[[#This Row],[17+]]-P_A[[#This Row],[18+]]</f>
        <v>#VALUE!</v>
      </c>
      <c r="BH272" s="5" t="e">
        <f>P_A[[#This Row],[18+]]-P_A[[#This Row],[19+]]</f>
        <v>#VALUE!</v>
      </c>
      <c r="BI272" s="5" t="e">
        <f>P_A[[#This Row],[19+]]-P_A[[#This Row],[20+]]</f>
        <v>#VALUE!</v>
      </c>
      <c r="BJ272" s="5" t="e">
        <f>P_A[[#This Row],[20+]]-P_A[[#This Row],[21+]]</f>
        <v>#VALUE!</v>
      </c>
      <c r="BK272" s="5" t="e">
        <f>P_A[[#This Row],[21+]]-P_A[[#This Row],[22+]]</f>
        <v>#VALUE!</v>
      </c>
      <c r="BL272" s="5" t="e">
        <f>P_A[[#This Row],[22+]]-P_A[[#This Row],[23+]]</f>
        <v>#VALUE!</v>
      </c>
      <c r="BM272" s="5" t="e">
        <f>P_A[[#This Row],[23+]]-P_A[[#This Row],[24+]]</f>
        <v>#VALUE!</v>
      </c>
      <c r="BN272" s="5" t="e">
        <f>P_A[[#This Row],[24+]]-P_A[[#This Row],[25+]]</f>
        <v>#VALUE!</v>
      </c>
      <c r="BO272" s="5" t="e">
        <f>P_A[[#This Row],[25+]]-P_A[[#This Row],[26+]]</f>
        <v>#VALUE!</v>
      </c>
      <c r="BP272" s="5" t="e">
        <f>P_A[[#This Row],[26+]]-P_A[[#This Row],[27+]]</f>
        <v>#VALUE!</v>
      </c>
      <c r="BQ272" s="5" t="e">
        <f>P_A[[#This Row],[27+]]-P_A[[#This Row],[28+]]</f>
        <v>#VALUE!</v>
      </c>
      <c r="BR272" s="5" t="e">
        <f>P_A[[#This Row],[28+]]-P_A[[#This Row],[29+]]</f>
        <v>#VALUE!</v>
      </c>
      <c r="BS272" s="5" t="e">
        <f>P_A[[#This Row],[29+]]-P_A[[#This Row],[30+]]</f>
        <v>#VALUE!</v>
      </c>
      <c r="BT272" s="5" t="e">
        <f>P_A[[#This Row],[30+]]-P_A[[#This Row],[31+]]</f>
        <v>#VALUE!</v>
      </c>
      <c r="BU272" s="5" t="e">
        <f>P_A[[#This Row],[31+]]-P_A[[#This Row],[32+]]</f>
        <v>#VALUE!</v>
      </c>
      <c r="BV272" s="5" t="e">
        <f>P_A[[#This Row],[32+]]-P_A[[#This Row],[33+]]</f>
        <v>#VALUE!</v>
      </c>
      <c r="BW272" s="5" t="e">
        <f>P_A[[#This Row],[33+]]-P_A[[#This Row],[34+]]</f>
        <v>#VALUE!</v>
      </c>
      <c r="BX272" s="5" t="e">
        <f>P_A[[#This Row],[34+]]-P_A[[#This Row],[35+]]</f>
        <v>#VALUE!</v>
      </c>
      <c r="BY272" s="5" t="e">
        <f>P_A[[#This Row],[35+]]-P_A[[#This Row],[36+]]</f>
        <v>#VALUE!</v>
      </c>
      <c r="BZ272" s="5" t="e">
        <f>P_A[[#This Row],[36+]]-P_A[[#This Row],[37+]]</f>
        <v>#VALUE!</v>
      </c>
      <c r="CA272" s="5" t="e">
        <f>P_A[[#This Row],[37+]]-P_A[[#This Row],[38+]]</f>
        <v>#VALUE!</v>
      </c>
      <c r="CB272" s="5" t="e">
        <f>P_A[[#This Row],[38+]]-P_A[[#This Row],[39+]]</f>
        <v>#VALUE!</v>
      </c>
      <c r="CC272" s="5" t="e">
        <f>P_A[[#This Row],[39+]]-P_A[[#This Row],[40+]]</f>
        <v>#VALUE!</v>
      </c>
      <c r="CD272" s="5" t="e">
        <f>P_A[[#This Row],[40+]]-P_A[[#This Row],[41+]]</f>
        <v>#VALUE!</v>
      </c>
      <c r="CE272" s="5" t="e">
        <f>P_A[[#This Row],[41+]]-P_A[[#This Row],[42+]]</f>
        <v>#VALUE!</v>
      </c>
      <c r="CF272" s="5" t="e">
        <f>P_A[[#This Row],[42+]]-P_A[[#This Row],[43+]]</f>
        <v>#VALUE!</v>
      </c>
      <c r="CG272" s="5" t="e">
        <f>P_A[[#This Row],[43+]]-P_A[[#This Row],[44+]]</f>
        <v>#VALUE!</v>
      </c>
      <c r="CH272" s="5" t="e">
        <f>P_A[[#This Row],[44+]]-P_A[[#This Row],[45+]]</f>
        <v>#VALUE!</v>
      </c>
      <c r="CI272" s="5" t="e">
        <f>P_A[[#This Row],[45+]]-P_A[[#This Row],[46+]]</f>
        <v>#VALUE!</v>
      </c>
      <c r="CJ272" s="5" t="e">
        <f>P_A[[#This Row],[46+]]-P_A[[#This Row],[47+]]</f>
        <v>#VALUE!</v>
      </c>
      <c r="CK272" s="5" t="e">
        <f>P_A[[#This Row],[47+]]-P_A[[#This Row],[48+]]</f>
        <v>#VALUE!</v>
      </c>
      <c r="CL272" s="5" t="e">
        <f>P_A[[#This Row],[48+]]-P_A[[#This Row],[49+]]</f>
        <v>#VALUE!</v>
      </c>
    </row>
    <row r="273" spans="50:90" x14ac:dyDescent="0.25">
      <c r="AX273" s="5" t="e">
        <f>P_A[[#This Row],[8+]]-P_A[[#This Row],[9+]]</f>
        <v>#VALUE!</v>
      </c>
      <c r="AY273" s="5" t="e">
        <f>P_A[[#This Row],[9+]]-P_A[[#This Row],[10+]]</f>
        <v>#VALUE!</v>
      </c>
      <c r="AZ273" s="5" t="e">
        <f>P_A[[#This Row],[10+]]-P_A[[#This Row],[11+]]</f>
        <v>#VALUE!</v>
      </c>
      <c r="BA273" s="5" t="e">
        <f>P_A[[#This Row],[11+]]-P_A[[#This Row],[12+]]</f>
        <v>#VALUE!</v>
      </c>
      <c r="BB273" s="5" t="e">
        <f>P_A[[#This Row],[12+]]-P_A[[#This Row],[13+]]</f>
        <v>#VALUE!</v>
      </c>
      <c r="BC273" s="5" t="e">
        <f>P_A[[#This Row],[13+]]-P_A[[#This Row],[14+]]</f>
        <v>#VALUE!</v>
      </c>
      <c r="BD273" s="5" t="e">
        <f>P_A[[#This Row],[14+]]-P_A[[#This Row],[15+]]</f>
        <v>#VALUE!</v>
      </c>
      <c r="BE273" s="5" t="e">
        <f>P_A[[#This Row],[15+]]-P_A[[#This Row],[16+]]</f>
        <v>#VALUE!</v>
      </c>
      <c r="BF273" s="5" t="e">
        <f>P_A[[#This Row],[16+]]-P_A[[#This Row],[17+]]</f>
        <v>#VALUE!</v>
      </c>
      <c r="BG273" s="5" t="e">
        <f>P_A[[#This Row],[17+]]-P_A[[#This Row],[18+]]</f>
        <v>#VALUE!</v>
      </c>
      <c r="BH273" s="5" t="e">
        <f>P_A[[#This Row],[18+]]-P_A[[#This Row],[19+]]</f>
        <v>#VALUE!</v>
      </c>
      <c r="BI273" s="5" t="e">
        <f>P_A[[#This Row],[19+]]-P_A[[#This Row],[20+]]</f>
        <v>#VALUE!</v>
      </c>
      <c r="BJ273" s="5" t="e">
        <f>P_A[[#This Row],[20+]]-P_A[[#This Row],[21+]]</f>
        <v>#VALUE!</v>
      </c>
      <c r="BK273" s="5" t="e">
        <f>P_A[[#This Row],[21+]]-P_A[[#This Row],[22+]]</f>
        <v>#VALUE!</v>
      </c>
      <c r="BL273" s="5" t="e">
        <f>P_A[[#This Row],[22+]]-P_A[[#This Row],[23+]]</f>
        <v>#VALUE!</v>
      </c>
      <c r="BM273" s="5" t="e">
        <f>P_A[[#This Row],[23+]]-P_A[[#This Row],[24+]]</f>
        <v>#VALUE!</v>
      </c>
      <c r="BN273" s="5" t="e">
        <f>P_A[[#This Row],[24+]]-P_A[[#This Row],[25+]]</f>
        <v>#VALUE!</v>
      </c>
      <c r="BO273" s="5" t="e">
        <f>P_A[[#This Row],[25+]]-P_A[[#This Row],[26+]]</f>
        <v>#VALUE!</v>
      </c>
      <c r="BP273" s="5" t="e">
        <f>P_A[[#This Row],[26+]]-P_A[[#This Row],[27+]]</f>
        <v>#VALUE!</v>
      </c>
      <c r="BQ273" s="5" t="e">
        <f>P_A[[#This Row],[27+]]-P_A[[#This Row],[28+]]</f>
        <v>#VALUE!</v>
      </c>
      <c r="BR273" s="5" t="e">
        <f>P_A[[#This Row],[28+]]-P_A[[#This Row],[29+]]</f>
        <v>#VALUE!</v>
      </c>
      <c r="BS273" s="5" t="e">
        <f>P_A[[#This Row],[29+]]-P_A[[#This Row],[30+]]</f>
        <v>#VALUE!</v>
      </c>
      <c r="BT273" s="5" t="e">
        <f>P_A[[#This Row],[30+]]-P_A[[#This Row],[31+]]</f>
        <v>#VALUE!</v>
      </c>
      <c r="BU273" s="5" t="e">
        <f>P_A[[#This Row],[31+]]-P_A[[#This Row],[32+]]</f>
        <v>#VALUE!</v>
      </c>
      <c r="BV273" s="5" t="e">
        <f>P_A[[#This Row],[32+]]-P_A[[#This Row],[33+]]</f>
        <v>#VALUE!</v>
      </c>
      <c r="BW273" s="5" t="e">
        <f>P_A[[#This Row],[33+]]-P_A[[#This Row],[34+]]</f>
        <v>#VALUE!</v>
      </c>
      <c r="BX273" s="5" t="e">
        <f>P_A[[#This Row],[34+]]-P_A[[#This Row],[35+]]</f>
        <v>#VALUE!</v>
      </c>
      <c r="BY273" s="5" t="e">
        <f>P_A[[#This Row],[35+]]-P_A[[#This Row],[36+]]</f>
        <v>#VALUE!</v>
      </c>
      <c r="BZ273" s="5" t="e">
        <f>P_A[[#This Row],[36+]]-P_A[[#This Row],[37+]]</f>
        <v>#VALUE!</v>
      </c>
      <c r="CA273" s="5" t="e">
        <f>P_A[[#This Row],[37+]]-P_A[[#This Row],[38+]]</f>
        <v>#VALUE!</v>
      </c>
      <c r="CB273" s="5" t="e">
        <f>P_A[[#This Row],[38+]]-P_A[[#This Row],[39+]]</f>
        <v>#VALUE!</v>
      </c>
      <c r="CC273" s="5" t="e">
        <f>P_A[[#This Row],[39+]]-P_A[[#This Row],[40+]]</f>
        <v>#VALUE!</v>
      </c>
      <c r="CD273" s="5" t="e">
        <f>P_A[[#This Row],[40+]]-P_A[[#This Row],[41+]]</f>
        <v>#VALUE!</v>
      </c>
      <c r="CE273" s="5" t="e">
        <f>P_A[[#This Row],[41+]]-P_A[[#This Row],[42+]]</f>
        <v>#VALUE!</v>
      </c>
      <c r="CF273" s="5" t="e">
        <f>P_A[[#This Row],[42+]]-P_A[[#This Row],[43+]]</f>
        <v>#VALUE!</v>
      </c>
      <c r="CG273" s="5" t="e">
        <f>P_A[[#This Row],[43+]]-P_A[[#This Row],[44+]]</f>
        <v>#VALUE!</v>
      </c>
      <c r="CH273" s="5" t="e">
        <f>P_A[[#This Row],[44+]]-P_A[[#This Row],[45+]]</f>
        <v>#VALUE!</v>
      </c>
      <c r="CI273" s="5" t="e">
        <f>P_A[[#This Row],[45+]]-P_A[[#This Row],[46+]]</f>
        <v>#VALUE!</v>
      </c>
      <c r="CJ273" s="5" t="e">
        <f>P_A[[#This Row],[46+]]-P_A[[#This Row],[47+]]</f>
        <v>#VALUE!</v>
      </c>
      <c r="CK273" s="5" t="e">
        <f>P_A[[#This Row],[47+]]-P_A[[#This Row],[48+]]</f>
        <v>#VALUE!</v>
      </c>
      <c r="CL273" s="5" t="e">
        <f>P_A[[#This Row],[48+]]-P_A[[#This Row],[49+]]</f>
        <v>#VALUE!</v>
      </c>
    </row>
    <row r="274" spans="50:90" x14ac:dyDescent="0.25">
      <c r="AX274" s="5" t="e">
        <f>P_A[[#This Row],[8+]]-P_A[[#This Row],[9+]]</f>
        <v>#VALUE!</v>
      </c>
      <c r="AY274" s="5" t="e">
        <f>P_A[[#This Row],[9+]]-P_A[[#This Row],[10+]]</f>
        <v>#VALUE!</v>
      </c>
      <c r="AZ274" s="5" t="e">
        <f>P_A[[#This Row],[10+]]-P_A[[#This Row],[11+]]</f>
        <v>#VALUE!</v>
      </c>
      <c r="BA274" s="5" t="e">
        <f>P_A[[#This Row],[11+]]-P_A[[#This Row],[12+]]</f>
        <v>#VALUE!</v>
      </c>
      <c r="BB274" s="5" t="e">
        <f>P_A[[#This Row],[12+]]-P_A[[#This Row],[13+]]</f>
        <v>#VALUE!</v>
      </c>
      <c r="BC274" s="5" t="e">
        <f>P_A[[#This Row],[13+]]-P_A[[#This Row],[14+]]</f>
        <v>#VALUE!</v>
      </c>
      <c r="BD274" s="5" t="e">
        <f>P_A[[#This Row],[14+]]-P_A[[#This Row],[15+]]</f>
        <v>#VALUE!</v>
      </c>
      <c r="BE274" s="5" t="e">
        <f>P_A[[#This Row],[15+]]-P_A[[#This Row],[16+]]</f>
        <v>#VALUE!</v>
      </c>
      <c r="BF274" s="5" t="e">
        <f>P_A[[#This Row],[16+]]-P_A[[#This Row],[17+]]</f>
        <v>#VALUE!</v>
      </c>
      <c r="BG274" s="5" t="e">
        <f>P_A[[#This Row],[17+]]-P_A[[#This Row],[18+]]</f>
        <v>#VALUE!</v>
      </c>
      <c r="BH274" s="5" t="e">
        <f>P_A[[#This Row],[18+]]-P_A[[#This Row],[19+]]</f>
        <v>#VALUE!</v>
      </c>
      <c r="BI274" s="5" t="e">
        <f>P_A[[#This Row],[19+]]-P_A[[#This Row],[20+]]</f>
        <v>#VALUE!</v>
      </c>
      <c r="BJ274" s="5" t="e">
        <f>P_A[[#This Row],[20+]]-P_A[[#This Row],[21+]]</f>
        <v>#VALUE!</v>
      </c>
      <c r="BK274" s="5" t="e">
        <f>P_A[[#This Row],[21+]]-P_A[[#This Row],[22+]]</f>
        <v>#VALUE!</v>
      </c>
      <c r="BL274" s="5" t="e">
        <f>P_A[[#This Row],[22+]]-P_A[[#This Row],[23+]]</f>
        <v>#VALUE!</v>
      </c>
      <c r="BM274" s="5" t="e">
        <f>P_A[[#This Row],[23+]]-P_A[[#This Row],[24+]]</f>
        <v>#VALUE!</v>
      </c>
      <c r="BN274" s="5" t="e">
        <f>P_A[[#This Row],[24+]]-P_A[[#This Row],[25+]]</f>
        <v>#VALUE!</v>
      </c>
      <c r="BO274" s="5" t="e">
        <f>P_A[[#This Row],[25+]]-P_A[[#This Row],[26+]]</f>
        <v>#VALUE!</v>
      </c>
      <c r="BP274" s="5" t="e">
        <f>P_A[[#This Row],[26+]]-P_A[[#This Row],[27+]]</f>
        <v>#VALUE!</v>
      </c>
      <c r="BQ274" s="5" t="e">
        <f>P_A[[#This Row],[27+]]-P_A[[#This Row],[28+]]</f>
        <v>#VALUE!</v>
      </c>
      <c r="BR274" s="5" t="e">
        <f>P_A[[#This Row],[28+]]-P_A[[#This Row],[29+]]</f>
        <v>#VALUE!</v>
      </c>
      <c r="BS274" s="5" t="e">
        <f>P_A[[#This Row],[29+]]-P_A[[#This Row],[30+]]</f>
        <v>#VALUE!</v>
      </c>
      <c r="BT274" s="5" t="e">
        <f>P_A[[#This Row],[30+]]-P_A[[#This Row],[31+]]</f>
        <v>#VALUE!</v>
      </c>
      <c r="BU274" s="5" t="e">
        <f>P_A[[#This Row],[31+]]-P_A[[#This Row],[32+]]</f>
        <v>#VALUE!</v>
      </c>
      <c r="BV274" s="5" t="e">
        <f>P_A[[#This Row],[32+]]-P_A[[#This Row],[33+]]</f>
        <v>#VALUE!</v>
      </c>
      <c r="BW274" s="5" t="e">
        <f>P_A[[#This Row],[33+]]-P_A[[#This Row],[34+]]</f>
        <v>#VALUE!</v>
      </c>
      <c r="BX274" s="5" t="e">
        <f>P_A[[#This Row],[34+]]-P_A[[#This Row],[35+]]</f>
        <v>#VALUE!</v>
      </c>
      <c r="BY274" s="5" t="e">
        <f>P_A[[#This Row],[35+]]-P_A[[#This Row],[36+]]</f>
        <v>#VALUE!</v>
      </c>
      <c r="BZ274" s="5" t="e">
        <f>P_A[[#This Row],[36+]]-P_A[[#This Row],[37+]]</f>
        <v>#VALUE!</v>
      </c>
      <c r="CA274" s="5" t="e">
        <f>P_A[[#This Row],[37+]]-P_A[[#This Row],[38+]]</f>
        <v>#VALUE!</v>
      </c>
      <c r="CB274" s="5" t="e">
        <f>P_A[[#This Row],[38+]]-P_A[[#This Row],[39+]]</f>
        <v>#VALUE!</v>
      </c>
      <c r="CC274" s="5" t="e">
        <f>P_A[[#This Row],[39+]]-P_A[[#This Row],[40+]]</f>
        <v>#VALUE!</v>
      </c>
      <c r="CD274" s="5" t="e">
        <f>P_A[[#This Row],[40+]]-P_A[[#This Row],[41+]]</f>
        <v>#VALUE!</v>
      </c>
      <c r="CE274" s="5" t="e">
        <f>P_A[[#This Row],[41+]]-P_A[[#This Row],[42+]]</f>
        <v>#VALUE!</v>
      </c>
      <c r="CF274" s="5" t="e">
        <f>P_A[[#This Row],[42+]]-P_A[[#This Row],[43+]]</f>
        <v>#VALUE!</v>
      </c>
      <c r="CG274" s="5" t="e">
        <f>P_A[[#This Row],[43+]]-P_A[[#This Row],[44+]]</f>
        <v>#VALUE!</v>
      </c>
      <c r="CH274" s="5" t="e">
        <f>P_A[[#This Row],[44+]]-P_A[[#This Row],[45+]]</f>
        <v>#VALUE!</v>
      </c>
      <c r="CI274" s="5" t="e">
        <f>P_A[[#This Row],[45+]]-P_A[[#This Row],[46+]]</f>
        <v>#VALUE!</v>
      </c>
      <c r="CJ274" s="5" t="e">
        <f>P_A[[#This Row],[46+]]-P_A[[#This Row],[47+]]</f>
        <v>#VALUE!</v>
      </c>
      <c r="CK274" s="5" t="e">
        <f>P_A[[#This Row],[47+]]-P_A[[#This Row],[48+]]</f>
        <v>#VALUE!</v>
      </c>
      <c r="CL274" s="5" t="e">
        <f>P_A[[#This Row],[48+]]-P_A[[#This Row],[49+]]</f>
        <v>#VALUE!</v>
      </c>
    </row>
    <row r="275" spans="50:90" x14ac:dyDescent="0.25">
      <c r="AX275" s="5" t="e">
        <f>P_A[[#This Row],[8+]]-P_A[[#This Row],[9+]]</f>
        <v>#VALUE!</v>
      </c>
      <c r="AY275" s="5" t="e">
        <f>P_A[[#This Row],[9+]]-P_A[[#This Row],[10+]]</f>
        <v>#VALUE!</v>
      </c>
      <c r="AZ275" s="5" t="e">
        <f>P_A[[#This Row],[10+]]-P_A[[#This Row],[11+]]</f>
        <v>#VALUE!</v>
      </c>
      <c r="BA275" s="5" t="e">
        <f>P_A[[#This Row],[11+]]-P_A[[#This Row],[12+]]</f>
        <v>#VALUE!</v>
      </c>
      <c r="BB275" s="5" t="e">
        <f>P_A[[#This Row],[12+]]-P_A[[#This Row],[13+]]</f>
        <v>#VALUE!</v>
      </c>
      <c r="BC275" s="5" t="e">
        <f>P_A[[#This Row],[13+]]-P_A[[#This Row],[14+]]</f>
        <v>#VALUE!</v>
      </c>
      <c r="BD275" s="5" t="e">
        <f>P_A[[#This Row],[14+]]-P_A[[#This Row],[15+]]</f>
        <v>#VALUE!</v>
      </c>
      <c r="BE275" s="5" t="e">
        <f>P_A[[#This Row],[15+]]-P_A[[#This Row],[16+]]</f>
        <v>#VALUE!</v>
      </c>
      <c r="BF275" s="5" t="e">
        <f>P_A[[#This Row],[16+]]-P_A[[#This Row],[17+]]</f>
        <v>#VALUE!</v>
      </c>
      <c r="BG275" s="5" t="e">
        <f>P_A[[#This Row],[17+]]-P_A[[#This Row],[18+]]</f>
        <v>#VALUE!</v>
      </c>
      <c r="BH275" s="5" t="e">
        <f>P_A[[#This Row],[18+]]-P_A[[#This Row],[19+]]</f>
        <v>#VALUE!</v>
      </c>
      <c r="BI275" s="5" t="e">
        <f>P_A[[#This Row],[19+]]-P_A[[#This Row],[20+]]</f>
        <v>#VALUE!</v>
      </c>
      <c r="BJ275" s="5" t="e">
        <f>P_A[[#This Row],[20+]]-P_A[[#This Row],[21+]]</f>
        <v>#VALUE!</v>
      </c>
      <c r="BK275" s="5" t="e">
        <f>P_A[[#This Row],[21+]]-P_A[[#This Row],[22+]]</f>
        <v>#VALUE!</v>
      </c>
      <c r="BL275" s="5" t="e">
        <f>P_A[[#This Row],[22+]]-P_A[[#This Row],[23+]]</f>
        <v>#VALUE!</v>
      </c>
      <c r="BM275" s="5" t="e">
        <f>P_A[[#This Row],[23+]]-P_A[[#This Row],[24+]]</f>
        <v>#VALUE!</v>
      </c>
      <c r="BN275" s="5" t="e">
        <f>P_A[[#This Row],[24+]]-P_A[[#This Row],[25+]]</f>
        <v>#VALUE!</v>
      </c>
      <c r="BO275" s="5" t="e">
        <f>P_A[[#This Row],[25+]]-P_A[[#This Row],[26+]]</f>
        <v>#VALUE!</v>
      </c>
      <c r="BP275" s="5" t="e">
        <f>P_A[[#This Row],[26+]]-P_A[[#This Row],[27+]]</f>
        <v>#VALUE!</v>
      </c>
      <c r="BQ275" s="5" t="e">
        <f>P_A[[#This Row],[27+]]-P_A[[#This Row],[28+]]</f>
        <v>#VALUE!</v>
      </c>
      <c r="BR275" s="5" t="e">
        <f>P_A[[#This Row],[28+]]-P_A[[#This Row],[29+]]</f>
        <v>#VALUE!</v>
      </c>
      <c r="BS275" s="5" t="e">
        <f>P_A[[#This Row],[29+]]-P_A[[#This Row],[30+]]</f>
        <v>#VALUE!</v>
      </c>
      <c r="BT275" s="5" t="e">
        <f>P_A[[#This Row],[30+]]-P_A[[#This Row],[31+]]</f>
        <v>#VALUE!</v>
      </c>
      <c r="BU275" s="5" t="e">
        <f>P_A[[#This Row],[31+]]-P_A[[#This Row],[32+]]</f>
        <v>#VALUE!</v>
      </c>
      <c r="BV275" s="5" t="e">
        <f>P_A[[#This Row],[32+]]-P_A[[#This Row],[33+]]</f>
        <v>#VALUE!</v>
      </c>
      <c r="BW275" s="5" t="e">
        <f>P_A[[#This Row],[33+]]-P_A[[#This Row],[34+]]</f>
        <v>#VALUE!</v>
      </c>
      <c r="BX275" s="5" t="e">
        <f>P_A[[#This Row],[34+]]-P_A[[#This Row],[35+]]</f>
        <v>#VALUE!</v>
      </c>
      <c r="BY275" s="5" t="e">
        <f>P_A[[#This Row],[35+]]-P_A[[#This Row],[36+]]</f>
        <v>#VALUE!</v>
      </c>
      <c r="BZ275" s="5" t="e">
        <f>P_A[[#This Row],[36+]]-P_A[[#This Row],[37+]]</f>
        <v>#VALUE!</v>
      </c>
      <c r="CA275" s="5" t="e">
        <f>P_A[[#This Row],[37+]]-P_A[[#This Row],[38+]]</f>
        <v>#VALUE!</v>
      </c>
      <c r="CB275" s="5" t="e">
        <f>P_A[[#This Row],[38+]]-P_A[[#This Row],[39+]]</f>
        <v>#VALUE!</v>
      </c>
      <c r="CC275" s="5" t="e">
        <f>P_A[[#This Row],[39+]]-P_A[[#This Row],[40+]]</f>
        <v>#VALUE!</v>
      </c>
      <c r="CD275" s="5" t="e">
        <f>P_A[[#This Row],[40+]]-P_A[[#This Row],[41+]]</f>
        <v>#VALUE!</v>
      </c>
      <c r="CE275" s="5" t="e">
        <f>P_A[[#This Row],[41+]]-P_A[[#This Row],[42+]]</f>
        <v>#VALUE!</v>
      </c>
      <c r="CF275" s="5" t="e">
        <f>P_A[[#This Row],[42+]]-P_A[[#This Row],[43+]]</f>
        <v>#VALUE!</v>
      </c>
      <c r="CG275" s="5" t="e">
        <f>P_A[[#This Row],[43+]]-P_A[[#This Row],[44+]]</f>
        <v>#VALUE!</v>
      </c>
      <c r="CH275" s="5" t="e">
        <f>P_A[[#This Row],[44+]]-P_A[[#This Row],[45+]]</f>
        <v>#VALUE!</v>
      </c>
      <c r="CI275" s="5" t="e">
        <f>P_A[[#This Row],[45+]]-P_A[[#This Row],[46+]]</f>
        <v>#VALUE!</v>
      </c>
      <c r="CJ275" s="5" t="e">
        <f>P_A[[#This Row],[46+]]-P_A[[#This Row],[47+]]</f>
        <v>#VALUE!</v>
      </c>
      <c r="CK275" s="5" t="e">
        <f>P_A[[#This Row],[47+]]-P_A[[#This Row],[48+]]</f>
        <v>#VALUE!</v>
      </c>
      <c r="CL275" s="5" t="e">
        <f>P_A[[#This Row],[48+]]-P_A[[#This Row],[49+]]</f>
        <v>#VALUE!</v>
      </c>
    </row>
    <row r="276" spans="50:90" x14ac:dyDescent="0.25">
      <c r="AX276" s="5" t="e">
        <f>P_A[[#This Row],[8+]]-P_A[[#This Row],[9+]]</f>
        <v>#VALUE!</v>
      </c>
      <c r="AY276" s="5" t="e">
        <f>P_A[[#This Row],[9+]]-P_A[[#This Row],[10+]]</f>
        <v>#VALUE!</v>
      </c>
      <c r="AZ276" s="5" t="e">
        <f>P_A[[#This Row],[10+]]-P_A[[#This Row],[11+]]</f>
        <v>#VALUE!</v>
      </c>
      <c r="BA276" s="5" t="e">
        <f>P_A[[#This Row],[11+]]-P_A[[#This Row],[12+]]</f>
        <v>#VALUE!</v>
      </c>
      <c r="BB276" s="5" t="e">
        <f>P_A[[#This Row],[12+]]-P_A[[#This Row],[13+]]</f>
        <v>#VALUE!</v>
      </c>
      <c r="BC276" s="5" t="e">
        <f>P_A[[#This Row],[13+]]-P_A[[#This Row],[14+]]</f>
        <v>#VALUE!</v>
      </c>
      <c r="BD276" s="5" t="e">
        <f>P_A[[#This Row],[14+]]-P_A[[#This Row],[15+]]</f>
        <v>#VALUE!</v>
      </c>
      <c r="BE276" s="5" t="e">
        <f>P_A[[#This Row],[15+]]-P_A[[#This Row],[16+]]</f>
        <v>#VALUE!</v>
      </c>
      <c r="BF276" s="5" t="e">
        <f>P_A[[#This Row],[16+]]-P_A[[#This Row],[17+]]</f>
        <v>#VALUE!</v>
      </c>
      <c r="BG276" s="5" t="e">
        <f>P_A[[#This Row],[17+]]-P_A[[#This Row],[18+]]</f>
        <v>#VALUE!</v>
      </c>
      <c r="BH276" s="5" t="e">
        <f>P_A[[#This Row],[18+]]-P_A[[#This Row],[19+]]</f>
        <v>#VALUE!</v>
      </c>
      <c r="BI276" s="5" t="e">
        <f>P_A[[#This Row],[19+]]-P_A[[#This Row],[20+]]</f>
        <v>#VALUE!</v>
      </c>
      <c r="BJ276" s="5" t="e">
        <f>P_A[[#This Row],[20+]]-P_A[[#This Row],[21+]]</f>
        <v>#VALUE!</v>
      </c>
      <c r="BK276" s="5" t="e">
        <f>P_A[[#This Row],[21+]]-P_A[[#This Row],[22+]]</f>
        <v>#VALUE!</v>
      </c>
      <c r="BL276" s="5" t="e">
        <f>P_A[[#This Row],[22+]]-P_A[[#This Row],[23+]]</f>
        <v>#VALUE!</v>
      </c>
      <c r="BM276" s="5" t="e">
        <f>P_A[[#This Row],[23+]]-P_A[[#This Row],[24+]]</f>
        <v>#VALUE!</v>
      </c>
      <c r="BN276" s="5" t="e">
        <f>P_A[[#This Row],[24+]]-P_A[[#This Row],[25+]]</f>
        <v>#VALUE!</v>
      </c>
      <c r="BO276" s="5" t="e">
        <f>P_A[[#This Row],[25+]]-P_A[[#This Row],[26+]]</f>
        <v>#VALUE!</v>
      </c>
      <c r="BP276" s="5" t="e">
        <f>P_A[[#This Row],[26+]]-P_A[[#This Row],[27+]]</f>
        <v>#VALUE!</v>
      </c>
      <c r="BQ276" s="5" t="e">
        <f>P_A[[#This Row],[27+]]-P_A[[#This Row],[28+]]</f>
        <v>#VALUE!</v>
      </c>
      <c r="BR276" s="5" t="e">
        <f>P_A[[#This Row],[28+]]-P_A[[#This Row],[29+]]</f>
        <v>#VALUE!</v>
      </c>
      <c r="BS276" s="5" t="e">
        <f>P_A[[#This Row],[29+]]-P_A[[#This Row],[30+]]</f>
        <v>#VALUE!</v>
      </c>
      <c r="BT276" s="5" t="e">
        <f>P_A[[#This Row],[30+]]-P_A[[#This Row],[31+]]</f>
        <v>#VALUE!</v>
      </c>
      <c r="BU276" s="5" t="e">
        <f>P_A[[#This Row],[31+]]-P_A[[#This Row],[32+]]</f>
        <v>#VALUE!</v>
      </c>
      <c r="BV276" s="5" t="e">
        <f>P_A[[#This Row],[32+]]-P_A[[#This Row],[33+]]</f>
        <v>#VALUE!</v>
      </c>
      <c r="BW276" s="5" t="e">
        <f>P_A[[#This Row],[33+]]-P_A[[#This Row],[34+]]</f>
        <v>#VALUE!</v>
      </c>
      <c r="BX276" s="5" t="e">
        <f>P_A[[#This Row],[34+]]-P_A[[#This Row],[35+]]</f>
        <v>#VALUE!</v>
      </c>
      <c r="BY276" s="5" t="e">
        <f>P_A[[#This Row],[35+]]-P_A[[#This Row],[36+]]</f>
        <v>#VALUE!</v>
      </c>
      <c r="BZ276" s="5" t="e">
        <f>P_A[[#This Row],[36+]]-P_A[[#This Row],[37+]]</f>
        <v>#VALUE!</v>
      </c>
      <c r="CA276" s="5" t="e">
        <f>P_A[[#This Row],[37+]]-P_A[[#This Row],[38+]]</f>
        <v>#VALUE!</v>
      </c>
      <c r="CB276" s="5" t="e">
        <f>P_A[[#This Row],[38+]]-P_A[[#This Row],[39+]]</f>
        <v>#VALUE!</v>
      </c>
      <c r="CC276" s="5" t="e">
        <f>P_A[[#This Row],[39+]]-P_A[[#This Row],[40+]]</f>
        <v>#VALUE!</v>
      </c>
      <c r="CD276" s="5" t="e">
        <f>P_A[[#This Row],[40+]]-P_A[[#This Row],[41+]]</f>
        <v>#VALUE!</v>
      </c>
      <c r="CE276" s="5" t="e">
        <f>P_A[[#This Row],[41+]]-P_A[[#This Row],[42+]]</f>
        <v>#VALUE!</v>
      </c>
      <c r="CF276" s="5" t="e">
        <f>P_A[[#This Row],[42+]]-P_A[[#This Row],[43+]]</f>
        <v>#VALUE!</v>
      </c>
      <c r="CG276" s="5" t="e">
        <f>P_A[[#This Row],[43+]]-P_A[[#This Row],[44+]]</f>
        <v>#VALUE!</v>
      </c>
      <c r="CH276" s="5" t="e">
        <f>P_A[[#This Row],[44+]]-P_A[[#This Row],[45+]]</f>
        <v>#VALUE!</v>
      </c>
      <c r="CI276" s="5" t="e">
        <f>P_A[[#This Row],[45+]]-P_A[[#This Row],[46+]]</f>
        <v>#VALUE!</v>
      </c>
      <c r="CJ276" s="5" t="e">
        <f>P_A[[#This Row],[46+]]-P_A[[#This Row],[47+]]</f>
        <v>#VALUE!</v>
      </c>
      <c r="CK276" s="5" t="e">
        <f>P_A[[#This Row],[47+]]-P_A[[#This Row],[48+]]</f>
        <v>#VALUE!</v>
      </c>
      <c r="CL276" s="5" t="e">
        <f>P_A[[#This Row],[48+]]-P_A[[#This Row],[49+]]</f>
        <v>#VALUE!</v>
      </c>
    </row>
    <row r="277" spans="50:90" x14ac:dyDescent="0.25">
      <c r="AX277" s="5" t="e">
        <f>P_A[[#This Row],[8+]]-P_A[[#This Row],[9+]]</f>
        <v>#VALUE!</v>
      </c>
      <c r="AY277" s="5" t="e">
        <f>P_A[[#This Row],[9+]]-P_A[[#This Row],[10+]]</f>
        <v>#VALUE!</v>
      </c>
      <c r="AZ277" s="5" t="e">
        <f>P_A[[#This Row],[10+]]-P_A[[#This Row],[11+]]</f>
        <v>#VALUE!</v>
      </c>
      <c r="BA277" s="5" t="e">
        <f>P_A[[#This Row],[11+]]-P_A[[#This Row],[12+]]</f>
        <v>#VALUE!</v>
      </c>
      <c r="BB277" s="5" t="e">
        <f>P_A[[#This Row],[12+]]-P_A[[#This Row],[13+]]</f>
        <v>#VALUE!</v>
      </c>
      <c r="BC277" s="5" t="e">
        <f>P_A[[#This Row],[13+]]-P_A[[#This Row],[14+]]</f>
        <v>#VALUE!</v>
      </c>
      <c r="BD277" s="5" t="e">
        <f>P_A[[#This Row],[14+]]-P_A[[#This Row],[15+]]</f>
        <v>#VALUE!</v>
      </c>
      <c r="BE277" s="5" t="e">
        <f>P_A[[#This Row],[15+]]-P_A[[#This Row],[16+]]</f>
        <v>#VALUE!</v>
      </c>
      <c r="BF277" s="5" t="e">
        <f>P_A[[#This Row],[16+]]-P_A[[#This Row],[17+]]</f>
        <v>#VALUE!</v>
      </c>
      <c r="BG277" s="5" t="e">
        <f>P_A[[#This Row],[17+]]-P_A[[#This Row],[18+]]</f>
        <v>#VALUE!</v>
      </c>
      <c r="BH277" s="5" t="e">
        <f>P_A[[#This Row],[18+]]-P_A[[#This Row],[19+]]</f>
        <v>#VALUE!</v>
      </c>
      <c r="BI277" s="5" t="e">
        <f>P_A[[#This Row],[19+]]-P_A[[#This Row],[20+]]</f>
        <v>#VALUE!</v>
      </c>
      <c r="BJ277" s="5" t="e">
        <f>P_A[[#This Row],[20+]]-P_A[[#This Row],[21+]]</f>
        <v>#VALUE!</v>
      </c>
      <c r="BK277" s="5" t="e">
        <f>P_A[[#This Row],[21+]]-P_A[[#This Row],[22+]]</f>
        <v>#VALUE!</v>
      </c>
      <c r="BL277" s="5" t="e">
        <f>P_A[[#This Row],[22+]]-P_A[[#This Row],[23+]]</f>
        <v>#VALUE!</v>
      </c>
      <c r="BM277" s="5" t="e">
        <f>P_A[[#This Row],[23+]]-P_A[[#This Row],[24+]]</f>
        <v>#VALUE!</v>
      </c>
      <c r="BN277" s="5" t="e">
        <f>P_A[[#This Row],[24+]]-P_A[[#This Row],[25+]]</f>
        <v>#VALUE!</v>
      </c>
      <c r="BO277" s="5" t="e">
        <f>P_A[[#This Row],[25+]]-P_A[[#This Row],[26+]]</f>
        <v>#VALUE!</v>
      </c>
      <c r="BP277" s="5" t="e">
        <f>P_A[[#This Row],[26+]]-P_A[[#This Row],[27+]]</f>
        <v>#VALUE!</v>
      </c>
      <c r="BQ277" s="5" t="e">
        <f>P_A[[#This Row],[27+]]-P_A[[#This Row],[28+]]</f>
        <v>#VALUE!</v>
      </c>
      <c r="BR277" s="5" t="e">
        <f>P_A[[#This Row],[28+]]-P_A[[#This Row],[29+]]</f>
        <v>#VALUE!</v>
      </c>
      <c r="BS277" s="5" t="e">
        <f>P_A[[#This Row],[29+]]-P_A[[#This Row],[30+]]</f>
        <v>#VALUE!</v>
      </c>
      <c r="BT277" s="5" t="e">
        <f>P_A[[#This Row],[30+]]-P_A[[#This Row],[31+]]</f>
        <v>#VALUE!</v>
      </c>
      <c r="BU277" s="5" t="e">
        <f>P_A[[#This Row],[31+]]-P_A[[#This Row],[32+]]</f>
        <v>#VALUE!</v>
      </c>
      <c r="BV277" s="5" t="e">
        <f>P_A[[#This Row],[32+]]-P_A[[#This Row],[33+]]</f>
        <v>#VALUE!</v>
      </c>
      <c r="BW277" s="5" t="e">
        <f>P_A[[#This Row],[33+]]-P_A[[#This Row],[34+]]</f>
        <v>#VALUE!</v>
      </c>
      <c r="BX277" s="5" t="e">
        <f>P_A[[#This Row],[34+]]-P_A[[#This Row],[35+]]</f>
        <v>#VALUE!</v>
      </c>
      <c r="BY277" s="5" t="e">
        <f>P_A[[#This Row],[35+]]-P_A[[#This Row],[36+]]</f>
        <v>#VALUE!</v>
      </c>
      <c r="BZ277" s="5" t="e">
        <f>P_A[[#This Row],[36+]]-P_A[[#This Row],[37+]]</f>
        <v>#VALUE!</v>
      </c>
      <c r="CA277" s="5" t="e">
        <f>P_A[[#This Row],[37+]]-P_A[[#This Row],[38+]]</f>
        <v>#VALUE!</v>
      </c>
      <c r="CB277" s="5" t="e">
        <f>P_A[[#This Row],[38+]]-P_A[[#This Row],[39+]]</f>
        <v>#VALUE!</v>
      </c>
      <c r="CC277" s="5" t="e">
        <f>P_A[[#This Row],[39+]]-P_A[[#This Row],[40+]]</f>
        <v>#VALUE!</v>
      </c>
      <c r="CD277" s="5" t="e">
        <f>P_A[[#This Row],[40+]]-P_A[[#This Row],[41+]]</f>
        <v>#VALUE!</v>
      </c>
      <c r="CE277" s="5" t="e">
        <f>P_A[[#This Row],[41+]]-P_A[[#This Row],[42+]]</f>
        <v>#VALUE!</v>
      </c>
      <c r="CF277" s="5" t="e">
        <f>P_A[[#This Row],[42+]]-P_A[[#This Row],[43+]]</f>
        <v>#VALUE!</v>
      </c>
      <c r="CG277" s="5" t="e">
        <f>P_A[[#This Row],[43+]]-P_A[[#This Row],[44+]]</f>
        <v>#VALUE!</v>
      </c>
      <c r="CH277" s="5" t="e">
        <f>P_A[[#This Row],[44+]]-P_A[[#This Row],[45+]]</f>
        <v>#VALUE!</v>
      </c>
      <c r="CI277" s="5" t="e">
        <f>P_A[[#This Row],[45+]]-P_A[[#This Row],[46+]]</f>
        <v>#VALUE!</v>
      </c>
      <c r="CJ277" s="5" t="e">
        <f>P_A[[#This Row],[46+]]-P_A[[#This Row],[47+]]</f>
        <v>#VALUE!</v>
      </c>
      <c r="CK277" s="5" t="e">
        <f>P_A[[#This Row],[47+]]-P_A[[#This Row],[48+]]</f>
        <v>#VALUE!</v>
      </c>
      <c r="CL277" s="5" t="e">
        <f>P_A[[#This Row],[48+]]-P_A[[#This Row],[49+]]</f>
        <v>#VALUE!</v>
      </c>
    </row>
    <row r="278" spans="50:90" x14ac:dyDescent="0.25">
      <c r="AX278" s="5" t="e">
        <f>P_A[[#This Row],[8+]]-P_A[[#This Row],[9+]]</f>
        <v>#VALUE!</v>
      </c>
      <c r="AY278" s="5" t="e">
        <f>P_A[[#This Row],[9+]]-P_A[[#This Row],[10+]]</f>
        <v>#VALUE!</v>
      </c>
      <c r="AZ278" s="5" t="e">
        <f>P_A[[#This Row],[10+]]-P_A[[#This Row],[11+]]</f>
        <v>#VALUE!</v>
      </c>
      <c r="BA278" s="5" t="e">
        <f>P_A[[#This Row],[11+]]-P_A[[#This Row],[12+]]</f>
        <v>#VALUE!</v>
      </c>
      <c r="BB278" s="5" t="e">
        <f>P_A[[#This Row],[12+]]-P_A[[#This Row],[13+]]</f>
        <v>#VALUE!</v>
      </c>
      <c r="BC278" s="5" t="e">
        <f>P_A[[#This Row],[13+]]-P_A[[#This Row],[14+]]</f>
        <v>#VALUE!</v>
      </c>
      <c r="BD278" s="5" t="e">
        <f>P_A[[#This Row],[14+]]-P_A[[#This Row],[15+]]</f>
        <v>#VALUE!</v>
      </c>
      <c r="BE278" s="5" t="e">
        <f>P_A[[#This Row],[15+]]-P_A[[#This Row],[16+]]</f>
        <v>#VALUE!</v>
      </c>
      <c r="BF278" s="5" t="e">
        <f>P_A[[#This Row],[16+]]-P_A[[#This Row],[17+]]</f>
        <v>#VALUE!</v>
      </c>
      <c r="BG278" s="5" t="e">
        <f>P_A[[#This Row],[17+]]-P_A[[#This Row],[18+]]</f>
        <v>#VALUE!</v>
      </c>
      <c r="BH278" s="5" t="e">
        <f>P_A[[#This Row],[18+]]-P_A[[#This Row],[19+]]</f>
        <v>#VALUE!</v>
      </c>
      <c r="BI278" s="5" t="e">
        <f>P_A[[#This Row],[19+]]-P_A[[#This Row],[20+]]</f>
        <v>#VALUE!</v>
      </c>
      <c r="BJ278" s="5" t="e">
        <f>P_A[[#This Row],[20+]]-P_A[[#This Row],[21+]]</f>
        <v>#VALUE!</v>
      </c>
      <c r="BK278" s="5" t="e">
        <f>P_A[[#This Row],[21+]]-P_A[[#This Row],[22+]]</f>
        <v>#VALUE!</v>
      </c>
      <c r="BL278" s="5" t="e">
        <f>P_A[[#This Row],[22+]]-P_A[[#This Row],[23+]]</f>
        <v>#VALUE!</v>
      </c>
      <c r="BM278" s="5" t="e">
        <f>P_A[[#This Row],[23+]]-P_A[[#This Row],[24+]]</f>
        <v>#VALUE!</v>
      </c>
      <c r="BN278" s="5" t="e">
        <f>P_A[[#This Row],[24+]]-P_A[[#This Row],[25+]]</f>
        <v>#VALUE!</v>
      </c>
      <c r="BO278" s="5" t="e">
        <f>P_A[[#This Row],[25+]]-P_A[[#This Row],[26+]]</f>
        <v>#VALUE!</v>
      </c>
      <c r="BP278" s="5" t="e">
        <f>P_A[[#This Row],[26+]]-P_A[[#This Row],[27+]]</f>
        <v>#VALUE!</v>
      </c>
      <c r="BQ278" s="5" t="e">
        <f>P_A[[#This Row],[27+]]-P_A[[#This Row],[28+]]</f>
        <v>#VALUE!</v>
      </c>
      <c r="BR278" s="5" t="e">
        <f>P_A[[#This Row],[28+]]-P_A[[#This Row],[29+]]</f>
        <v>#VALUE!</v>
      </c>
      <c r="BS278" s="5" t="e">
        <f>P_A[[#This Row],[29+]]-P_A[[#This Row],[30+]]</f>
        <v>#VALUE!</v>
      </c>
      <c r="BT278" s="5" t="e">
        <f>P_A[[#This Row],[30+]]-P_A[[#This Row],[31+]]</f>
        <v>#VALUE!</v>
      </c>
      <c r="BU278" s="5" t="e">
        <f>P_A[[#This Row],[31+]]-P_A[[#This Row],[32+]]</f>
        <v>#VALUE!</v>
      </c>
      <c r="BV278" s="5" t="e">
        <f>P_A[[#This Row],[32+]]-P_A[[#This Row],[33+]]</f>
        <v>#VALUE!</v>
      </c>
      <c r="BW278" s="5" t="e">
        <f>P_A[[#This Row],[33+]]-P_A[[#This Row],[34+]]</f>
        <v>#VALUE!</v>
      </c>
      <c r="BX278" s="5" t="e">
        <f>P_A[[#This Row],[34+]]-P_A[[#This Row],[35+]]</f>
        <v>#VALUE!</v>
      </c>
      <c r="BY278" s="5" t="e">
        <f>P_A[[#This Row],[35+]]-P_A[[#This Row],[36+]]</f>
        <v>#VALUE!</v>
      </c>
      <c r="BZ278" s="5" t="e">
        <f>P_A[[#This Row],[36+]]-P_A[[#This Row],[37+]]</f>
        <v>#VALUE!</v>
      </c>
      <c r="CA278" s="5" t="e">
        <f>P_A[[#This Row],[37+]]-P_A[[#This Row],[38+]]</f>
        <v>#VALUE!</v>
      </c>
      <c r="CB278" s="5" t="e">
        <f>P_A[[#This Row],[38+]]-P_A[[#This Row],[39+]]</f>
        <v>#VALUE!</v>
      </c>
      <c r="CC278" s="5" t="e">
        <f>P_A[[#This Row],[39+]]-P_A[[#This Row],[40+]]</f>
        <v>#VALUE!</v>
      </c>
      <c r="CD278" s="5" t="e">
        <f>P_A[[#This Row],[40+]]-P_A[[#This Row],[41+]]</f>
        <v>#VALUE!</v>
      </c>
      <c r="CE278" s="5" t="e">
        <f>P_A[[#This Row],[41+]]-P_A[[#This Row],[42+]]</f>
        <v>#VALUE!</v>
      </c>
      <c r="CF278" s="5" t="e">
        <f>P_A[[#This Row],[42+]]-P_A[[#This Row],[43+]]</f>
        <v>#VALUE!</v>
      </c>
      <c r="CG278" s="5" t="e">
        <f>P_A[[#This Row],[43+]]-P_A[[#This Row],[44+]]</f>
        <v>#VALUE!</v>
      </c>
      <c r="CH278" s="5" t="e">
        <f>P_A[[#This Row],[44+]]-P_A[[#This Row],[45+]]</f>
        <v>#VALUE!</v>
      </c>
      <c r="CI278" s="5" t="e">
        <f>P_A[[#This Row],[45+]]-P_A[[#This Row],[46+]]</f>
        <v>#VALUE!</v>
      </c>
      <c r="CJ278" s="5" t="e">
        <f>P_A[[#This Row],[46+]]-P_A[[#This Row],[47+]]</f>
        <v>#VALUE!</v>
      </c>
      <c r="CK278" s="5" t="e">
        <f>P_A[[#This Row],[47+]]-P_A[[#This Row],[48+]]</f>
        <v>#VALUE!</v>
      </c>
      <c r="CL278" s="5" t="e">
        <f>P_A[[#This Row],[48+]]-P_A[[#This Row],[49+]]</f>
        <v>#VALUE!</v>
      </c>
    </row>
    <row r="279" spans="50:90" x14ac:dyDescent="0.25">
      <c r="AX279" s="5" t="e">
        <f>P_A[[#This Row],[8+]]-P_A[[#This Row],[9+]]</f>
        <v>#VALUE!</v>
      </c>
      <c r="AY279" s="5" t="e">
        <f>P_A[[#This Row],[9+]]-P_A[[#This Row],[10+]]</f>
        <v>#VALUE!</v>
      </c>
      <c r="AZ279" s="5" t="e">
        <f>P_A[[#This Row],[10+]]-P_A[[#This Row],[11+]]</f>
        <v>#VALUE!</v>
      </c>
      <c r="BA279" s="5" t="e">
        <f>P_A[[#This Row],[11+]]-P_A[[#This Row],[12+]]</f>
        <v>#VALUE!</v>
      </c>
      <c r="BB279" s="5" t="e">
        <f>P_A[[#This Row],[12+]]-P_A[[#This Row],[13+]]</f>
        <v>#VALUE!</v>
      </c>
      <c r="BC279" s="5" t="e">
        <f>P_A[[#This Row],[13+]]-P_A[[#This Row],[14+]]</f>
        <v>#VALUE!</v>
      </c>
      <c r="BD279" s="5" t="e">
        <f>P_A[[#This Row],[14+]]-P_A[[#This Row],[15+]]</f>
        <v>#VALUE!</v>
      </c>
      <c r="BE279" s="5" t="e">
        <f>P_A[[#This Row],[15+]]-P_A[[#This Row],[16+]]</f>
        <v>#VALUE!</v>
      </c>
      <c r="BF279" s="5" t="e">
        <f>P_A[[#This Row],[16+]]-P_A[[#This Row],[17+]]</f>
        <v>#VALUE!</v>
      </c>
      <c r="BG279" s="5" t="e">
        <f>P_A[[#This Row],[17+]]-P_A[[#This Row],[18+]]</f>
        <v>#VALUE!</v>
      </c>
      <c r="BH279" s="5" t="e">
        <f>P_A[[#This Row],[18+]]-P_A[[#This Row],[19+]]</f>
        <v>#VALUE!</v>
      </c>
      <c r="BI279" s="5" t="e">
        <f>P_A[[#This Row],[19+]]-P_A[[#This Row],[20+]]</f>
        <v>#VALUE!</v>
      </c>
      <c r="BJ279" s="5" t="e">
        <f>P_A[[#This Row],[20+]]-P_A[[#This Row],[21+]]</f>
        <v>#VALUE!</v>
      </c>
      <c r="BK279" s="5" t="e">
        <f>P_A[[#This Row],[21+]]-P_A[[#This Row],[22+]]</f>
        <v>#VALUE!</v>
      </c>
      <c r="BL279" s="5" t="e">
        <f>P_A[[#This Row],[22+]]-P_A[[#This Row],[23+]]</f>
        <v>#VALUE!</v>
      </c>
      <c r="BM279" s="5" t="e">
        <f>P_A[[#This Row],[23+]]-P_A[[#This Row],[24+]]</f>
        <v>#VALUE!</v>
      </c>
      <c r="BN279" s="5" t="e">
        <f>P_A[[#This Row],[24+]]-P_A[[#This Row],[25+]]</f>
        <v>#VALUE!</v>
      </c>
      <c r="BO279" s="5" t="e">
        <f>P_A[[#This Row],[25+]]-P_A[[#This Row],[26+]]</f>
        <v>#VALUE!</v>
      </c>
      <c r="BP279" s="5" t="e">
        <f>P_A[[#This Row],[26+]]-P_A[[#This Row],[27+]]</f>
        <v>#VALUE!</v>
      </c>
      <c r="BQ279" s="5" t="e">
        <f>P_A[[#This Row],[27+]]-P_A[[#This Row],[28+]]</f>
        <v>#VALUE!</v>
      </c>
      <c r="BR279" s="5" t="e">
        <f>P_A[[#This Row],[28+]]-P_A[[#This Row],[29+]]</f>
        <v>#VALUE!</v>
      </c>
      <c r="BS279" s="5" t="e">
        <f>P_A[[#This Row],[29+]]-P_A[[#This Row],[30+]]</f>
        <v>#VALUE!</v>
      </c>
      <c r="BT279" s="5" t="e">
        <f>P_A[[#This Row],[30+]]-P_A[[#This Row],[31+]]</f>
        <v>#VALUE!</v>
      </c>
      <c r="BU279" s="5" t="e">
        <f>P_A[[#This Row],[31+]]-P_A[[#This Row],[32+]]</f>
        <v>#VALUE!</v>
      </c>
      <c r="BV279" s="5" t="e">
        <f>P_A[[#This Row],[32+]]-P_A[[#This Row],[33+]]</f>
        <v>#VALUE!</v>
      </c>
      <c r="BW279" s="5" t="e">
        <f>P_A[[#This Row],[33+]]-P_A[[#This Row],[34+]]</f>
        <v>#VALUE!</v>
      </c>
      <c r="BX279" s="5" t="e">
        <f>P_A[[#This Row],[34+]]-P_A[[#This Row],[35+]]</f>
        <v>#VALUE!</v>
      </c>
      <c r="BY279" s="5" t="e">
        <f>P_A[[#This Row],[35+]]-P_A[[#This Row],[36+]]</f>
        <v>#VALUE!</v>
      </c>
      <c r="BZ279" s="5" t="e">
        <f>P_A[[#This Row],[36+]]-P_A[[#This Row],[37+]]</f>
        <v>#VALUE!</v>
      </c>
      <c r="CA279" s="5" t="e">
        <f>P_A[[#This Row],[37+]]-P_A[[#This Row],[38+]]</f>
        <v>#VALUE!</v>
      </c>
      <c r="CB279" s="5" t="e">
        <f>P_A[[#This Row],[38+]]-P_A[[#This Row],[39+]]</f>
        <v>#VALUE!</v>
      </c>
      <c r="CC279" s="5" t="e">
        <f>P_A[[#This Row],[39+]]-P_A[[#This Row],[40+]]</f>
        <v>#VALUE!</v>
      </c>
      <c r="CD279" s="5" t="e">
        <f>P_A[[#This Row],[40+]]-P_A[[#This Row],[41+]]</f>
        <v>#VALUE!</v>
      </c>
      <c r="CE279" s="5" t="e">
        <f>P_A[[#This Row],[41+]]-P_A[[#This Row],[42+]]</f>
        <v>#VALUE!</v>
      </c>
      <c r="CF279" s="5" t="e">
        <f>P_A[[#This Row],[42+]]-P_A[[#This Row],[43+]]</f>
        <v>#VALUE!</v>
      </c>
      <c r="CG279" s="5" t="e">
        <f>P_A[[#This Row],[43+]]-P_A[[#This Row],[44+]]</f>
        <v>#VALUE!</v>
      </c>
      <c r="CH279" s="5" t="e">
        <f>P_A[[#This Row],[44+]]-P_A[[#This Row],[45+]]</f>
        <v>#VALUE!</v>
      </c>
      <c r="CI279" s="5" t="e">
        <f>P_A[[#This Row],[45+]]-P_A[[#This Row],[46+]]</f>
        <v>#VALUE!</v>
      </c>
      <c r="CJ279" s="5" t="e">
        <f>P_A[[#This Row],[46+]]-P_A[[#This Row],[47+]]</f>
        <v>#VALUE!</v>
      </c>
      <c r="CK279" s="5" t="e">
        <f>P_A[[#This Row],[47+]]-P_A[[#This Row],[48+]]</f>
        <v>#VALUE!</v>
      </c>
      <c r="CL279" s="5" t="e">
        <f>P_A[[#This Row],[48+]]-P_A[[#This Row],[49+]]</f>
        <v>#VALUE!</v>
      </c>
    </row>
    <row r="280" spans="50:90" x14ac:dyDescent="0.25">
      <c r="AX280" s="5" t="e">
        <f>P_A[[#This Row],[8+]]-P_A[[#This Row],[9+]]</f>
        <v>#VALUE!</v>
      </c>
      <c r="AY280" s="5" t="e">
        <f>P_A[[#This Row],[9+]]-P_A[[#This Row],[10+]]</f>
        <v>#VALUE!</v>
      </c>
      <c r="AZ280" s="5" t="e">
        <f>P_A[[#This Row],[10+]]-P_A[[#This Row],[11+]]</f>
        <v>#VALUE!</v>
      </c>
      <c r="BA280" s="5" t="e">
        <f>P_A[[#This Row],[11+]]-P_A[[#This Row],[12+]]</f>
        <v>#VALUE!</v>
      </c>
      <c r="BB280" s="5" t="e">
        <f>P_A[[#This Row],[12+]]-P_A[[#This Row],[13+]]</f>
        <v>#VALUE!</v>
      </c>
      <c r="BC280" s="5" t="e">
        <f>P_A[[#This Row],[13+]]-P_A[[#This Row],[14+]]</f>
        <v>#VALUE!</v>
      </c>
      <c r="BD280" s="5" t="e">
        <f>P_A[[#This Row],[14+]]-P_A[[#This Row],[15+]]</f>
        <v>#VALUE!</v>
      </c>
      <c r="BE280" s="5" t="e">
        <f>P_A[[#This Row],[15+]]-P_A[[#This Row],[16+]]</f>
        <v>#VALUE!</v>
      </c>
      <c r="BF280" s="5" t="e">
        <f>P_A[[#This Row],[16+]]-P_A[[#This Row],[17+]]</f>
        <v>#VALUE!</v>
      </c>
      <c r="BG280" s="5" t="e">
        <f>P_A[[#This Row],[17+]]-P_A[[#This Row],[18+]]</f>
        <v>#VALUE!</v>
      </c>
      <c r="BH280" s="5" t="e">
        <f>P_A[[#This Row],[18+]]-P_A[[#This Row],[19+]]</f>
        <v>#VALUE!</v>
      </c>
      <c r="BI280" s="5" t="e">
        <f>P_A[[#This Row],[19+]]-P_A[[#This Row],[20+]]</f>
        <v>#VALUE!</v>
      </c>
      <c r="BJ280" s="5" t="e">
        <f>P_A[[#This Row],[20+]]-P_A[[#This Row],[21+]]</f>
        <v>#VALUE!</v>
      </c>
      <c r="BK280" s="5" t="e">
        <f>P_A[[#This Row],[21+]]-P_A[[#This Row],[22+]]</f>
        <v>#VALUE!</v>
      </c>
      <c r="BL280" s="5" t="e">
        <f>P_A[[#This Row],[22+]]-P_A[[#This Row],[23+]]</f>
        <v>#VALUE!</v>
      </c>
      <c r="BM280" s="5" t="e">
        <f>P_A[[#This Row],[23+]]-P_A[[#This Row],[24+]]</f>
        <v>#VALUE!</v>
      </c>
      <c r="BN280" s="5" t="e">
        <f>P_A[[#This Row],[24+]]-P_A[[#This Row],[25+]]</f>
        <v>#VALUE!</v>
      </c>
      <c r="BO280" s="5" t="e">
        <f>P_A[[#This Row],[25+]]-P_A[[#This Row],[26+]]</f>
        <v>#VALUE!</v>
      </c>
      <c r="BP280" s="5" t="e">
        <f>P_A[[#This Row],[26+]]-P_A[[#This Row],[27+]]</f>
        <v>#VALUE!</v>
      </c>
      <c r="BQ280" s="5" t="e">
        <f>P_A[[#This Row],[27+]]-P_A[[#This Row],[28+]]</f>
        <v>#VALUE!</v>
      </c>
      <c r="BR280" s="5" t="e">
        <f>P_A[[#This Row],[28+]]-P_A[[#This Row],[29+]]</f>
        <v>#VALUE!</v>
      </c>
      <c r="BS280" s="5" t="e">
        <f>P_A[[#This Row],[29+]]-P_A[[#This Row],[30+]]</f>
        <v>#VALUE!</v>
      </c>
      <c r="BT280" s="5" t="e">
        <f>P_A[[#This Row],[30+]]-P_A[[#This Row],[31+]]</f>
        <v>#VALUE!</v>
      </c>
      <c r="BU280" s="5" t="e">
        <f>P_A[[#This Row],[31+]]-P_A[[#This Row],[32+]]</f>
        <v>#VALUE!</v>
      </c>
      <c r="BV280" s="5" t="e">
        <f>P_A[[#This Row],[32+]]-P_A[[#This Row],[33+]]</f>
        <v>#VALUE!</v>
      </c>
      <c r="BW280" s="5" t="e">
        <f>P_A[[#This Row],[33+]]-P_A[[#This Row],[34+]]</f>
        <v>#VALUE!</v>
      </c>
      <c r="BX280" s="5" t="e">
        <f>P_A[[#This Row],[34+]]-P_A[[#This Row],[35+]]</f>
        <v>#VALUE!</v>
      </c>
      <c r="BY280" s="5" t="e">
        <f>P_A[[#This Row],[35+]]-P_A[[#This Row],[36+]]</f>
        <v>#VALUE!</v>
      </c>
      <c r="BZ280" s="5" t="e">
        <f>P_A[[#This Row],[36+]]-P_A[[#This Row],[37+]]</f>
        <v>#VALUE!</v>
      </c>
      <c r="CA280" s="5" t="e">
        <f>P_A[[#This Row],[37+]]-P_A[[#This Row],[38+]]</f>
        <v>#VALUE!</v>
      </c>
      <c r="CB280" s="5" t="e">
        <f>P_A[[#This Row],[38+]]-P_A[[#This Row],[39+]]</f>
        <v>#VALUE!</v>
      </c>
      <c r="CC280" s="5" t="e">
        <f>P_A[[#This Row],[39+]]-P_A[[#This Row],[40+]]</f>
        <v>#VALUE!</v>
      </c>
      <c r="CD280" s="5" t="e">
        <f>P_A[[#This Row],[40+]]-P_A[[#This Row],[41+]]</f>
        <v>#VALUE!</v>
      </c>
      <c r="CE280" s="5" t="e">
        <f>P_A[[#This Row],[41+]]-P_A[[#This Row],[42+]]</f>
        <v>#VALUE!</v>
      </c>
      <c r="CF280" s="5" t="e">
        <f>P_A[[#This Row],[42+]]-P_A[[#This Row],[43+]]</f>
        <v>#VALUE!</v>
      </c>
      <c r="CG280" s="5" t="e">
        <f>P_A[[#This Row],[43+]]-P_A[[#This Row],[44+]]</f>
        <v>#VALUE!</v>
      </c>
      <c r="CH280" s="5" t="e">
        <f>P_A[[#This Row],[44+]]-P_A[[#This Row],[45+]]</f>
        <v>#VALUE!</v>
      </c>
      <c r="CI280" s="5" t="e">
        <f>P_A[[#This Row],[45+]]-P_A[[#This Row],[46+]]</f>
        <v>#VALUE!</v>
      </c>
      <c r="CJ280" s="5" t="e">
        <f>P_A[[#This Row],[46+]]-P_A[[#This Row],[47+]]</f>
        <v>#VALUE!</v>
      </c>
      <c r="CK280" s="5" t="e">
        <f>P_A[[#This Row],[47+]]-P_A[[#This Row],[48+]]</f>
        <v>#VALUE!</v>
      </c>
      <c r="CL280" s="5" t="e">
        <f>P_A[[#This Row],[48+]]-P_A[[#This Row],[49+]]</f>
        <v>#VALUE!</v>
      </c>
    </row>
    <row r="281" spans="50:90" x14ac:dyDescent="0.25">
      <c r="AX281" s="5" t="e">
        <f>P_A[[#This Row],[8+]]-P_A[[#This Row],[9+]]</f>
        <v>#VALUE!</v>
      </c>
      <c r="AY281" s="5" t="e">
        <f>P_A[[#This Row],[9+]]-P_A[[#This Row],[10+]]</f>
        <v>#VALUE!</v>
      </c>
      <c r="AZ281" s="5" t="e">
        <f>P_A[[#This Row],[10+]]-P_A[[#This Row],[11+]]</f>
        <v>#VALUE!</v>
      </c>
      <c r="BA281" s="5" t="e">
        <f>P_A[[#This Row],[11+]]-P_A[[#This Row],[12+]]</f>
        <v>#VALUE!</v>
      </c>
      <c r="BB281" s="5" t="e">
        <f>P_A[[#This Row],[12+]]-P_A[[#This Row],[13+]]</f>
        <v>#VALUE!</v>
      </c>
      <c r="BC281" s="5" t="e">
        <f>P_A[[#This Row],[13+]]-P_A[[#This Row],[14+]]</f>
        <v>#VALUE!</v>
      </c>
      <c r="BD281" s="5" t="e">
        <f>P_A[[#This Row],[14+]]-P_A[[#This Row],[15+]]</f>
        <v>#VALUE!</v>
      </c>
      <c r="BE281" s="5" t="e">
        <f>P_A[[#This Row],[15+]]-P_A[[#This Row],[16+]]</f>
        <v>#VALUE!</v>
      </c>
      <c r="BF281" s="5" t="e">
        <f>P_A[[#This Row],[16+]]-P_A[[#This Row],[17+]]</f>
        <v>#VALUE!</v>
      </c>
      <c r="BG281" s="5" t="e">
        <f>P_A[[#This Row],[17+]]-P_A[[#This Row],[18+]]</f>
        <v>#VALUE!</v>
      </c>
      <c r="BH281" s="5" t="e">
        <f>P_A[[#This Row],[18+]]-P_A[[#This Row],[19+]]</f>
        <v>#VALUE!</v>
      </c>
      <c r="BI281" s="5" t="e">
        <f>P_A[[#This Row],[19+]]-P_A[[#This Row],[20+]]</f>
        <v>#VALUE!</v>
      </c>
      <c r="BJ281" s="5" t="e">
        <f>P_A[[#This Row],[20+]]-P_A[[#This Row],[21+]]</f>
        <v>#VALUE!</v>
      </c>
      <c r="BK281" s="5" t="e">
        <f>P_A[[#This Row],[21+]]-P_A[[#This Row],[22+]]</f>
        <v>#VALUE!</v>
      </c>
      <c r="BL281" s="5" t="e">
        <f>P_A[[#This Row],[22+]]-P_A[[#This Row],[23+]]</f>
        <v>#VALUE!</v>
      </c>
      <c r="BM281" s="5" t="e">
        <f>P_A[[#This Row],[23+]]-P_A[[#This Row],[24+]]</f>
        <v>#VALUE!</v>
      </c>
      <c r="BN281" s="5" t="e">
        <f>P_A[[#This Row],[24+]]-P_A[[#This Row],[25+]]</f>
        <v>#VALUE!</v>
      </c>
      <c r="BO281" s="5" t="e">
        <f>P_A[[#This Row],[25+]]-P_A[[#This Row],[26+]]</f>
        <v>#VALUE!</v>
      </c>
      <c r="BP281" s="5" t="e">
        <f>P_A[[#This Row],[26+]]-P_A[[#This Row],[27+]]</f>
        <v>#VALUE!</v>
      </c>
      <c r="BQ281" s="5" t="e">
        <f>P_A[[#This Row],[27+]]-P_A[[#This Row],[28+]]</f>
        <v>#VALUE!</v>
      </c>
      <c r="BR281" s="5" t="e">
        <f>P_A[[#This Row],[28+]]-P_A[[#This Row],[29+]]</f>
        <v>#VALUE!</v>
      </c>
      <c r="BS281" s="5" t="e">
        <f>P_A[[#This Row],[29+]]-P_A[[#This Row],[30+]]</f>
        <v>#VALUE!</v>
      </c>
      <c r="BT281" s="5" t="e">
        <f>P_A[[#This Row],[30+]]-P_A[[#This Row],[31+]]</f>
        <v>#VALUE!</v>
      </c>
      <c r="BU281" s="5" t="e">
        <f>P_A[[#This Row],[31+]]-P_A[[#This Row],[32+]]</f>
        <v>#VALUE!</v>
      </c>
      <c r="BV281" s="5" t="e">
        <f>P_A[[#This Row],[32+]]-P_A[[#This Row],[33+]]</f>
        <v>#VALUE!</v>
      </c>
      <c r="BW281" s="5" t="e">
        <f>P_A[[#This Row],[33+]]-P_A[[#This Row],[34+]]</f>
        <v>#VALUE!</v>
      </c>
      <c r="BX281" s="5" t="e">
        <f>P_A[[#This Row],[34+]]-P_A[[#This Row],[35+]]</f>
        <v>#VALUE!</v>
      </c>
      <c r="BY281" s="5" t="e">
        <f>P_A[[#This Row],[35+]]-P_A[[#This Row],[36+]]</f>
        <v>#VALUE!</v>
      </c>
      <c r="BZ281" s="5" t="e">
        <f>P_A[[#This Row],[36+]]-P_A[[#This Row],[37+]]</f>
        <v>#VALUE!</v>
      </c>
      <c r="CA281" s="5" t="e">
        <f>P_A[[#This Row],[37+]]-P_A[[#This Row],[38+]]</f>
        <v>#VALUE!</v>
      </c>
      <c r="CB281" s="5" t="e">
        <f>P_A[[#This Row],[38+]]-P_A[[#This Row],[39+]]</f>
        <v>#VALUE!</v>
      </c>
      <c r="CC281" s="5" t="e">
        <f>P_A[[#This Row],[39+]]-P_A[[#This Row],[40+]]</f>
        <v>#VALUE!</v>
      </c>
      <c r="CD281" s="5" t="e">
        <f>P_A[[#This Row],[40+]]-P_A[[#This Row],[41+]]</f>
        <v>#VALUE!</v>
      </c>
      <c r="CE281" s="5" t="e">
        <f>P_A[[#This Row],[41+]]-P_A[[#This Row],[42+]]</f>
        <v>#VALUE!</v>
      </c>
      <c r="CF281" s="5" t="e">
        <f>P_A[[#This Row],[42+]]-P_A[[#This Row],[43+]]</f>
        <v>#VALUE!</v>
      </c>
      <c r="CG281" s="5" t="e">
        <f>P_A[[#This Row],[43+]]-P_A[[#This Row],[44+]]</f>
        <v>#VALUE!</v>
      </c>
      <c r="CH281" s="5" t="e">
        <f>P_A[[#This Row],[44+]]-P_A[[#This Row],[45+]]</f>
        <v>#VALUE!</v>
      </c>
      <c r="CI281" s="5" t="e">
        <f>P_A[[#This Row],[45+]]-P_A[[#This Row],[46+]]</f>
        <v>#VALUE!</v>
      </c>
      <c r="CJ281" s="5" t="e">
        <f>P_A[[#This Row],[46+]]-P_A[[#This Row],[47+]]</f>
        <v>#VALUE!</v>
      </c>
      <c r="CK281" s="5" t="e">
        <f>P_A[[#This Row],[47+]]-P_A[[#This Row],[48+]]</f>
        <v>#VALUE!</v>
      </c>
      <c r="CL281" s="5" t="e">
        <f>P_A[[#This Row],[48+]]-P_A[[#This Row],[49+]]</f>
        <v>#VALUE!</v>
      </c>
    </row>
    <row r="282" spans="50:90" x14ac:dyDescent="0.25">
      <c r="AX282" s="5" t="e">
        <f>P_A[[#This Row],[8+]]-P_A[[#This Row],[9+]]</f>
        <v>#VALUE!</v>
      </c>
      <c r="AY282" s="5" t="e">
        <f>P_A[[#This Row],[9+]]-P_A[[#This Row],[10+]]</f>
        <v>#VALUE!</v>
      </c>
      <c r="AZ282" s="5" t="e">
        <f>P_A[[#This Row],[10+]]-P_A[[#This Row],[11+]]</f>
        <v>#VALUE!</v>
      </c>
      <c r="BA282" s="5" t="e">
        <f>P_A[[#This Row],[11+]]-P_A[[#This Row],[12+]]</f>
        <v>#VALUE!</v>
      </c>
      <c r="BB282" s="5" t="e">
        <f>P_A[[#This Row],[12+]]-P_A[[#This Row],[13+]]</f>
        <v>#VALUE!</v>
      </c>
      <c r="BC282" s="5" t="e">
        <f>P_A[[#This Row],[13+]]-P_A[[#This Row],[14+]]</f>
        <v>#VALUE!</v>
      </c>
      <c r="BD282" s="5" t="e">
        <f>P_A[[#This Row],[14+]]-P_A[[#This Row],[15+]]</f>
        <v>#VALUE!</v>
      </c>
      <c r="BE282" s="5" t="e">
        <f>P_A[[#This Row],[15+]]-P_A[[#This Row],[16+]]</f>
        <v>#VALUE!</v>
      </c>
      <c r="BF282" s="5" t="e">
        <f>P_A[[#This Row],[16+]]-P_A[[#This Row],[17+]]</f>
        <v>#VALUE!</v>
      </c>
      <c r="BG282" s="5" t="e">
        <f>P_A[[#This Row],[17+]]-P_A[[#This Row],[18+]]</f>
        <v>#VALUE!</v>
      </c>
      <c r="BH282" s="5" t="e">
        <f>P_A[[#This Row],[18+]]-P_A[[#This Row],[19+]]</f>
        <v>#VALUE!</v>
      </c>
      <c r="BI282" s="5" t="e">
        <f>P_A[[#This Row],[19+]]-P_A[[#This Row],[20+]]</f>
        <v>#VALUE!</v>
      </c>
      <c r="BJ282" s="5" t="e">
        <f>P_A[[#This Row],[20+]]-P_A[[#This Row],[21+]]</f>
        <v>#VALUE!</v>
      </c>
      <c r="BK282" s="5" t="e">
        <f>P_A[[#This Row],[21+]]-P_A[[#This Row],[22+]]</f>
        <v>#VALUE!</v>
      </c>
      <c r="BL282" s="5" t="e">
        <f>P_A[[#This Row],[22+]]-P_A[[#This Row],[23+]]</f>
        <v>#VALUE!</v>
      </c>
      <c r="BM282" s="5" t="e">
        <f>P_A[[#This Row],[23+]]-P_A[[#This Row],[24+]]</f>
        <v>#VALUE!</v>
      </c>
      <c r="BN282" s="5" t="e">
        <f>P_A[[#This Row],[24+]]-P_A[[#This Row],[25+]]</f>
        <v>#VALUE!</v>
      </c>
      <c r="BO282" s="5" t="e">
        <f>P_A[[#This Row],[25+]]-P_A[[#This Row],[26+]]</f>
        <v>#VALUE!</v>
      </c>
      <c r="BP282" s="5" t="e">
        <f>P_A[[#This Row],[26+]]-P_A[[#This Row],[27+]]</f>
        <v>#VALUE!</v>
      </c>
      <c r="BQ282" s="5" t="e">
        <f>P_A[[#This Row],[27+]]-P_A[[#This Row],[28+]]</f>
        <v>#VALUE!</v>
      </c>
      <c r="BR282" s="5" t="e">
        <f>P_A[[#This Row],[28+]]-P_A[[#This Row],[29+]]</f>
        <v>#VALUE!</v>
      </c>
      <c r="BS282" s="5" t="e">
        <f>P_A[[#This Row],[29+]]-P_A[[#This Row],[30+]]</f>
        <v>#VALUE!</v>
      </c>
      <c r="BT282" s="5" t="e">
        <f>P_A[[#This Row],[30+]]-P_A[[#This Row],[31+]]</f>
        <v>#VALUE!</v>
      </c>
      <c r="BU282" s="5" t="e">
        <f>P_A[[#This Row],[31+]]-P_A[[#This Row],[32+]]</f>
        <v>#VALUE!</v>
      </c>
      <c r="BV282" s="5" t="e">
        <f>P_A[[#This Row],[32+]]-P_A[[#This Row],[33+]]</f>
        <v>#VALUE!</v>
      </c>
      <c r="BW282" s="5" t="e">
        <f>P_A[[#This Row],[33+]]-P_A[[#This Row],[34+]]</f>
        <v>#VALUE!</v>
      </c>
      <c r="BX282" s="5" t="e">
        <f>P_A[[#This Row],[34+]]-P_A[[#This Row],[35+]]</f>
        <v>#VALUE!</v>
      </c>
      <c r="BY282" s="5" t="e">
        <f>P_A[[#This Row],[35+]]-P_A[[#This Row],[36+]]</f>
        <v>#VALUE!</v>
      </c>
      <c r="BZ282" s="5" t="e">
        <f>P_A[[#This Row],[36+]]-P_A[[#This Row],[37+]]</f>
        <v>#VALUE!</v>
      </c>
      <c r="CA282" s="5" t="e">
        <f>P_A[[#This Row],[37+]]-P_A[[#This Row],[38+]]</f>
        <v>#VALUE!</v>
      </c>
      <c r="CB282" s="5" t="e">
        <f>P_A[[#This Row],[38+]]-P_A[[#This Row],[39+]]</f>
        <v>#VALUE!</v>
      </c>
      <c r="CC282" s="5" t="e">
        <f>P_A[[#This Row],[39+]]-P_A[[#This Row],[40+]]</f>
        <v>#VALUE!</v>
      </c>
      <c r="CD282" s="5" t="e">
        <f>P_A[[#This Row],[40+]]-P_A[[#This Row],[41+]]</f>
        <v>#VALUE!</v>
      </c>
      <c r="CE282" s="5" t="e">
        <f>P_A[[#This Row],[41+]]-P_A[[#This Row],[42+]]</f>
        <v>#VALUE!</v>
      </c>
      <c r="CF282" s="5" t="e">
        <f>P_A[[#This Row],[42+]]-P_A[[#This Row],[43+]]</f>
        <v>#VALUE!</v>
      </c>
      <c r="CG282" s="5" t="e">
        <f>P_A[[#This Row],[43+]]-P_A[[#This Row],[44+]]</f>
        <v>#VALUE!</v>
      </c>
      <c r="CH282" s="5" t="e">
        <f>P_A[[#This Row],[44+]]-P_A[[#This Row],[45+]]</f>
        <v>#VALUE!</v>
      </c>
      <c r="CI282" s="5" t="e">
        <f>P_A[[#This Row],[45+]]-P_A[[#This Row],[46+]]</f>
        <v>#VALUE!</v>
      </c>
      <c r="CJ282" s="5" t="e">
        <f>P_A[[#This Row],[46+]]-P_A[[#This Row],[47+]]</f>
        <v>#VALUE!</v>
      </c>
      <c r="CK282" s="5" t="e">
        <f>P_A[[#This Row],[47+]]-P_A[[#This Row],[48+]]</f>
        <v>#VALUE!</v>
      </c>
      <c r="CL282" s="5" t="e">
        <f>P_A[[#This Row],[48+]]-P_A[[#This Row],[49+]]</f>
        <v>#VALUE!</v>
      </c>
    </row>
    <row r="283" spans="50:90" x14ac:dyDescent="0.25">
      <c r="AX283" s="5" t="e">
        <f>P_A[[#This Row],[8+]]-P_A[[#This Row],[9+]]</f>
        <v>#VALUE!</v>
      </c>
      <c r="AY283" s="5" t="e">
        <f>P_A[[#This Row],[9+]]-P_A[[#This Row],[10+]]</f>
        <v>#VALUE!</v>
      </c>
      <c r="AZ283" s="5" t="e">
        <f>P_A[[#This Row],[10+]]-P_A[[#This Row],[11+]]</f>
        <v>#VALUE!</v>
      </c>
      <c r="BA283" s="5" t="e">
        <f>P_A[[#This Row],[11+]]-P_A[[#This Row],[12+]]</f>
        <v>#VALUE!</v>
      </c>
      <c r="BB283" s="5" t="e">
        <f>P_A[[#This Row],[12+]]-P_A[[#This Row],[13+]]</f>
        <v>#VALUE!</v>
      </c>
      <c r="BC283" s="5" t="e">
        <f>P_A[[#This Row],[13+]]-P_A[[#This Row],[14+]]</f>
        <v>#VALUE!</v>
      </c>
      <c r="BD283" s="5" t="e">
        <f>P_A[[#This Row],[14+]]-P_A[[#This Row],[15+]]</f>
        <v>#VALUE!</v>
      </c>
      <c r="BE283" s="5" t="e">
        <f>P_A[[#This Row],[15+]]-P_A[[#This Row],[16+]]</f>
        <v>#VALUE!</v>
      </c>
      <c r="BF283" s="5" t="e">
        <f>P_A[[#This Row],[16+]]-P_A[[#This Row],[17+]]</f>
        <v>#VALUE!</v>
      </c>
      <c r="BG283" s="5" t="e">
        <f>P_A[[#This Row],[17+]]-P_A[[#This Row],[18+]]</f>
        <v>#VALUE!</v>
      </c>
      <c r="BH283" s="5" t="e">
        <f>P_A[[#This Row],[18+]]-P_A[[#This Row],[19+]]</f>
        <v>#VALUE!</v>
      </c>
      <c r="BI283" s="5" t="e">
        <f>P_A[[#This Row],[19+]]-P_A[[#This Row],[20+]]</f>
        <v>#VALUE!</v>
      </c>
      <c r="BJ283" s="5" t="e">
        <f>P_A[[#This Row],[20+]]-P_A[[#This Row],[21+]]</f>
        <v>#VALUE!</v>
      </c>
      <c r="BK283" s="5" t="e">
        <f>P_A[[#This Row],[21+]]-P_A[[#This Row],[22+]]</f>
        <v>#VALUE!</v>
      </c>
      <c r="BL283" s="5" t="e">
        <f>P_A[[#This Row],[22+]]-P_A[[#This Row],[23+]]</f>
        <v>#VALUE!</v>
      </c>
      <c r="BM283" s="5" t="e">
        <f>P_A[[#This Row],[23+]]-P_A[[#This Row],[24+]]</f>
        <v>#VALUE!</v>
      </c>
      <c r="BN283" s="5" t="e">
        <f>P_A[[#This Row],[24+]]-P_A[[#This Row],[25+]]</f>
        <v>#VALUE!</v>
      </c>
      <c r="BO283" s="5" t="e">
        <f>P_A[[#This Row],[25+]]-P_A[[#This Row],[26+]]</f>
        <v>#VALUE!</v>
      </c>
      <c r="BP283" s="5" t="e">
        <f>P_A[[#This Row],[26+]]-P_A[[#This Row],[27+]]</f>
        <v>#VALUE!</v>
      </c>
      <c r="BQ283" s="5" t="e">
        <f>P_A[[#This Row],[27+]]-P_A[[#This Row],[28+]]</f>
        <v>#VALUE!</v>
      </c>
      <c r="BR283" s="5" t="e">
        <f>P_A[[#This Row],[28+]]-P_A[[#This Row],[29+]]</f>
        <v>#VALUE!</v>
      </c>
      <c r="BS283" s="5" t="e">
        <f>P_A[[#This Row],[29+]]-P_A[[#This Row],[30+]]</f>
        <v>#VALUE!</v>
      </c>
      <c r="BT283" s="5" t="e">
        <f>P_A[[#This Row],[30+]]-P_A[[#This Row],[31+]]</f>
        <v>#VALUE!</v>
      </c>
      <c r="BU283" s="5" t="e">
        <f>P_A[[#This Row],[31+]]-P_A[[#This Row],[32+]]</f>
        <v>#VALUE!</v>
      </c>
      <c r="BV283" s="5" t="e">
        <f>P_A[[#This Row],[32+]]-P_A[[#This Row],[33+]]</f>
        <v>#VALUE!</v>
      </c>
      <c r="BW283" s="5" t="e">
        <f>P_A[[#This Row],[33+]]-P_A[[#This Row],[34+]]</f>
        <v>#VALUE!</v>
      </c>
      <c r="BX283" s="5" t="e">
        <f>P_A[[#This Row],[34+]]-P_A[[#This Row],[35+]]</f>
        <v>#VALUE!</v>
      </c>
      <c r="BY283" s="5" t="e">
        <f>P_A[[#This Row],[35+]]-P_A[[#This Row],[36+]]</f>
        <v>#VALUE!</v>
      </c>
      <c r="BZ283" s="5" t="e">
        <f>P_A[[#This Row],[36+]]-P_A[[#This Row],[37+]]</f>
        <v>#VALUE!</v>
      </c>
      <c r="CA283" s="5" t="e">
        <f>P_A[[#This Row],[37+]]-P_A[[#This Row],[38+]]</f>
        <v>#VALUE!</v>
      </c>
      <c r="CB283" s="5" t="e">
        <f>P_A[[#This Row],[38+]]-P_A[[#This Row],[39+]]</f>
        <v>#VALUE!</v>
      </c>
      <c r="CC283" s="5" t="e">
        <f>P_A[[#This Row],[39+]]-P_A[[#This Row],[40+]]</f>
        <v>#VALUE!</v>
      </c>
      <c r="CD283" s="5" t="e">
        <f>P_A[[#This Row],[40+]]-P_A[[#This Row],[41+]]</f>
        <v>#VALUE!</v>
      </c>
      <c r="CE283" s="5" t="e">
        <f>P_A[[#This Row],[41+]]-P_A[[#This Row],[42+]]</f>
        <v>#VALUE!</v>
      </c>
      <c r="CF283" s="5" t="e">
        <f>P_A[[#This Row],[42+]]-P_A[[#This Row],[43+]]</f>
        <v>#VALUE!</v>
      </c>
      <c r="CG283" s="5" t="e">
        <f>P_A[[#This Row],[43+]]-P_A[[#This Row],[44+]]</f>
        <v>#VALUE!</v>
      </c>
      <c r="CH283" s="5" t="e">
        <f>P_A[[#This Row],[44+]]-P_A[[#This Row],[45+]]</f>
        <v>#VALUE!</v>
      </c>
      <c r="CI283" s="5" t="e">
        <f>P_A[[#This Row],[45+]]-P_A[[#This Row],[46+]]</f>
        <v>#VALUE!</v>
      </c>
      <c r="CJ283" s="5" t="e">
        <f>P_A[[#This Row],[46+]]-P_A[[#This Row],[47+]]</f>
        <v>#VALUE!</v>
      </c>
      <c r="CK283" s="5" t="e">
        <f>P_A[[#This Row],[47+]]-P_A[[#This Row],[48+]]</f>
        <v>#VALUE!</v>
      </c>
      <c r="CL283" s="5" t="e">
        <f>P_A[[#This Row],[48+]]-P_A[[#This Row],[49+]]</f>
        <v>#VALUE!</v>
      </c>
    </row>
    <row r="284" spans="50:90" x14ac:dyDescent="0.25">
      <c r="AX284" s="5" t="e">
        <f>P_A[[#This Row],[8+]]-P_A[[#This Row],[9+]]</f>
        <v>#VALUE!</v>
      </c>
      <c r="AY284" s="5" t="e">
        <f>P_A[[#This Row],[9+]]-P_A[[#This Row],[10+]]</f>
        <v>#VALUE!</v>
      </c>
      <c r="AZ284" s="5" t="e">
        <f>P_A[[#This Row],[10+]]-P_A[[#This Row],[11+]]</f>
        <v>#VALUE!</v>
      </c>
      <c r="BA284" s="5" t="e">
        <f>P_A[[#This Row],[11+]]-P_A[[#This Row],[12+]]</f>
        <v>#VALUE!</v>
      </c>
      <c r="BB284" s="5" t="e">
        <f>P_A[[#This Row],[12+]]-P_A[[#This Row],[13+]]</f>
        <v>#VALUE!</v>
      </c>
      <c r="BC284" s="5" t="e">
        <f>P_A[[#This Row],[13+]]-P_A[[#This Row],[14+]]</f>
        <v>#VALUE!</v>
      </c>
      <c r="BD284" s="5" t="e">
        <f>P_A[[#This Row],[14+]]-P_A[[#This Row],[15+]]</f>
        <v>#VALUE!</v>
      </c>
      <c r="BE284" s="5" t="e">
        <f>P_A[[#This Row],[15+]]-P_A[[#This Row],[16+]]</f>
        <v>#VALUE!</v>
      </c>
      <c r="BF284" s="5" t="e">
        <f>P_A[[#This Row],[16+]]-P_A[[#This Row],[17+]]</f>
        <v>#VALUE!</v>
      </c>
      <c r="BG284" s="5" t="e">
        <f>P_A[[#This Row],[17+]]-P_A[[#This Row],[18+]]</f>
        <v>#VALUE!</v>
      </c>
      <c r="BH284" s="5" t="e">
        <f>P_A[[#This Row],[18+]]-P_A[[#This Row],[19+]]</f>
        <v>#VALUE!</v>
      </c>
      <c r="BI284" s="5" t="e">
        <f>P_A[[#This Row],[19+]]-P_A[[#This Row],[20+]]</f>
        <v>#VALUE!</v>
      </c>
      <c r="BJ284" s="5" t="e">
        <f>P_A[[#This Row],[20+]]-P_A[[#This Row],[21+]]</f>
        <v>#VALUE!</v>
      </c>
      <c r="BK284" s="5" t="e">
        <f>P_A[[#This Row],[21+]]-P_A[[#This Row],[22+]]</f>
        <v>#VALUE!</v>
      </c>
      <c r="BL284" s="5" t="e">
        <f>P_A[[#This Row],[22+]]-P_A[[#This Row],[23+]]</f>
        <v>#VALUE!</v>
      </c>
      <c r="BM284" s="5" t="e">
        <f>P_A[[#This Row],[23+]]-P_A[[#This Row],[24+]]</f>
        <v>#VALUE!</v>
      </c>
      <c r="BN284" s="5" t="e">
        <f>P_A[[#This Row],[24+]]-P_A[[#This Row],[25+]]</f>
        <v>#VALUE!</v>
      </c>
      <c r="BO284" s="5" t="e">
        <f>P_A[[#This Row],[25+]]-P_A[[#This Row],[26+]]</f>
        <v>#VALUE!</v>
      </c>
      <c r="BP284" s="5" t="e">
        <f>P_A[[#This Row],[26+]]-P_A[[#This Row],[27+]]</f>
        <v>#VALUE!</v>
      </c>
      <c r="BQ284" s="5" t="e">
        <f>P_A[[#This Row],[27+]]-P_A[[#This Row],[28+]]</f>
        <v>#VALUE!</v>
      </c>
      <c r="BR284" s="5" t="e">
        <f>P_A[[#This Row],[28+]]-P_A[[#This Row],[29+]]</f>
        <v>#VALUE!</v>
      </c>
      <c r="BS284" s="5" t="e">
        <f>P_A[[#This Row],[29+]]-P_A[[#This Row],[30+]]</f>
        <v>#VALUE!</v>
      </c>
      <c r="BT284" s="5" t="e">
        <f>P_A[[#This Row],[30+]]-P_A[[#This Row],[31+]]</f>
        <v>#VALUE!</v>
      </c>
      <c r="BU284" s="5" t="e">
        <f>P_A[[#This Row],[31+]]-P_A[[#This Row],[32+]]</f>
        <v>#VALUE!</v>
      </c>
      <c r="BV284" s="5" t="e">
        <f>P_A[[#This Row],[32+]]-P_A[[#This Row],[33+]]</f>
        <v>#VALUE!</v>
      </c>
      <c r="BW284" s="5" t="e">
        <f>P_A[[#This Row],[33+]]-P_A[[#This Row],[34+]]</f>
        <v>#VALUE!</v>
      </c>
      <c r="BX284" s="5" t="e">
        <f>P_A[[#This Row],[34+]]-P_A[[#This Row],[35+]]</f>
        <v>#VALUE!</v>
      </c>
      <c r="BY284" s="5" t="e">
        <f>P_A[[#This Row],[35+]]-P_A[[#This Row],[36+]]</f>
        <v>#VALUE!</v>
      </c>
      <c r="BZ284" s="5" t="e">
        <f>P_A[[#This Row],[36+]]-P_A[[#This Row],[37+]]</f>
        <v>#VALUE!</v>
      </c>
      <c r="CA284" s="5" t="e">
        <f>P_A[[#This Row],[37+]]-P_A[[#This Row],[38+]]</f>
        <v>#VALUE!</v>
      </c>
      <c r="CB284" s="5" t="e">
        <f>P_A[[#This Row],[38+]]-P_A[[#This Row],[39+]]</f>
        <v>#VALUE!</v>
      </c>
      <c r="CC284" s="5" t="e">
        <f>P_A[[#This Row],[39+]]-P_A[[#This Row],[40+]]</f>
        <v>#VALUE!</v>
      </c>
      <c r="CD284" s="5" t="e">
        <f>P_A[[#This Row],[40+]]-P_A[[#This Row],[41+]]</f>
        <v>#VALUE!</v>
      </c>
      <c r="CE284" s="5" t="e">
        <f>P_A[[#This Row],[41+]]-P_A[[#This Row],[42+]]</f>
        <v>#VALUE!</v>
      </c>
      <c r="CF284" s="5" t="e">
        <f>P_A[[#This Row],[42+]]-P_A[[#This Row],[43+]]</f>
        <v>#VALUE!</v>
      </c>
      <c r="CG284" s="5" t="e">
        <f>P_A[[#This Row],[43+]]-P_A[[#This Row],[44+]]</f>
        <v>#VALUE!</v>
      </c>
      <c r="CH284" s="5" t="e">
        <f>P_A[[#This Row],[44+]]-P_A[[#This Row],[45+]]</f>
        <v>#VALUE!</v>
      </c>
      <c r="CI284" s="5" t="e">
        <f>P_A[[#This Row],[45+]]-P_A[[#This Row],[46+]]</f>
        <v>#VALUE!</v>
      </c>
      <c r="CJ284" s="5" t="e">
        <f>P_A[[#This Row],[46+]]-P_A[[#This Row],[47+]]</f>
        <v>#VALUE!</v>
      </c>
      <c r="CK284" s="5" t="e">
        <f>P_A[[#This Row],[47+]]-P_A[[#This Row],[48+]]</f>
        <v>#VALUE!</v>
      </c>
      <c r="CL284" s="5" t="e">
        <f>P_A[[#This Row],[48+]]-P_A[[#This Row],[49+]]</f>
        <v>#VALUE!</v>
      </c>
    </row>
    <row r="285" spans="50:90" x14ac:dyDescent="0.25">
      <c r="AX285" s="5" t="e">
        <f>P_A[[#This Row],[8+]]-P_A[[#This Row],[9+]]</f>
        <v>#VALUE!</v>
      </c>
      <c r="AY285" s="5" t="e">
        <f>P_A[[#This Row],[9+]]-P_A[[#This Row],[10+]]</f>
        <v>#VALUE!</v>
      </c>
      <c r="AZ285" s="5" t="e">
        <f>P_A[[#This Row],[10+]]-P_A[[#This Row],[11+]]</f>
        <v>#VALUE!</v>
      </c>
      <c r="BA285" s="5" t="e">
        <f>P_A[[#This Row],[11+]]-P_A[[#This Row],[12+]]</f>
        <v>#VALUE!</v>
      </c>
      <c r="BB285" s="5" t="e">
        <f>P_A[[#This Row],[12+]]-P_A[[#This Row],[13+]]</f>
        <v>#VALUE!</v>
      </c>
      <c r="BC285" s="5" t="e">
        <f>P_A[[#This Row],[13+]]-P_A[[#This Row],[14+]]</f>
        <v>#VALUE!</v>
      </c>
      <c r="BD285" s="5" t="e">
        <f>P_A[[#This Row],[14+]]-P_A[[#This Row],[15+]]</f>
        <v>#VALUE!</v>
      </c>
      <c r="BE285" s="5" t="e">
        <f>P_A[[#This Row],[15+]]-P_A[[#This Row],[16+]]</f>
        <v>#VALUE!</v>
      </c>
      <c r="BF285" s="5" t="e">
        <f>P_A[[#This Row],[16+]]-P_A[[#This Row],[17+]]</f>
        <v>#VALUE!</v>
      </c>
      <c r="BG285" s="5" t="e">
        <f>P_A[[#This Row],[17+]]-P_A[[#This Row],[18+]]</f>
        <v>#VALUE!</v>
      </c>
      <c r="BH285" s="5" t="e">
        <f>P_A[[#This Row],[18+]]-P_A[[#This Row],[19+]]</f>
        <v>#VALUE!</v>
      </c>
      <c r="BI285" s="5" t="e">
        <f>P_A[[#This Row],[19+]]-P_A[[#This Row],[20+]]</f>
        <v>#VALUE!</v>
      </c>
      <c r="BJ285" s="5" t="e">
        <f>P_A[[#This Row],[20+]]-P_A[[#This Row],[21+]]</f>
        <v>#VALUE!</v>
      </c>
      <c r="BK285" s="5" t="e">
        <f>P_A[[#This Row],[21+]]-P_A[[#This Row],[22+]]</f>
        <v>#VALUE!</v>
      </c>
      <c r="BL285" s="5" t="e">
        <f>P_A[[#This Row],[22+]]-P_A[[#This Row],[23+]]</f>
        <v>#VALUE!</v>
      </c>
      <c r="BM285" s="5" t="e">
        <f>P_A[[#This Row],[23+]]-P_A[[#This Row],[24+]]</f>
        <v>#VALUE!</v>
      </c>
      <c r="BN285" s="5" t="e">
        <f>P_A[[#This Row],[24+]]-P_A[[#This Row],[25+]]</f>
        <v>#VALUE!</v>
      </c>
      <c r="BO285" s="5" t="e">
        <f>P_A[[#This Row],[25+]]-P_A[[#This Row],[26+]]</f>
        <v>#VALUE!</v>
      </c>
      <c r="BP285" s="5" t="e">
        <f>P_A[[#This Row],[26+]]-P_A[[#This Row],[27+]]</f>
        <v>#VALUE!</v>
      </c>
      <c r="BQ285" s="5" t="e">
        <f>P_A[[#This Row],[27+]]-P_A[[#This Row],[28+]]</f>
        <v>#VALUE!</v>
      </c>
      <c r="BR285" s="5" t="e">
        <f>P_A[[#This Row],[28+]]-P_A[[#This Row],[29+]]</f>
        <v>#VALUE!</v>
      </c>
      <c r="BS285" s="5" t="e">
        <f>P_A[[#This Row],[29+]]-P_A[[#This Row],[30+]]</f>
        <v>#VALUE!</v>
      </c>
      <c r="BT285" s="5" t="e">
        <f>P_A[[#This Row],[30+]]-P_A[[#This Row],[31+]]</f>
        <v>#VALUE!</v>
      </c>
      <c r="BU285" s="5" t="e">
        <f>P_A[[#This Row],[31+]]-P_A[[#This Row],[32+]]</f>
        <v>#VALUE!</v>
      </c>
      <c r="BV285" s="5" t="e">
        <f>P_A[[#This Row],[32+]]-P_A[[#This Row],[33+]]</f>
        <v>#VALUE!</v>
      </c>
      <c r="BW285" s="5" t="e">
        <f>P_A[[#This Row],[33+]]-P_A[[#This Row],[34+]]</f>
        <v>#VALUE!</v>
      </c>
      <c r="BX285" s="5" t="e">
        <f>P_A[[#This Row],[34+]]-P_A[[#This Row],[35+]]</f>
        <v>#VALUE!</v>
      </c>
      <c r="BY285" s="5" t="e">
        <f>P_A[[#This Row],[35+]]-P_A[[#This Row],[36+]]</f>
        <v>#VALUE!</v>
      </c>
      <c r="BZ285" s="5" t="e">
        <f>P_A[[#This Row],[36+]]-P_A[[#This Row],[37+]]</f>
        <v>#VALUE!</v>
      </c>
      <c r="CA285" s="5" t="e">
        <f>P_A[[#This Row],[37+]]-P_A[[#This Row],[38+]]</f>
        <v>#VALUE!</v>
      </c>
      <c r="CB285" s="5" t="e">
        <f>P_A[[#This Row],[38+]]-P_A[[#This Row],[39+]]</f>
        <v>#VALUE!</v>
      </c>
      <c r="CC285" s="5" t="e">
        <f>P_A[[#This Row],[39+]]-P_A[[#This Row],[40+]]</f>
        <v>#VALUE!</v>
      </c>
      <c r="CD285" s="5" t="e">
        <f>P_A[[#This Row],[40+]]-P_A[[#This Row],[41+]]</f>
        <v>#VALUE!</v>
      </c>
      <c r="CE285" s="5" t="e">
        <f>P_A[[#This Row],[41+]]-P_A[[#This Row],[42+]]</f>
        <v>#VALUE!</v>
      </c>
      <c r="CF285" s="5" t="e">
        <f>P_A[[#This Row],[42+]]-P_A[[#This Row],[43+]]</f>
        <v>#VALUE!</v>
      </c>
      <c r="CG285" s="5" t="e">
        <f>P_A[[#This Row],[43+]]-P_A[[#This Row],[44+]]</f>
        <v>#VALUE!</v>
      </c>
      <c r="CH285" s="5" t="e">
        <f>P_A[[#This Row],[44+]]-P_A[[#This Row],[45+]]</f>
        <v>#VALUE!</v>
      </c>
      <c r="CI285" s="5" t="e">
        <f>P_A[[#This Row],[45+]]-P_A[[#This Row],[46+]]</f>
        <v>#VALUE!</v>
      </c>
      <c r="CJ285" s="5" t="e">
        <f>P_A[[#This Row],[46+]]-P_A[[#This Row],[47+]]</f>
        <v>#VALUE!</v>
      </c>
      <c r="CK285" s="5" t="e">
        <f>P_A[[#This Row],[47+]]-P_A[[#This Row],[48+]]</f>
        <v>#VALUE!</v>
      </c>
      <c r="CL285" s="5" t="e">
        <f>P_A[[#This Row],[48+]]-P_A[[#This Row],[49+]]</f>
        <v>#VALUE!</v>
      </c>
    </row>
    <row r="286" spans="50:90" x14ac:dyDescent="0.25">
      <c r="AX286" s="5" t="e">
        <f>P_A[[#This Row],[8+]]-P_A[[#This Row],[9+]]</f>
        <v>#VALUE!</v>
      </c>
      <c r="AY286" s="5" t="e">
        <f>P_A[[#This Row],[9+]]-P_A[[#This Row],[10+]]</f>
        <v>#VALUE!</v>
      </c>
      <c r="AZ286" s="5" t="e">
        <f>P_A[[#This Row],[10+]]-P_A[[#This Row],[11+]]</f>
        <v>#VALUE!</v>
      </c>
      <c r="BA286" s="5" t="e">
        <f>P_A[[#This Row],[11+]]-P_A[[#This Row],[12+]]</f>
        <v>#VALUE!</v>
      </c>
      <c r="BB286" s="5" t="e">
        <f>P_A[[#This Row],[12+]]-P_A[[#This Row],[13+]]</f>
        <v>#VALUE!</v>
      </c>
      <c r="BC286" s="5" t="e">
        <f>P_A[[#This Row],[13+]]-P_A[[#This Row],[14+]]</f>
        <v>#VALUE!</v>
      </c>
      <c r="BD286" s="5" t="e">
        <f>P_A[[#This Row],[14+]]-P_A[[#This Row],[15+]]</f>
        <v>#VALUE!</v>
      </c>
      <c r="BE286" s="5" t="e">
        <f>P_A[[#This Row],[15+]]-P_A[[#This Row],[16+]]</f>
        <v>#VALUE!</v>
      </c>
      <c r="BF286" s="5" t="e">
        <f>P_A[[#This Row],[16+]]-P_A[[#This Row],[17+]]</f>
        <v>#VALUE!</v>
      </c>
      <c r="BG286" s="5" t="e">
        <f>P_A[[#This Row],[17+]]-P_A[[#This Row],[18+]]</f>
        <v>#VALUE!</v>
      </c>
      <c r="BH286" s="5" t="e">
        <f>P_A[[#This Row],[18+]]-P_A[[#This Row],[19+]]</f>
        <v>#VALUE!</v>
      </c>
      <c r="BI286" s="5" t="e">
        <f>P_A[[#This Row],[19+]]-P_A[[#This Row],[20+]]</f>
        <v>#VALUE!</v>
      </c>
      <c r="BJ286" s="5" t="e">
        <f>P_A[[#This Row],[20+]]-P_A[[#This Row],[21+]]</f>
        <v>#VALUE!</v>
      </c>
      <c r="BK286" s="5" t="e">
        <f>P_A[[#This Row],[21+]]-P_A[[#This Row],[22+]]</f>
        <v>#VALUE!</v>
      </c>
      <c r="BL286" s="5" t="e">
        <f>P_A[[#This Row],[22+]]-P_A[[#This Row],[23+]]</f>
        <v>#VALUE!</v>
      </c>
      <c r="BM286" s="5" t="e">
        <f>P_A[[#This Row],[23+]]-P_A[[#This Row],[24+]]</f>
        <v>#VALUE!</v>
      </c>
      <c r="BN286" s="5" t="e">
        <f>P_A[[#This Row],[24+]]-P_A[[#This Row],[25+]]</f>
        <v>#VALUE!</v>
      </c>
      <c r="BO286" s="5" t="e">
        <f>P_A[[#This Row],[25+]]-P_A[[#This Row],[26+]]</f>
        <v>#VALUE!</v>
      </c>
      <c r="BP286" s="5" t="e">
        <f>P_A[[#This Row],[26+]]-P_A[[#This Row],[27+]]</f>
        <v>#VALUE!</v>
      </c>
      <c r="BQ286" s="5" t="e">
        <f>P_A[[#This Row],[27+]]-P_A[[#This Row],[28+]]</f>
        <v>#VALUE!</v>
      </c>
      <c r="BR286" s="5" t="e">
        <f>P_A[[#This Row],[28+]]-P_A[[#This Row],[29+]]</f>
        <v>#VALUE!</v>
      </c>
      <c r="BS286" s="5" t="e">
        <f>P_A[[#This Row],[29+]]-P_A[[#This Row],[30+]]</f>
        <v>#VALUE!</v>
      </c>
      <c r="BT286" s="5" t="e">
        <f>P_A[[#This Row],[30+]]-P_A[[#This Row],[31+]]</f>
        <v>#VALUE!</v>
      </c>
      <c r="BU286" s="5" t="e">
        <f>P_A[[#This Row],[31+]]-P_A[[#This Row],[32+]]</f>
        <v>#VALUE!</v>
      </c>
      <c r="BV286" s="5" t="e">
        <f>P_A[[#This Row],[32+]]-P_A[[#This Row],[33+]]</f>
        <v>#VALUE!</v>
      </c>
      <c r="BW286" s="5" t="e">
        <f>P_A[[#This Row],[33+]]-P_A[[#This Row],[34+]]</f>
        <v>#VALUE!</v>
      </c>
      <c r="BX286" s="5" t="e">
        <f>P_A[[#This Row],[34+]]-P_A[[#This Row],[35+]]</f>
        <v>#VALUE!</v>
      </c>
      <c r="BY286" s="5" t="e">
        <f>P_A[[#This Row],[35+]]-P_A[[#This Row],[36+]]</f>
        <v>#VALUE!</v>
      </c>
      <c r="BZ286" s="5" t="e">
        <f>P_A[[#This Row],[36+]]-P_A[[#This Row],[37+]]</f>
        <v>#VALUE!</v>
      </c>
      <c r="CA286" s="5" t="e">
        <f>P_A[[#This Row],[37+]]-P_A[[#This Row],[38+]]</f>
        <v>#VALUE!</v>
      </c>
      <c r="CB286" s="5" t="e">
        <f>P_A[[#This Row],[38+]]-P_A[[#This Row],[39+]]</f>
        <v>#VALUE!</v>
      </c>
      <c r="CC286" s="5" t="e">
        <f>P_A[[#This Row],[39+]]-P_A[[#This Row],[40+]]</f>
        <v>#VALUE!</v>
      </c>
      <c r="CD286" s="5" t="e">
        <f>P_A[[#This Row],[40+]]-P_A[[#This Row],[41+]]</f>
        <v>#VALUE!</v>
      </c>
      <c r="CE286" s="5" t="e">
        <f>P_A[[#This Row],[41+]]-P_A[[#This Row],[42+]]</f>
        <v>#VALUE!</v>
      </c>
      <c r="CF286" s="5" t="e">
        <f>P_A[[#This Row],[42+]]-P_A[[#This Row],[43+]]</f>
        <v>#VALUE!</v>
      </c>
      <c r="CG286" s="5" t="e">
        <f>P_A[[#This Row],[43+]]-P_A[[#This Row],[44+]]</f>
        <v>#VALUE!</v>
      </c>
      <c r="CH286" s="5" t="e">
        <f>P_A[[#This Row],[44+]]-P_A[[#This Row],[45+]]</f>
        <v>#VALUE!</v>
      </c>
      <c r="CI286" s="5" t="e">
        <f>P_A[[#This Row],[45+]]-P_A[[#This Row],[46+]]</f>
        <v>#VALUE!</v>
      </c>
      <c r="CJ286" s="5" t="e">
        <f>P_A[[#This Row],[46+]]-P_A[[#This Row],[47+]]</f>
        <v>#VALUE!</v>
      </c>
      <c r="CK286" s="5" t="e">
        <f>P_A[[#This Row],[47+]]-P_A[[#This Row],[48+]]</f>
        <v>#VALUE!</v>
      </c>
      <c r="CL286" s="5" t="e">
        <f>P_A[[#This Row],[48+]]-P_A[[#This Row],[49+]]</f>
        <v>#VALUE!</v>
      </c>
    </row>
    <row r="287" spans="50:90" x14ac:dyDescent="0.25">
      <c r="AX287" s="5" t="e">
        <f>P_A[[#This Row],[8+]]-P_A[[#This Row],[9+]]</f>
        <v>#VALUE!</v>
      </c>
      <c r="AY287" s="5" t="e">
        <f>P_A[[#This Row],[9+]]-P_A[[#This Row],[10+]]</f>
        <v>#VALUE!</v>
      </c>
      <c r="AZ287" s="5" t="e">
        <f>P_A[[#This Row],[10+]]-P_A[[#This Row],[11+]]</f>
        <v>#VALUE!</v>
      </c>
      <c r="BA287" s="5" t="e">
        <f>P_A[[#This Row],[11+]]-P_A[[#This Row],[12+]]</f>
        <v>#VALUE!</v>
      </c>
      <c r="BB287" s="5" t="e">
        <f>P_A[[#This Row],[12+]]-P_A[[#This Row],[13+]]</f>
        <v>#VALUE!</v>
      </c>
      <c r="BC287" s="5" t="e">
        <f>P_A[[#This Row],[13+]]-P_A[[#This Row],[14+]]</f>
        <v>#VALUE!</v>
      </c>
      <c r="BD287" s="5" t="e">
        <f>P_A[[#This Row],[14+]]-P_A[[#This Row],[15+]]</f>
        <v>#VALUE!</v>
      </c>
      <c r="BE287" s="5" t="e">
        <f>P_A[[#This Row],[15+]]-P_A[[#This Row],[16+]]</f>
        <v>#VALUE!</v>
      </c>
      <c r="BF287" s="5" t="e">
        <f>P_A[[#This Row],[16+]]-P_A[[#This Row],[17+]]</f>
        <v>#VALUE!</v>
      </c>
      <c r="BG287" s="5" t="e">
        <f>P_A[[#This Row],[17+]]-P_A[[#This Row],[18+]]</f>
        <v>#VALUE!</v>
      </c>
      <c r="BH287" s="5" t="e">
        <f>P_A[[#This Row],[18+]]-P_A[[#This Row],[19+]]</f>
        <v>#VALUE!</v>
      </c>
      <c r="BI287" s="5" t="e">
        <f>P_A[[#This Row],[19+]]-P_A[[#This Row],[20+]]</f>
        <v>#VALUE!</v>
      </c>
      <c r="BJ287" s="5" t="e">
        <f>P_A[[#This Row],[20+]]-P_A[[#This Row],[21+]]</f>
        <v>#VALUE!</v>
      </c>
      <c r="BK287" s="5" t="e">
        <f>P_A[[#This Row],[21+]]-P_A[[#This Row],[22+]]</f>
        <v>#VALUE!</v>
      </c>
      <c r="BL287" s="5" t="e">
        <f>P_A[[#This Row],[22+]]-P_A[[#This Row],[23+]]</f>
        <v>#VALUE!</v>
      </c>
      <c r="BM287" s="5" t="e">
        <f>P_A[[#This Row],[23+]]-P_A[[#This Row],[24+]]</f>
        <v>#VALUE!</v>
      </c>
      <c r="BN287" s="5" t="e">
        <f>P_A[[#This Row],[24+]]-P_A[[#This Row],[25+]]</f>
        <v>#VALUE!</v>
      </c>
      <c r="BO287" s="5" t="e">
        <f>P_A[[#This Row],[25+]]-P_A[[#This Row],[26+]]</f>
        <v>#VALUE!</v>
      </c>
      <c r="BP287" s="5" t="e">
        <f>P_A[[#This Row],[26+]]-P_A[[#This Row],[27+]]</f>
        <v>#VALUE!</v>
      </c>
      <c r="BQ287" s="5" t="e">
        <f>P_A[[#This Row],[27+]]-P_A[[#This Row],[28+]]</f>
        <v>#VALUE!</v>
      </c>
      <c r="BR287" s="5" t="e">
        <f>P_A[[#This Row],[28+]]-P_A[[#This Row],[29+]]</f>
        <v>#VALUE!</v>
      </c>
      <c r="BS287" s="5" t="e">
        <f>P_A[[#This Row],[29+]]-P_A[[#This Row],[30+]]</f>
        <v>#VALUE!</v>
      </c>
      <c r="BT287" s="5" t="e">
        <f>P_A[[#This Row],[30+]]-P_A[[#This Row],[31+]]</f>
        <v>#VALUE!</v>
      </c>
      <c r="BU287" s="5" t="e">
        <f>P_A[[#This Row],[31+]]-P_A[[#This Row],[32+]]</f>
        <v>#VALUE!</v>
      </c>
      <c r="BV287" s="5" t="e">
        <f>P_A[[#This Row],[32+]]-P_A[[#This Row],[33+]]</f>
        <v>#VALUE!</v>
      </c>
      <c r="BW287" s="5" t="e">
        <f>P_A[[#This Row],[33+]]-P_A[[#This Row],[34+]]</f>
        <v>#VALUE!</v>
      </c>
      <c r="BX287" s="5" t="e">
        <f>P_A[[#This Row],[34+]]-P_A[[#This Row],[35+]]</f>
        <v>#VALUE!</v>
      </c>
      <c r="BY287" s="5" t="e">
        <f>P_A[[#This Row],[35+]]-P_A[[#This Row],[36+]]</f>
        <v>#VALUE!</v>
      </c>
      <c r="BZ287" s="5" t="e">
        <f>P_A[[#This Row],[36+]]-P_A[[#This Row],[37+]]</f>
        <v>#VALUE!</v>
      </c>
      <c r="CA287" s="5" t="e">
        <f>P_A[[#This Row],[37+]]-P_A[[#This Row],[38+]]</f>
        <v>#VALUE!</v>
      </c>
      <c r="CB287" s="5" t="e">
        <f>P_A[[#This Row],[38+]]-P_A[[#This Row],[39+]]</f>
        <v>#VALUE!</v>
      </c>
      <c r="CC287" s="5" t="e">
        <f>P_A[[#This Row],[39+]]-P_A[[#This Row],[40+]]</f>
        <v>#VALUE!</v>
      </c>
      <c r="CD287" s="5" t="e">
        <f>P_A[[#This Row],[40+]]-P_A[[#This Row],[41+]]</f>
        <v>#VALUE!</v>
      </c>
      <c r="CE287" s="5" t="e">
        <f>P_A[[#This Row],[41+]]-P_A[[#This Row],[42+]]</f>
        <v>#VALUE!</v>
      </c>
      <c r="CF287" s="5" t="e">
        <f>P_A[[#This Row],[42+]]-P_A[[#This Row],[43+]]</f>
        <v>#VALUE!</v>
      </c>
      <c r="CG287" s="5" t="e">
        <f>P_A[[#This Row],[43+]]-P_A[[#This Row],[44+]]</f>
        <v>#VALUE!</v>
      </c>
      <c r="CH287" s="5" t="e">
        <f>P_A[[#This Row],[44+]]-P_A[[#This Row],[45+]]</f>
        <v>#VALUE!</v>
      </c>
      <c r="CI287" s="5" t="e">
        <f>P_A[[#This Row],[45+]]-P_A[[#This Row],[46+]]</f>
        <v>#VALUE!</v>
      </c>
      <c r="CJ287" s="5" t="e">
        <f>P_A[[#This Row],[46+]]-P_A[[#This Row],[47+]]</f>
        <v>#VALUE!</v>
      </c>
      <c r="CK287" s="5" t="e">
        <f>P_A[[#This Row],[47+]]-P_A[[#This Row],[48+]]</f>
        <v>#VALUE!</v>
      </c>
      <c r="CL287" s="5" t="e">
        <f>P_A[[#This Row],[48+]]-P_A[[#This Row],[49+]]</f>
        <v>#VALUE!</v>
      </c>
    </row>
    <row r="288" spans="50:90" x14ac:dyDescent="0.25">
      <c r="AX288" s="5" t="e">
        <f>P_A[[#This Row],[8+]]-P_A[[#This Row],[9+]]</f>
        <v>#VALUE!</v>
      </c>
      <c r="AY288" s="5" t="e">
        <f>P_A[[#This Row],[9+]]-P_A[[#This Row],[10+]]</f>
        <v>#VALUE!</v>
      </c>
      <c r="AZ288" s="5" t="e">
        <f>P_A[[#This Row],[10+]]-P_A[[#This Row],[11+]]</f>
        <v>#VALUE!</v>
      </c>
      <c r="BA288" s="5" t="e">
        <f>P_A[[#This Row],[11+]]-P_A[[#This Row],[12+]]</f>
        <v>#VALUE!</v>
      </c>
      <c r="BB288" s="5" t="e">
        <f>P_A[[#This Row],[12+]]-P_A[[#This Row],[13+]]</f>
        <v>#VALUE!</v>
      </c>
      <c r="BC288" s="5" t="e">
        <f>P_A[[#This Row],[13+]]-P_A[[#This Row],[14+]]</f>
        <v>#VALUE!</v>
      </c>
      <c r="BD288" s="5" t="e">
        <f>P_A[[#This Row],[14+]]-P_A[[#This Row],[15+]]</f>
        <v>#VALUE!</v>
      </c>
      <c r="BE288" s="5" t="e">
        <f>P_A[[#This Row],[15+]]-P_A[[#This Row],[16+]]</f>
        <v>#VALUE!</v>
      </c>
      <c r="BF288" s="5" t="e">
        <f>P_A[[#This Row],[16+]]-P_A[[#This Row],[17+]]</f>
        <v>#VALUE!</v>
      </c>
      <c r="BG288" s="5" t="e">
        <f>P_A[[#This Row],[17+]]-P_A[[#This Row],[18+]]</f>
        <v>#VALUE!</v>
      </c>
      <c r="BH288" s="5" t="e">
        <f>P_A[[#This Row],[18+]]-P_A[[#This Row],[19+]]</f>
        <v>#VALUE!</v>
      </c>
      <c r="BI288" s="5" t="e">
        <f>P_A[[#This Row],[19+]]-P_A[[#This Row],[20+]]</f>
        <v>#VALUE!</v>
      </c>
      <c r="BJ288" s="5" t="e">
        <f>P_A[[#This Row],[20+]]-P_A[[#This Row],[21+]]</f>
        <v>#VALUE!</v>
      </c>
      <c r="BK288" s="5" t="e">
        <f>P_A[[#This Row],[21+]]-P_A[[#This Row],[22+]]</f>
        <v>#VALUE!</v>
      </c>
      <c r="BL288" s="5" t="e">
        <f>P_A[[#This Row],[22+]]-P_A[[#This Row],[23+]]</f>
        <v>#VALUE!</v>
      </c>
      <c r="BM288" s="5" t="e">
        <f>P_A[[#This Row],[23+]]-P_A[[#This Row],[24+]]</f>
        <v>#VALUE!</v>
      </c>
      <c r="BN288" s="5" t="e">
        <f>P_A[[#This Row],[24+]]-P_A[[#This Row],[25+]]</f>
        <v>#VALUE!</v>
      </c>
      <c r="BO288" s="5" t="e">
        <f>P_A[[#This Row],[25+]]-P_A[[#This Row],[26+]]</f>
        <v>#VALUE!</v>
      </c>
      <c r="BP288" s="5" t="e">
        <f>P_A[[#This Row],[26+]]-P_A[[#This Row],[27+]]</f>
        <v>#VALUE!</v>
      </c>
      <c r="BQ288" s="5" t="e">
        <f>P_A[[#This Row],[27+]]-P_A[[#This Row],[28+]]</f>
        <v>#VALUE!</v>
      </c>
      <c r="BR288" s="5" t="e">
        <f>P_A[[#This Row],[28+]]-P_A[[#This Row],[29+]]</f>
        <v>#VALUE!</v>
      </c>
      <c r="BS288" s="5" t="e">
        <f>P_A[[#This Row],[29+]]-P_A[[#This Row],[30+]]</f>
        <v>#VALUE!</v>
      </c>
      <c r="BT288" s="5" t="e">
        <f>P_A[[#This Row],[30+]]-P_A[[#This Row],[31+]]</f>
        <v>#VALUE!</v>
      </c>
      <c r="BU288" s="5" t="e">
        <f>P_A[[#This Row],[31+]]-P_A[[#This Row],[32+]]</f>
        <v>#VALUE!</v>
      </c>
      <c r="BV288" s="5" t="e">
        <f>P_A[[#This Row],[32+]]-P_A[[#This Row],[33+]]</f>
        <v>#VALUE!</v>
      </c>
      <c r="BW288" s="5" t="e">
        <f>P_A[[#This Row],[33+]]-P_A[[#This Row],[34+]]</f>
        <v>#VALUE!</v>
      </c>
      <c r="BX288" s="5" t="e">
        <f>P_A[[#This Row],[34+]]-P_A[[#This Row],[35+]]</f>
        <v>#VALUE!</v>
      </c>
      <c r="BY288" s="5" t="e">
        <f>P_A[[#This Row],[35+]]-P_A[[#This Row],[36+]]</f>
        <v>#VALUE!</v>
      </c>
      <c r="BZ288" s="5" t="e">
        <f>P_A[[#This Row],[36+]]-P_A[[#This Row],[37+]]</f>
        <v>#VALUE!</v>
      </c>
      <c r="CA288" s="5" t="e">
        <f>P_A[[#This Row],[37+]]-P_A[[#This Row],[38+]]</f>
        <v>#VALUE!</v>
      </c>
      <c r="CB288" s="5" t="e">
        <f>P_A[[#This Row],[38+]]-P_A[[#This Row],[39+]]</f>
        <v>#VALUE!</v>
      </c>
      <c r="CC288" s="5" t="e">
        <f>P_A[[#This Row],[39+]]-P_A[[#This Row],[40+]]</f>
        <v>#VALUE!</v>
      </c>
      <c r="CD288" s="5" t="e">
        <f>P_A[[#This Row],[40+]]-P_A[[#This Row],[41+]]</f>
        <v>#VALUE!</v>
      </c>
      <c r="CE288" s="5" t="e">
        <f>P_A[[#This Row],[41+]]-P_A[[#This Row],[42+]]</f>
        <v>#VALUE!</v>
      </c>
      <c r="CF288" s="5" t="e">
        <f>P_A[[#This Row],[42+]]-P_A[[#This Row],[43+]]</f>
        <v>#VALUE!</v>
      </c>
      <c r="CG288" s="5" t="e">
        <f>P_A[[#This Row],[43+]]-P_A[[#This Row],[44+]]</f>
        <v>#VALUE!</v>
      </c>
      <c r="CH288" s="5" t="e">
        <f>P_A[[#This Row],[44+]]-P_A[[#This Row],[45+]]</f>
        <v>#VALUE!</v>
      </c>
      <c r="CI288" s="5" t="e">
        <f>P_A[[#This Row],[45+]]-P_A[[#This Row],[46+]]</f>
        <v>#VALUE!</v>
      </c>
      <c r="CJ288" s="5" t="e">
        <f>P_A[[#This Row],[46+]]-P_A[[#This Row],[47+]]</f>
        <v>#VALUE!</v>
      </c>
      <c r="CK288" s="5" t="e">
        <f>P_A[[#This Row],[47+]]-P_A[[#This Row],[48+]]</f>
        <v>#VALUE!</v>
      </c>
      <c r="CL288" s="5" t="e">
        <f>P_A[[#This Row],[48+]]-P_A[[#This Row],[49+]]</f>
        <v>#VALUE!</v>
      </c>
    </row>
    <row r="289" spans="50:90" x14ac:dyDescent="0.25">
      <c r="AX289" s="5" t="e">
        <f>P_A[[#This Row],[8+]]-P_A[[#This Row],[9+]]</f>
        <v>#VALUE!</v>
      </c>
      <c r="AY289" s="5" t="e">
        <f>P_A[[#This Row],[9+]]-P_A[[#This Row],[10+]]</f>
        <v>#VALUE!</v>
      </c>
      <c r="AZ289" s="5" t="e">
        <f>P_A[[#This Row],[10+]]-P_A[[#This Row],[11+]]</f>
        <v>#VALUE!</v>
      </c>
      <c r="BA289" s="5" t="e">
        <f>P_A[[#This Row],[11+]]-P_A[[#This Row],[12+]]</f>
        <v>#VALUE!</v>
      </c>
      <c r="BB289" s="5" t="e">
        <f>P_A[[#This Row],[12+]]-P_A[[#This Row],[13+]]</f>
        <v>#VALUE!</v>
      </c>
      <c r="BC289" s="5" t="e">
        <f>P_A[[#This Row],[13+]]-P_A[[#This Row],[14+]]</f>
        <v>#VALUE!</v>
      </c>
      <c r="BD289" s="5" t="e">
        <f>P_A[[#This Row],[14+]]-P_A[[#This Row],[15+]]</f>
        <v>#VALUE!</v>
      </c>
      <c r="BE289" s="5" t="e">
        <f>P_A[[#This Row],[15+]]-P_A[[#This Row],[16+]]</f>
        <v>#VALUE!</v>
      </c>
      <c r="BF289" s="5" t="e">
        <f>P_A[[#This Row],[16+]]-P_A[[#This Row],[17+]]</f>
        <v>#VALUE!</v>
      </c>
      <c r="BG289" s="5" t="e">
        <f>P_A[[#This Row],[17+]]-P_A[[#This Row],[18+]]</f>
        <v>#VALUE!</v>
      </c>
      <c r="BH289" s="5" t="e">
        <f>P_A[[#This Row],[18+]]-P_A[[#This Row],[19+]]</f>
        <v>#VALUE!</v>
      </c>
      <c r="BI289" s="5" t="e">
        <f>P_A[[#This Row],[19+]]-P_A[[#This Row],[20+]]</f>
        <v>#VALUE!</v>
      </c>
      <c r="BJ289" s="5" t="e">
        <f>P_A[[#This Row],[20+]]-P_A[[#This Row],[21+]]</f>
        <v>#VALUE!</v>
      </c>
      <c r="BK289" s="5" t="e">
        <f>P_A[[#This Row],[21+]]-P_A[[#This Row],[22+]]</f>
        <v>#VALUE!</v>
      </c>
      <c r="BL289" s="5" t="e">
        <f>P_A[[#This Row],[22+]]-P_A[[#This Row],[23+]]</f>
        <v>#VALUE!</v>
      </c>
      <c r="BM289" s="5" t="e">
        <f>P_A[[#This Row],[23+]]-P_A[[#This Row],[24+]]</f>
        <v>#VALUE!</v>
      </c>
      <c r="BN289" s="5" t="e">
        <f>P_A[[#This Row],[24+]]-P_A[[#This Row],[25+]]</f>
        <v>#VALUE!</v>
      </c>
      <c r="BO289" s="5" t="e">
        <f>P_A[[#This Row],[25+]]-P_A[[#This Row],[26+]]</f>
        <v>#VALUE!</v>
      </c>
      <c r="BP289" s="5" t="e">
        <f>P_A[[#This Row],[26+]]-P_A[[#This Row],[27+]]</f>
        <v>#VALUE!</v>
      </c>
      <c r="BQ289" s="5" t="e">
        <f>P_A[[#This Row],[27+]]-P_A[[#This Row],[28+]]</f>
        <v>#VALUE!</v>
      </c>
      <c r="BR289" s="5" t="e">
        <f>P_A[[#This Row],[28+]]-P_A[[#This Row],[29+]]</f>
        <v>#VALUE!</v>
      </c>
      <c r="BS289" s="5" t="e">
        <f>P_A[[#This Row],[29+]]-P_A[[#This Row],[30+]]</f>
        <v>#VALUE!</v>
      </c>
      <c r="BT289" s="5" t="e">
        <f>P_A[[#This Row],[30+]]-P_A[[#This Row],[31+]]</f>
        <v>#VALUE!</v>
      </c>
      <c r="BU289" s="5" t="e">
        <f>P_A[[#This Row],[31+]]-P_A[[#This Row],[32+]]</f>
        <v>#VALUE!</v>
      </c>
      <c r="BV289" s="5" t="e">
        <f>P_A[[#This Row],[32+]]-P_A[[#This Row],[33+]]</f>
        <v>#VALUE!</v>
      </c>
      <c r="BW289" s="5" t="e">
        <f>P_A[[#This Row],[33+]]-P_A[[#This Row],[34+]]</f>
        <v>#VALUE!</v>
      </c>
      <c r="BX289" s="5" t="e">
        <f>P_A[[#This Row],[34+]]-P_A[[#This Row],[35+]]</f>
        <v>#VALUE!</v>
      </c>
      <c r="BY289" s="5" t="e">
        <f>P_A[[#This Row],[35+]]-P_A[[#This Row],[36+]]</f>
        <v>#VALUE!</v>
      </c>
      <c r="BZ289" s="5" t="e">
        <f>P_A[[#This Row],[36+]]-P_A[[#This Row],[37+]]</f>
        <v>#VALUE!</v>
      </c>
      <c r="CA289" s="5" t="e">
        <f>P_A[[#This Row],[37+]]-P_A[[#This Row],[38+]]</f>
        <v>#VALUE!</v>
      </c>
      <c r="CB289" s="5" t="e">
        <f>P_A[[#This Row],[38+]]-P_A[[#This Row],[39+]]</f>
        <v>#VALUE!</v>
      </c>
      <c r="CC289" s="5" t="e">
        <f>P_A[[#This Row],[39+]]-P_A[[#This Row],[40+]]</f>
        <v>#VALUE!</v>
      </c>
      <c r="CD289" s="5" t="e">
        <f>P_A[[#This Row],[40+]]-P_A[[#This Row],[41+]]</f>
        <v>#VALUE!</v>
      </c>
      <c r="CE289" s="5" t="e">
        <f>P_A[[#This Row],[41+]]-P_A[[#This Row],[42+]]</f>
        <v>#VALUE!</v>
      </c>
      <c r="CF289" s="5" t="e">
        <f>P_A[[#This Row],[42+]]-P_A[[#This Row],[43+]]</f>
        <v>#VALUE!</v>
      </c>
      <c r="CG289" s="5" t="e">
        <f>P_A[[#This Row],[43+]]-P_A[[#This Row],[44+]]</f>
        <v>#VALUE!</v>
      </c>
      <c r="CH289" s="5" t="e">
        <f>P_A[[#This Row],[44+]]-P_A[[#This Row],[45+]]</f>
        <v>#VALUE!</v>
      </c>
      <c r="CI289" s="5" t="e">
        <f>P_A[[#This Row],[45+]]-P_A[[#This Row],[46+]]</f>
        <v>#VALUE!</v>
      </c>
      <c r="CJ289" s="5" t="e">
        <f>P_A[[#This Row],[46+]]-P_A[[#This Row],[47+]]</f>
        <v>#VALUE!</v>
      </c>
      <c r="CK289" s="5" t="e">
        <f>P_A[[#This Row],[47+]]-P_A[[#This Row],[48+]]</f>
        <v>#VALUE!</v>
      </c>
      <c r="CL289" s="5" t="e">
        <f>P_A[[#This Row],[48+]]-P_A[[#This Row],[49+]]</f>
        <v>#VALUE!</v>
      </c>
    </row>
    <row r="290" spans="50:90" x14ac:dyDescent="0.25">
      <c r="AX290" s="5" t="e">
        <f>P_A[[#This Row],[8+]]-P_A[[#This Row],[9+]]</f>
        <v>#VALUE!</v>
      </c>
      <c r="AY290" s="5" t="e">
        <f>P_A[[#This Row],[9+]]-P_A[[#This Row],[10+]]</f>
        <v>#VALUE!</v>
      </c>
      <c r="AZ290" s="5" t="e">
        <f>P_A[[#This Row],[10+]]-P_A[[#This Row],[11+]]</f>
        <v>#VALUE!</v>
      </c>
      <c r="BA290" s="5" t="e">
        <f>P_A[[#This Row],[11+]]-P_A[[#This Row],[12+]]</f>
        <v>#VALUE!</v>
      </c>
      <c r="BB290" s="5" t="e">
        <f>P_A[[#This Row],[12+]]-P_A[[#This Row],[13+]]</f>
        <v>#VALUE!</v>
      </c>
      <c r="BC290" s="5" t="e">
        <f>P_A[[#This Row],[13+]]-P_A[[#This Row],[14+]]</f>
        <v>#VALUE!</v>
      </c>
      <c r="BD290" s="5" t="e">
        <f>P_A[[#This Row],[14+]]-P_A[[#This Row],[15+]]</f>
        <v>#VALUE!</v>
      </c>
      <c r="BE290" s="5" t="e">
        <f>P_A[[#This Row],[15+]]-P_A[[#This Row],[16+]]</f>
        <v>#VALUE!</v>
      </c>
      <c r="BF290" s="5" t="e">
        <f>P_A[[#This Row],[16+]]-P_A[[#This Row],[17+]]</f>
        <v>#VALUE!</v>
      </c>
      <c r="BG290" s="5" t="e">
        <f>P_A[[#This Row],[17+]]-P_A[[#This Row],[18+]]</f>
        <v>#VALUE!</v>
      </c>
      <c r="BH290" s="5" t="e">
        <f>P_A[[#This Row],[18+]]-P_A[[#This Row],[19+]]</f>
        <v>#VALUE!</v>
      </c>
      <c r="BI290" s="5" t="e">
        <f>P_A[[#This Row],[19+]]-P_A[[#This Row],[20+]]</f>
        <v>#VALUE!</v>
      </c>
      <c r="BJ290" s="5" t="e">
        <f>P_A[[#This Row],[20+]]-P_A[[#This Row],[21+]]</f>
        <v>#VALUE!</v>
      </c>
      <c r="BK290" s="5" t="e">
        <f>P_A[[#This Row],[21+]]-P_A[[#This Row],[22+]]</f>
        <v>#VALUE!</v>
      </c>
      <c r="BL290" s="5" t="e">
        <f>P_A[[#This Row],[22+]]-P_A[[#This Row],[23+]]</f>
        <v>#VALUE!</v>
      </c>
      <c r="BM290" s="5" t="e">
        <f>P_A[[#This Row],[23+]]-P_A[[#This Row],[24+]]</f>
        <v>#VALUE!</v>
      </c>
      <c r="BN290" s="5" t="e">
        <f>P_A[[#This Row],[24+]]-P_A[[#This Row],[25+]]</f>
        <v>#VALUE!</v>
      </c>
      <c r="BO290" s="5" t="e">
        <f>P_A[[#This Row],[25+]]-P_A[[#This Row],[26+]]</f>
        <v>#VALUE!</v>
      </c>
      <c r="BP290" s="5" t="e">
        <f>P_A[[#This Row],[26+]]-P_A[[#This Row],[27+]]</f>
        <v>#VALUE!</v>
      </c>
      <c r="BQ290" s="5" t="e">
        <f>P_A[[#This Row],[27+]]-P_A[[#This Row],[28+]]</f>
        <v>#VALUE!</v>
      </c>
      <c r="BR290" s="5" t="e">
        <f>P_A[[#This Row],[28+]]-P_A[[#This Row],[29+]]</f>
        <v>#VALUE!</v>
      </c>
      <c r="BS290" s="5" t="e">
        <f>P_A[[#This Row],[29+]]-P_A[[#This Row],[30+]]</f>
        <v>#VALUE!</v>
      </c>
      <c r="BT290" s="5" t="e">
        <f>P_A[[#This Row],[30+]]-P_A[[#This Row],[31+]]</f>
        <v>#VALUE!</v>
      </c>
      <c r="BU290" s="5" t="e">
        <f>P_A[[#This Row],[31+]]-P_A[[#This Row],[32+]]</f>
        <v>#VALUE!</v>
      </c>
      <c r="BV290" s="5" t="e">
        <f>P_A[[#This Row],[32+]]-P_A[[#This Row],[33+]]</f>
        <v>#VALUE!</v>
      </c>
      <c r="BW290" s="5" t="e">
        <f>P_A[[#This Row],[33+]]-P_A[[#This Row],[34+]]</f>
        <v>#VALUE!</v>
      </c>
      <c r="BX290" s="5" t="e">
        <f>P_A[[#This Row],[34+]]-P_A[[#This Row],[35+]]</f>
        <v>#VALUE!</v>
      </c>
      <c r="BY290" s="5" t="e">
        <f>P_A[[#This Row],[35+]]-P_A[[#This Row],[36+]]</f>
        <v>#VALUE!</v>
      </c>
      <c r="BZ290" s="5" t="e">
        <f>P_A[[#This Row],[36+]]-P_A[[#This Row],[37+]]</f>
        <v>#VALUE!</v>
      </c>
      <c r="CA290" s="5" t="e">
        <f>P_A[[#This Row],[37+]]-P_A[[#This Row],[38+]]</f>
        <v>#VALUE!</v>
      </c>
      <c r="CB290" s="5" t="e">
        <f>P_A[[#This Row],[38+]]-P_A[[#This Row],[39+]]</f>
        <v>#VALUE!</v>
      </c>
      <c r="CC290" s="5" t="e">
        <f>P_A[[#This Row],[39+]]-P_A[[#This Row],[40+]]</f>
        <v>#VALUE!</v>
      </c>
      <c r="CD290" s="5" t="e">
        <f>P_A[[#This Row],[40+]]-P_A[[#This Row],[41+]]</f>
        <v>#VALUE!</v>
      </c>
      <c r="CE290" s="5" t="e">
        <f>P_A[[#This Row],[41+]]-P_A[[#This Row],[42+]]</f>
        <v>#VALUE!</v>
      </c>
      <c r="CF290" s="5" t="e">
        <f>P_A[[#This Row],[42+]]-P_A[[#This Row],[43+]]</f>
        <v>#VALUE!</v>
      </c>
      <c r="CG290" s="5" t="e">
        <f>P_A[[#This Row],[43+]]-P_A[[#This Row],[44+]]</f>
        <v>#VALUE!</v>
      </c>
      <c r="CH290" s="5" t="e">
        <f>P_A[[#This Row],[44+]]-P_A[[#This Row],[45+]]</f>
        <v>#VALUE!</v>
      </c>
      <c r="CI290" s="5" t="e">
        <f>P_A[[#This Row],[45+]]-P_A[[#This Row],[46+]]</f>
        <v>#VALUE!</v>
      </c>
      <c r="CJ290" s="5" t="e">
        <f>P_A[[#This Row],[46+]]-P_A[[#This Row],[47+]]</f>
        <v>#VALUE!</v>
      </c>
      <c r="CK290" s="5" t="e">
        <f>P_A[[#This Row],[47+]]-P_A[[#This Row],[48+]]</f>
        <v>#VALUE!</v>
      </c>
      <c r="CL290" s="5" t="e">
        <f>P_A[[#This Row],[48+]]-P_A[[#This Row],[49+]]</f>
        <v>#VALUE!</v>
      </c>
    </row>
    <row r="291" spans="50:90" x14ac:dyDescent="0.25">
      <c r="AX291" s="5" t="e">
        <f>P_A[[#This Row],[8+]]-P_A[[#This Row],[9+]]</f>
        <v>#VALUE!</v>
      </c>
      <c r="AY291" s="5" t="e">
        <f>P_A[[#This Row],[9+]]-P_A[[#This Row],[10+]]</f>
        <v>#VALUE!</v>
      </c>
      <c r="AZ291" s="5" t="e">
        <f>P_A[[#This Row],[10+]]-P_A[[#This Row],[11+]]</f>
        <v>#VALUE!</v>
      </c>
      <c r="BA291" s="5" t="e">
        <f>P_A[[#This Row],[11+]]-P_A[[#This Row],[12+]]</f>
        <v>#VALUE!</v>
      </c>
      <c r="BB291" s="5" t="e">
        <f>P_A[[#This Row],[12+]]-P_A[[#This Row],[13+]]</f>
        <v>#VALUE!</v>
      </c>
      <c r="BC291" s="5" t="e">
        <f>P_A[[#This Row],[13+]]-P_A[[#This Row],[14+]]</f>
        <v>#VALUE!</v>
      </c>
      <c r="BD291" s="5" t="e">
        <f>P_A[[#This Row],[14+]]-P_A[[#This Row],[15+]]</f>
        <v>#VALUE!</v>
      </c>
      <c r="BE291" s="5" t="e">
        <f>P_A[[#This Row],[15+]]-P_A[[#This Row],[16+]]</f>
        <v>#VALUE!</v>
      </c>
      <c r="BF291" s="5" t="e">
        <f>P_A[[#This Row],[16+]]-P_A[[#This Row],[17+]]</f>
        <v>#VALUE!</v>
      </c>
      <c r="BG291" s="5" t="e">
        <f>P_A[[#This Row],[17+]]-P_A[[#This Row],[18+]]</f>
        <v>#VALUE!</v>
      </c>
      <c r="BH291" s="5" t="e">
        <f>P_A[[#This Row],[18+]]-P_A[[#This Row],[19+]]</f>
        <v>#VALUE!</v>
      </c>
      <c r="BI291" s="5" t="e">
        <f>P_A[[#This Row],[19+]]-P_A[[#This Row],[20+]]</f>
        <v>#VALUE!</v>
      </c>
      <c r="BJ291" s="5" t="e">
        <f>P_A[[#This Row],[20+]]-P_A[[#This Row],[21+]]</f>
        <v>#VALUE!</v>
      </c>
      <c r="BK291" s="5" t="e">
        <f>P_A[[#This Row],[21+]]-P_A[[#This Row],[22+]]</f>
        <v>#VALUE!</v>
      </c>
      <c r="BL291" s="5" t="e">
        <f>P_A[[#This Row],[22+]]-P_A[[#This Row],[23+]]</f>
        <v>#VALUE!</v>
      </c>
      <c r="BM291" s="5" t="e">
        <f>P_A[[#This Row],[23+]]-P_A[[#This Row],[24+]]</f>
        <v>#VALUE!</v>
      </c>
      <c r="BN291" s="5" t="e">
        <f>P_A[[#This Row],[24+]]-P_A[[#This Row],[25+]]</f>
        <v>#VALUE!</v>
      </c>
      <c r="BO291" s="5" t="e">
        <f>P_A[[#This Row],[25+]]-P_A[[#This Row],[26+]]</f>
        <v>#VALUE!</v>
      </c>
      <c r="BP291" s="5" t="e">
        <f>P_A[[#This Row],[26+]]-P_A[[#This Row],[27+]]</f>
        <v>#VALUE!</v>
      </c>
      <c r="BQ291" s="5" t="e">
        <f>P_A[[#This Row],[27+]]-P_A[[#This Row],[28+]]</f>
        <v>#VALUE!</v>
      </c>
      <c r="BR291" s="5" t="e">
        <f>P_A[[#This Row],[28+]]-P_A[[#This Row],[29+]]</f>
        <v>#VALUE!</v>
      </c>
      <c r="BS291" s="5" t="e">
        <f>P_A[[#This Row],[29+]]-P_A[[#This Row],[30+]]</f>
        <v>#VALUE!</v>
      </c>
      <c r="BT291" s="5" t="e">
        <f>P_A[[#This Row],[30+]]-P_A[[#This Row],[31+]]</f>
        <v>#VALUE!</v>
      </c>
      <c r="BU291" s="5" t="e">
        <f>P_A[[#This Row],[31+]]-P_A[[#This Row],[32+]]</f>
        <v>#VALUE!</v>
      </c>
      <c r="BV291" s="5" t="e">
        <f>P_A[[#This Row],[32+]]-P_A[[#This Row],[33+]]</f>
        <v>#VALUE!</v>
      </c>
      <c r="BW291" s="5" t="e">
        <f>P_A[[#This Row],[33+]]-P_A[[#This Row],[34+]]</f>
        <v>#VALUE!</v>
      </c>
      <c r="BX291" s="5" t="e">
        <f>P_A[[#This Row],[34+]]-P_A[[#This Row],[35+]]</f>
        <v>#VALUE!</v>
      </c>
      <c r="BY291" s="5" t="e">
        <f>P_A[[#This Row],[35+]]-P_A[[#This Row],[36+]]</f>
        <v>#VALUE!</v>
      </c>
      <c r="BZ291" s="5" t="e">
        <f>P_A[[#This Row],[36+]]-P_A[[#This Row],[37+]]</f>
        <v>#VALUE!</v>
      </c>
      <c r="CA291" s="5" t="e">
        <f>P_A[[#This Row],[37+]]-P_A[[#This Row],[38+]]</f>
        <v>#VALUE!</v>
      </c>
      <c r="CB291" s="5" t="e">
        <f>P_A[[#This Row],[38+]]-P_A[[#This Row],[39+]]</f>
        <v>#VALUE!</v>
      </c>
      <c r="CC291" s="5" t="e">
        <f>P_A[[#This Row],[39+]]-P_A[[#This Row],[40+]]</f>
        <v>#VALUE!</v>
      </c>
      <c r="CD291" s="5" t="e">
        <f>P_A[[#This Row],[40+]]-P_A[[#This Row],[41+]]</f>
        <v>#VALUE!</v>
      </c>
      <c r="CE291" s="5" t="e">
        <f>P_A[[#This Row],[41+]]-P_A[[#This Row],[42+]]</f>
        <v>#VALUE!</v>
      </c>
      <c r="CF291" s="5" t="e">
        <f>P_A[[#This Row],[42+]]-P_A[[#This Row],[43+]]</f>
        <v>#VALUE!</v>
      </c>
      <c r="CG291" s="5" t="e">
        <f>P_A[[#This Row],[43+]]-P_A[[#This Row],[44+]]</f>
        <v>#VALUE!</v>
      </c>
      <c r="CH291" s="5" t="e">
        <f>P_A[[#This Row],[44+]]-P_A[[#This Row],[45+]]</f>
        <v>#VALUE!</v>
      </c>
      <c r="CI291" s="5" t="e">
        <f>P_A[[#This Row],[45+]]-P_A[[#This Row],[46+]]</f>
        <v>#VALUE!</v>
      </c>
      <c r="CJ291" s="5" t="e">
        <f>P_A[[#This Row],[46+]]-P_A[[#This Row],[47+]]</f>
        <v>#VALUE!</v>
      </c>
      <c r="CK291" s="5" t="e">
        <f>P_A[[#This Row],[47+]]-P_A[[#This Row],[48+]]</f>
        <v>#VALUE!</v>
      </c>
      <c r="CL291" s="5" t="e">
        <f>P_A[[#This Row],[48+]]-P_A[[#This Row],[49+]]</f>
        <v>#VALUE!</v>
      </c>
    </row>
    <row r="292" spans="50:90" x14ac:dyDescent="0.25">
      <c r="AX292" s="5" t="e">
        <f>P_A[[#This Row],[8+]]-P_A[[#This Row],[9+]]</f>
        <v>#VALUE!</v>
      </c>
      <c r="AY292" s="5" t="e">
        <f>P_A[[#This Row],[9+]]-P_A[[#This Row],[10+]]</f>
        <v>#VALUE!</v>
      </c>
      <c r="AZ292" s="5" t="e">
        <f>P_A[[#This Row],[10+]]-P_A[[#This Row],[11+]]</f>
        <v>#VALUE!</v>
      </c>
      <c r="BA292" s="5" t="e">
        <f>P_A[[#This Row],[11+]]-P_A[[#This Row],[12+]]</f>
        <v>#VALUE!</v>
      </c>
      <c r="BB292" s="5" t="e">
        <f>P_A[[#This Row],[12+]]-P_A[[#This Row],[13+]]</f>
        <v>#VALUE!</v>
      </c>
      <c r="BC292" s="5" t="e">
        <f>P_A[[#This Row],[13+]]-P_A[[#This Row],[14+]]</f>
        <v>#VALUE!</v>
      </c>
      <c r="BD292" s="5" t="e">
        <f>P_A[[#This Row],[14+]]-P_A[[#This Row],[15+]]</f>
        <v>#VALUE!</v>
      </c>
      <c r="BE292" s="5" t="e">
        <f>P_A[[#This Row],[15+]]-P_A[[#This Row],[16+]]</f>
        <v>#VALUE!</v>
      </c>
      <c r="BF292" s="5" t="e">
        <f>P_A[[#This Row],[16+]]-P_A[[#This Row],[17+]]</f>
        <v>#VALUE!</v>
      </c>
      <c r="BG292" s="5" t="e">
        <f>P_A[[#This Row],[17+]]-P_A[[#This Row],[18+]]</f>
        <v>#VALUE!</v>
      </c>
      <c r="BH292" s="5" t="e">
        <f>P_A[[#This Row],[18+]]-P_A[[#This Row],[19+]]</f>
        <v>#VALUE!</v>
      </c>
      <c r="BI292" s="5" t="e">
        <f>P_A[[#This Row],[19+]]-P_A[[#This Row],[20+]]</f>
        <v>#VALUE!</v>
      </c>
      <c r="BJ292" s="5" t="e">
        <f>P_A[[#This Row],[20+]]-P_A[[#This Row],[21+]]</f>
        <v>#VALUE!</v>
      </c>
      <c r="BK292" s="5" t="e">
        <f>P_A[[#This Row],[21+]]-P_A[[#This Row],[22+]]</f>
        <v>#VALUE!</v>
      </c>
      <c r="BL292" s="5" t="e">
        <f>P_A[[#This Row],[22+]]-P_A[[#This Row],[23+]]</f>
        <v>#VALUE!</v>
      </c>
      <c r="BM292" s="5" t="e">
        <f>P_A[[#This Row],[23+]]-P_A[[#This Row],[24+]]</f>
        <v>#VALUE!</v>
      </c>
      <c r="BN292" s="5" t="e">
        <f>P_A[[#This Row],[24+]]-P_A[[#This Row],[25+]]</f>
        <v>#VALUE!</v>
      </c>
      <c r="BO292" s="5" t="e">
        <f>P_A[[#This Row],[25+]]-P_A[[#This Row],[26+]]</f>
        <v>#VALUE!</v>
      </c>
      <c r="BP292" s="5" t="e">
        <f>P_A[[#This Row],[26+]]-P_A[[#This Row],[27+]]</f>
        <v>#VALUE!</v>
      </c>
      <c r="BQ292" s="5" t="e">
        <f>P_A[[#This Row],[27+]]-P_A[[#This Row],[28+]]</f>
        <v>#VALUE!</v>
      </c>
      <c r="BR292" s="5" t="e">
        <f>P_A[[#This Row],[28+]]-P_A[[#This Row],[29+]]</f>
        <v>#VALUE!</v>
      </c>
      <c r="BS292" s="5" t="e">
        <f>P_A[[#This Row],[29+]]-P_A[[#This Row],[30+]]</f>
        <v>#VALUE!</v>
      </c>
      <c r="BT292" s="5" t="e">
        <f>P_A[[#This Row],[30+]]-P_A[[#This Row],[31+]]</f>
        <v>#VALUE!</v>
      </c>
      <c r="BU292" s="5" t="e">
        <f>P_A[[#This Row],[31+]]-P_A[[#This Row],[32+]]</f>
        <v>#VALUE!</v>
      </c>
      <c r="BV292" s="5" t="e">
        <f>P_A[[#This Row],[32+]]-P_A[[#This Row],[33+]]</f>
        <v>#VALUE!</v>
      </c>
      <c r="BW292" s="5" t="e">
        <f>P_A[[#This Row],[33+]]-P_A[[#This Row],[34+]]</f>
        <v>#VALUE!</v>
      </c>
      <c r="BX292" s="5" t="e">
        <f>P_A[[#This Row],[34+]]-P_A[[#This Row],[35+]]</f>
        <v>#VALUE!</v>
      </c>
      <c r="BY292" s="5" t="e">
        <f>P_A[[#This Row],[35+]]-P_A[[#This Row],[36+]]</f>
        <v>#VALUE!</v>
      </c>
      <c r="BZ292" s="5" t="e">
        <f>P_A[[#This Row],[36+]]-P_A[[#This Row],[37+]]</f>
        <v>#VALUE!</v>
      </c>
      <c r="CA292" s="5" t="e">
        <f>P_A[[#This Row],[37+]]-P_A[[#This Row],[38+]]</f>
        <v>#VALUE!</v>
      </c>
      <c r="CB292" s="5" t="e">
        <f>P_A[[#This Row],[38+]]-P_A[[#This Row],[39+]]</f>
        <v>#VALUE!</v>
      </c>
      <c r="CC292" s="5" t="e">
        <f>P_A[[#This Row],[39+]]-P_A[[#This Row],[40+]]</f>
        <v>#VALUE!</v>
      </c>
      <c r="CD292" s="5" t="e">
        <f>P_A[[#This Row],[40+]]-P_A[[#This Row],[41+]]</f>
        <v>#VALUE!</v>
      </c>
      <c r="CE292" s="5" t="e">
        <f>P_A[[#This Row],[41+]]-P_A[[#This Row],[42+]]</f>
        <v>#VALUE!</v>
      </c>
      <c r="CF292" s="5" t="e">
        <f>P_A[[#This Row],[42+]]-P_A[[#This Row],[43+]]</f>
        <v>#VALUE!</v>
      </c>
      <c r="CG292" s="5" t="e">
        <f>P_A[[#This Row],[43+]]-P_A[[#This Row],[44+]]</f>
        <v>#VALUE!</v>
      </c>
      <c r="CH292" s="5" t="e">
        <f>P_A[[#This Row],[44+]]-P_A[[#This Row],[45+]]</f>
        <v>#VALUE!</v>
      </c>
      <c r="CI292" s="5" t="e">
        <f>P_A[[#This Row],[45+]]-P_A[[#This Row],[46+]]</f>
        <v>#VALUE!</v>
      </c>
      <c r="CJ292" s="5" t="e">
        <f>P_A[[#This Row],[46+]]-P_A[[#This Row],[47+]]</f>
        <v>#VALUE!</v>
      </c>
      <c r="CK292" s="5" t="e">
        <f>P_A[[#This Row],[47+]]-P_A[[#This Row],[48+]]</f>
        <v>#VALUE!</v>
      </c>
      <c r="CL292" s="5" t="e">
        <f>P_A[[#This Row],[48+]]-P_A[[#This Row],[49+]]</f>
        <v>#VALUE!</v>
      </c>
    </row>
    <row r="293" spans="50:90" x14ac:dyDescent="0.25">
      <c r="AX293" s="5" t="e">
        <f>P_A[[#This Row],[8+]]-P_A[[#This Row],[9+]]</f>
        <v>#VALUE!</v>
      </c>
      <c r="AY293" s="5" t="e">
        <f>P_A[[#This Row],[9+]]-P_A[[#This Row],[10+]]</f>
        <v>#VALUE!</v>
      </c>
      <c r="AZ293" s="5" t="e">
        <f>P_A[[#This Row],[10+]]-P_A[[#This Row],[11+]]</f>
        <v>#VALUE!</v>
      </c>
      <c r="BA293" s="5" t="e">
        <f>P_A[[#This Row],[11+]]-P_A[[#This Row],[12+]]</f>
        <v>#VALUE!</v>
      </c>
      <c r="BB293" s="5" t="e">
        <f>P_A[[#This Row],[12+]]-P_A[[#This Row],[13+]]</f>
        <v>#VALUE!</v>
      </c>
      <c r="BC293" s="5" t="e">
        <f>P_A[[#This Row],[13+]]-P_A[[#This Row],[14+]]</f>
        <v>#VALUE!</v>
      </c>
      <c r="BD293" s="5" t="e">
        <f>P_A[[#This Row],[14+]]-P_A[[#This Row],[15+]]</f>
        <v>#VALUE!</v>
      </c>
      <c r="BE293" s="5" t="e">
        <f>P_A[[#This Row],[15+]]-P_A[[#This Row],[16+]]</f>
        <v>#VALUE!</v>
      </c>
      <c r="BF293" s="5" t="e">
        <f>P_A[[#This Row],[16+]]-P_A[[#This Row],[17+]]</f>
        <v>#VALUE!</v>
      </c>
      <c r="BG293" s="5" t="e">
        <f>P_A[[#This Row],[17+]]-P_A[[#This Row],[18+]]</f>
        <v>#VALUE!</v>
      </c>
      <c r="BH293" s="5" t="e">
        <f>P_A[[#This Row],[18+]]-P_A[[#This Row],[19+]]</f>
        <v>#VALUE!</v>
      </c>
      <c r="BI293" s="5" t="e">
        <f>P_A[[#This Row],[19+]]-P_A[[#This Row],[20+]]</f>
        <v>#VALUE!</v>
      </c>
      <c r="BJ293" s="5" t="e">
        <f>P_A[[#This Row],[20+]]-P_A[[#This Row],[21+]]</f>
        <v>#VALUE!</v>
      </c>
      <c r="BK293" s="5" t="e">
        <f>P_A[[#This Row],[21+]]-P_A[[#This Row],[22+]]</f>
        <v>#VALUE!</v>
      </c>
      <c r="BL293" s="5" t="e">
        <f>P_A[[#This Row],[22+]]-P_A[[#This Row],[23+]]</f>
        <v>#VALUE!</v>
      </c>
      <c r="BM293" s="5" t="e">
        <f>P_A[[#This Row],[23+]]-P_A[[#This Row],[24+]]</f>
        <v>#VALUE!</v>
      </c>
      <c r="BN293" s="5" t="e">
        <f>P_A[[#This Row],[24+]]-P_A[[#This Row],[25+]]</f>
        <v>#VALUE!</v>
      </c>
      <c r="BO293" s="5" t="e">
        <f>P_A[[#This Row],[25+]]-P_A[[#This Row],[26+]]</f>
        <v>#VALUE!</v>
      </c>
      <c r="BP293" s="5" t="e">
        <f>P_A[[#This Row],[26+]]-P_A[[#This Row],[27+]]</f>
        <v>#VALUE!</v>
      </c>
      <c r="BQ293" s="5" t="e">
        <f>P_A[[#This Row],[27+]]-P_A[[#This Row],[28+]]</f>
        <v>#VALUE!</v>
      </c>
      <c r="BR293" s="5" t="e">
        <f>P_A[[#This Row],[28+]]-P_A[[#This Row],[29+]]</f>
        <v>#VALUE!</v>
      </c>
      <c r="BS293" s="5" t="e">
        <f>P_A[[#This Row],[29+]]-P_A[[#This Row],[30+]]</f>
        <v>#VALUE!</v>
      </c>
      <c r="BT293" s="5" t="e">
        <f>P_A[[#This Row],[30+]]-P_A[[#This Row],[31+]]</f>
        <v>#VALUE!</v>
      </c>
      <c r="BU293" s="5" t="e">
        <f>P_A[[#This Row],[31+]]-P_A[[#This Row],[32+]]</f>
        <v>#VALUE!</v>
      </c>
      <c r="BV293" s="5" t="e">
        <f>P_A[[#This Row],[32+]]-P_A[[#This Row],[33+]]</f>
        <v>#VALUE!</v>
      </c>
      <c r="BW293" s="5" t="e">
        <f>P_A[[#This Row],[33+]]-P_A[[#This Row],[34+]]</f>
        <v>#VALUE!</v>
      </c>
      <c r="BX293" s="5" t="e">
        <f>P_A[[#This Row],[34+]]-P_A[[#This Row],[35+]]</f>
        <v>#VALUE!</v>
      </c>
      <c r="BY293" s="5" t="e">
        <f>P_A[[#This Row],[35+]]-P_A[[#This Row],[36+]]</f>
        <v>#VALUE!</v>
      </c>
      <c r="BZ293" s="5" t="e">
        <f>P_A[[#This Row],[36+]]-P_A[[#This Row],[37+]]</f>
        <v>#VALUE!</v>
      </c>
      <c r="CA293" s="5" t="e">
        <f>P_A[[#This Row],[37+]]-P_A[[#This Row],[38+]]</f>
        <v>#VALUE!</v>
      </c>
      <c r="CB293" s="5" t="e">
        <f>P_A[[#This Row],[38+]]-P_A[[#This Row],[39+]]</f>
        <v>#VALUE!</v>
      </c>
      <c r="CC293" s="5" t="e">
        <f>P_A[[#This Row],[39+]]-P_A[[#This Row],[40+]]</f>
        <v>#VALUE!</v>
      </c>
      <c r="CD293" s="5" t="e">
        <f>P_A[[#This Row],[40+]]-P_A[[#This Row],[41+]]</f>
        <v>#VALUE!</v>
      </c>
      <c r="CE293" s="5" t="e">
        <f>P_A[[#This Row],[41+]]-P_A[[#This Row],[42+]]</f>
        <v>#VALUE!</v>
      </c>
      <c r="CF293" s="5" t="e">
        <f>P_A[[#This Row],[42+]]-P_A[[#This Row],[43+]]</f>
        <v>#VALUE!</v>
      </c>
      <c r="CG293" s="5" t="e">
        <f>P_A[[#This Row],[43+]]-P_A[[#This Row],[44+]]</f>
        <v>#VALUE!</v>
      </c>
      <c r="CH293" s="5" t="e">
        <f>P_A[[#This Row],[44+]]-P_A[[#This Row],[45+]]</f>
        <v>#VALUE!</v>
      </c>
      <c r="CI293" s="5" t="e">
        <f>P_A[[#This Row],[45+]]-P_A[[#This Row],[46+]]</f>
        <v>#VALUE!</v>
      </c>
      <c r="CJ293" s="5" t="e">
        <f>P_A[[#This Row],[46+]]-P_A[[#This Row],[47+]]</f>
        <v>#VALUE!</v>
      </c>
      <c r="CK293" s="5" t="e">
        <f>P_A[[#This Row],[47+]]-P_A[[#This Row],[48+]]</f>
        <v>#VALUE!</v>
      </c>
      <c r="CL293" s="5" t="e">
        <f>P_A[[#This Row],[48+]]-P_A[[#This Row],[49+]]</f>
        <v>#VALUE!</v>
      </c>
    </row>
    <row r="294" spans="50:90" x14ac:dyDescent="0.25">
      <c r="AX294" s="5" t="e">
        <f>P_A[[#This Row],[8+]]-P_A[[#This Row],[9+]]</f>
        <v>#VALUE!</v>
      </c>
      <c r="AY294" s="5" t="e">
        <f>P_A[[#This Row],[9+]]-P_A[[#This Row],[10+]]</f>
        <v>#VALUE!</v>
      </c>
      <c r="AZ294" s="5" t="e">
        <f>P_A[[#This Row],[10+]]-P_A[[#This Row],[11+]]</f>
        <v>#VALUE!</v>
      </c>
      <c r="BA294" s="5" t="e">
        <f>P_A[[#This Row],[11+]]-P_A[[#This Row],[12+]]</f>
        <v>#VALUE!</v>
      </c>
      <c r="BB294" s="5" t="e">
        <f>P_A[[#This Row],[12+]]-P_A[[#This Row],[13+]]</f>
        <v>#VALUE!</v>
      </c>
      <c r="BC294" s="5" t="e">
        <f>P_A[[#This Row],[13+]]-P_A[[#This Row],[14+]]</f>
        <v>#VALUE!</v>
      </c>
      <c r="BD294" s="5" t="e">
        <f>P_A[[#This Row],[14+]]-P_A[[#This Row],[15+]]</f>
        <v>#VALUE!</v>
      </c>
      <c r="BE294" s="5" t="e">
        <f>P_A[[#This Row],[15+]]-P_A[[#This Row],[16+]]</f>
        <v>#VALUE!</v>
      </c>
      <c r="BF294" s="5" t="e">
        <f>P_A[[#This Row],[16+]]-P_A[[#This Row],[17+]]</f>
        <v>#VALUE!</v>
      </c>
      <c r="BG294" s="5" t="e">
        <f>P_A[[#This Row],[17+]]-P_A[[#This Row],[18+]]</f>
        <v>#VALUE!</v>
      </c>
      <c r="BH294" s="5" t="e">
        <f>P_A[[#This Row],[18+]]-P_A[[#This Row],[19+]]</f>
        <v>#VALUE!</v>
      </c>
      <c r="BI294" s="5" t="e">
        <f>P_A[[#This Row],[19+]]-P_A[[#This Row],[20+]]</f>
        <v>#VALUE!</v>
      </c>
      <c r="BJ294" s="5" t="e">
        <f>P_A[[#This Row],[20+]]-P_A[[#This Row],[21+]]</f>
        <v>#VALUE!</v>
      </c>
      <c r="BK294" s="5" t="e">
        <f>P_A[[#This Row],[21+]]-P_A[[#This Row],[22+]]</f>
        <v>#VALUE!</v>
      </c>
      <c r="BL294" s="5" t="e">
        <f>P_A[[#This Row],[22+]]-P_A[[#This Row],[23+]]</f>
        <v>#VALUE!</v>
      </c>
      <c r="BM294" s="5" t="e">
        <f>P_A[[#This Row],[23+]]-P_A[[#This Row],[24+]]</f>
        <v>#VALUE!</v>
      </c>
      <c r="BN294" s="5" t="e">
        <f>P_A[[#This Row],[24+]]-P_A[[#This Row],[25+]]</f>
        <v>#VALUE!</v>
      </c>
      <c r="BO294" s="5" t="e">
        <f>P_A[[#This Row],[25+]]-P_A[[#This Row],[26+]]</f>
        <v>#VALUE!</v>
      </c>
      <c r="BP294" s="5" t="e">
        <f>P_A[[#This Row],[26+]]-P_A[[#This Row],[27+]]</f>
        <v>#VALUE!</v>
      </c>
      <c r="BQ294" s="5" t="e">
        <f>P_A[[#This Row],[27+]]-P_A[[#This Row],[28+]]</f>
        <v>#VALUE!</v>
      </c>
      <c r="BR294" s="5" t="e">
        <f>P_A[[#This Row],[28+]]-P_A[[#This Row],[29+]]</f>
        <v>#VALUE!</v>
      </c>
      <c r="BS294" s="5" t="e">
        <f>P_A[[#This Row],[29+]]-P_A[[#This Row],[30+]]</f>
        <v>#VALUE!</v>
      </c>
      <c r="BT294" s="5" t="e">
        <f>P_A[[#This Row],[30+]]-P_A[[#This Row],[31+]]</f>
        <v>#VALUE!</v>
      </c>
      <c r="BU294" s="5" t="e">
        <f>P_A[[#This Row],[31+]]-P_A[[#This Row],[32+]]</f>
        <v>#VALUE!</v>
      </c>
      <c r="BV294" s="5" t="e">
        <f>P_A[[#This Row],[32+]]-P_A[[#This Row],[33+]]</f>
        <v>#VALUE!</v>
      </c>
      <c r="BW294" s="5" t="e">
        <f>P_A[[#This Row],[33+]]-P_A[[#This Row],[34+]]</f>
        <v>#VALUE!</v>
      </c>
      <c r="BX294" s="5" t="e">
        <f>P_A[[#This Row],[34+]]-P_A[[#This Row],[35+]]</f>
        <v>#VALUE!</v>
      </c>
      <c r="BY294" s="5" t="e">
        <f>P_A[[#This Row],[35+]]-P_A[[#This Row],[36+]]</f>
        <v>#VALUE!</v>
      </c>
      <c r="BZ294" s="5" t="e">
        <f>P_A[[#This Row],[36+]]-P_A[[#This Row],[37+]]</f>
        <v>#VALUE!</v>
      </c>
      <c r="CA294" s="5" t="e">
        <f>P_A[[#This Row],[37+]]-P_A[[#This Row],[38+]]</f>
        <v>#VALUE!</v>
      </c>
      <c r="CB294" s="5" t="e">
        <f>P_A[[#This Row],[38+]]-P_A[[#This Row],[39+]]</f>
        <v>#VALUE!</v>
      </c>
      <c r="CC294" s="5" t="e">
        <f>P_A[[#This Row],[39+]]-P_A[[#This Row],[40+]]</f>
        <v>#VALUE!</v>
      </c>
      <c r="CD294" s="5" t="e">
        <f>P_A[[#This Row],[40+]]-P_A[[#This Row],[41+]]</f>
        <v>#VALUE!</v>
      </c>
      <c r="CE294" s="5" t="e">
        <f>P_A[[#This Row],[41+]]-P_A[[#This Row],[42+]]</f>
        <v>#VALUE!</v>
      </c>
      <c r="CF294" s="5" t="e">
        <f>P_A[[#This Row],[42+]]-P_A[[#This Row],[43+]]</f>
        <v>#VALUE!</v>
      </c>
      <c r="CG294" s="5" t="e">
        <f>P_A[[#This Row],[43+]]-P_A[[#This Row],[44+]]</f>
        <v>#VALUE!</v>
      </c>
      <c r="CH294" s="5" t="e">
        <f>P_A[[#This Row],[44+]]-P_A[[#This Row],[45+]]</f>
        <v>#VALUE!</v>
      </c>
      <c r="CI294" s="5" t="e">
        <f>P_A[[#This Row],[45+]]-P_A[[#This Row],[46+]]</f>
        <v>#VALUE!</v>
      </c>
      <c r="CJ294" s="5" t="e">
        <f>P_A[[#This Row],[46+]]-P_A[[#This Row],[47+]]</f>
        <v>#VALUE!</v>
      </c>
      <c r="CK294" s="5" t="e">
        <f>P_A[[#This Row],[47+]]-P_A[[#This Row],[48+]]</f>
        <v>#VALUE!</v>
      </c>
      <c r="CL294" s="5" t="e">
        <f>P_A[[#This Row],[48+]]-P_A[[#This Row],[49+]]</f>
        <v>#VALUE!</v>
      </c>
    </row>
    <row r="295" spans="50:90" x14ac:dyDescent="0.25">
      <c r="AX295" s="5" t="e">
        <f>P_A[[#This Row],[8+]]-P_A[[#This Row],[9+]]</f>
        <v>#VALUE!</v>
      </c>
      <c r="AY295" s="5" t="e">
        <f>P_A[[#This Row],[9+]]-P_A[[#This Row],[10+]]</f>
        <v>#VALUE!</v>
      </c>
      <c r="AZ295" s="5" t="e">
        <f>P_A[[#This Row],[10+]]-P_A[[#This Row],[11+]]</f>
        <v>#VALUE!</v>
      </c>
      <c r="BA295" s="5" t="e">
        <f>P_A[[#This Row],[11+]]-P_A[[#This Row],[12+]]</f>
        <v>#VALUE!</v>
      </c>
      <c r="BB295" s="5" t="e">
        <f>P_A[[#This Row],[12+]]-P_A[[#This Row],[13+]]</f>
        <v>#VALUE!</v>
      </c>
      <c r="BC295" s="5" t="e">
        <f>P_A[[#This Row],[13+]]-P_A[[#This Row],[14+]]</f>
        <v>#VALUE!</v>
      </c>
      <c r="BD295" s="5" t="e">
        <f>P_A[[#This Row],[14+]]-P_A[[#This Row],[15+]]</f>
        <v>#VALUE!</v>
      </c>
      <c r="BE295" s="5" t="e">
        <f>P_A[[#This Row],[15+]]-P_A[[#This Row],[16+]]</f>
        <v>#VALUE!</v>
      </c>
      <c r="BF295" s="5" t="e">
        <f>P_A[[#This Row],[16+]]-P_A[[#This Row],[17+]]</f>
        <v>#VALUE!</v>
      </c>
      <c r="BG295" s="5" t="e">
        <f>P_A[[#This Row],[17+]]-P_A[[#This Row],[18+]]</f>
        <v>#VALUE!</v>
      </c>
      <c r="BH295" s="5" t="e">
        <f>P_A[[#This Row],[18+]]-P_A[[#This Row],[19+]]</f>
        <v>#VALUE!</v>
      </c>
      <c r="BI295" s="5" t="e">
        <f>P_A[[#This Row],[19+]]-P_A[[#This Row],[20+]]</f>
        <v>#VALUE!</v>
      </c>
      <c r="BJ295" s="5" t="e">
        <f>P_A[[#This Row],[20+]]-P_A[[#This Row],[21+]]</f>
        <v>#VALUE!</v>
      </c>
      <c r="BK295" s="5" t="e">
        <f>P_A[[#This Row],[21+]]-P_A[[#This Row],[22+]]</f>
        <v>#VALUE!</v>
      </c>
      <c r="BL295" s="5" t="e">
        <f>P_A[[#This Row],[22+]]-P_A[[#This Row],[23+]]</f>
        <v>#VALUE!</v>
      </c>
      <c r="BM295" s="5" t="e">
        <f>P_A[[#This Row],[23+]]-P_A[[#This Row],[24+]]</f>
        <v>#VALUE!</v>
      </c>
      <c r="BN295" s="5" t="e">
        <f>P_A[[#This Row],[24+]]-P_A[[#This Row],[25+]]</f>
        <v>#VALUE!</v>
      </c>
      <c r="BO295" s="5" t="e">
        <f>P_A[[#This Row],[25+]]-P_A[[#This Row],[26+]]</f>
        <v>#VALUE!</v>
      </c>
      <c r="BP295" s="5" t="e">
        <f>P_A[[#This Row],[26+]]-P_A[[#This Row],[27+]]</f>
        <v>#VALUE!</v>
      </c>
      <c r="BQ295" s="5" t="e">
        <f>P_A[[#This Row],[27+]]-P_A[[#This Row],[28+]]</f>
        <v>#VALUE!</v>
      </c>
      <c r="BR295" s="5" t="e">
        <f>P_A[[#This Row],[28+]]-P_A[[#This Row],[29+]]</f>
        <v>#VALUE!</v>
      </c>
      <c r="BS295" s="5" t="e">
        <f>P_A[[#This Row],[29+]]-P_A[[#This Row],[30+]]</f>
        <v>#VALUE!</v>
      </c>
      <c r="BT295" s="5" t="e">
        <f>P_A[[#This Row],[30+]]-P_A[[#This Row],[31+]]</f>
        <v>#VALUE!</v>
      </c>
      <c r="BU295" s="5" t="e">
        <f>P_A[[#This Row],[31+]]-P_A[[#This Row],[32+]]</f>
        <v>#VALUE!</v>
      </c>
      <c r="BV295" s="5" t="e">
        <f>P_A[[#This Row],[32+]]-P_A[[#This Row],[33+]]</f>
        <v>#VALUE!</v>
      </c>
      <c r="BW295" s="5" t="e">
        <f>P_A[[#This Row],[33+]]-P_A[[#This Row],[34+]]</f>
        <v>#VALUE!</v>
      </c>
      <c r="BX295" s="5" t="e">
        <f>P_A[[#This Row],[34+]]-P_A[[#This Row],[35+]]</f>
        <v>#VALUE!</v>
      </c>
      <c r="BY295" s="5" t="e">
        <f>P_A[[#This Row],[35+]]-P_A[[#This Row],[36+]]</f>
        <v>#VALUE!</v>
      </c>
      <c r="BZ295" s="5" t="e">
        <f>P_A[[#This Row],[36+]]-P_A[[#This Row],[37+]]</f>
        <v>#VALUE!</v>
      </c>
      <c r="CA295" s="5" t="e">
        <f>P_A[[#This Row],[37+]]-P_A[[#This Row],[38+]]</f>
        <v>#VALUE!</v>
      </c>
      <c r="CB295" s="5" t="e">
        <f>P_A[[#This Row],[38+]]-P_A[[#This Row],[39+]]</f>
        <v>#VALUE!</v>
      </c>
      <c r="CC295" s="5" t="e">
        <f>P_A[[#This Row],[39+]]-P_A[[#This Row],[40+]]</f>
        <v>#VALUE!</v>
      </c>
      <c r="CD295" s="5" t="e">
        <f>P_A[[#This Row],[40+]]-P_A[[#This Row],[41+]]</f>
        <v>#VALUE!</v>
      </c>
      <c r="CE295" s="5" t="e">
        <f>P_A[[#This Row],[41+]]-P_A[[#This Row],[42+]]</f>
        <v>#VALUE!</v>
      </c>
      <c r="CF295" s="5" t="e">
        <f>P_A[[#This Row],[42+]]-P_A[[#This Row],[43+]]</f>
        <v>#VALUE!</v>
      </c>
      <c r="CG295" s="5" t="e">
        <f>P_A[[#This Row],[43+]]-P_A[[#This Row],[44+]]</f>
        <v>#VALUE!</v>
      </c>
      <c r="CH295" s="5" t="e">
        <f>P_A[[#This Row],[44+]]-P_A[[#This Row],[45+]]</f>
        <v>#VALUE!</v>
      </c>
      <c r="CI295" s="5" t="e">
        <f>P_A[[#This Row],[45+]]-P_A[[#This Row],[46+]]</f>
        <v>#VALUE!</v>
      </c>
      <c r="CJ295" s="5" t="e">
        <f>P_A[[#This Row],[46+]]-P_A[[#This Row],[47+]]</f>
        <v>#VALUE!</v>
      </c>
      <c r="CK295" s="5" t="e">
        <f>P_A[[#This Row],[47+]]-P_A[[#This Row],[48+]]</f>
        <v>#VALUE!</v>
      </c>
      <c r="CL295" s="5" t="e">
        <f>P_A[[#This Row],[48+]]-P_A[[#This Row],[49+]]</f>
        <v>#VALUE!</v>
      </c>
    </row>
    <row r="296" spans="50:90" x14ac:dyDescent="0.25">
      <c r="AX296" s="5" t="e">
        <f>P_A[[#This Row],[8+]]-P_A[[#This Row],[9+]]</f>
        <v>#VALUE!</v>
      </c>
      <c r="AY296" s="5" t="e">
        <f>P_A[[#This Row],[9+]]-P_A[[#This Row],[10+]]</f>
        <v>#VALUE!</v>
      </c>
      <c r="AZ296" s="5" t="e">
        <f>P_A[[#This Row],[10+]]-P_A[[#This Row],[11+]]</f>
        <v>#VALUE!</v>
      </c>
      <c r="BA296" s="5" t="e">
        <f>P_A[[#This Row],[11+]]-P_A[[#This Row],[12+]]</f>
        <v>#VALUE!</v>
      </c>
      <c r="BB296" s="5" t="e">
        <f>P_A[[#This Row],[12+]]-P_A[[#This Row],[13+]]</f>
        <v>#VALUE!</v>
      </c>
      <c r="BC296" s="5" t="e">
        <f>P_A[[#This Row],[13+]]-P_A[[#This Row],[14+]]</f>
        <v>#VALUE!</v>
      </c>
      <c r="BD296" s="5" t="e">
        <f>P_A[[#This Row],[14+]]-P_A[[#This Row],[15+]]</f>
        <v>#VALUE!</v>
      </c>
      <c r="BE296" s="5" t="e">
        <f>P_A[[#This Row],[15+]]-P_A[[#This Row],[16+]]</f>
        <v>#VALUE!</v>
      </c>
      <c r="BF296" s="5" t="e">
        <f>P_A[[#This Row],[16+]]-P_A[[#This Row],[17+]]</f>
        <v>#VALUE!</v>
      </c>
      <c r="BG296" s="5" t="e">
        <f>P_A[[#This Row],[17+]]-P_A[[#This Row],[18+]]</f>
        <v>#VALUE!</v>
      </c>
      <c r="BH296" s="5" t="e">
        <f>P_A[[#This Row],[18+]]-P_A[[#This Row],[19+]]</f>
        <v>#VALUE!</v>
      </c>
      <c r="BI296" s="5" t="e">
        <f>P_A[[#This Row],[19+]]-P_A[[#This Row],[20+]]</f>
        <v>#VALUE!</v>
      </c>
      <c r="BJ296" s="5" t="e">
        <f>P_A[[#This Row],[20+]]-P_A[[#This Row],[21+]]</f>
        <v>#VALUE!</v>
      </c>
      <c r="BK296" s="5" t="e">
        <f>P_A[[#This Row],[21+]]-P_A[[#This Row],[22+]]</f>
        <v>#VALUE!</v>
      </c>
      <c r="BL296" s="5" t="e">
        <f>P_A[[#This Row],[22+]]-P_A[[#This Row],[23+]]</f>
        <v>#VALUE!</v>
      </c>
      <c r="BM296" s="5" t="e">
        <f>P_A[[#This Row],[23+]]-P_A[[#This Row],[24+]]</f>
        <v>#VALUE!</v>
      </c>
      <c r="BN296" s="5" t="e">
        <f>P_A[[#This Row],[24+]]-P_A[[#This Row],[25+]]</f>
        <v>#VALUE!</v>
      </c>
      <c r="BO296" s="5" t="e">
        <f>P_A[[#This Row],[25+]]-P_A[[#This Row],[26+]]</f>
        <v>#VALUE!</v>
      </c>
      <c r="BP296" s="5" t="e">
        <f>P_A[[#This Row],[26+]]-P_A[[#This Row],[27+]]</f>
        <v>#VALUE!</v>
      </c>
      <c r="BQ296" s="5" t="e">
        <f>P_A[[#This Row],[27+]]-P_A[[#This Row],[28+]]</f>
        <v>#VALUE!</v>
      </c>
      <c r="BR296" s="5" t="e">
        <f>P_A[[#This Row],[28+]]-P_A[[#This Row],[29+]]</f>
        <v>#VALUE!</v>
      </c>
      <c r="BS296" s="5" t="e">
        <f>P_A[[#This Row],[29+]]-P_A[[#This Row],[30+]]</f>
        <v>#VALUE!</v>
      </c>
      <c r="BT296" s="5" t="e">
        <f>P_A[[#This Row],[30+]]-P_A[[#This Row],[31+]]</f>
        <v>#VALUE!</v>
      </c>
      <c r="BU296" s="5" t="e">
        <f>P_A[[#This Row],[31+]]-P_A[[#This Row],[32+]]</f>
        <v>#VALUE!</v>
      </c>
      <c r="BV296" s="5" t="e">
        <f>P_A[[#This Row],[32+]]-P_A[[#This Row],[33+]]</f>
        <v>#VALUE!</v>
      </c>
      <c r="BW296" s="5" t="e">
        <f>P_A[[#This Row],[33+]]-P_A[[#This Row],[34+]]</f>
        <v>#VALUE!</v>
      </c>
      <c r="BX296" s="5" t="e">
        <f>P_A[[#This Row],[34+]]-P_A[[#This Row],[35+]]</f>
        <v>#VALUE!</v>
      </c>
      <c r="BY296" s="5" t="e">
        <f>P_A[[#This Row],[35+]]-P_A[[#This Row],[36+]]</f>
        <v>#VALUE!</v>
      </c>
      <c r="BZ296" s="5" t="e">
        <f>P_A[[#This Row],[36+]]-P_A[[#This Row],[37+]]</f>
        <v>#VALUE!</v>
      </c>
      <c r="CA296" s="5" t="e">
        <f>P_A[[#This Row],[37+]]-P_A[[#This Row],[38+]]</f>
        <v>#VALUE!</v>
      </c>
      <c r="CB296" s="5" t="e">
        <f>P_A[[#This Row],[38+]]-P_A[[#This Row],[39+]]</f>
        <v>#VALUE!</v>
      </c>
      <c r="CC296" s="5" t="e">
        <f>P_A[[#This Row],[39+]]-P_A[[#This Row],[40+]]</f>
        <v>#VALUE!</v>
      </c>
      <c r="CD296" s="5" t="e">
        <f>P_A[[#This Row],[40+]]-P_A[[#This Row],[41+]]</f>
        <v>#VALUE!</v>
      </c>
      <c r="CE296" s="5" t="e">
        <f>P_A[[#This Row],[41+]]-P_A[[#This Row],[42+]]</f>
        <v>#VALUE!</v>
      </c>
      <c r="CF296" s="5" t="e">
        <f>P_A[[#This Row],[42+]]-P_A[[#This Row],[43+]]</f>
        <v>#VALUE!</v>
      </c>
      <c r="CG296" s="5" t="e">
        <f>P_A[[#This Row],[43+]]-P_A[[#This Row],[44+]]</f>
        <v>#VALUE!</v>
      </c>
      <c r="CH296" s="5" t="e">
        <f>P_A[[#This Row],[44+]]-P_A[[#This Row],[45+]]</f>
        <v>#VALUE!</v>
      </c>
      <c r="CI296" s="5" t="e">
        <f>P_A[[#This Row],[45+]]-P_A[[#This Row],[46+]]</f>
        <v>#VALUE!</v>
      </c>
      <c r="CJ296" s="5" t="e">
        <f>P_A[[#This Row],[46+]]-P_A[[#This Row],[47+]]</f>
        <v>#VALUE!</v>
      </c>
      <c r="CK296" s="5" t="e">
        <f>P_A[[#This Row],[47+]]-P_A[[#This Row],[48+]]</f>
        <v>#VALUE!</v>
      </c>
      <c r="CL296" s="5" t="e">
        <f>P_A[[#This Row],[48+]]-P_A[[#This Row],[49+]]</f>
        <v>#VALUE!</v>
      </c>
    </row>
    <row r="297" spans="50:90" x14ac:dyDescent="0.25">
      <c r="AX297" s="5" t="e">
        <f>P_A[[#This Row],[8+]]-P_A[[#This Row],[9+]]</f>
        <v>#VALUE!</v>
      </c>
      <c r="AY297" s="5" t="e">
        <f>P_A[[#This Row],[9+]]-P_A[[#This Row],[10+]]</f>
        <v>#VALUE!</v>
      </c>
      <c r="AZ297" s="5" t="e">
        <f>P_A[[#This Row],[10+]]-P_A[[#This Row],[11+]]</f>
        <v>#VALUE!</v>
      </c>
      <c r="BA297" s="5" t="e">
        <f>P_A[[#This Row],[11+]]-P_A[[#This Row],[12+]]</f>
        <v>#VALUE!</v>
      </c>
      <c r="BB297" s="5" t="e">
        <f>P_A[[#This Row],[12+]]-P_A[[#This Row],[13+]]</f>
        <v>#VALUE!</v>
      </c>
      <c r="BC297" s="5" t="e">
        <f>P_A[[#This Row],[13+]]-P_A[[#This Row],[14+]]</f>
        <v>#VALUE!</v>
      </c>
      <c r="BD297" s="5" t="e">
        <f>P_A[[#This Row],[14+]]-P_A[[#This Row],[15+]]</f>
        <v>#VALUE!</v>
      </c>
      <c r="BE297" s="5" t="e">
        <f>P_A[[#This Row],[15+]]-P_A[[#This Row],[16+]]</f>
        <v>#VALUE!</v>
      </c>
      <c r="BF297" s="5" t="e">
        <f>P_A[[#This Row],[16+]]-P_A[[#This Row],[17+]]</f>
        <v>#VALUE!</v>
      </c>
      <c r="BG297" s="5" t="e">
        <f>P_A[[#This Row],[17+]]-P_A[[#This Row],[18+]]</f>
        <v>#VALUE!</v>
      </c>
      <c r="BH297" s="5" t="e">
        <f>P_A[[#This Row],[18+]]-P_A[[#This Row],[19+]]</f>
        <v>#VALUE!</v>
      </c>
      <c r="BI297" s="5" t="e">
        <f>P_A[[#This Row],[19+]]-P_A[[#This Row],[20+]]</f>
        <v>#VALUE!</v>
      </c>
      <c r="BJ297" s="5" t="e">
        <f>P_A[[#This Row],[20+]]-P_A[[#This Row],[21+]]</f>
        <v>#VALUE!</v>
      </c>
      <c r="BK297" s="5" t="e">
        <f>P_A[[#This Row],[21+]]-P_A[[#This Row],[22+]]</f>
        <v>#VALUE!</v>
      </c>
      <c r="BL297" s="5" t="e">
        <f>P_A[[#This Row],[22+]]-P_A[[#This Row],[23+]]</f>
        <v>#VALUE!</v>
      </c>
      <c r="BM297" s="5" t="e">
        <f>P_A[[#This Row],[23+]]-P_A[[#This Row],[24+]]</f>
        <v>#VALUE!</v>
      </c>
      <c r="BN297" s="5" t="e">
        <f>P_A[[#This Row],[24+]]-P_A[[#This Row],[25+]]</f>
        <v>#VALUE!</v>
      </c>
      <c r="BO297" s="5" t="e">
        <f>P_A[[#This Row],[25+]]-P_A[[#This Row],[26+]]</f>
        <v>#VALUE!</v>
      </c>
      <c r="BP297" s="5" t="e">
        <f>P_A[[#This Row],[26+]]-P_A[[#This Row],[27+]]</f>
        <v>#VALUE!</v>
      </c>
      <c r="BQ297" s="5" t="e">
        <f>P_A[[#This Row],[27+]]-P_A[[#This Row],[28+]]</f>
        <v>#VALUE!</v>
      </c>
      <c r="BR297" s="5" t="e">
        <f>P_A[[#This Row],[28+]]-P_A[[#This Row],[29+]]</f>
        <v>#VALUE!</v>
      </c>
      <c r="BS297" s="5" t="e">
        <f>P_A[[#This Row],[29+]]-P_A[[#This Row],[30+]]</f>
        <v>#VALUE!</v>
      </c>
      <c r="BT297" s="5" t="e">
        <f>P_A[[#This Row],[30+]]-P_A[[#This Row],[31+]]</f>
        <v>#VALUE!</v>
      </c>
      <c r="BU297" s="5" t="e">
        <f>P_A[[#This Row],[31+]]-P_A[[#This Row],[32+]]</f>
        <v>#VALUE!</v>
      </c>
      <c r="BV297" s="5" t="e">
        <f>P_A[[#This Row],[32+]]-P_A[[#This Row],[33+]]</f>
        <v>#VALUE!</v>
      </c>
      <c r="BW297" s="5" t="e">
        <f>P_A[[#This Row],[33+]]-P_A[[#This Row],[34+]]</f>
        <v>#VALUE!</v>
      </c>
      <c r="BX297" s="5" t="e">
        <f>P_A[[#This Row],[34+]]-P_A[[#This Row],[35+]]</f>
        <v>#VALUE!</v>
      </c>
      <c r="BY297" s="5" t="e">
        <f>P_A[[#This Row],[35+]]-P_A[[#This Row],[36+]]</f>
        <v>#VALUE!</v>
      </c>
      <c r="BZ297" s="5" t="e">
        <f>P_A[[#This Row],[36+]]-P_A[[#This Row],[37+]]</f>
        <v>#VALUE!</v>
      </c>
      <c r="CA297" s="5" t="e">
        <f>P_A[[#This Row],[37+]]-P_A[[#This Row],[38+]]</f>
        <v>#VALUE!</v>
      </c>
      <c r="CB297" s="5" t="e">
        <f>P_A[[#This Row],[38+]]-P_A[[#This Row],[39+]]</f>
        <v>#VALUE!</v>
      </c>
      <c r="CC297" s="5" t="e">
        <f>P_A[[#This Row],[39+]]-P_A[[#This Row],[40+]]</f>
        <v>#VALUE!</v>
      </c>
      <c r="CD297" s="5" t="e">
        <f>P_A[[#This Row],[40+]]-P_A[[#This Row],[41+]]</f>
        <v>#VALUE!</v>
      </c>
      <c r="CE297" s="5" t="e">
        <f>P_A[[#This Row],[41+]]-P_A[[#This Row],[42+]]</f>
        <v>#VALUE!</v>
      </c>
      <c r="CF297" s="5" t="e">
        <f>P_A[[#This Row],[42+]]-P_A[[#This Row],[43+]]</f>
        <v>#VALUE!</v>
      </c>
      <c r="CG297" s="5" t="e">
        <f>P_A[[#This Row],[43+]]-P_A[[#This Row],[44+]]</f>
        <v>#VALUE!</v>
      </c>
      <c r="CH297" s="5" t="e">
        <f>P_A[[#This Row],[44+]]-P_A[[#This Row],[45+]]</f>
        <v>#VALUE!</v>
      </c>
      <c r="CI297" s="5" t="e">
        <f>P_A[[#This Row],[45+]]-P_A[[#This Row],[46+]]</f>
        <v>#VALUE!</v>
      </c>
      <c r="CJ297" s="5" t="e">
        <f>P_A[[#This Row],[46+]]-P_A[[#This Row],[47+]]</f>
        <v>#VALUE!</v>
      </c>
      <c r="CK297" s="5" t="e">
        <f>P_A[[#This Row],[47+]]-P_A[[#This Row],[48+]]</f>
        <v>#VALUE!</v>
      </c>
      <c r="CL297" s="5" t="e">
        <f>P_A[[#This Row],[48+]]-P_A[[#This Row],[49+]]</f>
        <v>#VALUE!</v>
      </c>
    </row>
    <row r="298" spans="50:90" x14ac:dyDescent="0.25">
      <c r="AX298" s="5" t="e">
        <f>P_A[[#This Row],[8+]]-P_A[[#This Row],[9+]]</f>
        <v>#VALUE!</v>
      </c>
      <c r="AY298" s="5" t="e">
        <f>P_A[[#This Row],[9+]]-P_A[[#This Row],[10+]]</f>
        <v>#VALUE!</v>
      </c>
      <c r="AZ298" s="5" t="e">
        <f>P_A[[#This Row],[10+]]-P_A[[#This Row],[11+]]</f>
        <v>#VALUE!</v>
      </c>
      <c r="BA298" s="5" t="e">
        <f>P_A[[#This Row],[11+]]-P_A[[#This Row],[12+]]</f>
        <v>#VALUE!</v>
      </c>
      <c r="BB298" s="5" t="e">
        <f>P_A[[#This Row],[12+]]-P_A[[#This Row],[13+]]</f>
        <v>#VALUE!</v>
      </c>
      <c r="BC298" s="5" t="e">
        <f>P_A[[#This Row],[13+]]-P_A[[#This Row],[14+]]</f>
        <v>#VALUE!</v>
      </c>
      <c r="BD298" s="5" t="e">
        <f>P_A[[#This Row],[14+]]-P_A[[#This Row],[15+]]</f>
        <v>#VALUE!</v>
      </c>
      <c r="BE298" s="5" t="e">
        <f>P_A[[#This Row],[15+]]-P_A[[#This Row],[16+]]</f>
        <v>#VALUE!</v>
      </c>
      <c r="BF298" s="5" t="e">
        <f>P_A[[#This Row],[16+]]-P_A[[#This Row],[17+]]</f>
        <v>#VALUE!</v>
      </c>
      <c r="BG298" s="5" t="e">
        <f>P_A[[#This Row],[17+]]-P_A[[#This Row],[18+]]</f>
        <v>#VALUE!</v>
      </c>
      <c r="BH298" s="5" t="e">
        <f>P_A[[#This Row],[18+]]-P_A[[#This Row],[19+]]</f>
        <v>#VALUE!</v>
      </c>
      <c r="BI298" s="5" t="e">
        <f>P_A[[#This Row],[19+]]-P_A[[#This Row],[20+]]</f>
        <v>#VALUE!</v>
      </c>
      <c r="BJ298" s="5" t="e">
        <f>P_A[[#This Row],[20+]]-P_A[[#This Row],[21+]]</f>
        <v>#VALUE!</v>
      </c>
      <c r="BK298" s="5" t="e">
        <f>P_A[[#This Row],[21+]]-P_A[[#This Row],[22+]]</f>
        <v>#VALUE!</v>
      </c>
      <c r="BL298" s="5" t="e">
        <f>P_A[[#This Row],[22+]]-P_A[[#This Row],[23+]]</f>
        <v>#VALUE!</v>
      </c>
      <c r="BM298" s="5" t="e">
        <f>P_A[[#This Row],[23+]]-P_A[[#This Row],[24+]]</f>
        <v>#VALUE!</v>
      </c>
      <c r="BN298" s="5" t="e">
        <f>P_A[[#This Row],[24+]]-P_A[[#This Row],[25+]]</f>
        <v>#VALUE!</v>
      </c>
      <c r="BO298" s="5" t="e">
        <f>P_A[[#This Row],[25+]]-P_A[[#This Row],[26+]]</f>
        <v>#VALUE!</v>
      </c>
      <c r="BP298" s="5" t="e">
        <f>P_A[[#This Row],[26+]]-P_A[[#This Row],[27+]]</f>
        <v>#VALUE!</v>
      </c>
      <c r="BQ298" s="5" t="e">
        <f>P_A[[#This Row],[27+]]-P_A[[#This Row],[28+]]</f>
        <v>#VALUE!</v>
      </c>
      <c r="BR298" s="5" t="e">
        <f>P_A[[#This Row],[28+]]-P_A[[#This Row],[29+]]</f>
        <v>#VALUE!</v>
      </c>
      <c r="BS298" s="5" t="e">
        <f>P_A[[#This Row],[29+]]-P_A[[#This Row],[30+]]</f>
        <v>#VALUE!</v>
      </c>
      <c r="BT298" s="5" t="e">
        <f>P_A[[#This Row],[30+]]-P_A[[#This Row],[31+]]</f>
        <v>#VALUE!</v>
      </c>
      <c r="BU298" s="5" t="e">
        <f>P_A[[#This Row],[31+]]-P_A[[#This Row],[32+]]</f>
        <v>#VALUE!</v>
      </c>
      <c r="BV298" s="5" t="e">
        <f>P_A[[#This Row],[32+]]-P_A[[#This Row],[33+]]</f>
        <v>#VALUE!</v>
      </c>
      <c r="BW298" s="5" t="e">
        <f>P_A[[#This Row],[33+]]-P_A[[#This Row],[34+]]</f>
        <v>#VALUE!</v>
      </c>
      <c r="BX298" s="5" t="e">
        <f>P_A[[#This Row],[34+]]-P_A[[#This Row],[35+]]</f>
        <v>#VALUE!</v>
      </c>
      <c r="BY298" s="5" t="e">
        <f>P_A[[#This Row],[35+]]-P_A[[#This Row],[36+]]</f>
        <v>#VALUE!</v>
      </c>
      <c r="BZ298" s="5" t="e">
        <f>P_A[[#This Row],[36+]]-P_A[[#This Row],[37+]]</f>
        <v>#VALUE!</v>
      </c>
      <c r="CA298" s="5" t="e">
        <f>P_A[[#This Row],[37+]]-P_A[[#This Row],[38+]]</f>
        <v>#VALUE!</v>
      </c>
      <c r="CB298" s="5" t="e">
        <f>P_A[[#This Row],[38+]]-P_A[[#This Row],[39+]]</f>
        <v>#VALUE!</v>
      </c>
      <c r="CC298" s="5" t="e">
        <f>P_A[[#This Row],[39+]]-P_A[[#This Row],[40+]]</f>
        <v>#VALUE!</v>
      </c>
      <c r="CD298" s="5" t="e">
        <f>P_A[[#This Row],[40+]]-P_A[[#This Row],[41+]]</f>
        <v>#VALUE!</v>
      </c>
      <c r="CE298" s="5" t="e">
        <f>P_A[[#This Row],[41+]]-P_A[[#This Row],[42+]]</f>
        <v>#VALUE!</v>
      </c>
      <c r="CF298" s="5" t="e">
        <f>P_A[[#This Row],[42+]]-P_A[[#This Row],[43+]]</f>
        <v>#VALUE!</v>
      </c>
      <c r="CG298" s="5" t="e">
        <f>P_A[[#This Row],[43+]]-P_A[[#This Row],[44+]]</f>
        <v>#VALUE!</v>
      </c>
      <c r="CH298" s="5" t="e">
        <f>P_A[[#This Row],[44+]]-P_A[[#This Row],[45+]]</f>
        <v>#VALUE!</v>
      </c>
      <c r="CI298" s="5" t="e">
        <f>P_A[[#This Row],[45+]]-P_A[[#This Row],[46+]]</f>
        <v>#VALUE!</v>
      </c>
      <c r="CJ298" s="5" t="e">
        <f>P_A[[#This Row],[46+]]-P_A[[#This Row],[47+]]</f>
        <v>#VALUE!</v>
      </c>
      <c r="CK298" s="5" t="e">
        <f>P_A[[#This Row],[47+]]-P_A[[#This Row],[48+]]</f>
        <v>#VALUE!</v>
      </c>
      <c r="CL298" s="5" t="e">
        <f>P_A[[#This Row],[48+]]-P_A[[#This Row],[49+]]</f>
        <v>#VALUE!</v>
      </c>
    </row>
    <row r="299" spans="50:90" x14ac:dyDescent="0.25">
      <c r="AX299" s="5" t="e">
        <f>P_A[[#This Row],[8+]]-P_A[[#This Row],[9+]]</f>
        <v>#VALUE!</v>
      </c>
      <c r="AY299" s="5" t="e">
        <f>P_A[[#This Row],[9+]]-P_A[[#This Row],[10+]]</f>
        <v>#VALUE!</v>
      </c>
      <c r="AZ299" s="5" t="e">
        <f>P_A[[#This Row],[10+]]-P_A[[#This Row],[11+]]</f>
        <v>#VALUE!</v>
      </c>
      <c r="BA299" s="5" t="e">
        <f>P_A[[#This Row],[11+]]-P_A[[#This Row],[12+]]</f>
        <v>#VALUE!</v>
      </c>
      <c r="BB299" s="5" t="e">
        <f>P_A[[#This Row],[12+]]-P_A[[#This Row],[13+]]</f>
        <v>#VALUE!</v>
      </c>
      <c r="BC299" s="5" t="e">
        <f>P_A[[#This Row],[13+]]-P_A[[#This Row],[14+]]</f>
        <v>#VALUE!</v>
      </c>
      <c r="BD299" s="5" t="e">
        <f>P_A[[#This Row],[14+]]-P_A[[#This Row],[15+]]</f>
        <v>#VALUE!</v>
      </c>
      <c r="BE299" s="5" t="e">
        <f>P_A[[#This Row],[15+]]-P_A[[#This Row],[16+]]</f>
        <v>#VALUE!</v>
      </c>
      <c r="BF299" s="5" t="e">
        <f>P_A[[#This Row],[16+]]-P_A[[#This Row],[17+]]</f>
        <v>#VALUE!</v>
      </c>
      <c r="BG299" s="5" t="e">
        <f>P_A[[#This Row],[17+]]-P_A[[#This Row],[18+]]</f>
        <v>#VALUE!</v>
      </c>
      <c r="BH299" s="5" t="e">
        <f>P_A[[#This Row],[18+]]-P_A[[#This Row],[19+]]</f>
        <v>#VALUE!</v>
      </c>
      <c r="BI299" s="5" t="e">
        <f>P_A[[#This Row],[19+]]-P_A[[#This Row],[20+]]</f>
        <v>#VALUE!</v>
      </c>
      <c r="BJ299" s="5" t="e">
        <f>P_A[[#This Row],[20+]]-P_A[[#This Row],[21+]]</f>
        <v>#VALUE!</v>
      </c>
      <c r="BK299" s="5" t="e">
        <f>P_A[[#This Row],[21+]]-P_A[[#This Row],[22+]]</f>
        <v>#VALUE!</v>
      </c>
      <c r="BL299" s="5" t="e">
        <f>P_A[[#This Row],[22+]]-P_A[[#This Row],[23+]]</f>
        <v>#VALUE!</v>
      </c>
      <c r="BM299" s="5" t="e">
        <f>P_A[[#This Row],[23+]]-P_A[[#This Row],[24+]]</f>
        <v>#VALUE!</v>
      </c>
      <c r="BN299" s="5" t="e">
        <f>P_A[[#This Row],[24+]]-P_A[[#This Row],[25+]]</f>
        <v>#VALUE!</v>
      </c>
      <c r="BO299" s="5" t="e">
        <f>P_A[[#This Row],[25+]]-P_A[[#This Row],[26+]]</f>
        <v>#VALUE!</v>
      </c>
      <c r="BP299" s="5" t="e">
        <f>P_A[[#This Row],[26+]]-P_A[[#This Row],[27+]]</f>
        <v>#VALUE!</v>
      </c>
      <c r="BQ299" s="5" t="e">
        <f>P_A[[#This Row],[27+]]-P_A[[#This Row],[28+]]</f>
        <v>#VALUE!</v>
      </c>
      <c r="BR299" s="5" t="e">
        <f>P_A[[#This Row],[28+]]-P_A[[#This Row],[29+]]</f>
        <v>#VALUE!</v>
      </c>
      <c r="BS299" s="5" t="e">
        <f>P_A[[#This Row],[29+]]-P_A[[#This Row],[30+]]</f>
        <v>#VALUE!</v>
      </c>
      <c r="BT299" s="5" t="e">
        <f>P_A[[#This Row],[30+]]-P_A[[#This Row],[31+]]</f>
        <v>#VALUE!</v>
      </c>
      <c r="BU299" s="5" t="e">
        <f>P_A[[#This Row],[31+]]-P_A[[#This Row],[32+]]</f>
        <v>#VALUE!</v>
      </c>
      <c r="BV299" s="5" t="e">
        <f>P_A[[#This Row],[32+]]-P_A[[#This Row],[33+]]</f>
        <v>#VALUE!</v>
      </c>
      <c r="BW299" s="5" t="e">
        <f>P_A[[#This Row],[33+]]-P_A[[#This Row],[34+]]</f>
        <v>#VALUE!</v>
      </c>
      <c r="BX299" s="5" t="e">
        <f>P_A[[#This Row],[34+]]-P_A[[#This Row],[35+]]</f>
        <v>#VALUE!</v>
      </c>
      <c r="BY299" s="5" t="e">
        <f>P_A[[#This Row],[35+]]-P_A[[#This Row],[36+]]</f>
        <v>#VALUE!</v>
      </c>
      <c r="BZ299" s="5" t="e">
        <f>P_A[[#This Row],[36+]]-P_A[[#This Row],[37+]]</f>
        <v>#VALUE!</v>
      </c>
      <c r="CA299" s="5" t="e">
        <f>P_A[[#This Row],[37+]]-P_A[[#This Row],[38+]]</f>
        <v>#VALUE!</v>
      </c>
      <c r="CB299" s="5" t="e">
        <f>P_A[[#This Row],[38+]]-P_A[[#This Row],[39+]]</f>
        <v>#VALUE!</v>
      </c>
      <c r="CC299" s="5" t="e">
        <f>P_A[[#This Row],[39+]]-P_A[[#This Row],[40+]]</f>
        <v>#VALUE!</v>
      </c>
      <c r="CD299" s="5" t="e">
        <f>P_A[[#This Row],[40+]]-P_A[[#This Row],[41+]]</f>
        <v>#VALUE!</v>
      </c>
      <c r="CE299" s="5" t="e">
        <f>P_A[[#This Row],[41+]]-P_A[[#This Row],[42+]]</f>
        <v>#VALUE!</v>
      </c>
      <c r="CF299" s="5" t="e">
        <f>P_A[[#This Row],[42+]]-P_A[[#This Row],[43+]]</f>
        <v>#VALUE!</v>
      </c>
      <c r="CG299" s="5" t="e">
        <f>P_A[[#This Row],[43+]]-P_A[[#This Row],[44+]]</f>
        <v>#VALUE!</v>
      </c>
      <c r="CH299" s="5" t="e">
        <f>P_A[[#This Row],[44+]]-P_A[[#This Row],[45+]]</f>
        <v>#VALUE!</v>
      </c>
      <c r="CI299" s="5" t="e">
        <f>P_A[[#This Row],[45+]]-P_A[[#This Row],[46+]]</f>
        <v>#VALUE!</v>
      </c>
      <c r="CJ299" s="5" t="e">
        <f>P_A[[#This Row],[46+]]-P_A[[#This Row],[47+]]</f>
        <v>#VALUE!</v>
      </c>
      <c r="CK299" s="5" t="e">
        <f>P_A[[#This Row],[47+]]-P_A[[#This Row],[48+]]</f>
        <v>#VALUE!</v>
      </c>
      <c r="CL299" s="5" t="e">
        <f>P_A[[#This Row],[48+]]-P_A[[#This Row],[49+]]</f>
        <v>#VALUE!</v>
      </c>
    </row>
    <row r="300" spans="50:90" x14ac:dyDescent="0.25">
      <c r="AX300" s="5" t="e">
        <f>P_A[[#This Row],[8+]]-P_A[[#This Row],[9+]]</f>
        <v>#VALUE!</v>
      </c>
      <c r="AY300" s="5" t="e">
        <f>P_A[[#This Row],[9+]]-P_A[[#This Row],[10+]]</f>
        <v>#VALUE!</v>
      </c>
      <c r="AZ300" s="5" t="e">
        <f>P_A[[#This Row],[10+]]-P_A[[#This Row],[11+]]</f>
        <v>#VALUE!</v>
      </c>
      <c r="BA300" s="5" t="e">
        <f>P_A[[#This Row],[11+]]-P_A[[#This Row],[12+]]</f>
        <v>#VALUE!</v>
      </c>
      <c r="BB300" s="5" t="e">
        <f>P_A[[#This Row],[12+]]-P_A[[#This Row],[13+]]</f>
        <v>#VALUE!</v>
      </c>
      <c r="BC300" s="5" t="e">
        <f>P_A[[#This Row],[13+]]-P_A[[#This Row],[14+]]</f>
        <v>#VALUE!</v>
      </c>
      <c r="BD300" s="5" t="e">
        <f>P_A[[#This Row],[14+]]-P_A[[#This Row],[15+]]</f>
        <v>#VALUE!</v>
      </c>
      <c r="BE300" s="5" t="e">
        <f>P_A[[#This Row],[15+]]-P_A[[#This Row],[16+]]</f>
        <v>#VALUE!</v>
      </c>
      <c r="BF300" s="5" t="e">
        <f>P_A[[#This Row],[16+]]-P_A[[#This Row],[17+]]</f>
        <v>#VALUE!</v>
      </c>
      <c r="BG300" s="5" t="e">
        <f>P_A[[#This Row],[17+]]-P_A[[#This Row],[18+]]</f>
        <v>#VALUE!</v>
      </c>
      <c r="BH300" s="5" t="e">
        <f>P_A[[#This Row],[18+]]-P_A[[#This Row],[19+]]</f>
        <v>#VALUE!</v>
      </c>
      <c r="BI300" s="5" t="e">
        <f>P_A[[#This Row],[19+]]-P_A[[#This Row],[20+]]</f>
        <v>#VALUE!</v>
      </c>
      <c r="BJ300" s="5" t="e">
        <f>P_A[[#This Row],[20+]]-P_A[[#This Row],[21+]]</f>
        <v>#VALUE!</v>
      </c>
      <c r="BK300" s="5" t="e">
        <f>P_A[[#This Row],[21+]]-P_A[[#This Row],[22+]]</f>
        <v>#VALUE!</v>
      </c>
      <c r="BL300" s="5" t="e">
        <f>P_A[[#This Row],[22+]]-P_A[[#This Row],[23+]]</f>
        <v>#VALUE!</v>
      </c>
      <c r="BM300" s="5" t="e">
        <f>P_A[[#This Row],[23+]]-P_A[[#This Row],[24+]]</f>
        <v>#VALUE!</v>
      </c>
      <c r="BN300" s="5" t="e">
        <f>P_A[[#This Row],[24+]]-P_A[[#This Row],[25+]]</f>
        <v>#VALUE!</v>
      </c>
      <c r="BO300" s="5" t="e">
        <f>P_A[[#This Row],[25+]]-P_A[[#This Row],[26+]]</f>
        <v>#VALUE!</v>
      </c>
      <c r="BP300" s="5" t="e">
        <f>P_A[[#This Row],[26+]]-P_A[[#This Row],[27+]]</f>
        <v>#VALUE!</v>
      </c>
      <c r="BQ300" s="5" t="e">
        <f>P_A[[#This Row],[27+]]-P_A[[#This Row],[28+]]</f>
        <v>#VALUE!</v>
      </c>
      <c r="BR300" s="5" t="e">
        <f>P_A[[#This Row],[28+]]-P_A[[#This Row],[29+]]</f>
        <v>#VALUE!</v>
      </c>
      <c r="BS300" s="5" t="e">
        <f>P_A[[#This Row],[29+]]-P_A[[#This Row],[30+]]</f>
        <v>#VALUE!</v>
      </c>
      <c r="BT300" s="5" t="e">
        <f>P_A[[#This Row],[30+]]-P_A[[#This Row],[31+]]</f>
        <v>#VALUE!</v>
      </c>
      <c r="BU300" s="5" t="e">
        <f>P_A[[#This Row],[31+]]-P_A[[#This Row],[32+]]</f>
        <v>#VALUE!</v>
      </c>
      <c r="BV300" s="5" t="e">
        <f>P_A[[#This Row],[32+]]-P_A[[#This Row],[33+]]</f>
        <v>#VALUE!</v>
      </c>
      <c r="BW300" s="5" t="e">
        <f>P_A[[#This Row],[33+]]-P_A[[#This Row],[34+]]</f>
        <v>#VALUE!</v>
      </c>
      <c r="BX300" s="5" t="e">
        <f>P_A[[#This Row],[34+]]-P_A[[#This Row],[35+]]</f>
        <v>#VALUE!</v>
      </c>
      <c r="BY300" s="5" t="e">
        <f>P_A[[#This Row],[35+]]-P_A[[#This Row],[36+]]</f>
        <v>#VALUE!</v>
      </c>
      <c r="BZ300" s="5" t="e">
        <f>P_A[[#This Row],[36+]]-P_A[[#This Row],[37+]]</f>
        <v>#VALUE!</v>
      </c>
      <c r="CA300" s="5" t="e">
        <f>P_A[[#This Row],[37+]]-P_A[[#This Row],[38+]]</f>
        <v>#VALUE!</v>
      </c>
      <c r="CB300" s="5" t="e">
        <f>P_A[[#This Row],[38+]]-P_A[[#This Row],[39+]]</f>
        <v>#VALUE!</v>
      </c>
      <c r="CC300" s="5" t="e">
        <f>P_A[[#This Row],[39+]]-P_A[[#This Row],[40+]]</f>
        <v>#VALUE!</v>
      </c>
      <c r="CD300" s="5" t="e">
        <f>P_A[[#This Row],[40+]]-P_A[[#This Row],[41+]]</f>
        <v>#VALUE!</v>
      </c>
      <c r="CE300" s="5" t="e">
        <f>P_A[[#This Row],[41+]]-P_A[[#This Row],[42+]]</f>
        <v>#VALUE!</v>
      </c>
      <c r="CF300" s="5" t="e">
        <f>P_A[[#This Row],[42+]]-P_A[[#This Row],[43+]]</f>
        <v>#VALUE!</v>
      </c>
      <c r="CG300" s="5" t="e">
        <f>P_A[[#This Row],[43+]]-P_A[[#This Row],[44+]]</f>
        <v>#VALUE!</v>
      </c>
      <c r="CH300" s="5" t="e">
        <f>P_A[[#This Row],[44+]]-P_A[[#This Row],[45+]]</f>
        <v>#VALUE!</v>
      </c>
      <c r="CI300" s="5" t="e">
        <f>P_A[[#This Row],[45+]]-P_A[[#This Row],[46+]]</f>
        <v>#VALUE!</v>
      </c>
      <c r="CJ300" s="5" t="e">
        <f>P_A[[#This Row],[46+]]-P_A[[#This Row],[47+]]</f>
        <v>#VALUE!</v>
      </c>
      <c r="CK300" s="5" t="e">
        <f>P_A[[#This Row],[47+]]-P_A[[#This Row],[48+]]</f>
        <v>#VALUE!</v>
      </c>
      <c r="CL300" s="5" t="e">
        <f>P_A[[#This Row],[48+]]-P_A[[#This Row],[49+]]</f>
        <v>#VALUE!</v>
      </c>
    </row>
    <row r="301" spans="50:90" x14ac:dyDescent="0.25">
      <c r="AX301" s="5" t="e">
        <f>P_A[[#This Row],[8+]]-P_A[[#This Row],[9+]]</f>
        <v>#VALUE!</v>
      </c>
      <c r="AY301" s="5" t="e">
        <f>P_A[[#This Row],[9+]]-P_A[[#This Row],[10+]]</f>
        <v>#VALUE!</v>
      </c>
      <c r="AZ301" s="5" t="e">
        <f>P_A[[#This Row],[10+]]-P_A[[#This Row],[11+]]</f>
        <v>#VALUE!</v>
      </c>
      <c r="BA301" s="5" t="e">
        <f>P_A[[#This Row],[11+]]-P_A[[#This Row],[12+]]</f>
        <v>#VALUE!</v>
      </c>
      <c r="BB301" s="5" t="e">
        <f>P_A[[#This Row],[12+]]-P_A[[#This Row],[13+]]</f>
        <v>#VALUE!</v>
      </c>
      <c r="BC301" s="5" t="e">
        <f>P_A[[#This Row],[13+]]-P_A[[#This Row],[14+]]</f>
        <v>#VALUE!</v>
      </c>
      <c r="BD301" s="5" t="e">
        <f>P_A[[#This Row],[14+]]-P_A[[#This Row],[15+]]</f>
        <v>#VALUE!</v>
      </c>
      <c r="BE301" s="5" t="e">
        <f>P_A[[#This Row],[15+]]-P_A[[#This Row],[16+]]</f>
        <v>#VALUE!</v>
      </c>
      <c r="BF301" s="5" t="e">
        <f>P_A[[#This Row],[16+]]-P_A[[#This Row],[17+]]</f>
        <v>#VALUE!</v>
      </c>
      <c r="BG301" s="5" t="e">
        <f>P_A[[#This Row],[17+]]-P_A[[#This Row],[18+]]</f>
        <v>#VALUE!</v>
      </c>
      <c r="BH301" s="5" t="e">
        <f>P_A[[#This Row],[18+]]-P_A[[#This Row],[19+]]</f>
        <v>#VALUE!</v>
      </c>
      <c r="BI301" s="5" t="e">
        <f>P_A[[#This Row],[19+]]-P_A[[#This Row],[20+]]</f>
        <v>#VALUE!</v>
      </c>
      <c r="BJ301" s="5" t="e">
        <f>P_A[[#This Row],[20+]]-P_A[[#This Row],[21+]]</f>
        <v>#VALUE!</v>
      </c>
      <c r="BK301" s="5" t="e">
        <f>P_A[[#This Row],[21+]]-P_A[[#This Row],[22+]]</f>
        <v>#VALUE!</v>
      </c>
      <c r="BL301" s="5" t="e">
        <f>P_A[[#This Row],[22+]]-P_A[[#This Row],[23+]]</f>
        <v>#VALUE!</v>
      </c>
      <c r="BM301" s="5" t="e">
        <f>P_A[[#This Row],[23+]]-P_A[[#This Row],[24+]]</f>
        <v>#VALUE!</v>
      </c>
      <c r="BN301" s="5" t="e">
        <f>P_A[[#This Row],[24+]]-P_A[[#This Row],[25+]]</f>
        <v>#VALUE!</v>
      </c>
      <c r="BO301" s="5" t="e">
        <f>P_A[[#This Row],[25+]]-P_A[[#This Row],[26+]]</f>
        <v>#VALUE!</v>
      </c>
      <c r="BP301" s="5" t="e">
        <f>P_A[[#This Row],[26+]]-P_A[[#This Row],[27+]]</f>
        <v>#VALUE!</v>
      </c>
      <c r="BQ301" s="5" t="e">
        <f>P_A[[#This Row],[27+]]-P_A[[#This Row],[28+]]</f>
        <v>#VALUE!</v>
      </c>
      <c r="BR301" s="5" t="e">
        <f>P_A[[#This Row],[28+]]-P_A[[#This Row],[29+]]</f>
        <v>#VALUE!</v>
      </c>
      <c r="BS301" s="5" t="e">
        <f>P_A[[#This Row],[29+]]-P_A[[#This Row],[30+]]</f>
        <v>#VALUE!</v>
      </c>
      <c r="BT301" s="5" t="e">
        <f>P_A[[#This Row],[30+]]-P_A[[#This Row],[31+]]</f>
        <v>#VALUE!</v>
      </c>
      <c r="BU301" s="5" t="e">
        <f>P_A[[#This Row],[31+]]-P_A[[#This Row],[32+]]</f>
        <v>#VALUE!</v>
      </c>
      <c r="BV301" s="5" t="e">
        <f>P_A[[#This Row],[32+]]-P_A[[#This Row],[33+]]</f>
        <v>#VALUE!</v>
      </c>
      <c r="BW301" s="5" t="e">
        <f>P_A[[#This Row],[33+]]-P_A[[#This Row],[34+]]</f>
        <v>#VALUE!</v>
      </c>
      <c r="BX301" s="5" t="e">
        <f>P_A[[#This Row],[34+]]-P_A[[#This Row],[35+]]</f>
        <v>#VALUE!</v>
      </c>
      <c r="BY301" s="5" t="e">
        <f>P_A[[#This Row],[35+]]-P_A[[#This Row],[36+]]</f>
        <v>#VALUE!</v>
      </c>
      <c r="BZ301" s="5" t="e">
        <f>P_A[[#This Row],[36+]]-P_A[[#This Row],[37+]]</f>
        <v>#VALUE!</v>
      </c>
      <c r="CA301" s="5" t="e">
        <f>P_A[[#This Row],[37+]]-P_A[[#This Row],[38+]]</f>
        <v>#VALUE!</v>
      </c>
      <c r="CB301" s="5" t="e">
        <f>P_A[[#This Row],[38+]]-P_A[[#This Row],[39+]]</f>
        <v>#VALUE!</v>
      </c>
      <c r="CC301" s="5" t="e">
        <f>P_A[[#This Row],[39+]]-P_A[[#This Row],[40+]]</f>
        <v>#VALUE!</v>
      </c>
      <c r="CD301" s="5" t="e">
        <f>P_A[[#This Row],[40+]]-P_A[[#This Row],[41+]]</f>
        <v>#VALUE!</v>
      </c>
      <c r="CE301" s="5" t="e">
        <f>P_A[[#This Row],[41+]]-P_A[[#This Row],[42+]]</f>
        <v>#VALUE!</v>
      </c>
      <c r="CF301" s="5" t="e">
        <f>P_A[[#This Row],[42+]]-P_A[[#This Row],[43+]]</f>
        <v>#VALUE!</v>
      </c>
      <c r="CG301" s="5" t="e">
        <f>P_A[[#This Row],[43+]]-P_A[[#This Row],[44+]]</f>
        <v>#VALUE!</v>
      </c>
      <c r="CH301" s="5" t="e">
        <f>P_A[[#This Row],[44+]]-P_A[[#This Row],[45+]]</f>
        <v>#VALUE!</v>
      </c>
      <c r="CI301" s="5" t="e">
        <f>P_A[[#This Row],[45+]]-P_A[[#This Row],[46+]]</f>
        <v>#VALUE!</v>
      </c>
      <c r="CJ301" s="5" t="e">
        <f>P_A[[#This Row],[46+]]-P_A[[#This Row],[47+]]</f>
        <v>#VALUE!</v>
      </c>
      <c r="CK301" s="5" t="e">
        <f>P_A[[#This Row],[47+]]-P_A[[#This Row],[48+]]</f>
        <v>#VALUE!</v>
      </c>
      <c r="CL301" s="5" t="e">
        <f>P_A[[#This Row],[48+]]-P_A[[#This Row],[49+]]</f>
        <v>#VALUE!</v>
      </c>
    </row>
    <row r="302" spans="50:90" x14ac:dyDescent="0.25">
      <c r="AX302" s="5" t="e">
        <f>P_A[[#This Row],[8+]]-P_A[[#This Row],[9+]]</f>
        <v>#VALUE!</v>
      </c>
      <c r="AY302" s="5" t="e">
        <f>P_A[[#This Row],[9+]]-P_A[[#This Row],[10+]]</f>
        <v>#VALUE!</v>
      </c>
      <c r="AZ302" s="5" t="e">
        <f>P_A[[#This Row],[10+]]-P_A[[#This Row],[11+]]</f>
        <v>#VALUE!</v>
      </c>
      <c r="BA302" s="5" t="e">
        <f>P_A[[#This Row],[11+]]-P_A[[#This Row],[12+]]</f>
        <v>#VALUE!</v>
      </c>
      <c r="BB302" s="5" t="e">
        <f>P_A[[#This Row],[12+]]-P_A[[#This Row],[13+]]</f>
        <v>#VALUE!</v>
      </c>
      <c r="BC302" s="5" t="e">
        <f>P_A[[#This Row],[13+]]-P_A[[#This Row],[14+]]</f>
        <v>#VALUE!</v>
      </c>
      <c r="BD302" s="5" t="e">
        <f>P_A[[#This Row],[14+]]-P_A[[#This Row],[15+]]</f>
        <v>#VALUE!</v>
      </c>
      <c r="BE302" s="5" t="e">
        <f>P_A[[#This Row],[15+]]-P_A[[#This Row],[16+]]</f>
        <v>#VALUE!</v>
      </c>
      <c r="BF302" s="5" t="e">
        <f>P_A[[#This Row],[16+]]-P_A[[#This Row],[17+]]</f>
        <v>#VALUE!</v>
      </c>
      <c r="BG302" s="5" t="e">
        <f>P_A[[#This Row],[17+]]-P_A[[#This Row],[18+]]</f>
        <v>#VALUE!</v>
      </c>
      <c r="BH302" s="5" t="e">
        <f>P_A[[#This Row],[18+]]-P_A[[#This Row],[19+]]</f>
        <v>#VALUE!</v>
      </c>
      <c r="BI302" s="5" t="e">
        <f>P_A[[#This Row],[19+]]-P_A[[#This Row],[20+]]</f>
        <v>#VALUE!</v>
      </c>
      <c r="BJ302" s="5" t="e">
        <f>P_A[[#This Row],[20+]]-P_A[[#This Row],[21+]]</f>
        <v>#VALUE!</v>
      </c>
      <c r="BK302" s="5" t="e">
        <f>P_A[[#This Row],[21+]]-P_A[[#This Row],[22+]]</f>
        <v>#VALUE!</v>
      </c>
      <c r="BL302" s="5" t="e">
        <f>P_A[[#This Row],[22+]]-P_A[[#This Row],[23+]]</f>
        <v>#VALUE!</v>
      </c>
      <c r="BM302" s="5" t="e">
        <f>P_A[[#This Row],[23+]]-P_A[[#This Row],[24+]]</f>
        <v>#VALUE!</v>
      </c>
      <c r="BN302" s="5" t="e">
        <f>P_A[[#This Row],[24+]]-P_A[[#This Row],[25+]]</f>
        <v>#VALUE!</v>
      </c>
      <c r="BO302" s="5" t="e">
        <f>P_A[[#This Row],[25+]]-P_A[[#This Row],[26+]]</f>
        <v>#VALUE!</v>
      </c>
      <c r="BP302" s="5" t="e">
        <f>P_A[[#This Row],[26+]]-P_A[[#This Row],[27+]]</f>
        <v>#VALUE!</v>
      </c>
      <c r="BQ302" s="5" t="e">
        <f>P_A[[#This Row],[27+]]-P_A[[#This Row],[28+]]</f>
        <v>#VALUE!</v>
      </c>
      <c r="BR302" s="5" t="e">
        <f>P_A[[#This Row],[28+]]-P_A[[#This Row],[29+]]</f>
        <v>#VALUE!</v>
      </c>
      <c r="BS302" s="5" t="e">
        <f>P_A[[#This Row],[29+]]-P_A[[#This Row],[30+]]</f>
        <v>#VALUE!</v>
      </c>
      <c r="BT302" s="5" t="e">
        <f>P_A[[#This Row],[30+]]-P_A[[#This Row],[31+]]</f>
        <v>#VALUE!</v>
      </c>
      <c r="BU302" s="5" t="e">
        <f>P_A[[#This Row],[31+]]-P_A[[#This Row],[32+]]</f>
        <v>#VALUE!</v>
      </c>
      <c r="BV302" s="5" t="e">
        <f>P_A[[#This Row],[32+]]-P_A[[#This Row],[33+]]</f>
        <v>#VALUE!</v>
      </c>
      <c r="BW302" s="5" t="e">
        <f>P_A[[#This Row],[33+]]-P_A[[#This Row],[34+]]</f>
        <v>#VALUE!</v>
      </c>
      <c r="BX302" s="5" t="e">
        <f>P_A[[#This Row],[34+]]-P_A[[#This Row],[35+]]</f>
        <v>#VALUE!</v>
      </c>
      <c r="BY302" s="5" t="e">
        <f>P_A[[#This Row],[35+]]-P_A[[#This Row],[36+]]</f>
        <v>#VALUE!</v>
      </c>
      <c r="BZ302" s="5" t="e">
        <f>P_A[[#This Row],[36+]]-P_A[[#This Row],[37+]]</f>
        <v>#VALUE!</v>
      </c>
      <c r="CA302" s="5" t="e">
        <f>P_A[[#This Row],[37+]]-P_A[[#This Row],[38+]]</f>
        <v>#VALUE!</v>
      </c>
      <c r="CB302" s="5" t="e">
        <f>P_A[[#This Row],[38+]]-P_A[[#This Row],[39+]]</f>
        <v>#VALUE!</v>
      </c>
      <c r="CC302" s="5" t="e">
        <f>P_A[[#This Row],[39+]]-P_A[[#This Row],[40+]]</f>
        <v>#VALUE!</v>
      </c>
      <c r="CD302" s="5" t="e">
        <f>P_A[[#This Row],[40+]]-P_A[[#This Row],[41+]]</f>
        <v>#VALUE!</v>
      </c>
      <c r="CE302" s="5" t="e">
        <f>P_A[[#This Row],[41+]]-P_A[[#This Row],[42+]]</f>
        <v>#VALUE!</v>
      </c>
      <c r="CF302" s="5" t="e">
        <f>P_A[[#This Row],[42+]]-P_A[[#This Row],[43+]]</f>
        <v>#VALUE!</v>
      </c>
      <c r="CG302" s="5" t="e">
        <f>P_A[[#This Row],[43+]]-P_A[[#This Row],[44+]]</f>
        <v>#VALUE!</v>
      </c>
      <c r="CH302" s="5" t="e">
        <f>P_A[[#This Row],[44+]]-P_A[[#This Row],[45+]]</f>
        <v>#VALUE!</v>
      </c>
      <c r="CI302" s="5" t="e">
        <f>P_A[[#This Row],[45+]]-P_A[[#This Row],[46+]]</f>
        <v>#VALUE!</v>
      </c>
      <c r="CJ302" s="5" t="e">
        <f>P_A[[#This Row],[46+]]-P_A[[#This Row],[47+]]</f>
        <v>#VALUE!</v>
      </c>
      <c r="CK302" s="5" t="e">
        <f>P_A[[#This Row],[47+]]-P_A[[#This Row],[48+]]</f>
        <v>#VALUE!</v>
      </c>
      <c r="CL302" s="5" t="e">
        <f>P_A[[#This Row],[48+]]-P_A[[#This Row],[49+]]</f>
        <v>#VALUE!</v>
      </c>
    </row>
    <row r="303" spans="50:90" x14ac:dyDescent="0.25">
      <c r="AX303" s="5" t="e">
        <f>P_A[[#This Row],[8+]]-P_A[[#This Row],[9+]]</f>
        <v>#VALUE!</v>
      </c>
      <c r="AY303" s="5" t="e">
        <f>P_A[[#This Row],[9+]]-P_A[[#This Row],[10+]]</f>
        <v>#VALUE!</v>
      </c>
      <c r="AZ303" s="5" t="e">
        <f>P_A[[#This Row],[10+]]-P_A[[#This Row],[11+]]</f>
        <v>#VALUE!</v>
      </c>
      <c r="BA303" s="5" t="e">
        <f>P_A[[#This Row],[11+]]-P_A[[#This Row],[12+]]</f>
        <v>#VALUE!</v>
      </c>
      <c r="BB303" s="5" t="e">
        <f>P_A[[#This Row],[12+]]-P_A[[#This Row],[13+]]</f>
        <v>#VALUE!</v>
      </c>
      <c r="BC303" s="5" t="e">
        <f>P_A[[#This Row],[13+]]-P_A[[#This Row],[14+]]</f>
        <v>#VALUE!</v>
      </c>
      <c r="BD303" s="5" t="e">
        <f>P_A[[#This Row],[14+]]-P_A[[#This Row],[15+]]</f>
        <v>#VALUE!</v>
      </c>
      <c r="BE303" s="5" t="e">
        <f>P_A[[#This Row],[15+]]-P_A[[#This Row],[16+]]</f>
        <v>#VALUE!</v>
      </c>
      <c r="BF303" s="5" t="e">
        <f>P_A[[#This Row],[16+]]-P_A[[#This Row],[17+]]</f>
        <v>#VALUE!</v>
      </c>
      <c r="BG303" s="5" t="e">
        <f>P_A[[#This Row],[17+]]-P_A[[#This Row],[18+]]</f>
        <v>#VALUE!</v>
      </c>
      <c r="BH303" s="5" t="e">
        <f>P_A[[#This Row],[18+]]-P_A[[#This Row],[19+]]</f>
        <v>#VALUE!</v>
      </c>
      <c r="BI303" s="5" t="e">
        <f>P_A[[#This Row],[19+]]-P_A[[#This Row],[20+]]</f>
        <v>#VALUE!</v>
      </c>
      <c r="BJ303" s="5" t="e">
        <f>P_A[[#This Row],[20+]]-P_A[[#This Row],[21+]]</f>
        <v>#VALUE!</v>
      </c>
      <c r="BK303" s="5" t="e">
        <f>P_A[[#This Row],[21+]]-P_A[[#This Row],[22+]]</f>
        <v>#VALUE!</v>
      </c>
      <c r="BL303" s="5" t="e">
        <f>P_A[[#This Row],[22+]]-P_A[[#This Row],[23+]]</f>
        <v>#VALUE!</v>
      </c>
      <c r="BM303" s="5" t="e">
        <f>P_A[[#This Row],[23+]]-P_A[[#This Row],[24+]]</f>
        <v>#VALUE!</v>
      </c>
      <c r="BN303" s="5" t="e">
        <f>P_A[[#This Row],[24+]]-P_A[[#This Row],[25+]]</f>
        <v>#VALUE!</v>
      </c>
      <c r="BO303" s="5" t="e">
        <f>P_A[[#This Row],[25+]]-P_A[[#This Row],[26+]]</f>
        <v>#VALUE!</v>
      </c>
      <c r="BP303" s="5" t="e">
        <f>P_A[[#This Row],[26+]]-P_A[[#This Row],[27+]]</f>
        <v>#VALUE!</v>
      </c>
      <c r="BQ303" s="5" t="e">
        <f>P_A[[#This Row],[27+]]-P_A[[#This Row],[28+]]</f>
        <v>#VALUE!</v>
      </c>
      <c r="BR303" s="5" t="e">
        <f>P_A[[#This Row],[28+]]-P_A[[#This Row],[29+]]</f>
        <v>#VALUE!</v>
      </c>
      <c r="BS303" s="5" t="e">
        <f>P_A[[#This Row],[29+]]-P_A[[#This Row],[30+]]</f>
        <v>#VALUE!</v>
      </c>
      <c r="BT303" s="5" t="e">
        <f>P_A[[#This Row],[30+]]-P_A[[#This Row],[31+]]</f>
        <v>#VALUE!</v>
      </c>
      <c r="BU303" s="5" t="e">
        <f>P_A[[#This Row],[31+]]-P_A[[#This Row],[32+]]</f>
        <v>#VALUE!</v>
      </c>
      <c r="BV303" s="5" t="e">
        <f>P_A[[#This Row],[32+]]-P_A[[#This Row],[33+]]</f>
        <v>#VALUE!</v>
      </c>
      <c r="BW303" s="5" t="e">
        <f>P_A[[#This Row],[33+]]-P_A[[#This Row],[34+]]</f>
        <v>#VALUE!</v>
      </c>
      <c r="BX303" s="5" t="e">
        <f>P_A[[#This Row],[34+]]-P_A[[#This Row],[35+]]</f>
        <v>#VALUE!</v>
      </c>
      <c r="BY303" s="5" t="e">
        <f>P_A[[#This Row],[35+]]-P_A[[#This Row],[36+]]</f>
        <v>#VALUE!</v>
      </c>
      <c r="BZ303" s="5" t="e">
        <f>P_A[[#This Row],[36+]]-P_A[[#This Row],[37+]]</f>
        <v>#VALUE!</v>
      </c>
      <c r="CA303" s="5" t="e">
        <f>P_A[[#This Row],[37+]]-P_A[[#This Row],[38+]]</f>
        <v>#VALUE!</v>
      </c>
      <c r="CB303" s="5" t="e">
        <f>P_A[[#This Row],[38+]]-P_A[[#This Row],[39+]]</f>
        <v>#VALUE!</v>
      </c>
      <c r="CC303" s="5" t="e">
        <f>P_A[[#This Row],[39+]]-P_A[[#This Row],[40+]]</f>
        <v>#VALUE!</v>
      </c>
      <c r="CD303" s="5" t="e">
        <f>P_A[[#This Row],[40+]]-P_A[[#This Row],[41+]]</f>
        <v>#VALUE!</v>
      </c>
      <c r="CE303" s="5" t="e">
        <f>P_A[[#This Row],[41+]]-P_A[[#This Row],[42+]]</f>
        <v>#VALUE!</v>
      </c>
      <c r="CF303" s="5" t="e">
        <f>P_A[[#This Row],[42+]]-P_A[[#This Row],[43+]]</f>
        <v>#VALUE!</v>
      </c>
      <c r="CG303" s="5" t="e">
        <f>P_A[[#This Row],[43+]]-P_A[[#This Row],[44+]]</f>
        <v>#VALUE!</v>
      </c>
      <c r="CH303" s="5" t="e">
        <f>P_A[[#This Row],[44+]]-P_A[[#This Row],[45+]]</f>
        <v>#VALUE!</v>
      </c>
      <c r="CI303" s="5" t="e">
        <f>P_A[[#This Row],[45+]]-P_A[[#This Row],[46+]]</f>
        <v>#VALUE!</v>
      </c>
      <c r="CJ303" s="5" t="e">
        <f>P_A[[#This Row],[46+]]-P_A[[#This Row],[47+]]</f>
        <v>#VALUE!</v>
      </c>
      <c r="CK303" s="5" t="e">
        <f>P_A[[#This Row],[47+]]-P_A[[#This Row],[48+]]</f>
        <v>#VALUE!</v>
      </c>
      <c r="CL303" s="5" t="e">
        <f>P_A[[#This Row],[48+]]-P_A[[#This Row],[49+]]</f>
        <v>#VALUE!</v>
      </c>
    </row>
    <row r="304" spans="50:90" x14ac:dyDescent="0.25">
      <c r="AX304" s="5" t="e">
        <f>P_A[[#This Row],[8+]]-P_A[[#This Row],[9+]]</f>
        <v>#VALUE!</v>
      </c>
      <c r="AY304" s="5" t="e">
        <f>P_A[[#This Row],[9+]]-P_A[[#This Row],[10+]]</f>
        <v>#VALUE!</v>
      </c>
      <c r="AZ304" s="5" t="e">
        <f>P_A[[#This Row],[10+]]-P_A[[#This Row],[11+]]</f>
        <v>#VALUE!</v>
      </c>
      <c r="BA304" s="5" t="e">
        <f>P_A[[#This Row],[11+]]-P_A[[#This Row],[12+]]</f>
        <v>#VALUE!</v>
      </c>
      <c r="BB304" s="5" t="e">
        <f>P_A[[#This Row],[12+]]-P_A[[#This Row],[13+]]</f>
        <v>#VALUE!</v>
      </c>
      <c r="BC304" s="5" t="e">
        <f>P_A[[#This Row],[13+]]-P_A[[#This Row],[14+]]</f>
        <v>#VALUE!</v>
      </c>
      <c r="BD304" s="5" t="e">
        <f>P_A[[#This Row],[14+]]-P_A[[#This Row],[15+]]</f>
        <v>#VALUE!</v>
      </c>
      <c r="BE304" s="5" t="e">
        <f>P_A[[#This Row],[15+]]-P_A[[#This Row],[16+]]</f>
        <v>#VALUE!</v>
      </c>
      <c r="BF304" s="5" t="e">
        <f>P_A[[#This Row],[16+]]-P_A[[#This Row],[17+]]</f>
        <v>#VALUE!</v>
      </c>
      <c r="BG304" s="5" t="e">
        <f>P_A[[#This Row],[17+]]-P_A[[#This Row],[18+]]</f>
        <v>#VALUE!</v>
      </c>
      <c r="BH304" s="5" t="e">
        <f>P_A[[#This Row],[18+]]-P_A[[#This Row],[19+]]</f>
        <v>#VALUE!</v>
      </c>
      <c r="BI304" s="5" t="e">
        <f>P_A[[#This Row],[19+]]-P_A[[#This Row],[20+]]</f>
        <v>#VALUE!</v>
      </c>
      <c r="BJ304" s="5" t="e">
        <f>P_A[[#This Row],[20+]]-P_A[[#This Row],[21+]]</f>
        <v>#VALUE!</v>
      </c>
      <c r="BK304" s="5" t="e">
        <f>P_A[[#This Row],[21+]]-P_A[[#This Row],[22+]]</f>
        <v>#VALUE!</v>
      </c>
      <c r="BL304" s="5" t="e">
        <f>P_A[[#This Row],[22+]]-P_A[[#This Row],[23+]]</f>
        <v>#VALUE!</v>
      </c>
      <c r="BM304" s="5" t="e">
        <f>P_A[[#This Row],[23+]]-P_A[[#This Row],[24+]]</f>
        <v>#VALUE!</v>
      </c>
      <c r="BN304" s="5" t="e">
        <f>P_A[[#This Row],[24+]]-P_A[[#This Row],[25+]]</f>
        <v>#VALUE!</v>
      </c>
      <c r="BO304" s="5" t="e">
        <f>P_A[[#This Row],[25+]]-P_A[[#This Row],[26+]]</f>
        <v>#VALUE!</v>
      </c>
      <c r="BP304" s="5" t="e">
        <f>P_A[[#This Row],[26+]]-P_A[[#This Row],[27+]]</f>
        <v>#VALUE!</v>
      </c>
      <c r="BQ304" s="5" t="e">
        <f>P_A[[#This Row],[27+]]-P_A[[#This Row],[28+]]</f>
        <v>#VALUE!</v>
      </c>
      <c r="BR304" s="5" t="e">
        <f>P_A[[#This Row],[28+]]-P_A[[#This Row],[29+]]</f>
        <v>#VALUE!</v>
      </c>
      <c r="BS304" s="5" t="e">
        <f>P_A[[#This Row],[29+]]-P_A[[#This Row],[30+]]</f>
        <v>#VALUE!</v>
      </c>
      <c r="BT304" s="5" t="e">
        <f>P_A[[#This Row],[30+]]-P_A[[#This Row],[31+]]</f>
        <v>#VALUE!</v>
      </c>
      <c r="BU304" s="5" t="e">
        <f>P_A[[#This Row],[31+]]-P_A[[#This Row],[32+]]</f>
        <v>#VALUE!</v>
      </c>
      <c r="BV304" s="5" t="e">
        <f>P_A[[#This Row],[32+]]-P_A[[#This Row],[33+]]</f>
        <v>#VALUE!</v>
      </c>
      <c r="BW304" s="5" t="e">
        <f>P_A[[#This Row],[33+]]-P_A[[#This Row],[34+]]</f>
        <v>#VALUE!</v>
      </c>
      <c r="BX304" s="5" t="e">
        <f>P_A[[#This Row],[34+]]-P_A[[#This Row],[35+]]</f>
        <v>#VALUE!</v>
      </c>
      <c r="BY304" s="5" t="e">
        <f>P_A[[#This Row],[35+]]-P_A[[#This Row],[36+]]</f>
        <v>#VALUE!</v>
      </c>
      <c r="BZ304" s="5" t="e">
        <f>P_A[[#This Row],[36+]]-P_A[[#This Row],[37+]]</f>
        <v>#VALUE!</v>
      </c>
      <c r="CA304" s="5" t="e">
        <f>P_A[[#This Row],[37+]]-P_A[[#This Row],[38+]]</f>
        <v>#VALUE!</v>
      </c>
      <c r="CB304" s="5" t="e">
        <f>P_A[[#This Row],[38+]]-P_A[[#This Row],[39+]]</f>
        <v>#VALUE!</v>
      </c>
      <c r="CC304" s="5" t="e">
        <f>P_A[[#This Row],[39+]]-P_A[[#This Row],[40+]]</f>
        <v>#VALUE!</v>
      </c>
      <c r="CD304" s="5" t="e">
        <f>P_A[[#This Row],[40+]]-P_A[[#This Row],[41+]]</f>
        <v>#VALUE!</v>
      </c>
      <c r="CE304" s="5" t="e">
        <f>P_A[[#This Row],[41+]]-P_A[[#This Row],[42+]]</f>
        <v>#VALUE!</v>
      </c>
      <c r="CF304" s="5" t="e">
        <f>P_A[[#This Row],[42+]]-P_A[[#This Row],[43+]]</f>
        <v>#VALUE!</v>
      </c>
      <c r="CG304" s="5" t="e">
        <f>P_A[[#This Row],[43+]]-P_A[[#This Row],[44+]]</f>
        <v>#VALUE!</v>
      </c>
      <c r="CH304" s="5" t="e">
        <f>P_A[[#This Row],[44+]]-P_A[[#This Row],[45+]]</f>
        <v>#VALUE!</v>
      </c>
      <c r="CI304" s="5" t="e">
        <f>P_A[[#This Row],[45+]]-P_A[[#This Row],[46+]]</f>
        <v>#VALUE!</v>
      </c>
      <c r="CJ304" s="5" t="e">
        <f>P_A[[#This Row],[46+]]-P_A[[#This Row],[47+]]</f>
        <v>#VALUE!</v>
      </c>
      <c r="CK304" s="5" t="e">
        <f>P_A[[#This Row],[47+]]-P_A[[#This Row],[48+]]</f>
        <v>#VALUE!</v>
      </c>
      <c r="CL304" s="5" t="e">
        <f>P_A[[#This Row],[48+]]-P_A[[#This Row],[49+]]</f>
        <v>#VALUE!</v>
      </c>
    </row>
    <row r="305" spans="50:90" x14ac:dyDescent="0.25">
      <c r="AX305" s="5" t="e">
        <f>P_A[[#This Row],[8+]]-P_A[[#This Row],[9+]]</f>
        <v>#VALUE!</v>
      </c>
      <c r="AY305" s="5" t="e">
        <f>P_A[[#This Row],[9+]]-P_A[[#This Row],[10+]]</f>
        <v>#VALUE!</v>
      </c>
      <c r="AZ305" s="5" t="e">
        <f>P_A[[#This Row],[10+]]-P_A[[#This Row],[11+]]</f>
        <v>#VALUE!</v>
      </c>
      <c r="BA305" s="5" t="e">
        <f>P_A[[#This Row],[11+]]-P_A[[#This Row],[12+]]</f>
        <v>#VALUE!</v>
      </c>
      <c r="BB305" s="5" t="e">
        <f>P_A[[#This Row],[12+]]-P_A[[#This Row],[13+]]</f>
        <v>#VALUE!</v>
      </c>
      <c r="BC305" s="5" t="e">
        <f>P_A[[#This Row],[13+]]-P_A[[#This Row],[14+]]</f>
        <v>#VALUE!</v>
      </c>
      <c r="BD305" s="5" t="e">
        <f>P_A[[#This Row],[14+]]-P_A[[#This Row],[15+]]</f>
        <v>#VALUE!</v>
      </c>
      <c r="BE305" s="5" t="e">
        <f>P_A[[#This Row],[15+]]-P_A[[#This Row],[16+]]</f>
        <v>#VALUE!</v>
      </c>
      <c r="BF305" s="5" t="e">
        <f>P_A[[#This Row],[16+]]-P_A[[#This Row],[17+]]</f>
        <v>#VALUE!</v>
      </c>
      <c r="BG305" s="5" t="e">
        <f>P_A[[#This Row],[17+]]-P_A[[#This Row],[18+]]</f>
        <v>#VALUE!</v>
      </c>
      <c r="BH305" s="5" t="e">
        <f>P_A[[#This Row],[18+]]-P_A[[#This Row],[19+]]</f>
        <v>#VALUE!</v>
      </c>
      <c r="BI305" s="5" t="e">
        <f>P_A[[#This Row],[19+]]-P_A[[#This Row],[20+]]</f>
        <v>#VALUE!</v>
      </c>
      <c r="BJ305" s="5" t="e">
        <f>P_A[[#This Row],[20+]]-P_A[[#This Row],[21+]]</f>
        <v>#VALUE!</v>
      </c>
      <c r="BK305" s="5" t="e">
        <f>P_A[[#This Row],[21+]]-P_A[[#This Row],[22+]]</f>
        <v>#VALUE!</v>
      </c>
      <c r="BL305" s="5" t="e">
        <f>P_A[[#This Row],[22+]]-P_A[[#This Row],[23+]]</f>
        <v>#VALUE!</v>
      </c>
      <c r="BM305" s="5" t="e">
        <f>P_A[[#This Row],[23+]]-P_A[[#This Row],[24+]]</f>
        <v>#VALUE!</v>
      </c>
      <c r="BN305" s="5" t="e">
        <f>P_A[[#This Row],[24+]]-P_A[[#This Row],[25+]]</f>
        <v>#VALUE!</v>
      </c>
      <c r="BO305" s="5" t="e">
        <f>P_A[[#This Row],[25+]]-P_A[[#This Row],[26+]]</f>
        <v>#VALUE!</v>
      </c>
      <c r="BP305" s="5" t="e">
        <f>P_A[[#This Row],[26+]]-P_A[[#This Row],[27+]]</f>
        <v>#VALUE!</v>
      </c>
      <c r="BQ305" s="5" t="e">
        <f>P_A[[#This Row],[27+]]-P_A[[#This Row],[28+]]</f>
        <v>#VALUE!</v>
      </c>
      <c r="BR305" s="5" t="e">
        <f>P_A[[#This Row],[28+]]-P_A[[#This Row],[29+]]</f>
        <v>#VALUE!</v>
      </c>
      <c r="BS305" s="5" t="e">
        <f>P_A[[#This Row],[29+]]-P_A[[#This Row],[30+]]</f>
        <v>#VALUE!</v>
      </c>
      <c r="BT305" s="5" t="e">
        <f>P_A[[#This Row],[30+]]-P_A[[#This Row],[31+]]</f>
        <v>#VALUE!</v>
      </c>
      <c r="BU305" s="5" t="e">
        <f>P_A[[#This Row],[31+]]-P_A[[#This Row],[32+]]</f>
        <v>#VALUE!</v>
      </c>
      <c r="BV305" s="5" t="e">
        <f>P_A[[#This Row],[32+]]-P_A[[#This Row],[33+]]</f>
        <v>#VALUE!</v>
      </c>
      <c r="BW305" s="5" t="e">
        <f>P_A[[#This Row],[33+]]-P_A[[#This Row],[34+]]</f>
        <v>#VALUE!</v>
      </c>
      <c r="BX305" s="5" t="e">
        <f>P_A[[#This Row],[34+]]-P_A[[#This Row],[35+]]</f>
        <v>#VALUE!</v>
      </c>
      <c r="BY305" s="5" t="e">
        <f>P_A[[#This Row],[35+]]-P_A[[#This Row],[36+]]</f>
        <v>#VALUE!</v>
      </c>
      <c r="BZ305" s="5" t="e">
        <f>P_A[[#This Row],[36+]]-P_A[[#This Row],[37+]]</f>
        <v>#VALUE!</v>
      </c>
      <c r="CA305" s="5" t="e">
        <f>P_A[[#This Row],[37+]]-P_A[[#This Row],[38+]]</f>
        <v>#VALUE!</v>
      </c>
      <c r="CB305" s="5" t="e">
        <f>P_A[[#This Row],[38+]]-P_A[[#This Row],[39+]]</f>
        <v>#VALUE!</v>
      </c>
      <c r="CC305" s="5" t="e">
        <f>P_A[[#This Row],[39+]]-P_A[[#This Row],[40+]]</f>
        <v>#VALUE!</v>
      </c>
      <c r="CD305" s="5" t="e">
        <f>P_A[[#This Row],[40+]]-P_A[[#This Row],[41+]]</f>
        <v>#VALUE!</v>
      </c>
      <c r="CE305" s="5" t="e">
        <f>P_A[[#This Row],[41+]]-P_A[[#This Row],[42+]]</f>
        <v>#VALUE!</v>
      </c>
      <c r="CF305" s="5" t="e">
        <f>P_A[[#This Row],[42+]]-P_A[[#This Row],[43+]]</f>
        <v>#VALUE!</v>
      </c>
      <c r="CG305" s="5" t="e">
        <f>P_A[[#This Row],[43+]]-P_A[[#This Row],[44+]]</f>
        <v>#VALUE!</v>
      </c>
      <c r="CH305" s="5" t="e">
        <f>P_A[[#This Row],[44+]]-P_A[[#This Row],[45+]]</f>
        <v>#VALUE!</v>
      </c>
      <c r="CI305" s="5" t="e">
        <f>P_A[[#This Row],[45+]]-P_A[[#This Row],[46+]]</f>
        <v>#VALUE!</v>
      </c>
      <c r="CJ305" s="5" t="e">
        <f>P_A[[#This Row],[46+]]-P_A[[#This Row],[47+]]</f>
        <v>#VALUE!</v>
      </c>
      <c r="CK305" s="5" t="e">
        <f>P_A[[#This Row],[47+]]-P_A[[#This Row],[48+]]</f>
        <v>#VALUE!</v>
      </c>
      <c r="CL305" s="5" t="e">
        <f>P_A[[#This Row],[48+]]-P_A[[#This Row],[49+]]</f>
        <v>#VALUE!</v>
      </c>
    </row>
    <row r="306" spans="50:90" x14ac:dyDescent="0.25">
      <c r="AX306" s="5" t="e">
        <f>P_A[[#This Row],[8+]]-P_A[[#This Row],[9+]]</f>
        <v>#VALUE!</v>
      </c>
      <c r="AY306" s="5" t="e">
        <f>P_A[[#This Row],[9+]]-P_A[[#This Row],[10+]]</f>
        <v>#VALUE!</v>
      </c>
      <c r="AZ306" s="5" t="e">
        <f>P_A[[#This Row],[10+]]-P_A[[#This Row],[11+]]</f>
        <v>#VALUE!</v>
      </c>
      <c r="BA306" s="5" t="e">
        <f>P_A[[#This Row],[11+]]-P_A[[#This Row],[12+]]</f>
        <v>#VALUE!</v>
      </c>
      <c r="BB306" s="5" t="e">
        <f>P_A[[#This Row],[12+]]-P_A[[#This Row],[13+]]</f>
        <v>#VALUE!</v>
      </c>
      <c r="BC306" s="5" t="e">
        <f>P_A[[#This Row],[13+]]-P_A[[#This Row],[14+]]</f>
        <v>#VALUE!</v>
      </c>
      <c r="BD306" s="5" t="e">
        <f>P_A[[#This Row],[14+]]-P_A[[#This Row],[15+]]</f>
        <v>#VALUE!</v>
      </c>
      <c r="BE306" s="5" t="e">
        <f>P_A[[#This Row],[15+]]-P_A[[#This Row],[16+]]</f>
        <v>#VALUE!</v>
      </c>
      <c r="BF306" s="5" t="e">
        <f>P_A[[#This Row],[16+]]-P_A[[#This Row],[17+]]</f>
        <v>#VALUE!</v>
      </c>
      <c r="BG306" s="5" t="e">
        <f>P_A[[#This Row],[17+]]-P_A[[#This Row],[18+]]</f>
        <v>#VALUE!</v>
      </c>
      <c r="BH306" s="5" t="e">
        <f>P_A[[#This Row],[18+]]-P_A[[#This Row],[19+]]</f>
        <v>#VALUE!</v>
      </c>
      <c r="BI306" s="5" t="e">
        <f>P_A[[#This Row],[19+]]-P_A[[#This Row],[20+]]</f>
        <v>#VALUE!</v>
      </c>
      <c r="BJ306" s="5" t="e">
        <f>P_A[[#This Row],[20+]]-P_A[[#This Row],[21+]]</f>
        <v>#VALUE!</v>
      </c>
      <c r="BK306" s="5" t="e">
        <f>P_A[[#This Row],[21+]]-P_A[[#This Row],[22+]]</f>
        <v>#VALUE!</v>
      </c>
      <c r="BL306" s="5" t="e">
        <f>P_A[[#This Row],[22+]]-P_A[[#This Row],[23+]]</f>
        <v>#VALUE!</v>
      </c>
      <c r="BM306" s="5" t="e">
        <f>P_A[[#This Row],[23+]]-P_A[[#This Row],[24+]]</f>
        <v>#VALUE!</v>
      </c>
      <c r="BN306" s="5" t="e">
        <f>P_A[[#This Row],[24+]]-P_A[[#This Row],[25+]]</f>
        <v>#VALUE!</v>
      </c>
      <c r="BO306" s="5" t="e">
        <f>P_A[[#This Row],[25+]]-P_A[[#This Row],[26+]]</f>
        <v>#VALUE!</v>
      </c>
      <c r="BP306" s="5" t="e">
        <f>P_A[[#This Row],[26+]]-P_A[[#This Row],[27+]]</f>
        <v>#VALUE!</v>
      </c>
      <c r="BQ306" s="5" t="e">
        <f>P_A[[#This Row],[27+]]-P_A[[#This Row],[28+]]</f>
        <v>#VALUE!</v>
      </c>
      <c r="BR306" s="5" t="e">
        <f>P_A[[#This Row],[28+]]-P_A[[#This Row],[29+]]</f>
        <v>#VALUE!</v>
      </c>
      <c r="BS306" s="5" t="e">
        <f>P_A[[#This Row],[29+]]-P_A[[#This Row],[30+]]</f>
        <v>#VALUE!</v>
      </c>
      <c r="BT306" s="5" t="e">
        <f>P_A[[#This Row],[30+]]-P_A[[#This Row],[31+]]</f>
        <v>#VALUE!</v>
      </c>
      <c r="BU306" s="5" t="e">
        <f>P_A[[#This Row],[31+]]-P_A[[#This Row],[32+]]</f>
        <v>#VALUE!</v>
      </c>
      <c r="BV306" s="5" t="e">
        <f>P_A[[#This Row],[32+]]-P_A[[#This Row],[33+]]</f>
        <v>#VALUE!</v>
      </c>
      <c r="BW306" s="5" t="e">
        <f>P_A[[#This Row],[33+]]-P_A[[#This Row],[34+]]</f>
        <v>#VALUE!</v>
      </c>
      <c r="BX306" s="5" t="e">
        <f>P_A[[#This Row],[34+]]-P_A[[#This Row],[35+]]</f>
        <v>#VALUE!</v>
      </c>
      <c r="BY306" s="5" t="e">
        <f>P_A[[#This Row],[35+]]-P_A[[#This Row],[36+]]</f>
        <v>#VALUE!</v>
      </c>
      <c r="BZ306" s="5" t="e">
        <f>P_A[[#This Row],[36+]]-P_A[[#This Row],[37+]]</f>
        <v>#VALUE!</v>
      </c>
      <c r="CA306" s="5" t="e">
        <f>P_A[[#This Row],[37+]]-P_A[[#This Row],[38+]]</f>
        <v>#VALUE!</v>
      </c>
      <c r="CB306" s="5" t="e">
        <f>P_A[[#This Row],[38+]]-P_A[[#This Row],[39+]]</f>
        <v>#VALUE!</v>
      </c>
      <c r="CC306" s="5" t="e">
        <f>P_A[[#This Row],[39+]]-P_A[[#This Row],[40+]]</f>
        <v>#VALUE!</v>
      </c>
      <c r="CD306" s="5" t="e">
        <f>P_A[[#This Row],[40+]]-P_A[[#This Row],[41+]]</f>
        <v>#VALUE!</v>
      </c>
      <c r="CE306" s="5" t="e">
        <f>P_A[[#This Row],[41+]]-P_A[[#This Row],[42+]]</f>
        <v>#VALUE!</v>
      </c>
      <c r="CF306" s="5" t="e">
        <f>P_A[[#This Row],[42+]]-P_A[[#This Row],[43+]]</f>
        <v>#VALUE!</v>
      </c>
      <c r="CG306" s="5" t="e">
        <f>P_A[[#This Row],[43+]]-P_A[[#This Row],[44+]]</f>
        <v>#VALUE!</v>
      </c>
      <c r="CH306" s="5" t="e">
        <f>P_A[[#This Row],[44+]]-P_A[[#This Row],[45+]]</f>
        <v>#VALUE!</v>
      </c>
      <c r="CI306" s="5" t="e">
        <f>P_A[[#This Row],[45+]]-P_A[[#This Row],[46+]]</f>
        <v>#VALUE!</v>
      </c>
      <c r="CJ306" s="5" t="e">
        <f>P_A[[#This Row],[46+]]-P_A[[#This Row],[47+]]</f>
        <v>#VALUE!</v>
      </c>
      <c r="CK306" s="5" t="e">
        <f>P_A[[#This Row],[47+]]-P_A[[#This Row],[48+]]</f>
        <v>#VALUE!</v>
      </c>
      <c r="CL306" s="5" t="e">
        <f>P_A[[#This Row],[48+]]-P_A[[#This Row],[49+]]</f>
        <v>#VALUE!</v>
      </c>
    </row>
    <row r="307" spans="50:90" x14ac:dyDescent="0.25">
      <c r="AX307" s="5" t="e">
        <f>P_A[[#This Row],[8+]]-P_A[[#This Row],[9+]]</f>
        <v>#VALUE!</v>
      </c>
      <c r="AY307" s="5" t="e">
        <f>P_A[[#This Row],[9+]]-P_A[[#This Row],[10+]]</f>
        <v>#VALUE!</v>
      </c>
      <c r="AZ307" s="5" t="e">
        <f>P_A[[#This Row],[10+]]-P_A[[#This Row],[11+]]</f>
        <v>#VALUE!</v>
      </c>
      <c r="BA307" s="5" t="e">
        <f>P_A[[#This Row],[11+]]-P_A[[#This Row],[12+]]</f>
        <v>#VALUE!</v>
      </c>
      <c r="BB307" s="5" t="e">
        <f>P_A[[#This Row],[12+]]-P_A[[#This Row],[13+]]</f>
        <v>#VALUE!</v>
      </c>
      <c r="BC307" s="5" t="e">
        <f>P_A[[#This Row],[13+]]-P_A[[#This Row],[14+]]</f>
        <v>#VALUE!</v>
      </c>
      <c r="BD307" s="5" t="e">
        <f>P_A[[#This Row],[14+]]-P_A[[#This Row],[15+]]</f>
        <v>#VALUE!</v>
      </c>
      <c r="BE307" s="5" t="e">
        <f>P_A[[#This Row],[15+]]-P_A[[#This Row],[16+]]</f>
        <v>#VALUE!</v>
      </c>
      <c r="BF307" s="5" t="e">
        <f>P_A[[#This Row],[16+]]-P_A[[#This Row],[17+]]</f>
        <v>#VALUE!</v>
      </c>
      <c r="BG307" s="5" t="e">
        <f>P_A[[#This Row],[17+]]-P_A[[#This Row],[18+]]</f>
        <v>#VALUE!</v>
      </c>
      <c r="BH307" s="5" t="e">
        <f>P_A[[#This Row],[18+]]-P_A[[#This Row],[19+]]</f>
        <v>#VALUE!</v>
      </c>
      <c r="BI307" s="5" t="e">
        <f>P_A[[#This Row],[19+]]-P_A[[#This Row],[20+]]</f>
        <v>#VALUE!</v>
      </c>
      <c r="BJ307" s="5" t="e">
        <f>P_A[[#This Row],[20+]]-P_A[[#This Row],[21+]]</f>
        <v>#VALUE!</v>
      </c>
      <c r="BK307" s="5" t="e">
        <f>P_A[[#This Row],[21+]]-P_A[[#This Row],[22+]]</f>
        <v>#VALUE!</v>
      </c>
      <c r="BL307" s="5" t="e">
        <f>P_A[[#This Row],[22+]]-P_A[[#This Row],[23+]]</f>
        <v>#VALUE!</v>
      </c>
      <c r="BM307" s="5" t="e">
        <f>P_A[[#This Row],[23+]]-P_A[[#This Row],[24+]]</f>
        <v>#VALUE!</v>
      </c>
      <c r="BN307" s="5" t="e">
        <f>P_A[[#This Row],[24+]]-P_A[[#This Row],[25+]]</f>
        <v>#VALUE!</v>
      </c>
      <c r="BO307" s="5" t="e">
        <f>P_A[[#This Row],[25+]]-P_A[[#This Row],[26+]]</f>
        <v>#VALUE!</v>
      </c>
      <c r="BP307" s="5" t="e">
        <f>P_A[[#This Row],[26+]]-P_A[[#This Row],[27+]]</f>
        <v>#VALUE!</v>
      </c>
      <c r="BQ307" s="5" t="e">
        <f>P_A[[#This Row],[27+]]-P_A[[#This Row],[28+]]</f>
        <v>#VALUE!</v>
      </c>
      <c r="BR307" s="5" t="e">
        <f>P_A[[#This Row],[28+]]-P_A[[#This Row],[29+]]</f>
        <v>#VALUE!</v>
      </c>
      <c r="BS307" s="5" t="e">
        <f>P_A[[#This Row],[29+]]-P_A[[#This Row],[30+]]</f>
        <v>#VALUE!</v>
      </c>
      <c r="BT307" s="5" t="e">
        <f>P_A[[#This Row],[30+]]-P_A[[#This Row],[31+]]</f>
        <v>#VALUE!</v>
      </c>
      <c r="BU307" s="5" t="e">
        <f>P_A[[#This Row],[31+]]-P_A[[#This Row],[32+]]</f>
        <v>#VALUE!</v>
      </c>
      <c r="BV307" s="5" t="e">
        <f>P_A[[#This Row],[32+]]-P_A[[#This Row],[33+]]</f>
        <v>#VALUE!</v>
      </c>
      <c r="BW307" s="5" t="e">
        <f>P_A[[#This Row],[33+]]-P_A[[#This Row],[34+]]</f>
        <v>#VALUE!</v>
      </c>
      <c r="BX307" s="5" t="e">
        <f>P_A[[#This Row],[34+]]-P_A[[#This Row],[35+]]</f>
        <v>#VALUE!</v>
      </c>
      <c r="BY307" s="5" t="e">
        <f>P_A[[#This Row],[35+]]-P_A[[#This Row],[36+]]</f>
        <v>#VALUE!</v>
      </c>
      <c r="BZ307" s="5" t="e">
        <f>P_A[[#This Row],[36+]]-P_A[[#This Row],[37+]]</f>
        <v>#VALUE!</v>
      </c>
      <c r="CA307" s="5" t="e">
        <f>P_A[[#This Row],[37+]]-P_A[[#This Row],[38+]]</f>
        <v>#VALUE!</v>
      </c>
      <c r="CB307" s="5" t="e">
        <f>P_A[[#This Row],[38+]]-P_A[[#This Row],[39+]]</f>
        <v>#VALUE!</v>
      </c>
      <c r="CC307" s="5" t="e">
        <f>P_A[[#This Row],[39+]]-P_A[[#This Row],[40+]]</f>
        <v>#VALUE!</v>
      </c>
      <c r="CD307" s="5" t="e">
        <f>P_A[[#This Row],[40+]]-P_A[[#This Row],[41+]]</f>
        <v>#VALUE!</v>
      </c>
      <c r="CE307" s="5" t="e">
        <f>P_A[[#This Row],[41+]]-P_A[[#This Row],[42+]]</f>
        <v>#VALUE!</v>
      </c>
      <c r="CF307" s="5" t="e">
        <f>P_A[[#This Row],[42+]]-P_A[[#This Row],[43+]]</f>
        <v>#VALUE!</v>
      </c>
      <c r="CG307" s="5" t="e">
        <f>P_A[[#This Row],[43+]]-P_A[[#This Row],[44+]]</f>
        <v>#VALUE!</v>
      </c>
      <c r="CH307" s="5" t="e">
        <f>P_A[[#This Row],[44+]]-P_A[[#This Row],[45+]]</f>
        <v>#VALUE!</v>
      </c>
      <c r="CI307" s="5" t="e">
        <f>P_A[[#This Row],[45+]]-P_A[[#This Row],[46+]]</f>
        <v>#VALUE!</v>
      </c>
      <c r="CJ307" s="5" t="e">
        <f>P_A[[#This Row],[46+]]-P_A[[#This Row],[47+]]</f>
        <v>#VALUE!</v>
      </c>
      <c r="CK307" s="5" t="e">
        <f>P_A[[#This Row],[47+]]-P_A[[#This Row],[48+]]</f>
        <v>#VALUE!</v>
      </c>
      <c r="CL307" s="5" t="e">
        <f>P_A[[#This Row],[48+]]-P_A[[#This Row],[49+]]</f>
        <v>#VALUE!</v>
      </c>
    </row>
    <row r="308" spans="50:90" x14ac:dyDescent="0.25">
      <c r="AX308" s="5" t="e">
        <f>P_A[[#This Row],[8+]]-P_A[[#This Row],[9+]]</f>
        <v>#VALUE!</v>
      </c>
      <c r="AY308" s="5" t="e">
        <f>P_A[[#This Row],[9+]]-P_A[[#This Row],[10+]]</f>
        <v>#VALUE!</v>
      </c>
      <c r="AZ308" s="5" t="e">
        <f>P_A[[#This Row],[10+]]-P_A[[#This Row],[11+]]</f>
        <v>#VALUE!</v>
      </c>
      <c r="BA308" s="5" t="e">
        <f>P_A[[#This Row],[11+]]-P_A[[#This Row],[12+]]</f>
        <v>#VALUE!</v>
      </c>
      <c r="BB308" s="5" t="e">
        <f>P_A[[#This Row],[12+]]-P_A[[#This Row],[13+]]</f>
        <v>#VALUE!</v>
      </c>
      <c r="BC308" s="5" t="e">
        <f>P_A[[#This Row],[13+]]-P_A[[#This Row],[14+]]</f>
        <v>#VALUE!</v>
      </c>
      <c r="BD308" s="5" t="e">
        <f>P_A[[#This Row],[14+]]-P_A[[#This Row],[15+]]</f>
        <v>#VALUE!</v>
      </c>
      <c r="BE308" s="5" t="e">
        <f>P_A[[#This Row],[15+]]-P_A[[#This Row],[16+]]</f>
        <v>#VALUE!</v>
      </c>
      <c r="BF308" s="5" t="e">
        <f>P_A[[#This Row],[16+]]-P_A[[#This Row],[17+]]</f>
        <v>#VALUE!</v>
      </c>
      <c r="BG308" s="5" t="e">
        <f>P_A[[#This Row],[17+]]-P_A[[#This Row],[18+]]</f>
        <v>#VALUE!</v>
      </c>
      <c r="BH308" s="5" t="e">
        <f>P_A[[#This Row],[18+]]-P_A[[#This Row],[19+]]</f>
        <v>#VALUE!</v>
      </c>
      <c r="BI308" s="5" t="e">
        <f>P_A[[#This Row],[19+]]-P_A[[#This Row],[20+]]</f>
        <v>#VALUE!</v>
      </c>
      <c r="BJ308" s="5" t="e">
        <f>P_A[[#This Row],[20+]]-P_A[[#This Row],[21+]]</f>
        <v>#VALUE!</v>
      </c>
      <c r="BK308" s="5" t="e">
        <f>P_A[[#This Row],[21+]]-P_A[[#This Row],[22+]]</f>
        <v>#VALUE!</v>
      </c>
      <c r="BL308" s="5" t="e">
        <f>P_A[[#This Row],[22+]]-P_A[[#This Row],[23+]]</f>
        <v>#VALUE!</v>
      </c>
      <c r="BM308" s="5" t="e">
        <f>P_A[[#This Row],[23+]]-P_A[[#This Row],[24+]]</f>
        <v>#VALUE!</v>
      </c>
      <c r="BN308" s="5" t="e">
        <f>P_A[[#This Row],[24+]]-P_A[[#This Row],[25+]]</f>
        <v>#VALUE!</v>
      </c>
      <c r="BO308" s="5" t="e">
        <f>P_A[[#This Row],[25+]]-P_A[[#This Row],[26+]]</f>
        <v>#VALUE!</v>
      </c>
      <c r="BP308" s="5" t="e">
        <f>P_A[[#This Row],[26+]]-P_A[[#This Row],[27+]]</f>
        <v>#VALUE!</v>
      </c>
      <c r="BQ308" s="5" t="e">
        <f>P_A[[#This Row],[27+]]-P_A[[#This Row],[28+]]</f>
        <v>#VALUE!</v>
      </c>
      <c r="BR308" s="5" t="e">
        <f>P_A[[#This Row],[28+]]-P_A[[#This Row],[29+]]</f>
        <v>#VALUE!</v>
      </c>
      <c r="BS308" s="5" t="e">
        <f>P_A[[#This Row],[29+]]-P_A[[#This Row],[30+]]</f>
        <v>#VALUE!</v>
      </c>
      <c r="BT308" s="5" t="e">
        <f>P_A[[#This Row],[30+]]-P_A[[#This Row],[31+]]</f>
        <v>#VALUE!</v>
      </c>
      <c r="BU308" s="5" t="e">
        <f>P_A[[#This Row],[31+]]-P_A[[#This Row],[32+]]</f>
        <v>#VALUE!</v>
      </c>
      <c r="BV308" s="5" t="e">
        <f>P_A[[#This Row],[32+]]-P_A[[#This Row],[33+]]</f>
        <v>#VALUE!</v>
      </c>
      <c r="BW308" s="5" t="e">
        <f>P_A[[#This Row],[33+]]-P_A[[#This Row],[34+]]</f>
        <v>#VALUE!</v>
      </c>
      <c r="BX308" s="5" t="e">
        <f>P_A[[#This Row],[34+]]-P_A[[#This Row],[35+]]</f>
        <v>#VALUE!</v>
      </c>
      <c r="BY308" s="5" t="e">
        <f>P_A[[#This Row],[35+]]-P_A[[#This Row],[36+]]</f>
        <v>#VALUE!</v>
      </c>
      <c r="BZ308" s="5" t="e">
        <f>P_A[[#This Row],[36+]]-P_A[[#This Row],[37+]]</f>
        <v>#VALUE!</v>
      </c>
      <c r="CA308" s="5" t="e">
        <f>P_A[[#This Row],[37+]]-P_A[[#This Row],[38+]]</f>
        <v>#VALUE!</v>
      </c>
      <c r="CB308" s="5" t="e">
        <f>P_A[[#This Row],[38+]]-P_A[[#This Row],[39+]]</f>
        <v>#VALUE!</v>
      </c>
      <c r="CC308" s="5" t="e">
        <f>P_A[[#This Row],[39+]]-P_A[[#This Row],[40+]]</f>
        <v>#VALUE!</v>
      </c>
      <c r="CD308" s="5" t="e">
        <f>P_A[[#This Row],[40+]]-P_A[[#This Row],[41+]]</f>
        <v>#VALUE!</v>
      </c>
      <c r="CE308" s="5" t="e">
        <f>P_A[[#This Row],[41+]]-P_A[[#This Row],[42+]]</f>
        <v>#VALUE!</v>
      </c>
      <c r="CF308" s="5" t="e">
        <f>P_A[[#This Row],[42+]]-P_A[[#This Row],[43+]]</f>
        <v>#VALUE!</v>
      </c>
      <c r="CG308" s="5" t="e">
        <f>P_A[[#This Row],[43+]]-P_A[[#This Row],[44+]]</f>
        <v>#VALUE!</v>
      </c>
      <c r="CH308" s="5" t="e">
        <f>P_A[[#This Row],[44+]]-P_A[[#This Row],[45+]]</f>
        <v>#VALUE!</v>
      </c>
      <c r="CI308" s="5" t="e">
        <f>P_A[[#This Row],[45+]]-P_A[[#This Row],[46+]]</f>
        <v>#VALUE!</v>
      </c>
      <c r="CJ308" s="5" t="e">
        <f>P_A[[#This Row],[46+]]-P_A[[#This Row],[47+]]</f>
        <v>#VALUE!</v>
      </c>
      <c r="CK308" s="5" t="e">
        <f>P_A[[#This Row],[47+]]-P_A[[#This Row],[48+]]</f>
        <v>#VALUE!</v>
      </c>
      <c r="CL308" s="5" t="e">
        <f>P_A[[#This Row],[48+]]-P_A[[#This Row],[49+]]</f>
        <v>#VALUE!</v>
      </c>
    </row>
    <row r="309" spans="50:90" x14ac:dyDescent="0.25">
      <c r="AX309" s="5" t="e">
        <f>P_A[[#This Row],[8+]]-P_A[[#This Row],[9+]]</f>
        <v>#VALUE!</v>
      </c>
      <c r="AY309" s="5" t="e">
        <f>P_A[[#This Row],[9+]]-P_A[[#This Row],[10+]]</f>
        <v>#VALUE!</v>
      </c>
      <c r="AZ309" s="5" t="e">
        <f>P_A[[#This Row],[10+]]-P_A[[#This Row],[11+]]</f>
        <v>#VALUE!</v>
      </c>
      <c r="BA309" s="5" t="e">
        <f>P_A[[#This Row],[11+]]-P_A[[#This Row],[12+]]</f>
        <v>#VALUE!</v>
      </c>
      <c r="BB309" s="5" t="e">
        <f>P_A[[#This Row],[12+]]-P_A[[#This Row],[13+]]</f>
        <v>#VALUE!</v>
      </c>
      <c r="BC309" s="5" t="e">
        <f>P_A[[#This Row],[13+]]-P_A[[#This Row],[14+]]</f>
        <v>#VALUE!</v>
      </c>
      <c r="BD309" s="5" t="e">
        <f>P_A[[#This Row],[14+]]-P_A[[#This Row],[15+]]</f>
        <v>#VALUE!</v>
      </c>
      <c r="BE309" s="5" t="e">
        <f>P_A[[#This Row],[15+]]-P_A[[#This Row],[16+]]</f>
        <v>#VALUE!</v>
      </c>
      <c r="BF309" s="5" t="e">
        <f>P_A[[#This Row],[16+]]-P_A[[#This Row],[17+]]</f>
        <v>#VALUE!</v>
      </c>
      <c r="BG309" s="5" t="e">
        <f>P_A[[#This Row],[17+]]-P_A[[#This Row],[18+]]</f>
        <v>#VALUE!</v>
      </c>
      <c r="BH309" s="5" t="e">
        <f>P_A[[#This Row],[18+]]-P_A[[#This Row],[19+]]</f>
        <v>#VALUE!</v>
      </c>
      <c r="BI309" s="5" t="e">
        <f>P_A[[#This Row],[19+]]-P_A[[#This Row],[20+]]</f>
        <v>#VALUE!</v>
      </c>
      <c r="BJ309" s="5" t="e">
        <f>P_A[[#This Row],[20+]]-P_A[[#This Row],[21+]]</f>
        <v>#VALUE!</v>
      </c>
      <c r="BK309" s="5" t="e">
        <f>P_A[[#This Row],[21+]]-P_A[[#This Row],[22+]]</f>
        <v>#VALUE!</v>
      </c>
      <c r="BL309" s="5" t="e">
        <f>P_A[[#This Row],[22+]]-P_A[[#This Row],[23+]]</f>
        <v>#VALUE!</v>
      </c>
      <c r="BM309" s="5" t="e">
        <f>P_A[[#This Row],[23+]]-P_A[[#This Row],[24+]]</f>
        <v>#VALUE!</v>
      </c>
      <c r="BN309" s="5" t="e">
        <f>P_A[[#This Row],[24+]]-P_A[[#This Row],[25+]]</f>
        <v>#VALUE!</v>
      </c>
      <c r="BO309" s="5" t="e">
        <f>P_A[[#This Row],[25+]]-P_A[[#This Row],[26+]]</f>
        <v>#VALUE!</v>
      </c>
      <c r="BP309" s="5" t="e">
        <f>P_A[[#This Row],[26+]]-P_A[[#This Row],[27+]]</f>
        <v>#VALUE!</v>
      </c>
      <c r="BQ309" s="5" t="e">
        <f>P_A[[#This Row],[27+]]-P_A[[#This Row],[28+]]</f>
        <v>#VALUE!</v>
      </c>
      <c r="BR309" s="5" t="e">
        <f>P_A[[#This Row],[28+]]-P_A[[#This Row],[29+]]</f>
        <v>#VALUE!</v>
      </c>
      <c r="BS309" s="5" t="e">
        <f>P_A[[#This Row],[29+]]-P_A[[#This Row],[30+]]</f>
        <v>#VALUE!</v>
      </c>
      <c r="BT309" s="5" t="e">
        <f>P_A[[#This Row],[30+]]-P_A[[#This Row],[31+]]</f>
        <v>#VALUE!</v>
      </c>
      <c r="BU309" s="5" t="e">
        <f>P_A[[#This Row],[31+]]-P_A[[#This Row],[32+]]</f>
        <v>#VALUE!</v>
      </c>
      <c r="BV309" s="5" t="e">
        <f>P_A[[#This Row],[32+]]-P_A[[#This Row],[33+]]</f>
        <v>#VALUE!</v>
      </c>
      <c r="BW309" s="5" t="e">
        <f>P_A[[#This Row],[33+]]-P_A[[#This Row],[34+]]</f>
        <v>#VALUE!</v>
      </c>
      <c r="BX309" s="5" t="e">
        <f>P_A[[#This Row],[34+]]-P_A[[#This Row],[35+]]</f>
        <v>#VALUE!</v>
      </c>
      <c r="BY309" s="5" t="e">
        <f>P_A[[#This Row],[35+]]-P_A[[#This Row],[36+]]</f>
        <v>#VALUE!</v>
      </c>
      <c r="BZ309" s="5" t="e">
        <f>P_A[[#This Row],[36+]]-P_A[[#This Row],[37+]]</f>
        <v>#VALUE!</v>
      </c>
      <c r="CA309" s="5" t="e">
        <f>P_A[[#This Row],[37+]]-P_A[[#This Row],[38+]]</f>
        <v>#VALUE!</v>
      </c>
      <c r="CB309" s="5" t="e">
        <f>P_A[[#This Row],[38+]]-P_A[[#This Row],[39+]]</f>
        <v>#VALUE!</v>
      </c>
      <c r="CC309" s="5" t="e">
        <f>P_A[[#This Row],[39+]]-P_A[[#This Row],[40+]]</f>
        <v>#VALUE!</v>
      </c>
      <c r="CD309" s="5" t="e">
        <f>P_A[[#This Row],[40+]]-P_A[[#This Row],[41+]]</f>
        <v>#VALUE!</v>
      </c>
      <c r="CE309" s="5" t="e">
        <f>P_A[[#This Row],[41+]]-P_A[[#This Row],[42+]]</f>
        <v>#VALUE!</v>
      </c>
      <c r="CF309" s="5" t="e">
        <f>P_A[[#This Row],[42+]]-P_A[[#This Row],[43+]]</f>
        <v>#VALUE!</v>
      </c>
      <c r="CG309" s="5" t="e">
        <f>P_A[[#This Row],[43+]]-P_A[[#This Row],[44+]]</f>
        <v>#VALUE!</v>
      </c>
      <c r="CH309" s="5" t="e">
        <f>P_A[[#This Row],[44+]]-P_A[[#This Row],[45+]]</f>
        <v>#VALUE!</v>
      </c>
      <c r="CI309" s="5" t="e">
        <f>P_A[[#This Row],[45+]]-P_A[[#This Row],[46+]]</f>
        <v>#VALUE!</v>
      </c>
      <c r="CJ309" s="5" t="e">
        <f>P_A[[#This Row],[46+]]-P_A[[#This Row],[47+]]</f>
        <v>#VALUE!</v>
      </c>
      <c r="CK309" s="5" t="e">
        <f>P_A[[#This Row],[47+]]-P_A[[#This Row],[48+]]</f>
        <v>#VALUE!</v>
      </c>
      <c r="CL309" s="5" t="e">
        <f>P_A[[#This Row],[48+]]-P_A[[#This Row],[49+]]</f>
        <v>#VALUE!</v>
      </c>
    </row>
    <row r="310" spans="50:90" x14ac:dyDescent="0.25">
      <c r="AX310" s="5" t="e">
        <f>P_A[[#This Row],[8+]]-P_A[[#This Row],[9+]]</f>
        <v>#VALUE!</v>
      </c>
      <c r="AY310" s="5" t="e">
        <f>P_A[[#This Row],[9+]]-P_A[[#This Row],[10+]]</f>
        <v>#VALUE!</v>
      </c>
      <c r="AZ310" s="5" t="e">
        <f>P_A[[#This Row],[10+]]-P_A[[#This Row],[11+]]</f>
        <v>#VALUE!</v>
      </c>
      <c r="BA310" s="5" t="e">
        <f>P_A[[#This Row],[11+]]-P_A[[#This Row],[12+]]</f>
        <v>#VALUE!</v>
      </c>
      <c r="BB310" s="5" t="e">
        <f>P_A[[#This Row],[12+]]-P_A[[#This Row],[13+]]</f>
        <v>#VALUE!</v>
      </c>
      <c r="BC310" s="5" t="e">
        <f>P_A[[#This Row],[13+]]-P_A[[#This Row],[14+]]</f>
        <v>#VALUE!</v>
      </c>
      <c r="BD310" s="5" t="e">
        <f>P_A[[#This Row],[14+]]-P_A[[#This Row],[15+]]</f>
        <v>#VALUE!</v>
      </c>
      <c r="BE310" s="5" t="e">
        <f>P_A[[#This Row],[15+]]-P_A[[#This Row],[16+]]</f>
        <v>#VALUE!</v>
      </c>
      <c r="BF310" s="5" t="e">
        <f>P_A[[#This Row],[16+]]-P_A[[#This Row],[17+]]</f>
        <v>#VALUE!</v>
      </c>
      <c r="BG310" s="5" t="e">
        <f>P_A[[#This Row],[17+]]-P_A[[#This Row],[18+]]</f>
        <v>#VALUE!</v>
      </c>
      <c r="BH310" s="5" t="e">
        <f>P_A[[#This Row],[18+]]-P_A[[#This Row],[19+]]</f>
        <v>#VALUE!</v>
      </c>
      <c r="BI310" s="5" t="e">
        <f>P_A[[#This Row],[19+]]-P_A[[#This Row],[20+]]</f>
        <v>#VALUE!</v>
      </c>
      <c r="BJ310" s="5" t="e">
        <f>P_A[[#This Row],[20+]]-P_A[[#This Row],[21+]]</f>
        <v>#VALUE!</v>
      </c>
      <c r="BK310" s="5" t="e">
        <f>P_A[[#This Row],[21+]]-P_A[[#This Row],[22+]]</f>
        <v>#VALUE!</v>
      </c>
      <c r="BL310" s="5" t="e">
        <f>P_A[[#This Row],[22+]]-P_A[[#This Row],[23+]]</f>
        <v>#VALUE!</v>
      </c>
      <c r="BM310" s="5" t="e">
        <f>P_A[[#This Row],[23+]]-P_A[[#This Row],[24+]]</f>
        <v>#VALUE!</v>
      </c>
      <c r="BN310" s="5" t="e">
        <f>P_A[[#This Row],[24+]]-P_A[[#This Row],[25+]]</f>
        <v>#VALUE!</v>
      </c>
      <c r="BO310" s="5" t="e">
        <f>P_A[[#This Row],[25+]]-P_A[[#This Row],[26+]]</f>
        <v>#VALUE!</v>
      </c>
      <c r="BP310" s="5" t="e">
        <f>P_A[[#This Row],[26+]]-P_A[[#This Row],[27+]]</f>
        <v>#VALUE!</v>
      </c>
      <c r="BQ310" s="5" t="e">
        <f>P_A[[#This Row],[27+]]-P_A[[#This Row],[28+]]</f>
        <v>#VALUE!</v>
      </c>
      <c r="BR310" s="5" t="e">
        <f>P_A[[#This Row],[28+]]-P_A[[#This Row],[29+]]</f>
        <v>#VALUE!</v>
      </c>
      <c r="BS310" s="5" t="e">
        <f>P_A[[#This Row],[29+]]-P_A[[#This Row],[30+]]</f>
        <v>#VALUE!</v>
      </c>
      <c r="BT310" s="5" t="e">
        <f>P_A[[#This Row],[30+]]-P_A[[#This Row],[31+]]</f>
        <v>#VALUE!</v>
      </c>
      <c r="BU310" s="5" t="e">
        <f>P_A[[#This Row],[31+]]-P_A[[#This Row],[32+]]</f>
        <v>#VALUE!</v>
      </c>
      <c r="BV310" s="5" t="e">
        <f>P_A[[#This Row],[32+]]-P_A[[#This Row],[33+]]</f>
        <v>#VALUE!</v>
      </c>
      <c r="BW310" s="5" t="e">
        <f>P_A[[#This Row],[33+]]-P_A[[#This Row],[34+]]</f>
        <v>#VALUE!</v>
      </c>
      <c r="BX310" s="5" t="e">
        <f>P_A[[#This Row],[34+]]-P_A[[#This Row],[35+]]</f>
        <v>#VALUE!</v>
      </c>
      <c r="BY310" s="5" t="e">
        <f>P_A[[#This Row],[35+]]-P_A[[#This Row],[36+]]</f>
        <v>#VALUE!</v>
      </c>
      <c r="BZ310" s="5" t="e">
        <f>P_A[[#This Row],[36+]]-P_A[[#This Row],[37+]]</f>
        <v>#VALUE!</v>
      </c>
      <c r="CA310" s="5" t="e">
        <f>P_A[[#This Row],[37+]]-P_A[[#This Row],[38+]]</f>
        <v>#VALUE!</v>
      </c>
      <c r="CB310" s="5" t="e">
        <f>P_A[[#This Row],[38+]]-P_A[[#This Row],[39+]]</f>
        <v>#VALUE!</v>
      </c>
      <c r="CC310" s="5" t="e">
        <f>P_A[[#This Row],[39+]]-P_A[[#This Row],[40+]]</f>
        <v>#VALUE!</v>
      </c>
      <c r="CD310" s="5" t="e">
        <f>P_A[[#This Row],[40+]]-P_A[[#This Row],[41+]]</f>
        <v>#VALUE!</v>
      </c>
      <c r="CE310" s="5" t="e">
        <f>P_A[[#This Row],[41+]]-P_A[[#This Row],[42+]]</f>
        <v>#VALUE!</v>
      </c>
      <c r="CF310" s="5" t="e">
        <f>P_A[[#This Row],[42+]]-P_A[[#This Row],[43+]]</f>
        <v>#VALUE!</v>
      </c>
      <c r="CG310" s="5" t="e">
        <f>P_A[[#This Row],[43+]]-P_A[[#This Row],[44+]]</f>
        <v>#VALUE!</v>
      </c>
      <c r="CH310" s="5" t="e">
        <f>P_A[[#This Row],[44+]]-P_A[[#This Row],[45+]]</f>
        <v>#VALUE!</v>
      </c>
      <c r="CI310" s="5" t="e">
        <f>P_A[[#This Row],[45+]]-P_A[[#This Row],[46+]]</f>
        <v>#VALUE!</v>
      </c>
      <c r="CJ310" s="5" t="e">
        <f>P_A[[#This Row],[46+]]-P_A[[#This Row],[47+]]</f>
        <v>#VALUE!</v>
      </c>
      <c r="CK310" s="5" t="e">
        <f>P_A[[#This Row],[47+]]-P_A[[#This Row],[48+]]</f>
        <v>#VALUE!</v>
      </c>
      <c r="CL310" s="5" t="e">
        <f>P_A[[#This Row],[48+]]-P_A[[#This Row],[49+]]</f>
        <v>#VALUE!</v>
      </c>
    </row>
    <row r="311" spans="50:90" x14ac:dyDescent="0.25">
      <c r="AX311" s="5" t="e">
        <f>P_A[[#This Row],[8+]]-P_A[[#This Row],[9+]]</f>
        <v>#VALUE!</v>
      </c>
      <c r="AY311" s="5" t="e">
        <f>P_A[[#This Row],[9+]]-P_A[[#This Row],[10+]]</f>
        <v>#VALUE!</v>
      </c>
      <c r="AZ311" s="5" t="e">
        <f>P_A[[#This Row],[10+]]-P_A[[#This Row],[11+]]</f>
        <v>#VALUE!</v>
      </c>
      <c r="BA311" s="5" t="e">
        <f>P_A[[#This Row],[11+]]-P_A[[#This Row],[12+]]</f>
        <v>#VALUE!</v>
      </c>
      <c r="BB311" s="5" t="e">
        <f>P_A[[#This Row],[12+]]-P_A[[#This Row],[13+]]</f>
        <v>#VALUE!</v>
      </c>
      <c r="BC311" s="5" t="e">
        <f>P_A[[#This Row],[13+]]-P_A[[#This Row],[14+]]</f>
        <v>#VALUE!</v>
      </c>
      <c r="BD311" s="5" t="e">
        <f>P_A[[#This Row],[14+]]-P_A[[#This Row],[15+]]</f>
        <v>#VALUE!</v>
      </c>
      <c r="BE311" s="5" t="e">
        <f>P_A[[#This Row],[15+]]-P_A[[#This Row],[16+]]</f>
        <v>#VALUE!</v>
      </c>
      <c r="BF311" s="5" t="e">
        <f>P_A[[#This Row],[16+]]-P_A[[#This Row],[17+]]</f>
        <v>#VALUE!</v>
      </c>
      <c r="BG311" s="5" t="e">
        <f>P_A[[#This Row],[17+]]-P_A[[#This Row],[18+]]</f>
        <v>#VALUE!</v>
      </c>
      <c r="BH311" s="5" t="e">
        <f>P_A[[#This Row],[18+]]-P_A[[#This Row],[19+]]</f>
        <v>#VALUE!</v>
      </c>
      <c r="BI311" s="5" t="e">
        <f>P_A[[#This Row],[19+]]-P_A[[#This Row],[20+]]</f>
        <v>#VALUE!</v>
      </c>
      <c r="BJ311" s="5" t="e">
        <f>P_A[[#This Row],[20+]]-P_A[[#This Row],[21+]]</f>
        <v>#VALUE!</v>
      </c>
      <c r="BK311" s="5" t="e">
        <f>P_A[[#This Row],[21+]]-P_A[[#This Row],[22+]]</f>
        <v>#VALUE!</v>
      </c>
      <c r="BL311" s="5" t="e">
        <f>P_A[[#This Row],[22+]]-P_A[[#This Row],[23+]]</f>
        <v>#VALUE!</v>
      </c>
      <c r="BM311" s="5" t="e">
        <f>P_A[[#This Row],[23+]]-P_A[[#This Row],[24+]]</f>
        <v>#VALUE!</v>
      </c>
      <c r="BN311" s="5" t="e">
        <f>P_A[[#This Row],[24+]]-P_A[[#This Row],[25+]]</f>
        <v>#VALUE!</v>
      </c>
      <c r="BO311" s="5" t="e">
        <f>P_A[[#This Row],[25+]]-P_A[[#This Row],[26+]]</f>
        <v>#VALUE!</v>
      </c>
      <c r="BP311" s="5" t="e">
        <f>P_A[[#This Row],[26+]]-P_A[[#This Row],[27+]]</f>
        <v>#VALUE!</v>
      </c>
      <c r="BQ311" s="5" t="e">
        <f>P_A[[#This Row],[27+]]-P_A[[#This Row],[28+]]</f>
        <v>#VALUE!</v>
      </c>
      <c r="BR311" s="5" t="e">
        <f>P_A[[#This Row],[28+]]-P_A[[#This Row],[29+]]</f>
        <v>#VALUE!</v>
      </c>
      <c r="BS311" s="5" t="e">
        <f>P_A[[#This Row],[29+]]-P_A[[#This Row],[30+]]</f>
        <v>#VALUE!</v>
      </c>
      <c r="BT311" s="5" t="e">
        <f>P_A[[#This Row],[30+]]-P_A[[#This Row],[31+]]</f>
        <v>#VALUE!</v>
      </c>
      <c r="BU311" s="5" t="e">
        <f>P_A[[#This Row],[31+]]-P_A[[#This Row],[32+]]</f>
        <v>#VALUE!</v>
      </c>
      <c r="BV311" s="5" t="e">
        <f>P_A[[#This Row],[32+]]-P_A[[#This Row],[33+]]</f>
        <v>#VALUE!</v>
      </c>
      <c r="BW311" s="5" t="e">
        <f>P_A[[#This Row],[33+]]-P_A[[#This Row],[34+]]</f>
        <v>#VALUE!</v>
      </c>
      <c r="BX311" s="5" t="e">
        <f>P_A[[#This Row],[34+]]-P_A[[#This Row],[35+]]</f>
        <v>#VALUE!</v>
      </c>
      <c r="BY311" s="5" t="e">
        <f>P_A[[#This Row],[35+]]-P_A[[#This Row],[36+]]</f>
        <v>#VALUE!</v>
      </c>
      <c r="BZ311" s="5" t="e">
        <f>P_A[[#This Row],[36+]]-P_A[[#This Row],[37+]]</f>
        <v>#VALUE!</v>
      </c>
      <c r="CA311" s="5" t="e">
        <f>P_A[[#This Row],[37+]]-P_A[[#This Row],[38+]]</f>
        <v>#VALUE!</v>
      </c>
      <c r="CB311" s="5" t="e">
        <f>P_A[[#This Row],[38+]]-P_A[[#This Row],[39+]]</f>
        <v>#VALUE!</v>
      </c>
      <c r="CC311" s="5" t="e">
        <f>P_A[[#This Row],[39+]]-P_A[[#This Row],[40+]]</f>
        <v>#VALUE!</v>
      </c>
      <c r="CD311" s="5" t="e">
        <f>P_A[[#This Row],[40+]]-P_A[[#This Row],[41+]]</f>
        <v>#VALUE!</v>
      </c>
      <c r="CE311" s="5" t="e">
        <f>P_A[[#This Row],[41+]]-P_A[[#This Row],[42+]]</f>
        <v>#VALUE!</v>
      </c>
      <c r="CF311" s="5" t="e">
        <f>P_A[[#This Row],[42+]]-P_A[[#This Row],[43+]]</f>
        <v>#VALUE!</v>
      </c>
      <c r="CG311" s="5" t="e">
        <f>P_A[[#This Row],[43+]]-P_A[[#This Row],[44+]]</f>
        <v>#VALUE!</v>
      </c>
      <c r="CH311" s="5" t="e">
        <f>P_A[[#This Row],[44+]]-P_A[[#This Row],[45+]]</f>
        <v>#VALUE!</v>
      </c>
      <c r="CI311" s="5" t="e">
        <f>P_A[[#This Row],[45+]]-P_A[[#This Row],[46+]]</f>
        <v>#VALUE!</v>
      </c>
      <c r="CJ311" s="5" t="e">
        <f>P_A[[#This Row],[46+]]-P_A[[#This Row],[47+]]</f>
        <v>#VALUE!</v>
      </c>
      <c r="CK311" s="5" t="e">
        <f>P_A[[#This Row],[47+]]-P_A[[#This Row],[48+]]</f>
        <v>#VALUE!</v>
      </c>
      <c r="CL311" s="5" t="e">
        <f>P_A[[#This Row],[48+]]-P_A[[#This Row],[49+]]</f>
        <v>#VALUE!</v>
      </c>
    </row>
    <row r="312" spans="50:90" x14ac:dyDescent="0.25">
      <c r="AX312" s="5" t="e">
        <f>P_A[[#This Row],[8+]]-P_A[[#This Row],[9+]]</f>
        <v>#VALUE!</v>
      </c>
      <c r="AY312" s="5" t="e">
        <f>P_A[[#This Row],[9+]]-P_A[[#This Row],[10+]]</f>
        <v>#VALUE!</v>
      </c>
      <c r="AZ312" s="5" t="e">
        <f>P_A[[#This Row],[10+]]-P_A[[#This Row],[11+]]</f>
        <v>#VALUE!</v>
      </c>
      <c r="BA312" s="5" t="e">
        <f>P_A[[#This Row],[11+]]-P_A[[#This Row],[12+]]</f>
        <v>#VALUE!</v>
      </c>
      <c r="BB312" s="5" t="e">
        <f>P_A[[#This Row],[12+]]-P_A[[#This Row],[13+]]</f>
        <v>#VALUE!</v>
      </c>
      <c r="BC312" s="5" t="e">
        <f>P_A[[#This Row],[13+]]-P_A[[#This Row],[14+]]</f>
        <v>#VALUE!</v>
      </c>
      <c r="BD312" s="5" t="e">
        <f>P_A[[#This Row],[14+]]-P_A[[#This Row],[15+]]</f>
        <v>#VALUE!</v>
      </c>
      <c r="BE312" s="5" t="e">
        <f>P_A[[#This Row],[15+]]-P_A[[#This Row],[16+]]</f>
        <v>#VALUE!</v>
      </c>
      <c r="BF312" s="5" t="e">
        <f>P_A[[#This Row],[16+]]-P_A[[#This Row],[17+]]</f>
        <v>#VALUE!</v>
      </c>
      <c r="BG312" s="5" t="e">
        <f>P_A[[#This Row],[17+]]-P_A[[#This Row],[18+]]</f>
        <v>#VALUE!</v>
      </c>
      <c r="BH312" s="5" t="e">
        <f>P_A[[#This Row],[18+]]-P_A[[#This Row],[19+]]</f>
        <v>#VALUE!</v>
      </c>
      <c r="BI312" s="5" t="e">
        <f>P_A[[#This Row],[19+]]-P_A[[#This Row],[20+]]</f>
        <v>#VALUE!</v>
      </c>
      <c r="BJ312" s="5" t="e">
        <f>P_A[[#This Row],[20+]]-P_A[[#This Row],[21+]]</f>
        <v>#VALUE!</v>
      </c>
      <c r="BK312" s="5" t="e">
        <f>P_A[[#This Row],[21+]]-P_A[[#This Row],[22+]]</f>
        <v>#VALUE!</v>
      </c>
      <c r="BL312" s="5" t="e">
        <f>P_A[[#This Row],[22+]]-P_A[[#This Row],[23+]]</f>
        <v>#VALUE!</v>
      </c>
      <c r="BM312" s="5" t="e">
        <f>P_A[[#This Row],[23+]]-P_A[[#This Row],[24+]]</f>
        <v>#VALUE!</v>
      </c>
      <c r="BN312" s="5" t="e">
        <f>P_A[[#This Row],[24+]]-P_A[[#This Row],[25+]]</f>
        <v>#VALUE!</v>
      </c>
      <c r="BO312" s="5" t="e">
        <f>P_A[[#This Row],[25+]]-P_A[[#This Row],[26+]]</f>
        <v>#VALUE!</v>
      </c>
      <c r="BP312" s="5" t="e">
        <f>P_A[[#This Row],[26+]]-P_A[[#This Row],[27+]]</f>
        <v>#VALUE!</v>
      </c>
      <c r="BQ312" s="5" t="e">
        <f>P_A[[#This Row],[27+]]-P_A[[#This Row],[28+]]</f>
        <v>#VALUE!</v>
      </c>
      <c r="BR312" s="5" t="e">
        <f>P_A[[#This Row],[28+]]-P_A[[#This Row],[29+]]</f>
        <v>#VALUE!</v>
      </c>
      <c r="BS312" s="5" t="e">
        <f>P_A[[#This Row],[29+]]-P_A[[#This Row],[30+]]</f>
        <v>#VALUE!</v>
      </c>
      <c r="BT312" s="5" t="e">
        <f>P_A[[#This Row],[30+]]-P_A[[#This Row],[31+]]</f>
        <v>#VALUE!</v>
      </c>
      <c r="BU312" s="5" t="e">
        <f>P_A[[#This Row],[31+]]-P_A[[#This Row],[32+]]</f>
        <v>#VALUE!</v>
      </c>
      <c r="BV312" s="5" t="e">
        <f>P_A[[#This Row],[32+]]-P_A[[#This Row],[33+]]</f>
        <v>#VALUE!</v>
      </c>
      <c r="BW312" s="5" t="e">
        <f>P_A[[#This Row],[33+]]-P_A[[#This Row],[34+]]</f>
        <v>#VALUE!</v>
      </c>
      <c r="BX312" s="5" t="e">
        <f>P_A[[#This Row],[34+]]-P_A[[#This Row],[35+]]</f>
        <v>#VALUE!</v>
      </c>
      <c r="BY312" s="5" t="e">
        <f>P_A[[#This Row],[35+]]-P_A[[#This Row],[36+]]</f>
        <v>#VALUE!</v>
      </c>
      <c r="BZ312" s="5" t="e">
        <f>P_A[[#This Row],[36+]]-P_A[[#This Row],[37+]]</f>
        <v>#VALUE!</v>
      </c>
      <c r="CA312" s="5" t="e">
        <f>P_A[[#This Row],[37+]]-P_A[[#This Row],[38+]]</f>
        <v>#VALUE!</v>
      </c>
      <c r="CB312" s="5" t="e">
        <f>P_A[[#This Row],[38+]]-P_A[[#This Row],[39+]]</f>
        <v>#VALUE!</v>
      </c>
      <c r="CC312" s="5" t="e">
        <f>P_A[[#This Row],[39+]]-P_A[[#This Row],[40+]]</f>
        <v>#VALUE!</v>
      </c>
      <c r="CD312" s="5" t="e">
        <f>P_A[[#This Row],[40+]]-P_A[[#This Row],[41+]]</f>
        <v>#VALUE!</v>
      </c>
      <c r="CE312" s="5" t="e">
        <f>P_A[[#This Row],[41+]]-P_A[[#This Row],[42+]]</f>
        <v>#VALUE!</v>
      </c>
      <c r="CF312" s="5" t="e">
        <f>P_A[[#This Row],[42+]]-P_A[[#This Row],[43+]]</f>
        <v>#VALUE!</v>
      </c>
      <c r="CG312" s="5" t="e">
        <f>P_A[[#This Row],[43+]]-P_A[[#This Row],[44+]]</f>
        <v>#VALUE!</v>
      </c>
      <c r="CH312" s="5" t="e">
        <f>P_A[[#This Row],[44+]]-P_A[[#This Row],[45+]]</f>
        <v>#VALUE!</v>
      </c>
      <c r="CI312" s="5" t="e">
        <f>P_A[[#This Row],[45+]]-P_A[[#This Row],[46+]]</f>
        <v>#VALUE!</v>
      </c>
      <c r="CJ312" s="5" t="e">
        <f>P_A[[#This Row],[46+]]-P_A[[#This Row],[47+]]</f>
        <v>#VALUE!</v>
      </c>
      <c r="CK312" s="5" t="e">
        <f>P_A[[#This Row],[47+]]-P_A[[#This Row],[48+]]</f>
        <v>#VALUE!</v>
      </c>
      <c r="CL312" s="5" t="e">
        <f>P_A[[#This Row],[48+]]-P_A[[#This Row],[49+]]</f>
        <v>#VALUE!</v>
      </c>
    </row>
    <row r="313" spans="50:90" x14ac:dyDescent="0.25">
      <c r="AX313" s="5" t="e">
        <f>P_A[[#This Row],[8+]]-P_A[[#This Row],[9+]]</f>
        <v>#VALUE!</v>
      </c>
      <c r="AY313" s="5" t="e">
        <f>P_A[[#This Row],[9+]]-P_A[[#This Row],[10+]]</f>
        <v>#VALUE!</v>
      </c>
      <c r="AZ313" s="5" t="e">
        <f>P_A[[#This Row],[10+]]-P_A[[#This Row],[11+]]</f>
        <v>#VALUE!</v>
      </c>
      <c r="BA313" s="5" t="e">
        <f>P_A[[#This Row],[11+]]-P_A[[#This Row],[12+]]</f>
        <v>#VALUE!</v>
      </c>
      <c r="BB313" s="5" t="e">
        <f>P_A[[#This Row],[12+]]-P_A[[#This Row],[13+]]</f>
        <v>#VALUE!</v>
      </c>
      <c r="BC313" s="5" t="e">
        <f>P_A[[#This Row],[13+]]-P_A[[#This Row],[14+]]</f>
        <v>#VALUE!</v>
      </c>
      <c r="BD313" s="5" t="e">
        <f>P_A[[#This Row],[14+]]-P_A[[#This Row],[15+]]</f>
        <v>#VALUE!</v>
      </c>
      <c r="BE313" s="5" t="e">
        <f>P_A[[#This Row],[15+]]-P_A[[#This Row],[16+]]</f>
        <v>#VALUE!</v>
      </c>
      <c r="BF313" s="5" t="e">
        <f>P_A[[#This Row],[16+]]-P_A[[#This Row],[17+]]</f>
        <v>#VALUE!</v>
      </c>
      <c r="BG313" s="5" t="e">
        <f>P_A[[#This Row],[17+]]-P_A[[#This Row],[18+]]</f>
        <v>#VALUE!</v>
      </c>
      <c r="BH313" s="5" t="e">
        <f>P_A[[#This Row],[18+]]-P_A[[#This Row],[19+]]</f>
        <v>#VALUE!</v>
      </c>
      <c r="BI313" s="5" t="e">
        <f>P_A[[#This Row],[19+]]-P_A[[#This Row],[20+]]</f>
        <v>#VALUE!</v>
      </c>
      <c r="BJ313" s="5" t="e">
        <f>P_A[[#This Row],[20+]]-P_A[[#This Row],[21+]]</f>
        <v>#VALUE!</v>
      </c>
      <c r="BK313" s="5" t="e">
        <f>P_A[[#This Row],[21+]]-P_A[[#This Row],[22+]]</f>
        <v>#VALUE!</v>
      </c>
      <c r="BL313" s="5" t="e">
        <f>P_A[[#This Row],[22+]]-P_A[[#This Row],[23+]]</f>
        <v>#VALUE!</v>
      </c>
      <c r="BM313" s="5" t="e">
        <f>P_A[[#This Row],[23+]]-P_A[[#This Row],[24+]]</f>
        <v>#VALUE!</v>
      </c>
      <c r="BN313" s="5" t="e">
        <f>P_A[[#This Row],[24+]]-P_A[[#This Row],[25+]]</f>
        <v>#VALUE!</v>
      </c>
      <c r="BO313" s="5" t="e">
        <f>P_A[[#This Row],[25+]]-P_A[[#This Row],[26+]]</f>
        <v>#VALUE!</v>
      </c>
      <c r="BP313" s="5" t="e">
        <f>P_A[[#This Row],[26+]]-P_A[[#This Row],[27+]]</f>
        <v>#VALUE!</v>
      </c>
      <c r="BQ313" s="5" t="e">
        <f>P_A[[#This Row],[27+]]-P_A[[#This Row],[28+]]</f>
        <v>#VALUE!</v>
      </c>
      <c r="BR313" s="5" t="e">
        <f>P_A[[#This Row],[28+]]-P_A[[#This Row],[29+]]</f>
        <v>#VALUE!</v>
      </c>
      <c r="BS313" s="5" t="e">
        <f>P_A[[#This Row],[29+]]-P_A[[#This Row],[30+]]</f>
        <v>#VALUE!</v>
      </c>
      <c r="BT313" s="5" t="e">
        <f>P_A[[#This Row],[30+]]-P_A[[#This Row],[31+]]</f>
        <v>#VALUE!</v>
      </c>
      <c r="BU313" s="5" t="e">
        <f>P_A[[#This Row],[31+]]-P_A[[#This Row],[32+]]</f>
        <v>#VALUE!</v>
      </c>
      <c r="BV313" s="5" t="e">
        <f>P_A[[#This Row],[32+]]-P_A[[#This Row],[33+]]</f>
        <v>#VALUE!</v>
      </c>
      <c r="BW313" s="5" t="e">
        <f>P_A[[#This Row],[33+]]-P_A[[#This Row],[34+]]</f>
        <v>#VALUE!</v>
      </c>
      <c r="BX313" s="5" t="e">
        <f>P_A[[#This Row],[34+]]-P_A[[#This Row],[35+]]</f>
        <v>#VALUE!</v>
      </c>
      <c r="BY313" s="5" t="e">
        <f>P_A[[#This Row],[35+]]-P_A[[#This Row],[36+]]</f>
        <v>#VALUE!</v>
      </c>
      <c r="BZ313" s="5" t="e">
        <f>P_A[[#This Row],[36+]]-P_A[[#This Row],[37+]]</f>
        <v>#VALUE!</v>
      </c>
      <c r="CA313" s="5" t="e">
        <f>P_A[[#This Row],[37+]]-P_A[[#This Row],[38+]]</f>
        <v>#VALUE!</v>
      </c>
      <c r="CB313" s="5" t="e">
        <f>P_A[[#This Row],[38+]]-P_A[[#This Row],[39+]]</f>
        <v>#VALUE!</v>
      </c>
      <c r="CC313" s="5" t="e">
        <f>P_A[[#This Row],[39+]]-P_A[[#This Row],[40+]]</f>
        <v>#VALUE!</v>
      </c>
      <c r="CD313" s="5" t="e">
        <f>P_A[[#This Row],[40+]]-P_A[[#This Row],[41+]]</f>
        <v>#VALUE!</v>
      </c>
      <c r="CE313" s="5" t="e">
        <f>P_A[[#This Row],[41+]]-P_A[[#This Row],[42+]]</f>
        <v>#VALUE!</v>
      </c>
      <c r="CF313" s="5" t="e">
        <f>P_A[[#This Row],[42+]]-P_A[[#This Row],[43+]]</f>
        <v>#VALUE!</v>
      </c>
      <c r="CG313" s="5" t="e">
        <f>P_A[[#This Row],[43+]]-P_A[[#This Row],[44+]]</f>
        <v>#VALUE!</v>
      </c>
      <c r="CH313" s="5" t="e">
        <f>P_A[[#This Row],[44+]]-P_A[[#This Row],[45+]]</f>
        <v>#VALUE!</v>
      </c>
      <c r="CI313" s="5" t="e">
        <f>P_A[[#This Row],[45+]]-P_A[[#This Row],[46+]]</f>
        <v>#VALUE!</v>
      </c>
      <c r="CJ313" s="5" t="e">
        <f>P_A[[#This Row],[46+]]-P_A[[#This Row],[47+]]</f>
        <v>#VALUE!</v>
      </c>
      <c r="CK313" s="5" t="e">
        <f>P_A[[#This Row],[47+]]-P_A[[#This Row],[48+]]</f>
        <v>#VALUE!</v>
      </c>
      <c r="CL313" s="5" t="e">
        <f>P_A[[#This Row],[48+]]-P_A[[#This Row],[49+]]</f>
        <v>#VALUE!</v>
      </c>
    </row>
    <row r="314" spans="50:90" x14ac:dyDescent="0.25">
      <c r="AX314" s="5" t="e">
        <f>P_A[[#This Row],[8+]]-P_A[[#This Row],[9+]]</f>
        <v>#VALUE!</v>
      </c>
      <c r="AY314" s="5" t="e">
        <f>P_A[[#This Row],[9+]]-P_A[[#This Row],[10+]]</f>
        <v>#VALUE!</v>
      </c>
      <c r="AZ314" s="5" t="e">
        <f>P_A[[#This Row],[10+]]-P_A[[#This Row],[11+]]</f>
        <v>#VALUE!</v>
      </c>
      <c r="BA314" s="5" t="e">
        <f>P_A[[#This Row],[11+]]-P_A[[#This Row],[12+]]</f>
        <v>#VALUE!</v>
      </c>
      <c r="BB314" s="5" t="e">
        <f>P_A[[#This Row],[12+]]-P_A[[#This Row],[13+]]</f>
        <v>#VALUE!</v>
      </c>
      <c r="BC314" s="5" t="e">
        <f>P_A[[#This Row],[13+]]-P_A[[#This Row],[14+]]</f>
        <v>#VALUE!</v>
      </c>
      <c r="BD314" s="5" t="e">
        <f>P_A[[#This Row],[14+]]-P_A[[#This Row],[15+]]</f>
        <v>#VALUE!</v>
      </c>
      <c r="BE314" s="5" t="e">
        <f>P_A[[#This Row],[15+]]-P_A[[#This Row],[16+]]</f>
        <v>#VALUE!</v>
      </c>
      <c r="BF314" s="5" t="e">
        <f>P_A[[#This Row],[16+]]-P_A[[#This Row],[17+]]</f>
        <v>#VALUE!</v>
      </c>
      <c r="BG314" s="5" t="e">
        <f>P_A[[#This Row],[17+]]-P_A[[#This Row],[18+]]</f>
        <v>#VALUE!</v>
      </c>
      <c r="BH314" s="5" t="e">
        <f>P_A[[#This Row],[18+]]-P_A[[#This Row],[19+]]</f>
        <v>#VALUE!</v>
      </c>
      <c r="BI314" s="5" t="e">
        <f>P_A[[#This Row],[19+]]-P_A[[#This Row],[20+]]</f>
        <v>#VALUE!</v>
      </c>
      <c r="BJ314" s="5" t="e">
        <f>P_A[[#This Row],[20+]]-P_A[[#This Row],[21+]]</f>
        <v>#VALUE!</v>
      </c>
      <c r="BK314" s="5" t="e">
        <f>P_A[[#This Row],[21+]]-P_A[[#This Row],[22+]]</f>
        <v>#VALUE!</v>
      </c>
      <c r="BL314" s="5" t="e">
        <f>P_A[[#This Row],[22+]]-P_A[[#This Row],[23+]]</f>
        <v>#VALUE!</v>
      </c>
      <c r="BM314" s="5" t="e">
        <f>P_A[[#This Row],[23+]]-P_A[[#This Row],[24+]]</f>
        <v>#VALUE!</v>
      </c>
      <c r="BN314" s="5" t="e">
        <f>P_A[[#This Row],[24+]]-P_A[[#This Row],[25+]]</f>
        <v>#VALUE!</v>
      </c>
      <c r="BO314" s="5" t="e">
        <f>P_A[[#This Row],[25+]]-P_A[[#This Row],[26+]]</f>
        <v>#VALUE!</v>
      </c>
      <c r="BP314" s="5" t="e">
        <f>P_A[[#This Row],[26+]]-P_A[[#This Row],[27+]]</f>
        <v>#VALUE!</v>
      </c>
      <c r="BQ314" s="5" t="e">
        <f>P_A[[#This Row],[27+]]-P_A[[#This Row],[28+]]</f>
        <v>#VALUE!</v>
      </c>
      <c r="BR314" s="5" t="e">
        <f>P_A[[#This Row],[28+]]-P_A[[#This Row],[29+]]</f>
        <v>#VALUE!</v>
      </c>
      <c r="BS314" s="5" t="e">
        <f>P_A[[#This Row],[29+]]-P_A[[#This Row],[30+]]</f>
        <v>#VALUE!</v>
      </c>
      <c r="BT314" s="5" t="e">
        <f>P_A[[#This Row],[30+]]-P_A[[#This Row],[31+]]</f>
        <v>#VALUE!</v>
      </c>
      <c r="BU314" s="5" t="e">
        <f>P_A[[#This Row],[31+]]-P_A[[#This Row],[32+]]</f>
        <v>#VALUE!</v>
      </c>
      <c r="BV314" s="5" t="e">
        <f>P_A[[#This Row],[32+]]-P_A[[#This Row],[33+]]</f>
        <v>#VALUE!</v>
      </c>
      <c r="BW314" s="5" t="e">
        <f>P_A[[#This Row],[33+]]-P_A[[#This Row],[34+]]</f>
        <v>#VALUE!</v>
      </c>
      <c r="BX314" s="5" t="e">
        <f>P_A[[#This Row],[34+]]-P_A[[#This Row],[35+]]</f>
        <v>#VALUE!</v>
      </c>
      <c r="BY314" s="5" t="e">
        <f>P_A[[#This Row],[35+]]-P_A[[#This Row],[36+]]</f>
        <v>#VALUE!</v>
      </c>
      <c r="BZ314" s="5" t="e">
        <f>P_A[[#This Row],[36+]]-P_A[[#This Row],[37+]]</f>
        <v>#VALUE!</v>
      </c>
      <c r="CA314" s="5" t="e">
        <f>P_A[[#This Row],[37+]]-P_A[[#This Row],[38+]]</f>
        <v>#VALUE!</v>
      </c>
      <c r="CB314" s="5" t="e">
        <f>P_A[[#This Row],[38+]]-P_A[[#This Row],[39+]]</f>
        <v>#VALUE!</v>
      </c>
      <c r="CC314" s="5" t="e">
        <f>P_A[[#This Row],[39+]]-P_A[[#This Row],[40+]]</f>
        <v>#VALUE!</v>
      </c>
      <c r="CD314" s="5" t="e">
        <f>P_A[[#This Row],[40+]]-P_A[[#This Row],[41+]]</f>
        <v>#VALUE!</v>
      </c>
      <c r="CE314" s="5" t="e">
        <f>P_A[[#This Row],[41+]]-P_A[[#This Row],[42+]]</f>
        <v>#VALUE!</v>
      </c>
      <c r="CF314" s="5" t="e">
        <f>P_A[[#This Row],[42+]]-P_A[[#This Row],[43+]]</f>
        <v>#VALUE!</v>
      </c>
      <c r="CG314" s="5" t="e">
        <f>P_A[[#This Row],[43+]]-P_A[[#This Row],[44+]]</f>
        <v>#VALUE!</v>
      </c>
      <c r="CH314" s="5" t="e">
        <f>P_A[[#This Row],[44+]]-P_A[[#This Row],[45+]]</f>
        <v>#VALUE!</v>
      </c>
      <c r="CI314" s="5" t="e">
        <f>P_A[[#This Row],[45+]]-P_A[[#This Row],[46+]]</f>
        <v>#VALUE!</v>
      </c>
      <c r="CJ314" s="5" t="e">
        <f>P_A[[#This Row],[46+]]-P_A[[#This Row],[47+]]</f>
        <v>#VALUE!</v>
      </c>
      <c r="CK314" s="5" t="e">
        <f>P_A[[#This Row],[47+]]-P_A[[#This Row],[48+]]</f>
        <v>#VALUE!</v>
      </c>
      <c r="CL314" s="5" t="e">
        <f>P_A[[#This Row],[48+]]-P_A[[#This Row],[49+]]</f>
        <v>#VALUE!</v>
      </c>
    </row>
    <row r="315" spans="50:90" x14ac:dyDescent="0.25">
      <c r="AX315" s="5" t="e">
        <f>P_A[[#This Row],[8+]]-P_A[[#This Row],[9+]]</f>
        <v>#VALUE!</v>
      </c>
      <c r="AY315" s="5" t="e">
        <f>P_A[[#This Row],[9+]]-P_A[[#This Row],[10+]]</f>
        <v>#VALUE!</v>
      </c>
      <c r="AZ315" s="5" t="e">
        <f>P_A[[#This Row],[10+]]-P_A[[#This Row],[11+]]</f>
        <v>#VALUE!</v>
      </c>
      <c r="BA315" s="5" t="e">
        <f>P_A[[#This Row],[11+]]-P_A[[#This Row],[12+]]</f>
        <v>#VALUE!</v>
      </c>
      <c r="BB315" s="5" t="e">
        <f>P_A[[#This Row],[12+]]-P_A[[#This Row],[13+]]</f>
        <v>#VALUE!</v>
      </c>
      <c r="BC315" s="5" t="e">
        <f>P_A[[#This Row],[13+]]-P_A[[#This Row],[14+]]</f>
        <v>#VALUE!</v>
      </c>
      <c r="BD315" s="5" t="e">
        <f>P_A[[#This Row],[14+]]-P_A[[#This Row],[15+]]</f>
        <v>#VALUE!</v>
      </c>
      <c r="BE315" s="5" t="e">
        <f>P_A[[#This Row],[15+]]-P_A[[#This Row],[16+]]</f>
        <v>#VALUE!</v>
      </c>
      <c r="BF315" s="5" t="e">
        <f>P_A[[#This Row],[16+]]-P_A[[#This Row],[17+]]</f>
        <v>#VALUE!</v>
      </c>
      <c r="BG315" s="5" t="e">
        <f>P_A[[#This Row],[17+]]-P_A[[#This Row],[18+]]</f>
        <v>#VALUE!</v>
      </c>
      <c r="BH315" s="5" t="e">
        <f>P_A[[#This Row],[18+]]-P_A[[#This Row],[19+]]</f>
        <v>#VALUE!</v>
      </c>
      <c r="BI315" s="5" t="e">
        <f>P_A[[#This Row],[19+]]-P_A[[#This Row],[20+]]</f>
        <v>#VALUE!</v>
      </c>
      <c r="BJ315" s="5" t="e">
        <f>P_A[[#This Row],[20+]]-P_A[[#This Row],[21+]]</f>
        <v>#VALUE!</v>
      </c>
      <c r="BK315" s="5" t="e">
        <f>P_A[[#This Row],[21+]]-P_A[[#This Row],[22+]]</f>
        <v>#VALUE!</v>
      </c>
      <c r="BL315" s="5" t="e">
        <f>P_A[[#This Row],[22+]]-P_A[[#This Row],[23+]]</f>
        <v>#VALUE!</v>
      </c>
      <c r="BM315" s="5" t="e">
        <f>P_A[[#This Row],[23+]]-P_A[[#This Row],[24+]]</f>
        <v>#VALUE!</v>
      </c>
      <c r="BN315" s="5" t="e">
        <f>P_A[[#This Row],[24+]]-P_A[[#This Row],[25+]]</f>
        <v>#VALUE!</v>
      </c>
      <c r="BO315" s="5" t="e">
        <f>P_A[[#This Row],[25+]]-P_A[[#This Row],[26+]]</f>
        <v>#VALUE!</v>
      </c>
      <c r="BP315" s="5" t="e">
        <f>P_A[[#This Row],[26+]]-P_A[[#This Row],[27+]]</f>
        <v>#VALUE!</v>
      </c>
      <c r="BQ315" s="5" t="e">
        <f>P_A[[#This Row],[27+]]-P_A[[#This Row],[28+]]</f>
        <v>#VALUE!</v>
      </c>
      <c r="BR315" s="5" t="e">
        <f>P_A[[#This Row],[28+]]-P_A[[#This Row],[29+]]</f>
        <v>#VALUE!</v>
      </c>
      <c r="BS315" s="5" t="e">
        <f>P_A[[#This Row],[29+]]-P_A[[#This Row],[30+]]</f>
        <v>#VALUE!</v>
      </c>
      <c r="BT315" s="5" t="e">
        <f>P_A[[#This Row],[30+]]-P_A[[#This Row],[31+]]</f>
        <v>#VALUE!</v>
      </c>
      <c r="BU315" s="5" t="e">
        <f>P_A[[#This Row],[31+]]-P_A[[#This Row],[32+]]</f>
        <v>#VALUE!</v>
      </c>
      <c r="BV315" s="5" t="e">
        <f>P_A[[#This Row],[32+]]-P_A[[#This Row],[33+]]</f>
        <v>#VALUE!</v>
      </c>
      <c r="BW315" s="5" t="e">
        <f>P_A[[#This Row],[33+]]-P_A[[#This Row],[34+]]</f>
        <v>#VALUE!</v>
      </c>
      <c r="BX315" s="5" t="e">
        <f>P_A[[#This Row],[34+]]-P_A[[#This Row],[35+]]</f>
        <v>#VALUE!</v>
      </c>
      <c r="BY315" s="5" t="e">
        <f>P_A[[#This Row],[35+]]-P_A[[#This Row],[36+]]</f>
        <v>#VALUE!</v>
      </c>
      <c r="BZ315" s="5" t="e">
        <f>P_A[[#This Row],[36+]]-P_A[[#This Row],[37+]]</f>
        <v>#VALUE!</v>
      </c>
      <c r="CA315" s="5" t="e">
        <f>P_A[[#This Row],[37+]]-P_A[[#This Row],[38+]]</f>
        <v>#VALUE!</v>
      </c>
      <c r="CB315" s="5" t="e">
        <f>P_A[[#This Row],[38+]]-P_A[[#This Row],[39+]]</f>
        <v>#VALUE!</v>
      </c>
      <c r="CC315" s="5" t="e">
        <f>P_A[[#This Row],[39+]]-P_A[[#This Row],[40+]]</f>
        <v>#VALUE!</v>
      </c>
      <c r="CD315" s="5" t="e">
        <f>P_A[[#This Row],[40+]]-P_A[[#This Row],[41+]]</f>
        <v>#VALUE!</v>
      </c>
      <c r="CE315" s="5" t="e">
        <f>P_A[[#This Row],[41+]]-P_A[[#This Row],[42+]]</f>
        <v>#VALUE!</v>
      </c>
      <c r="CF315" s="5" t="e">
        <f>P_A[[#This Row],[42+]]-P_A[[#This Row],[43+]]</f>
        <v>#VALUE!</v>
      </c>
      <c r="CG315" s="5" t="e">
        <f>P_A[[#This Row],[43+]]-P_A[[#This Row],[44+]]</f>
        <v>#VALUE!</v>
      </c>
      <c r="CH315" s="5" t="e">
        <f>P_A[[#This Row],[44+]]-P_A[[#This Row],[45+]]</f>
        <v>#VALUE!</v>
      </c>
      <c r="CI315" s="5" t="e">
        <f>P_A[[#This Row],[45+]]-P_A[[#This Row],[46+]]</f>
        <v>#VALUE!</v>
      </c>
      <c r="CJ315" s="5" t="e">
        <f>P_A[[#This Row],[46+]]-P_A[[#This Row],[47+]]</f>
        <v>#VALUE!</v>
      </c>
      <c r="CK315" s="5" t="e">
        <f>P_A[[#This Row],[47+]]-P_A[[#This Row],[48+]]</f>
        <v>#VALUE!</v>
      </c>
      <c r="CL315" s="5" t="e">
        <f>P_A[[#This Row],[48+]]-P_A[[#This Row],[49+]]</f>
        <v>#VALUE!</v>
      </c>
    </row>
    <row r="316" spans="50:90" x14ac:dyDescent="0.25">
      <c r="AX316" s="5" t="e">
        <f>P_A[[#This Row],[8+]]-P_A[[#This Row],[9+]]</f>
        <v>#VALUE!</v>
      </c>
      <c r="AY316" s="5" t="e">
        <f>P_A[[#This Row],[9+]]-P_A[[#This Row],[10+]]</f>
        <v>#VALUE!</v>
      </c>
      <c r="AZ316" s="5" t="e">
        <f>P_A[[#This Row],[10+]]-P_A[[#This Row],[11+]]</f>
        <v>#VALUE!</v>
      </c>
      <c r="BA316" s="5" t="e">
        <f>P_A[[#This Row],[11+]]-P_A[[#This Row],[12+]]</f>
        <v>#VALUE!</v>
      </c>
      <c r="BB316" s="5" t="e">
        <f>P_A[[#This Row],[12+]]-P_A[[#This Row],[13+]]</f>
        <v>#VALUE!</v>
      </c>
      <c r="BC316" s="5" t="e">
        <f>P_A[[#This Row],[13+]]-P_A[[#This Row],[14+]]</f>
        <v>#VALUE!</v>
      </c>
      <c r="BD316" s="5" t="e">
        <f>P_A[[#This Row],[14+]]-P_A[[#This Row],[15+]]</f>
        <v>#VALUE!</v>
      </c>
      <c r="BE316" s="5" t="e">
        <f>P_A[[#This Row],[15+]]-P_A[[#This Row],[16+]]</f>
        <v>#VALUE!</v>
      </c>
      <c r="BF316" s="5" t="e">
        <f>P_A[[#This Row],[16+]]-P_A[[#This Row],[17+]]</f>
        <v>#VALUE!</v>
      </c>
      <c r="BG316" s="5" t="e">
        <f>P_A[[#This Row],[17+]]-P_A[[#This Row],[18+]]</f>
        <v>#VALUE!</v>
      </c>
      <c r="BH316" s="5" t="e">
        <f>P_A[[#This Row],[18+]]-P_A[[#This Row],[19+]]</f>
        <v>#VALUE!</v>
      </c>
      <c r="BI316" s="5" t="e">
        <f>P_A[[#This Row],[19+]]-P_A[[#This Row],[20+]]</f>
        <v>#VALUE!</v>
      </c>
      <c r="BJ316" s="5" t="e">
        <f>P_A[[#This Row],[20+]]-P_A[[#This Row],[21+]]</f>
        <v>#VALUE!</v>
      </c>
      <c r="BK316" s="5" t="e">
        <f>P_A[[#This Row],[21+]]-P_A[[#This Row],[22+]]</f>
        <v>#VALUE!</v>
      </c>
      <c r="BL316" s="5" t="e">
        <f>P_A[[#This Row],[22+]]-P_A[[#This Row],[23+]]</f>
        <v>#VALUE!</v>
      </c>
      <c r="BM316" s="5" t="e">
        <f>P_A[[#This Row],[23+]]-P_A[[#This Row],[24+]]</f>
        <v>#VALUE!</v>
      </c>
      <c r="BN316" s="5" t="e">
        <f>P_A[[#This Row],[24+]]-P_A[[#This Row],[25+]]</f>
        <v>#VALUE!</v>
      </c>
      <c r="BO316" s="5" t="e">
        <f>P_A[[#This Row],[25+]]-P_A[[#This Row],[26+]]</f>
        <v>#VALUE!</v>
      </c>
      <c r="BP316" s="5" t="e">
        <f>P_A[[#This Row],[26+]]-P_A[[#This Row],[27+]]</f>
        <v>#VALUE!</v>
      </c>
      <c r="BQ316" s="5" t="e">
        <f>P_A[[#This Row],[27+]]-P_A[[#This Row],[28+]]</f>
        <v>#VALUE!</v>
      </c>
      <c r="BR316" s="5" t="e">
        <f>P_A[[#This Row],[28+]]-P_A[[#This Row],[29+]]</f>
        <v>#VALUE!</v>
      </c>
      <c r="BS316" s="5" t="e">
        <f>P_A[[#This Row],[29+]]-P_A[[#This Row],[30+]]</f>
        <v>#VALUE!</v>
      </c>
      <c r="BT316" s="5" t="e">
        <f>P_A[[#This Row],[30+]]-P_A[[#This Row],[31+]]</f>
        <v>#VALUE!</v>
      </c>
      <c r="BU316" s="5" t="e">
        <f>P_A[[#This Row],[31+]]-P_A[[#This Row],[32+]]</f>
        <v>#VALUE!</v>
      </c>
      <c r="BV316" s="5" t="e">
        <f>P_A[[#This Row],[32+]]-P_A[[#This Row],[33+]]</f>
        <v>#VALUE!</v>
      </c>
      <c r="BW316" s="5" t="e">
        <f>P_A[[#This Row],[33+]]-P_A[[#This Row],[34+]]</f>
        <v>#VALUE!</v>
      </c>
      <c r="BX316" s="5" t="e">
        <f>P_A[[#This Row],[34+]]-P_A[[#This Row],[35+]]</f>
        <v>#VALUE!</v>
      </c>
      <c r="BY316" s="5" t="e">
        <f>P_A[[#This Row],[35+]]-P_A[[#This Row],[36+]]</f>
        <v>#VALUE!</v>
      </c>
      <c r="BZ316" s="5" t="e">
        <f>P_A[[#This Row],[36+]]-P_A[[#This Row],[37+]]</f>
        <v>#VALUE!</v>
      </c>
      <c r="CA316" s="5" t="e">
        <f>P_A[[#This Row],[37+]]-P_A[[#This Row],[38+]]</f>
        <v>#VALUE!</v>
      </c>
      <c r="CB316" s="5" t="e">
        <f>P_A[[#This Row],[38+]]-P_A[[#This Row],[39+]]</f>
        <v>#VALUE!</v>
      </c>
      <c r="CC316" s="5" t="e">
        <f>P_A[[#This Row],[39+]]-P_A[[#This Row],[40+]]</f>
        <v>#VALUE!</v>
      </c>
      <c r="CD316" s="5" t="e">
        <f>P_A[[#This Row],[40+]]-P_A[[#This Row],[41+]]</f>
        <v>#VALUE!</v>
      </c>
      <c r="CE316" s="5" t="e">
        <f>P_A[[#This Row],[41+]]-P_A[[#This Row],[42+]]</f>
        <v>#VALUE!</v>
      </c>
      <c r="CF316" s="5" t="e">
        <f>P_A[[#This Row],[42+]]-P_A[[#This Row],[43+]]</f>
        <v>#VALUE!</v>
      </c>
      <c r="CG316" s="5" t="e">
        <f>P_A[[#This Row],[43+]]-P_A[[#This Row],[44+]]</f>
        <v>#VALUE!</v>
      </c>
      <c r="CH316" s="5" t="e">
        <f>P_A[[#This Row],[44+]]-P_A[[#This Row],[45+]]</f>
        <v>#VALUE!</v>
      </c>
      <c r="CI316" s="5" t="e">
        <f>P_A[[#This Row],[45+]]-P_A[[#This Row],[46+]]</f>
        <v>#VALUE!</v>
      </c>
      <c r="CJ316" s="5" t="e">
        <f>P_A[[#This Row],[46+]]-P_A[[#This Row],[47+]]</f>
        <v>#VALUE!</v>
      </c>
      <c r="CK316" s="5" t="e">
        <f>P_A[[#This Row],[47+]]-P_A[[#This Row],[48+]]</f>
        <v>#VALUE!</v>
      </c>
      <c r="CL316" s="5" t="e">
        <f>P_A[[#This Row],[48+]]-P_A[[#This Row],[49+]]</f>
        <v>#VALUE!</v>
      </c>
    </row>
    <row r="317" spans="50:90" x14ac:dyDescent="0.25">
      <c r="AX317" s="5" t="e">
        <f>P_A[[#This Row],[8+]]-P_A[[#This Row],[9+]]</f>
        <v>#VALUE!</v>
      </c>
      <c r="AY317" s="5" t="e">
        <f>P_A[[#This Row],[9+]]-P_A[[#This Row],[10+]]</f>
        <v>#VALUE!</v>
      </c>
      <c r="AZ317" s="5" t="e">
        <f>P_A[[#This Row],[10+]]-P_A[[#This Row],[11+]]</f>
        <v>#VALUE!</v>
      </c>
      <c r="BA317" s="5" t="e">
        <f>P_A[[#This Row],[11+]]-P_A[[#This Row],[12+]]</f>
        <v>#VALUE!</v>
      </c>
      <c r="BB317" s="5" t="e">
        <f>P_A[[#This Row],[12+]]-P_A[[#This Row],[13+]]</f>
        <v>#VALUE!</v>
      </c>
      <c r="BC317" s="5" t="e">
        <f>P_A[[#This Row],[13+]]-P_A[[#This Row],[14+]]</f>
        <v>#VALUE!</v>
      </c>
      <c r="BD317" s="5" t="e">
        <f>P_A[[#This Row],[14+]]-P_A[[#This Row],[15+]]</f>
        <v>#VALUE!</v>
      </c>
      <c r="BE317" s="5" t="e">
        <f>P_A[[#This Row],[15+]]-P_A[[#This Row],[16+]]</f>
        <v>#VALUE!</v>
      </c>
      <c r="BF317" s="5" t="e">
        <f>P_A[[#This Row],[16+]]-P_A[[#This Row],[17+]]</f>
        <v>#VALUE!</v>
      </c>
      <c r="BG317" s="5" t="e">
        <f>P_A[[#This Row],[17+]]-P_A[[#This Row],[18+]]</f>
        <v>#VALUE!</v>
      </c>
      <c r="BH317" s="5" t="e">
        <f>P_A[[#This Row],[18+]]-P_A[[#This Row],[19+]]</f>
        <v>#VALUE!</v>
      </c>
      <c r="BI317" s="5" t="e">
        <f>P_A[[#This Row],[19+]]-P_A[[#This Row],[20+]]</f>
        <v>#VALUE!</v>
      </c>
      <c r="BJ317" s="5" t="e">
        <f>P_A[[#This Row],[20+]]-P_A[[#This Row],[21+]]</f>
        <v>#VALUE!</v>
      </c>
      <c r="BK317" s="5" t="e">
        <f>P_A[[#This Row],[21+]]-P_A[[#This Row],[22+]]</f>
        <v>#VALUE!</v>
      </c>
      <c r="BL317" s="5" t="e">
        <f>P_A[[#This Row],[22+]]-P_A[[#This Row],[23+]]</f>
        <v>#VALUE!</v>
      </c>
      <c r="BM317" s="5" t="e">
        <f>P_A[[#This Row],[23+]]-P_A[[#This Row],[24+]]</f>
        <v>#VALUE!</v>
      </c>
      <c r="BN317" s="5" t="e">
        <f>P_A[[#This Row],[24+]]-P_A[[#This Row],[25+]]</f>
        <v>#VALUE!</v>
      </c>
      <c r="BO317" s="5" t="e">
        <f>P_A[[#This Row],[25+]]-P_A[[#This Row],[26+]]</f>
        <v>#VALUE!</v>
      </c>
      <c r="BP317" s="5" t="e">
        <f>P_A[[#This Row],[26+]]-P_A[[#This Row],[27+]]</f>
        <v>#VALUE!</v>
      </c>
      <c r="BQ317" s="5" t="e">
        <f>P_A[[#This Row],[27+]]-P_A[[#This Row],[28+]]</f>
        <v>#VALUE!</v>
      </c>
      <c r="BR317" s="5" t="e">
        <f>P_A[[#This Row],[28+]]-P_A[[#This Row],[29+]]</f>
        <v>#VALUE!</v>
      </c>
      <c r="BS317" s="5" t="e">
        <f>P_A[[#This Row],[29+]]-P_A[[#This Row],[30+]]</f>
        <v>#VALUE!</v>
      </c>
      <c r="BT317" s="5" t="e">
        <f>P_A[[#This Row],[30+]]-P_A[[#This Row],[31+]]</f>
        <v>#VALUE!</v>
      </c>
      <c r="BU317" s="5" t="e">
        <f>P_A[[#This Row],[31+]]-P_A[[#This Row],[32+]]</f>
        <v>#VALUE!</v>
      </c>
      <c r="BV317" s="5" t="e">
        <f>P_A[[#This Row],[32+]]-P_A[[#This Row],[33+]]</f>
        <v>#VALUE!</v>
      </c>
      <c r="BW317" s="5" t="e">
        <f>P_A[[#This Row],[33+]]-P_A[[#This Row],[34+]]</f>
        <v>#VALUE!</v>
      </c>
      <c r="BX317" s="5" t="e">
        <f>P_A[[#This Row],[34+]]-P_A[[#This Row],[35+]]</f>
        <v>#VALUE!</v>
      </c>
      <c r="BY317" s="5" t="e">
        <f>P_A[[#This Row],[35+]]-P_A[[#This Row],[36+]]</f>
        <v>#VALUE!</v>
      </c>
      <c r="BZ317" s="5" t="e">
        <f>P_A[[#This Row],[36+]]-P_A[[#This Row],[37+]]</f>
        <v>#VALUE!</v>
      </c>
      <c r="CA317" s="5" t="e">
        <f>P_A[[#This Row],[37+]]-P_A[[#This Row],[38+]]</f>
        <v>#VALUE!</v>
      </c>
      <c r="CB317" s="5" t="e">
        <f>P_A[[#This Row],[38+]]-P_A[[#This Row],[39+]]</f>
        <v>#VALUE!</v>
      </c>
      <c r="CC317" s="5" t="e">
        <f>P_A[[#This Row],[39+]]-P_A[[#This Row],[40+]]</f>
        <v>#VALUE!</v>
      </c>
      <c r="CD317" s="5" t="e">
        <f>P_A[[#This Row],[40+]]-P_A[[#This Row],[41+]]</f>
        <v>#VALUE!</v>
      </c>
      <c r="CE317" s="5" t="e">
        <f>P_A[[#This Row],[41+]]-P_A[[#This Row],[42+]]</f>
        <v>#VALUE!</v>
      </c>
      <c r="CF317" s="5" t="e">
        <f>P_A[[#This Row],[42+]]-P_A[[#This Row],[43+]]</f>
        <v>#VALUE!</v>
      </c>
      <c r="CG317" s="5" t="e">
        <f>P_A[[#This Row],[43+]]-P_A[[#This Row],[44+]]</f>
        <v>#VALUE!</v>
      </c>
      <c r="CH317" s="5" t="e">
        <f>P_A[[#This Row],[44+]]-P_A[[#This Row],[45+]]</f>
        <v>#VALUE!</v>
      </c>
      <c r="CI317" s="5" t="e">
        <f>P_A[[#This Row],[45+]]-P_A[[#This Row],[46+]]</f>
        <v>#VALUE!</v>
      </c>
      <c r="CJ317" s="5" t="e">
        <f>P_A[[#This Row],[46+]]-P_A[[#This Row],[47+]]</f>
        <v>#VALUE!</v>
      </c>
      <c r="CK317" s="5" t="e">
        <f>P_A[[#This Row],[47+]]-P_A[[#This Row],[48+]]</f>
        <v>#VALUE!</v>
      </c>
      <c r="CL317" s="5" t="e">
        <f>P_A[[#This Row],[48+]]-P_A[[#This Row],[49+]]</f>
        <v>#VALUE!</v>
      </c>
    </row>
    <row r="318" spans="50:90" x14ac:dyDescent="0.25">
      <c r="AX318" s="5" t="e">
        <f>P_A[[#This Row],[8+]]-P_A[[#This Row],[9+]]</f>
        <v>#VALUE!</v>
      </c>
      <c r="AY318" s="5" t="e">
        <f>P_A[[#This Row],[9+]]-P_A[[#This Row],[10+]]</f>
        <v>#VALUE!</v>
      </c>
      <c r="AZ318" s="5" t="e">
        <f>P_A[[#This Row],[10+]]-P_A[[#This Row],[11+]]</f>
        <v>#VALUE!</v>
      </c>
      <c r="BA318" s="5" t="e">
        <f>P_A[[#This Row],[11+]]-P_A[[#This Row],[12+]]</f>
        <v>#VALUE!</v>
      </c>
      <c r="BB318" s="5" t="e">
        <f>P_A[[#This Row],[12+]]-P_A[[#This Row],[13+]]</f>
        <v>#VALUE!</v>
      </c>
      <c r="BC318" s="5" t="e">
        <f>P_A[[#This Row],[13+]]-P_A[[#This Row],[14+]]</f>
        <v>#VALUE!</v>
      </c>
      <c r="BD318" s="5" t="e">
        <f>P_A[[#This Row],[14+]]-P_A[[#This Row],[15+]]</f>
        <v>#VALUE!</v>
      </c>
      <c r="BE318" s="5" t="e">
        <f>P_A[[#This Row],[15+]]-P_A[[#This Row],[16+]]</f>
        <v>#VALUE!</v>
      </c>
      <c r="BF318" s="5" t="e">
        <f>P_A[[#This Row],[16+]]-P_A[[#This Row],[17+]]</f>
        <v>#VALUE!</v>
      </c>
      <c r="BG318" s="5" t="e">
        <f>P_A[[#This Row],[17+]]-P_A[[#This Row],[18+]]</f>
        <v>#VALUE!</v>
      </c>
      <c r="BH318" s="5" t="e">
        <f>P_A[[#This Row],[18+]]-P_A[[#This Row],[19+]]</f>
        <v>#VALUE!</v>
      </c>
      <c r="BI318" s="5" t="e">
        <f>P_A[[#This Row],[19+]]-P_A[[#This Row],[20+]]</f>
        <v>#VALUE!</v>
      </c>
      <c r="BJ318" s="5" t="e">
        <f>P_A[[#This Row],[20+]]-P_A[[#This Row],[21+]]</f>
        <v>#VALUE!</v>
      </c>
      <c r="BK318" s="5" t="e">
        <f>P_A[[#This Row],[21+]]-P_A[[#This Row],[22+]]</f>
        <v>#VALUE!</v>
      </c>
      <c r="BL318" s="5" t="e">
        <f>P_A[[#This Row],[22+]]-P_A[[#This Row],[23+]]</f>
        <v>#VALUE!</v>
      </c>
      <c r="BM318" s="5" t="e">
        <f>P_A[[#This Row],[23+]]-P_A[[#This Row],[24+]]</f>
        <v>#VALUE!</v>
      </c>
      <c r="BN318" s="5" t="e">
        <f>P_A[[#This Row],[24+]]-P_A[[#This Row],[25+]]</f>
        <v>#VALUE!</v>
      </c>
      <c r="BO318" s="5" t="e">
        <f>P_A[[#This Row],[25+]]-P_A[[#This Row],[26+]]</f>
        <v>#VALUE!</v>
      </c>
      <c r="BP318" s="5" t="e">
        <f>P_A[[#This Row],[26+]]-P_A[[#This Row],[27+]]</f>
        <v>#VALUE!</v>
      </c>
      <c r="BQ318" s="5" t="e">
        <f>P_A[[#This Row],[27+]]-P_A[[#This Row],[28+]]</f>
        <v>#VALUE!</v>
      </c>
      <c r="BR318" s="5" t="e">
        <f>P_A[[#This Row],[28+]]-P_A[[#This Row],[29+]]</f>
        <v>#VALUE!</v>
      </c>
      <c r="BS318" s="5" t="e">
        <f>P_A[[#This Row],[29+]]-P_A[[#This Row],[30+]]</f>
        <v>#VALUE!</v>
      </c>
      <c r="BT318" s="5" t="e">
        <f>P_A[[#This Row],[30+]]-P_A[[#This Row],[31+]]</f>
        <v>#VALUE!</v>
      </c>
      <c r="BU318" s="5" t="e">
        <f>P_A[[#This Row],[31+]]-P_A[[#This Row],[32+]]</f>
        <v>#VALUE!</v>
      </c>
      <c r="BV318" s="5" t="e">
        <f>P_A[[#This Row],[32+]]-P_A[[#This Row],[33+]]</f>
        <v>#VALUE!</v>
      </c>
      <c r="BW318" s="5" t="e">
        <f>P_A[[#This Row],[33+]]-P_A[[#This Row],[34+]]</f>
        <v>#VALUE!</v>
      </c>
      <c r="BX318" s="5" t="e">
        <f>P_A[[#This Row],[34+]]-P_A[[#This Row],[35+]]</f>
        <v>#VALUE!</v>
      </c>
      <c r="BY318" s="5" t="e">
        <f>P_A[[#This Row],[35+]]-P_A[[#This Row],[36+]]</f>
        <v>#VALUE!</v>
      </c>
      <c r="BZ318" s="5" t="e">
        <f>P_A[[#This Row],[36+]]-P_A[[#This Row],[37+]]</f>
        <v>#VALUE!</v>
      </c>
      <c r="CA318" s="5" t="e">
        <f>P_A[[#This Row],[37+]]-P_A[[#This Row],[38+]]</f>
        <v>#VALUE!</v>
      </c>
      <c r="CB318" s="5" t="e">
        <f>P_A[[#This Row],[38+]]-P_A[[#This Row],[39+]]</f>
        <v>#VALUE!</v>
      </c>
      <c r="CC318" s="5" t="e">
        <f>P_A[[#This Row],[39+]]-P_A[[#This Row],[40+]]</f>
        <v>#VALUE!</v>
      </c>
      <c r="CD318" s="5" t="e">
        <f>P_A[[#This Row],[40+]]-P_A[[#This Row],[41+]]</f>
        <v>#VALUE!</v>
      </c>
      <c r="CE318" s="5" t="e">
        <f>P_A[[#This Row],[41+]]-P_A[[#This Row],[42+]]</f>
        <v>#VALUE!</v>
      </c>
      <c r="CF318" s="5" t="e">
        <f>P_A[[#This Row],[42+]]-P_A[[#This Row],[43+]]</f>
        <v>#VALUE!</v>
      </c>
      <c r="CG318" s="5" t="e">
        <f>P_A[[#This Row],[43+]]-P_A[[#This Row],[44+]]</f>
        <v>#VALUE!</v>
      </c>
      <c r="CH318" s="5" t="e">
        <f>P_A[[#This Row],[44+]]-P_A[[#This Row],[45+]]</f>
        <v>#VALUE!</v>
      </c>
      <c r="CI318" s="5" t="e">
        <f>P_A[[#This Row],[45+]]-P_A[[#This Row],[46+]]</f>
        <v>#VALUE!</v>
      </c>
      <c r="CJ318" s="5" t="e">
        <f>P_A[[#This Row],[46+]]-P_A[[#This Row],[47+]]</f>
        <v>#VALUE!</v>
      </c>
      <c r="CK318" s="5" t="e">
        <f>P_A[[#This Row],[47+]]-P_A[[#This Row],[48+]]</f>
        <v>#VALUE!</v>
      </c>
      <c r="CL318" s="5" t="e">
        <f>P_A[[#This Row],[48+]]-P_A[[#This Row],[49+]]</f>
        <v>#VALUE!</v>
      </c>
    </row>
    <row r="319" spans="50:90" x14ac:dyDescent="0.25">
      <c r="AX319" s="5" t="e">
        <f>P_A[[#This Row],[8+]]-P_A[[#This Row],[9+]]</f>
        <v>#VALUE!</v>
      </c>
      <c r="AY319" s="5" t="e">
        <f>P_A[[#This Row],[9+]]-P_A[[#This Row],[10+]]</f>
        <v>#VALUE!</v>
      </c>
      <c r="AZ319" s="5" t="e">
        <f>P_A[[#This Row],[10+]]-P_A[[#This Row],[11+]]</f>
        <v>#VALUE!</v>
      </c>
      <c r="BA319" s="5" t="e">
        <f>P_A[[#This Row],[11+]]-P_A[[#This Row],[12+]]</f>
        <v>#VALUE!</v>
      </c>
      <c r="BB319" s="5" t="e">
        <f>P_A[[#This Row],[12+]]-P_A[[#This Row],[13+]]</f>
        <v>#VALUE!</v>
      </c>
      <c r="BC319" s="5" t="e">
        <f>P_A[[#This Row],[13+]]-P_A[[#This Row],[14+]]</f>
        <v>#VALUE!</v>
      </c>
      <c r="BD319" s="5" t="e">
        <f>P_A[[#This Row],[14+]]-P_A[[#This Row],[15+]]</f>
        <v>#VALUE!</v>
      </c>
      <c r="BE319" s="5" t="e">
        <f>P_A[[#This Row],[15+]]-P_A[[#This Row],[16+]]</f>
        <v>#VALUE!</v>
      </c>
      <c r="BF319" s="5" t="e">
        <f>P_A[[#This Row],[16+]]-P_A[[#This Row],[17+]]</f>
        <v>#VALUE!</v>
      </c>
      <c r="BG319" s="5" t="e">
        <f>P_A[[#This Row],[17+]]-P_A[[#This Row],[18+]]</f>
        <v>#VALUE!</v>
      </c>
      <c r="BH319" s="5" t="e">
        <f>P_A[[#This Row],[18+]]-P_A[[#This Row],[19+]]</f>
        <v>#VALUE!</v>
      </c>
      <c r="BI319" s="5" t="e">
        <f>P_A[[#This Row],[19+]]-P_A[[#This Row],[20+]]</f>
        <v>#VALUE!</v>
      </c>
      <c r="BJ319" s="5" t="e">
        <f>P_A[[#This Row],[20+]]-P_A[[#This Row],[21+]]</f>
        <v>#VALUE!</v>
      </c>
      <c r="BK319" s="5" t="e">
        <f>P_A[[#This Row],[21+]]-P_A[[#This Row],[22+]]</f>
        <v>#VALUE!</v>
      </c>
      <c r="BL319" s="5" t="e">
        <f>P_A[[#This Row],[22+]]-P_A[[#This Row],[23+]]</f>
        <v>#VALUE!</v>
      </c>
      <c r="BM319" s="5" t="e">
        <f>P_A[[#This Row],[23+]]-P_A[[#This Row],[24+]]</f>
        <v>#VALUE!</v>
      </c>
      <c r="BN319" s="5" t="e">
        <f>P_A[[#This Row],[24+]]-P_A[[#This Row],[25+]]</f>
        <v>#VALUE!</v>
      </c>
      <c r="BO319" s="5" t="e">
        <f>P_A[[#This Row],[25+]]-P_A[[#This Row],[26+]]</f>
        <v>#VALUE!</v>
      </c>
      <c r="BP319" s="5" t="e">
        <f>P_A[[#This Row],[26+]]-P_A[[#This Row],[27+]]</f>
        <v>#VALUE!</v>
      </c>
      <c r="BQ319" s="5" t="e">
        <f>P_A[[#This Row],[27+]]-P_A[[#This Row],[28+]]</f>
        <v>#VALUE!</v>
      </c>
      <c r="BR319" s="5" t="e">
        <f>P_A[[#This Row],[28+]]-P_A[[#This Row],[29+]]</f>
        <v>#VALUE!</v>
      </c>
      <c r="BS319" s="5" t="e">
        <f>P_A[[#This Row],[29+]]-P_A[[#This Row],[30+]]</f>
        <v>#VALUE!</v>
      </c>
      <c r="BT319" s="5" t="e">
        <f>P_A[[#This Row],[30+]]-P_A[[#This Row],[31+]]</f>
        <v>#VALUE!</v>
      </c>
      <c r="BU319" s="5" t="e">
        <f>P_A[[#This Row],[31+]]-P_A[[#This Row],[32+]]</f>
        <v>#VALUE!</v>
      </c>
      <c r="BV319" s="5" t="e">
        <f>P_A[[#This Row],[32+]]-P_A[[#This Row],[33+]]</f>
        <v>#VALUE!</v>
      </c>
      <c r="BW319" s="5" t="e">
        <f>P_A[[#This Row],[33+]]-P_A[[#This Row],[34+]]</f>
        <v>#VALUE!</v>
      </c>
      <c r="BX319" s="5" t="e">
        <f>P_A[[#This Row],[34+]]-P_A[[#This Row],[35+]]</f>
        <v>#VALUE!</v>
      </c>
      <c r="BY319" s="5" t="e">
        <f>P_A[[#This Row],[35+]]-P_A[[#This Row],[36+]]</f>
        <v>#VALUE!</v>
      </c>
      <c r="BZ319" s="5" t="e">
        <f>P_A[[#This Row],[36+]]-P_A[[#This Row],[37+]]</f>
        <v>#VALUE!</v>
      </c>
      <c r="CA319" s="5" t="e">
        <f>P_A[[#This Row],[37+]]-P_A[[#This Row],[38+]]</f>
        <v>#VALUE!</v>
      </c>
      <c r="CB319" s="5" t="e">
        <f>P_A[[#This Row],[38+]]-P_A[[#This Row],[39+]]</f>
        <v>#VALUE!</v>
      </c>
      <c r="CC319" s="5" t="e">
        <f>P_A[[#This Row],[39+]]-P_A[[#This Row],[40+]]</f>
        <v>#VALUE!</v>
      </c>
      <c r="CD319" s="5" t="e">
        <f>P_A[[#This Row],[40+]]-P_A[[#This Row],[41+]]</f>
        <v>#VALUE!</v>
      </c>
      <c r="CE319" s="5" t="e">
        <f>P_A[[#This Row],[41+]]-P_A[[#This Row],[42+]]</f>
        <v>#VALUE!</v>
      </c>
      <c r="CF319" s="5" t="e">
        <f>P_A[[#This Row],[42+]]-P_A[[#This Row],[43+]]</f>
        <v>#VALUE!</v>
      </c>
      <c r="CG319" s="5" t="e">
        <f>P_A[[#This Row],[43+]]-P_A[[#This Row],[44+]]</f>
        <v>#VALUE!</v>
      </c>
      <c r="CH319" s="5" t="e">
        <f>P_A[[#This Row],[44+]]-P_A[[#This Row],[45+]]</f>
        <v>#VALUE!</v>
      </c>
      <c r="CI319" s="5" t="e">
        <f>P_A[[#This Row],[45+]]-P_A[[#This Row],[46+]]</f>
        <v>#VALUE!</v>
      </c>
      <c r="CJ319" s="5" t="e">
        <f>P_A[[#This Row],[46+]]-P_A[[#This Row],[47+]]</f>
        <v>#VALUE!</v>
      </c>
      <c r="CK319" s="5" t="e">
        <f>P_A[[#This Row],[47+]]-P_A[[#This Row],[48+]]</f>
        <v>#VALUE!</v>
      </c>
      <c r="CL319" s="5" t="e">
        <f>P_A[[#This Row],[48+]]-P_A[[#This Row],[49+]]</f>
        <v>#VALUE!</v>
      </c>
    </row>
    <row r="320" spans="50:90" x14ac:dyDescent="0.25">
      <c r="AX320" s="5" t="e">
        <f>P_A[[#This Row],[8+]]-P_A[[#This Row],[9+]]</f>
        <v>#VALUE!</v>
      </c>
      <c r="AY320" s="5" t="e">
        <f>P_A[[#This Row],[9+]]-P_A[[#This Row],[10+]]</f>
        <v>#VALUE!</v>
      </c>
      <c r="AZ320" s="5" t="e">
        <f>P_A[[#This Row],[10+]]-P_A[[#This Row],[11+]]</f>
        <v>#VALUE!</v>
      </c>
      <c r="BA320" s="5" t="e">
        <f>P_A[[#This Row],[11+]]-P_A[[#This Row],[12+]]</f>
        <v>#VALUE!</v>
      </c>
      <c r="BB320" s="5" t="e">
        <f>P_A[[#This Row],[12+]]-P_A[[#This Row],[13+]]</f>
        <v>#VALUE!</v>
      </c>
      <c r="BC320" s="5" t="e">
        <f>P_A[[#This Row],[13+]]-P_A[[#This Row],[14+]]</f>
        <v>#VALUE!</v>
      </c>
      <c r="BD320" s="5" t="e">
        <f>P_A[[#This Row],[14+]]-P_A[[#This Row],[15+]]</f>
        <v>#VALUE!</v>
      </c>
      <c r="BE320" s="5" t="e">
        <f>P_A[[#This Row],[15+]]-P_A[[#This Row],[16+]]</f>
        <v>#VALUE!</v>
      </c>
      <c r="BF320" s="5" t="e">
        <f>P_A[[#This Row],[16+]]-P_A[[#This Row],[17+]]</f>
        <v>#VALUE!</v>
      </c>
      <c r="BG320" s="5" t="e">
        <f>P_A[[#This Row],[17+]]-P_A[[#This Row],[18+]]</f>
        <v>#VALUE!</v>
      </c>
      <c r="BH320" s="5" t="e">
        <f>P_A[[#This Row],[18+]]-P_A[[#This Row],[19+]]</f>
        <v>#VALUE!</v>
      </c>
      <c r="BI320" s="5" t="e">
        <f>P_A[[#This Row],[19+]]-P_A[[#This Row],[20+]]</f>
        <v>#VALUE!</v>
      </c>
      <c r="BJ320" s="5" t="e">
        <f>P_A[[#This Row],[20+]]-P_A[[#This Row],[21+]]</f>
        <v>#VALUE!</v>
      </c>
      <c r="BK320" s="5" t="e">
        <f>P_A[[#This Row],[21+]]-P_A[[#This Row],[22+]]</f>
        <v>#VALUE!</v>
      </c>
      <c r="BL320" s="5" t="e">
        <f>P_A[[#This Row],[22+]]-P_A[[#This Row],[23+]]</f>
        <v>#VALUE!</v>
      </c>
      <c r="BM320" s="5" t="e">
        <f>P_A[[#This Row],[23+]]-P_A[[#This Row],[24+]]</f>
        <v>#VALUE!</v>
      </c>
      <c r="BN320" s="5" t="e">
        <f>P_A[[#This Row],[24+]]-P_A[[#This Row],[25+]]</f>
        <v>#VALUE!</v>
      </c>
      <c r="BO320" s="5" t="e">
        <f>P_A[[#This Row],[25+]]-P_A[[#This Row],[26+]]</f>
        <v>#VALUE!</v>
      </c>
      <c r="BP320" s="5" t="e">
        <f>P_A[[#This Row],[26+]]-P_A[[#This Row],[27+]]</f>
        <v>#VALUE!</v>
      </c>
      <c r="BQ320" s="5" t="e">
        <f>P_A[[#This Row],[27+]]-P_A[[#This Row],[28+]]</f>
        <v>#VALUE!</v>
      </c>
      <c r="BR320" s="5" t="e">
        <f>P_A[[#This Row],[28+]]-P_A[[#This Row],[29+]]</f>
        <v>#VALUE!</v>
      </c>
      <c r="BS320" s="5" t="e">
        <f>P_A[[#This Row],[29+]]-P_A[[#This Row],[30+]]</f>
        <v>#VALUE!</v>
      </c>
      <c r="BT320" s="5" t="e">
        <f>P_A[[#This Row],[30+]]-P_A[[#This Row],[31+]]</f>
        <v>#VALUE!</v>
      </c>
      <c r="BU320" s="5" t="e">
        <f>P_A[[#This Row],[31+]]-P_A[[#This Row],[32+]]</f>
        <v>#VALUE!</v>
      </c>
      <c r="BV320" s="5" t="e">
        <f>P_A[[#This Row],[32+]]-P_A[[#This Row],[33+]]</f>
        <v>#VALUE!</v>
      </c>
      <c r="BW320" s="5" t="e">
        <f>P_A[[#This Row],[33+]]-P_A[[#This Row],[34+]]</f>
        <v>#VALUE!</v>
      </c>
      <c r="BX320" s="5" t="e">
        <f>P_A[[#This Row],[34+]]-P_A[[#This Row],[35+]]</f>
        <v>#VALUE!</v>
      </c>
      <c r="BY320" s="5" t="e">
        <f>P_A[[#This Row],[35+]]-P_A[[#This Row],[36+]]</f>
        <v>#VALUE!</v>
      </c>
      <c r="BZ320" s="5" t="e">
        <f>P_A[[#This Row],[36+]]-P_A[[#This Row],[37+]]</f>
        <v>#VALUE!</v>
      </c>
      <c r="CA320" s="5" t="e">
        <f>P_A[[#This Row],[37+]]-P_A[[#This Row],[38+]]</f>
        <v>#VALUE!</v>
      </c>
      <c r="CB320" s="5" t="e">
        <f>P_A[[#This Row],[38+]]-P_A[[#This Row],[39+]]</f>
        <v>#VALUE!</v>
      </c>
      <c r="CC320" s="5" t="e">
        <f>P_A[[#This Row],[39+]]-P_A[[#This Row],[40+]]</f>
        <v>#VALUE!</v>
      </c>
      <c r="CD320" s="5" t="e">
        <f>P_A[[#This Row],[40+]]-P_A[[#This Row],[41+]]</f>
        <v>#VALUE!</v>
      </c>
      <c r="CE320" s="5" t="e">
        <f>P_A[[#This Row],[41+]]-P_A[[#This Row],[42+]]</f>
        <v>#VALUE!</v>
      </c>
      <c r="CF320" s="5" t="e">
        <f>P_A[[#This Row],[42+]]-P_A[[#This Row],[43+]]</f>
        <v>#VALUE!</v>
      </c>
      <c r="CG320" s="5" t="e">
        <f>P_A[[#This Row],[43+]]-P_A[[#This Row],[44+]]</f>
        <v>#VALUE!</v>
      </c>
      <c r="CH320" s="5" t="e">
        <f>P_A[[#This Row],[44+]]-P_A[[#This Row],[45+]]</f>
        <v>#VALUE!</v>
      </c>
      <c r="CI320" s="5" t="e">
        <f>P_A[[#This Row],[45+]]-P_A[[#This Row],[46+]]</f>
        <v>#VALUE!</v>
      </c>
      <c r="CJ320" s="5" t="e">
        <f>P_A[[#This Row],[46+]]-P_A[[#This Row],[47+]]</f>
        <v>#VALUE!</v>
      </c>
      <c r="CK320" s="5" t="e">
        <f>P_A[[#This Row],[47+]]-P_A[[#This Row],[48+]]</f>
        <v>#VALUE!</v>
      </c>
      <c r="CL320" s="5" t="e">
        <f>P_A[[#This Row],[48+]]-P_A[[#This Row],[49+]]</f>
        <v>#VALUE!</v>
      </c>
    </row>
    <row r="321" spans="50:90" x14ac:dyDescent="0.25">
      <c r="AX321" s="5" t="e">
        <f>P_A[[#This Row],[8+]]-P_A[[#This Row],[9+]]</f>
        <v>#VALUE!</v>
      </c>
      <c r="AY321" s="5" t="e">
        <f>P_A[[#This Row],[9+]]-P_A[[#This Row],[10+]]</f>
        <v>#VALUE!</v>
      </c>
      <c r="AZ321" s="5" t="e">
        <f>P_A[[#This Row],[10+]]-P_A[[#This Row],[11+]]</f>
        <v>#VALUE!</v>
      </c>
      <c r="BA321" s="5" t="e">
        <f>P_A[[#This Row],[11+]]-P_A[[#This Row],[12+]]</f>
        <v>#VALUE!</v>
      </c>
      <c r="BB321" s="5" t="e">
        <f>P_A[[#This Row],[12+]]-P_A[[#This Row],[13+]]</f>
        <v>#VALUE!</v>
      </c>
      <c r="BC321" s="5" t="e">
        <f>P_A[[#This Row],[13+]]-P_A[[#This Row],[14+]]</f>
        <v>#VALUE!</v>
      </c>
      <c r="BD321" s="5" t="e">
        <f>P_A[[#This Row],[14+]]-P_A[[#This Row],[15+]]</f>
        <v>#VALUE!</v>
      </c>
      <c r="BE321" s="5" t="e">
        <f>P_A[[#This Row],[15+]]-P_A[[#This Row],[16+]]</f>
        <v>#VALUE!</v>
      </c>
      <c r="BF321" s="5" t="e">
        <f>P_A[[#This Row],[16+]]-P_A[[#This Row],[17+]]</f>
        <v>#VALUE!</v>
      </c>
      <c r="BG321" s="5" t="e">
        <f>P_A[[#This Row],[17+]]-P_A[[#This Row],[18+]]</f>
        <v>#VALUE!</v>
      </c>
      <c r="BH321" s="5" t="e">
        <f>P_A[[#This Row],[18+]]-P_A[[#This Row],[19+]]</f>
        <v>#VALUE!</v>
      </c>
      <c r="BI321" s="5" t="e">
        <f>P_A[[#This Row],[19+]]-P_A[[#This Row],[20+]]</f>
        <v>#VALUE!</v>
      </c>
      <c r="BJ321" s="5" t="e">
        <f>P_A[[#This Row],[20+]]-P_A[[#This Row],[21+]]</f>
        <v>#VALUE!</v>
      </c>
      <c r="BK321" s="5" t="e">
        <f>P_A[[#This Row],[21+]]-P_A[[#This Row],[22+]]</f>
        <v>#VALUE!</v>
      </c>
      <c r="BL321" s="5" t="e">
        <f>P_A[[#This Row],[22+]]-P_A[[#This Row],[23+]]</f>
        <v>#VALUE!</v>
      </c>
      <c r="BM321" s="5" t="e">
        <f>P_A[[#This Row],[23+]]-P_A[[#This Row],[24+]]</f>
        <v>#VALUE!</v>
      </c>
      <c r="BN321" s="5" t="e">
        <f>P_A[[#This Row],[24+]]-P_A[[#This Row],[25+]]</f>
        <v>#VALUE!</v>
      </c>
      <c r="BO321" s="5" t="e">
        <f>P_A[[#This Row],[25+]]-P_A[[#This Row],[26+]]</f>
        <v>#VALUE!</v>
      </c>
      <c r="BP321" s="5" t="e">
        <f>P_A[[#This Row],[26+]]-P_A[[#This Row],[27+]]</f>
        <v>#VALUE!</v>
      </c>
      <c r="BQ321" s="5" t="e">
        <f>P_A[[#This Row],[27+]]-P_A[[#This Row],[28+]]</f>
        <v>#VALUE!</v>
      </c>
      <c r="BR321" s="5" t="e">
        <f>P_A[[#This Row],[28+]]-P_A[[#This Row],[29+]]</f>
        <v>#VALUE!</v>
      </c>
      <c r="BS321" s="5" t="e">
        <f>P_A[[#This Row],[29+]]-P_A[[#This Row],[30+]]</f>
        <v>#VALUE!</v>
      </c>
      <c r="BT321" s="5" t="e">
        <f>P_A[[#This Row],[30+]]-P_A[[#This Row],[31+]]</f>
        <v>#VALUE!</v>
      </c>
      <c r="BU321" s="5" t="e">
        <f>P_A[[#This Row],[31+]]-P_A[[#This Row],[32+]]</f>
        <v>#VALUE!</v>
      </c>
      <c r="BV321" s="5" t="e">
        <f>P_A[[#This Row],[32+]]-P_A[[#This Row],[33+]]</f>
        <v>#VALUE!</v>
      </c>
      <c r="BW321" s="5" t="e">
        <f>P_A[[#This Row],[33+]]-P_A[[#This Row],[34+]]</f>
        <v>#VALUE!</v>
      </c>
      <c r="BX321" s="5" t="e">
        <f>P_A[[#This Row],[34+]]-P_A[[#This Row],[35+]]</f>
        <v>#VALUE!</v>
      </c>
      <c r="BY321" s="5" t="e">
        <f>P_A[[#This Row],[35+]]-P_A[[#This Row],[36+]]</f>
        <v>#VALUE!</v>
      </c>
      <c r="BZ321" s="5" t="e">
        <f>P_A[[#This Row],[36+]]-P_A[[#This Row],[37+]]</f>
        <v>#VALUE!</v>
      </c>
      <c r="CA321" s="5" t="e">
        <f>P_A[[#This Row],[37+]]-P_A[[#This Row],[38+]]</f>
        <v>#VALUE!</v>
      </c>
      <c r="CB321" s="5" t="e">
        <f>P_A[[#This Row],[38+]]-P_A[[#This Row],[39+]]</f>
        <v>#VALUE!</v>
      </c>
      <c r="CC321" s="5" t="e">
        <f>P_A[[#This Row],[39+]]-P_A[[#This Row],[40+]]</f>
        <v>#VALUE!</v>
      </c>
      <c r="CD321" s="5" t="e">
        <f>P_A[[#This Row],[40+]]-P_A[[#This Row],[41+]]</f>
        <v>#VALUE!</v>
      </c>
      <c r="CE321" s="5" t="e">
        <f>P_A[[#This Row],[41+]]-P_A[[#This Row],[42+]]</f>
        <v>#VALUE!</v>
      </c>
      <c r="CF321" s="5" t="e">
        <f>P_A[[#This Row],[42+]]-P_A[[#This Row],[43+]]</f>
        <v>#VALUE!</v>
      </c>
      <c r="CG321" s="5" t="e">
        <f>P_A[[#This Row],[43+]]-P_A[[#This Row],[44+]]</f>
        <v>#VALUE!</v>
      </c>
      <c r="CH321" s="5" t="e">
        <f>P_A[[#This Row],[44+]]-P_A[[#This Row],[45+]]</f>
        <v>#VALUE!</v>
      </c>
      <c r="CI321" s="5" t="e">
        <f>P_A[[#This Row],[45+]]-P_A[[#This Row],[46+]]</f>
        <v>#VALUE!</v>
      </c>
      <c r="CJ321" s="5" t="e">
        <f>P_A[[#This Row],[46+]]-P_A[[#This Row],[47+]]</f>
        <v>#VALUE!</v>
      </c>
      <c r="CK321" s="5" t="e">
        <f>P_A[[#This Row],[47+]]-P_A[[#This Row],[48+]]</f>
        <v>#VALUE!</v>
      </c>
      <c r="CL321" s="5" t="e">
        <f>P_A[[#This Row],[48+]]-P_A[[#This Row],[49+]]</f>
        <v>#VALUE!</v>
      </c>
    </row>
    <row r="322" spans="50:90" x14ac:dyDescent="0.25">
      <c r="AX322" s="5" t="e">
        <f>P_A[[#This Row],[8+]]-P_A[[#This Row],[9+]]</f>
        <v>#VALUE!</v>
      </c>
      <c r="AY322" s="5" t="e">
        <f>P_A[[#This Row],[9+]]-P_A[[#This Row],[10+]]</f>
        <v>#VALUE!</v>
      </c>
      <c r="AZ322" s="5" t="e">
        <f>P_A[[#This Row],[10+]]-P_A[[#This Row],[11+]]</f>
        <v>#VALUE!</v>
      </c>
      <c r="BA322" s="5" t="e">
        <f>P_A[[#This Row],[11+]]-P_A[[#This Row],[12+]]</f>
        <v>#VALUE!</v>
      </c>
      <c r="BB322" s="5" t="e">
        <f>P_A[[#This Row],[12+]]-P_A[[#This Row],[13+]]</f>
        <v>#VALUE!</v>
      </c>
      <c r="BC322" s="5" t="e">
        <f>P_A[[#This Row],[13+]]-P_A[[#This Row],[14+]]</f>
        <v>#VALUE!</v>
      </c>
      <c r="BD322" s="5" t="e">
        <f>P_A[[#This Row],[14+]]-P_A[[#This Row],[15+]]</f>
        <v>#VALUE!</v>
      </c>
      <c r="BE322" s="5" t="e">
        <f>P_A[[#This Row],[15+]]-P_A[[#This Row],[16+]]</f>
        <v>#VALUE!</v>
      </c>
      <c r="BF322" s="5" t="e">
        <f>P_A[[#This Row],[16+]]-P_A[[#This Row],[17+]]</f>
        <v>#VALUE!</v>
      </c>
      <c r="BG322" s="5" t="e">
        <f>P_A[[#This Row],[17+]]-P_A[[#This Row],[18+]]</f>
        <v>#VALUE!</v>
      </c>
      <c r="BH322" s="5" t="e">
        <f>P_A[[#This Row],[18+]]-P_A[[#This Row],[19+]]</f>
        <v>#VALUE!</v>
      </c>
      <c r="BI322" s="5" t="e">
        <f>P_A[[#This Row],[19+]]-P_A[[#This Row],[20+]]</f>
        <v>#VALUE!</v>
      </c>
      <c r="BJ322" s="5" t="e">
        <f>P_A[[#This Row],[20+]]-P_A[[#This Row],[21+]]</f>
        <v>#VALUE!</v>
      </c>
      <c r="BK322" s="5" t="e">
        <f>P_A[[#This Row],[21+]]-P_A[[#This Row],[22+]]</f>
        <v>#VALUE!</v>
      </c>
      <c r="BL322" s="5" t="e">
        <f>P_A[[#This Row],[22+]]-P_A[[#This Row],[23+]]</f>
        <v>#VALUE!</v>
      </c>
      <c r="BM322" s="5" t="e">
        <f>P_A[[#This Row],[23+]]-P_A[[#This Row],[24+]]</f>
        <v>#VALUE!</v>
      </c>
      <c r="BN322" s="5" t="e">
        <f>P_A[[#This Row],[24+]]-P_A[[#This Row],[25+]]</f>
        <v>#VALUE!</v>
      </c>
      <c r="BO322" s="5" t="e">
        <f>P_A[[#This Row],[25+]]-P_A[[#This Row],[26+]]</f>
        <v>#VALUE!</v>
      </c>
      <c r="BP322" s="5" t="e">
        <f>P_A[[#This Row],[26+]]-P_A[[#This Row],[27+]]</f>
        <v>#VALUE!</v>
      </c>
      <c r="BQ322" s="5" t="e">
        <f>P_A[[#This Row],[27+]]-P_A[[#This Row],[28+]]</f>
        <v>#VALUE!</v>
      </c>
      <c r="BR322" s="5" t="e">
        <f>P_A[[#This Row],[28+]]-P_A[[#This Row],[29+]]</f>
        <v>#VALUE!</v>
      </c>
      <c r="BS322" s="5" t="e">
        <f>P_A[[#This Row],[29+]]-P_A[[#This Row],[30+]]</f>
        <v>#VALUE!</v>
      </c>
      <c r="BT322" s="5" t="e">
        <f>P_A[[#This Row],[30+]]-P_A[[#This Row],[31+]]</f>
        <v>#VALUE!</v>
      </c>
      <c r="BU322" s="5" t="e">
        <f>P_A[[#This Row],[31+]]-P_A[[#This Row],[32+]]</f>
        <v>#VALUE!</v>
      </c>
      <c r="BV322" s="5" t="e">
        <f>P_A[[#This Row],[32+]]-P_A[[#This Row],[33+]]</f>
        <v>#VALUE!</v>
      </c>
      <c r="BW322" s="5" t="e">
        <f>P_A[[#This Row],[33+]]-P_A[[#This Row],[34+]]</f>
        <v>#VALUE!</v>
      </c>
      <c r="BX322" s="5" t="e">
        <f>P_A[[#This Row],[34+]]-P_A[[#This Row],[35+]]</f>
        <v>#VALUE!</v>
      </c>
      <c r="BY322" s="5" t="e">
        <f>P_A[[#This Row],[35+]]-P_A[[#This Row],[36+]]</f>
        <v>#VALUE!</v>
      </c>
      <c r="BZ322" s="5" t="e">
        <f>P_A[[#This Row],[36+]]-P_A[[#This Row],[37+]]</f>
        <v>#VALUE!</v>
      </c>
      <c r="CA322" s="5" t="e">
        <f>P_A[[#This Row],[37+]]-P_A[[#This Row],[38+]]</f>
        <v>#VALUE!</v>
      </c>
      <c r="CB322" s="5" t="e">
        <f>P_A[[#This Row],[38+]]-P_A[[#This Row],[39+]]</f>
        <v>#VALUE!</v>
      </c>
      <c r="CC322" s="5" t="e">
        <f>P_A[[#This Row],[39+]]-P_A[[#This Row],[40+]]</f>
        <v>#VALUE!</v>
      </c>
      <c r="CD322" s="5" t="e">
        <f>P_A[[#This Row],[40+]]-P_A[[#This Row],[41+]]</f>
        <v>#VALUE!</v>
      </c>
      <c r="CE322" s="5" t="e">
        <f>P_A[[#This Row],[41+]]-P_A[[#This Row],[42+]]</f>
        <v>#VALUE!</v>
      </c>
      <c r="CF322" s="5" t="e">
        <f>P_A[[#This Row],[42+]]-P_A[[#This Row],[43+]]</f>
        <v>#VALUE!</v>
      </c>
      <c r="CG322" s="5" t="e">
        <f>P_A[[#This Row],[43+]]-P_A[[#This Row],[44+]]</f>
        <v>#VALUE!</v>
      </c>
      <c r="CH322" s="5" t="e">
        <f>P_A[[#This Row],[44+]]-P_A[[#This Row],[45+]]</f>
        <v>#VALUE!</v>
      </c>
      <c r="CI322" s="5" t="e">
        <f>P_A[[#This Row],[45+]]-P_A[[#This Row],[46+]]</f>
        <v>#VALUE!</v>
      </c>
      <c r="CJ322" s="5" t="e">
        <f>P_A[[#This Row],[46+]]-P_A[[#This Row],[47+]]</f>
        <v>#VALUE!</v>
      </c>
      <c r="CK322" s="5" t="e">
        <f>P_A[[#This Row],[47+]]-P_A[[#This Row],[48+]]</f>
        <v>#VALUE!</v>
      </c>
      <c r="CL322" s="5" t="e">
        <f>P_A[[#This Row],[48+]]-P_A[[#This Row],[49+]]</f>
        <v>#VALUE!</v>
      </c>
    </row>
    <row r="323" spans="50:90" x14ac:dyDescent="0.25">
      <c r="AX323" s="5" t="e">
        <f>P_A[[#This Row],[8+]]-P_A[[#This Row],[9+]]</f>
        <v>#VALUE!</v>
      </c>
      <c r="AY323" s="5" t="e">
        <f>P_A[[#This Row],[9+]]-P_A[[#This Row],[10+]]</f>
        <v>#VALUE!</v>
      </c>
      <c r="AZ323" s="5" t="e">
        <f>P_A[[#This Row],[10+]]-P_A[[#This Row],[11+]]</f>
        <v>#VALUE!</v>
      </c>
      <c r="BA323" s="5" t="e">
        <f>P_A[[#This Row],[11+]]-P_A[[#This Row],[12+]]</f>
        <v>#VALUE!</v>
      </c>
      <c r="BB323" s="5" t="e">
        <f>P_A[[#This Row],[12+]]-P_A[[#This Row],[13+]]</f>
        <v>#VALUE!</v>
      </c>
      <c r="BC323" s="5" t="e">
        <f>P_A[[#This Row],[13+]]-P_A[[#This Row],[14+]]</f>
        <v>#VALUE!</v>
      </c>
      <c r="BD323" s="5" t="e">
        <f>P_A[[#This Row],[14+]]-P_A[[#This Row],[15+]]</f>
        <v>#VALUE!</v>
      </c>
      <c r="BE323" s="5" t="e">
        <f>P_A[[#This Row],[15+]]-P_A[[#This Row],[16+]]</f>
        <v>#VALUE!</v>
      </c>
      <c r="BF323" s="5" t="e">
        <f>P_A[[#This Row],[16+]]-P_A[[#This Row],[17+]]</f>
        <v>#VALUE!</v>
      </c>
      <c r="BG323" s="5" t="e">
        <f>P_A[[#This Row],[17+]]-P_A[[#This Row],[18+]]</f>
        <v>#VALUE!</v>
      </c>
      <c r="BH323" s="5" t="e">
        <f>P_A[[#This Row],[18+]]-P_A[[#This Row],[19+]]</f>
        <v>#VALUE!</v>
      </c>
      <c r="BI323" s="5" t="e">
        <f>P_A[[#This Row],[19+]]-P_A[[#This Row],[20+]]</f>
        <v>#VALUE!</v>
      </c>
      <c r="BJ323" s="5" t="e">
        <f>P_A[[#This Row],[20+]]-P_A[[#This Row],[21+]]</f>
        <v>#VALUE!</v>
      </c>
      <c r="BK323" s="5" t="e">
        <f>P_A[[#This Row],[21+]]-P_A[[#This Row],[22+]]</f>
        <v>#VALUE!</v>
      </c>
      <c r="BL323" s="5" t="e">
        <f>P_A[[#This Row],[22+]]-P_A[[#This Row],[23+]]</f>
        <v>#VALUE!</v>
      </c>
      <c r="BM323" s="5" t="e">
        <f>P_A[[#This Row],[23+]]-P_A[[#This Row],[24+]]</f>
        <v>#VALUE!</v>
      </c>
      <c r="BN323" s="5" t="e">
        <f>P_A[[#This Row],[24+]]-P_A[[#This Row],[25+]]</f>
        <v>#VALUE!</v>
      </c>
      <c r="BO323" s="5" t="e">
        <f>P_A[[#This Row],[25+]]-P_A[[#This Row],[26+]]</f>
        <v>#VALUE!</v>
      </c>
      <c r="BP323" s="5" t="e">
        <f>P_A[[#This Row],[26+]]-P_A[[#This Row],[27+]]</f>
        <v>#VALUE!</v>
      </c>
      <c r="BQ323" s="5" t="e">
        <f>P_A[[#This Row],[27+]]-P_A[[#This Row],[28+]]</f>
        <v>#VALUE!</v>
      </c>
      <c r="BR323" s="5" t="e">
        <f>P_A[[#This Row],[28+]]-P_A[[#This Row],[29+]]</f>
        <v>#VALUE!</v>
      </c>
      <c r="BS323" s="5" t="e">
        <f>P_A[[#This Row],[29+]]-P_A[[#This Row],[30+]]</f>
        <v>#VALUE!</v>
      </c>
      <c r="BT323" s="5" t="e">
        <f>P_A[[#This Row],[30+]]-P_A[[#This Row],[31+]]</f>
        <v>#VALUE!</v>
      </c>
      <c r="BU323" s="5" t="e">
        <f>P_A[[#This Row],[31+]]-P_A[[#This Row],[32+]]</f>
        <v>#VALUE!</v>
      </c>
      <c r="BV323" s="5" t="e">
        <f>P_A[[#This Row],[32+]]-P_A[[#This Row],[33+]]</f>
        <v>#VALUE!</v>
      </c>
      <c r="BW323" s="5" t="e">
        <f>P_A[[#This Row],[33+]]-P_A[[#This Row],[34+]]</f>
        <v>#VALUE!</v>
      </c>
      <c r="BX323" s="5" t="e">
        <f>P_A[[#This Row],[34+]]-P_A[[#This Row],[35+]]</f>
        <v>#VALUE!</v>
      </c>
      <c r="BY323" s="5" t="e">
        <f>P_A[[#This Row],[35+]]-P_A[[#This Row],[36+]]</f>
        <v>#VALUE!</v>
      </c>
      <c r="BZ323" s="5" t="e">
        <f>P_A[[#This Row],[36+]]-P_A[[#This Row],[37+]]</f>
        <v>#VALUE!</v>
      </c>
      <c r="CA323" s="5" t="e">
        <f>P_A[[#This Row],[37+]]-P_A[[#This Row],[38+]]</f>
        <v>#VALUE!</v>
      </c>
      <c r="CB323" s="5" t="e">
        <f>P_A[[#This Row],[38+]]-P_A[[#This Row],[39+]]</f>
        <v>#VALUE!</v>
      </c>
      <c r="CC323" s="5" t="e">
        <f>P_A[[#This Row],[39+]]-P_A[[#This Row],[40+]]</f>
        <v>#VALUE!</v>
      </c>
      <c r="CD323" s="5" t="e">
        <f>P_A[[#This Row],[40+]]-P_A[[#This Row],[41+]]</f>
        <v>#VALUE!</v>
      </c>
      <c r="CE323" s="5" t="e">
        <f>P_A[[#This Row],[41+]]-P_A[[#This Row],[42+]]</f>
        <v>#VALUE!</v>
      </c>
      <c r="CF323" s="5" t="e">
        <f>P_A[[#This Row],[42+]]-P_A[[#This Row],[43+]]</f>
        <v>#VALUE!</v>
      </c>
      <c r="CG323" s="5" t="e">
        <f>P_A[[#This Row],[43+]]-P_A[[#This Row],[44+]]</f>
        <v>#VALUE!</v>
      </c>
      <c r="CH323" s="5" t="e">
        <f>P_A[[#This Row],[44+]]-P_A[[#This Row],[45+]]</f>
        <v>#VALUE!</v>
      </c>
      <c r="CI323" s="5" t="e">
        <f>P_A[[#This Row],[45+]]-P_A[[#This Row],[46+]]</f>
        <v>#VALUE!</v>
      </c>
      <c r="CJ323" s="5" t="e">
        <f>P_A[[#This Row],[46+]]-P_A[[#This Row],[47+]]</f>
        <v>#VALUE!</v>
      </c>
      <c r="CK323" s="5" t="e">
        <f>P_A[[#This Row],[47+]]-P_A[[#This Row],[48+]]</f>
        <v>#VALUE!</v>
      </c>
      <c r="CL323" s="5" t="e">
        <f>P_A[[#This Row],[48+]]-P_A[[#This Row],[49+]]</f>
        <v>#VALUE!</v>
      </c>
    </row>
    <row r="324" spans="50:90" x14ac:dyDescent="0.25">
      <c r="AX324" s="5" t="e">
        <f>P_A[[#This Row],[8+]]-P_A[[#This Row],[9+]]</f>
        <v>#VALUE!</v>
      </c>
      <c r="AY324" s="5" t="e">
        <f>P_A[[#This Row],[9+]]-P_A[[#This Row],[10+]]</f>
        <v>#VALUE!</v>
      </c>
      <c r="AZ324" s="5" t="e">
        <f>P_A[[#This Row],[10+]]-P_A[[#This Row],[11+]]</f>
        <v>#VALUE!</v>
      </c>
      <c r="BA324" s="5" t="e">
        <f>P_A[[#This Row],[11+]]-P_A[[#This Row],[12+]]</f>
        <v>#VALUE!</v>
      </c>
      <c r="BB324" s="5" t="e">
        <f>P_A[[#This Row],[12+]]-P_A[[#This Row],[13+]]</f>
        <v>#VALUE!</v>
      </c>
      <c r="BC324" s="5" t="e">
        <f>P_A[[#This Row],[13+]]-P_A[[#This Row],[14+]]</f>
        <v>#VALUE!</v>
      </c>
      <c r="BD324" s="5" t="e">
        <f>P_A[[#This Row],[14+]]-P_A[[#This Row],[15+]]</f>
        <v>#VALUE!</v>
      </c>
      <c r="BE324" s="5" t="e">
        <f>P_A[[#This Row],[15+]]-P_A[[#This Row],[16+]]</f>
        <v>#VALUE!</v>
      </c>
      <c r="BF324" s="5" t="e">
        <f>P_A[[#This Row],[16+]]-P_A[[#This Row],[17+]]</f>
        <v>#VALUE!</v>
      </c>
      <c r="BG324" s="5" t="e">
        <f>P_A[[#This Row],[17+]]-P_A[[#This Row],[18+]]</f>
        <v>#VALUE!</v>
      </c>
      <c r="BH324" s="5" t="e">
        <f>P_A[[#This Row],[18+]]-P_A[[#This Row],[19+]]</f>
        <v>#VALUE!</v>
      </c>
      <c r="BI324" s="5" t="e">
        <f>P_A[[#This Row],[19+]]-P_A[[#This Row],[20+]]</f>
        <v>#VALUE!</v>
      </c>
      <c r="BJ324" s="5" t="e">
        <f>P_A[[#This Row],[20+]]-P_A[[#This Row],[21+]]</f>
        <v>#VALUE!</v>
      </c>
      <c r="BK324" s="5" t="e">
        <f>P_A[[#This Row],[21+]]-P_A[[#This Row],[22+]]</f>
        <v>#VALUE!</v>
      </c>
      <c r="BL324" s="5" t="e">
        <f>P_A[[#This Row],[22+]]-P_A[[#This Row],[23+]]</f>
        <v>#VALUE!</v>
      </c>
      <c r="BM324" s="5" t="e">
        <f>P_A[[#This Row],[23+]]-P_A[[#This Row],[24+]]</f>
        <v>#VALUE!</v>
      </c>
      <c r="BN324" s="5" t="e">
        <f>P_A[[#This Row],[24+]]-P_A[[#This Row],[25+]]</f>
        <v>#VALUE!</v>
      </c>
      <c r="BO324" s="5" t="e">
        <f>P_A[[#This Row],[25+]]-P_A[[#This Row],[26+]]</f>
        <v>#VALUE!</v>
      </c>
      <c r="BP324" s="5" t="e">
        <f>P_A[[#This Row],[26+]]-P_A[[#This Row],[27+]]</f>
        <v>#VALUE!</v>
      </c>
      <c r="BQ324" s="5" t="e">
        <f>P_A[[#This Row],[27+]]-P_A[[#This Row],[28+]]</f>
        <v>#VALUE!</v>
      </c>
      <c r="BR324" s="5" t="e">
        <f>P_A[[#This Row],[28+]]-P_A[[#This Row],[29+]]</f>
        <v>#VALUE!</v>
      </c>
      <c r="BS324" s="5" t="e">
        <f>P_A[[#This Row],[29+]]-P_A[[#This Row],[30+]]</f>
        <v>#VALUE!</v>
      </c>
      <c r="BT324" s="5" t="e">
        <f>P_A[[#This Row],[30+]]-P_A[[#This Row],[31+]]</f>
        <v>#VALUE!</v>
      </c>
      <c r="BU324" s="5" t="e">
        <f>P_A[[#This Row],[31+]]-P_A[[#This Row],[32+]]</f>
        <v>#VALUE!</v>
      </c>
      <c r="BV324" s="5" t="e">
        <f>P_A[[#This Row],[32+]]-P_A[[#This Row],[33+]]</f>
        <v>#VALUE!</v>
      </c>
      <c r="BW324" s="5" t="e">
        <f>P_A[[#This Row],[33+]]-P_A[[#This Row],[34+]]</f>
        <v>#VALUE!</v>
      </c>
      <c r="BX324" s="5" t="e">
        <f>P_A[[#This Row],[34+]]-P_A[[#This Row],[35+]]</f>
        <v>#VALUE!</v>
      </c>
      <c r="BY324" s="5" t="e">
        <f>P_A[[#This Row],[35+]]-P_A[[#This Row],[36+]]</f>
        <v>#VALUE!</v>
      </c>
      <c r="BZ324" s="5" t="e">
        <f>P_A[[#This Row],[36+]]-P_A[[#This Row],[37+]]</f>
        <v>#VALUE!</v>
      </c>
      <c r="CA324" s="5" t="e">
        <f>P_A[[#This Row],[37+]]-P_A[[#This Row],[38+]]</f>
        <v>#VALUE!</v>
      </c>
      <c r="CB324" s="5" t="e">
        <f>P_A[[#This Row],[38+]]-P_A[[#This Row],[39+]]</f>
        <v>#VALUE!</v>
      </c>
      <c r="CC324" s="5" t="e">
        <f>P_A[[#This Row],[39+]]-P_A[[#This Row],[40+]]</f>
        <v>#VALUE!</v>
      </c>
      <c r="CD324" s="5" t="e">
        <f>P_A[[#This Row],[40+]]-P_A[[#This Row],[41+]]</f>
        <v>#VALUE!</v>
      </c>
      <c r="CE324" s="5" t="e">
        <f>P_A[[#This Row],[41+]]-P_A[[#This Row],[42+]]</f>
        <v>#VALUE!</v>
      </c>
      <c r="CF324" s="5" t="e">
        <f>P_A[[#This Row],[42+]]-P_A[[#This Row],[43+]]</f>
        <v>#VALUE!</v>
      </c>
      <c r="CG324" s="5" t="e">
        <f>P_A[[#This Row],[43+]]-P_A[[#This Row],[44+]]</f>
        <v>#VALUE!</v>
      </c>
      <c r="CH324" s="5" t="e">
        <f>P_A[[#This Row],[44+]]-P_A[[#This Row],[45+]]</f>
        <v>#VALUE!</v>
      </c>
      <c r="CI324" s="5" t="e">
        <f>P_A[[#This Row],[45+]]-P_A[[#This Row],[46+]]</f>
        <v>#VALUE!</v>
      </c>
      <c r="CJ324" s="5" t="e">
        <f>P_A[[#This Row],[46+]]-P_A[[#This Row],[47+]]</f>
        <v>#VALUE!</v>
      </c>
      <c r="CK324" s="5" t="e">
        <f>P_A[[#This Row],[47+]]-P_A[[#This Row],[48+]]</f>
        <v>#VALUE!</v>
      </c>
      <c r="CL324" s="5" t="e">
        <f>P_A[[#This Row],[48+]]-P_A[[#This Row],[49+]]</f>
        <v>#VALUE!</v>
      </c>
    </row>
    <row r="325" spans="50:90" x14ac:dyDescent="0.25">
      <c r="AX325" s="5" t="e">
        <f>P_A[[#This Row],[8+]]-P_A[[#This Row],[9+]]</f>
        <v>#VALUE!</v>
      </c>
      <c r="AY325" s="5" t="e">
        <f>P_A[[#This Row],[9+]]-P_A[[#This Row],[10+]]</f>
        <v>#VALUE!</v>
      </c>
      <c r="AZ325" s="5" t="e">
        <f>P_A[[#This Row],[10+]]-P_A[[#This Row],[11+]]</f>
        <v>#VALUE!</v>
      </c>
      <c r="BA325" s="5" t="e">
        <f>P_A[[#This Row],[11+]]-P_A[[#This Row],[12+]]</f>
        <v>#VALUE!</v>
      </c>
      <c r="BB325" s="5" t="e">
        <f>P_A[[#This Row],[12+]]-P_A[[#This Row],[13+]]</f>
        <v>#VALUE!</v>
      </c>
      <c r="BC325" s="5" t="e">
        <f>P_A[[#This Row],[13+]]-P_A[[#This Row],[14+]]</f>
        <v>#VALUE!</v>
      </c>
      <c r="BD325" s="5" t="e">
        <f>P_A[[#This Row],[14+]]-P_A[[#This Row],[15+]]</f>
        <v>#VALUE!</v>
      </c>
      <c r="BE325" s="5" t="e">
        <f>P_A[[#This Row],[15+]]-P_A[[#This Row],[16+]]</f>
        <v>#VALUE!</v>
      </c>
      <c r="BF325" s="5" t="e">
        <f>P_A[[#This Row],[16+]]-P_A[[#This Row],[17+]]</f>
        <v>#VALUE!</v>
      </c>
      <c r="BG325" s="5" t="e">
        <f>P_A[[#This Row],[17+]]-P_A[[#This Row],[18+]]</f>
        <v>#VALUE!</v>
      </c>
      <c r="BH325" s="5" t="e">
        <f>P_A[[#This Row],[18+]]-P_A[[#This Row],[19+]]</f>
        <v>#VALUE!</v>
      </c>
      <c r="BI325" s="5" t="e">
        <f>P_A[[#This Row],[19+]]-P_A[[#This Row],[20+]]</f>
        <v>#VALUE!</v>
      </c>
      <c r="BJ325" s="5" t="e">
        <f>P_A[[#This Row],[20+]]-P_A[[#This Row],[21+]]</f>
        <v>#VALUE!</v>
      </c>
      <c r="BK325" s="5" t="e">
        <f>P_A[[#This Row],[21+]]-P_A[[#This Row],[22+]]</f>
        <v>#VALUE!</v>
      </c>
      <c r="BL325" s="5" t="e">
        <f>P_A[[#This Row],[22+]]-P_A[[#This Row],[23+]]</f>
        <v>#VALUE!</v>
      </c>
      <c r="BM325" s="5" t="e">
        <f>P_A[[#This Row],[23+]]-P_A[[#This Row],[24+]]</f>
        <v>#VALUE!</v>
      </c>
      <c r="BN325" s="5" t="e">
        <f>P_A[[#This Row],[24+]]-P_A[[#This Row],[25+]]</f>
        <v>#VALUE!</v>
      </c>
      <c r="BO325" s="5" t="e">
        <f>P_A[[#This Row],[25+]]-P_A[[#This Row],[26+]]</f>
        <v>#VALUE!</v>
      </c>
      <c r="BP325" s="5" t="e">
        <f>P_A[[#This Row],[26+]]-P_A[[#This Row],[27+]]</f>
        <v>#VALUE!</v>
      </c>
      <c r="BQ325" s="5" t="e">
        <f>P_A[[#This Row],[27+]]-P_A[[#This Row],[28+]]</f>
        <v>#VALUE!</v>
      </c>
      <c r="BR325" s="5" t="e">
        <f>P_A[[#This Row],[28+]]-P_A[[#This Row],[29+]]</f>
        <v>#VALUE!</v>
      </c>
      <c r="BS325" s="5" t="e">
        <f>P_A[[#This Row],[29+]]-P_A[[#This Row],[30+]]</f>
        <v>#VALUE!</v>
      </c>
      <c r="BT325" s="5" t="e">
        <f>P_A[[#This Row],[30+]]-P_A[[#This Row],[31+]]</f>
        <v>#VALUE!</v>
      </c>
      <c r="BU325" s="5" t="e">
        <f>P_A[[#This Row],[31+]]-P_A[[#This Row],[32+]]</f>
        <v>#VALUE!</v>
      </c>
      <c r="BV325" s="5" t="e">
        <f>P_A[[#This Row],[32+]]-P_A[[#This Row],[33+]]</f>
        <v>#VALUE!</v>
      </c>
      <c r="BW325" s="5" t="e">
        <f>P_A[[#This Row],[33+]]-P_A[[#This Row],[34+]]</f>
        <v>#VALUE!</v>
      </c>
      <c r="BX325" s="5" t="e">
        <f>P_A[[#This Row],[34+]]-P_A[[#This Row],[35+]]</f>
        <v>#VALUE!</v>
      </c>
      <c r="BY325" s="5" t="e">
        <f>P_A[[#This Row],[35+]]-P_A[[#This Row],[36+]]</f>
        <v>#VALUE!</v>
      </c>
      <c r="BZ325" s="5" t="e">
        <f>P_A[[#This Row],[36+]]-P_A[[#This Row],[37+]]</f>
        <v>#VALUE!</v>
      </c>
      <c r="CA325" s="5" t="e">
        <f>P_A[[#This Row],[37+]]-P_A[[#This Row],[38+]]</f>
        <v>#VALUE!</v>
      </c>
      <c r="CB325" s="5" t="e">
        <f>P_A[[#This Row],[38+]]-P_A[[#This Row],[39+]]</f>
        <v>#VALUE!</v>
      </c>
      <c r="CC325" s="5" t="e">
        <f>P_A[[#This Row],[39+]]-P_A[[#This Row],[40+]]</f>
        <v>#VALUE!</v>
      </c>
      <c r="CD325" s="5" t="e">
        <f>P_A[[#This Row],[40+]]-P_A[[#This Row],[41+]]</f>
        <v>#VALUE!</v>
      </c>
      <c r="CE325" s="5" t="e">
        <f>P_A[[#This Row],[41+]]-P_A[[#This Row],[42+]]</f>
        <v>#VALUE!</v>
      </c>
      <c r="CF325" s="5" t="e">
        <f>P_A[[#This Row],[42+]]-P_A[[#This Row],[43+]]</f>
        <v>#VALUE!</v>
      </c>
      <c r="CG325" s="5" t="e">
        <f>P_A[[#This Row],[43+]]-P_A[[#This Row],[44+]]</f>
        <v>#VALUE!</v>
      </c>
      <c r="CH325" s="5" t="e">
        <f>P_A[[#This Row],[44+]]-P_A[[#This Row],[45+]]</f>
        <v>#VALUE!</v>
      </c>
      <c r="CI325" s="5" t="e">
        <f>P_A[[#This Row],[45+]]-P_A[[#This Row],[46+]]</f>
        <v>#VALUE!</v>
      </c>
      <c r="CJ325" s="5" t="e">
        <f>P_A[[#This Row],[46+]]-P_A[[#This Row],[47+]]</f>
        <v>#VALUE!</v>
      </c>
      <c r="CK325" s="5" t="e">
        <f>P_A[[#This Row],[47+]]-P_A[[#This Row],[48+]]</f>
        <v>#VALUE!</v>
      </c>
      <c r="CL325" s="5" t="e">
        <f>P_A[[#This Row],[48+]]-P_A[[#This Row],[49+]]</f>
        <v>#VALUE!</v>
      </c>
    </row>
    <row r="326" spans="50:90" x14ac:dyDescent="0.25">
      <c r="AX326" s="5" t="e">
        <f>P_A[[#This Row],[8+]]-P_A[[#This Row],[9+]]</f>
        <v>#VALUE!</v>
      </c>
      <c r="AY326" s="5" t="e">
        <f>P_A[[#This Row],[9+]]-P_A[[#This Row],[10+]]</f>
        <v>#VALUE!</v>
      </c>
      <c r="AZ326" s="5" t="e">
        <f>P_A[[#This Row],[10+]]-P_A[[#This Row],[11+]]</f>
        <v>#VALUE!</v>
      </c>
      <c r="BA326" s="5" t="e">
        <f>P_A[[#This Row],[11+]]-P_A[[#This Row],[12+]]</f>
        <v>#VALUE!</v>
      </c>
      <c r="BB326" s="5" t="e">
        <f>P_A[[#This Row],[12+]]-P_A[[#This Row],[13+]]</f>
        <v>#VALUE!</v>
      </c>
      <c r="BC326" s="5" t="e">
        <f>P_A[[#This Row],[13+]]-P_A[[#This Row],[14+]]</f>
        <v>#VALUE!</v>
      </c>
      <c r="BD326" s="5" t="e">
        <f>P_A[[#This Row],[14+]]-P_A[[#This Row],[15+]]</f>
        <v>#VALUE!</v>
      </c>
      <c r="BE326" s="5" t="e">
        <f>P_A[[#This Row],[15+]]-P_A[[#This Row],[16+]]</f>
        <v>#VALUE!</v>
      </c>
      <c r="BF326" s="5" t="e">
        <f>P_A[[#This Row],[16+]]-P_A[[#This Row],[17+]]</f>
        <v>#VALUE!</v>
      </c>
      <c r="BG326" s="5" t="e">
        <f>P_A[[#This Row],[17+]]-P_A[[#This Row],[18+]]</f>
        <v>#VALUE!</v>
      </c>
      <c r="BH326" s="5" t="e">
        <f>P_A[[#This Row],[18+]]-P_A[[#This Row],[19+]]</f>
        <v>#VALUE!</v>
      </c>
      <c r="BI326" s="5" t="e">
        <f>P_A[[#This Row],[19+]]-P_A[[#This Row],[20+]]</f>
        <v>#VALUE!</v>
      </c>
      <c r="BJ326" s="5" t="e">
        <f>P_A[[#This Row],[20+]]-P_A[[#This Row],[21+]]</f>
        <v>#VALUE!</v>
      </c>
      <c r="BK326" s="5" t="e">
        <f>P_A[[#This Row],[21+]]-P_A[[#This Row],[22+]]</f>
        <v>#VALUE!</v>
      </c>
      <c r="BL326" s="5" t="e">
        <f>P_A[[#This Row],[22+]]-P_A[[#This Row],[23+]]</f>
        <v>#VALUE!</v>
      </c>
      <c r="BM326" s="5" t="e">
        <f>P_A[[#This Row],[23+]]-P_A[[#This Row],[24+]]</f>
        <v>#VALUE!</v>
      </c>
      <c r="BN326" s="5" t="e">
        <f>P_A[[#This Row],[24+]]-P_A[[#This Row],[25+]]</f>
        <v>#VALUE!</v>
      </c>
      <c r="BO326" s="5" t="e">
        <f>P_A[[#This Row],[25+]]-P_A[[#This Row],[26+]]</f>
        <v>#VALUE!</v>
      </c>
      <c r="BP326" s="5" t="e">
        <f>P_A[[#This Row],[26+]]-P_A[[#This Row],[27+]]</f>
        <v>#VALUE!</v>
      </c>
      <c r="BQ326" s="5" t="e">
        <f>P_A[[#This Row],[27+]]-P_A[[#This Row],[28+]]</f>
        <v>#VALUE!</v>
      </c>
      <c r="BR326" s="5" t="e">
        <f>P_A[[#This Row],[28+]]-P_A[[#This Row],[29+]]</f>
        <v>#VALUE!</v>
      </c>
      <c r="BS326" s="5" t="e">
        <f>P_A[[#This Row],[29+]]-P_A[[#This Row],[30+]]</f>
        <v>#VALUE!</v>
      </c>
      <c r="BT326" s="5" t="e">
        <f>P_A[[#This Row],[30+]]-P_A[[#This Row],[31+]]</f>
        <v>#VALUE!</v>
      </c>
      <c r="BU326" s="5" t="e">
        <f>P_A[[#This Row],[31+]]-P_A[[#This Row],[32+]]</f>
        <v>#VALUE!</v>
      </c>
      <c r="BV326" s="5" t="e">
        <f>P_A[[#This Row],[32+]]-P_A[[#This Row],[33+]]</f>
        <v>#VALUE!</v>
      </c>
      <c r="BW326" s="5" t="e">
        <f>P_A[[#This Row],[33+]]-P_A[[#This Row],[34+]]</f>
        <v>#VALUE!</v>
      </c>
      <c r="BX326" s="5" t="e">
        <f>P_A[[#This Row],[34+]]-P_A[[#This Row],[35+]]</f>
        <v>#VALUE!</v>
      </c>
      <c r="BY326" s="5" t="e">
        <f>P_A[[#This Row],[35+]]-P_A[[#This Row],[36+]]</f>
        <v>#VALUE!</v>
      </c>
      <c r="BZ326" s="5" t="e">
        <f>P_A[[#This Row],[36+]]-P_A[[#This Row],[37+]]</f>
        <v>#VALUE!</v>
      </c>
      <c r="CA326" s="5" t="e">
        <f>P_A[[#This Row],[37+]]-P_A[[#This Row],[38+]]</f>
        <v>#VALUE!</v>
      </c>
      <c r="CB326" s="5" t="e">
        <f>P_A[[#This Row],[38+]]-P_A[[#This Row],[39+]]</f>
        <v>#VALUE!</v>
      </c>
      <c r="CC326" s="5" t="e">
        <f>P_A[[#This Row],[39+]]-P_A[[#This Row],[40+]]</f>
        <v>#VALUE!</v>
      </c>
      <c r="CD326" s="5" t="e">
        <f>P_A[[#This Row],[40+]]-P_A[[#This Row],[41+]]</f>
        <v>#VALUE!</v>
      </c>
      <c r="CE326" s="5" t="e">
        <f>P_A[[#This Row],[41+]]-P_A[[#This Row],[42+]]</f>
        <v>#VALUE!</v>
      </c>
      <c r="CF326" s="5" t="e">
        <f>P_A[[#This Row],[42+]]-P_A[[#This Row],[43+]]</f>
        <v>#VALUE!</v>
      </c>
      <c r="CG326" s="5" t="e">
        <f>P_A[[#This Row],[43+]]-P_A[[#This Row],[44+]]</f>
        <v>#VALUE!</v>
      </c>
      <c r="CH326" s="5" t="e">
        <f>P_A[[#This Row],[44+]]-P_A[[#This Row],[45+]]</f>
        <v>#VALUE!</v>
      </c>
      <c r="CI326" s="5" t="e">
        <f>P_A[[#This Row],[45+]]-P_A[[#This Row],[46+]]</f>
        <v>#VALUE!</v>
      </c>
      <c r="CJ326" s="5" t="e">
        <f>P_A[[#This Row],[46+]]-P_A[[#This Row],[47+]]</f>
        <v>#VALUE!</v>
      </c>
      <c r="CK326" s="5" t="e">
        <f>P_A[[#This Row],[47+]]-P_A[[#This Row],[48+]]</f>
        <v>#VALUE!</v>
      </c>
      <c r="CL326" s="5" t="e">
        <f>P_A[[#This Row],[48+]]-P_A[[#This Row],[49+]]</f>
        <v>#VALUE!</v>
      </c>
    </row>
    <row r="327" spans="50:90" x14ac:dyDescent="0.25">
      <c r="AX327" s="5" t="e">
        <f>P_A[[#This Row],[8+]]-P_A[[#This Row],[9+]]</f>
        <v>#VALUE!</v>
      </c>
      <c r="AY327" s="5" t="e">
        <f>P_A[[#This Row],[9+]]-P_A[[#This Row],[10+]]</f>
        <v>#VALUE!</v>
      </c>
      <c r="AZ327" s="5" t="e">
        <f>P_A[[#This Row],[10+]]-P_A[[#This Row],[11+]]</f>
        <v>#VALUE!</v>
      </c>
      <c r="BA327" s="5" t="e">
        <f>P_A[[#This Row],[11+]]-P_A[[#This Row],[12+]]</f>
        <v>#VALUE!</v>
      </c>
      <c r="BB327" s="5" t="e">
        <f>P_A[[#This Row],[12+]]-P_A[[#This Row],[13+]]</f>
        <v>#VALUE!</v>
      </c>
      <c r="BC327" s="5" t="e">
        <f>P_A[[#This Row],[13+]]-P_A[[#This Row],[14+]]</f>
        <v>#VALUE!</v>
      </c>
      <c r="BD327" s="5" t="e">
        <f>P_A[[#This Row],[14+]]-P_A[[#This Row],[15+]]</f>
        <v>#VALUE!</v>
      </c>
      <c r="BE327" s="5" t="e">
        <f>P_A[[#This Row],[15+]]-P_A[[#This Row],[16+]]</f>
        <v>#VALUE!</v>
      </c>
      <c r="BF327" s="5" t="e">
        <f>P_A[[#This Row],[16+]]-P_A[[#This Row],[17+]]</f>
        <v>#VALUE!</v>
      </c>
      <c r="BG327" s="5" t="e">
        <f>P_A[[#This Row],[17+]]-P_A[[#This Row],[18+]]</f>
        <v>#VALUE!</v>
      </c>
      <c r="BH327" s="5" t="e">
        <f>P_A[[#This Row],[18+]]-P_A[[#This Row],[19+]]</f>
        <v>#VALUE!</v>
      </c>
      <c r="BI327" s="5" t="e">
        <f>P_A[[#This Row],[19+]]-P_A[[#This Row],[20+]]</f>
        <v>#VALUE!</v>
      </c>
      <c r="BJ327" s="5" t="e">
        <f>P_A[[#This Row],[20+]]-P_A[[#This Row],[21+]]</f>
        <v>#VALUE!</v>
      </c>
      <c r="BK327" s="5" t="e">
        <f>P_A[[#This Row],[21+]]-P_A[[#This Row],[22+]]</f>
        <v>#VALUE!</v>
      </c>
      <c r="BL327" s="5" t="e">
        <f>P_A[[#This Row],[22+]]-P_A[[#This Row],[23+]]</f>
        <v>#VALUE!</v>
      </c>
      <c r="BM327" s="5" t="e">
        <f>P_A[[#This Row],[23+]]-P_A[[#This Row],[24+]]</f>
        <v>#VALUE!</v>
      </c>
      <c r="BN327" s="5" t="e">
        <f>P_A[[#This Row],[24+]]-P_A[[#This Row],[25+]]</f>
        <v>#VALUE!</v>
      </c>
      <c r="BO327" s="5" t="e">
        <f>P_A[[#This Row],[25+]]-P_A[[#This Row],[26+]]</f>
        <v>#VALUE!</v>
      </c>
      <c r="BP327" s="5" t="e">
        <f>P_A[[#This Row],[26+]]-P_A[[#This Row],[27+]]</f>
        <v>#VALUE!</v>
      </c>
      <c r="BQ327" s="5" t="e">
        <f>P_A[[#This Row],[27+]]-P_A[[#This Row],[28+]]</f>
        <v>#VALUE!</v>
      </c>
      <c r="BR327" s="5" t="e">
        <f>P_A[[#This Row],[28+]]-P_A[[#This Row],[29+]]</f>
        <v>#VALUE!</v>
      </c>
      <c r="BS327" s="5" t="e">
        <f>P_A[[#This Row],[29+]]-P_A[[#This Row],[30+]]</f>
        <v>#VALUE!</v>
      </c>
      <c r="BT327" s="5" t="e">
        <f>P_A[[#This Row],[30+]]-P_A[[#This Row],[31+]]</f>
        <v>#VALUE!</v>
      </c>
      <c r="BU327" s="5" t="e">
        <f>P_A[[#This Row],[31+]]-P_A[[#This Row],[32+]]</f>
        <v>#VALUE!</v>
      </c>
      <c r="BV327" s="5" t="e">
        <f>P_A[[#This Row],[32+]]-P_A[[#This Row],[33+]]</f>
        <v>#VALUE!</v>
      </c>
      <c r="BW327" s="5" t="e">
        <f>P_A[[#This Row],[33+]]-P_A[[#This Row],[34+]]</f>
        <v>#VALUE!</v>
      </c>
      <c r="BX327" s="5" t="e">
        <f>P_A[[#This Row],[34+]]-P_A[[#This Row],[35+]]</f>
        <v>#VALUE!</v>
      </c>
      <c r="BY327" s="5" t="e">
        <f>P_A[[#This Row],[35+]]-P_A[[#This Row],[36+]]</f>
        <v>#VALUE!</v>
      </c>
      <c r="BZ327" s="5" t="e">
        <f>P_A[[#This Row],[36+]]-P_A[[#This Row],[37+]]</f>
        <v>#VALUE!</v>
      </c>
      <c r="CA327" s="5" t="e">
        <f>P_A[[#This Row],[37+]]-P_A[[#This Row],[38+]]</f>
        <v>#VALUE!</v>
      </c>
      <c r="CB327" s="5" t="e">
        <f>P_A[[#This Row],[38+]]-P_A[[#This Row],[39+]]</f>
        <v>#VALUE!</v>
      </c>
      <c r="CC327" s="5" t="e">
        <f>P_A[[#This Row],[39+]]-P_A[[#This Row],[40+]]</f>
        <v>#VALUE!</v>
      </c>
      <c r="CD327" s="5" t="e">
        <f>P_A[[#This Row],[40+]]-P_A[[#This Row],[41+]]</f>
        <v>#VALUE!</v>
      </c>
      <c r="CE327" s="5" t="e">
        <f>P_A[[#This Row],[41+]]-P_A[[#This Row],[42+]]</f>
        <v>#VALUE!</v>
      </c>
      <c r="CF327" s="5" t="e">
        <f>P_A[[#This Row],[42+]]-P_A[[#This Row],[43+]]</f>
        <v>#VALUE!</v>
      </c>
      <c r="CG327" s="5" t="e">
        <f>P_A[[#This Row],[43+]]-P_A[[#This Row],[44+]]</f>
        <v>#VALUE!</v>
      </c>
      <c r="CH327" s="5" t="e">
        <f>P_A[[#This Row],[44+]]-P_A[[#This Row],[45+]]</f>
        <v>#VALUE!</v>
      </c>
      <c r="CI327" s="5" t="e">
        <f>P_A[[#This Row],[45+]]-P_A[[#This Row],[46+]]</f>
        <v>#VALUE!</v>
      </c>
      <c r="CJ327" s="5" t="e">
        <f>P_A[[#This Row],[46+]]-P_A[[#This Row],[47+]]</f>
        <v>#VALUE!</v>
      </c>
      <c r="CK327" s="5" t="e">
        <f>P_A[[#This Row],[47+]]-P_A[[#This Row],[48+]]</f>
        <v>#VALUE!</v>
      </c>
      <c r="CL327" s="5" t="e">
        <f>P_A[[#This Row],[48+]]-P_A[[#This Row],[49+]]</f>
        <v>#VALUE!</v>
      </c>
    </row>
    <row r="328" spans="50:90" x14ac:dyDescent="0.25">
      <c r="AX328" s="5" t="e">
        <f>P_A[[#This Row],[8+]]-P_A[[#This Row],[9+]]</f>
        <v>#VALUE!</v>
      </c>
      <c r="AY328" s="5" t="e">
        <f>P_A[[#This Row],[9+]]-P_A[[#This Row],[10+]]</f>
        <v>#VALUE!</v>
      </c>
      <c r="AZ328" s="5" t="e">
        <f>P_A[[#This Row],[10+]]-P_A[[#This Row],[11+]]</f>
        <v>#VALUE!</v>
      </c>
      <c r="BA328" s="5" t="e">
        <f>P_A[[#This Row],[11+]]-P_A[[#This Row],[12+]]</f>
        <v>#VALUE!</v>
      </c>
      <c r="BB328" s="5" t="e">
        <f>P_A[[#This Row],[12+]]-P_A[[#This Row],[13+]]</f>
        <v>#VALUE!</v>
      </c>
      <c r="BC328" s="5" t="e">
        <f>P_A[[#This Row],[13+]]-P_A[[#This Row],[14+]]</f>
        <v>#VALUE!</v>
      </c>
      <c r="BD328" s="5" t="e">
        <f>P_A[[#This Row],[14+]]-P_A[[#This Row],[15+]]</f>
        <v>#VALUE!</v>
      </c>
      <c r="BE328" s="5" t="e">
        <f>P_A[[#This Row],[15+]]-P_A[[#This Row],[16+]]</f>
        <v>#VALUE!</v>
      </c>
      <c r="BF328" s="5" t="e">
        <f>P_A[[#This Row],[16+]]-P_A[[#This Row],[17+]]</f>
        <v>#VALUE!</v>
      </c>
      <c r="BG328" s="5" t="e">
        <f>P_A[[#This Row],[17+]]-P_A[[#This Row],[18+]]</f>
        <v>#VALUE!</v>
      </c>
      <c r="BH328" s="5" t="e">
        <f>P_A[[#This Row],[18+]]-P_A[[#This Row],[19+]]</f>
        <v>#VALUE!</v>
      </c>
      <c r="BI328" s="5" t="e">
        <f>P_A[[#This Row],[19+]]-P_A[[#This Row],[20+]]</f>
        <v>#VALUE!</v>
      </c>
      <c r="BJ328" s="5" t="e">
        <f>P_A[[#This Row],[20+]]-P_A[[#This Row],[21+]]</f>
        <v>#VALUE!</v>
      </c>
      <c r="BK328" s="5" t="e">
        <f>P_A[[#This Row],[21+]]-P_A[[#This Row],[22+]]</f>
        <v>#VALUE!</v>
      </c>
      <c r="BL328" s="5" t="e">
        <f>P_A[[#This Row],[22+]]-P_A[[#This Row],[23+]]</f>
        <v>#VALUE!</v>
      </c>
      <c r="BM328" s="5" t="e">
        <f>P_A[[#This Row],[23+]]-P_A[[#This Row],[24+]]</f>
        <v>#VALUE!</v>
      </c>
      <c r="BN328" s="5" t="e">
        <f>P_A[[#This Row],[24+]]-P_A[[#This Row],[25+]]</f>
        <v>#VALUE!</v>
      </c>
      <c r="BO328" s="5" t="e">
        <f>P_A[[#This Row],[25+]]-P_A[[#This Row],[26+]]</f>
        <v>#VALUE!</v>
      </c>
      <c r="BP328" s="5" t="e">
        <f>P_A[[#This Row],[26+]]-P_A[[#This Row],[27+]]</f>
        <v>#VALUE!</v>
      </c>
      <c r="BQ328" s="5" t="e">
        <f>P_A[[#This Row],[27+]]-P_A[[#This Row],[28+]]</f>
        <v>#VALUE!</v>
      </c>
      <c r="BR328" s="5" t="e">
        <f>P_A[[#This Row],[28+]]-P_A[[#This Row],[29+]]</f>
        <v>#VALUE!</v>
      </c>
      <c r="BS328" s="5" t="e">
        <f>P_A[[#This Row],[29+]]-P_A[[#This Row],[30+]]</f>
        <v>#VALUE!</v>
      </c>
      <c r="BT328" s="5" t="e">
        <f>P_A[[#This Row],[30+]]-P_A[[#This Row],[31+]]</f>
        <v>#VALUE!</v>
      </c>
      <c r="BU328" s="5" t="e">
        <f>P_A[[#This Row],[31+]]-P_A[[#This Row],[32+]]</f>
        <v>#VALUE!</v>
      </c>
      <c r="BV328" s="5" t="e">
        <f>P_A[[#This Row],[32+]]-P_A[[#This Row],[33+]]</f>
        <v>#VALUE!</v>
      </c>
      <c r="BW328" s="5" t="e">
        <f>P_A[[#This Row],[33+]]-P_A[[#This Row],[34+]]</f>
        <v>#VALUE!</v>
      </c>
      <c r="BX328" s="5" t="e">
        <f>P_A[[#This Row],[34+]]-P_A[[#This Row],[35+]]</f>
        <v>#VALUE!</v>
      </c>
      <c r="BY328" s="5" t="e">
        <f>P_A[[#This Row],[35+]]-P_A[[#This Row],[36+]]</f>
        <v>#VALUE!</v>
      </c>
      <c r="BZ328" s="5" t="e">
        <f>P_A[[#This Row],[36+]]-P_A[[#This Row],[37+]]</f>
        <v>#VALUE!</v>
      </c>
      <c r="CA328" s="5" t="e">
        <f>P_A[[#This Row],[37+]]-P_A[[#This Row],[38+]]</f>
        <v>#VALUE!</v>
      </c>
      <c r="CB328" s="5" t="e">
        <f>P_A[[#This Row],[38+]]-P_A[[#This Row],[39+]]</f>
        <v>#VALUE!</v>
      </c>
      <c r="CC328" s="5" t="e">
        <f>P_A[[#This Row],[39+]]-P_A[[#This Row],[40+]]</f>
        <v>#VALUE!</v>
      </c>
      <c r="CD328" s="5" t="e">
        <f>P_A[[#This Row],[40+]]-P_A[[#This Row],[41+]]</f>
        <v>#VALUE!</v>
      </c>
      <c r="CE328" s="5" t="e">
        <f>P_A[[#This Row],[41+]]-P_A[[#This Row],[42+]]</f>
        <v>#VALUE!</v>
      </c>
      <c r="CF328" s="5" t="e">
        <f>P_A[[#This Row],[42+]]-P_A[[#This Row],[43+]]</f>
        <v>#VALUE!</v>
      </c>
      <c r="CG328" s="5" t="e">
        <f>P_A[[#This Row],[43+]]-P_A[[#This Row],[44+]]</f>
        <v>#VALUE!</v>
      </c>
      <c r="CH328" s="5" t="e">
        <f>P_A[[#This Row],[44+]]-P_A[[#This Row],[45+]]</f>
        <v>#VALUE!</v>
      </c>
      <c r="CI328" s="5" t="e">
        <f>P_A[[#This Row],[45+]]-P_A[[#This Row],[46+]]</f>
        <v>#VALUE!</v>
      </c>
      <c r="CJ328" s="5" t="e">
        <f>P_A[[#This Row],[46+]]-P_A[[#This Row],[47+]]</f>
        <v>#VALUE!</v>
      </c>
      <c r="CK328" s="5" t="e">
        <f>P_A[[#This Row],[47+]]-P_A[[#This Row],[48+]]</f>
        <v>#VALUE!</v>
      </c>
      <c r="CL328" s="5" t="e">
        <f>P_A[[#This Row],[48+]]-P_A[[#This Row],[49+]]</f>
        <v>#VALUE!</v>
      </c>
    </row>
    <row r="329" spans="50:90" x14ac:dyDescent="0.25">
      <c r="AX329" s="5" t="e">
        <f>P_A[[#This Row],[8+]]-P_A[[#This Row],[9+]]</f>
        <v>#VALUE!</v>
      </c>
      <c r="AY329" s="5" t="e">
        <f>P_A[[#This Row],[9+]]-P_A[[#This Row],[10+]]</f>
        <v>#VALUE!</v>
      </c>
      <c r="AZ329" s="5" t="e">
        <f>P_A[[#This Row],[10+]]-P_A[[#This Row],[11+]]</f>
        <v>#VALUE!</v>
      </c>
      <c r="BA329" s="5" t="e">
        <f>P_A[[#This Row],[11+]]-P_A[[#This Row],[12+]]</f>
        <v>#VALUE!</v>
      </c>
      <c r="BB329" s="5" t="e">
        <f>P_A[[#This Row],[12+]]-P_A[[#This Row],[13+]]</f>
        <v>#VALUE!</v>
      </c>
      <c r="BC329" s="5" t="e">
        <f>P_A[[#This Row],[13+]]-P_A[[#This Row],[14+]]</f>
        <v>#VALUE!</v>
      </c>
      <c r="BD329" s="5" t="e">
        <f>P_A[[#This Row],[14+]]-P_A[[#This Row],[15+]]</f>
        <v>#VALUE!</v>
      </c>
      <c r="BE329" s="5" t="e">
        <f>P_A[[#This Row],[15+]]-P_A[[#This Row],[16+]]</f>
        <v>#VALUE!</v>
      </c>
      <c r="BF329" s="5" t="e">
        <f>P_A[[#This Row],[16+]]-P_A[[#This Row],[17+]]</f>
        <v>#VALUE!</v>
      </c>
      <c r="BG329" s="5" t="e">
        <f>P_A[[#This Row],[17+]]-P_A[[#This Row],[18+]]</f>
        <v>#VALUE!</v>
      </c>
      <c r="BH329" s="5" t="e">
        <f>P_A[[#This Row],[18+]]-P_A[[#This Row],[19+]]</f>
        <v>#VALUE!</v>
      </c>
      <c r="BI329" s="5" t="e">
        <f>P_A[[#This Row],[19+]]-P_A[[#This Row],[20+]]</f>
        <v>#VALUE!</v>
      </c>
      <c r="BJ329" s="5" t="e">
        <f>P_A[[#This Row],[20+]]-P_A[[#This Row],[21+]]</f>
        <v>#VALUE!</v>
      </c>
      <c r="BK329" s="5" t="e">
        <f>P_A[[#This Row],[21+]]-P_A[[#This Row],[22+]]</f>
        <v>#VALUE!</v>
      </c>
      <c r="BL329" s="5" t="e">
        <f>P_A[[#This Row],[22+]]-P_A[[#This Row],[23+]]</f>
        <v>#VALUE!</v>
      </c>
      <c r="BM329" s="5" t="e">
        <f>P_A[[#This Row],[23+]]-P_A[[#This Row],[24+]]</f>
        <v>#VALUE!</v>
      </c>
      <c r="BN329" s="5" t="e">
        <f>P_A[[#This Row],[24+]]-P_A[[#This Row],[25+]]</f>
        <v>#VALUE!</v>
      </c>
      <c r="BO329" s="5" t="e">
        <f>P_A[[#This Row],[25+]]-P_A[[#This Row],[26+]]</f>
        <v>#VALUE!</v>
      </c>
      <c r="BP329" s="5" t="e">
        <f>P_A[[#This Row],[26+]]-P_A[[#This Row],[27+]]</f>
        <v>#VALUE!</v>
      </c>
      <c r="BQ329" s="5" t="e">
        <f>P_A[[#This Row],[27+]]-P_A[[#This Row],[28+]]</f>
        <v>#VALUE!</v>
      </c>
      <c r="BR329" s="5" t="e">
        <f>P_A[[#This Row],[28+]]-P_A[[#This Row],[29+]]</f>
        <v>#VALUE!</v>
      </c>
      <c r="BS329" s="5" t="e">
        <f>P_A[[#This Row],[29+]]-P_A[[#This Row],[30+]]</f>
        <v>#VALUE!</v>
      </c>
      <c r="BT329" s="5" t="e">
        <f>P_A[[#This Row],[30+]]-P_A[[#This Row],[31+]]</f>
        <v>#VALUE!</v>
      </c>
      <c r="BU329" s="5" t="e">
        <f>P_A[[#This Row],[31+]]-P_A[[#This Row],[32+]]</f>
        <v>#VALUE!</v>
      </c>
      <c r="BV329" s="5" t="e">
        <f>P_A[[#This Row],[32+]]-P_A[[#This Row],[33+]]</f>
        <v>#VALUE!</v>
      </c>
      <c r="BW329" s="5" t="e">
        <f>P_A[[#This Row],[33+]]-P_A[[#This Row],[34+]]</f>
        <v>#VALUE!</v>
      </c>
      <c r="BX329" s="5" t="e">
        <f>P_A[[#This Row],[34+]]-P_A[[#This Row],[35+]]</f>
        <v>#VALUE!</v>
      </c>
      <c r="BY329" s="5" t="e">
        <f>P_A[[#This Row],[35+]]-P_A[[#This Row],[36+]]</f>
        <v>#VALUE!</v>
      </c>
      <c r="BZ329" s="5" t="e">
        <f>P_A[[#This Row],[36+]]-P_A[[#This Row],[37+]]</f>
        <v>#VALUE!</v>
      </c>
      <c r="CA329" s="5" t="e">
        <f>P_A[[#This Row],[37+]]-P_A[[#This Row],[38+]]</f>
        <v>#VALUE!</v>
      </c>
      <c r="CB329" s="5" t="e">
        <f>P_A[[#This Row],[38+]]-P_A[[#This Row],[39+]]</f>
        <v>#VALUE!</v>
      </c>
      <c r="CC329" s="5" t="e">
        <f>P_A[[#This Row],[39+]]-P_A[[#This Row],[40+]]</f>
        <v>#VALUE!</v>
      </c>
      <c r="CD329" s="5" t="e">
        <f>P_A[[#This Row],[40+]]-P_A[[#This Row],[41+]]</f>
        <v>#VALUE!</v>
      </c>
      <c r="CE329" s="5" t="e">
        <f>P_A[[#This Row],[41+]]-P_A[[#This Row],[42+]]</f>
        <v>#VALUE!</v>
      </c>
      <c r="CF329" s="5" t="e">
        <f>P_A[[#This Row],[42+]]-P_A[[#This Row],[43+]]</f>
        <v>#VALUE!</v>
      </c>
      <c r="CG329" s="5" t="e">
        <f>P_A[[#This Row],[43+]]-P_A[[#This Row],[44+]]</f>
        <v>#VALUE!</v>
      </c>
      <c r="CH329" s="5" t="e">
        <f>P_A[[#This Row],[44+]]-P_A[[#This Row],[45+]]</f>
        <v>#VALUE!</v>
      </c>
      <c r="CI329" s="5" t="e">
        <f>P_A[[#This Row],[45+]]-P_A[[#This Row],[46+]]</f>
        <v>#VALUE!</v>
      </c>
      <c r="CJ329" s="5" t="e">
        <f>P_A[[#This Row],[46+]]-P_A[[#This Row],[47+]]</f>
        <v>#VALUE!</v>
      </c>
      <c r="CK329" s="5" t="e">
        <f>P_A[[#This Row],[47+]]-P_A[[#This Row],[48+]]</f>
        <v>#VALUE!</v>
      </c>
      <c r="CL329" s="5" t="e">
        <f>P_A[[#This Row],[48+]]-P_A[[#This Row],[49+]]</f>
        <v>#VALUE!</v>
      </c>
    </row>
    <row r="330" spans="50:90" x14ac:dyDescent="0.25">
      <c r="AX330" s="5" t="e">
        <f>P_A[[#This Row],[8+]]-P_A[[#This Row],[9+]]</f>
        <v>#VALUE!</v>
      </c>
      <c r="AY330" s="5" t="e">
        <f>P_A[[#This Row],[9+]]-P_A[[#This Row],[10+]]</f>
        <v>#VALUE!</v>
      </c>
      <c r="AZ330" s="5" t="e">
        <f>P_A[[#This Row],[10+]]-P_A[[#This Row],[11+]]</f>
        <v>#VALUE!</v>
      </c>
      <c r="BA330" s="5" t="e">
        <f>P_A[[#This Row],[11+]]-P_A[[#This Row],[12+]]</f>
        <v>#VALUE!</v>
      </c>
      <c r="BB330" s="5" t="e">
        <f>P_A[[#This Row],[12+]]-P_A[[#This Row],[13+]]</f>
        <v>#VALUE!</v>
      </c>
      <c r="BC330" s="5" t="e">
        <f>P_A[[#This Row],[13+]]-P_A[[#This Row],[14+]]</f>
        <v>#VALUE!</v>
      </c>
      <c r="BD330" s="5" t="e">
        <f>P_A[[#This Row],[14+]]-P_A[[#This Row],[15+]]</f>
        <v>#VALUE!</v>
      </c>
      <c r="BE330" s="5" t="e">
        <f>P_A[[#This Row],[15+]]-P_A[[#This Row],[16+]]</f>
        <v>#VALUE!</v>
      </c>
      <c r="BF330" s="5" t="e">
        <f>P_A[[#This Row],[16+]]-P_A[[#This Row],[17+]]</f>
        <v>#VALUE!</v>
      </c>
      <c r="BG330" s="5" t="e">
        <f>P_A[[#This Row],[17+]]-P_A[[#This Row],[18+]]</f>
        <v>#VALUE!</v>
      </c>
      <c r="BH330" s="5" t="e">
        <f>P_A[[#This Row],[18+]]-P_A[[#This Row],[19+]]</f>
        <v>#VALUE!</v>
      </c>
      <c r="BI330" s="5" t="e">
        <f>P_A[[#This Row],[19+]]-P_A[[#This Row],[20+]]</f>
        <v>#VALUE!</v>
      </c>
      <c r="BJ330" s="5" t="e">
        <f>P_A[[#This Row],[20+]]-P_A[[#This Row],[21+]]</f>
        <v>#VALUE!</v>
      </c>
      <c r="BK330" s="5" t="e">
        <f>P_A[[#This Row],[21+]]-P_A[[#This Row],[22+]]</f>
        <v>#VALUE!</v>
      </c>
      <c r="BL330" s="5" t="e">
        <f>P_A[[#This Row],[22+]]-P_A[[#This Row],[23+]]</f>
        <v>#VALUE!</v>
      </c>
      <c r="BM330" s="5" t="e">
        <f>P_A[[#This Row],[23+]]-P_A[[#This Row],[24+]]</f>
        <v>#VALUE!</v>
      </c>
      <c r="BN330" s="5" t="e">
        <f>P_A[[#This Row],[24+]]-P_A[[#This Row],[25+]]</f>
        <v>#VALUE!</v>
      </c>
      <c r="BO330" s="5" t="e">
        <f>P_A[[#This Row],[25+]]-P_A[[#This Row],[26+]]</f>
        <v>#VALUE!</v>
      </c>
      <c r="BP330" s="5" t="e">
        <f>P_A[[#This Row],[26+]]-P_A[[#This Row],[27+]]</f>
        <v>#VALUE!</v>
      </c>
      <c r="BQ330" s="5" t="e">
        <f>P_A[[#This Row],[27+]]-P_A[[#This Row],[28+]]</f>
        <v>#VALUE!</v>
      </c>
      <c r="BR330" s="5" t="e">
        <f>P_A[[#This Row],[28+]]-P_A[[#This Row],[29+]]</f>
        <v>#VALUE!</v>
      </c>
      <c r="BS330" s="5" t="e">
        <f>P_A[[#This Row],[29+]]-P_A[[#This Row],[30+]]</f>
        <v>#VALUE!</v>
      </c>
      <c r="BT330" s="5" t="e">
        <f>P_A[[#This Row],[30+]]-P_A[[#This Row],[31+]]</f>
        <v>#VALUE!</v>
      </c>
      <c r="BU330" s="5" t="e">
        <f>P_A[[#This Row],[31+]]-P_A[[#This Row],[32+]]</f>
        <v>#VALUE!</v>
      </c>
      <c r="BV330" s="5" t="e">
        <f>P_A[[#This Row],[32+]]-P_A[[#This Row],[33+]]</f>
        <v>#VALUE!</v>
      </c>
      <c r="BW330" s="5" t="e">
        <f>P_A[[#This Row],[33+]]-P_A[[#This Row],[34+]]</f>
        <v>#VALUE!</v>
      </c>
      <c r="BX330" s="5" t="e">
        <f>P_A[[#This Row],[34+]]-P_A[[#This Row],[35+]]</f>
        <v>#VALUE!</v>
      </c>
      <c r="BY330" s="5" t="e">
        <f>P_A[[#This Row],[35+]]-P_A[[#This Row],[36+]]</f>
        <v>#VALUE!</v>
      </c>
      <c r="BZ330" s="5" t="e">
        <f>P_A[[#This Row],[36+]]-P_A[[#This Row],[37+]]</f>
        <v>#VALUE!</v>
      </c>
      <c r="CA330" s="5" t="e">
        <f>P_A[[#This Row],[37+]]-P_A[[#This Row],[38+]]</f>
        <v>#VALUE!</v>
      </c>
      <c r="CB330" s="5" t="e">
        <f>P_A[[#This Row],[38+]]-P_A[[#This Row],[39+]]</f>
        <v>#VALUE!</v>
      </c>
      <c r="CC330" s="5" t="e">
        <f>P_A[[#This Row],[39+]]-P_A[[#This Row],[40+]]</f>
        <v>#VALUE!</v>
      </c>
      <c r="CD330" s="5" t="e">
        <f>P_A[[#This Row],[40+]]-P_A[[#This Row],[41+]]</f>
        <v>#VALUE!</v>
      </c>
      <c r="CE330" s="5" t="e">
        <f>P_A[[#This Row],[41+]]-P_A[[#This Row],[42+]]</f>
        <v>#VALUE!</v>
      </c>
      <c r="CF330" s="5" t="e">
        <f>P_A[[#This Row],[42+]]-P_A[[#This Row],[43+]]</f>
        <v>#VALUE!</v>
      </c>
      <c r="CG330" s="5" t="e">
        <f>P_A[[#This Row],[43+]]-P_A[[#This Row],[44+]]</f>
        <v>#VALUE!</v>
      </c>
      <c r="CH330" s="5" t="e">
        <f>P_A[[#This Row],[44+]]-P_A[[#This Row],[45+]]</f>
        <v>#VALUE!</v>
      </c>
      <c r="CI330" s="5" t="e">
        <f>P_A[[#This Row],[45+]]-P_A[[#This Row],[46+]]</f>
        <v>#VALUE!</v>
      </c>
      <c r="CJ330" s="5" t="e">
        <f>P_A[[#This Row],[46+]]-P_A[[#This Row],[47+]]</f>
        <v>#VALUE!</v>
      </c>
      <c r="CK330" s="5" t="e">
        <f>P_A[[#This Row],[47+]]-P_A[[#This Row],[48+]]</f>
        <v>#VALUE!</v>
      </c>
      <c r="CL330" s="5" t="e">
        <f>P_A[[#This Row],[48+]]-P_A[[#This Row],[49+]]</f>
        <v>#VALUE!</v>
      </c>
    </row>
    <row r="331" spans="50:90" x14ac:dyDescent="0.25">
      <c r="AX331" s="5" t="e">
        <f>P_A[[#This Row],[8+]]-P_A[[#This Row],[9+]]</f>
        <v>#VALUE!</v>
      </c>
      <c r="AY331" s="5" t="e">
        <f>P_A[[#This Row],[9+]]-P_A[[#This Row],[10+]]</f>
        <v>#VALUE!</v>
      </c>
      <c r="AZ331" s="5" t="e">
        <f>P_A[[#This Row],[10+]]-P_A[[#This Row],[11+]]</f>
        <v>#VALUE!</v>
      </c>
      <c r="BA331" s="5" t="e">
        <f>P_A[[#This Row],[11+]]-P_A[[#This Row],[12+]]</f>
        <v>#VALUE!</v>
      </c>
      <c r="BB331" s="5" t="e">
        <f>P_A[[#This Row],[12+]]-P_A[[#This Row],[13+]]</f>
        <v>#VALUE!</v>
      </c>
      <c r="BC331" s="5" t="e">
        <f>P_A[[#This Row],[13+]]-P_A[[#This Row],[14+]]</f>
        <v>#VALUE!</v>
      </c>
      <c r="BD331" s="5" t="e">
        <f>P_A[[#This Row],[14+]]-P_A[[#This Row],[15+]]</f>
        <v>#VALUE!</v>
      </c>
      <c r="BE331" s="5" t="e">
        <f>P_A[[#This Row],[15+]]-P_A[[#This Row],[16+]]</f>
        <v>#VALUE!</v>
      </c>
      <c r="BF331" s="5" t="e">
        <f>P_A[[#This Row],[16+]]-P_A[[#This Row],[17+]]</f>
        <v>#VALUE!</v>
      </c>
      <c r="BG331" s="5" t="e">
        <f>P_A[[#This Row],[17+]]-P_A[[#This Row],[18+]]</f>
        <v>#VALUE!</v>
      </c>
      <c r="BH331" s="5" t="e">
        <f>P_A[[#This Row],[18+]]-P_A[[#This Row],[19+]]</f>
        <v>#VALUE!</v>
      </c>
      <c r="BI331" s="5" t="e">
        <f>P_A[[#This Row],[19+]]-P_A[[#This Row],[20+]]</f>
        <v>#VALUE!</v>
      </c>
      <c r="BJ331" s="5" t="e">
        <f>P_A[[#This Row],[20+]]-P_A[[#This Row],[21+]]</f>
        <v>#VALUE!</v>
      </c>
      <c r="BK331" s="5" t="e">
        <f>P_A[[#This Row],[21+]]-P_A[[#This Row],[22+]]</f>
        <v>#VALUE!</v>
      </c>
      <c r="BL331" s="5" t="e">
        <f>P_A[[#This Row],[22+]]-P_A[[#This Row],[23+]]</f>
        <v>#VALUE!</v>
      </c>
      <c r="BM331" s="5" t="e">
        <f>P_A[[#This Row],[23+]]-P_A[[#This Row],[24+]]</f>
        <v>#VALUE!</v>
      </c>
      <c r="BN331" s="5" t="e">
        <f>P_A[[#This Row],[24+]]-P_A[[#This Row],[25+]]</f>
        <v>#VALUE!</v>
      </c>
      <c r="BO331" s="5" t="e">
        <f>P_A[[#This Row],[25+]]-P_A[[#This Row],[26+]]</f>
        <v>#VALUE!</v>
      </c>
      <c r="BP331" s="5" t="e">
        <f>P_A[[#This Row],[26+]]-P_A[[#This Row],[27+]]</f>
        <v>#VALUE!</v>
      </c>
      <c r="BQ331" s="5" t="e">
        <f>P_A[[#This Row],[27+]]-P_A[[#This Row],[28+]]</f>
        <v>#VALUE!</v>
      </c>
      <c r="BR331" s="5" t="e">
        <f>P_A[[#This Row],[28+]]-P_A[[#This Row],[29+]]</f>
        <v>#VALUE!</v>
      </c>
      <c r="BS331" s="5" t="e">
        <f>P_A[[#This Row],[29+]]-P_A[[#This Row],[30+]]</f>
        <v>#VALUE!</v>
      </c>
      <c r="BT331" s="5" t="e">
        <f>P_A[[#This Row],[30+]]-P_A[[#This Row],[31+]]</f>
        <v>#VALUE!</v>
      </c>
      <c r="BU331" s="5" t="e">
        <f>P_A[[#This Row],[31+]]-P_A[[#This Row],[32+]]</f>
        <v>#VALUE!</v>
      </c>
      <c r="BV331" s="5" t="e">
        <f>P_A[[#This Row],[32+]]-P_A[[#This Row],[33+]]</f>
        <v>#VALUE!</v>
      </c>
      <c r="BW331" s="5" t="e">
        <f>P_A[[#This Row],[33+]]-P_A[[#This Row],[34+]]</f>
        <v>#VALUE!</v>
      </c>
      <c r="BX331" s="5" t="e">
        <f>P_A[[#This Row],[34+]]-P_A[[#This Row],[35+]]</f>
        <v>#VALUE!</v>
      </c>
      <c r="BY331" s="5" t="e">
        <f>P_A[[#This Row],[35+]]-P_A[[#This Row],[36+]]</f>
        <v>#VALUE!</v>
      </c>
      <c r="BZ331" s="5" t="e">
        <f>P_A[[#This Row],[36+]]-P_A[[#This Row],[37+]]</f>
        <v>#VALUE!</v>
      </c>
      <c r="CA331" s="5" t="e">
        <f>P_A[[#This Row],[37+]]-P_A[[#This Row],[38+]]</f>
        <v>#VALUE!</v>
      </c>
      <c r="CB331" s="5" t="e">
        <f>P_A[[#This Row],[38+]]-P_A[[#This Row],[39+]]</f>
        <v>#VALUE!</v>
      </c>
      <c r="CC331" s="5" t="e">
        <f>P_A[[#This Row],[39+]]-P_A[[#This Row],[40+]]</f>
        <v>#VALUE!</v>
      </c>
      <c r="CD331" s="5" t="e">
        <f>P_A[[#This Row],[40+]]-P_A[[#This Row],[41+]]</f>
        <v>#VALUE!</v>
      </c>
      <c r="CE331" s="5" t="e">
        <f>P_A[[#This Row],[41+]]-P_A[[#This Row],[42+]]</f>
        <v>#VALUE!</v>
      </c>
      <c r="CF331" s="5" t="e">
        <f>P_A[[#This Row],[42+]]-P_A[[#This Row],[43+]]</f>
        <v>#VALUE!</v>
      </c>
      <c r="CG331" s="5" t="e">
        <f>P_A[[#This Row],[43+]]-P_A[[#This Row],[44+]]</f>
        <v>#VALUE!</v>
      </c>
      <c r="CH331" s="5" t="e">
        <f>P_A[[#This Row],[44+]]-P_A[[#This Row],[45+]]</f>
        <v>#VALUE!</v>
      </c>
      <c r="CI331" s="5" t="e">
        <f>P_A[[#This Row],[45+]]-P_A[[#This Row],[46+]]</f>
        <v>#VALUE!</v>
      </c>
      <c r="CJ331" s="5" t="e">
        <f>P_A[[#This Row],[46+]]-P_A[[#This Row],[47+]]</f>
        <v>#VALUE!</v>
      </c>
      <c r="CK331" s="5" t="e">
        <f>P_A[[#This Row],[47+]]-P_A[[#This Row],[48+]]</f>
        <v>#VALUE!</v>
      </c>
      <c r="CL331" s="5" t="e">
        <f>P_A[[#This Row],[48+]]-P_A[[#This Row],[49+]]</f>
        <v>#VALUE!</v>
      </c>
    </row>
    <row r="332" spans="50:90" x14ac:dyDescent="0.25">
      <c r="AX332" s="5" t="e">
        <f>P_A[[#This Row],[8+]]-P_A[[#This Row],[9+]]</f>
        <v>#VALUE!</v>
      </c>
      <c r="AY332" s="5" t="e">
        <f>P_A[[#This Row],[9+]]-P_A[[#This Row],[10+]]</f>
        <v>#VALUE!</v>
      </c>
      <c r="AZ332" s="5" t="e">
        <f>P_A[[#This Row],[10+]]-P_A[[#This Row],[11+]]</f>
        <v>#VALUE!</v>
      </c>
      <c r="BA332" s="5" t="e">
        <f>P_A[[#This Row],[11+]]-P_A[[#This Row],[12+]]</f>
        <v>#VALUE!</v>
      </c>
      <c r="BB332" s="5" t="e">
        <f>P_A[[#This Row],[12+]]-P_A[[#This Row],[13+]]</f>
        <v>#VALUE!</v>
      </c>
      <c r="BC332" s="5" t="e">
        <f>P_A[[#This Row],[13+]]-P_A[[#This Row],[14+]]</f>
        <v>#VALUE!</v>
      </c>
      <c r="BD332" s="5" t="e">
        <f>P_A[[#This Row],[14+]]-P_A[[#This Row],[15+]]</f>
        <v>#VALUE!</v>
      </c>
      <c r="BE332" s="5" t="e">
        <f>P_A[[#This Row],[15+]]-P_A[[#This Row],[16+]]</f>
        <v>#VALUE!</v>
      </c>
      <c r="BF332" s="5" t="e">
        <f>P_A[[#This Row],[16+]]-P_A[[#This Row],[17+]]</f>
        <v>#VALUE!</v>
      </c>
      <c r="BG332" s="5" t="e">
        <f>P_A[[#This Row],[17+]]-P_A[[#This Row],[18+]]</f>
        <v>#VALUE!</v>
      </c>
      <c r="BH332" s="5" t="e">
        <f>P_A[[#This Row],[18+]]-P_A[[#This Row],[19+]]</f>
        <v>#VALUE!</v>
      </c>
      <c r="BI332" s="5" t="e">
        <f>P_A[[#This Row],[19+]]-P_A[[#This Row],[20+]]</f>
        <v>#VALUE!</v>
      </c>
      <c r="BJ332" s="5" t="e">
        <f>P_A[[#This Row],[20+]]-P_A[[#This Row],[21+]]</f>
        <v>#VALUE!</v>
      </c>
      <c r="BK332" s="5" t="e">
        <f>P_A[[#This Row],[21+]]-P_A[[#This Row],[22+]]</f>
        <v>#VALUE!</v>
      </c>
      <c r="BL332" s="5" t="e">
        <f>P_A[[#This Row],[22+]]-P_A[[#This Row],[23+]]</f>
        <v>#VALUE!</v>
      </c>
      <c r="BM332" s="5" t="e">
        <f>P_A[[#This Row],[23+]]-P_A[[#This Row],[24+]]</f>
        <v>#VALUE!</v>
      </c>
      <c r="BN332" s="5" t="e">
        <f>P_A[[#This Row],[24+]]-P_A[[#This Row],[25+]]</f>
        <v>#VALUE!</v>
      </c>
      <c r="BO332" s="5" t="e">
        <f>P_A[[#This Row],[25+]]-P_A[[#This Row],[26+]]</f>
        <v>#VALUE!</v>
      </c>
      <c r="BP332" s="5" t="e">
        <f>P_A[[#This Row],[26+]]-P_A[[#This Row],[27+]]</f>
        <v>#VALUE!</v>
      </c>
      <c r="BQ332" s="5" t="e">
        <f>P_A[[#This Row],[27+]]-P_A[[#This Row],[28+]]</f>
        <v>#VALUE!</v>
      </c>
      <c r="BR332" s="5" t="e">
        <f>P_A[[#This Row],[28+]]-P_A[[#This Row],[29+]]</f>
        <v>#VALUE!</v>
      </c>
      <c r="BS332" s="5" t="e">
        <f>P_A[[#This Row],[29+]]-P_A[[#This Row],[30+]]</f>
        <v>#VALUE!</v>
      </c>
      <c r="BT332" s="5" t="e">
        <f>P_A[[#This Row],[30+]]-P_A[[#This Row],[31+]]</f>
        <v>#VALUE!</v>
      </c>
      <c r="BU332" s="5" t="e">
        <f>P_A[[#This Row],[31+]]-P_A[[#This Row],[32+]]</f>
        <v>#VALUE!</v>
      </c>
      <c r="BV332" s="5" t="e">
        <f>P_A[[#This Row],[32+]]-P_A[[#This Row],[33+]]</f>
        <v>#VALUE!</v>
      </c>
      <c r="BW332" s="5" t="e">
        <f>P_A[[#This Row],[33+]]-P_A[[#This Row],[34+]]</f>
        <v>#VALUE!</v>
      </c>
      <c r="BX332" s="5" t="e">
        <f>P_A[[#This Row],[34+]]-P_A[[#This Row],[35+]]</f>
        <v>#VALUE!</v>
      </c>
      <c r="BY332" s="5" t="e">
        <f>P_A[[#This Row],[35+]]-P_A[[#This Row],[36+]]</f>
        <v>#VALUE!</v>
      </c>
      <c r="BZ332" s="5" t="e">
        <f>P_A[[#This Row],[36+]]-P_A[[#This Row],[37+]]</f>
        <v>#VALUE!</v>
      </c>
      <c r="CA332" s="5" t="e">
        <f>P_A[[#This Row],[37+]]-P_A[[#This Row],[38+]]</f>
        <v>#VALUE!</v>
      </c>
      <c r="CB332" s="5" t="e">
        <f>P_A[[#This Row],[38+]]-P_A[[#This Row],[39+]]</f>
        <v>#VALUE!</v>
      </c>
      <c r="CC332" s="5" t="e">
        <f>P_A[[#This Row],[39+]]-P_A[[#This Row],[40+]]</f>
        <v>#VALUE!</v>
      </c>
      <c r="CD332" s="5" t="e">
        <f>P_A[[#This Row],[40+]]-P_A[[#This Row],[41+]]</f>
        <v>#VALUE!</v>
      </c>
      <c r="CE332" s="5" t="e">
        <f>P_A[[#This Row],[41+]]-P_A[[#This Row],[42+]]</f>
        <v>#VALUE!</v>
      </c>
      <c r="CF332" s="5" t="e">
        <f>P_A[[#This Row],[42+]]-P_A[[#This Row],[43+]]</f>
        <v>#VALUE!</v>
      </c>
      <c r="CG332" s="5" t="e">
        <f>P_A[[#This Row],[43+]]-P_A[[#This Row],[44+]]</f>
        <v>#VALUE!</v>
      </c>
      <c r="CH332" s="5" t="e">
        <f>P_A[[#This Row],[44+]]-P_A[[#This Row],[45+]]</f>
        <v>#VALUE!</v>
      </c>
      <c r="CI332" s="5" t="e">
        <f>P_A[[#This Row],[45+]]-P_A[[#This Row],[46+]]</f>
        <v>#VALUE!</v>
      </c>
      <c r="CJ332" s="5" t="e">
        <f>P_A[[#This Row],[46+]]-P_A[[#This Row],[47+]]</f>
        <v>#VALUE!</v>
      </c>
      <c r="CK332" s="5" t="e">
        <f>P_A[[#This Row],[47+]]-P_A[[#This Row],[48+]]</f>
        <v>#VALUE!</v>
      </c>
      <c r="CL332" s="5" t="e">
        <f>P_A[[#This Row],[48+]]-P_A[[#This Row],[49+]]</f>
        <v>#VALUE!</v>
      </c>
    </row>
    <row r="333" spans="50:90" x14ac:dyDescent="0.25">
      <c r="AX333" s="5" t="e">
        <f>P_A[[#This Row],[8+]]-P_A[[#This Row],[9+]]</f>
        <v>#VALUE!</v>
      </c>
      <c r="AY333" s="5" t="e">
        <f>P_A[[#This Row],[9+]]-P_A[[#This Row],[10+]]</f>
        <v>#VALUE!</v>
      </c>
      <c r="AZ333" s="5" t="e">
        <f>P_A[[#This Row],[10+]]-P_A[[#This Row],[11+]]</f>
        <v>#VALUE!</v>
      </c>
      <c r="BA333" s="5" t="e">
        <f>P_A[[#This Row],[11+]]-P_A[[#This Row],[12+]]</f>
        <v>#VALUE!</v>
      </c>
      <c r="BB333" s="5" t="e">
        <f>P_A[[#This Row],[12+]]-P_A[[#This Row],[13+]]</f>
        <v>#VALUE!</v>
      </c>
      <c r="BC333" s="5" t="e">
        <f>P_A[[#This Row],[13+]]-P_A[[#This Row],[14+]]</f>
        <v>#VALUE!</v>
      </c>
      <c r="BD333" s="5" t="e">
        <f>P_A[[#This Row],[14+]]-P_A[[#This Row],[15+]]</f>
        <v>#VALUE!</v>
      </c>
      <c r="BE333" s="5" t="e">
        <f>P_A[[#This Row],[15+]]-P_A[[#This Row],[16+]]</f>
        <v>#VALUE!</v>
      </c>
      <c r="BF333" s="5" t="e">
        <f>P_A[[#This Row],[16+]]-P_A[[#This Row],[17+]]</f>
        <v>#VALUE!</v>
      </c>
      <c r="BG333" s="5" t="e">
        <f>P_A[[#This Row],[17+]]-P_A[[#This Row],[18+]]</f>
        <v>#VALUE!</v>
      </c>
      <c r="BH333" s="5" t="e">
        <f>P_A[[#This Row],[18+]]-P_A[[#This Row],[19+]]</f>
        <v>#VALUE!</v>
      </c>
      <c r="BI333" s="5" t="e">
        <f>P_A[[#This Row],[19+]]-P_A[[#This Row],[20+]]</f>
        <v>#VALUE!</v>
      </c>
      <c r="BJ333" s="5" t="e">
        <f>P_A[[#This Row],[20+]]-P_A[[#This Row],[21+]]</f>
        <v>#VALUE!</v>
      </c>
      <c r="BK333" s="5" t="e">
        <f>P_A[[#This Row],[21+]]-P_A[[#This Row],[22+]]</f>
        <v>#VALUE!</v>
      </c>
      <c r="BL333" s="5" t="e">
        <f>P_A[[#This Row],[22+]]-P_A[[#This Row],[23+]]</f>
        <v>#VALUE!</v>
      </c>
      <c r="BM333" s="5" t="e">
        <f>P_A[[#This Row],[23+]]-P_A[[#This Row],[24+]]</f>
        <v>#VALUE!</v>
      </c>
      <c r="BN333" s="5" t="e">
        <f>P_A[[#This Row],[24+]]-P_A[[#This Row],[25+]]</f>
        <v>#VALUE!</v>
      </c>
      <c r="BO333" s="5" t="e">
        <f>P_A[[#This Row],[25+]]-P_A[[#This Row],[26+]]</f>
        <v>#VALUE!</v>
      </c>
      <c r="BP333" s="5" t="e">
        <f>P_A[[#This Row],[26+]]-P_A[[#This Row],[27+]]</f>
        <v>#VALUE!</v>
      </c>
      <c r="BQ333" s="5" t="e">
        <f>P_A[[#This Row],[27+]]-P_A[[#This Row],[28+]]</f>
        <v>#VALUE!</v>
      </c>
      <c r="BR333" s="5" t="e">
        <f>P_A[[#This Row],[28+]]-P_A[[#This Row],[29+]]</f>
        <v>#VALUE!</v>
      </c>
      <c r="BS333" s="5" t="e">
        <f>P_A[[#This Row],[29+]]-P_A[[#This Row],[30+]]</f>
        <v>#VALUE!</v>
      </c>
      <c r="BT333" s="5" t="e">
        <f>P_A[[#This Row],[30+]]-P_A[[#This Row],[31+]]</f>
        <v>#VALUE!</v>
      </c>
      <c r="BU333" s="5" t="e">
        <f>P_A[[#This Row],[31+]]-P_A[[#This Row],[32+]]</f>
        <v>#VALUE!</v>
      </c>
      <c r="BV333" s="5" t="e">
        <f>P_A[[#This Row],[32+]]-P_A[[#This Row],[33+]]</f>
        <v>#VALUE!</v>
      </c>
      <c r="BW333" s="5" t="e">
        <f>P_A[[#This Row],[33+]]-P_A[[#This Row],[34+]]</f>
        <v>#VALUE!</v>
      </c>
      <c r="BX333" s="5" t="e">
        <f>P_A[[#This Row],[34+]]-P_A[[#This Row],[35+]]</f>
        <v>#VALUE!</v>
      </c>
      <c r="BY333" s="5" t="e">
        <f>P_A[[#This Row],[35+]]-P_A[[#This Row],[36+]]</f>
        <v>#VALUE!</v>
      </c>
      <c r="BZ333" s="5" t="e">
        <f>P_A[[#This Row],[36+]]-P_A[[#This Row],[37+]]</f>
        <v>#VALUE!</v>
      </c>
      <c r="CA333" s="5" t="e">
        <f>P_A[[#This Row],[37+]]-P_A[[#This Row],[38+]]</f>
        <v>#VALUE!</v>
      </c>
      <c r="CB333" s="5" t="e">
        <f>P_A[[#This Row],[38+]]-P_A[[#This Row],[39+]]</f>
        <v>#VALUE!</v>
      </c>
      <c r="CC333" s="5" t="e">
        <f>P_A[[#This Row],[39+]]-P_A[[#This Row],[40+]]</f>
        <v>#VALUE!</v>
      </c>
      <c r="CD333" s="5" t="e">
        <f>P_A[[#This Row],[40+]]-P_A[[#This Row],[41+]]</f>
        <v>#VALUE!</v>
      </c>
      <c r="CE333" s="5" t="e">
        <f>P_A[[#This Row],[41+]]-P_A[[#This Row],[42+]]</f>
        <v>#VALUE!</v>
      </c>
      <c r="CF333" s="5" t="e">
        <f>P_A[[#This Row],[42+]]-P_A[[#This Row],[43+]]</f>
        <v>#VALUE!</v>
      </c>
      <c r="CG333" s="5" t="e">
        <f>P_A[[#This Row],[43+]]-P_A[[#This Row],[44+]]</f>
        <v>#VALUE!</v>
      </c>
      <c r="CH333" s="5" t="e">
        <f>P_A[[#This Row],[44+]]-P_A[[#This Row],[45+]]</f>
        <v>#VALUE!</v>
      </c>
      <c r="CI333" s="5" t="e">
        <f>P_A[[#This Row],[45+]]-P_A[[#This Row],[46+]]</f>
        <v>#VALUE!</v>
      </c>
      <c r="CJ333" s="5" t="e">
        <f>P_A[[#This Row],[46+]]-P_A[[#This Row],[47+]]</f>
        <v>#VALUE!</v>
      </c>
      <c r="CK333" s="5" t="e">
        <f>P_A[[#This Row],[47+]]-P_A[[#This Row],[48+]]</f>
        <v>#VALUE!</v>
      </c>
      <c r="CL333" s="5" t="e">
        <f>P_A[[#This Row],[48+]]-P_A[[#This Row],[49+]]</f>
        <v>#VALUE!</v>
      </c>
    </row>
    <row r="334" spans="50:90" x14ac:dyDescent="0.25">
      <c r="AX334" s="5" t="e">
        <f>P_A[[#This Row],[8+]]-P_A[[#This Row],[9+]]</f>
        <v>#VALUE!</v>
      </c>
      <c r="AY334" s="5" t="e">
        <f>P_A[[#This Row],[9+]]-P_A[[#This Row],[10+]]</f>
        <v>#VALUE!</v>
      </c>
      <c r="AZ334" s="5" t="e">
        <f>P_A[[#This Row],[10+]]-P_A[[#This Row],[11+]]</f>
        <v>#VALUE!</v>
      </c>
      <c r="BA334" s="5" t="e">
        <f>P_A[[#This Row],[11+]]-P_A[[#This Row],[12+]]</f>
        <v>#VALUE!</v>
      </c>
      <c r="BB334" s="5" t="e">
        <f>P_A[[#This Row],[12+]]-P_A[[#This Row],[13+]]</f>
        <v>#VALUE!</v>
      </c>
      <c r="BC334" s="5" t="e">
        <f>P_A[[#This Row],[13+]]-P_A[[#This Row],[14+]]</f>
        <v>#VALUE!</v>
      </c>
      <c r="BD334" s="5" t="e">
        <f>P_A[[#This Row],[14+]]-P_A[[#This Row],[15+]]</f>
        <v>#VALUE!</v>
      </c>
      <c r="BE334" s="5" t="e">
        <f>P_A[[#This Row],[15+]]-P_A[[#This Row],[16+]]</f>
        <v>#VALUE!</v>
      </c>
      <c r="BF334" s="5" t="e">
        <f>P_A[[#This Row],[16+]]-P_A[[#This Row],[17+]]</f>
        <v>#VALUE!</v>
      </c>
      <c r="BG334" s="5" t="e">
        <f>P_A[[#This Row],[17+]]-P_A[[#This Row],[18+]]</f>
        <v>#VALUE!</v>
      </c>
      <c r="BH334" s="5" t="e">
        <f>P_A[[#This Row],[18+]]-P_A[[#This Row],[19+]]</f>
        <v>#VALUE!</v>
      </c>
      <c r="BI334" s="5" t="e">
        <f>P_A[[#This Row],[19+]]-P_A[[#This Row],[20+]]</f>
        <v>#VALUE!</v>
      </c>
      <c r="BJ334" s="5" t="e">
        <f>P_A[[#This Row],[20+]]-P_A[[#This Row],[21+]]</f>
        <v>#VALUE!</v>
      </c>
      <c r="BK334" s="5" t="e">
        <f>P_A[[#This Row],[21+]]-P_A[[#This Row],[22+]]</f>
        <v>#VALUE!</v>
      </c>
      <c r="BL334" s="5" t="e">
        <f>P_A[[#This Row],[22+]]-P_A[[#This Row],[23+]]</f>
        <v>#VALUE!</v>
      </c>
      <c r="BM334" s="5" t="e">
        <f>P_A[[#This Row],[23+]]-P_A[[#This Row],[24+]]</f>
        <v>#VALUE!</v>
      </c>
      <c r="BN334" s="5" t="e">
        <f>P_A[[#This Row],[24+]]-P_A[[#This Row],[25+]]</f>
        <v>#VALUE!</v>
      </c>
      <c r="BO334" s="5" t="e">
        <f>P_A[[#This Row],[25+]]-P_A[[#This Row],[26+]]</f>
        <v>#VALUE!</v>
      </c>
      <c r="BP334" s="5" t="e">
        <f>P_A[[#This Row],[26+]]-P_A[[#This Row],[27+]]</f>
        <v>#VALUE!</v>
      </c>
      <c r="BQ334" s="5" t="e">
        <f>P_A[[#This Row],[27+]]-P_A[[#This Row],[28+]]</f>
        <v>#VALUE!</v>
      </c>
      <c r="BR334" s="5" t="e">
        <f>P_A[[#This Row],[28+]]-P_A[[#This Row],[29+]]</f>
        <v>#VALUE!</v>
      </c>
      <c r="BS334" s="5" t="e">
        <f>P_A[[#This Row],[29+]]-P_A[[#This Row],[30+]]</f>
        <v>#VALUE!</v>
      </c>
      <c r="BT334" s="5" t="e">
        <f>P_A[[#This Row],[30+]]-P_A[[#This Row],[31+]]</f>
        <v>#VALUE!</v>
      </c>
      <c r="BU334" s="5" t="e">
        <f>P_A[[#This Row],[31+]]-P_A[[#This Row],[32+]]</f>
        <v>#VALUE!</v>
      </c>
      <c r="BV334" s="5" t="e">
        <f>P_A[[#This Row],[32+]]-P_A[[#This Row],[33+]]</f>
        <v>#VALUE!</v>
      </c>
      <c r="BW334" s="5" t="e">
        <f>P_A[[#This Row],[33+]]-P_A[[#This Row],[34+]]</f>
        <v>#VALUE!</v>
      </c>
      <c r="BX334" s="5" t="e">
        <f>P_A[[#This Row],[34+]]-P_A[[#This Row],[35+]]</f>
        <v>#VALUE!</v>
      </c>
      <c r="BY334" s="5" t="e">
        <f>P_A[[#This Row],[35+]]-P_A[[#This Row],[36+]]</f>
        <v>#VALUE!</v>
      </c>
      <c r="BZ334" s="5" t="e">
        <f>P_A[[#This Row],[36+]]-P_A[[#This Row],[37+]]</f>
        <v>#VALUE!</v>
      </c>
      <c r="CA334" s="5" t="e">
        <f>P_A[[#This Row],[37+]]-P_A[[#This Row],[38+]]</f>
        <v>#VALUE!</v>
      </c>
      <c r="CB334" s="5" t="e">
        <f>P_A[[#This Row],[38+]]-P_A[[#This Row],[39+]]</f>
        <v>#VALUE!</v>
      </c>
      <c r="CC334" s="5" t="e">
        <f>P_A[[#This Row],[39+]]-P_A[[#This Row],[40+]]</f>
        <v>#VALUE!</v>
      </c>
      <c r="CD334" s="5" t="e">
        <f>P_A[[#This Row],[40+]]-P_A[[#This Row],[41+]]</f>
        <v>#VALUE!</v>
      </c>
      <c r="CE334" s="5" t="e">
        <f>P_A[[#This Row],[41+]]-P_A[[#This Row],[42+]]</f>
        <v>#VALUE!</v>
      </c>
      <c r="CF334" s="5" t="e">
        <f>P_A[[#This Row],[42+]]-P_A[[#This Row],[43+]]</f>
        <v>#VALUE!</v>
      </c>
      <c r="CG334" s="5" t="e">
        <f>P_A[[#This Row],[43+]]-P_A[[#This Row],[44+]]</f>
        <v>#VALUE!</v>
      </c>
      <c r="CH334" s="5" t="e">
        <f>P_A[[#This Row],[44+]]-P_A[[#This Row],[45+]]</f>
        <v>#VALUE!</v>
      </c>
      <c r="CI334" s="5" t="e">
        <f>P_A[[#This Row],[45+]]-P_A[[#This Row],[46+]]</f>
        <v>#VALUE!</v>
      </c>
      <c r="CJ334" s="5" t="e">
        <f>P_A[[#This Row],[46+]]-P_A[[#This Row],[47+]]</f>
        <v>#VALUE!</v>
      </c>
      <c r="CK334" s="5" t="e">
        <f>P_A[[#This Row],[47+]]-P_A[[#This Row],[48+]]</f>
        <v>#VALUE!</v>
      </c>
      <c r="CL334" s="5" t="e">
        <f>P_A[[#This Row],[48+]]-P_A[[#This Row],[49+]]</f>
        <v>#VALUE!</v>
      </c>
    </row>
    <row r="335" spans="50:90" x14ac:dyDescent="0.25">
      <c r="AX335" s="5" t="e">
        <f>P_A[[#This Row],[8+]]-P_A[[#This Row],[9+]]</f>
        <v>#VALUE!</v>
      </c>
      <c r="AY335" s="5" t="e">
        <f>P_A[[#This Row],[9+]]-P_A[[#This Row],[10+]]</f>
        <v>#VALUE!</v>
      </c>
      <c r="AZ335" s="5" t="e">
        <f>P_A[[#This Row],[10+]]-P_A[[#This Row],[11+]]</f>
        <v>#VALUE!</v>
      </c>
      <c r="BA335" s="5" t="e">
        <f>P_A[[#This Row],[11+]]-P_A[[#This Row],[12+]]</f>
        <v>#VALUE!</v>
      </c>
      <c r="BB335" s="5" t="e">
        <f>P_A[[#This Row],[12+]]-P_A[[#This Row],[13+]]</f>
        <v>#VALUE!</v>
      </c>
      <c r="BC335" s="5" t="e">
        <f>P_A[[#This Row],[13+]]-P_A[[#This Row],[14+]]</f>
        <v>#VALUE!</v>
      </c>
      <c r="BD335" s="5" t="e">
        <f>P_A[[#This Row],[14+]]-P_A[[#This Row],[15+]]</f>
        <v>#VALUE!</v>
      </c>
      <c r="BE335" s="5" t="e">
        <f>P_A[[#This Row],[15+]]-P_A[[#This Row],[16+]]</f>
        <v>#VALUE!</v>
      </c>
      <c r="BF335" s="5" t="e">
        <f>P_A[[#This Row],[16+]]-P_A[[#This Row],[17+]]</f>
        <v>#VALUE!</v>
      </c>
      <c r="BG335" s="5" t="e">
        <f>P_A[[#This Row],[17+]]-P_A[[#This Row],[18+]]</f>
        <v>#VALUE!</v>
      </c>
      <c r="BH335" s="5" t="e">
        <f>P_A[[#This Row],[18+]]-P_A[[#This Row],[19+]]</f>
        <v>#VALUE!</v>
      </c>
      <c r="BI335" s="5" t="e">
        <f>P_A[[#This Row],[19+]]-P_A[[#This Row],[20+]]</f>
        <v>#VALUE!</v>
      </c>
      <c r="BJ335" s="5" t="e">
        <f>P_A[[#This Row],[20+]]-P_A[[#This Row],[21+]]</f>
        <v>#VALUE!</v>
      </c>
      <c r="BK335" s="5" t="e">
        <f>P_A[[#This Row],[21+]]-P_A[[#This Row],[22+]]</f>
        <v>#VALUE!</v>
      </c>
      <c r="BL335" s="5" t="e">
        <f>P_A[[#This Row],[22+]]-P_A[[#This Row],[23+]]</f>
        <v>#VALUE!</v>
      </c>
      <c r="BM335" s="5" t="e">
        <f>P_A[[#This Row],[23+]]-P_A[[#This Row],[24+]]</f>
        <v>#VALUE!</v>
      </c>
      <c r="BN335" s="5" t="e">
        <f>P_A[[#This Row],[24+]]-P_A[[#This Row],[25+]]</f>
        <v>#VALUE!</v>
      </c>
      <c r="BO335" s="5" t="e">
        <f>P_A[[#This Row],[25+]]-P_A[[#This Row],[26+]]</f>
        <v>#VALUE!</v>
      </c>
      <c r="BP335" s="5" t="e">
        <f>P_A[[#This Row],[26+]]-P_A[[#This Row],[27+]]</f>
        <v>#VALUE!</v>
      </c>
      <c r="BQ335" s="5" t="e">
        <f>P_A[[#This Row],[27+]]-P_A[[#This Row],[28+]]</f>
        <v>#VALUE!</v>
      </c>
      <c r="BR335" s="5" t="e">
        <f>P_A[[#This Row],[28+]]-P_A[[#This Row],[29+]]</f>
        <v>#VALUE!</v>
      </c>
      <c r="BS335" s="5" t="e">
        <f>P_A[[#This Row],[29+]]-P_A[[#This Row],[30+]]</f>
        <v>#VALUE!</v>
      </c>
      <c r="BT335" s="5" t="e">
        <f>P_A[[#This Row],[30+]]-P_A[[#This Row],[31+]]</f>
        <v>#VALUE!</v>
      </c>
      <c r="BU335" s="5" t="e">
        <f>P_A[[#This Row],[31+]]-P_A[[#This Row],[32+]]</f>
        <v>#VALUE!</v>
      </c>
      <c r="BV335" s="5" t="e">
        <f>P_A[[#This Row],[32+]]-P_A[[#This Row],[33+]]</f>
        <v>#VALUE!</v>
      </c>
      <c r="BW335" s="5" t="e">
        <f>P_A[[#This Row],[33+]]-P_A[[#This Row],[34+]]</f>
        <v>#VALUE!</v>
      </c>
      <c r="BX335" s="5" t="e">
        <f>P_A[[#This Row],[34+]]-P_A[[#This Row],[35+]]</f>
        <v>#VALUE!</v>
      </c>
      <c r="BY335" s="5" t="e">
        <f>P_A[[#This Row],[35+]]-P_A[[#This Row],[36+]]</f>
        <v>#VALUE!</v>
      </c>
      <c r="BZ335" s="5" t="e">
        <f>P_A[[#This Row],[36+]]-P_A[[#This Row],[37+]]</f>
        <v>#VALUE!</v>
      </c>
      <c r="CA335" s="5" t="e">
        <f>P_A[[#This Row],[37+]]-P_A[[#This Row],[38+]]</f>
        <v>#VALUE!</v>
      </c>
      <c r="CB335" s="5" t="e">
        <f>P_A[[#This Row],[38+]]-P_A[[#This Row],[39+]]</f>
        <v>#VALUE!</v>
      </c>
      <c r="CC335" s="5" t="e">
        <f>P_A[[#This Row],[39+]]-P_A[[#This Row],[40+]]</f>
        <v>#VALUE!</v>
      </c>
      <c r="CD335" s="5" t="e">
        <f>P_A[[#This Row],[40+]]-P_A[[#This Row],[41+]]</f>
        <v>#VALUE!</v>
      </c>
      <c r="CE335" s="5" t="e">
        <f>P_A[[#This Row],[41+]]-P_A[[#This Row],[42+]]</f>
        <v>#VALUE!</v>
      </c>
      <c r="CF335" s="5" t="e">
        <f>P_A[[#This Row],[42+]]-P_A[[#This Row],[43+]]</f>
        <v>#VALUE!</v>
      </c>
      <c r="CG335" s="5" t="e">
        <f>P_A[[#This Row],[43+]]-P_A[[#This Row],[44+]]</f>
        <v>#VALUE!</v>
      </c>
      <c r="CH335" s="5" t="e">
        <f>P_A[[#This Row],[44+]]-P_A[[#This Row],[45+]]</f>
        <v>#VALUE!</v>
      </c>
      <c r="CI335" s="5" t="e">
        <f>P_A[[#This Row],[45+]]-P_A[[#This Row],[46+]]</f>
        <v>#VALUE!</v>
      </c>
      <c r="CJ335" s="5" t="e">
        <f>P_A[[#This Row],[46+]]-P_A[[#This Row],[47+]]</f>
        <v>#VALUE!</v>
      </c>
      <c r="CK335" s="5" t="e">
        <f>P_A[[#This Row],[47+]]-P_A[[#This Row],[48+]]</f>
        <v>#VALUE!</v>
      </c>
      <c r="CL335" s="5" t="e">
        <f>P_A[[#This Row],[48+]]-P_A[[#This Row],[49+]]</f>
        <v>#VALUE!</v>
      </c>
    </row>
    <row r="336" spans="50:90" x14ac:dyDescent="0.25">
      <c r="AX336" s="5" t="e">
        <f>P_A[[#This Row],[8+]]-P_A[[#This Row],[9+]]</f>
        <v>#VALUE!</v>
      </c>
      <c r="AY336" s="5" t="e">
        <f>P_A[[#This Row],[9+]]-P_A[[#This Row],[10+]]</f>
        <v>#VALUE!</v>
      </c>
      <c r="AZ336" s="5" t="e">
        <f>P_A[[#This Row],[10+]]-P_A[[#This Row],[11+]]</f>
        <v>#VALUE!</v>
      </c>
      <c r="BA336" s="5" t="e">
        <f>P_A[[#This Row],[11+]]-P_A[[#This Row],[12+]]</f>
        <v>#VALUE!</v>
      </c>
      <c r="BB336" s="5" t="e">
        <f>P_A[[#This Row],[12+]]-P_A[[#This Row],[13+]]</f>
        <v>#VALUE!</v>
      </c>
      <c r="BC336" s="5" t="e">
        <f>P_A[[#This Row],[13+]]-P_A[[#This Row],[14+]]</f>
        <v>#VALUE!</v>
      </c>
      <c r="BD336" s="5" t="e">
        <f>P_A[[#This Row],[14+]]-P_A[[#This Row],[15+]]</f>
        <v>#VALUE!</v>
      </c>
      <c r="BE336" s="5" t="e">
        <f>P_A[[#This Row],[15+]]-P_A[[#This Row],[16+]]</f>
        <v>#VALUE!</v>
      </c>
      <c r="BF336" s="5" t="e">
        <f>P_A[[#This Row],[16+]]-P_A[[#This Row],[17+]]</f>
        <v>#VALUE!</v>
      </c>
      <c r="BG336" s="5" t="e">
        <f>P_A[[#This Row],[17+]]-P_A[[#This Row],[18+]]</f>
        <v>#VALUE!</v>
      </c>
      <c r="BH336" s="5" t="e">
        <f>P_A[[#This Row],[18+]]-P_A[[#This Row],[19+]]</f>
        <v>#VALUE!</v>
      </c>
      <c r="BI336" s="5" t="e">
        <f>P_A[[#This Row],[19+]]-P_A[[#This Row],[20+]]</f>
        <v>#VALUE!</v>
      </c>
      <c r="BJ336" s="5" t="e">
        <f>P_A[[#This Row],[20+]]-P_A[[#This Row],[21+]]</f>
        <v>#VALUE!</v>
      </c>
      <c r="BK336" s="5" t="e">
        <f>P_A[[#This Row],[21+]]-P_A[[#This Row],[22+]]</f>
        <v>#VALUE!</v>
      </c>
      <c r="BL336" s="5" t="e">
        <f>P_A[[#This Row],[22+]]-P_A[[#This Row],[23+]]</f>
        <v>#VALUE!</v>
      </c>
      <c r="BM336" s="5" t="e">
        <f>P_A[[#This Row],[23+]]-P_A[[#This Row],[24+]]</f>
        <v>#VALUE!</v>
      </c>
      <c r="BN336" s="5" t="e">
        <f>P_A[[#This Row],[24+]]-P_A[[#This Row],[25+]]</f>
        <v>#VALUE!</v>
      </c>
      <c r="BO336" s="5" t="e">
        <f>P_A[[#This Row],[25+]]-P_A[[#This Row],[26+]]</f>
        <v>#VALUE!</v>
      </c>
      <c r="BP336" s="5" t="e">
        <f>P_A[[#This Row],[26+]]-P_A[[#This Row],[27+]]</f>
        <v>#VALUE!</v>
      </c>
      <c r="BQ336" s="5" t="e">
        <f>P_A[[#This Row],[27+]]-P_A[[#This Row],[28+]]</f>
        <v>#VALUE!</v>
      </c>
      <c r="BR336" s="5" t="e">
        <f>P_A[[#This Row],[28+]]-P_A[[#This Row],[29+]]</f>
        <v>#VALUE!</v>
      </c>
      <c r="BS336" s="5" t="e">
        <f>P_A[[#This Row],[29+]]-P_A[[#This Row],[30+]]</f>
        <v>#VALUE!</v>
      </c>
      <c r="BT336" s="5" t="e">
        <f>P_A[[#This Row],[30+]]-P_A[[#This Row],[31+]]</f>
        <v>#VALUE!</v>
      </c>
      <c r="BU336" s="5" t="e">
        <f>P_A[[#This Row],[31+]]-P_A[[#This Row],[32+]]</f>
        <v>#VALUE!</v>
      </c>
      <c r="BV336" s="5" t="e">
        <f>P_A[[#This Row],[32+]]-P_A[[#This Row],[33+]]</f>
        <v>#VALUE!</v>
      </c>
      <c r="BW336" s="5" t="e">
        <f>P_A[[#This Row],[33+]]-P_A[[#This Row],[34+]]</f>
        <v>#VALUE!</v>
      </c>
      <c r="BX336" s="5" t="e">
        <f>P_A[[#This Row],[34+]]-P_A[[#This Row],[35+]]</f>
        <v>#VALUE!</v>
      </c>
      <c r="BY336" s="5" t="e">
        <f>P_A[[#This Row],[35+]]-P_A[[#This Row],[36+]]</f>
        <v>#VALUE!</v>
      </c>
      <c r="BZ336" s="5" t="e">
        <f>P_A[[#This Row],[36+]]-P_A[[#This Row],[37+]]</f>
        <v>#VALUE!</v>
      </c>
      <c r="CA336" s="5" t="e">
        <f>P_A[[#This Row],[37+]]-P_A[[#This Row],[38+]]</f>
        <v>#VALUE!</v>
      </c>
      <c r="CB336" s="5" t="e">
        <f>P_A[[#This Row],[38+]]-P_A[[#This Row],[39+]]</f>
        <v>#VALUE!</v>
      </c>
      <c r="CC336" s="5" t="e">
        <f>P_A[[#This Row],[39+]]-P_A[[#This Row],[40+]]</f>
        <v>#VALUE!</v>
      </c>
      <c r="CD336" s="5" t="e">
        <f>P_A[[#This Row],[40+]]-P_A[[#This Row],[41+]]</f>
        <v>#VALUE!</v>
      </c>
      <c r="CE336" s="5" t="e">
        <f>P_A[[#This Row],[41+]]-P_A[[#This Row],[42+]]</f>
        <v>#VALUE!</v>
      </c>
      <c r="CF336" s="5" t="e">
        <f>P_A[[#This Row],[42+]]-P_A[[#This Row],[43+]]</f>
        <v>#VALUE!</v>
      </c>
      <c r="CG336" s="5" t="e">
        <f>P_A[[#This Row],[43+]]-P_A[[#This Row],[44+]]</f>
        <v>#VALUE!</v>
      </c>
      <c r="CH336" s="5" t="e">
        <f>P_A[[#This Row],[44+]]-P_A[[#This Row],[45+]]</f>
        <v>#VALUE!</v>
      </c>
      <c r="CI336" s="5" t="e">
        <f>P_A[[#This Row],[45+]]-P_A[[#This Row],[46+]]</f>
        <v>#VALUE!</v>
      </c>
      <c r="CJ336" s="5" t="e">
        <f>P_A[[#This Row],[46+]]-P_A[[#This Row],[47+]]</f>
        <v>#VALUE!</v>
      </c>
      <c r="CK336" s="5" t="e">
        <f>P_A[[#This Row],[47+]]-P_A[[#This Row],[48+]]</f>
        <v>#VALUE!</v>
      </c>
      <c r="CL336" s="5" t="e">
        <f>P_A[[#This Row],[48+]]-P_A[[#This Row],[49+]]</f>
        <v>#VALUE!</v>
      </c>
    </row>
    <row r="337" spans="50:90" x14ac:dyDescent="0.25">
      <c r="AX337" s="5" t="e">
        <f>P_A[[#This Row],[8+]]-P_A[[#This Row],[9+]]</f>
        <v>#VALUE!</v>
      </c>
      <c r="AY337" s="5" t="e">
        <f>P_A[[#This Row],[9+]]-P_A[[#This Row],[10+]]</f>
        <v>#VALUE!</v>
      </c>
      <c r="AZ337" s="5" t="e">
        <f>P_A[[#This Row],[10+]]-P_A[[#This Row],[11+]]</f>
        <v>#VALUE!</v>
      </c>
      <c r="BA337" s="5" t="e">
        <f>P_A[[#This Row],[11+]]-P_A[[#This Row],[12+]]</f>
        <v>#VALUE!</v>
      </c>
      <c r="BB337" s="5" t="e">
        <f>P_A[[#This Row],[12+]]-P_A[[#This Row],[13+]]</f>
        <v>#VALUE!</v>
      </c>
      <c r="BC337" s="5" t="e">
        <f>P_A[[#This Row],[13+]]-P_A[[#This Row],[14+]]</f>
        <v>#VALUE!</v>
      </c>
      <c r="BD337" s="5" t="e">
        <f>P_A[[#This Row],[14+]]-P_A[[#This Row],[15+]]</f>
        <v>#VALUE!</v>
      </c>
      <c r="BE337" s="5" t="e">
        <f>P_A[[#This Row],[15+]]-P_A[[#This Row],[16+]]</f>
        <v>#VALUE!</v>
      </c>
      <c r="BF337" s="5" t="e">
        <f>P_A[[#This Row],[16+]]-P_A[[#This Row],[17+]]</f>
        <v>#VALUE!</v>
      </c>
      <c r="BG337" s="5" t="e">
        <f>P_A[[#This Row],[17+]]-P_A[[#This Row],[18+]]</f>
        <v>#VALUE!</v>
      </c>
      <c r="BH337" s="5" t="e">
        <f>P_A[[#This Row],[18+]]-P_A[[#This Row],[19+]]</f>
        <v>#VALUE!</v>
      </c>
      <c r="BI337" s="5" t="e">
        <f>P_A[[#This Row],[19+]]-P_A[[#This Row],[20+]]</f>
        <v>#VALUE!</v>
      </c>
      <c r="BJ337" s="5" t="e">
        <f>P_A[[#This Row],[20+]]-P_A[[#This Row],[21+]]</f>
        <v>#VALUE!</v>
      </c>
      <c r="BK337" s="5" t="e">
        <f>P_A[[#This Row],[21+]]-P_A[[#This Row],[22+]]</f>
        <v>#VALUE!</v>
      </c>
      <c r="BL337" s="5" t="e">
        <f>P_A[[#This Row],[22+]]-P_A[[#This Row],[23+]]</f>
        <v>#VALUE!</v>
      </c>
      <c r="BM337" s="5" t="e">
        <f>P_A[[#This Row],[23+]]-P_A[[#This Row],[24+]]</f>
        <v>#VALUE!</v>
      </c>
      <c r="BN337" s="5" t="e">
        <f>P_A[[#This Row],[24+]]-P_A[[#This Row],[25+]]</f>
        <v>#VALUE!</v>
      </c>
      <c r="BO337" s="5" t="e">
        <f>P_A[[#This Row],[25+]]-P_A[[#This Row],[26+]]</f>
        <v>#VALUE!</v>
      </c>
      <c r="BP337" s="5" t="e">
        <f>P_A[[#This Row],[26+]]-P_A[[#This Row],[27+]]</f>
        <v>#VALUE!</v>
      </c>
      <c r="BQ337" s="5" t="e">
        <f>P_A[[#This Row],[27+]]-P_A[[#This Row],[28+]]</f>
        <v>#VALUE!</v>
      </c>
      <c r="BR337" s="5" t="e">
        <f>P_A[[#This Row],[28+]]-P_A[[#This Row],[29+]]</f>
        <v>#VALUE!</v>
      </c>
      <c r="BS337" s="5" t="e">
        <f>P_A[[#This Row],[29+]]-P_A[[#This Row],[30+]]</f>
        <v>#VALUE!</v>
      </c>
      <c r="BT337" s="5" t="e">
        <f>P_A[[#This Row],[30+]]-P_A[[#This Row],[31+]]</f>
        <v>#VALUE!</v>
      </c>
      <c r="BU337" s="5" t="e">
        <f>P_A[[#This Row],[31+]]-P_A[[#This Row],[32+]]</f>
        <v>#VALUE!</v>
      </c>
      <c r="BV337" s="5" t="e">
        <f>P_A[[#This Row],[32+]]-P_A[[#This Row],[33+]]</f>
        <v>#VALUE!</v>
      </c>
      <c r="BW337" s="5" t="e">
        <f>P_A[[#This Row],[33+]]-P_A[[#This Row],[34+]]</f>
        <v>#VALUE!</v>
      </c>
      <c r="BX337" s="5" t="e">
        <f>P_A[[#This Row],[34+]]-P_A[[#This Row],[35+]]</f>
        <v>#VALUE!</v>
      </c>
      <c r="BY337" s="5" t="e">
        <f>P_A[[#This Row],[35+]]-P_A[[#This Row],[36+]]</f>
        <v>#VALUE!</v>
      </c>
      <c r="BZ337" s="5" t="e">
        <f>P_A[[#This Row],[36+]]-P_A[[#This Row],[37+]]</f>
        <v>#VALUE!</v>
      </c>
      <c r="CA337" s="5" t="e">
        <f>P_A[[#This Row],[37+]]-P_A[[#This Row],[38+]]</f>
        <v>#VALUE!</v>
      </c>
      <c r="CB337" s="5" t="e">
        <f>P_A[[#This Row],[38+]]-P_A[[#This Row],[39+]]</f>
        <v>#VALUE!</v>
      </c>
      <c r="CC337" s="5" t="e">
        <f>P_A[[#This Row],[39+]]-P_A[[#This Row],[40+]]</f>
        <v>#VALUE!</v>
      </c>
      <c r="CD337" s="5" t="e">
        <f>P_A[[#This Row],[40+]]-P_A[[#This Row],[41+]]</f>
        <v>#VALUE!</v>
      </c>
      <c r="CE337" s="5" t="e">
        <f>P_A[[#This Row],[41+]]-P_A[[#This Row],[42+]]</f>
        <v>#VALUE!</v>
      </c>
      <c r="CF337" s="5" t="e">
        <f>P_A[[#This Row],[42+]]-P_A[[#This Row],[43+]]</f>
        <v>#VALUE!</v>
      </c>
      <c r="CG337" s="5" t="e">
        <f>P_A[[#This Row],[43+]]-P_A[[#This Row],[44+]]</f>
        <v>#VALUE!</v>
      </c>
      <c r="CH337" s="5" t="e">
        <f>P_A[[#This Row],[44+]]-P_A[[#This Row],[45+]]</f>
        <v>#VALUE!</v>
      </c>
      <c r="CI337" s="5" t="e">
        <f>P_A[[#This Row],[45+]]-P_A[[#This Row],[46+]]</f>
        <v>#VALUE!</v>
      </c>
      <c r="CJ337" s="5" t="e">
        <f>P_A[[#This Row],[46+]]-P_A[[#This Row],[47+]]</f>
        <v>#VALUE!</v>
      </c>
      <c r="CK337" s="5" t="e">
        <f>P_A[[#This Row],[47+]]-P_A[[#This Row],[48+]]</f>
        <v>#VALUE!</v>
      </c>
      <c r="CL337" s="5" t="e">
        <f>P_A[[#This Row],[48+]]-P_A[[#This Row],[49+]]</f>
        <v>#VALUE!</v>
      </c>
    </row>
    <row r="338" spans="50:90" x14ac:dyDescent="0.25">
      <c r="AX338" s="5" t="e">
        <f>P_A[[#This Row],[8+]]-P_A[[#This Row],[9+]]</f>
        <v>#VALUE!</v>
      </c>
      <c r="AY338" s="5" t="e">
        <f>P_A[[#This Row],[9+]]-P_A[[#This Row],[10+]]</f>
        <v>#VALUE!</v>
      </c>
      <c r="AZ338" s="5" t="e">
        <f>P_A[[#This Row],[10+]]-P_A[[#This Row],[11+]]</f>
        <v>#VALUE!</v>
      </c>
      <c r="BA338" s="5" t="e">
        <f>P_A[[#This Row],[11+]]-P_A[[#This Row],[12+]]</f>
        <v>#VALUE!</v>
      </c>
      <c r="BB338" s="5" t="e">
        <f>P_A[[#This Row],[12+]]-P_A[[#This Row],[13+]]</f>
        <v>#VALUE!</v>
      </c>
      <c r="BC338" s="5" t="e">
        <f>P_A[[#This Row],[13+]]-P_A[[#This Row],[14+]]</f>
        <v>#VALUE!</v>
      </c>
      <c r="BD338" s="5" t="e">
        <f>P_A[[#This Row],[14+]]-P_A[[#This Row],[15+]]</f>
        <v>#VALUE!</v>
      </c>
      <c r="BE338" s="5" t="e">
        <f>P_A[[#This Row],[15+]]-P_A[[#This Row],[16+]]</f>
        <v>#VALUE!</v>
      </c>
      <c r="BF338" s="5" t="e">
        <f>P_A[[#This Row],[16+]]-P_A[[#This Row],[17+]]</f>
        <v>#VALUE!</v>
      </c>
      <c r="BG338" s="5" t="e">
        <f>P_A[[#This Row],[17+]]-P_A[[#This Row],[18+]]</f>
        <v>#VALUE!</v>
      </c>
      <c r="BH338" s="5" t="e">
        <f>P_A[[#This Row],[18+]]-P_A[[#This Row],[19+]]</f>
        <v>#VALUE!</v>
      </c>
      <c r="BI338" s="5" t="e">
        <f>P_A[[#This Row],[19+]]-P_A[[#This Row],[20+]]</f>
        <v>#VALUE!</v>
      </c>
      <c r="BJ338" s="5" t="e">
        <f>P_A[[#This Row],[20+]]-P_A[[#This Row],[21+]]</f>
        <v>#VALUE!</v>
      </c>
      <c r="BK338" s="5" t="e">
        <f>P_A[[#This Row],[21+]]-P_A[[#This Row],[22+]]</f>
        <v>#VALUE!</v>
      </c>
      <c r="BL338" s="5" t="e">
        <f>P_A[[#This Row],[22+]]-P_A[[#This Row],[23+]]</f>
        <v>#VALUE!</v>
      </c>
      <c r="BM338" s="5" t="e">
        <f>P_A[[#This Row],[23+]]-P_A[[#This Row],[24+]]</f>
        <v>#VALUE!</v>
      </c>
      <c r="BN338" s="5" t="e">
        <f>P_A[[#This Row],[24+]]-P_A[[#This Row],[25+]]</f>
        <v>#VALUE!</v>
      </c>
      <c r="BO338" s="5" t="e">
        <f>P_A[[#This Row],[25+]]-P_A[[#This Row],[26+]]</f>
        <v>#VALUE!</v>
      </c>
      <c r="BP338" s="5" t="e">
        <f>P_A[[#This Row],[26+]]-P_A[[#This Row],[27+]]</f>
        <v>#VALUE!</v>
      </c>
      <c r="BQ338" s="5" t="e">
        <f>P_A[[#This Row],[27+]]-P_A[[#This Row],[28+]]</f>
        <v>#VALUE!</v>
      </c>
      <c r="BR338" s="5" t="e">
        <f>P_A[[#This Row],[28+]]-P_A[[#This Row],[29+]]</f>
        <v>#VALUE!</v>
      </c>
      <c r="BS338" s="5" t="e">
        <f>P_A[[#This Row],[29+]]-P_A[[#This Row],[30+]]</f>
        <v>#VALUE!</v>
      </c>
      <c r="BT338" s="5" t="e">
        <f>P_A[[#This Row],[30+]]-P_A[[#This Row],[31+]]</f>
        <v>#VALUE!</v>
      </c>
      <c r="BU338" s="5" t="e">
        <f>P_A[[#This Row],[31+]]-P_A[[#This Row],[32+]]</f>
        <v>#VALUE!</v>
      </c>
      <c r="BV338" s="5" t="e">
        <f>P_A[[#This Row],[32+]]-P_A[[#This Row],[33+]]</f>
        <v>#VALUE!</v>
      </c>
      <c r="BW338" s="5" t="e">
        <f>P_A[[#This Row],[33+]]-P_A[[#This Row],[34+]]</f>
        <v>#VALUE!</v>
      </c>
      <c r="BX338" s="5" t="e">
        <f>P_A[[#This Row],[34+]]-P_A[[#This Row],[35+]]</f>
        <v>#VALUE!</v>
      </c>
      <c r="BY338" s="5" t="e">
        <f>P_A[[#This Row],[35+]]-P_A[[#This Row],[36+]]</f>
        <v>#VALUE!</v>
      </c>
      <c r="BZ338" s="5" t="e">
        <f>P_A[[#This Row],[36+]]-P_A[[#This Row],[37+]]</f>
        <v>#VALUE!</v>
      </c>
      <c r="CA338" s="5" t="e">
        <f>P_A[[#This Row],[37+]]-P_A[[#This Row],[38+]]</f>
        <v>#VALUE!</v>
      </c>
      <c r="CB338" s="5" t="e">
        <f>P_A[[#This Row],[38+]]-P_A[[#This Row],[39+]]</f>
        <v>#VALUE!</v>
      </c>
      <c r="CC338" s="5" t="e">
        <f>P_A[[#This Row],[39+]]-P_A[[#This Row],[40+]]</f>
        <v>#VALUE!</v>
      </c>
      <c r="CD338" s="5" t="e">
        <f>P_A[[#This Row],[40+]]-P_A[[#This Row],[41+]]</f>
        <v>#VALUE!</v>
      </c>
      <c r="CE338" s="5" t="e">
        <f>P_A[[#This Row],[41+]]-P_A[[#This Row],[42+]]</f>
        <v>#VALUE!</v>
      </c>
      <c r="CF338" s="5" t="e">
        <f>P_A[[#This Row],[42+]]-P_A[[#This Row],[43+]]</f>
        <v>#VALUE!</v>
      </c>
      <c r="CG338" s="5" t="e">
        <f>P_A[[#This Row],[43+]]-P_A[[#This Row],[44+]]</f>
        <v>#VALUE!</v>
      </c>
      <c r="CH338" s="5" t="e">
        <f>P_A[[#This Row],[44+]]-P_A[[#This Row],[45+]]</f>
        <v>#VALUE!</v>
      </c>
      <c r="CI338" s="5" t="e">
        <f>P_A[[#This Row],[45+]]-P_A[[#This Row],[46+]]</f>
        <v>#VALUE!</v>
      </c>
      <c r="CJ338" s="5" t="e">
        <f>P_A[[#This Row],[46+]]-P_A[[#This Row],[47+]]</f>
        <v>#VALUE!</v>
      </c>
      <c r="CK338" s="5" t="e">
        <f>P_A[[#This Row],[47+]]-P_A[[#This Row],[48+]]</f>
        <v>#VALUE!</v>
      </c>
      <c r="CL338" s="5" t="e">
        <f>P_A[[#This Row],[48+]]-P_A[[#This Row],[49+]]</f>
        <v>#VALUE!</v>
      </c>
    </row>
    <row r="339" spans="50:90" x14ac:dyDescent="0.25">
      <c r="AX339" s="5" t="e">
        <f>P_A[[#This Row],[8+]]-P_A[[#This Row],[9+]]</f>
        <v>#VALUE!</v>
      </c>
      <c r="AY339" s="5" t="e">
        <f>P_A[[#This Row],[9+]]-P_A[[#This Row],[10+]]</f>
        <v>#VALUE!</v>
      </c>
      <c r="AZ339" s="5" t="e">
        <f>P_A[[#This Row],[10+]]-P_A[[#This Row],[11+]]</f>
        <v>#VALUE!</v>
      </c>
      <c r="BA339" s="5" t="e">
        <f>P_A[[#This Row],[11+]]-P_A[[#This Row],[12+]]</f>
        <v>#VALUE!</v>
      </c>
      <c r="BB339" s="5" t="e">
        <f>P_A[[#This Row],[12+]]-P_A[[#This Row],[13+]]</f>
        <v>#VALUE!</v>
      </c>
      <c r="BC339" s="5" t="e">
        <f>P_A[[#This Row],[13+]]-P_A[[#This Row],[14+]]</f>
        <v>#VALUE!</v>
      </c>
      <c r="BD339" s="5" t="e">
        <f>P_A[[#This Row],[14+]]-P_A[[#This Row],[15+]]</f>
        <v>#VALUE!</v>
      </c>
      <c r="BE339" s="5" t="e">
        <f>P_A[[#This Row],[15+]]-P_A[[#This Row],[16+]]</f>
        <v>#VALUE!</v>
      </c>
      <c r="BF339" s="5" t="e">
        <f>P_A[[#This Row],[16+]]-P_A[[#This Row],[17+]]</f>
        <v>#VALUE!</v>
      </c>
      <c r="BG339" s="5" t="e">
        <f>P_A[[#This Row],[17+]]-P_A[[#This Row],[18+]]</f>
        <v>#VALUE!</v>
      </c>
      <c r="BH339" s="5" t="e">
        <f>P_A[[#This Row],[18+]]-P_A[[#This Row],[19+]]</f>
        <v>#VALUE!</v>
      </c>
      <c r="BI339" s="5" t="e">
        <f>P_A[[#This Row],[19+]]-P_A[[#This Row],[20+]]</f>
        <v>#VALUE!</v>
      </c>
      <c r="BJ339" s="5" t="e">
        <f>P_A[[#This Row],[20+]]-P_A[[#This Row],[21+]]</f>
        <v>#VALUE!</v>
      </c>
      <c r="BK339" s="5" t="e">
        <f>P_A[[#This Row],[21+]]-P_A[[#This Row],[22+]]</f>
        <v>#VALUE!</v>
      </c>
      <c r="BL339" s="5" t="e">
        <f>P_A[[#This Row],[22+]]-P_A[[#This Row],[23+]]</f>
        <v>#VALUE!</v>
      </c>
      <c r="BM339" s="5" t="e">
        <f>P_A[[#This Row],[23+]]-P_A[[#This Row],[24+]]</f>
        <v>#VALUE!</v>
      </c>
      <c r="BN339" s="5" t="e">
        <f>P_A[[#This Row],[24+]]-P_A[[#This Row],[25+]]</f>
        <v>#VALUE!</v>
      </c>
      <c r="BO339" s="5" t="e">
        <f>P_A[[#This Row],[25+]]-P_A[[#This Row],[26+]]</f>
        <v>#VALUE!</v>
      </c>
      <c r="BP339" s="5" t="e">
        <f>P_A[[#This Row],[26+]]-P_A[[#This Row],[27+]]</f>
        <v>#VALUE!</v>
      </c>
      <c r="BQ339" s="5" t="e">
        <f>P_A[[#This Row],[27+]]-P_A[[#This Row],[28+]]</f>
        <v>#VALUE!</v>
      </c>
      <c r="BR339" s="5" t="e">
        <f>P_A[[#This Row],[28+]]-P_A[[#This Row],[29+]]</f>
        <v>#VALUE!</v>
      </c>
      <c r="BS339" s="5" t="e">
        <f>P_A[[#This Row],[29+]]-P_A[[#This Row],[30+]]</f>
        <v>#VALUE!</v>
      </c>
      <c r="BT339" s="5" t="e">
        <f>P_A[[#This Row],[30+]]-P_A[[#This Row],[31+]]</f>
        <v>#VALUE!</v>
      </c>
      <c r="BU339" s="5" t="e">
        <f>P_A[[#This Row],[31+]]-P_A[[#This Row],[32+]]</f>
        <v>#VALUE!</v>
      </c>
      <c r="BV339" s="5" t="e">
        <f>P_A[[#This Row],[32+]]-P_A[[#This Row],[33+]]</f>
        <v>#VALUE!</v>
      </c>
      <c r="BW339" s="5" t="e">
        <f>P_A[[#This Row],[33+]]-P_A[[#This Row],[34+]]</f>
        <v>#VALUE!</v>
      </c>
      <c r="BX339" s="5" t="e">
        <f>P_A[[#This Row],[34+]]-P_A[[#This Row],[35+]]</f>
        <v>#VALUE!</v>
      </c>
      <c r="BY339" s="5" t="e">
        <f>P_A[[#This Row],[35+]]-P_A[[#This Row],[36+]]</f>
        <v>#VALUE!</v>
      </c>
      <c r="BZ339" s="5" t="e">
        <f>P_A[[#This Row],[36+]]-P_A[[#This Row],[37+]]</f>
        <v>#VALUE!</v>
      </c>
      <c r="CA339" s="5" t="e">
        <f>P_A[[#This Row],[37+]]-P_A[[#This Row],[38+]]</f>
        <v>#VALUE!</v>
      </c>
      <c r="CB339" s="5" t="e">
        <f>P_A[[#This Row],[38+]]-P_A[[#This Row],[39+]]</f>
        <v>#VALUE!</v>
      </c>
      <c r="CC339" s="5" t="e">
        <f>P_A[[#This Row],[39+]]-P_A[[#This Row],[40+]]</f>
        <v>#VALUE!</v>
      </c>
      <c r="CD339" s="5" t="e">
        <f>P_A[[#This Row],[40+]]-P_A[[#This Row],[41+]]</f>
        <v>#VALUE!</v>
      </c>
      <c r="CE339" s="5" t="e">
        <f>P_A[[#This Row],[41+]]-P_A[[#This Row],[42+]]</f>
        <v>#VALUE!</v>
      </c>
      <c r="CF339" s="5" t="e">
        <f>P_A[[#This Row],[42+]]-P_A[[#This Row],[43+]]</f>
        <v>#VALUE!</v>
      </c>
      <c r="CG339" s="5" t="e">
        <f>P_A[[#This Row],[43+]]-P_A[[#This Row],[44+]]</f>
        <v>#VALUE!</v>
      </c>
      <c r="CH339" s="5" t="e">
        <f>P_A[[#This Row],[44+]]-P_A[[#This Row],[45+]]</f>
        <v>#VALUE!</v>
      </c>
      <c r="CI339" s="5" t="e">
        <f>P_A[[#This Row],[45+]]-P_A[[#This Row],[46+]]</f>
        <v>#VALUE!</v>
      </c>
      <c r="CJ339" s="5" t="e">
        <f>P_A[[#This Row],[46+]]-P_A[[#This Row],[47+]]</f>
        <v>#VALUE!</v>
      </c>
      <c r="CK339" s="5" t="e">
        <f>P_A[[#This Row],[47+]]-P_A[[#This Row],[48+]]</f>
        <v>#VALUE!</v>
      </c>
      <c r="CL339" s="5" t="e">
        <f>P_A[[#This Row],[48+]]-P_A[[#This Row],[49+]]</f>
        <v>#VALUE!</v>
      </c>
    </row>
    <row r="340" spans="50:90" x14ac:dyDescent="0.25">
      <c r="AX340" s="5" t="e">
        <f>P_A[[#This Row],[8+]]-P_A[[#This Row],[9+]]</f>
        <v>#VALUE!</v>
      </c>
      <c r="AY340" s="5" t="e">
        <f>P_A[[#This Row],[9+]]-P_A[[#This Row],[10+]]</f>
        <v>#VALUE!</v>
      </c>
      <c r="AZ340" s="5" t="e">
        <f>P_A[[#This Row],[10+]]-P_A[[#This Row],[11+]]</f>
        <v>#VALUE!</v>
      </c>
      <c r="BA340" s="5" t="e">
        <f>P_A[[#This Row],[11+]]-P_A[[#This Row],[12+]]</f>
        <v>#VALUE!</v>
      </c>
      <c r="BB340" s="5" t="e">
        <f>P_A[[#This Row],[12+]]-P_A[[#This Row],[13+]]</f>
        <v>#VALUE!</v>
      </c>
      <c r="BC340" s="5" t="e">
        <f>P_A[[#This Row],[13+]]-P_A[[#This Row],[14+]]</f>
        <v>#VALUE!</v>
      </c>
      <c r="BD340" s="5" t="e">
        <f>P_A[[#This Row],[14+]]-P_A[[#This Row],[15+]]</f>
        <v>#VALUE!</v>
      </c>
      <c r="BE340" s="5" t="e">
        <f>P_A[[#This Row],[15+]]-P_A[[#This Row],[16+]]</f>
        <v>#VALUE!</v>
      </c>
      <c r="BF340" s="5" t="e">
        <f>P_A[[#This Row],[16+]]-P_A[[#This Row],[17+]]</f>
        <v>#VALUE!</v>
      </c>
      <c r="BG340" s="5" t="e">
        <f>P_A[[#This Row],[17+]]-P_A[[#This Row],[18+]]</f>
        <v>#VALUE!</v>
      </c>
      <c r="BH340" s="5" t="e">
        <f>P_A[[#This Row],[18+]]-P_A[[#This Row],[19+]]</f>
        <v>#VALUE!</v>
      </c>
      <c r="BI340" s="5" t="e">
        <f>P_A[[#This Row],[19+]]-P_A[[#This Row],[20+]]</f>
        <v>#VALUE!</v>
      </c>
      <c r="BJ340" s="5" t="e">
        <f>P_A[[#This Row],[20+]]-P_A[[#This Row],[21+]]</f>
        <v>#VALUE!</v>
      </c>
      <c r="BK340" s="5" t="e">
        <f>P_A[[#This Row],[21+]]-P_A[[#This Row],[22+]]</f>
        <v>#VALUE!</v>
      </c>
      <c r="BL340" s="5" t="e">
        <f>P_A[[#This Row],[22+]]-P_A[[#This Row],[23+]]</f>
        <v>#VALUE!</v>
      </c>
      <c r="BM340" s="5" t="e">
        <f>P_A[[#This Row],[23+]]-P_A[[#This Row],[24+]]</f>
        <v>#VALUE!</v>
      </c>
      <c r="BN340" s="5" t="e">
        <f>P_A[[#This Row],[24+]]-P_A[[#This Row],[25+]]</f>
        <v>#VALUE!</v>
      </c>
      <c r="BO340" s="5" t="e">
        <f>P_A[[#This Row],[25+]]-P_A[[#This Row],[26+]]</f>
        <v>#VALUE!</v>
      </c>
      <c r="BP340" s="5" t="e">
        <f>P_A[[#This Row],[26+]]-P_A[[#This Row],[27+]]</f>
        <v>#VALUE!</v>
      </c>
      <c r="BQ340" s="5" t="e">
        <f>P_A[[#This Row],[27+]]-P_A[[#This Row],[28+]]</f>
        <v>#VALUE!</v>
      </c>
      <c r="BR340" s="5" t="e">
        <f>P_A[[#This Row],[28+]]-P_A[[#This Row],[29+]]</f>
        <v>#VALUE!</v>
      </c>
      <c r="BS340" s="5" t="e">
        <f>P_A[[#This Row],[29+]]-P_A[[#This Row],[30+]]</f>
        <v>#VALUE!</v>
      </c>
      <c r="BT340" s="5" t="e">
        <f>P_A[[#This Row],[30+]]-P_A[[#This Row],[31+]]</f>
        <v>#VALUE!</v>
      </c>
      <c r="BU340" s="5" t="e">
        <f>P_A[[#This Row],[31+]]-P_A[[#This Row],[32+]]</f>
        <v>#VALUE!</v>
      </c>
      <c r="BV340" s="5" t="e">
        <f>P_A[[#This Row],[32+]]-P_A[[#This Row],[33+]]</f>
        <v>#VALUE!</v>
      </c>
      <c r="BW340" s="5" t="e">
        <f>P_A[[#This Row],[33+]]-P_A[[#This Row],[34+]]</f>
        <v>#VALUE!</v>
      </c>
      <c r="BX340" s="5" t="e">
        <f>P_A[[#This Row],[34+]]-P_A[[#This Row],[35+]]</f>
        <v>#VALUE!</v>
      </c>
      <c r="BY340" s="5" t="e">
        <f>P_A[[#This Row],[35+]]-P_A[[#This Row],[36+]]</f>
        <v>#VALUE!</v>
      </c>
      <c r="BZ340" s="5" t="e">
        <f>P_A[[#This Row],[36+]]-P_A[[#This Row],[37+]]</f>
        <v>#VALUE!</v>
      </c>
      <c r="CA340" s="5" t="e">
        <f>P_A[[#This Row],[37+]]-P_A[[#This Row],[38+]]</f>
        <v>#VALUE!</v>
      </c>
      <c r="CB340" s="5" t="e">
        <f>P_A[[#This Row],[38+]]-P_A[[#This Row],[39+]]</f>
        <v>#VALUE!</v>
      </c>
      <c r="CC340" s="5" t="e">
        <f>P_A[[#This Row],[39+]]-P_A[[#This Row],[40+]]</f>
        <v>#VALUE!</v>
      </c>
      <c r="CD340" s="5" t="e">
        <f>P_A[[#This Row],[40+]]-P_A[[#This Row],[41+]]</f>
        <v>#VALUE!</v>
      </c>
      <c r="CE340" s="5" t="e">
        <f>P_A[[#This Row],[41+]]-P_A[[#This Row],[42+]]</f>
        <v>#VALUE!</v>
      </c>
      <c r="CF340" s="5" t="e">
        <f>P_A[[#This Row],[42+]]-P_A[[#This Row],[43+]]</f>
        <v>#VALUE!</v>
      </c>
      <c r="CG340" s="5" t="e">
        <f>P_A[[#This Row],[43+]]-P_A[[#This Row],[44+]]</f>
        <v>#VALUE!</v>
      </c>
      <c r="CH340" s="5" t="e">
        <f>P_A[[#This Row],[44+]]-P_A[[#This Row],[45+]]</f>
        <v>#VALUE!</v>
      </c>
      <c r="CI340" s="5" t="e">
        <f>P_A[[#This Row],[45+]]-P_A[[#This Row],[46+]]</f>
        <v>#VALUE!</v>
      </c>
      <c r="CJ340" s="5" t="e">
        <f>P_A[[#This Row],[46+]]-P_A[[#This Row],[47+]]</f>
        <v>#VALUE!</v>
      </c>
      <c r="CK340" s="5" t="e">
        <f>P_A[[#This Row],[47+]]-P_A[[#This Row],[48+]]</f>
        <v>#VALUE!</v>
      </c>
      <c r="CL340" s="5" t="e">
        <f>P_A[[#This Row],[48+]]-P_A[[#This Row],[49+]]</f>
        <v>#VALUE!</v>
      </c>
    </row>
    <row r="341" spans="50:90" x14ac:dyDescent="0.25">
      <c r="AX341" s="5" t="e">
        <f>P_A[[#This Row],[8+]]-P_A[[#This Row],[9+]]</f>
        <v>#VALUE!</v>
      </c>
      <c r="AY341" s="5" t="e">
        <f>P_A[[#This Row],[9+]]-P_A[[#This Row],[10+]]</f>
        <v>#VALUE!</v>
      </c>
      <c r="AZ341" s="5" t="e">
        <f>P_A[[#This Row],[10+]]-P_A[[#This Row],[11+]]</f>
        <v>#VALUE!</v>
      </c>
      <c r="BA341" s="5" t="e">
        <f>P_A[[#This Row],[11+]]-P_A[[#This Row],[12+]]</f>
        <v>#VALUE!</v>
      </c>
      <c r="BB341" s="5" t="e">
        <f>P_A[[#This Row],[12+]]-P_A[[#This Row],[13+]]</f>
        <v>#VALUE!</v>
      </c>
      <c r="BC341" s="5" t="e">
        <f>P_A[[#This Row],[13+]]-P_A[[#This Row],[14+]]</f>
        <v>#VALUE!</v>
      </c>
      <c r="BD341" s="5" t="e">
        <f>P_A[[#This Row],[14+]]-P_A[[#This Row],[15+]]</f>
        <v>#VALUE!</v>
      </c>
      <c r="BE341" s="5" t="e">
        <f>P_A[[#This Row],[15+]]-P_A[[#This Row],[16+]]</f>
        <v>#VALUE!</v>
      </c>
      <c r="BF341" s="5" t="e">
        <f>P_A[[#This Row],[16+]]-P_A[[#This Row],[17+]]</f>
        <v>#VALUE!</v>
      </c>
      <c r="BG341" s="5" t="e">
        <f>P_A[[#This Row],[17+]]-P_A[[#This Row],[18+]]</f>
        <v>#VALUE!</v>
      </c>
      <c r="BH341" s="5" t="e">
        <f>P_A[[#This Row],[18+]]-P_A[[#This Row],[19+]]</f>
        <v>#VALUE!</v>
      </c>
      <c r="BI341" s="5" t="e">
        <f>P_A[[#This Row],[19+]]-P_A[[#This Row],[20+]]</f>
        <v>#VALUE!</v>
      </c>
      <c r="BJ341" s="5" t="e">
        <f>P_A[[#This Row],[20+]]-P_A[[#This Row],[21+]]</f>
        <v>#VALUE!</v>
      </c>
      <c r="BK341" s="5" t="e">
        <f>P_A[[#This Row],[21+]]-P_A[[#This Row],[22+]]</f>
        <v>#VALUE!</v>
      </c>
      <c r="BL341" s="5" t="e">
        <f>P_A[[#This Row],[22+]]-P_A[[#This Row],[23+]]</f>
        <v>#VALUE!</v>
      </c>
      <c r="BM341" s="5" t="e">
        <f>P_A[[#This Row],[23+]]-P_A[[#This Row],[24+]]</f>
        <v>#VALUE!</v>
      </c>
      <c r="BN341" s="5" t="e">
        <f>P_A[[#This Row],[24+]]-P_A[[#This Row],[25+]]</f>
        <v>#VALUE!</v>
      </c>
      <c r="BO341" s="5" t="e">
        <f>P_A[[#This Row],[25+]]-P_A[[#This Row],[26+]]</f>
        <v>#VALUE!</v>
      </c>
      <c r="BP341" s="5" t="e">
        <f>P_A[[#This Row],[26+]]-P_A[[#This Row],[27+]]</f>
        <v>#VALUE!</v>
      </c>
      <c r="BQ341" s="5" t="e">
        <f>P_A[[#This Row],[27+]]-P_A[[#This Row],[28+]]</f>
        <v>#VALUE!</v>
      </c>
      <c r="BR341" s="5" t="e">
        <f>P_A[[#This Row],[28+]]-P_A[[#This Row],[29+]]</f>
        <v>#VALUE!</v>
      </c>
      <c r="BS341" s="5" t="e">
        <f>P_A[[#This Row],[29+]]-P_A[[#This Row],[30+]]</f>
        <v>#VALUE!</v>
      </c>
      <c r="BT341" s="5" t="e">
        <f>P_A[[#This Row],[30+]]-P_A[[#This Row],[31+]]</f>
        <v>#VALUE!</v>
      </c>
      <c r="BU341" s="5" t="e">
        <f>P_A[[#This Row],[31+]]-P_A[[#This Row],[32+]]</f>
        <v>#VALUE!</v>
      </c>
      <c r="BV341" s="5" t="e">
        <f>P_A[[#This Row],[32+]]-P_A[[#This Row],[33+]]</f>
        <v>#VALUE!</v>
      </c>
      <c r="BW341" s="5" t="e">
        <f>P_A[[#This Row],[33+]]-P_A[[#This Row],[34+]]</f>
        <v>#VALUE!</v>
      </c>
      <c r="BX341" s="5" t="e">
        <f>P_A[[#This Row],[34+]]-P_A[[#This Row],[35+]]</f>
        <v>#VALUE!</v>
      </c>
      <c r="BY341" s="5" t="e">
        <f>P_A[[#This Row],[35+]]-P_A[[#This Row],[36+]]</f>
        <v>#VALUE!</v>
      </c>
      <c r="BZ341" s="5" t="e">
        <f>P_A[[#This Row],[36+]]-P_A[[#This Row],[37+]]</f>
        <v>#VALUE!</v>
      </c>
      <c r="CA341" s="5" t="e">
        <f>P_A[[#This Row],[37+]]-P_A[[#This Row],[38+]]</f>
        <v>#VALUE!</v>
      </c>
      <c r="CB341" s="5" t="e">
        <f>P_A[[#This Row],[38+]]-P_A[[#This Row],[39+]]</f>
        <v>#VALUE!</v>
      </c>
      <c r="CC341" s="5" t="e">
        <f>P_A[[#This Row],[39+]]-P_A[[#This Row],[40+]]</f>
        <v>#VALUE!</v>
      </c>
      <c r="CD341" s="5" t="e">
        <f>P_A[[#This Row],[40+]]-P_A[[#This Row],[41+]]</f>
        <v>#VALUE!</v>
      </c>
      <c r="CE341" s="5" t="e">
        <f>P_A[[#This Row],[41+]]-P_A[[#This Row],[42+]]</f>
        <v>#VALUE!</v>
      </c>
      <c r="CF341" s="5" t="e">
        <f>P_A[[#This Row],[42+]]-P_A[[#This Row],[43+]]</f>
        <v>#VALUE!</v>
      </c>
      <c r="CG341" s="5" t="e">
        <f>P_A[[#This Row],[43+]]-P_A[[#This Row],[44+]]</f>
        <v>#VALUE!</v>
      </c>
      <c r="CH341" s="5" t="e">
        <f>P_A[[#This Row],[44+]]-P_A[[#This Row],[45+]]</f>
        <v>#VALUE!</v>
      </c>
      <c r="CI341" s="5" t="e">
        <f>P_A[[#This Row],[45+]]-P_A[[#This Row],[46+]]</f>
        <v>#VALUE!</v>
      </c>
      <c r="CJ341" s="5" t="e">
        <f>P_A[[#This Row],[46+]]-P_A[[#This Row],[47+]]</f>
        <v>#VALUE!</v>
      </c>
      <c r="CK341" s="5" t="e">
        <f>P_A[[#This Row],[47+]]-P_A[[#This Row],[48+]]</f>
        <v>#VALUE!</v>
      </c>
      <c r="CL341" s="5" t="e">
        <f>P_A[[#This Row],[48+]]-P_A[[#This Row],[49+]]</f>
        <v>#VALUE!</v>
      </c>
    </row>
    <row r="342" spans="50:90" x14ac:dyDescent="0.25">
      <c r="AX342" s="5" t="e">
        <f>P_A[[#This Row],[8+]]-P_A[[#This Row],[9+]]</f>
        <v>#VALUE!</v>
      </c>
      <c r="AY342" s="5" t="e">
        <f>P_A[[#This Row],[9+]]-P_A[[#This Row],[10+]]</f>
        <v>#VALUE!</v>
      </c>
      <c r="AZ342" s="5" t="e">
        <f>P_A[[#This Row],[10+]]-P_A[[#This Row],[11+]]</f>
        <v>#VALUE!</v>
      </c>
      <c r="BA342" s="5" t="e">
        <f>P_A[[#This Row],[11+]]-P_A[[#This Row],[12+]]</f>
        <v>#VALUE!</v>
      </c>
      <c r="BB342" s="5" t="e">
        <f>P_A[[#This Row],[12+]]-P_A[[#This Row],[13+]]</f>
        <v>#VALUE!</v>
      </c>
      <c r="BC342" s="5" t="e">
        <f>P_A[[#This Row],[13+]]-P_A[[#This Row],[14+]]</f>
        <v>#VALUE!</v>
      </c>
      <c r="BD342" s="5" t="e">
        <f>P_A[[#This Row],[14+]]-P_A[[#This Row],[15+]]</f>
        <v>#VALUE!</v>
      </c>
      <c r="BE342" s="5" t="e">
        <f>P_A[[#This Row],[15+]]-P_A[[#This Row],[16+]]</f>
        <v>#VALUE!</v>
      </c>
      <c r="BF342" s="5" t="e">
        <f>P_A[[#This Row],[16+]]-P_A[[#This Row],[17+]]</f>
        <v>#VALUE!</v>
      </c>
      <c r="BG342" s="5" t="e">
        <f>P_A[[#This Row],[17+]]-P_A[[#This Row],[18+]]</f>
        <v>#VALUE!</v>
      </c>
      <c r="BH342" s="5" t="e">
        <f>P_A[[#This Row],[18+]]-P_A[[#This Row],[19+]]</f>
        <v>#VALUE!</v>
      </c>
      <c r="BI342" s="5" t="e">
        <f>P_A[[#This Row],[19+]]-P_A[[#This Row],[20+]]</f>
        <v>#VALUE!</v>
      </c>
      <c r="BJ342" s="5" t="e">
        <f>P_A[[#This Row],[20+]]-P_A[[#This Row],[21+]]</f>
        <v>#VALUE!</v>
      </c>
      <c r="BK342" s="5" t="e">
        <f>P_A[[#This Row],[21+]]-P_A[[#This Row],[22+]]</f>
        <v>#VALUE!</v>
      </c>
      <c r="BL342" s="5" t="e">
        <f>P_A[[#This Row],[22+]]-P_A[[#This Row],[23+]]</f>
        <v>#VALUE!</v>
      </c>
      <c r="BM342" s="5" t="e">
        <f>P_A[[#This Row],[23+]]-P_A[[#This Row],[24+]]</f>
        <v>#VALUE!</v>
      </c>
      <c r="BN342" s="5" t="e">
        <f>P_A[[#This Row],[24+]]-P_A[[#This Row],[25+]]</f>
        <v>#VALUE!</v>
      </c>
      <c r="BO342" s="5" t="e">
        <f>P_A[[#This Row],[25+]]-P_A[[#This Row],[26+]]</f>
        <v>#VALUE!</v>
      </c>
      <c r="BP342" s="5" t="e">
        <f>P_A[[#This Row],[26+]]-P_A[[#This Row],[27+]]</f>
        <v>#VALUE!</v>
      </c>
      <c r="BQ342" s="5" t="e">
        <f>P_A[[#This Row],[27+]]-P_A[[#This Row],[28+]]</f>
        <v>#VALUE!</v>
      </c>
      <c r="BR342" s="5" t="e">
        <f>P_A[[#This Row],[28+]]-P_A[[#This Row],[29+]]</f>
        <v>#VALUE!</v>
      </c>
      <c r="BS342" s="5" t="e">
        <f>P_A[[#This Row],[29+]]-P_A[[#This Row],[30+]]</f>
        <v>#VALUE!</v>
      </c>
      <c r="BT342" s="5" t="e">
        <f>P_A[[#This Row],[30+]]-P_A[[#This Row],[31+]]</f>
        <v>#VALUE!</v>
      </c>
      <c r="BU342" s="5" t="e">
        <f>P_A[[#This Row],[31+]]-P_A[[#This Row],[32+]]</f>
        <v>#VALUE!</v>
      </c>
      <c r="BV342" s="5" t="e">
        <f>P_A[[#This Row],[32+]]-P_A[[#This Row],[33+]]</f>
        <v>#VALUE!</v>
      </c>
      <c r="BW342" s="5" t="e">
        <f>P_A[[#This Row],[33+]]-P_A[[#This Row],[34+]]</f>
        <v>#VALUE!</v>
      </c>
      <c r="BX342" s="5" t="e">
        <f>P_A[[#This Row],[34+]]-P_A[[#This Row],[35+]]</f>
        <v>#VALUE!</v>
      </c>
      <c r="BY342" s="5" t="e">
        <f>P_A[[#This Row],[35+]]-P_A[[#This Row],[36+]]</f>
        <v>#VALUE!</v>
      </c>
      <c r="BZ342" s="5" t="e">
        <f>P_A[[#This Row],[36+]]-P_A[[#This Row],[37+]]</f>
        <v>#VALUE!</v>
      </c>
      <c r="CA342" s="5" t="e">
        <f>P_A[[#This Row],[37+]]-P_A[[#This Row],[38+]]</f>
        <v>#VALUE!</v>
      </c>
      <c r="CB342" s="5" t="e">
        <f>P_A[[#This Row],[38+]]-P_A[[#This Row],[39+]]</f>
        <v>#VALUE!</v>
      </c>
      <c r="CC342" s="5" t="e">
        <f>P_A[[#This Row],[39+]]-P_A[[#This Row],[40+]]</f>
        <v>#VALUE!</v>
      </c>
      <c r="CD342" s="5" t="e">
        <f>P_A[[#This Row],[40+]]-P_A[[#This Row],[41+]]</f>
        <v>#VALUE!</v>
      </c>
      <c r="CE342" s="5" t="e">
        <f>P_A[[#This Row],[41+]]-P_A[[#This Row],[42+]]</f>
        <v>#VALUE!</v>
      </c>
      <c r="CF342" s="5" t="e">
        <f>P_A[[#This Row],[42+]]-P_A[[#This Row],[43+]]</f>
        <v>#VALUE!</v>
      </c>
      <c r="CG342" s="5" t="e">
        <f>P_A[[#This Row],[43+]]-P_A[[#This Row],[44+]]</f>
        <v>#VALUE!</v>
      </c>
      <c r="CH342" s="5" t="e">
        <f>P_A[[#This Row],[44+]]-P_A[[#This Row],[45+]]</f>
        <v>#VALUE!</v>
      </c>
      <c r="CI342" s="5" t="e">
        <f>P_A[[#This Row],[45+]]-P_A[[#This Row],[46+]]</f>
        <v>#VALUE!</v>
      </c>
      <c r="CJ342" s="5" t="e">
        <f>P_A[[#This Row],[46+]]-P_A[[#This Row],[47+]]</f>
        <v>#VALUE!</v>
      </c>
      <c r="CK342" s="5" t="e">
        <f>P_A[[#This Row],[47+]]-P_A[[#This Row],[48+]]</f>
        <v>#VALUE!</v>
      </c>
      <c r="CL342" s="5" t="e">
        <f>P_A[[#This Row],[48+]]-P_A[[#This Row],[49+]]</f>
        <v>#VALUE!</v>
      </c>
    </row>
    <row r="343" spans="50:90" x14ac:dyDescent="0.25">
      <c r="AX343" s="5" t="e">
        <f>P_A[[#This Row],[8+]]-P_A[[#This Row],[9+]]</f>
        <v>#VALUE!</v>
      </c>
      <c r="AY343" s="5" t="e">
        <f>P_A[[#This Row],[9+]]-P_A[[#This Row],[10+]]</f>
        <v>#VALUE!</v>
      </c>
      <c r="AZ343" s="5" t="e">
        <f>P_A[[#This Row],[10+]]-P_A[[#This Row],[11+]]</f>
        <v>#VALUE!</v>
      </c>
      <c r="BA343" s="5" t="e">
        <f>P_A[[#This Row],[11+]]-P_A[[#This Row],[12+]]</f>
        <v>#VALUE!</v>
      </c>
      <c r="BB343" s="5" t="e">
        <f>P_A[[#This Row],[12+]]-P_A[[#This Row],[13+]]</f>
        <v>#VALUE!</v>
      </c>
      <c r="BC343" s="5" t="e">
        <f>P_A[[#This Row],[13+]]-P_A[[#This Row],[14+]]</f>
        <v>#VALUE!</v>
      </c>
      <c r="BD343" s="5" t="e">
        <f>P_A[[#This Row],[14+]]-P_A[[#This Row],[15+]]</f>
        <v>#VALUE!</v>
      </c>
      <c r="BE343" s="5" t="e">
        <f>P_A[[#This Row],[15+]]-P_A[[#This Row],[16+]]</f>
        <v>#VALUE!</v>
      </c>
      <c r="BF343" s="5" t="e">
        <f>P_A[[#This Row],[16+]]-P_A[[#This Row],[17+]]</f>
        <v>#VALUE!</v>
      </c>
      <c r="BG343" s="5" t="e">
        <f>P_A[[#This Row],[17+]]-P_A[[#This Row],[18+]]</f>
        <v>#VALUE!</v>
      </c>
      <c r="BH343" s="5" t="e">
        <f>P_A[[#This Row],[18+]]-P_A[[#This Row],[19+]]</f>
        <v>#VALUE!</v>
      </c>
      <c r="BI343" s="5" t="e">
        <f>P_A[[#This Row],[19+]]-P_A[[#This Row],[20+]]</f>
        <v>#VALUE!</v>
      </c>
      <c r="BJ343" s="5" t="e">
        <f>P_A[[#This Row],[20+]]-P_A[[#This Row],[21+]]</f>
        <v>#VALUE!</v>
      </c>
      <c r="BK343" s="5" t="e">
        <f>P_A[[#This Row],[21+]]-P_A[[#This Row],[22+]]</f>
        <v>#VALUE!</v>
      </c>
      <c r="BL343" s="5" t="e">
        <f>P_A[[#This Row],[22+]]-P_A[[#This Row],[23+]]</f>
        <v>#VALUE!</v>
      </c>
      <c r="BM343" s="5" t="e">
        <f>P_A[[#This Row],[23+]]-P_A[[#This Row],[24+]]</f>
        <v>#VALUE!</v>
      </c>
      <c r="BN343" s="5" t="e">
        <f>P_A[[#This Row],[24+]]-P_A[[#This Row],[25+]]</f>
        <v>#VALUE!</v>
      </c>
      <c r="BO343" s="5" t="e">
        <f>P_A[[#This Row],[25+]]-P_A[[#This Row],[26+]]</f>
        <v>#VALUE!</v>
      </c>
      <c r="BP343" s="5" t="e">
        <f>P_A[[#This Row],[26+]]-P_A[[#This Row],[27+]]</f>
        <v>#VALUE!</v>
      </c>
      <c r="BQ343" s="5" t="e">
        <f>P_A[[#This Row],[27+]]-P_A[[#This Row],[28+]]</f>
        <v>#VALUE!</v>
      </c>
      <c r="BR343" s="5" t="e">
        <f>P_A[[#This Row],[28+]]-P_A[[#This Row],[29+]]</f>
        <v>#VALUE!</v>
      </c>
      <c r="BS343" s="5" t="e">
        <f>P_A[[#This Row],[29+]]-P_A[[#This Row],[30+]]</f>
        <v>#VALUE!</v>
      </c>
      <c r="BT343" s="5" t="e">
        <f>P_A[[#This Row],[30+]]-P_A[[#This Row],[31+]]</f>
        <v>#VALUE!</v>
      </c>
      <c r="BU343" s="5" t="e">
        <f>P_A[[#This Row],[31+]]-P_A[[#This Row],[32+]]</f>
        <v>#VALUE!</v>
      </c>
      <c r="BV343" s="5" t="e">
        <f>P_A[[#This Row],[32+]]-P_A[[#This Row],[33+]]</f>
        <v>#VALUE!</v>
      </c>
      <c r="BW343" s="5" t="e">
        <f>P_A[[#This Row],[33+]]-P_A[[#This Row],[34+]]</f>
        <v>#VALUE!</v>
      </c>
      <c r="BX343" s="5" t="e">
        <f>P_A[[#This Row],[34+]]-P_A[[#This Row],[35+]]</f>
        <v>#VALUE!</v>
      </c>
      <c r="BY343" s="5" t="e">
        <f>P_A[[#This Row],[35+]]-P_A[[#This Row],[36+]]</f>
        <v>#VALUE!</v>
      </c>
      <c r="BZ343" s="5" t="e">
        <f>P_A[[#This Row],[36+]]-P_A[[#This Row],[37+]]</f>
        <v>#VALUE!</v>
      </c>
      <c r="CA343" s="5" t="e">
        <f>P_A[[#This Row],[37+]]-P_A[[#This Row],[38+]]</f>
        <v>#VALUE!</v>
      </c>
      <c r="CB343" s="5" t="e">
        <f>P_A[[#This Row],[38+]]-P_A[[#This Row],[39+]]</f>
        <v>#VALUE!</v>
      </c>
      <c r="CC343" s="5" t="e">
        <f>P_A[[#This Row],[39+]]-P_A[[#This Row],[40+]]</f>
        <v>#VALUE!</v>
      </c>
      <c r="CD343" s="5" t="e">
        <f>P_A[[#This Row],[40+]]-P_A[[#This Row],[41+]]</f>
        <v>#VALUE!</v>
      </c>
      <c r="CE343" s="5" t="e">
        <f>P_A[[#This Row],[41+]]-P_A[[#This Row],[42+]]</f>
        <v>#VALUE!</v>
      </c>
      <c r="CF343" s="5" t="e">
        <f>P_A[[#This Row],[42+]]-P_A[[#This Row],[43+]]</f>
        <v>#VALUE!</v>
      </c>
      <c r="CG343" s="5" t="e">
        <f>P_A[[#This Row],[43+]]-P_A[[#This Row],[44+]]</f>
        <v>#VALUE!</v>
      </c>
      <c r="CH343" s="5" t="e">
        <f>P_A[[#This Row],[44+]]-P_A[[#This Row],[45+]]</f>
        <v>#VALUE!</v>
      </c>
      <c r="CI343" s="5" t="e">
        <f>P_A[[#This Row],[45+]]-P_A[[#This Row],[46+]]</f>
        <v>#VALUE!</v>
      </c>
      <c r="CJ343" s="5" t="e">
        <f>P_A[[#This Row],[46+]]-P_A[[#This Row],[47+]]</f>
        <v>#VALUE!</v>
      </c>
      <c r="CK343" s="5" t="e">
        <f>P_A[[#This Row],[47+]]-P_A[[#This Row],[48+]]</f>
        <v>#VALUE!</v>
      </c>
      <c r="CL343" s="5" t="e">
        <f>P_A[[#This Row],[48+]]-P_A[[#This Row],[49+]]</f>
        <v>#VALUE!</v>
      </c>
    </row>
    <row r="344" spans="50:90" x14ac:dyDescent="0.25">
      <c r="AX344" s="5" t="e">
        <f>P_A[[#This Row],[8+]]-P_A[[#This Row],[9+]]</f>
        <v>#VALUE!</v>
      </c>
      <c r="AY344" s="5" t="e">
        <f>P_A[[#This Row],[9+]]-P_A[[#This Row],[10+]]</f>
        <v>#VALUE!</v>
      </c>
      <c r="AZ344" s="5" t="e">
        <f>P_A[[#This Row],[10+]]-P_A[[#This Row],[11+]]</f>
        <v>#VALUE!</v>
      </c>
      <c r="BA344" s="5" t="e">
        <f>P_A[[#This Row],[11+]]-P_A[[#This Row],[12+]]</f>
        <v>#VALUE!</v>
      </c>
      <c r="BB344" s="5" t="e">
        <f>P_A[[#This Row],[12+]]-P_A[[#This Row],[13+]]</f>
        <v>#VALUE!</v>
      </c>
      <c r="BC344" s="5" t="e">
        <f>P_A[[#This Row],[13+]]-P_A[[#This Row],[14+]]</f>
        <v>#VALUE!</v>
      </c>
      <c r="BD344" s="5" t="e">
        <f>P_A[[#This Row],[14+]]-P_A[[#This Row],[15+]]</f>
        <v>#VALUE!</v>
      </c>
      <c r="BE344" s="5" t="e">
        <f>P_A[[#This Row],[15+]]-P_A[[#This Row],[16+]]</f>
        <v>#VALUE!</v>
      </c>
      <c r="BF344" s="5" t="e">
        <f>P_A[[#This Row],[16+]]-P_A[[#This Row],[17+]]</f>
        <v>#VALUE!</v>
      </c>
      <c r="BG344" s="5" t="e">
        <f>P_A[[#This Row],[17+]]-P_A[[#This Row],[18+]]</f>
        <v>#VALUE!</v>
      </c>
      <c r="BH344" s="5" t="e">
        <f>P_A[[#This Row],[18+]]-P_A[[#This Row],[19+]]</f>
        <v>#VALUE!</v>
      </c>
      <c r="BI344" s="5" t="e">
        <f>P_A[[#This Row],[19+]]-P_A[[#This Row],[20+]]</f>
        <v>#VALUE!</v>
      </c>
      <c r="BJ344" s="5" t="e">
        <f>P_A[[#This Row],[20+]]-P_A[[#This Row],[21+]]</f>
        <v>#VALUE!</v>
      </c>
      <c r="BK344" s="5" t="e">
        <f>P_A[[#This Row],[21+]]-P_A[[#This Row],[22+]]</f>
        <v>#VALUE!</v>
      </c>
      <c r="BL344" s="5" t="e">
        <f>P_A[[#This Row],[22+]]-P_A[[#This Row],[23+]]</f>
        <v>#VALUE!</v>
      </c>
      <c r="BM344" s="5" t="e">
        <f>P_A[[#This Row],[23+]]-P_A[[#This Row],[24+]]</f>
        <v>#VALUE!</v>
      </c>
      <c r="BN344" s="5" t="e">
        <f>P_A[[#This Row],[24+]]-P_A[[#This Row],[25+]]</f>
        <v>#VALUE!</v>
      </c>
      <c r="BO344" s="5" t="e">
        <f>P_A[[#This Row],[25+]]-P_A[[#This Row],[26+]]</f>
        <v>#VALUE!</v>
      </c>
      <c r="BP344" s="5" t="e">
        <f>P_A[[#This Row],[26+]]-P_A[[#This Row],[27+]]</f>
        <v>#VALUE!</v>
      </c>
      <c r="BQ344" s="5" t="e">
        <f>P_A[[#This Row],[27+]]-P_A[[#This Row],[28+]]</f>
        <v>#VALUE!</v>
      </c>
      <c r="BR344" s="5" t="e">
        <f>P_A[[#This Row],[28+]]-P_A[[#This Row],[29+]]</f>
        <v>#VALUE!</v>
      </c>
      <c r="BS344" s="5" t="e">
        <f>P_A[[#This Row],[29+]]-P_A[[#This Row],[30+]]</f>
        <v>#VALUE!</v>
      </c>
      <c r="BT344" s="5" t="e">
        <f>P_A[[#This Row],[30+]]-P_A[[#This Row],[31+]]</f>
        <v>#VALUE!</v>
      </c>
      <c r="BU344" s="5" t="e">
        <f>P_A[[#This Row],[31+]]-P_A[[#This Row],[32+]]</f>
        <v>#VALUE!</v>
      </c>
      <c r="BV344" s="5" t="e">
        <f>P_A[[#This Row],[32+]]-P_A[[#This Row],[33+]]</f>
        <v>#VALUE!</v>
      </c>
      <c r="BW344" s="5" t="e">
        <f>P_A[[#This Row],[33+]]-P_A[[#This Row],[34+]]</f>
        <v>#VALUE!</v>
      </c>
      <c r="BX344" s="5" t="e">
        <f>P_A[[#This Row],[34+]]-P_A[[#This Row],[35+]]</f>
        <v>#VALUE!</v>
      </c>
      <c r="BY344" s="5" t="e">
        <f>P_A[[#This Row],[35+]]-P_A[[#This Row],[36+]]</f>
        <v>#VALUE!</v>
      </c>
      <c r="BZ344" s="5" t="e">
        <f>P_A[[#This Row],[36+]]-P_A[[#This Row],[37+]]</f>
        <v>#VALUE!</v>
      </c>
      <c r="CA344" s="5" t="e">
        <f>P_A[[#This Row],[37+]]-P_A[[#This Row],[38+]]</f>
        <v>#VALUE!</v>
      </c>
      <c r="CB344" s="5" t="e">
        <f>P_A[[#This Row],[38+]]-P_A[[#This Row],[39+]]</f>
        <v>#VALUE!</v>
      </c>
      <c r="CC344" s="5" t="e">
        <f>P_A[[#This Row],[39+]]-P_A[[#This Row],[40+]]</f>
        <v>#VALUE!</v>
      </c>
      <c r="CD344" s="5" t="e">
        <f>P_A[[#This Row],[40+]]-P_A[[#This Row],[41+]]</f>
        <v>#VALUE!</v>
      </c>
      <c r="CE344" s="5" t="e">
        <f>P_A[[#This Row],[41+]]-P_A[[#This Row],[42+]]</f>
        <v>#VALUE!</v>
      </c>
      <c r="CF344" s="5" t="e">
        <f>P_A[[#This Row],[42+]]-P_A[[#This Row],[43+]]</f>
        <v>#VALUE!</v>
      </c>
      <c r="CG344" s="5" t="e">
        <f>P_A[[#This Row],[43+]]-P_A[[#This Row],[44+]]</f>
        <v>#VALUE!</v>
      </c>
      <c r="CH344" s="5" t="e">
        <f>P_A[[#This Row],[44+]]-P_A[[#This Row],[45+]]</f>
        <v>#VALUE!</v>
      </c>
      <c r="CI344" s="5" t="e">
        <f>P_A[[#This Row],[45+]]-P_A[[#This Row],[46+]]</f>
        <v>#VALUE!</v>
      </c>
      <c r="CJ344" s="5" t="e">
        <f>P_A[[#This Row],[46+]]-P_A[[#This Row],[47+]]</f>
        <v>#VALUE!</v>
      </c>
      <c r="CK344" s="5" t="e">
        <f>P_A[[#This Row],[47+]]-P_A[[#This Row],[48+]]</f>
        <v>#VALUE!</v>
      </c>
      <c r="CL344" s="5" t="e">
        <f>P_A[[#This Row],[48+]]-P_A[[#This Row],[49+]]</f>
        <v>#VALUE!</v>
      </c>
    </row>
    <row r="345" spans="50:90" x14ac:dyDescent="0.25">
      <c r="AX345" s="5" t="e">
        <f>P_A[[#This Row],[8+]]-P_A[[#This Row],[9+]]</f>
        <v>#VALUE!</v>
      </c>
      <c r="AY345" s="5" t="e">
        <f>P_A[[#This Row],[9+]]-P_A[[#This Row],[10+]]</f>
        <v>#VALUE!</v>
      </c>
      <c r="AZ345" s="5" t="e">
        <f>P_A[[#This Row],[10+]]-P_A[[#This Row],[11+]]</f>
        <v>#VALUE!</v>
      </c>
      <c r="BA345" s="5" t="e">
        <f>P_A[[#This Row],[11+]]-P_A[[#This Row],[12+]]</f>
        <v>#VALUE!</v>
      </c>
      <c r="BB345" s="5" t="e">
        <f>P_A[[#This Row],[12+]]-P_A[[#This Row],[13+]]</f>
        <v>#VALUE!</v>
      </c>
      <c r="BC345" s="5" t="e">
        <f>P_A[[#This Row],[13+]]-P_A[[#This Row],[14+]]</f>
        <v>#VALUE!</v>
      </c>
      <c r="BD345" s="5" t="e">
        <f>P_A[[#This Row],[14+]]-P_A[[#This Row],[15+]]</f>
        <v>#VALUE!</v>
      </c>
      <c r="BE345" s="5" t="e">
        <f>P_A[[#This Row],[15+]]-P_A[[#This Row],[16+]]</f>
        <v>#VALUE!</v>
      </c>
      <c r="BF345" s="5" t="e">
        <f>P_A[[#This Row],[16+]]-P_A[[#This Row],[17+]]</f>
        <v>#VALUE!</v>
      </c>
      <c r="BG345" s="5" t="e">
        <f>P_A[[#This Row],[17+]]-P_A[[#This Row],[18+]]</f>
        <v>#VALUE!</v>
      </c>
      <c r="BH345" s="5" t="e">
        <f>P_A[[#This Row],[18+]]-P_A[[#This Row],[19+]]</f>
        <v>#VALUE!</v>
      </c>
      <c r="BI345" s="5" t="e">
        <f>P_A[[#This Row],[19+]]-P_A[[#This Row],[20+]]</f>
        <v>#VALUE!</v>
      </c>
      <c r="BJ345" s="5" t="e">
        <f>P_A[[#This Row],[20+]]-P_A[[#This Row],[21+]]</f>
        <v>#VALUE!</v>
      </c>
      <c r="BK345" s="5" t="e">
        <f>P_A[[#This Row],[21+]]-P_A[[#This Row],[22+]]</f>
        <v>#VALUE!</v>
      </c>
      <c r="BL345" s="5" t="e">
        <f>P_A[[#This Row],[22+]]-P_A[[#This Row],[23+]]</f>
        <v>#VALUE!</v>
      </c>
      <c r="BM345" s="5" t="e">
        <f>P_A[[#This Row],[23+]]-P_A[[#This Row],[24+]]</f>
        <v>#VALUE!</v>
      </c>
      <c r="BN345" s="5" t="e">
        <f>P_A[[#This Row],[24+]]-P_A[[#This Row],[25+]]</f>
        <v>#VALUE!</v>
      </c>
      <c r="BO345" s="5" t="e">
        <f>P_A[[#This Row],[25+]]-P_A[[#This Row],[26+]]</f>
        <v>#VALUE!</v>
      </c>
      <c r="BP345" s="5" t="e">
        <f>P_A[[#This Row],[26+]]-P_A[[#This Row],[27+]]</f>
        <v>#VALUE!</v>
      </c>
      <c r="BQ345" s="5" t="e">
        <f>P_A[[#This Row],[27+]]-P_A[[#This Row],[28+]]</f>
        <v>#VALUE!</v>
      </c>
      <c r="BR345" s="5" t="e">
        <f>P_A[[#This Row],[28+]]-P_A[[#This Row],[29+]]</f>
        <v>#VALUE!</v>
      </c>
      <c r="BS345" s="5" t="e">
        <f>P_A[[#This Row],[29+]]-P_A[[#This Row],[30+]]</f>
        <v>#VALUE!</v>
      </c>
      <c r="BT345" s="5" t="e">
        <f>P_A[[#This Row],[30+]]-P_A[[#This Row],[31+]]</f>
        <v>#VALUE!</v>
      </c>
      <c r="BU345" s="5" t="e">
        <f>P_A[[#This Row],[31+]]-P_A[[#This Row],[32+]]</f>
        <v>#VALUE!</v>
      </c>
      <c r="BV345" s="5" t="e">
        <f>P_A[[#This Row],[32+]]-P_A[[#This Row],[33+]]</f>
        <v>#VALUE!</v>
      </c>
      <c r="BW345" s="5" t="e">
        <f>P_A[[#This Row],[33+]]-P_A[[#This Row],[34+]]</f>
        <v>#VALUE!</v>
      </c>
      <c r="BX345" s="5" t="e">
        <f>P_A[[#This Row],[34+]]-P_A[[#This Row],[35+]]</f>
        <v>#VALUE!</v>
      </c>
      <c r="BY345" s="5" t="e">
        <f>P_A[[#This Row],[35+]]-P_A[[#This Row],[36+]]</f>
        <v>#VALUE!</v>
      </c>
      <c r="BZ345" s="5" t="e">
        <f>P_A[[#This Row],[36+]]-P_A[[#This Row],[37+]]</f>
        <v>#VALUE!</v>
      </c>
      <c r="CA345" s="5" t="e">
        <f>P_A[[#This Row],[37+]]-P_A[[#This Row],[38+]]</f>
        <v>#VALUE!</v>
      </c>
      <c r="CB345" s="5" t="e">
        <f>P_A[[#This Row],[38+]]-P_A[[#This Row],[39+]]</f>
        <v>#VALUE!</v>
      </c>
      <c r="CC345" s="5" t="e">
        <f>P_A[[#This Row],[39+]]-P_A[[#This Row],[40+]]</f>
        <v>#VALUE!</v>
      </c>
      <c r="CD345" s="5" t="e">
        <f>P_A[[#This Row],[40+]]-P_A[[#This Row],[41+]]</f>
        <v>#VALUE!</v>
      </c>
      <c r="CE345" s="5" t="e">
        <f>P_A[[#This Row],[41+]]-P_A[[#This Row],[42+]]</f>
        <v>#VALUE!</v>
      </c>
      <c r="CF345" s="5" t="e">
        <f>P_A[[#This Row],[42+]]-P_A[[#This Row],[43+]]</f>
        <v>#VALUE!</v>
      </c>
      <c r="CG345" s="5" t="e">
        <f>P_A[[#This Row],[43+]]-P_A[[#This Row],[44+]]</f>
        <v>#VALUE!</v>
      </c>
      <c r="CH345" s="5" t="e">
        <f>P_A[[#This Row],[44+]]-P_A[[#This Row],[45+]]</f>
        <v>#VALUE!</v>
      </c>
      <c r="CI345" s="5" t="e">
        <f>P_A[[#This Row],[45+]]-P_A[[#This Row],[46+]]</f>
        <v>#VALUE!</v>
      </c>
      <c r="CJ345" s="5" t="e">
        <f>P_A[[#This Row],[46+]]-P_A[[#This Row],[47+]]</f>
        <v>#VALUE!</v>
      </c>
      <c r="CK345" s="5" t="e">
        <f>P_A[[#This Row],[47+]]-P_A[[#This Row],[48+]]</f>
        <v>#VALUE!</v>
      </c>
      <c r="CL345" s="5" t="e">
        <f>P_A[[#This Row],[48+]]-P_A[[#This Row],[49+]]</f>
        <v>#VALUE!</v>
      </c>
    </row>
    <row r="346" spans="50:90" x14ac:dyDescent="0.25">
      <c r="AX346" s="5" t="e">
        <f>P_A[[#This Row],[8+]]-P_A[[#This Row],[9+]]</f>
        <v>#VALUE!</v>
      </c>
      <c r="AY346" s="5" t="e">
        <f>P_A[[#This Row],[9+]]-P_A[[#This Row],[10+]]</f>
        <v>#VALUE!</v>
      </c>
      <c r="AZ346" s="5" t="e">
        <f>P_A[[#This Row],[10+]]-P_A[[#This Row],[11+]]</f>
        <v>#VALUE!</v>
      </c>
      <c r="BA346" s="5" t="e">
        <f>P_A[[#This Row],[11+]]-P_A[[#This Row],[12+]]</f>
        <v>#VALUE!</v>
      </c>
      <c r="BB346" s="5" t="e">
        <f>P_A[[#This Row],[12+]]-P_A[[#This Row],[13+]]</f>
        <v>#VALUE!</v>
      </c>
      <c r="BC346" s="5" t="e">
        <f>P_A[[#This Row],[13+]]-P_A[[#This Row],[14+]]</f>
        <v>#VALUE!</v>
      </c>
      <c r="BD346" s="5" t="e">
        <f>P_A[[#This Row],[14+]]-P_A[[#This Row],[15+]]</f>
        <v>#VALUE!</v>
      </c>
      <c r="BE346" s="5" t="e">
        <f>P_A[[#This Row],[15+]]-P_A[[#This Row],[16+]]</f>
        <v>#VALUE!</v>
      </c>
      <c r="BF346" s="5" t="e">
        <f>P_A[[#This Row],[16+]]-P_A[[#This Row],[17+]]</f>
        <v>#VALUE!</v>
      </c>
      <c r="BG346" s="5" t="e">
        <f>P_A[[#This Row],[17+]]-P_A[[#This Row],[18+]]</f>
        <v>#VALUE!</v>
      </c>
      <c r="BH346" s="5" t="e">
        <f>P_A[[#This Row],[18+]]-P_A[[#This Row],[19+]]</f>
        <v>#VALUE!</v>
      </c>
      <c r="BI346" s="5" t="e">
        <f>P_A[[#This Row],[19+]]-P_A[[#This Row],[20+]]</f>
        <v>#VALUE!</v>
      </c>
      <c r="BJ346" s="5" t="e">
        <f>P_A[[#This Row],[20+]]-P_A[[#This Row],[21+]]</f>
        <v>#VALUE!</v>
      </c>
      <c r="BK346" s="5" t="e">
        <f>P_A[[#This Row],[21+]]-P_A[[#This Row],[22+]]</f>
        <v>#VALUE!</v>
      </c>
      <c r="BL346" s="5" t="e">
        <f>P_A[[#This Row],[22+]]-P_A[[#This Row],[23+]]</f>
        <v>#VALUE!</v>
      </c>
      <c r="BM346" s="5" t="e">
        <f>P_A[[#This Row],[23+]]-P_A[[#This Row],[24+]]</f>
        <v>#VALUE!</v>
      </c>
      <c r="BN346" s="5" t="e">
        <f>P_A[[#This Row],[24+]]-P_A[[#This Row],[25+]]</f>
        <v>#VALUE!</v>
      </c>
      <c r="BO346" s="5" t="e">
        <f>P_A[[#This Row],[25+]]-P_A[[#This Row],[26+]]</f>
        <v>#VALUE!</v>
      </c>
      <c r="BP346" s="5" t="e">
        <f>P_A[[#This Row],[26+]]-P_A[[#This Row],[27+]]</f>
        <v>#VALUE!</v>
      </c>
      <c r="BQ346" s="5" t="e">
        <f>P_A[[#This Row],[27+]]-P_A[[#This Row],[28+]]</f>
        <v>#VALUE!</v>
      </c>
      <c r="BR346" s="5" t="e">
        <f>P_A[[#This Row],[28+]]-P_A[[#This Row],[29+]]</f>
        <v>#VALUE!</v>
      </c>
      <c r="BS346" s="5" t="e">
        <f>P_A[[#This Row],[29+]]-P_A[[#This Row],[30+]]</f>
        <v>#VALUE!</v>
      </c>
      <c r="BT346" s="5" t="e">
        <f>P_A[[#This Row],[30+]]-P_A[[#This Row],[31+]]</f>
        <v>#VALUE!</v>
      </c>
      <c r="BU346" s="5" t="e">
        <f>P_A[[#This Row],[31+]]-P_A[[#This Row],[32+]]</f>
        <v>#VALUE!</v>
      </c>
      <c r="BV346" s="5" t="e">
        <f>P_A[[#This Row],[32+]]-P_A[[#This Row],[33+]]</f>
        <v>#VALUE!</v>
      </c>
      <c r="BW346" s="5" t="e">
        <f>P_A[[#This Row],[33+]]-P_A[[#This Row],[34+]]</f>
        <v>#VALUE!</v>
      </c>
      <c r="BX346" s="5" t="e">
        <f>P_A[[#This Row],[34+]]-P_A[[#This Row],[35+]]</f>
        <v>#VALUE!</v>
      </c>
      <c r="BY346" s="5" t="e">
        <f>P_A[[#This Row],[35+]]-P_A[[#This Row],[36+]]</f>
        <v>#VALUE!</v>
      </c>
      <c r="BZ346" s="5" t="e">
        <f>P_A[[#This Row],[36+]]-P_A[[#This Row],[37+]]</f>
        <v>#VALUE!</v>
      </c>
      <c r="CA346" s="5" t="e">
        <f>P_A[[#This Row],[37+]]-P_A[[#This Row],[38+]]</f>
        <v>#VALUE!</v>
      </c>
      <c r="CB346" s="5" t="e">
        <f>P_A[[#This Row],[38+]]-P_A[[#This Row],[39+]]</f>
        <v>#VALUE!</v>
      </c>
      <c r="CC346" s="5" t="e">
        <f>P_A[[#This Row],[39+]]-P_A[[#This Row],[40+]]</f>
        <v>#VALUE!</v>
      </c>
      <c r="CD346" s="5" t="e">
        <f>P_A[[#This Row],[40+]]-P_A[[#This Row],[41+]]</f>
        <v>#VALUE!</v>
      </c>
      <c r="CE346" s="5" t="e">
        <f>P_A[[#This Row],[41+]]-P_A[[#This Row],[42+]]</f>
        <v>#VALUE!</v>
      </c>
      <c r="CF346" s="5" t="e">
        <f>P_A[[#This Row],[42+]]-P_A[[#This Row],[43+]]</f>
        <v>#VALUE!</v>
      </c>
      <c r="CG346" s="5" t="e">
        <f>P_A[[#This Row],[43+]]-P_A[[#This Row],[44+]]</f>
        <v>#VALUE!</v>
      </c>
      <c r="CH346" s="5" t="e">
        <f>P_A[[#This Row],[44+]]-P_A[[#This Row],[45+]]</f>
        <v>#VALUE!</v>
      </c>
      <c r="CI346" s="5" t="e">
        <f>P_A[[#This Row],[45+]]-P_A[[#This Row],[46+]]</f>
        <v>#VALUE!</v>
      </c>
      <c r="CJ346" s="5" t="e">
        <f>P_A[[#This Row],[46+]]-P_A[[#This Row],[47+]]</f>
        <v>#VALUE!</v>
      </c>
      <c r="CK346" s="5" t="e">
        <f>P_A[[#This Row],[47+]]-P_A[[#This Row],[48+]]</f>
        <v>#VALUE!</v>
      </c>
      <c r="CL346" s="5" t="e">
        <f>P_A[[#This Row],[48+]]-P_A[[#This Row],[49+]]</f>
        <v>#VALUE!</v>
      </c>
    </row>
    <row r="347" spans="50:90" x14ac:dyDescent="0.25">
      <c r="AX347" s="5" t="e">
        <f>P_A[[#This Row],[8+]]-P_A[[#This Row],[9+]]</f>
        <v>#VALUE!</v>
      </c>
      <c r="AY347" s="5" t="e">
        <f>P_A[[#This Row],[9+]]-P_A[[#This Row],[10+]]</f>
        <v>#VALUE!</v>
      </c>
      <c r="AZ347" s="5" t="e">
        <f>P_A[[#This Row],[10+]]-P_A[[#This Row],[11+]]</f>
        <v>#VALUE!</v>
      </c>
      <c r="BA347" s="5" t="e">
        <f>P_A[[#This Row],[11+]]-P_A[[#This Row],[12+]]</f>
        <v>#VALUE!</v>
      </c>
      <c r="BB347" s="5" t="e">
        <f>P_A[[#This Row],[12+]]-P_A[[#This Row],[13+]]</f>
        <v>#VALUE!</v>
      </c>
      <c r="BC347" s="5" t="e">
        <f>P_A[[#This Row],[13+]]-P_A[[#This Row],[14+]]</f>
        <v>#VALUE!</v>
      </c>
      <c r="BD347" s="5" t="e">
        <f>P_A[[#This Row],[14+]]-P_A[[#This Row],[15+]]</f>
        <v>#VALUE!</v>
      </c>
      <c r="BE347" s="5" t="e">
        <f>P_A[[#This Row],[15+]]-P_A[[#This Row],[16+]]</f>
        <v>#VALUE!</v>
      </c>
      <c r="BF347" s="5" t="e">
        <f>P_A[[#This Row],[16+]]-P_A[[#This Row],[17+]]</f>
        <v>#VALUE!</v>
      </c>
      <c r="BG347" s="5" t="e">
        <f>P_A[[#This Row],[17+]]-P_A[[#This Row],[18+]]</f>
        <v>#VALUE!</v>
      </c>
      <c r="BH347" s="5" t="e">
        <f>P_A[[#This Row],[18+]]-P_A[[#This Row],[19+]]</f>
        <v>#VALUE!</v>
      </c>
      <c r="BI347" s="5" t="e">
        <f>P_A[[#This Row],[19+]]-P_A[[#This Row],[20+]]</f>
        <v>#VALUE!</v>
      </c>
      <c r="BJ347" s="5" t="e">
        <f>P_A[[#This Row],[20+]]-P_A[[#This Row],[21+]]</f>
        <v>#VALUE!</v>
      </c>
      <c r="BK347" s="5" t="e">
        <f>P_A[[#This Row],[21+]]-P_A[[#This Row],[22+]]</f>
        <v>#VALUE!</v>
      </c>
      <c r="BL347" s="5" t="e">
        <f>P_A[[#This Row],[22+]]-P_A[[#This Row],[23+]]</f>
        <v>#VALUE!</v>
      </c>
      <c r="BM347" s="5" t="e">
        <f>P_A[[#This Row],[23+]]-P_A[[#This Row],[24+]]</f>
        <v>#VALUE!</v>
      </c>
      <c r="BN347" s="5" t="e">
        <f>P_A[[#This Row],[24+]]-P_A[[#This Row],[25+]]</f>
        <v>#VALUE!</v>
      </c>
      <c r="BO347" s="5" t="e">
        <f>P_A[[#This Row],[25+]]-P_A[[#This Row],[26+]]</f>
        <v>#VALUE!</v>
      </c>
      <c r="BP347" s="5" t="e">
        <f>P_A[[#This Row],[26+]]-P_A[[#This Row],[27+]]</f>
        <v>#VALUE!</v>
      </c>
      <c r="BQ347" s="5" t="e">
        <f>P_A[[#This Row],[27+]]-P_A[[#This Row],[28+]]</f>
        <v>#VALUE!</v>
      </c>
      <c r="BR347" s="5" t="e">
        <f>P_A[[#This Row],[28+]]-P_A[[#This Row],[29+]]</f>
        <v>#VALUE!</v>
      </c>
      <c r="BS347" s="5" t="e">
        <f>P_A[[#This Row],[29+]]-P_A[[#This Row],[30+]]</f>
        <v>#VALUE!</v>
      </c>
      <c r="BT347" s="5" t="e">
        <f>P_A[[#This Row],[30+]]-P_A[[#This Row],[31+]]</f>
        <v>#VALUE!</v>
      </c>
      <c r="BU347" s="5" t="e">
        <f>P_A[[#This Row],[31+]]-P_A[[#This Row],[32+]]</f>
        <v>#VALUE!</v>
      </c>
      <c r="BV347" s="5" t="e">
        <f>P_A[[#This Row],[32+]]-P_A[[#This Row],[33+]]</f>
        <v>#VALUE!</v>
      </c>
      <c r="BW347" s="5" t="e">
        <f>P_A[[#This Row],[33+]]-P_A[[#This Row],[34+]]</f>
        <v>#VALUE!</v>
      </c>
      <c r="BX347" s="5" t="e">
        <f>P_A[[#This Row],[34+]]-P_A[[#This Row],[35+]]</f>
        <v>#VALUE!</v>
      </c>
      <c r="BY347" s="5" t="e">
        <f>P_A[[#This Row],[35+]]-P_A[[#This Row],[36+]]</f>
        <v>#VALUE!</v>
      </c>
      <c r="BZ347" s="5" t="e">
        <f>P_A[[#This Row],[36+]]-P_A[[#This Row],[37+]]</f>
        <v>#VALUE!</v>
      </c>
      <c r="CA347" s="5" t="e">
        <f>P_A[[#This Row],[37+]]-P_A[[#This Row],[38+]]</f>
        <v>#VALUE!</v>
      </c>
      <c r="CB347" s="5" t="e">
        <f>P_A[[#This Row],[38+]]-P_A[[#This Row],[39+]]</f>
        <v>#VALUE!</v>
      </c>
      <c r="CC347" s="5" t="e">
        <f>P_A[[#This Row],[39+]]-P_A[[#This Row],[40+]]</f>
        <v>#VALUE!</v>
      </c>
      <c r="CD347" s="5" t="e">
        <f>P_A[[#This Row],[40+]]-P_A[[#This Row],[41+]]</f>
        <v>#VALUE!</v>
      </c>
      <c r="CE347" s="5" t="e">
        <f>P_A[[#This Row],[41+]]-P_A[[#This Row],[42+]]</f>
        <v>#VALUE!</v>
      </c>
      <c r="CF347" s="5" t="e">
        <f>P_A[[#This Row],[42+]]-P_A[[#This Row],[43+]]</f>
        <v>#VALUE!</v>
      </c>
      <c r="CG347" s="5" t="e">
        <f>P_A[[#This Row],[43+]]-P_A[[#This Row],[44+]]</f>
        <v>#VALUE!</v>
      </c>
      <c r="CH347" s="5" t="e">
        <f>P_A[[#This Row],[44+]]-P_A[[#This Row],[45+]]</f>
        <v>#VALUE!</v>
      </c>
      <c r="CI347" s="5" t="e">
        <f>P_A[[#This Row],[45+]]-P_A[[#This Row],[46+]]</f>
        <v>#VALUE!</v>
      </c>
      <c r="CJ347" s="5" t="e">
        <f>P_A[[#This Row],[46+]]-P_A[[#This Row],[47+]]</f>
        <v>#VALUE!</v>
      </c>
      <c r="CK347" s="5" t="e">
        <f>P_A[[#This Row],[47+]]-P_A[[#This Row],[48+]]</f>
        <v>#VALUE!</v>
      </c>
      <c r="CL347" s="5" t="e">
        <f>P_A[[#This Row],[48+]]-P_A[[#This Row],[49+]]</f>
        <v>#VALUE!</v>
      </c>
    </row>
    <row r="348" spans="50:90" x14ac:dyDescent="0.25">
      <c r="AX348" s="5" t="e">
        <f>P_A[[#This Row],[8+]]-P_A[[#This Row],[9+]]</f>
        <v>#VALUE!</v>
      </c>
      <c r="AY348" s="5" t="e">
        <f>P_A[[#This Row],[9+]]-P_A[[#This Row],[10+]]</f>
        <v>#VALUE!</v>
      </c>
      <c r="AZ348" s="5" t="e">
        <f>P_A[[#This Row],[10+]]-P_A[[#This Row],[11+]]</f>
        <v>#VALUE!</v>
      </c>
      <c r="BA348" s="5" t="e">
        <f>P_A[[#This Row],[11+]]-P_A[[#This Row],[12+]]</f>
        <v>#VALUE!</v>
      </c>
      <c r="BB348" s="5" t="e">
        <f>P_A[[#This Row],[12+]]-P_A[[#This Row],[13+]]</f>
        <v>#VALUE!</v>
      </c>
      <c r="BC348" s="5" t="e">
        <f>P_A[[#This Row],[13+]]-P_A[[#This Row],[14+]]</f>
        <v>#VALUE!</v>
      </c>
      <c r="BD348" s="5" t="e">
        <f>P_A[[#This Row],[14+]]-P_A[[#This Row],[15+]]</f>
        <v>#VALUE!</v>
      </c>
      <c r="BE348" s="5" t="e">
        <f>P_A[[#This Row],[15+]]-P_A[[#This Row],[16+]]</f>
        <v>#VALUE!</v>
      </c>
      <c r="BF348" s="5" t="e">
        <f>P_A[[#This Row],[16+]]-P_A[[#This Row],[17+]]</f>
        <v>#VALUE!</v>
      </c>
      <c r="BG348" s="5" t="e">
        <f>P_A[[#This Row],[17+]]-P_A[[#This Row],[18+]]</f>
        <v>#VALUE!</v>
      </c>
      <c r="BH348" s="5" t="e">
        <f>P_A[[#This Row],[18+]]-P_A[[#This Row],[19+]]</f>
        <v>#VALUE!</v>
      </c>
      <c r="BI348" s="5" t="e">
        <f>P_A[[#This Row],[19+]]-P_A[[#This Row],[20+]]</f>
        <v>#VALUE!</v>
      </c>
      <c r="BJ348" s="5" t="e">
        <f>P_A[[#This Row],[20+]]-P_A[[#This Row],[21+]]</f>
        <v>#VALUE!</v>
      </c>
      <c r="BK348" s="5" t="e">
        <f>P_A[[#This Row],[21+]]-P_A[[#This Row],[22+]]</f>
        <v>#VALUE!</v>
      </c>
      <c r="BL348" s="5" t="e">
        <f>P_A[[#This Row],[22+]]-P_A[[#This Row],[23+]]</f>
        <v>#VALUE!</v>
      </c>
      <c r="BM348" s="5" t="e">
        <f>P_A[[#This Row],[23+]]-P_A[[#This Row],[24+]]</f>
        <v>#VALUE!</v>
      </c>
      <c r="BN348" s="5" t="e">
        <f>P_A[[#This Row],[24+]]-P_A[[#This Row],[25+]]</f>
        <v>#VALUE!</v>
      </c>
      <c r="BO348" s="5" t="e">
        <f>P_A[[#This Row],[25+]]-P_A[[#This Row],[26+]]</f>
        <v>#VALUE!</v>
      </c>
      <c r="BP348" s="5" t="e">
        <f>P_A[[#This Row],[26+]]-P_A[[#This Row],[27+]]</f>
        <v>#VALUE!</v>
      </c>
      <c r="BQ348" s="5" t="e">
        <f>P_A[[#This Row],[27+]]-P_A[[#This Row],[28+]]</f>
        <v>#VALUE!</v>
      </c>
      <c r="BR348" s="5" t="e">
        <f>P_A[[#This Row],[28+]]-P_A[[#This Row],[29+]]</f>
        <v>#VALUE!</v>
      </c>
      <c r="BS348" s="5" t="e">
        <f>P_A[[#This Row],[29+]]-P_A[[#This Row],[30+]]</f>
        <v>#VALUE!</v>
      </c>
      <c r="BT348" s="5" t="e">
        <f>P_A[[#This Row],[30+]]-P_A[[#This Row],[31+]]</f>
        <v>#VALUE!</v>
      </c>
      <c r="BU348" s="5" t="e">
        <f>P_A[[#This Row],[31+]]-P_A[[#This Row],[32+]]</f>
        <v>#VALUE!</v>
      </c>
      <c r="BV348" s="5" t="e">
        <f>P_A[[#This Row],[32+]]-P_A[[#This Row],[33+]]</f>
        <v>#VALUE!</v>
      </c>
      <c r="BW348" s="5" t="e">
        <f>P_A[[#This Row],[33+]]-P_A[[#This Row],[34+]]</f>
        <v>#VALUE!</v>
      </c>
      <c r="BX348" s="5" t="e">
        <f>P_A[[#This Row],[34+]]-P_A[[#This Row],[35+]]</f>
        <v>#VALUE!</v>
      </c>
      <c r="BY348" s="5" t="e">
        <f>P_A[[#This Row],[35+]]-P_A[[#This Row],[36+]]</f>
        <v>#VALUE!</v>
      </c>
      <c r="BZ348" s="5" t="e">
        <f>P_A[[#This Row],[36+]]-P_A[[#This Row],[37+]]</f>
        <v>#VALUE!</v>
      </c>
      <c r="CA348" s="5" t="e">
        <f>P_A[[#This Row],[37+]]-P_A[[#This Row],[38+]]</f>
        <v>#VALUE!</v>
      </c>
      <c r="CB348" s="5" t="e">
        <f>P_A[[#This Row],[38+]]-P_A[[#This Row],[39+]]</f>
        <v>#VALUE!</v>
      </c>
      <c r="CC348" s="5" t="e">
        <f>P_A[[#This Row],[39+]]-P_A[[#This Row],[40+]]</f>
        <v>#VALUE!</v>
      </c>
      <c r="CD348" s="5" t="e">
        <f>P_A[[#This Row],[40+]]-P_A[[#This Row],[41+]]</f>
        <v>#VALUE!</v>
      </c>
      <c r="CE348" s="5" t="e">
        <f>P_A[[#This Row],[41+]]-P_A[[#This Row],[42+]]</f>
        <v>#VALUE!</v>
      </c>
      <c r="CF348" s="5" t="e">
        <f>P_A[[#This Row],[42+]]-P_A[[#This Row],[43+]]</f>
        <v>#VALUE!</v>
      </c>
      <c r="CG348" s="5" t="e">
        <f>P_A[[#This Row],[43+]]-P_A[[#This Row],[44+]]</f>
        <v>#VALUE!</v>
      </c>
      <c r="CH348" s="5" t="e">
        <f>P_A[[#This Row],[44+]]-P_A[[#This Row],[45+]]</f>
        <v>#VALUE!</v>
      </c>
      <c r="CI348" s="5" t="e">
        <f>P_A[[#This Row],[45+]]-P_A[[#This Row],[46+]]</f>
        <v>#VALUE!</v>
      </c>
      <c r="CJ348" s="5" t="e">
        <f>P_A[[#This Row],[46+]]-P_A[[#This Row],[47+]]</f>
        <v>#VALUE!</v>
      </c>
      <c r="CK348" s="5" t="e">
        <f>P_A[[#This Row],[47+]]-P_A[[#This Row],[48+]]</f>
        <v>#VALUE!</v>
      </c>
      <c r="CL348" s="5" t="e">
        <f>P_A[[#This Row],[48+]]-P_A[[#This Row],[49+]]</f>
        <v>#VALUE!</v>
      </c>
    </row>
    <row r="349" spans="50:90" x14ac:dyDescent="0.25">
      <c r="AX349" s="5" t="e">
        <f>P_A[[#This Row],[8+]]-P_A[[#This Row],[9+]]</f>
        <v>#VALUE!</v>
      </c>
      <c r="AY349" s="5" t="e">
        <f>P_A[[#This Row],[9+]]-P_A[[#This Row],[10+]]</f>
        <v>#VALUE!</v>
      </c>
      <c r="AZ349" s="5" t="e">
        <f>P_A[[#This Row],[10+]]-P_A[[#This Row],[11+]]</f>
        <v>#VALUE!</v>
      </c>
      <c r="BA349" s="5" t="e">
        <f>P_A[[#This Row],[11+]]-P_A[[#This Row],[12+]]</f>
        <v>#VALUE!</v>
      </c>
      <c r="BB349" s="5" t="e">
        <f>P_A[[#This Row],[12+]]-P_A[[#This Row],[13+]]</f>
        <v>#VALUE!</v>
      </c>
      <c r="BC349" s="5" t="e">
        <f>P_A[[#This Row],[13+]]-P_A[[#This Row],[14+]]</f>
        <v>#VALUE!</v>
      </c>
      <c r="BD349" s="5" t="e">
        <f>P_A[[#This Row],[14+]]-P_A[[#This Row],[15+]]</f>
        <v>#VALUE!</v>
      </c>
      <c r="BE349" s="5" t="e">
        <f>P_A[[#This Row],[15+]]-P_A[[#This Row],[16+]]</f>
        <v>#VALUE!</v>
      </c>
      <c r="BF349" s="5" t="e">
        <f>P_A[[#This Row],[16+]]-P_A[[#This Row],[17+]]</f>
        <v>#VALUE!</v>
      </c>
      <c r="BG349" s="5" t="e">
        <f>P_A[[#This Row],[17+]]-P_A[[#This Row],[18+]]</f>
        <v>#VALUE!</v>
      </c>
      <c r="BH349" s="5" t="e">
        <f>P_A[[#This Row],[18+]]-P_A[[#This Row],[19+]]</f>
        <v>#VALUE!</v>
      </c>
      <c r="BI349" s="5" t="e">
        <f>P_A[[#This Row],[19+]]-P_A[[#This Row],[20+]]</f>
        <v>#VALUE!</v>
      </c>
      <c r="BJ349" s="5" t="e">
        <f>P_A[[#This Row],[20+]]-P_A[[#This Row],[21+]]</f>
        <v>#VALUE!</v>
      </c>
      <c r="BK349" s="5" t="e">
        <f>P_A[[#This Row],[21+]]-P_A[[#This Row],[22+]]</f>
        <v>#VALUE!</v>
      </c>
      <c r="BL349" s="5" t="e">
        <f>P_A[[#This Row],[22+]]-P_A[[#This Row],[23+]]</f>
        <v>#VALUE!</v>
      </c>
      <c r="BM349" s="5" t="e">
        <f>P_A[[#This Row],[23+]]-P_A[[#This Row],[24+]]</f>
        <v>#VALUE!</v>
      </c>
      <c r="BN349" s="5" t="e">
        <f>P_A[[#This Row],[24+]]-P_A[[#This Row],[25+]]</f>
        <v>#VALUE!</v>
      </c>
      <c r="BO349" s="5" t="e">
        <f>P_A[[#This Row],[25+]]-P_A[[#This Row],[26+]]</f>
        <v>#VALUE!</v>
      </c>
      <c r="BP349" s="5" t="e">
        <f>P_A[[#This Row],[26+]]-P_A[[#This Row],[27+]]</f>
        <v>#VALUE!</v>
      </c>
      <c r="BQ349" s="5" t="e">
        <f>P_A[[#This Row],[27+]]-P_A[[#This Row],[28+]]</f>
        <v>#VALUE!</v>
      </c>
      <c r="BR349" s="5" t="e">
        <f>P_A[[#This Row],[28+]]-P_A[[#This Row],[29+]]</f>
        <v>#VALUE!</v>
      </c>
      <c r="BS349" s="5" t="e">
        <f>P_A[[#This Row],[29+]]-P_A[[#This Row],[30+]]</f>
        <v>#VALUE!</v>
      </c>
      <c r="BT349" s="5" t="e">
        <f>P_A[[#This Row],[30+]]-P_A[[#This Row],[31+]]</f>
        <v>#VALUE!</v>
      </c>
      <c r="BU349" s="5" t="e">
        <f>P_A[[#This Row],[31+]]-P_A[[#This Row],[32+]]</f>
        <v>#VALUE!</v>
      </c>
      <c r="BV349" s="5" t="e">
        <f>P_A[[#This Row],[32+]]-P_A[[#This Row],[33+]]</f>
        <v>#VALUE!</v>
      </c>
      <c r="BW349" s="5" t="e">
        <f>P_A[[#This Row],[33+]]-P_A[[#This Row],[34+]]</f>
        <v>#VALUE!</v>
      </c>
      <c r="BX349" s="5" t="e">
        <f>P_A[[#This Row],[34+]]-P_A[[#This Row],[35+]]</f>
        <v>#VALUE!</v>
      </c>
      <c r="BY349" s="5" t="e">
        <f>P_A[[#This Row],[35+]]-P_A[[#This Row],[36+]]</f>
        <v>#VALUE!</v>
      </c>
      <c r="BZ349" s="5" t="e">
        <f>P_A[[#This Row],[36+]]-P_A[[#This Row],[37+]]</f>
        <v>#VALUE!</v>
      </c>
      <c r="CA349" s="5" t="e">
        <f>P_A[[#This Row],[37+]]-P_A[[#This Row],[38+]]</f>
        <v>#VALUE!</v>
      </c>
      <c r="CB349" s="5" t="e">
        <f>P_A[[#This Row],[38+]]-P_A[[#This Row],[39+]]</f>
        <v>#VALUE!</v>
      </c>
      <c r="CC349" s="5" t="e">
        <f>P_A[[#This Row],[39+]]-P_A[[#This Row],[40+]]</f>
        <v>#VALUE!</v>
      </c>
      <c r="CD349" s="5" t="e">
        <f>P_A[[#This Row],[40+]]-P_A[[#This Row],[41+]]</f>
        <v>#VALUE!</v>
      </c>
      <c r="CE349" s="5" t="e">
        <f>P_A[[#This Row],[41+]]-P_A[[#This Row],[42+]]</f>
        <v>#VALUE!</v>
      </c>
      <c r="CF349" s="5" t="e">
        <f>P_A[[#This Row],[42+]]-P_A[[#This Row],[43+]]</f>
        <v>#VALUE!</v>
      </c>
      <c r="CG349" s="5" t="e">
        <f>P_A[[#This Row],[43+]]-P_A[[#This Row],[44+]]</f>
        <v>#VALUE!</v>
      </c>
      <c r="CH349" s="5" t="e">
        <f>P_A[[#This Row],[44+]]-P_A[[#This Row],[45+]]</f>
        <v>#VALUE!</v>
      </c>
      <c r="CI349" s="5" t="e">
        <f>P_A[[#This Row],[45+]]-P_A[[#This Row],[46+]]</f>
        <v>#VALUE!</v>
      </c>
      <c r="CJ349" s="5" t="e">
        <f>P_A[[#This Row],[46+]]-P_A[[#This Row],[47+]]</f>
        <v>#VALUE!</v>
      </c>
      <c r="CK349" s="5" t="e">
        <f>P_A[[#This Row],[47+]]-P_A[[#This Row],[48+]]</f>
        <v>#VALUE!</v>
      </c>
      <c r="CL349" s="5" t="e">
        <f>P_A[[#This Row],[48+]]-P_A[[#This Row],[49+]]</f>
        <v>#VALUE!</v>
      </c>
    </row>
    <row r="350" spans="50:90" x14ac:dyDescent="0.25">
      <c r="AX350" s="5" t="e">
        <f>P_A[[#This Row],[8+]]-P_A[[#This Row],[9+]]</f>
        <v>#VALUE!</v>
      </c>
      <c r="AY350" s="5" t="e">
        <f>P_A[[#This Row],[9+]]-P_A[[#This Row],[10+]]</f>
        <v>#VALUE!</v>
      </c>
      <c r="AZ350" s="5" t="e">
        <f>P_A[[#This Row],[10+]]-P_A[[#This Row],[11+]]</f>
        <v>#VALUE!</v>
      </c>
      <c r="BA350" s="5" t="e">
        <f>P_A[[#This Row],[11+]]-P_A[[#This Row],[12+]]</f>
        <v>#VALUE!</v>
      </c>
      <c r="BB350" s="5" t="e">
        <f>P_A[[#This Row],[12+]]-P_A[[#This Row],[13+]]</f>
        <v>#VALUE!</v>
      </c>
      <c r="BC350" s="5" t="e">
        <f>P_A[[#This Row],[13+]]-P_A[[#This Row],[14+]]</f>
        <v>#VALUE!</v>
      </c>
      <c r="BD350" s="5" t="e">
        <f>P_A[[#This Row],[14+]]-P_A[[#This Row],[15+]]</f>
        <v>#VALUE!</v>
      </c>
      <c r="BE350" s="5" t="e">
        <f>P_A[[#This Row],[15+]]-P_A[[#This Row],[16+]]</f>
        <v>#VALUE!</v>
      </c>
      <c r="BF350" s="5" t="e">
        <f>P_A[[#This Row],[16+]]-P_A[[#This Row],[17+]]</f>
        <v>#VALUE!</v>
      </c>
      <c r="BG350" s="5" t="e">
        <f>P_A[[#This Row],[17+]]-P_A[[#This Row],[18+]]</f>
        <v>#VALUE!</v>
      </c>
      <c r="BH350" s="5" t="e">
        <f>P_A[[#This Row],[18+]]-P_A[[#This Row],[19+]]</f>
        <v>#VALUE!</v>
      </c>
      <c r="BI350" s="5" t="e">
        <f>P_A[[#This Row],[19+]]-P_A[[#This Row],[20+]]</f>
        <v>#VALUE!</v>
      </c>
      <c r="BJ350" s="5" t="e">
        <f>P_A[[#This Row],[20+]]-P_A[[#This Row],[21+]]</f>
        <v>#VALUE!</v>
      </c>
      <c r="BK350" s="5" t="e">
        <f>P_A[[#This Row],[21+]]-P_A[[#This Row],[22+]]</f>
        <v>#VALUE!</v>
      </c>
      <c r="BL350" s="5" t="e">
        <f>P_A[[#This Row],[22+]]-P_A[[#This Row],[23+]]</f>
        <v>#VALUE!</v>
      </c>
      <c r="BM350" s="5" t="e">
        <f>P_A[[#This Row],[23+]]-P_A[[#This Row],[24+]]</f>
        <v>#VALUE!</v>
      </c>
      <c r="BN350" s="5" t="e">
        <f>P_A[[#This Row],[24+]]-P_A[[#This Row],[25+]]</f>
        <v>#VALUE!</v>
      </c>
      <c r="BO350" s="5" t="e">
        <f>P_A[[#This Row],[25+]]-P_A[[#This Row],[26+]]</f>
        <v>#VALUE!</v>
      </c>
      <c r="BP350" s="5" t="e">
        <f>P_A[[#This Row],[26+]]-P_A[[#This Row],[27+]]</f>
        <v>#VALUE!</v>
      </c>
      <c r="BQ350" s="5" t="e">
        <f>P_A[[#This Row],[27+]]-P_A[[#This Row],[28+]]</f>
        <v>#VALUE!</v>
      </c>
      <c r="BR350" s="5" t="e">
        <f>P_A[[#This Row],[28+]]-P_A[[#This Row],[29+]]</f>
        <v>#VALUE!</v>
      </c>
      <c r="BS350" s="5" t="e">
        <f>P_A[[#This Row],[29+]]-P_A[[#This Row],[30+]]</f>
        <v>#VALUE!</v>
      </c>
      <c r="BT350" s="5" t="e">
        <f>P_A[[#This Row],[30+]]-P_A[[#This Row],[31+]]</f>
        <v>#VALUE!</v>
      </c>
      <c r="BU350" s="5" t="e">
        <f>P_A[[#This Row],[31+]]-P_A[[#This Row],[32+]]</f>
        <v>#VALUE!</v>
      </c>
      <c r="BV350" s="5" t="e">
        <f>P_A[[#This Row],[32+]]-P_A[[#This Row],[33+]]</f>
        <v>#VALUE!</v>
      </c>
      <c r="BW350" s="5" t="e">
        <f>P_A[[#This Row],[33+]]-P_A[[#This Row],[34+]]</f>
        <v>#VALUE!</v>
      </c>
      <c r="BX350" s="5" t="e">
        <f>P_A[[#This Row],[34+]]-P_A[[#This Row],[35+]]</f>
        <v>#VALUE!</v>
      </c>
      <c r="BY350" s="5" t="e">
        <f>P_A[[#This Row],[35+]]-P_A[[#This Row],[36+]]</f>
        <v>#VALUE!</v>
      </c>
      <c r="BZ350" s="5" t="e">
        <f>P_A[[#This Row],[36+]]-P_A[[#This Row],[37+]]</f>
        <v>#VALUE!</v>
      </c>
      <c r="CA350" s="5" t="e">
        <f>P_A[[#This Row],[37+]]-P_A[[#This Row],[38+]]</f>
        <v>#VALUE!</v>
      </c>
      <c r="CB350" s="5" t="e">
        <f>P_A[[#This Row],[38+]]-P_A[[#This Row],[39+]]</f>
        <v>#VALUE!</v>
      </c>
      <c r="CC350" s="5" t="e">
        <f>P_A[[#This Row],[39+]]-P_A[[#This Row],[40+]]</f>
        <v>#VALUE!</v>
      </c>
      <c r="CD350" s="5" t="e">
        <f>P_A[[#This Row],[40+]]-P_A[[#This Row],[41+]]</f>
        <v>#VALUE!</v>
      </c>
      <c r="CE350" s="5" t="e">
        <f>P_A[[#This Row],[41+]]-P_A[[#This Row],[42+]]</f>
        <v>#VALUE!</v>
      </c>
      <c r="CF350" s="5" t="e">
        <f>P_A[[#This Row],[42+]]-P_A[[#This Row],[43+]]</f>
        <v>#VALUE!</v>
      </c>
      <c r="CG350" s="5" t="e">
        <f>P_A[[#This Row],[43+]]-P_A[[#This Row],[44+]]</f>
        <v>#VALUE!</v>
      </c>
      <c r="CH350" s="5" t="e">
        <f>P_A[[#This Row],[44+]]-P_A[[#This Row],[45+]]</f>
        <v>#VALUE!</v>
      </c>
      <c r="CI350" s="5" t="e">
        <f>P_A[[#This Row],[45+]]-P_A[[#This Row],[46+]]</f>
        <v>#VALUE!</v>
      </c>
      <c r="CJ350" s="5" t="e">
        <f>P_A[[#This Row],[46+]]-P_A[[#This Row],[47+]]</f>
        <v>#VALUE!</v>
      </c>
      <c r="CK350" s="5" t="e">
        <f>P_A[[#This Row],[47+]]-P_A[[#This Row],[48+]]</f>
        <v>#VALUE!</v>
      </c>
      <c r="CL350" s="5" t="e">
        <f>P_A[[#This Row],[48+]]-P_A[[#This Row],[49+]]</f>
        <v>#VALUE!</v>
      </c>
    </row>
    <row r="351" spans="50:90" x14ac:dyDescent="0.25">
      <c r="AX351" s="5" t="e">
        <f>P_A[[#This Row],[8+]]-P_A[[#This Row],[9+]]</f>
        <v>#VALUE!</v>
      </c>
      <c r="AY351" s="5" t="e">
        <f>P_A[[#This Row],[9+]]-P_A[[#This Row],[10+]]</f>
        <v>#VALUE!</v>
      </c>
      <c r="AZ351" s="5" t="e">
        <f>P_A[[#This Row],[10+]]-P_A[[#This Row],[11+]]</f>
        <v>#VALUE!</v>
      </c>
      <c r="BA351" s="5" t="e">
        <f>P_A[[#This Row],[11+]]-P_A[[#This Row],[12+]]</f>
        <v>#VALUE!</v>
      </c>
      <c r="BB351" s="5" t="e">
        <f>P_A[[#This Row],[12+]]-P_A[[#This Row],[13+]]</f>
        <v>#VALUE!</v>
      </c>
      <c r="BC351" s="5" t="e">
        <f>P_A[[#This Row],[13+]]-P_A[[#This Row],[14+]]</f>
        <v>#VALUE!</v>
      </c>
      <c r="BD351" s="5" t="e">
        <f>P_A[[#This Row],[14+]]-P_A[[#This Row],[15+]]</f>
        <v>#VALUE!</v>
      </c>
      <c r="BE351" s="5" t="e">
        <f>P_A[[#This Row],[15+]]-P_A[[#This Row],[16+]]</f>
        <v>#VALUE!</v>
      </c>
      <c r="BF351" s="5" t="e">
        <f>P_A[[#This Row],[16+]]-P_A[[#This Row],[17+]]</f>
        <v>#VALUE!</v>
      </c>
      <c r="BG351" s="5" t="e">
        <f>P_A[[#This Row],[17+]]-P_A[[#This Row],[18+]]</f>
        <v>#VALUE!</v>
      </c>
      <c r="BH351" s="5" t="e">
        <f>P_A[[#This Row],[18+]]-P_A[[#This Row],[19+]]</f>
        <v>#VALUE!</v>
      </c>
      <c r="BI351" s="5" t="e">
        <f>P_A[[#This Row],[19+]]-P_A[[#This Row],[20+]]</f>
        <v>#VALUE!</v>
      </c>
      <c r="BJ351" s="5" t="e">
        <f>P_A[[#This Row],[20+]]-P_A[[#This Row],[21+]]</f>
        <v>#VALUE!</v>
      </c>
      <c r="BK351" s="5" t="e">
        <f>P_A[[#This Row],[21+]]-P_A[[#This Row],[22+]]</f>
        <v>#VALUE!</v>
      </c>
      <c r="BL351" s="5" t="e">
        <f>P_A[[#This Row],[22+]]-P_A[[#This Row],[23+]]</f>
        <v>#VALUE!</v>
      </c>
      <c r="BM351" s="5" t="e">
        <f>P_A[[#This Row],[23+]]-P_A[[#This Row],[24+]]</f>
        <v>#VALUE!</v>
      </c>
      <c r="BN351" s="5" t="e">
        <f>P_A[[#This Row],[24+]]-P_A[[#This Row],[25+]]</f>
        <v>#VALUE!</v>
      </c>
      <c r="BO351" s="5" t="e">
        <f>P_A[[#This Row],[25+]]-P_A[[#This Row],[26+]]</f>
        <v>#VALUE!</v>
      </c>
      <c r="BP351" s="5" t="e">
        <f>P_A[[#This Row],[26+]]-P_A[[#This Row],[27+]]</f>
        <v>#VALUE!</v>
      </c>
      <c r="BQ351" s="5" t="e">
        <f>P_A[[#This Row],[27+]]-P_A[[#This Row],[28+]]</f>
        <v>#VALUE!</v>
      </c>
      <c r="BR351" s="5" t="e">
        <f>P_A[[#This Row],[28+]]-P_A[[#This Row],[29+]]</f>
        <v>#VALUE!</v>
      </c>
      <c r="BS351" s="5" t="e">
        <f>P_A[[#This Row],[29+]]-P_A[[#This Row],[30+]]</f>
        <v>#VALUE!</v>
      </c>
      <c r="BT351" s="5" t="e">
        <f>P_A[[#This Row],[30+]]-P_A[[#This Row],[31+]]</f>
        <v>#VALUE!</v>
      </c>
      <c r="BU351" s="5" t="e">
        <f>P_A[[#This Row],[31+]]-P_A[[#This Row],[32+]]</f>
        <v>#VALUE!</v>
      </c>
      <c r="BV351" s="5" t="e">
        <f>P_A[[#This Row],[32+]]-P_A[[#This Row],[33+]]</f>
        <v>#VALUE!</v>
      </c>
      <c r="BW351" s="5" t="e">
        <f>P_A[[#This Row],[33+]]-P_A[[#This Row],[34+]]</f>
        <v>#VALUE!</v>
      </c>
      <c r="BX351" s="5" t="e">
        <f>P_A[[#This Row],[34+]]-P_A[[#This Row],[35+]]</f>
        <v>#VALUE!</v>
      </c>
      <c r="BY351" s="5" t="e">
        <f>P_A[[#This Row],[35+]]-P_A[[#This Row],[36+]]</f>
        <v>#VALUE!</v>
      </c>
      <c r="BZ351" s="5" t="e">
        <f>P_A[[#This Row],[36+]]-P_A[[#This Row],[37+]]</f>
        <v>#VALUE!</v>
      </c>
      <c r="CA351" s="5" t="e">
        <f>P_A[[#This Row],[37+]]-P_A[[#This Row],[38+]]</f>
        <v>#VALUE!</v>
      </c>
      <c r="CB351" s="5" t="e">
        <f>P_A[[#This Row],[38+]]-P_A[[#This Row],[39+]]</f>
        <v>#VALUE!</v>
      </c>
      <c r="CC351" s="5" t="e">
        <f>P_A[[#This Row],[39+]]-P_A[[#This Row],[40+]]</f>
        <v>#VALUE!</v>
      </c>
      <c r="CD351" s="5" t="e">
        <f>P_A[[#This Row],[40+]]-P_A[[#This Row],[41+]]</f>
        <v>#VALUE!</v>
      </c>
      <c r="CE351" s="5" t="e">
        <f>P_A[[#This Row],[41+]]-P_A[[#This Row],[42+]]</f>
        <v>#VALUE!</v>
      </c>
      <c r="CF351" s="5" t="e">
        <f>P_A[[#This Row],[42+]]-P_A[[#This Row],[43+]]</f>
        <v>#VALUE!</v>
      </c>
      <c r="CG351" s="5" t="e">
        <f>P_A[[#This Row],[43+]]-P_A[[#This Row],[44+]]</f>
        <v>#VALUE!</v>
      </c>
      <c r="CH351" s="5" t="e">
        <f>P_A[[#This Row],[44+]]-P_A[[#This Row],[45+]]</f>
        <v>#VALUE!</v>
      </c>
      <c r="CI351" s="5" t="e">
        <f>P_A[[#This Row],[45+]]-P_A[[#This Row],[46+]]</f>
        <v>#VALUE!</v>
      </c>
      <c r="CJ351" s="5" t="e">
        <f>P_A[[#This Row],[46+]]-P_A[[#This Row],[47+]]</f>
        <v>#VALUE!</v>
      </c>
      <c r="CK351" s="5" t="e">
        <f>P_A[[#This Row],[47+]]-P_A[[#This Row],[48+]]</f>
        <v>#VALUE!</v>
      </c>
      <c r="CL351" s="5" t="e">
        <f>P_A[[#This Row],[48+]]-P_A[[#This Row],[49+]]</f>
        <v>#VALUE!</v>
      </c>
    </row>
    <row r="352" spans="50:90" x14ac:dyDescent="0.25">
      <c r="AX352" s="5" t="e">
        <f>P_A[[#This Row],[8+]]-P_A[[#This Row],[9+]]</f>
        <v>#VALUE!</v>
      </c>
      <c r="AY352" s="5" t="e">
        <f>P_A[[#This Row],[9+]]-P_A[[#This Row],[10+]]</f>
        <v>#VALUE!</v>
      </c>
      <c r="AZ352" s="5" t="e">
        <f>P_A[[#This Row],[10+]]-P_A[[#This Row],[11+]]</f>
        <v>#VALUE!</v>
      </c>
      <c r="BA352" s="5" t="e">
        <f>P_A[[#This Row],[11+]]-P_A[[#This Row],[12+]]</f>
        <v>#VALUE!</v>
      </c>
      <c r="BB352" s="5" t="e">
        <f>P_A[[#This Row],[12+]]-P_A[[#This Row],[13+]]</f>
        <v>#VALUE!</v>
      </c>
      <c r="BC352" s="5" t="e">
        <f>P_A[[#This Row],[13+]]-P_A[[#This Row],[14+]]</f>
        <v>#VALUE!</v>
      </c>
      <c r="BD352" s="5" t="e">
        <f>P_A[[#This Row],[14+]]-P_A[[#This Row],[15+]]</f>
        <v>#VALUE!</v>
      </c>
      <c r="BE352" s="5" t="e">
        <f>P_A[[#This Row],[15+]]-P_A[[#This Row],[16+]]</f>
        <v>#VALUE!</v>
      </c>
      <c r="BF352" s="5" t="e">
        <f>P_A[[#This Row],[16+]]-P_A[[#This Row],[17+]]</f>
        <v>#VALUE!</v>
      </c>
      <c r="BG352" s="5" t="e">
        <f>P_A[[#This Row],[17+]]-P_A[[#This Row],[18+]]</f>
        <v>#VALUE!</v>
      </c>
      <c r="BH352" s="5" t="e">
        <f>P_A[[#This Row],[18+]]-P_A[[#This Row],[19+]]</f>
        <v>#VALUE!</v>
      </c>
      <c r="BI352" s="5" t="e">
        <f>P_A[[#This Row],[19+]]-P_A[[#This Row],[20+]]</f>
        <v>#VALUE!</v>
      </c>
      <c r="BJ352" s="5" t="e">
        <f>P_A[[#This Row],[20+]]-P_A[[#This Row],[21+]]</f>
        <v>#VALUE!</v>
      </c>
      <c r="BK352" s="5" t="e">
        <f>P_A[[#This Row],[21+]]-P_A[[#This Row],[22+]]</f>
        <v>#VALUE!</v>
      </c>
      <c r="BL352" s="5" t="e">
        <f>P_A[[#This Row],[22+]]-P_A[[#This Row],[23+]]</f>
        <v>#VALUE!</v>
      </c>
      <c r="BM352" s="5" t="e">
        <f>P_A[[#This Row],[23+]]-P_A[[#This Row],[24+]]</f>
        <v>#VALUE!</v>
      </c>
      <c r="BN352" s="5" t="e">
        <f>P_A[[#This Row],[24+]]-P_A[[#This Row],[25+]]</f>
        <v>#VALUE!</v>
      </c>
      <c r="BO352" s="5" t="e">
        <f>P_A[[#This Row],[25+]]-P_A[[#This Row],[26+]]</f>
        <v>#VALUE!</v>
      </c>
      <c r="BP352" s="5" t="e">
        <f>P_A[[#This Row],[26+]]-P_A[[#This Row],[27+]]</f>
        <v>#VALUE!</v>
      </c>
      <c r="BQ352" s="5" t="e">
        <f>P_A[[#This Row],[27+]]-P_A[[#This Row],[28+]]</f>
        <v>#VALUE!</v>
      </c>
      <c r="BR352" s="5" t="e">
        <f>P_A[[#This Row],[28+]]-P_A[[#This Row],[29+]]</f>
        <v>#VALUE!</v>
      </c>
      <c r="BS352" s="5" t="e">
        <f>P_A[[#This Row],[29+]]-P_A[[#This Row],[30+]]</f>
        <v>#VALUE!</v>
      </c>
      <c r="BT352" s="5" t="e">
        <f>P_A[[#This Row],[30+]]-P_A[[#This Row],[31+]]</f>
        <v>#VALUE!</v>
      </c>
      <c r="BU352" s="5" t="e">
        <f>P_A[[#This Row],[31+]]-P_A[[#This Row],[32+]]</f>
        <v>#VALUE!</v>
      </c>
      <c r="BV352" s="5" t="e">
        <f>P_A[[#This Row],[32+]]-P_A[[#This Row],[33+]]</f>
        <v>#VALUE!</v>
      </c>
      <c r="BW352" s="5" t="e">
        <f>P_A[[#This Row],[33+]]-P_A[[#This Row],[34+]]</f>
        <v>#VALUE!</v>
      </c>
      <c r="BX352" s="5" t="e">
        <f>P_A[[#This Row],[34+]]-P_A[[#This Row],[35+]]</f>
        <v>#VALUE!</v>
      </c>
      <c r="BY352" s="5" t="e">
        <f>P_A[[#This Row],[35+]]-P_A[[#This Row],[36+]]</f>
        <v>#VALUE!</v>
      </c>
      <c r="BZ352" s="5" t="e">
        <f>P_A[[#This Row],[36+]]-P_A[[#This Row],[37+]]</f>
        <v>#VALUE!</v>
      </c>
      <c r="CA352" s="5" t="e">
        <f>P_A[[#This Row],[37+]]-P_A[[#This Row],[38+]]</f>
        <v>#VALUE!</v>
      </c>
      <c r="CB352" s="5" t="e">
        <f>P_A[[#This Row],[38+]]-P_A[[#This Row],[39+]]</f>
        <v>#VALUE!</v>
      </c>
      <c r="CC352" s="5" t="e">
        <f>P_A[[#This Row],[39+]]-P_A[[#This Row],[40+]]</f>
        <v>#VALUE!</v>
      </c>
      <c r="CD352" s="5" t="e">
        <f>P_A[[#This Row],[40+]]-P_A[[#This Row],[41+]]</f>
        <v>#VALUE!</v>
      </c>
      <c r="CE352" s="5" t="e">
        <f>P_A[[#This Row],[41+]]-P_A[[#This Row],[42+]]</f>
        <v>#VALUE!</v>
      </c>
      <c r="CF352" s="5" t="e">
        <f>P_A[[#This Row],[42+]]-P_A[[#This Row],[43+]]</f>
        <v>#VALUE!</v>
      </c>
      <c r="CG352" s="5" t="e">
        <f>P_A[[#This Row],[43+]]-P_A[[#This Row],[44+]]</f>
        <v>#VALUE!</v>
      </c>
      <c r="CH352" s="5" t="e">
        <f>P_A[[#This Row],[44+]]-P_A[[#This Row],[45+]]</f>
        <v>#VALUE!</v>
      </c>
      <c r="CI352" s="5" t="e">
        <f>P_A[[#This Row],[45+]]-P_A[[#This Row],[46+]]</f>
        <v>#VALUE!</v>
      </c>
      <c r="CJ352" s="5" t="e">
        <f>P_A[[#This Row],[46+]]-P_A[[#This Row],[47+]]</f>
        <v>#VALUE!</v>
      </c>
      <c r="CK352" s="5" t="e">
        <f>P_A[[#This Row],[47+]]-P_A[[#This Row],[48+]]</f>
        <v>#VALUE!</v>
      </c>
      <c r="CL352" s="5" t="e">
        <f>P_A[[#This Row],[48+]]-P_A[[#This Row],[49+]]</f>
        <v>#VALUE!</v>
      </c>
    </row>
    <row r="353" spans="50:90" x14ac:dyDescent="0.25">
      <c r="AX353" s="5" t="e">
        <f>P_A[[#This Row],[8+]]-P_A[[#This Row],[9+]]</f>
        <v>#VALUE!</v>
      </c>
      <c r="AY353" s="5" t="e">
        <f>P_A[[#This Row],[9+]]-P_A[[#This Row],[10+]]</f>
        <v>#VALUE!</v>
      </c>
      <c r="AZ353" s="5" t="e">
        <f>P_A[[#This Row],[10+]]-P_A[[#This Row],[11+]]</f>
        <v>#VALUE!</v>
      </c>
      <c r="BA353" s="5" t="e">
        <f>P_A[[#This Row],[11+]]-P_A[[#This Row],[12+]]</f>
        <v>#VALUE!</v>
      </c>
      <c r="BB353" s="5" t="e">
        <f>P_A[[#This Row],[12+]]-P_A[[#This Row],[13+]]</f>
        <v>#VALUE!</v>
      </c>
      <c r="BC353" s="5" t="e">
        <f>P_A[[#This Row],[13+]]-P_A[[#This Row],[14+]]</f>
        <v>#VALUE!</v>
      </c>
      <c r="BD353" s="5" t="e">
        <f>P_A[[#This Row],[14+]]-P_A[[#This Row],[15+]]</f>
        <v>#VALUE!</v>
      </c>
      <c r="BE353" s="5" t="e">
        <f>P_A[[#This Row],[15+]]-P_A[[#This Row],[16+]]</f>
        <v>#VALUE!</v>
      </c>
      <c r="BF353" s="5" t="e">
        <f>P_A[[#This Row],[16+]]-P_A[[#This Row],[17+]]</f>
        <v>#VALUE!</v>
      </c>
      <c r="BG353" s="5" t="e">
        <f>P_A[[#This Row],[17+]]-P_A[[#This Row],[18+]]</f>
        <v>#VALUE!</v>
      </c>
      <c r="BH353" s="5" t="e">
        <f>P_A[[#This Row],[18+]]-P_A[[#This Row],[19+]]</f>
        <v>#VALUE!</v>
      </c>
      <c r="BI353" s="5" t="e">
        <f>P_A[[#This Row],[19+]]-P_A[[#This Row],[20+]]</f>
        <v>#VALUE!</v>
      </c>
      <c r="BJ353" s="5" t="e">
        <f>P_A[[#This Row],[20+]]-P_A[[#This Row],[21+]]</f>
        <v>#VALUE!</v>
      </c>
      <c r="BK353" s="5" t="e">
        <f>P_A[[#This Row],[21+]]-P_A[[#This Row],[22+]]</f>
        <v>#VALUE!</v>
      </c>
      <c r="BL353" s="5" t="e">
        <f>P_A[[#This Row],[22+]]-P_A[[#This Row],[23+]]</f>
        <v>#VALUE!</v>
      </c>
      <c r="BM353" s="5" t="e">
        <f>P_A[[#This Row],[23+]]-P_A[[#This Row],[24+]]</f>
        <v>#VALUE!</v>
      </c>
      <c r="BN353" s="5" t="e">
        <f>P_A[[#This Row],[24+]]-P_A[[#This Row],[25+]]</f>
        <v>#VALUE!</v>
      </c>
      <c r="BO353" s="5" t="e">
        <f>P_A[[#This Row],[25+]]-P_A[[#This Row],[26+]]</f>
        <v>#VALUE!</v>
      </c>
      <c r="BP353" s="5" t="e">
        <f>P_A[[#This Row],[26+]]-P_A[[#This Row],[27+]]</f>
        <v>#VALUE!</v>
      </c>
      <c r="BQ353" s="5" t="e">
        <f>P_A[[#This Row],[27+]]-P_A[[#This Row],[28+]]</f>
        <v>#VALUE!</v>
      </c>
      <c r="BR353" s="5" t="e">
        <f>P_A[[#This Row],[28+]]-P_A[[#This Row],[29+]]</f>
        <v>#VALUE!</v>
      </c>
      <c r="BS353" s="5" t="e">
        <f>P_A[[#This Row],[29+]]-P_A[[#This Row],[30+]]</f>
        <v>#VALUE!</v>
      </c>
      <c r="BT353" s="5" t="e">
        <f>P_A[[#This Row],[30+]]-P_A[[#This Row],[31+]]</f>
        <v>#VALUE!</v>
      </c>
      <c r="BU353" s="5" t="e">
        <f>P_A[[#This Row],[31+]]-P_A[[#This Row],[32+]]</f>
        <v>#VALUE!</v>
      </c>
      <c r="BV353" s="5" t="e">
        <f>P_A[[#This Row],[32+]]-P_A[[#This Row],[33+]]</f>
        <v>#VALUE!</v>
      </c>
      <c r="BW353" s="5" t="e">
        <f>P_A[[#This Row],[33+]]-P_A[[#This Row],[34+]]</f>
        <v>#VALUE!</v>
      </c>
      <c r="BX353" s="5" t="e">
        <f>P_A[[#This Row],[34+]]-P_A[[#This Row],[35+]]</f>
        <v>#VALUE!</v>
      </c>
      <c r="BY353" s="5" t="e">
        <f>P_A[[#This Row],[35+]]-P_A[[#This Row],[36+]]</f>
        <v>#VALUE!</v>
      </c>
      <c r="BZ353" s="5" t="e">
        <f>P_A[[#This Row],[36+]]-P_A[[#This Row],[37+]]</f>
        <v>#VALUE!</v>
      </c>
      <c r="CA353" s="5" t="e">
        <f>P_A[[#This Row],[37+]]-P_A[[#This Row],[38+]]</f>
        <v>#VALUE!</v>
      </c>
      <c r="CB353" s="5" t="e">
        <f>P_A[[#This Row],[38+]]-P_A[[#This Row],[39+]]</f>
        <v>#VALUE!</v>
      </c>
      <c r="CC353" s="5" t="e">
        <f>P_A[[#This Row],[39+]]-P_A[[#This Row],[40+]]</f>
        <v>#VALUE!</v>
      </c>
      <c r="CD353" s="5" t="e">
        <f>P_A[[#This Row],[40+]]-P_A[[#This Row],[41+]]</f>
        <v>#VALUE!</v>
      </c>
      <c r="CE353" s="5" t="e">
        <f>P_A[[#This Row],[41+]]-P_A[[#This Row],[42+]]</f>
        <v>#VALUE!</v>
      </c>
      <c r="CF353" s="5" t="e">
        <f>P_A[[#This Row],[42+]]-P_A[[#This Row],[43+]]</f>
        <v>#VALUE!</v>
      </c>
      <c r="CG353" s="5" t="e">
        <f>P_A[[#This Row],[43+]]-P_A[[#This Row],[44+]]</f>
        <v>#VALUE!</v>
      </c>
      <c r="CH353" s="5" t="e">
        <f>P_A[[#This Row],[44+]]-P_A[[#This Row],[45+]]</f>
        <v>#VALUE!</v>
      </c>
      <c r="CI353" s="5" t="e">
        <f>P_A[[#This Row],[45+]]-P_A[[#This Row],[46+]]</f>
        <v>#VALUE!</v>
      </c>
      <c r="CJ353" s="5" t="e">
        <f>P_A[[#This Row],[46+]]-P_A[[#This Row],[47+]]</f>
        <v>#VALUE!</v>
      </c>
      <c r="CK353" s="5" t="e">
        <f>P_A[[#This Row],[47+]]-P_A[[#This Row],[48+]]</f>
        <v>#VALUE!</v>
      </c>
      <c r="CL353" s="5" t="e">
        <f>P_A[[#This Row],[48+]]-P_A[[#This Row],[49+]]</f>
        <v>#VALUE!</v>
      </c>
    </row>
    <row r="354" spans="50:90" x14ac:dyDescent="0.25">
      <c r="AX354" s="5" t="e">
        <f>P_A[[#This Row],[8+]]-P_A[[#This Row],[9+]]</f>
        <v>#VALUE!</v>
      </c>
      <c r="AY354" s="5" t="e">
        <f>P_A[[#This Row],[9+]]-P_A[[#This Row],[10+]]</f>
        <v>#VALUE!</v>
      </c>
      <c r="AZ354" s="5" t="e">
        <f>P_A[[#This Row],[10+]]-P_A[[#This Row],[11+]]</f>
        <v>#VALUE!</v>
      </c>
      <c r="BA354" s="5" t="e">
        <f>P_A[[#This Row],[11+]]-P_A[[#This Row],[12+]]</f>
        <v>#VALUE!</v>
      </c>
      <c r="BB354" s="5" t="e">
        <f>P_A[[#This Row],[12+]]-P_A[[#This Row],[13+]]</f>
        <v>#VALUE!</v>
      </c>
      <c r="BC354" s="5" t="e">
        <f>P_A[[#This Row],[13+]]-P_A[[#This Row],[14+]]</f>
        <v>#VALUE!</v>
      </c>
      <c r="BD354" s="5" t="e">
        <f>P_A[[#This Row],[14+]]-P_A[[#This Row],[15+]]</f>
        <v>#VALUE!</v>
      </c>
      <c r="BE354" s="5" t="e">
        <f>P_A[[#This Row],[15+]]-P_A[[#This Row],[16+]]</f>
        <v>#VALUE!</v>
      </c>
      <c r="BF354" s="5" t="e">
        <f>P_A[[#This Row],[16+]]-P_A[[#This Row],[17+]]</f>
        <v>#VALUE!</v>
      </c>
      <c r="BG354" s="5" t="e">
        <f>P_A[[#This Row],[17+]]-P_A[[#This Row],[18+]]</f>
        <v>#VALUE!</v>
      </c>
      <c r="BH354" s="5" t="e">
        <f>P_A[[#This Row],[18+]]-P_A[[#This Row],[19+]]</f>
        <v>#VALUE!</v>
      </c>
      <c r="BI354" s="5" t="e">
        <f>P_A[[#This Row],[19+]]-P_A[[#This Row],[20+]]</f>
        <v>#VALUE!</v>
      </c>
      <c r="BJ354" s="5" t="e">
        <f>P_A[[#This Row],[20+]]-P_A[[#This Row],[21+]]</f>
        <v>#VALUE!</v>
      </c>
      <c r="BK354" s="5" t="e">
        <f>P_A[[#This Row],[21+]]-P_A[[#This Row],[22+]]</f>
        <v>#VALUE!</v>
      </c>
      <c r="BL354" s="5" t="e">
        <f>P_A[[#This Row],[22+]]-P_A[[#This Row],[23+]]</f>
        <v>#VALUE!</v>
      </c>
      <c r="BM354" s="5" t="e">
        <f>P_A[[#This Row],[23+]]-P_A[[#This Row],[24+]]</f>
        <v>#VALUE!</v>
      </c>
      <c r="BN354" s="5" t="e">
        <f>P_A[[#This Row],[24+]]-P_A[[#This Row],[25+]]</f>
        <v>#VALUE!</v>
      </c>
      <c r="BO354" s="5" t="e">
        <f>P_A[[#This Row],[25+]]-P_A[[#This Row],[26+]]</f>
        <v>#VALUE!</v>
      </c>
      <c r="BP354" s="5" t="e">
        <f>P_A[[#This Row],[26+]]-P_A[[#This Row],[27+]]</f>
        <v>#VALUE!</v>
      </c>
      <c r="BQ354" s="5" t="e">
        <f>P_A[[#This Row],[27+]]-P_A[[#This Row],[28+]]</f>
        <v>#VALUE!</v>
      </c>
      <c r="BR354" s="5" t="e">
        <f>P_A[[#This Row],[28+]]-P_A[[#This Row],[29+]]</f>
        <v>#VALUE!</v>
      </c>
      <c r="BS354" s="5" t="e">
        <f>P_A[[#This Row],[29+]]-P_A[[#This Row],[30+]]</f>
        <v>#VALUE!</v>
      </c>
      <c r="BT354" s="5" t="e">
        <f>P_A[[#This Row],[30+]]-P_A[[#This Row],[31+]]</f>
        <v>#VALUE!</v>
      </c>
      <c r="BU354" s="5" t="e">
        <f>P_A[[#This Row],[31+]]-P_A[[#This Row],[32+]]</f>
        <v>#VALUE!</v>
      </c>
      <c r="BV354" s="5" t="e">
        <f>P_A[[#This Row],[32+]]-P_A[[#This Row],[33+]]</f>
        <v>#VALUE!</v>
      </c>
      <c r="BW354" s="5" t="e">
        <f>P_A[[#This Row],[33+]]-P_A[[#This Row],[34+]]</f>
        <v>#VALUE!</v>
      </c>
      <c r="BX354" s="5" t="e">
        <f>P_A[[#This Row],[34+]]-P_A[[#This Row],[35+]]</f>
        <v>#VALUE!</v>
      </c>
      <c r="BY354" s="5" t="e">
        <f>P_A[[#This Row],[35+]]-P_A[[#This Row],[36+]]</f>
        <v>#VALUE!</v>
      </c>
      <c r="BZ354" s="5" t="e">
        <f>P_A[[#This Row],[36+]]-P_A[[#This Row],[37+]]</f>
        <v>#VALUE!</v>
      </c>
      <c r="CA354" s="5" t="e">
        <f>P_A[[#This Row],[37+]]-P_A[[#This Row],[38+]]</f>
        <v>#VALUE!</v>
      </c>
      <c r="CB354" s="5" t="e">
        <f>P_A[[#This Row],[38+]]-P_A[[#This Row],[39+]]</f>
        <v>#VALUE!</v>
      </c>
      <c r="CC354" s="5" t="e">
        <f>P_A[[#This Row],[39+]]-P_A[[#This Row],[40+]]</f>
        <v>#VALUE!</v>
      </c>
      <c r="CD354" s="5" t="e">
        <f>P_A[[#This Row],[40+]]-P_A[[#This Row],[41+]]</f>
        <v>#VALUE!</v>
      </c>
      <c r="CE354" s="5" t="e">
        <f>P_A[[#This Row],[41+]]-P_A[[#This Row],[42+]]</f>
        <v>#VALUE!</v>
      </c>
      <c r="CF354" s="5" t="e">
        <f>P_A[[#This Row],[42+]]-P_A[[#This Row],[43+]]</f>
        <v>#VALUE!</v>
      </c>
      <c r="CG354" s="5" t="e">
        <f>P_A[[#This Row],[43+]]-P_A[[#This Row],[44+]]</f>
        <v>#VALUE!</v>
      </c>
      <c r="CH354" s="5" t="e">
        <f>P_A[[#This Row],[44+]]-P_A[[#This Row],[45+]]</f>
        <v>#VALUE!</v>
      </c>
      <c r="CI354" s="5" t="e">
        <f>P_A[[#This Row],[45+]]-P_A[[#This Row],[46+]]</f>
        <v>#VALUE!</v>
      </c>
      <c r="CJ354" s="5" t="e">
        <f>P_A[[#This Row],[46+]]-P_A[[#This Row],[47+]]</f>
        <v>#VALUE!</v>
      </c>
      <c r="CK354" s="5" t="e">
        <f>P_A[[#This Row],[47+]]-P_A[[#This Row],[48+]]</f>
        <v>#VALUE!</v>
      </c>
      <c r="CL354" s="5" t="e">
        <f>P_A[[#This Row],[48+]]-P_A[[#This Row],[49+]]</f>
        <v>#VALUE!</v>
      </c>
    </row>
    <row r="355" spans="50:90" x14ac:dyDescent="0.25">
      <c r="AX355" s="5" t="e">
        <f>P_A[[#This Row],[8+]]-P_A[[#This Row],[9+]]</f>
        <v>#VALUE!</v>
      </c>
      <c r="AY355" s="5" t="e">
        <f>P_A[[#This Row],[9+]]-P_A[[#This Row],[10+]]</f>
        <v>#VALUE!</v>
      </c>
      <c r="AZ355" s="5" t="e">
        <f>P_A[[#This Row],[10+]]-P_A[[#This Row],[11+]]</f>
        <v>#VALUE!</v>
      </c>
      <c r="BA355" s="5" t="e">
        <f>P_A[[#This Row],[11+]]-P_A[[#This Row],[12+]]</f>
        <v>#VALUE!</v>
      </c>
      <c r="BB355" s="5" t="e">
        <f>P_A[[#This Row],[12+]]-P_A[[#This Row],[13+]]</f>
        <v>#VALUE!</v>
      </c>
      <c r="BC355" s="5" t="e">
        <f>P_A[[#This Row],[13+]]-P_A[[#This Row],[14+]]</f>
        <v>#VALUE!</v>
      </c>
      <c r="BD355" s="5" t="e">
        <f>P_A[[#This Row],[14+]]-P_A[[#This Row],[15+]]</f>
        <v>#VALUE!</v>
      </c>
      <c r="BE355" s="5" t="e">
        <f>P_A[[#This Row],[15+]]-P_A[[#This Row],[16+]]</f>
        <v>#VALUE!</v>
      </c>
      <c r="BF355" s="5" t="e">
        <f>P_A[[#This Row],[16+]]-P_A[[#This Row],[17+]]</f>
        <v>#VALUE!</v>
      </c>
      <c r="BG355" s="5" t="e">
        <f>P_A[[#This Row],[17+]]-P_A[[#This Row],[18+]]</f>
        <v>#VALUE!</v>
      </c>
      <c r="BH355" s="5" t="e">
        <f>P_A[[#This Row],[18+]]-P_A[[#This Row],[19+]]</f>
        <v>#VALUE!</v>
      </c>
      <c r="BI355" s="5" t="e">
        <f>P_A[[#This Row],[19+]]-P_A[[#This Row],[20+]]</f>
        <v>#VALUE!</v>
      </c>
      <c r="BJ355" s="5" t="e">
        <f>P_A[[#This Row],[20+]]-P_A[[#This Row],[21+]]</f>
        <v>#VALUE!</v>
      </c>
      <c r="BK355" s="5" t="e">
        <f>P_A[[#This Row],[21+]]-P_A[[#This Row],[22+]]</f>
        <v>#VALUE!</v>
      </c>
      <c r="BL355" s="5" t="e">
        <f>P_A[[#This Row],[22+]]-P_A[[#This Row],[23+]]</f>
        <v>#VALUE!</v>
      </c>
      <c r="BM355" s="5" t="e">
        <f>P_A[[#This Row],[23+]]-P_A[[#This Row],[24+]]</f>
        <v>#VALUE!</v>
      </c>
      <c r="BN355" s="5" t="e">
        <f>P_A[[#This Row],[24+]]-P_A[[#This Row],[25+]]</f>
        <v>#VALUE!</v>
      </c>
      <c r="BO355" s="5" t="e">
        <f>P_A[[#This Row],[25+]]-P_A[[#This Row],[26+]]</f>
        <v>#VALUE!</v>
      </c>
      <c r="BP355" s="5" t="e">
        <f>P_A[[#This Row],[26+]]-P_A[[#This Row],[27+]]</f>
        <v>#VALUE!</v>
      </c>
      <c r="BQ355" s="5" t="e">
        <f>P_A[[#This Row],[27+]]-P_A[[#This Row],[28+]]</f>
        <v>#VALUE!</v>
      </c>
      <c r="BR355" s="5" t="e">
        <f>P_A[[#This Row],[28+]]-P_A[[#This Row],[29+]]</f>
        <v>#VALUE!</v>
      </c>
      <c r="BS355" s="5" t="e">
        <f>P_A[[#This Row],[29+]]-P_A[[#This Row],[30+]]</f>
        <v>#VALUE!</v>
      </c>
      <c r="BT355" s="5" t="e">
        <f>P_A[[#This Row],[30+]]-P_A[[#This Row],[31+]]</f>
        <v>#VALUE!</v>
      </c>
      <c r="BU355" s="5" t="e">
        <f>P_A[[#This Row],[31+]]-P_A[[#This Row],[32+]]</f>
        <v>#VALUE!</v>
      </c>
      <c r="BV355" s="5" t="e">
        <f>P_A[[#This Row],[32+]]-P_A[[#This Row],[33+]]</f>
        <v>#VALUE!</v>
      </c>
      <c r="BW355" s="5" t="e">
        <f>P_A[[#This Row],[33+]]-P_A[[#This Row],[34+]]</f>
        <v>#VALUE!</v>
      </c>
      <c r="BX355" s="5" t="e">
        <f>P_A[[#This Row],[34+]]-P_A[[#This Row],[35+]]</f>
        <v>#VALUE!</v>
      </c>
      <c r="BY355" s="5" t="e">
        <f>P_A[[#This Row],[35+]]-P_A[[#This Row],[36+]]</f>
        <v>#VALUE!</v>
      </c>
      <c r="BZ355" s="5" t="e">
        <f>P_A[[#This Row],[36+]]-P_A[[#This Row],[37+]]</f>
        <v>#VALUE!</v>
      </c>
      <c r="CA355" s="5" t="e">
        <f>P_A[[#This Row],[37+]]-P_A[[#This Row],[38+]]</f>
        <v>#VALUE!</v>
      </c>
      <c r="CB355" s="5" t="e">
        <f>P_A[[#This Row],[38+]]-P_A[[#This Row],[39+]]</f>
        <v>#VALUE!</v>
      </c>
      <c r="CC355" s="5" t="e">
        <f>P_A[[#This Row],[39+]]-P_A[[#This Row],[40+]]</f>
        <v>#VALUE!</v>
      </c>
      <c r="CD355" s="5" t="e">
        <f>P_A[[#This Row],[40+]]-P_A[[#This Row],[41+]]</f>
        <v>#VALUE!</v>
      </c>
      <c r="CE355" s="5" t="e">
        <f>P_A[[#This Row],[41+]]-P_A[[#This Row],[42+]]</f>
        <v>#VALUE!</v>
      </c>
      <c r="CF355" s="5" t="e">
        <f>P_A[[#This Row],[42+]]-P_A[[#This Row],[43+]]</f>
        <v>#VALUE!</v>
      </c>
      <c r="CG355" s="5" t="e">
        <f>P_A[[#This Row],[43+]]-P_A[[#This Row],[44+]]</f>
        <v>#VALUE!</v>
      </c>
      <c r="CH355" s="5" t="e">
        <f>P_A[[#This Row],[44+]]-P_A[[#This Row],[45+]]</f>
        <v>#VALUE!</v>
      </c>
      <c r="CI355" s="5" t="e">
        <f>P_A[[#This Row],[45+]]-P_A[[#This Row],[46+]]</f>
        <v>#VALUE!</v>
      </c>
      <c r="CJ355" s="5" t="e">
        <f>P_A[[#This Row],[46+]]-P_A[[#This Row],[47+]]</f>
        <v>#VALUE!</v>
      </c>
      <c r="CK355" s="5" t="e">
        <f>P_A[[#This Row],[47+]]-P_A[[#This Row],[48+]]</f>
        <v>#VALUE!</v>
      </c>
      <c r="CL355" s="5" t="e">
        <f>P_A[[#This Row],[48+]]-P_A[[#This Row],[49+]]</f>
        <v>#VALUE!</v>
      </c>
    </row>
    <row r="356" spans="50:90" x14ac:dyDescent="0.25">
      <c r="AX356" s="5" t="e">
        <f>P_A[[#This Row],[8+]]-P_A[[#This Row],[9+]]</f>
        <v>#VALUE!</v>
      </c>
      <c r="AY356" s="5" t="e">
        <f>P_A[[#This Row],[9+]]-P_A[[#This Row],[10+]]</f>
        <v>#VALUE!</v>
      </c>
      <c r="AZ356" s="5" t="e">
        <f>P_A[[#This Row],[10+]]-P_A[[#This Row],[11+]]</f>
        <v>#VALUE!</v>
      </c>
      <c r="BA356" s="5" t="e">
        <f>P_A[[#This Row],[11+]]-P_A[[#This Row],[12+]]</f>
        <v>#VALUE!</v>
      </c>
      <c r="BB356" s="5" t="e">
        <f>P_A[[#This Row],[12+]]-P_A[[#This Row],[13+]]</f>
        <v>#VALUE!</v>
      </c>
      <c r="BC356" s="5" t="e">
        <f>P_A[[#This Row],[13+]]-P_A[[#This Row],[14+]]</f>
        <v>#VALUE!</v>
      </c>
      <c r="BD356" s="5" t="e">
        <f>P_A[[#This Row],[14+]]-P_A[[#This Row],[15+]]</f>
        <v>#VALUE!</v>
      </c>
      <c r="BE356" s="5" t="e">
        <f>P_A[[#This Row],[15+]]-P_A[[#This Row],[16+]]</f>
        <v>#VALUE!</v>
      </c>
      <c r="BF356" s="5" t="e">
        <f>P_A[[#This Row],[16+]]-P_A[[#This Row],[17+]]</f>
        <v>#VALUE!</v>
      </c>
      <c r="BG356" s="5" t="e">
        <f>P_A[[#This Row],[17+]]-P_A[[#This Row],[18+]]</f>
        <v>#VALUE!</v>
      </c>
      <c r="BH356" s="5" t="e">
        <f>P_A[[#This Row],[18+]]-P_A[[#This Row],[19+]]</f>
        <v>#VALUE!</v>
      </c>
      <c r="BI356" s="5" t="e">
        <f>P_A[[#This Row],[19+]]-P_A[[#This Row],[20+]]</f>
        <v>#VALUE!</v>
      </c>
      <c r="BJ356" s="5" t="e">
        <f>P_A[[#This Row],[20+]]-P_A[[#This Row],[21+]]</f>
        <v>#VALUE!</v>
      </c>
      <c r="BK356" s="5" t="e">
        <f>P_A[[#This Row],[21+]]-P_A[[#This Row],[22+]]</f>
        <v>#VALUE!</v>
      </c>
      <c r="BL356" s="5" t="e">
        <f>P_A[[#This Row],[22+]]-P_A[[#This Row],[23+]]</f>
        <v>#VALUE!</v>
      </c>
      <c r="BM356" s="5" t="e">
        <f>P_A[[#This Row],[23+]]-P_A[[#This Row],[24+]]</f>
        <v>#VALUE!</v>
      </c>
      <c r="BN356" s="5" t="e">
        <f>P_A[[#This Row],[24+]]-P_A[[#This Row],[25+]]</f>
        <v>#VALUE!</v>
      </c>
      <c r="BO356" s="5" t="e">
        <f>P_A[[#This Row],[25+]]-P_A[[#This Row],[26+]]</f>
        <v>#VALUE!</v>
      </c>
      <c r="BP356" s="5" t="e">
        <f>P_A[[#This Row],[26+]]-P_A[[#This Row],[27+]]</f>
        <v>#VALUE!</v>
      </c>
      <c r="BQ356" s="5" t="e">
        <f>P_A[[#This Row],[27+]]-P_A[[#This Row],[28+]]</f>
        <v>#VALUE!</v>
      </c>
      <c r="BR356" s="5" t="e">
        <f>P_A[[#This Row],[28+]]-P_A[[#This Row],[29+]]</f>
        <v>#VALUE!</v>
      </c>
      <c r="BS356" s="5" t="e">
        <f>P_A[[#This Row],[29+]]-P_A[[#This Row],[30+]]</f>
        <v>#VALUE!</v>
      </c>
      <c r="BT356" s="5" t="e">
        <f>P_A[[#This Row],[30+]]-P_A[[#This Row],[31+]]</f>
        <v>#VALUE!</v>
      </c>
      <c r="BU356" s="5" t="e">
        <f>P_A[[#This Row],[31+]]-P_A[[#This Row],[32+]]</f>
        <v>#VALUE!</v>
      </c>
      <c r="BV356" s="5" t="e">
        <f>P_A[[#This Row],[32+]]-P_A[[#This Row],[33+]]</f>
        <v>#VALUE!</v>
      </c>
      <c r="BW356" s="5" t="e">
        <f>P_A[[#This Row],[33+]]-P_A[[#This Row],[34+]]</f>
        <v>#VALUE!</v>
      </c>
      <c r="BX356" s="5" t="e">
        <f>P_A[[#This Row],[34+]]-P_A[[#This Row],[35+]]</f>
        <v>#VALUE!</v>
      </c>
      <c r="BY356" s="5" t="e">
        <f>P_A[[#This Row],[35+]]-P_A[[#This Row],[36+]]</f>
        <v>#VALUE!</v>
      </c>
      <c r="BZ356" s="5" t="e">
        <f>P_A[[#This Row],[36+]]-P_A[[#This Row],[37+]]</f>
        <v>#VALUE!</v>
      </c>
      <c r="CA356" s="5" t="e">
        <f>P_A[[#This Row],[37+]]-P_A[[#This Row],[38+]]</f>
        <v>#VALUE!</v>
      </c>
      <c r="CB356" s="5" t="e">
        <f>P_A[[#This Row],[38+]]-P_A[[#This Row],[39+]]</f>
        <v>#VALUE!</v>
      </c>
      <c r="CC356" s="5" t="e">
        <f>P_A[[#This Row],[39+]]-P_A[[#This Row],[40+]]</f>
        <v>#VALUE!</v>
      </c>
      <c r="CD356" s="5" t="e">
        <f>P_A[[#This Row],[40+]]-P_A[[#This Row],[41+]]</f>
        <v>#VALUE!</v>
      </c>
      <c r="CE356" s="5" t="e">
        <f>P_A[[#This Row],[41+]]-P_A[[#This Row],[42+]]</f>
        <v>#VALUE!</v>
      </c>
      <c r="CF356" s="5" t="e">
        <f>P_A[[#This Row],[42+]]-P_A[[#This Row],[43+]]</f>
        <v>#VALUE!</v>
      </c>
      <c r="CG356" s="5" t="e">
        <f>P_A[[#This Row],[43+]]-P_A[[#This Row],[44+]]</f>
        <v>#VALUE!</v>
      </c>
      <c r="CH356" s="5" t="e">
        <f>P_A[[#This Row],[44+]]-P_A[[#This Row],[45+]]</f>
        <v>#VALUE!</v>
      </c>
      <c r="CI356" s="5" t="e">
        <f>P_A[[#This Row],[45+]]-P_A[[#This Row],[46+]]</f>
        <v>#VALUE!</v>
      </c>
      <c r="CJ356" s="5" t="e">
        <f>P_A[[#This Row],[46+]]-P_A[[#This Row],[47+]]</f>
        <v>#VALUE!</v>
      </c>
      <c r="CK356" s="5" t="e">
        <f>P_A[[#This Row],[47+]]-P_A[[#This Row],[48+]]</f>
        <v>#VALUE!</v>
      </c>
      <c r="CL356" s="5" t="e">
        <f>P_A[[#This Row],[48+]]-P_A[[#This Row],[49+]]</f>
        <v>#VALUE!</v>
      </c>
    </row>
    <row r="357" spans="50:90" x14ac:dyDescent="0.25">
      <c r="AX357" s="5" t="e">
        <f>P_A[[#This Row],[8+]]-P_A[[#This Row],[9+]]</f>
        <v>#VALUE!</v>
      </c>
      <c r="AY357" s="5" t="e">
        <f>P_A[[#This Row],[9+]]-P_A[[#This Row],[10+]]</f>
        <v>#VALUE!</v>
      </c>
      <c r="AZ357" s="5" t="e">
        <f>P_A[[#This Row],[10+]]-P_A[[#This Row],[11+]]</f>
        <v>#VALUE!</v>
      </c>
      <c r="BA357" s="5" t="e">
        <f>P_A[[#This Row],[11+]]-P_A[[#This Row],[12+]]</f>
        <v>#VALUE!</v>
      </c>
      <c r="BB357" s="5" t="e">
        <f>P_A[[#This Row],[12+]]-P_A[[#This Row],[13+]]</f>
        <v>#VALUE!</v>
      </c>
      <c r="BC357" s="5" t="e">
        <f>P_A[[#This Row],[13+]]-P_A[[#This Row],[14+]]</f>
        <v>#VALUE!</v>
      </c>
      <c r="BD357" s="5" t="e">
        <f>P_A[[#This Row],[14+]]-P_A[[#This Row],[15+]]</f>
        <v>#VALUE!</v>
      </c>
      <c r="BE357" s="5" t="e">
        <f>P_A[[#This Row],[15+]]-P_A[[#This Row],[16+]]</f>
        <v>#VALUE!</v>
      </c>
      <c r="BF357" s="5" t="e">
        <f>P_A[[#This Row],[16+]]-P_A[[#This Row],[17+]]</f>
        <v>#VALUE!</v>
      </c>
      <c r="BG357" s="5" t="e">
        <f>P_A[[#This Row],[17+]]-P_A[[#This Row],[18+]]</f>
        <v>#VALUE!</v>
      </c>
      <c r="BH357" s="5" t="e">
        <f>P_A[[#This Row],[18+]]-P_A[[#This Row],[19+]]</f>
        <v>#VALUE!</v>
      </c>
      <c r="BI357" s="5" t="e">
        <f>P_A[[#This Row],[19+]]-P_A[[#This Row],[20+]]</f>
        <v>#VALUE!</v>
      </c>
      <c r="BJ357" s="5" t="e">
        <f>P_A[[#This Row],[20+]]-P_A[[#This Row],[21+]]</f>
        <v>#VALUE!</v>
      </c>
      <c r="BK357" s="5" t="e">
        <f>P_A[[#This Row],[21+]]-P_A[[#This Row],[22+]]</f>
        <v>#VALUE!</v>
      </c>
      <c r="BL357" s="5" t="e">
        <f>P_A[[#This Row],[22+]]-P_A[[#This Row],[23+]]</f>
        <v>#VALUE!</v>
      </c>
      <c r="BM357" s="5" t="e">
        <f>P_A[[#This Row],[23+]]-P_A[[#This Row],[24+]]</f>
        <v>#VALUE!</v>
      </c>
      <c r="BN357" s="5" t="e">
        <f>P_A[[#This Row],[24+]]-P_A[[#This Row],[25+]]</f>
        <v>#VALUE!</v>
      </c>
      <c r="BO357" s="5" t="e">
        <f>P_A[[#This Row],[25+]]-P_A[[#This Row],[26+]]</f>
        <v>#VALUE!</v>
      </c>
      <c r="BP357" s="5" t="e">
        <f>P_A[[#This Row],[26+]]-P_A[[#This Row],[27+]]</f>
        <v>#VALUE!</v>
      </c>
      <c r="BQ357" s="5" t="e">
        <f>P_A[[#This Row],[27+]]-P_A[[#This Row],[28+]]</f>
        <v>#VALUE!</v>
      </c>
      <c r="BR357" s="5" t="e">
        <f>P_A[[#This Row],[28+]]-P_A[[#This Row],[29+]]</f>
        <v>#VALUE!</v>
      </c>
      <c r="BS357" s="5" t="e">
        <f>P_A[[#This Row],[29+]]-P_A[[#This Row],[30+]]</f>
        <v>#VALUE!</v>
      </c>
      <c r="BT357" s="5" t="e">
        <f>P_A[[#This Row],[30+]]-P_A[[#This Row],[31+]]</f>
        <v>#VALUE!</v>
      </c>
      <c r="BU357" s="5" t="e">
        <f>P_A[[#This Row],[31+]]-P_A[[#This Row],[32+]]</f>
        <v>#VALUE!</v>
      </c>
      <c r="BV357" s="5" t="e">
        <f>P_A[[#This Row],[32+]]-P_A[[#This Row],[33+]]</f>
        <v>#VALUE!</v>
      </c>
      <c r="BW357" s="5" t="e">
        <f>P_A[[#This Row],[33+]]-P_A[[#This Row],[34+]]</f>
        <v>#VALUE!</v>
      </c>
      <c r="BX357" s="5" t="e">
        <f>P_A[[#This Row],[34+]]-P_A[[#This Row],[35+]]</f>
        <v>#VALUE!</v>
      </c>
      <c r="BY357" s="5" t="e">
        <f>P_A[[#This Row],[35+]]-P_A[[#This Row],[36+]]</f>
        <v>#VALUE!</v>
      </c>
      <c r="BZ357" s="5" t="e">
        <f>P_A[[#This Row],[36+]]-P_A[[#This Row],[37+]]</f>
        <v>#VALUE!</v>
      </c>
      <c r="CA357" s="5" t="e">
        <f>P_A[[#This Row],[37+]]-P_A[[#This Row],[38+]]</f>
        <v>#VALUE!</v>
      </c>
      <c r="CB357" s="5" t="e">
        <f>P_A[[#This Row],[38+]]-P_A[[#This Row],[39+]]</f>
        <v>#VALUE!</v>
      </c>
      <c r="CC357" s="5" t="e">
        <f>P_A[[#This Row],[39+]]-P_A[[#This Row],[40+]]</f>
        <v>#VALUE!</v>
      </c>
      <c r="CD357" s="5" t="e">
        <f>P_A[[#This Row],[40+]]-P_A[[#This Row],[41+]]</f>
        <v>#VALUE!</v>
      </c>
      <c r="CE357" s="5" t="e">
        <f>P_A[[#This Row],[41+]]-P_A[[#This Row],[42+]]</f>
        <v>#VALUE!</v>
      </c>
      <c r="CF357" s="5" t="e">
        <f>P_A[[#This Row],[42+]]-P_A[[#This Row],[43+]]</f>
        <v>#VALUE!</v>
      </c>
      <c r="CG357" s="5" t="e">
        <f>P_A[[#This Row],[43+]]-P_A[[#This Row],[44+]]</f>
        <v>#VALUE!</v>
      </c>
      <c r="CH357" s="5" t="e">
        <f>P_A[[#This Row],[44+]]-P_A[[#This Row],[45+]]</f>
        <v>#VALUE!</v>
      </c>
      <c r="CI357" s="5" t="e">
        <f>P_A[[#This Row],[45+]]-P_A[[#This Row],[46+]]</f>
        <v>#VALUE!</v>
      </c>
      <c r="CJ357" s="5" t="e">
        <f>P_A[[#This Row],[46+]]-P_A[[#This Row],[47+]]</f>
        <v>#VALUE!</v>
      </c>
      <c r="CK357" s="5" t="e">
        <f>P_A[[#This Row],[47+]]-P_A[[#This Row],[48+]]</f>
        <v>#VALUE!</v>
      </c>
      <c r="CL357" s="5" t="e">
        <f>P_A[[#This Row],[48+]]-P_A[[#This Row],[49+]]</f>
        <v>#VALUE!</v>
      </c>
    </row>
    <row r="358" spans="50:90" x14ac:dyDescent="0.25">
      <c r="AX358" s="5" t="e">
        <f>P_A[[#This Row],[8+]]-P_A[[#This Row],[9+]]</f>
        <v>#VALUE!</v>
      </c>
      <c r="AY358" s="5" t="e">
        <f>P_A[[#This Row],[9+]]-P_A[[#This Row],[10+]]</f>
        <v>#VALUE!</v>
      </c>
      <c r="AZ358" s="5" t="e">
        <f>P_A[[#This Row],[10+]]-P_A[[#This Row],[11+]]</f>
        <v>#VALUE!</v>
      </c>
      <c r="BA358" s="5" t="e">
        <f>P_A[[#This Row],[11+]]-P_A[[#This Row],[12+]]</f>
        <v>#VALUE!</v>
      </c>
      <c r="BB358" s="5" t="e">
        <f>P_A[[#This Row],[12+]]-P_A[[#This Row],[13+]]</f>
        <v>#VALUE!</v>
      </c>
      <c r="BC358" s="5" t="e">
        <f>P_A[[#This Row],[13+]]-P_A[[#This Row],[14+]]</f>
        <v>#VALUE!</v>
      </c>
      <c r="BD358" s="5" t="e">
        <f>P_A[[#This Row],[14+]]-P_A[[#This Row],[15+]]</f>
        <v>#VALUE!</v>
      </c>
      <c r="BE358" s="5" t="e">
        <f>P_A[[#This Row],[15+]]-P_A[[#This Row],[16+]]</f>
        <v>#VALUE!</v>
      </c>
      <c r="BF358" s="5" t="e">
        <f>P_A[[#This Row],[16+]]-P_A[[#This Row],[17+]]</f>
        <v>#VALUE!</v>
      </c>
      <c r="BG358" s="5" t="e">
        <f>P_A[[#This Row],[17+]]-P_A[[#This Row],[18+]]</f>
        <v>#VALUE!</v>
      </c>
      <c r="BH358" s="5" t="e">
        <f>P_A[[#This Row],[18+]]-P_A[[#This Row],[19+]]</f>
        <v>#VALUE!</v>
      </c>
      <c r="BI358" s="5" t="e">
        <f>P_A[[#This Row],[19+]]-P_A[[#This Row],[20+]]</f>
        <v>#VALUE!</v>
      </c>
      <c r="BJ358" s="5" t="e">
        <f>P_A[[#This Row],[20+]]-P_A[[#This Row],[21+]]</f>
        <v>#VALUE!</v>
      </c>
      <c r="BK358" s="5" t="e">
        <f>P_A[[#This Row],[21+]]-P_A[[#This Row],[22+]]</f>
        <v>#VALUE!</v>
      </c>
      <c r="BL358" s="5" t="e">
        <f>P_A[[#This Row],[22+]]-P_A[[#This Row],[23+]]</f>
        <v>#VALUE!</v>
      </c>
      <c r="BM358" s="5" t="e">
        <f>P_A[[#This Row],[23+]]-P_A[[#This Row],[24+]]</f>
        <v>#VALUE!</v>
      </c>
      <c r="BN358" s="5" t="e">
        <f>P_A[[#This Row],[24+]]-P_A[[#This Row],[25+]]</f>
        <v>#VALUE!</v>
      </c>
      <c r="BO358" s="5" t="e">
        <f>P_A[[#This Row],[25+]]-P_A[[#This Row],[26+]]</f>
        <v>#VALUE!</v>
      </c>
      <c r="BP358" s="5" t="e">
        <f>P_A[[#This Row],[26+]]-P_A[[#This Row],[27+]]</f>
        <v>#VALUE!</v>
      </c>
      <c r="BQ358" s="5" t="e">
        <f>P_A[[#This Row],[27+]]-P_A[[#This Row],[28+]]</f>
        <v>#VALUE!</v>
      </c>
      <c r="BR358" s="5" t="e">
        <f>P_A[[#This Row],[28+]]-P_A[[#This Row],[29+]]</f>
        <v>#VALUE!</v>
      </c>
      <c r="BS358" s="5" t="e">
        <f>P_A[[#This Row],[29+]]-P_A[[#This Row],[30+]]</f>
        <v>#VALUE!</v>
      </c>
      <c r="BT358" s="5" t="e">
        <f>P_A[[#This Row],[30+]]-P_A[[#This Row],[31+]]</f>
        <v>#VALUE!</v>
      </c>
      <c r="BU358" s="5" t="e">
        <f>P_A[[#This Row],[31+]]-P_A[[#This Row],[32+]]</f>
        <v>#VALUE!</v>
      </c>
      <c r="BV358" s="5" t="e">
        <f>P_A[[#This Row],[32+]]-P_A[[#This Row],[33+]]</f>
        <v>#VALUE!</v>
      </c>
      <c r="BW358" s="5" t="e">
        <f>P_A[[#This Row],[33+]]-P_A[[#This Row],[34+]]</f>
        <v>#VALUE!</v>
      </c>
      <c r="BX358" s="5" t="e">
        <f>P_A[[#This Row],[34+]]-P_A[[#This Row],[35+]]</f>
        <v>#VALUE!</v>
      </c>
      <c r="BY358" s="5" t="e">
        <f>P_A[[#This Row],[35+]]-P_A[[#This Row],[36+]]</f>
        <v>#VALUE!</v>
      </c>
      <c r="BZ358" s="5" t="e">
        <f>P_A[[#This Row],[36+]]-P_A[[#This Row],[37+]]</f>
        <v>#VALUE!</v>
      </c>
      <c r="CA358" s="5" t="e">
        <f>P_A[[#This Row],[37+]]-P_A[[#This Row],[38+]]</f>
        <v>#VALUE!</v>
      </c>
      <c r="CB358" s="5" t="e">
        <f>P_A[[#This Row],[38+]]-P_A[[#This Row],[39+]]</f>
        <v>#VALUE!</v>
      </c>
      <c r="CC358" s="5" t="e">
        <f>P_A[[#This Row],[39+]]-P_A[[#This Row],[40+]]</f>
        <v>#VALUE!</v>
      </c>
      <c r="CD358" s="5" t="e">
        <f>P_A[[#This Row],[40+]]-P_A[[#This Row],[41+]]</f>
        <v>#VALUE!</v>
      </c>
      <c r="CE358" s="5" t="e">
        <f>P_A[[#This Row],[41+]]-P_A[[#This Row],[42+]]</f>
        <v>#VALUE!</v>
      </c>
      <c r="CF358" s="5" t="e">
        <f>P_A[[#This Row],[42+]]-P_A[[#This Row],[43+]]</f>
        <v>#VALUE!</v>
      </c>
      <c r="CG358" s="5" t="e">
        <f>P_A[[#This Row],[43+]]-P_A[[#This Row],[44+]]</f>
        <v>#VALUE!</v>
      </c>
      <c r="CH358" s="5" t="e">
        <f>P_A[[#This Row],[44+]]-P_A[[#This Row],[45+]]</f>
        <v>#VALUE!</v>
      </c>
      <c r="CI358" s="5" t="e">
        <f>P_A[[#This Row],[45+]]-P_A[[#This Row],[46+]]</f>
        <v>#VALUE!</v>
      </c>
      <c r="CJ358" s="5" t="e">
        <f>P_A[[#This Row],[46+]]-P_A[[#This Row],[47+]]</f>
        <v>#VALUE!</v>
      </c>
      <c r="CK358" s="5" t="e">
        <f>P_A[[#This Row],[47+]]-P_A[[#This Row],[48+]]</f>
        <v>#VALUE!</v>
      </c>
      <c r="CL358" s="5" t="e">
        <f>P_A[[#This Row],[48+]]-P_A[[#This Row],[49+]]</f>
        <v>#VALUE!</v>
      </c>
    </row>
    <row r="359" spans="50:90" x14ac:dyDescent="0.25">
      <c r="AX359" s="5" t="e">
        <f>P_A[[#This Row],[8+]]-P_A[[#This Row],[9+]]</f>
        <v>#VALUE!</v>
      </c>
      <c r="AY359" s="5" t="e">
        <f>P_A[[#This Row],[9+]]-P_A[[#This Row],[10+]]</f>
        <v>#VALUE!</v>
      </c>
      <c r="AZ359" s="5" t="e">
        <f>P_A[[#This Row],[10+]]-P_A[[#This Row],[11+]]</f>
        <v>#VALUE!</v>
      </c>
      <c r="BA359" s="5" t="e">
        <f>P_A[[#This Row],[11+]]-P_A[[#This Row],[12+]]</f>
        <v>#VALUE!</v>
      </c>
      <c r="BB359" s="5" t="e">
        <f>P_A[[#This Row],[12+]]-P_A[[#This Row],[13+]]</f>
        <v>#VALUE!</v>
      </c>
      <c r="BC359" s="5" t="e">
        <f>P_A[[#This Row],[13+]]-P_A[[#This Row],[14+]]</f>
        <v>#VALUE!</v>
      </c>
      <c r="BD359" s="5" t="e">
        <f>P_A[[#This Row],[14+]]-P_A[[#This Row],[15+]]</f>
        <v>#VALUE!</v>
      </c>
      <c r="BE359" s="5" t="e">
        <f>P_A[[#This Row],[15+]]-P_A[[#This Row],[16+]]</f>
        <v>#VALUE!</v>
      </c>
      <c r="BF359" s="5" t="e">
        <f>P_A[[#This Row],[16+]]-P_A[[#This Row],[17+]]</f>
        <v>#VALUE!</v>
      </c>
      <c r="BG359" s="5" t="e">
        <f>P_A[[#This Row],[17+]]-P_A[[#This Row],[18+]]</f>
        <v>#VALUE!</v>
      </c>
      <c r="BH359" s="5" t="e">
        <f>P_A[[#This Row],[18+]]-P_A[[#This Row],[19+]]</f>
        <v>#VALUE!</v>
      </c>
      <c r="BI359" s="5" t="e">
        <f>P_A[[#This Row],[19+]]-P_A[[#This Row],[20+]]</f>
        <v>#VALUE!</v>
      </c>
      <c r="BJ359" s="5" t="e">
        <f>P_A[[#This Row],[20+]]-P_A[[#This Row],[21+]]</f>
        <v>#VALUE!</v>
      </c>
      <c r="BK359" s="5" t="e">
        <f>P_A[[#This Row],[21+]]-P_A[[#This Row],[22+]]</f>
        <v>#VALUE!</v>
      </c>
      <c r="BL359" s="5" t="e">
        <f>P_A[[#This Row],[22+]]-P_A[[#This Row],[23+]]</f>
        <v>#VALUE!</v>
      </c>
      <c r="BM359" s="5" t="e">
        <f>P_A[[#This Row],[23+]]-P_A[[#This Row],[24+]]</f>
        <v>#VALUE!</v>
      </c>
      <c r="BN359" s="5" t="e">
        <f>P_A[[#This Row],[24+]]-P_A[[#This Row],[25+]]</f>
        <v>#VALUE!</v>
      </c>
      <c r="BO359" s="5" t="e">
        <f>P_A[[#This Row],[25+]]-P_A[[#This Row],[26+]]</f>
        <v>#VALUE!</v>
      </c>
      <c r="BP359" s="5" t="e">
        <f>P_A[[#This Row],[26+]]-P_A[[#This Row],[27+]]</f>
        <v>#VALUE!</v>
      </c>
      <c r="BQ359" s="5" t="e">
        <f>P_A[[#This Row],[27+]]-P_A[[#This Row],[28+]]</f>
        <v>#VALUE!</v>
      </c>
      <c r="BR359" s="5" t="e">
        <f>P_A[[#This Row],[28+]]-P_A[[#This Row],[29+]]</f>
        <v>#VALUE!</v>
      </c>
      <c r="BS359" s="5" t="e">
        <f>P_A[[#This Row],[29+]]-P_A[[#This Row],[30+]]</f>
        <v>#VALUE!</v>
      </c>
      <c r="BT359" s="5" t="e">
        <f>P_A[[#This Row],[30+]]-P_A[[#This Row],[31+]]</f>
        <v>#VALUE!</v>
      </c>
      <c r="BU359" s="5" t="e">
        <f>P_A[[#This Row],[31+]]-P_A[[#This Row],[32+]]</f>
        <v>#VALUE!</v>
      </c>
      <c r="BV359" s="5" t="e">
        <f>P_A[[#This Row],[32+]]-P_A[[#This Row],[33+]]</f>
        <v>#VALUE!</v>
      </c>
      <c r="BW359" s="5" t="e">
        <f>P_A[[#This Row],[33+]]-P_A[[#This Row],[34+]]</f>
        <v>#VALUE!</v>
      </c>
      <c r="BX359" s="5" t="e">
        <f>P_A[[#This Row],[34+]]-P_A[[#This Row],[35+]]</f>
        <v>#VALUE!</v>
      </c>
      <c r="BY359" s="5" t="e">
        <f>P_A[[#This Row],[35+]]-P_A[[#This Row],[36+]]</f>
        <v>#VALUE!</v>
      </c>
      <c r="BZ359" s="5" t="e">
        <f>P_A[[#This Row],[36+]]-P_A[[#This Row],[37+]]</f>
        <v>#VALUE!</v>
      </c>
      <c r="CA359" s="5" t="e">
        <f>P_A[[#This Row],[37+]]-P_A[[#This Row],[38+]]</f>
        <v>#VALUE!</v>
      </c>
      <c r="CB359" s="5" t="e">
        <f>P_A[[#This Row],[38+]]-P_A[[#This Row],[39+]]</f>
        <v>#VALUE!</v>
      </c>
      <c r="CC359" s="5" t="e">
        <f>P_A[[#This Row],[39+]]-P_A[[#This Row],[40+]]</f>
        <v>#VALUE!</v>
      </c>
      <c r="CD359" s="5" t="e">
        <f>P_A[[#This Row],[40+]]-P_A[[#This Row],[41+]]</f>
        <v>#VALUE!</v>
      </c>
      <c r="CE359" s="5" t="e">
        <f>P_A[[#This Row],[41+]]-P_A[[#This Row],[42+]]</f>
        <v>#VALUE!</v>
      </c>
      <c r="CF359" s="5" t="e">
        <f>P_A[[#This Row],[42+]]-P_A[[#This Row],[43+]]</f>
        <v>#VALUE!</v>
      </c>
      <c r="CG359" s="5" t="e">
        <f>P_A[[#This Row],[43+]]-P_A[[#This Row],[44+]]</f>
        <v>#VALUE!</v>
      </c>
      <c r="CH359" s="5" t="e">
        <f>P_A[[#This Row],[44+]]-P_A[[#This Row],[45+]]</f>
        <v>#VALUE!</v>
      </c>
      <c r="CI359" s="5" t="e">
        <f>P_A[[#This Row],[45+]]-P_A[[#This Row],[46+]]</f>
        <v>#VALUE!</v>
      </c>
      <c r="CJ359" s="5" t="e">
        <f>P_A[[#This Row],[46+]]-P_A[[#This Row],[47+]]</f>
        <v>#VALUE!</v>
      </c>
      <c r="CK359" s="5" t="e">
        <f>P_A[[#This Row],[47+]]-P_A[[#This Row],[48+]]</f>
        <v>#VALUE!</v>
      </c>
      <c r="CL359" s="5" t="e">
        <f>P_A[[#This Row],[48+]]-P_A[[#This Row],[49+]]</f>
        <v>#VALUE!</v>
      </c>
    </row>
    <row r="360" spans="50:90" x14ac:dyDescent="0.25">
      <c r="AX360" s="5" t="e">
        <f>P_A[[#This Row],[8+]]-P_A[[#This Row],[9+]]</f>
        <v>#VALUE!</v>
      </c>
      <c r="AY360" s="5" t="e">
        <f>P_A[[#This Row],[9+]]-P_A[[#This Row],[10+]]</f>
        <v>#VALUE!</v>
      </c>
      <c r="AZ360" s="5" t="e">
        <f>P_A[[#This Row],[10+]]-P_A[[#This Row],[11+]]</f>
        <v>#VALUE!</v>
      </c>
      <c r="BA360" s="5" t="e">
        <f>P_A[[#This Row],[11+]]-P_A[[#This Row],[12+]]</f>
        <v>#VALUE!</v>
      </c>
      <c r="BB360" s="5" t="e">
        <f>P_A[[#This Row],[12+]]-P_A[[#This Row],[13+]]</f>
        <v>#VALUE!</v>
      </c>
      <c r="BC360" s="5" t="e">
        <f>P_A[[#This Row],[13+]]-P_A[[#This Row],[14+]]</f>
        <v>#VALUE!</v>
      </c>
      <c r="BD360" s="5" t="e">
        <f>P_A[[#This Row],[14+]]-P_A[[#This Row],[15+]]</f>
        <v>#VALUE!</v>
      </c>
      <c r="BE360" s="5" t="e">
        <f>P_A[[#This Row],[15+]]-P_A[[#This Row],[16+]]</f>
        <v>#VALUE!</v>
      </c>
      <c r="BF360" s="5" t="e">
        <f>P_A[[#This Row],[16+]]-P_A[[#This Row],[17+]]</f>
        <v>#VALUE!</v>
      </c>
      <c r="BG360" s="5" t="e">
        <f>P_A[[#This Row],[17+]]-P_A[[#This Row],[18+]]</f>
        <v>#VALUE!</v>
      </c>
      <c r="BH360" s="5" t="e">
        <f>P_A[[#This Row],[18+]]-P_A[[#This Row],[19+]]</f>
        <v>#VALUE!</v>
      </c>
      <c r="BI360" s="5" t="e">
        <f>P_A[[#This Row],[19+]]-P_A[[#This Row],[20+]]</f>
        <v>#VALUE!</v>
      </c>
      <c r="BJ360" s="5" t="e">
        <f>P_A[[#This Row],[20+]]-P_A[[#This Row],[21+]]</f>
        <v>#VALUE!</v>
      </c>
      <c r="BK360" s="5" t="e">
        <f>P_A[[#This Row],[21+]]-P_A[[#This Row],[22+]]</f>
        <v>#VALUE!</v>
      </c>
      <c r="BL360" s="5" t="e">
        <f>P_A[[#This Row],[22+]]-P_A[[#This Row],[23+]]</f>
        <v>#VALUE!</v>
      </c>
      <c r="BM360" s="5" t="e">
        <f>P_A[[#This Row],[23+]]-P_A[[#This Row],[24+]]</f>
        <v>#VALUE!</v>
      </c>
      <c r="BN360" s="5" t="e">
        <f>P_A[[#This Row],[24+]]-P_A[[#This Row],[25+]]</f>
        <v>#VALUE!</v>
      </c>
      <c r="BO360" s="5" t="e">
        <f>P_A[[#This Row],[25+]]-P_A[[#This Row],[26+]]</f>
        <v>#VALUE!</v>
      </c>
      <c r="BP360" s="5" t="e">
        <f>P_A[[#This Row],[26+]]-P_A[[#This Row],[27+]]</f>
        <v>#VALUE!</v>
      </c>
      <c r="BQ360" s="5" t="e">
        <f>P_A[[#This Row],[27+]]-P_A[[#This Row],[28+]]</f>
        <v>#VALUE!</v>
      </c>
      <c r="BR360" s="5" t="e">
        <f>P_A[[#This Row],[28+]]-P_A[[#This Row],[29+]]</f>
        <v>#VALUE!</v>
      </c>
      <c r="BS360" s="5" t="e">
        <f>P_A[[#This Row],[29+]]-P_A[[#This Row],[30+]]</f>
        <v>#VALUE!</v>
      </c>
      <c r="BT360" s="5" t="e">
        <f>P_A[[#This Row],[30+]]-P_A[[#This Row],[31+]]</f>
        <v>#VALUE!</v>
      </c>
      <c r="BU360" s="5" t="e">
        <f>P_A[[#This Row],[31+]]-P_A[[#This Row],[32+]]</f>
        <v>#VALUE!</v>
      </c>
      <c r="BV360" s="5" t="e">
        <f>P_A[[#This Row],[32+]]-P_A[[#This Row],[33+]]</f>
        <v>#VALUE!</v>
      </c>
      <c r="BW360" s="5" t="e">
        <f>P_A[[#This Row],[33+]]-P_A[[#This Row],[34+]]</f>
        <v>#VALUE!</v>
      </c>
      <c r="BX360" s="5" t="e">
        <f>P_A[[#This Row],[34+]]-P_A[[#This Row],[35+]]</f>
        <v>#VALUE!</v>
      </c>
      <c r="BY360" s="5" t="e">
        <f>P_A[[#This Row],[35+]]-P_A[[#This Row],[36+]]</f>
        <v>#VALUE!</v>
      </c>
      <c r="BZ360" s="5" t="e">
        <f>P_A[[#This Row],[36+]]-P_A[[#This Row],[37+]]</f>
        <v>#VALUE!</v>
      </c>
      <c r="CA360" s="5" t="e">
        <f>P_A[[#This Row],[37+]]-P_A[[#This Row],[38+]]</f>
        <v>#VALUE!</v>
      </c>
      <c r="CB360" s="5" t="e">
        <f>P_A[[#This Row],[38+]]-P_A[[#This Row],[39+]]</f>
        <v>#VALUE!</v>
      </c>
      <c r="CC360" s="5" t="e">
        <f>P_A[[#This Row],[39+]]-P_A[[#This Row],[40+]]</f>
        <v>#VALUE!</v>
      </c>
      <c r="CD360" s="5" t="e">
        <f>P_A[[#This Row],[40+]]-P_A[[#This Row],[41+]]</f>
        <v>#VALUE!</v>
      </c>
      <c r="CE360" s="5" t="e">
        <f>P_A[[#This Row],[41+]]-P_A[[#This Row],[42+]]</f>
        <v>#VALUE!</v>
      </c>
      <c r="CF360" s="5" t="e">
        <f>P_A[[#This Row],[42+]]-P_A[[#This Row],[43+]]</f>
        <v>#VALUE!</v>
      </c>
      <c r="CG360" s="5" t="e">
        <f>P_A[[#This Row],[43+]]-P_A[[#This Row],[44+]]</f>
        <v>#VALUE!</v>
      </c>
      <c r="CH360" s="5" t="e">
        <f>P_A[[#This Row],[44+]]-P_A[[#This Row],[45+]]</f>
        <v>#VALUE!</v>
      </c>
      <c r="CI360" s="5" t="e">
        <f>P_A[[#This Row],[45+]]-P_A[[#This Row],[46+]]</f>
        <v>#VALUE!</v>
      </c>
      <c r="CJ360" s="5" t="e">
        <f>P_A[[#This Row],[46+]]-P_A[[#This Row],[47+]]</f>
        <v>#VALUE!</v>
      </c>
      <c r="CK360" s="5" t="e">
        <f>P_A[[#This Row],[47+]]-P_A[[#This Row],[48+]]</f>
        <v>#VALUE!</v>
      </c>
      <c r="CL360" s="5" t="e">
        <f>P_A[[#This Row],[48+]]-P_A[[#This Row],[49+]]</f>
        <v>#VALUE!</v>
      </c>
    </row>
    <row r="361" spans="50:90" x14ac:dyDescent="0.25">
      <c r="AX361" s="5" t="e">
        <f>P_A[[#This Row],[8+]]-P_A[[#This Row],[9+]]</f>
        <v>#VALUE!</v>
      </c>
      <c r="AY361" s="5" t="e">
        <f>P_A[[#This Row],[9+]]-P_A[[#This Row],[10+]]</f>
        <v>#VALUE!</v>
      </c>
      <c r="AZ361" s="5" t="e">
        <f>P_A[[#This Row],[10+]]-P_A[[#This Row],[11+]]</f>
        <v>#VALUE!</v>
      </c>
      <c r="BA361" s="5" t="e">
        <f>P_A[[#This Row],[11+]]-P_A[[#This Row],[12+]]</f>
        <v>#VALUE!</v>
      </c>
      <c r="BB361" s="5" t="e">
        <f>P_A[[#This Row],[12+]]-P_A[[#This Row],[13+]]</f>
        <v>#VALUE!</v>
      </c>
      <c r="BC361" s="5" t="e">
        <f>P_A[[#This Row],[13+]]-P_A[[#This Row],[14+]]</f>
        <v>#VALUE!</v>
      </c>
      <c r="BD361" s="5" t="e">
        <f>P_A[[#This Row],[14+]]-P_A[[#This Row],[15+]]</f>
        <v>#VALUE!</v>
      </c>
      <c r="BE361" s="5" t="e">
        <f>P_A[[#This Row],[15+]]-P_A[[#This Row],[16+]]</f>
        <v>#VALUE!</v>
      </c>
      <c r="BF361" s="5" t="e">
        <f>P_A[[#This Row],[16+]]-P_A[[#This Row],[17+]]</f>
        <v>#VALUE!</v>
      </c>
      <c r="BG361" s="5" t="e">
        <f>P_A[[#This Row],[17+]]-P_A[[#This Row],[18+]]</f>
        <v>#VALUE!</v>
      </c>
      <c r="BH361" s="5" t="e">
        <f>P_A[[#This Row],[18+]]-P_A[[#This Row],[19+]]</f>
        <v>#VALUE!</v>
      </c>
      <c r="BI361" s="5" t="e">
        <f>P_A[[#This Row],[19+]]-P_A[[#This Row],[20+]]</f>
        <v>#VALUE!</v>
      </c>
      <c r="BJ361" s="5" t="e">
        <f>P_A[[#This Row],[20+]]-P_A[[#This Row],[21+]]</f>
        <v>#VALUE!</v>
      </c>
      <c r="BK361" s="5" t="e">
        <f>P_A[[#This Row],[21+]]-P_A[[#This Row],[22+]]</f>
        <v>#VALUE!</v>
      </c>
      <c r="BL361" s="5" t="e">
        <f>P_A[[#This Row],[22+]]-P_A[[#This Row],[23+]]</f>
        <v>#VALUE!</v>
      </c>
      <c r="BM361" s="5" t="e">
        <f>P_A[[#This Row],[23+]]-P_A[[#This Row],[24+]]</f>
        <v>#VALUE!</v>
      </c>
      <c r="BN361" s="5" t="e">
        <f>P_A[[#This Row],[24+]]-P_A[[#This Row],[25+]]</f>
        <v>#VALUE!</v>
      </c>
      <c r="BO361" s="5" t="e">
        <f>P_A[[#This Row],[25+]]-P_A[[#This Row],[26+]]</f>
        <v>#VALUE!</v>
      </c>
      <c r="BP361" s="5" t="e">
        <f>P_A[[#This Row],[26+]]-P_A[[#This Row],[27+]]</f>
        <v>#VALUE!</v>
      </c>
      <c r="BQ361" s="5" t="e">
        <f>P_A[[#This Row],[27+]]-P_A[[#This Row],[28+]]</f>
        <v>#VALUE!</v>
      </c>
      <c r="BR361" s="5" t="e">
        <f>P_A[[#This Row],[28+]]-P_A[[#This Row],[29+]]</f>
        <v>#VALUE!</v>
      </c>
      <c r="BS361" s="5" t="e">
        <f>P_A[[#This Row],[29+]]-P_A[[#This Row],[30+]]</f>
        <v>#VALUE!</v>
      </c>
      <c r="BT361" s="5" t="e">
        <f>P_A[[#This Row],[30+]]-P_A[[#This Row],[31+]]</f>
        <v>#VALUE!</v>
      </c>
      <c r="BU361" s="5" t="e">
        <f>P_A[[#This Row],[31+]]-P_A[[#This Row],[32+]]</f>
        <v>#VALUE!</v>
      </c>
      <c r="BV361" s="5" t="e">
        <f>P_A[[#This Row],[32+]]-P_A[[#This Row],[33+]]</f>
        <v>#VALUE!</v>
      </c>
      <c r="BW361" s="5" t="e">
        <f>P_A[[#This Row],[33+]]-P_A[[#This Row],[34+]]</f>
        <v>#VALUE!</v>
      </c>
      <c r="BX361" s="5" t="e">
        <f>P_A[[#This Row],[34+]]-P_A[[#This Row],[35+]]</f>
        <v>#VALUE!</v>
      </c>
      <c r="BY361" s="5" t="e">
        <f>P_A[[#This Row],[35+]]-P_A[[#This Row],[36+]]</f>
        <v>#VALUE!</v>
      </c>
      <c r="BZ361" s="5" t="e">
        <f>P_A[[#This Row],[36+]]-P_A[[#This Row],[37+]]</f>
        <v>#VALUE!</v>
      </c>
      <c r="CA361" s="5" t="e">
        <f>P_A[[#This Row],[37+]]-P_A[[#This Row],[38+]]</f>
        <v>#VALUE!</v>
      </c>
      <c r="CB361" s="5" t="e">
        <f>P_A[[#This Row],[38+]]-P_A[[#This Row],[39+]]</f>
        <v>#VALUE!</v>
      </c>
      <c r="CC361" s="5" t="e">
        <f>P_A[[#This Row],[39+]]-P_A[[#This Row],[40+]]</f>
        <v>#VALUE!</v>
      </c>
      <c r="CD361" s="5" t="e">
        <f>P_A[[#This Row],[40+]]-P_A[[#This Row],[41+]]</f>
        <v>#VALUE!</v>
      </c>
      <c r="CE361" s="5" t="e">
        <f>P_A[[#This Row],[41+]]-P_A[[#This Row],[42+]]</f>
        <v>#VALUE!</v>
      </c>
      <c r="CF361" s="5" t="e">
        <f>P_A[[#This Row],[42+]]-P_A[[#This Row],[43+]]</f>
        <v>#VALUE!</v>
      </c>
      <c r="CG361" s="5" t="e">
        <f>P_A[[#This Row],[43+]]-P_A[[#This Row],[44+]]</f>
        <v>#VALUE!</v>
      </c>
      <c r="CH361" s="5" t="e">
        <f>P_A[[#This Row],[44+]]-P_A[[#This Row],[45+]]</f>
        <v>#VALUE!</v>
      </c>
      <c r="CI361" s="5" t="e">
        <f>P_A[[#This Row],[45+]]-P_A[[#This Row],[46+]]</f>
        <v>#VALUE!</v>
      </c>
      <c r="CJ361" s="5" t="e">
        <f>P_A[[#This Row],[46+]]-P_A[[#This Row],[47+]]</f>
        <v>#VALUE!</v>
      </c>
      <c r="CK361" s="5" t="e">
        <f>P_A[[#This Row],[47+]]-P_A[[#This Row],[48+]]</f>
        <v>#VALUE!</v>
      </c>
      <c r="CL361" s="5" t="e">
        <f>P_A[[#This Row],[48+]]-P_A[[#This Row],[49+]]</f>
        <v>#VALUE!</v>
      </c>
    </row>
    <row r="362" spans="50:90" x14ac:dyDescent="0.25">
      <c r="AX362" s="5" t="e">
        <f>P_A[[#This Row],[8+]]-P_A[[#This Row],[9+]]</f>
        <v>#VALUE!</v>
      </c>
      <c r="AY362" s="5" t="e">
        <f>P_A[[#This Row],[9+]]-P_A[[#This Row],[10+]]</f>
        <v>#VALUE!</v>
      </c>
      <c r="AZ362" s="5" t="e">
        <f>P_A[[#This Row],[10+]]-P_A[[#This Row],[11+]]</f>
        <v>#VALUE!</v>
      </c>
      <c r="BA362" s="5" t="e">
        <f>P_A[[#This Row],[11+]]-P_A[[#This Row],[12+]]</f>
        <v>#VALUE!</v>
      </c>
      <c r="BB362" s="5" t="e">
        <f>P_A[[#This Row],[12+]]-P_A[[#This Row],[13+]]</f>
        <v>#VALUE!</v>
      </c>
      <c r="BC362" s="5" t="e">
        <f>P_A[[#This Row],[13+]]-P_A[[#This Row],[14+]]</f>
        <v>#VALUE!</v>
      </c>
      <c r="BD362" s="5" t="e">
        <f>P_A[[#This Row],[14+]]-P_A[[#This Row],[15+]]</f>
        <v>#VALUE!</v>
      </c>
      <c r="BE362" s="5" t="e">
        <f>P_A[[#This Row],[15+]]-P_A[[#This Row],[16+]]</f>
        <v>#VALUE!</v>
      </c>
      <c r="BF362" s="5" t="e">
        <f>P_A[[#This Row],[16+]]-P_A[[#This Row],[17+]]</f>
        <v>#VALUE!</v>
      </c>
      <c r="BG362" s="5" t="e">
        <f>P_A[[#This Row],[17+]]-P_A[[#This Row],[18+]]</f>
        <v>#VALUE!</v>
      </c>
      <c r="BH362" s="5" t="e">
        <f>P_A[[#This Row],[18+]]-P_A[[#This Row],[19+]]</f>
        <v>#VALUE!</v>
      </c>
      <c r="BI362" s="5" t="e">
        <f>P_A[[#This Row],[19+]]-P_A[[#This Row],[20+]]</f>
        <v>#VALUE!</v>
      </c>
      <c r="BJ362" s="5" t="e">
        <f>P_A[[#This Row],[20+]]-P_A[[#This Row],[21+]]</f>
        <v>#VALUE!</v>
      </c>
      <c r="BK362" s="5" t="e">
        <f>P_A[[#This Row],[21+]]-P_A[[#This Row],[22+]]</f>
        <v>#VALUE!</v>
      </c>
      <c r="BL362" s="5" t="e">
        <f>P_A[[#This Row],[22+]]-P_A[[#This Row],[23+]]</f>
        <v>#VALUE!</v>
      </c>
      <c r="BM362" s="5" t="e">
        <f>P_A[[#This Row],[23+]]-P_A[[#This Row],[24+]]</f>
        <v>#VALUE!</v>
      </c>
      <c r="BN362" s="5" t="e">
        <f>P_A[[#This Row],[24+]]-P_A[[#This Row],[25+]]</f>
        <v>#VALUE!</v>
      </c>
      <c r="BO362" s="5" t="e">
        <f>P_A[[#This Row],[25+]]-P_A[[#This Row],[26+]]</f>
        <v>#VALUE!</v>
      </c>
      <c r="BP362" s="5" t="e">
        <f>P_A[[#This Row],[26+]]-P_A[[#This Row],[27+]]</f>
        <v>#VALUE!</v>
      </c>
      <c r="BQ362" s="5" t="e">
        <f>P_A[[#This Row],[27+]]-P_A[[#This Row],[28+]]</f>
        <v>#VALUE!</v>
      </c>
      <c r="BR362" s="5" t="e">
        <f>P_A[[#This Row],[28+]]-P_A[[#This Row],[29+]]</f>
        <v>#VALUE!</v>
      </c>
      <c r="BS362" s="5" t="e">
        <f>P_A[[#This Row],[29+]]-P_A[[#This Row],[30+]]</f>
        <v>#VALUE!</v>
      </c>
      <c r="BT362" s="5" t="e">
        <f>P_A[[#This Row],[30+]]-P_A[[#This Row],[31+]]</f>
        <v>#VALUE!</v>
      </c>
      <c r="BU362" s="5" t="e">
        <f>P_A[[#This Row],[31+]]-P_A[[#This Row],[32+]]</f>
        <v>#VALUE!</v>
      </c>
      <c r="BV362" s="5" t="e">
        <f>P_A[[#This Row],[32+]]-P_A[[#This Row],[33+]]</f>
        <v>#VALUE!</v>
      </c>
      <c r="BW362" s="5" t="e">
        <f>P_A[[#This Row],[33+]]-P_A[[#This Row],[34+]]</f>
        <v>#VALUE!</v>
      </c>
      <c r="BX362" s="5" t="e">
        <f>P_A[[#This Row],[34+]]-P_A[[#This Row],[35+]]</f>
        <v>#VALUE!</v>
      </c>
      <c r="BY362" s="5" t="e">
        <f>P_A[[#This Row],[35+]]-P_A[[#This Row],[36+]]</f>
        <v>#VALUE!</v>
      </c>
      <c r="BZ362" s="5" t="e">
        <f>P_A[[#This Row],[36+]]-P_A[[#This Row],[37+]]</f>
        <v>#VALUE!</v>
      </c>
      <c r="CA362" s="5" t="e">
        <f>P_A[[#This Row],[37+]]-P_A[[#This Row],[38+]]</f>
        <v>#VALUE!</v>
      </c>
      <c r="CB362" s="5" t="e">
        <f>P_A[[#This Row],[38+]]-P_A[[#This Row],[39+]]</f>
        <v>#VALUE!</v>
      </c>
      <c r="CC362" s="5" t="e">
        <f>P_A[[#This Row],[39+]]-P_A[[#This Row],[40+]]</f>
        <v>#VALUE!</v>
      </c>
      <c r="CD362" s="5" t="e">
        <f>P_A[[#This Row],[40+]]-P_A[[#This Row],[41+]]</f>
        <v>#VALUE!</v>
      </c>
      <c r="CE362" s="5" t="e">
        <f>P_A[[#This Row],[41+]]-P_A[[#This Row],[42+]]</f>
        <v>#VALUE!</v>
      </c>
      <c r="CF362" s="5" t="e">
        <f>P_A[[#This Row],[42+]]-P_A[[#This Row],[43+]]</f>
        <v>#VALUE!</v>
      </c>
      <c r="CG362" s="5" t="e">
        <f>P_A[[#This Row],[43+]]-P_A[[#This Row],[44+]]</f>
        <v>#VALUE!</v>
      </c>
      <c r="CH362" s="5" t="e">
        <f>P_A[[#This Row],[44+]]-P_A[[#This Row],[45+]]</f>
        <v>#VALUE!</v>
      </c>
      <c r="CI362" s="5" t="e">
        <f>P_A[[#This Row],[45+]]-P_A[[#This Row],[46+]]</f>
        <v>#VALUE!</v>
      </c>
      <c r="CJ362" s="5" t="e">
        <f>P_A[[#This Row],[46+]]-P_A[[#This Row],[47+]]</f>
        <v>#VALUE!</v>
      </c>
      <c r="CK362" s="5" t="e">
        <f>P_A[[#This Row],[47+]]-P_A[[#This Row],[48+]]</f>
        <v>#VALUE!</v>
      </c>
      <c r="CL362" s="5" t="e">
        <f>P_A[[#This Row],[48+]]-P_A[[#This Row],[49+]]</f>
        <v>#VALUE!</v>
      </c>
    </row>
    <row r="363" spans="50:90" x14ac:dyDescent="0.25">
      <c r="AX363" s="5" t="e">
        <f>P_A[[#This Row],[8+]]-P_A[[#This Row],[9+]]</f>
        <v>#VALUE!</v>
      </c>
      <c r="AY363" s="5" t="e">
        <f>P_A[[#This Row],[9+]]-P_A[[#This Row],[10+]]</f>
        <v>#VALUE!</v>
      </c>
      <c r="AZ363" s="5" t="e">
        <f>P_A[[#This Row],[10+]]-P_A[[#This Row],[11+]]</f>
        <v>#VALUE!</v>
      </c>
      <c r="BA363" s="5" t="e">
        <f>P_A[[#This Row],[11+]]-P_A[[#This Row],[12+]]</f>
        <v>#VALUE!</v>
      </c>
      <c r="BB363" s="5" t="e">
        <f>P_A[[#This Row],[12+]]-P_A[[#This Row],[13+]]</f>
        <v>#VALUE!</v>
      </c>
      <c r="BC363" s="5" t="e">
        <f>P_A[[#This Row],[13+]]-P_A[[#This Row],[14+]]</f>
        <v>#VALUE!</v>
      </c>
      <c r="BD363" s="5" t="e">
        <f>P_A[[#This Row],[14+]]-P_A[[#This Row],[15+]]</f>
        <v>#VALUE!</v>
      </c>
      <c r="BE363" s="5" t="e">
        <f>P_A[[#This Row],[15+]]-P_A[[#This Row],[16+]]</f>
        <v>#VALUE!</v>
      </c>
      <c r="BF363" s="5" t="e">
        <f>P_A[[#This Row],[16+]]-P_A[[#This Row],[17+]]</f>
        <v>#VALUE!</v>
      </c>
      <c r="BG363" s="5" t="e">
        <f>P_A[[#This Row],[17+]]-P_A[[#This Row],[18+]]</f>
        <v>#VALUE!</v>
      </c>
      <c r="BH363" s="5" t="e">
        <f>P_A[[#This Row],[18+]]-P_A[[#This Row],[19+]]</f>
        <v>#VALUE!</v>
      </c>
      <c r="BI363" s="5" t="e">
        <f>P_A[[#This Row],[19+]]-P_A[[#This Row],[20+]]</f>
        <v>#VALUE!</v>
      </c>
      <c r="BJ363" s="5" t="e">
        <f>P_A[[#This Row],[20+]]-P_A[[#This Row],[21+]]</f>
        <v>#VALUE!</v>
      </c>
      <c r="BK363" s="5" t="e">
        <f>P_A[[#This Row],[21+]]-P_A[[#This Row],[22+]]</f>
        <v>#VALUE!</v>
      </c>
      <c r="BL363" s="5" t="e">
        <f>P_A[[#This Row],[22+]]-P_A[[#This Row],[23+]]</f>
        <v>#VALUE!</v>
      </c>
      <c r="BM363" s="5" t="e">
        <f>P_A[[#This Row],[23+]]-P_A[[#This Row],[24+]]</f>
        <v>#VALUE!</v>
      </c>
      <c r="BN363" s="5" t="e">
        <f>P_A[[#This Row],[24+]]-P_A[[#This Row],[25+]]</f>
        <v>#VALUE!</v>
      </c>
      <c r="BO363" s="5" t="e">
        <f>P_A[[#This Row],[25+]]-P_A[[#This Row],[26+]]</f>
        <v>#VALUE!</v>
      </c>
      <c r="BP363" s="5" t="e">
        <f>P_A[[#This Row],[26+]]-P_A[[#This Row],[27+]]</f>
        <v>#VALUE!</v>
      </c>
      <c r="BQ363" s="5" t="e">
        <f>P_A[[#This Row],[27+]]-P_A[[#This Row],[28+]]</f>
        <v>#VALUE!</v>
      </c>
      <c r="BR363" s="5" t="e">
        <f>P_A[[#This Row],[28+]]-P_A[[#This Row],[29+]]</f>
        <v>#VALUE!</v>
      </c>
      <c r="BS363" s="5" t="e">
        <f>P_A[[#This Row],[29+]]-P_A[[#This Row],[30+]]</f>
        <v>#VALUE!</v>
      </c>
      <c r="BT363" s="5" t="e">
        <f>P_A[[#This Row],[30+]]-P_A[[#This Row],[31+]]</f>
        <v>#VALUE!</v>
      </c>
      <c r="BU363" s="5" t="e">
        <f>P_A[[#This Row],[31+]]-P_A[[#This Row],[32+]]</f>
        <v>#VALUE!</v>
      </c>
      <c r="BV363" s="5" t="e">
        <f>P_A[[#This Row],[32+]]-P_A[[#This Row],[33+]]</f>
        <v>#VALUE!</v>
      </c>
      <c r="BW363" s="5" t="e">
        <f>P_A[[#This Row],[33+]]-P_A[[#This Row],[34+]]</f>
        <v>#VALUE!</v>
      </c>
      <c r="BX363" s="5" t="e">
        <f>P_A[[#This Row],[34+]]-P_A[[#This Row],[35+]]</f>
        <v>#VALUE!</v>
      </c>
      <c r="BY363" s="5" t="e">
        <f>P_A[[#This Row],[35+]]-P_A[[#This Row],[36+]]</f>
        <v>#VALUE!</v>
      </c>
      <c r="BZ363" s="5" t="e">
        <f>P_A[[#This Row],[36+]]-P_A[[#This Row],[37+]]</f>
        <v>#VALUE!</v>
      </c>
      <c r="CA363" s="5" t="e">
        <f>P_A[[#This Row],[37+]]-P_A[[#This Row],[38+]]</f>
        <v>#VALUE!</v>
      </c>
      <c r="CB363" s="5" t="e">
        <f>P_A[[#This Row],[38+]]-P_A[[#This Row],[39+]]</f>
        <v>#VALUE!</v>
      </c>
      <c r="CC363" s="5" t="e">
        <f>P_A[[#This Row],[39+]]-P_A[[#This Row],[40+]]</f>
        <v>#VALUE!</v>
      </c>
      <c r="CD363" s="5" t="e">
        <f>P_A[[#This Row],[40+]]-P_A[[#This Row],[41+]]</f>
        <v>#VALUE!</v>
      </c>
      <c r="CE363" s="5" t="e">
        <f>P_A[[#This Row],[41+]]-P_A[[#This Row],[42+]]</f>
        <v>#VALUE!</v>
      </c>
      <c r="CF363" s="5" t="e">
        <f>P_A[[#This Row],[42+]]-P_A[[#This Row],[43+]]</f>
        <v>#VALUE!</v>
      </c>
      <c r="CG363" s="5" t="e">
        <f>P_A[[#This Row],[43+]]-P_A[[#This Row],[44+]]</f>
        <v>#VALUE!</v>
      </c>
      <c r="CH363" s="5" t="e">
        <f>P_A[[#This Row],[44+]]-P_A[[#This Row],[45+]]</f>
        <v>#VALUE!</v>
      </c>
      <c r="CI363" s="5" t="e">
        <f>P_A[[#This Row],[45+]]-P_A[[#This Row],[46+]]</f>
        <v>#VALUE!</v>
      </c>
      <c r="CJ363" s="5" t="e">
        <f>P_A[[#This Row],[46+]]-P_A[[#This Row],[47+]]</f>
        <v>#VALUE!</v>
      </c>
      <c r="CK363" s="5" t="e">
        <f>P_A[[#This Row],[47+]]-P_A[[#This Row],[48+]]</f>
        <v>#VALUE!</v>
      </c>
      <c r="CL363" s="5" t="e">
        <f>P_A[[#This Row],[48+]]-P_A[[#This Row],[49+]]</f>
        <v>#VALUE!</v>
      </c>
    </row>
    <row r="364" spans="50:90" x14ac:dyDescent="0.25">
      <c r="AX364" s="5" t="e">
        <f>P_A[[#This Row],[8+]]-P_A[[#This Row],[9+]]</f>
        <v>#VALUE!</v>
      </c>
      <c r="AY364" s="5" t="e">
        <f>P_A[[#This Row],[9+]]-P_A[[#This Row],[10+]]</f>
        <v>#VALUE!</v>
      </c>
      <c r="AZ364" s="5" t="e">
        <f>P_A[[#This Row],[10+]]-P_A[[#This Row],[11+]]</f>
        <v>#VALUE!</v>
      </c>
      <c r="BA364" s="5" t="e">
        <f>P_A[[#This Row],[11+]]-P_A[[#This Row],[12+]]</f>
        <v>#VALUE!</v>
      </c>
      <c r="BB364" s="5" t="e">
        <f>P_A[[#This Row],[12+]]-P_A[[#This Row],[13+]]</f>
        <v>#VALUE!</v>
      </c>
      <c r="BC364" s="5" t="e">
        <f>P_A[[#This Row],[13+]]-P_A[[#This Row],[14+]]</f>
        <v>#VALUE!</v>
      </c>
      <c r="BD364" s="5" t="e">
        <f>P_A[[#This Row],[14+]]-P_A[[#This Row],[15+]]</f>
        <v>#VALUE!</v>
      </c>
      <c r="BE364" s="5" t="e">
        <f>P_A[[#This Row],[15+]]-P_A[[#This Row],[16+]]</f>
        <v>#VALUE!</v>
      </c>
      <c r="BF364" s="5" t="e">
        <f>P_A[[#This Row],[16+]]-P_A[[#This Row],[17+]]</f>
        <v>#VALUE!</v>
      </c>
      <c r="BG364" s="5" t="e">
        <f>P_A[[#This Row],[17+]]-P_A[[#This Row],[18+]]</f>
        <v>#VALUE!</v>
      </c>
      <c r="BH364" s="5" t="e">
        <f>P_A[[#This Row],[18+]]-P_A[[#This Row],[19+]]</f>
        <v>#VALUE!</v>
      </c>
      <c r="BI364" s="5" t="e">
        <f>P_A[[#This Row],[19+]]-P_A[[#This Row],[20+]]</f>
        <v>#VALUE!</v>
      </c>
      <c r="BJ364" s="5" t="e">
        <f>P_A[[#This Row],[20+]]-P_A[[#This Row],[21+]]</f>
        <v>#VALUE!</v>
      </c>
      <c r="BK364" s="5" t="e">
        <f>P_A[[#This Row],[21+]]-P_A[[#This Row],[22+]]</f>
        <v>#VALUE!</v>
      </c>
      <c r="BL364" s="5" t="e">
        <f>P_A[[#This Row],[22+]]-P_A[[#This Row],[23+]]</f>
        <v>#VALUE!</v>
      </c>
      <c r="BM364" s="5" t="e">
        <f>P_A[[#This Row],[23+]]-P_A[[#This Row],[24+]]</f>
        <v>#VALUE!</v>
      </c>
      <c r="BN364" s="5" t="e">
        <f>P_A[[#This Row],[24+]]-P_A[[#This Row],[25+]]</f>
        <v>#VALUE!</v>
      </c>
      <c r="BO364" s="5" t="e">
        <f>P_A[[#This Row],[25+]]-P_A[[#This Row],[26+]]</f>
        <v>#VALUE!</v>
      </c>
      <c r="BP364" s="5" t="e">
        <f>P_A[[#This Row],[26+]]-P_A[[#This Row],[27+]]</f>
        <v>#VALUE!</v>
      </c>
      <c r="BQ364" s="5" t="e">
        <f>P_A[[#This Row],[27+]]-P_A[[#This Row],[28+]]</f>
        <v>#VALUE!</v>
      </c>
      <c r="BR364" s="5" t="e">
        <f>P_A[[#This Row],[28+]]-P_A[[#This Row],[29+]]</f>
        <v>#VALUE!</v>
      </c>
      <c r="BS364" s="5" t="e">
        <f>P_A[[#This Row],[29+]]-P_A[[#This Row],[30+]]</f>
        <v>#VALUE!</v>
      </c>
      <c r="BT364" s="5" t="e">
        <f>P_A[[#This Row],[30+]]-P_A[[#This Row],[31+]]</f>
        <v>#VALUE!</v>
      </c>
      <c r="BU364" s="5" t="e">
        <f>P_A[[#This Row],[31+]]-P_A[[#This Row],[32+]]</f>
        <v>#VALUE!</v>
      </c>
      <c r="BV364" s="5" t="e">
        <f>P_A[[#This Row],[32+]]-P_A[[#This Row],[33+]]</f>
        <v>#VALUE!</v>
      </c>
      <c r="BW364" s="5" t="e">
        <f>P_A[[#This Row],[33+]]-P_A[[#This Row],[34+]]</f>
        <v>#VALUE!</v>
      </c>
      <c r="BX364" s="5" t="e">
        <f>P_A[[#This Row],[34+]]-P_A[[#This Row],[35+]]</f>
        <v>#VALUE!</v>
      </c>
      <c r="BY364" s="5" t="e">
        <f>P_A[[#This Row],[35+]]-P_A[[#This Row],[36+]]</f>
        <v>#VALUE!</v>
      </c>
      <c r="BZ364" s="5" t="e">
        <f>P_A[[#This Row],[36+]]-P_A[[#This Row],[37+]]</f>
        <v>#VALUE!</v>
      </c>
      <c r="CA364" s="5" t="e">
        <f>P_A[[#This Row],[37+]]-P_A[[#This Row],[38+]]</f>
        <v>#VALUE!</v>
      </c>
      <c r="CB364" s="5" t="e">
        <f>P_A[[#This Row],[38+]]-P_A[[#This Row],[39+]]</f>
        <v>#VALUE!</v>
      </c>
      <c r="CC364" s="5" t="e">
        <f>P_A[[#This Row],[39+]]-P_A[[#This Row],[40+]]</f>
        <v>#VALUE!</v>
      </c>
      <c r="CD364" s="5" t="e">
        <f>P_A[[#This Row],[40+]]-P_A[[#This Row],[41+]]</f>
        <v>#VALUE!</v>
      </c>
      <c r="CE364" s="5" t="e">
        <f>P_A[[#This Row],[41+]]-P_A[[#This Row],[42+]]</f>
        <v>#VALUE!</v>
      </c>
      <c r="CF364" s="5" t="e">
        <f>P_A[[#This Row],[42+]]-P_A[[#This Row],[43+]]</f>
        <v>#VALUE!</v>
      </c>
      <c r="CG364" s="5" t="e">
        <f>P_A[[#This Row],[43+]]-P_A[[#This Row],[44+]]</f>
        <v>#VALUE!</v>
      </c>
      <c r="CH364" s="5" t="e">
        <f>P_A[[#This Row],[44+]]-P_A[[#This Row],[45+]]</f>
        <v>#VALUE!</v>
      </c>
      <c r="CI364" s="5" t="e">
        <f>P_A[[#This Row],[45+]]-P_A[[#This Row],[46+]]</f>
        <v>#VALUE!</v>
      </c>
      <c r="CJ364" s="5" t="e">
        <f>P_A[[#This Row],[46+]]-P_A[[#This Row],[47+]]</f>
        <v>#VALUE!</v>
      </c>
      <c r="CK364" s="5" t="e">
        <f>P_A[[#This Row],[47+]]-P_A[[#This Row],[48+]]</f>
        <v>#VALUE!</v>
      </c>
      <c r="CL364" s="5" t="e">
        <f>P_A[[#This Row],[48+]]-P_A[[#This Row],[49+]]</f>
        <v>#VALUE!</v>
      </c>
    </row>
    <row r="365" spans="50:90" x14ac:dyDescent="0.25">
      <c r="AX365" s="5" t="e">
        <f>P_A[[#This Row],[8+]]-P_A[[#This Row],[9+]]</f>
        <v>#VALUE!</v>
      </c>
      <c r="AY365" s="5" t="e">
        <f>P_A[[#This Row],[9+]]-P_A[[#This Row],[10+]]</f>
        <v>#VALUE!</v>
      </c>
      <c r="AZ365" s="5" t="e">
        <f>P_A[[#This Row],[10+]]-P_A[[#This Row],[11+]]</f>
        <v>#VALUE!</v>
      </c>
      <c r="BA365" s="5" t="e">
        <f>P_A[[#This Row],[11+]]-P_A[[#This Row],[12+]]</f>
        <v>#VALUE!</v>
      </c>
      <c r="BB365" s="5" t="e">
        <f>P_A[[#This Row],[12+]]-P_A[[#This Row],[13+]]</f>
        <v>#VALUE!</v>
      </c>
      <c r="BC365" s="5" t="e">
        <f>P_A[[#This Row],[13+]]-P_A[[#This Row],[14+]]</f>
        <v>#VALUE!</v>
      </c>
      <c r="BD365" s="5" t="e">
        <f>P_A[[#This Row],[14+]]-P_A[[#This Row],[15+]]</f>
        <v>#VALUE!</v>
      </c>
      <c r="BE365" s="5" t="e">
        <f>P_A[[#This Row],[15+]]-P_A[[#This Row],[16+]]</f>
        <v>#VALUE!</v>
      </c>
      <c r="BF365" s="5" t="e">
        <f>P_A[[#This Row],[16+]]-P_A[[#This Row],[17+]]</f>
        <v>#VALUE!</v>
      </c>
      <c r="BG365" s="5" t="e">
        <f>P_A[[#This Row],[17+]]-P_A[[#This Row],[18+]]</f>
        <v>#VALUE!</v>
      </c>
      <c r="BH365" s="5" t="e">
        <f>P_A[[#This Row],[18+]]-P_A[[#This Row],[19+]]</f>
        <v>#VALUE!</v>
      </c>
      <c r="BI365" s="5" t="e">
        <f>P_A[[#This Row],[19+]]-P_A[[#This Row],[20+]]</f>
        <v>#VALUE!</v>
      </c>
      <c r="BJ365" s="5" t="e">
        <f>P_A[[#This Row],[20+]]-P_A[[#This Row],[21+]]</f>
        <v>#VALUE!</v>
      </c>
      <c r="BK365" s="5" t="e">
        <f>P_A[[#This Row],[21+]]-P_A[[#This Row],[22+]]</f>
        <v>#VALUE!</v>
      </c>
      <c r="BL365" s="5" t="e">
        <f>P_A[[#This Row],[22+]]-P_A[[#This Row],[23+]]</f>
        <v>#VALUE!</v>
      </c>
      <c r="BM365" s="5" t="e">
        <f>P_A[[#This Row],[23+]]-P_A[[#This Row],[24+]]</f>
        <v>#VALUE!</v>
      </c>
      <c r="BN365" s="5" t="e">
        <f>P_A[[#This Row],[24+]]-P_A[[#This Row],[25+]]</f>
        <v>#VALUE!</v>
      </c>
      <c r="BO365" s="5" t="e">
        <f>P_A[[#This Row],[25+]]-P_A[[#This Row],[26+]]</f>
        <v>#VALUE!</v>
      </c>
      <c r="BP365" s="5" t="e">
        <f>P_A[[#This Row],[26+]]-P_A[[#This Row],[27+]]</f>
        <v>#VALUE!</v>
      </c>
      <c r="BQ365" s="5" t="e">
        <f>P_A[[#This Row],[27+]]-P_A[[#This Row],[28+]]</f>
        <v>#VALUE!</v>
      </c>
      <c r="BR365" s="5" t="e">
        <f>P_A[[#This Row],[28+]]-P_A[[#This Row],[29+]]</f>
        <v>#VALUE!</v>
      </c>
      <c r="BS365" s="5" t="e">
        <f>P_A[[#This Row],[29+]]-P_A[[#This Row],[30+]]</f>
        <v>#VALUE!</v>
      </c>
      <c r="BT365" s="5" t="e">
        <f>P_A[[#This Row],[30+]]-P_A[[#This Row],[31+]]</f>
        <v>#VALUE!</v>
      </c>
      <c r="BU365" s="5" t="e">
        <f>P_A[[#This Row],[31+]]-P_A[[#This Row],[32+]]</f>
        <v>#VALUE!</v>
      </c>
      <c r="BV365" s="5" t="e">
        <f>P_A[[#This Row],[32+]]-P_A[[#This Row],[33+]]</f>
        <v>#VALUE!</v>
      </c>
      <c r="BW365" s="5" t="e">
        <f>P_A[[#This Row],[33+]]-P_A[[#This Row],[34+]]</f>
        <v>#VALUE!</v>
      </c>
      <c r="BX365" s="5" t="e">
        <f>P_A[[#This Row],[34+]]-P_A[[#This Row],[35+]]</f>
        <v>#VALUE!</v>
      </c>
      <c r="BY365" s="5" t="e">
        <f>P_A[[#This Row],[35+]]-P_A[[#This Row],[36+]]</f>
        <v>#VALUE!</v>
      </c>
      <c r="BZ365" s="5" t="e">
        <f>P_A[[#This Row],[36+]]-P_A[[#This Row],[37+]]</f>
        <v>#VALUE!</v>
      </c>
      <c r="CA365" s="5" t="e">
        <f>P_A[[#This Row],[37+]]-P_A[[#This Row],[38+]]</f>
        <v>#VALUE!</v>
      </c>
      <c r="CB365" s="5" t="e">
        <f>P_A[[#This Row],[38+]]-P_A[[#This Row],[39+]]</f>
        <v>#VALUE!</v>
      </c>
      <c r="CC365" s="5" t="e">
        <f>P_A[[#This Row],[39+]]-P_A[[#This Row],[40+]]</f>
        <v>#VALUE!</v>
      </c>
      <c r="CD365" s="5" t="e">
        <f>P_A[[#This Row],[40+]]-P_A[[#This Row],[41+]]</f>
        <v>#VALUE!</v>
      </c>
      <c r="CE365" s="5" t="e">
        <f>P_A[[#This Row],[41+]]-P_A[[#This Row],[42+]]</f>
        <v>#VALUE!</v>
      </c>
      <c r="CF365" s="5" t="e">
        <f>P_A[[#This Row],[42+]]-P_A[[#This Row],[43+]]</f>
        <v>#VALUE!</v>
      </c>
      <c r="CG365" s="5" t="e">
        <f>P_A[[#This Row],[43+]]-P_A[[#This Row],[44+]]</f>
        <v>#VALUE!</v>
      </c>
      <c r="CH365" s="5" t="e">
        <f>P_A[[#This Row],[44+]]-P_A[[#This Row],[45+]]</f>
        <v>#VALUE!</v>
      </c>
      <c r="CI365" s="5" t="e">
        <f>P_A[[#This Row],[45+]]-P_A[[#This Row],[46+]]</f>
        <v>#VALUE!</v>
      </c>
      <c r="CJ365" s="5" t="e">
        <f>P_A[[#This Row],[46+]]-P_A[[#This Row],[47+]]</f>
        <v>#VALUE!</v>
      </c>
      <c r="CK365" s="5" t="e">
        <f>P_A[[#This Row],[47+]]-P_A[[#This Row],[48+]]</f>
        <v>#VALUE!</v>
      </c>
      <c r="CL365" s="5" t="e">
        <f>P_A[[#This Row],[48+]]-P_A[[#This Row],[49+]]</f>
        <v>#VALUE!</v>
      </c>
    </row>
    <row r="366" spans="50:90" x14ac:dyDescent="0.25">
      <c r="AX366" s="5" t="e">
        <f>P_A[[#This Row],[8+]]-P_A[[#This Row],[9+]]</f>
        <v>#VALUE!</v>
      </c>
      <c r="AY366" s="5" t="e">
        <f>P_A[[#This Row],[9+]]-P_A[[#This Row],[10+]]</f>
        <v>#VALUE!</v>
      </c>
      <c r="AZ366" s="5" t="e">
        <f>P_A[[#This Row],[10+]]-P_A[[#This Row],[11+]]</f>
        <v>#VALUE!</v>
      </c>
      <c r="BA366" s="5" t="e">
        <f>P_A[[#This Row],[11+]]-P_A[[#This Row],[12+]]</f>
        <v>#VALUE!</v>
      </c>
      <c r="BB366" s="5" t="e">
        <f>P_A[[#This Row],[12+]]-P_A[[#This Row],[13+]]</f>
        <v>#VALUE!</v>
      </c>
      <c r="BC366" s="5" t="e">
        <f>P_A[[#This Row],[13+]]-P_A[[#This Row],[14+]]</f>
        <v>#VALUE!</v>
      </c>
      <c r="BD366" s="5" t="e">
        <f>P_A[[#This Row],[14+]]-P_A[[#This Row],[15+]]</f>
        <v>#VALUE!</v>
      </c>
      <c r="BE366" s="5" t="e">
        <f>P_A[[#This Row],[15+]]-P_A[[#This Row],[16+]]</f>
        <v>#VALUE!</v>
      </c>
      <c r="BF366" s="5" t="e">
        <f>P_A[[#This Row],[16+]]-P_A[[#This Row],[17+]]</f>
        <v>#VALUE!</v>
      </c>
      <c r="BG366" s="5" t="e">
        <f>P_A[[#This Row],[17+]]-P_A[[#This Row],[18+]]</f>
        <v>#VALUE!</v>
      </c>
      <c r="BH366" s="5" t="e">
        <f>P_A[[#This Row],[18+]]-P_A[[#This Row],[19+]]</f>
        <v>#VALUE!</v>
      </c>
      <c r="BI366" s="5" t="e">
        <f>P_A[[#This Row],[19+]]-P_A[[#This Row],[20+]]</f>
        <v>#VALUE!</v>
      </c>
      <c r="BJ366" s="5" t="e">
        <f>P_A[[#This Row],[20+]]-P_A[[#This Row],[21+]]</f>
        <v>#VALUE!</v>
      </c>
      <c r="BK366" s="5" t="e">
        <f>P_A[[#This Row],[21+]]-P_A[[#This Row],[22+]]</f>
        <v>#VALUE!</v>
      </c>
      <c r="BL366" s="5" t="e">
        <f>P_A[[#This Row],[22+]]-P_A[[#This Row],[23+]]</f>
        <v>#VALUE!</v>
      </c>
      <c r="BM366" s="5" t="e">
        <f>P_A[[#This Row],[23+]]-P_A[[#This Row],[24+]]</f>
        <v>#VALUE!</v>
      </c>
      <c r="BN366" s="5" t="e">
        <f>P_A[[#This Row],[24+]]-P_A[[#This Row],[25+]]</f>
        <v>#VALUE!</v>
      </c>
      <c r="BO366" s="5" t="e">
        <f>P_A[[#This Row],[25+]]-P_A[[#This Row],[26+]]</f>
        <v>#VALUE!</v>
      </c>
      <c r="BP366" s="5" t="e">
        <f>P_A[[#This Row],[26+]]-P_A[[#This Row],[27+]]</f>
        <v>#VALUE!</v>
      </c>
      <c r="BQ366" s="5" t="e">
        <f>P_A[[#This Row],[27+]]-P_A[[#This Row],[28+]]</f>
        <v>#VALUE!</v>
      </c>
      <c r="BR366" s="5" t="e">
        <f>P_A[[#This Row],[28+]]-P_A[[#This Row],[29+]]</f>
        <v>#VALUE!</v>
      </c>
      <c r="BS366" s="5" t="e">
        <f>P_A[[#This Row],[29+]]-P_A[[#This Row],[30+]]</f>
        <v>#VALUE!</v>
      </c>
      <c r="BT366" s="5" t="e">
        <f>P_A[[#This Row],[30+]]-P_A[[#This Row],[31+]]</f>
        <v>#VALUE!</v>
      </c>
      <c r="BU366" s="5" t="e">
        <f>P_A[[#This Row],[31+]]-P_A[[#This Row],[32+]]</f>
        <v>#VALUE!</v>
      </c>
      <c r="BV366" s="5" t="e">
        <f>P_A[[#This Row],[32+]]-P_A[[#This Row],[33+]]</f>
        <v>#VALUE!</v>
      </c>
      <c r="BW366" s="5" t="e">
        <f>P_A[[#This Row],[33+]]-P_A[[#This Row],[34+]]</f>
        <v>#VALUE!</v>
      </c>
      <c r="BX366" s="5" t="e">
        <f>P_A[[#This Row],[34+]]-P_A[[#This Row],[35+]]</f>
        <v>#VALUE!</v>
      </c>
      <c r="BY366" s="5" t="e">
        <f>P_A[[#This Row],[35+]]-P_A[[#This Row],[36+]]</f>
        <v>#VALUE!</v>
      </c>
      <c r="BZ366" s="5" t="e">
        <f>P_A[[#This Row],[36+]]-P_A[[#This Row],[37+]]</f>
        <v>#VALUE!</v>
      </c>
      <c r="CA366" s="5" t="e">
        <f>P_A[[#This Row],[37+]]-P_A[[#This Row],[38+]]</f>
        <v>#VALUE!</v>
      </c>
      <c r="CB366" s="5" t="e">
        <f>P_A[[#This Row],[38+]]-P_A[[#This Row],[39+]]</f>
        <v>#VALUE!</v>
      </c>
      <c r="CC366" s="5" t="e">
        <f>P_A[[#This Row],[39+]]-P_A[[#This Row],[40+]]</f>
        <v>#VALUE!</v>
      </c>
      <c r="CD366" s="5" t="e">
        <f>P_A[[#This Row],[40+]]-P_A[[#This Row],[41+]]</f>
        <v>#VALUE!</v>
      </c>
      <c r="CE366" s="5" t="e">
        <f>P_A[[#This Row],[41+]]-P_A[[#This Row],[42+]]</f>
        <v>#VALUE!</v>
      </c>
      <c r="CF366" s="5" t="e">
        <f>P_A[[#This Row],[42+]]-P_A[[#This Row],[43+]]</f>
        <v>#VALUE!</v>
      </c>
      <c r="CG366" s="5" t="e">
        <f>P_A[[#This Row],[43+]]-P_A[[#This Row],[44+]]</f>
        <v>#VALUE!</v>
      </c>
      <c r="CH366" s="5" t="e">
        <f>P_A[[#This Row],[44+]]-P_A[[#This Row],[45+]]</f>
        <v>#VALUE!</v>
      </c>
      <c r="CI366" s="5" t="e">
        <f>P_A[[#This Row],[45+]]-P_A[[#This Row],[46+]]</f>
        <v>#VALUE!</v>
      </c>
      <c r="CJ366" s="5" t="e">
        <f>P_A[[#This Row],[46+]]-P_A[[#This Row],[47+]]</f>
        <v>#VALUE!</v>
      </c>
      <c r="CK366" s="5" t="e">
        <f>P_A[[#This Row],[47+]]-P_A[[#This Row],[48+]]</f>
        <v>#VALUE!</v>
      </c>
      <c r="CL366" s="5" t="e">
        <f>P_A[[#This Row],[48+]]-P_A[[#This Row],[49+]]</f>
        <v>#VALUE!</v>
      </c>
    </row>
    <row r="367" spans="50:90" x14ac:dyDescent="0.25">
      <c r="AX367" s="5" t="e">
        <f>P_A[[#This Row],[8+]]-P_A[[#This Row],[9+]]</f>
        <v>#VALUE!</v>
      </c>
      <c r="AY367" s="5" t="e">
        <f>P_A[[#This Row],[9+]]-P_A[[#This Row],[10+]]</f>
        <v>#VALUE!</v>
      </c>
      <c r="AZ367" s="5" t="e">
        <f>P_A[[#This Row],[10+]]-P_A[[#This Row],[11+]]</f>
        <v>#VALUE!</v>
      </c>
      <c r="BA367" s="5" t="e">
        <f>P_A[[#This Row],[11+]]-P_A[[#This Row],[12+]]</f>
        <v>#VALUE!</v>
      </c>
      <c r="BB367" s="5" t="e">
        <f>P_A[[#This Row],[12+]]-P_A[[#This Row],[13+]]</f>
        <v>#VALUE!</v>
      </c>
      <c r="BC367" s="5" t="e">
        <f>P_A[[#This Row],[13+]]-P_A[[#This Row],[14+]]</f>
        <v>#VALUE!</v>
      </c>
      <c r="BD367" s="5" t="e">
        <f>P_A[[#This Row],[14+]]-P_A[[#This Row],[15+]]</f>
        <v>#VALUE!</v>
      </c>
      <c r="BE367" s="5" t="e">
        <f>P_A[[#This Row],[15+]]-P_A[[#This Row],[16+]]</f>
        <v>#VALUE!</v>
      </c>
      <c r="BF367" s="5" t="e">
        <f>P_A[[#This Row],[16+]]-P_A[[#This Row],[17+]]</f>
        <v>#VALUE!</v>
      </c>
      <c r="BG367" s="5" t="e">
        <f>P_A[[#This Row],[17+]]-P_A[[#This Row],[18+]]</f>
        <v>#VALUE!</v>
      </c>
      <c r="BH367" s="5" t="e">
        <f>P_A[[#This Row],[18+]]-P_A[[#This Row],[19+]]</f>
        <v>#VALUE!</v>
      </c>
      <c r="BI367" s="5" t="e">
        <f>P_A[[#This Row],[19+]]-P_A[[#This Row],[20+]]</f>
        <v>#VALUE!</v>
      </c>
      <c r="BJ367" s="5" t="e">
        <f>P_A[[#This Row],[20+]]-P_A[[#This Row],[21+]]</f>
        <v>#VALUE!</v>
      </c>
      <c r="BK367" s="5" t="e">
        <f>P_A[[#This Row],[21+]]-P_A[[#This Row],[22+]]</f>
        <v>#VALUE!</v>
      </c>
      <c r="BL367" s="5" t="e">
        <f>P_A[[#This Row],[22+]]-P_A[[#This Row],[23+]]</f>
        <v>#VALUE!</v>
      </c>
      <c r="BM367" s="5" t="e">
        <f>P_A[[#This Row],[23+]]-P_A[[#This Row],[24+]]</f>
        <v>#VALUE!</v>
      </c>
      <c r="BN367" s="5" t="e">
        <f>P_A[[#This Row],[24+]]-P_A[[#This Row],[25+]]</f>
        <v>#VALUE!</v>
      </c>
      <c r="BO367" s="5" t="e">
        <f>P_A[[#This Row],[25+]]-P_A[[#This Row],[26+]]</f>
        <v>#VALUE!</v>
      </c>
      <c r="BP367" s="5" t="e">
        <f>P_A[[#This Row],[26+]]-P_A[[#This Row],[27+]]</f>
        <v>#VALUE!</v>
      </c>
      <c r="BQ367" s="5" t="e">
        <f>P_A[[#This Row],[27+]]-P_A[[#This Row],[28+]]</f>
        <v>#VALUE!</v>
      </c>
      <c r="BR367" s="5" t="e">
        <f>P_A[[#This Row],[28+]]-P_A[[#This Row],[29+]]</f>
        <v>#VALUE!</v>
      </c>
      <c r="BS367" s="5" t="e">
        <f>P_A[[#This Row],[29+]]-P_A[[#This Row],[30+]]</f>
        <v>#VALUE!</v>
      </c>
      <c r="BT367" s="5" t="e">
        <f>P_A[[#This Row],[30+]]-P_A[[#This Row],[31+]]</f>
        <v>#VALUE!</v>
      </c>
      <c r="BU367" s="5" t="e">
        <f>P_A[[#This Row],[31+]]-P_A[[#This Row],[32+]]</f>
        <v>#VALUE!</v>
      </c>
      <c r="BV367" s="5" t="e">
        <f>P_A[[#This Row],[32+]]-P_A[[#This Row],[33+]]</f>
        <v>#VALUE!</v>
      </c>
      <c r="BW367" s="5" t="e">
        <f>P_A[[#This Row],[33+]]-P_A[[#This Row],[34+]]</f>
        <v>#VALUE!</v>
      </c>
      <c r="BX367" s="5" t="e">
        <f>P_A[[#This Row],[34+]]-P_A[[#This Row],[35+]]</f>
        <v>#VALUE!</v>
      </c>
      <c r="BY367" s="5" t="e">
        <f>P_A[[#This Row],[35+]]-P_A[[#This Row],[36+]]</f>
        <v>#VALUE!</v>
      </c>
      <c r="BZ367" s="5" t="e">
        <f>P_A[[#This Row],[36+]]-P_A[[#This Row],[37+]]</f>
        <v>#VALUE!</v>
      </c>
      <c r="CA367" s="5" t="e">
        <f>P_A[[#This Row],[37+]]-P_A[[#This Row],[38+]]</f>
        <v>#VALUE!</v>
      </c>
      <c r="CB367" s="5" t="e">
        <f>P_A[[#This Row],[38+]]-P_A[[#This Row],[39+]]</f>
        <v>#VALUE!</v>
      </c>
      <c r="CC367" s="5" t="e">
        <f>P_A[[#This Row],[39+]]-P_A[[#This Row],[40+]]</f>
        <v>#VALUE!</v>
      </c>
      <c r="CD367" s="5" t="e">
        <f>P_A[[#This Row],[40+]]-P_A[[#This Row],[41+]]</f>
        <v>#VALUE!</v>
      </c>
      <c r="CE367" s="5" t="e">
        <f>P_A[[#This Row],[41+]]-P_A[[#This Row],[42+]]</f>
        <v>#VALUE!</v>
      </c>
      <c r="CF367" s="5" t="e">
        <f>P_A[[#This Row],[42+]]-P_A[[#This Row],[43+]]</f>
        <v>#VALUE!</v>
      </c>
      <c r="CG367" s="5" t="e">
        <f>P_A[[#This Row],[43+]]-P_A[[#This Row],[44+]]</f>
        <v>#VALUE!</v>
      </c>
      <c r="CH367" s="5" t="e">
        <f>P_A[[#This Row],[44+]]-P_A[[#This Row],[45+]]</f>
        <v>#VALUE!</v>
      </c>
      <c r="CI367" s="5" t="e">
        <f>P_A[[#This Row],[45+]]-P_A[[#This Row],[46+]]</f>
        <v>#VALUE!</v>
      </c>
      <c r="CJ367" s="5" t="e">
        <f>P_A[[#This Row],[46+]]-P_A[[#This Row],[47+]]</f>
        <v>#VALUE!</v>
      </c>
      <c r="CK367" s="5" t="e">
        <f>P_A[[#This Row],[47+]]-P_A[[#This Row],[48+]]</f>
        <v>#VALUE!</v>
      </c>
      <c r="CL367" s="5" t="e">
        <f>P_A[[#This Row],[48+]]-P_A[[#This Row],[49+]]</f>
        <v>#VALUE!</v>
      </c>
    </row>
    <row r="368" spans="50:90" x14ac:dyDescent="0.25">
      <c r="AX368" s="5" t="e">
        <f>P_A[[#This Row],[8+]]-P_A[[#This Row],[9+]]</f>
        <v>#VALUE!</v>
      </c>
      <c r="AY368" s="5" t="e">
        <f>P_A[[#This Row],[9+]]-P_A[[#This Row],[10+]]</f>
        <v>#VALUE!</v>
      </c>
      <c r="AZ368" s="5" t="e">
        <f>P_A[[#This Row],[10+]]-P_A[[#This Row],[11+]]</f>
        <v>#VALUE!</v>
      </c>
      <c r="BA368" s="5" t="e">
        <f>P_A[[#This Row],[11+]]-P_A[[#This Row],[12+]]</f>
        <v>#VALUE!</v>
      </c>
      <c r="BB368" s="5" t="e">
        <f>P_A[[#This Row],[12+]]-P_A[[#This Row],[13+]]</f>
        <v>#VALUE!</v>
      </c>
      <c r="BC368" s="5" t="e">
        <f>P_A[[#This Row],[13+]]-P_A[[#This Row],[14+]]</f>
        <v>#VALUE!</v>
      </c>
      <c r="BD368" s="5" t="e">
        <f>P_A[[#This Row],[14+]]-P_A[[#This Row],[15+]]</f>
        <v>#VALUE!</v>
      </c>
      <c r="BE368" s="5" t="e">
        <f>P_A[[#This Row],[15+]]-P_A[[#This Row],[16+]]</f>
        <v>#VALUE!</v>
      </c>
      <c r="BF368" s="5" t="e">
        <f>P_A[[#This Row],[16+]]-P_A[[#This Row],[17+]]</f>
        <v>#VALUE!</v>
      </c>
      <c r="BG368" s="5" t="e">
        <f>P_A[[#This Row],[17+]]-P_A[[#This Row],[18+]]</f>
        <v>#VALUE!</v>
      </c>
      <c r="BH368" s="5" t="e">
        <f>P_A[[#This Row],[18+]]-P_A[[#This Row],[19+]]</f>
        <v>#VALUE!</v>
      </c>
      <c r="BI368" s="5" t="e">
        <f>P_A[[#This Row],[19+]]-P_A[[#This Row],[20+]]</f>
        <v>#VALUE!</v>
      </c>
      <c r="BJ368" s="5" t="e">
        <f>P_A[[#This Row],[20+]]-P_A[[#This Row],[21+]]</f>
        <v>#VALUE!</v>
      </c>
      <c r="BK368" s="5" t="e">
        <f>P_A[[#This Row],[21+]]-P_A[[#This Row],[22+]]</f>
        <v>#VALUE!</v>
      </c>
      <c r="BL368" s="5" t="e">
        <f>P_A[[#This Row],[22+]]-P_A[[#This Row],[23+]]</f>
        <v>#VALUE!</v>
      </c>
      <c r="BM368" s="5" t="e">
        <f>P_A[[#This Row],[23+]]-P_A[[#This Row],[24+]]</f>
        <v>#VALUE!</v>
      </c>
      <c r="BN368" s="5" t="e">
        <f>P_A[[#This Row],[24+]]-P_A[[#This Row],[25+]]</f>
        <v>#VALUE!</v>
      </c>
      <c r="BO368" s="5" t="e">
        <f>P_A[[#This Row],[25+]]-P_A[[#This Row],[26+]]</f>
        <v>#VALUE!</v>
      </c>
      <c r="BP368" s="5" t="e">
        <f>P_A[[#This Row],[26+]]-P_A[[#This Row],[27+]]</f>
        <v>#VALUE!</v>
      </c>
      <c r="BQ368" s="5" t="e">
        <f>P_A[[#This Row],[27+]]-P_A[[#This Row],[28+]]</f>
        <v>#VALUE!</v>
      </c>
      <c r="BR368" s="5" t="e">
        <f>P_A[[#This Row],[28+]]-P_A[[#This Row],[29+]]</f>
        <v>#VALUE!</v>
      </c>
      <c r="BS368" s="5" t="e">
        <f>P_A[[#This Row],[29+]]-P_A[[#This Row],[30+]]</f>
        <v>#VALUE!</v>
      </c>
      <c r="BT368" s="5" t="e">
        <f>P_A[[#This Row],[30+]]-P_A[[#This Row],[31+]]</f>
        <v>#VALUE!</v>
      </c>
      <c r="BU368" s="5" t="e">
        <f>P_A[[#This Row],[31+]]-P_A[[#This Row],[32+]]</f>
        <v>#VALUE!</v>
      </c>
      <c r="BV368" s="5" t="e">
        <f>P_A[[#This Row],[32+]]-P_A[[#This Row],[33+]]</f>
        <v>#VALUE!</v>
      </c>
      <c r="BW368" s="5" t="e">
        <f>P_A[[#This Row],[33+]]-P_A[[#This Row],[34+]]</f>
        <v>#VALUE!</v>
      </c>
      <c r="BX368" s="5" t="e">
        <f>P_A[[#This Row],[34+]]-P_A[[#This Row],[35+]]</f>
        <v>#VALUE!</v>
      </c>
      <c r="BY368" s="5" t="e">
        <f>P_A[[#This Row],[35+]]-P_A[[#This Row],[36+]]</f>
        <v>#VALUE!</v>
      </c>
      <c r="BZ368" s="5" t="e">
        <f>P_A[[#This Row],[36+]]-P_A[[#This Row],[37+]]</f>
        <v>#VALUE!</v>
      </c>
      <c r="CA368" s="5" t="e">
        <f>P_A[[#This Row],[37+]]-P_A[[#This Row],[38+]]</f>
        <v>#VALUE!</v>
      </c>
      <c r="CB368" s="5" t="e">
        <f>P_A[[#This Row],[38+]]-P_A[[#This Row],[39+]]</f>
        <v>#VALUE!</v>
      </c>
      <c r="CC368" s="5" t="e">
        <f>P_A[[#This Row],[39+]]-P_A[[#This Row],[40+]]</f>
        <v>#VALUE!</v>
      </c>
      <c r="CD368" s="5" t="e">
        <f>P_A[[#This Row],[40+]]-P_A[[#This Row],[41+]]</f>
        <v>#VALUE!</v>
      </c>
      <c r="CE368" s="5" t="e">
        <f>P_A[[#This Row],[41+]]-P_A[[#This Row],[42+]]</f>
        <v>#VALUE!</v>
      </c>
      <c r="CF368" s="5" t="e">
        <f>P_A[[#This Row],[42+]]-P_A[[#This Row],[43+]]</f>
        <v>#VALUE!</v>
      </c>
      <c r="CG368" s="5" t="e">
        <f>P_A[[#This Row],[43+]]-P_A[[#This Row],[44+]]</f>
        <v>#VALUE!</v>
      </c>
      <c r="CH368" s="5" t="e">
        <f>P_A[[#This Row],[44+]]-P_A[[#This Row],[45+]]</f>
        <v>#VALUE!</v>
      </c>
      <c r="CI368" s="5" t="e">
        <f>P_A[[#This Row],[45+]]-P_A[[#This Row],[46+]]</f>
        <v>#VALUE!</v>
      </c>
      <c r="CJ368" s="5" t="e">
        <f>P_A[[#This Row],[46+]]-P_A[[#This Row],[47+]]</f>
        <v>#VALUE!</v>
      </c>
      <c r="CK368" s="5" t="e">
        <f>P_A[[#This Row],[47+]]-P_A[[#This Row],[48+]]</f>
        <v>#VALUE!</v>
      </c>
      <c r="CL368" s="5" t="e">
        <f>P_A[[#This Row],[48+]]-P_A[[#This Row],[49+]]</f>
        <v>#VALUE!</v>
      </c>
    </row>
    <row r="369" spans="50:90" x14ac:dyDescent="0.25">
      <c r="AX369" s="5" t="e">
        <f>P_A[[#This Row],[8+]]-P_A[[#This Row],[9+]]</f>
        <v>#VALUE!</v>
      </c>
      <c r="AY369" s="5" t="e">
        <f>P_A[[#This Row],[9+]]-P_A[[#This Row],[10+]]</f>
        <v>#VALUE!</v>
      </c>
      <c r="AZ369" s="5" t="e">
        <f>P_A[[#This Row],[10+]]-P_A[[#This Row],[11+]]</f>
        <v>#VALUE!</v>
      </c>
      <c r="BA369" s="5" t="e">
        <f>P_A[[#This Row],[11+]]-P_A[[#This Row],[12+]]</f>
        <v>#VALUE!</v>
      </c>
      <c r="BB369" s="5" t="e">
        <f>P_A[[#This Row],[12+]]-P_A[[#This Row],[13+]]</f>
        <v>#VALUE!</v>
      </c>
      <c r="BC369" s="5" t="e">
        <f>P_A[[#This Row],[13+]]-P_A[[#This Row],[14+]]</f>
        <v>#VALUE!</v>
      </c>
      <c r="BD369" s="5" t="e">
        <f>P_A[[#This Row],[14+]]-P_A[[#This Row],[15+]]</f>
        <v>#VALUE!</v>
      </c>
      <c r="BE369" s="5" t="e">
        <f>P_A[[#This Row],[15+]]-P_A[[#This Row],[16+]]</f>
        <v>#VALUE!</v>
      </c>
      <c r="BF369" s="5" t="e">
        <f>P_A[[#This Row],[16+]]-P_A[[#This Row],[17+]]</f>
        <v>#VALUE!</v>
      </c>
      <c r="BG369" s="5" t="e">
        <f>P_A[[#This Row],[17+]]-P_A[[#This Row],[18+]]</f>
        <v>#VALUE!</v>
      </c>
      <c r="BH369" s="5" t="e">
        <f>P_A[[#This Row],[18+]]-P_A[[#This Row],[19+]]</f>
        <v>#VALUE!</v>
      </c>
      <c r="BI369" s="5" t="e">
        <f>P_A[[#This Row],[19+]]-P_A[[#This Row],[20+]]</f>
        <v>#VALUE!</v>
      </c>
      <c r="BJ369" s="5" t="e">
        <f>P_A[[#This Row],[20+]]-P_A[[#This Row],[21+]]</f>
        <v>#VALUE!</v>
      </c>
      <c r="BK369" s="5" t="e">
        <f>P_A[[#This Row],[21+]]-P_A[[#This Row],[22+]]</f>
        <v>#VALUE!</v>
      </c>
      <c r="BL369" s="5" t="e">
        <f>P_A[[#This Row],[22+]]-P_A[[#This Row],[23+]]</f>
        <v>#VALUE!</v>
      </c>
      <c r="BM369" s="5" t="e">
        <f>P_A[[#This Row],[23+]]-P_A[[#This Row],[24+]]</f>
        <v>#VALUE!</v>
      </c>
      <c r="BN369" s="5" t="e">
        <f>P_A[[#This Row],[24+]]-P_A[[#This Row],[25+]]</f>
        <v>#VALUE!</v>
      </c>
      <c r="BO369" s="5" t="e">
        <f>P_A[[#This Row],[25+]]-P_A[[#This Row],[26+]]</f>
        <v>#VALUE!</v>
      </c>
      <c r="BP369" s="5" t="e">
        <f>P_A[[#This Row],[26+]]-P_A[[#This Row],[27+]]</f>
        <v>#VALUE!</v>
      </c>
      <c r="BQ369" s="5" t="e">
        <f>P_A[[#This Row],[27+]]-P_A[[#This Row],[28+]]</f>
        <v>#VALUE!</v>
      </c>
      <c r="BR369" s="5" t="e">
        <f>P_A[[#This Row],[28+]]-P_A[[#This Row],[29+]]</f>
        <v>#VALUE!</v>
      </c>
      <c r="BS369" s="5" t="e">
        <f>P_A[[#This Row],[29+]]-P_A[[#This Row],[30+]]</f>
        <v>#VALUE!</v>
      </c>
      <c r="BT369" s="5" t="e">
        <f>P_A[[#This Row],[30+]]-P_A[[#This Row],[31+]]</f>
        <v>#VALUE!</v>
      </c>
      <c r="BU369" s="5" t="e">
        <f>P_A[[#This Row],[31+]]-P_A[[#This Row],[32+]]</f>
        <v>#VALUE!</v>
      </c>
      <c r="BV369" s="5" t="e">
        <f>P_A[[#This Row],[32+]]-P_A[[#This Row],[33+]]</f>
        <v>#VALUE!</v>
      </c>
      <c r="BW369" s="5" t="e">
        <f>P_A[[#This Row],[33+]]-P_A[[#This Row],[34+]]</f>
        <v>#VALUE!</v>
      </c>
      <c r="BX369" s="5" t="e">
        <f>P_A[[#This Row],[34+]]-P_A[[#This Row],[35+]]</f>
        <v>#VALUE!</v>
      </c>
      <c r="BY369" s="5" t="e">
        <f>P_A[[#This Row],[35+]]-P_A[[#This Row],[36+]]</f>
        <v>#VALUE!</v>
      </c>
      <c r="BZ369" s="5" t="e">
        <f>P_A[[#This Row],[36+]]-P_A[[#This Row],[37+]]</f>
        <v>#VALUE!</v>
      </c>
      <c r="CA369" s="5" t="e">
        <f>P_A[[#This Row],[37+]]-P_A[[#This Row],[38+]]</f>
        <v>#VALUE!</v>
      </c>
      <c r="CB369" s="5" t="e">
        <f>P_A[[#This Row],[38+]]-P_A[[#This Row],[39+]]</f>
        <v>#VALUE!</v>
      </c>
      <c r="CC369" s="5" t="e">
        <f>P_A[[#This Row],[39+]]-P_A[[#This Row],[40+]]</f>
        <v>#VALUE!</v>
      </c>
      <c r="CD369" s="5" t="e">
        <f>P_A[[#This Row],[40+]]-P_A[[#This Row],[41+]]</f>
        <v>#VALUE!</v>
      </c>
      <c r="CE369" s="5" t="e">
        <f>P_A[[#This Row],[41+]]-P_A[[#This Row],[42+]]</f>
        <v>#VALUE!</v>
      </c>
      <c r="CF369" s="5" t="e">
        <f>P_A[[#This Row],[42+]]-P_A[[#This Row],[43+]]</f>
        <v>#VALUE!</v>
      </c>
      <c r="CG369" s="5" t="e">
        <f>P_A[[#This Row],[43+]]-P_A[[#This Row],[44+]]</f>
        <v>#VALUE!</v>
      </c>
      <c r="CH369" s="5" t="e">
        <f>P_A[[#This Row],[44+]]-P_A[[#This Row],[45+]]</f>
        <v>#VALUE!</v>
      </c>
      <c r="CI369" s="5" t="e">
        <f>P_A[[#This Row],[45+]]-P_A[[#This Row],[46+]]</f>
        <v>#VALUE!</v>
      </c>
      <c r="CJ369" s="5" t="e">
        <f>P_A[[#This Row],[46+]]-P_A[[#This Row],[47+]]</f>
        <v>#VALUE!</v>
      </c>
      <c r="CK369" s="5" t="e">
        <f>P_A[[#This Row],[47+]]-P_A[[#This Row],[48+]]</f>
        <v>#VALUE!</v>
      </c>
      <c r="CL369" s="5" t="e">
        <f>P_A[[#This Row],[48+]]-P_A[[#This Row],[49+]]</f>
        <v>#VALUE!</v>
      </c>
    </row>
    <row r="370" spans="50:90" x14ac:dyDescent="0.25">
      <c r="AX370" s="5" t="e">
        <f>P_A[[#This Row],[8+]]-P_A[[#This Row],[9+]]</f>
        <v>#VALUE!</v>
      </c>
      <c r="AY370" s="5" t="e">
        <f>P_A[[#This Row],[9+]]-P_A[[#This Row],[10+]]</f>
        <v>#VALUE!</v>
      </c>
      <c r="AZ370" s="5" t="e">
        <f>P_A[[#This Row],[10+]]-P_A[[#This Row],[11+]]</f>
        <v>#VALUE!</v>
      </c>
      <c r="BA370" s="5" t="e">
        <f>P_A[[#This Row],[11+]]-P_A[[#This Row],[12+]]</f>
        <v>#VALUE!</v>
      </c>
      <c r="BB370" s="5" t="e">
        <f>P_A[[#This Row],[12+]]-P_A[[#This Row],[13+]]</f>
        <v>#VALUE!</v>
      </c>
      <c r="BC370" s="5" t="e">
        <f>P_A[[#This Row],[13+]]-P_A[[#This Row],[14+]]</f>
        <v>#VALUE!</v>
      </c>
      <c r="BD370" s="5" t="e">
        <f>P_A[[#This Row],[14+]]-P_A[[#This Row],[15+]]</f>
        <v>#VALUE!</v>
      </c>
      <c r="BE370" s="5" t="e">
        <f>P_A[[#This Row],[15+]]-P_A[[#This Row],[16+]]</f>
        <v>#VALUE!</v>
      </c>
      <c r="BF370" s="5" t="e">
        <f>P_A[[#This Row],[16+]]-P_A[[#This Row],[17+]]</f>
        <v>#VALUE!</v>
      </c>
      <c r="BG370" s="5" t="e">
        <f>P_A[[#This Row],[17+]]-P_A[[#This Row],[18+]]</f>
        <v>#VALUE!</v>
      </c>
      <c r="BH370" s="5" t="e">
        <f>P_A[[#This Row],[18+]]-P_A[[#This Row],[19+]]</f>
        <v>#VALUE!</v>
      </c>
      <c r="BI370" s="5" t="e">
        <f>P_A[[#This Row],[19+]]-P_A[[#This Row],[20+]]</f>
        <v>#VALUE!</v>
      </c>
      <c r="BJ370" s="5" t="e">
        <f>P_A[[#This Row],[20+]]-P_A[[#This Row],[21+]]</f>
        <v>#VALUE!</v>
      </c>
      <c r="BK370" s="5" t="e">
        <f>P_A[[#This Row],[21+]]-P_A[[#This Row],[22+]]</f>
        <v>#VALUE!</v>
      </c>
      <c r="BL370" s="5" t="e">
        <f>P_A[[#This Row],[22+]]-P_A[[#This Row],[23+]]</f>
        <v>#VALUE!</v>
      </c>
      <c r="BM370" s="5" t="e">
        <f>P_A[[#This Row],[23+]]-P_A[[#This Row],[24+]]</f>
        <v>#VALUE!</v>
      </c>
      <c r="BN370" s="5" t="e">
        <f>P_A[[#This Row],[24+]]-P_A[[#This Row],[25+]]</f>
        <v>#VALUE!</v>
      </c>
      <c r="BO370" s="5" t="e">
        <f>P_A[[#This Row],[25+]]-P_A[[#This Row],[26+]]</f>
        <v>#VALUE!</v>
      </c>
      <c r="BP370" s="5" t="e">
        <f>P_A[[#This Row],[26+]]-P_A[[#This Row],[27+]]</f>
        <v>#VALUE!</v>
      </c>
      <c r="BQ370" s="5" t="e">
        <f>P_A[[#This Row],[27+]]-P_A[[#This Row],[28+]]</f>
        <v>#VALUE!</v>
      </c>
      <c r="BR370" s="5" t="e">
        <f>P_A[[#This Row],[28+]]-P_A[[#This Row],[29+]]</f>
        <v>#VALUE!</v>
      </c>
      <c r="BS370" s="5" t="e">
        <f>P_A[[#This Row],[29+]]-P_A[[#This Row],[30+]]</f>
        <v>#VALUE!</v>
      </c>
      <c r="BT370" s="5" t="e">
        <f>P_A[[#This Row],[30+]]-P_A[[#This Row],[31+]]</f>
        <v>#VALUE!</v>
      </c>
      <c r="BU370" s="5" t="e">
        <f>P_A[[#This Row],[31+]]-P_A[[#This Row],[32+]]</f>
        <v>#VALUE!</v>
      </c>
      <c r="BV370" s="5" t="e">
        <f>P_A[[#This Row],[32+]]-P_A[[#This Row],[33+]]</f>
        <v>#VALUE!</v>
      </c>
      <c r="BW370" s="5" t="e">
        <f>P_A[[#This Row],[33+]]-P_A[[#This Row],[34+]]</f>
        <v>#VALUE!</v>
      </c>
      <c r="BX370" s="5" t="e">
        <f>P_A[[#This Row],[34+]]-P_A[[#This Row],[35+]]</f>
        <v>#VALUE!</v>
      </c>
      <c r="BY370" s="5" t="e">
        <f>P_A[[#This Row],[35+]]-P_A[[#This Row],[36+]]</f>
        <v>#VALUE!</v>
      </c>
      <c r="BZ370" s="5" t="e">
        <f>P_A[[#This Row],[36+]]-P_A[[#This Row],[37+]]</f>
        <v>#VALUE!</v>
      </c>
      <c r="CA370" s="5" t="e">
        <f>P_A[[#This Row],[37+]]-P_A[[#This Row],[38+]]</f>
        <v>#VALUE!</v>
      </c>
      <c r="CB370" s="5" t="e">
        <f>P_A[[#This Row],[38+]]-P_A[[#This Row],[39+]]</f>
        <v>#VALUE!</v>
      </c>
      <c r="CC370" s="5" t="e">
        <f>P_A[[#This Row],[39+]]-P_A[[#This Row],[40+]]</f>
        <v>#VALUE!</v>
      </c>
      <c r="CD370" s="5" t="e">
        <f>P_A[[#This Row],[40+]]-P_A[[#This Row],[41+]]</f>
        <v>#VALUE!</v>
      </c>
      <c r="CE370" s="5" t="e">
        <f>P_A[[#This Row],[41+]]-P_A[[#This Row],[42+]]</f>
        <v>#VALUE!</v>
      </c>
      <c r="CF370" s="5" t="e">
        <f>P_A[[#This Row],[42+]]-P_A[[#This Row],[43+]]</f>
        <v>#VALUE!</v>
      </c>
      <c r="CG370" s="5" t="e">
        <f>P_A[[#This Row],[43+]]-P_A[[#This Row],[44+]]</f>
        <v>#VALUE!</v>
      </c>
      <c r="CH370" s="5" t="e">
        <f>P_A[[#This Row],[44+]]-P_A[[#This Row],[45+]]</f>
        <v>#VALUE!</v>
      </c>
      <c r="CI370" s="5" t="e">
        <f>P_A[[#This Row],[45+]]-P_A[[#This Row],[46+]]</f>
        <v>#VALUE!</v>
      </c>
      <c r="CJ370" s="5" t="e">
        <f>P_A[[#This Row],[46+]]-P_A[[#This Row],[47+]]</f>
        <v>#VALUE!</v>
      </c>
      <c r="CK370" s="5" t="e">
        <f>P_A[[#This Row],[47+]]-P_A[[#This Row],[48+]]</f>
        <v>#VALUE!</v>
      </c>
      <c r="CL370" s="5" t="e">
        <f>P_A[[#This Row],[48+]]-P_A[[#This Row],[49+]]</f>
        <v>#VALUE!</v>
      </c>
    </row>
    <row r="371" spans="50:90" x14ac:dyDescent="0.25">
      <c r="AX371" s="5" t="e">
        <f>P_A[[#This Row],[8+]]-P_A[[#This Row],[9+]]</f>
        <v>#VALUE!</v>
      </c>
      <c r="AY371" s="5" t="e">
        <f>P_A[[#This Row],[9+]]-P_A[[#This Row],[10+]]</f>
        <v>#VALUE!</v>
      </c>
      <c r="AZ371" s="5" t="e">
        <f>P_A[[#This Row],[10+]]-P_A[[#This Row],[11+]]</f>
        <v>#VALUE!</v>
      </c>
      <c r="BA371" s="5" t="e">
        <f>P_A[[#This Row],[11+]]-P_A[[#This Row],[12+]]</f>
        <v>#VALUE!</v>
      </c>
      <c r="BB371" s="5" t="e">
        <f>P_A[[#This Row],[12+]]-P_A[[#This Row],[13+]]</f>
        <v>#VALUE!</v>
      </c>
      <c r="BC371" s="5" t="e">
        <f>P_A[[#This Row],[13+]]-P_A[[#This Row],[14+]]</f>
        <v>#VALUE!</v>
      </c>
      <c r="BD371" s="5" t="e">
        <f>P_A[[#This Row],[14+]]-P_A[[#This Row],[15+]]</f>
        <v>#VALUE!</v>
      </c>
      <c r="BE371" s="5" t="e">
        <f>P_A[[#This Row],[15+]]-P_A[[#This Row],[16+]]</f>
        <v>#VALUE!</v>
      </c>
      <c r="BF371" s="5" t="e">
        <f>P_A[[#This Row],[16+]]-P_A[[#This Row],[17+]]</f>
        <v>#VALUE!</v>
      </c>
      <c r="BG371" s="5" t="e">
        <f>P_A[[#This Row],[17+]]-P_A[[#This Row],[18+]]</f>
        <v>#VALUE!</v>
      </c>
      <c r="BH371" s="5" t="e">
        <f>P_A[[#This Row],[18+]]-P_A[[#This Row],[19+]]</f>
        <v>#VALUE!</v>
      </c>
      <c r="BI371" s="5" t="e">
        <f>P_A[[#This Row],[19+]]-P_A[[#This Row],[20+]]</f>
        <v>#VALUE!</v>
      </c>
      <c r="BJ371" s="5" t="e">
        <f>P_A[[#This Row],[20+]]-P_A[[#This Row],[21+]]</f>
        <v>#VALUE!</v>
      </c>
      <c r="BK371" s="5" t="e">
        <f>P_A[[#This Row],[21+]]-P_A[[#This Row],[22+]]</f>
        <v>#VALUE!</v>
      </c>
      <c r="BL371" s="5" t="e">
        <f>P_A[[#This Row],[22+]]-P_A[[#This Row],[23+]]</f>
        <v>#VALUE!</v>
      </c>
      <c r="BM371" s="5" t="e">
        <f>P_A[[#This Row],[23+]]-P_A[[#This Row],[24+]]</f>
        <v>#VALUE!</v>
      </c>
      <c r="BN371" s="5" t="e">
        <f>P_A[[#This Row],[24+]]-P_A[[#This Row],[25+]]</f>
        <v>#VALUE!</v>
      </c>
      <c r="BO371" s="5" t="e">
        <f>P_A[[#This Row],[25+]]-P_A[[#This Row],[26+]]</f>
        <v>#VALUE!</v>
      </c>
      <c r="BP371" s="5" t="e">
        <f>P_A[[#This Row],[26+]]-P_A[[#This Row],[27+]]</f>
        <v>#VALUE!</v>
      </c>
      <c r="BQ371" s="5" t="e">
        <f>P_A[[#This Row],[27+]]-P_A[[#This Row],[28+]]</f>
        <v>#VALUE!</v>
      </c>
      <c r="BR371" s="5" t="e">
        <f>P_A[[#This Row],[28+]]-P_A[[#This Row],[29+]]</f>
        <v>#VALUE!</v>
      </c>
      <c r="BS371" s="5" t="e">
        <f>P_A[[#This Row],[29+]]-P_A[[#This Row],[30+]]</f>
        <v>#VALUE!</v>
      </c>
      <c r="BT371" s="5" t="e">
        <f>P_A[[#This Row],[30+]]-P_A[[#This Row],[31+]]</f>
        <v>#VALUE!</v>
      </c>
      <c r="BU371" s="5" t="e">
        <f>P_A[[#This Row],[31+]]-P_A[[#This Row],[32+]]</f>
        <v>#VALUE!</v>
      </c>
      <c r="BV371" s="5" t="e">
        <f>P_A[[#This Row],[32+]]-P_A[[#This Row],[33+]]</f>
        <v>#VALUE!</v>
      </c>
      <c r="BW371" s="5" t="e">
        <f>P_A[[#This Row],[33+]]-P_A[[#This Row],[34+]]</f>
        <v>#VALUE!</v>
      </c>
      <c r="BX371" s="5" t="e">
        <f>P_A[[#This Row],[34+]]-P_A[[#This Row],[35+]]</f>
        <v>#VALUE!</v>
      </c>
      <c r="BY371" s="5" t="e">
        <f>P_A[[#This Row],[35+]]-P_A[[#This Row],[36+]]</f>
        <v>#VALUE!</v>
      </c>
      <c r="BZ371" s="5" t="e">
        <f>P_A[[#This Row],[36+]]-P_A[[#This Row],[37+]]</f>
        <v>#VALUE!</v>
      </c>
      <c r="CA371" s="5" t="e">
        <f>P_A[[#This Row],[37+]]-P_A[[#This Row],[38+]]</f>
        <v>#VALUE!</v>
      </c>
      <c r="CB371" s="5" t="e">
        <f>P_A[[#This Row],[38+]]-P_A[[#This Row],[39+]]</f>
        <v>#VALUE!</v>
      </c>
      <c r="CC371" s="5" t="e">
        <f>P_A[[#This Row],[39+]]-P_A[[#This Row],[40+]]</f>
        <v>#VALUE!</v>
      </c>
      <c r="CD371" s="5" t="e">
        <f>P_A[[#This Row],[40+]]-P_A[[#This Row],[41+]]</f>
        <v>#VALUE!</v>
      </c>
      <c r="CE371" s="5" t="e">
        <f>P_A[[#This Row],[41+]]-P_A[[#This Row],[42+]]</f>
        <v>#VALUE!</v>
      </c>
      <c r="CF371" s="5" t="e">
        <f>P_A[[#This Row],[42+]]-P_A[[#This Row],[43+]]</f>
        <v>#VALUE!</v>
      </c>
      <c r="CG371" s="5" t="e">
        <f>P_A[[#This Row],[43+]]-P_A[[#This Row],[44+]]</f>
        <v>#VALUE!</v>
      </c>
      <c r="CH371" s="5" t="e">
        <f>P_A[[#This Row],[44+]]-P_A[[#This Row],[45+]]</f>
        <v>#VALUE!</v>
      </c>
      <c r="CI371" s="5" t="e">
        <f>P_A[[#This Row],[45+]]-P_A[[#This Row],[46+]]</f>
        <v>#VALUE!</v>
      </c>
      <c r="CJ371" s="5" t="e">
        <f>P_A[[#This Row],[46+]]-P_A[[#This Row],[47+]]</f>
        <v>#VALUE!</v>
      </c>
      <c r="CK371" s="5" t="e">
        <f>P_A[[#This Row],[47+]]-P_A[[#This Row],[48+]]</f>
        <v>#VALUE!</v>
      </c>
      <c r="CL371" s="5" t="e">
        <f>P_A[[#This Row],[48+]]-P_A[[#This Row],[49+]]</f>
        <v>#VALUE!</v>
      </c>
    </row>
    <row r="372" spans="50:90" x14ac:dyDescent="0.25">
      <c r="AX372" s="5" t="e">
        <f>P_A[[#This Row],[8+]]-P_A[[#This Row],[9+]]</f>
        <v>#VALUE!</v>
      </c>
      <c r="AY372" s="5" t="e">
        <f>P_A[[#This Row],[9+]]-P_A[[#This Row],[10+]]</f>
        <v>#VALUE!</v>
      </c>
      <c r="AZ372" s="5" t="e">
        <f>P_A[[#This Row],[10+]]-P_A[[#This Row],[11+]]</f>
        <v>#VALUE!</v>
      </c>
      <c r="BA372" s="5" t="e">
        <f>P_A[[#This Row],[11+]]-P_A[[#This Row],[12+]]</f>
        <v>#VALUE!</v>
      </c>
      <c r="BB372" s="5" t="e">
        <f>P_A[[#This Row],[12+]]-P_A[[#This Row],[13+]]</f>
        <v>#VALUE!</v>
      </c>
      <c r="BC372" s="5" t="e">
        <f>P_A[[#This Row],[13+]]-P_A[[#This Row],[14+]]</f>
        <v>#VALUE!</v>
      </c>
      <c r="BD372" s="5" t="e">
        <f>P_A[[#This Row],[14+]]-P_A[[#This Row],[15+]]</f>
        <v>#VALUE!</v>
      </c>
      <c r="BE372" s="5" t="e">
        <f>P_A[[#This Row],[15+]]-P_A[[#This Row],[16+]]</f>
        <v>#VALUE!</v>
      </c>
      <c r="BF372" s="5" t="e">
        <f>P_A[[#This Row],[16+]]-P_A[[#This Row],[17+]]</f>
        <v>#VALUE!</v>
      </c>
      <c r="BG372" s="5" t="e">
        <f>P_A[[#This Row],[17+]]-P_A[[#This Row],[18+]]</f>
        <v>#VALUE!</v>
      </c>
      <c r="BH372" s="5" t="e">
        <f>P_A[[#This Row],[18+]]-P_A[[#This Row],[19+]]</f>
        <v>#VALUE!</v>
      </c>
      <c r="BI372" s="5" t="e">
        <f>P_A[[#This Row],[19+]]-P_A[[#This Row],[20+]]</f>
        <v>#VALUE!</v>
      </c>
      <c r="BJ372" s="5" t="e">
        <f>P_A[[#This Row],[20+]]-P_A[[#This Row],[21+]]</f>
        <v>#VALUE!</v>
      </c>
      <c r="BK372" s="5" t="e">
        <f>P_A[[#This Row],[21+]]-P_A[[#This Row],[22+]]</f>
        <v>#VALUE!</v>
      </c>
      <c r="BL372" s="5" t="e">
        <f>P_A[[#This Row],[22+]]-P_A[[#This Row],[23+]]</f>
        <v>#VALUE!</v>
      </c>
      <c r="BM372" s="5" t="e">
        <f>P_A[[#This Row],[23+]]-P_A[[#This Row],[24+]]</f>
        <v>#VALUE!</v>
      </c>
      <c r="BN372" s="5" t="e">
        <f>P_A[[#This Row],[24+]]-P_A[[#This Row],[25+]]</f>
        <v>#VALUE!</v>
      </c>
      <c r="BO372" s="5" t="e">
        <f>P_A[[#This Row],[25+]]-P_A[[#This Row],[26+]]</f>
        <v>#VALUE!</v>
      </c>
      <c r="BP372" s="5" t="e">
        <f>P_A[[#This Row],[26+]]-P_A[[#This Row],[27+]]</f>
        <v>#VALUE!</v>
      </c>
      <c r="BQ372" s="5" t="e">
        <f>P_A[[#This Row],[27+]]-P_A[[#This Row],[28+]]</f>
        <v>#VALUE!</v>
      </c>
      <c r="BR372" s="5" t="e">
        <f>P_A[[#This Row],[28+]]-P_A[[#This Row],[29+]]</f>
        <v>#VALUE!</v>
      </c>
      <c r="BS372" s="5" t="e">
        <f>P_A[[#This Row],[29+]]-P_A[[#This Row],[30+]]</f>
        <v>#VALUE!</v>
      </c>
      <c r="BT372" s="5" t="e">
        <f>P_A[[#This Row],[30+]]-P_A[[#This Row],[31+]]</f>
        <v>#VALUE!</v>
      </c>
      <c r="BU372" s="5" t="e">
        <f>P_A[[#This Row],[31+]]-P_A[[#This Row],[32+]]</f>
        <v>#VALUE!</v>
      </c>
      <c r="BV372" s="5" t="e">
        <f>P_A[[#This Row],[32+]]-P_A[[#This Row],[33+]]</f>
        <v>#VALUE!</v>
      </c>
      <c r="BW372" s="5" t="e">
        <f>P_A[[#This Row],[33+]]-P_A[[#This Row],[34+]]</f>
        <v>#VALUE!</v>
      </c>
      <c r="BX372" s="5" t="e">
        <f>P_A[[#This Row],[34+]]-P_A[[#This Row],[35+]]</f>
        <v>#VALUE!</v>
      </c>
      <c r="BY372" s="5" t="e">
        <f>P_A[[#This Row],[35+]]-P_A[[#This Row],[36+]]</f>
        <v>#VALUE!</v>
      </c>
      <c r="BZ372" s="5" t="e">
        <f>P_A[[#This Row],[36+]]-P_A[[#This Row],[37+]]</f>
        <v>#VALUE!</v>
      </c>
      <c r="CA372" s="5" t="e">
        <f>P_A[[#This Row],[37+]]-P_A[[#This Row],[38+]]</f>
        <v>#VALUE!</v>
      </c>
      <c r="CB372" s="5" t="e">
        <f>P_A[[#This Row],[38+]]-P_A[[#This Row],[39+]]</f>
        <v>#VALUE!</v>
      </c>
      <c r="CC372" s="5" t="e">
        <f>P_A[[#This Row],[39+]]-P_A[[#This Row],[40+]]</f>
        <v>#VALUE!</v>
      </c>
      <c r="CD372" s="5" t="e">
        <f>P_A[[#This Row],[40+]]-P_A[[#This Row],[41+]]</f>
        <v>#VALUE!</v>
      </c>
      <c r="CE372" s="5" t="e">
        <f>P_A[[#This Row],[41+]]-P_A[[#This Row],[42+]]</f>
        <v>#VALUE!</v>
      </c>
      <c r="CF372" s="5" t="e">
        <f>P_A[[#This Row],[42+]]-P_A[[#This Row],[43+]]</f>
        <v>#VALUE!</v>
      </c>
      <c r="CG372" s="5" t="e">
        <f>P_A[[#This Row],[43+]]-P_A[[#This Row],[44+]]</f>
        <v>#VALUE!</v>
      </c>
      <c r="CH372" s="5" t="e">
        <f>P_A[[#This Row],[44+]]-P_A[[#This Row],[45+]]</f>
        <v>#VALUE!</v>
      </c>
      <c r="CI372" s="5" t="e">
        <f>P_A[[#This Row],[45+]]-P_A[[#This Row],[46+]]</f>
        <v>#VALUE!</v>
      </c>
      <c r="CJ372" s="5" t="e">
        <f>P_A[[#This Row],[46+]]-P_A[[#This Row],[47+]]</f>
        <v>#VALUE!</v>
      </c>
      <c r="CK372" s="5" t="e">
        <f>P_A[[#This Row],[47+]]-P_A[[#This Row],[48+]]</f>
        <v>#VALUE!</v>
      </c>
      <c r="CL372" s="5" t="e">
        <f>P_A[[#This Row],[48+]]-P_A[[#This Row],[49+]]</f>
        <v>#VALUE!</v>
      </c>
    </row>
    <row r="373" spans="50:90" x14ac:dyDescent="0.25">
      <c r="AX373" s="5" t="e">
        <f>P_A[[#This Row],[8+]]-P_A[[#This Row],[9+]]</f>
        <v>#VALUE!</v>
      </c>
      <c r="AY373" s="5" t="e">
        <f>P_A[[#This Row],[9+]]-P_A[[#This Row],[10+]]</f>
        <v>#VALUE!</v>
      </c>
      <c r="AZ373" s="5" t="e">
        <f>P_A[[#This Row],[10+]]-P_A[[#This Row],[11+]]</f>
        <v>#VALUE!</v>
      </c>
      <c r="BA373" s="5" t="e">
        <f>P_A[[#This Row],[11+]]-P_A[[#This Row],[12+]]</f>
        <v>#VALUE!</v>
      </c>
      <c r="BB373" s="5" t="e">
        <f>P_A[[#This Row],[12+]]-P_A[[#This Row],[13+]]</f>
        <v>#VALUE!</v>
      </c>
      <c r="BC373" s="5" t="e">
        <f>P_A[[#This Row],[13+]]-P_A[[#This Row],[14+]]</f>
        <v>#VALUE!</v>
      </c>
      <c r="BD373" s="5" t="e">
        <f>P_A[[#This Row],[14+]]-P_A[[#This Row],[15+]]</f>
        <v>#VALUE!</v>
      </c>
      <c r="BE373" s="5" t="e">
        <f>P_A[[#This Row],[15+]]-P_A[[#This Row],[16+]]</f>
        <v>#VALUE!</v>
      </c>
      <c r="BF373" s="5" t="e">
        <f>P_A[[#This Row],[16+]]-P_A[[#This Row],[17+]]</f>
        <v>#VALUE!</v>
      </c>
      <c r="BG373" s="5" t="e">
        <f>P_A[[#This Row],[17+]]-P_A[[#This Row],[18+]]</f>
        <v>#VALUE!</v>
      </c>
      <c r="BH373" s="5" t="e">
        <f>P_A[[#This Row],[18+]]-P_A[[#This Row],[19+]]</f>
        <v>#VALUE!</v>
      </c>
      <c r="BI373" s="5" t="e">
        <f>P_A[[#This Row],[19+]]-P_A[[#This Row],[20+]]</f>
        <v>#VALUE!</v>
      </c>
      <c r="BJ373" s="5" t="e">
        <f>P_A[[#This Row],[20+]]-P_A[[#This Row],[21+]]</f>
        <v>#VALUE!</v>
      </c>
      <c r="BK373" s="5" t="e">
        <f>P_A[[#This Row],[21+]]-P_A[[#This Row],[22+]]</f>
        <v>#VALUE!</v>
      </c>
      <c r="BL373" s="5" t="e">
        <f>P_A[[#This Row],[22+]]-P_A[[#This Row],[23+]]</f>
        <v>#VALUE!</v>
      </c>
      <c r="BM373" s="5" t="e">
        <f>P_A[[#This Row],[23+]]-P_A[[#This Row],[24+]]</f>
        <v>#VALUE!</v>
      </c>
      <c r="BN373" s="5" t="e">
        <f>P_A[[#This Row],[24+]]-P_A[[#This Row],[25+]]</f>
        <v>#VALUE!</v>
      </c>
      <c r="BO373" s="5" t="e">
        <f>P_A[[#This Row],[25+]]-P_A[[#This Row],[26+]]</f>
        <v>#VALUE!</v>
      </c>
      <c r="BP373" s="5" t="e">
        <f>P_A[[#This Row],[26+]]-P_A[[#This Row],[27+]]</f>
        <v>#VALUE!</v>
      </c>
      <c r="BQ373" s="5" t="e">
        <f>P_A[[#This Row],[27+]]-P_A[[#This Row],[28+]]</f>
        <v>#VALUE!</v>
      </c>
      <c r="BR373" s="5" t="e">
        <f>P_A[[#This Row],[28+]]-P_A[[#This Row],[29+]]</f>
        <v>#VALUE!</v>
      </c>
      <c r="BS373" s="5" t="e">
        <f>P_A[[#This Row],[29+]]-P_A[[#This Row],[30+]]</f>
        <v>#VALUE!</v>
      </c>
      <c r="BT373" s="5" t="e">
        <f>P_A[[#This Row],[30+]]-P_A[[#This Row],[31+]]</f>
        <v>#VALUE!</v>
      </c>
      <c r="BU373" s="5" t="e">
        <f>P_A[[#This Row],[31+]]-P_A[[#This Row],[32+]]</f>
        <v>#VALUE!</v>
      </c>
      <c r="BV373" s="5" t="e">
        <f>P_A[[#This Row],[32+]]-P_A[[#This Row],[33+]]</f>
        <v>#VALUE!</v>
      </c>
      <c r="BW373" s="5" t="e">
        <f>P_A[[#This Row],[33+]]-P_A[[#This Row],[34+]]</f>
        <v>#VALUE!</v>
      </c>
      <c r="BX373" s="5" t="e">
        <f>P_A[[#This Row],[34+]]-P_A[[#This Row],[35+]]</f>
        <v>#VALUE!</v>
      </c>
      <c r="BY373" s="5" t="e">
        <f>P_A[[#This Row],[35+]]-P_A[[#This Row],[36+]]</f>
        <v>#VALUE!</v>
      </c>
      <c r="BZ373" s="5" t="e">
        <f>P_A[[#This Row],[36+]]-P_A[[#This Row],[37+]]</f>
        <v>#VALUE!</v>
      </c>
      <c r="CA373" s="5" t="e">
        <f>P_A[[#This Row],[37+]]-P_A[[#This Row],[38+]]</f>
        <v>#VALUE!</v>
      </c>
      <c r="CB373" s="5" t="e">
        <f>P_A[[#This Row],[38+]]-P_A[[#This Row],[39+]]</f>
        <v>#VALUE!</v>
      </c>
      <c r="CC373" s="5" t="e">
        <f>P_A[[#This Row],[39+]]-P_A[[#This Row],[40+]]</f>
        <v>#VALUE!</v>
      </c>
      <c r="CD373" s="5" t="e">
        <f>P_A[[#This Row],[40+]]-P_A[[#This Row],[41+]]</f>
        <v>#VALUE!</v>
      </c>
      <c r="CE373" s="5" t="e">
        <f>P_A[[#This Row],[41+]]-P_A[[#This Row],[42+]]</f>
        <v>#VALUE!</v>
      </c>
      <c r="CF373" s="5" t="e">
        <f>P_A[[#This Row],[42+]]-P_A[[#This Row],[43+]]</f>
        <v>#VALUE!</v>
      </c>
      <c r="CG373" s="5" t="e">
        <f>P_A[[#This Row],[43+]]-P_A[[#This Row],[44+]]</f>
        <v>#VALUE!</v>
      </c>
      <c r="CH373" s="5" t="e">
        <f>P_A[[#This Row],[44+]]-P_A[[#This Row],[45+]]</f>
        <v>#VALUE!</v>
      </c>
      <c r="CI373" s="5" t="e">
        <f>P_A[[#This Row],[45+]]-P_A[[#This Row],[46+]]</f>
        <v>#VALUE!</v>
      </c>
      <c r="CJ373" s="5" t="e">
        <f>P_A[[#This Row],[46+]]-P_A[[#This Row],[47+]]</f>
        <v>#VALUE!</v>
      </c>
      <c r="CK373" s="5" t="e">
        <f>P_A[[#This Row],[47+]]-P_A[[#This Row],[48+]]</f>
        <v>#VALUE!</v>
      </c>
      <c r="CL373" s="5" t="e">
        <f>P_A[[#This Row],[48+]]-P_A[[#This Row],[49+]]</f>
        <v>#VALUE!</v>
      </c>
    </row>
    <row r="374" spans="50:90" x14ac:dyDescent="0.25">
      <c r="AX374" s="5" t="e">
        <f>P_A[[#This Row],[8+]]-P_A[[#This Row],[9+]]</f>
        <v>#VALUE!</v>
      </c>
      <c r="AY374" s="5" t="e">
        <f>P_A[[#This Row],[9+]]-P_A[[#This Row],[10+]]</f>
        <v>#VALUE!</v>
      </c>
      <c r="AZ374" s="5" t="e">
        <f>P_A[[#This Row],[10+]]-P_A[[#This Row],[11+]]</f>
        <v>#VALUE!</v>
      </c>
      <c r="BA374" s="5" t="e">
        <f>P_A[[#This Row],[11+]]-P_A[[#This Row],[12+]]</f>
        <v>#VALUE!</v>
      </c>
      <c r="BB374" s="5" t="e">
        <f>P_A[[#This Row],[12+]]-P_A[[#This Row],[13+]]</f>
        <v>#VALUE!</v>
      </c>
      <c r="BC374" s="5" t="e">
        <f>P_A[[#This Row],[13+]]-P_A[[#This Row],[14+]]</f>
        <v>#VALUE!</v>
      </c>
      <c r="BD374" s="5" t="e">
        <f>P_A[[#This Row],[14+]]-P_A[[#This Row],[15+]]</f>
        <v>#VALUE!</v>
      </c>
      <c r="BE374" s="5" t="e">
        <f>P_A[[#This Row],[15+]]-P_A[[#This Row],[16+]]</f>
        <v>#VALUE!</v>
      </c>
      <c r="BF374" s="5" t="e">
        <f>P_A[[#This Row],[16+]]-P_A[[#This Row],[17+]]</f>
        <v>#VALUE!</v>
      </c>
      <c r="BG374" s="5" t="e">
        <f>P_A[[#This Row],[17+]]-P_A[[#This Row],[18+]]</f>
        <v>#VALUE!</v>
      </c>
      <c r="BH374" s="5" t="e">
        <f>P_A[[#This Row],[18+]]-P_A[[#This Row],[19+]]</f>
        <v>#VALUE!</v>
      </c>
      <c r="BI374" s="5" t="e">
        <f>P_A[[#This Row],[19+]]-P_A[[#This Row],[20+]]</f>
        <v>#VALUE!</v>
      </c>
      <c r="BJ374" s="5" t="e">
        <f>P_A[[#This Row],[20+]]-P_A[[#This Row],[21+]]</f>
        <v>#VALUE!</v>
      </c>
      <c r="BK374" s="5" t="e">
        <f>P_A[[#This Row],[21+]]-P_A[[#This Row],[22+]]</f>
        <v>#VALUE!</v>
      </c>
      <c r="BL374" s="5" t="e">
        <f>P_A[[#This Row],[22+]]-P_A[[#This Row],[23+]]</f>
        <v>#VALUE!</v>
      </c>
      <c r="BM374" s="5" t="e">
        <f>P_A[[#This Row],[23+]]-P_A[[#This Row],[24+]]</f>
        <v>#VALUE!</v>
      </c>
      <c r="BN374" s="5" t="e">
        <f>P_A[[#This Row],[24+]]-P_A[[#This Row],[25+]]</f>
        <v>#VALUE!</v>
      </c>
      <c r="BO374" s="5" t="e">
        <f>P_A[[#This Row],[25+]]-P_A[[#This Row],[26+]]</f>
        <v>#VALUE!</v>
      </c>
      <c r="BP374" s="5" t="e">
        <f>P_A[[#This Row],[26+]]-P_A[[#This Row],[27+]]</f>
        <v>#VALUE!</v>
      </c>
      <c r="BQ374" s="5" t="e">
        <f>P_A[[#This Row],[27+]]-P_A[[#This Row],[28+]]</f>
        <v>#VALUE!</v>
      </c>
      <c r="BR374" s="5" t="e">
        <f>P_A[[#This Row],[28+]]-P_A[[#This Row],[29+]]</f>
        <v>#VALUE!</v>
      </c>
      <c r="BS374" s="5" t="e">
        <f>P_A[[#This Row],[29+]]-P_A[[#This Row],[30+]]</f>
        <v>#VALUE!</v>
      </c>
      <c r="BT374" s="5" t="e">
        <f>P_A[[#This Row],[30+]]-P_A[[#This Row],[31+]]</f>
        <v>#VALUE!</v>
      </c>
      <c r="BU374" s="5" t="e">
        <f>P_A[[#This Row],[31+]]-P_A[[#This Row],[32+]]</f>
        <v>#VALUE!</v>
      </c>
      <c r="BV374" s="5" t="e">
        <f>P_A[[#This Row],[32+]]-P_A[[#This Row],[33+]]</f>
        <v>#VALUE!</v>
      </c>
      <c r="BW374" s="5" t="e">
        <f>P_A[[#This Row],[33+]]-P_A[[#This Row],[34+]]</f>
        <v>#VALUE!</v>
      </c>
      <c r="BX374" s="5" t="e">
        <f>P_A[[#This Row],[34+]]-P_A[[#This Row],[35+]]</f>
        <v>#VALUE!</v>
      </c>
      <c r="BY374" s="5" t="e">
        <f>P_A[[#This Row],[35+]]-P_A[[#This Row],[36+]]</f>
        <v>#VALUE!</v>
      </c>
      <c r="BZ374" s="5" t="e">
        <f>P_A[[#This Row],[36+]]-P_A[[#This Row],[37+]]</f>
        <v>#VALUE!</v>
      </c>
      <c r="CA374" s="5" t="e">
        <f>P_A[[#This Row],[37+]]-P_A[[#This Row],[38+]]</f>
        <v>#VALUE!</v>
      </c>
      <c r="CB374" s="5" t="e">
        <f>P_A[[#This Row],[38+]]-P_A[[#This Row],[39+]]</f>
        <v>#VALUE!</v>
      </c>
      <c r="CC374" s="5" t="e">
        <f>P_A[[#This Row],[39+]]-P_A[[#This Row],[40+]]</f>
        <v>#VALUE!</v>
      </c>
      <c r="CD374" s="5" t="e">
        <f>P_A[[#This Row],[40+]]-P_A[[#This Row],[41+]]</f>
        <v>#VALUE!</v>
      </c>
      <c r="CE374" s="5" t="e">
        <f>P_A[[#This Row],[41+]]-P_A[[#This Row],[42+]]</f>
        <v>#VALUE!</v>
      </c>
      <c r="CF374" s="5" t="e">
        <f>P_A[[#This Row],[42+]]-P_A[[#This Row],[43+]]</f>
        <v>#VALUE!</v>
      </c>
      <c r="CG374" s="5" t="e">
        <f>P_A[[#This Row],[43+]]-P_A[[#This Row],[44+]]</f>
        <v>#VALUE!</v>
      </c>
      <c r="CH374" s="5" t="e">
        <f>P_A[[#This Row],[44+]]-P_A[[#This Row],[45+]]</f>
        <v>#VALUE!</v>
      </c>
      <c r="CI374" s="5" t="e">
        <f>P_A[[#This Row],[45+]]-P_A[[#This Row],[46+]]</f>
        <v>#VALUE!</v>
      </c>
      <c r="CJ374" s="5" t="e">
        <f>P_A[[#This Row],[46+]]-P_A[[#This Row],[47+]]</f>
        <v>#VALUE!</v>
      </c>
      <c r="CK374" s="5" t="e">
        <f>P_A[[#This Row],[47+]]-P_A[[#This Row],[48+]]</f>
        <v>#VALUE!</v>
      </c>
      <c r="CL374" s="5" t="e">
        <f>P_A[[#This Row],[48+]]-P_A[[#This Row],[49+]]</f>
        <v>#VALUE!</v>
      </c>
    </row>
    <row r="375" spans="50:90" x14ac:dyDescent="0.25">
      <c r="AX375" s="5" t="e">
        <f>P_A[[#This Row],[8+]]-P_A[[#This Row],[9+]]</f>
        <v>#VALUE!</v>
      </c>
      <c r="AY375" s="5" t="e">
        <f>P_A[[#This Row],[9+]]-P_A[[#This Row],[10+]]</f>
        <v>#VALUE!</v>
      </c>
      <c r="AZ375" s="5" t="e">
        <f>P_A[[#This Row],[10+]]-P_A[[#This Row],[11+]]</f>
        <v>#VALUE!</v>
      </c>
      <c r="BA375" s="5" t="e">
        <f>P_A[[#This Row],[11+]]-P_A[[#This Row],[12+]]</f>
        <v>#VALUE!</v>
      </c>
      <c r="BB375" s="5" t="e">
        <f>P_A[[#This Row],[12+]]-P_A[[#This Row],[13+]]</f>
        <v>#VALUE!</v>
      </c>
      <c r="BC375" s="5" t="e">
        <f>P_A[[#This Row],[13+]]-P_A[[#This Row],[14+]]</f>
        <v>#VALUE!</v>
      </c>
      <c r="BD375" s="5" t="e">
        <f>P_A[[#This Row],[14+]]-P_A[[#This Row],[15+]]</f>
        <v>#VALUE!</v>
      </c>
      <c r="BE375" s="5" t="e">
        <f>P_A[[#This Row],[15+]]-P_A[[#This Row],[16+]]</f>
        <v>#VALUE!</v>
      </c>
      <c r="BF375" s="5" t="e">
        <f>P_A[[#This Row],[16+]]-P_A[[#This Row],[17+]]</f>
        <v>#VALUE!</v>
      </c>
      <c r="BG375" s="5" t="e">
        <f>P_A[[#This Row],[17+]]-P_A[[#This Row],[18+]]</f>
        <v>#VALUE!</v>
      </c>
      <c r="BH375" s="5" t="e">
        <f>P_A[[#This Row],[18+]]-P_A[[#This Row],[19+]]</f>
        <v>#VALUE!</v>
      </c>
      <c r="BI375" s="5" t="e">
        <f>P_A[[#This Row],[19+]]-P_A[[#This Row],[20+]]</f>
        <v>#VALUE!</v>
      </c>
      <c r="BJ375" s="5" t="e">
        <f>P_A[[#This Row],[20+]]-P_A[[#This Row],[21+]]</f>
        <v>#VALUE!</v>
      </c>
      <c r="BK375" s="5" t="e">
        <f>P_A[[#This Row],[21+]]-P_A[[#This Row],[22+]]</f>
        <v>#VALUE!</v>
      </c>
      <c r="BL375" s="5" t="e">
        <f>P_A[[#This Row],[22+]]-P_A[[#This Row],[23+]]</f>
        <v>#VALUE!</v>
      </c>
      <c r="BM375" s="5" t="e">
        <f>P_A[[#This Row],[23+]]-P_A[[#This Row],[24+]]</f>
        <v>#VALUE!</v>
      </c>
      <c r="BN375" s="5" t="e">
        <f>P_A[[#This Row],[24+]]-P_A[[#This Row],[25+]]</f>
        <v>#VALUE!</v>
      </c>
      <c r="BO375" s="5" t="e">
        <f>P_A[[#This Row],[25+]]-P_A[[#This Row],[26+]]</f>
        <v>#VALUE!</v>
      </c>
      <c r="BP375" s="5" t="e">
        <f>P_A[[#This Row],[26+]]-P_A[[#This Row],[27+]]</f>
        <v>#VALUE!</v>
      </c>
      <c r="BQ375" s="5" t="e">
        <f>P_A[[#This Row],[27+]]-P_A[[#This Row],[28+]]</f>
        <v>#VALUE!</v>
      </c>
      <c r="BR375" s="5" t="e">
        <f>P_A[[#This Row],[28+]]-P_A[[#This Row],[29+]]</f>
        <v>#VALUE!</v>
      </c>
      <c r="BS375" s="5" t="e">
        <f>P_A[[#This Row],[29+]]-P_A[[#This Row],[30+]]</f>
        <v>#VALUE!</v>
      </c>
      <c r="BT375" s="5" t="e">
        <f>P_A[[#This Row],[30+]]-P_A[[#This Row],[31+]]</f>
        <v>#VALUE!</v>
      </c>
      <c r="BU375" s="5" t="e">
        <f>P_A[[#This Row],[31+]]-P_A[[#This Row],[32+]]</f>
        <v>#VALUE!</v>
      </c>
      <c r="BV375" s="5" t="e">
        <f>P_A[[#This Row],[32+]]-P_A[[#This Row],[33+]]</f>
        <v>#VALUE!</v>
      </c>
      <c r="BW375" s="5" t="e">
        <f>P_A[[#This Row],[33+]]-P_A[[#This Row],[34+]]</f>
        <v>#VALUE!</v>
      </c>
      <c r="BX375" s="5" t="e">
        <f>P_A[[#This Row],[34+]]-P_A[[#This Row],[35+]]</f>
        <v>#VALUE!</v>
      </c>
      <c r="BY375" s="5" t="e">
        <f>P_A[[#This Row],[35+]]-P_A[[#This Row],[36+]]</f>
        <v>#VALUE!</v>
      </c>
      <c r="BZ375" s="5" t="e">
        <f>P_A[[#This Row],[36+]]-P_A[[#This Row],[37+]]</f>
        <v>#VALUE!</v>
      </c>
      <c r="CA375" s="5" t="e">
        <f>P_A[[#This Row],[37+]]-P_A[[#This Row],[38+]]</f>
        <v>#VALUE!</v>
      </c>
      <c r="CB375" s="5" t="e">
        <f>P_A[[#This Row],[38+]]-P_A[[#This Row],[39+]]</f>
        <v>#VALUE!</v>
      </c>
      <c r="CC375" s="5" t="e">
        <f>P_A[[#This Row],[39+]]-P_A[[#This Row],[40+]]</f>
        <v>#VALUE!</v>
      </c>
      <c r="CD375" s="5" t="e">
        <f>P_A[[#This Row],[40+]]-P_A[[#This Row],[41+]]</f>
        <v>#VALUE!</v>
      </c>
      <c r="CE375" s="5" t="e">
        <f>P_A[[#This Row],[41+]]-P_A[[#This Row],[42+]]</f>
        <v>#VALUE!</v>
      </c>
      <c r="CF375" s="5" t="e">
        <f>P_A[[#This Row],[42+]]-P_A[[#This Row],[43+]]</f>
        <v>#VALUE!</v>
      </c>
      <c r="CG375" s="5" t="e">
        <f>P_A[[#This Row],[43+]]-P_A[[#This Row],[44+]]</f>
        <v>#VALUE!</v>
      </c>
      <c r="CH375" s="5" t="e">
        <f>P_A[[#This Row],[44+]]-P_A[[#This Row],[45+]]</f>
        <v>#VALUE!</v>
      </c>
      <c r="CI375" s="5" t="e">
        <f>P_A[[#This Row],[45+]]-P_A[[#This Row],[46+]]</f>
        <v>#VALUE!</v>
      </c>
      <c r="CJ375" s="5" t="e">
        <f>P_A[[#This Row],[46+]]-P_A[[#This Row],[47+]]</f>
        <v>#VALUE!</v>
      </c>
      <c r="CK375" s="5" t="e">
        <f>P_A[[#This Row],[47+]]-P_A[[#This Row],[48+]]</f>
        <v>#VALUE!</v>
      </c>
      <c r="CL375" s="5" t="e">
        <f>P_A[[#This Row],[48+]]-P_A[[#This Row],[49+]]</f>
        <v>#VALUE!</v>
      </c>
    </row>
    <row r="376" spans="50:90" x14ac:dyDescent="0.25">
      <c r="AX376" s="5" t="e">
        <f>P_A[[#This Row],[8+]]-P_A[[#This Row],[9+]]</f>
        <v>#VALUE!</v>
      </c>
      <c r="AY376" s="5" t="e">
        <f>P_A[[#This Row],[9+]]-P_A[[#This Row],[10+]]</f>
        <v>#VALUE!</v>
      </c>
      <c r="AZ376" s="5" t="e">
        <f>P_A[[#This Row],[10+]]-P_A[[#This Row],[11+]]</f>
        <v>#VALUE!</v>
      </c>
      <c r="BA376" s="5" t="e">
        <f>P_A[[#This Row],[11+]]-P_A[[#This Row],[12+]]</f>
        <v>#VALUE!</v>
      </c>
      <c r="BB376" s="5" t="e">
        <f>P_A[[#This Row],[12+]]-P_A[[#This Row],[13+]]</f>
        <v>#VALUE!</v>
      </c>
      <c r="BC376" s="5" t="e">
        <f>P_A[[#This Row],[13+]]-P_A[[#This Row],[14+]]</f>
        <v>#VALUE!</v>
      </c>
      <c r="BD376" s="5" t="e">
        <f>P_A[[#This Row],[14+]]-P_A[[#This Row],[15+]]</f>
        <v>#VALUE!</v>
      </c>
      <c r="BE376" s="5" t="e">
        <f>P_A[[#This Row],[15+]]-P_A[[#This Row],[16+]]</f>
        <v>#VALUE!</v>
      </c>
      <c r="BF376" s="5" t="e">
        <f>P_A[[#This Row],[16+]]-P_A[[#This Row],[17+]]</f>
        <v>#VALUE!</v>
      </c>
      <c r="BG376" s="5" t="e">
        <f>P_A[[#This Row],[17+]]-P_A[[#This Row],[18+]]</f>
        <v>#VALUE!</v>
      </c>
      <c r="BH376" s="5" t="e">
        <f>P_A[[#This Row],[18+]]-P_A[[#This Row],[19+]]</f>
        <v>#VALUE!</v>
      </c>
      <c r="BI376" s="5" t="e">
        <f>P_A[[#This Row],[19+]]-P_A[[#This Row],[20+]]</f>
        <v>#VALUE!</v>
      </c>
      <c r="BJ376" s="5" t="e">
        <f>P_A[[#This Row],[20+]]-P_A[[#This Row],[21+]]</f>
        <v>#VALUE!</v>
      </c>
      <c r="BK376" s="5" t="e">
        <f>P_A[[#This Row],[21+]]-P_A[[#This Row],[22+]]</f>
        <v>#VALUE!</v>
      </c>
      <c r="BL376" s="5" t="e">
        <f>P_A[[#This Row],[22+]]-P_A[[#This Row],[23+]]</f>
        <v>#VALUE!</v>
      </c>
      <c r="BM376" s="5" t="e">
        <f>P_A[[#This Row],[23+]]-P_A[[#This Row],[24+]]</f>
        <v>#VALUE!</v>
      </c>
      <c r="BN376" s="5" t="e">
        <f>P_A[[#This Row],[24+]]-P_A[[#This Row],[25+]]</f>
        <v>#VALUE!</v>
      </c>
      <c r="BO376" s="5" t="e">
        <f>P_A[[#This Row],[25+]]-P_A[[#This Row],[26+]]</f>
        <v>#VALUE!</v>
      </c>
      <c r="BP376" s="5" t="e">
        <f>P_A[[#This Row],[26+]]-P_A[[#This Row],[27+]]</f>
        <v>#VALUE!</v>
      </c>
      <c r="BQ376" s="5" t="e">
        <f>P_A[[#This Row],[27+]]-P_A[[#This Row],[28+]]</f>
        <v>#VALUE!</v>
      </c>
      <c r="BR376" s="5" t="e">
        <f>P_A[[#This Row],[28+]]-P_A[[#This Row],[29+]]</f>
        <v>#VALUE!</v>
      </c>
      <c r="BS376" s="5" t="e">
        <f>P_A[[#This Row],[29+]]-P_A[[#This Row],[30+]]</f>
        <v>#VALUE!</v>
      </c>
      <c r="BT376" s="5" t="e">
        <f>P_A[[#This Row],[30+]]-P_A[[#This Row],[31+]]</f>
        <v>#VALUE!</v>
      </c>
      <c r="BU376" s="5" t="e">
        <f>P_A[[#This Row],[31+]]-P_A[[#This Row],[32+]]</f>
        <v>#VALUE!</v>
      </c>
      <c r="BV376" s="5" t="e">
        <f>P_A[[#This Row],[32+]]-P_A[[#This Row],[33+]]</f>
        <v>#VALUE!</v>
      </c>
      <c r="BW376" s="5" t="e">
        <f>P_A[[#This Row],[33+]]-P_A[[#This Row],[34+]]</f>
        <v>#VALUE!</v>
      </c>
      <c r="BX376" s="5" t="e">
        <f>P_A[[#This Row],[34+]]-P_A[[#This Row],[35+]]</f>
        <v>#VALUE!</v>
      </c>
      <c r="BY376" s="5" t="e">
        <f>P_A[[#This Row],[35+]]-P_A[[#This Row],[36+]]</f>
        <v>#VALUE!</v>
      </c>
      <c r="BZ376" s="5" t="e">
        <f>P_A[[#This Row],[36+]]-P_A[[#This Row],[37+]]</f>
        <v>#VALUE!</v>
      </c>
      <c r="CA376" s="5" t="e">
        <f>P_A[[#This Row],[37+]]-P_A[[#This Row],[38+]]</f>
        <v>#VALUE!</v>
      </c>
      <c r="CB376" s="5" t="e">
        <f>P_A[[#This Row],[38+]]-P_A[[#This Row],[39+]]</f>
        <v>#VALUE!</v>
      </c>
      <c r="CC376" s="5" t="e">
        <f>P_A[[#This Row],[39+]]-P_A[[#This Row],[40+]]</f>
        <v>#VALUE!</v>
      </c>
      <c r="CD376" s="5" t="e">
        <f>P_A[[#This Row],[40+]]-P_A[[#This Row],[41+]]</f>
        <v>#VALUE!</v>
      </c>
      <c r="CE376" s="5" t="e">
        <f>P_A[[#This Row],[41+]]-P_A[[#This Row],[42+]]</f>
        <v>#VALUE!</v>
      </c>
      <c r="CF376" s="5" t="e">
        <f>P_A[[#This Row],[42+]]-P_A[[#This Row],[43+]]</f>
        <v>#VALUE!</v>
      </c>
      <c r="CG376" s="5" t="e">
        <f>P_A[[#This Row],[43+]]-P_A[[#This Row],[44+]]</f>
        <v>#VALUE!</v>
      </c>
      <c r="CH376" s="5" t="e">
        <f>P_A[[#This Row],[44+]]-P_A[[#This Row],[45+]]</f>
        <v>#VALUE!</v>
      </c>
      <c r="CI376" s="5" t="e">
        <f>P_A[[#This Row],[45+]]-P_A[[#This Row],[46+]]</f>
        <v>#VALUE!</v>
      </c>
      <c r="CJ376" s="5" t="e">
        <f>P_A[[#This Row],[46+]]-P_A[[#This Row],[47+]]</f>
        <v>#VALUE!</v>
      </c>
      <c r="CK376" s="5" t="e">
        <f>P_A[[#This Row],[47+]]-P_A[[#This Row],[48+]]</f>
        <v>#VALUE!</v>
      </c>
      <c r="CL376" s="5" t="e">
        <f>P_A[[#This Row],[48+]]-P_A[[#This Row],[49+]]</f>
        <v>#VALUE!</v>
      </c>
    </row>
    <row r="377" spans="50:90" x14ac:dyDescent="0.25">
      <c r="AX377" s="5" t="e">
        <f>P_A[[#This Row],[8+]]-P_A[[#This Row],[9+]]</f>
        <v>#VALUE!</v>
      </c>
      <c r="AY377" s="5" t="e">
        <f>P_A[[#This Row],[9+]]-P_A[[#This Row],[10+]]</f>
        <v>#VALUE!</v>
      </c>
      <c r="AZ377" s="5" t="e">
        <f>P_A[[#This Row],[10+]]-P_A[[#This Row],[11+]]</f>
        <v>#VALUE!</v>
      </c>
      <c r="BA377" s="5" t="e">
        <f>P_A[[#This Row],[11+]]-P_A[[#This Row],[12+]]</f>
        <v>#VALUE!</v>
      </c>
      <c r="BB377" s="5" t="e">
        <f>P_A[[#This Row],[12+]]-P_A[[#This Row],[13+]]</f>
        <v>#VALUE!</v>
      </c>
      <c r="BC377" s="5" t="e">
        <f>P_A[[#This Row],[13+]]-P_A[[#This Row],[14+]]</f>
        <v>#VALUE!</v>
      </c>
      <c r="BD377" s="5" t="e">
        <f>P_A[[#This Row],[14+]]-P_A[[#This Row],[15+]]</f>
        <v>#VALUE!</v>
      </c>
      <c r="BE377" s="5" t="e">
        <f>P_A[[#This Row],[15+]]-P_A[[#This Row],[16+]]</f>
        <v>#VALUE!</v>
      </c>
      <c r="BF377" s="5" t="e">
        <f>P_A[[#This Row],[16+]]-P_A[[#This Row],[17+]]</f>
        <v>#VALUE!</v>
      </c>
      <c r="BG377" s="5" t="e">
        <f>P_A[[#This Row],[17+]]-P_A[[#This Row],[18+]]</f>
        <v>#VALUE!</v>
      </c>
      <c r="BH377" s="5" t="e">
        <f>P_A[[#This Row],[18+]]-P_A[[#This Row],[19+]]</f>
        <v>#VALUE!</v>
      </c>
      <c r="BI377" s="5" t="e">
        <f>P_A[[#This Row],[19+]]-P_A[[#This Row],[20+]]</f>
        <v>#VALUE!</v>
      </c>
      <c r="BJ377" s="5" t="e">
        <f>P_A[[#This Row],[20+]]-P_A[[#This Row],[21+]]</f>
        <v>#VALUE!</v>
      </c>
      <c r="BK377" s="5" t="e">
        <f>P_A[[#This Row],[21+]]-P_A[[#This Row],[22+]]</f>
        <v>#VALUE!</v>
      </c>
      <c r="BL377" s="5" t="e">
        <f>P_A[[#This Row],[22+]]-P_A[[#This Row],[23+]]</f>
        <v>#VALUE!</v>
      </c>
      <c r="BM377" s="5" t="e">
        <f>P_A[[#This Row],[23+]]-P_A[[#This Row],[24+]]</f>
        <v>#VALUE!</v>
      </c>
      <c r="BN377" s="5" t="e">
        <f>P_A[[#This Row],[24+]]-P_A[[#This Row],[25+]]</f>
        <v>#VALUE!</v>
      </c>
      <c r="BO377" s="5" t="e">
        <f>P_A[[#This Row],[25+]]-P_A[[#This Row],[26+]]</f>
        <v>#VALUE!</v>
      </c>
      <c r="BP377" s="5" t="e">
        <f>P_A[[#This Row],[26+]]-P_A[[#This Row],[27+]]</f>
        <v>#VALUE!</v>
      </c>
      <c r="BQ377" s="5" t="e">
        <f>P_A[[#This Row],[27+]]-P_A[[#This Row],[28+]]</f>
        <v>#VALUE!</v>
      </c>
      <c r="BR377" s="5" t="e">
        <f>P_A[[#This Row],[28+]]-P_A[[#This Row],[29+]]</f>
        <v>#VALUE!</v>
      </c>
      <c r="BS377" s="5" t="e">
        <f>P_A[[#This Row],[29+]]-P_A[[#This Row],[30+]]</f>
        <v>#VALUE!</v>
      </c>
      <c r="BT377" s="5" t="e">
        <f>P_A[[#This Row],[30+]]-P_A[[#This Row],[31+]]</f>
        <v>#VALUE!</v>
      </c>
      <c r="BU377" s="5" t="e">
        <f>P_A[[#This Row],[31+]]-P_A[[#This Row],[32+]]</f>
        <v>#VALUE!</v>
      </c>
      <c r="BV377" s="5" t="e">
        <f>P_A[[#This Row],[32+]]-P_A[[#This Row],[33+]]</f>
        <v>#VALUE!</v>
      </c>
      <c r="BW377" s="5" t="e">
        <f>P_A[[#This Row],[33+]]-P_A[[#This Row],[34+]]</f>
        <v>#VALUE!</v>
      </c>
      <c r="BX377" s="5" t="e">
        <f>P_A[[#This Row],[34+]]-P_A[[#This Row],[35+]]</f>
        <v>#VALUE!</v>
      </c>
      <c r="BY377" s="5" t="e">
        <f>P_A[[#This Row],[35+]]-P_A[[#This Row],[36+]]</f>
        <v>#VALUE!</v>
      </c>
      <c r="BZ377" s="5" t="e">
        <f>P_A[[#This Row],[36+]]-P_A[[#This Row],[37+]]</f>
        <v>#VALUE!</v>
      </c>
      <c r="CA377" s="5" t="e">
        <f>P_A[[#This Row],[37+]]-P_A[[#This Row],[38+]]</f>
        <v>#VALUE!</v>
      </c>
      <c r="CB377" s="5" t="e">
        <f>P_A[[#This Row],[38+]]-P_A[[#This Row],[39+]]</f>
        <v>#VALUE!</v>
      </c>
      <c r="CC377" s="5" t="e">
        <f>P_A[[#This Row],[39+]]-P_A[[#This Row],[40+]]</f>
        <v>#VALUE!</v>
      </c>
      <c r="CD377" s="5" t="e">
        <f>P_A[[#This Row],[40+]]-P_A[[#This Row],[41+]]</f>
        <v>#VALUE!</v>
      </c>
      <c r="CE377" s="5" t="e">
        <f>P_A[[#This Row],[41+]]-P_A[[#This Row],[42+]]</f>
        <v>#VALUE!</v>
      </c>
      <c r="CF377" s="5" t="e">
        <f>P_A[[#This Row],[42+]]-P_A[[#This Row],[43+]]</f>
        <v>#VALUE!</v>
      </c>
      <c r="CG377" s="5" t="e">
        <f>P_A[[#This Row],[43+]]-P_A[[#This Row],[44+]]</f>
        <v>#VALUE!</v>
      </c>
      <c r="CH377" s="5" t="e">
        <f>P_A[[#This Row],[44+]]-P_A[[#This Row],[45+]]</f>
        <v>#VALUE!</v>
      </c>
      <c r="CI377" s="5" t="e">
        <f>P_A[[#This Row],[45+]]-P_A[[#This Row],[46+]]</f>
        <v>#VALUE!</v>
      </c>
      <c r="CJ377" s="5" t="e">
        <f>P_A[[#This Row],[46+]]-P_A[[#This Row],[47+]]</f>
        <v>#VALUE!</v>
      </c>
      <c r="CK377" s="5" t="e">
        <f>P_A[[#This Row],[47+]]-P_A[[#This Row],[48+]]</f>
        <v>#VALUE!</v>
      </c>
      <c r="CL377" s="5" t="e">
        <f>P_A[[#This Row],[48+]]-P_A[[#This Row],[49+]]</f>
        <v>#VALUE!</v>
      </c>
    </row>
    <row r="378" spans="50:90" x14ac:dyDescent="0.25">
      <c r="AX378" s="5" t="e">
        <f>P_A[[#This Row],[8+]]-P_A[[#This Row],[9+]]</f>
        <v>#VALUE!</v>
      </c>
      <c r="AY378" s="5" t="e">
        <f>P_A[[#This Row],[9+]]-P_A[[#This Row],[10+]]</f>
        <v>#VALUE!</v>
      </c>
      <c r="AZ378" s="5" t="e">
        <f>P_A[[#This Row],[10+]]-P_A[[#This Row],[11+]]</f>
        <v>#VALUE!</v>
      </c>
      <c r="BA378" s="5" t="e">
        <f>P_A[[#This Row],[11+]]-P_A[[#This Row],[12+]]</f>
        <v>#VALUE!</v>
      </c>
      <c r="BB378" s="5" t="e">
        <f>P_A[[#This Row],[12+]]-P_A[[#This Row],[13+]]</f>
        <v>#VALUE!</v>
      </c>
      <c r="BC378" s="5" t="e">
        <f>P_A[[#This Row],[13+]]-P_A[[#This Row],[14+]]</f>
        <v>#VALUE!</v>
      </c>
      <c r="BD378" s="5" t="e">
        <f>P_A[[#This Row],[14+]]-P_A[[#This Row],[15+]]</f>
        <v>#VALUE!</v>
      </c>
      <c r="BE378" s="5" t="e">
        <f>P_A[[#This Row],[15+]]-P_A[[#This Row],[16+]]</f>
        <v>#VALUE!</v>
      </c>
      <c r="BF378" s="5" t="e">
        <f>P_A[[#This Row],[16+]]-P_A[[#This Row],[17+]]</f>
        <v>#VALUE!</v>
      </c>
      <c r="BG378" s="5" t="e">
        <f>P_A[[#This Row],[17+]]-P_A[[#This Row],[18+]]</f>
        <v>#VALUE!</v>
      </c>
      <c r="BH378" s="5" t="e">
        <f>P_A[[#This Row],[18+]]-P_A[[#This Row],[19+]]</f>
        <v>#VALUE!</v>
      </c>
      <c r="BI378" s="5" t="e">
        <f>P_A[[#This Row],[19+]]-P_A[[#This Row],[20+]]</f>
        <v>#VALUE!</v>
      </c>
      <c r="BJ378" s="5" t="e">
        <f>P_A[[#This Row],[20+]]-P_A[[#This Row],[21+]]</f>
        <v>#VALUE!</v>
      </c>
      <c r="BK378" s="5" t="e">
        <f>P_A[[#This Row],[21+]]-P_A[[#This Row],[22+]]</f>
        <v>#VALUE!</v>
      </c>
      <c r="BL378" s="5" t="e">
        <f>P_A[[#This Row],[22+]]-P_A[[#This Row],[23+]]</f>
        <v>#VALUE!</v>
      </c>
      <c r="BM378" s="5" t="e">
        <f>P_A[[#This Row],[23+]]-P_A[[#This Row],[24+]]</f>
        <v>#VALUE!</v>
      </c>
      <c r="BN378" s="5" t="e">
        <f>P_A[[#This Row],[24+]]-P_A[[#This Row],[25+]]</f>
        <v>#VALUE!</v>
      </c>
      <c r="BO378" s="5" t="e">
        <f>P_A[[#This Row],[25+]]-P_A[[#This Row],[26+]]</f>
        <v>#VALUE!</v>
      </c>
      <c r="BP378" s="5" t="e">
        <f>P_A[[#This Row],[26+]]-P_A[[#This Row],[27+]]</f>
        <v>#VALUE!</v>
      </c>
      <c r="BQ378" s="5" t="e">
        <f>P_A[[#This Row],[27+]]-P_A[[#This Row],[28+]]</f>
        <v>#VALUE!</v>
      </c>
      <c r="BR378" s="5" t="e">
        <f>P_A[[#This Row],[28+]]-P_A[[#This Row],[29+]]</f>
        <v>#VALUE!</v>
      </c>
      <c r="BS378" s="5" t="e">
        <f>P_A[[#This Row],[29+]]-P_A[[#This Row],[30+]]</f>
        <v>#VALUE!</v>
      </c>
      <c r="BT378" s="5" t="e">
        <f>P_A[[#This Row],[30+]]-P_A[[#This Row],[31+]]</f>
        <v>#VALUE!</v>
      </c>
      <c r="BU378" s="5" t="e">
        <f>P_A[[#This Row],[31+]]-P_A[[#This Row],[32+]]</f>
        <v>#VALUE!</v>
      </c>
      <c r="BV378" s="5" t="e">
        <f>P_A[[#This Row],[32+]]-P_A[[#This Row],[33+]]</f>
        <v>#VALUE!</v>
      </c>
      <c r="BW378" s="5" t="e">
        <f>P_A[[#This Row],[33+]]-P_A[[#This Row],[34+]]</f>
        <v>#VALUE!</v>
      </c>
      <c r="BX378" s="5" t="e">
        <f>P_A[[#This Row],[34+]]-P_A[[#This Row],[35+]]</f>
        <v>#VALUE!</v>
      </c>
      <c r="BY378" s="5" t="e">
        <f>P_A[[#This Row],[35+]]-P_A[[#This Row],[36+]]</f>
        <v>#VALUE!</v>
      </c>
      <c r="BZ378" s="5" t="e">
        <f>P_A[[#This Row],[36+]]-P_A[[#This Row],[37+]]</f>
        <v>#VALUE!</v>
      </c>
      <c r="CA378" s="5" t="e">
        <f>P_A[[#This Row],[37+]]-P_A[[#This Row],[38+]]</f>
        <v>#VALUE!</v>
      </c>
      <c r="CB378" s="5" t="e">
        <f>P_A[[#This Row],[38+]]-P_A[[#This Row],[39+]]</f>
        <v>#VALUE!</v>
      </c>
      <c r="CC378" s="5" t="e">
        <f>P_A[[#This Row],[39+]]-P_A[[#This Row],[40+]]</f>
        <v>#VALUE!</v>
      </c>
      <c r="CD378" s="5" t="e">
        <f>P_A[[#This Row],[40+]]-P_A[[#This Row],[41+]]</f>
        <v>#VALUE!</v>
      </c>
      <c r="CE378" s="5" t="e">
        <f>P_A[[#This Row],[41+]]-P_A[[#This Row],[42+]]</f>
        <v>#VALUE!</v>
      </c>
      <c r="CF378" s="5" t="e">
        <f>P_A[[#This Row],[42+]]-P_A[[#This Row],[43+]]</f>
        <v>#VALUE!</v>
      </c>
      <c r="CG378" s="5" t="e">
        <f>P_A[[#This Row],[43+]]-P_A[[#This Row],[44+]]</f>
        <v>#VALUE!</v>
      </c>
      <c r="CH378" s="5" t="e">
        <f>P_A[[#This Row],[44+]]-P_A[[#This Row],[45+]]</f>
        <v>#VALUE!</v>
      </c>
      <c r="CI378" s="5" t="e">
        <f>P_A[[#This Row],[45+]]-P_A[[#This Row],[46+]]</f>
        <v>#VALUE!</v>
      </c>
      <c r="CJ378" s="5" t="e">
        <f>P_A[[#This Row],[46+]]-P_A[[#This Row],[47+]]</f>
        <v>#VALUE!</v>
      </c>
      <c r="CK378" s="5" t="e">
        <f>P_A[[#This Row],[47+]]-P_A[[#This Row],[48+]]</f>
        <v>#VALUE!</v>
      </c>
      <c r="CL378" s="5" t="e">
        <f>P_A[[#This Row],[48+]]-P_A[[#This Row],[49+]]</f>
        <v>#VALUE!</v>
      </c>
    </row>
    <row r="379" spans="50:90" x14ac:dyDescent="0.25">
      <c r="AX379" s="5" t="e">
        <f>P_A[[#This Row],[8+]]-P_A[[#This Row],[9+]]</f>
        <v>#VALUE!</v>
      </c>
      <c r="AY379" s="5" t="e">
        <f>P_A[[#This Row],[9+]]-P_A[[#This Row],[10+]]</f>
        <v>#VALUE!</v>
      </c>
      <c r="AZ379" s="5" t="e">
        <f>P_A[[#This Row],[10+]]-P_A[[#This Row],[11+]]</f>
        <v>#VALUE!</v>
      </c>
      <c r="BA379" s="5" t="e">
        <f>P_A[[#This Row],[11+]]-P_A[[#This Row],[12+]]</f>
        <v>#VALUE!</v>
      </c>
      <c r="BB379" s="5" t="e">
        <f>P_A[[#This Row],[12+]]-P_A[[#This Row],[13+]]</f>
        <v>#VALUE!</v>
      </c>
      <c r="BC379" s="5" t="e">
        <f>P_A[[#This Row],[13+]]-P_A[[#This Row],[14+]]</f>
        <v>#VALUE!</v>
      </c>
      <c r="BD379" s="5" t="e">
        <f>P_A[[#This Row],[14+]]-P_A[[#This Row],[15+]]</f>
        <v>#VALUE!</v>
      </c>
      <c r="BE379" s="5" t="e">
        <f>P_A[[#This Row],[15+]]-P_A[[#This Row],[16+]]</f>
        <v>#VALUE!</v>
      </c>
      <c r="BF379" s="5" t="e">
        <f>P_A[[#This Row],[16+]]-P_A[[#This Row],[17+]]</f>
        <v>#VALUE!</v>
      </c>
      <c r="BG379" s="5" t="e">
        <f>P_A[[#This Row],[17+]]-P_A[[#This Row],[18+]]</f>
        <v>#VALUE!</v>
      </c>
      <c r="BH379" s="5" t="e">
        <f>P_A[[#This Row],[18+]]-P_A[[#This Row],[19+]]</f>
        <v>#VALUE!</v>
      </c>
      <c r="BI379" s="5" t="e">
        <f>P_A[[#This Row],[19+]]-P_A[[#This Row],[20+]]</f>
        <v>#VALUE!</v>
      </c>
      <c r="BJ379" s="5" t="e">
        <f>P_A[[#This Row],[20+]]-P_A[[#This Row],[21+]]</f>
        <v>#VALUE!</v>
      </c>
      <c r="BK379" s="5" t="e">
        <f>P_A[[#This Row],[21+]]-P_A[[#This Row],[22+]]</f>
        <v>#VALUE!</v>
      </c>
      <c r="BL379" s="5" t="e">
        <f>P_A[[#This Row],[22+]]-P_A[[#This Row],[23+]]</f>
        <v>#VALUE!</v>
      </c>
      <c r="BM379" s="5" t="e">
        <f>P_A[[#This Row],[23+]]-P_A[[#This Row],[24+]]</f>
        <v>#VALUE!</v>
      </c>
      <c r="BN379" s="5" t="e">
        <f>P_A[[#This Row],[24+]]-P_A[[#This Row],[25+]]</f>
        <v>#VALUE!</v>
      </c>
      <c r="BO379" s="5" t="e">
        <f>P_A[[#This Row],[25+]]-P_A[[#This Row],[26+]]</f>
        <v>#VALUE!</v>
      </c>
      <c r="BP379" s="5" t="e">
        <f>P_A[[#This Row],[26+]]-P_A[[#This Row],[27+]]</f>
        <v>#VALUE!</v>
      </c>
      <c r="BQ379" s="5" t="e">
        <f>P_A[[#This Row],[27+]]-P_A[[#This Row],[28+]]</f>
        <v>#VALUE!</v>
      </c>
      <c r="BR379" s="5" t="e">
        <f>P_A[[#This Row],[28+]]-P_A[[#This Row],[29+]]</f>
        <v>#VALUE!</v>
      </c>
      <c r="BS379" s="5" t="e">
        <f>P_A[[#This Row],[29+]]-P_A[[#This Row],[30+]]</f>
        <v>#VALUE!</v>
      </c>
      <c r="BT379" s="5" t="e">
        <f>P_A[[#This Row],[30+]]-P_A[[#This Row],[31+]]</f>
        <v>#VALUE!</v>
      </c>
      <c r="BU379" s="5" t="e">
        <f>P_A[[#This Row],[31+]]-P_A[[#This Row],[32+]]</f>
        <v>#VALUE!</v>
      </c>
      <c r="BV379" s="5" t="e">
        <f>P_A[[#This Row],[32+]]-P_A[[#This Row],[33+]]</f>
        <v>#VALUE!</v>
      </c>
      <c r="BW379" s="5" t="e">
        <f>P_A[[#This Row],[33+]]-P_A[[#This Row],[34+]]</f>
        <v>#VALUE!</v>
      </c>
      <c r="BX379" s="5" t="e">
        <f>P_A[[#This Row],[34+]]-P_A[[#This Row],[35+]]</f>
        <v>#VALUE!</v>
      </c>
      <c r="BY379" s="5" t="e">
        <f>P_A[[#This Row],[35+]]-P_A[[#This Row],[36+]]</f>
        <v>#VALUE!</v>
      </c>
      <c r="BZ379" s="5" t="e">
        <f>P_A[[#This Row],[36+]]-P_A[[#This Row],[37+]]</f>
        <v>#VALUE!</v>
      </c>
      <c r="CA379" s="5" t="e">
        <f>P_A[[#This Row],[37+]]-P_A[[#This Row],[38+]]</f>
        <v>#VALUE!</v>
      </c>
      <c r="CB379" s="5" t="e">
        <f>P_A[[#This Row],[38+]]-P_A[[#This Row],[39+]]</f>
        <v>#VALUE!</v>
      </c>
      <c r="CC379" s="5" t="e">
        <f>P_A[[#This Row],[39+]]-P_A[[#This Row],[40+]]</f>
        <v>#VALUE!</v>
      </c>
      <c r="CD379" s="5" t="e">
        <f>P_A[[#This Row],[40+]]-P_A[[#This Row],[41+]]</f>
        <v>#VALUE!</v>
      </c>
      <c r="CE379" s="5" t="e">
        <f>P_A[[#This Row],[41+]]-P_A[[#This Row],[42+]]</f>
        <v>#VALUE!</v>
      </c>
      <c r="CF379" s="5" t="e">
        <f>P_A[[#This Row],[42+]]-P_A[[#This Row],[43+]]</f>
        <v>#VALUE!</v>
      </c>
      <c r="CG379" s="5" t="e">
        <f>P_A[[#This Row],[43+]]-P_A[[#This Row],[44+]]</f>
        <v>#VALUE!</v>
      </c>
      <c r="CH379" s="5" t="e">
        <f>P_A[[#This Row],[44+]]-P_A[[#This Row],[45+]]</f>
        <v>#VALUE!</v>
      </c>
      <c r="CI379" s="5" t="e">
        <f>P_A[[#This Row],[45+]]-P_A[[#This Row],[46+]]</f>
        <v>#VALUE!</v>
      </c>
      <c r="CJ379" s="5" t="e">
        <f>P_A[[#This Row],[46+]]-P_A[[#This Row],[47+]]</f>
        <v>#VALUE!</v>
      </c>
      <c r="CK379" s="5" t="e">
        <f>P_A[[#This Row],[47+]]-P_A[[#This Row],[48+]]</f>
        <v>#VALUE!</v>
      </c>
      <c r="CL379" s="5" t="e">
        <f>P_A[[#This Row],[48+]]-P_A[[#This Row],[49+]]</f>
        <v>#VALUE!</v>
      </c>
    </row>
    <row r="380" spans="50:90" x14ac:dyDescent="0.25">
      <c r="AX380" s="5" t="e">
        <f>P_A[[#This Row],[8+]]-P_A[[#This Row],[9+]]</f>
        <v>#VALUE!</v>
      </c>
      <c r="AY380" s="5" t="e">
        <f>P_A[[#This Row],[9+]]-P_A[[#This Row],[10+]]</f>
        <v>#VALUE!</v>
      </c>
      <c r="AZ380" s="5" t="e">
        <f>P_A[[#This Row],[10+]]-P_A[[#This Row],[11+]]</f>
        <v>#VALUE!</v>
      </c>
      <c r="BA380" s="5" t="e">
        <f>P_A[[#This Row],[11+]]-P_A[[#This Row],[12+]]</f>
        <v>#VALUE!</v>
      </c>
      <c r="BB380" s="5" t="e">
        <f>P_A[[#This Row],[12+]]-P_A[[#This Row],[13+]]</f>
        <v>#VALUE!</v>
      </c>
      <c r="BC380" s="5" t="e">
        <f>P_A[[#This Row],[13+]]-P_A[[#This Row],[14+]]</f>
        <v>#VALUE!</v>
      </c>
      <c r="BD380" s="5" t="e">
        <f>P_A[[#This Row],[14+]]-P_A[[#This Row],[15+]]</f>
        <v>#VALUE!</v>
      </c>
      <c r="BE380" s="5" t="e">
        <f>P_A[[#This Row],[15+]]-P_A[[#This Row],[16+]]</f>
        <v>#VALUE!</v>
      </c>
      <c r="BF380" s="5" t="e">
        <f>P_A[[#This Row],[16+]]-P_A[[#This Row],[17+]]</f>
        <v>#VALUE!</v>
      </c>
      <c r="BG380" s="5" t="e">
        <f>P_A[[#This Row],[17+]]-P_A[[#This Row],[18+]]</f>
        <v>#VALUE!</v>
      </c>
      <c r="BH380" s="5" t="e">
        <f>P_A[[#This Row],[18+]]-P_A[[#This Row],[19+]]</f>
        <v>#VALUE!</v>
      </c>
      <c r="BI380" s="5" t="e">
        <f>P_A[[#This Row],[19+]]-P_A[[#This Row],[20+]]</f>
        <v>#VALUE!</v>
      </c>
      <c r="BJ380" s="5" t="e">
        <f>P_A[[#This Row],[20+]]-P_A[[#This Row],[21+]]</f>
        <v>#VALUE!</v>
      </c>
      <c r="BK380" s="5" t="e">
        <f>P_A[[#This Row],[21+]]-P_A[[#This Row],[22+]]</f>
        <v>#VALUE!</v>
      </c>
      <c r="BL380" s="5" t="e">
        <f>P_A[[#This Row],[22+]]-P_A[[#This Row],[23+]]</f>
        <v>#VALUE!</v>
      </c>
      <c r="BM380" s="5" t="e">
        <f>P_A[[#This Row],[23+]]-P_A[[#This Row],[24+]]</f>
        <v>#VALUE!</v>
      </c>
      <c r="BN380" s="5" t="e">
        <f>P_A[[#This Row],[24+]]-P_A[[#This Row],[25+]]</f>
        <v>#VALUE!</v>
      </c>
      <c r="BO380" s="5" t="e">
        <f>P_A[[#This Row],[25+]]-P_A[[#This Row],[26+]]</f>
        <v>#VALUE!</v>
      </c>
      <c r="BP380" s="5" t="e">
        <f>P_A[[#This Row],[26+]]-P_A[[#This Row],[27+]]</f>
        <v>#VALUE!</v>
      </c>
      <c r="BQ380" s="5" t="e">
        <f>P_A[[#This Row],[27+]]-P_A[[#This Row],[28+]]</f>
        <v>#VALUE!</v>
      </c>
      <c r="BR380" s="5" t="e">
        <f>P_A[[#This Row],[28+]]-P_A[[#This Row],[29+]]</f>
        <v>#VALUE!</v>
      </c>
      <c r="BS380" s="5" t="e">
        <f>P_A[[#This Row],[29+]]-P_A[[#This Row],[30+]]</f>
        <v>#VALUE!</v>
      </c>
      <c r="BT380" s="5" t="e">
        <f>P_A[[#This Row],[30+]]-P_A[[#This Row],[31+]]</f>
        <v>#VALUE!</v>
      </c>
      <c r="BU380" s="5" t="e">
        <f>P_A[[#This Row],[31+]]-P_A[[#This Row],[32+]]</f>
        <v>#VALUE!</v>
      </c>
      <c r="BV380" s="5" t="e">
        <f>P_A[[#This Row],[32+]]-P_A[[#This Row],[33+]]</f>
        <v>#VALUE!</v>
      </c>
      <c r="BW380" s="5" t="e">
        <f>P_A[[#This Row],[33+]]-P_A[[#This Row],[34+]]</f>
        <v>#VALUE!</v>
      </c>
      <c r="BX380" s="5" t="e">
        <f>P_A[[#This Row],[34+]]-P_A[[#This Row],[35+]]</f>
        <v>#VALUE!</v>
      </c>
      <c r="BY380" s="5" t="e">
        <f>P_A[[#This Row],[35+]]-P_A[[#This Row],[36+]]</f>
        <v>#VALUE!</v>
      </c>
      <c r="BZ380" s="5" t="e">
        <f>P_A[[#This Row],[36+]]-P_A[[#This Row],[37+]]</f>
        <v>#VALUE!</v>
      </c>
      <c r="CA380" s="5" t="e">
        <f>P_A[[#This Row],[37+]]-P_A[[#This Row],[38+]]</f>
        <v>#VALUE!</v>
      </c>
      <c r="CB380" s="5" t="e">
        <f>P_A[[#This Row],[38+]]-P_A[[#This Row],[39+]]</f>
        <v>#VALUE!</v>
      </c>
      <c r="CC380" s="5" t="e">
        <f>P_A[[#This Row],[39+]]-P_A[[#This Row],[40+]]</f>
        <v>#VALUE!</v>
      </c>
      <c r="CD380" s="5" t="e">
        <f>P_A[[#This Row],[40+]]-P_A[[#This Row],[41+]]</f>
        <v>#VALUE!</v>
      </c>
      <c r="CE380" s="5" t="e">
        <f>P_A[[#This Row],[41+]]-P_A[[#This Row],[42+]]</f>
        <v>#VALUE!</v>
      </c>
      <c r="CF380" s="5" t="e">
        <f>P_A[[#This Row],[42+]]-P_A[[#This Row],[43+]]</f>
        <v>#VALUE!</v>
      </c>
      <c r="CG380" s="5" t="e">
        <f>P_A[[#This Row],[43+]]-P_A[[#This Row],[44+]]</f>
        <v>#VALUE!</v>
      </c>
      <c r="CH380" s="5" t="e">
        <f>P_A[[#This Row],[44+]]-P_A[[#This Row],[45+]]</f>
        <v>#VALUE!</v>
      </c>
      <c r="CI380" s="5" t="e">
        <f>P_A[[#This Row],[45+]]-P_A[[#This Row],[46+]]</f>
        <v>#VALUE!</v>
      </c>
      <c r="CJ380" s="5" t="e">
        <f>P_A[[#This Row],[46+]]-P_A[[#This Row],[47+]]</f>
        <v>#VALUE!</v>
      </c>
      <c r="CK380" s="5" t="e">
        <f>P_A[[#This Row],[47+]]-P_A[[#This Row],[48+]]</f>
        <v>#VALUE!</v>
      </c>
      <c r="CL380" s="5" t="e">
        <f>P_A[[#This Row],[48+]]-P_A[[#This Row],[49+]]</f>
        <v>#VALUE!</v>
      </c>
    </row>
    <row r="381" spans="50:90" x14ac:dyDescent="0.25">
      <c r="AX381" s="5" t="e">
        <f>P_A[[#This Row],[8+]]-P_A[[#This Row],[9+]]</f>
        <v>#VALUE!</v>
      </c>
      <c r="AY381" s="5" t="e">
        <f>P_A[[#This Row],[9+]]-P_A[[#This Row],[10+]]</f>
        <v>#VALUE!</v>
      </c>
      <c r="AZ381" s="5" t="e">
        <f>P_A[[#This Row],[10+]]-P_A[[#This Row],[11+]]</f>
        <v>#VALUE!</v>
      </c>
      <c r="BA381" s="5" t="e">
        <f>P_A[[#This Row],[11+]]-P_A[[#This Row],[12+]]</f>
        <v>#VALUE!</v>
      </c>
      <c r="BB381" s="5" t="e">
        <f>P_A[[#This Row],[12+]]-P_A[[#This Row],[13+]]</f>
        <v>#VALUE!</v>
      </c>
      <c r="BC381" s="5" t="e">
        <f>P_A[[#This Row],[13+]]-P_A[[#This Row],[14+]]</f>
        <v>#VALUE!</v>
      </c>
      <c r="BD381" s="5" t="e">
        <f>P_A[[#This Row],[14+]]-P_A[[#This Row],[15+]]</f>
        <v>#VALUE!</v>
      </c>
      <c r="BE381" s="5" t="e">
        <f>P_A[[#This Row],[15+]]-P_A[[#This Row],[16+]]</f>
        <v>#VALUE!</v>
      </c>
      <c r="BF381" s="5" t="e">
        <f>P_A[[#This Row],[16+]]-P_A[[#This Row],[17+]]</f>
        <v>#VALUE!</v>
      </c>
      <c r="BG381" s="5" t="e">
        <f>P_A[[#This Row],[17+]]-P_A[[#This Row],[18+]]</f>
        <v>#VALUE!</v>
      </c>
      <c r="BH381" s="5" t="e">
        <f>P_A[[#This Row],[18+]]-P_A[[#This Row],[19+]]</f>
        <v>#VALUE!</v>
      </c>
      <c r="BI381" s="5" t="e">
        <f>P_A[[#This Row],[19+]]-P_A[[#This Row],[20+]]</f>
        <v>#VALUE!</v>
      </c>
      <c r="BJ381" s="5" t="e">
        <f>P_A[[#This Row],[20+]]-P_A[[#This Row],[21+]]</f>
        <v>#VALUE!</v>
      </c>
      <c r="BK381" s="5" t="e">
        <f>P_A[[#This Row],[21+]]-P_A[[#This Row],[22+]]</f>
        <v>#VALUE!</v>
      </c>
      <c r="BL381" s="5" t="e">
        <f>P_A[[#This Row],[22+]]-P_A[[#This Row],[23+]]</f>
        <v>#VALUE!</v>
      </c>
      <c r="BM381" s="5" t="e">
        <f>P_A[[#This Row],[23+]]-P_A[[#This Row],[24+]]</f>
        <v>#VALUE!</v>
      </c>
      <c r="BN381" s="5" t="e">
        <f>P_A[[#This Row],[24+]]-P_A[[#This Row],[25+]]</f>
        <v>#VALUE!</v>
      </c>
      <c r="BO381" s="5" t="e">
        <f>P_A[[#This Row],[25+]]-P_A[[#This Row],[26+]]</f>
        <v>#VALUE!</v>
      </c>
      <c r="BP381" s="5" t="e">
        <f>P_A[[#This Row],[26+]]-P_A[[#This Row],[27+]]</f>
        <v>#VALUE!</v>
      </c>
      <c r="BQ381" s="5" t="e">
        <f>P_A[[#This Row],[27+]]-P_A[[#This Row],[28+]]</f>
        <v>#VALUE!</v>
      </c>
      <c r="BR381" s="5" t="e">
        <f>P_A[[#This Row],[28+]]-P_A[[#This Row],[29+]]</f>
        <v>#VALUE!</v>
      </c>
      <c r="BS381" s="5" t="e">
        <f>P_A[[#This Row],[29+]]-P_A[[#This Row],[30+]]</f>
        <v>#VALUE!</v>
      </c>
      <c r="BT381" s="5" t="e">
        <f>P_A[[#This Row],[30+]]-P_A[[#This Row],[31+]]</f>
        <v>#VALUE!</v>
      </c>
      <c r="BU381" s="5" t="e">
        <f>P_A[[#This Row],[31+]]-P_A[[#This Row],[32+]]</f>
        <v>#VALUE!</v>
      </c>
      <c r="BV381" s="5" t="e">
        <f>P_A[[#This Row],[32+]]-P_A[[#This Row],[33+]]</f>
        <v>#VALUE!</v>
      </c>
      <c r="BW381" s="5" t="e">
        <f>P_A[[#This Row],[33+]]-P_A[[#This Row],[34+]]</f>
        <v>#VALUE!</v>
      </c>
      <c r="BX381" s="5" t="e">
        <f>P_A[[#This Row],[34+]]-P_A[[#This Row],[35+]]</f>
        <v>#VALUE!</v>
      </c>
      <c r="BY381" s="5" t="e">
        <f>P_A[[#This Row],[35+]]-P_A[[#This Row],[36+]]</f>
        <v>#VALUE!</v>
      </c>
      <c r="BZ381" s="5" t="e">
        <f>P_A[[#This Row],[36+]]-P_A[[#This Row],[37+]]</f>
        <v>#VALUE!</v>
      </c>
      <c r="CA381" s="5" t="e">
        <f>P_A[[#This Row],[37+]]-P_A[[#This Row],[38+]]</f>
        <v>#VALUE!</v>
      </c>
      <c r="CB381" s="5" t="e">
        <f>P_A[[#This Row],[38+]]-P_A[[#This Row],[39+]]</f>
        <v>#VALUE!</v>
      </c>
      <c r="CC381" s="5" t="e">
        <f>P_A[[#This Row],[39+]]-P_A[[#This Row],[40+]]</f>
        <v>#VALUE!</v>
      </c>
      <c r="CD381" s="5" t="e">
        <f>P_A[[#This Row],[40+]]-P_A[[#This Row],[41+]]</f>
        <v>#VALUE!</v>
      </c>
      <c r="CE381" s="5" t="e">
        <f>P_A[[#This Row],[41+]]-P_A[[#This Row],[42+]]</f>
        <v>#VALUE!</v>
      </c>
      <c r="CF381" s="5" t="e">
        <f>P_A[[#This Row],[42+]]-P_A[[#This Row],[43+]]</f>
        <v>#VALUE!</v>
      </c>
      <c r="CG381" s="5" t="e">
        <f>P_A[[#This Row],[43+]]-P_A[[#This Row],[44+]]</f>
        <v>#VALUE!</v>
      </c>
      <c r="CH381" s="5" t="e">
        <f>P_A[[#This Row],[44+]]-P_A[[#This Row],[45+]]</f>
        <v>#VALUE!</v>
      </c>
      <c r="CI381" s="5" t="e">
        <f>P_A[[#This Row],[45+]]-P_A[[#This Row],[46+]]</f>
        <v>#VALUE!</v>
      </c>
      <c r="CJ381" s="5" t="e">
        <f>P_A[[#This Row],[46+]]-P_A[[#This Row],[47+]]</f>
        <v>#VALUE!</v>
      </c>
      <c r="CK381" s="5" t="e">
        <f>P_A[[#This Row],[47+]]-P_A[[#This Row],[48+]]</f>
        <v>#VALUE!</v>
      </c>
      <c r="CL381" s="5" t="e">
        <f>P_A[[#This Row],[48+]]-P_A[[#This Row],[49+]]</f>
        <v>#VALUE!</v>
      </c>
    </row>
    <row r="382" spans="50:90" x14ac:dyDescent="0.25">
      <c r="AX382" s="5" t="e">
        <f>P_A[[#This Row],[8+]]-P_A[[#This Row],[9+]]</f>
        <v>#VALUE!</v>
      </c>
      <c r="AY382" s="5" t="e">
        <f>P_A[[#This Row],[9+]]-P_A[[#This Row],[10+]]</f>
        <v>#VALUE!</v>
      </c>
      <c r="AZ382" s="5" t="e">
        <f>P_A[[#This Row],[10+]]-P_A[[#This Row],[11+]]</f>
        <v>#VALUE!</v>
      </c>
      <c r="BA382" s="5" t="e">
        <f>P_A[[#This Row],[11+]]-P_A[[#This Row],[12+]]</f>
        <v>#VALUE!</v>
      </c>
      <c r="BB382" s="5" t="e">
        <f>P_A[[#This Row],[12+]]-P_A[[#This Row],[13+]]</f>
        <v>#VALUE!</v>
      </c>
      <c r="BC382" s="5" t="e">
        <f>P_A[[#This Row],[13+]]-P_A[[#This Row],[14+]]</f>
        <v>#VALUE!</v>
      </c>
      <c r="BD382" s="5" t="e">
        <f>P_A[[#This Row],[14+]]-P_A[[#This Row],[15+]]</f>
        <v>#VALUE!</v>
      </c>
      <c r="BE382" s="5" t="e">
        <f>P_A[[#This Row],[15+]]-P_A[[#This Row],[16+]]</f>
        <v>#VALUE!</v>
      </c>
      <c r="BF382" s="5" t="e">
        <f>P_A[[#This Row],[16+]]-P_A[[#This Row],[17+]]</f>
        <v>#VALUE!</v>
      </c>
      <c r="BG382" s="5" t="e">
        <f>P_A[[#This Row],[17+]]-P_A[[#This Row],[18+]]</f>
        <v>#VALUE!</v>
      </c>
      <c r="BH382" s="5" t="e">
        <f>P_A[[#This Row],[18+]]-P_A[[#This Row],[19+]]</f>
        <v>#VALUE!</v>
      </c>
      <c r="BI382" s="5" t="e">
        <f>P_A[[#This Row],[19+]]-P_A[[#This Row],[20+]]</f>
        <v>#VALUE!</v>
      </c>
      <c r="BJ382" s="5" t="e">
        <f>P_A[[#This Row],[20+]]-P_A[[#This Row],[21+]]</f>
        <v>#VALUE!</v>
      </c>
      <c r="BK382" s="5" t="e">
        <f>P_A[[#This Row],[21+]]-P_A[[#This Row],[22+]]</f>
        <v>#VALUE!</v>
      </c>
      <c r="BL382" s="5" t="e">
        <f>P_A[[#This Row],[22+]]-P_A[[#This Row],[23+]]</f>
        <v>#VALUE!</v>
      </c>
      <c r="BM382" s="5" t="e">
        <f>P_A[[#This Row],[23+]]-P_A[[#This Row],[24+]]</f>
        <v>#VALUE!</v>
      </c>
      <c r="BN382" s="5" t="e">
        <f>P_A[[#This Row],[24+]]-P_A[[#This Row],[25+]]</f>
        <v>#VALUE!</v>
      </c>
      <c r="BO382" s="5" t="e">
        <f>P_A[[#This Row],[25+]]-P_A[[#This Row],[26+]]</f>
        <v>#VALUE!</v>
      </c>
      <c r="BP382" s="5" t="e">
        <f>P_A[[#This Row],[26+]]-P_A[[#This Row],[27+]]</f>
        <v>#VALUE!</v>
      </c>
      <c r="BQ382" s="5" t="e">
        <f>P_A[[#This Row],[27+]]-P_A[[#This Row],[28+]]</f>
        <v>#VALUE!</v>
      </c>
      <c r="BR382" s="5" t="e">
        <f>P_A[[#This Row],[28+]]-P_A[[#This Row],[29+]]</f>
        <v>#VALUE!</v>
      </c>
      <c r="BS382" s="5" t="e">
        <f>P_A[[#This Row],[29+]]-P_A[[#This Row],[30+]]</f>
        <v>#VALUE!</v>
      </c>
      <c r="BT382" s="5" t="e">
        <f>P_A[[#This Row],[30+]]-P_A[[#This Row],[31+]]</f>
        <v>#VALUE!</v>
      </c>
      <c r="BU382" s="5" t="e">
        <f>P_A[[#This Row],[31+]]-P_A[[#This Row],[32+]]</f>
        <v>#VALUE!</v>
      </c>
      <c r="BV382" s="5" t="e">
        <f>P_A[[#This Row],[32+]]-P_A[[#This Row],[33+]]</f>
        <v>#VALUE!</v>
      </c>
      <c r="BW382" s="5" t="e">
        <f>P_A[[#This Row],[33+]]-P_A[[#This Row],[34+]]</f>
        <v>#VALUE!</v>
      </c>
      <c r="BX382" s="5" t="e">
        <f>P_A[[#This Row],[34+]]-P_A[[#This Row],[35+]]</f>
        <v>#VALUE!</v>
      </c>
      <c r="BY382" s="5" t="e">
        <f>P_A[[#This Row],[35+]]-P_A[[#This Row],[36+]]</f>
        <v>#VALUE!</v>
      </c>
      <c r="BZ382" s="5" t="e">
        <f>P_A[[#This Row],[36+]]-P_A[[#This Row],[37+]]</f>
        <v>#VALUE!</v>
      </c>
      <c r="CA382" s="5" t="e">
        <f>P_A[[#This Row],[37+]]-P_A[[#This Row],[38+]]</f>
        <v>#VALUE!</v>
      </c>
      <c r="CB382" s="5" t="e">
        <f>P_A[[#This Row],[38+]]-P_A[[#This Row],[39+]]</f>
        <v>#VALUE!</v>
      </c>
      <c r="CC382" s="5" t="e">
        <f>P_A[[#This Row],[39+]]-P_A[[#This Row],[40+]]</f>
        <v>#VALUE!</v>
      </c>
      <c r="CD382" s="5" t="e">
        <f>P_A[[#This Row],[40+]]-P_A[[#This Row],[41+]]</f>
        <v>#VALUE!</v>
      </c>
      <c r="CE382" s="5" t="e">
        <f>P_A[[#This Row],[41+]]-P_A[[#This Row],[42+]]</f>
        <v>#VALUE!</v>
      </c>
      <c r="CF382" s="5" t="e">
        <f>P_A[[#This Row],[42+]]-P_A[[#This Row],[43+]]</f>
        <v>#VALUE!</v>
      </c>
      <c r="CG382" s="5" t="e">
        <f>P_A[[#This Row],[43+]]-P_A[[#This Row],[44+]]</f>
        <v>#VALUE!</v>
      </c>
      <c r="CH382" s="5" t="e">
        <f>P_A[[#This Row],[44+]]-P_A[[#This Row],[45+]]</f>
        <v>#VALUE!</v>
      </c>
      <c r="CI382" s="5" t="e">
        <f>P_A[[#This Row],[45+]]-P_A[[#This Row],[46+]]</f>
        <v>#VALUE!</v>
      </c>
      <c r="CJ382" s="5" t="e">
        <f>P_A[[#This Row],[46+]]-P_A[[#This Row],[47+]]</f>
        <v>#VALUE!</v>
      </c>
      <c r="CK382" s="5" t="e">
        <f>P_A[[#This Row],[47+]]-P_A[[#This Row],[48+]]</f>
        <v>#VALUE!</v>
      </c>
      <c r="CL382" s="5" t="e">
        <f>P_A[[#This Row],[48+]]-P_A[[#This Row],[49+]]</f>
        <v>#VALUE!</v>
      </c>
    </row>
    <row r="383" spans="50:90" x14ac:dyDescent="0.25">
      <c r="AX383" s="5" t="e">
        <f>P_A[[#This Row],[8+]]-P_A[[#This Row],[9+]]</f>
        <v>#VALUE!</v>
      </c>
      <c r="AY383" s="5" t="e">
        <f>P_A[[#This Row],[9+]]-P_A[[#This Row],[10+]]</f>
        <v>#VALUE!</v>
      </c>
      <c r="AZ383" s="5" t="e">
        <f>P_A[[#This Row],[10+]]-P_A[[#This Row],[11+]]</f>
        <v>#VALUE!</v>
      </c>
      <c r="BA383" s="5" t="e">
        <f>P_A[[#This Row],[11+]]-P_A[[#This Row],[12+]]</f>
        <v>#VALUE!</v>
      </c>
      <c r="BB383" s="5" t="e">
        <f>P_A[[#This Row],[12+]]-P_A[[#This Row],[13+]]</f>
        <v>#VALUE!</v>
      </c>
      <c r="BC383" s="5" t="e">
        <f>P_A[[#This Row],[13+]]-P_A[[#This Row],[14+]]</f>
        <v>#VALUE!</v>
      </c>
      <c r="BD383" s="5" t="e">
        <f>P_A[[#This Row],[14+]]-P_A[[#This Row],[15+]]</f>
        <v>#VALUE!</v>
      </c>
      <c r="BE383" s="5" t="e">
        <f>P_A[[#This Row],[15+]]-P_A[[#This Row],[16+]]</f>
        <v>#VALUE!</v>
      </c>
      <c r="BF383" s="5" t="e">
        <f>P_A[[#This Row],[16+]]-P_A[[#This Row],[17+]]</f>
        <v>#VALUE!</v>
      </c>
      <c r="BG383" s="5" t="e">
        <f>P_A[[#This Row],[17+]]-P_A[[#This Row],[18+]]</f>
        <v>#VALUE!</v>
      </c>
      <c r="BH383" s="5" t="e">
        <f>P_A[[#This Row],[18+]]-P_A[[#This Row],[19+]]</f>
        <v>#VALUE!</v>
      </c>
      <c r="BI383" s="5" t="e">
        <f>P_A[[#This Row],[19+]]-P_A[[#This Row],[20+]]</f>
        <v>#VALUE!</v>
      </c>
      <c r="BJ383" s="5" t="e">
        <f>P_A[[#This Row],[20+]]-P_A[[#This Row],[21+]]</f>
        <v>#VALUE!</v>
      </c>
      <c r="BK383" s="5" t="e">
        <f>P_A[[#This Row],[21+]]-P_A[[#This Row],[22+]]</f>
        <v>#VALUE!</v>
      </c>
      <c r="BL383" s="5" t="e">
        <f>P_A[[#This Row],[22+]]-P_A[[#This Row],[23+]]</f>
        <v>#VALUE!</v>
      </c>
      <c r="BM383" s="5" t="e">
        <f>P_A[[#This Row],[23+]]-P_A[[#This Row],[24+]]</f>
        <v>#VALUE!</v>
      </c>
      <c r="BN383" s="5" t="e">
        <f>P_A[[#This Row],[24+]]-P_A[[#This Row],[25+]]</f>
        <v>#VALUE!</v>
      </c>
      <c r="BO383" s="5" t="e">
        <f>P_A[[#This Row],[25+]]-P_A[[#This Row],[26+]]</f>
        <v>#VALUE!</v>
      </c>
      <c r="BP383" s="5" t="e">
        <f>P_A[[#This Row],[26+]]-P_A[[#This Row],[27+]]</f>
        <v>#VALUE!</v>
      </c>
      <c r="BQ383" s="5" t="e">
        <f>P_A[[#This Row],[27+]]-P_A[[#This Row],[28+]]</f>
        <v>#VALUE!</v>
      </c>
      <c r="BR383" s="5" t="e">
        <f>P_A[[#This Row],[28+]]-P_A[[#This Row],[29+]]</f>
        <v>#VALUE!</v>
      </c>
      <c r="BS383" s="5" t="e">
        <f>P_A[[#This Row],[29+]]-P_A[[#This Row],[30+]]</f>
        <v>#VALUE!</v>
      </c>
      <c r="BT383" s="5" t="e">
        <f>P_A[[#This Row],[30+]]-P_A[[#This Row],[31+]]</f>
        <v>#VALUE!</v>
      </c>
      <c r="BU383" s="5" t="e">
        <f>P_A[[#This Row],[31+]]-P_A[[#This Row],[32+]]</f>
        <v>#VALUE!</v>
      </c>
      <c r="BV383" s="5" t="e">
        <f>P_A[[#This Row],[32+]]-P_A[[#This Row],[33+]]</f>
        <v>#VALUE!</v>
      </c>
      <c r="BW383" s="5" t="e">
        <f>P_A[[#This Row],[33+]]-P_A[[#This Row],[34+]]</f>
        <v>#VALUE!</v>
      </c>
      <c r="BX383" s="5" t="e">
        <f>P_A[[#This Row],[34+]]-P_A[[#This Row],[35+]]</f>
        <v>#VALUE!</v>
      </c>
      <c r="BY383" s="5" t="e">
        <f>P_A[[#This Row],[35+]]-P_A[[#This Row],[36+]]</f>
        <v>#VALUE!</v>
      </c>
      <c r="BZ383" s="5" t="e">
        <f>P_A[[#This Row],[36+]]-P_A[[#This Row],[37+]]</f>
        <v>#VALUE!</v>
      </c>
      <c r="CA383" s="5" t="e">
        <f>P_A[[#This Row],[37+]]-P_A[[#This Row],[38+]]</f>
        <v>#VALUE!</v>
      </c>
      <c r="CB383" s="5" t="e">
        <f>P_A[[#This Row],[38+]]-P_A[[#This Row],[39+]]</f>
        <v>#VALUE!</v>
      </c>
      <c r="CC383" s="5" t="e">
        <f>P_A[[#This Row],[39+]]-P_A[[#This Row],[40+]]</f>
        <v>#VALUE!</v>
      </c>
      <c r="CD383" s="5" t="e">
        <f>P_A[[#This Row],[40+]]-P_A[[#This Row],[41+]]</f>
        <v>#VALUE!</v>
      </c>
      <c r="CE383" s="5" t="e">
        <f>P_A[[#This Row],[41+]]-P_A[[#This Row],[42+]]</f>
        <v>#VALUE!</v>
      </c>
      <c r="CF383" s="5" t="e">
        <f>P_A[[#This Row],[42+]]-P_A[[#This Row],[43+]]</f>
        <v>#VALUE!</v>
      </c>
      <c r="CG383" s="5" t="e">
        <f>P_A[[#This Row],[43+]]-P_A[[#This Row],[44+]]</f>
        <v>#VALUE!</v>
      </c>
      <c r="CH383" s="5" t="e">
        <f>P_A[[#This Row],[44+]]-P_A[[#This Row],[45+]]</f>
        <v>#VALUE!</v>
      </c>
      <c r="CI383" s="5" t="e">
        <f>P_A[[#This Row],[45+]]-P_A[[#This Row],[46+]]</f>
        <v>#VALUE!</v>
      </c>
      <c r="CJ383" s="5" t="e">
        <f>P_A[[#This Row],[46+]]-P_A[[#This Row],[47+]]</f>
        <v>#VALUE!</v>
      </c>
      <c r="CK383" s="5" t="e">
        <f>P_A[[#This Row],[47+]]-P_A[[#This Row],[48+]]</f>
        <v>#VALUE!</v>
      </c>
      <c r="CL383" s="5" t="e">
        <f>P_A[[#This Row],[48+]]-P_A[[#This Row],[49+]]</f>
        <v>#VALUE!</v>
      </c>
    </row>
    <row r="384" spans="50:90" x14ac:dyDescent="0.25">
      <c r="AX384" s="5" t="e">
        <f>P_A[[#This Row],[8+]]-P_A[[#This Row],[9+]]</f>
        <v>#VALUE!</v>
      </c>
      <c r="AY384" s="5" t="e">
        <f>P_A[[#This Row],[9+]]-P_A[[#This Row],[10+]]</f>
        <v>#VALUE!</v>
      </c>
      <c r="AZ384" s="5" t="e">
        <f>P_A[[#This Row],[10+]]-P_A[[#This Row],[11+]]</f>
        <v>#VALUE!</v>
      </c>
      <c r="BA384" s="5" t="e">
        <f>P_A[[#This Row],[11+]]-P_A[[#This Row],[12+]]</f>
        <v>#VALUE!</v>
      </c>
      <c r="BB384" s="5" t="e">
        <f>P_A[[#This Row],[12+]]-P_A[[#This Row],[13+]]</f>
        <v>#VALUE!</v>
      </c>
      <c r="BC384" s="5" t="e">
        <f>P_A[[#This Row],[13+]]-P_A[[#This Row],[14+]]</f>
        <v>#VALUE!</v>
      </c>
      <c r="BD384" s="5" t="e">
        <f>P_A[[#This Row],[14+]]-P_A[[#This Row],[15+]]</f>
        <v>#VALUE!</v>
      </c>
      <c r="BE384" s="5" t="e">
        <f>P_A[[#This Row],[15+]]-P_A[[#This Row],[16+]]</f>
        <v>#VALUE!</v>
      </c>
      <c r="BF384" s="5" t="e">
        <f>P_A[[#This Row],[16+]]-P_A[[#This Row],[17+]]</f>
        <v>#VALUE!</v>
      </c>
      <c r="BG384" s="5" t="e">
        <f>P_A[[#This Row],[17+]]-P_A[[#This Row],[18+]]</f>
        <v>#VALUE!</v>
      </c>
      <c r="BH384" s="5" t="e">
        <f>P_A[[#This Row],[18+]]-P_A[[#This Row],[19+]]</f>
        <v>#VALUE!</v>
      </c>
      <c r="BI384" s="5" t="e">
        <f>P_A[[#This Row],[19+]]-P_A[[#This Row],[20+]]</f>
        <v>#VALUE!</v>
      </c>
      <c r="BJ384" s="5" t="e">
        <f>P_A[[#This Row],[20+]]-P_A[[#This Row],[21+]]</f>
        <v>#VALUE!</v>
      </c>
      <c r="BK384" s="5" t="e">
        <f>P_A[[#This Row],[21+]]-P_A[[#This Row],[22+]]</f>
        <v>#VALUE!</v>
      </c>
      <c r="BL384" s="5" t="e">
        <f>P_A[[#This Row],[22+]]-P_A[[#This Row],[23+]]</f>
        <v>#VALUE!</v>
      </c>
      <c r="BM384" s="5" t="e">
        <f>P_A[[#This Row],[23+]]-P_A[[#This Row],[24+]]</f>
        <v>#VALUE!</v>
      </c>
      <c r="BN384" s="5" t="e">
        <f>P_A[[#This Row],[24+]]-P_A[[#This Row],[25+]]</f>
        <v>#VALUE!</v>
      </c>
      <c r="BO384" s="5" t="e">
        <f>P_A[[#This Row],[25+]]-P_A[[#This Row],[26+]]</f>
        <v>#VALUE!</v>
      </c>
      <c r="BP384" s="5" t="e">
        <f>P_A[[#This Row],[26+]]-P_A[[#This Row],[27+]]</f>
        <v>#VALUE!</v>
      </c>
      <c r="BQ384" s="5" t="e">
        <f>P_A[[#This Row],[27+]]-P_A[[#This Row],[28+]]</f>
        <v>#VALUE!</v>
      </c>
      <c r="BR384" s="5" t="e">
        <f>P_A[[#This Row],[28+]]-P_A[[#This Row],[29+]]</f>
        <v>#VALUE!</v>
      </c>
      <c r="BS384" s="5" t="e">
        <f>P_A[[#This Row],[29+]]-P_A[[#This Row],[30+]]</f>
        <v>#VALUE!</v>
      </c>
      <c r="BT384" s="5" t="e">
        <f>P_A[[#This Row],[30+]]-P_A[[#This Row],[31+]]</f>
        <v>#VALUE!</v>
      </c>
      <c r="BU384" s="5" t="e">
        <f>P_A[[#This Row],[31+]]-P_A[[#This Row],[32+]]</f>
        <v>#VALUE!</v>
      </c>
      <c r="BV384" s="5" t="e">
        <f>P_A[[#This Row],[32+]]-P_A[[#This Row],[33+]]</f>
        <v>#VALUE!</v>
      </c>
      <c r="BW384" s="5" t="e">
        <f>P_A[[#This Row],[33+]]-P_A[[#This Row],[34+]]</f>
        <v>#VALUE!</v>
      </c>
      <c r="BX384" s="5" t="e">
        <f>P_A[[#This Row],[34+]]-P_A[[#This Row],[35+]]</f>
        <v>#VALUE!</v>
      </c>
      <c r="BY384" s="5" t="e">
        <f>P_A[[#This Row],[35+]]-P_A[[#This Row],[36+]]</f>
        <v>#VALUE!</v>
      </c>
      <c r="BZ384" s="5" t="e">
        <f>P_A[[#This Row],[36+]]-P_A[[#This Row],[37+]]</f>
        <v>#VALUE!</v>
      </c>
      <c r="CA384" s="5" t="e">
        <f>P_A[[#This Row],[37+]]-P_A[[#This Row],[38+]]</f>
        <v>#VALUE!</v>
      </c>
      <c r="CB384" s="5" t="e">
        <f>P_A[[#This Row],[38+]]-P_A[[#This Row],[39+]]</f>
        <v>#VALUE!</v>
      </c>
      <c r="CC384" s="5" t="e">
        <f>P_A[[#This Row],[39+]]-P_A[[#This Row],[40+]]</f>
        <v>#VALUE!</v>
      </c>
      <c r="CD384" s="5" t="e">
        <f>P_A[[#This Row],[40+]]-P_A[[#This Row],[41+]]</f>
        <v>#VALUE!</v>
      </c>
      <c r="CE384" s="5" t="e">
        <f>P_A[[#This Row],[41+]]-P_A[[#This Row],[42+]]</f>
        <v>#VALUE!</v>
      </c>
      <c r="CF384" s="5" t="e">
        <f>P_A[[#This Row],[42+]]-P_A[[#This Row],[43+]]</f>
        <v>#VALUE!</v>
      </c>
      <c r="CG384" s="5" t="e">
        <f>P_A[[#This Row],[43+]]-P_A[[#This Row],[44+]]</f>
        <v>#VALUE!</v>
      </c>
      <c r="CH384" s="5" t="e">
        <f>P_A[[#This Row],[44+]]-P_A[[#This Row],[45+]]</f>
        <v>#VALUE!</v>
      </c>
      <c r="CI384" s="5" t="e">
        <f>P_A[[#This Row],[45+]]-P_A[[#This Row],[46+]]</f>
        <v>#VALUE!</v>
      </c>
      <c r="CJ384" s="5" t="e">
        <f>P_A[[#This Row],[46+]]-P_A[[#This Row],[47+]]</f>
        <v>#VALUE!</v>
      </c>
      <c r="CK384" s="5" t="e">
        <f>P_A[[#This Row],[47+]]-P_A[[#This Row],[48+]]</f>
        <v>#VALUE!</v>
      </c>
      <c r="CL384" s="5" t="e">
        <f>P_A[[#This Row],[48+]]-P_A[[#This Row],[49+]]</f>
        <v>#VALUE!</v>
      </c>
    </row>
    <row r="385" spans="50:90" x14ac:dyDescent="0.25">
      <c r="AX385" s="5" t="e">
        <f>P_A[[#This Row],[8+]]-P_A[[#This Row],[9+]]</f>
        <v>#VALUE!</v>
      </c>
      <c r="AY385" s="5" t="e">
        <f>P_A[[#This Row],[9+]]-P_A[[#This Row],[10+]]</f>
        <v>#VALUE!</v>
      </c>
      <c r="AZ385" s="5" t="e">
        <f>P_A[[#This Row],[10+]]-P_A[[#This Row],[11+]]</f>
        <v>#VALUE!</v>
      </c>
      <c r="BA385" s="5" t="e">
        <f>P_A[[#This Row],[11+]]-P_A[[#This Row],[12+]]</f>
        <v>#VALUE!</v>
      </c>
      <c r="BB385" s="5" t="e">
        <f>P_A[[#This Row],[12+]]-P_A[[#This Row],[13+]]</f>
        <v>#VALUE!</v>
      </c>
      <c r="BC385" s="5" t="e">
        <f>P_A[[#This Row],[13+]]-P_A[[#This Row],[14+]]</f>
        <v>#VALUE!</v>
      </c>
      <c r="BD385" s="5" t="e">
        <f>P_A[[#This Row],[14+]]-P_A[[#This Row],[15+]]</f>
        <v>#VALUE!</v>
      </c>
      <c r="BE385" s="5" t="e">
        <f>P_A[[#This Row],[15+]]-P_A[[#This Row],[16+]]</f>
        <v>#VALUE!</v>
      </c>
      <c r="BF385" s="5" t="e">
        <f>P_A[[#This Row],[16+]]-P_A[[#This Row],[17+]]</f>
        <v>#VALUE!</v>
      </c>
      <c r="BG385" s="5" t="e">
        <f>P_A[[#This Row],[17+]]-P_A[[#This Row],[18+]]</f>
        <v>#VALUE!</v>
      </c>
      <c r="BH385" s="5" t="e">
        <f>P_A[[#This Row],[18+]]-P_A[[#This Row],[19+]]</f>
        <v>#VALUE!</v>
      </c>
      <c r="BI385" s="5" t="e">
        <f>P_A[[#This Row],[19+]]-P_A[[#This Row],[20+]]</f>
        <v>#VALUE!</v>
      </c>
      <c r="BJ385" s="5" t="e">
        <f>P_A[[#This Row],[20+]]-P_A[[#This Row],[21+]]</f>
        <v>#VALUE!</v>
      </c>
      <c r="BK385" s="5" t="e">
        <f>P_A[[#This Row],[21+]]-P_A[[#This Row],[22+]]</f>
        <v>#VALUE!</v>
      </c>
      <c r="BL385" s="5" t="e">
        <f>P_A[[#This Row],[22+]]-P_A[[#This Row],[23+]]</f>
        <v>#VALUE!</v>
      </c>
      <c r="BM385" s="5" t="e">
        <f>P_A[[#This Row],[23+]]-P_A[[#This Row],[24+]]</f>
        <v>#VALUE!</v>
      </c>
      <c r="BN385" s="5" t="e">
        <f>P_A[[#This Row],[24+]]-P_A[[#This Row],[25+]]</f>
        <v>#VALUE!</v>
      </c>
      <c r="BO385" s="5" t="e">
        <f>P_A[[#This Row],[25+]]-P_A[[#This Row],[26+]]</f>
        <v>#VALUE!</v>
      </c>
      <c r="BP385" s="5" t="e">
        <f>P_A[[#This Row],[26+]]-P_A[[#This Row],[27+]]</f>
        <v>#VALUE!</v>
      </c>
      <c r="BQ385" s="5" t="e">
        <f>P_A[[#This Row],[27+]]-P_A[[#This Row],[28+]]</f>
        <v>#VALUE!</v>
      </c>
      <c r="BR385" s="5" t="e">
        <f>P_A[[#This Row],[28+]]-P_A[[#This Row],[29+]]</f>
        <v>#VALUE!</v>
      </c>
      <c r="BS385" s="5" t="e">
        <f>P_A[[#This Row],[29+]]-P_A[[#This Row],[30+]]</f>
        <v>#VALUE!</v>
      </c>
      <c r="BT385" s="5" t="e">
        <f>P_A[[#This Row],[30+]]-P_A[[#This Row],[31+]]</f>
        <v>#VALUE!</v>
      </c>
      <c r="BU385" s="5" t="e">
        <f>P_A[[#This Row],[31+]]-P_A[[#This Row],[32+]]</f>
        <v>#VALUE!</v>
      </c>
      <c r="BV385" s="5" t="e">
        <f>P_A[[#This Row],[32+]]-P_A[[#This Row],[33+]]</f>
        <v>#VALUE!</v>
      </c>
      <c r="BW385" s="5" t="e">
        <f>P_A[[#This Row],[33+]]-P_A[[#This Row],[34+]]</f>
        <v>#VALUE!</v>
      </c>
      <c r="BX385" s="5" t="e">
        <f>P_A[[#This Row],[34+]]-P_A[[#This Row],[35+]]</f>
        <v>#VALUE!</v>
      </c>
      <c r="BY385" s="5" t="e">
        <f>P_A[[#This Row],[35+]]-P_A[[#This Row],[36+]]</f>
        <v>#VALUE!</v>
      </c>
      <c r="BZ385" s="5" t="e">
        <f>P_A[[#This Row],[36+]]-P_A[[#This Row],[37+]]</f>
        <v>#VALUE!</v>
      </c>
      <c r="CA385" s="5" t="e">
        <f>P_A[[#This Row],[37+]]-P_A[[#This Row],[38+]]</f>
        <v>#VALUE!</v>
      </c>
      <c r="CB385" s="5" t="e">
        <f>P_A[[#This Row],[38+]]-P_A[[#This Row],[39+]]</f>
        <v>#VALUE!</v>
      </c>
      <c r="CC385" s="5" t="e">
        <f>P_A[[#This Row],[39+]]-P_A[[#This Row],[40+]]</f>
        <v>#VALUE!</v>
      </c>
      <c r="CD385" s="5" t="e">
        <f>P_A[[#This Row],[40+]]-P_A[[#This Row],[41+]]</f>
        <v>#VALUE!</v>
      </c>
      <c r="CE385" s="5" t="e">
        <f>P_A[[#This Row],[41+]]-P_A[[#This Row],[42+]]</f>
        <v>#VALUE!</v>
      </c>
      <c r="CF385" s="5" t="e">
        <f>P_A[[#This Row],[42+]]-P_A[[#This Row],[43+]]</f>
        <v>#VALUE!</v>
      </c>
      <c r="CG385" s="5" t="e">
        <f>P_A[[#This Row],[43+]]-P_A[[#This Row],[44+]]</f>
        <v>#VALUE!</v>
      </c>
      <c r="CH385" s="5" t="e">
        <f>P_A[[#This Row],[44+]]-P_A[[#This Row],[45+]]</f>
        <v>#VALUE!</v>
      </c>
      <c r="CI385" s="5" t="e">
        <f>P_A[[#This Row],[45+]]-P_A[[#This Row],[46+]]</f>
        <v>#VALUE!</v>
      </c>
      <c r="CJ385" s="5" t="e">
        <f>P_A[[#This Row],[46+]]-P_A[[#This Row],[47+]]</f>
        <v>#VALUE!</v>
      </c>
      <c r="CK385" s="5" t="e">
        <f>P_A[[#This Row],[47+]]-P_A[[#This Row],[48+]]</f>
        <v>#VALUE!</v>
      </c>
      <c r="CL385" s="5" t="e">
        <f>P_A[[#This Row],[48+]]-P_A[[#This Row],[49+]]</f>
        <v>#VALUE!</v>
      </c>
    </row>
    <row r="386" spans="50:90" x14ac:dyDescent="0.25">
      <c r="AX386" s="5" t="e">
        <f>P_A[[#This Row],[8+]]-P_A[[#This Row],[9+]]</f>
        <v>#VALUE!</v>
      </c>
      <c r="AY386" s="5" t="e">
        <f>P_A[[#This Row],[9+]]-P_A[[#This Row],[10+]]</f>
        <v>#VALUE!</v>
      </c>
      <c r="AZ386" s="5" t="e">
        <f>P_A[[#This Row],[10+]]-P_A[[#This Row],[11+]]</f>
        <v>#VALUE!</v>
      </c>
      <c r="BA386" s="5" t="e">
        <f>P_A[[#This Row],[11+]]-P_A[[#This Row],[12+]]</f>
        <v>#VALUE!</v>
      </c>
      <c r="BB386" s="5" t="e">
        <f>P_A[[#This Row],[12+]]-P_A[[#This Row],[13+]]</f>
        <v>#VALUE!</v>
      </c>
      <c r="BC386" s="5" t="e">
        <f>P_A[[#This Row],[13+]]-P_A[[#This Row],[14+]]</f>
        <v>#VALUE!</v>
      </c>
      <c r="BD386" s="5" t="e">
        <f>P_A[[#This Row],[14+]]-P_A[[#This Row],[15+]]</f>
        <v>#VALUE!</v>
      </c>
      <c r="BE386" s="5" t="e">
        <f>P_A[[#This Row],[15+]]-P_A[[#This Row],[16+]]</f>
        <v>#VALUE!</v>
      </c>
      <c r="BF386" s="5" t="e">
        <f>P_A[[#This Row],[16+]]-P_A[[#This Row],[17+]]</f>
        <v>#VALUE!</v>
      </c>
      <c r="BG386" s="5" t="e">
        <f>P_A[[#This Row],[17+]]-P_A[[#This Row],[18+]]</f>
        <v>#VALUE!</v>
      </c>
      <c r="BH386" s="5" t="e">
        <f>P_A[[#This Row],[18+]]-P_A[[#This Row],[19+]]</f>
        <v>#VALUE!</v>
      </c>
      <c r="BI386" s="5" t="e">
        <f>P_A[[#This Row],[19+]]-P_A[[#This Row],[20+]]</f>
        <v>#VALUE!</v>
      </c>
      <c r="BJ386" s="5" t="e">
        <f>P_A[[#This Row],[20+]]-P_A[[#This Row],[21+]]</f>
        <v>#VALUE!</v>
      </c>
      <c r="BK386" s="5" t="e">
        <f>P_A[[#This Row],[21+]]-P_A[[#This Row],[22+]]</f>
        <v>#VALUE!</v>
      </c>
      <c r="BL386" s="5" t="e">
        <f>P_A[[#This Row],[22+]]-P_A[[#This Row],[23+]]</f>
        <v>#VALUE!</v>
      </c>
      <c r="BM386" s="5" t="e">
        <f>P_A[[#This Row],[23+]]-P_A[[#This Row],[24+]]</f>
        <v>#VALUE!</v>
      </c>
      <c r="BN386" s="5" t="e">
        <f>P_A[[#This Row],[24+]]-P_A[[#This Row],[25+]]</f>
        <v>#VALUE!</v>
      </c>
      <c r="BO386" s="5" t="e">
        <f>P_A[[#This Row],[25+]]-P_A[[#This Row],[26+]]</f>
        <v>#VALUE!</v>
      </c>
      <c r="BP386" s="5" t="e">
        <f>P_A[[#This Row],[26+]]-P_A[[#This Row],[27+]]</f>
        <v>#VALUE!</v>
      </c>
      <c r="BQ386" s="5" t="e">
        <f>P_A[[#This Row],[27+]]-P_A[[#This Row],[28+]]</f>
        <v>#VALUE!</v>
      </c>
      <c r="BR386" s="5" t="e">
        <f>P_A[[#This Row],[28+]]-P_A[[#This Row],[29+]]</f>
        <v>#VALUE!</v>
      </c>
      <c r="BS386" s="5" t="e">
        <f>P_A[[#This Row],[29+]]-P_A[[#This Row],[30+]]</f>
        <v>#VALUE!</v>
      </c>
      <c r="BT386" s="5" t="e">
        <f>P_A[[#This Row],[30+]]-P_A[[#This Row],[31+]]</f>
        <v>#VALUE!</v>
      </c>
      <c r="BU386" s="5" t="e">
        <f>P_A[[#This Row],[31+]]-P_A[[#This Row],[32+]]</f>
        <v>#VALUE!</v>
      </c>
      <c r="BV386" s="5" t="e">
        <f>P_A[[#This Row],[32+]]-P_A[[#This Row],[33+]]</f>
        <v>#VALUE!</v>
      </c>
      <c r="BW386" s="5" t="e">
        <f>P_A[[#This Row],[33+]]-P_A[[#This Row],[34+]]</f>
        <v>#VALUE!</v>
      </c>
      <c r="BX386" s="5" t="e">
        <f>P_A[[#This Row],[34+]]-P_A[[#This Row],[35+]]</f>
        <v>#VALUE!</v>
      </c>
      <c r="BY386" s="5" t="e">
        <f>P_A[[#This Row],[35+]]-P_A[[#This Row],[36+]]</f>
        <v>#VALUE!</v>
      </c>
      <c r="BZ386" s="5" t="e">
        <f>P_A[[#This Row],[36+]]-P_A[[#This Row],[37+]]</f>
        <v>#VALUE!</v>
      </c>
      <c r="CA386" s="5" t="e">
        <f>P_A[[#This Row],[37+]]-P_A[[#This Row],[38+]]</f>
        <v>#VALUE!</v>
      </c>
      <c r="CB386" s="5" t="e">
        <f>P_A[[#This Row],[38+]]-P_A[[#This Row],[39+]]</f>
        <v>#VALUE!</v>
      </c>
      <c r="CC386" s="5" t="e">
        <f>P_A[[#This Row],[39+]]-P_A[[#This Row],[40+]]</f>
        <v>#VALUE!</v>
      </c>
      <c r="CD386" s="5" t="e">
        <f>P_A[[#This Row],[40+]]-P_A[[#This Row],[41+]]</f>
        <v>#VALUE!</v>
      </c>
      <c r="CE386" s="5" t="e">
        <f>P_A[[#This Row],[41+]]-P_A[[#This Row],[42+]]</f>
        <v>#VALUE!</v>
      </c>
      <c r="CF386" s="5" t="e">
        <f>P_A[[#This Row],[42+]]-P_A[[#This Row],[43+]]</f>
        <v>#VALUE!</v>
      </c>
      <c r="CG386" s="5" t="e">
        <f>P_A[[#This Row],[43+]]-P_A[[#This Row],[44+]]</f>
        <v>#VALUE!</v>
      </c>
      <c r="CH386" s="5" t="e">
        <f>P_A[[#This Row],[44+]]-P_A[[#This Row],[45+]]</f>
        <v>#VALUE!</v>
      </c>
      <c r="CI386" s="5" t="e">
        <f>P_A[[#This Row],[45+]]-P_A[[#This Row],[46+]]</f>
        <v>#VALUE!</v>
      </c>
      <c r="CJ386" s="5" t="e">
        <f>P_A[[#This Row],[46+]]-P_A[[#This Row],[47+]]</f>
        <v>#VALUE!</v>
      </c>
      <c r="CK386" s="5" t="e">
        <f>P_A[[#This Row],[47+]]-P_A[[#This Row],[48+]]</f>
        <v>#VALUE!</v>
      </c>
      <c r="CL386" s="5" t="e">
        <f>P_A[[#This Row],[48+]]-P_A[[#This Row],[49+]]</f>
        <v>#VALUE!</v>
      </c>
    </row>
    <row r="387" spans="50:90" x14ac:dyDescent="0.25">
      <c r="AX387" s="5" t="e">
        <f>P_A[[#This Row],[8+]]-P_A[[#This Row],[9+]]</f>
        <v>#VALUE!</v>
      </c>
      <c r="AY387" s="5" t="e">
        <f>P_A[[#This Row],[9+]]-P_A[[#This Row],[10+]]</f>
        <v>#VALUE!</v>
      </c>
      <c r="AZ387" s="5" t="e">
        <f>P_A[[#This Row],[10+]]-P_A[[#This Row],[11+]]</f>
        <v>#VALUE!</v>
      </c>
      <c r="BA387" s="5" t="e">
        <f>P_A[[#This Row],[11+]]-P_A[[#This Row],[12+]]</f>
        <v>#VALUE!</v>
      </c>
      <c r="BB387" s="5" t="e">
        <f>P_A[[#This Row],[12+]]-P_A[[#This Row],[13+]]</f>
        <v>#VALUE!</v>
      </c>
      <c r="BC387" s="5" t="e">
        <f>P_A[[#This Row],[13+]]-P_A[[#This Row],[14+]]</f>
        <v>#VALUE!</v>
      </c>
      <c r="BD387" s="5" t="e">
        <f>P_A[[#This Row],[14+]]-P_A[[#This Row],[15+]]</f>
        <v>#VALUE!</v>
      </c>
      <c r="BE387" s="5" t="e">
        <f>P_A[[#This Row],[15+]]-P_A[[#This Row],[16+]]</f>
        <v>#VALUE!</v>
      </c>
      <c r="BF387" s="5" t="e">
        <f>P_A[[#This Row],[16+]]-P_A[[#This Row],[17+]]</f>
        <v>#VALUE!</v>
      </c>
      <c r="BG387" s="5" t="e">
        <f>P_A[[#This Row],[17+]]-P_A[[#This Row],[18+]]</f>
        <v>#VALUE!</v>
      </c>
      <c r="BH387" s="5" t="e">
        <f>P_A[[#This Row],[18+]]-P_A[[#This Row],[19+]]</f>
        <v>#VALUE!</v>
      </c>
      <c r="BI387" s="5" t="e">
        <f>P_A[[#This Row],[19+]]-P_A[[#This Row],[20+]]</f>
        <v>#VALUE!</v>
      </c>
      <c r="BJ387" s="5" t="e">
        <f>P_A[[#This Row],[20+]]-P_A[[#This Row],[21+]]</f>
        <v>#VALUE!</v>
      </c>
      <c r="BK387" s="5" t="e">
        <f>P_A[[#This Row],[21+]]-P_A[[#This Row],[22+]]</f>
        <v>#VALUE!</v>
      </c>
      <c r="BL387" s="5" t="e">
        <f>P_A[[#This Row],[22+]]-P_A[[#This Row],[23+]]</f>
        <v>#VALUE!</v>
      </c>
      <c r="BM387" s="5" t="e">
        <f>P_A[[#This Row],[23+]]-P_A[[#This Row],[24+]]</f>
        <v>#VALUE!</v>
      </c>
      <c r="BN387" s="5" t="e">
        <f>P_A[[#This Row],[24+]]-P_A[[#This Row],[25+]]</f>
        <v>#VALUE!</v>
      </c>
      <c r="BO387" s="5" t="e">
        <f>P_A[[#This Row],[25+]]-P_A[[#This Row],[26+]]</f>
        <v>#VALUE!</v>
      </c>
      <c r="BP387" s="5" t="e">
        <f>P_A[[#This Row],[26+]]-P_A[[#This Row],[27+]]</f>
        <v>#VALUE!</v>
      </c>
      <c r="BQ387" s="5" t="e">
        <f>P_A[[#This Row],[27+]]-P_A[[#This Row],[28+]]</f>
        <v>#VALUE!</v>
      </c>
      <c r="BR387" s="5" t="e">
        <f>P_A[[#This Row],[28+]]-P_A[[#This Row],[29+]]</f>
        <v>#VALUE!</v>
      </c>
      <c r="BS387" s="5" t="e">
        <f>P_A[[#This Row],[29+]]-P_A[[#This Row],[30+]]</f>
        <v>#VALUE!</v>
      </c>
      <c r="BT387" s="5" t="e">
        <f>P_A[[#This Row],[30+]]-P_A[[#This Row],[31+]]</f>
        <v>#VALUE!</v>
      </c>
      <c r="BU387" s="5" t="e">
        <f>P_A[[#This Row],[31+]]-P_A[[#This Row],[32+]]</f>
        <v>#VALUE!</v>
      </c>
      <c r="BV387" s="5" t="e">
        <f>P_A[[#This Row],[32+]]-P_A[[#This Row],[33+]]</f>
        <v>#VALUE!</v>
      </c>
      <c r="BW387" s="5" t="e">
        <f>P_A[[#This Row],[33+]]-P_A[[#This Row],[34+]]</f>
        <v>#VALUE!</v>
      </c>
      <c r="BX387" s="5" t="e">
        <f>P_A[[#This Row],[34+]]-P_A[[#This Row],[35+]]</f>
        <v>#VALUE!</v>
      </c>
      <c r="BY387" s="5" t="e">
        <f>P_A[[#This Row],[35+]]-P_A[[#This Row],[36+]]</f>
        <v>#VALUE!</v>
      </c>
      <c r="BZ387" s="5" t="e">
        <f>P_A[[#This Row],[36+]]-P_A[[#This Row],[37+]]</f>
        <v>#VALUE!</v>
      </c>
      <c r="CA387" s="5" t="e">
        <f>P_A[[#This Row],[37+]]-P_A[[#This Row],[38+]]</f>
        <v>#VALUE!</v>
      </c>
      <c r="CB387" s="5" t="e">
        <f>P_A[[#This Row],[38+]]-P_A[[#This Row],[39+]]</f>
        <v>#VALUE!</v>
      </c>
      <c r="CC387" s="5" t="e">
        <f>P_A[[#This Row],[39+]]-P_A[[#This Row],[40+]]</f>
        <v>#VALUE!</v>
      </c>
      <c r="CD387" s="5" t="e">
        <f>P_A[[#This Row],[40+]]-P_A[[#This Row],[41+]]</f>
        <v>#VALUE!</v>
      </c>
      <c r="CE387" s="5" t="e">
        <f>P_A[[#This Row],[41+]]-P_A[[#This Row],[42+]]</f>
        <v>#VALUE!</v>
      </c>
      <c r="CF387" s="5" t="e">
        <f>P_A[[#This Row],[42+]]-P_A[[#This Row],[43+]]</f>
        <v>#VALUE!</v>
      </c>
      <c r="CG387" s="5" t="e">
        <f>P_A[[#This Row],[43+]]-P_A[[#This Row],[44+]]</f>
        <v>#VALUE!</v>
      </c>
      <c r="CH387" s="5" t="e">
        <f>P_A[[#This Row],[44+]]-P_A[[#This Row],[45+]]</f>
        <v>#VALUE!</v>
      </c>
      <c r="CI387" s="5" t="e">
        <f>P_A[[#This Row],[45+]]-P_A[[#This Row],[46+]]</f>
        <v>#VALUE!</v>
      </c>
      <c r="CJ387" s="5" t="e">
        <f>P_A[[#This Row],[46+]]-P_A[[#This Row],[47+]]</f>
        <v>#VALUE!</v>
      </c>
      <c r="CK387" s="5" t="e">
        <f>P_A[[#This Row],[47+]]-P_A[[#This Row],[48+]]</f>
        <v>#VALUE!</v>
      </c>
      <c r="CL387" s="5" t="e">
        <f>P_A[[#This Row],[48+]]-P_A[[#This Row],[49+]]</f>
        <v>#VALUE!</v>
      </c>
    </row>
    <row r="388" spans="50:90" x14ac:dyDescent="0.25">
      <c r="AX388" s="5" t="e">
        <f>P_A[[#This Row],[8+]]-P_A[[#This Row],[9+]]</f>
        <v>#VALUE!</v>
      </c>
      <c r="AY388" s="5" t="e">
        <f>P_A[[#This Row],[9+]]-P_A[[#This Row],[10+]]</f>
        <v>#VALUE!</v>
      </c>
      <c r="AZ388" s="5" t="e">
        <f>P_A[[#This Row],[10+]]-P_A[[#This Row],[11+]]</f>
        <v>#VALUE!</v>
      </c>
      <c r="BA388" s="5" t="e">
        <f>P_A[[#This Row],[11+]]-P_A[[#This Row],[12+]]</f>
        <v>#VALUE!</v>
      </c>
      <c r="BB388" s="5" t="e">
        <f>P_A[[#This Row],[12+]]-P_A[[#This Row],[13+]]</f>
        <v>#VALUE!</v>
      </c>
      <c r="BC388" s="5" t="e">
        <f>P_A[[#This Row],[13+]]-P_A[[#This Row],[14+]]</f>
        <v>#VALUE!</v>
      </c>
      <c r="BD388" s="5" t="e">
        <f>P_A[[#This Row],[14+]]-P_A[[#This Row],[15+]]</f>
        <v>#VALUE!</v>
      </c>
      <c r="BE388" s="5" t="e">
        <f>P_A[[#This Row],[15+]]-P_A[[#This Row],[16+]]</f>
        <v>#VALUE!</v>
      </c>
      <c r="BF388" s="5" t="e">
        <f>P_A[[#This Row],[16+]]-P_A[[#This Row],[17+]]</f>
        <v>#VALUE!</v>
      </c>
      <c r="BG388" s="5" t="e">
        <f>P_A[[#This Row],[17+]]-P_A[[#This Row],[18+]]</f>
        <v>#VALUE!</v>
      </c>
      <c r="BH388" s="5" t="e">
        <f>P_A[[#This Row],[18+]]-P_A[[#This Row],[19+]]</f>
        <v>#VALUE!</v>
      </c>
      <c r="BI388" s="5" t="e">
        <f>P_A[[#This Row],[19+]]-P_A[[#This Row],[20+]]</f>
        <v>#VALUE!</v>
      </c>
      <c r="BJ388" s="5" t="e">
        <f>P_A[[#This Row],[20+]]-P_A[[#This Row],[21+]]</f>
        <v>#VALUE!</v>
      </c>
      <c r="BK388" s="5" t="e">
        <f>P_A[[#This Row],[21+]]-P_A[[#This Row],[22+]]</f>
        <v>#VALUE!</v>
      </c>
      <c r="BL388" s="5" t="e">
        <f>P_A[[#This Row],[22+]]-P_A[[#This Row],[23+]]</f>
        <v>#VALUE!</v>
      </c>
      <c r="BM388" s="5" t="e">
        <f>P_A[[#This Row],[23+]]-P_A[[#This Row],[24+]]</f>
        <v>#VALUE!</v>
      </c>
      <c r="BN388" s="5" t="e">
        <f>P_A[[#This Row],[24+]]-P_A[[#This Row],[25+]]</f>
        <v>#VALUE!</v>
      </c>
      <c r="BO388" s="5" t="e">
        <f>P_A[[#This Row],[25+]]-P_A[[#This Row],[26+]]</f>
        <v>#VALUE!</v>
      </c>
      <c r="BP388" s="5" t="e">
        <f>P_A[[#This Row],[26+]]-P_A[[#This Row],[27+]]</f>
        <v>#VALUE!</v>
      </c>
      <c r="BQ388" s="5" t="e">
        <f>P_A[[#This Row],[27+]]-P_A[[#This Row],[28+]]</f>
        <v>#VALUE!</v>
      </c>
      <c r="BR388" s="5" t="e">
        <f>P_A[[#This Row],[28+]]-P_A[[#This Row],[29+]]</f>
        <v>#VALUE!</v>
      </c>
      <c r="BS388" s="5" t="e">
        <f>P_A[[#This Row],[29+]]-P_A[[#This Row],[30+]]</f>
        <v>#VALUE!</v>
      </c>
      <c r="BT388" s="5" t="e">
        <f>P_A[[#This Row],[30+]]-P_A[[#This Row],[31+]]</f>
        <v>#VALUE!</v>
      </c>
      <c r="BU388" s="5" t="e">
        <f>P_A[[#This Row],[31+]]-P_A[[#This Row],[32+]]</f>
        <v>#VALUE!</v>
      </c>
      <c r="BV388" s="5" t="e">
        <f>P_A[[#This Row],[32+]]-P_A[[#This Row],[33+]]</f>
        <v>#VALUE!</v>
      </c>
      <c r="BW388" s="5" t="e">
        <f>P_A[[#This Row],[33+]]-P_A[[#This Row],[34+]]</f>
        <v>#VALUE!</v>
      </c>
      <c r="BX388" s="5" t="e">
        <f>P_A[[#This Row],[34+]]-P_A[[#This Row],[35+]]</f>
        <v>#VALUE!</v>
      </c>
      <c r="BY388" s="5" t="e">
        <f>P_A[[#This Row],[35+]]-P_A[[#This Row],[36+]]</f>
        <v>#VALUE!</v>
      </c>
      <c r="BZ388" s="5" t="e">
        <f>P_A[[#This Row],[36+]]-P_A[[#This Row],[37+]]</f>
        <v>#VALUE!</v>
      </c>
      <c r="CA388" s="5" t="e">
        <f>P_A[[#This Row],[37+]]-P_A[[#This Row],[38+]]</f>
        <v>#VALUE!</v>
      </c>
      <c r="CB388" s="5" t="e">
        <f>P_A[[#This Row],[38+]]-P_A[[#This Row],[39+]]</f>
        <v>#VALUE!</v>
      </c>
      <c r="CC388" s="5" t="e">
        <f>P_A[[#This Row],[39+]]-P_A[[#This Row],[40+]]</f>
        <v>#VALUE!</v>
      </c>
      <c r="CD388" s="5" t="e">
        <f>P_A[[#This Row],[40+]]-P_A[[#This Row],[41+]]</f>
        <v>#VALUE!</v>
      </c>
      <c r="CE388" s="5" t="e">
        <f>P_A[[#This Row],[41+]]-P_A[[#This Row],[42+]]</f>
        <v>#VALUE!</v>
      </c>
      <c r="CF388" s="5" t="e">
        <f>P_A[[#This Row],[42+]]-P_A[[#This Row],[43+]]</f>
        <v>#VALUE!</v>
      </c>
      <c r="CG388" s="5" t="e">
        <f>P_A[[#This Row],[43+]]-P_A[[#This Row],[44+]]</f>
        <v>#VALUE!</v>
      </c>
      <c r="CH388" s="5" t="e">
        <f>P_A[[#This Row],[44+]]-P_A[[#This Row],[45+]]</f>
        <v>#VALUE!</v>
      </c>
      <c r="CI388" s="5" t="e">
        <f>P_A[[#This Row],[45+]]-P_A[[#This Row],[46+]]</f>
        <v>#VALUE!</v>
      </c>
      <c r="CJ388" s="5" t="e">
        <f>P_A[[#This Row],[46+]]-P_A[[#This Row],[47+]]</f>
        <v>#VALUE!</v>
      </c>
      <c r="CK388" s="5" t="e">
        <f>P_A[[#This Row],[47+]]-P_A[[#This Row],[48+]]</f>
        <v>#VALUE!</v>
      </c>
      <c r="CL388" s="5" t="e">
        <f>P_A[[#This Row],[48+]]-P_A[[#This Row],[49+]]</f>
        <v>#VALUE!</v>
      </c>
    </row>
    <row r="389" spans="50:90" x14ac:dyDescent="0.25">
      <c r="AX389" s="5" t="e">
        <f>P_A[[#This Row],[8+]]-P_A[[#This Row],[9+]]</f>
        <v>#VALUE!</v>
      </c>
      <c r="AY389" s="5" t="e">
        <f>P_A[[#This Row],[9+]]-P_A[[#This Row],[10+]]</f>
        <v>#VALUE!</v>
      </c>
      <c r="AZ389" s="5" t="e">
        <f>P_A[[#This Row],[10+]]-P_A[[#This Row],[11+]]</f>
        <v>#VALUE!</v>
      </c>
      <c r="BA389" s="5" t="e">
        <f>P_A[[#This Row],[11+]]-P_A[[#This Row],[12+]]</f>
        <v>#VALUE!</v>
      </c>
      <c r="BB389" s="5" t="e">
        <f>P_A[[#This Row],[12+]]-P_A[[#This Row],[13+]]</f>
        <v>#VALUE!</v>
      </c>
      <c r="BC389" s="5" t="e">
        <f>P_A[[#This Row],[13+]]-P_A[[#This Row],[14+]]</f>
        <v>#VALUE!</v>
      </c>
      <c r="BD389" s="5" t="e">
        <f>P_A[[#This Row],[14+]]-P_A[[#This Row],[15+]]</f>
        <v>#VALUE!</v>
      </c>
      <c r="BE389" s="5" t="e">
        <f>P_A[[#This Row],[15+]]-P_A[[#This Row],[16+]]</f>
        <v>#VALUE!</v>
      </c>
      <c r="BF389" s="5" t="e">
        <f>P_A[[#This Row],[16+]]-P_A[[#This Row],[17+]]</f>
        <v>#VALUE!</v>
      </c>
      <c r="BG389" s="5" t="e">
        <f>P_A[[#This Row],[17+]]-P_A[[#This Row],[18+]]</f>
        <v>#VALUE!</v>
      </c>
      <c r="BH389" s="5" t="e">
        <f>P_A[[#This Row],[18+]]-P_A[[#This Row],[19+]]</f>
        <v>#VALUE!</v>
      </c>
      <c r="BI389" s="5" t="e">
        <f>P_A[[#This Row],[19+]]-P_A[[#This Row],[20+]]</f>
        <v>#VALUE!</v>
      </c>
      <c r="BJ389" s="5" t="e">
        <f>P_A[[#This Row],[20+]]-P_A[[#This Row],[21+]]</f>
        <v>#VALUE!</v>
      </c>
      <c r="BK389" s="5" t="e">
        <f>P_A[[#This Row],[21+]]-P_A[[#This Row],[22+]]</f>
        <v>#VALUE!</v>
      </c>
      <c r="BL389" s="5" t="e">
        <f>P_A[[#This Row],[22+]]-P_A[[#This Row],[23+]]</f>
        <v>#VALUE!</v>
      </c>
      <c r="BM389" s="5" t="e">
        <f>P_A[[#This Row],[23+]]-P_A[[#This Row],[24+]]</f>
        <v>#VALUE!</v>
      </c>
      <c r="BN389" s="5" t="e">
        <f>P_A[[#This Row],[24+]]-P_A[[#This Row],[25+]]</f>
        <v>#VALUE!</v>
      </c>
      <c r="BO389" s="5" t="e">
        <f>P_A[[#This Row],[25+]]-P_A[[#This Row],[26+]]</f>
        <v>#VALUE!</v>
      </c>
      <c r="BP389" s="5" t="e">
        <f>P_A[[#This Row],[26+]]-P_A[[#This Row],[27+]]</f>
        <v>#VALUE!</v>
      </c>
      <c r="BQ389" s="5" t="e">
        <f>P_A[[#This Row],[27+]]-P_A[[#This Row],[28+]]</f>
        <v>#VALUE!</v>
      </c>
      <c r="BR389" s="5" t="e">
        <f>P_A[[#This Row],[28+]]-P_A[[#This Row],[29+]]</f>
        <v>#VALUE!</v>
      </c>
      <c r="BS389" s="5" t="e">
        <f>P_A[[#This Row],[29+]]-P_A[[#This Row],[30+]]</f>
        <v>#VALUE!</v>
      </c>
      <c r="BT389" s="5" t="e">
        <f>P_A[[#This Row],[30+]]-P_A[[#This Row],[31+]]</f>
        <v>#VALUE!</v>
      </c>
      <c r="BU389" s="5" t="e">
        <f>P_A[[#This Row],[31+]]-P_A[[#This Row],[32+]]</f>
        <v>#VALUE!</v>
      </c>
      <c r="BV389" s="5" t="e">
        <f>P_A[[#This Row],[32+]]-P_A[[#This Row],[33+]]</f>
        <v>#VALUE!</v>
      </c>
      <c r="BW389" s="5" t="e">
        <f>P_A[[#This Row],[33+]]-P_A[[#This Row],[34+]]</f>
        <v>#VALUE!</v>
      </c>
      <c r="BX389" s="5" t="e">
        <f>P_A[[#This Row],[34+]]-P_A[[#This Row],[35+]]</f>
        <v>#VALUE!</v>
      </c>
      <c r="BY389" s="5" t="e">
        <f>P_A[[#This Row],[35+]]-P_A[[#This Row],[36+]]</f>
        <v>#VALUE!</v>
      </c>
      <c r="BZ389" s="5" t="e">
        <f>P_A[[#This Row],[36+]]-P_A[[#This Row],[37+]]</f>
        <v>#VALUE!</v>
      </c>
      <c r="CA389" s="5" t="e">
        <f>P_A[[#This Row],[37+]]-P_A[[#This Row],[38+]]</f>
        <v>#VALUE!</v>
      </c>
      <c r="CB389" s="5" t="e">
        <f>P_A[[#This Row],[38+]]-P_A[[#This Row],[39+]]</f>
        <v>#VALUE!</v>
      </c>
      <c r="CC389" s="5" t="e">
        <f>P_A[[#This Row],[39+]]-P_A[[#This Row],[40+]]</f>
        <v>#VALUE!</v>
      </c>
      <c r="CD389" s="5" t="e">
        <f>P_A[[#This Row],[40+]]-P_A[[#This Row],[41+]]</f>
        <v>#VALUE!</v>
      </c>
      <c r="CE389" s="5" t="e">
        <f>P_A[[#This Row],[41+]]-P_A[[#This Row],[42+]]</f>
        <v>#VALUE!</v>
      </c>
      <c r="CF389" s="5" t="e">
        <f>P_A[[#This Row],[42+]]-P_A[[#This Row],[43+]]</f>
        <v>#VALUE!</v>
      </c>
      <c r="CG389" s="5" t="e">
        <f>P_A[[#This Row],[43+]]-P_A[[#This Row],[44+]]</f>
        <v>#VALUE!</v>
      </c>
      <c r="CH389" s="5" t="e">
        <f>P_A[[#This Row],[44+]]-P_A[[#This Row],[45+]]</f>
        <v>#VALUE!</v>
      </c>
      <c r="CI389" s="5" t="e">
        <f>P_A[[#This Row],[45+]]-P_A[[#This Row],[46+]]</f>
        <v>#VALUE!</v>
      </c>
      <c r="CJ389" s="5" t="e">
        <f>P_A[[#This Row],[46+]]-P_A[[#This Row],[47+]]</f>
        <v>#VALUE!</v>
      </c>
      <c r="CK389" s="5" t="e">
        <f>P_A[[#This Row],[47+]]-P_A[[#This Row],[48+]]</f>
        <v>#VALUE!</v>
      </c>
      <c r="CL389" s="5" t="e">
        <f>P_A[[#This Row],[48+]]-P_A[[#This Row],[49+]]</f>
        <v>#VALUE!</v>
      </c>
    </row>
    <row r="390" spans="50:90" x14ac:dyDescent="0.25">
      <c r="AX390" s="5" t="e">
        <f>P_A[[#This Row],[8+]]-P_A[[#This Row],[9+]]</f>
        <v>#VALUE!</v>
      </c>
      <c r="AY390" s="5" t="e">
        <f>P_A[[#This Row],[9+]]-P_A[[#This Row],[10+]]</f>
        <v>#VALUE!</v>
      </c>
      <c r="AZ390" s="5" t="e">
        <f>P_A[[#This Row],[10+]]-P_A[[#This Row],[11+]]</f>
        <v>#VALUE!</v>
      </c>
      <c r="BA390" s="5" t="e">
        <f>P_A[[#This Row],[11+]]-P_A[[#This Row],[12+]]</f>
        <v>#VALUE!</v>
      </c>
      <c r="BB390" s="5" t="e">
        <f>P_A[[#This Row],[12+]]-P_A[[#This Row],[13+]]</f>
        <v>#VALUE!</v>
      </c>
      <c r="BC390" s="5" t="e">
        <f>P_A[[#This Row],[13+]]-P_A[[#This Row],[14+]]</f>
        <v>#VALUE!</v>
      </c>
      <c r="BD390" s="5" t="e">
        <f>P_A[[#This Row],[14+]]-P_A[[#This Row],[15+]]</f>
        <v>#VALUE!</v>
      </c>
      <c r="BE390" s="5" t="e">
        <f>P_A[[#This Row],[15+]]-P_A[[#This Row],[16+]]</f>
        <v>#VALUE!</v>
      </c>
      <c r="BF390" s="5" t="e">
        <f>P_A[[#This Row],[16+]]-P_A[[#This Row],[17+]]</f>
        <v>#VALUE!</v>
      </c>
      <c r="BG390" s="5" t="e">
        <f>P_A[[#This Row],[17+]]-P_A[[#This Row],[18+]]</f>
        <v>#VALUE!</v>
      </c>
      <c r="BH390" s="5" t="e">
        <f>P_A[[#This Row],[18+]]-P_A[[#This Row],[19+]]</f>
        <v>#VALUE!</v>
      </c>
      <c r="BI390" s="5" t="e">
        <f>P_A[[#This Row],[19+]]-P_A[[#This Row],[20+]]</f>
        <v>#VALUE!</v>
      </c>
      <c r="BJ390" s="5" t="e">
        <f>P_A[[#This Row],[20+]]-P_A[[#This Row],[21+]]</f>
        <v>#VALUE!</v>
      </c>
      <c r="BK390" s="5" t="e">
        <f>P_A[[#This Row],[21+]]-P_A[[#This Row],[22+]]</f>
        <v>#VALUE!</v>
      </c>
      <c r="BL390" s="5" t="e">
        <f>P_A[[#This Row],[22+]]-P_A[[#This Row],[23+]]</f>
        <v>#VALUE!</v>
      </c>
      <c r="BM390" s="5" t="e">
        <f>P_A[[#This Row],[23+]]-P_A[[#This Row],[24+]]</f>
        <v>#VALUE!</v>
      </c>
      <c r="BN390" s="5" t="e">
        <f>P_A[[#This Row],[24+]]-P_A[[#This Row],[25+]]</f>
        <v>#VALUE!</v>
      </c>
      <c r="BO390" s="5" t="e">
        <f>P_A[[#This Row],[25+]]-P_A[[#This Row],[26+]]</f>
        <v>#VALUE!</v>
      </c>
      <c r="BP390" s="5" t="e">
        <f>P_A[[#This Row],[26+]]-P_A[[#This Row],[27+]]</f>
        <v>#VALUE!</v>
      </c>
      <c r="BQ390" s="5" t="e">
        <f>P_A[[#This Row],[27+]]-P_A[[#This Row],[28+]]</f>
        <v>#VALUE!</v>
      </c>
      <c r="BR390" s="5" t="e">
        <f>P_A[[#This Row],[28+]]-P_A[[#This Row],[29+]]</f>
        <v>#VALUE!</v>
      </c>
      <c r="BS390" s="5" t="e">
        <f>P_A[[#This Row],[29+]]-P_A[[#This Row],[30+]]</f>
        <v>#VALUE!</v>
      </c>
      <c r="BT390" s="5" t="e">
        <f>P_A[[#This Row],[30+]]-P_A[[#This Row],[31+]]</f>
        <v>#VALUE!</v>
      </c>
      <c r="BU390" s="5" t="e">
        <f>P_A[[#This Row],[31+]]-P_A[[#This Row],[32+]]</f>
        <v>#VALUE!</v>
      </c>
      <c r="BV390" s="5" t="e">
        <f>P_A[[#This Row],[32+]]-P_A[[#This Row],[33+]]</f>
        <v>#VALUE!</v>
      </c>
      <c r="BW390" s="5" t="e">
        <f>P_A[[#This Row],[33+]]-P_A[[#This Row],[34+]]</f>
        <v>#VALUE!</v>
      </c>
      <c r="BX390" s="5" t="e">
        <f>P_A[[#This Row],[34+]]-P_A[[#This Row],[35+]]</f>
        <v>#VALUE!</v>
      </c>
      <c r="BY390" s="5" t="e">
        <f>P_A[[#This Row],[35+]]-P_A[[#This Row],[36+]]</f>
        <v>#VALUE!</v>
      </c>
      <c r="BZ390" s="5" t="e">
        <f>P_A[[#This Row],[36+]]-P_A[[#This Row],[37+]]</f>
        <v>#VALUE!</v>
      </c>
      <c r="CA390" s="5" t="e">
        <f>P_A[[#This Row],[37+]]-P_A[[#This Row],[38+]]</f>
        <v>#VALUE!</v>
      </c>
      <c r="CB390" s="5" t="e">
        <f>P_A[[#This Row],[38+]]-P_A[[#This Row],[39+]]</f>
        <v>#VALUE!</v>
      </c>
      <c r="CC390" s="5" t="e">
        <f>P_A[[#This Row],[39+]]-P_A[[#This Row],[40+]]</f>
        <v>#VALUE!</v>
      </c>
      <c r="CD390" s="5" t="e">
        <f>P_A[[#This Row],[40+]]-P_A[[#This Row],[41+]]</f>
        <v>#VALUE!</v>
      </c>
      <c r="CE390" s="5" t="e">
        <f>P_A[[#This Row],[41+]]-P_A[[#This Row],[42+]]</f>
        <v>#VALUE!</v>
      </c>
      <c r="CF390" s="5" t="e">
        <f>P_A[[#This Row],[42+]]-P_A[[#This Row],[43+]]</f>
        <v>#VALUE!</v>
      </c>
      <c r="CG390" s="5" t="e">
        <f>P_A[[#This Row],[43+]]-P_A[[#This Row],[44+]]</f>
        <v>#VALUE!</v>
      </c>
      <c r="CH390" s="5" t="e">
        <f>P_A[[#This Row],[44+]]-P_A[[#This Row],[45+]]</f>
        <v>#VALUE!</v>
      </c>
      <c r="CI390" s="5" t="e">
        <f>P_A[[#This Row],[45+]]-P_A[[#This Row],[46+]]</f>
        <v>#VALUE!</v>
      </c>
      <c r="CJ390" s="5" t="e">
        <f>P_A[[#This Row],[46+]]-P_A[[#This Row],[47+]]</f>
        <v>#VALUE!</v>
      </c>
      <c r="CK390" s="5" t="e">
        <f>P_A[[#This Row],[47+]]-P_A[[#This Row],[48+]]</f>
        <v>#VALUE!</v>
      </c>
      <c r="CL390" s="5" t="e">
        <f>P_A[[#This Row],[48+]]-P_A[[#This Row],[49+]]</f>
        <v>#VALUE!</v>
      </c>
    </row>
    <row r="391" spans="50:90" x14ac:dyDescent="0.25">
      <c r="AX391" s="5" t="e">
        <f>P_A[[#This Row],[8+]]-P_A[[#This Row],[9+]]</f>
        <v>#VALUE!</v>
      </c>
      <c r="AY391" s="5" t="e">
        <f>P_A[[#This Row],[9+]]-P_A[[#This Row],[10+]]</f>
        <v>#VALUE!</v>
      </c>
      <c r="AZ391" s="5" t="e">
        <f>P_A[[#This Row],[10+]]-P_A[[#This Row],[11+]]</f>
        <v>#VALUE!</v>
      </c>
      <c r="BA391" s="5" t="e">
        <f>P_A[[#This Row],[11+]]-P_A[[#This Row],[12+]]</f>
        <v>#VALUE!</v>
      </c>
      <c r="BB391" s="5" t="e">
        <f>P_A[[#This Row],[12+]]-P_A[[#This Row],[13+]]</f>
        <v>#VALUE!</v>
      </c>
      <c r="BC391" s="5" t="e">
        <f>P_A[[#This Row],[13+]]-P_A[[#This Row],[14+]]</f>
        <v>#VALUE!</v>
      </c>
      <c r="BD391" s="5" t="e">
        <f>P_A[[#This Row],[14+]]-P_A[[#This Row],[15+]]</f>
        <v>#VALUE!</v>
      </c>
      <c r="BE391" s="5" t="e">
        <f>P_A[[#This Row],[15+]]-P_A[[#This Row],[16+]]</f>
        <v>#VALUE!</v>
      </c>
      <c r="BF391" s="5" t="e">
        <f>P_A[[#This Row],[16+]]-P_A[[#This Row],[17+]]</f>
        <v>#VALUE!</v>
      </c>
      <c r="BG391" s="5" t="e">
        <f>P_A[[#This Row],[17+]]-P_A[[#This Row],[18+]]</f>
        <v>#VALUE!</v>
      </c>
      <c r="BH391" s="5" t="e">
        <f>P_A[[#This Row],[18+]]-P_A[[#This Row],[19+]]</f>
        <v>#VALUE!</v>
      </c>
      <c r="BI391" s="5" t="e">
        <f>P_A[[#This Row],[19+]]-P_A[[#This Row],[20+]]</f>
        <v>#VALUE!</v>
      </c>
      <c r="BJ391" s="5" t="e">
        <f>P_A[[#This Row],[20+]]-P_A[[#This Row],[21+]]</f>
        <v>#VALUE!</v>
      </c>
      <c r="BK391" s="5" t="e">
        <f>P_A[[#This Row],[21+]]-P_A[[#This Row],[22+]]</f>
        <v>#VALUE!</v>
      </c>
      <c r="BL391" s="5" t="e">
        <f>P_A[[#This Row],[22+]]-P_A[[#This Row],[23+]]</f>
        <v>#VALUE!</v>
      </c>
      <c r="BM391" s="5" t="e">
        <f>P_A[[#This Row],[23+]]-P_A[[#This Row],[24+]]</f>
        <v>#VALUE!</v>
      </c>
      <c r="BN391" s="5" t="e">
        <f>P_A[[#This Row],[24+]]-P_A[[#This Row],[25+]]</f>
        <v>#VALUE!</v>
      </c>
      <c r="BO391" s="5" t="e">
        <f>P_A[[#This Row],[25+]]-P_A[[#This Row],[26+]]</f>
        <v>#VALUE!</v>
      </c>
      <c r="BP391" s="5" t="e">
        <f>P_A[[#This Row],[26+]]-P_A[[#This Row],[27+]]</f>
        <v>#VALUE!</v>
      </c>
      <c r="BQ391" s="5" t="e">
        <f>P_A[[#This Row],[27+]]-P_A[[#This Row],[28+]]</f>
        <v>#VALUE!</v>
      </c>
      <c r="BR391" s="5" t="e">
        <f>P_A[[#This Row],[28+]]-P_A[[#This Row],[29+]]</f>
        <v>#VALUE!</v>
      </c>
      <c r="BS391" s="5" t="e">
        <f>P_A[[#This Row],[29+]]-P_A[[#This Row],[30+]]</f>
        <v>#VALUE!</v>
      </c>
      <c r="BT391" s="5" t="e">
        <f>P_A[[#This Row],[30+]]-P_A[[#This Row],[31+]]</f>
        <v>#VALUE!</v>
      </c>
      <c r="BU391" s="5" t="e">
        <f>P_A[[#This Row],[31+]]-P_A[[#This Row],[32+]]</f>
        <v>#VALUE!</v>
      </c>
      <c r="BV391" s="5" t="e">
        <f>P_A[[#This Row],[32+]]-P_A[[#This Row],[33+]]</f>
        <v>#VALUE!</v>
      </c>
      <c r="BW391" s="5" t="e">
        <f>P_A[[#This Row],[33+]]-P_A[[#This Row],[34+]]</f>
        <v>#VALUE!</v>
      </c>
      <c r="BX391" s="5" t="e">
        <f>P_A[[#This Row],[34+]]-P_A[[#This Row],[35+]]</f>
        <v>#VALUE!</v>
      </c>
      <c r="BY391" s="5" t="e">
        <f>P_A[[#This Row],[35+]]-P_A[[#This Row],[36+]]</f>
        <v>#VALUE!</v>
      </c>
      <c r="BZ391" s="5" t="e">
        <f>P_A[[#This Row],[36+]]-P_A[[#This Row],[37+]]</f>
        <v>#VALUE!</v>
      </c>
      <c r="CA391" s="5" t="e">
        <f>P_A[[#This Row],[37+]]-P_A[[#This Row],[38+]]</f>
        <v>#VALUE!</v>
      </c>
      <c r="CB391" s="5" t="e">
        <f>P_A[[#This Row],[38+]]-P_A[[#This Row],[39+]]</f>
        <v>#VALUE!</v>
      </c>
      <c r="CC391" s="5" t="e">
        <f>P_A[[#This Row],[39+]]-P_A[[#This Row],[40+]]</f>
        <v>#VALUE!</v>
      </c>
      <c r="CD391" s="5" t="e">
        <f>P_A[[#This Row],[40+]]-P_A[[#This Row],[41+]]</f>
        <v>#VALUE!</v>
      </c>
      <c r="CE391" s="5" t="e">
        <f>P_A[[#This Row],[41+]]-P_A[[#This Row],[42+]]</f>
        <v>#VALUE!</v>
      </c>
      <c r="CF391" s="5" t="e">
        <f>P_A[[#This Row],[42+]]-P_A[[#This Row],[43+]]</f>
        <v>#VALUE!</v>
      </c>
      <c r="CG391" s="5" t="e">
        <f>P_A[[#This Row],[43+]]-P_A[[#This Row],[44+]]</f>
        <v>#VALUE!</v>
      </c>
      <c r="CH391" s="5" t="e">
        <f>P_A[[#This Row],[44+]]-P_A[[#This Row],[45+]]</f>
        <v>#VALUE!</v>
      </c>
      <c r="CI391" s="5" t="e">
        <f>P_A[[#This Row],[45+]]-P_A[[#This Row],[46+]]</f>
        <v>#VALUE!</v>
      </c>
      <c r="CJ391" s="5" t="e">
        <f>P_A[[#This Row],[46+]]-P_A[[#This Row],[47+]]</f>
        <v>#VALUE!</v>
      </c>
      <c r="CK391" s="5" t="e">
        <f>P_A[[#This Row],[47+]]-P_A[[#This Row],[48+]]</f>
        <v>#VALUE!</v>
      </c>
      <c r="CL391" s="5" t="e">
        <f>P_A[[#This Row],[48+]]-P_A[[#This Row],[49+]]</f>
        <v>#VALUE!</v>
      </c>
    </row>
    <row r="392" spans="50:90" x14ac:dyDescent="0.25">
      <c r="AX392" s="5" t="e">
        <f>P_A[[#This Row],[8+]]-P_A[[#This Row],[9+]]</f>
        <v>#VALUE!</v>
      </c>
      <c r="AY392" s="5" t="e">
        <f>P_A[[#This Row],[9+]]-P_A[[#This Row],[10+]]</f>
        <v>#VALUE!</v>
      </c>
      <c r="AZ392" s="5" t="e">
        <f>P_A[[#This Row],[10+]]-P_A[[#This Row],[11+]]</f>
        <v>#VALUE!</v>
      </c>
      <c r="BA392" s="5" t="e">
        <f>P_A[[#This Row],[11+]]-P_A[[#This Row],[12+]]</f>
        <v>#VALUE!</v>
      </c>
      <c r="BB392" s="5" t="e">
        <f>P_A[[#This Row],[12+]]-P_A[[#This Row],[13+]]</f>
        <v>#VALUE!</v>
      </c>
      <c r="BC392" s="5" t="e">
        <f>P_A[[#This Row],[13+]]-P_A[[#This Row],[14+]]</f>
        <v>#VALUE!</v>
      </c>
      <c r="BD392" s="5" t="e">
        <f>P_A[[#This Row],[14+]]-P_A[[#This Row],[15+]]</f>
        <v>#VALUE!</v>
      </c>
      <c r="BE392" s="5" t="e">
        <f>P_A[[#This Row],[15+]]-P_A[[#This Row],[16+]]</f>
        <v>#VALUE!</v>
      </c>
      <c r="BF392" s="5" t="e">
        <f>P_A[[#This Row],[16+]]-P_A[[#This Row],[17+]]</f>
        <v>#VALUE!</v>
      </c>
      <c r="BG392" s="5" t="e">
        <f>P_A[[#This Row],[17+]]-P_A[[#This Row],[18+]]</f>
        <v>#VALUE!</v>
      </c>
      <c r="BH392" s="5" t="e">
        <f>P_A[[#This Row],[18+]]-P_A[[#This Row],[19+]]</f>
        <v>#VALUE!</v>
      </c>
      <c r="BI392" s="5" t="e">
        <f>P_A[[#This Row],[19+]]-P_A[[#This Row],[20+]]</f>
        <v>#VALUE!</v>
      </c>
      <c r="BJ392" s="5" t="e">
        <f>P_A[[#This Row],[20+]]-P_A[[#This Row],[21+]]</f>
        <v>#VALUE!</v>
      </c>
      <c r="BK392" s="5" t="e">
        <f>P_A[[#This Row],[21+]]-P_A[[#This Row],[22+]]</f>
        <v>#VALUE!</v>
      </c>
      <c r="BL392" s="5" t="e">
        <f>P_A[[#This Row],[22+]]-P_A[[#This Row],[23+]]</f>
        <v>#VALUE!</v>
      </c>
      <c r="BM392" s="5" t="e">
        <f>P_A[[#This Row],[23+]]-P_A[[#This Row],[24+]]</f>
        <v>#VALUE!</v>
      </c>
      <c r="BN392" s="5" t="e">
        <f>P_A[[#This Row],[24+]]-P_A[[#This Row],[25+]]</f>
        <v>#VALUE!</v>
      </c>
      <c r="BO392" s="5" t="e">
        <f>P_A[[#This Row],[25+]]-P_A[[#This Row],[26+]]</f>
        <v>#VALUE!</v>
      </c>
      <c r="BP392" s="5" t="e">
        <f>P_A[[#This Row],[26+]]-P_A[[#This Row],[27+]]</f>
        <v>#VALUE!</v>
      </c>
      <c r="BQ392" s="5" t="e">
        <f>P_A[[#This Row],[27+]]-P_A[[#This Row],[28+]]</f>
        <v>#VALUE!</v>
      </c>
      <c r="BR392" s="5" t="e">
        <f>P_A[[#This Row],[28+]]-P_A[[#This Row],[29+]]</f>
        <v>#VALUE!</v>
      </c>
      <c r="BS392" s="5" t="e">
        <f>P_A[[#This Row],[29+]]-P_A[[#This Row],[30+]]</f>
        <v>#VALUE!</v>
      </c>
      <c r="BT392" s="5" t="e">
        <f>P_A[[#This Row],[30+]]-P_A[[#This Row],[31+]]</f>
        <v>#VALUE!</v>
      </c>
      <c r="BU392" s="5" t="e">
        <f>P_A[[#This Row],[31+]]-P_A[[#This Row],[32+]]</f>
        <v>#VALUE!</v>
      </c>
      <c r="BV392" s="5" t="e">
        <f>P_A[[#This Row],[32+]]-P_A[[#This Row],[33+]]</f>
        <v>#VALUE!</v>
      </c>
      <c r="BW392" s="5" t="e">
        <f>P_A[[#This Row],[33+]]-P_A[[#This Row],[34+]]</f>
        <v>#VALUE!</v>
      </c>
      <c r="BX392" s="5" t="e">
        <f>P_A[[#This Row],[34+]]-P_A[[#This Row],[35+]]</f>
        <v>#VALUE!</v>
      </c>
      <c r="BY392" s="5" t="e">
        <f>P_A[[#This Row],[35+]]-P_A[[#This Row],[36+]]</f>
        <v>#VALUE!</v>
      </c>
      <c r="BZ392" s="5" t="e">
        <f>P_A[[#This Row],[36+]]-P_A[[#This Row],[37+]]</f>
        <v>#VALUE!</v>
      </c>
      <c r="CA392" s="5" t="e">
        <f>P_A[[#This Row],[37+]]-P_A[[#This Row],[38+]]</f>
        <v>#VALUE!</v>
      </c>
      <c r="CB392" s="5" t="e">
        <f>P_A[[#This Row],[38+]]-P_A[[#This Row],[39+]]</f>
        <v>#VALUE!</v>
      </c>
      <c r="CC392" s="5" t="e">
        <f>P_A[[#This Row],[39+]]-P_A[[#This Row],[40+]]</f>
        <v>#VALUE!</v>
      </c>
      <c r="CD392" s="5" t="e">
        <f>P_A[[#This Row],[40+]]-P_A[[#This Row],[41+]]</f>
        <v>#VALUE!</v>
      </c>
      <c r="CE392" s="5" t="e">
        <f>P_A[[#This Row],[41+]]-P_A[[#This Row],[42+]]</f>
        <v>#VALUE!</v>
      </c>
      <c r="CF392" s="5" t="e">
        <f>P_A[[#This Row],[42+]]-P_A[[#This Row],[43+]]</f>
        <v>#VALUE!</v>
      </c>
      <c r="CG392" s="5" t="e">
        <f>P_A[[#This Row],[43+]]-P_A[[#This Row],[44+]]</f>
        <v>#VALUE!</v>
      </c>
      <c r="CH392" s="5" t="e">
        <f>P_A[[#This Row],[44+]]-P_A[[#This Row],[45+]]</f>
        <v>#VALUE!</v>
      </c>
      <c r="CI392" s="5" t="e">
        <f>P_A[[#This Row],[45+]]-P_A[[#This Row],[46+]]</f>
        <v>#VALUE!</v>
      </c>
      <c r="CJ392" s="5" t="e">
        <f>P_A[[#This Row],[46+]]-P_A[[#This Row],[47+]]</f>
        <v>#VALUE!</v>
      </c>
      <c r="CK392" s="5" t="e">
        <f>P_A[[#This Row],[47+]]-P_A[[#This Row],[48+]]</f>
        <v>#VALUE!</v>
      </c>
      <c r="CL392" s="5" t="e">
        <f>P_A[[#This Row],[48+]]-P_A[[#This Row],[49+]]</f>
        <v>#VALUE!</v>
      </c>
    </row>
    <row r="393" spans="50:90" x14ac:dyDescent="0.25">
      <c r="AX393" s="5" t="e">
        <f>P_A[[#This Row],[8+]]-P_A[[#This Row],[9+]]</f>
        <v>#VALUE!</v>
      </c>
      <c r="AY393" s="5" t="e">
        <f>P_A[[#This Row],[9+]]-P_A[[#This Row],[10+]]</f>
        <v>#VALUE!</v>
      </c>
      <c r="AZ393" s="5" t="e">
        <f>P_A[[#This Row],[10+]]-P_A[[#This Row],[11+]]</f>
        <v>#VALUE!</v>
      </c>
      <c r="BA393" s="5" t="e">
        <f>P_A[[#This Row],[11+]]-P_A[[#This Row],[12+]]</f>
        <v>#VALUE!</v>
      </c>
      <c r="BB393" s="5" t="e">
        <f>P_A[[#This Row],[12+]]-P_A[[#This Row],[13+]]</f>
        <v>#VALUE!</v>
      </c>
      <c r="BC393" s="5" t="e">
        <f>P_A[[#This Row],[13+]]-P_A[[#This Row],[14+]]</f>
        <v>#VALUE!</v>
      </c>
      <c r="BD393" s="5" t="e">
        <f>P_A[[#This Row],[14+]]-P_A[[#This Row],[15+]]</f>
        <v>#VALUE!</v>
      </c>
      <c r="BE393" s="5" t="e">
        <f>P_A[[#This Row],[15+]]-P_A[[#This Row],[16+]]</f>
        <v>#VALUE!</v>
      </c>
      <c r="BF393" s="5" t="e">
        <f>P_A[[#This Row],[16+]]-P_A[[#This Row],[17+]]</f>
        <v>#VALUE!</v>
      </c>
      <c r="BG393" s="5" t="e">
        <f>P_A[[#This Row],[17+]]-P_A[[#This Row],[18+]]</f>
        <v>#VALUE!</v>
      </c>
      <c r="BH393" s="5" t="e">
        <f>P_A[[#This Row],[18+]]-P_A[[#This Row],[19+]]</f>
        <v>#VALUE!</v>
      </c>
      <c r="BI393" s="5" t="e">
        <f>P_A[[#This Row],[19+]]-P_A[[#This Row],[20+]]</f>
        <v>#VALUE!</v>
      </c>
      <c r="BJ393" s="5" t="e">
        <f>P_A[[#This Row],[20+]]-P_A[[#This Row],[21+]]</f>
        <v>#VALUE!</v>
      </c>
      <c r="BK393" s="5" t="e">
        <f>P_A[[#This Row],[21+]]-P_A[[#This Row],[22+]]</f>
        <v>#VALUE!</v>
      </c>
      <c r="BL393" s="5" t="e">
        <f>P_A[[#This Row],[22+]]-P_A[[#This Row],[23+]]</f>
        <v>#VALUE!</v>
      </c>
      <c r="BM393" s="5" t="e">
        <f>P_A[[#This Row],[23+]]-P_A[[#This Row],[24+]]</f>
        <v>#VALUE!</v>
      </c>
      <c r="BN393" s="5" t="e">
        <f>P_A[[#This Row],[24+]]-P_A[[#This Row],[25+]]</f>
        <v>#VALUE!</v>
      </c>
      <c r="BO393" s="5" t="e">
        <f>P_A[[#This Row],[25+]]-P_A[[#This Row],[26+]]</f>
        <v>#VALUE!</v>
      </c>
      <c r="BP393" s="5" t="e">
        <f>P_A[[#This Row],[26+]]-P_A[[#This Row],[27+]]</f>
        <v>#VALUE!</v>
      </c>
      <c r="BQ393" s="5" t="e">
        <f>P_A[[#This Row],[27+]]-P_A[[#This Row],[28+]]</f>
        <v>#VALUE!</v>
      </c>
      <c r="BR393" s="5" t="e">
        <f>P_A[[#This Row],[28+]]-P_A[[#This Row],[29+]]</f>
        <v>#VALUE!</v>
      </c>
      <c r="BS393" s="5" t="e">
        <f>P_A[[#This Row],[29+]]-P_A[[#This Row],[30+]]</f>
        <v>#VALUE!</v>
      </c>
      <c r="BT393" s="5" t="e">
        <f>P_A[[#This Row],[30+]]-P_A[[#This Row],[31+]]</f>
        <v>#VALUE!</v>
      </c>
      <c r="BU393" s="5" t="e">
        <f>P_A[[#This Row],[31+]]-P_A[[#This Row],[32+]]</f>
        <v>#VALUE!</v>
      </c>
      <c r="BV393" s="5" t="e">
        <f>P_A[[#This Row],[32+]]-P_A[[#This Row],[33+]]</f>
        <v>#VALUE!</v>
      </c>
      <c r="BW393" s="5" t="e">
        <f>P_A[[#This Row],[33+]]-P_A[[#This Row],[34+]]</f>
        <v>#VALUE!</v>
      </c>
      <c r="BX393" s="5" t="e">
        <f>P_A[[#This Row],[34+]]-P_A[[#This Row],[35+]]</f>
        <v>#VALUE!</v>
      </c>
      <c r="BY393" s="5" t="e">
        <f>P_A[[#This Row],[35+]]-P_A[[#This Row],[36+]]</f>
        <v>#VALUE!</v>
      </c>
      <c r="BZ393" s="5" t="e">
        <f>P_A[[#This Row],[36+]]-P_A[[#This Row],[37+]]</f>
        <v>#VALUE!</v>
      </c>
      <c r="CA393" s="5" t="e">
        <f>P_A[[#This Row],[37+]]-P_A[[#This Row],[38+]]</f>
        <v>#VALUE!</v>
      </c>
      <c r="CB393" s="5" t="e">
        <f>P_A[[#This Row],[38+]]-P_A[[#This Row],[39+]]</f>
        <v>#VALUE!</v>
      </c>
      <c r="CC393" s="5" t="e">
        <f>P_A[[#This Row],[39+]]-P_A[[#This Row],[40+]]</f>
        <v>#VALUE!</v>
      </c>
      <c r="CD393" s="5" t="e">
        <f>P_A[[#This Row],[40+]]-P_A[[#This Row],[41+]]</f>
        <v>#VALUE!</v>
      </c>
      <c r="CE393" s="5" t="e">
        <f>P_A[[#This Row],[41+]]-P_A[[#This Row],[42+]]</f>
        <v>#VALUE!</v>
      </c>
      <c r="CF393" s="5" t="e">
        <f>P_A[[#This Row],[42+]]-P_A[[#This Row],[43+]]</f>
        <v>#VALUE!</v>
      </c>
      <c r="CG393" s="5" t="e">
        <f>P_A[[#This Row],[43+]]-P_A[[#This Row],[44+]]</f>
        <v>#VALUE!</v>
      </c>
      <c r="CH393" s="5" t="e">
        <f>P_A[[#This Row],[44+]]-P_A[[#This Row],[45+]]</f>
        <v>#VALUE!</v>
      </c>
      <c r="CI393" s="5" t="e">
        <f>P_A[[#This Row],[45+]]-P_A[[#This Row],[46+]]</f>
        <v>#VALUE!</v>
      </c>
      <c r="CJ393" s="5" t="e">
        <f>P_A[[#This Row],[46+]]-P_A[[#This Row],[47+]]</f>
        <v>#VALUE!</v>
      </c>
      <c r="CK393" s="5" t="e">
        <f>P_A[[#This Row],[47+]]-P_A[[#This Row],[48+]]</f>
        <v>#VALUE!</v>
      </c>
      <c r="CL393" s="5" t="e">
        <f>P_A[[#This Row],[48+]]-P_A[[#This Row],[49+]]</f>
        <v>#VALUE!</v>
      </c>
    </row>
    <row r="394" spans="50:90" x14ac:dyDescent="0.25">
      <c r="AX394" s="5" t="e">
        <f>P_A[[#This Row],[8+]]-P_A[[#This Row],[9+]]</f>
        <v>#VALUE!</v>
      </c>
      <c r="AY394" s="5" t="e">
        <f>P_A[[#This Row],[9+]]-P_A[[#This Row],[10+]]</f>
        <v>#VALUE!</v>
      </c>
      <c r="AZ394" s="5" t="e">
        <f>P_A[[#This Row],[10+]]-P_A[[#This Row],[11+]]</f>
        <v>#VALUE!</v>
      </c>
      <c r="BA394" s="5" t="e">
        <f>P_A[[#This Row],[11+]]-P_A[[#This Row],[12+]]</f>
        <v>#VALUE!</v>
      </c>
      <c r="BB394" s="5" t="e">
        <f>P_A[[#This Row],[12+]]-P_A[[#This Row],[13+]]</f>
        <v>#VALUE!</v>
      </c>
      <c r="BC394" s="5" t="e">
        <f>P_A[[#This Row],[13+]]-P_A[[#This Row],[14+]]</f>
        <v>#VALUE!</v>
      </c>
      <c r="BD394" s="5" t="e">
        <f>P_A[[#This Row],[14+]]-P_A[[#This Row],[15+]]</f>
        <v>#VALUE!</v>
      </c>
      <c r="BE394" s="5" t="e">
        <f>P_A[[#This Row],[15+]]-P_A[[#This Row],[16+]]</f>
        <v>#VALUE!</v>
      </c>
      <c r="BF394" s="5" t="e">
        <f>P_A[[#This Row],[16+]]-P_A[[#This Row],[17+]]</f>
        <v>#VALUE!</v>
      </c>
      <c r="BG394" s="5" t="e">
        <f>P_A[[#This Row],[17+]]-P_A[[#This Row],[18+]]</f>
        <v>#VALUE!</v>
      </c>
      <c r="BH394" s="5" t="e">
        <f>P_A[[#This Row],[18+]]-P_A[[#This Row],[19+]]</f>
        <v>#VALUE!</v>
      </c>
      <c r="BI394" s="5" t="e">
        <f>P_A[[#This Row],[19+]]-P_A[[#This Row],[20+]]</f>
        <v>#VALUE!</v>
      </c>
      <c r="BJ394" s="5" t="e">
        <f>P_A[[#This Row],[20+]]-P_A[[#This Row],[21+]]</f>
        <v>#VALUE!</v>
      </c>
      <c r="BK394" s="5" t="e">
        <f>P_A[[#This Row],[21+]]-P_A[[#This Row],[22+]]</f>
        <v>#VALUE!</v>
      </c>
      <c r="BL394" s="5" t="e">
        <f>P_A[[#This Row],[22+]]-P_A[[#This Row],[23+]]</f>
        <v>#VALUE!</v>
      </c>
      <c r="BM394" s="5" t="e">
        <f>P_A[[#This Row],[23+]]-P_A[[#This Row],[24+]]</f>
        <v>#VALUE!</v>
      </c>
      <c r="BN394" s="5" t="e">
        <f>P_A[[#This Row],[24+]]-P_A[[#This Row],[25+]]</f>
        <v>#VALUE!</v>
      </c>
      <c r="BO394" s="5" t="e">
        <f>P_A[[#This Row],[25+]]-P_A[[#This Row],[26+]]</f>
        <v>#VALUE!</v>
      </c>
      <c r="BP394" s="5" t="e">
        <f>P_A[[#This Row],[26+]]-P_A[[#This Row],[27+]]</f>
        <v>#VALUE!</v>
      </c>
      <c r="BQ394" s="5" t="e">
        <f>P_A[[#This Row],[27+]]-P_A[[#This Row],[28+]]</f>
        <v>#VALUE!</v>
      </c>
      <c r="BR394" s="5" t="e">
        <f>P_A[[#This Row],[28+]]-P_A[[#This Row],[29+]]</f>
        <v>#VALUE!</v>
      </c>
      <c r="BS394" s="5" t="e">
        <f>P_A[[#This Row],[29+]]-P_A[[#This Row],[30+]]</f>
        <v>#VALUE!</v>
      </c>
      <c r="BT394" s="5" t="e">
        <f>P_A[[#This Row],[30+]]-P_A[[#This Row],[31+]]</f>
        <v>#VALUE!</v>
      </c>
      <c r="BU394" s="5" t="e">
        <f>P_A[[#This Row],[31+]]-P_A[[#This Row],[32+]]</f>
        <v>#VALUE!</v>
      </c>
      <c r="BV394" s="5" t="e">
        <f>P_A[[#This Row],[32+]]-P_A[[#This Row],[33+]]</f>
        <v>#VALUE!</v>
      </c>
      <c r="BW394" s="5" t="e">
        <f>P_A[[#This Row],[33+]]-P_A[[#This Row],[34+]]</f>
        <v>#VALUE!</v>
      </c>
      <c r="BX394" s="5" t="e">
        <f>P_A[[#This Row],[34+]]-P_A[[#This Row],[35+]]</f>
        <v>#VALUE!</v>
      </c>
      <c r="BY394" s="5" t="e">
        <f>P_A[[#This Row],[35+]]-P_A[[#This Row],[36+]]</f>
        <v>#VALUE!</v>
      </c>
      <c r="BZ394" s="5" t="e">
        <f>P_A[[#This Row],[36+]]-P_A[[#This Row],[37+]]</f>
        <v>#VALUE!</v>
      </c>
      <c r="CA394" s="5" t="e">
        <f>P_A[[#This Row],[37+]]-P_A[[#This Row],[38+]]</f>
        <v>#VALUE!</v>
      </c>
      <c r="CB394" s="5" t="e">
        <f>P_A[[#This Row],[38+]]-P_A[[#This Row],[39+]]</f>
        <v>#VALUE!</v>
      </c>
      <c r="CC394" s="5" t="e">
        <f>P_A[[#This Row],[39+]]-P_A[[#This Row],[40+]]</f>
        <v>#VALUE!</v>
      </c>
      <c r="CD394" s="5" t="e">
        <f>P_A[[#This Row],[40+]]-P_A[[#This Row],[41+]]</f>
        <v>#VALUE!</v>
      </c>
      <c r="CE394" s="5" t="e">
        <f>P_A[[#This Row],[41+]]-P_A[[#This Row],[42+]]</f>
        <v>#VALUE!</v>
      </c>
      <c r="CF394" s="5" t="e">
        <f>P_A[[#This Row],[42+]]-P_A[[#This Row],[43+]]</f>
        <v>#VALUE!</v>
      </c>
      <c r="CG394" s="5" t="e">
        <f>P_A[[#This Row],[43+]]-P_A[[#This Row],[44+]]</f>
        <v>#VALUE!</v>
      </c>
      <c r="CH394" s="5" t="e">
        <f>P_A[[#This Row],[44+]]-P_A[[#This Row],[45+]]</f>
        <v>#VALUE!</v>
      </c>
      <c r="CI394" s="5" t="e">
        <f>P_A[[#This Row],[45+]]-P_A[[#This Row],[46+]]</f>
        <v>#VALUE!</v>
      </c>
      <c r="CJ394" s="5" t="e">
        <f>P_A[[#This Row],[46+]]-P_A[[#This Row],[47+]]</f>
        <v>#VALUE!</v>
      </c>
      <c r="CK394" s="5" t="e">
        <f>P_A[[#This Row],[47+]]-P_A[[#This Row],[48+]]</f>
        <v>#VALUE!</v>
      </c>
      <c r="CL394" s="5" t="e">
        <f>P_A[[#This Row],[48+]]-P_A[[#This Row],[49+]]</f>
        <v>#VALUE!</v>
      </c>
    </row>
    <row r="395" spans="50:90" x14ac:dyDescent="0.25">
      <c r="AX395" s="5" t="e">
        <f>P_A[[#This Row],[8+]]-P_A[[#This Row],[9+]]</f>
        <v>#VALUE!</v>
      </c>
      <c r="AY395" s="5" t="e">
        <f>P_A[[#This Row],[9+]]-P_A[[#This Row],[10+]]</f>
        <v>#VALUE!</v>
      </c>
      <c r="AZ395" s="5" t="e">
        <f>P_A[[#This Row],[10+]]-P_A[[#This Row],[11+]]</f>
        <v>#VALUE!</v>
      </c>
      <c r="BA395" s="5" t="e">
        <f>P_A[[#This Row],[11+]]-P_A[[#This Row],[12+]]</f>
        <v>#VALUE!</v>
      </c>
      <c r="BB395" s="5" t="e">
        <f>P_A[[#This Row],[12+]]-P_A[[#This Row],[13+]]</f>
        <v>#VALUE!</v>
      </c>
      <c r="BC395" s="5" t="e">
        <f>P_A[[#This Row],[13+]]-P_A[[#This Row],[14+]]</f>
        <v>#VALUE!</v>
      </c>
      <c r="BD395" s="5" t="e">
        <f>P_A[[#This Row],[14+]]-P_A[[#This Row],[15+]]</f>
        <v>#VALUE!</v>
      </c>
      <c r="BE395" s="5" t="e">
        <f>P_A[[#This Row],[15+]]-P_A[[#This Row],[16+]]</f>
        <v>#VALUE!</v>
      </c>
      <c r="BF395" s="5" t="e">
        <f>P_A[[#This Row],[16+]]-P_A[[#This Row],[17+]]</f>
        <v>#VALUE!</v>
      </c>
      <c r="BG395" s="5" t="e">
        <f>P_A[[#This Row],[17+]]-P_A[[#This Row],[18+]]</f>
        <v>#VALUE!</v>
      </c>
      <c r="BH395" s="5" t="e">
        <f>P_A[[#This Row],[18+]]-P_A[[#This Row],[19+]]</f>
        <v>#VALUE!</v>
      </c>
      <c r="BI395" s="5" t="e">
        <f>P_A[[#This Row],[19+]]-P_A[[#This Row],[20+]]</f>
        <v>#VALUE!</v>
      </c>
      <c r="BJ395" s="5" t="e">
        <f>P_A[[#This Row],[20+]]-P_A[[#This Row],[21+]]</f>
        <v>#VALUE!</v>
      </c>
      <c r="BK395" s="5" t="e">
        <f>P_A[[#This Row],[21+]]-P_A[[#This Row],[22+]]</f>
        <v>#VALUE!</v>
      </c>
      <c r="BL395" s="5" t="e">
        <f>P_A[[#This Row],[22+]]-P_A[[#This Row],[23+]]</f>
        <v>#VALUE!</v>
      </c>
      <c r="BM395" s="5" t="e">
        <f>P_A[[#This Row],[23+]]-P_A[[#This Row],[24+]]</f>
        <v>#VALUE!</v>
      </c>
      <c r="BN395" s="5" t="e">
        <f>P_A[[#This Row],[24+]]-P_A[[#This Row],[25+]]</f>
        <v>#VALUE!</v>
      </c>
      <c r="BO395" s="5" t="e">
        <f>P_A[[#This Row],[25+]]-P_A[[#This Row],[26+]]</f>
        <v>#VALUE!</v>
      </c>
      <c r="BP395" s="5" t="e">
        <f>P_A[[#This Row],[26+]]-P_A[[#This Row],[27+]]</f>
        <v>#VALUE!</v>
      </c>
      <c r="BQ395" s="5" t="e">
        <f>P_A[[#This Row],[27+]]-P_A[[#This Row],[28+]]</f>
        <v>#VALUE!</v>
      </c>
      <c r="BR395" s="5" t="e">
        <f>P_A[[#This Row],[28+]]-P_A[[#This Row],[29+]]</f>
        <v>#VALUE!</v>
      </c>
      <c r="BS395" s="5" t="e">
        <f>P_A[[#This Row],[29+]]-P_A[[#This Row],[30+]]</f>
        <v>#VALUE!</v>
      </c>
      <c r="BT395" s="5" t="e">
        <f>P_A[[#This Row],[30+]]-P_A[[#This Row],[31+]]</f>
        <v>#VALUE!</v>
      </c>
      <c r="BU395" s="5" t="e">
        <f>P_A[[#This Row],[31+]]-P_A[[#This Row],[32+]]</f>
        <v>#VALUE!</v>
      </c>
      <c r="BV395" s="5" t="e">
        <f>P_A[[#This Row],[32+]]-P_A[[#This Row],[33+]]</f>
        <v>#VALUE!</v>
      </c>
      <c r="BW395" s="5" t="e">
        <f>P_A[[#This Row],[33+]]-P_A[[#This Row],[34+]]</f>
        <v>#VALUE!</v>
      </c>
      <c r="BX395" s="5" t="e">
        <f>P_A[[#This Row],[34+]]-P_A[[#This Row],[35+]]</f>
        <v>#VALUE!</v>
      </c>
      <c r="BY395" s="5" t="e">
        <f>P_A[[#This Row],[35+]]-P_A[[#This Row],[36+]]</f>
        <v>#VALUE!</v>
      </c>
      <c r="BZ395" s="5" t="e">
        <f>P_A[[#This Row],[36+]]-P_A[[#This Row],[37+]]</f>
        <v>#VALUE!</v>
      </c>
      <c r="CA395" s="5" t="e">
        <f>P_A[[#This Row],[37+]]-P_A[[#This Row],[38+]]</f>
        <v>#VALUE!</v>
      </c>
      <c r="CB395" s="5" t="e">
        <f>P_A[[#This Row],[38+]]-P_A[[#This Row],[39+]]</f>
        <v>#VALUE!</v>
      </c>
      <c r="CC395" s="5" t="e">
        <f>P_A[[#This Row],[39+]]-P_A[[#This Row],[40+]]</f>
        <v>#VALUE!</v>
      </c>
      <c r="CD395" s="5" t="e">
        <f>P_A[[#This Row],[40+]]-P_A[[#This Row],[41+]]</f>
        <v>#VALUE!</v>
      </c>
      <c r="CE395" s="5" t="e">
        <f>P_A[[#This Row],[41+]]-P_A[[#This Row],[42+]]</f>
        <v>#VALUE!</v>
      </c>
      <c r="CF395" s="5" t="e">
        <f>P_A[[#This Row],[42+]]-P_A[[#This Row],[43+]]</f>
        <v>#VALUE!</v>
      </c>
      <c r="CG395" s="5" t="e">
        <f>P_A[[#This Row],[43+]]-P_A[[#This Row],[44+]]</f>
        <v>#VALUE!</v>
      </c>
      <c r="CH395" s="5" t="e">
        <f>P_A[[#This Row],[44+]]-P_A[[#This Row],[45+]]</f>
        <v>#VALUE!</v>
      </c>
      <c r="CI395" s="5" t="e">
        <f>P_A[[#This Row],[45+]]-P_A[[#This Row],[46+]]</f>
        <v>#VALUE!</v>
      </c>
      <c r="CJ395" s="5" t="e">
        <f>P_A[[#This Row],[46+]]-P_A[[#This Row],[47+]]</f>
        <v>#VALUE!</v>
      </c>
      <c r="CK395" s="5" t="e">
        <f>P_A[[#This Row],[47+]]-P_A[[#This Row],[48+]]</f>
        <v>#VALUE!</v>
      </c>
      <c r="CL395" s="5" t="e">
        <f>P_A[[#This Row],[48+]]-P_A[[#This Row],[49+]]</f>
        <v>#VALUE!</v>
      </c>
    </row>
    <row r="396" spans="50:90" x14ac:dyDescent="0.25">
      <c r="AX396" s="5" t="e">
        <f>P_A[[#This Row],[8+]]-P_A[[#This Row],[9+]]</f>
        <v>#VALUE!</v>
      </c>
      <c r="AY396" s="5" t="e">
        <f>P_A[[#This Row],[9+]]-P_A[[#This Row],[10+]]</f>
        <v>#VALUE!</v>
      </c>
      <c r="AZ396" s="5" t="e">
        <f>P_A[[#This Row],[10+]]-P_A[[#This Row],[11+]]</f>
        <v>#VALUE!</v>
      </c>
      <c r="BA396" s="5" t="e">
        <f>P_A[[#This Row],[11+]]-P_A[[#This Row],[12+]]</f>
        <v>#VALUE!</v>
      </c>
      <c r="BB396" s="5" t="e">
        <f>P_A[[#This Row],[12+]]-P_A[[#This Row],[13+]]</f>
        <v>#VALUE!</v>
      </c>
      <c r="BC396" s="5" t="e">
        <f>P_A[[#This Row],[13+]]-P_A[[#This Row],[14+]]</f>
        <v>#VALUE!</v>
      </c>
      <c r="BD396" s="5" t="e">
        <f>P_A[[#This Row],[14+]]-P_A[[#This Row],[15+]]</f>
        <v>#VALUE!</v>
      </c>
      <c r="BE396" s="5" t="e">
        <f>P_A[[#This Row],[15+]]-P_A[[#This Row],[16+]]</f>
        <v>#VALUE!</v>
      </c>
      <c r="BF396" s="5" t="e">
        <f>P_A[[#This Row],[16+]]-P_A[[#This Row],[17+]]</f>
        <v>#VALUE!</v>
      </c>
      <c r="BG396" s="5" t="e">
        <f>P_A[[#This Row],[17+]]-P_A[[#This Row],[18+]]</f>
        <v>#VALUE!</v>
      </c>
      <c r="BH396" s="5" t="e">
        <f>P_A[[#This Row],[18+]]-P_A[[#This Row],[19+]]</f>
        <v>#VALUE!</v>
      </c>
      <c r="BI396" s="5" t="e">
        <f>P_A[[#This Row],[19+]]-P_A[[#This Row],[20+]]</f>
        <v>#VALUE!</v>
      </c>
      <c r="BJ396" s="5" t="e">
        <f>P_A[[#This Row],[20+]]-P_A[[#This Row],[21+]]</f>
        <v>#VALUE!</v>
      </c>
      <c r="BK396" s="5" t="e">
        <f>P_A[[#This Row],[21+]]-P_A[[#This Row],[22+]]</f>
        <v>#VALUE!</v>
      </c>
      <c r="BL396" s="5" t="e">
        <f>P_A[[#This Row],[22+]]-P_A[[#This Row],[23+]]</f>
        <v>#VALUE!</v>
      </c>
      <c r="BM396" s="5" t="e">
        <f>P_A[[#This Row],[23+]]-P_A[[#This Row],[24+]]</f>
        <v>#VALUE!</v>
      </c>
      <c r="BN396" s="5" t="e">
        <f>P_A[[#This Row],[24+]]-P_A[[#This Row],[25+]]</f>
        <v>#VALUE!</v>
      </c>
      <c r="BO396" s="5" t="e">
        <f>P_A[[#This Row],[25+]]-P_A[[#This Row],[26+]]</f>
        <v>#VALUE!</v>
      </c>
      <c r="BP396" s="5" t="e">
        <f>P_A[[#This Row],[26+]]-P_A[[#This Row],[27+]]</f>
        <v>#VALUE!</v>
      </c>
      <c r="BQ396" s="5" t="e">
        <f>P_A[[#This Row],[27+]]-P_A[[#This Row],[28+]]</f>
        <v>#VALUE!</v>
      </c>
      <c r="BR396" s="5" t="e">
        <f>P_A[[#This Row],[28+]]-P_A[[#This Row],[29+]]</f>
        <v>#VALUE!</v>
      </c>
      <c r="BS396" s="5" t="e">
        <f>P_A[[#This Row],[29+]]-P_A[[#This Row],[30+]]</f>
        <v>#VALUE!</v>
      </c>
      <c r="BT396" s="5" t="e">
        <f>P_A[[#This Row],[30+]]-P_A[[#This Row],[31+]]</f>
        <v>#VALUE!</v>
      </c>
      <c r="BU396" s="5" t="e">
        <f>P_A[[#This Row],[31+]]-P_A[[#This Row],[32+]]</f>
        <v>#VALUE!</v>
      </c>
      <c r="BV396" s="5" t="e">
        <f>P_A[[#This Row],[32+]]-P_A[[#This Row],[33+]]</f>
        <v>#VALUE!</v>
      </c>
      <c r="BW396" s="5" t="e">
        <f>P_A[[#This Row],[33+]]-P_A[[#This Row],[34+]]</f>
        <v>#VALUE!</v>
      </c>
      <c r="BX396" s="5" t="e">
        <f>P_A[[#This Row],[34+]]-P_A[[#This Row],[35+]]</f>
        <v>#VALUE!</v>
      </c>
      <c r="BY396" s="5" t="e">
        <f>P_A[[#This Row],[35+]]-P_A[[#This Row],[36+]]</f>
        <v>#VALUE!</v>
      </c>
      <c r="BZ396" s="5" t="e">
        <f>P_A[[#This Row],[36+]]-P_A[[#This Row],[37+]]</f>
        <v>#VALUE!</v>
      </c>
      <c r="CA396" s="5" t="e">
        <f>P_A[[#This Row],[37+]]-P_A[[#This Row],[38+]]</f>
        <v>#VALUE!</v>
      </c>
      <c r="CB396" s="5" t="e">
        <f>P_A[[#This Row],[38+]]-P_A[[#This Row],[39+]]</f>
        <v>#VALUE!</v>
      </c>
      <c r="CC396" s="5" t="e">
        <f>P_A[[#This Row],[39+]]-P_A[[#This Row],[40+]]</f>
        <v>#VALUE!</v>
      </c>
      <c r="CD396" s="5" t="e">
        <f>P_A[[#This Row],[40+]]-P_A[[#This Row],[41+]]</f>
        <v>#VALUE!</v>
      </c>
      <c r="CE396" s="5" t="e">
        <f>P_A[[#This Row],[41+]]-P_A[[#This Row],[42+]]</f>
        <v>#VALUE!</v>
      </c>
      <c r="CF396" s="5" t="e">
        <f>P_A[[#This Row],[42+]]-P_A[[#This Row],[43+]]</f>
        <v>#VALUE!</v>
      </c>
      <c r="CG396" s="5" t="e">
        <f>P_A[[#This Row],[43+]]-P_A[[#This Row],[44+]]</f>
        <v>#VALUE!</v>
      </c>
      <c r="CH396" s="5" t="e">
        <f>P_A[[#This Row],[44+]]-P_A[[#This Row],[45+]]</f>
        <v>#VALUE!</v>
      </c>
      <c r="CI396" s="5" t="e">
        <f>P_A[[#This Row],[45+]]-P_A[[#This Row],[46+]]</f>
        <v>#VALUE!</v>
      </c>
      <c r="CJ396" s="5" t="e">
        <f>P_A[[#This Row],[46+]]-P_A[[#This Row],[47+]]</f>
        <v>#VALUE!</v>
      </c>
      <c r="CK396" s="5" t="e">
        <f>P_A[[#This Row],[47+]]-P_A[[#This Row],[48+]]</f>
        <v>#VALUE!</v>
      </c>
      <c r="CL396" s="5" t="e">
        <f>P_A[[#This Row],[48+]]-P_A[[#This Row],[49+]]</f>
        <v>#VALUE!</v>
      </c>
    </row>
    <row r="397" spans="50:90" x14ac:dyDescent="0.25">
      <c r="AX397" s="5" t="e">
        <f>P_A[[#This Row],[8+]]-P_A[[#This Row],[9+]]</f>
        <v>#VALUE!</v>
      </c>
      <c r="AY397" s="5" t="e">
        <f>P_A[[#This Row],[9+]]-P_A[[#This Row],[10+]]</f>
        <v>#VALUE!</v>
      </c>
      <c r="AZ397" s="5" t="e">
        <f>P_A[[#This Row],[10+]]-P_A[[#This Row],[11+]]</f>
        <v>#VALUE!</v>
      </c>
      <c r="BA397" s="5" t="e">
        <f>P_A[[#This Row],[11+]]-P_A[[#This Row],[12+]]</f>
        <v>#VALUE!</v>
      </c>
      <c r="BB397" s="5" t="e">
        <f>P_A[[#This Row],[12+]]-P_A[[#This Row],[13+]]</f>
        <v>#VALUE!</v>
      </c>
      <c r="BC397" s="5" t="e">
        <f>P_A[[#This Row],[13+]]-P_A[[#This Row],[14+]]</f>
        <v>#VALUE!</v>
      </c>
      <c r="BD397" s="5" t="e">
        <f>P_A[[#This Row],[14+]]-P_A[[#This Row],[15+]]</f>
        <v>#VALUE!</v>
      </c>
      <c r="BE397" s="5" t="e">
        <f>P_A[[#This Row],[15+]]-P_A[[#This Row],[16+]]</f>
        <v>#VALUE!</v>
      </c>
      <c r="BF397" s="5" t="e">
        <f>P_A[[#This Row],[16+]]-P_A[[#This Row],[17+]]</f>
        <v>#VALUE!</v>
      </c>
      <c r="BG397" s="5" t="e">
        <f>P_A[[#This Row],[17+]]-P_A[[#This Row],[18+]]</f>
        <v>#VALUE!</v>
      </c>
      <c r="BH397" s="5" t="e">
        <f>P_A[[#This Row],[18+]]-P_A[[#This Row],[19+]]</f>
        <v>#VALUE!</v>
      </c>
      <c r="BI397" s="5" t="e">
        <f>P_A[[#This Row],[19+]]-P_A[[#This Row],[20+]]</f>
        <v>#VALUE!</v>
      </c>
      <c r="BJ397" s="5" t="e">
        <f>P_A[[#This Row],[20+]]-P_A[[#This Row],[21+]]</f>
        <v>#VALUE!</v>
      </c>
      <c r="BK397" s="5" t="e">
        <f>P_A[[#This Row],[21+]]-P_A[[#This Row],[22+]]</f>
        <v>#VALUE!</v>
      </c>
      <c r="BL397" s="5" t="e">
        <f>P_A[[#This Row],[22+]]-P_A[[#This Row],[23+]]</f>
        <v>#VALUE!</v>
      </c>
      <c r="BM397" s="5" t="e">
        <f>P_A[[#This Row],[23+]]-P_A[[#This Row],[24+]]</f>
        <v>#VALUE!</v>
      </c>
      <c r="BN397" s="5" t="e">
        <f>P_A[[#This Row],[24+]]-P_A[[#This Row],[25+]]</f>
        <v>#VALUE!</v>
      </c>
      <c r="BO397" s="5" t="e">
        <f>P_A[[#This Row],[25+]]-P_A[[#This Row],[26+]]</f>
        <v>#VALUE!</v>
      </c>
      <c r="BP397" s="5" t="e">
        <f>P_A[[#This Row],[26+]]-P_A[[#This Row],[27+]]</f>
        <v>#VALUE!</v>
      </c>
      <c r="BQ397" s="5" t="e">
        <f>P_A[[#This Row],[27+]]-P_A[[#This Row],[28+]]</f>
        <v>#VALUE!</v>
      </c>
      <c r="BR397" s="5" t="e">
        <f>P_A[[#This Row],[28+]]-P_A[[#This Row],[29+]]</f>
        <v>#VALUE!</v>
      </c>
      <c r="BS397" s="5" t="e">
        <f>P_A[[#This Row],[29+]]-P_A[[#This Row],[30+]]</f>
        <v>#VALUE!</v>
      </c>
      <c r="BT397" s="5" t="e">
        <f>P_A[[#This Row],[30+]]-P_A[[#This Row],[31+]]</f>
        <v>#VALUE!</v>
      </c>
      <c r="BU397" s="5" t="e">
        <f>P_A[[#This Row],[31+]]-P_A[[#This Row],[32+]]</f>
        <v>#VALUE!</v>
      </c>
      <c r="BV397" s="5" t="e">
        <f>P_A[[#This Row],[32+]]-P_A[[#This Row],[33+]]</f>
        <v>#VALUE!</v>
      </c>
      <c r="BW397" s="5" t="e">
        <f>P_A[[#This Row],[33+]]-P_A[[#This Row],[34+]]</f>
        <v>#VALUE!</v>
      </c>
      <c r="BX397" s="5" t="e">
        <f>P_A[[#This Row],[34+]]-P_A[[#This Row],[35+]]</f>
        <v>#VALUE!</v>
      </c>
      <c r="BY397" s="5" t="e">
        <f>P_A[[#This Row],[35+]]-P_A[[#This Row],[36+]]</f>
        <v>#VALUE!</v>
      </c>
      <c r="BZ397" s="5" t="e">
        <f>P_A[[#This Row],[36+]]-P_A[[#This Row],[37+]]</f>
        <v>#VALUE!</v>
      </c>
      <c r="CA397" s="5" t="e">
        <f>P_A[[#This Row],[37+]]-P_A[[#This Row],[38+]]</f>
        <v>#VALUE!</v>
      </c>
      <c r="CB397" s="5" t="e">
        <f>P_A[[#This Row],[38+]]-P_A[[#This Row],[39+]]</f>
        <v>#VALUE!</v>
      </c>
      <c r="CC397" s="5" t="e">
        <f>P_A[[#This Row],[39+]]-P_A[[#This Row],[40+]]</f>
        <v>#VALUE!</v>
      </c>
      <c r="CD397" s="5" t="e">
        <f>P_A[[#This Row],[40+]]-P_A[[#This Row],[41+]]</f>
        <v>#VALUE!</v>
      </c>
      <c r="CE397" s="5" t="e">
        <f>P_A[[#This Row],[41+]]-P_A[[#This Row],[42+]]</f>
        <v>#VALUE!</v>
      </c>
      <c r="CF397" s="5" t="e">
        <f>P_A[[#This Row],[42+]]-P_A[[#This Row],[43+]]</f>
        <v>#VALUE!</v>
      </c>
      <c r="CG397" s="5" t="e">
        <f>P_A[[#This Row],[43+]]-P_A[[#This Row],[44+]]</f>
        <v>#VALUE!</v>
      </c>
      <c r="CH397" s="5" t="e">
        <f>P_A[[#This Row],[44+]]-P_A[[#This Row],[45+]]</f>
        <v>#VALUE!</v>
      </c>
      <c r="CI397" s="5" t="e">
        <f>P_A[[#This Row],[45+]]-P_A[[#This Row],[46+]]</f>
        <v>#VALUE!</v>
      </c>
      <c r="CJ397" s="5" t="e">
        <f>P_A[[#This Row],[46+]]-P_A[[#This Row],[47+]]</f>
        <v>#VALUE!</v>
      </c>
      <c r="CK397" s="5" t="e">
        <f>P_A[[#This Row],[47+]]-P_A[[#This Row],[48+]]</f>
        <v>#VALUE!</v>
      </c>
      <c r="CL397" s="5" t="e">
        <f>P_A[[#This Row],[48+]]-P_A[[#This Row],[49+]]</f>
        <v>#VALUE!</v>
      </c>
    </row>
    <row r="398" spans="50:90" x14ac:dyDescent="0.25">
      <c r="AX398" s="5" t="e">
        <f>P_A[[#This Row],[8+]]-P_A[[#This Row],[9+]]</f>
        <v>#VALUE!</v>
      </c>
      <c r="AY398" s="5" t="e">
        <f>P_A[[#This Row],[9+]]-P_A[[#This Row],[10+]]</f>
        <v>#VALUE!</v>
      </c>
      <c r="AZ398" s="5" t="e">
        <f>P_A[[#This Row],[10+]]-P_A[[#This Row],[11+]]</f>
        <v>#VALUE!</v>
      </c>
      <c r="BA398" s="5" t="e">
        <f>P_A[[#This Row],[11+]]-P_A[[#This Row],[12+]]</f>
        <v>#VALUE!</v>
      </c>
      <c r="BB398" s="5" t="e">
        <f>P_A[[#This Row],[12+]]-P_A[[#This Row],[13+]]</f>
        <v>#VALUE!</v>
      </c>
      <c r="BC398" s="5" t="e">
        <f>P_A[[#This Row],[13+]]-P_A[[#This Row],[14+]]</f>
        <v>#VALUE!</v>
      </c>
      <c r="BD398" s="5" t="e">
        <f>P_A[[#This Row],[14+]]-P_A[[#This Row],[15+]]</f>
        <v>#VALUE!</v>
      </c>
      <c r="BE398" s="5" t="e">
        <f>P_A[[#This Row],[15+]]-P_A[[#This Row],[16+]]</f>
        <v>#VALUE!</v>
      </c>
      <c r="BF398" s="5" t="e">
        <f>P_A[[#This Row],[16+]]-P_A[[#This Row],[17+]]</f>
        <v>#VALUE!</v>
      </c>
      <c r="BG398" s="5" t="e">
        <f>P_A[[#This Row],[17+]]-P_A[[#This Row],[18+]]</f>
        <v>#VALUE!</v>
      </c>
      <c r="BH398" s="5" t="e">
        <f>P_A[[#This Row],[18+]]-P_A[[#This Row],[19+]]</f>
        <v>#VALUE!</v>
      </c>
      <c r="BI398" s="5" t="e">
        <f>P_A[[#This Row],[19+]]-P_A[[#This Row],[20+]]</f>
        <v>#VALUE!</v>
      </c>
      <c r="BJ398" s="5" t="e">
        <f>P_A[[#This Row],[20+]]-P_A[[#This Row],[21+]]</f>
        <v>#VALUE!</v>
      </c>
      <c r="BK398" s="5" t="e">
        <f>P_A[[#This Row],[21+]]-P_A[[#This Row],[22+]]</f>
        <v>#VALUE!</v>
      </c>
      <c r="BL398" s="5" t="e">
        <f>P_A[[#This Row],[22+]]-P_A[[#This Row],[23+]]</f>
        <v>#VALUE!</v>
      </c>
      <c r="BM398" s="5" t="e">
        <f>P_A[[#This Row],[23+]]-P_A[[#This Row],[24+]]</f>
        <v>#VALUE!</v>
      </c>
      <c r="BN398" s="5" t="e">
        <f>P_A[[#This Row],[24+]]-P_A[[#This Row],[25+]]</f>
        <v>#VALUE!</v>
      </c>
      <c r="BO398" s="5" t="e">
        <f>P_A[[#This Row],[25+]]-P_A[[#This Row],[26+]]</f>
        <v>#VALUE!</v>
      </c>
      <c r="BP398" s="5" t="e">
        <f>P_A[[#This Row],[26+]]-P_A[[#This Row],[27+]]</f>
        <v>#VALUE!</v>
      </c>
      <c r="BQ398" s="5" t="e">
        <f>P_A[[#This Row],[27+]]-P_A[[#This Row],[28+]]</f>
        <v>#VALUE!</v>
      </c>
      <c r="BR398" s="5" t="e">
        <f>P_A[[#This Row],[28+]]-P_A[[#This Row],[29+]]</f>
        <v>#VALUE!</v>
      </c>
      <c r="BS398" s="5" t="e">
        <f>P_A[[#This Row],[29+]]-P_A[[#This Row],[30+]]</f>
        <v>#VALUE!</v>
      </c>
      <c r="BT398" s="5" t="e">
        <f>P_A[[#This Row],[30+]]-P_A[[#This Row],[31+]]</f>
        <v>#VALUE!</v>
      </c>
      <c r="BU398" s="5" t="e">
        <f>P_A[[#This Row],[31+]]-P_A[[#This Row],[32+]]</f>
        <v>#VALUE!</v>
      </c>
      <c r="BV398" s="5" t="e">
        <f>P_A[[#This Row],[32+]]-P_A[[#This Row],[33+]]</f>
        <v>#VALUE!</v>
      </c>
      <c r="BW398" s="5" t="e">
        <f>P_A[[#This Row],[33+]]-P_A[[#This Row],[34+]]</f>
        <v>#VALUE!</v>
      </c>
      <c r="BX398" s="5" t="e">
        <f>P_A[[#This Row],[34+]]-P_A[[#This Row],[35+]]</f>
        <v>#VALUE!</v>
      </c>
      <c r="BY398" s="5" t="e">
        <f>P_A[[#This Row],[35+]]-P_A[[#This Row],[36+]]</f>
        <v>#VALUE!</v>
      </c>
      <c r="BZ398" s="5" t="e">
        <f>P_A[[#This Row],[36+]]-P_A[[#This Row],[37+]]</f>
        <v>#VALUE!</v>
      </c>
      <c r="CA398" s="5" t="e">
        <f>P_A[[#This Row],[37+]]-P_A[[#This Row],[38+]]</f>
        <v>#VALUE!</v>
      </c>
      <c r="CB398" s="5" t="e">
        <f>P_A[[#This Row],[38+]]-P_A[[#This Row],[39+]]</f>
        <v>#VALUE!</v>
      </c>
      <c r="CC398" s="5" t="e">
        <f>P_A[[#This Row],[39+]]-P_A[[#This Row],[40+]]</f>
        <v>#VALUE!</v>
      </c>
      <c r="CD398" s="5" t="e">
        <f>P_A[[#This Row],[40+]]-P_A[[#This Row],[41+]]</f>
        <v>#VALUE!</v>
      </c>
      <c r="CE398" s="5" t="e">
        <f>P_A[[#This Row],[41+]]-P_A[[#This Row],[42+]]</f>
        <v>#VALUE!</v>
      </c>
      <c r="CF398" s="5" t="e">
        <f>P_A[[#This Row],[42+]]-P_A[[#This Row],[43+]]</f>
        <v>#VALUE!</v>
      </c>
      <c r="CG398" s="5" t="e">
        <f>P_A[[#This Row],[43+]]-P_A[[#This Row],[44+]]</f>
        <v>#VALUE!</v>
      </c>
      <c r="CH398" s="5" t="e">
        <f>P_A[[#This Row],[44+]]-P_A[[#This Row],[45+]]</f>
        <v>#VALUE!</v>
      </c>
      <c r="CI398" s="5" t="e">
        <f>P_A[[#This Row],[45+]]-P_A[[#This Row],[46+]]</f>
        <v>#VALUE!</v>
      </c>
      <c r="CJ398" s="5" t="e">
        <f>P_A[[#This Row],[46+]]-P_A[[#This Row],[47+]]</f>
        <v>#VALUE!</v>
      </c>
      <c r="CK398" s="5" t="e">
        <f>P_A[[#This Row],[47+]]-P_A[[#This Row],[48+]]</f>
        <v>#VALUE!</v>
      </c>
      <c r="CL398" s="5" t="e">
        <f>P_A[[#This Row],[48+]]-P_A[[#This Row],[49+]]</f>
        <v>#VALUE!</v>
      </c>
    </row>
    <row r="399" spans="50:90" x14ac:dyDescent="0.25">
      <c r="AX399" s="5" t="e">
        <f>P_A[[#This Row],[8+]]-P_A[[#This Row],[9+]]</f>
        <v>#VALUE!</v>
      </c>
      <c r="AY399" s="5" t="e">
        <f>P_A[[#This Row],[9+]]-P_A[[#This Row],[10+]]</f>
        <v>#VALUE!</v>
      </c>
      <c r="AZ399" s="5" t="e">
        <f>P_A[[#This Row],[10+]]-P_A[[#This Row],[11+]]</f>
        <v>#VALUE!</v>
      </c>
      <c r="BA399" s="5" t="e">
        <f>P_A[[#This Row],[11+]]-P_A[[#This Row],[12+]]</f>
        <v>#VALUE!</v>
      </c>
      <c r="BB399" s="5" t="e">
        <f>P_A[[#This Row],[12+]]-P_A[[#This Row],[13+]]</f>
        <v>#VALUE!</v>
      </c>
      <c r="BC399" s="5" t="e">
        <f>P_A[[#This Row],[13+]]-P_A[[#This Row],[14+]]</f>
        <v>#VALUE!</v>
      </c>
      <c r="BD399" s="5" t="e">
        <f>P_A[[#This Row],[14+]]-P_A[[#This Row],[15+]]</f>
        <v>#VALUE!</v>
      </c>
      <c r="BE399" s="5" t="e">
        <f>P_A[[#This Row],[15+]]-P_A[[#This Row],[16+]]</f>
        <v>#VALUE!</v>
      </c>
      <c r="BF399" s="5" t="e">
        <f>P_A[[#This Row],[16+]]-P_A[[#This Row],[17+]]</f>
        <v>#VALUE!</v>
      </c>
      <c r="BG399" s="5" t="e">
        <f>P_A[[#This Row],[17+]]-P_A[[#This Row],[18+]]</f>
        <v>#VALUE!</v>
      </c>
      <c r="BH399" s="5" t="e">
        <f>P_A[[#This Row],[18+]]-P_A[[#This Row],[19+]]</f>
        <v>#VALUE!</v>
      </c>
      <c r="BI399" s="5" t="e">
        <f>P_A[[#This Row],[19+]]-P_A[[#This Row],[20+]]</f>
        <v>#VALUE!</v>
      </c>
      <c r="BJ399" s="5" t="e">
        <f>P_A[[#This Row],[20+]]-P_A[[#This Row],[21+]]</f>
        <v>#VALUE!</v>
      </c>
      <c r="BK399" s="5" t="e">
        <f>P_A[[#This Row],[21+]]-P_A[[#This Row],[22+]]</f>
        <v>#VALUE!</v>
      </c>
      <c r="BL399" s="5" t="e">
        <f>P_A[[#This Row],[22+]]-P_A[[#This Row],[23+]]</f>
        <v>#VALUE!</v>
      </c>
      <c r="BM399" s="5" t="e">
        <f>P_A[[#This Row],[23+]]-P_A[[#This Row],[24+]]</f>
        <v>#VALUE!</v>
      </c>
      <c r="BN399" s="5" t="e">
        <f>P_A[[#This Row],[24+]]-P_A[[#This Row],[25+]]</f>
        <v>#VALUE!</v>
      </c>
      <c r="BO399" s="5" t="e">
        <f>P_A[[#This Row],[25+]]-P_A[[#This Row],[26+]]</f>
        <v>#VALUE!</v>
      </c>
      <c r="BP399" s="5" t="e">
        <f>P_A[[#This Row],[26+]]-P_A[[#This Row],[27+]]</f>
        <v>#VALUE!</v>
      </c>
      <c r="BQ399" s="5" t="e">
        <f>P_A[[#This Row],[27+]]-P_A[[#This Row],[28+]]</f>
        <v>#VALUE!</v>
      </c>
      <c r="BR399" s="5" t="e">
        <f>P_A[[#This Row],[28+]]-P_A[[#This Row],[29+]]</f>
        <v>#VALUE!</v>
      </c>
      <c r="BS399" s="5" t="e">
        <f>P_A[[#This Row],[29+]]-P_A[[#This Row],[30+]]</f>
        <v>#VALUE!</v>
      </c>
      <c r="BT399" s="5" t="e">
        <f>P_A[[#This Row],[30+]]-P_A[[#This Row],[31+]]</f>
        <v>#VALUE!</v>
      </c>
      <c r="BU399" s="5" t="e">
        <f>P_A[[#This Row],[31+]]-P_A[[#This Row],[32+]]</f>
        <v>#VALUE!</v>
      </c>
      <c r="BV399" s="5" t="e">
        <f>P_A[[#This Row],[32+]]-P_A[[#This Row],[33+]]</f>
        <v>#VALUE!</v>
      </c>
      <c r="BW399" s="5" t="e">
        <f>P_A[[#This Row],[33+]]-P_A[[#This Row],[34+]]</f>
        <v>#VALUE!</v>
      </c>
      <c r="BX399" s="5" t="e">
        <f>P_A[[#This Row],[34+]]-P_A[[#This Row],[35+]]</f>
        <v>#VALUE!</v>
      </c>
      <c r="BY399" s="5" t="e">
        <f>P_A[[#This Row],[35+]]-P_A[[#This Row],[36+]]</f>
        <v>#VALUE!</v>
      </c>
      <c r="BZ399" s="5" t="e">
        <f>P_A[[#This Row],[36+]]-P_A[[#This Row],[37+]]</f>
        <v>#VALUE!</v>
      </c>
      <c r="CA399" s="5" t="e">
        <f>P_A[[#This Row],[37+]]-P_A[[#This Row],[38+]]</f>
        <v>#VALUE!</v>
      </c>
      <c r="CB399" s="5" t="e">
        <f>P_A[[#This Row],[38+]]-P_A[[#This Row],[39+]]</f>
        <v>#VALUE!</v>
      </c>
      <c r="CC399" s="5" t="e">
        <f>P_A[[#This Row],[39+]]-P_A[[#This Row],[40+]]</f>
        <v>#VALUE!</v>
      </c>
      <c r="CD399" s="5" t="e">
        <f>P_A[[#This Row],[40+]]-P_A[[#This Row],[41+]]</f>
        <v>#VALUE!</v>
      </c>
      <c r="CE399" s="5" t="e">
        <f>P_A[[#This Row],[41+]]-P_A[[#This Row],[42+]]</f>
        <v>#VALUE!</v>
      </c>
      <c r="CF399" s="5" t="e">
        <f>P_A[[#This Row],[42+]]-P_A[[#This Row],[43+]]</f>
        <v>#VALUE!</v>
      </c>
      <c r="CG399" s="5" t="e">
        <f>P_A[[#This Row],[43+]]-P_A[[#This Row],[44+]]</f>
        <v>#VALUE!</v>
      </c>
      <c r="CH399" s="5" t="e">
        <f>P_A[[#This Row],[44+]]-P_A[[#This Row],[45+]]</f>
        <v>#VALUE!</v>
      </c>
      <c r="CI399" s="5" t="e">
        <f>P_A[[#This Row],[45+]]-P_A[[#This Row],[46+]]</f>
        <v>#VALUE!</v>
      </c>
      <c r="CJ399" s="5" t="e">
        <f>P_A[[#This Row],[46+]]-P_A[[#This Row],[47+]]</f>
        <v>#VALUE!</v>
      </c>
      <c r="CK399" s="5" t="e">
        <f>P_A[[#This Row],[47+]]-P_A[[#This Row],[48+]]</f>
        <v>#VALUE!</v>
      </c>
      <c r="CL399" s="5" t="e">
        <f>P_A[[#This Row],[48+]]-P_A[[#This Row],[49+]]</f>
        <v>#VALUE!</v>
      </c>
    </row>
    <row r="400" spans="50:90" x14ac:dyDescent="0.25">
      <c r="AX400" s="5" t="e">
        <f>P_A[[#This Row],[8+]]-P_A[[#This Row],[9+]]</f>
        <v>#VALUE!</v>
      </c>
      <c r="AY400" s="5" t="e">
        <f>P_A[[#This Row],[9+]]-P_A[[#This Row],[10+]]</f>
        <v>#VALUE!</v>
      </c>
      <c r="AZ400" s="5" t="e">
        <f>P_A[[#This Row],[10+]]-P_A[[#This Row],[11+]]</f>
        <v>#VALUE!</v>
      </c>
      <c r="BA400" s="5" t="e">
        <f>P_A[[#This Row],[11+]]-P_A[[#This Row],[12+]]</f>
        <v>#VALUE!</v>
      </c>
      <c r="BB400" s="5" t="e">
        <f>P_A[[#This Row],[12+]]-P_A[[#This Row],[13+]]</f>
        <v>#VALUE!</v>
      </c>
      <c r="BC400" s="5" t="e">
        <f>P_A[[#This Row],[13+]]-P_A[[#This Row],[14+]]</f>
        <v>#VALUE!</v>
      </c>
      <c r="BD400" s="5" t="e">
        <f>P_A[[#This Row],[14+]]-P_A[[#This Row],[15+]]</f>
        <v>#VALUE!</v>
      </c>
      <c r="BE400" s="5" t="e">
        <f>P_A[[#This Row],[15+]]-P_A[[#This Row],[16+]]</f>
        <v>#VALUE!</v>
      </c>
      <c r="BF400" s="5" t="e">
        <f>P_A[[#This Row],[16+]]-P_A[[#This Row],[17+]]</f>
        <v>#VALUE!</v>
      </c>
      <c r="BG400" s="5" t="e">
        <f>P_A[[#This Row],[17+]]-P_A[[#This Row],[18+]]</f>
        <v>#VALUE!</v>
      </c>
      <c r="BH400" s="5" t="e">
        <f>P_A[[#This Row],[18+]]-P_A[[#This Row],[19+]]</f>
        <v>#VALUE!</v>
      </c>
      <c r="BI400" s="5" t="e">
        <f>P_A[[#This Row],[19+]]-P_A[[#This Row],[20+]]</f>
        <v>#VALUE!</v>
      </c>
      <c r="BJ400" s="5" t="e">
        <f>P_A[[#This Row],[20+]]-P_A[[#This Row],[21+]]</f>
        <v>#VALUE!</v>
      </c>
      <c r="BK400" s="5" t="e">
        <f>P_A[[#This Row],[21+]]-P_A[[#This Row],[22+]]</f>
        <v>#VALUE!</v>
      </c>
      <c r="BL400" s="5" t="e">
        <f>P_A[[#This Row],[22+]]-P_A[[#This Row],[23+]]</f>
        <v>#VALUE!</v>
      </c>
      <c r="BM400" s="5" t="e">
        <f>P_A[[#This Row],[23+]]-P_A[[#This Row],[24+]]</f>
        <v>#VALUE!</v>
      </c>
      <c r="BN400" s="5" t="e">
        <f>P_A[[#This Row],[24+]]-P_A[[#This Row],[25+]]</f>
        <v>#VALUE!</v>
      </c>
      <c r="BO400" s="5" t="e">
        <f>P_A[[#This Row],[25+]]-P_A[[#This Row],[26+]]</f>
        <v>#VALUE!</v>
      </c>
      <c r="BP400" s="5" t="e">
        <f>P_A[[#This Row],[26+]]-P_A[[#This Row],[27+]]</f>
        <v>#VALUE!</v>
      </c>
      <c r="BQ400" s="5" t="e">
        <f>P_A[[#This Row],[27+]]-P_A[[#This Row],[28+]]</f>
        <v>#VALUE!</v>
      </c>
      <c r="BR400" s="5" t="e">
        <f>P_A[[#This Row],[28+]]-P_A[[#This Row],[29+]]</f>
        <v>#VALUE!</v>
      </c>
      <c r="BS400" s="5" t="e">
        <f>P_A[[#This Row],[29+]]-P_A[[#This Row],[30+]]</f>
        <v>#VALUE!</v>
      </c>
      <c r="BT400" s="5" t="e">
        <f>P_A[[#This Row],[30+]]-P_A[[#This Row],[31+]]</f>
        <v>#VALUE!</v>
      </c>
      <c r="BU400" s="5" t="e">
        <f>P_A[[#This Row],[31+]]-P_A[[#This Row],[32+]]</f>
        <v>#VALUE!</v>
      </c>
      <c r="BV400" s="5" t="e">
        <f>P_A[[#This Row],[32+]]-P_A[[#This Row],[33+]]</f>
        <v>#VALUE!</v>
      </c>
      <c r="BW400" s="5" t="e">
        <f>P_A[[#This Row],[33+]]-P_A[[#This Row],[34+]]</f>
        <v>#VALUE!</v>
      </c>
      <c r="BX400" s="5" t="e">
        <f>P_A[[#This Row],[34+]]-P_A[[#This Row],[35+]]</f>
        <v>#VALUE!</v>
      </c>
      <c r="BY400" s="5" t="e">
        <f>P_A[[#This Row],[35+]]-P_A[[#This Row],[36+]]</f>
        <v>#VALUE!</v>
      </c>
      <c r="BZ400" s="5" t="e">
        <f>P_A[[#This Row],[36+]]-P_A[[#This Row],[37+]]</f>
        <v>#VALUE!</v>
      </c>
      <c r="CA400" s="5" t="e">
        <f>P_A[[#This Row],[37+]]-P_A[[#This Row],[38+]]</f>
        <v>#VALUE!</v>
      </c>
      <c r="CB400" s="5" t="e">
        <f>P_A[[#This Row],[38+]]-P_A[[#This Row],[39+]]</f>
        <v>#VALUE!</v>
      </c>
      <c r="CC400" s="5" t="e">
        <f>P_A[[#This Row],[39+]]-P_A[[#This Row],[40+]]</f>
        <v>#VALUE!</v>
      </c>
      <c r="CD400" s="5" t="e">
        <f>P_A[[#This Row],[40+]]-P_A[[#This Row],[41+]]</f>
        <v>#VALUE!</v>
      </c>
      <c r="CE400" s="5" t="e">
        <f>P_A[[#This Row],[41+]]-P_A[[#This Row],[42+]]</f>
        <v>#VALUE!</v>
      </c>
      <c r="CF400" s="5" t="e">
        <f>P_A[[#This Row],[42+]]-P_A[[#This Row],[43+]]</f>
        <v>#VALUE!</v>
      </c>
      <c r="CG400" s="5" t="e">
        <f>P_A[[#This Row],[43+]]-P_A[[#This Row],[44+]]</f>
        <v>#VALUE!</v>
      </c>
      <c r="CH400" s="5" t="e">
        <f>P_A[[#This Row],[44+]]-P_A[[#This Row],[45+]]</f>
        <v>#VALUE!</v>
      </c>
      <c r="CI400" s="5" t="e">
        <f>P_A[[#This Row],[45+]]-P_A[[#This Row],[46+]]</f>
        <v>#VALUE!</v>
      </c>
      <c r="CJ400" s="5" t="e">
        <f>P_A[[#This Row],[46+]]-P_A[[#This Row],[47+]]</f>
        <v>#VALUE!</v>
      </c>
      <c r="CK400" s="5" t="e">
        <f>P_A[[#This Row],[47+]]-P_A[[#This Row],[48+]]</f>
        <v>#VALUE!</v>
      </c>
      <c r="CL400" s="5" t="e">
        <f>P_A[[#This Row],[48+]]-P_A[[#This Row],[49+]]</f>
        <v>#VALUE!</v>
      </c>
    </row>
    <row r="401" spans="50:90" x14ac:dyDescent="0.25">
      <c r="AX401" s="5" t="e">
        <f>P_A[[#This Row],[8+]]-P_A[[#This Row],[9+]]</f>
        <v>#VALUE!</v>
      </c>
      <c r="AY401" s="5" t="e">
        <f>P_A[[#This Row],[9+]]-P_A[[#This Row],[10+]]</f>
        <v>#VALUE!</v>
      </c>
      <c r="AZ401" s="5" t="e">
        <f>P_A[[#This Row],[10+]]-P_A[[#This Row],[11+]]</f>
        <v>#VALUE!</v>
      </c>
      <c r="BA401" s="5" t="e">
        <f>P_A[[#This Row],[11+]]-P_A[[#This Row],[12+]]</f>
        <v>#VALUE!</v>
      </c>
      <c r="BB401" s="5" t="e">
        <f>P_A[[#This Row],[12+]]-P_A[[#This Row],[13+]]</f>
        <v>#VALUE!</v>
      </c>
      <c r="BC401" s="5" t="e">
        <f>P_A[[#This Row],[13+]]-P_A[[#This Row],[14+]]</f>
        <v>#VALUE!</v>
      </c>
      <c r="BD401" s="5" t="e">
        <f>P_A[[#This Row],[14+]]-P_A[[#This Row],[15+]]</f>
        <v>#VALUE!</v>
      </c>
      <c r="BE401" s="5" t="e">
        <f>P_A[[#This Row],[15+]]-P_A[[#This Row],[16+]]</f>
        <v>#VALUE!</v>
      </c>
      <c r="BF401" s="5" t="e">
        <f>P_A[[#This Row],[16+]]-P_A[[#This Row],[17+]]</f>
        <v>#VALUE!</v>
      </c>
      <c r="BG401" s="5" t="e">
        <f>P_A[[#This Row],[17+]]-P_A[[#This Row],[18+]]</f>
        <v>#VALUE!</v>
      </c>
      <c r="BH401" s="5" t="e">
        <f>P_A[[#This Row],[18+]]-P_A[[#This Row],[19+]]</f>
        <v>#VALUE!</v>
      </c>
      <c r="BI401" s="5" t="e">
        <f>P_A[[#This Row],[19+]]-P_A[[#This Row],[20+]]</f>
        <v>#VALUE!</v>
      </c>
      <c r="BJ401" s="5" t="e">
        <f>P_A[[#This Row],[20+]]-P_A[[#This Row],[21+]]</f>
        <v>#VALUE!</v>
      </c>
      <c r="BK401" s="5" t="e">
        <f>P_A[[#This Row],[21+]]-P_A[[#This Row],[22+]]</f>
        <v>#VALUE!</v>
      </c>
      <c r="BL401" s="5" t="e">
        <f>P_A[[#This Row],[22+]]-P_A[[#This Row],[23+]]</f>
        <v>#VALUE!</v>
      </c>
      <c r="BM401" s="5" t="e">
        <f>P_A[[#This Row],[23+]]-P_A[[#This Row],[24+]]</f>
        <v>#VALUE!</v>
      </c>
      <c r="BN401" s="5" t="e">
        <f>P_A[[#This Row],[24+]]-P_A[[#This Row],[25+]]</f>
        <v>#VALUE!</v>
      </c>
      <c r="BO401" s="5" t="e">
        <f>P_A[[#This Row],[25+]]-P_A[[#This Row],[26+]]</f>
        <v>#VALUE!</v>
      </c>
      <c r="BP401" s="5" t="e">
        <f>P_A[[#This Row],[26+]]-P_A[[#This Row],[27+]]</f>
        <v>#VALUE!</v>
      </c>
      <c r="BQ401" s="5" t="e">
        <f>P_A[[#This Row],[27+]]-P_A[[#This Row],[28+]]</f>
        <v>#VALUE!</v>
      </c>
      <c r="BR401" s="5" t="e">
        <f>P_A[[#This Row],[28+]]-P_A[[#This Row],[29+]]</f>
        <v>#VALUE!</v>
      </c>
      <c r="BS401" s="5" t="e">
        <f>P_A[[#This Row],[29+]]-P_A[[#This Row],[30+]]</f>
        <v>#VALUE!</v>
      </c>
      <c r="BT401" s="5" t="e">
        <f>P_A[[#This Row],[30+]]-P_A[[#This Row],[31+]]</f>
        <v>#VALUE!</v>
      </c>
      <c r="BU401" s="5" t="e">
        <f>P_A[[#This Row],[31+]]-P_A[[#This Row],[32+]]</f>
        <v>#VALUE!</v>
      </c>
      <c r="BV401" s="5" t="e">
        <f>P_A[[#This Row],[32+]]-P_A[[#This Row],[33+]]</f>
        <v>#VALUE!</v>
      </c>
      <c r="BW401" s="5" t="e">
        <f>P_A[[#This Row],[33+]]-P_A[[#This Row],[34+]]</f>
        <v>#VALUE!</v>
      </c>
      <c r="BX401" s="5" t="e">
        <f>P_A[[#This Row],[34+]]-P_A[[#This Row],[35+]]</f>
        <v>#VALUE!</v>
      </c>
      <c r="BY401" s="5" t="e">
        <f>P_A[[#This Row],[35+]]-P_A[[#This Row],[36+]]</f>
        <v>#VALUE!</v>
      </c>
      <c r="BZ401" s="5" t="e">
        <f>P_A[[#This Row],[36+]]-P_A[[#This Row],[37+]]</f>
        <v>#VALUE!</v>
      </c>
      <c r="CA401" s="5" t="e">
        <f>P_A[[#This Row],[37+]]-P_A[[#This Row],[38+]]</f>
        <v>#VALUE!</v>
      </c>
      <c r="CB401" s="5" t="e">
        <f>P_A[[#This Row],[38+]]-P_A[[#This Row],[39+]]</f>
        <v>#VALUE!</v>
      </c>
      <c r="CC401" s="5" t="e">
        <f>P_A[[#This Row],[39+]]-P_A[[#This Row],[40+]]</f>
        <v>#VALUE!</v>
      </c>
      <c r="CD401" s="5" t="e">
        <f>P_A[[#This Row],[40+]]-P_A[[#This Row],[41+]]</f>
        <v>#VALUE!</v>
      </c>
      <c r="CE401" s="5" t="e">
        <f>P_A[[#This Row],[41+]]-P_A[[#This Row],[42+]]</f>
        <v>#VALUE!</v>
      </c>
      <c r="CF401" s="5" t="e">
        <f>P_A[[#This Row],[42+]]-P_A[[#This Row],[43+]]</f>
        <v>#VALUE!</v>
      </c>
      <c r="CG401" s="5" t="e">
        <f>P_A[[#This Row],[43+]]-P_A[[#This Row],[44+]]</f>
        <v>#VALUE!</v>
      </c>
      <c r="CH401" s="5" t="e">
        <f>P_A[[#This Row],[44+]]-P_A[[#This Row],[45+]]</f>
        <v>#VALUE!</v>
      </c>
      <c r="CI401" s="5" t="e">
        <f>P_A[[#This Row],[45+]]-P_A[[#This Row],[46+]]</f>
        <v>#VALUE!</v>
      </c>
      <c r="CJ401" s="5" t="e">
        <f>P_A[[#This Row],[46+]]-P_A[[#This Row],[47+]]</f>
        <v>#VALUE!</v>
      </c>
      <c r="CK401" s="5" t="e">
        <f>P_A[[#This Row],[47+]]-P_A[[#This Row],[48+]]</f>
        <v>#VALUE!</v>
      </c>
      <c r="CL401" s="5" t="e">
        <f>P_A[[#This Row],[48+]]-P_A[[#This Row],[49+]]</f>
        <v>#VALUE!</v>
      </c>
    </row>
    <row r="402" spans="50:90" x14ac:dyDescent="0.25">
      <c r="AX402" s="5" t="e">
        <f>P_A[[#This Row],[8+]]-P_A[[#This Row],[9+]]</f>
        <v>#VALUE!</v>
      </c>
      <c r="AY402" s="5" t="e">
        <f>P_A[[#This Row],[9+]]-P_A[[#This Row],[10+]]</f>
        <v>#VALUE!</v>
      </c>
      <c r="AZ402" s="5" t="e">
        <f>P_A[[#This Row],[10+]]-P_A[[#This Row],[11+]]</f>
        <v>#VALUE!</v>
      </c>
      <c r="BA402" s="5" t="e">
        <f>P_A[[#This Row],[11+]]-P_A[[#This Row],[12+]]</f>
        <v>#VALUE!</v>
      </c>
      <c r="BB402" s="5" t="e">
        <f>P_A[[#This Row],[12+]]-P_A[[#This Row],[13+]]</f>
        <v>#VALUE!</v>
      </c>
      <c r="BC402" s="5" t="e">
        <f>P_A[[#This Row],[13+]]-P_A[[#This Row],[14+]]</f>
        <v>#VALUE!</v>
      </c>
      <c r="BD402" s="5" t="e">
        <f>P_A[[#This Row],[14+]]-P_A[[#This Row],[15+]]</f>
        <v>#VALUE!</v>
      </c>
      <c r="BE402" s="5" t="e">
        <f>P_A[[#This Row],[15+]]-P_A[[#This Row],[16+]]</f>
        <v>#VALUE!</v>
      </c>
      <c r="BF402" s="5" t="e">
        <f>P_A[[#This Row],[16+]]-P_A[[#This Row],[17+]]</f>
        <v>#VALUE!</v>
      </c>
      <c r="BG402" s="5" t="e">
        <f>P_A[[#This Row],[17+]]-P_A[[#This Row],[18+]]</f>
        <v>#VALUE!</v>
      </c>
      <c r="BH402" s="5" t="e">
        <f>P_A[[#This Row],[18+]]-P_A[[#This Row],[19+]]</f>
        <v>#VALUE!</v>
      </c>
      <c r="BI402" s="5" t="e">
        <f>P_A[[#This Row],[19+]]-P_A[[#This Row],[20+]]</f>
        <v>#VALUE!</v>
      </c>
      <c r="BJ402" s="5" t="e">
        <f>P_A[[#This Row],[20+]]-P_A[[#This Row],[21+]]</f>
        <v>#VALUE!</v>
      </c>
      <c r="BK402" s="5" t="e">
        <f>P_A[[#This Row],[21+]]-P_A[[#This Row],[22+]]</f>
        <v>#VALUE!</v>
      </c>
      <c r="BL402" s="5" t="e">
        <f>P_A[[#This Row],[22+]]-P_A[[#This Row],[23+]]</f>
        <v>#VALUE!</v>
      </c>
      <c r="BM402" s="5" t="e">
        <f>P_A[[#This Row],[23+]]-P_A[[#This Row],[24+]]</f>
        <v>#VALUE!</v>
      </c>
      <c r="BN402" s="5" t="e">
        <f>P_A[[#This Row],[24+]]-P_A[[#This Row],[25+]]</f>
        <v>#VALUE!</v>
      </c>
      <c r="BO402" s="5" t="e">
        <f>P_A[[#This Row],[25+]]-P_A[[#This Row],[26+]]</f>
        <v>#VALUE!</v>
      </c>
      <c r="BP402" s="5" t="e">
        <f>P_A[[#This Row],[26+]]-P_A[[#This Row],[27+]]</f>
        <v>#VALUE!</v>
      </c>
      <c r="BQ402" s="5" t="e">
        <f>P_A[[#This Row],[27+]]-P_A[[#This Row],[28+]]</f>
        <v>#VALUE!</v>
      </c>
      <c r="BR402" s="5" t="e">
        <f>P_A[[#This Row],[28+]]-P_A[[#This Row],[29+]]</f>
        <v>#VALUE!</v>
      </c>
      <c r="BS402" s="5" t="e">
        <f>P_A[[#This Row],[29+]]-P_A[[#This Row],[30+]]</f>
        <v>#VALUE!</v>
      </c>
      <c r="BT402" s="5" t="e">
        <f>P_A[[#This Row],[30+]]-P_A[[#This Row],[31+]]</f>
        <v>#VALUE!</v>
      </c>
      <c r="BU402" s="5" t="e">
        <f>P_A[[#This Row],[31+]]-P_A[[#This Row],[32+]]</f>
        <v>#VALUE!</v>
      </c>
      <c r="BV402" s="5" t="e">
        <f>P_A[[#This Row],[32+]]-P_A[[#This Row],[33+]]</f>
        <v>#VALUE!</v>
      </c>
      <c r="BW402" s="5" t="e">
        <f>P_A[[#This Row],[33+]]-P_A[[#This Row],[34+]]</f>
        <v>#VALUE!</v>
      </c>
      <c r="BX402" s="5" t="e">
        <f>P_A[[#This Row],[34+]]-P_A[[#This Row],[35+]]</f>
        <v>#VALUE!</v>
      </c>
      <c r="BY402" s="5" t="e">
        <f>P_A[[#This Row],[35+]]-P_A[[#This Row],[36+]]</f>
        <v>#VALUE!</v>
      </c>
      <c r="BZ402" s="5" t="e">
        <f>P_A[[#This Row],[36+]]-P_A[[#This Row],[37+]]</f>
        <v>#VALUE!</v>
      </c>
      <c r="CA402" s="5" t="e">
        <f>P_A[[#This Row],[37+]]-P_A[[#This Row],[38+]]</f>
        <v>#VALUE!</v>
      </c>
      <c r="CB402" s="5" t="e">
        <f>P_A[[#This Row],[38+]]-P_A[[#This Row],[39+]]</f>
        <v>#VALUE!</v>
      </c>
      <c r="CC402" s="5" t="e">
        <f>P_A[[#This Row],[39+]]-P_A[[#This Row],[40+]]</f>
        <v>#VALUE!</v>
      </c>
      <c r="CD402" s="5" t="e">
        <f>P_A[[#This Row],[40+]]-P_A[[#This Row],[41+]]</f>
        <v>#VALUE!</v>
      </c>
      <c r="CE402" s="5" t="e">
        <f>P_A[[#This Row],[41+]]-P_A[[#This Row],[42+]]</f>
        <v>#VALUE!</v>
      </c>
      <c r="CF402" s="5" t="e">
        <f>P_A[[#This Row],[42+]]-P_A[[#This Row],[43+]]</f>
        <v>#VALUE!</v>
      </c>
      <c r="CG402" s="5" t="e">
        <f>P_A[[#This Row],[43+]]-P_A[[#This Row],[44+]]</f>
        <v>#VALUE!</v>
      </c>
      <c r="CH402" s="5" t="e">
        <f>P_A[[#This Row],[44+]]-P_A[[#This Row],[45+]]</f>
        <v>#VALUE!</v>
      </c>
      <c r="CI402" s="5" t="e">
        <f>P_A[[#This Row],[45+]]-P_A[[#This Row],[46+]]</f>
        <v>#VALUE!</v>
      </c>
      <c r="CJ402" s="5" t="e">
        <f>P_A[[#This Row],[46+]]-P_A[[#This Row],[47+]]</f>
        <v>#VALUE!</v>
      </c>
      <c r="CK402" s="5" t="e">
        <f>P_A[[#This Row],[47+]]-P_A[[#This Row],[48+]]</f>
        <v>#VALUE!</v>
      </c>
      <c r="CL402" s="5" t="e">
        <f>P_A[[#This Row],[48+]]-P_A[[#This Row],[49+]]</f>
        <v>#VALUE!</v>
      </c>
    </row>
    <row r="403" spans="50:90" x14ac:dyDescent="0.25">
      <c r="AX403" s="5" t="e">
        <f>P_A[[#This Row],[8+]]-P_A[[#This Row],[9+]]</f>
        <v>#VALUE!</v>
      </c>
      <c r="AY403" s="5" t="e">
        <f>P_A[[#This Row],[9+]]-P_A[[#This Row],[10+]]</f>
        <v>#VALUE!</v>
      </c>
      <c r="AZ403" s="5" t="e">
        <f>P_A[[#This Row],[10+]]-P_A[[#This Row],[11+]]</f>
        <v>#VALUE!</v>
      </c>
      <c r="BA403" s="5" t="e">
        <f>P_A[[#This Row],[11+]]-P_A[[#This Row],[12+]]</f>
        <v>#VALUE!</v>
      </c>
      <c r="BB403" s="5" t="e">
        <f>P_A[[#This Row],[12+]]-P_A[[#This Row],[13+]]</f>
        <v>#VALUE!</v>
      </c>
      <c r="BC403" s="5" t="e">
        <f>P_A[[#This Row],[13+]]-P_A[[#This Row],[14+]]</f>
        <v>#VALUE!</v>
      </c>
      <c r="BD403" s="5" t="e">
        <f>P_A[[#This Row],[14+]]-P_A[[#This Row],[15+]]</f>
        <v>#VALUE!</v>
      </c>
      <c r="BE403" s="5" t="e">
        <f>P_A[[#This Row],[15+]]-P_A[[#This Row],[16+]]</f>
        <v>#VALUE!</v>
      </c>
      <c r="BF403" s="5" t="e">
        <f>P_A[[#This Row],[16+]]-P_A[[#This Row],[17+]]</f>
        <v>#VALUE!</v>
      </c>
      <c r="BG403" s="5" t="e">
        <f>P_A[[#This Row],[17+]]-P_A[[#This Row],[18+]]</f>
        <v>#VALUE!</v>
      </c>
      <c r="BH403" s="5" t="e">
        <f>P_A[[#This Row],[18+]]-P_A[[#This Row],[19+]]</f>
        <v>#VALUE!</v>
      </c>
      <c r="BI403" s="5" t="e">
        <f>P_A[[#This Row],[19+]]-P_A[[#This Row],[20+]]</f>
        <v>#VALUE!</v>
      </c>
      <c r="BJ403" s="5" t="e">
        <f>P_A[[#This Row],[20+]]-P_A[[#This Row],[21+]]</f>
        <v>#VALUE!</v>
      </c>
      <c r="BK403" s="5" t="e">
        <f>P_A[[#This Row],[21+]]-P_A[[#This Row],[22+]]</f>
        <v>#VALUE!</v>
      </c>
      <c r="BL403" s="5" t="e">
        <f>P_A[[#This Row],[22+]]-P_A[[#This Row],[23+]]</f>
        <v>#VALUE!</v>
      </c>
      <c r="BM403" s="5" t="e">
        <f>P_A[[#This Row],[23+]]-P_A[[#This Row],[24+]]</f>
        <v>#VALUE!</v>
      </c>
      <c r="BN403" s="5" t="e">
        <f>P_A[[#This Row],[24+]]-P_A[[#This Row],[25+]]</f>
        <v>#VALUE!</v>
      </c>
      <c r="BO403" s="5" t="e">
        <f>P_A[[#This Row],[25+]]-P_A[[#This Row],[26+]]</f>
        <v>#VALUE!</v>
      </c>
      <c r="BP403" s="5" t="e">
        <f>P_A[[#This Row],[26+]]-P_A[[#This Row],[27+]]</f>
        <v>#VALUE!</v>
      </c>
      <c r="BQ403" s="5" t="e">
        <f>P_A[[#This Row],[27+]]-P_A[[#This Row],[28+]]</f>
        <v>#VALUE!</v>
      </c>
      <c r="BR403" s="5" t="e">
        <f>P_A[[#This Row],[28+]]-P_A[[#This Row],[29+]]</f>
        <v>#VALUE!</v>
      </c>
      <c r="BS403" s="5" t="e">
        <f>P_A[[#This Row],[29+]]-P_A[[#This Row],[30+]]</f>
        <v>#VALUE!</v>
      </c>
      <c r="BT403" s="5" t="e">
        <f>P_A[[#This Row],[30+]]-P_A[[#This Row],[31+]]</f>
        <v>#VALUE!</v>
      </c>
      <c r="BU403" s="5" t="e">
        <f>P_A[[#This Row],[31+]]-P_A[[#This Row],[32+]]</f>
        <v>#VALUE!</v>
      </c>
      <c r="BV403" s="5" t="e">
        <f>P_A[[#This Row],[32+]]-P_A[[#This Row],[33+]]</f>
        <v>#VALUE!</v>
      </c>
      <c r="BW403" s="5" t="e">
        <f>P_A[[#This Row],[33+]]-P_A[[#This Row],[34+]]</f>
        <v>#VALUE!</v>
      </c>
      <c r="BX403" s="5" t="e">
        <f>P_A[[#This Row],[34+]]-P_A[[#This Row],[35+]]</f>
        <v>#VALUE!</v>
      </c>
      <c r="BY403" s="5" t="e">
        <f>P_A[[#This Row],[35+]]-P_A[[#This Row],[36+]]</f>
        <v>#VALUE!</v>
      </c>
      <c r="BZ403" s="5" t="e">
        <f>P_A[[#This Row],[36+]]-P_A[[#This Row],[37+]]</f>
        <v>#VALUE!</v>
      </c>
      <c r="CA403" s="5" t="e">
        <f>P_A[[#This Row],[37+]]-P_A[[#This Row],[38+]]</f>
        <v>#VALUE!</v>
      </c>
      <c r="CB403" s="5" t="e">
        <f>P_A[[#This Row],[38+]]-P_A[[#This Row],[39+]]</f>
        <v>#VALUE!</v>
      </c>
      <c r="CC403" s="5" t="e">
        <f>P_A[[#This Row],[39+]]-P_A[[#This Row],[40+]]</f>
        <v>#VALUE!</v>
      </c>
      <c r="CD403" s="5" t="e">
        <f>P_A[[#This Row],[40+]]-P_A[[#This Row],[41+]]</f>
        <v>#VALUE!</v>
      </c>
      <c r="CE403" s="5" t="e">
        <f>P_A[[#This Row],[41+]]-P_A[[#This Row],[42+]]</f>
        <v>#VALUE!</v>
      </c>
      <c r="CF403" s="5" t="e">
        <f>P_A[[#This Row],[42+]]-P_A[[#This Row],[43+]]</f>
        <v>#VALUE!</v>
      </c>
      <c r="CG403" s="5" t="e">
        <f>P_A[[#This Row],[43+]]-P_A[[#This Row],[44+]]</f>
        <v>#VALUE!</v>
      </c>
      <c r="CH403" s="5" t="e">
        <f>P_A[[#This Row],[44+]]-P_A[[#This Row],[45+]]</f>
        <v>#VALUE!</v>
      </c>
      <c r="CI403" s="5" t="e">
        <f>P_A[[#This Row],[45+]]-P_A[[#This Row],[46+]]</f>
        <v>#VALUE!</v>
      </c>
      <c r="CJ403" s="5" t="e">
        <f>P_A[[#This Row],[46+]]-P_A[[#This Row],[47+]]</f>
        <v>#VALUE!</v>
      </c>
      <c r="CK403" s="5" t="e">
        <f>P_A[[#This Row],[47+]]-P_A[[#This Row],[48+]]</f>
        <v>#VALUE!</v>
      </c>
      <c r="CL403" s="5" t="e">
        <f>P_A[[#This Row],[48+]]-P_A[[#This Row],[49+]]</f>
        <v>#VALUE!</v>
      </c>
    </row>
    <row r="404" spans="50:90" x14ac:dyDescent="0.25">
      <c r="AX404" s="5" t="e">
        <f>P_A[[#This Row],[8+]]-P_A[[#This Row],[9+]]</f>
        <v>#VALUE!</v>
      </c>
      <c r="AY404" s="5" t="e">
        <f>P_A[[#This Row],[9+]]-P_A[[#This Row],[10+]]</f>
        <v>#VALUE!</v>
      </c>
      <c r="AZ404" s="5" t="e">
        <f>P_A[[#This Row],[10+]]-P_A[[#This Row],[11+]]</f>
        <v>#VALUE!</v>
      </c>
      <c r="BA404" s="5" t="e">
        <f>P_A[[#This Row],[11+]]-P_A[[#This Row],[12+]]</f>
        <v>#VALUE!</v>
      </c>
      <c r="BB404" s="5" t="e">
        <f>P_A[[#This Row],[12+]]-P_A[[#This Row],[13+]]</f>
        <v>#VALUE!</v>
      </c>
      <c r="BC404" s="5" t="e">
        <f>P_A[[#This Row],[13+]]-P_A[[#This Row],[14+]]</f>
        <v>#VALUE!</v>
      </c>
      <c r="BD404" s="5" t="e">
        <f>P_A[[#This Row],[14+]]-P_A[[#This Row],[15+]]</f>
        <v>#VALUE!</v>
      </c>
      <c r="BE404" s="5" t="e">
        <f>P_A[[#This Row],[15+]]-P_A[[#This Row],[16+]]</f>
        <v>#VALUE!</v>
      </c>
      <c r="BF404" s="5" t="e">
        <f>P_A[[#This Row],[16+]]-P_A[[#This Row],[17+]]</f>
        <v>#VALUE!</v>
      </c>
      <c r="BG404" s="5" t="e">
        <f>P_A[[#This Row],[17+]]-P_A[[#This Row],[18+]]</f>
        <v>#VALUE!</v>
      </c>
      <c r="BH404" s="5" t="e">
        <f>P_A[[#This Row],[18+]]-P_A[[#This Row],[19+]]</f>
        <v>#VALUE!</v>
      </c>
      <c r="BI404" s="5" t="e">
        <f>P_A[[#This Row],[19+]]-P_A[[#This Row],[20+]]</f>
        <v>#VALUE!</v>
      </c>
      <c r="BJ404" s="5" t="e">
        <f>P_A[[#This Row],[20+]]-P_A[[#This Row],[21+]]</f>
        <v>#VALUE!</v>
      </c>
      <c r="BK404" s="5" t="e">
        <f>P_A[[#This Row],[21+]]-P_A[[#This Row],[22+]]</f>
        <v>#VALUE!</v>
      </c>
      <c r="BL404" s="5" t="e">
        <f>P_A[[#This Row],[22+]]-P_A[[#This Row],[23+]]</f>
        <v>#VALUE!</v>
      </c>
      <c r="BM404" s="5" t="e">
        <f>P_A[[#This Row],[23+]]-P_A[[#This Row],[24+]]</f>
        <v>#VALUE!</v>
      </c>
      <c r="BN404" s="5" t="e">
        <f>P_A[[#This Row],[24+]]-P_A[[#This Row],[25+]]</f>
        <v>#VALUE!</v>
      </c>
      <c r="BO404" s="5" t="e">
        <f>P_A[[#This Row],[25+]]-P_A[[#This Row],[26+]]</f>
        <v>#VALUE!</v>
      </c>
      <c r="BP404" s="5" t="e">
        <f>P_A[[#This Row],[26+]]-P_A[[#This Row],[27+]]</f>
        <v>#VALUE!</v>
      </c>
      <c r="BQ404" s="5" t="e">
        <f>P_A[[#This Row],[27+]]-P_A[[#This Row],[28+]]</f>
        <v>#VALUE!</v>
      </c>
      <c r="BR404" s="5" t="e">
        <f>P_A[[#This Row],[28+]]-P_A[[#This Row],[29+]]</f>
        <v>#VALUE!</v>
      </c>
      <c r="BS404" s="5" t="e">
        <f>P_A[[#This Row],[29+]]-P_A[[#This Row],[30+]]</f>
        <v>#VALUE!</v>
      </c>
      <c r="BT404" s="5" t="e">
        <f>P_A[[#This Row],[30+]]-P_A[[#This Row],[31+]]</f>
        <v>#VALUE!</v>
      </c>
      <c r="BU404" s="5" t="e">
        <f>P_A[[#This Row],[31+]]-P_A[[#This Row],[32+]]</f>
        <v>#VALUE!</v>
      </c>
      <c r="BV404" s="5" t="e">
        <f>P_A[[#This Row],[32+]]-P_A[[#This Row],[33+]]</f>
        <v>#VALUE!</v>
      </c>
      <c r="BW404" s="5" t="e">
        <f>P_A[[#This Row],[33+]]-P_A[[#This Row],[34+]]</f>
        <v>#VALUE!</v>
      </c>
      <c r="BX404" s="5" t="e">
        <f>P_A[[#This Row],[34+]]-P_A[[#This Row],[35+]]</f>
        <v>#VALUE!</v>
      </c>
      <c r="BY404" s="5" t="e">
        <f>P_A[[#This Row],[35+]]-P_A[[#This Row],[36+]]</f>
        <v>#VALUE!</v>
      </c>
      <c r="BZ404" s="5" t="e">
        <f>P_A[[#This Row],[36+]]-P_A[[#This Row],[37+]]</f>
        <v>#VALUE!</v>
      </c>
      <c r="CA404" s="5" t="e">
        <f>P_A[[#This Row],[37+]]-P_A[[#This Row],[38+]]</f>
        <v>#VALUE!</v>
      </c>
      <c r="CB404" s="5" t="e">
        <f>P_A[[#This Row],[38+]]-P_A[[#This Row],[39+]]</f>
        <v>#VALUE!</v>
      </c>
      <c r="CC404" s="5" t="e">
        <f>P_A[[#This Row],[39+]]-P_A[[#This Row],[40+]]</f>
        <v>#VALUE!</v>
      </c>
      <c r="CD404" s="5" t="e">
        <f>P_A[[#This Row],[40+]]-P_A[[#This Row],[41+]]</f>
        <v>#VALUE!</v>
      </c>
      <c r="CE404" s="5" t="e">
        <f>P_A[[#This Row],[41+]]-P_A[[#This Row],[42+]]</f>
        <v>#VALUE!</v>
      </c>
      <c r="CF404" s="5" t="e">
        <f>P_A[[#This Row],[42+]]-P_A[[#This Row],[43+]]</f>
        <v>#VALUE!</v>
      </c>
      <c r="CG404" s="5" t="e">
        <f>P_A[[#This Row],[43+]]-P_A[[#This Row],[44+]]</f>
        <v>#VALUE!</v>
      </c>
      <c r="CH404" s="5" t="e">
        <f>P_A[[#This Row],[44+]]-P_A[[#This Row],[45+]]</f>
        <v>#VALUE!</v>
      </c>
      <c r="CI404" s="5" t="e">
        <f>P_A[[#This Row],[45+]]-P_A[[#This Row],[46+]]</f>
        <v>#VALUE!</v>
      </c>
      <c r="CJ404" s="5" t="e">
        <f>P_A[[#This Row],[46+]]-P_A[[#This Row],[47+]]</f>
        <v>#VALUE!</v>
      </c>
      <c r="CK404" s="5" t="e">
        <f>P_A[[#This Row],[47+]]-P_A[[#This Row],[48+]]</f>
        <v>#VALUE!</v>
      </c>
      <c r="CL404" s="5" t="e">
        <f>P_A[[#This Row],[48+]]-P_A[[#This Row],[49+]]</f>
        <v>#VALUE!</v>
      </c>
    </row>
    <row r="405" spans="50:90" x14ac:dyDescent="0.25">
      <c r="AX405" s="5" t="e">
        <f>P_A[[#This Row],[8+]]-P_A[[#This Row],[9+]]</f>
        <v>#VALUE!</v>
      </c>
      <c r="AY405" s="5" t="e">
        <f>P_A[[#This Row],[9+]]-P_A[[#This Row],[10+]]</f>
        <v>#VALUE!</v>
      </c>
      <c r="AZ405" s="5" t="e">
        <f>P_A[[#This Row],[10+]]-P_A[[#This Row],[11+]]</f>
        <v>#VALUE!</v>
      </c>
      <c r="BA405" s="5" t="e">
        <f>P_A[[#This Row],[11+]]-P_A[[#This Row],[12+]]</f>
        <v>#VALUE!</v>
      </c>
      <c r="BB405" s="5" t="e">
        <f>P_A[[#This Row],[12+]]-P_A[[#This Row],[13+]]</f>
        <v>#VALUE!</v>
      </c>
      <c r="BC405" s="5" t="e">
        <f>P_A[[#This Row],[13+]]-P_A[[#This Row],[14+]]</f>
        <v>#VALUE!</v>
      </c>
      <c r="BD405" s="5" t="e">
        <f>P_A[[#This Row],[14+]]-P_A[[#This Row],[15+]]</f>
        <v>#VALUE!</v>
      </c>
      <c r="BE405" s="5" t="e">
        <f>P_A[[#This Row],[15+]]-P_A[[#This Row],[16+]]</f>
        <v>#VALUE!</v>
      </c>
      <c r="BF405" s="5" t="e">
        <f>P_A[[#This Row],[16+]]-P_A[[#This Row],[17+]]</f>
        <v>#VALUE!</v>
      </c>
      <c r="BG405" s="5" t="e">
        <f>P_A[[#This Row],[17+]]-P_A[[#This Row],[18+]]</f>
        <v>#VALUE!</v>
      </c>
      <c r="BH405" s="5" t="e">
        <f>P_A[[#This Row],[18+]]-P_A[[#This Row],[19+]]</f>
        <v>#VALUE!</v>
      </c>
      <c r="BI405" s="5" t="e">
        <f>P_A[[#This Row],[19+]]-P_A[[#This Row],[20+]]</f>
        <v>#VALUE!</v>
      </c>
      <c r="BJ405" s="5" t="e">
        <f>P_A[[#This Row],[20+]]-P_A[[#This Row],[21+]]</f>
        <v>#VALUE!</v>
      </c>
      <c r="BK405" s="5" t="e">
        <f>P_A[[#This Row],[21+]]-P_A[[#This Row],[22+]]</f>
        <v>#VALUE!</v>
      </c>
      <c r="BL405" s="5" t="e">
        <f>P_A[[#This Row],[22+]]-P_A[[#This Row],[23+]]</f>
        <v>#VALUE!</v>
      </c>
      <c r="BM405" s="5" t="e">
        <f>P_A[[#This Row],[23+]]-P_A[[#This Row],[24+]]</f>
        <v>#VALUE!</v>
      </c>
      <c r="BN405" s="5" t="e">
        <f>P_A[[#This Row],[24+]]-P_A[[#This Row],[25+]]</f>
        <v>#VALUE!</v>
      </c>
      <c r="BO405" s="5" t="e">
        <f>P_A[[#This Row],[25+]]-P_A[[#This Row],[26+]]</f>
        <v>#VALUE!</v>
      </c>
      <c r="BP405" s="5" t="e">
        <f>P_A[[#This Row],[26+]]-P_A[[#This Row],[27+]]</f>
        <v>#VALUE!</v>
      </c>
      <c r="BQ405" s="5" t="e">
        <f>P_A[[#This Row],[27+]]-P_A[[#This Row],[28+]]</f>
        <v>#VALUE!</v>
      </c>
      <c r="BR405" s="5" t="e">
        <f>P_A[[#This Row],[28+]]-P_A[[#This Row],[29+]]</f>
        <v>#VALUE!</v>
      </c>
      <c r="BS405" s="5" t="e">
        <f>P_A[[#This Row],[29+]]-P_A[[#This Row],[30+]]</f>
        <v>#VALUE!</v>
      </c>
      <c r="BT405" s="5" t="e">
        <f>P_A[[#This Row],[30+]]-P_A[[#This Row],[31+]]</f>
        <v>#VALUE!</v>
      </c>
      <c r="BU405" s="5" t="e">
        <f>P_A[[#This Row],[31+]]-P_A[[#This Row],[32+]]</f>
        <v>#VALUE!</v>
      </c>
      <c r="BV405" s="5" t="e">
        <f>P_A[[#This Row],[32+]]-P_A[[#This Row],[33+]]</f>
        <v>#VALUE!</v>
      </c>
      <c r="BW405" s="5" t="e">
        <f>P_A[[#This Row],[33+]]-P_A[[#This Row],[34+]]</f>
        <v>#VALUE!</v>
      </c>
      <c r="BX405" s="5" t="e">
        <f>P_A[[#This Row],[34+]]-P_A[[#This Row],[35+]]</f>
        <v>#VALUE!</v>
      </c>
      <c r="BY405" s="5" t="e">
        <f>P_A[[#This Row],[35+]]-P_A[[#This Row],[36+]]</f>
        <v>#VALUE!</v>
      </c>
      <c r="BZ405" s="5" t="e">
        <f>P_A[[#This Row],[36+]]-P_A[[#This Row],[37+]]</f>
        <v>#VALUE!</v>
      </c>
      <c r="CA405" s="5" t="e">
        <f>P_A[[#This Row],[37+]]-P_A[[#This Row],[38+]]</f>
        <v>#VALUE!</v>
      </c>
      <c r="CB405" s="5" t="e">
        <f>P_A[[#This Row],[38+]]-P_A[[#This Row],[39+]]</f>
        <v>#VALUE!</v>
      </c>
      <c r="CC405" s="5" t="e">
        <f>P_A[[#This Row],[39+]]-P_A[[#This Row],[40+]]</f>
        <v>#VALUE!</v>
      </c>
      <c r="CD405" s="5" t="e">
        <f>P_A[[#This Row],[40+]]-P_A[[#This Row],[41+]]</f>
        <v>#VALUE!</v>
      </c>
      <c r="CE405" s="5" t="e">
        <f>P_A[[#This Row],[41+]]-P_A[[#This Row],[42+]]</f>
        <v>#VALUE!</v>
      </c>
      <c r="CF405" s="5" t="e">
        <f>P_A[[#This Row],[42+]]-P_A[[#This Row],[43+]]</f>
        <v>#VALUE!</v>
      </c>
      <c r="CG405" s="5" t="e">
        <f>P_A[[#This Row],[43+]]-P_A[[#This Row],[44+]]</f>
        <v>#VALUE!</v>
      </c>
      <c r="CH405" s="5" t="e">
        <f>P_A[[#This Row],[44+]]-P_A[[#This Row],[45+]]</f>
        <v>#VALUE!</v>
      </c>
      <c r="CI405" s="5" t="e">
        <f>P_A[[#This Row],[45+]]-P_A[[#This Row],[46+]]</f>
        <v>#VALUE!</v>
      </c>
      <c r="CJ405" s="5" t="e">
        <f>P_A[[#This Row],[46+]]-P_A[[#This Row],[47+]]</f>
        <v>#VALUE!</v>
      </c>
      <c r="CK405" s="5" t="e">
        <f>P_A[[#This Row],[47+]]-P_A[[#This Row],[48+]]</f>
        <v>#VALUE!</v>
      </c>
      <c r="CL405" s="5" t="e">
        <f>P_A[[#This Row],[48+]]-P_A[[#This Row],[49+]]</f>
        <v>#VALUE!</v>
      </c>
    </row>
    <row r="406" spans="50:90" x14ac:dyDescent="0.25">
      <c r="AX406" s="5" t="e">
        <f>P_A[[#This Row],[8+]]-P_A[[#This Row],[9+]]</f>
        <v>#VALUE!</v>
      </c>
      <c r="AY406" s="5" t="e">
        <f>P_A[[#This Row],[9+]]-P_A[[#This Row],[10+]]</f>
        <v>#VALUE!</v>
      </c>
      <c r="AZ406" s="5" t="e">
        <f>P_A[[#This Row],[10+]]-P_A[[#This Row],[11+]]</f>
        <v>#VALUE!</v>
      </c>
      <c r="BA406" s="5" t="e">
        <f>P_A[[#This Row],[11+]]-P_A[[#This Row],[12+]]</f>
        <v>#VALUE!</v>
      </c>
      <c r="BB406" s="5" t="e">
        <f>P_A[[#This Row],[12+]]-P_A[[#This Row],[13+]]</f>
        <v>#VALUE!</v>
      </c>
      <c r="BC406" s="5" t="e">
        <f>P_A[[#This Row],[13+]]-P_A[[#This Row],[14+]]</f>
        <v>#VALUE!</v>
      </c>
      <c r="BD406" s="5" t="e">
        <f>P_A[[#This Row],[14+]]-P_A[[#This Row],[15+]]</f>
        <v>#VALUE!</v>
      </c>
      <c r="BE406" s="5" t="e">
        <f>P_A[[#This Row],[15+]]-P_A[[#This Row],[16+]]</f>
        <v>#VALUE!</v>
      </c>
      <c r="BF406" s="5" t="e">
        <f>P_A[[#This Row],[16+]]-P_A[[#This Row],[17+]]</f>
        <v>#VALUE!</v>
      </c>
      <c r="BG406" s="5" t="e">
        <f>P_A[[#This Row],[17+]]-P_A[[#This Row],[18+]]</f>
        <v>#VALUE!</v>
      </c>
      <c r="BH406" s="5" t="e">
        <f>P_A[[#This Row],[18+]]-P_A[[#This Row],[19+]]</f>
        <v>#VALUE!</v>
      </c>
      <c r="BI406" s="5" t="e">
        <f>P_A[[#This Row],[19+]]-P_A[[#This Row],[20+]]</f>
        <v>#VALUE!</v>
      </c>
      <c r="BJ406" s="5" t="e">
        <f>P_A[[#This Row],[20+]]-P_A[[#This Row],[21+]]</f>
        <v>#VALUE!</v>
      </c>
      <c r="BK406" s="5" t="e">
        <f>P_A[[#This Row],[21+]]-P_A[[#This Row],[22+]]</f>
        <v>#VALUE!</v>
      </c>
      <c r="BL406" s="5" t="e">
        <f>P_A[[#This Row],[22+]]-P_A[[#This Row],[23+]]</f>
        <v>#VALUE!</v>
      </c>
      <c r="BM406" s="5" t="e">
        <f>P_A[[#This Row],[23+]]-P_A[[#This Row],[24+]]</f>
        <v>#VALUE!</v>
      </c>
      <c r="BN406" s="5" t="e">
        <f>P_A[[#This Row],[24+]]-P_A[[#This Row],[25+]]</f>
        <v>#VALUE!</v>
      </c>
      <c r="BO406" s="5" t="e">
        <f>P_A[[#This Row],[25+]]-P_A[[#This Row],[26+]]</f>
        <v>#VALUE!</v>
      </c>
      <c r="BP406" s="5" t="e">
        <f>P_A[[#This Row],[26+]]-P_A[[#This Row],[27+]]</f>
        <v>#VALUE!</v>
      </c>
      <c r="BQ406" s="5" t="e">
        <f>P_A[[#This Row],[27+]]-P_A[[#This Row],[28+]]</f>
        <v>#VALUE!</v>
      </c>
      <c r="BR406" s="5" t="e">
        <f>P_A[[#This Row],[28+]]-P_A[[#This Row],[29+]]</f>
        <v>#VALUE!</v>
      </c>
      <c r="BS406" s="5" t="e">
        <f>P_A[[#This Row],[29+]]-P_A[[#This Row],[30+]]</f>
        <v>#VALUE!</v>
      </c>
      <c r="BT406" s="5" t="e">
        <f>P_A[[#This Row],[30+]]-P_A[[#This Row],[31+]]</f>
        <v>#VALUE!</v>
      </c>
      <c r="BU406" s="5" t="e">
        <f>P_A[[#This Row],[31+]]-P_A[[#This Row],[32+]]</f>
        <v>#VALUE!</v>
      </c>
      <c r="BV406" s="5" t="e">
        <f>P_A[[#This Row],[32+]]-P_A[[#This Row],[33+]]</f>
        <v>#VALUE!</v>
      </c>
      <c r="BW406" s="5" t="e">
        <f>P_A[[#This Row],[33+]]-P_A[[#This Row],[34+]]</f>
        <v>#VALUE!</v>
      </c>
      <c r="BX406" s="5" t="e">
        <f>P_A[[#This Row],[34+]]-P_A[[#This Row],[35+]]</f>
        <v>#VALUE!</v>
      </c>
      <c r="BY406" s="5" t="e">
        <f>P_A[[#This Row],[35+]]-P_A[[#This Row],[36+]]</f>
        <v>#VALUE!</v>
      </c>
      <c r="BZ406" s="5" t="e">
        <f>P_A[[#This Row],[36+]]-P_A[[#This Row],[37+]]</f>
        <v>#VALUE!</v>
      </c>
      <c r="CA406" s="5" t="e">
        <f>P_A[[#This Row],[37+]]-P_A[[#This Row],[38+]]</f>
        <v>#VALUE!</v>
      </c>
      <c r="CB406" s="5" t="e">
        <f>P_A[[#This Row],[38+]]-P_A[[#This Row],[39+]]</f>
        <v>#VALUE!</v>
      </c>
      <c r="CC406" s="5" t="e">
        <f>P_A[[#This Row],[39+]]-P_A[[#This Row],[40+]]</f>
        <v>#VALUE!</v>
      </c>
      <c r="CD406" s="5" t="e">
        <f>P_A[[#This Row],[40+]]-P_A[[#This Row],[41+]]</f>
        <v>#VALUE!</v>
      </c>
      <c r="CE406" s="5" t="e">
        <f>P_A[[#This Row],[41+]]-P_A[[#This Row],[42+]]</f>
        <v>#VALUE!</v>
      </c>
      <c r="CF406" s="5" t="e">
        <f>P_A[[#This Row],[42+]]-P_A[[#This Row],[43+]]</f>
        <v>#VALUE!</v>
      </c>
      <c r="CG406" s="5" t="e">
        <f>P_A[[#This Row],[43+]]-P_A[[#This Row],[44+]]</f>
        <v>#VALUE!</v>
      </c>
      <c r="CH406" s="5" t="e">
        <f>P_A[[#This Row],[44+]]-P_A[[#This Row],[45+]]</f>
        <v>#VALUE!</v>
      </c>
      <c r="CI406" s="5" t="e">
        <f>P_A[[#This Row],[45+]]-P_A[[#This Row],[46+]]</f>
        <v>#VALUE!</v>
      </c>
      <c r="CJ406" s="5" t="e">
        <f>P_A[[#This Row],[46+]]-P_A[[#This Row],[47+]]</f>
        <v>#VALUE!</v>
      </c>
      <c r="CK406" s="5" t="e">
        <f>P_A[[#This Row],[47+]]-P_A[[#This Row],[48+]]</f>
        <v>#VALUE!</v>
      </c>
      <c r="CL406" s="5" t="e">
        <f>P_A[[#This Row],[48+]]-P_A[[#This Row],[49+]]</f>
        <v>#VALUE!</v>
      </c>
    </row>
    <row r="407" spans="50:90" x14ac:dyDescent="0.25">
      <c r="AX407" s="5" t="e">
        <f>P_A[[#This Row],[8+]]-P_A[[#This Row],[9+]]</f>
        <v>#VALUE!</v>
      </c>
      <c r="AY407" s="5" t="e">
        <f>P_A[[#This Row],[9+]]-P_A[[#This Row],[10+]]</f>
        <v>#VALUE!</v>
      </c>
      <c r="AZ407" s="5" t="e">
        <f>P_A[[#This Row],[10+]]-P_A[[#This Row],[11+]]</f>
        <v>#VALUE!</v>
      </c>
      <c r="BA407" s="5" t="e">
        <f>P_A[[#This Row],[11+]]-P_A[[#This Row],[12+]]</f>
        <v>#VALUE!</v>
      </c>
      <c r="BB407" s="5" t="e">
        <f>P_A[[#This Row],[12+]]-P_A[[#This Row],[13+]]</f>
        <v>#VALUE!</v>
      </c>
      <c r="BC407" s="5" t="e">
        <f>P_A[[#This Row],[13+]]-P_A[[#This Row],[14+]]</f>
        <v>#VALUE!</v>
      </c>
      <c r="BD407" s="5" t="e">
        <f>P_A[[#This Row],[14+]]-P_A[[#This Row],[15+]]</f>
        <v>#VALUE!</v>
      </c>
      <c r="BE407" s="5" t="e">
        <f>P_A[[#This Row],[15+]]-P_A[[#This Row],[16+]]</f>
        <v>#VALUE!</v>
      </c>
      <c r="BF407" s="5" t="e">
        <f>P_A[[#This Row],[16+]]-P_A[[#This Row],[17+]]</f>
        <v>#VALUE!</v>
      </c>
      <c r="BG407" s="5" t="e">
        <f>P_A[[#This Row],[17+]]-P_A[[#This Row],[18+]]</f>
        <v>#VALUE!</v>
      </c>
      <c r="BH407" s="5" t="e">
        <f>P_A[[#This Row],[18+]]-P_A[[#This Row],[19+]]</f>
        <v>#VALUE!</v>
      </c>
      <c r="BI407" s="5" t="e">
        <f>P_A[[#This Row],[19+]]-P_A[[#This Row],[20+]]</f>
        <v>#VALUE!</v>
      </c>
      <c r="BJ407" s="5" t="e">
        <f>P_A[[#This Row],[20+]]-P_A[[#This Row],[21+]]</f>
        <v>#VALUE!</v>
      </c>
      <c r="BK407" s="5" t="e">
        <f>P_A[[#This Row],[21+]]-P_A[[#This Row],[22+]]</f>
        <v>#VALUE!</v>
      </c>
      <c r="BL407" s="5" t="e">
        <f>P_A[[#This Row],[22+]]-P_A[[#This Row],[23+]]</f>
        <v>#VALUE!</v>
      </c>
      <c r="BM407" s="5" t="e">
        <f>P_A[[#This Row],[23+]]-P_A[[#This Row],[24+]]</f>
        <v>#VALUE!</v>
      </c>
      <c r="BN407" s="5" t="e">
        <f>P_A[[#This Row],[24+]]-P_A[[#This Row],[25+]]</f>
        <v>#VALUE!</v>
      </c>
      <c r="BO407" s="5" t="e">
        <f>P_A[[#This Row],[25+]]-P_A[[#This Row],[26+]]</f>
        <v>#VALUE!</v>
      </c>
      <c r="BP407" s="5" t="e">
        <f>P_A[[#This Row],[26+]]-P_A[[#This Row],[27+]]</f>
        <v>#VALUE!</v>
      </c>
      <c r="BQ407" s="5" t="e">
        <f>P_A[[#This Row],[27+]]-P_A[[#This Row],[28+]]</f>
        <v>#VALUE!</v>
      </c>
      <c r="BR407" s="5" t="e">
        <f>P_A[[#This Row],[28+]]-P_A[[#This Row],[29+]]</f>
        <v>#VALUE!</v>
      </c>
      <c r="BS407" s="5" t="e">
        <f>P_A[[#This Row],[29+]]-P_A[[#This Row],[30+]]</f>
        <v>#VALUE!</v>
      </c>
      <c r="BT407" s="5" t="e">
        <f>P_A[[#This Row],[30+]]-P_A[[#This Row],[31+]]</f>
        <v>#VALUE!</v>
      </c>
      <c r="BU407" s="5" t="e">
        <f>P_A[[#This Row],[31+]]-P_A[[#This Row],[32+]]</f>
        <v>#VALUE!</v>
      </c>
      <c r="BV407" s="5" t="e">
        <f>P_A[[#This Row],[32+]]-P_A[[#This Row],[33+]]</f>
        <v>#VALUE!</v>
      </c>
      <c r="BW407" s="5" t="e">
        <f>P_A[[#This Row],[33+]]-P_A[[#This Row],[34+]]</f>
        <v>#VALUE!</v>
      </c>
      <c r="BX407" s="5" t="e">
        <f>P_A[[#This Row],[34+]]-P_A[[#This Row],[35+]]</f>
        <v>#VALUE!</v>
      </c>
      <c r="BY407" s="5" t="e">
        <f>P_A[[#This Row],[35+]]-P_A[[#This Row],[36+]]</f>
        <v>#VALUE!</v>
      </c>
      <c r="BZ407" s="5" t="e">
        <f>P_A[[#This Row],[36+]]-P_A[[#This Row],[37+]]</f>
        <v>#VALUE!</v>
      </c>
      <c r="CA407" s="5" t="e">
        <f>P_A[[#This Row],[37+]]-P_A[[#This Row],[38+]]</f>
        <v>#VALUE!</v>
      </c>
      <c r="CB407" s="5" t="e">
        <f>P_A[[#This Row],[38+]]-P_A[[#This Row],[39+]]</f>
        <v>#VALUE!</v>
      </c>
      <c r="CC407" s="5" t="e">
        <f>P_A[[#This Row],[39+]]-P_A[[#This Row],[40+]]</f>
        <v>#VALUE!</v>
      </c>
      <c r="CD407" s="5" t="e">
        <f>P_A[[#This Row],[40+]]-P_A[[#This Row],[41+]]</f>
        <v>#VALUE!</v>
      </c>
      <c r="CE407" s="5" t="e">
        <f>P_A[[#This Row],[41+]]-P_A[[#This Row],[42+]]</f>
        <v>#VALUE!</v>
      </c>
      <c r="CF407" s="5" t="e">
        <f>P_A[[#This Row],[42+]]-P_A[[#This Row],[43+]]</f>
        <v>#VALUE!</v>
      </c>
      <c r="CG407" s="5" t="e">
        <f>P_A[[#This Row],[43+]]-P_A[[#This Row],[44+]]</f>
        <v>#VALUE!</v>
      </c>
      <c r="CH407" s="5" t="e">
        <f>P_A[[#This Row],[44+]]-P_A[[#This Row],[45+]]</f>
        <v>#VALUE!</v>
      </c>
      <c r="CI407" s="5" t="e">
        <f>P_A[[#This Row],[45+]]-P_A[[#This Row],[46+]]</f>
        <v>#VALUE!</v>
      </c>
      <c r="CJ407" s="5" t="e">
        <f>P_A[[#This Row],[46+]]-P_A[[#This Row],[47+]]</f>
        <v>#VALUE!</v>
      </c>
      <c r="CK407" s="5" t="e">
        <f>P_A[[#This Row],[47+]]-P_A[[#This Row],[48+]]</f>
        <v>#VALUE!</v>
      </c>
      <c r="CL407" s="5" t="e">
        <f>P_A[[#This Row],[48+]]-P_A[[#This Row],[49+]]</f>
        <v>#VALUE!</v>
      </c>
    </row>
    <row r="408" spans="50:90" x14ac:dyDescent="0.25">
      <c r="AX408" s="5" t="e">
        <f>P_A[[#This Row],[8+]]-P_A[[#This Row],[9+]]</f>
        <v>#VALUE!</v>
      </c>
      <c r="AY408" s="5" t="e">
        <f>P_A[[#This Row],[9+]]-P_A[[#This Row],[10+]]</f>
        <v>#VALUE!</v>
      </c>
      <c r="AZ408" s="5" t="e">
        <f>P_A[[#This Row],[10+]]-P_A[[#This Row],[11+]]</f>
        <v>#VALUE!</v>
      </c>
      <c r="BA408" s="5" t="e">
        <f>P_A[[#This Row],[11+]]-P_A[[#This Row],[12+]]</f>
        <v>#VALUE!</v>
      </c>
      <c r="BB408" s="5" t="e">
        <f>P_A[[#This Row],[12+]]-P_A[[#This Row],[13+]]</f>
        <v>#VALUE!</v>
      </c>
      <c r="BC408" s="5" t="e">
        <f>P_A[[#This Row],[13+]]-P_A[[#This Row],[14+]]</f>
        <v>#VALUE!</v>
      </c>
      <c r="BD408" s="5" t="e">
        <f>P_A[[#This Row],[14+]]-P_A[[#This Row],[15+]]</f>
        <v>#VALUE!</v>
      </c>
      <c r="BE408" s="5" t="e">
        <f>P_A[[#This Row],[15+]]-P_A[[#This Row],[16+]]</f>
        <v>#VALUE!</v>
      </c>
      <c r="BF408" s="5" t="e">
        <f>P_A[[#This Row],[16+]]-P_A[[#This Row],[17+]]</f>
        <v>#VALUE!</v>
      </c>
      <c r="BG408" s="5" t="e">
        <f>P_A[[#This Row],[17+]]-P_A[[#This Row],[18+]]</f>
        <v>#VALUE!</v>
      </c>
      <c r="BH408" s="5" t="e">
        <f>P_A[[#This Row],[18+]]-P_A[[#This Row],[19+]]</f>
        <v>#VALUE!</v>
      </c>
      <c r="BI408" s="5" t="e">
        <f>P_A[[#This Row],[19+]]-P_A[[#This Row],[20+]]</f>
        <v>#VALUE!</v>
      </c>
      <c r="BJ408" s="5" t="e">
        <f>P_A[[#This Row],[20+]]-P_A[[#This Row],[21+]]</f>
        <v>#VALUE!</v>
      </c>
      <c r="BK408" s="5" t="e">
        <f>P_A[[#This Row],[21+]]-P_A[[#This Row],[22+]]</f>
        <v>#VALUE!</v>
      </c>
      <c r="BL408" s="5" t="e">
        <f>P_A[[#This Row],[22+]]-P_A[[#This Row],[23+]]</f>
        <v>#VALUE!</v>
      </c>
      <c r="BM408" s="5" t="e">
        <f>P_A[[#This Row],[23+]]-P_A[[#This Row],[24+]]</f>
        <v>#VALUE!</v>
      </c>
      <c r="BN408" s="5" t="e">
        <f>P_A[[#This Row],[24+]]-P_A[[#This Row],[25+]]</f>
        <v>#VALUE!</v>
      </c>
      <c r="BO408" s="5" t="e">
        <f>P_A[[#This Row],[25+]]-P_A[[#This Row],[26+]]</f>
        <v>#VALUE!</v>
      </c>
      <c r="BP408" s="5" t="e">
        <f>P_A[[#This Row],[26+]]-P_A[[#This Row],[27+]]</f>
        <v>#VALUE!</v>
      </c>
      <c r="BQ408" s="5" t="e">
        <f>P_A[[#This Row],[27+]]-P_A[[#This Row],[28+]]</f>
        <v>#VALUE!</v>
      </c>
      <c r="BR408" s="5" t="e">
        <f>P_A[[#This Row],[28+]]-P_A[[#This Row],[29+]]</f>
        <v>#VALUE!</v>
      </c>
      <c r="BS408" s="5" t="e">
        <f>P_A[[#This Row],[29+]]-P_A[[#This Row],[30+]]</f>
        <v>#VALUE!</v>
      </c>
      <c r="BT408" s="5" t="e">
        <f>P_A[[#This Row],[30+]]-P_A[[#This Row],[31+]]</f>
        <v>#VALUE!</v>
      </c>
      <c r="BU408" s="5" t="e">
        <f>P_A[[#This Row],[31+]]-P_A[[#This Row],[32+]]</f>
        <v>#VALUE!</v>
      </c>
      <c r="BV408" s="5" t="e">
        <f>P_A[[#This Row],[32+]]-P_A[[#This Row],[33+]]</f>
        <v>#VALUE!</v>
      </c>
      <c r="BW408" s="5" t="e">
        <f>P_A[[#This Row],[33+]]-P_A[[#This Row],[34+]]</f>
        <v>#VALUE!</v>
      </c>
      <c r="BX408" s="5" t="e">
        <f>P_A[[#This Row],[34+]]-P_A[[#This Row],[35+]]</f>
        <v>#VALUE!</v>
      </c>
      <c r="BY408" s="5" t="e">
        <f>P_A[[#This Row],[35+]]-P_A[[#This Row],[36+]]</f>
        <v>#VALUE!</v>
      </c>
      <c r="BZ408" s="5" t="e">
        <f>P_A[[#This Row],[36+]]-P_A[[#This Row],[37+]]</f>
        <v>#VALUE!</v>
      </c>
      <c r="CA408" s="5" t="e">
        <f>P_A[[#This Row],[37+]]-P_A[[#This Row],[38+]]</f>
        <v>#VALUE!</v>
      </c>
      <c r="CB408" s="5" t="e">
        <f>P_A[[#This Row],[38+]]-P_A[[#This Row],[39+]]</f>
        <v>#VALUE!</v>
      </c>
      <c r="CC408" s="5" t="e">
        <f>P_A[[#This Row],[39+]]-P_A[[#This Row],[40+]]</f>
        <v>#VALUE!</v>
      </c>
      <c r="CD408" s="5" t="e">
        <f>P_A[[#This Row],[40+]]-P_A[[#This Row],[41+]]</f>
        <v>#VALUE!</v>
      </c>
      <c r="CE408" s="5" t="e">
        <f>P_A[[#This Row],[41+]]-P_A[[#This Row],[42+]]</f>
        <v>#VALUE!</v>
      </c>
      <c r="CF408" s="5" t="e">
        <f>P_A[[#This Row],[42+]]-P_A[[#This Row],[43+]]</f>
        <v>#VALUE!</v>
      </c>
      <c r="CG408" s="5" t="e">
        <f>P_A[[#This Row],[43+]]-P_A[[#This Row],[44+]]</f>
        <v>#VALUE!</v>
      </c>
      <c r="CH408" s="5" t="e">
        <f>P_A[[#This Row],[44+]]-P_A[[#This Row],[45+]]</f>
        <v>#VALUE!</v>
      </c>
      <c r="CI408" s="5" t="e">
        <f>P_A[[#This Row],[45+]]-P_A[[#This Row],[46+]]</f>
        <v>#VALUE!</v>
      </c>
      <c r="CJ408" s="5" t="e">
        <f>P_A[[#This Row],[46+]]-P_A[[#This Row],[47+]]</f>
        <v>#VALUE!</v>
      </c>
      <c r="CK408" s="5" t="e">
        <f>P_A[[#This Row],[47+]]-P_A[[#This Row],[48+]]</f>
        <v>#VALUE!</v>
      </c>
      <c r="CL408" s="5" t="e">
        <f>P_A[[#This Row],[48+]]-P_A[[#This Row],[49+]]</f>
        <v>#VALUE!</v>
      </c>
    </row>
    <row r="409" spans="50:90" x14ac:dyDescent="0.25">
      <c r="AX409" s="5" t="e">
        <f>P_A[[#This Row],[8+]]-P_A[[#This Row],[9+]]</f>
        <v>#VALUE!</v>
      </c>
      <c r="AY409" s="5" t="e">
        <f>P_A[[#This Row],[9+]]-P_A[[#This Row],[10+]]</f>
        <v>#VALUE!</v>
      </c>
      <c r="AZ409" s="5" t="e">
        <f>P_A[[#This Row],[10+]]-P_A[[#This Row],[11+]]</f>
        <v>#VALUE!</v>
      </c>
      <c r="BA409" s="5" t="e">
        <f>P_A[[#This Row],[11+]]-P_A[[#This Row],[12+]]</f>
        <v>#VALUE!</v>
      </c>
      <c r="BB409" s="5" t="e">
        <f>P_A[[#This Row],[12+]]-P_A[[#This Row],[13+]]</f>
        <v>#VALUE!</v>
      </c>
      <c r="BC409" s="5" t="e">
        <f>P_A[[#This Row],[13+]]-P_A[[#This Row],[14+]]</f>
        <v>#VALUE!</v>
      </c>
      <c r="BD409" s="5" t="e">
        <f>P_A[[#This Row],[14+]]-P_A[[#This Row],[15+]]</f>
        <v>#VALUE!</v>
      </c>
      <c r="BE409" s="5" t="e">
        <f>P_A[[#This Row],[15+]]-P_A[[#This Row],[16+]]</f>
        <v>#VALUE!</v>
      </c>
      <c r="BF409" s="5" t="e">
        <f>P_A[[#This Row],[16+]]-P_A[[#This Row],[17+]]</f>
        <v>#VALUE!</v>
      </c>
      <c r="BG409" s="5" t="e">
        <f>P_A[[#This Row],[17+]]-P_A[[#This Row],[18+]]</f>
        <v>#VALUE!</v>
      </c>
      <c r="BH409" s="5" t="e">
        <f>P_A[[#This Row],[18+]]-P_A[[#This Row],[19+]]</f>
        <v>#VALUE!</v>
      </c>
      <c r="BI409" s="5" t="e">
        <f>P_A[[#This Row],[19+]]-P_A[[#This Row],[20+]]</f>
        <v>#VALUE!</v>
      </c>
      <c r="BJ409" s="5" t="e">
        <f>P_A[[#This Row],[20+]]-P_A[[#This Row],[21+]]</f>
        <v>#VALUE!</v>
      </c>
      <c r="BK409" s="5" t="e">
        <f>P_A[[#This Row],[21+]]-P_A[[#This Row],[22+]]</f>
        <v>#VALUE!</v>
      </c>
      <c r="BL409" s="5" t="e">
        <f>P_A[[#This Row],[22+]]-P_A[[#This Row],[23+]]</f>
        <v>#VALUE!</v>
      </c>
      <c r="BM409" s="5" t="e">
        <f>P_A[[#This Row],[23+]]-P_A[[#This Row],[24+]]</f>
        <v>#VALUE!</v>
      </c>
      <c r="BN409" s="5" t="e">
        <f>P_A[[#This Row],[24+]]-P_A[[#This Row],[25+]]</f>
        <v>#VALUE!</v>
      </c>
      <c r="BO409" s="5" t="e">
        <f>P_A[[#This Row],[25+]]-P_A[[#This Row],[26+]]</f>
        <v>#VALUE!</v>
      </c>
      <c r="BP409" s="5" t="e">
        <f>P_A[[#This Row],[26+]]-P_A[[#This Row],[27+]]</f>
        <v>#VALUE!</v>
      </c>
      <c r="BQ409" s="5" t="e">
        <f>P_A[[#This Row],[27+]]-P_A[[#This Row],[28+]]</f>
        <v>#VALUE!</v>
      </c>
      <c r="BR409" s="5" t="e">
        <f>P_A[[#This Row],[28+]]-P_A[[#This Row],[29+]]</f>
        <v>#VALUE!</v>
      </c>
      <c r="BS409" s="5" t="e">
        <f>P_A[[#This Row],[29+]]-P_A[[#This Row],[30+]]</f>
        <v>#VALUE!</v>
      </c>
      <c r="BT409" s="5" t="e">
        <f>P_A[[#This Row],[30+]]-P_A[[#This Row],[31+]]</f>
        <v>#VALUE!</v>
      </c>
      <c r="BU409" s="5" t="e">
        <f>P_A[[#This Row],[31+]]-P_A[[#This Row],[32+]]</f>
        <v>#VALUE!</v>
      </c>
      <c r="BV409" s="5" t="e">
        <f>P_A[[#This Row],[32+]]-P_A[[#This Row],[33+]]</f>
        <v>#VALUE!</v>
      </c>
      <c r="BW409" s="5" t="e">
        <f>P_A[[#This Row],[33+]]-P_A[[#This Row],[34+]]</f>
        <v>#VALUE!</v>
      </c>
      <c r="BX409" s="5" t="e">
        <f>P_A[[#This Row],[34+]]-P_A[[#This Row],[35+]]</f>
        <v>#VALUE!</v>
      </c>
      <c r="BY409" s="5" t="e">
        <f>P_A[[#This Row],[35+]]-P_A[[#This Row],[36+]]</f>
        <v>#VALUE!</v>
      </c>
      <c r="BZ409" s="5" t="e">
        <f>P_A[[#This Row],[36+]]-P_A[[#This Row],[37+]]</f>
        <v>#VALUE!</v>
      </c>
      <c r="CA409" s="5" t="e">
        <f>P_A[[#This Row],[37+]]-P_A[[#This Row],[38+]]</f>
        <v>#VALUE!</v>
      </c>
      <c r="CB409" s="5" t="e">
        <f>P_A[[#This Row],[38+]]-P_A[[#This Row],[39+]]</f>
        <v>#VALUE!</v>
      </c>
      <c r="CC409" s="5" t="e">
        <f>P_A[[#This Row],[39+]]-P_A[[#This Row],[40+]]</f>
        <v>#VALUE!</v>
      </c>
      <c r="CD409" s="5" t="e">
        <f>P_A[[#This Row],[40+]]-P_A[[#This Row],[41+]]</f>
        <v>#VALUE!</v>
      </c>
      <c r="CE409" s="5" t="e">
        <f>P_A[[#This Row],[41+]]-P_A[[#This Row],[42+]]</f>
        <v>#VALUE!</v>
      </c>
      <c r="CF409" s="5" t="e">
        <f>P_A[[#This Row],[42+]]-P_A[[#This Row],[43+]]</f>
        <v>#VALUE!</v>
      </c>
      <c r="CG409" s="5" t="e">
        <f>P_A[[#This Row],[43+]]-P_A[[#This Row],[44+]]</f>
        <v>#VALUE!</v>
      </c>
      <c r="CH409" s="5" t="e">
        <f>P_A[[#This Row],[44+]]-P_A[[#This Row],[45+]]</f>
        <v>#VALUE!</v>
      </c>
      <c r="CI409" s="5" t="e">
        <f>P_A[[#This Row],[45+]]-P_A[[#This Row],[46+]]</f>
        <v>#VALUE!</v>
      </c>
      <c r="CJ409" s="5" t="e">
        <f>P_A[[#This Row],[46+]]-P_A[[#This Row],[47+]]</f>
        <v>#VALUE!</v>
      </c>
      <c r="CK409" s="5" t="e">
        <f>P_A[[#This Row],[47+]]-P_A[[#This Row],[48+]]</f>
        <v>#VALUE!</v>
      </c>
      <c r="CL409" s="5" t="e">
        <f>P_A[[#This Row],[48+]]-P_A[[#This Row],[49+]]</f>
        <v>#VALUE!</v>
      </c>
    </row>
    <row r="410" spans="50:90" x14ac:dyDescent="0.25">
      <c r="AX410" s="5" t="e">
        <f>P_A[[#This Row],[8+]]-P_A[[#This Row],[9+]]</f>
        <v>#VALUE!</v>
      </c>
      <c r="AY410" s="5" t="e">
        <f>P_A[[#This Row],[9+]]-P_A[[#This Row],[10+]]</f>
        <v>#VALUE!</v>
      </c>
      <c r="AZ410" s="5" t="e">
        <f>P_A[[#This Row],[10+]]-P_A[[#This Row],[11+]]</f>
        <v>#VALUE!</v>
      </c>
      <c r="BA410" s="5" t="e">
        <f>P_A[[#This Row],[11+]]-P_A[[#This Row],[12+]]</f>
        <v>#VALUE!</v>
      </c>
      <c r="BB410" s="5" t="e">
        <f>P_A[[#This Row],[12+]]-P_A[[#This Row],[13+]]</f>
        <v>#VALUE!</v>
      </c>
      <c r="BC410" s="5" t="e">
        <f>P_A[[#This Row],[13+]]-P_A[[#This Row],[14+]]</f>
        <v>#VALUE!</v>
      </c>
      <c r="BD410" s="5" t="e">
        <f>P_A[[#This Row],[14+]]-P_A[[#This Row],[15+]]</f>
        <v>#VALUE!</v>
      </c>
      <c r="BE410" s="5" t="e">
        <f>P_A[[#This Row],[15+]]-P_A[[#This Row],[16+]]</f>
        <v>#VALUE!</v>
      </c>
      <c r="BF410" s="5" t="e">
        <f>P_A[[#This Row],[16+]]-P_A[[#This Row],[17+]]</f>
        <v>#VALUE!</v>
      </c>
      <c r="BG410" s="5" t="e">
        <f>P_A[[#This Row],[17+]]-P_A[[#This Row],[18+]]</f>
        <v>#VALUE!</v>
      </c>
      <c r="BH410" s="5" t="e">
        <f>P_A[[#This Row],[18+]]-P_A[[#This Row],[19+]]</f>
        <v>#VALUE!</v>
      </c>
      <c r="BI410" s="5" t="e">
        <f>P_A[[#This Row],[19+]]-P_A[[#This Row],[20+]]</f>
        <v>#VALUE!</v>
      </c>
      <c r="BJ410" s="5" t="e">
        <f>P_A[[#This Row],[20+]]-P_A[[#This Row],[21+]]</f>
        <v>#VALUE!</v>
      </c>
      <c r="BK410" s="5" t="e">
        <f>P_A[[#This Row],[21+]]-P_A[[#This Row],[22+]]</f>
        <v>#VALUE!</v>
      </c>
      <c r="BL410" s="5" t="e">
        <f>P_A[[#This Row],[22+]]-P_A[[#This Row],[23+]]</f>
        <v>#VALUE!</v>
      </c>
      <c r="BM410" s="5" t="e">
        <f>P_A[[#This Row],[23+]]-P_A[[#This Row],[24+]]</f>
        <v>#VALUE!</v>
      </c>
      <c r="BN410" s="5" t="e">
        <f>P_A[[#This Row],[24+]]-P_A[[#This Row],[25+]]</f>
        <v>#VALUE!</v>
      </c>
      <c r="BO410" s="5" t="e">
        <f>P_A[[#This Row],[25+]]-P_A[[#This Row],[26+]]</f>
        <v>#VALUE!</v>
      </c>
      <c r="BP410" s="5" t="e">
        <f>P_A[[#This Row],[26+]]-P_A[[#This Row],[27+]]</f>
        <v>#VALUE!</v>
      </c>
      <c r="BQ410" s="5" t="e">
        <f>P_A[[#This Row],[27+]]-P_A[[#This Row],[28+]]</f>
        <v>#VALUE!</v>
      </c>
      <c r="BR410" s="5" t="e">
        <f>P_A[[#This Row],[28+]]-P_A[[#This Row],[29+]]</f>
        <v>#VALUE!</v>
      </c>
      <c r="BS410" s="5" t="e">
        <f>P_A[[#This Row],[29+]]-P_A[[#This Row],[30+]]</f>
        <v>#VALUE!</v>
      </c>
      <c r="BT410" s="5" t="e">
        <f>P_A[[#This Row],[30+]]-P_A[[#This Row],[31+]]</f>
        <v>#VALUE!</v>
      </c>
      <c r="BU410" s="5" t="e">
        <f>P_A[[#This Row],[31+]]-P_A[[#This Row],[32+]]</f>
        <v>#VALUE!</v>
      </c>
      <c r="BV410" s="5" t="e">
        <f>P_A[[#This Row],[32+]]-P_A[[#This Row],[33+]]</f>
        <v>#VALUE!</v>
      </c>
      <c r="BW410" s="5" t="e">
        <f>P_A[[#This Row],[33+]]-P_A[[#This Row],[34+]]</f>
        <v>#VALUE!</v>
      </c>
      <c r="BX410" s="5" t="e">
        <f>P_A[[#This Row],[34+]]-P_A[[#This Row],[35+]]</f>
        <v>#VALUE!</v>
      </c>
      <c r="BY410" s="5" t="e">
        <f>P_A[[#This Row],[35+]]-P_A[[#This Row],[36+]]</f>
        <v>#VALUE!</v>
      </c>
      <c r="BZ410" s="5" t="e">
        <f>P_A[[#This Row],[36+]]-P_A[[#This Row],[37+]]</f>
        <v>#VALUE!</v>
      </c>
      <c r="CA410" s="5" t="e">
        <f>P_A[[#This Row],[37+]]-P_A[[#This Row],[38+]]</f>
        <v>#VALUE!</v>
      </c>
      <c r="CB410" s="5" t="e">
        <f>P_A[[#This Row],[38+]]-P_A[[#This Row],[39+]]</f>
        <v>#VALUE!</v>
      </c>
      <c r="CC410" s="5" t="e">
        <f>P_A[[#This Row],[39+]]-P_A[[#This Row],[40+]]</f>
        <v>#VALUE!</v>
      </c>
      <c r="CD410" s="5" t="e">
        <f>P_A[[#This Row],[40+]]-P_A[[#This Row],[41+]]</f>
        <v>#VALUE!</v>
      </c>
      <c r="CE410" s="5" t="e">
        <f>P_A[[#This Row],[41+]]-P_A[[#This Row],[42+]]</f>
        <v>#VALUE!</v>
      </c>
      <c r="CF410" s="5" t="e">
        <f>P_A[[#This Row],[42+]]-P_A[[#This Row],[43+]]</f>
        <v>#VALUE!</v>
      </c>
      <c r="CG410" s="5" t="e">
        <f>P_A[[#This Row],[43+]]-P_A[[#This Row],[44+]]</f>
        <v>#VALUE!</v>
      </c>
      <c r="CH410" s="5" t="e">
        <f>P_A[[#This Row],[44+]]-P_A[[#This Row],[45+]]</f>
        <v>#VALUE!</v>
      </c>
      <c r="CI410" s="5" t="e">
        <f>P_A[[#This Row],[45+]]-P_A[[#This Row],[46+]]</f>
        <v>#VALUE!</v>
      </c>
      <c r="CJ410" s="5" t="e">
        <f>P_A[[#This Row],[46+]]-P_A[[#This Row],[47+]]</f>
        <v>#VALUE!</v>
      </c>
      <c r="CK410" s="5" t="e">
        <f>P_A[[#This Row],[47+]]-P_A[[#This Row],[48+]]</f>
        <v>#VALUE!</v>
      </c>
      <c r="CL410" s="5" t="e">
        <f>P_A[[#This Row],[48+]]-P_A[[#This Row],[49+]]</f>
        <v>#VALUE!</v>
      </c>
    </row>
    <row r="411" spans="50:90" x14ac:dyDescent="0.25">
      <c r="AX411" s="5" t="e">
        <f>P_A[[#This Row],[8+]]-P_A[[#This Row],[9+]]</f>
        <v>#VALUE!</v>
      </c>
      <c r="AY411" s="5" t="e">
        <f>P_A[[#This Row],[9+]]-P_A[[#This Row],[10+]]</f>
        <v>#VALUE!</v>
      </c>
      <c r="AZ411" s="5" t="e">
        <f>P_A[[#This Row],[10+]]-P_A[[#This Row],[11+]]</f>
        <v>#VALUE!</v>
      </c>
      <c r="BA411" s="5" t="e">
        <f>P_A[[#This Row],[11+]]-P_A[[#This Row],[12+]]</f>
        <v>#VALUE!</v>
      </c>
      <c r="BB411" s="5" t="e">
        <f>P_A[[#This Row],[12+]]-P_A[[#This Row],[13+]]</f>
        <v>#VALUE!</v>
      </c>
      <c r="BC411" s="5" t="e">
        <f>P_A[[#This Row],[13+]]-P_A[[#This Row],[14+]]</f>
        <v>#VALUE!</v>
      </c>
      <c r="BD411" s="5" t="e">
        <f>P_A[[#This Row],[14+]]-P_A[[#This Row],[15+]]</f>
        <v>#VALUE!</v>
      </c>
      <c r="BE411" s="5" t="e">
        <f>P_A[[#This Row],[15+]]-P_A[[#This Row],[16+]]</f>
        <v>#VALUE!</v>
      </c>
      <c r="BF411" s="5" t="e">
        <f>P_A[[#This Row],[16+]]-P_A[[#This Row],[17+]]</f>
        <v>#VALUE!</v>
      </c>
      <c r="BG411" s="5" t="e">
        <f>P_A[[#This Row],[17+]]-P_A[[#This Row],[18+]]</f>
        <v>#VALUE!</v>
      </c>
      <c r="BH411" s="5" t="e">
        <f>P_A[[#This Row],[18+]]-P_A[[#This Row],[19+]]</f>
        <v>#VALUE!</v>
      </c>
      <c r="BI411" s="5" t="e">
        <f>P_A[[#This Row],[19+]]-P_A[[#This Row],[20+]]</f>
        <v>#VALUE!</v>
      </c>
      <c r="BJ411" s="5" t="e">
        <f>P_A[[#This Row],[20+]]-P_A[[#This Row],[21+]]</f>
        <v>#VALUE!</v>
      </c>
      <c r="BK411" s="5" t="e">
        <f>P_A[[#This Row],[21+]]-P_A[[#This Row],[22+]]</f>
        <v>#VALUE!</v>
      </c>
      <c r="BL411" s="5" t="e">
        <f>P_A[[#This Row],[22+]]-P_A[[#This Row],[23+]]</f>
        <v>#VALUE!</v>
      </c>
      <c r="BM411" s="5" t="e">
        <f>P_A[[#This Row],[23+]]-P_A[[#This Row],[24+]]</f>
        <v>#VALUE!</v>
      </c>
      <c r="BN411" s="5" t="e">
        <f>P_A[[#This Row],[24+]]-P_A[[#This Row],[25+]]</f>
        <v>#VALUE!</v>
      </c>
      <c r="BO411" s="5" t="e">
        <f>P_A[[#This Row],[25+]]-P_A[[#This Row],[26+]]</f>
        <v>#VALUE!</v>
      </c>
      <c r="BP411" s="5" t="e">
        <f>P_A[[#This Row],[26+]]-P_A[[#This Row],[27+]]</f>
        <v>#VALUE!</v>
      </c>
      <c r="BQ411" s="5" t="e">
        <f>P_A[[#This Row],[27+]]-P_A[[#This Row],[28+]]</f>
        <v>#VALUE!</v>
      </c>
      <c r="BR411" s="5" t="e">
        <f>P_A[[#This Row],[28+]]-P_A[[#This Row],[29+]]</f>
        <v>#VALUE!</v>
      </c>
      <c r="BS411" s="5" t="e">
        <f>P_A[[#This Row],[29+]]-P_A[[#This Row],[30+]]</f>
        <v>#VALUE!</v>
      </c>
      <c r="BT411" s="5" t="e">
        <f>P_A[[#This Row],[30+]]-P_A[[#This Row],[31+]]</f>
        <v>#VALUE!</v>
      </c>
      <c r="BU411" s="5" t="e">
        <f>P_A[[#This Row],[31+]]-P_A[[#This Row],[32+]]</f>
        <v>#VALUE!</v>
      </c>
      <c r="BV411" s="5" t="e">
        <f>P_A[[#This Row],[32+]]-P_A[[#This Row],[33+]]</f>
        <v>#VALUE!</v>
      </c>
      <c r="BW411" s="5" t="e">
        <f>P_A[[#This Row],[33+]]-P_A[[#This Row],[34+]]</f>
        <v>#VALUE!</v>
      </c>
      <c r="BX411" s="5" t="e">
        <f>P_A[[#This Row],[34+]]-P_A[[#This Row],[35+]]</f>
        <v>#VALUE!</v>
      </c>
      <c r="BY411" s="5" t="e">
        <f>P_A[[#This Row],[35+]]-P_A[[#This Row],[36+]]</f>
        <v>#VALUE!</v>
      </c>
      <c r="BZ411" s="5" t="e">
        <f>P_A[[#This Row],[36+]]-P_A[[#This Row],[37+]]</f>
        <v>#VALUE!</v>
      </c>
      <c r="CA411" s="5" t="e">
        <f>P_A[[#This Row],[37+]]-P_A[[#This Row],[38+]]</f>
        <v>#VALUE!</v>
      </c>
      <c r="CB411" s="5" t="e">
        <f>P_A[[#This Row],[38+]]-P_A[[#This Row],[39+]]</f>
        <v>#VALUE!</v>
      </c>
      <c r="CC411" s="5" t="e">
        <f>P_A[[#This Row],[39+]]-P_A[[#This Row],[40+]]</f>
        <v>#VALUE!</v>
      </c>
      <c r="CD411" s="5" t="e">
        <f>P_A[[#This Row],[40+]]-P_A[[#This Row],[41+]]</f>
        <v>#VALUE!</v>
      </c>
      <c r="CE411" s="5" t="e">
        <f>P_A[[#This Row],[41+]]-P_A[[#This Row],[42+]]</f>
        <v>#VALUE!</v>
      </c>
      <c r="CF411" s="5" t="e">
        <f>P_A[[#This Row],[42+]]-P_A[[#This Row],[43+]]</f>
        <v>#VALUE!</v>
      </c>
      <c r="CG411" s="5" t="e">
        <f>P_A[[#This Row],[43+]]-P_A[[#This Row],[44+]]</f>
        <v>#VALUE!</v>
      </c>
      <c r="CH411" s="5" t="e">
        <f>P_A[[#This Row],[44+]]-P_A[[#This Row],[45+]]</f>
        <v>#VALUE!</v>
      </c>
      <c r="CI411" s="5" t="e">
        <f>P_A[[#This Row],[45+]]-P_A[[#This Row],[46+]]</f>
        <v>#VALUE!</v>
      </c>
      <c r="CJ411" s="5" t="e">
        <f>P_A[[#This Row],[46+]]-P_A[[#This Row],[47+]]</f>
        <v>#VALUE!</v>
      </c>
      <c r="CK411" s="5" t="e">
        <f>P_A[[#This Row],[47+]]-P_A[[#This Row],[48+]]</f>
        <v>#VALUE!</v>
      </c>
      <c r="CL411" s="5" t="e">
        <f>P_A[[#This Row],[48+]]-P_A[[#This Row],[49+]]</f>
        <v>#VALUE!</v>
      </c>
    </row>
    <row r="412" spans="50:90" x14ac:dyDescent="0.25">
      <c r="AX412" s="5" t="e">
        <f>P_A[[#This Row],[8+]]-P_A[[#This Row],[9+]]</f>
        <v>#VALUE!</v>
      </c>
      <c r="AY412" s="5" t="e">
        <f>P_A[[#This Row],[9+]]-P_A[[#This Row],[10+]]</f>
        <v>#VALUE!</v>
      </c>
      <c r="AZ412" s="5" t="e">
        <f>P_A[[#This Row],[10+]]-P_A[[#This Row],[11+]]</f>
        <v>#VALUE!</v>
      </c>
      <c r="BA412" s="5" t="e">
        <f>P_A[[#This Row],[11+]]-P_A[[#This Row],[12+]]</f>
        <v>#VALUE!</v>
      </c>
      <c r="BB412" s="5" t="e">
        <f>P_A[[#This Row],[12+]]-P_A[[#This Row],[13+]]</f>
        <v>#VALUE!</v>
      </c>
      <c r="BC412" s="5" t="e">
        <f>P_A[[#This Row],[13+]]-P_A[[#This Row],[14+]]</f>
        <v>#VALUE!</v>
      </c>
      <c r="BD412" s="5" t="e">
        <f>P_A[[#This Row],[14+]]-P_A[[#This Row],[15+]]</f>
        <v>#VALUE!</v>
      </c>
      <c r="BE412" s="5" t="e">
        <f>P_A[[#This Row],[15+]]-P_A[[#This Row],[16+]]</f>
        <v>#VALUE!</v>
      </c>
      <c r="BF412" s="5" t="e">
        <f>P_A[[#This Row],[16+]]-P_A[[#This Row],[17+]]</f>
        <v>#VALUE!</v>
      </c>
      <c r="BG412" s="5" t="e">
        <f>P_A[[#This Row],[17+]]-P_A[[#This Row],[18+]]</f>
        <v>#VALUE!</v>
      </c>
      <c r="BH412" s="5" t="e">
        <f>P_A[[#This Row],[18+]]-P_A[[#This Row],[19+]]</f>
        <v>#VALUE!</v>
      </c>
      <c r="BI412" s="5" t="e">
        <f>P_A[[#This Row],[19+]]-P_A[[#This Row],[20+]]</f>
        <v>#VALUE!</v>
      </c>
      <c r="BJ412" s="5" t="e">
        <f>P_A[[#This Row],[20+]]-P_A[[#This Row],[21+]]</f>
        <v>#VALUE!</v>
      </c>
      <c r="BK412" s="5" t="e">
        <f>P_A[[#This Row],[21+]]-P_A[[#This Row],[22+]]</f>
        <v>#VALUE!</v>
      </c>
      <c r="BL412" s="5" t="e">
        <f>P_A[[#This Row],[22+]]-P_A[[#This Row],[23+]]</f>
        <v>#VALUE!</v>
      </c>
      <c r="BM412" s="5" t="e">
        <f>P_A[[#This Row],[23+]]-P_A[[#This Row],[24+]]</f>
        <v>#VALUE!</v>
      </c>
      <c r="BN412" s="5" t="e">
        <f>P_A[[#This Row],[24+]]-P_A[[#This Row],[25+]]</f>
        <v>#VALUE!</v>
      </c>
      <c r="BO412" s="5" t="e">
        <f>P_A[[#This Row],[25+]]-P_A[[#This Row],[26+]]</f>
        <v>#VALUE!</v>
      </c>
      <c r="BP412" s="5" t="e">
        <f>P_A[[#This Row],[26+]]-P_A[[#This Row],[27+]]</f>
        <v>#VALUE!</v>
      </c>
      <c r="BQ412" s="5" t="e">
        <f>P_A[[#This Row],[27+]]-P_A[[#This Row],[28+]]</f>
        <v>#VALUE!</v>
      </c>
      <c r="BR412" s="5" t="e">
        <f>P_A[[#This Row],[28+]]-P_A[[#This Row],[29+]]</f>
        <v>#VALUE!</v>
      </c>
      <c r="BS412" s="5" t="e">
        <f>P_A[[#This Row],[29+]]-P_A[[#This Row],[30+]]</f>
        <v>#VALUE!</v>
      </c>
      <c r="BT412" s="5" t="e">
        <f>P_A[[#This Row],[30+]]-P_A[[#This Row],[31+]]</f>
        <v>#VALUE!</v>
      </c>
      <c r="BU412" s="5" t="e">
        <f>P_A[[#This Row],[31+]]-P_A[[#This Row],[32+]]</f>
        <v>#VALUE!</v>
      </c>
      <c r="BV412" s="5" t="e">
        <f>P_A[[#This Row],[32+]]-P_A[[#This Row],[33+]]</f>
        <v>#VALUE!</v>
      </c>
      <c r="BW412" s="5" t="e">
        <f>P_A[[#This Row],[33+]]-P_A[[#This Row],[34+]]</f>
        <v>#VALUE!</v>
      </c>
      <c r="BX412" s="5" t="e">
        <f>P_A[[#This Row],[34+]]-P_A[[#This Row],[35+]]</f>
        <v>#VALUE!</v>
      </c>
      <c r="BY412" s="5" t="e">
        <f>P_A[[#This Row],[35+]]-P_A[[#This Row],[36+]]</f>
        <v>#VALUE!</v>
      </c>
      <c r="BZ412" s="5" t="e">
        <f>P_A[[#This Row],[36+]]-P_A[[#This Row],[37+]]</f>
        <v>#VALUE!</v>
      </c>
      <c r="CA412" s="5" t="e">
        <f>P_A[[#This Row],[37+]]-P_A[[#This Row],[38+]]</f>
        <v>#VALUE!</v>
      </c>
      <c r="CB412" s="5" t="e">
        <f>P_A[[#This Row],[38+]]-P_A[[#This Row],[39+]]</f>
        <v>#VALUE!</v>
      </c>
      <c r="CC412" s="5" t="e">
        <f>P_A[[#This Row],[39+]]-P_A[[#This Row],[40+]]</f>
        <v>#VALUE!</v>
      </c>
      <c r="CD412" s="5" t="e">
        <f>P_A[[#This Row],[40+]]-P_A[[#This Row],[41+]]</f>
        <v>#VALUE!</v>
      </c>
      <c r="CE412" s="5" t="e">
        <f>P_A[[#This Row],[41+]]-P_A[[#This Row],[42+]]</f>
        <v>#VALUE!</v>
      </c>
      <c r="CF412" s="5" t="e">
        <f>P_A[[#This Row],[42+]]-P_A[[#This Row],[43+]]</f>
        <v>#VALUE!</v>
      </c>
      <c r="CG412" s="5" t="e">
        <f>P_A[[#This Row],[43+]]-P_A[[#This Row],[44+]]</f>
        <v>#VALUE!</v>
      </c>
      <c r="CH412" s="5" t="e">
        <f>P_A[[#This Row],[44+]]-P_A[[#This Row],[45+]]</f>
        <v>#VALUE!</v>
      </c>
      <c r="CI412" s="5" t="e">
        <f>P_A[[#This Row],[45+]]-P_A[[#This Row],[46+]]</f>
        <v>#VALUE!</v>
      </c>
      <c r="CJ412" s="5" t="e">
        <f>P_A[[#This Row],[46+]]-P_A[[#This Row],[47+]]</f>
        <v>#VALUE!</v>
      </c>
      <c r="CK412" s="5" t="e">
        <f>P_A[[#This Row],[47+]]-P_A[[#This Row],[48+]]</f>
        <v>#VALUE!</v>
      </c>
      <c r="CL412" s="5" t="e">
        <f>P_A[[#This Row],[48+]]-P_A[[#This Row],[49+]]</f>
        <v>#VALUE!</v>
      </c>
    </row>
    <row r="413" spans="50:90" x14ac:dyDescent="0.25">
      <c r="AX413" s="5" t="e">
        <f>P_A[[#This Row],[8+]]-P_A[[#This Row],[9+]]</f>
        <v>#VALUE!</v>
      </c>
      <c r="AY413" s="5" t="e">
        <f>P_A[[#This Row],[9+]]-P_A[[#This Row],[10+]]</f>
        <v>#VALUE!</v>
      </c>
      <c r="AZ413" s="5" t="e">
        <f>P_A[[#This Row],[10+]]-P_A[[#This Row],[11+]]</f>
        <v>#VALUE!</v>
      </c>
      <c r="BA413" s="5" t="e">
        <f>P_A[[#This Row],[11+]]-P_A[[#This Row],[12+]]</f>
        <v>#VALUE!</v>
      </c>
      <c r="BB413" s="5" t="e">
        <f>P_A[[#This Row],[12+]]-P_A[[#This Row],[13+]]</f>
        <v>#VALUE!</v>
      </c>
      <c r="BC413" s="5" t="e">
        <f>P_A[[#This Row],[13+]]-P_A[[#This Row],[14+]]</f>
        <v>#VALUE!</v>
      </c>
      <c r="BD413" s="5" t="e">
        <f>P_A[[#This Row],[14+]]-P_A[[#This Row],[15+]]</f>
        <v>#VALUE!</v>
      </c>
      <c r="BE413" s="5" t="e">
        <f>P_A[[#This Row],[15+]]-P_A[[#This Row],[16+]]</f>
        <v>#VALUE!</v>
      </c>
      <c r="BF413" s="5" t="e">
        <f>P_A[[#This Row],[16+]]-P_A[[#This Row],[17+]]</f>
        <v>#VALUE!</v>
      </c>
      <c r="BG413" s="5" t="e">
        <f>P_A[[#This Row],[17+]]-P_A[[#This Row],[18+]]</f>
        <v>#VALUE!</v>
      </c>
      <c r="BH413" s="5" t="e">
        <f>P_A[[#This Row],[18+]]-P_A[[#This Row],[19+]]</f>
        <v>#VALUE!</v>
      </c>
      <c r="BI413" s="5" t="e">
        <f>P_A[[#This Row],[19+]]-P_A[[#This Row],[20+]]</f>
        <v>#VALUE!</v>
      </c>
      <c r="BJ413" s="5" t="e">
        <f>P_A[[#This Row],[20+]]-P_A[[#This Row],[21+]]</f>
        <v>#VALUE!</v>
      </c>
      <c r="BK413" s="5" t="e">
        <f>P_A[[#This Row],[21+]]-P_A[[#This Row],[22+]]</f>
        <v>#VALUE!</v>
      </c>
      <c r="BL413" s="5" t="e">
        <f>P_A[[#This Row],[22+]]-P_A[[#This Row],[23+]]</f>
        <v>#VALUE!</v>
      </c>
      <c r="BM413" s="5" t="e">
        <f>P_A[[#This Row],[23+]]-P_A[[#This Row],[24+]]</f>
        <v>#VALUE!</v>
      </c>
      <c r="BN413" s="5" t="e">
        <f>P_A[[#This Row],[24+]]-P_A[[#This Row],[25+]]</f>
        <v>#VALUE!</v>
      </c>
      <c r="BO413" s="5" t="e">
        <f>P_A[[#This Row],[25+]]-P_A[[#This Row],[26+]]</f>
        <v>#VALUE!</v>
      </c>
      <c r="BP413" s="5" t="e">
        <f>P_A[[#This Row],[26+]]-P_A[[#This Row],[27+]]</f>
        <v>#VALUE!</v>
      </c>
      <c r="BQ413" s="5" t="e">
        <f>P_A[[#This Row],[27+]]-P_A[[#This Row],[28+]]</f>
        <v>#VALUE!</v>
      </c>
      <c r="BR413" s="5" t="e">
        <f>P_A[[#This Row],[28+]]-P_A[[#This Row],[29+]]</f>
        <v>#VALUE!</v>
      </c>
      <c r="BS413" s="5" t="e">
        <f>P_A[[#This Row],[29+]]-P_A[[#This Row],[30+]]</f>
        <v>#VALUE!</v>
      </c>
      <c r="BT413" s="5" t="e">
        <f>P_A[[#This Row],[30+]]-P_A[[#This Row],[31+]]</f>
        <v>#VALUE!</v>
      </c>
      <c r="BU413" s="5" t="e">
        <f>P_A[[#This Row],[31+]]-P_A[[#This Row],[32+]]</f>
        <v>#VALUE!</v>
      </c>
      <c r="BV413" s="5" t="e">
        <f>P_A[[#This Row],[32+]]-P_A[[#This Row],[33+]]</f>
        <v>#VALUE!</v>
      </c>
      <c r="BW413" s="5" t="e">
        <f>P_A[[#This Row],[33+]]-P_A[[#This Row],[34+]]</f>
        <v>#VALUE!</v>
      </c>
      <c r="BX413" s="5" t="e">
        <f>P_A[[#This Row],[34+]]-P_A[[#This Row],[35+]]</f>
        <v>#VALUE!</v>
      </c>
      <c r="BY413" s="5" t="e">
        <f>P_A[[#This Row],[35+]]-P_A[[#This Row],[36+]]</f>
        <v>#VALUE!</v>
      </c>
      <c r="BZ413" s="5" t="e">
        <f>P_A[[#This Row],[36+]]-P_A[[#This Row],[37+]]</f>
        <v>#VALUE!</v>
      </c>
      <c r="CA413" s="5" t="e">
        <f>P_A[[#This Row],[37+]]-P_A[[#This Row],[38+]]</f>
        <v>#VALUE!</v>
      </c>
      <c r="CB413" s="5" t="e">
        <f>P_A[[#This Row],[38+]]-P_A[[#This Row],[39+]]</f>
        <v>#VALUE!</v>
      </c>
      <c r="CC413" s="5" t="e">
        <f>P_A[[#This Row],[39+]]-P_A[[#This Row],[40+]]</f>
        <v>#VALUE!</v>
      </c>
      <c r="CD413" s="5" t="e">
        <f>P_A[[#This Row],[40+]]-P_A[[#This Row],[41+]]</f>
        <v>#VALUE!</v>
      </c>
      <c r="CE413" s="5" t="e">
        <f>P_A[[#This Row],[41+]]-P_A[[#This Row],[42+]]</f>
        <v>#VALUE!</v>
      </c>
      <c r="CF413" s="5" t="e">
        <f>P_A[[#This Row],[42+]]-P_A[[#This Row],[43+]]</f>
        <v>#VALUE!</v>
      </c>
      <c r="CG413" s="5" t="e">
        <f>P_A[[#This Row],[43+]]-P_A[[#This Row],[44+]]</f>
        <v>#VALUE!</v>
      </c>
      <c r="CH413" s="5" t="e">
        <f>P_A[[#This Row],[44+]]-P_A[[#This Row],[45+]]</f>
        <v>#VALUE!</v>
      </c>
      <c r="CI413" s="5" t="e">
        <f>P_A[[#This Row],[45+]]-P_A[[#This Row],[46+]]</f>
        <v>#VALUE!</v>
      </c>
      <c r="CJ413" s="5" t="e">
        <f>P_A[[#This Row],[46+]]-P_A[[#This Row],[47+]]</f>
        <v>#VALUE!</v>
      </c>
      <c r="CK413" s="5" t="e">
        <f>P_A[[#This Row],[47+]]-P_A[[#This Row],[48+]]</f>
        <v>#VALUE!</v>
      </c>
      <c r="CL413" s="5" t="e">
        <f>P_A[[#This Row],[48+]]-P_A[[#This Row],[49+]]</f>
        <v>#VALUE!</v>
      </c>
    </row>
    <row r="414" spans="50:90" x14ac:dyDescent="0.25">
      <c r="AX414" s="5" t="e">
        <f>P_A[[#This Row],[8+]]-P_A[[#This Row],[9+]]</f>
        <v>#VALUE!</v>
      </c>
      <c r="AY414" s="5" t="e">
        <f>P_A[[#This Row],[9+]]-P_A[[#This Row],[10+]]</f>
        <v>#VALUE!</v>
      </c>
      <c r="AZ414" s="5" t="e">
        <f>P_A[[#This Row],[10+]]-P_A[[#This Row],[11+]]</f>
        <v>#VALUE!</v>
      </c>
      <c r="BA414" s="5" t="e">
        <f>P_A[[#This Row],[11+]]-P_A[[#This Row],[12+]]</f>
        <v>#VALUE!</v>
      </c>
      <c r="BB414" s="5" t="e">
        <f>P_A[[#This Row],[12+]]-P_A[[#This Row],[13+]]</f>
        <v>#VALUE!</v>
      </c>
      <c r="BC414" s="5" t="e">
        <f>P_A[[#This Row],[13+]]-P_A[[#This Row],[14+]]</f>
        <v>#VALUE!</v>
      </c>
      <c r="BD414" s="5" t="e">
        <f>P_A[[#This Row],[14+]]-P_A[[#This Row],[15+]]</f>
        <v>#VALUE!</v>
      </c>
      <c r="BE414" s="5" t="e">
        <f>P_A[[#This Row],[15+]]-P_A[[#This Row],[16+]]</f>
        <v>#VALUE!</v>
      </c>
      <c r="BF414" s="5" t="e">
        <f>P_A[[#This Row],[16+]]-P_A[[#This Row],[17+]]</f>
        <v>#VALUE!</v>
      </c>
      <c r="BG414" s="5" t="e">
        <f>P_A[[#This Row],[17+]]-P_A[[#This Row],[18+]]</f>
        <v>#VALUE!</v>
      </c>
      <c r="BH414" s="5" t="e">
        <f>P_A[[#This Row],[18+]]-P_A[[#This Row],[19+]]</f>
        <v>#VALUE!</v>
      </c>
      <c r="BI414" s="5" t="e">
        <f>P_A[[#This Row],[19+]]-P_A[[#This Row],[20+]]</f>
        <v>#VALUE!</v>
      </c>
      <c r="BJ414" s="5" t="e">
        <f>P_A[[#This Row],[20+]]-P_A[[#This Row],[21+]]</f>
        <v>#VALUE!</v>
      </c>
      <c r="BK414" s="5" t="e">
        <f>P_A[[#This Row],[21+]]-P_A[[#This Row],[22+]]</f>
        <v>#VALUE!</v>
      </c>
      <c r="BL414" s="5" t="e">
        <f>P_A[[#This Row],[22+]]-P_A[[#This Row],[23+]]</f>
        <v>#VALUE!</v>
      </c>
      <c r="BM414" s="5" t="e">
        <f>P_A[[#This Row],[23+]]-P_A[[#This Row],[24+]]</f>
        <v>#VALUE!</v>
      </c>
      <c r="BN414" s="5" t="e">
        <f>P_A[[#This Row],[24+]]-P_A[[#This Row],[25+]]</f>
        <v>#VALUE!</v>
      </c>
      <c r="BO414" s="5" t="e">
        <f>P_A[[#This Row],[25+]]-P_A[[#This Row],[26+]]</f>
        <v>#VALUE!</v>
      </c>
      <c r="BP414" s="5" t="e">
        <f>P_A[[#This Row],[26+]]-P_A[[#This Row],[27+]]</f>
        <v>#VALUE!</v>
      </c>
      <c r="BQ414" s="5" t="e">
        <f>P_A[[#This Row],[27+]]-P_A[[#This Row],[28+]]</f>
        <v>#VALUE!</v>
      </c>
      <c r="BR414" s="5" t="e">
        <f>P_A[[#This Row],[28+]]-P_A[[#This Row],[29+]]</f>
        <v>#VALUE!</v>
      </c>
      <c r="BS414" s="5" t="e">
        <f>P_A[[#This Row],[29+]]-P_A[[#This Row],[30+]]</f>
        <v>#VALUE!</v>
      </c>
      <c r="BT414" s="5" t="e">
        <f>P_A[[#This Row],[30+]]-P_A[[#This Row],[31+]]</f>
        <v>#VALUE!</v>
      </c>
      <c r="BU414" s="5" t="e">
        <f>P_A[[#This Row],[31+]]-P_A[[#This Row],[32+]]</f>
        <v>#VALUE!</v>
      </c>
      <c r="BV414" s="5" t="e">
        <f>P_A[[#This Row],[32+]]-P_A[[#This Row],[33+]]</f>
        <v>#VALUE!</v>
      </c>
      <c r="BW414" s="5" t="e">
        <f>P_A[[#This Row],[33+]]-P_A[[#This Row],[34+]]</f>
        <v>#VALUE!</v>
      </c>
      <c r="BX414" s="5" t="e">
        <f>P_A[[#This Row],[34+]]-P_A[[#This Row],[35+]]</f>
        <v>#VALUE!</v>
      </c>
      <c r="BY414" s="5" t="e">
        <f>P_A[[#This Row],[35+]]-P_A[[#This Row],[36+]]</f>
        <v>#VALUE!</v>
      </c>
      <c r="BZ414" s="5" t="e">
        <f>P_A[[#This Row],[36+]]-P_A[[#This Row],[37+]]</f>
        <v>#VALUE!</v>
      </c>
      <c r="CA414" s="5" t="e">
        <f>P_A[[#This Row],[37+]]-P_A[[#This Row],[38+]]</f>
        <v>#VALUE!</v>
      </c>
      <c r="CB414" s="5" t="e">
        <f>P_A[[#This Row],[38+]]-P_A[[#This Row],[39+]]</f>
        <v>#VALUE!</v>
      </c>
      <c r="CC414" s="5" t="e">
        <f>P_A[[#This Row],[39+]]-P_A[[#This Row],[40+]]</f>
        <v>#VALUE!</v>
      </c>
      <c r="CD414" s="5" t="e">
        <f>P_A[[#This Row],[40+]]-P_A[[#This Row],[41+]]</f>
        <v>#VALUE!</v>
      </c>
      <c r="CE414" s="5" t="e">
        <f>P_A[[#This Row],[41+]]-P_A[[#This Row],[42+]]</f>
        <v>#VALUE!</v>
      </c>
      <c r="CF414" s="5" t="e">
        <f>P_A[[#This Row],[42+]]-P_A[[#This Row],[43+]]</f>
        <v>#VALUE!</v>
      </c>
      <c r="CG414" s="5" t="e">
        <f>P_A[[#This Row],[43+]]-P_A[[#This Row],[44+]]</f>
        <v>#VALUE!</v>
      </c>
      <c r="CH414" s="5" t="e">
        <f>P_A[[#This Row],[44+]]-P_A[[#This Row],[45+]]</f>
        <v>#VALUE!</v>
      </c>
      <c r="CI414" s="5" t="e">
        <f>P_A[[#This Row],[45+]]-P_A[[#This Row],[46+]]</f>
        <v>#VALUE!</v>
      </c>
      <c r="CJ414" s="5" t="e">
        <f>P_A[[#This Row],[46+]]-P_A[[#This Row],[47+]]</f>
        <v>#VALUE!</v>
      </c>
      <c r="CK414" s="5" t="e">
        <f>P_A[[#This Row],[47+]]-P_A[[#This Row],[48+]]</f>
        <v>#VALUE!</v>
      </c>
      <c r="CL414" s="5" t="e">
        <f>P_A[[#This Row],[48+]]-P_A[[#This Row],[49+]]</f>
        <v>#VALUE!</v>
      </c>
    </row>
    <row r="415" spans="50:90" x14ac:dyDescent="0.25">
      <c r="AX415" s="5" t="e">
        <f>P_A[[#This Row],[8+]]-P_A[[#This Row],[9+]]</f>
        <v>#VALUE!</v>
      </c>
      <c r="AY415" s="5" t="e">
        <f>P_A[[#This Row],[9+]]-P_A[[#This Row],[10+]]</f>
        <v>#VALUE!</v>
      </c>
      <c r="AZ415" s="5" t="e">
        <f>P_A[[#This Row],[10+]]-P_A[[#This Row],[11+]]</f>
        <v>#VALUE!</v>
      </c>
      <c r="BA415" s="5" t="e">
        <f>P_A[[#This Row],[11+]]-P_A[[#This Row],[12+]]</f>
        <v>#VALUE!</v>
      </c>
      <c r="BB415" s="5" t="e">
        <f>P_A[[#This Row],[12+]]-P_A[[#This Row],[13+]]</f>
        <v>#VALUE!</v>
      </c>
      <c r="BC415" s="5" t="e">
        <f>P_A[[#This Row],[13+]]-P_A[[#This Row],[14+]]</f>
        <v>#VALUE!</v>
      </c>
      <c r="BD415" s="5" t="e">
        <f>P_A[[#This Row],[14+]]-P_A[[#This Row],[15+]]</f>
        <v>#VALUE!</v>
      </c>
      <c r="BE415" s="5" t="e">
        <f>P_A[[#This Row],[15+]]-P_A[[#This Row],[16+]]</f>
        <v>#VALUE!</v>
      </c>
      <c r="BF415" s="5" t="e">
        <f>P_A[[#This Row],[16+]]-P_A[[#This Row],[17+]]</f>
        <v>#VALUE!</v>
      </c>
      <c r="BG415" s="5" t="e">
        <f>P_A[[#This Row],[17+]]-P_A[[#This Row],[18+]]</f>
        <v>#VALUE!</v>
      </c>
      <c r="BH415" s="5" t="e">
        <f>P_A[[#This Row],[18+]]-P_A[[#This Row],[19+]]</f>
        <v>#VALUE!</v>
      </c>
      <c r="BI415" s="5" t="e">
        <f>P_A[[#This Row],[19+]]-P_A[[#This Row],[20+]]</f>
        <v>#VALUE!</v>
      </c>
      <c r="BJ415" s="5" t="e">
        <f>P_A[[#This Row],[20+]]-P_A[[#This Row],[21+]]</f>
        <v>#VALUE!</v>
      </c>
      <c r="BK415" s="5" t="e">
        <f>P_A[[#This Row],[21+]]-P_A[[#This Row],[22+]]</f>
        <v>#VALUE!</v>
      </c>
      <c r="BL415" s="5" t="e">
        <f>P_A[[#This Row],[22+]]-P_A[[#This Row],[23+]]</f>
        <v>#VALUE!</v>
      </c>
      <c r="BM415" s="5" t="e">
        <f>P_A[[#This Row],[23+]]-P_A[[#This Row],[24+]]</f>
        <v>#VALUE!</v>
      </c>
      <c r="BN415" s="5" t="e">
        <f>P_A[[#This Row],[24+]]-P_A[[#This Row],[25+]]</f>
        <v>#VALUE!</v>
      </c>
      <c r="BO415" s="5" t="e">
        <f>P_A[[#This Row],[25+]]-P_A[[#This Row],[26+]]</f>
        <v>#VALUE!</v>
      </c>
      <c r="BP415" s="5" t="e">
        <f>P_A[[#This Row],[26+]]-P_A[[#This Row],[27+]]</f>
        <v>#VALUE!</v>
      </c>
      <c r="BQ415" s="5" t="e">
        <f>P_A[[#This Row],[27+]]-P_A[[#This Row],[28+]]</f>
        <v>#VALUE!</v>
      </c>
      <c r="BR415" s="5" t="e">
        <f>P_A[[#This Row],[28+]]-P_A[[#This Row],[29+]]</f>
        <v>#VALUE!</v>
      </c>
      <c r="BS415" s="5" t="e">
        <f>P_A[[#This Row],[29+]]-P_A[[#This Row],[30+]]</f>
        <v>#VALUE!</v>
      </c>
      <c r="BT415" s="5" t="e">
        <f>P_A[[#This Row],[30+]]-P_A[[#This Row],[31+]]</f>
        <v>#VALUE!</v>
      </c>
      <c r="BU415" s="5" t="e">
        <f>P_A[[#This Row],[31+]]-P_A[[#This Row],[32+]]</f>
        <v>#VALUE!</v>
      </c>
      <c r="BV415" s="5" t="e">
        <f>P_A[[#This Row],[32+]]-P_A[[#This Row],[33+]]</f>
        <v>#VALUE!</v>
      </c>
      <c r="BW415" s="5" t="e">
        <f>P_A[[#This Row],[33+]]-P_A[[#This Row],[34+]]</f>
        <v>#VALUE!</v>
      </c>
      <c r="BX415" s="5" t="e">
        <f>P_A[[#This Row],[34+]]-P_A[[#This Row],[35+]]</f>
        <v>#VALUE!</v>
      </c>
      <c r="BY415" s="5" t="e">
        <f>P_A[[#This Row],[35+]]-P_A[[#This Row],[36+]]</f>
        <v>#VALUE!</v>
      </c>
      <c r="BZ415" s="5" t="e">
        <f>P_A[[#This Row],[36+]]-P_A[[#This Row],[37+]]</f>
        <v>#VALUE!</v>
      </c>
      <c r="CA415" s="5" t="e">
        <f>P_A[[#This Row],[37+]]-P_A[[#This Row],[38+]]</f>
        <v>#VALUE!</v>
      </c>
      <c r="CB415" s="5" t="e">
        <f>P_A[[#This Row],[38+]]-P_A[[#This Row],[39+]]</f>
        <v>#VALUE!</v>
      </c>
      <c r="CC415" s="5" t="e">
        <f>P_A[[#This Row],[39+]]-P_A[[#This Row],[40+]]</f>
        <v>#VALUE!</v>
      </c>
      <c r="CD415" s="5" t="e">
        <f>P_A[[#This Row],[40+]]-P_A[[#This Row],[41+]]</f>
        <v>#VALUE!</v>
      </c>
      <c r="CE415" s="5" t="e">
        <f>P_A[[#This Row],[41+]]-P_A[[#This Row],[42+]]</f>
        <v>#VALUE!</v>
      </c>
      <c r="CF415" s="5" t="e">
        <f>P_A[[#This Row],[42+]]-P_A[[#This Row],[43+]]</f>
        <v>#VALUE!</v>
      </c>
      <c r="CG415" s="5" t="e">
        <f>P_A[[#This Row],[43+]]-P_A[[#This Row],[44+]]</f>
        <v>#VALUE!</v>
      </c>
      <c r="CH415" s="5" t="e">
        <f>P_A[[#This Row],[44+]]-P_A[[#This Row],[45+]]</f>
        <v>#VALUE!</v>
      </c>
      <c r="CI415" s="5" t="e">
        <f>P_A[[#This Row],[45+]]-P_A[[#This Row],[46+]]</f>
        <v>#VALUE!</v>
      </c>
      <c r="CJ415" s="5" t="e">
        <f>P_A[[#This Row],[46+]]-P_A[[#This Row],[47+]]</f>
        <v>#VALUE!</v>
      </c>
      <c r="CK415" s="5" t="e">
        <f>P_A[[#This Row],[47+]]-P_A[[#This Row],[48+]]</f>
        <v>#VALUE!</v>
      </c>
      <c r="CL415" s="5" t="e">
        <f>P_A[[#This Row],[48+]]-P_A[[#This Row],[49+]]</f>
        <v>#VALUE!</v>
      </c>
    </row>
    <row r="416" spans="50:90" x14ac:dyDescent="0.25">
      <c r="AX416" s="5" t="e">
        <f>P_A[[#This Row],[8+]]-P_A[[#This Row],[9+]]</f>
        <v>#VALUE!</v>
      </c>
      <c r="AY416" s="5" t="e">
        <f>P_A[[#This Row],[9+]]-P_A[[#This Row],[10+]]</f>
        <v>#VALUE!</v>
      </c>
      <c r="AZ416" s="5" t="e">
        <f>P_A[[#This Row],[10+]]-P_A[[#This Row],[11+]]</f>
        <v>#VALUE!</v>
      </c>
      <c r="BA416" s="5" t="e">
        <f>P_A[[#This Row],[11+]]-P_A[[#This Row],[12+]]</f>
        <v>#VALUE!</v>
      </c>
      <c r="BB416" s="5" t="e">
        <f>P_A[[#This Row],[12+]]-P_A[[#This Row],[13+]]</f>
        <v>#VALUE!</v>
      </c>
      <c r="BC416" s="5" t="e">
        <f>P_A[[#This Row],[13+]]-P_A[[#This Row],[14+]]</f>
        <v>#VALUE!</v>
      </c>
      <c r="BD416" s="5" t="e">
        <f>P_A[[#This Row],[14+]]-P_A[[#This Row],[15+]]</f>
        <v>#VALUE!</v>
      </c>
      <c r="BE416" s="5" t="e">
        <f>P_A[[#This Row],[15+]]-P_A[[#This Row],[16+]]</f>
        <v>#VALUE!</v>
      </c>
      <c r="BF416" s="5" t="e">
        <f>P_A[[#This Row],[16+]]-P_A[[#This Row],[17+]]</f>
        <v>#VALUE!</v>
      </c>
      <c r="BG416" s="5" t="e">
        <f>P_A[[#This Row],[17+]]-P_A[[#This Row],[18+]]</f>
        <v>#VALUE!</v>
      </c>
      <c r="BH416" s="5" t="e">
        <f>P_A[[#This Row],[18+]]-P_A[[#This Row],[19+]]</f>
        <v>#VALUE!</v>
      </c>
      <c r="BI416" s="5" t="e">
        <f>P_A[[#This Row],[19+]]-P_A[[#This Row],[20+]]</f>
        <v>#VALUE!</v>
      </c>
      <c r="BJ416" s="5" t="e">
        <f>P_A[[#This Row],[20+]]-P_A[[#This Row],[21+]]</f>
        <v>#VALUE!</v>
      </c>
      <c r="BK416" s="5" t="e">
        <f>P_A[[#This Row],[21+]]-P_A[[#This Row],[22+]]</f>
        <v>#VALUE!</v>
      </c>
      <c r="BL416" s="5" t="e">
        <f>P_A[[#This Row],[22+]]-P_A[[#This Row],[23+]]</f>
        <v>#VALUE!</v>
      </c>
      <c r="BM416" s="5" t="e">
        <f>P_A[[#This Row],[23+]]-P_A[[#This Row],[24+]]</f>
        <v>#VALUE!</v>
      </c>
      <c r="BN416" s="5" t="e">
        <f>P_A[[#This Row],[24+]]-P_A[[#This Row],[25+]]</f>
        <v>#VALUE!</v>
      </c>
      <c r="BO416" s="5" t="e">
        <f>P_A[[#This Row],[25+]]-P_A[[#This Row],[26+]]</f>
        <v>#VALUE!</v>
      </c>
      <c r="BP416" s="5" t="e">
        <f>P_A[[#This Row],[26+]]-P_A[[#This Row],[27+]]</f>
        <v>#VALUE!</v>
      </c>
      <c r="BQ416" s="5" t="e">
        <f>P_A[[#This Row],[27+]]-P_A[[#This Row],[28+]]</f>
        <v>#VALUE!</v>
      </c>
      <c r="BR416" s="5" t="e">
        <f>P_A[[#This Row],[28+]]-P_A[[#This Row],[29+]]</f>
        <v>#VALUE!</v>
      </c>
      <c r="BS416" s="5" t="e">
        <f>P_A[[#This Row],[29+]]-P_A[[#This Row],[30+]]</f>
        <v>#VALUE!</v>
      </c>
      <c r="BT416" s="5" t="e">
        <f>P_A[[#This Row],[30+]]-P_A[[#This Row],[31+]]</f>
        <v>#VALUE!</v>
      </c>
      <c r="BU416" s="5" t="e">
        <f>P_A[[#This Row],[31+]]-P_A[[#This Row],[32+]]</f>
        <v>#VALUE!</v>
      </c>
      <c r="BV416" s="5" t="e">
        <f>P_A[[#This Row],[32+]]-P_A[[#This Row],[33+]]</f>
        <v>#VALUE!</v>
      </c>
      <c r="BW416" s="5" t="e">
        <f>P_A[[#This Row],[33+]]-P_A[[#This Row],[34+]]</f>
        <v>#VALUE!</v>
      </c>
      <c r="BX416" s="5" t="e">
        <f>P_A[[#This Row],[34+]]-P_A[[#This Row],[35+]]</f>
        <v>#VALUE!</v>
      </c>
      <c r="BY416" s="5" t="e">
        <f>P_A[[#This Row],[35+]]-P_A[[#This Row],[36+]]</f>
        <v>#VALUE!</v>
      </c>
      <c r="BZ416" s="5" t="e">
        <f>P_A[[#This Row],[36+]]-P_A[[#This Row],[37+]]</f>
        <v>#VALUE!</v>
      </c>
      <c r="CA416" s="5" t="e">
        <f>P_A[[#This Row],[37+]]-P_A[[#This Row],[38+]]</f>
        <v>#VALUE!</v>
      </c>
      <c r="CB416" s="5" t="e">
        <f>P_A[[#This Row],[38+]]-P_A[[#This Row],[39+]]</f>
        <v>#VALUE!</v>
      </c>
      <c r="CC416" s="5" t="e">
        <f>P_A[[#This Row],[39+]]-P_A[[#This Row],[40+]]</f>
        <v>#VALUE!</v>
      </c>
      <c r="CD416" s="5" t="e">
        <f>P_A[[#This Row],[40+]]-P_A[[#This Row],[41+]]</f>
        <v>#VALUE!</v>
      </c>
      <c r="CE416" s="5" t="e">
        <f>P_A[[#This Row],[41+]]-P_A[[#This Row],[42+]]</f>
        <v>#VALUE!</v>
      </c>
      <c r="CF416" s="5" t="e">
        <f>P_A[[#This Row],[42+]]-P_A[[#This Row],[43+]]</f>
        <v>#VALUE!</v>
      </c>
      <c r="CG416" s="5" t="e">
        <f>P_A[[#This Row],[43+]]-P_A[[#This Row],[44+]]</f>
        <v>#VALUE!</v>
      </c>
      <c r="CH416" s="5" t="e">
        <f>P_A[[#This Row],[44+]]-P_A[[#This Row],[45+]]</f>
        <v>#VALUE!</v>
      </c>
      <c r="CI416" s="5" t="e">
        <f>P_A[[#This Row],[45+]]-P_A[[#This Row],[46+]]</f>
        <v>#VALUE!</v>
      </c>
      <c r="CJ416" s="5" t="e">
        <f>P_A[[#This Row],[46+]]-P_A[[#This Row],[47+]]</f>
        <v>#VALUE!</v>
      </c>
      <c r="CK416" s="5" t="e">
        <f>P_A[[#This Row],[47+]]-P_A[[#This Row],[48+]]</f>
        <v>#VALUE!</v>
      </c>
      <c r="CL416" s="5" t="e">
        <f>P_A[[#This Row],[48+]]-P_A[[#This Row],[49+]]</f>
        <v>#VALUE!</v>
      </c>
    </row>
    <row r="417" spans="50:90" x14ac:dyDescent="0.25">
      <c r="AX417" s="5" t="e">
        <f>P_A[[#This Row],[8+]]-P_A[[#This Row],[9+]]</f>
        <v>#VALUE!</v>
      </c>
      <c r="AY417" s="5" t="e">
        <f>P_A[[#This Row],[9+]]-P_A[[#This Row],[10+]]</f>
        <v>#VALUE!</v>
      </c>
      <c r="AZ417" s="5" t="e">
        <f>P_A[[#This Row],[10+]]-P_A[[#This Row],[11+]]</f>
        <v>#VALUE!</v>
      </c>
      <c r="BA417" s="5" t="e">
        <f>P_A[[#This Row],[11+]]-P_A[[#This Row],[12+]]</f>
        <v>#VALUE!</v>
      </c>
      <c r="BB417" s="5" t="e">
        <f>P_A[[#This Row],[12+]]-P_A[[#This Row],[13+]]</f>
        <v>#VALUE!</v>
      </c>
      <c r="BC417" s="5" t="e">
        <f>P_A[[#This Row],[13+]]-P_A[[#This Row],[14+]]</f>
        <v>#VALUE!</v>
      </c>
      <c r="BD417" s="5" t="e">
        <f>P_A[[#This Row],[14+]]-P_A[[#This Row],[15+]]</f>
        <v>#VALUE!</v>
      </c>
      <c r="BE417" s="5" t="e">
        <f>P_A[[#This Row],[15+]]-P_A[[#This Row],[16+]]</f>
        <v>#VALUE!</v>
      </c>
      <c r="BF417" s="5" t="e">
        <f>P_A[[#This Row],[16+]]-P_A[[#This Row],[17+]]</f>
        <v>#VALUE!</v>
      </c>
      <c r="BG417" s="5" t="e">
        <f>P_A[[#This Row],[17+]]-P_A[[#This Row],[18+]]</f>
        <v>#VALUE!</v>
      </c>
      <c r="BH417" s="5" t="e">
        <f>P_A[[#This Row],[18+]]-P_A[[#This Row],[19+]]</f>
        <v>#VALUE!</v>
      </c>
      <c r="BI417" s="5" t="e">
        <f>P_A[[#This Row],[19+]]-P_A[[#This Row],[20+]]</f>
        <v>#VALUE!</v>
      </c>
      <c r="BJ417" s="5" t="e">
        <f>P_A[[#This Row],[20+]]-P_A[[#This Row],[21+]]</f>
        <v>#VALUE!</v>
      </c>
      <c r="BK417" s="5" t="e">
        <f>P_A[[#This Row],[21+]]-P_A[[#This Row],[22+]]</f>
        <v>#VALUE!</v>
      </c>
      <c r="BL417" s="5" t="e">
        <f>P_A[[#This Row],[22+]]-P_A[[#This Row],[23+]]</f>
        <v>#VALUE!</v>
      </c>
      <c r="BM417" s="5" t="e">
        <f>P_A[[#This Row],[23+]]-P_A[[#This Row],[24+]]</f>
        <v>#VALUE!</v>
      </c>
      <c r="BN417" s="5" t="e">
        <f>P_A[[#This Row],[24+]]-P_A[[#This Row],[25+]]</f>
        <v>#VALUE!</v>
      </c>
      <c r="BO417" s="5" t="e">
        <f>P_A[[#This Row],[25+]]-P_A[[#This Row],[26+]]</f>
        <v>#VALUE!</v>
      </c>
      <c r="BP417" s="5" t="e">
        <f>P_A[[#This Row],[26+]]-P_A[[#This Row],[27+]]</f>
        <v>#VALUE!</v>
      </c>
      <c r="BQ417" s="5" t="e">
        <f>P_A[[#This Row],[27+]]-P_A[[#This Row],[28+]]</f>
        <v>#VALUE!</v>
      </c>
      <c r="BR417" s="5" t="e">
        <f>P_A[[#This Row],[28+]]-P_A[[#This Row],[29+]]</f>
        <v>#VALUE!</v>
      </c>
      <c r="BS417" s="5" t="e">
        <f>P_A[[#This Row],[29+]]-P_A[[#This Row],[30+]]</f>
        <v>#VALUE!</v>
      </c>
      <c r="BT417" s="5" t="e">
        <f>P_A[[#This Row],[30+]]-P_A[[#This Row],[31+]]</f>
        <v>#VALUE!</v>
      </c>
      <c r="BU417" s="5" t="e">
        <f>P_A[[#This Row],[31+]]-P_A[[#This Row],[32+]]</f>
        <v>#VALUE!</v>
      </c>
      <c r="BV417" s="5" t="e">
        <f>P_A[[#This Row],[32+]]-P_A[[#This Row],[33+]]</f>
        <v>#VALUE!</v>
      </c>
      <c r="BW417" s="5" t="e">
        <f>P_A[[#This Row],[33+]]-P_A[[#This Row],[34+]]</f>
        <v>#VALUE!</v>
      </c>
      <c r="BX417" s="5" t="e">
        <f>P_A[[#This Row],[34+]]-P_A[[#This Row],[35+]]</f>
        <v>#VALUE!</v>
      </c>
      <c r="BY417" s="5" t="e">
        <f>P_A[[#This Row],[35+]]-P_A[[#This Row],[36+]]</f>
        <v>#VALUE!</v>
      </c>
      <c r="BZ417" s="5" t="e">
        <f>P_A[[#This Row],[36+]]-P_A[[#This Row],[37+]]</f>
        <v>#VALUE!</v>
      </c>
      <c r="CA417" s="5" t="e">
        <f>P_A[[#This Row],[37+]]-P_A[[#This Row],[38+]]</f>
        <v>#VALUE!</v>
      </c>
      <c r="CB417" s="5" t="e">
        <f>P_A[[#This Row],[38+]]-P_A[[#This Row],[39+]]</f>
        <v>#VALUE!</v>
      </c>
      <c r="CC417" s="5" t="e">
        <f>P_A[[#This Row],[39+]]-P_A[[#This Row],[40+]]</f>
        <v>#VALUE!</v>
      </c>
      <c r="CD417" s="5" t="e">
        <f>P_A[[#This Row],[40+]]-P_A[[#This Row],[41+]]</f>
        <v>#VALUE!</v>
      </c>
      <c r="CE417" s="5" t="e">
        <f>P_A[[#This Row],[41+]]-P_A[[#This Row],[42+]]</f>
        <v>#VALUE!</v>
      </c>
      <c r="CF417" s="5" t="e">
        <f>P_A[[#This Row],[42+]]-P_A[[#This Row],[43+]]</f>
        <v>#VALUE!</v>
      </c>
      <c r="CG417" s="5" t="e">
        <f>P_A[[#This Row],[43+]]-P_A[[#This Row],[44+]]</f>
        <v>#VALUE!</v>
      </c>
      <c r="CH417" s="5" t="e">
        <f>P_A[[#This Row],[44+]]-P_A[[#This Row],[45+]]</f>
        <v>#VALUE!</v>
      </c>
      <c r="CI417" s="5" t="e">
        <f>P_A[[#This Row],[45+]]-P_A[[#This Row],[46+]]</f>
        <v>#VALUE!</v>
      </c>
      <c r="CJ417" s="5" t="e">
        <f>P_A[[#This Row],[46+]]-P_A[[#This Row],[47+]]</f>
        <v>#VALUE!</v>
      </c>
      <c r="CK417" s="5" t="e">
        <f>P_A[[#This Row],[47+]]-P_A[[#This Row],[48+]]</f>
        <v>#VALUE!</v>
      </c>
      <c r="CL417" s="5" t="e">
        <f>P_A[[#This Row],[48+]]-P_A[[#This Row],[49+]]</f>
        <v>#VALUE!</v>
      </c>
    </row>
    <row r="418" spans="50:90" x14ac:dyDescent="0.25">
      <c r="AX418" s="5" t="e">
        <f>P_A[[#This Row],[8+]]-P_A[[#This Row],[9+]]</f>
        <v>#VALUE!</v>
      </c>
      <c r="AY418" s="5" t="e">
        <f>P_A[[#This Row],[9+]]-P_A[[#This Row],[10+]]</f>
        <v>#VALUE!</v>
      </c>
      <c r="AZ418" s="5" t="e">
        <f>P_A[[#This Row],[10+]]-P_A[[#This Row],[11+]]</f>
        <v>#VALUE!</v>
      </c>
      <c r="BA418" s="5" t="e">
        <f>P_A[[#This Row],[11+]]-P_A[[#This Row],[12+]]</f>
        <v>#VALUE!</v>
      </c>
      <c r="BB418" s="5" t="e">
        <f>P_A[[#This Row],[12+]]-P_A[[#This Row],[13+]]</f>
        <v>#VALUE!</v>
      </c>
      <c r="BC418" s="5" t="e">
        <f>P_A[[#This Row],[13+]]-P_A[[#This Row],[14+]]</f>
        <v>#VALUE!</v>
      </c>
      <c r="BD418" s="5" t="e">
        <f>P_A[[#This Row],[14+]]-P_A[[#This Row],[15+]]</f>
        <v>#VALUE!</v>
      </c>
      <c r="BE418" s="5" t="e">
        <f>P_A[[#This Row],[15+]]-P_A[[#This Row],[16+]]</f>
        <v>#VALUE!</v>
      </c>
      <c r="BF418" s="5" t="e">
        <f>P_A[[#This Row],[16+]]-P_A[[#This Row],[17+]]</f>
        <v>#VALUE!</v>
      </c>
      <c r="BG418" s="5" t="e">
        <f>P_A[[#This Row],[17+]]-P_A[[#This Row],[18+]]</f>
        <v>#VALUE!</v>
      </c>
      <c r="BH418" s="5" t="e">
        <f>P_A[[#This Row],[18+]]-P_A[[#This Row],[19+]]</f>
        <v>#VALUE!</v>
      </c>
      <c r="BI418" s="5" t="e">
        <f>P_A[[#This Row],[19+]]-P_A[[#This Row],[20+]]</f>
        <v>#VALUE!</v>
      </c>
      <c r="BJ418" s="5" t="e">
        <f>P_A[[#This Row],[20+]]-P_A[[#This Row],[21+]]</f>
        <v>#VALUE!</v>
      </c>
      <c r="BK418" s="5" t="e">
        <f>P_A[[#This Row],[21+]]-P_A[[#This Row],[22+]]</f>
        <v>#VALUE!</v>
      </c>
      <c r="BL418" s="5" t="e">
        <f>P_A[[#This Row],[22+]]-P_A[[#This Row],[23+]]</f>
        <v>#VALUE!</v>
      </c>
      <c r="BM418" s="5" t="e">
        <f>P_A[[#This Row],[23+]]-P_A[[#This Row],[24+]]</f>
        <v>#VALUE!</v>
      </c>
      <c r="BN418" s="5" t="e">
        <f>P_A[[#This Row],[24+]]-P_A[[#This Row],[25+]]</f>
        <v>#VALUE!</v>
      </c>
      <c r="BO418" s="5" t="e">
        <f>P_A[[#This Row],[25+]]-P_A[[#This Row],[26+]]</f>
        <v>#VALUE!</v>
      </c>
      <c r="BP418" s="5" t="e">
        <f>P_A[[#This Row],[26+]]-P_A[[#This Row],[27+]]</f>
        <v>#VALUE!</v>
      </c>
      <c r="BQ418" s="5" t="e">
        <f>P_A[[#This Row],[27+]]-P_A[[#This Row],[28+]]</f>
        <v>#VALUE!</v>
      </c>
      <c r="BR418" s="5" t="e">
        <f>P_A[[#This Row],[28+]]-P_A[[#This Row],[29+]]</f>
        <v>#VALUE!</v>
      </c>
      <c r="BS418" s="5" t="e">
        <f>P_A[[#This Row],[29+]]-P_A[[#This Row],[30+]]</f>
        <v>#VALUE!</v>
      </c>
      <c r="BT418" s="5" t="e">
        <f>P_A[[#This Row],[30+]]-P_A[[#This Row],[31+]]</f>
        <v>#VALUE!</v>
      </c>
      <c r="BU418" s="5" t="e">
        <f>P_A[[#This Row],[31+]]-P_A[[#This Row],[32+]]</f>
        <v>#VALUE!</v>
      </c>
      <c r="BV418" s="5" t="e">
        <f>P_A[[#This Row],[32+]]-P_A[[#This Row],[33+]]</f>
        <v>#VALUE!</v>
      </c>
      <c r="BW418" s="5" t="e">
        <f>P_A[[#This Row],[33+]]-P_A[[#This Row],[34+]]</f>
        <v>#VALUE!</v>
      </c>
      <c r="BX418" s="5" t="e">
        <f>P_A[[#This Row],[34+]]-P_A[[#This Row],[35+]]</f>
        <v>#VALUE!</v>
      </c>
      <c r="BY418" s="5" t="e">
        <f>P_A[[#This Row],[35+]]-P_A[[#This Row],[36+]]</f>
        <v>#VALUE!</v>
      </c>
      <c r="BZ418" s="5" t="e">
        <f>P_A[[#This Row],[36+]]-P_A[[#This Row],[37+]]</f>
        <v>#VALUE!</v>
      </c>
      <c r="CA418" s="5" t="e">
        <f>P_A[[#This Row],[37+]]-P_A[[#This Row],[38+]]</f>
        <v>#VALUE!</v>
      </c>
      <c r="CB418" s="5" t="e">
        <f>P_A[[#This Row],[38+]]-P_A[[#This Row],[39+]]</f>
        <v>#VALUE!</v>
      </c>
      <c r="CC418" s="5" t="e">
        <f>P_A[[#This Row],[39+]]-P_A[[#This Row],[40+]]</f>
        <v>#VALUE!</v>
      </c>
      <c r="CD418" s="5" t="e">
        <f>P_A[[#This Row],[40+]]-P_A[[#This Row],[41+]]</f>
        <v>#VALUE!</v>
      </c>
      <c r="CE418" s="5" t="e">
        <f>P_A[[#This Row],[41+]]-P_A[[#This Row],[42+]]</f>
        <v>#VALUE!</v>
      </c>
      <c r="CF418" s="5" t="e">
        <f>P_A[[#This Row],[42+]]-P_A[[#This Row],[43+]]</f>
        <v>#VALUE!</v>
      </c>
      <c r="CG418" s="5" t="e">
        <f>P_A[[#This Row],[43+]]-P_A[[#This Row],[44+]]</f>
        <v>#VALUE!</v>
      </c>
      <c r="CH418" s="5" t="e">
        <f>P_A[[#This Row],[44+]]-P_A[[#This Row],[45+]]</f>
        <v>#VALUE!</v>
      </c>
      <c r="CI418" s="5" t="e">
        <f>P_A[[#This Row],[45+]]-P_A[[#This Row],[46+]]</f>
        <v>#VALUE!</v>
      </c>
      <c r="CJ418" s="5" t="e">
        <f>P_A[[#This Row],[46+]]-P_A[[#This Row],[47+]]</f>
        <v>#VALUE!</v>
      </c>
      <c r="CK418" s="5" t="e">
        <f>P_A[[#This Row],[47+]]-P_A[[#This Row],[48+]]</f>
        <v>#VALUE!</v>
      </c>
      <c r="CL418" s="5" t="e">
        <f>P_A[[#This Row],[48+]]-P_A[[#This Row],[49+]]</f>
        <v>#VALUE!</v>
      </c>
    </row>
    <row r="419" spans="50:90" x14ac:dyDescent="0.25">
      <c r="AX419" s="5" t="e">
        <f>P_A[[#This Row],[8+]]-P_A[[#This Row],[9+]]</f>
        <v>#VALUE!</v>
      </c>
      <c r="AY419" s="5" t="e">
        <f>P_A[[#This Row],[9+]]-P_A[[#This Row],[10+]]</f>
        <v>#VALUE!</v>
      </c>
      <c r="AZ419" s="5" t="e">
        <f>P_A[[#This Row],[10+]]-P_A[[#This Row],[11+]]</f>
        <v>#VALUE!</v>
      </c>
      <c r="BA419" s="5" t="e">
        <f>P_A[[#This Row],[11+]]-P_A[[#This Row],[12+]]</f>
        <v>#VALUE!</v>
      </c>
      <c r="BB419" s="5" t="e">
        <f>P_A[[#This Row],[12+]]-P_A[[#This Row],[13+]]</f>
        <v>#VALUE!</v>
      </c>
      <c r="BC419" s="5" t="e">
        <f>P_A[[#This Row],[13+]]-P_A[[#This Row],[14+]]</f>
        <v>#VALUE!</v>
      </c>
      <c r="BD419" s="5" t="e">
        <f>P_A[[#This Row],[14+]]-P_A[[#This Row],[15+]]</f>
        <v>#VALUE!</v>
      </c>
      <c r="BE419" s="5" t="e">
        <f>P_A[[#This Row],[15+]]-P_A[[#This Row],[16+]]</f>
        <v>#VALUE!</v>
      </c>
      <c r="BF419" s="5" t="e">
        <f>P_A[[#This Row],[16+]]-P_A[[#This Row],[17+]]</f>
        <v>#VALUE!</v>
      </c>
      <c r="BG419" s="5" t="e">
        <f>P_A[[#This Row],[17+]]-P_A[[#This Row],[18+]]</f>
        <v>#VALUE!</v>
      </c>
      <c r="BH419" s="5" t="e">
        <f>P_A[[#This Row],[18+]]-P_A[[#This Row],[19+]]</f>
        <v>#VALUE!</v>
      </c>
      <c r="BI419" s="5" t="e">
        <f>P_A[[#This Row],[19+]]-P_A[[#This Row],[20+]]</f>
        <v>#VALUE!</v>
      </c>
      <c r="BJ419" s="5" t="e">
        <f>P_A[[#This Row],[20+]]-P_A[[#This Row],[21+]]</f>
        <v>#VALUE!</v>
      </c>
      <c r="BK419" s="5" t="e">
        <f>P_A[[#This Row],[21+]]-P_A[[#This Row],[22+]]</f>
        <v>#VALUE!</v>
      </c>
      <c r="BL419" s="5" t="e">
        <f>P_A[[#This Row],[22+]]-P_A[[#This Row],[23+]]</f>
        <v>#VALUE!</v>
      </c>
      <c r="BM419" s="5" t="e">
        <f>P_A[[#This Row],[23+]]-P_A[[#This Row],[24+]]</f>
        <v>#VALUE!</v>
      </c>
      <c r="BN419" s="5" t="e">
        <f>P_A[[#This Row],[24+]]-P_A[[#This Row],[25+]]</f>
        <v>#VALUE!</v>
      </c>
      <c r="BO419" s="5" t="e">
        <f>P_A[[#This Row],[25+]]-P_A[[#This Row],[26+]]</f>
        <v>#VALUE!</v>
      </c>
      <c r="BP419" s="5" t="e">
        <f>P_A[[#This Row],[26+]]-P_A[[#This Row],[27+]]</f>
        <v>#VALUE!</v>
      </c>
      <c r="BQ419" s="5" t="e">
        <f>P_A[[#This Row],[27+]]-P_A[[#This Row],[28+]]</f>
        <v>#VALUE!</v>
      </c>
      <c r="BR419" s="5" t="e">
        <f>P_A[[#This Row],[28+]]-P_A[[#This Row],[29+]]</f>
        <v>#VALUE!</v>
      </c>
      <c r="BS419" s="5" t="e">
        <f>P_A[[#This Row],[29+]]-P_A[[#This Row],[30+]]</f>
        <v>#VALUE!</v>
      </c>
      <c r="BT419" s="5" t="e">
        <f>P_A[[#This Row],[30+]]-P_A[[#This Row],[31+]]</f>
        <v>#VALUE!</v>
      </c>
      <c r="BU419" s="5" t="e">
        <f>P_A[[#This Row],[31+]]-P_A[[#This Row],[32+]]</f>
        <v>#VALUE!</v>
      </c>
      <c r="BV419" s="5" t="e">
        <f>P_A[[#This Row],[32+]]-P_A[[#This Row],[33+]]</f>
        <v>#VALUE!</v>
      </c>
      <c r="BW419" s="5" t="e">
        <f>P_A[[#This Row],[33+]]-P_A[[#This Row],[34+]]</f>
        <v>#VALUE!</v>
      </c>
      <c r="BX419" s="5" t="e">
        <f>P_A[[#This Row],[34+]]-P_A[[#This Row],[35+]]</f>
        <v>#VALUE!</v>
      </c>
      <c r="BY419" s="5" t="e">
        <f>P_A[[#This Row],[35+]]-P_A[[#This Row],[36+]]</f>
        <v>#VALUE!</v>
      </c>
      <c r="BZ419" s="5" t="e">
        <f>P_A[[#This Row],[36+]]-P_A[[#This Row],[37+]]</f>
        <v>#VALUE!</v>
      </c>
      <c r="CA419" s="5" t="e">
        <f>P_A[[#This Row],[37+]]-P_A[[#This Row],[38+]]</f>
        <v>#VALUE!</v>
      </c>
      <c r="CB419" s="5" t="e">
        <f>P_A[[#This Row],[38+]]-P_A[[#This Row],[39+]]</f>
        <v>#VALUE!</v>
      </c>
      <c r="CC419" s="5" t="e">
        <f>P_A[[#This Row],[39+]]-P_A[[#This Row],[40+]]</f>
        <v>#VALUE!</v>
      </c>
      <c r="CD419" s="5" t="e">
        <f>P_A[[#This Row],[40+]]-P_A[[#This Row],[41+]]</f>
        <v>#VALUE!</v>
      </c>
      <c r="CE419" s="5" t="e">
        <f>P_A[[#This Row],[41+]]-P_A[[#This Row],[42+]]</f>
        <v>#VALUE!</v>
      </c>
      <c r="CF419" s="5" t="e">
        <f>P_A[[#This Row],[42+]]-P_A[[#This Row],[43+]]</f>
        <v>#VALUE!</v>
      </c>
      <c r="CG419" s="5" t="e">
        <f>P_A[[#This Row],[43+]]-P_A[[#This Row],[44+]]</f>
        <v>#VALUE!</v>
      </c>
      <c r="CH419" s="5" t="e">
        <f>P_A[[#This Row],[44+]]-P_A[[#This Row],[45+]]</f>
        <v>#VALUE!</v>
      </c>
      <c r="CI419" s="5" t="e">
        <f>P_A[[#This Row],[45+]]-P_A[[#This Row],[46+]]</f>
        <v>#VALUE!</v>
      </c>
      <c r="CJ419" s="5" t="e">
        <f>P_A[[#This Row],[46+]]-P_A[[#This Row],[47+]]</f>
        <v>#VALUE!</v>
      </c>
      <c r="CK419" s="5" t="e">
        <f>P_A[[#This Row],[47+]]-P_A[[#This Row],[48+]]</f>
        <v>#VALUE!</v>
      </c>
      <c r="CL419" s="5" t="e">
        <f>P_A[[#This Row],[48+]]-P_A[[#This Row],[49+]]</f>
        <v>#VALUE!</v>
      </c>
    </row>
    <row r="420" spans="50:90" x14ac:dyDescent="0.25">
      <c r="AX420" s="5" t="e">
        <f>P_A[[#This Row],[8+]]-P_A[[#This Row],[9+]]</f>
        <v>#VALUE!</v>
      </c>
      <c r="AY420" s="5" t="e">
        <f>P_A[[#This Row],[9+]]-P_A[[#This Row],[10+]]</f>
        <v>#VALUE!</v>
      </c>
      <c r="AZ420" s="5" t="e">
        <f>P_A[[#This Row],[10+]]-P_A[[#This Row],[11+]]</f>
        <v>#VALUE!</v>
      </c>
      <c r="BA420" s="5" t="e">
        <f>P_A[[#This Row],[11+]]-P_A[[#This Row],[12+]]</f>
        <v>#VALUE!</v>
      </c>
      <c r="BB420" s="5" t="e">
        <f>P_A[[#This Row],[12+]]-P_A[[#This Row],[13+]]</f>
        <v>#VALUE!</v>
      </c>
      <c r="BC420" s="5" t="e">
        <f>P_A[[#This Row],[13+]]-P_A[[#This Row],[14+]]</f>
        <v>#VALUE!</v>
      </c>
      <c r="BD420" s="5" t="e">
        <f>P_A[[#This Row],[14+]]-P_A[[#This Row],[15+]]</f>
        <v>#VALUE!</v>
      </c>
      <c r="BE420" s="5" t="e">
        <f>P_A[[#This Row],[15+]]-P_A[[#This Row],[16+]]</f>
        <v>#VALUE!</v>
      </c>
      <c r="BF420" s="5" t="e">
        <f>P_A[[#This Row],[16+]]-P_A[[#This Row],[17+]]</f>
        <v>#VALUE!</v>
      </c>
      <c r="BG420" s="5" t="e">
        <f>P_A[[#This Row],[17+]]-P_A[[#This Row],[18+]]</f>
        <v>#VALUE!</v>
      </c>
      <c r="BH420" s="5" t="e">
        <f>P_A[[#This Row],[18+]]-P_A[[#This Row],[19+]]</f>
        <v>#VALUE!</v>
      </c>
      <c r="BI420" s="5" t="e">
        <f>P_A[[#This Row],[19+]]-P_A[[#This Row],[20+]]</f>
        <v>#VALUE!</v>
      </c>
      <c r="BJ420" s="5" t="e">
        <f>P_A[[#This Row],[20+]]-P_A[[#This Row],[21+]]</f>
        <v>#VALUE!</v>
      </c>
      <c r="BK420" s="5" t="e">
        <f>P_A[[#This Row],[21+]]-P_A[[#This Row],[22+]]</f>
        <v>#VALUE!</v>
      </c>
      <c r="BL420" s="5" t="e">
        <f>P_A[[#This Row],[22+]]-P_A[[#This Row],[23+]]</f>
        <v>#VALUE!</v>
      </c>
      <c r="BM420" s="5" t="e">
        <f>P_A[[#This Row],[23+]]-P_A[[#This Row],[24+]]</f>
        <v>#VALUE!</v>
      </c>
      <c r="BN420" s="5" t="e">
        <f>P_A[[#This Row],[24+]]-P_A[[#This Row],[25+]]</f>
        <v>#VALUE!</v>
      </c>
      <c r="BO420" s="5" t="e">
        <f>P_A[[#This Row],[25+]]-P_A[[#This Row],[26+]]</f>
        <v>#VALUE!</v>
      </c>
      <c r="BP420" s="5" t="e">
        <f>P_A[[#This Row],[26+]]-P_A[[#This Row],[27+]]</f>
        <v>#VALUE!</v>
      </c>
      <c r="BQ420" s="5" t="e">
        <f>P_A[[#This Row],[27+]]-P_A[[#This Row],[28+]]</f>
        <v>#VALUE!</v>
      </c>
      <c r="BR420" s="5" t="e">
        <f>P_A[[#This Row],[28+]]-P_A[[#This Row],[29+]]</f>
        <v>#VALUE!</v>
      </c>
      <c r="BS420" s="5" t="e">
        <f>P_A[[#This Row],[29+]]-P_A[[#This Row],[30+]]</f>
        <v>#VALUE!</v>
      </c>
      <c r="BT420" s="5" t="e">
        <f>P_A[[#This Row],[30+]]-P_A[[#This Row],[31+]]</f>
        <v>#VALUE!</v>
      </c>
      <c r="BU420" s="5" t="e">
        <f>P_A[[#This Row],[31+]]-P_A[[#This Row],[32+]]</f>
        <v>#VALUE!</v>
      </c>
      <c r="BV420" s="5" t="e">
        <f>P_A[[#This Row],[32+]]-P_A[[#This Row],[33+]]</f>
        <v>#VALUE!</v>
      </c>
      <c r="BW420" s="5" t="e">
        <f>P_A[[#This Row],[33+]]-P_A[[#This Row],[34+]]</f>
        <v>#VALUE!</v>
      </c>
      <c r="BX420" s="5" t="e">
        <f>P_A[[#This Row],[34+]]-P_A[[#This Row],[35+]]</f>
        <v>#VALUE!</v>
      </c>
      <c r="BY420" s="5" t="e">
        <f>P_A[[#This Row],[35+]]-P_A[[#This Row],[36+]]</f>
        <v>#VALUE!</v>
      </c>
      <c r="BZ420" s="5" t="e">
        <f>P_A[[#This Row],[36+]]-P_A[[#This Row],[37+]]</f>
        <v>#VALUE!</v>
      </c>
      <c r="CA420" s="5" t="e">
        <f>P_A[[#This Row],[37+]]-P_A[[#This Row],[38+]]</f>
        <v>#VALUE!</v>
      </c>
      <c r="CB420" s="5" t="e">
        <f>P_A[[#This Row],[38+]]-P_A[[#This Row],[39+]]</f>
        <v>#VALUE!</v>
      </c>
      <c r="CC420" s="5" t="e">
        <f>P_A[[#This Row],[39+]]-P_A[[#This Row],[40+]]</f>
        <v>#VALUE!</v>
      </c>
      <c r="CD420" s="5" t="e">
        <f>P_A[[#This Row],[40+]]-P_A[[#This Row],[41+]]</f>
        <v>#VALUE!</v>
      </c>
      <c r="CE420" s="5" t="e">
        <f>P_A[[#This Row],[41+]]-P_A[[#This Row],[42+]]</f>
        <v>#VALUE!</v>
      </c>
      <c r="CF420" s="5" t="e">
        <f>P_A[[#This Row],[42+]]-P_A[[#This Row],[43+]]</f>
        <v>#VALUE!</v>
      </c>
      <c r="CG420" s="5" t="e">
        <f>P_A[[#This Row],[43+]]-P_A[[#This Row],[44+]]</f>
        <v>#VALUE!</v>
      </c>
      <c r="CH420" s="5" t="e">
        <f>P_A[[#This Row],[44+]]-P_A[[#This Row],[45+]]</f>
        <v>#VALUE!</v>
      </c>
      <c r="CI420" s="5" t="e">
        <f>P_A[[#This Row],[45+]]-P_A[[#This Row],[46+]]</f>
        <v>#VALUE!</v>
      </c>
      <c r="CJ420" s="5" t="e">
        <f>P_A[[#This Row],[46+]]-P_A[[#This Row],[47+]]</f>
        <v>#VALUE!</v>
      </c>
      <c r="CK420" s="5" t="e">
        <f>P_A[[#This Row],[47+]]-P_A[[#This Row],[48+]]</f>
        <v>#VALUE!</v>
      </c>
      <c r="CL420" s="5" t="e">
        <f>P_A[[#This Row],[48+]]-P_A[[#This Row],[49+]]</f>
        <v>#VALUE!</v>
      </c>
    </row>
    <row r="421" spans="50:90" x14ac:dyDescent="0.25">
      <c r="AX421" s="5" t="e">
        <f>P_A[[#This Row],[8+]]-P_A[[#This Row],[9+]]</f>
        <v>#VALUE!</v>
      </c>
      <c r="AY421" s="5" t="e">
        <f>P_A[[#This Row],[9+]]-P_A[[#This Row],[10+]]</f>
        <v>#VALUE!</v>
      </c>
      <c r="AZ421" s="5" t="e">
        <f>P_A[[#This Row],[10+]]-P_A[[#This Row],[11+]]</f>
        <v>#VALUE!</v>
      </c>
      <c r="BA421" s="5" t="e">
        <f>P_A[[#This Row],[11+]]-P_A[[#This Row],[12+]]</f>
        <v>#VALUE!</v>
      </c>
      <c r="BB421" s="5" t="e">
        <f>P_A[[#This Row],[12+]]-P_A[[#This Row],[13+]]</f>
        <v>#VALUE!</v>
      </c>
      <c r="BC421" s="5" t="e">
        <f>P_A[[#This Row],[13+]]-P_A[[#This Row],[14+]]</f>
        <v>#VALUE!</v>
      </c>
      <c r="BD421" s="5" t="e">
        <f>P_A[[#This Row],[14+]]-P_A[[#This Row],[15+]]</f>
        <v>#VALUE!</v>
      </c>
      <c r="BE421" s="5" t="e">
        <f>P_A[[#This Row],[15+]]-P_A[[#This Row],[16+]]</f>
        <v>#VALUE!</v>
      </c>
      <c r="BF421" s="5" t="e">
        <f>P_A[[#This Row],[16+]]-P_A[[#This Row],[17+]]</f>
        <v>#VALUE!</v>
      </c>
      <c r="BG421" s="5" t="e">
        <f>P_A[[#This Row],[17+]]-P_A[[#This Row],[18+]]</f>
        <v>#VALUE!</v>
      </c>
      <c r="BH421" s="5" t="e">
        <f>P_A[[#This Row],[18+]]-P_A[[#This Row],[19+]]</f>
        <v>#VALUE!</v>
      </c>
      <c r="BI421" s="5" t="e">
        <f>P_A[[#This Row],[19+]]-P_A[[#This Row],[20+]]</f>
        <v>#VALUE!</v>
      </c>
      <c r="BJ421" s="5" t="e">
        <f>P_A[[#This Row],[20+]]-P_A[[#This Row],[21+]]</f>
        <v>#VALUE!</v>
      </c>
      <c r="BK421" s="5" t="e">
        <f>P_A[[#This Row],[21+]]-P_A[[#This Row],[22+]]</f>
        <v>#VALUE!</v>
      </c>
      <c r="BL421" s="5" t="e">
        <f>P_A[[#This Row],[22+]]-P_A[[#This Row],[23+]]</f>
        <v>#VALUE!</v>
      </c>
      <c r="BM421" s="5" t="e">
        <f>P_A[[#This Row],[23+]]-P_A[[#This Row],[24+]]</f>
        <v>#VALUE!</v>
      </c>
      <c r="BN421" s="5" t="e">
        <f>P_A[[#This Row],[24+]]-P_A[[#This Row],[25+]]</f>
        <v>#VALUE!</v>
      </c>
      <c r="BO421" s="5" t="e">
        <f>P_A[[#This Row],[25+]]-P_A[[#This Row],[26+]]</f>
        <v>#VALUE!</v>
      </c>
      <c r="BP421" s="5" t="e">
        <f>P_A[[#This Row],[26+]]-P_A[[#This Row],[27+]]</f>
        <v>#VALUE!</v>
      </c>
      <c r="BQ421" s="5" t="e">
        <f>P_A[[#This Row],[27+]]-P_A[[#This Row],[28+]]</f>
        <v>#VALUE!</v>
      </c>
      <c r="BR421" s="5" t="e">
        <f>P_A[[#This Row],[28+]]-P_A[[#This Row],[29+]]</f>
        <v>#VALUE!</v>
      </c>
      <c r="BS421" s="5" t="e">
        <f>P_A[[#This Row],[29+]]-P_A[[#This Row],[30+]]</f>
        <v>#VALUE!</v>
      </c>
      <c r="BT421" s="5" t="e">
        <f>P_A[[#This Row],[30+]]-P_A[[#This Row],[31+]]</f>
        <v>#VALUE!</v>
      </c>
      <c r="BU421" s="5" t="e">
        <f>P_A[[#This Row],[31+]]-P_A[[#This Row],[32+]]</f>
        <v>#VALUE!</v>
      </c>
      <c r="BV421" s="5" t="e">
        <f>P_A[[#This Row],[32+]]-P_A[[#This Row],[33+]]</f>
        <v>#VALUE!</v>
      </c>
      <c r="BW421" s="5" t="e">
        <f>P_A[[#This Row],[33+]]-P_A[[#This Row],[34+]]</f>
        <v>#VALUE!</v>
      </c>
      <c r="BX421" s="5" t="e">
        <f>P_A[[#This Row],[34+]]-P_A[[#This Row],[35+]]</f>
        <v>#VALUE!</v>
      </c>
      <c r="BY421" s="5" t="e">
        <f>P_A[[#This Row],[35+]]-P_A[[#This Row],[36+]]</f>
        <v>#VALUE!</v>
      </c>
      <c r="BZ421" s="5" t="e">
        <f>P_A[[#This Row],[36+]]-P_A[[#This Row],[37+]]</f>
        <v>#VALUE!</v>
      </c>
      <c r="CA421" s="5" t="e">
        <f>P_A[[#This Row],[37+]]-P_A[[#This Row],[38+]]</f>
        <v>#VALUE!</v>
      </c>
      <c r="CB421" s="5" t="e">
        <f>P_A[[#This Row],[38+]]-P_A[[#This Row],[39+]]</f>
        <v>#VALUE!</v>
      </c>
      <c r="CC421" s="5" t="e">
        <f>P_A[[#This Row],[39+]]-P_A[[#This Row],[40+]]</f>
        <v>#VALUE!</v>
      </c>
      <c r="CD421" s="5" t="e">
        <f>P_A[[#This Row],[40+]]-P_A[[#This Row],[41+]]</f>
        <v>#VALUE!</v>
      </c>
      <c r="CE421" s="5" t="e">
        <f>P_A[[#This Row],[41+]]-P_A[[#This Row],[42+]]</f>
        <v>#VALUE!</v>
      </c>
      <c r="CF421" s="5" t="e">
        <f>P_A[[#This Row],[42+]]-P_A[[#This Row],[43+]]</f>
        <v>#VALUE!</v>
      </c>
      <c r="CG421" s="5" t="e">
        <f>P_A[[#This Row],[43+]]-P_A[[#This Row],[44+]]</f>
        <v>#VALUE!</v>
      </c>
      <c r="CH421" s="5" t="e">
        <f>P_A[[#This Row],[44+]]-P_A[[#This Row],[45+]]</f>
        <v>#VALUE!</v>
      </c>
      <c r="CI421" s="5" t="e">
        <f>P_A[[#This Row],[45+]]-P_A[[#This Row],[46+]]</f>
        <v>#VALUE!</v>
      </c>
      <c r="CJ421" s="5" t="e">
        <f>P_A[[#This Row],[46+]]-P_A[[#This Row],[47+]]</f>
        <v>#VALUE!</v>
      </c>
      <c r="CK421" s="5" t="e">
        <f>P_A[[#This Row],[47+]]-P_A[[#This Row],[48+]]</f>
        <v>#VALUE!</v>
      </c>
      <c r="CL421" s="5" t="e">
        <f>P_A[[#This Row],[48+]]-P_A[[#This Row],[49+]]</f>
        <v>#VALUE!</v>
      </c>
    </row>
    <row r="422" spans="50:90" x14ac:dyDescent="0.25">
      <c r="AX422" s="5" t="e">
        <f>P_A[[#This Row],[8+]]-P_A[[#This Row],[9+]]</f>
        <v>#VALUE!</v>
      </c>
      <c r="AY422" s="5" t="e">
        <f>P_A[[#This Row],[9+]]-P_A[[#This Row],[10+]]</f>
        <v>#VALUE!</v>
      </c>
      <c r="AZ422" s="5" t="e">
        <f>P_A[[#This Row],[10+]]-P_A[[#This Row],[11+]]</f>
        <v>#VALUE!</v>
      </c>
      <c r="BA422" s="5" t="e">
        <f>P_A[[#This Row],[11+]]-P_A[[#This Row],[12+]]</f>
        <v>#VALUE!</v>
      </c>
      <c r="BB422" s="5" t="e">
        <f>P_A[[#This Row],[12+]]-P_A[[#This Row],[13+]]</f>
        <v>#VALUE!</v>
      </c>
      <c r="BC422" s="5" t="e">
        <f>P_A[[#This Row],[13+]]-P_A[[#This Row],[14+]]</f>
        <v>#VALUE!</v>
      </c>
      <c r="BD422" s="5" t="e">
        <f>P_A[[#This Row],[14+]]-P_A[[#This Row],[15+]]</f>
        <v>#VALUE!</v>
      </c>
      <c r="BE422" s="5" t="e">
        <f>P_A[[#This Row],[15+]]-P_A[[#This Row],[16+]]</f>
        <v>#VALUE!</v>
      </c>
      <c r="BF422" s="5" t="e">
        <f>P_A[[#This Row],[16+]]-P_A[[#This Row],[17+]]</f>
        <v>#VALUE!</v>
      </c>
      <c r="BG422" s="5" t="e">
        <f>P_A[[#This Row],[17+]]-P_A[[#This Row],[18+]]</f>
        <v>#VALUE!</v>
      </c>
      <c r="BH422" s="5" t="e">
        <f>P_A[[#This Row],[18+]]-P_A[[#This Row],[19+]]</f>
        <v>#VALUE!</v>
      </c>
      <c r="BI422" s="5" t="e">
        <f>P_A[[#This Row],[19+]]-P_A[[#This Row],[20+]]</f>
        <v>#VALUE!</v>
      </c>
      <c r="BJ422" s="5" t="e">
        <f>P_A[[#This Row],[20+]]-P_A[[#This Row],[21+]]</f>
        <v>#VALUE!</v>
      </c>
      <c r="BK422" s="5" t="e">
        <f>P_A[[#This Row],[21+]]-P_A[[#This Row],[22+]]</f>
        <v>#VALUE!</v>
      </c>
      <c r="BL422" s="5" t="e">
        <f>P_A[[#This Row],[22+]]-P_A[[#This Row],[23+]]</f>
        <v>#VALUE!</v>
      </c>
      <c r="BM422" s="5" t="e">
        <f>P_A[[#This Row],[23+]]-P_A[[#This Row],[24+]]</f>
        <v>#VALUE!</v>
      </c>
      <c r="BN422" s="5" t="e">
        <f>P_A[[#This Row],[24+]]-P_A[[#This Row],[25+]]</f>
        <v>#VALUE!</v>
      </c>
      <c r="BO422" s="5" t="e">
        <f>P_A[[#This Row],[25+]]-P_A[[#This Row],[26+]]</f>
        <v>#VALUE!</v>
      </c>
      <c r="BP422" s="5" t="e">
        <f>P_A[[#This Row],[26+]]-P_A[[#This Row],[27+]]</f>
        <v>#VALUE!</v>
      </c>
      <c r="BQ422" s="5" t="e">
        <f>P_A[[#This Row],[27+]]-P_A[[#This Row],[28+]]</f>
        <v>#VALUE!</v>
      </c>
      <c r="BR422" s="5" t="e">
        <f>P_A[[#This Row],[28+]]-P_A[[#This Row],[29+]]</f>
        <v>#VALUE!</v>
      </c>
      <c r="BS422" s="5" t="e">
        <f>P_A[[#This Row],[29+]]-P_A[[#This Row],[30+]]</f>
        <v>#VALUE!</v>
      </c>
      <c r="BT422" s="5" t="e">
        <f>P_A[[#This Row],[30+]]-P_A[[#This Row],[31+]]</f>
        <v>#VALUE!</v>
      </c>
      <c r="BU422" s="5" t="e">
        <f>P_A[[#This Row],[31+]]-P_A[[#This Row],[32+]]</f>
        <v>#VALUE!</v>
      </c>
      <c r="BV422" s="5" t="e">
        <f>P_A[[#This Row],[32+]]-P_A[[#This Row],[33+]]</f>
        <v>#VALUE!</v>
      </c>
      <c r="BW422" s="5" t="e">
        <f>P_A[[#This Row],[33+]]-P_A[[#This Row],[34+]]</f>
        <v>#VALUE!</v>
      </c>
      <c r="BX422" s="5" t="e">
        <f>P_A[[#This Row],[34+]]-P_A[[#This Row],[35+]]</f>
        <v>#VALUE!</v>
      </c>
      <c r="BY422" s="5" t="e">
        <f>P_A[[#This Row],[35+]]-P_A[[#This Row],[36+]]</f>
        <v>#VALUE!</v>
      </c>
      <c r="BZ422" s="5" t="e">
        <f>P_A[[#This Row],[36+]]-P_A[[#This Row],[37+]]</f>
        <v>#VALUE!</v>
      </c>
      <c r="CA422" s="5" t="e">
        <f>P_A[[#This Row],[37+]]-P_A[[#This Row],[38+]]</f>
        <v>#VALUE!</v>
      </c>
      <c r="CB422" s="5" t="e">
        <f>P_A[[#This Row],[38+]]-P_A[[#This Row],[39+]]</f>
        <v>#VALUE!</v>
      </c>
      <c r="CC422" s="5" t="e">
        <f>P_A[[#This Row],[39+]]-P_A[[#This Row],[40+]]</f>
        <v>#VALUE!</v>
      </c>
      <c r="CD422" s="5" t="e">
        <f>P_A[[#This Row],[40+]]-P_A[[#This Row],[41+]]</f>
        <v>#VALUE!</v>
      </c>
      <c r="CE422" s="5" t="e">
        <f>P_A[[#This Row],[41+]]-P_A[[#This Row],[42+]]</f>
        <v>#VALUE!</v>
      </c>
      <c r="CF422" s="5" t="e">
        <f>P_A[[#This Row],[42+]]-P_A[[#This Row],[43+]]</f>
        <v>#VALUE!</v>
      </c>
      <c r="CG422" s="5" t="e">
        <f>P_A[[#This Row],[43+]]-P_A[[#This Row],[44+]]</f>
        <v>#VALUE!</v>
      </c>
      <c r="CH422" s="5" t="e">
        <f>P_A[[#This Row],[44+]]-P_A[[#This Row],[45+]]</f>
        <v>#VALUE!</v>
      </c>
      <c r="CI422" s="5" t="e">
        <f>P_A[[#This Row],[45+]]-P_A[[#This Row],[46+]]</f>
        <v>#VALUE!</v>
      </c>
      <c r="CJ422" s="5" t="e">
        <f>P_A[[#This Row],[46+]]-P_A[[#This Row],[47+]]</f>
        <v>#VALUE!</v>
      </c>
      <c r="CK422" s="5" t="e">
        <f>P_A[[#This Row],[47+]]-P_A[[#This Row],[48+]]</f>
        <v>#VALUE!</v>
      </c>
      <c r="CL422" s="5" t="e">
        <f>P_A[[#This Row],[48+]]-P_A[[#This Row],[49+]]</f>
        <v>#VALUE!</v>
      </c>
    </row>
    <row r="423" spans="50:90" x14ac:dyDescent="0.25">
      <c r="AX423" s="5" t="e">
        <f>P_A[[#This Row],[8+]]-P_A[[#This Row],[9+]]</f>
        <v>#VALUE!</v>
      </c>
      <c r="AY423" s="5" t="e">
        <f>P_A[[#This Row],[9+]]-P_A[[#This Row],[10+]]</f>
        <v>#VALUE!</v>
      </c>
      <c r="AZ423" s="5" t="e">
        <f>P_A[[#This Row],[10+]]-P_A[[#This Row],[11+]]</f>
        <v>#VALUE!</v>
      </c>
      <c r="BA423" s="5" t="e">
        <f>P_A[[#This Row],[11+]]-P_A[[#This Row],[12+]]</f>
        <v>#VALUE!</v>
      </c>
      <c r="BB423" s="5" t="e">
        <f>P_A[[#This Row],[12+]]-P_A[[#This Row],[13+]]</f>
        <v>#VALUE!</v>
      </c>
      <c r="BC423" s="5" t="e">
        <f>P_A[[#This Row],[13+]]-P_A[[#This Row],[14+]]</f>
        <v>#VALUE!</v>
      </c>
      <c r="BD423" s="5" t="e">
        <f>P_A[[#This Row],[14+]]-P_A[[#This Row],[15+]]</f>
        <v>#VALUE!</v>
      </c>
      <c r="BE423" s="5" t="e">
        <f>P_A[[#This Row],[15+]]-P_A[[#This Row],[16+]]</f>
        <v>#VALUE!</v>
      </c>
      <c r="BF423" s="5" t="e">
        <f>P_A[[#This Row],[16+]]-P_A[[#This Row],[17+]]</f>
        <v>#VALUE!</v>
      </c>
      <c r="BG423" s="5" t="e">
        <f>P_A[[#This Row],[17+]]-P_A[[#This Row],[18+]]</f>
        <v>#VALUE!</v>
      </c>
      <c r="BH423" s="5" t="e">
        <f>P_A[[#This Row],[18+]]-P_A[[#This Row],[19+]]</f>
        <v>#VALUE!</v>
      </c>
      <c r="BI423" s="5" t="e">
        <f>P_A[[#This Row],[19+]]-P_A[[#This Row],[20+]]</f>
        <v>#VALUE!</v>
      </c>
      <c r="BJ423" s="5" t="e">
        <f>P_A[[#This Row],[20+]]-P_A[[#This Row],[21+]]</f>
        <v>#VALUE!</v>
      </c>
      <c r="BK423" s="5" t="e">
        <f>P_A[[#This Row],[21+]]-P_A[[#This Row],[22+]]</f>
        <v>#VALUE!</v>
      </c>
      <c r="BL423" s="5" t="e">
        <f>P_A[[#This Row],[22+]]-P_A[[#This Row],[23+]]</f>
        <v>#VALUE!</v>
      </c>
      <c r="BM423" s="5" t="e">
        <f>P_A[[#This Row],[23+]]-P_A[[#This Row],[24+]]</f>
        <v>#VALUE!</v>
      </c>
      <c r="BN423" s="5" t="e">
        <f>P_A[[#This Row],[24+]]-P_A[[#This Row],[25+]]</f>
        <v>#VALUE!</v>
      </c>
      <c r="BO423" s="5" t="e">
        <f>P_A[[#This Row],[25+]]-P_A[[#This Row],[26+]]</f>
        <v>#VALUE!</v>
      </c>
      <c r="BP423" s="5" t="e">
        <f>P_A[[#This Row],[26+]]-P_A[[#This Row],[27+]]</f>
        <v>#VALUE!</v>
      </c>
      <c r="BQ423" s="5" t="e">
        <f>P_A[[#This Row],[27+]]-P_A[[#This Row],[28+]]</f>
        <v>#VALUE!</v>
      </c>
      <c r="BR423" s="5" t="e">
        <f>P_A[[#This Row],[28+]]-P_A[[#This Row],[29+]]</f>
        <v>#VALUE!</v>
      </c>
      <c r="BS423" s="5" t="e">
        <f>P_A[[#This Row],[29+]]-P_A[[#This Row],[30+]]</f>
        <v>#VALUE!</v>
      </c>
      <c r="BT423" s="5" t="e">
        <f>P_A[[#This Row],[30+]]-P_A[[#This Row],[31+]]</f>
        <v>#VALUE!</v>
      </c>
      <c r="BU423" s="5" t="e">
        <f>P_A[[#This Row],[31+]]-P_A[[#This Row],[32+]]</f>
        <v>#VALUE!</v>
      </c>
      <c r="BV423" s="5" t="e">
        <f>P_A[[#This Row],[32+]]-P_A[[#This Row],[33+]]</f>
        <v>#VALUE!</v>
      </c>
      <c r="BW423" s="5" t="e">
        <f>P_A[[#This Row],[33+]]-P_A[[#This Row],[34+]]</f>
        <v>#VALUE!</v>
      </c>
      <c r="BX423" s="5" t="e">
        <f>P_A[[#This Row],[34+]]-P_A[[#This Row],[35+]]</f>
        <v>#VALUE!</v>
      </c>
      <c r="BY423" s="5" t="e">
        <f>P_A[[#This Row],[35+]]-P_A[[#This Row],[36+]]</f>
        <v>#VALUE!</v>
      </c>
      <c r="BZ423" s="5" t="e">
        <f>P_A[[#This Row],[36+]]-P_A[[#This Row],[37+]]</f>
        <v>#VALUE!</v>
      </c>
      <c r="CA423" s="5" t="e">
        <f>P_A[[#This Row],[37+]]-P_A[[#This Row],[38+]]</f>
        <v>#VALUE!</v>
      </c>
      <c r="CB423" s="5" t="e">
        <f>P_A[[#This Row],[38+]]-P_A[[#This Row],[39+]]</f>
        <v>#VALUE!</v>
      </c>
      <c r="CC423" s="5" t="e">
        <f>P_A[[#This Row],[39+]]-P_A[[#This Row],[40+]]</f>
        <v>#VALUE!</v>
      </c>
      <c r="CD423" s="5" t="e">
        <f>P_A[[#This Row],[40+]]-P_A[[#This Row],[41+]]</f>
        <v>#VALUE!</v>
      </c>
      <c r="CE423" s="5" t="e">
        <f>P_A[[#This Row],[41+]]-P_A[[#This Row],[42+]]</f>
        <v>#VALUE!</v>
      </c>
      <c r="CF423" s="5" t="e">
        <f>P_A[[#This Row],[42+]]-P_A[[#This Row],[43+]]</f>
        <v>#VALUE!</v>
      </c>
      <c r="CG423" s="5" t="e">
        <f>P_A[[#This Row],[43+]]-P_A[[#This Row],[44+]]</f>
        <v>#VALUE!</v>
      </c>
      <c r="CH423" s="5" t="e">
        <f>P_A[[#This Row],[44+]]-P_A[[#This Row],[45+]]</f>
        <v>#VALUE!</v>
      </c>
      <c r="CI423" s="5" t="e">
        <f>P_A[[#This Row],[45+]]-P_A[[#This Row],[46+]]</f>
        <v>#VALUE!</v>
      </c>
      <c r="CJ423" s="5" t="e">
        <f>P_A[[#This Row],[46+]]-P_A[[#This Row],[47+]]</f>
        <v>#VALUE!</v>
      </c>
      <c r="CK423" s="5" t="e">
        <f>P_A[[#This Row],[47+]]-P_A[[#This Row],[48+]]</f>
        <v>#VALUE!</v>
      </c>
      <c r="CL423" s="5" t="e">
        <f>P_A[[#This Row],[48+]]-P_A[[#This Row],[49+]]</f>
        <v>#VALUE!</v>
      </c>
    </row>
    <row r="424" spans="50:90" x14ac:dyDescent="0.25">
      <c r="AX424" s="5" t="e">
        <f>P_A[[#This Row],[8+]]-P_A[[#This Row],[9+]]</f>
        <v>#VALUE!</v>
      </c>
      <c r="AY424" s="5" t="e">
        <f>P_A[[#This Row],[9+]]-P_A[[#This Row],[10+]]</f>
        <v>#VALUE!</v>
      </c>
      <c r="AZ424" s="5" t="e">
        <f>P_A[[#This Row],[10+]]-P_A[[#This Row],[11+]]</f>
        <v>#VALUE!</v>
      </c>
      <c r="BA424" s="5" t="e">
        <f>P_A[[#This Row],[11+]]-P_A[[#This Row],[12+]]</f>
        <v>#VALUE!</v>
      </c>
      <c r="BB424" s="5" t="e">
        <f>P_A[[#This Row],[12+]]-P_A[[#This Row],[13+]]</f>
        <v>#VALUE!</v>
      </c>
      <c r="BC424" s="5" t="e">
        <f>P_A[[#This Row],[13+]]-P_A[[#This Row],[14+]]</f>
        <v>#VALUE!</v>
      </c>
      <c r="BD424" s="5" t="e">
        <f>P_A[[#This Row],[14+]]-P_A[[#This Row],[15+]]</f>
        <v>#VALUE!</v>
      </c>
      <c r="BE424" s="5" t="e">
        <f>P_A[[#This Row],[15+]]-P_A[[#This Row],[16+]]</f>
        <v>#VALUE!</v>
      </c>
      <c r="BF424" s="5" t="e">
        <f>P_A[[#This Row],[16+]]-P_A[[#This Row],[17+]]</f>
        <v>#VALUE!</v>
      </c>
      <c r="BG424" s="5" t="e">
        <f>P_A[[#This Row],[17+]]-P_A[[#This Row],[18+]]</f>
        <v>#VALUE!</v>
      </c>
      <c r="BH424" s="5" t="e">
        <f>P_A[[#This Row],[18+]]-P_A[[#This Row],[19+]]</f>
        <v>#VALUE!</v>
      </c>
      <c r="BI424" s="5" t="e">
        <f>P_A[[#This Row],[19+]]-P_A[[#This Row],[20+]]</f>
        <v>#VALUE!</v>
      </c>
      <c r="BJ424" s="5" t="e">
        <f>P_A[[#This Row],[20+]]-P_A[[#This Row],[21+]]</f>
        <v>#VALUE!</v>
      </c>
      <c r="BK424" s="5" t="e">
        <f>P_A[[#This Row],[21+]]-P_A[[#This Row],[22+]]</f>
        <v>#VALUE!</v>
      </c>
      <c r="BL424" s="5" t="e">
        <f>P_A[[#This Row],[22+]]-P_A[[#This Row],[23+]]</f>
        <v>#VALUE!</v>
      </c>
      <c r="BM424" s="5" t="e">
        <f>P_A[[#This Row],[23+]]-P_A[[#This Row],[24+]]</f>
        <v>#VALUE!</v>
      </c>
      <c r="BN424" s="5" t="e">
        <f>P_A[[#This Row],[24+]]-P_A[[#This Row],[25+]]</f>
        <v>#VALUE!</v>
      </c>
      <c r="BO424" s="5" t="e">
        <f>P_A[[#This Row],[25+]]-P_A[[#This Row],[26+]]</f>
        <v>#VALUE!</v>
      </c>
      <c r="BP424" s="5" t="e">
        <f>P_A[[#This Row],[26+]]-P_A[[#This Row],[27+]]</f>
        <v>#VALUE!</v>
      </c>
      <c r="BQ424" s="5" t="e">
        <f>P_A[[#This Row],[27+]]-P_A[[#This Row],[28+]]</f>
        <v>#VALUE!</v>
      </c>
      <c r="BR424" s="5" t="e">
        <f>P_A[[#This Row],[28+]]-P_A[[#This Row],[29+]]</f>
        <v>#VALUE!</v>
      </c>
      <c r="BS424" s="5" t="e">
        <f>P_A[[#This Row],[29+]]-P_A[[#This Row],[30+]]</f>
        <v>#VALUE!</v>
      </c>
      <c r="BT424" s="5" t="e">
        <f>P_A[[#This Row],[30+]]-P_A[[#This Row],[31+]]</f>
        <v>#VALUE!</v>
      </c>
      <c r="BU424" s="5" t="e">
        <f>P_A[[#This Row],[31+]]-P_A[[#This Row],[32+]]</f>
        <v>#VALUE!</v>
      </c>
      <c r="BV424" s="5" t="e">
        <f>P_A[[#This Row],[32+]]-P_A[[#This Row],[33+]]</f>
        <v>#VALUE!</v>
      </c>
      <c r="BW424" s="5" t="e">
        <f>P_A[[#This Row],[33+]]-P_A[[#This Row],[34+]]</f>
        <v>#VALUE!</v>
      </c>
      <c r="BX424" s="5" t="e">
        <f>P_A[[#This Row],[34+]]-P_A[[#This Row],[35+]]</f>
        <v>#VALUE!</v>
      </c>
      <c r="BY424" s="5" t="e">
        <f>P_A[[#This Row],[35+]]-P_A[[#This Row],[36+]]</f>
        <v>#VALUE!</v>
      </c>
      <c r="BZ424" s="5" t="e">
        <f>P_A[[#This Row],[36+]]-P_A[[#This Row],[37+]]</f>
        <v>#VALUE!</v>
      </c>
      <c r="CA424" s="5" t="e">
        <f>P_A[[#This Row],[37+]]-P_A[[#This Row],[38+]]</f>
        <v>#VALUE!</v>
      </c>
      <c r="CB424" s="5" t="e">
        <f>P_A[[#This Row],[38+]]-P_A[[#This Row],[39+]]</f>
        <v>#VALUE!</v>
      </c>
      <c r="CC424" s="5" t="e">
        <f>P_A[[#This Row],[39+]]-P_A[[#This Row],[40+]]</f>
        <v>#VALUE!</v>
      </c>
      <c r="CD424" s="5" t="e">
        <f>P_A[[#This Row],[40+]]-P_A[[#This Row],[41+]]</f>
        <v>#VALUE!</v>
      </c>
      <c r="CE424" s="5" t="e">
        <f>P_A[[#This Row],[41+]]-P_A[[#This Row],[42+]]</f>
        <v>#VALUE!</v>
      </c>
      <c r="CF424" s="5" t="e">
        <f>P_A[[#This Row],[42+]]-P_A[[#This Row],[43+]]</f>
        <v>#VALUE!</v>
      </c>
      <c r="CG424" s="5" t="e">
        <f>P_A[[#This Row],[43+]]-P_A[[#This Row],[44+]]</f>
        <v>#VALUE!</v>
      </c>
      <c r="CH424" s="5" t="e">
        <f>P_A[[#This Row],[44+]]-P_A[[#This Row],[45+]]</f>
        <v>#VALUE!</v>
      </c>
      <c r="CI424" s="5" t="e">
        <f>P_A[[#This Row],[45+]]-P_A[[#This Row],[46+]]</f>
        <v>#VALUE!</v>
      </c>
      <c r="CJ424" s="5" t="e">
        <f>P_A[[#This Row],[46+]]-P_A[[#This Row],[47+]]</f>
        <v>#VALUE!</v>
      </c>
      <c r="CK424" s="5" t="e">
        <f>P_A[[#This Row],[47+]]-P_A[[#This Row],[48+]]</f>
        <v>#VALUE!</v>
      </c>
      <c r="CL424" s="5" t="e">
        <f>P_A[[#This Row],[48+]]-P_A[[#This Row],[49+]]</f>
        <v>#VALUE!</v>
      </c>
    </row>
    <row r="425" spans="50:90" x14ac:dyDescent="0.25">
      <c r="AX425" s="5" t="e">
        <f>P_A[[#This Row],[8+]]-P_A[[#This Row],[9+]]</f>
        <v>#VALUE!</v>
      </c>
      <c r="AY425" s="5" t="e">
        <f>P_A[[#This Row],[9+]]-P_A[[#This Row],[10+]]</f>
        <v>#VALUE!</v>
      </c>
      <c r="AZ425" s="5" t="e">
        <f>P_A[[#This Row],[10+]]-P_A[[#This Row],[11+]]</f>
        <v>#VALUE!</v>
      </c>
      <c r="BA425" s="5" t="e">
        <f>P_A[[#This Row],[11+]]-P_A[[#This Row],[12+]]</f>
        <v>#VALUE!</v>
      </c>
      <c r="BB425" s="5" t="e">
        <f>P_A[[#This Row],[12+]]-P_A[[#This Row],[13+]]</f>
        <v>#VALUE!</v>
      </c>
      <c r="BC425" s="5" t="e">
        <f>P_A[[#This Row],[13+]]-P_A[[#This Row],[14+]]</f>
        <v>#VALUE!</v>
      </c>
      <c r="BD425" s="5" t="e">
        <f>P_A[[#This Row],[14+]]-P_A[[#This Row],[15+]]</f>
        <v>#VALUE!</v>
      </c>
      <c r="BE425" s="5" t="e">
        <f>P_A[[#This Row],[15+]]-P_A[[#This Row],[16+]]</f>
        <v>#VALUE!</v>
      </c>
      <c r="BF425" s="5" t="e">
        <f>P_A[[#This Row],[16+]]-P_A[[#This Row],[17+]]</f>
        <v>#VALUE!</v>
      </c>
      <c r="BG425" s="5" t="e">
        <f>P_A[[#This Row],[17+]]-P_A[[#This Row],[18+]]</f>
        <v>#VALUE!</v>
      </c>
      <c r="BH425" s="5" t="e">
        <f>P_A[[#This Row],[18+]]-P_A[[#This Row],[19+]]</f>
        <v>#VALUE!</v>
      </c>
      <c r="BI425" s="5" t="e">
        <f>P_A[[#This Row],[19+]]-P_A[[#This Row],[20+]]</f>
        <v>#VALUE!</v>
      </c>
      <c r="BJ425" s="5" t="e">
        <f>P_A[[#This Row],[20+]]-P_A[[#This Row],[21+]]</f>
        <v>#VALUE!</v>
      </c>
      <c r="BK425" s="5" t="e">
        <f>P_A[[#This Row],[21+]]-P_A[[#This Row],[22+]]</f>
        <v>#VALUE!</v>
      </c>
      <c r="BL425" s="5" t="e">
        <f>P_A[[#This Row],[22+]]-P_A[[#This Row],[23+]]</f>
        <v>#VALUE!</v>
      </c>
      <c r="BM425" s="5" t="e">
        <f>P_A[[#This Row],[23+]]-P_A[[#This Row],[24+]]</f>
        <v>#VALUE!</v>
      </c>
      <c r="BN425" s="5" t="e">
        <f>P_A[[#This Row],[24+]]-P_A[[#This Row],[25+]]</f>
        <v>#VALUE!</v>
      </c>
      <c r="BO425" s="5" t="e">
        <f>P_A[[#This Row],[25+]]-P_A[[#This Row],[26+]]</f>
        <v>#VALUE!</v>
      </c>
      <c r="BP425" s="5" t="e">
        <f>P_A[[#This Row],[26+]]-P_A[[#This Row],[27+]]</f>
        <v>#VALUE!</v>
      </c>
      <c r="BQ425" s="5" t="e">
        <f>P_A[[#This Row],[27+]]-P_A[[#This Row],[28+]]</f>
        <v>#VALUE!</v>
      </c>
      <c r="BR425" s="5" t="e">
        <f>P_A[[#This Row],[28+]]-P_A[[#This Row],[29+]]</f>
        <v>#VALUE!</v>
      </c>
      <c r="BS425" s="5" t="e">
        <f>P_A[[#This Row],[29+]]-P_A[[#This Row],[30+]]</f>
        <v>#VALUE!</v>
      </c>
      <c r="BT425" s="5" t="e">
        <f>P_A[[#This Row],[30+]]-P_A[[#This Row],[31+]]</f>
        <v>#VALUE!</v>
      </c>
      <c r="BU425" s="5" t="e">
        <f>P_A[[#This Row],[31+]]-P_A[[#This Row],[32+]]</f>
        <v>#VALUE!</v>
      </c>
      <c r="BV425" s="5" t="e">
        <f>P_A[[#This Row],[32+]]-P_A[[#This Row],[33+]]</f>
        <v>#VALUE!</v>
      </c>
      <c r="BW425" s="5" t="e">
        <f>P_A[[#This Row],[33+]]-P_A[[#This Row],[34+]]</f>
        <v>#VALUE!</v>
      </c>
      <c r="BX425" s="5" t="e">
        <f>P_A[[#This Row],[34+]]-P_A[[#This Row],[35+]]</f>
        <v>#VALUE!</v>
      </c>
      <c r="BY425" s="5" t="e">
        <f>P_A[[#This Row],[35+]]-P_A[[#This Row],[36+]]</f>
        <v>#VALUE!</v>
      </c>
      <c r="BZ425" s="5" t="e">
        <f>P_A[[#This Row],[36+]]-P_A[[#This Row],[37+]]</f>
        <v>#VALUE!</v>
      </c>
      <c r="CA425" s="5" t="e">
        <f>P_A[[#This Row],[37+]]-P_A[[#This Row],[38+]]</f>
        <v>#VALUE!</v>
      </c>
      <c r="CB425" s="5" t="e">
        <f>P_A[[#This Row],[38+]]-P_A[[#This Row],[39+]]</f>
        <v>#VALUE!</v>
      </c>
      <c r="CC425" s="5" t="e">
        <f>P_A[[#This Row],[39+]]-P_A[[#This Row],[40+]]</f>
        <v>#VALUE!</v>
      </c>
      <c r="CD425" s="5" t="e">
        <f>P_A[[#This Row],[40+]]-P_A[[#This Row],[41+]]</f>
        <v>#VALUE!</v>
      </c>
      <c r="CE425" s="5" t="e">
        <f>P_A[[#This Row],[41+]]-P_A[[#This Row],[42+]]</f>
        <v>#VALUE!</v>
      </c>
      <c r="CF425" s="5" t="e">
        <f>P_A[[#This Row],[42+]]-P_A[[#This Row],[43+]]</f>
        <v>#VALUE!</v>
      </c>
      <c r="CG425" s="5" t="e">
        <f>P_A[[#This Row],[43+]]-P_A[[#This Row],[44+]]</f>
        <v>#VALUE!</v>
      </c>
      <c r="CH425" s="5" t="e">
        <f>P_A[[#This Row],[44+]]-P_A[[#This Row],[45+]]</f>
        <v>#VALUE!</v>
      </c>
      <c r="CI425" s="5" t="e">
        <f>P_A[[#This Row],[45+]]-P_A[[#This Row],[46+]]</f>
        <v>#VALUE!</v>
      </c>
      <c r="CJ425" s="5" t="e">
        <f>P_A[[#This Row],[46+]]-P_A[[#This Row],[47+]]</f>
        <v>#VALUE!</v>
      </c>
      <c r="CK425" s="5" t="e">
        <f>P_A[[#This Row],[47+]]-P_A[[#This Row],[48+]]</f>
        <v>#VALUE!</v>
      </c>
      <c r="CL425" s="5" t="e">
        <f>P_A[[#This Row],[48+]]-P_A[[#This Row],[49+]]</f>
        <v>#VALUE!</v>
      </c>
    </row>
    <row r="426" spans="50:90" x14ac:dyDescent="0.25">
      <c r="AX426" s="5" t="e">
        <f>P_A[[#This Row],[8+]]-P_A[[#This Row],[9+]]</f>
        <v>#VALUE!</v>
      </c>
      <c r="AY426" s="5" t="e">
        <f>P_A[[#This Row],[9+]]-P_A[[#This Row],[10+]]</f>
        <v>#VALUE!</v>
      </c>
      <c r="AZ426" s="5" t="e">
        <f>P_A[[#This Row],[10+]]-P_A[[#This Row],[11+]]</f>
        <v>#VALUE!</v>
      </c>
      <c r="BA426" s="5" t="e">
        <f>P_A[[#This Row],[11+]]-P_A[[#This Row],[12+]]</f>
        <v>#VALUE!</v>
      </c>
      <c r="BB426" s="5" t="e">
        <f>P_A[[#This Row],[12+]]-P_A[[#This Row],[13+]]</f>
        <v>#VALUE!</v>
      </c>
      <c r="BC426" s="5" t="e">
        <f>P_A[[#This Row],[13+]]-P_A[[#This Row],[14+]]</f>
        <v>#VALUE!</v>
      </c>
      <c r="BD426" s="5" t="e">
        <f>P_A[[#This Row],[14+]]-P_A[[#This Row],[15+]]</f>
        <v>#VALUE!</v>
      </c>
      <c r="BE426" s="5" t="e">
        <f>P_A[[#This Row],[15+]]-P_A[[#This Row],[16+]]</f>
        <v>#VALUE!</v>
      </c>
      <c r="BF426" s="5" t="e">
        <f>P_A[[#This Row],[16+]]-P_A[[#This Row],[17+]]</f>
        <v>#VALUE!</v>
      </c>
      <c r="BG426" s="5" t="e">
        <f>P_A[[#This Row],[17+]]-P_A[[#This Row],[18+]]</f>
        <v>#VALUE!</v>
      </c>
      <c r="BH426" s="5" t="e">
        <f>P_A[[#This Row],[18+]]-P_A[[#This Row],[19+]]</f>
        <v>#VALUE!</v>
      </c>
      <c r="BI426" s="5" t="e">
        <f>P_A[[#This Row],[19+]]-P_A[[#This Row],[20+]]</f>
        <v>#VALUE!</v>
      </c>
      <c r="BJ426" s="5" t="e">
        <f>P_A[[#This Row],[20+]]-P_A[[#This Row],[21+]]</f>
        <v>#VALUE!</v>
      </c>
      <c r="BK426" s="5" t="e">
        <f>P_A[[#This Row],[21+]]-P_A[[#This Row],[22+]]</f>
        <v>#VALUE!</v>
      </c>
      <c r="BL426" s="5" t="e">
        <f>P_A[[#This Row],[22+]]-P_A[[#This Row],[23+]]</f>
        <v>#VALUE!</v>
      </c>
      <c r="BM426" s="5" t="e">
        <f>P_A[[#This Row],[23+]]-P_A[[#This Row],[24+]]</f>
        <v>#VALUE!</v>
      </c>
      <c r="BN426" s="5" t="e">
        <f>P_A[[#This Row],[24+]]-P_A[[#This Row],[25+]]</f>
        <v>#VALUE!</v>
      </c>
      <c r="BO426" s="5" t="e">
        <f>P_A[[#This Row],[25+]]-P_A[[#This Row],[26+]]</f>
        <v>#VALUE!</v>
      </c>
      <c r="BP426" s="5" t="e">
        <f>P_A[[#This Row],[26+]]-P_A[[#This Row],[27+]]</f>
        <v>#VALUE!</v>
      </c>
      <c r="BQ426" s="5" t="e">
        <f>P_A[[#This Row],[27+]]-P_A[[#This Row],[28+]]</f>
        <v>#VALUE!</v>
      </c>
      <c r="BR426" s="5" t="e">
        <f>P_A[[#This Row],[28+]]-P_A[[#This Row],[29+]]</f>
        <v>#VALUE!</v>
      </c>
      <c r="BS426" s="5" t="e">
        <f>P_A[[#This Row],[29+]]-P_A[[#This Row],[30+]]</f>
        <v>#VALUE!</v>
      </c>
      <c r="BT426" s="5" t="e">
        <f>P_A[[#This Row],[30+]]-P_A[[#This Row],[31+]]</f>
        <v>#VALUE!</v>
      </c>
      <c r="BU426" s="5" t="e">
        <f>P_A[[#This Row],[31+]]-P_A[[#This Row],[32+]]</f>
        <v>#VALUE!</v>
      </c>
      <c r="BV426" s="5" t="e">
        <f>P_A[[#This Row],[32+]]-P_A[[#This Row],[33+]]</f>
        <v>#VALUE!</v>
      </c>
      <c r="BW426" s="5" t="e">
        <f>P_A[[#This Row],[33+]]-P_A[[#This Row],[34+]]</f>
        <v>#VALUE!</v>
      </c>
      <c r="BX426" s="5" t="e">
        <f>P_A[[#This Row],[34+]]-P_A[[#This Row],[35+]]</f>
        <v>#VALUE!</v>
      </c>
      <c r="BY426" s="5" t="e">
        <f>P_A[[#This Row],[35+]]-P_A[[#This Row],[36+]]</f>
        <v>#VALUE!</v>
      </c>
      <c r="BZ426" s="5" t="e">
        <f>P_A[[#This Row],[36+]]-P_A[[#This Row],[37+]]</f>
        <v>#VALUE!</v>
      </c>
      <c r="CA426" s="5" t="e">
        <f>P_A[[#This Row],[37+]]-P_A[[#This Row],[38+]]</f>
        <v>#VALUE!</v>
      </c>
      <c r="CB426" s="5" t="e">
        <f>P_A[[#This Row],[38+]]-P_A[[#This Row],[39+]]</f>
        <v>#VALUE!</v>
      </c>
      <c r="CC426" s="5" t="e">
        <f>P_A[[#This Row],[39+]]-P_A[[#This Row],[40+]]</f>
        <v>#VALUE!</v>
      </c>
      <c r="CD426" s="5" t="e">
        <f>P_A[[#This Row],[40+]]-P_A[[#This Row],[41+]]</f>
        <v>#VALUE!</v>
      </c>
      <c r="CE426" s="5" t="e">
        <f>P_A[[#This Row],[41+]]-P_A[[#This Row],[42+]]</f>
        <v>#VALUE!</v>
      </c>
      <c r="CF426" s="5" t="e">
        <f>P_A[[#This Row],[42+]]-P_A[[#This Row],[43+]]</f>
        <v>#VALUE!</v>
      </c>
      <c r="CG426" s="5" t="e">
        <f>P_A[[#This Row],[43+]]-P_A[[#This Row],[44+]]</f>
        <v>#VALUE!</v>
      </c>
      <c r="CH426" s="5" t="e">
        <f>P_A[[#This Row],[44+]]-P_A[[#This Row],[45+]]</f>
        <v>#VALUE!</v>
      </c>
      <c r="CI426" s="5" t="e">
        <f>P_A[[#This Row],[45+]]-P_A[[#This Row],[46+]]</f>
        <v>#VALUE!</v>
      </c>
      <c r="CJ426" s="5" t="e">
        <f>P_A[[#This Row],[46+]]-P_A[[#This Row],[47+]]</f>
        <v>#VALUE!</v>
      </c>
      <c r="CK426" s="5" t="e">
        <f>P_A[[#This Row],[47+]]-P_A[[#This Row],[48+]]</f>
        <v>#VALUE!</v>
      </c>
      <c r="CL426" s="5" t="e">
        <f>P_A[[#This Row],[48+]]-P_A[[#This Row],[49+]]</f>
        <v>#VALUE!</v>
      </c>
    </row>
    <row r="427" spans="50:90" x14ac:dyDescent="0.25">
      <c r="AX427" s="5" t="e">
        <f>P_A[[#This Row],[8+]]-P_A[[#This Row],[9+]]</f>
        <v>#VALUE!</v>
      </c>
      <c r="AY427" s="5" t="e">
        <f>P_A[[#This Row],[9+]]-P_A[[#This Row],[10+]]</f>
        <v>#VALUE!</v>
      </c>
      <c r="AZ427" s="5" t="e">
        <f>P_A[[#This Row],[10+]]-P_A[[#This Row],[11+]]</f>
        <v>#VALUE!</v>
      </c>
      <c r="BA427" s="5" t="e">
        <f>P_A[[#This Row],[11+]]-P_A[[#This Row],[12+]]</f>
        <v>#VALUE!</v>
      </c>
      <c r="BB427" s="5" t="e">
        <f>P_A[[#This Row],[12+]]-P_A[[#This Row],[13+]]</f>
        <v>#VALUE!</v>
      </c>
      <c r="BC427" s="5" t="e">
        <f>P_A[[#This Row],[13+]]-P_A[[#This Row],[14+]]</f>
        <v>#VALUE!</v>
      </c>
      <c r="BD427" s="5" t="e">
        <f>P_A[[#This Row],[14+]]-P_A[[#This Row],[15+]]</f>
        <v>#VALUE!</v>
      </c>
      <c r="BE427" s="5" t="e">
        <f>P_A[[#This Row],[15+]]-P_A[[#This Row],[16+]]</f>
        <v>#VALUE!</v>
      </c>
      <c r="BF427" s="5" t="e">
        <f>P_A[[#This Row],[16+]]-P_A[[#This Row],[17+]]</f>
        <v>#VALUE!</v>
      </c>
      <c r="BG427" s="5" t="e">
        <f>P_A[[#This Row],[17+]]-P_A[[#This Row],[18+]]</f>
        <v>#VALUE!</v>
      </c>
      <c r="BH427" s="5" t="e">
        <f>P_A[[#This Row],[18+]]-P_A[[#This Row],[19+]]</f>
        <v>#VALUE!</v>
      </c>
      <c r="BI427" s="5" t="e">
        <f>P_A[[#This Row],[19+]]-P_A[[#This Row],[20+]]</f>
        <v>#VALUE!</v>
      </c>
      <c r="BJ427" s="5" t="e">
        <f>P_A[[#This Row],[20+]]-P_A[[#This Row],[21+]]</f>
        <v>#VALUE!</v>
      </c>
      <c r="BK427" s="5" t="e">
        <f>P_A[[#This Row],[21+]]-P_A[[#This Row],[22+]]</f>
        <v>#VALUE!</v>
      </c>
      <c r="BL427" s="5" t="e">
        <f>P_A[[#This Row],[22+]]-P_A[[#This Row],[23+]]</f>
        <v>#VALUE!</v>
      </c>
      <c r="BM427" s="5" t="e">
        <f>P_A[[#This Row],[23+]]-P_A[[#This Row],[24+]]</f>
        <v>#VALUE!</v>
      </c>
      <c r="BN427" s="5" t="e">
        <f>P_A[[#This Row],[24+]]-P_A[[#This Row],[25+]]</f>
        <v>#VALUE!</v>
      </c>
      <c r="BO427" s="5" t="e">
        <f>P_A[[#This Row],[25+]]-P_A[[#This Row],[26+]]</f>
        <v>#VALUE!</v>
      </c>
      <c r="BP427" s="5" t="e">
        <f>P_A[[#This Row],[26+]]-P_A[[#This Row],[27+]]</f>
        <v>#VALUE!</v>
      </c>
      <c r="BQ427" s="5" t="e">
        <f>P_A[[#This Row],[27+]]-P_A[[#This Row],[28+]]</f>
        <v>#VALUE!</v>
      </c>
      <c r="BR427" s="5" t="e">
        <f>P_A[[#This Row],[28+]]-P_A[[#This Row],[29+]]</f>
        <v>#VALUE!</v>
      </c>
      <c r="BS427" s="5" t="e">
        <f>P_A[[#This Row],[29+]]-P_A[[#This Row],[30+]]</f>
        <v>#VALUE!</v>
      </c>
      <c r="BT427" s="5" t="e">
        <f>P_A[[#This Row],[30+]]-P_A[[#This Row],[31+]]</f>
        <v>#VALUE!</v>
      </c>
      <c r="BU427" s="5" t="e">
        <f>P_A[[#This Row],[31+]]-P_A[[#This Row],[32+]]</f>
        <v>#VALUE!</v>
      </c>
      <c r="BV427" s="5" t="e">
        <f>P_A[[#This Row],[32+]]-P_A[[#This Row],[33+]]</f>
        <v>#VALUE!</v>
      </c>
      <c r="BW427" s="5" t="e">
        <f>P_A[[#This Row],[33+]]-P_A[[#This Row],[34+]]</f>
        <v>#VALUE!</v>
      </c>
      <c r="BX427" s="5" t="e">
        <f>P_A[[#This Row],[34+]]-P_A[[#This Row],[35+]]</f>
        <v>#VALUE!</v>
      </c>
      <c r="BY427" s="5" t="e">
        <f>P_A[[#This Row],[35+]]-P_A[[#This Row],[36+]]</f>
        <v>#VALUE!</v>
      </c>
      <c r="BZ427" s="5" t="e">
        <f>P_A[[#This Row],[36+]]-P_A[[#This Row],[37+]]</f>
        <v>#VALUE!</v>
      </c>
      <c r="CA427" s="5" t="e">
        <f>P_A[[#This Row],[37+]]-P_A[[#This Row],[38+]]</f>
        <v>#VALUE!</v>
      </c>
      <c r="CB427" s="5" t="e">
        <f>P_A[[#This Row],[38+]]-P_A[[#This Row],[39+]]</f>
        <v>#VALUE!</v>
      </c>
      <c r="CC427" s="5" t="e">
        <f>P_A[[#This Row],[39+]]-P_A[[#This Row],[40+]]</f>
        <v>#VALUE!</v>
      </c>
      <c r="CD427" s="5" t="e">
        <f>P_A[[#This Row],[40+]]-P_A[[#This Row],[41+]]</f>
        <v>#VALUE!</v>
      </c>
      <c r="CE427" s="5" t="e">
        <f>P_A[[#This Row],[41+]]-P_A[[#This Row],[42+]]</f>
        <v>#VALUE!</v>
      </c>
      <c r="CF427" s="5" t="e">
        <f>P_A[[#This Row],[42+]]-P_A[[#This Row],[43+]]</f>
        <v>#VALUE!</v>
      </c>
      <c r="CG427" s="5" t="e">
        <f>P_A[[#This Row],[43+]]-P_A[[#This Row],[44+]]</f>
        <v>#VALUE!</v>
      </c>
      <c r="CH427" s="5" t="e">
        <f>P_A[[#This Row],[44+]]-P_A[[#This Row],[45+]]</f>
        <v>#VALUE!</v>
      </c>
      <c r="CI427" s="5" t="e">
        <f>P_A[[#This Row],[45+]]-P_A[[#This Row],[46+]]</f>
        <v>#VALUE!</v>
      </c>
      <c r="CJ427" s="5" t="e">
        <f>P_A[[#This Row],[46+]]-P_A[[#This Row],[47+]]</f>
        <v>#VALUE!</v>
      </c>
      <c r="CK427" s="5" t="e">
        <f>P_A[[#This Row],[47+]]-P_A[[#This Row],[48+]]</f>
        <v>#VALUE!</v>
      </c>
      <c r="CL427" s="5" t="e">
        <f>P_A[[#This Row],[48+]]-P_A[[#This Row],[49+]]</f>
        <v>#VALUE!</v>
      </c>
    </row>
    <row r="428" spans="50:90" x14ac:dyDescent="0.25">
      <c r="AX428" s="5" t="e">
        <f>P_A[[#This Row],[8+]]-P_A[[#This Row],[9+]]</f>
        <v>#VALUE!</v>
      </c>
      <c r="AY428" s="5" t="e">
        <f>P_A[[#This Row],[9+]]-P_A[[#This Row],[10+]]</f>
        <v>#VALUE!</v>
      </c>
      <c r="AZ428" s="5" t="e">
        <f>P_A[[#This Row],[10+]]-P_A[[#This Row],[11+]]</f>
        <v>#VALUE!</v>
      </c>
      <c r="BA428" s="5" t="e">
        <f>P_A[[#This Row],[11+]]-P_A[[#This Row],[12+]]</f>
        <v>#VALUE!</v>
      </c>
      <c r="BB428" s="5" t="e">
        <f>P_A[[#This Row],[12+]]-P_A[[#This Row],[13+]]</f>
        <v>#VALUE!</v>
      </c>
      <c r="BC428" s="5" t="e">
        <f>P_A[[#This Row],[13+]]-P_A[[#This Row],[14+]]</f>
        <v>#VALUE!</v>
      </c>
      <c r="BD428" s="5" t="e">
        <f>P_A[[#This Row],[14+]]-P_A[[#This Row],[15+]]</f>
        <v>#VALUE!</v>
      </c>
      <c r="BE428" s="5" t="e">
        <f>P_A[[#This Row],[15+]]-P_A[[#This Row],[16+]]</f>
        <v>#VALUE!</v>
      </c>
      <c r="BF428" s="5" t="e">
        <f>P_A[[#This Row],[16+]]-P_A[[#This Row],[17+]]</f>
        <v>#VALUE!</v>
      </c>
      <c r="BG428" s="5" t="e">
        <f>P_A[[#This Row],[17+]]-P_A[[#This Row],[18+]]</f>
        <v>#VALUE!</v>
      </c>
      <c r="BH428" s="5" t="e">
        <f>P_A[[#This Row],[18+]]-P_A[[#This Row],[19+]]</f>
        <v>#VALUE!</v>
      </c>
      <c r="BI428" s="5" t="e">
        <f>P_A[[#This Row],[19+]]-P_A[[#This Row],[20+]]</f>
        <v>#VALUE!</v>
      </c>
      <c r="BJ428" s="5" t="e">
        <f>P_A[[#This Row],[20+]]-P_A[[#This Row],[21+]]</f>
        <v>#VALUE!</v>
      </c>
      <c r="BK428" s="5" t="e">
        <f>P_A[[#This Row],[21+]]-P_A[[#This Row],[22+]]</f>
        <v>#VALUE!</v>
      </c>
      <c r="BL428" s="5" t="e">
        <f>P_A[[#This Row],[22+]]-P_A[[#This Row],[23+]]</f>
        <v>#VALUE!</v>
      </c>
      <c r="BM428" s="5" t="e">
        <f>P_A[[#This Row],[23+]]-P_A[[#This Row],[24+]]</f>
        <v>#VALUE!</v>
      </c>
      <c r="BN428" s="5" t="e">
        <f>P_A[[#This Row],[24+]]-P_A[[#This Row],[25+]]</f>
        <v>#VALUE!</v>
      </c>
      <c r="BO428" s="5" t="e">
        <f>P_A[[#This Row],[25+]]-P_A[[#This Row],[26+]]</f>
        <v>#VALUE!</v>
      </c>
      <c r="BP428" s="5" t="e">
        <f>P_A[[#This Row],[26+]]-P_A[[#This Row],[27+]]</f>
        <v>#VALUE!</v>
      </c>
      <c r="BQ428" s="5" t="e">
        <f>P_A[[#This Row],[27+]]-P_A[[#This Row],[28+]]</f>
        <v>#VALUE!</v>
      </c>
      <c r="BR428" s="5" t="e">
        <f>P_A[[#This Row],[28+]]-P_A[[#This Row],[29+]]</f>
        <v>#VALUE!</v>
      </c>
      <c r="BS428" s="5" t="e">
        <f>P_A[[#This Row],[29+]]-P_A[[#This Row],[30+]]</f>
        <v>#VALUE!</v>
      </c>
      <c r="BT428" s="5" t="e">
        <f>P_A[[#This Row],[30+]]-P_A[[#This Row],[31+]]</f>
        <v>#VALUE!</v>
      </c>
      <c r="BU428" s="5" t="e">
        <f>P_A[[#This Row],[31+]]-P_A[[#This Row],[32+]]</f>
        <v>#VALUE!</v>
      </c>
      <c r="BV428" s="5" t="e">
        <f>P_A[[#This Row],[32+]]-P_A[[#This Row],[33+]]</f>
        <v>#VALUE!</v>
      </c>
      <c r="BW428" s="5" t="e">
        <f>P_A[[#This Row],[33+]]-P_A[[#This Row],[34+]]</f>
        <v>#VALUE!</v>
      </c>
      <c r="BX428" s="5" t="e">
        <f>P_A[[#This Row],[34+]]-P_A[[#This Row],[35+]]</f>
        <v>#VALUE!</v>
      </c>
      <c r="BY428" s="5" t="e">
        <f>P_A[[#This Row],[35+]]-P_A[[#This Row],[36+]]</f>
        <v>#VALUE!</v>
      </c>
      <c r="BZ428" s="5" t="e">
        <f>P_A[[#This Row],[36+]]-P_A[[#This Row],[37+]]</f>
        <v>#VALUE!</v>
      </c>
      <c r="CA428" s="5" t="e">
        <f>P_A[[#This Row],[37+]]-P_A[[#This Row],[38+]]</f>
        <v>#VALUE!</v>
      </c>
      <c r="CB428" s="5" t="e">
        <f>P_A[[#This Row],[38+]]-P_A[[#This Row],[39+]]</f>
        <v>#VALUE!</v>
      </c>
      <c r="CC428" s="5" t="e">
        <f>P_A[[#This Row],[39+]]-P_A[[#This Row],[40+]]</f>
        <v>#VALUE!</v>
      </c>
      <c r="CD428" s="5" t="e">
        <f>P_A[[#This Row],[40+]]-P_A[[#This Row],[41+]]</f>
        <v>#VALUE!</v>
      </c>
      <c r="CE428" s="5" t="e">
        <f>P_A[[#This Row],[41+]]-P_A[[#This Row],[42+]]</f>
        <v>#VALUE!</v>
      </c>
      <c r="CF428" s="5" t="e">
        <f>P_A[[#This Row],[42+]]-P_A[[#This Row],[43+]]</f>
        <v>#VALUE!</v>
      </c>
      <c r="CG428" s="5" t="e">
        <f>P_A[[#This Row],[43+]]-P_A[[#This Row],[44+]]</f>
        <v>#VALUE!</v>
      </c>
      <c r="CH428" s="5" t="e">
        <f>P_A[[#This Row],[44+]]-P_A[[#This Row],[45+]]</f>
        <v>#VALUE!</v>
      </c>
      <c r="CI428" s="5" t="e">
        <f>P_A[[#This Row],[45+]]-P_A[[#This Row],[46+]]</f>
        <v>#VALUE!</v>
      </c>
      <c r="CJ428" s="5" t="e">
        <f>P_A[[#This Row],[46+]]-P_A[[#This Row],[47+]]</f>
        <v>#VALUE!</v>
      </c>
      <c r="CK428" s="5" t="e">
        <f>P_A[[#This Row],[47+]]-P_A[[#This Row],[48+]]</f>
        <v>#VALUE!</v>
      </c>
      <c r="CL428" s="5" t="e">
        <f>P_A[[#This Row],[48+]]-P_A[[#This Row],[49+]]</f>
        <v>#VALUE!</v>
      </c>
    </row>
    <row r="429" spans="50:90" x14ac:dyDescent="0.25">
      <c r="AX429" s="5" t="e">
        <f>P_A[[#This Row],[8+]]-P_A[[#This Row],[9+]]</f>
        <v>#VALUE!</v>
      </c>
      <c r="AY429" s="5" t="e">
        <f>P_A[[#This Row],[9+]]-P_A[[#This Row],[10+]]</f>
        <v>#VALUE!</v>
      </c>
      <c r="AZ429" s="5" t="e">
        <f>P_A[[#This Row],[10+]]-P_A[[#This Row],[11+]]</f>
        <v>#VALUE!</v>
      </c>
      <c r="BA429" s="5" t="e">
        <f>P_A[[#This Row],[11+]]-P_A[[#This Row],[12+]]</f>
        <v>#VALUE!</v>
      </c>
      <c r="BB429" s="5" t="e">
        <f>P_A[[#This Row],[12+]]-P_A[[#This Row],[13+]]</f>
        <v>#VALUE!</v>
      </c>
      <c r="BC429" s="5" t="e">
        <f>P_A[[#This Row],[13+]]-P_A[[#This Row],[14+]]</f>
        <v>#VALUE!</v>
      </c>
      <c r="BD429" s="5" t="e">
        <f>P_A[[#This Row],[14+]]-P_A[[#This Row],[15+]]</f>
        <v>#VALUE!</v>
      </c>
      <c r="BE429" s="5" t="e">
        <f>P_A[[#This Row],[15+]]-P_A[[#This Row],[16+]]</f>
        <v>#VALUE!</v>
      </c>
      <c r="BF429" s="5" t="e">
        <f>P_A[[#This Row],[16+]]-P_A[[#This Row],[17+]]</f>
        <v>#VALUE!</v>
      </c>
      <c r="BG429" s="5" t="e">
        <f>P_A[[#This Row],[17+]]-P_A[[#This Row],[18+]]</f>
        <v>#VALUE!</v>
      </c>
      <c r="BH429" s="5" t="e">
        <f>P_A[[#This Row],[18+]]-P_A[[#This Row],[19+]]</f>
        <v>#VALUE!</v>
      </c>
      <c r="BI429" s="5" t="e">
        <f>P_A[[#This Row],[19+]]-P_A[[#This Row],[20+]]</f>
        <v>#VALUE!</v>
      </c>
      <c r="BJ429" s="5" t="e">
        <f>P_A[[#This Row],[20+]]-P_A[[#This Row],[21+]]</f>
        <v>#VALUE!</v>
      </c>
      <c r="BK429" s="5" t="e">
        <f>P_A[[#This Row],[21+]]-P_A[[#This Row],[22+]]</f>
        <v>#VALUE!</v>
      </c>
      <c r="BL429" s="5" t="e">
        <f>P_A[[#This Row],[22+]]-P_A[[#This Row],[23+]]</f>
        <v>#VALUE!</v>
      </c>
      <c r="BM429" s="5" t="e">
        <f>P_A[[#This Row],[23+]]-P_A[[#This Row],[24+]]</f>
        <v>#VALUE!</v>
      </c>
      <c r="BN429" s="5" t="e">
        <f>P_A[[#This Row],[24+]]-P_A[[#This Row],[25+]]</f>
        <v>#VALUE!</v>
      </c>
      <c r="BO429" s="5" t="e">
        <f>P_A[[#This Row],[25+]]-P_A[[#This Row],[26+]]</f>
        <v>#VALUE!</v>
      </c>
      <c r="BP429" s="5" t="e">
        <f>P_A[[#This Row],[26+]]-P_A[[#This Row],[27+]]</f>
        <v>#VALUE!</v>
      </c>
      <c r="BQ429" s="5" t="e">
        <f>P_A[[#This Row],[27+]]-P_A[[#This Row],[28+]]</f>
        <v>#VALUE!</v>
      </c>
      <c r="BR429" s="5" t="e">
        <f>P_A[[#This Row],[28+]]-P_A[[#This Row],[29+]]</f>
        <v>#VALUE!</v>
      </c>
      <c r="BS429" s="5" t="e">
        <f>P_A[[#This Row],[29+]]-P_A[[#This Row],[30+]]</f>
        <v>#VALUE!</v>
      </c>
      <c r="BT429" s="5" t="e">
        <f>P_A[[#This Row],[30+]]-P_A[[#This Row],[31+]]</f>
        <v>#VALUE!</v>
      </c>
      <c r="BU429" s="5" t="e">
        <f>P_A[[#This Row],[31+]]-P_A[[#This Row],[32+]]</f>
        <v>#VALUE!</v>
      </c>
      <c r="BV429" s="5" t="e">
        <f>P_A[[#This Row],[32+]]-P_A[[#This Row],[33+]]</f>
        <v>#VALUE!</v>
      </c>
      <c r="BW429" s="5" t="e">
        <f>P_A[[#This Row],[33+]]-P_A[[#This Row],[34+]]</f>
        <v>#VALUE!</v>
      </c>
      <c r="BX429" s="5" t="e">
        <f>P_A[[#This Row],[34+]]-P_A[[#This Row],[35+]]</f>
        <v>#VALUE!</v>
      </c>
      <c r="BY429" s="5" t="e">
        <f>P_A[[#This Row],[35+]]-P_A[[#This Row],[36+]]</f>
        <v>#VALUE!</v>
      </c>
      <c r="BZ429" s="5" t="e">
        <f>P_A[[#This Row],[36+]]-P_A[[#This Row],[37+]]</f>
        <v>#VALUE!</v>
      </c>
      <c r="CA429" s="5" t="e">
        <f>P_A[[#This Row],[37+]]-P_A[[#This Row],[38+]]</f>
        <v>#VALUE!</v>
      </c>
      <c r="CB429" s="5" t="e">
        <f>P_A[[#This Row],[38+]]-P_A[[#This Row],[39+]]</f>
        <v>#VALUE!</v>
      </c>
      <c r="CC429" s="5" t="e">
        <f>P_A[[#This Row],[39+]]-P_A[[#This Row],[40+]]</f>
        <v>#VALUE!</v>
      </c>
      <c r="CD429" s="5" t="e">
        <f>P_A[[#This Row],[40+]]-P_A[[#This Row],[41+]]</f>
        <v>#VALUE!</v>
      </c>
      <c r="CE429" s="5" t="e">
        <f>P_A[[#This Row],[41+]]-P_A[[#This Row],[42+]]</f>
        <v>#VALUE!</v>
      </c>
      <c r="CF429" s="5" t="e">
        <f>P_A[[#This Row],[42+]]-P_A[[#This Row],[43+]]</f>
        <v>#VALUE!</v>
      </c>
      <c r="CG429" s="5" t="e">
        <f>P_A[[#This Row],[43+]]-P_A[[#This Row],[44+]]</f>
        <v>#VALUE!</v>
      </c>
      <c r="CH429" s="5" t="e">
        <f>P_A[[#This Row],[44+]]-P_A[[#This Row],[45+]]</f>
        <v>#VALUE!</v>
      </c>
      <c r="CI429" s="5" t="e">
        <f>P_A[[#This Row],[45+]]-P_A[[#This Row],[46+]]</f>
        <v>#VALUE!</v>
      </c>
      <c r="CJ429" s="5" t="e">
        <f>P_A[[#This Row],[46+]]-P_A[[#This Row],[47+]]</f>
        <v>#VALUE!</v>
      </c>
      <c r="CK429" s="5" t="e">
        <f>P_A[[#This Row],[47+]]-P_A[[#This Row],[48+]]</f>
        <v>#VALUE!</v>
      </c>
      <c r="CL429" s="5" t="e">
        <f>P_A[[#This Row],[48+]]-P_A[[#This Row],[49+]]</f>
        <v>#VALUE!</v>
      </c>
    </row>
    <row r="430" spans="50:90" x14ac:dyDescent="0.25">
      <c r="AX430" s="5" t="e">
        <f>P_A[[#This Row],[8+]]-P_A[[#This Row],[9+]]</f>
        <v>#VALUE!</v>
      </c>
      <c r="AY430" s="5" t="e">
        <f>P_A[[#This Row],[9+]]-P_A[[#This Row],[10+]]</f>
        <v>#VALUE!</v>
      </c>
      <c r="AZ430" s="5" t="e">
        <f>P_A[[#This Row],[10+]]-P_A[[#This Row],[11+]]</f>
        <v>#VALUE!</v>
      </c>
      <c r="BA430" s="5" t="e">
        <f>P_A[[#This Row],[11+]]-P_A[[#This Row],[12+]]</f>
        <v>#VALUE!</v>
      </c>
      <c r="BB430" s="5" t="e">
        <f>P_A[[#This Row],[12+]]-P_A[[#This Row],[13+]]</f>
        <v>#VALUE!</v>
      </c>
      <c r="BC430" s="5" t="e">
        <f>P_A[[#This Row],[13+]]-P_A[[#This Row],[14+]]</f>
        <v>#VALUE!</v>
      </c>
      <c r="BD430" s="5" t="e">
        <f>P_A[[#This Row],[14+]]-P_A[[#This Row],[15+]]</f>
        <v>#VALUE!</v>
      </c>
      <c r="BE430" s="5" t="e">
        <f>P_A[[#This Row],[15+]]-P_A[[#This Row],[16+]]</f>
        <v>#VALUE!</v>
      </c>
      <c r="BF430" s="5" t="e">
        <f>P_A[[#This Row],[16+]]-P_A[[#This Row],[17+]]</f>
        <v>#VALUE!</v>
      </c>
      <c r="BG430" s="5" t="e">
        <f>P_A[[#This Row],[17+]]-P_A[[#This Row],[18+]]</f>
        <v>#VALUE!</v>
      </c>
      <c r="BH430" s="5" t="e">
        <f>P_A[[#This Row],[18+]]-P_A[[#This Row],[19+]]</f>
        <v>#VALUE!</v>
      </c>
      <c r="BI430" s="5" t="e">
        <f>P_A[[#This Row],[19+]]-P_A[[#This Row],[20+]]</f>
        <v>#VALUE!</v>
      </c>
      <c r="BJ430" s="5" t="e">
        <f>P_A[[#This Row],[20+]]-P_A[[#This Row],[21+]]</f>
        <v>#VALUE!</v>
      </c>
      <c r="BK430" s="5" t="e">
        <f>P_A[[#This Row],[21+]]-P_A[[#This Row],[22+]]</f>
        <v>#VALUE!</v>
      </c>
      <c r="BL430" s="5" t="e">
        <f>P_A[[#This Row],[22+]]-P_A[[#This Row],[23+]]</f>
        <v>#VALUE!</v>
      </c>
      <c r="BM430" s="5" t="e">
        <f>P_A[[#This Row],[23+]]-P_A[[#This Row],[24+]]</f>
        <v>#VALUE!</v>
      </c>
      <c r="BN430" s="5" t="e">
        <f>P_A[[#This Row],[24+]]-P_A[[#This Row],[25+]]</f>
        <v>#VALUE!</v>
      </c>
      <c r="BO430" s="5" t="e">
        <f>P_A[[#This Row],[25+]]-P_A[[#This Row],[26+]]</f>
        <v>#VALUE!</v>
      </c>
      <c r="BP430" s="5" t="e">
        <f>P_A[[#This Row],[26+]]-P_A[[#This Row],[27+]]</f>
        <v>#VALUE!</v>
      </c>
      <c r="BQ430" s="5" t="e">
        <f>P_A[[#This Row],[27+]]-P_A[[#This Row],[28+]]</f>
        <v>#VALUE!</v>
      </c>
      <c r="BR430" s="5" t="e">
        <f>P_A[[#This Row],[28+]]-P_A[[#This Row],[29+]]</f>
        <v>#VALUE!</v>
      </c>
      <c r="BS430" s="5" t="e">
        <f>P_A[[#This Row],[29+]]-P_A[[#This Row],[30+]]</f>
        <v>#VALUE!</v>
      </c>
      <c r="BT430" s="5" t="e">
        <f>P_A[[#This Row],[30+]]-P_A[[#This Row],[31+]]</f>
        <v>#VALUE!</v>
      </c>
      <c r="BU430" s="5" t="e">
        <f>P_A[[#This Row],[31+]]-P_A[[#This Row],[32+]]</f>
        <v>#VALUE!</v>
      </c>
      <c r="BV430" s="5" t="e">
        <f>P_A[[#This Row],[32+]]-P_A[[#This Row],[33+]]</f>
        <v>#VALUE!</v>
      </c>
      <c r="BW430" s="5" t="e">
        <f>P_A[[#This Row],[33+]]-P_A[[#This Row],[34+]]</f>
        <v>#VALUE!</v>
      </c>
      <c r="BX430" s="5" t="e">
        <f>P_A[[#This Row],[34+]]-P_A[[#This Row],[35+]]</f>
        <v>#VALUE!</v>
      </c>
      <c r="BY430" s="5" t="e">
        <f>P_A[[#This Row],[35+]]-P_A[[#This Row],[36+]]</f>
        <v>#VALUE!</v>
      </c>
      <c r="BZ430" s="5" t="e">
        <f>P_A[[#This Row],[36+]]-P_A[[#This Row],[37+]]</f>
        <v>#VALUE!</v>
      </c>
      <c r="CA430" s="5" t="e">
        <f>P_A[[#This Row],[37+]]-P_A[[#This Row],[38+]]</f>
        <v>#VALUE!</v>
      </c>
      <c r="CB430" s="5" t="e">
        <f>P_A[[#This Row],[38+]]-P_A[[#This Row],[39+]]</f>
        <v>#VALUE!</v>
      </c>
      <c r="CC430" s="5" t="e">
        <f>P_A[[#This Row],[39+]]-P_A[[#This Row],[40+]]</f>
        <v>#VALUE!</v>
      </c>
      <c r="CD430" s="5" t="e">
        <f>P_A[[#This Row],[40+]]-P_A[[#This Row],[41+]]</f>
        <v>#VALUE!</v>
      </c>
      <c r="CE430" s="5" t="e">
        <f>P_A[[#This Row],[41+]]-P_A[[#This Row],[42+]]</f>
        <v>#VALUE!</v>
      </c>
      <c r="CF430" s="5" t="e">
        <f>P_A[[#This Row],[42+]]-P_A[[#This Row],[43+]]</f>
        <v>#VALUE!</v>
      </c>
      <c r="CG430" s="5" t="e">
        <f>P_A[[#This Row],[43+]]-P_A[[#This Row],[44+]]</f>
        <v>#VALUE!</v>
      </c>
      <c r="CH430" s="5" t="e">
        <f>P_A[[#This Row],[44+]]-P_A[[#This Row],[45+]]</f>
        <v>#VALUE!</v>
      </c>
      <c r="CI430" s="5" t="e">
        <f>P_A[[#This Row],[45+]]-P_A[[#This Row],[46+]]</f>
        <v>#VALUE!</v>
      </c>
      <c r="CJ430" s="5" t="e">
        <f>P_A[[#This Row],[46+]]-P_A[[#This Row],[47+]]</f>
        <v>#VALUE!</v>
      </c>
      <c r="CK430" s="5" t="e">
        <f>P_A[[#This Row],[47+]]-P_A[[#This Row],[48+]]</f>
        <v>#VALUE!</v>
      </c>
      <c r="CL430" s="5" t="e">
        <f>P_A[[#This Row],[48+]]-P_A[[#This Row],[49+]]</f>
        <v>#VALUE!</v>
      </c>
    </row>
    <row r="431" spans="50:90" x14ac:dyDescent="0.25">
      <c r="AX431" s="5" t="e">
        <f>P_A[[#This Row],[8+]]-P_A[[#This Row],[9+]]</f>
        <v>#VALUE!</v>
      </c>
      <c r="AY431" s="5" t="e">
        <f>P_A[[#This Row],[9+]]-P_A[[#This Row],[10+]]</f>
        <v>#VALUE!</v>
      </c>
      <c r="AZ431" s="5" t="e">
        <f>P_A[[#This Row],[10+]]-P_A[[#This Row],[11+]]</f>
        <v>#VALUE!</v>
      </c>
      <c r="BA431" s="5" t="e">
        <f>P_A[[#This Row],[11+]]-P_A[[#This Row],[12+]]</f>
        <v>#VALUE!</v>
      </c>
      <c r="BB431" s="5" t="e">
        <f>P_A[[#This Row],[12+]]-P_A[[#This Row],[13+]]</f>
        <v>#VALUE!</v>
      </c>
      <c r="BC431" s="5" t="e">
        <f>P_A[[#This Row],[13+]]-P_A[[#This Row],[14+]]</f>
        <v>#VALUE!</v>
      </c>
      <c r="BD431" s="5" t="e">
        <f>P_A[[#This Row],[14+]]-P_A[[#This Row],[15+]]</f>
        <v>#VALUE!</v>
      </c>
      <c r="BE431" s="5" t="e">
        <f>P_A[[#This Row],[15+]]-P_A[[#This Row],[16+]]</f>
        <v>#VALUE!</v>
      </c>
      <c r="BF431" s="5" t="e">
        <f>P_A[[#This Row],[16+]]-P_A[[#This Row],[17+]]</f>
        <v>#VALUE!</v>
      </c>
      <c r="BG431" s="5" t="e">
        <f>P_A[[#This Row],[17+]]-P_A[[#This Row],[18+]]</f>
        <v>#VALUE!</v>
      </c>
      <c r="BH431" s="5" t="e">
        <f>P_A[[#This Row],[18+]]-P_A[[#This Row],[19+]]</f>
        <v>#VALUE!</v>
      </c>
      <c r="BI431" s="5" t="e">
        <f>P_A[[#This Row],[19+]]-P_A[[#This Row],[20+]]</f>
        <v>#VALUE!</v>
      </c>
      <c r="BJ431" s="5" t="e">
        <f>P_A[[#This Row],[20+]]-P_A[[#This Row],[21+]]</f>
        <v>#VALUE!</v>
      </c>
      <c r="BK431" s="5" t="e">
        <f>P_A[[#This Row],[21+]]-P_A[[#This Row],[22+]]</f>
        <v>#VALUE!</v>
      </c>
      <c r="BL431" s="5" t="e">
        <f>P_A[[#This Row],[22+]]-P_A[[#This Row],[23+]]</f>
        <v>#VALUE!</v>
      </c>
      <c r="BM431" s="5" t="e">
        <f>P_A[[#This Row],[23+]]-P_A[[#This Row],[24+]]</f>
        <v>#VALUE!</v>
      </c>
      <c r="BN431" s="5" t="e">
        <f>P_A[[#This Row],[24+]]-P_A[[#This Row],[25+]]</f>
        <v>#VALUE!</v>
      </c>
      <c r="BO431" s="5" t="e">
        <f>P_A[[#This Row],[25+]]-P_A[[#This Row],[26+]]</f>
        <v>#VALUE!</v>
      </c>
      <c r="BP431" s="5" t="e">
        <f>P_A[[#This Row],[26+]]-P_A[[#This Row],[27+]]</f>
        <v>#VALUE!</v>
      </c>
      <c r="BQ431" s="5" t="e">
        <f>P_A[[#This Row],[27+]]-P_A[[#This Row],[28+]]</f>
        <v>#VALUE!</v>
      </c>
      <c r="BR431" s="5" t="e">
        <f>P_A[[#This Row],[28+]]-P_A[[#This Row],[29+]]</f>
        <v>#VALUE!</v>
      </c>
      <c r="BS431" s="5" t="e">
        <f>P_A[[#This Row],[29+]]-P_A[[#This Row],[30+]]</f>
        <v>#VALUE!</v>
      </c>
      <c r="BT431" s="5" t="e">
        <f>P_A[[#This Row],[30+]]-P_A[[#This Row],[31+]]</f>
        <v>#VALUE!</v>
      </c>
      <c r="BU431" s="5" t="e">
        <f>P_A[[#This Row],[31+]]-P_A[[#This Row],[32+]]</f>
        <v>#VALUE!</v>
      </c>
      <c r="BV431" s="5" t="e">
        <f>P_A[[#This Row],[32+]]-P_A[[#This Row],[33+]]</f>
        <v>#VALUE!</v>
      </c>
      <c r="BW431" s="5" t="e">
        <f>P_A[[#This Row],[33+]]-P_A[[#This Row],[34+]]</f>
        <v>#VALUE!</v>
      </c>
      <c r="BX431" s="5" t="e">
        <f>P_A[[#This Row],[34+]]-P_A[[#This Row],[35+]]</f>
        <v>#VALUE!</v>
      </c>
      <c r="BY431" s="5" t="e">
        <f>P_A[[#This Row],[35+]]-P_A[[#This Row],[36+]]</f>
        <v>#VALUE!</v>
      </c>
      <c r="BZ431" s="5" t="e">
        <f>P_A[[#This Row],[36+]]-P_A[[#This Row],[37+]]</f>
        <v>#VALUE!</v>
      </c>
      <c r="CA431" s="5" t="e">
        <f>P_A[[#This Row],[37+]]-P_A[[#This Row],[38+]]</f>
        <v>#VALUE!</v>
      </c>
      <c r="CB431" s="5" t="e">
        <f>P_A[[#This Row],[38+]]-P_A[[#This Row],[39+]]</f>
        <v>#VALUE!</v>
      </c>
      <c r="CC431" s="5" t="e">
        <f>P_A[[#This Row],[39+]]-P_A[[#This Row],[40+]]</f>
        <v>#VALUE!</v>
      </c>
      <c r="CD431" s="5" t="e">
        <f>P_A[[#This Row],[40+]]-P_A[[#This Row],[41+]]</f>
        <v>#VALUE!</v>
      </c>
      <c r="CE431" s="5" t="e">
        <f>P_A[[#This Row],[41+]]-P_A[[#This Row],[42+]]</f>
        <v>#VALUE!</v>
      </c>
      <c r="CF431" s="5" t="e">
        <f>P_A[[#This Row],[42+]]-P_A[[#This Row],[43+]]</f>
        <v>#VALUE!</v>
      </c>
      <c r="CG431" s="5" t="e">
        <f>P_A[[#This Row],[43+]]-P_A[[#This Row],[44+]]</f>
        <v>#VALUE!</v>
      </c>
      <c r="CH431" s="5" t="e">
        <f>P_A[[#This Row],[44+]]-P_A[[#This Row],[45+]]</f>
        <v>#VALUE!</v>
      </c>
      <c r="CI431" s="5" t="e">
        <f>P_A[[#This Row],[45+]]-P_A[[#This Row],[46+]]</f>
        <v>#VALUE!</v>
      </c>
      <c r="CJ431" s="5" t="e">
        <f>P_A[[#This Row],[46+]]-P_A[[#This Row],[47+]]</f>
        <v>#VALUE!</v>
      </c>
      <c r="CK431" s="5" t="e">
        <f>P_A[[#This Row],[47+]]-P_A[[#This Row],[48+]]</f>
        <v>#VALUE!</v>
      </c>
      <c r="CL431" s="5" t="e">
        <f>P_A[[#This Row],[48+]]-P_A[[#This Row],[49+]]</f>
        <v>#VALUE!</v>
      </c>
    </row>
    <row r="432" spans="50:90" x14ac:dyDescent="0.25">
      <c r="AX432" s="5" t="e">
        <f>P_A[[#This Row],[8+]]-P_A[[#This Row],[9+]]</f>
        <v>#VALUE!</v>
      </c>
      <c r="AY432" s="5" t="e">
        <f>P_A[[#This Row],[9+]]-P_A[[#This Row],[10+]]</f>
        <v>#VALUE!</v>
      </c>
      <c r="AZ432" s="5" t="e">
        <f>P_A[[#This Row],[10+]]-P_A[[#This Row],[11+]]</f>
        <v>#VALUE!</v>
      </c>
      <c r="BA432" s="5" t="e">
        <f>P_A[[#This Row],[11+]]-P_A[[#This Row],[12+]]</f>
        <v>#VALUE!</v>
      </c>
      <c r="BB432" s="5" t="e">
        <f>P_A[[#This Row],[12+]]-P_A[[#This Row],[13+]]</f>
        <v>#VALUE!</v>
      </c>
      <c r="BC432" s="5" t="e">
        <f>P_A[[#This Row],[13+]]-P_A[[#This Row],[14+]]</f>
        <v>#VALUE!</v>
      </c>
      <c r="BD432" s="5" t="e">
        <f>P_A[[#This Row],[14+]]-P_A[[#This Row],[15+]]</f>
        <v>#VALUE!</v>
      </c>
      <c r="BE432" s="5" t="e">
        <f>P_A[[#This Row],[15+]]-P_A[[#This Row],[16+]]</f>
        <v>#VALUE!</v>
      </c>
      <c r="BF432" s="5" t="e">
        <f>P_A[[#This Row],[16+]]-P_A[[#This Row],[17+]]</f>
        <v>#VALUE!</v>
      </c>
      <c r="BG432" s="5" t="e">
        <f>P_A[[#This Row],[17+]]-P_A[[#This Row],[18+]]</f>
        <v>#VALUE!</v>
      </c>
      <c r="BH432" s="5" t="e">
        <f>P_A[[#This Row],[18+]]-P_A[[#This Row],[19+]]</f>
        <v>#VALUE!</v>
      </c>
      <c r="BI432" s="5" t="e">
        <f>P_A[[#This Row],[19+]]-P_A[[#This Row],[20+]]</f>
        <v>#VALUE!</v>
      </c>
      <c r="BJ432" s="5" t="e">
        <f>P_A[[#This Row],[20+]]-P_A[[#This Row],[21+]]</f>
        <v>#VALUE!</v>
      </c>
      <c r="BK432" s="5" t="e">
        <f>P_A[[#This Row],[21+]]-P_A[[#This Row],[22+]]</f>
        <v>#VALUE!</v>
      </c>
      <c r="BL432" s="5" t="e">
        <f>P_A[[#This Row],[22+]]-P_A[[#This Row],[23+]]</f>
        <v>#VALUE!</v>
      </c>
      <c r="BM432" s="5" t="e">
        <f>P_A[[#This Row],[23+]]-P_A[[#This Row],[24+]]</f>
        <v>#VALUE!</v>
      </c>
      <c r="BN432" s="5" t="e">
        <f>P_A[[#This Row],[24+]]-P_A[[#This Row],[25+]]</f>
        <v>#VALUE!</v>
      </c>
      <c r="BO432" s="5" t="e">
        <f>P_A[[#This Row],[25+]]-P_A[[#This Row],[26+]]</f>
        <v>#VALUE!</v>
      </c>
      <c r="BP432" s="5" t="e">
        <f>P_A[[#This Row],[26+]]-P_A[[#This Row],[27+]]</f>
        <v>#VALUE!</v>
      </c>
      <c r="BQ432" s="5" t="e">
        <f>P_A[[#This Row],[27+]]-P_A[[#This Row],[28+]]</f>
        <v>#VALUE!</v>
      </c>
      <c r="BR432" s="5" t="e">
        <f>P_A[[#This Row],[28+]]-P_A[[#This Row],[29+]]</f>
        <v>#VALUE!</v>
      </c>
      <c r="BS432" s="5" t="e">
        <f>P_A[[#This Row],[29+]]-P_A[[#This Row],[30+]]</f>
        <v>#VALUE!</v>
      </c>
      <c r="BT432" s="5" t="e">
        <f>P_A[[#This Row],[30+]]-P_A[[#This Row],[31+]]</f>
        <v>#VALUE!</v>
      </c>
      <c r="BU432" s="5" t="e">
        <f>P_A[[#This Row],[31+]]-P_A[[#This Row],[32+]]</f>
        <v>#VALUE!</v>
      </c>
      <c r="BV432" s="5" t="e">
        <f>P_A[[#This Row],[32+]]-P_A[[#This Row],[33+]]</f>
        <v>#VALUE!</v>
      </c>
      <c r="BW432" s="5" t="e">
        <f>P_A[[#This Row],[33+]]-P_A[[#This Row],[34+]]</f>
        <v>#VALUE!</v>
      </c>
      <c r="BX432" s="5" t="e">
        <f>P_A[[#This Row],[34+]]-P_A[[#This Row],[35+]]</f>
        <v>#VALUE!</v>
      </c>
      <c r="BY432" s="5" t="e">
        <f>P_A[[#This Row],[35+]]-P_A[[#This Row],[36+]]</f>
        <v>#VALUE!</v>
      </c>
      <c r="BZ432" s="5" t="e">
        <f>P_A[[#This Row],[36+]]-P_A[[#This Row],[37+]]</f>
        <v>#VALUE!</v>
      </c>
      <c r="CA432" s="5" t="e">
        <f>P_A[[#This Row],[37+]]-P_A[[#This Row],[38+]]</f>
        <v>#VALUE!</v>
      </c>
      <c r="CB432" s="5" t="e">
        <f>P_A[[#This Row],[38+]]-P_A[[#This Row],[39+]]</f>
        <v>#VALUE!</v>
      </c>
      <c r="CC432" s="5" t="e">
        <f>P_A[[#This Row],[39+]]-P_A[[#This Row],[40+]]</f>
        <v>#VALUE!</v>
      </c>
      <c r="CD432" s="5" t="e">
        <f>P_A[[#This Row],[40+]]-P_A[[#This Row],[41+]]</f>
        <v>#VALUE!</v>
      </c>
      <c r="CE432" s="5" t="e">
        <f>P_A[[#This Row],[41+]]-P_A[[#This Row],[42+]]</f>
        <v>#VALUE!</v>
      </c>
      <c r="CF432" s="5" t="e">
        <f>P_A[[#This Row],[42+]]-P_A[[#This Row],[43+]]</f>
        <v>#VALUE!</v>
      </c>
      <c r="CG432" s="5" t="e">
        <f>P_A[[#This Row],[43+]]-P_A[[#This Row],[44+]]</f>
        <v>#VALUE!</v>
      </c>
      <c r="CH432" s="5" t="e">
        <f>P_A[[#This Row],[44+]]-P_A[[#This Row],[45+]]</f>
        <v>#VALUE!</v>
      </c>
      <c r="CI432" s="5" t="e">
        <f>P_A[[#This Row],[45+]]-P_A[[#This Row],[46+]]</f>
        <v>#VALUE!</v>
      </c>
      <c r="CJ432" s="5" t="e">
        <f>P_A[[#This Row],[46+]]-P_A[[#This Row],[47+]]</f>
        <v>#VALUE!</v>
      </c>
      <c r="CK432" s="5" t="e">
        <f>P_A[[#This Row],[47+]]-P_A[[#This Row],[48+]]</f>
        <v>#VALUE!</v>
      </c>
      <c r="CL432" s="5" t="e">
        <f>P_A[[#This Row],[48+]]-P_A[[#This Row],[49+]]</f>
        <v>#VALUE!</v>
      </c>
    </row>
    <row r="433" spans="50:90" x14ac:dyDescent="0.25">
      <c r="AX433" s="5" t="e">
        <f>P_A[[#This Row],[8+]]-P_A[[#This Row],[9+]]</f>
        <v>#VALUE!</v>
      </c>
      <c r="AY433" s="5" t="e">
        <f>P_A[[#This Row],[9+]]-P_A[[#This Row],[10+]]</f>
        <v>#VALUE!</v>
      </c>
      <c r="AZ433" s="5" t="e">
        <f>P_A[[#This Row],[10+]]-P_A[[#This Row],[11+]]</f>
        <v>#VALUE!</v>
      </c>
      <c r="BA433" s="5" t="e">
        <f>P_A[[#This Row],[11+]]-P_A[[#This Row],[12+]]</f>
        <v>#VALUE!</v>
      </c>
      <c r="BB433" s="5" t="e">
        <f>P_A[[#This Row],[12+]]-P_A[[#This Row],[13+]]</f>
        <v>#VALUE!</v>
      </c>
      <c r="BC433" s="5" t="e">
        <f>P_A[[#This Row],[13+]]-P_A[[#This Row],[14+]]</f>
        <v>#VALUE!</v>
      </c>
      <c r="BD433" s="5" t="e">
        <f>P_A[[#This Row],[14+]]-P_A[[#This Row],[15+]]</f>
        <v>#VALUE!</v>
      </c>
      <c r="BE433" s="5" t="e">
        <f>P_A[[#This Row],[15+]]-P_A[[#This Row],[16+]]</f>
        <v>#VALUE!</v>
      </c>
      <c r="BF433" s="5" t="e">
        <f>P_A[[#This Row],[16+]]-P_A[[#This Row],[17+]]</f>
        <v>#VALUE!</v>
      </c>
      <c r="BG433" s="5" t="e">
        <f>P_A[[#This Row],[17+]]-P_A[[#This Row],[18+]]</f>
        <v>#VALUE!</v>
      </c>
      <c r="BH433" s="5" t="e">
        <f>P_A[[#This Row],[18+]]-P_A[[#This Row],[19+]]</f>
        <v>#VALUE!</v>
      </c>
      <c r="BI433" s="5" t="e">
        <f>P_A[[#This Row],[19+]]-P_A[[#This Row],[20+]]</f>
        <v>#VALUE!</v>
      </c>
      <c r="BJ433" s="5" t="e">
        <f>P_A[[#This Row],[20+]]-P_A[[#This Row],[21+]]</f>
        <v>#VALUE!</v>
      </c>
      <c r="BK433" s="5" t="e">
        <f>P_A[[#This Row],[21+]]-P_A[[#This Row],[22+]]</f>
        <v>#VALUE!</v>
      </c>
      <c r="BL433" s="5" t="e">
        <f>P_A[[#This Row],[22+]]-P_A[[#This Row],[23+]]</f>
        <v>#VALUE!</v>
      </c>
      <c r="BM433" s="5" t="e">
        <f>P_A[[#This Row],[23+]]-P_A[[#This Row],[24+]]</f>
        <v>#VALUE!</v>
      </c>
      <c r="BN433" s="5" t="e">
        <f>P_A[[#This Row],[24+]]-P_A[[#This Row],[25+]]</f>
        <v>#VALUE!</v>
      </c>
      <c r="BO433" s="5" t="e">
        <f>P_A[[#This Row],[25+]]-P_A[[#This Row],[26+]]</f>
        <v>#VALUE!</v>
      </c>
      <c r="BP433" s="5" t="e">
        <f>P_A[[#This Row],[26+]]-P_A[[#This Row],[27+]]</f>
        <v>#VALUE!</v>
      </c>
      <c r="BQ433" s="5" t="e">
        <f>P_A[[#This Row],[27+]]-P_A[[#This Row],[28+]]</f>
        <v>#VALUE!</v>
      </c>
      <c r="BR433" s="5" t="e">
        <f>P_A[[#This Row],[28+]]-P_A[[#This Row],[29+]]</f>
        <v>#VALUE!</v>
      </c>
      <c r="BS433" s="5" t="e">
        <f>P_A[[#This Row],[29+]]-P_A[[#This Row],[30+]]</f>
        <v>#VALUE!</v>
      </c>
      <c r="BT433" s="5" t="e">
        <f>P_A[[#This Row],[30+]]-P_A[[#This Row],[31+]]</f>
        <v>#VALUE!</v>
      </c>
      <c r="BU433" s="5" t="e">
        <f>P_A[[#This Row],[31+]]-P_A[[#This Row],[32+]]</f>
        <v>#VALUE!</v>
      </c>
      <c r="BV433" s="5" t="e">
        <f>P_A[[#This Row],[32+]]-P_A[[#This Row],[33+]]</f>
        <v>#VALUE!</v>
      </c>
      <c r="BW433" s="5" t="e">
        <f>P_A[[#This Row],[33+]]-P_A[[#This Row],[34+]]</f>
        <v>#VALUE!</v>
      </c>
      <c r="BX433" s="5" t="e">
        <f>P_A[[#This Row],[34+]]-P_A[[#This Row],[35+]]</f>
        <v>#VALUE!</v>
      </c>
      <c r="BY433" s="5" t="e">
        <f>P_A[[#This Row],[35+]]-P_A[[#This Row],[36+]]</f>
        <v>#VALUE!</v>
      </c>
      <c r="BZ433" s="5" t="e">
        <f>P_A[[#This Row],[36+]]-P_A[[#This Row],[37+]]</f>
        <v>#VALUE!</v>
      </c>
      <c r="CA433" s="5" t="e">
        <f>P_A[[#This Row],[37+]]-P_A[[#This Row],[38+]]</f>
        <v>#VALUE!</v>
      </c>
      <c r="CB433" s="5" t="e">
        <f>P_A[[#This Row],[38+]]-P_A[[#This Row],[39+]]</f>
        <v>#VALUE!</v>
      </c>
      <c r="CC433" s="5" t="e">
        <f>P_A[[#This Row],[39+]]-P_A[[#This Row],[40+]]</f>
        <v>#VALUE!</v>
      </c>
      <c r="CD433" s="5" t="e">
        <f>P_A[[#This Row],[40+]]-P_A[[#This Row],[41+]]</f>
        <v>#VALUE!</v>
      </c>
      <c r="CE433" s="5" t="e">
        <f>P_A[[#This Row],[41+]]-P_A[[#This Row],[42+]]</f>
        <v>#VALUE!</v>
      </c>
      <c r="CF433" s="5" t="e">
        <f>P_A[[#This Row],[42+]]-P_A[[#This Row],[43+]]</f>
        <v>#VALUE!</v>
      </c>
      <c r="CG433" s="5" t="e">
        <f>P_A[[#This Row],[43+]]-P_A[[#This Row],[44+]]</f>
        <v>#VALUE!</v>
      </c>
      <c r="CH433" s="5" t="e">
        <f>P_A[[#This Row],[44+]]-P_A[[#This Row],[45+]]</f>
        <v>#VALUE!</v>
      </c>
      <c r="CI433" s="5" t="e">
        <f>P_A[[#This Row],[45+]]-P_A[[#This Row],[46+]]</f>
        <v>#VALUE!</v>
      </c>
      <c r="CJ433" s="5" t="e">
        <f>P_A[[#This Row],[46+]]-P_A[[#This Row],[47+]]</f>
        <v>#VALUE!</v>
      </c>
      <c r="CK433" s="5" t="e">
        <f>P_A[[#This Row],[47+]]-P_A[[#This Row],[48+]]</f>
        <v>#VALUE!</v>
      </c>
      <c r="CL433" s="5" t="e">
        <f>P_A[[#This Row],[48+]]-P_A[[#This Row],[49+]]</f>
        <v>#VALUE!</v>
      </c>
    </row>
    <row r="434" spans="50:90" x14ac:dyDescent="0.25">
      <c r="AX434" s="5" t="e">
        <f>P_A[[#This Row],[8+]]-P_A[[#This Row],[9+]]</f>
        <v>#VALUE!</v>
      </c>
      <c r="AY434" s="5" t="e">
        <f>P_A[[#This Row],[9+]]-P_A[[#This Row],[10+]]</f>
        <v>#VALUE!</v>
      </c>
      <c r="AZ434" s="5" t="e">
        <f>P_A[[#This Row],[10+]]-P_A[[#This Row],[11+]]</f>
        <v>#VALUE!</v>
      </c>
      <c r="BA434" s="5" t="e">
        <f>P_A[[#This Row],[11+]]-P_A[[#This Row],[12+]]</f>
        <v>#VALUE!</v>
      </c>
      <c r="BB434" s="5" t="e">
        <f>P_A[[#This Row],[12+]]-P_A[[#This Row],[13+]]</f>
        <v>#VALUE!</v>
      </c>
      <c r="BC434" s="5" t="e">
        <f>P_A[[#This Row],[13+]]-P_A[[#This Row],[14+]]</f>
        <v>#VALUE!</v>
      </c>
      <c r="BD434" s="5" t="e">
        <f>P_A[[#This Row],[14+]]-P_A[[#This Row],[15+]]</f>
        <v>#VALUE!</v>
      </c>
      <c r="BE434" s="5" t="e">
        <f>P_A[[#This Row],[15+]]-P_A[[#This Row],[16+]]</f>
        <v>#VALUE!</v>
      </c>
      <c r="BF434" s="5" t="e">
        <f>P_A[[#This Row],[16+]]-P_A[[#This Row],[17+]]</f>
        <v>#VALUE!</v>
      </c>
      <c r="BG434" s="5" t="e">
        <f>P_A[[#This Row],[17+]]-P_A[[#This Row],[18+]]</f>
        <v>#VALUE!</v>
      </c>
      <c r="BH434" s="5" t="e">
        <f>P_A[[#This Row],[18+]]-P_A[[#This Row],[19+]]</f>
        <v>#VALUE!</v>
      </c>
      <c r="BI434" s="5" t="e">
        <f>P_A[[#This Row],[19+]]-P_A[[#This Row],[20+]]</f>
        <v>#VALUE!</v>
      </c>
      <c r="BJ434" s="5" t="e">
        <f>P_A[[#This Row],[20+]]-P_A[[#This Row],[21+]]</f>
        <v>#VALUE!</v>
      </c>
      <c r="BK434" s="5" t="e">
        <f>P_A[[#This Row],[21+]]-P_A[[#This Row],[22+]]</f>
        <v>#VALUE!</v>
      </c>
      <c r="BL434" s="5" t="e">
        <f>P_A[[#This Row],[22+]]-P_A[[#This Row],[23+]]</f>
        <v>#VALUE!</v>
      </c>
      <c r="BM434" s="5" t="e">
        <f>P_A[[#This Row],[23+]]-P_A[[#This Row],[24+]]</f>
        <v>#VALUE!</v>
      </c>
      <c r="BN434" s="5" t="e">
        <f>P_A[[#This Row],[24+]]-P_A[[#This Row],[25+]]</f>
        <v>#VALUE!</v>
      </c>
      <c r="BO434" s="5" t="e">
        <f>P_A[[#This Row],[25+]]-P_A[[#This Row],[26+]]</f>
        <v>#VALUE!</v>
      </c>
      <c r="BP434" s="5" t="e">
        <f>P_A[[#This Row],[26+]]-P_A[[#This Row],[27+]]</f>
        <v>#VALUE!</v>
      </c>
      <c r="BQ434" s="5" t="e">
        <f>P_A[[#This Row],[27+]]-P_A[[#This Row],[28+]]</f>
        <v>#VALUE!</v>
      </c>
      <c r="BR434" s="5" t="e">
        <f>P_A[[#This Row],[28+]]-P_A[[#This Row],[29+]]</f>
        <v>#VALUE!</v>
      </c>
      <c r="BS434" s="5" t="e">
        <f>P_A[[#This Row],[29+]]-P_A[[#This Row],[30+]]</f>
        <v>#VALUE!</v>
      </c>
      <c r="BT434" s="5" t="e">
        <f>P_A[[#This Row],[30+]]-P_A[[#This Row],[31+]]</f>
        <v>#VALUE!</v>
      </c>
      <c r="BU434" s="5" t="e">
        <f>P_A[[#This Row],[31+]]-P_A[[#This Row],[32+]]</f>
        <v>#VALUE!</v>
      </c>
      <c r="BV434" s="5" t="e">
        <f>P_A[[#This Row],[32+]]-P_A[[#This Row],[33+]]</f>
        <v>#VALUE!</v>
      </c>
      <c r="BW434" s="5" t="e">
        <f>P_A[[#This Row],[33+]]-P_A[[#This Row],[34+]]</f>
        <v>#VALUE!</v>
      </c>
      <c r="BX434" s="5" t="e">
        <f>P_A[[#This Row],[34+]]-P_A[[#This Row],[35+]]</f>
        <v>#VALUE!</v>
      </c>
      <c r="BY434" s="5" t="e">
        <f>P_A[[#This Row],[35+]]-P_A[[#This Row],[36+]]</f>
        <v>#VALUE!</v>
      </c>
      <c r="BZ434" s="5" t="e">
        <f>P_A[[#This Row],[36+]]-P_A[[#This Row],[37+]]</f>
        <v>#VALUE!</v>
      </c>
      <c r="CA434" s="5" t="e">
        <f>P_A[[#This Row],[37+]]-P_A[[#This Row],[38+]]</f>
        <v>#VALUE!</v>
      </c>
      <c r="CB434" s="5" t="e">
        <f>P_A[[#This Row],[38+]]-P_A[[#This Row],[39+]]</f>
        <v>#VALUE!</v>
      </c>
      <c r="CC434" s="5" t="e">
        <f>P_A[[#This Row],[39+]]-P_A[[#This Row],[40+]]</f>
        <v>#VALUE!</v>
      </c>
      <c r="CD434" s="5" t="e">
        <f>P_A[[#This Row],[40+]]-P_A[[#This Row],[41+]]</f>
        <v>#VALUE!</v>
      </c>
      <c r="CE434" s="5" t="e">
        <f>P_A[[#This Row],[41+]]-P_A[[#This Row],[42+]]</f>
        <v>#VALUE!</v>
      </c>
      <c r="CF434" s="5" t="e">
        <f>P_A[[#This Row],[42+]]-P_A[[#This Row],[43+]]</f>
        <v>#VALUE!</v>
      </c>
      <c r="CG434" s="5" t="e">
        <f>P_A[[#This Row],[43+]]-P_A[[#This Row],[44+]]</f>
        <v>#VALUE!</v>
      </c>
      <c r="CH434" s="5" t="e">
        <f>P_A[[#This Row],[44+]]-P_A[[#This Row],[45+]]</f>
        <v>#VALUE!</v>
      </c>
      <c r="CI434" s="5" t="e">
        <f>P_A[[#This Row],[45+]]-P_A[[#This Row],[46+]]</f>
        <v>#VALUE!</v>
      </c>
      <c r="CJ434" s="5" t="e">
        <f>P_A[[#This Row],[46+]]-P_A[[#This Row],[47+]]</f>
        <v>#VALUE!</v>
      </c>
      <c r="CK434" s="5" t="e">
        <f>P_A[[#This Row],[47+]]-P_A[[#This Row],[48+]]</f>
        <v>#VALUE!</v>
      </c>
      <c r="CL434" s="5" t="e">
        <f>P_A[[#This Row],[48+]]-P_A[[#This Row],[49+]]</f>
        <v>#VALUE!</v>
      </c>
    </row>
    <row r="435" spans="50:90" x14ac:dyDescent="0.25">
      <c r="AX435" s="5" t="e">
        <f>P_A[[#This Row],[8+]]-P_A[[#This Row],[9+]]</f>
        <v>#VALUE!</v>
      </c>
      <c r="AY435" s="5" t="e">
        <f>P_A[[#This Row],[9+]]-P_A[[#This Row],[10+]]</f>
        <v>#VALUE!</v>
      </c>
      <c r="AZ435" s="5" t="e">
        <f>P_A[[#This Row],[10+]]-P_A[[#This Row],[11+]]</f>
        <v>#VALUE!</v>
      </c>
      <c r="BA435" s="5" t="e">
        <f>P_A[[#This Row],[11+]]-P_A[[#This Row],[12+]]</f>
        <v>#VALUE!</v>
      </c>
      <c r="BB435" s="5" t="e">
        <f>P_A[[#This Row],[12+]]-P_A[[#This Row],[13+]]</f>
        <v>#VALUE!</v>
      </c>
      <c r="BC435" s="5" t="e">
        <f>P_A[[#This Row],[13+]]-P_A[[#This Row],[14+]]</f>
        <v>#VALUE!</v>
      </c>
      <c r="BD435" s="5" t="e">
        <f>P_A[[#This Row],[14+]]-P_A[[#This Row],[15+]]</f>
        <v>#VALUE!</v>
      </c>
      <c r="BE435" s="5" t="e">
        <f>P_A[[#This Row],[15+]]-P_A[[#This Row],[16+]]</f>
        <v>#VALUE!</v>
      </c>
      <c r="BF435" s="5" t="e">
        <f>P_A[[#This Row],[16+]]-P_A[[#This Row],[17+]]</f>
        <v>#VALUE!</v>
      </c>
      <c r="BG435" s="5" t="e">
        <f>P_A[[#This Row],[17+]]-P_A[[#This Row],[18+]]</f>
        <v>#VALUE!</v>
      </c>
      <c r="BH435" s="5" t="e">
        <f>P_A[[#This Row],[18+]]-P_A[[#This Row],[19+]]</f>
        <v>#VALUE!</v>
      </c>
      <c r="BI435" s="5" t="e">
        <f>P_A[[#This Row],[19+]]-P_A[[#This Row],[20+]]</f>
        <v>#VALUE!</v>
      </c>
      <c r="BJ435" s="5" t="e">
        <f>P_A[[#This Row],[20+]]-P_A[[#This Row],[21+]]</f>
        <v>#VALUE!</v>
      </c>
      <c r="BK435" s="5" t="e">
        <f>P_A[[#This Row],[21+]]-P_A[[#This Row],[22+]]</f>
        <v>#VALUE!</v>
      </c>
      <c r="BL435" s="5" t="e">
        <f>P_A[[#This Row],[22+]]-P_A[[#This Row],[23+]]</f>
        <v>#VALUE!</v>
      </c>
      <c r="BM435" s="5" t="e">
        <f>P_A[[#This Row],[23+]]-P_A[[#This Row],[24+]]</f>
        <v>#VALUE!</v>
      </c>
      <c r="BN435" s="5" t="e">
        <f>P_A[[#This Row],[24+]]-P_A[[#This Row],[25+]]</f>
        <v>#VALUE!</v>
      </c>
      <c r="BO435" s="5" t="e">
        <f>P_A[[#This Row],[25+]]-P_A[[#This Row],[26+]]</f>
        <v>#VALUE!</v>
      </c>
      <c r="BP435" s="5" t="e">
        <f>P_A[[#This Row],[26+]]-P_A[[#This Row],[27+]]</f>
        <v>#VALUE!</v>
      </c>
      <c r="BQ435" s="5" t="e">
        <f>P_A[[#This Row],[27+]]-P_A[[#This Row],[28+]]</f>
        <v>#VALUE!</v>
      </c>
      <c r="BR435" s="5" t="e">
        <f>P_A[[#This Row],[28+]]-P_A[[#This Row],[29+]]</f>
        <v>#VALUE!</v>
      </c>
      <c r="BS435" s="5" t="e">
        <f>P_A[[#This Row],[29+]]-P_A[[#This Row],[30+]]</f>
        <v>#VALUE!</v>
      </c>
      <c r="BT435" s="5" t="e">
        <f>P_A[[#This Row],[30+]]-P_A[[#This Row],[31+]]</f>
        <v>#VALUE!</v>
      </c>
      <c r="BU435" s="5" t="e">
        <f>P_A[[#This Row],[31+]]-P_A[[#This Row],[32+]]</f>
        <v>#VALUE!</v>
      </c>
      <c r="BV435" s="5" t="e">
        <f>P_A[[#This Row],[32+]]-P_A[[#This Row],[33+]]</f>
        <v>#VALUE!</v>
      </c>
      <c r="BW435" s="5" t="e">
        <f>P_A[[#This Row],[33+]]-P_A[[#This Row],[34+]]</f>
        <v>#VALUE!</v>
      </c>
      <c r="BX435" s="5" t="e">
        <f>P_A[[#This Row],[34+]]-P_A[[#This Row],[35+]]</f>
        <v>#VALUE!</v>
      </c>
      <c r="BY435" s="5" t="e">
        <f>P_A[[#This Row],[35+]]-P_A[[#This Row],[36+]]</f>
        <v>#VALUE!</v>
      </c>
      <c r="BZ435" s="5" t="e">
        <f>P_A[[#This Row],[36+]]-P_A[[#This Row],[37+]]</f>
        <v>#VALUE!</v>
      </c>
      <c r="CA435" s="5" t="e">
        <f>P_A[[#This Row],[37+]]-P_A[[#This Row],[38+]]</f>
        <v>#VALUE!</v>
      </c>
      <c r="CB435" s="5" t="e">
        <f>P_A[[#This Row],[38+]]-P_A[[#This Row],[39+]]</f>
        <v>#VALUE!</v>
      </c>
      <c r="CC435" s="5" t="e">
        <f>P_A[[#This Row],[39+]]-P_A[[#This Row],[40+]]</f>
        <v>#VALUE!</v>
      </c>
      <c r="CD435" s="5" t="e">
        <f>P_A[[#This Row],[40+]]-P_A[[#This Row],[41+]]</f>
        <v>#VALUE!</v>
      </c>
      <c r="CE435" s="5" t="e">
        <f>P_A[[#This Row],[41+]]-P_A[[#This Row],[42+]]</f>
        <v>#VALUE!</v>
      </c>
      <c r="CF435" s="5" t="e">
        <f>P_A[[#This Row],[42+]]-P_A[[#This Row],[43+]]</f>
        <v>#VALUE!</v>
      </c>
      <c r="CG435" s="5" t="e">
        <f>P_A[[#This Row],[43+]]-P_A[[#This Row],[44+]]</f>
        <v>#VALUE!</v>
      </c>
      <c r="CH435" s="5" t="e">
        <f>P_A[[#This Row],[44+]]-P_A[[#This Row],[45+]]</f>
        <v>#VALUE!</v>
      </c>
      <c r="CI435" s="5" t="e">
        <f>P_A[[#This Row],[45+]]-P_A[[#This Row],[46+]]</f>
        <v>#VALUE!</v>
      </c>
      <c r="CJ435" s="5" t="e">
        <f>P_A[[#This Row],[46+]]-P_A[[#This Row],[47+]]</f>
        <v>#VALUE!</v>
      </c>
      <c r="CK435" s="5" t="e">
        <f>P_A[[#This Row],[47+]]-P_A[[#This Row],[48+]]</f>
        <v>#VALUE!</v>
      </c>
      <c r="CL435" s="5" t="e">
        <f>P_A[[#This Row],[48+]]-P_A[[#This Row],[49+]]</f>
        <v>#VALUE!</v>
      </c>
    </row>
    <row r="436" spans="50:90" x14ac:dyDescent="0.25">
      <c r="AX436" s="5" t="e">
        <f>P_A[[#This Row],[8+]]-P_A[[#This Row],[9+]]</f>
        <v>#VALUE!</v>
      </c>
      <c r="AY436" s="5" t="e">
        <f>P_A[[#This Row],[9+]]-P_A[[#This Row],[10+]]</f>
        <v>#VALUE!</v>
      </c>
      <c r="AZ436" s="5" t="e">
        <f>P_A[[#This Row],[10+]]-P_A[[#This Row],[11+]]</f>
        <v>#VALUE!</v>
      </c>
      <c r="BA436" s="5" t="e">
        <f>P_A[[#This Row],[11+]]-P_A[[#This Row],[12+]]</f>
        <v>#VALUE!</v>
      </c>
      <c r="BB436" s="5" t="e">
        <f>P_A[[#This Row],[12+]]-P_A[[#This Row],[13+]]</f>
        <v>#VALUE!</v>
      </c>
      <c r="BC436" s="5" t="e">
        <f>P_A[[#This Row],[13+]]-P_A[[#This Row],[14+]]</f>
        <v>#VALUE!</v>
      </c>
      <c r="BD436" s="5" t="e">
        <f>P_A[[#This Row],[14+]]-P_A[[#This Row],[15+]]</f>
        <v>#VALUE!</v>
      </c>
      <c r="BE436" s="5" t="e">
        <f>P_A[[#This Row],[15+]]-P_A[[#This Row],[16+]]</f>
        <v>#VALUE!</v>
      </c>
      <c r="BF436" s="5" t="e">
        <f>P_A[[#This Row],[16+]]-P_A[[#This Row],[17+]]</f>
        <v>#VALUE!</v>
      </c>
      <c r="BG436" s="5" t="e">
        <f>P_A[[#This Row],[17+]]-P_A[[#This Row],[18+]]</f>
        <v>#VALUE!</v>
      </c>
      <c r="BH436" s="5" t="e">
        <f>P_A[[#This Row],[18+]]-P_A[[#This Row],[19+]]</f>
        <v>#VALUE!</v>
      </c>
      <c r="BI436" s="5" t="e">
        <f>P_A[[#This Row],[19+]]-P_A[[#This Row],[20+]]</f>
        <v>#VALUE!</v>
      </c>
      <c r="BJ436" s="5" t="e">
        <f>P_A[[#This Row],[20+]]-P_A[[#This Row],[21+]]</f>
        <v>#VALUE!</v>
      </c>
      <c r="BK436" s="5" t="e">
        <f>P_A[[#This Row],[21+]]-P_A[[#This Row],[22+]]</f>
        <v>#VALUE!</v>
      </c>
      <c r="BL436" s="5" t="e">
        <f>P_A[[#This Row],[22+]]-P_A[[#This Row],[23+]]</f>
        <v>#VALUE!</v>
      </c>
      <c r="BM436" s="5" t="e">
        <f>P_A[[#This Row],[23+]]-P_A[[#This Row],[24+]]</f>
        <v>#VALUE!</v>
      </c>
      <c r="BN436" s="5" t="e">
        <f>P_A[[#This Row],[24+]]-P_A[[#This Row],[25+]]</f>
        <v>#VALUE!</v>
      </c>
      <c r="BO436" s="5" t="e">
        <f>P_A[[#This Row],[25+]]-P_A[[#This Row],[26+]]</f>
        <v>#VALUE!</v>
      </c>
      <c r="BP436" s="5" t="e">
        <f>P_A[[#This Row],[26+]]-P_A[[#This Row],[27+]]</f>
        <v>#VALUE!</v>
      </c>
      <c r="BQ436" s="5" t="e">
        <f>P_A[[#This Row],[27+]]-P_A[[#This Row],[28+]]</f>
        <v>#VALUE!</v>
      </c>
      <c r="BR436" s="5" t="e">
        <f>P_A[[#This Row],[28+]]-P_A[[#This Row],[29+]]</f>
        <v>#VALUE!</v>
      </c>
      <c r="BS436" s="5" t="e">
        <f>P_A[[#This Row],[29+]]-P_A[[#This Row],[30+]]</f>
        <v>#VALUE!</v>
      </c>
      <c r="BT436" s="5" t="e">
        <f>P_A[[#This Row],[30+]]-P_A[[#This Row],[31+]]</f>
        <v>#VALUE!</v>
      </c>
      <c r="BU436" s="5" t="e">
        <f>P_A[[#This Row],[31+]]-P_A[[#This Row],[32+]]</f>
        <v>#VALUE!</v>
      </c>
      <c r="BV436" s="5" t="e">
        <f>P_A[[#This Row],[32+]]-P_A[[#This Row],[33+]]</f>
        <v>#VALUE!</v>
      </c>
      <c r="BW436" s="5" t="e">
        <f>P_A[[#This Row],[33+]]-P_A[[#This Row],[34+]]</f>
        <v>#VALUE!</v>
      </c>
      <c r="BX436" s="5" t="e">
        <f>P_A[[#This Row],[34+]]-P_A[[#This Row],[35+]]</f>
        <v>#VALUE!</v>
      </c>
      <c r="BY436" s="5" t="e">
        <f>P_A[[#This Row],[35+]]-P_A[[#This Row],[36+]]</f>
        <v>#VALUE!</v>
      </c>
      <c r="BZ436" s="5" t="e">
        <f>P_A[[#This Row],[36+]]-P_A[[#This Row],[37+]]</f>
        <v>#VALUE!</v>
      </c>
      <c r="CA436" s="5" t="e">
        <f>P_A[[#This Row],[37+]]-P_A[[#This Row],[38+]]</f>
        <v>#VALUE!</v>
      </c>
      <c r="CB436" s="5" t="e">
        <f>P_A[[#This Row],[38+]]-P_A[[#This Row],[39+]]</f>
        <v>#VALUE!</v>
      </c>
      <c r="CC436" s="5" t="e">
        <f>P_A[[#This Row],[39+]]-P_A[[#This Row],[40+]]</f>
        <v>#VALUE!</v>
      </c>
      <c r="CD436" s="5" t="e">
        <f>P_A[[#This Row],[40+]]-P_A[[#This Row],[41+]]</f>
        <v>#VALUE!</v>
      </c>
      <c r="CE436" s="5" t="e">
        <f>P_A[[#This Row],[41+]]-P_A[[#This Row],[42+]]</f>
        <v>#VALUE!</v>
      </c>
      <c r="CF436" s="5" t="e">
        <f>P_A[[#This Row],[42+]]-P_A[[#This Row],[43+]]</f>
        <v>#VALUE!</v>
      </c>
      <c r="CG436" s="5" t="e">
        <f>P_A[[#This Row],[43+]]-P_A[[#This Row],[44+]]</f>
        <v>#VALUE!</v>
      </c>
      <c r="CH436" s="5" t="e">
        <f>P_A[[#This Row],[44+]]-P_A[[#This Row],[45+]]</f>
        <v>#VALUE!</v>
      </c>
      <c r="CI436" s="5" t="e">
        <f>P_A[[#This Row],[45+]]-P_A[[#This Row],[46+]]</f>
        <v>#VALUE!</v>
      </c>
      <c r="CJ436" s="5" t="e">
        <f>P_A[[#This Row],[46+]]-P_A[[#This Row],[47+]]</f>
        <v>#VALUE!</v>
      </c>
      <c r="CK436" s="5" t="e">
        <f>P_A[[#This Row],[47+]]-P_A[[#This Row],[48+]]</f>
        <v>#VALUE!</v>
      </c>
      <c r="CL436" s="5" t="e">
        <f>P_A[[#This Row],[48+]]-P_A[[#This Row],[49+]]</f>
        <v>#VALUE!</v>
      </c>
    </row>
    <row r="437" spans="50:90" x14ac:dyDescent="0.25">
      <c r="AX437" s="5" t="e">
        <f>P_A[[#This Row],[8+]]-P_A[[#This Row],[9+]]</f>
        <v>#VALUE!</v>
      </c>
      <c r="AY437" s="5" t="e">
        <f>P_A[[#This Row],[9+]]-P_A[[#This Row],[10+]]</f>
        <v>#VALUE!</v>
      </c>
      <c r="AZ437" s="5" t="e">
        <f>P_A[[#This Row],[10+]]-P_A[[#This Row],[11+]]</f>
        <v>#VALUE!</v>
      </c>
      <c r="BA437" s="5" t="e">
        <f>P_A[[#This Row],[11+]]-P_A[[#This Row],[12+]]</f>
        <v>#VALUE!</v>
      </c>
      <c r="BB437" s="5" t="e">
        <f>P_A[[#This Row],[12+]]-P_A[[#This Row],[13+]]</f>
        <v>#VALUE!</v>
      </c>
      <c r="BC437" s="5" t="e">
        <f>P_A[[#This Row],[13+]]-P_A[[#This Row],[14+]]</f>
        <v>#VALUE!</v>
      </c>
      <c r="BD437" s="5" t="e">
        <f>P_A[[#This Row],[14+]]-P_A[[#This Row],[15+]]</f>
        <v>#VALUE!</v>
      </c>
      <c r="BE437" s="5" t="e">
        <f>P_A[[#This Row],[15+]]-P_A[[#This Row],[16+]]</f>
        <v>#VALUE!</v>
      </c>
      <c r="BF437" s="5" t="e">
        <f>P_A[[#This Row],[16+]]-P_A[[#This Row],[17+]]</f>
        <v>#VALUE!</v>
      </c>
      <c r="BG437" s="5" t="e">
        <f>P_A[[#This Row],[17+]]-P_A[[#This Row],[18+]]</f>
        <v>#VALUE!</v>
      </c>
      <c r="BH437" s="5" t="e">
        <f>P_A[[#This Row],[18+]]-P_A[[#This Row],[19+]]</f>
        <v>#VALUE!</v>
      </c>
      <c r="BI437" s="5" t="e">
        <f>P_A[[#This Row],[19+]]-P_A[[#This Row],[20+]]</f>
        <v>#VALUE!</v>
      </c>
      <c r="BJ437" s="5" t="e">
        <f>P_A[[#This Row],[20+]]-P_A[[#This Row],[21+]]</f>
        <v>#VALUE!</v>
      </c>
      <c r="BK437" s="5" t="e">
        <f>P_A[[#This Row],[21+]]-P_A[[#This Row],[22+]]</f>
        <v>#VALUE!</v>
      </c>
      <c r="BL437" s="5" t="e">
        <f>P_A[[#This Row],[22+]]-P_A[[#This Row],[23+]]</f>
        <v>#VALUE!</v>
      </c>
      <c r="BM437" s="5" t="e">
        <f>P_A[[#This Row],[23+]]-P_A[[#This Row],[24+]]</f>
        <v>#VALUE!</v>
      </c>
      <c r="BN437" s="5" t="e">
        <f>P_A[[#This Row],[24+]]-P_A[[#This Row],[25+]]</f>
        <v>#VALUE!</v>
      </c>
      <c r="BO437" s="5" t="e">
        <f>P_A[[#This Row],[25+]]-P_A[[#This Row],[26+]]</f>
        <v>#VALUE!</v>
      </c>
      <c r="BP437" s="5" t="e">
        <f>P_A[[#This Row],[26+]]-P_A[[#This Row],[27+]]</f>
        <v>#VALUE!</v>
      </c>
      <c r="BQ437" s="5" t="e">
        <f>P_A[[#This Row],[27+]]-P_A[[#This Row],[28+]]</f>
        <v>#VALUE!</v>
      </c>
      <c r="BR437" s="5" t="e">
        <f>P_A[[#This Row],[28+]]-P_A[[#This Row],[29+]]</f>
        <v>#VALUE!</v>
      </c>
      <c r="BS437" s="5" t="e">
        <f>P_A[[#This Row],[29+]]-P_A[[#This Row],[30+]]</f>
        <v>#VALUE!</v>
      </c>
      <c r="BT437" s="5" t="e">
        <f>P_A[[#This Row],[30+]]-P_A[[#This Row],[31+]]</f>
        <v>#VALUE!</v>
      </c>
      <c r="BU437" s="5" t="e">
        <f>P_A[[#This Row],[31+]]-P_A[[#This Row],[32+]]</f>
        <v>#VALUE!</v>
      </c>
      <c r="BV437" s="5" t="e">
        <f>P_A[[#This Row],[32+]]-P_A[[#This Row],[33+]]</f>
        <v>#VALUE!</v>
      </c>
      <c r="BW437" s="5" t="e">
        <f>P_A[[#This Row],[33+]]-P_A[[#This Row],[34+]]</f>
        <v>#VALUE!</v>
      </c>
      <c r="BX437" s="5" t="e">
        <f>P_A[[#This Row],[34+]]-P_A[[#This Row],[35+]]</f>
        <v>#VALUE!</v>
      </c>
      <c r="BY437" s="5" t="e">
        <f>P_A[[#This Row],[35+]]-P_A[[#This Row],[36+]]</f>
        <v>#VALUE!</v>
      </c>
      <c r="BZ437" s="5" t="e">
        <f>P_A[[#This Row],[36+]]-P_A[[#This Row],[37+]]</f>
        <v>#VALUE!</v>
      </c>
      <c r="CA437" s="5" t="e">
        <f>P_A[[#This Row],[37+]]-P_A[[#This Row],[38+]]</f>
        <v>#VALUE!</v>
      </c>
      <c r="CB437" s="5" t="e">
        <f>P_A[[#This Row],[38+]]-P_A[[#This Row],[39+]]</f>
        <v>#VALUE!</v>
      </c>
      <c r="CC437" s="5" t="e">
        <f>P_A[[#This Row],[39+]]-P_A[[#This Row],[40+]]</f>
        <v>#VALUE!</v>
      </c>
      <c r="CD437" s="5" t="e">
        <f>P_A[[#This Row],[40+]]-P_A[[#This Row],[41+]]</f>
        <v>#VALUE!</v>
      </c>
      <c r="CE437" s="5" t="e">
        <f>P_A[[#This Row],[41+]]-P_A[[#This Row],[42+]]</f>
        <v>#VALUE!</v>
      </c>
      <c r="CF437" s="5" t="e">
        <f>P_A[[#This Row],[42+]]-P_A[[#This Row],[43+]]</f>
        <v>#VALUE!</v>
      </c>
      <c r="CG437" s="5" t="e">
        <f>P_A[[#This Row],[43+]]-P_A[[#This Row],[44+]]</f>
        <v>#VALUE!</v>
      </c>
      <c r="CH437" s="5" t="e">
        <f>P_A[[#This Row],[44+]]-P_A[[#This Row],[45+]]</f>
        <v>#VALUE!</v>
      </c>
      <c r="CI437" s="5" t="e">
        <f>P_A[[#This Row],[45+]]-P_A[[#This Row],[46+]]</f>
        <v>#VALUE!</v>
      </c>
      <c r="CJ437" s="5" t="e">
        <f>P_A[[#This Row],[46+]]-P_A[[#This Row],[47+]]</f>
        <v>#VALUE!</v>
      </c>
      <c r="CK437" s="5" t="e">
        <f>P_A[[#This Row],[47+]]-P_A[[#This Row],[48+]]</f>
        <v>#VALUE!</v>
      </c>
      <c r="CL437" s="5" t="e">
        <f>P_A[[#This Row],[48+]]-P_A[[#This Row],[49+]]</f>
        <v>#VALUE!</v>
      </c>
    </row>
    <row r="438" spans="50:90" x14ac:dyDescent="0.25">
      <c r="AX438" s="5" t="e">
        <f>P_A[[#This Row],[8+]]-P_A[[#This Row],[9+]]</f>
        <v>#VALUE!</v>
      </c>
      <c r="AY438" s="5" t="e">
        <f>P_A[[#This Row],[9+]]-P_A[[#This Row],[10+]]</f>
        <v>#VALUE!</v>
      </c>
      <c r="AZ438" s="5" t="e">
        <f>P_A[[#This Row],[10+]]-P_A[[#This Row],[11+]]</f>
        <v>#VALUE!</v>
      </c>
      <c r="BA438" s="5" t="e">
        <f>P_A[[#This Row],[11+]]-P_A[[#This Row],[12+]]</f>
        <v>#VALUE!</v>
      </c>
      <c r="BB438" s="5" t="e">
        <f>P_A[[#This Row],[12+]]-P_A[[#This Row],[13+]]</f>
        <v>#VALUE!</v>
      </c>
      <c r="BC438" s="5" t="e">
        <f>P_A[[#This Row],[13+]]-P_A[[#This Row],[14+]]</f>
        <v>#VALUE!</v>
      </c>
      <c r="BD438" s="5" t="e">
        <f>P_A[[#This Row],[14+]]-P_A[[#This Row],[15+]]</f>
        <v>#VALUE!</v>
      </c>
      <c r="BE438" s="5" t="e">
        <f>P_A[[#This Row],[15+]]-P_A[[#This Row],[16+]]</f>
        <v>#VALUE!</v>
      </c>
      <c r="BF438" s="5" t="e">
        <f>P_A[[#This Row],[16+]]-P_A[[#This Row],[17+]]</f>
        <v>#VALUE!</v>
      </c>
      <c r="BG438" s="5" t="e">
        <f>P_A[[#This Row],[17+]]-P_A[[#This Row],[18+]]</f>
        <v>#VALUE!</v>
      </c>
      <c r="BH438" s="5" t="e">
        <f>P_A[[#This Row],[18+]]-P_A[[#This Row],[19+]]</f>
        <v>#VALUE!</v>
      </c>
      <c r="BI438" s="5" t="e">
        <f>P_A[[#This Row],[19+]]-P_A[[#This Row],[20+]]</f>
        <v>#VALUE!</v>
      </c>
      <c r="BJ438" s="5" t="e">
        <f>P_A[[#This Row],[20+]]-P_A[[#This Row],[21+]]</f>
        <v>#VALUE!</v>
      </c>
      <c r="BK438" s="5" t="e">
        <f>P_A[[#This Row],[21+]]-P_A[[#This Row],[22+]]</f>
        <v>#VALUE!</v>
      </c>
      <c r="BL438" s="5" t="e">
        <f>P_A[[#This Row],[22+]]-P_A[[#This Row],[23+]]</f>
        <v>#VALUE!</v>
      </c>
      <c r="BM438" s="5" t="e">
        <f>P_A[[#This Row],[23+]]-P_A[[#This Row],[24+]]</f>
        <v>#VALUE!</v>
      </c>
      <c r="BN438" s="5" t="e">
        <f>P_A[[#This Row],[24+]]-P_A[[#This Row],[25+]]</f>
        <v>#VALUE!</v>
      </c>
      <c r="BO438" s="5" t="e">
        <f>P_A[[#This Row],[25+]]-P_A[[#This Row],[26+]]</f>
        <v>#VALUE!</v>
      </c>
      <c r="BP438" s="5" t="e">
        <f>P_A[[#This Row],[26+]]-P_A[[#This Row],[27+]]</f>
        <v>#VALUE!</v>
      </c>
      <c r="BQ438" s="5" t="e">
        <f>P_A[[#This Row],[27+]]-P_A[[#This Row],[28+]]</f>
        <v>#VALUE!</v>
      </c>
      <c r="BR438" s="5" t="e">
        <f>P_A[[#This Row],[28+]]-P_A[[#This Row],[29+]]</f>
        <v>#VALUE!</v>
      </c>
      <c r="BS438" s="5" t="e">
        <f>P_A[[#This Row],[29+]]-P_A[[#This Row],[30+]]</f>
        <v>#VALUE!</v>
      </c>
      <c r="BT438" s="5" t="e">
        <f>P_A[[#This Row],[30+]]-P_A[[#This Row],[31+]]</f>
        <v>#VALUE!</v>
      </c>
      <c r="BU438" s="5" t="e">
        <f>P_A[[#This Row],[31+]]-P_A[[#This Row],[32+]]</f>
        <v>#VALUE!</v>
      </c>
      <c r="BV438" s="5" t="e">
        <f>P_A[[#This Row],[32+]]-P_A[[#This Row],[33+]]</f>
        <v>#VALUE!</v>
      </c>
      <c r="BW438" s="5" t="e">
        <f>P_A[[#This Row],[33+]]-P_A[[#This Row],[34+]]</f>
        <v>#VALUE!</v>
      </c>
      <c r="BX438" s="5" t="e">
        <f>P_A[[#This Row],[34+]]-P_A[[#This Row],[35+]]</f>
        <v>#VALUE!</v>
      </c>
      <c r="BY438" s="5" t="e">
        <f>P_A[[#This Row],[35+]]-P_A[[#This Row],[36+]]</f>
        <v>#VALUE!</v>
      </c>
      <c r="BZ438" s="5" t="e">
        <f>P_A[[#This Row],[36+]]-P_A[[#This Row],[37+]]</f>
        <v>#VALUE!</v>
      </c>
      <c r="CA438" s="5" t="e">
        <f>P_A[[#This Row],[37+]]-P_A[[#This Row],[38+]]</f>
        <v>#VALUE!</v>
      </c>
      <c r="CB438" s="5" t="e">
        <f>P_A[[#This Row],[38+]]-P_A[[#This Row],[39+]]</f>
        <v>#VALUE!</v>
      </c>
      <c r="CC438" s="5" t="e">
        <f>P_A[[#This Row],[39+]]-P_A[[#This Row],[40+]]</f>
        <v>#VALUE!</v>
      </c>
      <c r="CD438" s="5" t="e">
        <f>P_A[[#This Row],[40+]]-P_A[[#This Row],[41+]]</f>
        <v>#VALUE!</v>
      </c>
      <c r="CE438" s="5" t="e">
        <f>P_A[[#This Row],[41+]]-P_A[[#This Row],[42+]]</f>
        <v>#VALUE!</v>
      </c>
      <c r="CF438" s="5" t="e">
        <f>P_A[[#This Row],[42+]]-P_A[[#This Row],[43+]]</f>
        <v>#VALUE!</v>
      </c>
      <c r="CG438" s="5" t="e">
        <f>P_A[[#This Row],[43+]]-P_A[[#This Row],[44+]]</f>
        <v>#VALUE!</v>
      </c>
      <c r="CH438" s="5" t="e">
        <f>P_A[[#This Row],[44+]]-P_A[[#This Row],[45+]]</f>
        <v>#VALUE!</v>
      </c>
      <c r="CI438" s="5" t="e">
        <f>P_A[[#This Row],[45+]]-P_A[[#This Row],[46+]]</f>
        <v>#VALUE!</v>
      </c>
      <c r="CJ438" s="5" t="e">
        <f>P_A[[#This Row],[46+]]-P_A[[#This Row],[47+]]</f>
        <v>#VALUE!</v>
      </c>
      <c r="CK438" s="5" t="e">
        <f>P_A[[#This Row],[47+]]-P_A[[#This Row],[48+]]</f>
        <v>#VALUE!</v>
      </c>
      <c r="CL438" s="5" t="e">
        <f>P_A[[#This Row],[48+]]-P_A[[#This Row],[49+]]</f>
        <v>#VALUE!</v>
      </c>
    </row>
    <row r="439" spans="50:90" x14ac:dyDescent="0.25">
      <c r="AX439" s="5" t="e">
        <f>P_A[[#This Row],[8+]]-P_A[[#This Row],[9+]]</f>
        <v>#VALUE!</v>
      </c>
      <c r="AY439" s="5" t="e">
        <f>P_A[[#This Row],[9+]]-P_A[[#This Row],[10+]]</f>
        <v>#VALUE!</v>
      </c>
      <c r="AZ439" s="5" t="e">
        <f>P_A[[#This Row],[10+]]-P_A[[#This Row],[11+]]</f>
        <v>#VALUE!</v>
      </c>
      <c r="BA439" s="5" t="e">
        <f>P_A[[#This Row],[11+]]-P_A[[#This Row],[12+]]</f>
        <v>#VALUE!</v>
      </c>
      <c r="BB439" s="5" t="e">
        <f>P_A[[#This Row],[12+]]-P_A[[#This Row],[13+]]</f>
        <v>#VALUE!</v>
      </c>
      <c r="BC439" s="5" t="e">
        <f>P_A[[#This Row],[13+]]-P_A[[#This Row],[14+]]</f>
        <v>#VALUE!</v>
      </c>
      <c r="BD439" s="5" t="e">
        <f>P_A[[#This Row],[14+]]-P_A[[#This Row],[15+]]</f>
        <v>#VALUE!</v>
      </c>
      <c r="BE439" s="5" t="e">
        <f>P_A[[#This Row],[15+]]-P_A[[#This Row],[16+]]</f>
        <v>#VALUE!</v>
      </c>
      <c r="BF439" s="5" t="e">
        <f>P_A[[#This Row],[16+]]-P_A[[#This Row],[17+]]</f>
        <v>#VALUE!</v>
      </c>
      <c r="BG439" s="5" t="e">
        <f>P_A[[#This Row],[17+]]-P_A[[#This Row],[18+]]</f>
        <v>#VALUE!</v>
      </c>
      <c r="BH439" s="5" t="e">
        <f>P_A[[#This Row],[18+]]-P_A[[#This Row],[19+]]</f>
        <v>#VALUE!</v>
      </c>
      <c r="BI439" s="5" t="e">
        <f>P_A[[#This Row],[19+]]-P_A[[#This Row],[20+]]</f>
        <v>#VALUE!</v>
      </c>
      <c r="BJ439" s="5" t="e">
        <f>P_A[[#This Row],[20+]]-P_A[[#This Row],[21+]]</f>
        <v>#VALUE!</v>
      </c>
      <c r="BK439" s="5" t="e">
        <f>P_A[[#This Row],[21+]]-P_A[[#This Row],[22+]]</f>
        <v>#VALUE!</v>
      </c>
      <c r="BL439" s="5" t="e">
        <f>P_A[[#This Row],[22+]]-P_A[[#This Row],[23+]]</f>
        <v>#VALUE!</v>
      </c>
      <c r="BM439" s="5" t="e">
        <f>P_A[[#This Row],[23+]]-P_A[[#This Row],[24+]]</f>
        <v>#VALUE!</v>
      </c>
      <c r="BN439" s="5" t="e">
        <f>P_A[[#This Row],[24+]]-P_A[[#This Row],[25+]]</f>
        <v>#VALUE!</v>
      </c>
      <c r="BO439" s="5" t="e">
        <f>P_A[[#This Row],[25+]]-P_A[[#This Row],[26+]]</f>
        <v>#VALUE!</v>
      </c>
      <c r="BP439" s="5" t="e">
        <f>P_A[[#This Row],[26+]]-P_A[[#This Row],[27+]]</f>
        <v>#VALUE!</v>
      </c>
      <c r="BQ439" s="5" t="e">
        <f>P_A[[#This Row],[27+]]-P_A[[#This Row],[28+]]</f>
        <v>#VALUE!</v>
      </c>
      <c r="BR439" s="5" t="e">
        <f>P_A[[#This Row],[28+]]-P_A[[#This Row],[29+]]</f>
        <v>#VALUE!</v>
      </c>
      <c r="BS439" s="5" t="e">
        <f>P_A[[#This Row],[29+]]-P_A[[#This Row],[30+]]</f>
        <v>#VALUE!</v>
      </c>
      <c r="BT439" s="5" t="e">
        <f>P_A[[#This Row],[30+]]-P_A[[#This Row],[31+]]</f>
        <v>#VALUE!</v>
      </c>
      <c r="BU439" s="5" t="e">
        <f>P_A[[#This Row],[31+]]-P_A[[#This Row],[32+]]</f>
        <v>#VALUE!</v>
      </c>
      <c r="BV439" s="5" t="e">
        <f>P_A[[#This Row],[32+]]-P_A[[#This Row],[33+]]</f>
        <v>#VALUE!</v>
      </c>
      <c r="BW439" s="5" t="e">
        <f>P_A[[#This Row],[33+]]-P_A[[#This Row],[34+]]</f>
        <v>#VALUE!</v>
      </c>
      <c r="BX439" s="5" t="e">
        <f>P_A[[#This Row],[34+]]-P_A[[#This Row],[35+]]</f>
        <v>#VALUE!</v>
      </c>
      <c r="BY439" s="5" t="e">
        <f>P_A[[#This Row],[35+]]-P_A[[#This Row],[36+]]</f>
        <v>#VALUE!</v>
      </c>
      <c r="BZ439" s="5" t="e">
        <f>P_A[[#This Row],[36+]]-P_A[[#This Row],[37+]]</f>
        <v>#VALUE!</v>
      </c>
      <c r="CA439" s="5" t="e">
        <f>P_A[[#This Row],[37+]]-P_A[[#This Row],[38+]]</f>
        <v>#VALUE!</v>
      </c>
      <c r="CB439" s="5" t="e">
        <f>P_A[[#This Row],[38+]]-P_A[[#This Row],[39+]]</f>
        <v>#VALUE!</v>
      </c>
      <c r="CC439" s="5" t="e">
        <f>P_A[[#This Row],[39+]]-P_A[[#This Row],[40+]]</f>
        <v>#VALUE!</v>
      </c>
      <c r="CD439" s="5" t="e">
        <f>P_A[[#This Row],[40+]]-P_A[[#This Row],[41+]]</f>
        <v>#VALUE!</v>
      </c>
      <c r="CE439" s="5" t="e">
        <f>P_A[[#This Row],[41+]]-P_A[[#This Row],[42+]]</f>
        <v>#VALUE!</v>
      </c>
      <c r="CF439" s="5" t="e">
        <f>P_A[[#This Row],[42+]]-P_A[[#This Row],[43+]]</f>
        <v>#VALUE!</v>
      </c>
      <c r="CG439" s="5" t="e">
        <f>P_A[[#This Row],[43+]]-P_A[[#This Row],[44+]]</f>
        <v>#VALUE!</v>
      </c>
      <c r="CH439" s="5" t="e">
        <f>P_A[[#This Row],[44+]]-P_A[[#This Row],[45+]]</f>
        <v>#VALUE!</v>
      </c>
      <c r="CI439" s="5" t="e">
        <f>P_A[[#This Row],[45+]]-P_A[[#This Row],[46+]]</f>
        <v>#VALUE!</v>
      </c>
      <c r="CJ439" s="5" t="e">
        <f>P_A[[#This Row],[46+]]-P_A[[#This Row],[47+]]</f>
        <v>#VALUE!</v>
      </c>
      <c r="CK439" s="5" t="e">
        <f>P_A[[#This Row],[47+]]-P_A[[#This Row],[48+]]</f>
        <v>#VALUE!</v>
      </c>
      <c r="CL439" s="5" t="e">
        <f>P_A[[#This Row],[48+]]-P_A[[#This Row],[49+]]</f>
        <v>#VALUE!</v>
      </c>
    </row>
    <row r="440" spans="50:90" x14ac:dyDescent="0.25">
      <c r="AX440" s="5" t="e">
        <f>P_A[[#This Row],[8+]]-P_A[[#This Row],[9+]]</f>
        <v>#VALUE!</v>
      </c>
      <c r="AY440" s="5" t="e">
        <f>P_A[[#This Row],[9+]]-P_A[[#This Row],[10+]]</f>
        <v>#VALUE!</v>
      </c>
      <c r="AZ440" s="5" t="e">
        <f>P_A[[#This Row],[10+]]-P_A[[#This Row],[11+]]</f>
        <v>#VALUE!</v>
      </c>
      <c r="BA440" s="5" t="e">
        <f>P_A[[#This Row],[11+]]-P_A[[#This Row],[12+]]</f>
        <v>#VALUE!</v>
      </c>
      <c r="BB440" s="5" t="e">
        <f>P_A[[#This Row],[12+]]-P_A[[#This Row],[13+]]</f>
        <v>#VALUE!</v>
      </c>
      <c r="BC440" s="5" t="e">
        <f>P_A[[#This Row],[13+]]-P_A[[#This Row],[14+]]</f>
        <v>#VALUE!</v>
      </c>
      <c r="BD440" s="5" t="e">
        <f>P_A[[#This Row],[14+]]-P_A[[#This Row],[15+]]</f>
        <v>#VALUE!</v>
      </c>
      <c r="BE440" s="5" t="e">
        <f>P_A[[#This Row],[15+]]-P_A[[#This Row],[16+]]</f>
        <v>#VALUE!</v>
      </c>
      <c r="BF440" s="5" t="e">
        <f>P_A[[#This Row],[16+]]-P_A[[#This Row],[17+]]</f>
        <v>#VALUE!</v>
      </c>
      <c r="BG440" s="5" t="e">
        <f>P_A[[#This Row],[17+]]-P_A[[#This Row],[18+]]</f>
        <v>#VALUE!</v>
      </c>
      <c r="BH440" s="5" t="e">
        <f>P_A[[#This Row],[18+]]-P_A[[#This Row],[19+]]</f>
        <v>#VALUE!</v>
      </c>
      <c r="BI440" s="5" t="e">
        <f>P_A[[#This Row],[19+]]-P_A[[#This Row],[20+]]</f>
        <v>#VALUE!</v>
      </c>
      <c r="BJ440" s="5" t="e">
        <f>P_A[[#This Row],[20+]]-P_A[[#This Row],[21+]]</f>
        <v>#VALUE!</v>
      </c>
      <c r="BK440" s="5" t="e">
        <f>P_A[[#This Row],[21+]]-P_A[[#This Row],[22+]]</f>
        <v>#VALUE!</v>
      </c>
      <c r="BL440" s="5" t="e">
        <f>P_A[[#This Row],[22+]]-P_A[[#This Row],[23+]]</f>
        <v>#VALUE!</v>
      </c>
      <c r="BM440" s="5" t="e">
        <f>P_A[[#This Row],[23+]]-P_A[[#This Row],[24+]]</f>
        <v>#VALUE!</v>
      </c>
      <c r="BN440" s="5" t="e">
        <f>P_A[[#This Row],[24+]]-P_A[[#This Row],[25+]]</f>
        <v>#VALUE!</v>
      </c>
      <c r="BO440" s="5" t="e">
        <f>P_A[[#This Row],[25+]]-P_A[[#This Row],[26+]]</f>
        <v>#VALUE!</v>
      </c>
      <c r="BP440" s="5" t="e">
        <f>P_A[[#This Row],[26+]]-P_A[[#This Row],[27+]]</f>
        <v>#VALUE!</v>
      </c>
      <c r="BQ440" s="5" t="e">
        <f>P_A[[#This Row],[27+]]-P_A[[#This Row],[28+]]</f>
        <v>#VALUE!</v>
      </c>
      <c r="BR440" s="5" t="e">
        <f>P_A[[#This Row],[28+]]-P_A[[#This Row],[29+]]</f>
        <v>#VALUE!</v>
      </c>
      <c r="BS440" s="5" t="e">
        <f>P_A[[#This Row],[29+]]-P_A[[#This Row],[30+]]</f>
        <v>#VALUE!</v>
      </c>
      <c r="BT440" s="5" t="e">
        <f>P_A[[#This Row],[30+]]-P_A[[#This Row],[31+]]</f>
        <v>#VALUE!</v>
      </c>
      <c r="BU440" s="5" t="e">
        <f>P_A[[#This Row],[31+]]-P_A[[#This Row],[32+]]</f>
        <v>#VALUE!</v>
      </c>
      <c r="BV440" s="5" t="e">
        <f>P_A[[#This Row],[32+]]-P_A[[#This Row],[33+]]</f>
        <v>#VALUE!</v>
      </c>
      <c r="BW440" s="5" t="e">
        <f>P_A[[#This Row],[33+]]-P_A[[#This Row],[34+]]</f>
        <v>#VALUE!</v>
      </c>
      <c r="BX440" s="5" t="e">
        <f>P_A[[#This Row],[34+]]-P_A[[#This Row],[35+]]</f>
        <v>#VALUE!</v>
      </c>
      <c r="BY440" s="5" t="e">
        <f>P_A[[#This Row],[35+]]-P_A[[#This Row],[36+]]</f>
        <v>#VALUE!</v>
      </c>
      <c r="BZ440" s="5" t="e">
        <f>P_A[[#This Row],[36+]]-P_A[[#This Row],[37+]]</f>
        <v>#VALUE!</v>
      </c>
      <c r="CA440" s="5" t="e">
        <f>P_A[[#This Row],[37+]]-P_A[[#This Row],[38+]]</f>
        <v>#VALUE!</v>
      </c>
      <c r="CB440" s="5" t="e">
        <f>P_A[[#This Row],[38+]]-P_A[[#This Row],[39+]]</f>
        <v>#VALUE!</v>
      </c>
      <c r="CC440" s="5" t="e">
        <f>P_A[[#This Row],[39+]]-P_A[[#This Row],[40+]]</f>
        <v>#VALUE!</v>
      </c>
      <c r="CD440" s="5" t="e">
        <f>P_A[[#This Row],[40+]]-P_A[[#This Row],[41+]]</f>
        <v>#VALUE!</v>
      </c>
      <c r="CE440" s="5" t="e">
        <f>P_A[[#This Row],[41+]]-P_A[[#This Row],[42+]]</f>
        <v>#VALUE!</v>
      </c>
      <c r="CF440" s="5" t="e">
        <f>P_A[[#This Row],[42+]]-P_A[[#This Row],[43+]]</f>
        <v>#VALUE!</v>
      </c>
      <c r="CG440" s="5" t="e">
        <f>P_A[[#This Row],[43+]]-P_A[[#This Row],[44+]]</f>
        <v>#VALUE!</v>
      </c>
      <c r="CH440" s="5" t="e">
        <f>P_A[[#This Row],[44+]]-P_A[[#This Row],[45+]]</f>
        <v>#VALUE!</v>
      </c>
      <c r="CI440" s="5" t="e">
        <f>P_A[[#This Row],[45+]]-P_A[[#This Row],[46+]]</f>
        <v>#VALUE!</v>
      </c>
      <c r="CJ440" s="5" t="e">
        <f>P_A[[#This Row],[46+]]-P_A[[#This Row],[47+]]</f>
        <v>#VALUE!</v>
      </c>
      <c r="CK440" s="5" t="e">
        <f>P_A[[#This Row],[47+]]-P_A[[#This Row],[48+]]</f>
        <v>#VALUE!</v>
      </c>
      <c r="CL440" s="5" t="e">
        <f>P_A[[#This Row],[48+]]-P_A[[#This Row],[49+]]</f>
        <v>#VALUE!</v>
      </c>
    </row>
    <row r="441" spans="50:90" x14ac:dyDescent="0.25">
      <c r="AX441" s="5" t="e">
        <f>P_A[[#This Row],[8+]]-P_A[[#This Row],[9+]]</f>
        <v>#VALUE!</v>
      </c>
      <c r="AY441" s="5" t="e">
        <f>P_A[[#This Row],[9+]]-P_A[[#This Row],[10+]]</f>
        <v>#VALUE!</v>
      </c>
      <c r="AZ441" s="5" t="e">
        <f>P_A[[#This Row],[10+]]-P_A[[#This Row],[11+]]</f>
        <v>#VALUE!</v>
      </c>
      <c r="BA441" s="5" t="e">
        <f>P_A[[#This Row],[11+]]-P_A[[#This Row],[12+]]</f>
        <v>#VALUE!</v>
      </c>
      <c r="BB441" s="5" t="e">
        <f>P_A[[#This Row],[12+]]-P_A[[#This Row],[13+]]</f>
        <v>#VALUE!</v>
      </c>
      <c r="BC441" s="5" t="e">
        <f>P_A[[#This Row],[13+]]-P_A[[#This Row],[14+]]</f>
        <v>#VALUE!</v>
      </c>
      <c r="BD441" s="5" t="e">
        <f>P_A[[#This Row],[14+]]-P_A[[#This Row],[15+]]</f>
        <v>#VALUE!</v>
      </c>
      <c r="BE441" s="5" t="e">
        <f>P_A[[#This Row],[15+]]-P_A[[#This Row],[16+]]</f>
        <v>#VALUE!</v>
      </c>
      <c r="BF441" s="5" t="e">
        <f>P_A[[#This Row],[16+]]-P_A[[#This Row],[17+]]</f>
        <v>#VALUE!</v>
      </c>
      <c r="BG441" s="5" t="e">
        <f>P_A[[#This Row],[17+]]-P_A[[#This Row],[18+]]</f>
        <v>#VALUE!</v>
      </c>
      <c r="BH441" s="5" t="e">
        <f>P_A[[#This Row],[18+]]-P_A[[#This Row],[19+]]</f>
        <v>#VALUE!</v>
      </c>
      <c r="BI441" s="5" t="e">
        <f>P_A[[#This Row],[19+]]-P_A[[#This Row],[20+]]</f>
        <v>#VALUE!</v>
      </c>
      <c r="BJ441" s="5" t="e">
        <f>P_A[[#This Row],[20+]]-P_A[[#This Row],[21+]]</f>
        <v>#VALUE!</v>
      </c>
      <c r="BK441" s="5" t="e">
        <f>P_A[[#This Row],[21+]]-P_A[[#This Row],[22+]]</f>
        <v>#VALUE!</v>
      </c>
      <c r="BL441" s="5" t="e">
        <f>P_A[[#This Row],[22+]]-P_A[[#This Row],[23+]]</f>
        <v>#VALUE!</v>
      </c>
      <c r="BM441" s="5" t="e">
        <f>P_A[[#This Row],[23+]]-P_A[[#This Row],[24+]]</f>
        <v>#VALUE!</v>
      </c>
      <c r="BN441" s="5" t="e">
        <f>P_A[[#This Row],[24+]]-P_A[[#This Row],[25+]]</f>
        <v>#VALUE!</v>
      </c>
      <c r="BO441" s="5" t="e">
        <f>P_A[[#This Row],[25+]]-P_A[[#This Row],[26+]]</f>
        <v>#VALUE!</v>
      </c>
      <c r="BP441" s="5" t="e">
        <f>P_A[[#This Row],[26+]]-P_A[[#This Row],[27+]]</f>
        <v>#VALUE!</v>
      </c>
      <c r="BQ441" s="5" t="e">
        <f>P_A[[#This Row],[27+]]-P_A[[#This Row],[28+]]</f>
        <v>#VALUE!</v>
      </c>
      <c r="BR441" s="5" t="e">
        <f>P_A[[#This Row],[28+]]-P_A[[#This Row],[29+]]</f>
        <v>#VALUE!</v>
      </c>
      <c r="BS441" s="5" t="e">
        <f>P_A[[#This Row],[29+]]-P_A[[#This Row],[30+]]</f>
        <v>#VALUE!</v>
      </c>
      <c r="BT441" s="5" t="e">
        <f>P_A[[#This Row],[30+]]-P_A[[#This Row],[31+]]</f>
        <v>#VALUE!</v>
      </c>
      <c r="BU441" s="5" t="e">
        <f>P_A[[#This Row],[31+]]-P_A[[#This Row],[32+]]</f>
        <v>#VALUE!</v>
      </c>
      <c r="BV441" s="5" t="e">
        <f>P_A[[#This Row],[32+]]-P_A[[#This Row],[33+]]</f>
        <v>#VALUE!</v>
      </c>
      <c r="BW441" s="5" t="e">
        <f>P_A[[#This Row],[33+]]-P_A[[#This Row],[34+]]</f>
        <v>#VALUE!</v>
      </c>
      <c r="BX441" s="5" t="e">
        <f>P_A[[#This Row],[34+]]-P_A[[#This Row],[35+]]</f>
        <v>#VALUE!</v>
      </c>
      <c r="BY441" s="5" t="e">
        <f>P_A[[#This Row],[35+]]-P_A[[#This Row],[36+]]</f>
        <v>#VALUE!</v>
      </c>
      <c r="BZ441" s="5" t="e">
        <f>P_A[[#This Row],[36+]]-P_A[[#This Row],[37+]]</f>
        <v>#VALUE!</v>
      </c>
      <c r="CA441" s="5" t="e">
        <f>P_A[[#This Row],[37+]]-P_A[[#This Row],[38+]]</f>
        <v>#VALUE!</v>
      </c>
      <c r="CB441" s="5" t="e">
        <f>P_A[[#This Row],[38+]]-P_A[[#This Row],[39+]]</f>
        <v>#VALUE!</v>
      </c>
      <c r="CC441" s="5" t="e">
        <f>P_A[[#This Row],[39+]]-P_A[[#This Row],[40+]]</f>
        <v>#VALUE!</v>
      </c>
      <c r="CD441" s="5" t="e">
        <f>P_A[[#This Row],[40+]]-P_A[[#This Row],[41+]]</f>
        <v>#VALUE!</v>
      </c>
      <c r="CE441" s="5" t="e">
        <f>P_A[[#This Row],[41+]]-P_A[[#This Row],[42+]]</f>
        <v>#VALUE!</v>
      </c>
      <c r="CF441" s="5" t="e">
        <f>P_A[[#This Row],[42+]]-P_A[[#This Row],[43+]]</f>
        <v>#VALUE!</v>
      </c>
      <c r="CG441" s="5" t="e">
        <f>P_A[[#This Row],[43+]]-P_A[[#This Row],[44+]]</f>
        <v>#VALUE!</v>
      </c>
      <c r="CH441" s="5" t="e">
        <f>P_A[[#This Row],[44+]]-P_A[[#This Row],[45+]]</f>
        <v>#VALUE!</v>
      </c>
      <c r="CI441" s="5" t="e">
        <f>P_A[[#This Row],[45+]]-P_A[[#This Row],[46+]]</f>
        <v>#VALUE!</v>
      </c>
      <c r="CJ441" s="5" t="e">
        <f>P_A[[#This Row],[46+]]-P_A[[#This Row],[47+]]</f>
        <v>#VALUE!</v>
      </c>
      <c r="CK441" s="5" t="e">
        <f>P_A[[#This Row],[47+]]-P_A[[#This Row],[48+]]</f>
        <v>#VALUE!</v>
      </c>
      <c r="CL441" s="5" t="e">
        <f>P_A[[#This Row],[48+]]-P_A[[#This Row],[49+]]</f>
        <v>#VALUE!</v>
      </c>
    </row>
    <row r="442" spans="50:90" x14ac:dyDescent="0.25">
      <c r="AX442" s="5" t="e">
        <f>P_A[[#This Row],[8+]]-P_A[[#This Row],[9+]]</f>
        <v>#VALUE!</v>
      </c>
      <c r="AY442" s="5" t="e">
        <f>P_A[[#This Row],[9+]]-P_A[[#This Row],[10+]]</f>
        <v>#VALUE!</v>
      </c>
      <c r="AZ442" s="5" t="e">
        <f>P_A[[#This Row],[10+]]-P_A[[#This Row],[11+]]</f>
        <v>#VALUE!</v>
      </c>
      <c r="BA442" s="5" t="e">
        <f>P_A[[#This Row],[11+]]-P_A[[#This Row],[12+]]</f>
        <v>#VALUE!</v>
      </c>
      <c r="BB442" s="5" t="e">
        <f>P_A[[#This Row],[12+]]-P_A[[#This Row],[13+]]</f>
        <v>#VALUE!</v>
      </c>
      <c r="BC442" s="5" t="e">
        <f>P_A[[#This Row],[13+]]-P_A[[#This Row],[14+]]</f>
        <v>#VALUE!</v>
      </c>
      <c r="BD442" s="5" t="e">
        <f>P_A[[#This Row],[14+]]-P_A[[#This Row],[15+]]</f>
        <v>#VALUE!</v>
      </c>
      <c r="BE442" s="5" t="e">
        <f>P_A[[#This Row],[15+]]-P_A[[#This Row],[16+]]</f>
        <v>#VALUE!</v>
      </c>
      <c r="BF442" s="5" t="e">
        <f>P_A[[#This Row],[16+]]-P_A[[#This Row],[17+]]</f>
        <v>#VALUE!</v>
      </c>
      <c r="BG442" s="5" t="e">
        <f>P_A[[#This Row],[17+]]-P_A[[#This Row],[18+]]</f>
        <v>#VALUE!</v>
      </c>
      <c r="BH442" s="5" t="e">
        <f>P_A[[#This Row],[18+]]-P_A[[#This Row],[19+]]</f>
        <v>#VALUE!</v>
      </c>
      <c r="BI442" s="5" t="e">
        <f>P_A[[#This Row],[19+]]-P_A[[#This Row],[20+]]</f>
        <v>#VALUE!</v>
      </c>
      <c r="BJ442" s="5" t="e">
        <f>P_A[[#This Row],[20+]]-P_A[[#This Row],[21+]]</f>
        <v>#VALUE!</v>
      </c>
      <c r="BK442" s="5" t="e">
        <f>P_A[[#This Row],[21+]]-P_A[[#This Row],[22+]]</f>
        <v>#VALUE!</v>
      </c>
      <c r="BL442" s="5" t="e">
        <f>P_A[[#This Row],[22+]]-P_A[[#This Row],[23+]]</f>
        <v>#VALUE!</v>
      </c>
      <c r="BM442" s="5" t="e">
        <f>P_A[[#This Row],[23+]]-P_A[[#This Row],[24+]]</f>
        <v>#VALUE!</v>
      </c>
      <c r="BN442" s="5" t="e">
        <f>P_A[[#This Row],[24+]]-P_A[[#This Row],[25+]]</f>
        <v>#VALUE!</v>
      </c>
      <c r="BO442" s="5" t="e">
        <f>P_A[[#This Row],[25+]]-P_A[[#This Row],[26+]]</f>
        <v>#VALUE!</v>
      </c>
      <c r="BP442" s="5" t="e">
        <f>P_A[[#This Row],[26+]]-P_A[[#This Row],[27+]]</f>
        <v>#VALUE!</v>
      </c>
      <c r="BQ442" s="5" t="e">
        <f>P_A[[#This Row],[27+]]-P_A[[#This Row],[28+]]</f>
        <v>#VALUE!</v>
      </c>
      <c r="BR442" s="5" t="e">
        <f>P_A[[#This Row],[28+]]-P_A[[#This Row],[29+]]</f>
        <v>#VALUE!</v>
      </c>
      <c r="BS442" s="5" t="e">
        <f>P_A[[#This Row],[29+]]-P_A[[#This Row],[30+]]</f>
        <v>#VALUE!</v>
      </c>
      <c r="BT442" s="5" t="e">
        <f>P_A[[#This Row],[30+]]-P_A[[#This Row],[31+]]</f>
        <v>#VALUE!</v>
      </c>
      <c r="BU442" s="5" t="e">
        <f>P_A[[#This Row],[31+]]-P_A[[#This Row],[32+]]</f>
        <v>#VALUE!</v>
      </c>
      <c r="BV442" s="5" t="e">
        <f>P_A[[#This Row],[32+]]-P_A[[#This Row],[33+]]</f>
        <v>#VALUE!</v>
      </c>
      <c r="BW442" s="5" t="e">
        <f>P_A[[#This Row],[33+]]-P_A[[#This Row],[34+]]</f>
        <v>#VALUE!</v>
      </c>
      <c r="BX442" s="5" t="e">
        <f>P_A[[#This Row],[34+]]-P_A[[#This Row],[35+]]</f>
        <v>#VALUE!</v>
      </c>
      <c r="BY442" s="5" t="e">
        <f>P_A[[#This Row],[35+]]-P_A[[#This Row],[36+]]</f>
        <v>#VALUE!</v>
      </c>
      <c r="BZ442" s="5" t="e">
        <f>P_A[[#This Row],[36+]]-P_A[[#This Row],[37+]]</f>
        <v>#VALUE!</v>
      </c>
      <c r="CA442" s="5" t="e">
        <f>P_A[[#This Row],[37+]]-P_A[[#This Row],[38+]]</f>
        <v>#VALUE!</v>
      </c>
      <c r="CB442" s="5" t="e">
        <f>P_A[[#This Row],[38+]]-P_A[[#This Row],[39+]]</f>
        <v>#VALUE!</v>
      </c>
      <c r="CC442" s="5" t="e">
        <f>P_A[[#This Row],[39+]]-P_A[[#This Row],[40+]]</f>
        <v>#VALUE!</v>
      </c>
      <c r="CD442" s="5" t="e">
        <f>P_A[[#This Row],[40+]]-P_A[[#This Row],[41+]]</f>
        <v>#VALUE!</v>
      </c>
      <c r="CE442" s="5" t="e">
        <f>P_A[[#This Row],[41+]]-P_A[[#This Row],[42+]]</f>
        <v>#VALUE!</v>
      </c>
      <c r="CF442" s="5" t="e">
        <f>P_A[[#This Row],[42+]]-P_A[[#This Row],[43+]]</f>
        <v>#VALUE!</v>
      </c>
      <c r="CG442" s="5" t="e">
        <f>P_A[[#This Row],[43+]]-P_A[[#This Row],[44+]]</f>
        <v>#VALUE!</v>
      </c>
      <c r="CH442" s="5" t="e">
        <f>P_A[[#This Row],[44+]]-P_A[[#This Row],[45+]]</f>
        <v>#VALUE!</v>
      </c>
      <c r="CI442" s="5" t="e">
        <f>P_A[[#This Row],[45+]]-P_A[[#This Row],[46+]]</f>
        <v>#VALUE!</v>
      </c>
      <c r="CJ442" s="5" t="e">
        <f>P_A[[#This Row],[46+]]-P_A[[#This Row],[47+]]</f>
        <v>#VALUE!</v>
      </c>
      <c r="CK442" s="5" t="e">
        <f>P_A[[#This Row],[47+]]-P_A[[#This Row],[48+]]</f>
        <v>#VALUE!</v>
      </c>
      <c r="CL442" s="5" t="e">
        <f>P_A[[#This Row],[48+]]-P_A[[#This Row],[49+]]</f>
        <v>#VALUE!</v>
      </c>
    </row>
    <row r="443" spans="50:90" x14ac:dyDescent="0.25">
      <c r="AX443" s="5" t="e">
        <f>P_A[[#This Row],[8+]]-P_A[[#This Row],[9+]]</f>
        <v>#VALUE!</v>
      </c>
      <c r="AY443" s="5" t="e">
        <f>P_A[[#This Row],[9+]]-P_A[[#This Row],[10+]]</f>
        <v>#VALUE!</v>
      </c>
      <c r="AZ443" s="5" t="e">
        <f>P_A[[#This Row],[10+]]-P_A[[#This Row],[11+]]</f>
        <v>#VALUE!</v>
      </c>
      <c r="BA443" s="5" t="e">
        <f>P_A[[#This Row],[11+]]-P_A[[#This Row],[12+]]</f>
        <v>#VALUE!</v>
      </c>
      <c r="BB443" s="5" t="e">
        <f>P_A[[#This Row],[12+]]-P_A[[#This Row],[13+]]</f>
        <v>#VALUE!</v>
      </c>
      <c r="BC443" s="5" t="e">
        <f>P_A[[#This Row],[13+]]-P_A[[#This Row],[14+]]</f>
        <v>#VALUE!</v>
      </c>
      <c r="BD443" s="5" t="e">
        <f>P_A[[#This Row],[14+]]-P_A[[#This Row],[15+]]</f>
        <v>#VALUE!</v>
      </c>
      <c r="BE443" s="5" t="e">
        <f>P_A[[#This Row],[15+]]-P_A[[#This Row],[16+]]</f>
        <v>#VALUE!</v>
      </c>
      <c r="BF443" s="5" t="e">
        <f>P_A[[#This Row],[16+]]-P_A[[#This Row],[17+]]</f>
        <v>#VALUE!</v>
      </c>
      <c r="BG443" s="5" t="e">
        <f>P_A[[#This Row],[17+]]-P_A[[#This Row],[18+]]</f>
        <v>#VALUE!</v>
      </c>
      <c r="BH443" s="5" t="e">
        <f>P_A[[#This Row],[18+]]-P_A[[#This Row],[19+]]</f>
        <v>#VALUE!</v>
      </c>
      <c r="BI443" s="5" t="e">
        <f>P_A[[#This Row],[19+]]-P_A[[#This Row],[20+]]</f>
        <v>#VALUE!</v>
      </c>
      <c r="BJ443" s="5" t="e">
        <f>P_A[[#This Row],[20+]]-P_A[[#This Row],[21+]]</f>
        <v>#VALUE!</v>
      </c>
      <c r="BK443" s="5" t="e">
        <f>P_A[[#This Row],[21+]]-P_A[[#This Row],[22+]]</f>
        <v>#VALUE!</v>
      </c>
      <c r="BL443" s="5" t="e">
        <f>P_A[[#This Row],[22+]]-P_A[[#This Row],[23+]]</f>
        <v>#VALUE!</v>
      </c>
      <c r="BM443" s="5" t="e">
        <f>P_A[[#This Row],[23+]]-P_A[[#This Row],[24+]]</f>
        <v>#VALUE!</v>
      </c>
      <c r="BN443" s="5" t="e">
        <f>P_A[[#This Row],[24+]]-P_A[[#This Row],[25+]]</f>
        <v>#VALUE!</v>
      </c>
      <c r="BO443" s="5" t="e">
        <f>P_A[[#This Row],[25+]]-P_A[[#This Row],[26+]]</f>
        <v>#VALUE!</v>
      </c>
      <c r="BP443" s="5" t="e">
        <f>P_A[[#This Row],[26+]]-P_A[[#This Row],[27+]]</f>
        <v>#VALUE!</v>
      </c>
      <c r="BQ443" s="5" t="e">
        <f>P_A[[#This Row],[27+]]-P_A[[#This Row],[28+]]</f>
        <v>#VALUE!</v>
      </c>
      <c r="BR443" s="5" t="e">
        <f>P_A[[#This Row],[28+]]-P_A[[#This Row],[29+]]</f>
        <v>#VALUE!</v>
      </c>
      <c r="BS443" s="5" t="e">
        <f>P_A[[#This Row],[29+]]-P_A[[#This Row],[30+]]</f>
        <v>#VALUE!</v>
      </c>
      <c r="BT443" s="5" t="e">
        <f>P_A[[#This Row],[30+]]-P_A[[#This Row],[31+]]</f>
        <v>#VALUE!</v>
      </c>
      <c r="BU443" s="5" t="e">
        <f>P_A[[#This Row],[31+]]-P_A[[#This Row],[32+]]</f>
        <v>#VALUE!</v>
      </c>
      <c r="BV443" s="5" t="e">
        <f>P_A[[#This Row],[32+]]-P_A[[#This Row],[33+]]</f>
        <v>#VALUE!</v>
      </c>
      <c r="BW443" s="5" t="e">
        <f>P_A[[#This Row],[33+]]-P_A[[#This Row],[34+]]</f>
        <v>#VALUE!</v>
      </c>
      <c r="BX443" s="5" t="e">
        <f>P_A[[#This Row],[34+]]-P_A[[#This Row],[35+]]</f>
        <v>#VALUE!</v>
      </c>
      <c r="BY443" s="5" t="e">
        <f>P_A[[#This Row],[35+]]-P_A[[#This Row],[36+]]</f>
        <v>#VALUE!</v>
      </c>
      <c r="BZ443" s="5" t="e">
        <f>P_A[[#This Row],[36+]]-P_A[[#This Row],[37+]]</f>
        <v>#VALUE!</v>
      </c>
      <c r="CA443" s="5" t="e">
        <f>P_A[[#This Row],[37+]]-P_A[[#This Row],[38+]]</f>
        <v>#VALUE!</v>
      </c>
      <c r="CB443" s="5" t="e">
        <f>P_A[[#This Row],[38+]]-P_A[[#This Row],[39+]]</f>
        <v>#VALUE!</v>
      </c>
      <c r="CC443" s="5" t="e">
        <f>P_A[[#This Row],[39+]]-P_A[[#This Row],[40+]]</f>
        <v>#VALUE!</v>
      </c>
      <c r="CD443" s="5" t="e">
        <f>P_A[[#This Row],[40+]]-P_A[[#This Row],[41+]]</f>
        <v>#VALUE!</v>
      </c>
      <c r="CE443" s="5" t="e">
        <f>P_A[[#This Row],[41+]]-P_A[[#This Row],[42+]]</f>
        <v>#VALUE!</v>
      </c>
      <c r="CF443" s="5" t="e">
        <f>P_A[[#This Row],[42+]]-P_A[[#This Row],[43+]]</f>
        <v>#VALUE!</v>
      </c>
      <c r="CG443" s="5" t="e">
        <f>P_A[[#This Row],[43+]]-P_A[[#This Row],[44+]]</f>
        <v>#VALUE!</v>
      </c>
      <c r="CH443" s="5" t="e">
        <f>P_A[[#This Row],[44+]]-P_A[[#This Row],[45+]]</f>
        <v>#VALUE!</v>
      </c>
      <c r="CI443" s="5" t="e">
        <f>P_A[[#This Row],[45+]]-P_A[[#This Row],[46+]]</f>
        <v>#VALUE!</v>
      </c>
      <c r="CJ443" s="5" t="e">
        <f>P_A[[#This Row],[46+]]-P_A[[#This Row],[47+]]</f>
        <v>#VALUE!</v>
      </c>
      <c r="CK443" s="5" t="e">
        <f>P_A[[#This Row],[47+]]-P_A[[#This Row],[48+]]</f>
        <v>#VALUE!</v>
      </c>
      <c r="CL443" s="5" t="e">
        <f>P_A[[#This Row],[48+]]-P_A[[#This Row],[49+]]</f>
        <v>#VALUE!</v>
      </c>
    </row>
    <row r="444" spans="50:90" x14ac:dyDescent="0.25">
      <c r="AX444" s="5" t="e">
        <f>P_A[[#This Row],[8+]]-P_A[[#This Row],[9+]]</f>
        <v>#VALUE!</v>
      </c>
      <c r="AY444" s="5" t="e">
        <f>P_A[[#This Row],[9+]]-P_A[[#This Row],[10+]]</f>
        <v>#VALUE!</v>
      </c>
      <c r="AZ444" s="5" t="e">
        <f>P_A[[#This Row],[10+]]-P_A[[#This Row],[11+]]</f>
        <v>#VALUE!</v>
      </c>
      <c r="BA444" s="5" t="e">
        <f>P_A[[#This Row],[11+]]-P_A[[#This Row],[12+]]</f>
        <v>#VALUE!</v>
      </c>
      <c r="BB444" s="5" t="e">
        <f>P_A[[#This Row],[12+]]-P_A[[#This Row],[13+]]</f>
        <v>#VALUE!</v>
      </c>
      <c r="BC444" s="5" t="e">
        <f>P_A[[#This Row],[13+]]-P_A[[#This Row],[14+]]</f>
        <v>#VALUE!</v>
      </c>
      <c r="BD444" s="5" t="e">
        <f>P_A[[#This Row],[14+]]-P_A[[#This Row],[15+]]</f>
        <v>#VALUE!</v>
      </c>
      <c r="BE444" s="5" t="e">
        <f>P_A[[#This Row],[15+]]-P_A[[#This Row],[16+]]</f>
        <v>#VALUE!</v>
      </c>
      <c r="BF444" s="5" t="e">
        <f>P_A[[#This Row],[16+]]-P_A[[#This Row],[17+]]</f>
        <v>#VALUE!</v>
      </c>
      <c r="BG444" s="5" t="e">
        <f>P_A[[#This Row],[17+]]-P_A[[#This Row],[18+]]</f>
        <v>#VALUE!</v>
      </c>
      <c r="BH444" s="5" t="e">
        <f>P_A[[#This Row],[18+]]-P_A[[#This Row],[19+]]</f>
        <v>#VALUE!</v>
      </c>
      <c r="BI444" s="5" t="e">
        <f>P_A[[#This Row],[19+]]-P_A[[#This Row],[20+]]</f>
        <v>#VALUE!</v>
      </c>
      <c r="BJ444" s="5" t="e">
        <f>P_A[[#This Row],[20+]]-P_A[[#This Row],[21+]]</f>
        <v>#VALUE!</v>
      </c>
      <c r="BK444" s="5" t="e">
        <f>P_A[[#This Row],[21+]]-P_A[[#This Row],[22+]]</f>
        <v>#VALUE!</v>
      </c>
      <c r="BL444" s="5" t="e">
        <f>P_A[[#This Row],[22+]]-P_A[[#This Row],[23+]]</f>
        <v>#VALUE!</v>
      </c>
      <c r="BM444" s="5" t="e">
        <f>P_A[[#This Row],[23+]]-P_A[[#This Row],[24+]]</f>
        <v>#VALUE!</v>
      </c>
      <c r="BN444" s="5" t="e">
        <f>P_A[[#This Row],[24+]]-P_A[[#This Row],[25+]]</f>
        <v>#VALUE!</v>
      </c>
      <c r="BO444" s="5" t="e">
        <f>P_A[[#This Row],[25+]]-P_A[[#This Row],[26+]]</f>
        <v>#VALUE!</v>
      </c>
      <c r="BP444" s="5" t="e">
        <f>P_A[[#This Row],[26+]]-P_A[[#This Row],[27+]]</f>
        <v>#VALUE!</v>
      </c>
      <c r="BQ444" s="5" t="e">
        <f>P_A[[#This Row],[27+]]-P_A[[#This Row],[28+]]</f>
        <v>#VALUE!</v>
      </c>
      <c r="BR444" s="5" t="e">
        <f>P_A[[#This Row],[28+]]-P_A[[#This Row],[29+]]</f>
        <v>#VALUE!</v>
      </c>
      <c r="BS444" s="5" t="e">
        <f>P_A[[#This Row],[29+]]-P_A[[#This Row],[30+]]</f>
        <v>#VALUE!</v>
      </c>
      <c r="BT444" s="5" t="e">
        <f>P_A[[#This Row],[30+]]-P_A[[#This Row],[31+]]</f>
        <v>#VALUE!</v>
      </c>
      <c r="BU444" s="5" t="e">
        <f>P_A[[#This Row],[31+]]-P_A[[#This Row],[32+]]</f>
        <v>#VALUE!</v>
      </c>
      <c r="BV444" s="5" t="e">
        <f>P_A[[#This Row],[32+]]-P_A[[#This Row],[33+]]</f>
        <v>#VALUE!</v>
      </c>
      <c r="BW444" s="5" t="e">
        <f>P_A[[#This Row],[33+]]-P_A[[#This Row],[34+]]</f>
        <v>#VALUE!</v>
      </c>
      <c r="BX444" s="5" t="e">
        <f>P_A[[#This Row],[34+]]-P_A[[#This Row],[35+]]</f>
        <v>#VALUE!</v>
      </c>
      <c r="BY444" s="5" t="e">
        <f>P_A[[#This Row],[35+]]-P_A[[#This Row],[36+]]</f>
        <v>#VALUE!</v>
      </c>
      <c r="BZ444" s="5" t="e">
        <f>P_A[[#This Row],[36+]]-P_A[[#This Row],[37+]]</f>
        <v>#VALUE!</v>
      </c>
      <c r="CA444" s="5" t="e">
        <f>P_A[[#This Row],[37+]]-P_A[[#This Row],[38+]]</f>
        <v>#VALUE!</v>
      </c>
      <c r="CB444" s="5" t="e">
        <f>P_A[[#This Row],[38+]]-P_A[[#This Row],[39+]]</f>
        <v>#VALUE!</v>
      </c>
      <c r="CC444" s="5" t="e">
        <f>P_A[[#This Row],[39+]]-P_A[[#This Row],[40+]]</f>
        <v>#VALUE!</v>
      </c>
      <c r="CD444" s="5" t="e">
        <f>P_A[[#This Row],[40+]]-P_A[[#This Row],[41+]]</f>
        <v>#VALUE!</v>
      </c>
      <c r="CE444" s="5" t="e">
        <f>P_A[[#This Row],[41+]]-P_A[[#This Row],[42+]]</f>
        <v>#VALUE!</v>
      </c>
      <c r="CF444" s="5" t="e">
        <f>P_A[[#This Row],[42+]]-P_A[[#This Row],[43+]]</f>
        <v>#VALUE!</v>
      </c>
      <c r="CG444" s="5" t="e">
        <f>P_A[[#This Row],[43+]]-P_A[[#This Row],[44+]]</f>
        <v>#VALUE!</v>
      </c>
      <c r="CH444" s="5" t="e">
        <f>P_A[[#This Row],[44+]]-P_A[[#This Row],[45+]]</f>
        <v>#VALUE!</v>
      </c>
      <c r="CI444" s="5" t="e">
        <f>P_A[[#This Row],[45+]]-P_A[[#This Row],[46+]]</f>
        <v>#VALUE!</v>
      </c>
      <c r="CJ444" s="5" t="e">
        <f>P_A[[#This Row],[46+]]-P_A[[#This Row],[47+]]</f>
        <v>#VALUE!</v>
      </c>
      <c r="CK444" s="5" t="e">
        <f>P_A[[#This Row],[47+]]-P_A[[#This Row],[48+]]</f>
        <v>#VALUE!</v>
      </c>
      <c r="CL444" s="5" t="e">
        <f>P_A[[#This Row],[48+]]-P_A[[#This Row],[49+]]</f>
        <v>#VALUE!</v>
      </c>
    </row>
    <row r="445" spans="50:90" x14ac:dyDescent="0.25">
      <c r="AX445" s="5" t="e">
        <f>P_A[[#This Row],[8+]]-P_A[[#This Row],[9+]]</f>
        <v>#VALUE!</v>
      </c>
      <c r="AY445" s="5" t="e">
        <f>P_A[[#This Row],[9+]]-P_A[[#This Row],[10+]]</f>
        <v>#VALUE!</v>
      </c>
      <c r="AZ445" s="5" t="e">
        <f>P_A[[#This Row],[10+]]-P_A[[#This Row],[11+]]</f>
        <v>#VALUE!</v>
      </c>
      <c r="BA445" s="5" t="e">
        <f>P_A[[#This Row],[11+]]-P_A[[#This Row],[12+]]</f>
        <v>#VALUE!</v>
      </c>
      <c r="BB445" s="5" t="e">
        <f>P_A[[#This Row],[12+]]-P_A[[#This Row],[13+]]</f>
        <v>#VALUE!</v>
      </c>
      <c r="BC445" s="5" t="e">
        <f>P_A[[#This Row],[13+]]-P_A[[#This Row],[14+]]</f>
        <v>#VALUE!</v>
      </c>
      <c r="BD445" s="5" t="e">
        <f>P_A[[#This Row],[14+]]-P_A[[#This Row],[15+]]</f>
        <v>#VALUE!</v>
      </c>
      <c r="BE445" s="5" t="e">
        <f>P_A[[#This Row],[15+]]-P_A[[#This Row],[16+]]</f>
        <v>#VALUE!</v>
      </c>
      <c r="BF445" s="5" t="e">
        <f>P_A[[#This Row],[16+]]-P_A[[#This Row],[17+]]</f>
        <v>#VALUE!</v>
      </c>
      <c r="BG445" s="5" t="e">
        <f>P_A[[#This Row],[17+]]-P_A[[#This Row],[18+]]</f>
        <v>#VALUE!</v>
      </c>
      <c r="BH445" s="5" t="e">
        <f>P_A[[#This Row],[18+]]-P_A[[#This Row],[19+]]</f>
        <v>#VALUE!</v>
      </c>
      <c r="BI445" s="5" t="e">
        <f>P_A[[#This Row],[19+]]-P_A[[#This Row],[20+]]</f>
        <v>#VALUE!</v>
      </c>
      <c r="BJ445" s="5" t="e">
        <f>P_A[[#This Row],[20+]]-P_A[[#This Row],[21+]]</f>
        <v>#VALUE!</v>
      </c>
      <c r="BK445" s="5" t="e">
        <f>P_A[[#This Row],[21+]]-P_A[[#This Row],[22+]]</f>
        <v>#VALUE!</v>
      </c>
      <c r="BL445" s="5" t="e">
        <f>P_A[[#This Row],[22+]]-P_A[[#This Row],[23+]]</f>
        <v>#VALUE!</v>
      </c>
      <c r="BM445" s="5" t="e">
        <f>P_A[[#This Row],[23+]]-P_A[[#This Row],[24+]]</f>
        <v>#VALUE!</v>
      </c>
      <c r="BN445" s="5" t="e">
        <f>P_A[[#This Row],[24+]]-P_A[[#This Row],[25+]]</f>
        <v>#VALUE!</v>
      </c>
      <c r="BO445" s="5" t="e">
        <f>P_A[[#This Row],[25+]]-P_A[[#This Row],[26+]]</f>
        <v>#VALUE!</v>
      </c>
      <c r="BP445" s="5" t="e">
        <f>P_A[[#This Row],[26+]]-P_A[[#This Row],[27+]]</f>
        <v>#VALUE!</v>
      </c>
      <c r="BQ445" s="5" t="e">
        <f>P_A[[#This Row],[27+]]-P_A[[#This Row],[28+]]</f>
        <v>#VALUE!</v>
      </c>
      <c r="BR445" s="5" t="e">
        <f>P_A[[#This Row],[28+]]-P_A[[#This Row],[29+]]</f>
        <v>#VALUE!</v>
      </c>
      <c r="BS445" s="5" t="e">
        <f>P_A[[#This Row],[29+]]-P_A[[#This Row],[30+]]</f>
        <v>#VALUE!</v>
      </c>
      <c r="BT445" s="5" t="e">
        <f>P_A[[#This Row],[30+]]-P_A[[#This Row],[31+]]</f>
        <v>#VALUE!</v>
      </c>
      <c r="BU445" s="5" t="e">
        <f>P_A[[#This Row],[31+]]-P_A[[#This Row],[32+]]</f>
        <v>#VALUE!</v>
      </c>
      <c r="BV445" s="5" t="e">
        <f>P_A[[#This Row],[32+]]-P_A[[#This Row],[33+]]</f>
        <v>#VALUE!</v>
      </c>
      <c r="BW445" s="5" t="e">
        <f>P_A[[#This Row],[33+]]-P_A[[#This Row],[34+]]</f>
        <v>#VALUE!</v>
      </c>
      <c r="BX445" s="5" t="e">
        <f>P_A[[#This Row],[34+]]-P_A[[#This Row],[35+]]</f>
        <v>#VALUE!</v>
      </c>
      <c r="BY445" s="5" t="e">
        <f>P_A[[#This Row],[35+]]-P_A[[#This Row],[36+]]</f>
        <v>#VALUE!</v>
      </c>
      <c r="BZ445" s="5" t="e">
        <f>P_A[[#This Row],[36+]]-P_A[[#This Row],[37+]]</f>
        <v>#VALUE!</v>
      </c>
      <c r="CA445" s="5" t="e">
        <f>P_A[[#This Row],[37+]]-P_A[[#This Row],[38+]]</f>
        <v>#VALUE!</v>
      </c>
      <c r="CB445" s="5" t="e">
        <f>P_A[[#This Row],[38+]]-P_A[[#This Row],[39+]]</f>
        <v>#VALUE!</v>
      </c>
      <c r="CC445" s="5" t="e">
        <f>P_A[[#This Row],[39+]]-P_A[[#This Row],[40+]]</f>
        <v>#VALUE!</v>
      </c>
      <c r="CD445" s="5" t="e">
        <f>P_A[[#This Row],[40+]]-P_A[[#This Row],[41+]]</f>
        <v>#VALUE!</v>
      </c>
      <c r="CE445" s="5" t="e">
        <f>P_A[[#This Row],[41+]]-P_A[[#This Row],[42+]]</f>
        <v>#VALUE!</v>
      </c>
      <c r="CF445" s="5" t="e">
        <f>P_A[[#This Row],[42+]]-P_A[[#This Row],[43+]]</f>
        <v>#VALUE!</v>
      </c>
      <c r="CG445" s="5" t="e">
        <f>P_A[[#This Row],[43+]]-P_A[[#This Row],[44+]]</f>
        <v>#VALUE!</v>
      </c>
      <c r="CH445" s="5" t="e">
        <f>P_A[[#This Row],[44+]]-P_A[[#This Row],[45+]]</f>
        <v>#VALUE!</v>
      </c>
      <c r="CI445" s="5" t="e">
        <f>P_A[[#This Row],[45+]]-P_A[[#This Row],[46+]]</f>
        <v>#VALUE!</v>
      </c>
      <c r="CJ445" s="5" t="e">
        <f>P_A[[#This Row],[46+]]-P_A[[#This Row],[47+]]</f>
        <v>#VALUE!</v>
      </c>
      <c r="CK445" s="5" t="e">
        <f>P_A[[#This Row],[47+]]-P_A[[#This Row],[48+]]</f>
        <v>#VALUE!</v>
      </c>
      <c r="CL445" s="5" t="e">
        <f>P_A[[#This Row],[48+]]-P_A[[#This Row],[49+]]</f>
        <v>#VALUE!</v>
      </c>
    </row>
    <row r="446" spans="50:90" x14ac:dyDescent="0.25">
      <c r="AX446" s="5" t="e">
        <f>P_A[[#This Row],[8+]]-P_A[[#This Row],[9+]]</f>
        <v>#VALUE!</v>
      </c>
      <c r="AY446" s="5" t="e">
        <f>P_A[[#This Row],[9+]]-P_A[[#This Row],[10+]]</f>
        <v>#VALUE!</v>
      </c>
      <c r="AZ446" s="5" t="e">
        <f>P_A[[#This Row],[10+]]-P_A[[#This Row],[11+]]</f>
        <v>#VALUE!</v>
      </c>
      <c r="BA446" s="5" t="e">
        <f>P_A[[#This Row],[11+]]-P_A[[#This Row],[12+]]</f>
        <v>#VALUE!</v>
      </c>
      <c r="BB446" s="5" t="e">
        <f>P_A[[#This Row],[12+]]-P_A[[#This Row],[13+]]</f>
        <v>#VALUE!</v>
      </c>
      <c r="BC446" s="5" t="e">
        <f>P_A[[#This Row],[13+]]-P_A[[#This Row],[14+]]</f>
        <v>#VALUE!</v>
      </c>
      <c r="BD446" s="5" t="e">
        <f>P_A[[#This Row],[14+]]-P_A[[#This Row],[15+]]</f>
        <v>#VALUE!</v>
      </c>
      <c r="BE446" s="5" t="e">
        <f>P_A[[#This Row],[15+]]-P_A[[#This Row],[16+]]</f>
        <v>#VALUE!</v>
      </c>
      <c r="BF446" s="5" t="e">
        <f>P_A[[#This Row],[16+]]-P_A[[#This Row],[17+]]</f>
        <v>#VALUE!</v>
      </c>
      <c r="BG446" s="5" t="e">
        <f>P_A[[#This Row],[17+]]-P_A[[#This Row],[18+]]</f>
        <v>#VALUE!</v>
      </c>
      <c r="BH446" s="5" t="e">
        <f>P_A[[#This Row],[18+]]-P_A[[#This Row],[19+]]</f>
        <v>#VALUE!</v>
      </c>
      <c r="BI446" s="5" t="e">
        <f>P_A[[#This Row],[19+]]-P_A[[#This Row],[20+]]</f>
        <v>#VALUE!</v>
      </c>
      <c r="BJ446" s="5" t="e">
        <f>P_A[[#This Row],[20+]]-P_A[[#This Row],[21+]]</f>
        <v>#VALUE!</v>
      </c>
      <c r="BK446" s="5" t="e">
        <f>P_A[[#This Row],[21+]]-P_A[[#This Row],[22+]]</f>
        <v>#VALUE!</v>
      </c>
      <c r="BL446" s="5" t="e">
        <f>P_A[[#This Row],[22+]]-P_A[[#This Row],[23+]]</f>
        <v>#VALUE!</v>
      </c>
      <c r="BM446" s="5" t="e">
        <f>P_A[[#This Row],[23+]]-P_A[[#This Row],[24+]]</f>
        <v>#VALUE!</v>
      </c>
      <c r="BN446" s="5" t="e">
        <f>P_A[[#This Row],[24+]]-P_A[[#This Row],[25+]]</f>
        <v>#VALUE!</v>
      </c>
      <c r="BO446" s="5" t="e">
        <f>P_A[[#This Row],[25+]]-P_A[[#This Row],[26+]]</f>
        <v>#VALUE!</v>
      </c>
      <c r="BP446" s="5" t="e">
        <f>P_A[[#This Row],[26+]]-P_A[[#This Row],[27+]]</f>
        <v>#VALUE!</v>
      </c>
      <c r="BQ446" s="5" t="e">
        <f>P_A[[#This Row],[27+]]-P_A[[#This Row],[28+]]</f>
        <v>#VALUE!</v>
      </c>
      <c r="BR446" s="5" t="e">
        <f>P_A[[#This Row],[28+]]-P_A[[#This Row],[29+]]</f>
        <v>#VALUE!</v>
      </c>
      <c r="BS446" s="5" t="e">
        <f>P_A[[#This Row],[29+]]-P_A[[#This Row],[30+]]</f>
        <v>#VALUE!</v>
      </c>
      <c r="BT446" s="5" t="e">
        <f>P_A[[#This Row],[30+]]-P_A[[#This Row],[31+]]</f>
        <v>#VALUE!</v>
      </c>
      <c r="BU446" s="5" t="e">
        <f>P_A[[#This Row],[31+]]-P_A[[#This Row],[32+]]</f>
        <v>#VALUE!</v>
      </c>
      <c r="BV446" s="5" t="e">
        <f>P_A[[#This Row],[32+]]-P_A[[#This Row],[33+]]</f>
        <v>#VALUE!</v>
      </c>
      <c r="BW446" s="5" t="e">
        <f>P_A[[#This Row],[33+]]-P_A[[#This Row],[34+]]</f>
        <v>#VALUE!</v>
      </c>
      <c r="BX446" s="5" t="e">
        <f>P_A[[#This Row],[34+]]-P_A[[#This Row],[35+]]</f>
        <v>#VALUE!</v>
      </c>
      <c r="BY446" s="5" t="e">
        <f>P_A[[#This Row],[35+]]-P_A[[#This Row],[36+]]</f>
        <v>#VALUE!</v>
      </c>
      <c r="BZ446" s="5" t="e">
        <f>P_A[[#This Row],[36+]]-P_A[[#This Row],[37+]]</f>
        <v>#VALUE!</v>
      </c>
      <c r="CA446" s="5" t="e">
        <f>P_A[[#This Row],[37+]]-P_A[[#This Row],[38+]]</f>
        <v>#VALUE!</v>
      </c>
      <c r="CB446" s="5" t="e">
        <f>P_A[[#This Row],[38+]]-P_A[[#This Row],[39+]]</f>
        <v>#VALUE!</v>
      </c>
      <c r="CC446" s="5" t="e">
        <f>P_A[[#This Row],[39+]]-P_A[[#This Row],[40+]]</f>
        <v>#VALUE!</v>
      </c>
      <c r="CD446" s="5" t="e">
        <f>P_A[[#This Row],[40+]]-P_A[[#This Row],[41+]]</f>
        <v>#VALUE!</v>
      </c>
      <c r="CE446" s="5" t="e">
        <f>P_A[[#This Row],[41+]]-P_A[[#This Row],[42+]]</f>
        <v>#VALUE!</v>
      </c>
      <c r="CF446" s="5" t="e">
        <f>P_A[[#This Row],[42+]]-P_A[[#This Row],[43+]]</f>
        <v>#VALUE!</v>
      </c>
      <c r="CG446" s="5" t="e">
        <f>P_A[[#This Row],[43+]]-P_A[[#This Row],[44+]]</f>
        <v>#VALUE!</v>
      </c>
      <c r="CH446" s="5" t="e">
        <f>P_A[[#This Row],[44+]]-P_A[[#This Row],[45+]]</f>
        <v>#VALUE!</v>
      </c>
      <c r="CI446" s="5" t="e">
        <f>P_A[[#This Row],[45+]]-P_A[[#This Row],[46+]]</f>
        <v>#VALUE!</v>
      </c>
      <c r="CJ446" s="5" t="e">
        <f>P_A[[#This Row],[46+]]-P_A[[#This Row],[47+]]</f>
        <v>#VALUE!</v>
      </c>
      <c r="CK446" s="5" t="e">
        <f>P_A[[#This Row],[47+]]-P_A[[#This Row],[48+]]</f>
        <v>#VALUE!</v>
      </c>
      <c r="CL446" s="5" t="e">
        <f>P_A[[#This Row],[48+]]-P_A[[#This Row],[49+]]</f>
        <v>#VALUE!</v>
      </c>
    </row>
    <row r="447" spans="50:90" x14ac:dyDescent="0.25">
      <c r="AX447" s="5" t="e">
        <f>P_A[[#This Row],[8+]]-P_A[[#This Row],[9+]]</f>
        <v>#VALUE!</v>
      </c>
      <c r="AY447" s="5" t="e">
        <f>P_A[[#This Row],[9+]]-P_A[[#This Row],[10+]]</f>
        <v>#VALUE!</v>
      </c>
      <c r="AZ447" s="5" t="e">
        <f>P_A[[#This Row],[10+]]-P_A[[#This Row],[11+]]</f>
        <v>#VALUE!</v>
      </c>
      <c r="BA447" s="5" t="e">
        <f>P_A[[#This Row],[11+]]-P_A[[#This Row],[12+]]</f>
        <v>#VALUE!</v>
      </c>
      <c r="BB447" s="5" t="e">
        <f>P_A[[#This Row],[12+]]-P_A[[#This Row],[13+]]</f>
        <v>#VALUE!</v>
      </c>
      <c r="BC447" s="5" t="e">
        <f>P_A[[#This Row],[13+]]-P_A[[#This Row],[14+]]</f>
        <v>#VALUE!</v>
      </c>
      <c r="BD447" s="5" t="e">
        <f>P_A[[#This Row],[14+]]-P_A[[#This Row],[15+]]</f>
        <v>#VALUE!</v>
      </c>
      <c r="BE447" s="5" t="e">
        <f>P_A[[#This Row],[15+]]-P_A[[#This Row],[16+]]</f>
        <v>#VALUE!</v>
      </c>
      <c r="BF447" s="5" t="e">
        <f>P_A[[#This Row],[16+]]-P_A[[#This Row],[17+]]</f>
        <v>#VALUE!</v>
      </c>
      <c r="BG447" s="5" t="e">
        <f>P_A[[#This Row],[17+]]-P_A[[#This Row],[18+]]</f>
        <v>#VALUE!</v>
      </c>
      <c r="BH447" s="5" t="e">
        <f>P_A[[#This Row],[18+]]-P_A[[#This Row],[19+]]</f>
        <v>#VALUE!</v>
      </c>
      <c r="BI447" s="5" t="e">
        <f>P_A[[#This Row],[19+]]-P_A[[#This Row],[20+]]</f>
        <v>#VALUE!</v>
      </c>
      <c r="BJ447" s="5" t="e">
        <f>P_A[[#This Row],[20+]]-P_A[[#This Row],[21+]]</f>
        <v>#VALUE!</v>
      </c>
      <c r="BK447" s="5" t="e">
        <f>P_A[[#This Row],[21+]]-P_A[[#This Row],[22+]]</f>
        <v>#VALUE!</v>
      </c>
      <c r="BL447" s="5" t="e">
        <f>P_A[[#This Row],[22+]]-P_A[[#This Row],[23+]]</f>
        <v>#VALUE!</v>
      </c>
      <c r="BM447" s="5" t="e">
        <f>P_A[[#This Row],[23+]]-P_A[[#This Row],[24+]]</f>
        <v>#VALUE!</v>
      </c>
      <c r="BN447" s="5" t="e">
        <f>P_A[[#This Row],[24+]]-P_A[[#This Row],[25+]]</f>
        <v>#VALUE!</v>
      </c>
      <c r="BO447" s="5" t="e">
        <f>P_A[[#This Row],[25+]]-P_A[[#This Row],[26+]]</f>
        <v>#VALUE!</v>
      </c>
      <c r="BP447" s="5" t="e">
        <f>P_A[[#This Row],[26+]]-P_A[[#This Row],[27+]]</f>
        <v>#VALUE!</v>
      </c>
      <c r="BQ447" s="5" t="e">
        <f>P_A[[#This Row],[27+]]-P_A[[#This Row],[28+]]</f>
        <v>#VALUE!</v>
      </c>
      <c r="BR447" s="5" t="e">
        <f>P_A[[#This Row],[28+]]-P_A[[#This Row],[29+]]</f>
        <v>#VALUE!</v>
      </c>
      <c r="BS447" s="5" t="e">
        <f>P_A[[#This Row],[29+]]-P_A[[#This Row],[30+]]</f>
        <v>#VALUE!</v>
      </c>
      <c r="BT447" s="5" t="e">
        <f>P_A[[#This Row],[30+]]-P_A[[#This Row],[31+]]</f>
        <v>#VALUE!</v>
      </c>
      <c r="BU447" s="5" t="e">
        <f>P_A[[#This Row],[31+]]-P_A[[#This Row],[32+]]</f>
        <v>#VALUE!</v>
      </c>
      <c r="BV447" s="5" t="e">
        <f>P_A[[#This Row],[32+]]-P_A[[#This Row],[33+]]</f>
        <v>#VALUE!</v>
      </c>
      <c r="BW447" s="5" t="e">
        <f>P_A[[#This Row],[33+]]-P_A[[#This Row],[34+]]</f>
        <v>#VALUE!</v>
      </c>
      <c r="BX447" s="5" t="e">
        <f>P_A[[#This Row],[34+]]-P_A[[#This Row],[35+]]</f>
        <v>#VALUE!</v>
      </c>
      <c r="BY447" s="5" t="e">
        <f>P_A[[#This Row],[35+]]-P_A[[#This Row],[36+]]</f>
        <v>#VALUE!</v>
      </c>
      <c r="BZ447" s="5" t="e">
        <f>P_A[[#This Row],[36+]]-P_A[[#This Row],[37+]]</f>
        <v>#VALUE!</v>
      </c>
      <c r="CA447" s="5" t="e">
        <f>P_A[[#This Row],[37+]]-P_A[[#This Row],[38+]]</f>
        <v>#VALUE!</v>
      </c>
      <c r="CB447" s="5" t="e">
        <f>P_A[[#This Row],[38+]]-P_A[[#This Row],[39+]]</f>
        <v>#VALUE!</v>
      </c>
      <c r="CC447" s="5" t="e">
        <f>P_A[[#This Row],[39+]]-P_A[[#This Row],[40+]]</f>
        <v>#VALUE!</v>
      </c>
      <c r="CD447" s="5" t="e">
        <f>P_A[[#This Row],[40+]]-P_A[[#This Row],[41+]]</f>
        <v>#VALUE!</v>
      </c>
      <c r="CE447" s="5" t="e">
        <f>P_A[[#This Row],[41+]]-P_A[[#This Row],[42+]]</f>
        <v>#VALUE!</v>
      </c>
      <c r="CF447" s="5" t="e">
        <f>P_A[[#This Row],[42+]]-P_A[[#This Row],[43+]]</f>
        <v>#VALUE!</v>
      </c>
      <c r="CG447" s="5" t="e">
        <f>P_A[[#This Row],[43+]]-P_A[[#This Row],[44+]]</f>
        <v>#VALUE!</v>
      </c>
      <c r="CH447" s="5" t="e">
        <f>P_A[[#This Row],[44+]]-P_A[[#This Row],[45+]]</f>
        <v>#VALUE!</v>
      </c>
      <c r="CI447" s="5" t="e">
        <f>P_A[[#This Row],[45+]]-P_A[[#This Row],[46+]]</f>
        <v>#VALUE!</v>
      </c>
      <c r="CJ447" s="5" t="e">
        <f>P_A[[#This Row],[46+]]-P_A[[#This Row],[47+]]</f>
        <v>#VALUE!</v>
      </c>
      <c r="CK447" s="5" t="e">
        <f>P_A[[#This Row],[47+]]-P_A[[#This Row],[48+]]</f>
        <v>#VALUE!</v>
      </c>
      <c r="CL447" s="5" t="e">
        <f>P_A[[#This Row],[48+]]-P_A[[#This Row],[49+]]</f>
        <v>#VALUE!</v>
      </c>
    </row>
    <row r="448" spans="50:90" x14ac:dyDescent="0.25">
      <c r="AX448" s="5" t="e">
        <f>P_A[[#This Row],[8+]]-P_A[[#This Row],[9+]]</f>
        <v>#VALUE!</v>
      </c>
      <c r="AY448" s="5" t="e">
        <f>P_A[[#This Row],[9+]]-P_A[[#This Row],[10+]]</f>
        <v>#VALUE!</v>
      </c>
      <c r="AZ448" s="5" t="e">
        <f>P_A[[#This Row],[10+]]-P_A[[#This Row],[11+]]</f>
        <v>#VALUE!</v>
      </c>
      <c r="BA448" s="5" t="e">
        <f>P_A[[#This Row],[11+]]-P_A[[#This Row],[12+]]</f>
        <v>#VALUE!</v>
      </c>
      <c r="BB448" s="5" t="e">
        <f>P_A[[#This Row],[12+]]-P_A[[#This Row],[13+]]</f>
        <v>#VALUE!</v>
      </c>
      <c r="BC448" s="5" t="e">
        <f>P_A[[#This Row],[13+]]-P_A[[#This Row],[14+]]</f>
        <v>#VALUE!</v>
      </c>
      <c r="BD448" s="5" t="e">
        <f>P_A[[#This Row],[14+]]-P_A[[#This Row],[15+]]</f>
        <v>#VALUE!</v>
      </c>
      <c r="BE448" s="5" t="e">
        <f>P_A[[#This Row],[15+]]-P_A[[#This Row],[16+]]</f>
        <v>#VALUE!</v>
      </c>
      <c r="BF448" s="5" t="e">
        <f>P_A[[#This Row],[16+]]-P_A[[#This Row],[17+]]</f>
        <v>#VALUE!</v>
      </c>
      <c r="BG448" s="5" t="e">
        <f>P_A[[#This Row],[17+]]-P_A[[#This Row],[18+]]</f>
        <v>#VALUE!</v>
      </c>
      <c r="BH448" s="5" t="e">
        <f>P_A[[#This Row],[18+]]-P_A[[#This Row],[19+]]</f>
        <v>#VALUE!</v>
      </c>
      <c r="BI448" s="5" t="e">
        <f>P_A[[#This Row],[19+]]-P_A[[#This Row],[20+]]</f>
        <v>#VALUE!</v>
      </c>
      <c r="BJ448" s="5" t="e">
        <f>P_A[[#This Row],[20+]]-P_A[[#This Row],[21+]]</f>
        <v>#VALUE!</v>
      </c>
      <c r="BK448" s="5" t="e">
        <f>P_A[[#This Row],[21+]]-P_A[[#This Row],[22+]]</f>
        <v>#VALUE!</v>
      </c>
      <c r="BL448" s="5" t="e">
        <f>P_A[[#This Row],[22+]]-P_A[[#This Row],[23+]]</f>
        <v>#VALUE!</v>
      </c>
      <c r="BM448" s="5" t="e">
        <f>P_A[[#This Row],[23+]]-P_A[[#This Row],[24+]]</f>
        <v>#VALUE!</v>
      </c>
      <c r="BN448" s="5" t="e">
        <f>P_A[[#This Row],[24+]]-P_A[[#This Row],[25+]]</f>
        <v>#VALUE!</v>
      </c>
      <c r="BO448" s="5" t="e">
        <f>P_A[[#This Row],[25+]]-P_A[[#This Row],[26+]]</f>
        <v>#VALUE!</v>
      </c>
      <c r="BP448" s="5" t="e">
        <f>P_A[[#This Row],[26+]]-P_A[[#This Row],[27+]]</f>
        <v>#VALUE!</v>
      </c>
      <c r="BQ448" s="5" t="e">
        <f>P_A[[#This Row],[27+]]-P_A[[#This Row],[28+]]</f>
        <v>#VALUE!</v>
      </c>
      <c r="BR448" s="5" t="e">
        <f>P_A[[#This Row],[28+]]-P_A[[#This Row],[29+]]</f>
        <v>#VALUE!</v>
      </c>
      <c r="BS448" s="5" t="e">
        <f>P_A[[#This Row],[29+]]-P_A[[#This Row],[30+]]</f>
        <v>#VALUE!</v>
      </c>
      <c r="BT448" s="5" t="e">
        <f>P_A[[#This Row],[30+]]-P_A[[#This Row],[31+]]</f>
        <v>#VALUE!</v>
      </c>
      <c r="BU448" s="5" t="e">
        <f>P_A[[#This Row],[31+]]-P_A[[#This Row],[32+]]</f>
        <v>#VALUE!</v>
      </c>
      <c r="BV448" s="5" t="e">
        <f>P_A[[#This Row],[32+]]-P_A[[#This Row],[33+]]</f>
        <v>#VALUE!</v>
      </c>
      <c r="BW448" s="5" t="e">
        <f>P_A[[#This Row],[33+]]-P_A[[#This Row],[34+]]</f>
        <v>#VALUE!</v>
      </c>
      <c r="BX448" s="5" t="e">
        <f>P_A[[#This Row],[34+]]-P_A[[#This Row],[35+]]</f>
        <v>#VALUE!</v>
      </c>
      <c r="BY448" s="5" t="e">
        <f>P_A[[#This Row],[35+]]-P_A[[#This Row],[36+]]</f>
        <v>#VALUE!</v>
      </c>
      <c r="BZ448" s="5" t="e">
        <f>P_A[[#This Row],[36+]]-P_A[[#This Row],[37+]]</f>
        <v>#VALUE!</v>
      </c>
      <c r="CA448" s="5" t="e">
        <f>P_A[[#This Row],[37+]]-P_A[[#This Row],[38+]]</f>
        <v>#VALUE!</v>
      </c>
      <c r="CB448" s="5" t="e">
        <f>P_A[[#This Row],[38+]]-P_A[[#This Row],[39+]]</f>
        <v>#VALUE!</v>
      </c>
      <c r="CC448" s="5" t="e">
        <f>P_A[[#This Row],[39+]]-P_A[[#This Row],[40+]]</f>
        <v>#VALUE!</v>
      </c>
      <c r="CD448" s="5" t="e">
        <f>P_A[[#This Row],[40+]]-P_A[[#This Row],[41+]]</f>
        <v>#VALUE!</v>
      </c>
      <c r="CE448" s="5" t="e">
        <f>P_A[[#This Row],[41+]]-P_A[[#This Row],[42+]]</f>
        <v>#VALUE!</v>
      </c>
      <c r="CF448" s="5" t="e">
        <f>P_A[[#This Row],[42+]]-P_A[[#This Row],[43+]]</f>
        <v>#VALUE!</v>
      </c>
      <c r="CG448" s="5" t="e">
        <f>P_A[[#This Row],[43+]]-P_A[[#This Row],[44+]]</f>
        <v>#VALUE!</v>
      </c>
      <c r="CH448" s="5" t="e">
        <f>P_A[[#This Row],[44+]]-P_A[[#This Row],[45+]]</f>
        <v>#VALUE!</v>
      </c>
      <c r="CI448" s="5" t="e">
        <f>P_A[[#This Row],[45+]]-P_A[[#This Row],[46+]]</f>
        <v>#VALUE!</v>
      </c>
      <c r="CJ448" s="5" t="e">
        <f>P_A[[#This Row],[46+]]-P_A[[#This Row],[47+]]</f>
        <v>#VALUE!</v>
      </c>
      <c r="CK448" s="5" t="e">
        <f>P_A[[#This Row],[47+]]-P_A[[#This Row],[48+]]</f>
        <v>#VALUE!</v>
      </c>
      <c r="CL448" s="5" t="e">
        <f>P_A[[#This Row],[48+]]-P_A[[#This Row],[49+]]</f>
        <v>#VALUE!</v>
      </c>
    </row>
    <row r="449" spans="50:90" x14ac:dyDescent="0.25">
      <c r="AX449" s="5" t="e">
        <f>P_A[[#This Row],[8+]]-P_A[[#This Row],[9+]]</f>
        <v>#VALUE!</v>
      </c>
      <c r="AY449" s="5" t="e">
        <f>P_A[[#This Row],[9+]]-P_A[[#This Row],[10+]]</f>
        <v>#VALUE!</v>
      </c>
      <c r="AZ449" s="5" t="e">
        <f>P_A[[#This Row],[10+]]-P_A[[#This Row],[11+]]</f>
        <v>#VALUE!</v>
      </c>
      <c r="BA449" s="5" t="e">
        <f>P_A[[#This Row],[11+]]-P_A[[#This Row],[12+]]</f>
        <v>#VALUE!</v>
      </c>
      <c r="BB449" s="5" t="e">
        <f>P_A[[#This Row],[12+]]-P_A[[#This Row],[13+]]</f>
        <v>#VALUE!</v>
      </c>
      <c r="BC449" s="5" t="e">
        <f>P_A[[#This Row],[13+]]-P_A[[#This Row],[14+]]</f>
        <v>#VALUE!</v>
      </c>
      <c r="BD449" s="5" t="e">
        <f>P_A[[#This Row],[14+]]-P_A[[#This Row],[15+]]</f>
        <v>#VALUE!</v>
      </c>
      <c r="BE449" s="5" t="e">
        <f>P_A[[#This Row],[15+]]-P_A[[#This Row],[16+]]</f>
        <v>#VALUE!</v>
      </c>
      <c r="BF449" s="5" t="e">
        <f>P_A[[#This Row],[16+]]-P_A[[#This Row],[17+]]</f>
        <v>#VALUE!</v>
      </c>
      <c r="BG449" s="5" t="e">
        <f>P_A[[#This Row],[17+]]-P_A[[#This Row],[18+]]</f>
        <v>#VALUE!</v>
      </c>
      <c r="BH449" s="5" t="e">
        <f>P_A[[#This Row],[18+]]-P_A[[#This Row],[19+]]</f>
        <v>#VALUE!</v>
      </c>
      <c r="BI449" s="5" t="e">
        <f>P_A[[#This Row],[19+]]-P_A[[#This Row],[20+]]</f>
        <v>#VALUE!</v>
      </c>
      <c r="BJ449" s="5" t="e">
        <f>P_A[[#This Row],[20+]]-P_A[[#This Row],[21+]]</f>
        <v>#VALUE!</v>
      </c>
      <c r="BK449" s="5" t="e">
        <f>P_A[[#This Row],[21+]]-P_A[[#This Row],[22+]]</f>
        <v>#VALUE!</v>
      </c>
      <c r="BL449" s="5" t="e">
        <f>P_A[[#This Row],[22+]]-P_A[[#This Row],[23+]]</f>
        <v>#VALUE!</v>
      </c>
      <c r="BM449" s="5" t="e">
        <f>P_A[[#This Row],[23+]]-P_A[[#This Row],[24+]]</f>
        <v>#VALUE!</v>
      </c>
      <c r="BN449" s="5" t="e">
        <f>P_A[[#This Row],[24+]]-P_A[[#This Row],[25+]]</f>
        <v>#VALUE!</v>
      </c>
      <c r="BO449" s="5" t="e">
        <f>P_A[[#This Row],[25+]]-P_A[[#This Row],[26+]]</f>
        <v>#VALUE!</v>
      </c>
      <c r="BP449" s="5" t="e">
        <f>P_A[[#This Row],[26+]]-P_A[[#This Row],[27+]]</f>
        <v>#VALUE!</v>
      </c>
      <c r="BQ449" s="5" t="e">
        <f>P_A[[#This Row],[27+]]-P_A[[#This Row],[28+]]</f>
        <v>#VALUE!</v>
      </c>
      <c r="BR449" s="5" t="e">
        <f>P_A[[#This Row],[28+]]-P_A[[#This Row],[29+]]</f>
        <v>#VALUE!</v>
      </c>
      <c r="BS449" s="5" t="e">
        <f>P_A[[#This Row],[29+]]-P_A[[#This Row],[30+]]</f>
        <v>#VALUE!</v>
      </c>
      <c r="BT449" s="5" t="e">
        <f>P_A[[#This Row],[30+]]-P_A[[#This Row],[31+]]</f>
        <v>#VALUE!</v>
      </c>
      <c r="BU449" s="5" t="e">
        <f>P_A[[#This Row],[31+]]-P_A[[#This Row],[32+]]</f>
        <v>#VALUE!</v>
      </c>
      <c r="BV449" s="5" t="e">
        <f>P_A[[#This Row],[32+]]-P_A[[#This Row],[33+]]</f>
        <v>#VALUE!</v>
      </c>
      <c r="BW449" s="5" t="e">
        <f>P_A[[#This Row],[33+]]-P_A[[#This Row],[34+]]</f>
        <v>#VALUE!</v>
      </c>
      <c r="BX449" s="5" t="e">
        <f>P_A[[#This Row],[34+]]-P_A[[#This Row],[35+]]</f>
        <v>#VALUE!</v>
      </c>
      <c r="BY449" s="5" t="e">
        <f>P_A[[#This Row],[35+]]-P_A[[#This Row],[36+]]</f>
        <v>#VALUE!</v>
      </c>
      <c r="BZ449" s="5" t="e">
        <f>P_A[[#This Row],[36+]]-P_A[[#This Row],[37+]]</f>
        <v>#VALUE!</v>
      </c>
      <c r="CA449" s="5" t="e">
        <f>P_A[[#This Row],[37+]]-P_A[[#This Row],[38+]]</f>
        <v>#VALUE!</v>
      </c>
      <c r="CB449" s="5" t="e">
        <f>P_A[[#This Row],[38+]]-P_A[[#This Row],[39+]]</f>
        <v>#VALUE!</v>
      </c>
      <c r="CC449" s="5" t="e">
        <f>P_A[[#This Row],[39+]]-P_A[[#This Row],[40+]]</f>
        <v>#VALUE!</v>
      </c>
      <c r="CD449" s="5" t="e">
        <f>P_A[[#This Row],[40+]]-P_A[[#This Row],[41+]]</f>
        <v>#VALUE!</v>
      </c>
      <c r="CE449" s="5" t="e">
        <f>P_A[[#This Row],[41+]]-P_A[[#This Row],[42+]]</f>
        <v>#VALUE!</v>
      </c>
      <c r="CF449" s="5" t="e">
        <f>P_A[[#This Row],[42+]]-P_A[[#This Row],[43+]]</f>
        <v>#VALUE!</v>
      </c>
      <c r="CG449" s="5" t="e">
        <f>P_A[[#This Row],[43+]]-P_A[[#This Row],[44+]]</f>
        <v>#VALUE!</v>
      </c>
      <c r="CH449" s="5" t="e">
        <f>P_A[[#This Row],[44+]]-P_A[[#This Row],[45+]]</f>
        <v>#VALUE!</v>
      </c>
      <c r="CI449" s="5" t="e">
        <f>P_A[[#This Row],[45+]]-P_A[[#This Row],[46+]]</f>
        <v>#VALUE!</v>
      </c>
      <c r="CJ449" s="5" t="e">
        <f>P_A[[#This Row],[46+]]-P_A[[#This Row],[47+]]</f>
        <v>#VALUE!</v>
      </c>
      <c r="CK449" s="5" t="e">
        <f>P_A[[#This Row],[47+]]-P_A[[#This Row],[48+]]</f>
        <v>#VALUE!</v>
      </c>
      <c r="CL449" s="5" t="e">
        <f>P_A[[#This Row],[48+]]-P_A[[#This Row],[49+]]</f>
        <v>#VALUE!</v>
      </c>
    </row>
    <row r="450" spans="50:90" x14ac:dyDescent="0.25">
      <c r="AX450" s="5" t="e">
        <f>P_A[[#This Row],[8+]]-P_A[[#This Row],[9+]]</f>
        <v>#VALUE!</v>
      </c>
      <c r="AY450" s="5" t="e">
        <f>P_A[[#This Row],[9+]]-P_A[[#This Row],[10+]]</f>
        <v>#VALUE!</v>
      </c>
      <c r="AZ450" s="5" t="e">
        <f>P_A[[#This Row],[10+]]-P_A[[#This Row],[11+]]</f>
        <v>#VALUE!</v>
      </c>
      <c r="BA450" s="5" t="e">
        <f>P_A[[#This Row],[11+]]-P_A[[#This Row],[12+]]</f>
        <v>#VALUE!</v>
      </c>
      <c r="BB450" s="5" t="e">
        <f>P_A[[#This Row],[12+]]-P_A[[#This Row],[13+]]</f>
        <v>#VALUE!</v>
      </c>
      <c r="BC450" s="5" t="e">
        <f>P_A[[#This Row],[13+]]-P_A[[#This Row],[14+]]</f>
        <v>#VALUE!</v>
      </c>
      <c r="BD450" s="5" t="e">
        <f>P_A[[#This Row],[14+]]-P_A[[#This Row],[15+]]</f>
        <v>#VALUE!</v>
      </c>
      <c r="BE450" s="5" t="e">
        <f>P_A[[#This Row],[15+]]-P_A[[#This Row],[16+]]</f>
        <v>#VALUE!</v>
      </c>
      <c r="BF450" s="5" t="e">
        <f>P_A[[#This Row],[16+]]-P_A[[#This Row],[17+]]</f>
        <v>#VALUE!</v>
      </c>
      <c r="BG450" s="5" t="e">
        <f>P_A[[#This Row],[17+]]-P_A[[#This Row],[18+]]</f>
        <v>#VALUE!</v>
      </c>
      <c r="BH450" s="5" t="e">
        <f>P_A[[#This Row],[18+]]-P_A[[#This Row],[19+]]</f>
        <v>#VALUE!</v>
      </c>
      <c r="BI450" s="5" t="e">
        <f>P_A[[#This Row],[19+]]-P_A[[#This Row],[20+]]</f>
        <v>#VALUE!</v>
      </c>
      <c r="BJ450" s="5" t="e">
        <f>P_A[[#This Row],[20+]]-P_A[[#This Row],[21+]]</f>
        <v>#VALUE!</v>
      </c>
      <c r="BK450" s="5" t="e">
        <f>P_A[[#This Row],[21+]]-P_A[[#This Row],[22+]]</f>
        <v>#VALUE!</v>
      </c>
      <c r="BL450" s="5" t="e">
        <f>P_A[[#This Row],[22+]]-P_A[[#This Row],[23+]]</f>
        <v>#VALUE!</v>
      </c>
      <c r="BM450" s="5" t="e">
        <f>P_A[[#This Row],[23+]]-P_A[[#This Row],[24+]]</f>
        <v>#VALUE!</v>
      </c>
      <c r="BN450" s="5" t="e">
        <f>P_A[[#This Row],[24+]]-P_A[[#This Row],[25+]]</f>
        <v>#VALUE!</v>
      </c>
      <c r="BO450" s="5" t="e">
        <f>P_A[[#This Row],[25+]]-P_A[[#This Row],[26+]]</f>
        <v>#VALUE!</v>
      </c>
      <c r="BP450" s="5" t="e">
        <f>P_A[[#This Row],[26+]]-P_A[[#This Row],[27+]]</f>
        <v>#VALUE!</v>
      </c>
      <c r="BQ450" s="5" t="e">
        <f>P_A[[#This Row],[27+]]-P_A[[#This Row],[28+]]</f>
        <v>#VALUE!</v>
      </c>
      <c r="BR450" s="5" t="e">
        <f>P_A[[#This Row],[28+]]-P_A[[#This Row],[29+]]</f>
        <v>#VALUE!</v>
      </c>
      <c r="BS450" s="5" t="e">
        <f>P_A[[#This Row],[29+]]-P_A[[#This Row],[30+]]</f>
        <v>#VALUE!</v>
      </c>
      <c r="BT450" s="5" t="e">
        <f>P_A[[#This Row],[30+]]-P_A[[#This Row],[31+]]</f>
        <v>#VALUE!</v>
      </c>
      <c r="BU450" s="5" t="e">
        <f>P_A[[#This Row],[31+]]-P_A[[#This Row],[32+]]</f>
        <v>#VALUE!</v>
      </c>
      <c r="BV450" s="5" t="e">
        <f>P_A[[#This Row],[32+]]-P_A[[#This Row],[33+]]</f>
        <v>#VALUE!</v>
      </c>
      <c r="BW450" s="5" t="e">
        <f>P_A[[#This Row],[33+]]-P_A[[#This Row],[34+]]</f>
        <v>#VALUE!</v>
      </c>
      <c r="BX450" s="5" t="e">
        <f>P_A[[#This Row],[34+]]-P_A[[#This Row],[35+]]</f>
        <v>#VALUE!</v>
      </c>
      <c r="BY450" s="5" t="e">
        <f>P_A[[#This Row],[35+]]-P_A[[#This Row],[36+]]</f>
        <v>#VALUE!</v>
      </c>
      <c r="BZ450" s="5" t="e">
        <f>P_A[[#This Row],[36+]]-P_A[[#This Row],[37+]]</f>
        <v>#VALUE!</v>
      </c>
      <c r="CA450" s="5" t="e">
        <f>P_A[[#This Row],[37+]]-P_A[[#This Row],[38+]]</f>
        <v>#VALUE!</v>
      </c>
      <c r="CB450" s="5" t="e">
        <f>P_A[[#This Row],[38+]]-P_A[[#This Row],[39+]]</f>
        <v>#VALUE!</v>
      </c>
      <c r="CC450" s="5" t="e">
        <f>P_A[[#This Row],[39+]]-P_A[[#This Row],[40+]]</f>
        <v>#VALUE!</v>
      </c>
      <c r="CD450" s="5" t="e">
        <f>P_A[[#This Row],[40+]]-P_A[[#This Row],[41+]]</f>
        <v>#VALUE!</v>
      </c>
      <c r="CE450" s="5" t="e">
        <f>P_A[[#This Row],[41+]]-P_A[[#This Row],[42+]]</f>
        <v>#VALUE!</v>
      </c>
      <c r="CF450" s="5" t="e">
        <f>P_A[[#This Row],[42+]]-P_A[[#This Row],[43+]]</f>
        <v>#VALUE!</v>
      </c>
      <c r="CG450" s="5" t="e">
        <f>P_A[[#This Row],[43+]]-P_A[[#This Row],[44+]]</f>
        <v>#VALUE!</v>
      </c>
      <c r="CH450" s="5" t="e">
        <f>P_A[[#This Row],[44+]]-P_A[[#This Row],[45+]]</f>
        <v>#VALUE!</v>
      </c>
      <c r="CI450" s="5" t="e">
        <f>P_A[[#This Row],[45+]]-P_A[[#This Row],[46+]]</f>
        <v>#VALUE!</v>
      </c>
      <c r="CJ450" s="5" t="e">
        <f>P_A[[#This Row],[46+]]-P_A[[#This Row],[47+]]</f>
        <v>#VALUE!</v>
      </c>
      <c r="CK450" s="5" t="e">
        <f>P_A[[#This Row],[47+]]-P_A[[#This Row],[48+]]</f>
        <v>#VALUE!</v>
      </c>
      <c r="CL450" s="5" t="e">
        <f>P_A[[#This Row],[48+]]-P_A[[#This Row],[49+]]</f>
        <v>#VALUE!</v>
      </c>
    </row>
    <row r="451" spans="50:90" x14ac:dyDescent="0.25">
      <c r="AX451" s="5" t="e">
        <f>P_A[[#This Row],[8+]]-P_A[[#This Row],[9+]]</f>
        <v>#VALUE!</v>
      </c>
      <c r="AY451" s="5" t="e">
        <f>P_A[[#This Row],[9+]]-P_A[[#This Row],[10+]]</f>
        <v>#VALUE!</v>
      </c>
      <c r="AZ451" s="5" t="e">
        <f>P_A[[#This Row],[10+]]-P_A[[#This Row],[11+]]</f>
        <v>#VALUE!</v>
      </c>
      <c r="BA451" s="5" t="e">
        <f>P_A[[#This Row],[11+]]-P_A[[#This Row],[12+]]</f>
        <v>#VALUE!</v>
      </c>
      <c r="BB451" s="5" t="e">
        <f>P_A[[#This Row],[12+]]-P_A[[#This Row],[13+]]</f>
        <v>#VALUE!</v>
      </c>
      <c r="BC451" s="5" t="e">
        <f>P_A[[#This Row],[13+]]-P_A[[#This Row],[14+]]</f>
        <v>#VALUE!</v>
      </c>
      <c r="BD451" s="5" t="e">
        <f>P_A[[#This Row],[14+]]-P_A[[#This Row],[15+]]</f>
        <v>#VALUE!</v>
      </c>
      <c r="BE451" s="5" t="e">
        <f>P_A[[#This Row],[15+]]-P_A[[#This Row],[16+]]</f>
        <v>#VALUE!</v>
      </c>
      <c r="BF451" s="5" t="e">
        <f>P_A[[#This Row],[16+]]-P_A[[#This Row],[17+]]</f>
        <v>#VALUE!</v>
      </c>
      <c r="BG451" s="5" t="e">
        <f>P_A[[#This Row],[17+]]-P_A[[#This Row],[18+]]</f>
        <v>#VALUE!</v>
      </c>
      <c r="BH451" s="5" t="e">
        <f>P_A[[#This Row],[18+]]-P_A[[#This Row],[19+]]</f>
        <v>#VALUE!</v>
      </c>
      <c r="BI451" s="5" t="e">
        <f>P_A[[#This Row],[19+]]-P_A[[#This Row],[20+]]</f>
        <v>#VALUE!</v>
      </c>
      <c r="BJ451" s="5" t="e">
        <f>P_A[[#This Row],[20+]]-P_A[[#This Row],[21+]]</f>
        <v>#VALUE!</v>
      </c>
      <c r="BK451" s="5" t="e">
        <f>P_A[[#This Row],[21+]]-P_A[[#This Row],[22+]]</f>
        <v>#VALUE!</v>
      </c>
      <c r="BL451" s="5" t="e">
        <f>P_A[[#This Row],[22+]]-P_A[[#This Row],[23+]]</f>
        <v>#VALUE!</v>
      </c>
      <c r="BM451" s="5" t="e">
        <f>P_A[[#This Row],[23+]]-P_A[[#This Row],[24+]]</f>
        <v>#VALUE!</v>
      </c>
      <c r="BN451" s="5" t="e">
        <f>P_A[[#This Row],[24+]]-P_A[[#This Row],[25+]]</f>
        <v>#VALUE!</v>
      </c>
      <c r="BO451" s="5" t="e">
        <f>P_A[[#This Row],[25+]]-P_A[[#This Row],[26+]]</f>
        <v>#VALUE!</v>
      </c>
      <c r="BP451" s="5" t="e">
        <f>P_A[[#This Row],[26+]]-P_A[[#This Row],[27+]]</f>
        <v>#VALUE!</v>
      </c>
      <c r="BQ451" s="5" t="e">
        <f>P_A[[#This Row],[27+]]-P_A[[#This Row],[28+]]</f>
        <v>#VALUE!</v>
      </c>
      <c r="BR451" s="5" t="e">
        <f>P_A[[#This Row],[28+]]-P_A[[#This Row],[29+]]</f>
        <v>#VALUE!</v>
      </c>
      <c r="BS451" s="5" t="e">
        <f>P_A[[#This Row],[29+]]-P_A[[#This Row],[30+]]</f>
        <v>#VALUE!</v>
      </c>
      <c r="BT451" s="5" t="e">
        <f>P_A[[#This Row],[30+]]-P_A[[#This Row],[31+]]</f>
        <v>#VALUE!</v>
      </c>
      <c r="BU451" s="5" t="e">
        <f>P_A[[#This Row],[31+]]-P_A[[#This Row],[32+]]</f>
        <v>#VALUE!</v>
      </c>
      <c r="BV451" s="5" t="e">
        <f>P_A[[#This Row],[32+]]-P_A[[#This Row],[33+]]</f>
        <v>#VALUE!</v>
      </c>
      <c r="BW451" s="5" t="e">
        <f>P_A[[#This Row],[33+]]-P_A[[#This Row],[34+]]</f>
        <v>#VALUE!</v>
      </c>
      <c r="BX451" s="5" t="e">
        <f>P_A[[#This Row],[34+]]-P_A[[#This Row],[35+]]</f>
        <v>#VALUE!</v>
      </c>
      <c r="BY451" s="5" t="e">
        <f>P_A[[#This Row],[35+]]-P_A[[#This Row],[36+]]</f>
        <v>#VALUE!</v>
      </c>
      <c r="BZ451" s="5" t="e">
        <f>P_A[[#This Row],[36+]]-P_A[[#This Row],[37+]]</f>
        <v>#VALUE!</v>
      </c>
      <c r="CA451" s="5" t="e">
        <f>P_A[[#This Row],[37+]]-P_A[[#This Row],[38+]]</f>
        <v>#VALUE!</v>
      </c>
      <c r="CB451" s="5" t="e">
        <f>P_A[[#This Row],[38+]]-P_A[[#This Row],[39+]]</f>
        <v>#VALUE!</v>
      </c>
      <c r="CC451" s="5" t="e">
        <f>P_A[[#This Row],[39+]]-P_A[[#This Row],[40+]]</f>
        <v>#VALUE!</v>
      </c>
      <c r="CD451" s="5" t="e">
        <f>P_A[[#This Row],[40+]]-P_A[[#This Row],[41+]]</f>
        <v>#VALUE!</v>
      </c>
      <c r="CE451" s="5" t="e">
        <f>P_A[[#This Row],[41+]]-P_A[[#This Row],[42+]]</f>
        <v>#VALUE!</v>
      </c>
      <c r="CF451" s="5" t="e">
        <f>P_A[[#This Row],[42+]]-P_A[[#This Row],[43+]]</f>
        <v>#VALUE!</v>
      </c>
      <c r="CG451" s="5" t="e">
        <f>P_A[[#This Row],[43+]]-P_A[[#This Row],[44+]]</f>
        <v>#VALUE!</v>
      </c>
      <c r="CH451" s="5" t="e">
        <f>P_A[[#This Row],[44+]]-P_A[[#This Row],[45+]]</f>
        <v>#VALUE!</v>
      </c>
      <c r="CI451" s="5" t="e">
        <f>P_A[[#This Row],[45+]]-P_A[[#This Row],[46+]]</f>
        <v>#VALUE!</v>
      </c>
      <c r="CJ451" s="5" t="e">
        <f>P_A[[#This Row],[46+]]-P_A[[#This Row],[47+]]</f>
        <v>#VALUE!</v>
      </c>
      <c r="CK451" s="5" t="e">
        <f>P_A[[#This Row],[47+]]-P_A[[#This Row],[48+]]</f>
        <v>#VALUE!</v>
      </c>
      <c r="CL451" s="5" t="e">
        <f>P_A[[#This Row],[48+]]-P_A[[#This Row],[49+]]</f>
        <v>#VALUE!</v>
      </c>
    </row>
    <row r="452" spans="50:90" x14ac:dyDescent="0.25">
      <c r="AX452" s="5" t="e">
        <f>P_A[[#This Row],[8+]]-P_A[[#This Row],[9+]]</f>
        <v>#VALUE!</v>
      </c>
      <c r="AY452" s="5" t="e">
        <f>P_A[[#This Row],[9+]]-P_A[[#This Row],[10+]]</f>
        <v>#VALUE!</v>
      </c>
      <c r="AZ452" s="5" t="e">
        <f>P_A[[#This Row],[10+]]-P_A[[#This Row],[11+]]</f>
        <v>#VALUE!</v>
      </c>
      <c r="BA452" s="5" t="e">
        <f>P_A[[#This Row],[11+]]-P_A[[#This Row],[12+]]</f>
        <v>#VALUE!</v>
      </c>
      <c r="BB452" s="5" t="e">
        <f>P_A[[#This Row],[12+]]-P_A[[#This Row],[13+]]</f>
        <v>#VALUE!</v>
      </c>
      <c r="BC452" s="5" t="e">
        <f>P_A[[#This Row],[13+]]-P_A[[#This Row],[14+]]</f>
        <v>#VALUE!</v>
      </c>
      <c r="BD452" s="5" t="e">
        <f>P_A[[#This Row],[14+]]-P_A[[#This Row],[15+]]</f>
        <v>#VALUE!</v>
      </c>
      <c r="BE452" s="5" t="e">
        <f>P_A[[#This Row],[15+]]-P_A[[#This Row],[16+]]</f>
        <v>#VALUE!</v>
      </c>
      <c r="BF452" s="5" t="e">
        <f>P_A[[#This Row],[16+]]-P_A[[#This Row],[17+]]</f>
        <v>#VALUE!</v>
      </c>
      <c r="BG452" s="5" t="e">
        <f>P_A[[#This Row],[17+]]-P_A[[#This Row],[18+]]</f>
        <v>#VALUE!</v>
      </c>
      <c r="BH452" s="5" t="e">
        <f>P_A[[#This Row],[18+]]-P_A[[#This Row],[19+]]</f>
        <v>#VALUE!</v>
      </c>
      <c r="BI452" s="5" t="e">
        <f>P_A[[#This Row],[19+]]-P_A[[#This Row],[20+]]</f>
        <v>#VALUE!</v>
      </c>
      <c r="BJ452" s="5" t="e">
        <f>P_A[[#This Row],[20+]]-P_A[[#This Row],[21+]]</f>
        <v>#VALUE!</v>
      </c>
      <c r="BK452" s="5" t="e">
        <f>P_A[[#This Row],[21+]]-P_A[[#This Row],[22+]]</f>
        <v>#VALUE!</v>
      </c>
      <c r="BL452" s="5" t="e">
        <f>P_A[[#This Row],[22+]]-P_A[[#This Row],[23+]]</f>
        <v>#VALUE!</v>
      </c>
      <c r="BM452" s="5" t="e">
        <f>P_A[[#This Row],[23+]]-P_A[[#This Row],[24+]]</f>
        <v>#VALUE!</v>
      </c>
      <c r="BN452" s="5" t="e">
        <f>P_A[[#This Row],[24+]]-P_A[[#This Row],[25+]]</f>
        <v>#VALUE!</v>
      </c>
      <c r="BO452" s="5" t="e">
        <f>P_A[[#This Row],[25+]]-P_A[[#This Row],[26+]]</f>
        <v>#VALUE!</v>
      </c>
      <c r="BP452" s="5" t="e">
        <f>P_A[[#This Row],[26+]]-P_A[[#This Row],[27+]]</f>
        <v>#VALUE!</v>
      </c>
      <c r="BQ452" s="5" t="e">
        <f>P_A[[#This Row],[27+]]-P_A[[#This Row],[28+]]</f>
        <v>#VALUE!</v>
      </c>
      <c r="BR452" s="5" t="e">
        <f>P_A[[#This Row],[28+]]-P_A[[#This Row],[29+]]</f>
        <v>#VALUE!</v>
      </c>
      <c r="BS452" s="5" t="e">
        <f>P_A[[#This Row],[29+]]-P_A[[#This Row],[30+]]</f>
        <v>#VALUE!</v>
      </c>
      <c r="BT452" s="5" t="e">
        <f>P_A[[#This Row],[30+]]-P_A[[#This Row],[31+]]</f>
        <v>#VALUE!</v>
      </c>
      <c r="BU452" s="5" t="e">
        <f>P_A[[#This Row],[31+]]-P_A[[#This Row],[32+]]</f>
        <v>#VALUE!</v>
      </c>
      <c r="BV452" s="5" t="e">
        <f>P_A[[#This Row],[32+]]-P_A[[#This Row],[33+]]</f>
        <v>#VALUE!</v>
      </c>
      <c r="BW452" s="5" t="e">
        <f>P_A[[#This Row],[33+]]-P_A[[#This Row],[34+]]</f>
        <v>#VALUE!</v>
      </c>
      <c r="BX452" s="5" t="e">
        <f>P_A[[#This Row],[34+]]-P_A[[#This Row],[35+]]</f>
        <v>#VALUE!</v>
      </c>
      <c r="BY452" s="5" t="e">
        <f>P_A[[#This Row],[35+]]-P_A[[#This Row],[36+]]</f>
        <v>#VALUE!</v>
      </c>
      <c r="BZ452" s="5" t="e">
        <f>P_A[[#This Row],[36+]]-P_A[[#This Row],[37+]]</f>
        <v>#VALUE!</v>
      </c>
      <c r="CA452" s="5" t="e">
        <f>P_A[[#This Row],[37+]]-P_A[[#This Row],[38+]]</f>
        <v>#VALUE!</v>
      </c>
      <c r="CB452" s="5" t="e">
        <f>P_A[[#This Row],[38+]]-P_A[[#This Row],[39+]]</f>
        <v>#VALUE!</v>
      </c>
      <c r="CC452" s="5" t="e">
        <f>P_A[[#This Row],[39+]]-P_A[[#This Row],[40+]]</f>
        <v>#VALUE!</v>
      </c>
      <c r="CD452" s="5" t="e">
        <f>P_A[[#This Row],[40+]]-P_A[[#This Row],[41+]]</f>
        <v>#VALUE!</v>
      </c>
      <c r="CE452" s="5" t="e">
        <f>P_A[[#This Row],[41+]]-P_A[[#This Row],[42+]]</f>
        <v>#VALUE!</v>
      </c>
      <c r="CF452" s="5" t="e">
        <f>P_A[[#This Row],[42+]]-P_A[[#This Row],[43+]]</f>
        <v>#VALUE!</v>
      </c>
      <c r="CG452" s="5" t="e">
        <f>P_A[[#This Row],[43+]]-P_A[[#This Row],[44+]]</f>
        <v>#VALUE!</v>
      </c>
      <c r="CH452" s="5" t="e">
        <f>P_A[[#This Row],[44+]]-P_A[[#This Row],[45+]]</f>
        <v>#VALUE!</v>
      </c>
      <c r="CI452" s="5" t="e">
        <f>P_A[[#This Row],[45+]]-P_A[[#This Row],[46+]]</f>
        <v>#VALUE!</v>
      </c>
      <c r="CJ452" s="5" t="e">
        <f>P_A[[#This Row],[46+]]-P_A[[#This Row],[47+]]</f>
        <v>#VALUE!</v>
      </c>
      <c r="CK452" s="5" t="e">
        <f>P_A[[#This Row],[47+]]-P_A[[#This Row],[48+]]</f>
        <v>#VALUE!</v>
      </c>
      <c r="CL452" s="5" t="e">
        <f>P_A[[#This Row],[48+]]-P_A[[#This Row],[49+]]</f>
        <v>#VALUE!</v>
      </c>
    </row>
    <row r="453" spans="50:90" x14ac:dyDescent="0.25">
      <c r="AX453" s="5" t="e">
        <f>P_A[[#This Row],[8+]]-P_A[[#This Row],[9+]]</f>
        <v>#VALUE!</v>
      </c>
      <c r="AY453" s="5" t="e">
        <f>P_A[[#This Row],[9+]]-P_A[[#This Row],[10+]]</f>
        <v>#VALUE!</v>
      </c>
      <c r="AZ453" s="5" t="e">
        <f>P_A[[#This Row],[10+]]-P_A[[#This Row],[11+]]</f>
        <v>#VALUE!</v>
      </c>
      <c r="BA453" s="5" t="e">
        <f>P_A[[#This Row],[11+]]-P_A[[#This Row],[12+]]</f>
        <v>#VALUE!</v>
      </c>
      <c r="BB453" s="5" t="e">
        <f>P_A[[#This Row],[12+]]-P_A[[#This Row],[13+]]</f>
        <v>#VALUE!</v>
      </c>
      <c r="BC453" s="5" t="e">
        <f>P_A[[#This Row],[13+]]-P_A[[#This Row],[14+]]</f>
        <v>#VALUE!</v>
      </c>
      <c r="BD453" s="5" t="e">
        <f>P_A[[#This Row],[14+]]-P_A[[#This Row],[15+]]</f>
        <v>#VALUE!</v>
      </c>
      <c r="BE453" s="5" t="e">
        <f>P_A[[#This Row],[15+]]-P_A[[#This Row],[16+]]</f>
        <v>#VALUE!</v>
      </c>
      <c r="BF453" s="5" t="e">
        <f>P_A[[#This Row],[16+]]-P_A[[#This Row],[17+]]</f>
        <v>#VALUE!</v>
      </c>
      <c r="BG453" s="5" t="e">
        <f>P_A[[#This Row],[17+]]-P_A[[#This Row],[18+]]</f>
        <v>#VALUE!</v>
      </c>
      <c r="BH453" s="5" t="e">
        <f>P_A[[#This Row],[18+]]-P_A[[#This Row],[19+]]</f>
        <v>#VALUE!</v>
      </c>
      <c r="BI453" s="5" t="e">
        <f>P_A[[#This Row],[19+]]-P_A[[#This Row],[20+]]</f>
        <v>#VALUE!</v>
      </c>
      <c r="BJ453" s="5" t="e">
        <f>P_A[[#This Row],[20+]]-P_A[[#This Row],[21+]]</f>
        <v>#VALUE!</v>
      </c>
      <c r="BK453" s="5" t="e">
        <f>P_A[[#This Row],[21+]]-P_A[[#This Row],[22+]]</f>
        <v>#VALUE!</v>
      </c>
      <c r="BL453" s="5" t="e">
        <f>P_A[[#This Row],[22+]]-P_A[[#This Row],[23+]]</f>
        <v>#VALUE!</v>
      </c>
      <c r="BM453" s="5" t="e">
        <f>P_A[[#This Row],[23+]]-P_A[[#This Row],[24+]]</f>
        <v>#VALUE!</v>
      </c>
      <c r="BN453" s="5" t="e">
        <f>P_A[[#This Row],[24+]]-P_A[[#This Row],[25+]]</f>
        <v>#VALUE!</v>
      </c>
      <c r="BO453" s="5" t="e">
        <f>P_A[[#This Row],[25+]]-P_A[[#This Row],[26+]]</f>
        <v>#VALUE!</v>
      </c>
      <c r="BP453" s="5" t="e">
        <f>P_A[[#This Row],[26+]]-P_A[[#This Row],[27+]]</f>
        <v>#VALUE!</v>
      </c>
      <c r="BQ453" s="5" t="e">
        <f>P_A[[#This Row],[27+]]-P_A[[#This Row],[28+]]</f>
        <v>#VALUE!</v>
      </c>
      <c r="BR453" s="5" t="e">
        <f>P_A[[#This Row],[28+]]-P_A[[#This Row],[29+]]</f>
        <v>#VALUE!</v>
      </c>
      <c r="BS453" s="5" t="e">
        <f>P_A[[#This Row],[29+]]-P_A[[#This Row],[30+]]</f>
        <v>#VALUE!</v>
      </c>
      <c r="BT453" s="5" t="e">
        <f>P_A[[#This Row],[30+]]-P_A[[#This Row],[31+]]</f>
        <v>#VALUE!</v>
      </c>
      <c r="BU453" s="5" t="e">
        <f>P_A[[#This Row],[31+]]-P_A[[#This Row],[32+]]</f>
        <v>#VALUE!</v>
      </c>
      <c r="BV453" s="5" t="e">
        <f>P_A[[#This Row],[32+]]-P_A[[#This Row],[33+]]</f>
        <v>#VALUE!</v>
      </c>
      <c r="BW453" s="5" t="e">
        <f>P_A[[#This Row],[33+]]-P_A[[#This Row],[34+]]</f>
        <v>#VALUE!</v>
      </c>
      <c r="BX453" s="5" t="e">
        <f>P_A[[#This Row],[34+]]-P_A[[#This Row],[35+]]</f>
        <v>#VALUE!</v>
      </c>
      <c r="BY453" s="5" t="e">
        <f>P_A[[#This Row],[35+]]-P_A[[#This Row],[36+]]</f>
        <v>#VALUE!</v>
      </c>
      <c r="BZ453" s="5" t="e">
        <f>P_A[[#This Row],[36+]]-P_A[[#This Row],[37+]]</f>
        <v>#VALUE!</v>
      </c>
      <c r="CA453" s="5" t="e">
        <f>P_A[[#This Row],[37+]]-P_A[[#This Row],[38+]]</f>
        <v>#VALUE!</v>
      </c>
      <c r="CB453" s="5" t="e">
        <f>P_A[[#This Row],[38+]]-P_A[[#This Row],[39+]]</f>
        <v>#VALUE!</v>
      </c>
      <c r="CC453" s="5" t="e">
        <f>P_A[[#This Row],[39+]]-P_A[[#This Row],[40+]]</f>
        <v>#VALUE!</v>
      </c>
      <c r="CD453" s="5" t="e">
        <f>P_A[[#This Row],[40+]]-P_A[[#This Row],[41+]]</f>
        <v>#VALUE!</v>
      </c>
      <c r="CE453" s="5" t="e">
        <f>P_A[[#This Row],[41+]]-P_A[[#This Row],[42+]]</f>
        <v>#VALUE!</v>
      </c>
      <c r="CF453" s="5" t="e">
        <f>P_A[[#This Row],[42+]]-P_A[[#This Row],[43+]]</f>
        <v>#VALUE!</v>
      </c>
      <c r="CG453" s="5" t="e">
        <f>P_A[[#This Row],[43+]]-P_A[[#This Row],[44+]]</f>
        <v>#VALUE!</v>
      </c>
      <c r="CH453" s="5" t="e">
        <f>P_A[[#This Row],[44+]]-P_A[[#This Row],[45+]]</f>
        <v>#VALUE!</v>
      </c>
      <c r="CI453" s="5" t="e">
        <f>P_A[[#This Row],[45+]]-P_A[[#This Row],[46+]]</f>
        <v>#VALUE!</v>
      </c>
      <c r="CJ453" s="5" t="e">
        <f>P_A[[#This Row],[46+]]-P_A[[#This Row],[47+]]</f>
        <v>#VALUE!</v>
      </c>
      <c r="CK453" s="5" t="e">
        <f>P_A[[#This Row],[47+]]-P_A[[#This Row],[48+]]</f>
        <v>#VALUE!</v>
      </c>
      <c r="CL453" s="5" t="e">
        <f>P_A[[#This Row],[48+]]-P_A[[#This Row],[49+]]</f>
        <v>#VALUE!</v>
      </c>
    </row>
    <row r="454" spans="50:90" x14ac:dyDescent="0.25">
      <c r="AX454" s="5" t="e">
        <f>P_A[[#This Row],[8+]]-P_A[[#This Row],[9+]]</f>
        <v>#VALUE!</v>
      </c>
      <c r="AY454" s="5" t="e">
        <f>P_A[[#This Row],[9+]]-P_A[[#This Row],[10+]]</f>
        <v>#VALUE!</v>
      </c>
      <c r="AZ454" s="5" t="e">
        <f>P_A[[#This Row],[10+]]-P_A[[#This Row],[11+]]</f>
        <v>#VALUE!</v>
      </c>
      <c r="BA454" s="5" t="e">
        <f>P_A[[#This Row],[11+]]-P_A[[#This Row],[12+]]</f>
        <v>#VALUE!</v>
      </c>
      <c r="BB454" s="5" t="e">
        <f>P_A[[#This Row],[12+]]-P_A[[#This Row],[13+]]</f>
        <v>#VALUE!</v>
      </c>
      <c r="BC454" s="5" t="e">
        <f>P_A[[#This Row],[13+]]-P_A[[#This Row],[14+]]</f>
        <v>#VALUE!</v>
      </c>
      <c r="BD454" s="5" t="e">
        <f>P_A[[#This Row],[14+]]-P_A[[#This Row],[15+]]</f>
        <v>#VALUE!</v>
      </c>
      <c r="BE454" s="5" t="e">
        <f>P_A[[#This Row],[15+]]-P_A[[#This Row],[16+]]</f>
        <v>#VALUE!</v>
      </c>
      <c r="BF454" s="5" t="e">
        <f>P_A[[#This Row],[16+]]-P_A[[#This Row],[17+]]</f>
        <v>#VALUE!</v>
      </c>
      <c r="BG454" s="5" t="e">
        <f>P_A[[#This Row],[17+]]-P_A[[#This Row],[18+]]</f>
        <v>#VALUE!</v>
      </c>
      <c r="BH454" s="5" t="e">
        <f>P_A[[#This Row],[18+]]-P_A[[#This Row],[19+]]</f>
        <v>#VALUE!</v>
      </c>
      <c r="BI454" s="5" t="e">
        <f>P_A[[#This Row],[19+]]-P_A[[#This Row],[20+]]</f>
        <v>#VALUE!</v>
      </c>
      <c r="BJ454" s="5" t="e">
        <f>P_A[[#This Row],[20+]]-P_A[[#This Row],[21+]]</f>
        <v>#VALUE!</v>
      </c>
      <c r="BK454" s="5" t="e">
        <f>P_A[[#This Row],[21+]]-P_A[[#This Row],[22+]]</f>
        <v>#VALUE!</v>
      </c>
      <c r="BL454" s="5" t="e">
        <f>P_A[[#This Row],[22+]]-P_A[[#This Row],[23+]]</f>
        <v>#VALUE!</v>
      </c>
      <c r="BM454" s="5" t="e">
        <f>P_A[[#This Row],[23+]]-P_A[[#This Row],[24+]]</f>
        <v>#VALUE!</v>
      </c>
      <c r="BN454" s="5" t="e">
        <f>P_A[[#This Row],[24+]]-P_A[[#This Row],[25+]]</f>
        <v>#VALUE!</v>
      </c>
      <c r="BO454" s="5" t="e">
        <f>P_A[[#This Row],[25+]]-P_A[[#This Row],[26+]]</f>
        <v>#VALUE!</v>
      </c>
      <c r="BP454" s="5" t="e">
        <f>P_A[[#This Row],[26+]]-P_A[[#This Row],[27+]]</f>
        <v>#VALUE!</v>
      </c>
      <c r="BQ454" s="5" t="e">
        <f>P_A[[#This Row],[27+]]-P_A[[#This Row],[28+]]</f>
        <v>#VALUE!</v>
      </c>
      <c r="BR454" s="5" t="e">
        <f>P_A[[#This Row],[28+]]-P_A[[#This Row],[29+]]</f>
        <v>#VALUE!</v>
      </c>
      <c r="BS454" s="5" t="e">
        <f>P_A[[#This Row],[29+]]-P_A[[#This Row],[30+]]</f>
        <v>#VALUE!</v>
      </c>
      <c r="BT454" s="5" t="e">
        <f>P_A[[#This Row],[30+]]-P_A[[#This Row],[31+]]</f>
        <v>#VALUE!</v>
      </c>
      <c r="BU454" s="5" t="e">
        <f>P_A[[#This Row],[31+]]-P_A[[#This Row],[32+]]</f>
        <v>#VALUE!</v>
      </c>
      <c r="BV454" s="5" t="e">
        <f>P_A[[#This Row],[32+]]-P_A[[#This Row],[33+]]</f>
        <v>#VALUE!</v>
      </c>
      <c r="BW454" s="5" t="e">
        <f>P_A[[#This Row],[33+]]-P_A[[#This Row],[34+]]</f>
        <v>#VALUE!</v>
      </c>
      <c r="BX454" s="5" t="e">
        <f>P_A[[#This Row],[34+]]-P_A[[#This Row],[35+]]</f>
        <v>#VALUE!</v>
      </c>
      <c r="BY454" s="5" t="e">
        <f>P_A[[#This Row],[35+]]-P_A[[#This Row],[36+]]</f>
        <v>#VALUE!</v>
      </c>
      <c r="BZ454" s="5" t="e">
        <f>P_A[[#This Row],[36+]]-P_A[[#This Row],[37+]]</f>
        <v>#VALUE!</v>
      </c>
      <c r="CA454" s="5" t="e">
        <f>P_A[[#This Row],[37+]]-P_A[[#This Row],[38+]]</f>
        <v>#VALUE!</v>
      </c>
      <c r="CB454" s="5" t="e">
        <f>P_A[[#This Row],[38+]]-P_A[[#This Row],[39+]]</f>
        <v>#VALUE!</v>
      </c>
      <c r="CC454" s="5" t="e">
        <f>P_A[[#This Row],[39+]]-P_A[[#This Row],[40+]]</f>
        <v>#VALUE!</v>
      </c>
      <c r="CD454" s="5" t="e">
        <f>P_A[[#This Row],[40+]]-P_A[[#This Row],[41+]]</f>
        <v>#VALUE!</v>
      </c>
      <c r="CE454" s="5" t="e">
        <f>P_A[[#This Row],[41+]]-P_A[[#This Row],[42+]]</f>
        <v>#VALUE!</v>
      </c>
      <c r="CF454" s="5" t="e">
        <f>P_A[[#This Row],[42+]]-P_A[[#This Row],[43+]]</f>
        <v>#VALUE!</v>
      </c>
      <c r="CG454" s="5" t="e">
        <f>P_A[[#This Row],[43+]]-P_A[[#This Row],[44+]]</f>
        <v>#VALUE!</v>
      </c>
      <c r="CH454" s="5" t="e">
        <f>P_A[[#This Row],[44+]]-P_A[[#This Row],[45+]]</f>
        <v>#VALUE!</v>
      </c>
      <c r="CI454" s="5" t="e">
        <f>P_A[[#This Row],[45+]]-P_A[[#This Row],[46+]]</f>
        <v>#VALUE!</v>
      </c>
      <c r="CJ454" s="5" t="e">
        <f>P_A[[#This Row],[46+]]-P_A[[#This Row],[47+]]</f>
        <v>#VALUE!</v>
      </c>
      <c r="CK454" s="5" t="e">
        <f>P_A[[#This Row],[47+]]-P_A[[#This Row],[48+]]</f>
        <v>#VALUE!</v>
      </c>
      <c r="CL454" s="5" t="e">
        <f>P_A[[#This Row],[48+]]-P_A[[#This Row],[49+]]</f>
        <v>#VALUE!</v>
      </c>
    </row>
    <row r="455" spans="50:90" x14ac:dyDescent="0.25">
      <c r="AX455" s="5" t="e">
        <f>P_A[[#This Row],[8+]]-P_A[[#This Row],[9+]]</f>
        <v>#VALUE!</v>
      </c>
      <c r="AY455" s="5" t="e">
        <f>P_A[[#This Row],[9+]]-P_A[[#This Row],[10+]]</f>
        <v>#VALUE!</v>
      </c>
      <c r="AZ455" s="5" t="e">
        <f>P_A[[#This Row],[10+]]-P_A[[#This Row],[11+]]</f>
        <v>#VALUE!</v>
      </c>
      <c r="BA455" s="5" t="e">
        <f>P_A[[#This Row],[11+]]-P_A[[#This Row],[12+]]</f>
        <v>#VALUE!</v>
      </c>
      <c r="BB455" s="5" t="e">
        <f>P_A[[#This Row],[12+]]-P_A[[#This Row],[13+]]</f>
        <v>#VALUE!</v>
      </c>
      <c r="BC455" s="5" t="e">
        <f>P_A[[#This Row],[13+]]-P_A[[#This Row],[14+]]</f>
        <v>#VALUE!</v>
      </c>
      <c r="BD455" s="5" t="e">
        <f>P_A[[#This Row],[14+]]-P_A[[#This Row],[15+]]</f>
        <v>#VALUE!</v>
      </c>
      <c r="BE455" s="5" t="e">
        <f>P_A[[#This Row],[15+]]-P_A[[#This Row],[16+]]</f>
        <v>#VALUE!</v>
      </c>
      <c r="BF455" s="5" t="e">
        <f>P_A[[#This Row],[16+]]-P_A[[#This Row],[17+]]</f>
        <v>#VALUE!</v>
      </c>
      <c r="BG455" s="5" t="e">
        <f>P_A[[#This Row],[17+]]-P_A[[#This Row],[18+]]</f>
        <v>#VALUE!</v>
      </c>
      <c r="BH455" s="5" t="e">
        <f>P_A[[#This Row],[18+]]-P_A[[#This Row],[19+]]</f>
        <v>#VALUE!</v>
      </c>
      <c r="BI455" s="5" t="e">
        <f>P_A[[#This Row],[19+]]-P_A[[#This Row],[20+]]</f>
        <v>#VALUE!</v>
      </c>
      <c r="BJ455" s="5" t="e">
        <f>P_A[[#This Row],[20+]]-P_A[[#This Row],[21+]]</f>
        <v>#VALUE!</v>
      </c>
      <c r="BK455" s="5" t="e">
        <f>P_A[[#This Row],[21+]]-P_A[[#This Row],[22+]]</f>
        <v>#VALUE!</v>
      </c>
      <c r="BL455" s="5" t="e">
        <f>P_A[[#This Row],[22+]]-P_A[[#This Row],[23+]]</f>
        <v>#VALUE!</v>
      </c>
      <c r="BM455" s="5" t="e">
        <f>P_A[[#This Row],[23+]]-P_A[[#This Row],[24+]]</f>
        <v>#VALUE!</v>
      </c>
      <c r="BN455" s="5" t="e">
        <f>P_A[[#This Row],[24+]]-P_A[[#This Row],[25+]]</f>
        <v>#VALUE!</v>
      </c>
      <c r="BO455" s="5" t="e">
        <f>P_A[[#This Row],[25+]]-P_A[[#This Row],[26+]]</f>
        <v>#VALUE!</v>
      </c>
      <c r="BP455" s="5" t="e">
        <f>P_A[[#This Row],[26+]]-P_A[[#This Row],[27+]]</f>
        <v>#VALUE!</v>
      </c>
      <c r="BQ455" s="5" t="e">
        <f>P_A[[#This Row],[27+]]-P_A[[#This Row],[28+]]</f>
        <v>#VALUE!</v>
      </c>
      <c r="BR455" s="5" t="e">
        <f>P_A[[#This Row],[28+]]-P_A[[#This Row],[29+]]</f>
        <v>#VALUE!</v>
      </c>
      <c r="BS455" s="5" t="e">
        <f>P_A[[#This Row],[29+]]-P_A[[#This Row],[30+]]</f>
        <v>#VALUE!</v>
      </c>
      <c r="BT455" s="5" t="e">
        <f>P_A[[#This Row],[30+]]-P_A[[#This Row],[31+]]</f>
        <v>#VALUE!</v>
      </c>
      <c r="BU455" s="5" t="e">
        <f>P_A[[#This Row],[31+]]-P_A[[#This Row],[32+]]</f>
        <v>#VALUE!</v>
      </c>
      <c r="BV455" s="5" t="e">
        <f>P_A[[#This Row],[32+]]-P_A[[#This Row],[33+]]</f>
        <v>#VALUE!</v>
      </c>
      <c r="BW455" s="5" t="e">
        <f>P_A[[#This Row],[33+]]-P_A[[#This Row],[34+]]</f>
        <v>#VALUE!</v>
      </c>
      <c r="BX455" s="5" t="e">
        <f>P_A[[#This Row],[34+]]-P_A[[#This Row],[35+]]</f>
        <v>#VALUE!</v>
      </c>
      <c r="BY455" s="5" t="e">
        <f>P_A[[#This Row],[35+]]-P_A[[#This Row],[36+]]</f>
        <v>#VALUE!</v>
      </c>
      <c r="BZ455" s="5" t="e">
        <f>P_A[[#This Row],[36+]]-P_A[[#This Row],[37+]]</f>
        <v>#VALUE!</v>
      </c>
      <c r="CA455" s="5" t="e">
        <f>P_A[[#This Row],[37+]]-P_A[[#This Row],[38+]]</f>
        <v>#VALUE!</v>
      </c>
      <c r="CB455" s="5" t="e">
        <f>P_A[[#This Row],[38+]]-P_A[[#This Row],[39+]]</f>
        <v>#VALUE!</v>
      </c>
      <c r="CC455" s="5" t="e">
        <f>P_A[[#This Row],[39+]]-P_A[[#This Row],[40+]]</f>
        <v>#VALUE!</v>
      </c>
      <c r="CD455" s="5" t="e">
        <f>P_A[[#This Row],[40+]]-P_A[[#This Row],[41+]]</f>
        <v>#VALUE!</v>
      </c>
      <c r="CE455" s="5" t="e">
        <f>P_A[[#This Row],[41+]]-P_A[[#This Row],[42+]]</f>
        <v>#VALUE!</v>
      </c>
      <c r="CF455" s="5" t="e">
        <f>P_A[[#This Row],[42+]]-P_A[[#This Row],[43+]]</f>
        <v>#VALUE!</v>
      </c>
      <c r="CG455" s="5" t="e">
        <f>P_A[[#This Row],[43+]]-P_A[[#This Row],[44+]]</f>
        <v>#VALUE!</v>
      </c>
      <c r="CH455" s="5" t="e">
        <f>P_A[[#This Row],[44+]]-P_A[[#This Row],[45+]]</f>
        <v>#VALUE!</v>
      </c>
      <c r="CI455" s="5" t="e">
        <f>P_A[[#This Row],[45+]]-P_A[[#This Row],[46+]]</f>
        <v>#VALUE!</v>
      </c>
      <c r="CJ455" s="5" t="e">
        <f>P_A[[#This Row],[46+]]-P_A[[#This Row],[47+]]</f>
        <v>#VALUE!</v>
      </c>
      <c r="CK455" s="5" t="e">
        <f>P_A[[#This Row],[47+]]-P_A[[#This Row],[48+]]</f>
        <v>#VALUE!</v>
      </c>
      <c r="CL455" s="5" t="e">
        <f>P_A[[#This Row],[48+]]-P_A[[#This Row],[49+]]</f>
        <v>#VALUE!</v>
      </c>
    </row>
    <row r="456" spans="50:90" x14ac:dyDescent="0.25">
      <c r="AX456" s="5" t="e">
        <f>P_A[[#This Row],[8+]]-P_A[[#This Row],[9+]]</f>
        <v>#VALUE!</v>
      </c>
      <c r="AY456" s="5" t="e">
        <f>P_A[[#This Row],[9+]]-P_A[[#This Row],[10+]]</f>
        <v>#VALUE!</v>
      </c>
      <c r="AZ456" s="5" t="e">
        <f>P_A[[#This Row],[10+]]-P_A[[#This Row],[11+]]</f>
        <v>#VALUE!</v>
      </c>
      <c r="BA456" s="5" t="e">
        <f>P_A[[#This Row],[11+]]-P_A[[#This Row],[12+]]</f>
        <v>#VALUE!</v>
      </c>
      <c r="BB456" s="5" t="e">
        <f>P_A[[#This Row],[12+]]-P_A[[#This Row],[13+]]</f>
        <v>#VALUE!</v>
      </c>
      <c r="BC456" s="5" t="e">
        <f>P_A[[#This Row],[13+]]-P_A[[#This Row],[14+]]</f>
        <v>#VALUE!</v>
      </c>
      <c r="BD456" s="5" t="e">
        <f>P_A[[#This Row],[14+]]-P_A[[#This Row],[15+]]</f>
        <v>#VALUE!</v>
      </c>
      <c r="BE456" s="5" t="e">
        <f>P_A[[#This Row],[15+]]-P_A[[#This Row],[16+]]</f>
        <v>#VALUE!</v>
      </c>
      <c r="BF456" s="5" t="e">
        <f>P_A[[#This Row],[16+]]-P_A[[#This Row],[17+]]</f>
        <v>#VALUE!</v>
      </c>
      <c r="BG456" s="5" t="e">
        <f>P_A[[#This Row],[17+]]-P_A[[#This Row],[18+]]</f>
        <v>#VALUE!</v>
      </c>
      <c r="BH456" s="5" t="e">
        <f>P_A[[#This Row],[18+]]-P_A[[#This Row],[19+]]</f>
        <v>#VALUE!</v>
      </c>
      <c r="BI456" s="5" t="e">
        <f>P_A[[#This Row],[19+]]-P_A[[#This Row],[20+]]</f>
        <v>#VALUE!</v>
      </c>
      <c r="BJ456" s="5" t="e">
        <f>P_A[[#This Row],[20+]]-P_A[[#This Row],[21+]]</f>
        <v>#VALUE!</v>
      </c>
      <c r="BK456" s="5" t="e">
        <f>P_A[[#This Row],[21+]]-P_A[[#This Row],[22+]]</f>
        <v>#VALUE!</v>
      </c>
      <c r="BL456" s="5" t="e">
        <f>P_A[[#This Row],[22+]]-P_A[[#This Row],[23+]]</f>
        <v>#VALUE!</v>
      </c>
      <c r="BM456" s="5" t="e">
        <f>P_A[[#This Row],[23+]]-P_A[[#This Row],[24+]]</f>
        <v>#VALUE!</v>
      </c>
      <c r="BN456" s="5" t="e">
        <f>P_A[[#This Row],[24+]]-P_A[[#This Row],[25+]]</f>
        <v>#VALUE!</v>
      </c>
      <c r="BO456" s="5" t="e">
        <f>P_A[[#This Row],[25+]]-P_A[[#This Row],[26+]]</f>
        <v>#VALUE!</v>
      </c>
      <c r="BP456" s="5" t="e">
        <f>P_A[[#This Row],[26+]]-P_A[[#This Row],[27+]]</f>
        <v>#VALUE!</v>
      </c>
      <c r="BQ456" s="5" t="e">
        <f>P_A[[#This Row],[27+]]-P_A[[#This Row],[28+]]</f>
        <v>#VALUE!</v>
      </c>
      <c r="BR456" s="5" t="e">
        <f>P_A[[#This Row],[28+]]-P_A[[#This Row],[29+]]</f>
        <v>#VALUE!</v>
      </c>
      <c r="BS456" s="5" t="e">
        <f>P_A[[#This Row],[29+]]-P_A[[#This Row],[30+]]</f>
        <v>#VALUE!</v>
      </c>
      <c r="BT456" s="5" t="e">
        <f>P_A[[#This Row],[30+]]-P_A[[#This Row],[31+]]</f>
        <v>#VALUE!</v>
      </c>
      <c r="BU456" s="5" t="e">
        <f>P_A[[#This Row],[31+]]-P_A[[#This Row],[32+]]</f>
        <v>#VALUE!</v>
      </c>
      <c r="BV456" s="5" t="e">
        <f>P_A[[#This Row],[32+]]-P_A[[#This Row],[33+]]</f>
        <v>#VALUE!</v>
      </c>
      <c r="BW456" s="5" t="e">
        <f>P_A[[#This Row],[33+]]-P_A[[#This Row],[34+]]</f>
        <v>#VALUE!</v>
      </c>
      <c r="BX456" s="5" t="e">
        <f>P_A[[#This Row],[34+]]-P_A[[#This Row],[35+]]</f>
        <v>#VALUE!</v>
      </c>
      <c r="BY456" s="5" t="e">
        <f>P_A[[#This Row],[35+]]-P_A[[#This Row],[36+]]</f>
        <v>#VALUE!</v>
      </c>
      <c r="BZ456" s="5" t="e">
        <f>P_A[[#This Row],[36+]]-P_A[[#This Row],[37+]]</f>
        <v>#VALUE!</v>
      </c>
      <c r="CA456" s="5" t="e">
        <f>P_A[[#This Row],[37+]]-P_A[[#This Row],[38+]]</f>
        <v>#VALUE!</v>
      </c>
      <c r="CB456" s="5" t="e">
        <f>P_A[[#This Row],[38+]]-P_A[[#This Row],[39+]]</f>
        <v>#VALUE!</v>
      </c>
      <c r="CC456" s="5" t="e">
        <f>P_A[[#This Row],[39+]]-P_A[[#This Row],[40+]]</f>
        <v>#VALUE!</v>
      </c>
      <c r="CD456" s="5" t="e">
        <f>P_A[[#This Row],[40+]]-P_A[[#This Row],[41+]]</f>
        <v>#VALUE!</v>
      </c>
      <c r="CE456" s="5" t="e">
        <f>P_A[[#This Row],[41+]]-P_A[[#This Row],[42+]]</f>
        <v>#VALUE!</v>
      </c>
      <c r="CF456" s="5" t="e">
        <f>P_A[[#This Row],[42+]]-P_A[[#This Row],[43+]]</f>
        <v>#VALUE!</v>
      </c>
      <c r="CG456" s="5" t="e">
        <f>P_A[[#This Row],[43+]]-P_A[[#This Row],[44+]]</f>
        <v>#VALUE!</v>
      </c>
      <c r="CH456" s="5" t="e">
        <f>P_A[[#This Row],[44+]]-P_A[[#This Row],[45+]]</f>
        <v>#VALUE!</v>
      </c>
      <c r="CI456" s="5" t="e">
        <f>P_A[[#This Row],[45+]]-P_A[[#This Row],[46+]]</f>
        <v>#VALUE!</v>
      </c>
      <c r="CJ456" s="5" t="e">
        <f>P_A[[#This Row],[46+]]-P_A[[#This Row],[47+]]</f>
        <v>#VALUE!</v>
      </c>
      <c r="CK456" s="5" t="e">
        <f>P_A[[#This Row],[47+]]-P_A[[#This Row],[48+]]</f>
        <v>#VALUE!</v>
      </c>
      <c r="CL456" s="5" t="e">
        <f>P_A[[#This Row],[48+]]-P_A[[#This Row],[49+]]</f>
        <v>#VALUE!</v>
      </c>
    </row>
    <row r="457" spans="50:90" x14ac:dyDescent="0.25">
      <c r="AX457" s="5" t="e">
        <f>P_A[[#This Row],[8+]]-P_A[[#This Row],[9+]]</f>
        <v>#VALUE!</v>
      </c>
      <c r="AY457" s="5" t="e">
        <f>P_A[[#This Row],[9+]]-P_A[[#This Row],[10+]]</f>
        <v>#VALUE!</v>
      </c>
      <c r="AZ457" s="5" t="e">
        <f>P_A[[#This Row],[10+]]-P_A[[#This Row],[11+]]</f>
        <v>#VALUE!</v>
      </c>
      <c r="BA457" s="5" t="e">
        <f>P_A[[#This Row],[11+]]-P_A[[#This Row],[12+]]</f>
        <v>#VALUE!</v>
      </c>
      <c r="BB457" s="5" t="e">
        <f>P_A[[#This Row],[12+]]-P_A[[#This Row],[13+]]</f>
        <v>#VALUE!</v>
      </c>
      <c r="BC457" s="5" t="e">
        <f>P_A[[#This Row],[13+]]-P_A[[#This Row],[14+]]</f>
        <v>#VALUE!</v>
      </c>
      <c r="BD457" s="5" t="e">
        <f>P_A[[#This Row],[14+]]-P_A[[#This Row],[15+]]</f>
        <v>#VALUE!</v>
      </c>
      <c r="BE457" s="5" t="e">
        <f>P_A[[#This Row],[15+]]-P_A[[#This Row],[16+]]</f>
        <v>#VALUE!</v>
      </c>
      <c r="BF457" s="5" t="e">
        <f>P_A[[#This Row],[16+]]-P_A[[#This Row],[17+]]</f>
        <v>#VALUE!</v>
      </c>
      <c r="BG457" s="5" t="e">
        <f>P_A[[#This Row],[17+]]-P_A[[#This Row],[18+]]</f>
        <v>#VALUE!</v>
      </c>
      <c r="BH457" s="5" t="e">
        <f>P_A[[#This Row],[18+]]-P_A[[#This Row],[19+]]</f>
        <v>#VALUE!</v>
      </c>
      <c r="BI457" s="5" t="e">
        <f>P_A[[#This Row],[19+]]-P_A[[#This Row],[20+]]</f>
        <v>#VALUE!</v>
      </c>
      <c r="BJ457" s="5" t="e">
        <f>P_A[[#This Row],[20+]]-P_A[[#This Row],[21+]]</f>
        <v>#VALUE!</v>
      </c>
      <c r="BK457" s="5" t="e">
        <f>P_A[[#This Row],[21+]]-P_A[[#This Row],[22+]]</f>
        <v>#VALUE!</v>
      </c>
      <c r="BL457" s="5" t="e">
        <f>P_A[[#This Row],[22+]]-P_A[[#This Row],[23+]]</f>
        <v>#VALUE!</v>
      </c>
      <c r="BM457" s="5" t="e">
        <f>P_A[[#This Row],[23+]]-P_A[[#This Row],[24+]]</f>
        <v>#VALUE!</v>
      </c>
      <c r="BN457" s="5" t="e">
        <f>P_A[[#This Row],[24+]]-P_A[[#This Row],[25+]]</f>
        <v>#VALUE!</v>
      </c>
      <c r="BO457" s="5" t="e">
        <f>P_A[[#This Row],[25+]]-P_A[[#This Row],[26+]]</f>
        <v>#VALUE!</v>
      </c>
      <c r="BP457" s="5" t="e">
        <f>P_A[[#This Row],[26+]]-P_A[[#This Row],[27+]]</f>
        <v>#VALUE!</v>
      </c>
      <c r="BQ457" s="5" t="e">
        <f>P_A[[#This Row],[27+]]-P_A[[#This Row],[28+]]</f>
        <v>#VALUE!</v>
      </c>
      <c r="BR457" s="5" t="e">
        <f>P_A[[#This Row],[28+]]-P_A[[#This Row],[29+]]</f>
        <v>#VALUE!</v>
      </c>
      <c r="BS457" s="5" t="e">
        <f>P_A[[#This Row],[29+]]-P_A[[#This Row],[30+]]</f>
        <v>#VALUE!</v>
      </c>
      <c r="BT457" s="5" t="e">
        <f>P_A[[#This Row],[30+]]-P_A[[#This Row],[31+]]</f>
        <v>#VALUE!</v>
      </c>
      <c r="BU457" s="5" t="e">
        <f>P_A[[#This Row],[31+]]-P_A[[#This Row],[32+]]</f>
        <v>#VALUE!</v>
      </c>
      <c r="BV457" s="5" t="e">
        <f>P_A[[#This Row],[32+]]-P_A[[#This Row],[33+]]</f>
        <v>#VALUE!</v>
      </c>
      <c r="BW457" s="5" t="e">
        <f>P_A[[#This Row],[33+]]-P_A[[#This Row],[34+]]</f>
        <v>#VALUE!</v>
      </c>
      <c r="BX457" s="5" t="e">
        <f>P_A[[#This Row],[34+]]-P_A[[#This Row],[35+]]</f>
        <v>#VALUE!</v>
      </c>
      <c r="BY457" s="5" t="e">
        <f>P_A[[#This Row],[35+]]-P_A[[#This Row],[36+]]</f>
        <v>#VALUE!</v>
      </c>
      <c r="BZ457" s="5" t="e">
        <f>P_A[[#This Row],[36+]]-P_A[[#This Row],[37+]]</f>
        <v>#VALUE!</v>
      </c>
      <c r="CA457" s="5" t="e">
        <f>P_A[[#This Row],[37+]]-P_A[[#This Row],[38+]]</f>
        <v>#VALUE!</v>
      </c>
      <c r="CB457" s="5" t="e">
        <f>P_A[[#This Row],[38+]]-P_A[[#This Row],[39+]]</f>
        <v>#VALUE!</v>
      </c>
      <c r="CC457" s="5" t="e">
        <f>P_A[[#This Row],[39+]]-P_A[[#This Row],[40+]]</f>
        <v>#VALUE!</v>
      </c>
      <c r="CD457" s="5" t="e">
        <f>P_A[[#This Row],[40+]]-P_A[[#This Row],[41+]]</f>
        <v>#VALUE!</v>
      </c>
      <c r="CE457" s="5" t="e">
        <f>P_A[[#This Row],[41+]]-P_A[[#This Row],[42+]]</f>
        <v>#VALUE!</v>
      </c>
      <c r="CF457" s="5" t="e">
        <f>P_A[[#This Row],[42+]]-P_A[[#This Row],[43+]]</f>
        <v>#VALUE!</v>
      </c>
      <c r="CG457" s="5" t="e">
        <f>P_A[[#This Row],[43+]]-P_A[[#This Row],[44+]]</f>
        <v>#VALUE!</v>
      </c>
      <c r="CH457" s="5" t="e">
        <f>P_A[[#This Row],[44+]]-P_A[[#This Row],[45+]]</f>
        <v>#VALUE!</v>
      </c>
      <c r="CI457" s="5" t="e">
        <f>P_A[[#This Row],[45+]]-P_A[[#This Row],[46+]]</f>
        <v>#VALUE!</v>
      </c>
      <c r="CJ457" s="5" t="e">
        <f>P_A[[#This Row],[46+]]-P_A[[#This Row],[47+]]</f>
        <v>#VALUE!</v>
      </c>
      <c r="CK457" s="5" t="e">
        <f>P_A[[#This Row],[47+]]-P_A[[#This Row],[48+]]</f>
        <v>#VALUE!</v>
      </c>
      <c r="CL457" s="5" t="e">
        <f>P_A[[#This Row],[48+]]-P_A[[#This Row],[49+]]</f>
        <v>#VALUE!</v>
      </c>
    </row>
    <row r="458" spans="50:90" x14ac:dyDescent="0.25">
      <c r="AX458" s="5" t="e">
        <f>P_A[[#This Row],[8+]]-P_A[[#This Row],[9+]]</f>
        <v>#VALUE!</v>
      </c>
      <c r="AY458" s="5" t="e">
        <f>P_A[[#This Row],[9+]]-P_A[[#This Row],[10+]]</f>
        <v>#VALUE!</v>
      </c>
      <c r="AZ458" s="5" t="e">
        <f>P_A[[#This Row],[10+]]-P_A[[#This Row],[11+]]</f>
        <v>#VALUE!</v>
      </c>
      <c r="BA458" s="5" t="e">
        <f>P_A[[#This Row],[11+]]-P_A[[#This Row],[12+]]</f>
        <v>#VALUE!</v>
      </c>
      <c r="BB458" s="5" t="e">
        <f>P_A[[#This Row],[12+]]-P_A[[#This Row],[13+]]</f>
        <v>#VALUE!</v>
      </c>
      <c r="BC458" s="5" t="e">
        <f>P_A[[#This Row],[13+]]-P_A[[#This Row],[14+]]</f>
        <v>#VALUE!</v>
      </c>
      <c r="BD458" s="5" t="e">
        <f>P_A[[#This Row],[14+]]-P_A[[#This Row],[15+]]</f>
        <v>#VALUE!</v>
      </c>
      <c r="BE458" s="5" t="e">
        <f>P_A[[#This Row],[15+]]-P_A[[#This Row],[16+]]</f>
        <v>#VALUE!</v>
      </c>
      <c r="BF458" s="5" t="e">
        <f>P_A[[#This Row],[16+]]-P_A[[#This Row],[17+]]</f>
        <v>#VALUE!</v>
      </c>
      <c r="BG458" s="5" t="e">
        <f>P_A[[#This Row],[17+]]-P_A[[#This Row],[18+]]</f>
        <v>#VALUE!</v>
      </c>
      <c r="BH458" s="5" t="e">
        <f>P_A[[#This Row],[18+]]-P_A[[#This Row],[19+]]</f>
        <v>#VALUE!</v>
      </c>
      <c r="BI458" s="5" t="e">
        <f>P_A[[#This Row],[19+]]-P_A[[#This Row],[20+]]</f>
        <v>#VALUE!</v>
      </c>
      <c r="BJ458" s="5" t="e">
        <f>P_A[[#This Row],[20+]]-P_A[[#This Row],[21+]]</f>
        <v>#VALUE!</v>
      </c>
      <c r="BK458" s="5" t="e">
        <f>P_A[[#This Row],[21+]]-P_A[[#This Row],[22+]]</f>
        <v>#VALUE!</v>
      </c>
      <c r="BL458" s="5" t="e">
        <f>P_A[[#This Row],[22+]]-P_A[[#This Row],[23+]]</f>
        <v>#VALUE!</v>
      </c>
      <c r="BM458" s="5" t="e">
        <f>P_A[[#This Row],[23+]]-P_A[[#This Row],[24+]]</f>
        <v>#VALUE!</v>
      </c>
      <c r="BN458" s="5" t="e">
        <f>P_A[[#This Row],[24+]]-P_A[[#This Row],[25+]]</f>
        <v>#VALUE!</v>
      </c>
      <c r="BO458" s="5" t="e">
        <f>P_A[[#This Row],[25+]]-P_A[[#This Row],[26+]]</f>
        <v>#VALUE!</v>
      </c>
      <c r="BP458" s="5" t="e">
        <f>P_A[[#This Row],[26+]]-P_A[[#This Row],[27+]]</f>
        <v>#VALUE!</v>
      </c>
      <c r="BQ458" s="5" t="e">
        <f>P_A[[#This Row],[27+]]-P_A[[#This Row],[28+]]</f>
        <v>#VALUE!</v>
      </c>
      <c r="BR458" s="5" t="e">
        <f>P_A[[#This Row],[28+]]-P_A[[#This Row],[29+]]</f>
        <v>#VALUE!</v>
      </c>
      <c r="BS458" s="5" t="e">
        <f>P_A[[#This Row],[29+]]-P_A[[#This Row],[30+]]</f>
        <v>#VALUE!</v>
      </c>
      <c r="BT458" s="5" t="e">
        <f>P_A[[#This Row],[30+]]-P_A[[#This Row],[31+]]</f>
        <v>#VALUE!</v>
      </c>
      <c r="BU458" s="5" t="e">
        <f>P_A[[#This Row],[31+]]-P_A[[#This Row],[32+]]</f>
        <v>#VALUE!</v>
      </c>
      <c r="BV458" s="5" t="e">
        <f>P_A[[#This Row],[32+]]-P_A[[#This Row],[33+]]</f>
        <v>#VALUE!</v>
      </c>
      <c r="BW458" s="5" t="e">
        <f>P_A[[#This Row],[33+]]-P_A[[#This Row],[34+]]</f>
        <v>#VALUE!</v>
      </c>
      <c r="BX458" s="5" t="e">
        <f>P_A[[#This Row],[34+]]-P_A[[#This Row],[35+]]</f>
        <v>#VALUE!</v>
      </c>
      <c r="BY458" s="5" t="e">
        <f>P_A[[#This Row],[35+]]-P_A[[#This Row],[36+]]</f>
        <v>#VALUE!</v>
      </c>
      <c r="BZ458" s="5" t="e">
        <f>P_A[[#This Row],[36+]]-P_A[[#This Row],[37+]]</f>
        <v>#VALUE!</v>
      </c>
      <c r="CA458" s="5" t="e">
        <f>P_A[[#This Row],[37+]]-P_A[[#This Row],[38+]]</f>
        <v>#VALUE!</v>
      </c>
      <c r="CB458" s="5" t="e">
        <f>P_A[[#This Row],[38+]]-P_A[[#This Row],[39+]]</f>
        <v>#VALUE!</v>
      </c>
      <c r="CC458" s="5" t="e">
        <f>P_A[[#This Row],[39+]]-P_A[[#This Row],[40+]]</f>
        <v>#VALUE!</v>
      </c>
      <c r="CD458" s="5" t="e">
        <f>P_A[[#This Row],[40+]]-P_A[[#This Row],[41+]]</f>
        <v>#VALUE!</v>
      </c>
      <c r="CE458" s="5" t="e">
        <f>P_A[[#This Row],[41+]]-P_A[[#This Row],[42+]]</f>
        <v>#VALUE!</v>
      </c>
      <c r="CF458" s="5" t="e">
        <f>P_A[[#This Row],[42+]]-P_A[[#This Row],[43+]]</f>
        <v>#VALUE!</v>
      </c>
      <c r="CG458" s="5" t="e">
        <f>P_A[[#This Row],[43+]]-P_A[[#This Row],[44+]]</f>
        <v>#VALUE!</v>
      </c>
      <c r="CH458" s="5" t="e">
        <f>P_A[[#This Row],[44+]]-P_A[[#This Row],[45+]]</f>
        <v>#VALUE!</v>
      </c>
      <c r="CI458" s="5" t="e">
        <f>P_A[[#This Row],[45+]]-P_A[[#This Row],[46+]]</f>
        <v>#VALUE!</v>
      </c>
      <c r="CJ458" s="5" t="e">
        <f>P_A[[#This Row],[46+]]-P_A[[#This Row],[47+]]</f>
        <v>#VALUE!</v>
      </c>
      <c r="CK458" s="5" t="e">
        <f>P_A[[#This Row],[47+]]-P_A[[#This Row],[48+]]</f>
        <v>#VALUE!</v>
      </c>
      <c r="CL458" s="5" t="e">
        <f>P_A[[#This Row],[48+]]-P_A[[#This Row],[49+]]</f>
        <v>#VALUE!</v>
      </c>
    </row>
    <row r="459" spans="50:90" x14ac:dyDescent="0.25">
      <c r="AX459" s="5" t="e">
        <f>P_A[[#This Row],[8+]]-P_A[[#This Row],[9+]]</f>
        <v>#VALUE!</v>
      </c>
      <c r="AY459" s="5" t="e">
        <f>P_A[[#This Row],[9+]]-P_A[[#This Row],[10+]]</f>
        <v>#VALUE!</v>
      </c>
      <c r="AZ459" s="5" t="e">
        <f>P_A[[#This Row],[10+]]-P_A[[#This Row],[11+]]</f>
        <v>#VALUE!</v>
      </c>
      <c r="BA459" s="5" t="e">
        <f>P_A[[#This Row],[11+]]-P_A[[#This Row],[12+]]</f>
        <v>#VALUE!</v>
      </c>
      <c r="BB459" s="5" t="e">
        <f>P_A[[#This Row],[12+]]-P_A[[#This Row],[13+]]</f>
        <v>#VALUE!</v>
      </c>
      <c r="BC459" s="5" t="e">
        <f>P_A[[#This Row],[13+]]-P_A[[#This Row],[14+]]</f>
        <v>#VALUE!</v>
      </c>
      <c r="BD459" s="5" t="e">
        <f>P_A[[#This Row],[14+]]-P_A[[#This Row],[15+]]</f>
        <v>#VALUE!</v>
      </c>
      <c r="BE459" s="5" t="e">
        <f>P_A[[#This Row],[15+]]-P_A[[#This Row],[16+]]</f>
        <v>#VALUE!</v>
      </c>
      <c r="BF459" s="5" t="e">
        <f>P_A[[#This Row],[16+]]-P_A[[#This Row],[17+]]</f>
        <v>#VALUE!</v>
      </c>
      <c r="BG459" s="5" t="e">
        <f>P_A[[#This Row],[17+]]-P_A[[#This Row],[18+]]</f>
        <v>#VALUE!</v>
      </c>
      <c r="BH459" s="5" t="e">
        <f>P_A[[#This Row],[18+]]-P_A[[#This Row],[19+]]</f>
        <v>#VALUE!</v>
      </c>
      <c r="BI459" s="5" t="e">
        <f>P_A[[#This Row],[19+]]-P_A[[#This Row],[20+]]</f>
        <v>#VALUE!</v>
      </c>
      <c r="BJ459" s="5" t="e">
        <f>P_A[[#This Row],[20+]]-P_A[[#This Row],[21+]]</f>
        <v>#VALUE!</v>
      </c>
      <c r="BK459" s="5" t="e">
        <f>P_A[[#This Row],[21+]]-P_A[[#This Row],[22+]]</f>
        <v>#VALUE!</v>
      </c>
      <c r="BL459" s="5" t="e">
        <f>P_A[[#This Row],[22+]]-P_A[[#This Row],[23+]]</f>
        <v>#VALUE!</v>
      </c>
      <c r="BM459" s="5" t="e">
        <f>P_A[[#This Row],[23+]]-P_A[[#This Row],[24+]]</f>
        <v>#VALUE!</v>
      </c>
      <c r="BN459" s="5" t="e">
        <f>P_A[[#This Row],[24+]]-P_A[[#This Row],[25+]]</f>
        <v>#VALUE!</v>
      </c>
      <c r="BO459" s="5" t="e">
        <f>P_A[[#This Row],[25+]]-P_A[[#This Row],[26+]]</f>
        <v>#VALUE!</v>
      </c>
      <c r="BP459" s="5" t="e">
        <f>P_A[[#This Row],[26+]]-P_A[[#This Row],[27+]]</f>
        <v>#VALUE!</v>
      </c>
      <c r="BQ459" s="5" t="e">
        <f>P_A[[#This Row],[27+]]-P_A[[#This Row],[28+]]</f>
        <v>#VALUE!</v>
      </c>
      <c r="BR459" s="5" t="e">
        <f>P_A[[#This Row],[28+]]-P_A[[#This Row],[29+]]</f>
        <v>#VALUE!</v>
      </c>
      <c r="BS459" s="5" t="e">
        <f>P_A[[#This Row],[29+]]-P_A[[#This Row],[30+]]</f>
        <v>#VALUE!</v>
      </c>
      <c r="BT459" s="5" t="e">
        <f>P_A[[#This Row],[30+]]-P_A[[#This Row],[31+]]</f>
        <v>#VALUE!</v>
      </c>
      <c r="BU459" s="5" t="e">
        <f>P_A[[#This Row],[31+]]-P_A[[#This Row],[32+]]</f>
        <v>#VALUE!</v>
      </c>
      <c r="BV459" s="5" t="e">
        <f>P_A[[#This Row],[32+]]-P_A[[#This Row],[33+]]</f>
        <v>#VALUE!</v>
      </c>
      <c r="BW459" s="5" t="e">
        <f>P_A[[#This Row],[33+]]-P_A[[#This Row],[34+]]</f>
        <v>#VALUE!</v>
      </c>
      <c r="BX459" s="5" t="e">
        <f>P_A[[#This Row],[34+]]-P_A[[#This Row],[35+]]</f>
        <v>#VALUE!</v>
      </c>
      <c r="BY459" s="5" t="e">
        <f>P_A[[#This Row],[35+]]-P_A[[#This Row],[36+]]</f>
        <v>#VALUE!</v>
      </c>
      <c r="BZ459" s="5" t="e">
        <f>P_A[[#This Row],[36+]]-P_A[[#This Row],[37+]]</f>
        <v>#VALUE!</v>
      </c>
      <c r="CA459" s="5" t="e">
        <f>P_A[[#This Row],[37+]]-P_A[[#This Row],[38+]]</f>
        <v>#VALUE!</v>
      </c>
      <c r="CB459" s="5" t="e">
        <f>P_A[[#This Row],[38+]]-P_A[[#This Row],[39+]]</f>
        <v>#VALUE!</v>
      </c>
      <c r="CC459" s="5" t="e">
        <f>P_A[[#This Row],[39+]]-P_A[[#This Row],[40+]]</f>
        <v>#VALUE!</v>
      </c>
      <c r="CD459" s="5" t="e">
        <f>P_A[[#This Row],[40+]]-P_A[[#This Row],[41+]]</f>
        <v>#VALUE!</v>
      </c>
      <c r="CE459" s="5" t="e">
        <f>P_A[[#This Row],[41+]]-P_A[[#This Row],[42+]]</f>
        <v>#VALUE!</v>
      </c>
      <c r="CF459" s="5" t="e">
        <f>P_A[[#This Row],[42+]]-P_A[[#This Row],[43+]]</f>
        <v>#VALUE!</v>
      </c>
      <c r="CG459" s="5" t="e">
        <f>P_A[[#This Row],[43+]]-P_A[[#This Row],[44+]]</f>
        <v>#VALUE!</v>
      </c>
      <c r="CH459" s="5" t="e">
        <f>P_A[[#This Row],[44+]]-P_A[[#This Row],[45+]]</f>
        <v>#VALUE!</v>
      </c>
      <c r="CI459" s="5" t="e">
        <f>P_A[[#This Row],[45+]]-P_A[[#This Row],[46+]]</f>
        <v>#VALUE!</v>
      </c>
      <c r="CJ459" s="5" t="e">
        <f>P_A[[#This Row],[46+]]-P_A[[#This Row],[47+]]</f>
        <v>#VALUE!</v>
      </c>
      <c r="CK459" s="5" t="e">
        <f>P_A[[#This Row],[47+]]-P_A[[#This Row],[48+]]</f>
        <v>#VALUE!</v>
      </c>
      <c r="CL459" s="5" t="e">
        <f>P_A[[#This Row],[48+]]-P_A[[#This Row],[49+]]</f>
        <v>#VALUE!</v>
      </c>
    </row>
    <row r="460" spans="50:90" x14ac:dyDescent="0.25">
      <c r="AX460" s="5" t="e">
        <f>P_A[[#This Row],[8+]]-P_A[[#This Row],[9+]]</f>
        <v>#VALUE!</v>
      </c>
      <c r="AY460" s="5" t="e">
        <f>P_A[[#This Row],[9+]]-P_A[[#This Row],[10+]]</f>
        <v>#VALUE!</v>
      </c>
      <c r="AZ460" s="5" t="e">
        <f>P_A[[#This Row],[10+]]-P_A[[#This Row],[11+]]</f>
        <v>#VALUE!</v>
      </c>
      <c r="BA460" s="5" t="e">
        <f>P_A[[#This Row],[11+]]-P_A[[#This Row],[12+]]</f>
        <v>#VALUE!</v>
      </c>
      <c r="BB460" s="5" t="e">
        <f>P_A[[#This Row],[12+]]-P_A[[#This Row],[13+]]</f>
        <v>#VALUE!</v>
      </c>
      <c r="BC460" s="5" t="e">
        <f>P_A[[#This Row],[13+]]-P_A[[#This Row],[14+]]</f>
        <v>#VALUE!</v>
      </c>
      <c r="BD460" s="5" t="e">
        <f>P_A[[#This Row],[14+]]-P_A[[#This Row],[15+]]</f>
        <v>#VALUE!</v>
      </c>
      <c r="BE460" s="5" t="e">
        <f>P_A[[#This Row],[15+]]-P_A[[#This Row],[16+]]</f>
        <v>#VALUE!</v>
      </c>
      <c r="BF460" s="5" t="e">
        <f>P_A[[#This Row],[16+]]-P_A[[#This Row],[17+]]</f>
        <v>#VALUE!</v>
      </c>
      <c r="BG460" s="5" t="e">
        <f>P_A[[#This Row],[17+]]-P_A[[#This Row],[18+]]</f>
        <v>#VALUE!</v>
      </c>
      <c r="BH460" s="5" t="e">
        <f>P_A[[#This Row],[18+]]-P_A[[#This Row],[19+]]</f>
        <v>#VALUE!</v>
      </c>
      <c r="BI460" s="5" t="e">
        <f>P_A[[#This Row],[19+]]-P_A[[#This Row],[20+]]</f>
        <v>#VALUE!</v>
      </c>
      <c r="BJ460" s="5" t="e">
        <f>P_A[[#This Row],[20+]]-P_A[[#This Row],[21+]]</f>
        <v>#VALUE!</v>
      </c>
      <c r="BK460" s="5" t="e">
        <f>P_A[[#This Row],[21+]]-P_A[[#This Row],[22+]]</f>
        <v>#VALUE!</v>
      </c>
      <c r="BL460" s="5" t="e">
        <f>P_A[[#This Row],[22+]]-P_A[[#This Row],[23+]]</f>
        <v>#VALUE!</v>
      </c>
      <c r="BM460" s="5" t="e">
        <f>P_A[[#This Row],[23+]]-P_A[[#This Row],[24+]]</f>
        <v>#VALUE!</v>
      </c>
      <c r="BN460" s="5" t="e">
        <f>P_A[[#This Row],[24+]]-P_A[[#This Row],[25+]]</f>
        <v>#VALUE!</v>
      </c>
      <c r="BO460" s="5" t="e">
        <f>P_A[[#This Row],[25+]]-P_A[[#This Row],[26+]]</f>
        <v>#VALUE!</v>
      </c>
      <c r="BP460" s="5" t="e">
        <f>P_A[[#This Row],[26+]]-P_A[[#This Row],[27+]]</f>
        <v>#VALUE!</v>
      </c>
      <c r="BQ460" s="5" t="e">
        <f>P_A[[#This Row],[27+]]-P_A[[#This Row],[28+]]</f>
        <v>#VALUE!</v>
      </c>
      <c r="BR460" s="5" t="e">
        <f>P_A[[#This Row],[28+]]-P_A[[#This Row],[29+]]</f>
        <v>#VALUE!</v>
      </c>
      <c r="BS460" s="5" t="e">
        <f>P_A[[#This Row],[29+]]-P_A[[#This Row],[30+]]</f>
        <v>#VALUE!</v>
      </c>
      <c r="BT460" s="5" t="e">
        <f>P_A[[#This Row],[30+]]-P_A[[#This Row],[31+]]</f>
        <v>#VALUE!</v>
      </c>
      <c r="BU460" s="5" t="e">
        <f>P_A[[#This Row],[31+]]-P_A[[#This Row],[32+]]</f>
        <v>#VALUE!</v>
      </c>
      <c r="BV460" s="5" t="e">
        <f>P_A[[#This Row],[32+]]-P_A[[#This Row],[33+]]</f>
        <v>#VALUE!</v>
      </c>
      <c r="BW460" s="5" t="e">
        <f>P_A[[#This Row],[33+]]-P_A[[#This Row],[34+]]</f>
        <v>#VALUE!</v>
      </c>
      <c r="BX460" s="5" t="e">
        <f>P_A[[#This Row],[34+]]-P_A[[#This Row],[35+]]</f>
        <v>#VALUE!</v>
      </c>
      <c r="BY460" s="5" t="e">
        <f>P_A[[#This Row],[35+]]-P_A[[#This Row],[36+]]</f>
        <v>#VALUE!</v>
      </c>
      <c r="BZ460" s="5" t="e">
        <f>P_A[[#This Row],[36+]]-P_A[[#This Row],[37+]]</f>
        <v>#VALUE!</v>
      </c>
      <c r="CA460" s="5" t="e">
        <f>P_A[[#This Row],[37+]]-P_A[[#This Row],[38+]]</f>
        <v>#VALUE!</v>
      </c>
      <c r="CB460" s="5" t="e">
        <f>P_A[[#This Row],[38+]]-P_A[[#This Row],[39+]]</f>
        <v>#VALUE!</v>
      </c>
      <c r="CC460" s="5" t="e">
        <f>P_A[[#This Row],[39+]]-P_A[[#This Row],[40+]]</f>
        <v>#VALUE!</v>
      </c>
      <c r="CD460" s="5" t="e">
        <f>P_A[[#This Row],[40+]]-P_A[[#This Row],[41+]]</f>
        <v>#VALUE!</v>
      </c>
      <c r="CE460" s="5" t="e">
        <f>P_A[[#This Row],[41+]]-P_A[[#This Row],[42+]]</f>
        <v>#VALUE!</v>
      </c>
      <c r="CF460" s="5" t="e">
        <f>P_A[[#This Row],[42+]]-P_A[[#This Row],[43+]]</f>
        <v>#VALUE!</v>
      </c>
      <c r="CG460" s="5" t="e">
        <f>P_A[[#This Row],[43+]]-P_A[[#This Row],[44+]]</f>
        <v>#VALUE!</v>
      </c>
      <c r="CH460" s="5" t="e">
        <f>P_A[[#This Row],[44+]]-P_A[[#This Row],[45+]]</f>
        <v>#VALUE!</v>
      </c>
      <c r="CI460" s="5" t="e">
        <f>P_A[[#This Row],[45+]]-P_A[[#This Row],[46+]]</f>
        <v>#VALUE!</v>
      </c>
      <c r="CJ460" s="5" t="e">
        <f>P_A[[#This Row],[46+]]-P_A[[#This Row],[47+]]</f>
        <v>#VALUE!</v>
      </c>
      <c r="CK460" s="5" t="e">
        <f>P_A[[#This Row],[47+]]-P_A[[#This Row],[48+]]</f>
        <v>#VALUE!</v>
      </c>
      <c r="CL460" s="5" t="e">
        <f>P_A[[#This Row],[48+]]-P_A[[#This Row],[49+]]</f>
        <v>#VALUE!</v>
      </c>
    </row>
    <row r="461" spans="50:90" x14ac:dyDescent="0.25">
      <c r="AX461" s="5" t="e">
        <f>P_A[[#This Row],[8+]]-P_A[[#This Row],[9+]]</f>
        <v>#VALUE!</v>
      </c>
      <c r="AY461" s="5" t="e">
        <f>P_A[[#This Row],[9+]]-P_A[[#This Row],[10+]]</f>
        <v>#VALUE!</v>
      </c>
      <c r="AZ461" s="5" t="e">
        <f>P_A[[#This Row],[10+]]-P_A[[#This Row],[11+]]</f>
        <v>#VALUE!</v>
      </c>
      <c r="BA461" s="5" t="e">
        <f>P_A[[#This Row],[11+]]-P_A[[#This Row],[12+]]</f>
        <v>#VALUE!</v>
      </c>
      <c r="BB461" s="5" t="e">
        <f>P_A[[#This Row],[12+]]-P_A[[#This Row],[13+]]</f>
        <v>#VALUE!</v>
      </c>
      <c r="BC461" s="5" t="e">
        <f>P_A[[#This Row],[13+]]-P_A[[#This Row],[14+]]</f>
        <v>#VALUE!</v>
      </c>
      <c r="BD461" s="5" t="e">
        <f>P_A[[#This Row],[14+]]-P_A[[#This Row],[15+]]</f>
        <v>#VALUE!</v>
      </c>
      <c r="BE461" s="5" t="e">
        <f>P_A[[#This Row],[15+]]-P_A[[#This Row],[16+]]</f>
        <v>#VALUE!</v>
      </c>
      <c r="BF461" s="5" t="e">
        <f>P_A[[#This Row],[16+]]-P_A[[#This Row],[17+]]</f>
        <v>#VALUE!</v>
      </c>
      <c r="BG461" s="5" t="e">
        <f>P_A[[#This Row],[17+]]-P_A[[#This Row],[18+]]</f>
        <v>#VALUE!</v>
      </c>
      <c r="BH461" s="5" t="e">
        <f>P_A[[#This Row],[18+]]-P_A[[#This Row],[19+]]</f>
        <v>#VALUE!</v>
      </c>
      <c r="BI461" s="5" t="e">
        <f>P_A[[#This Row],[19+]]-P_A[[#This Row],[20+]]</f>
        <v>#VALUE!</v>
      </c>
      <c r="BJ461" s="5" t="e">
        <f>P_A[[#This Row],[20+]]-P_A[[#This Row],[21+]]</f>
        <v>#VALUE!</v>
      </c>
      <c r="BK461" s="5" t="e">
        <f>P_A[[#This Row],[21+]]-P_A[[#This Row],[22+]]</f>
        <v>#VALUE!</v>
      </c>
      <c r="BL461" s="5" t="e">
        <f>P_A[[#This Row],[22+]]-P_A[[#This Row],[23+]]</f>
        <v>#VALUE!</v>
      </c>
      <c r="BM461" s="5" t="e">
        <f>P_A[[#This Row],[23+]]-P_A[[#This Row],[24+]]</f>
        <v>#VALUE!</v>
      </c>
      <c r="BN461" s="5" t="e">
        <f>P_A[[#This Row],[24+]]-P_A[[#This Row],[25+]]</f>
        <v>#VALUE!</v>
      </c>
      <c r="BO461" s="5" t="e">
        <f>P_A[[#This Row],[25+]]-P_A[[#This Row],[26+]]</f>
        <v>#VALUE!</v>
      </c>
      <c r="BP461" s="5" t="e">
        <f>P_A[[#This Row],[26+]]-P_A[[#This Row],[27+]]</f>
        <v>#VALUE!</v>
      </c>
      <c r="BQ461" s="5" t="e">
        <f>P_A[[#This Row],[27+]]-P_A[[#This Row],[28+]]</f>
        <v>#VALUE!</v>
      </c>
      <c r="BR461" s="5" t="e">
        <f>P_A[[#This Row],[28+]]-P_A[[#This Row],[29+]]</f>
        <v>#VALUE!</v>
      </c>
      <c r="BS461" s="5" t="e">
        <f>P_A[[#This Row],[29+]]-P_A[[#This Row],[30+]]</f>
        <v>#VALUE!</v>
      </c>
      <c r="BT461" s="5" t="e">
        <f>P_A[[#This Row],[30+]]-P_A[[#This Row],[31+]]</f>
        <v>#VALUE!</v>
      </c>
      <c r="BU461" s="5" t="e">
        <f>P_A[[#This Row],[31+]]-P_A[[#This Row],[32+]]</f>
        <v>#VALUE!</v>
      </c>
      <c r="BV461" s="5" t="e">
        <f>P_A[[#This Row],[32+]]-P_A[[#This Row],[33+]]</f>
        <v>#VALUE!</v>
      </c>
      <c r="BW461" s="5" t="e">
        <f>P_A[[#This Row],[33+]]-P_A[[#This Row],[34+]]</f>
        <v>#VALUE!</v>
      </c>
      <c r="BX461" s="5" t="e">
        <f>P_A[[#This Row],[34+]]-P_A[[#This Row],[35+]]</f>
        <v>#VALUE!</v>
      </c>
      <c r="BY461" s="5" t="e">
        <f>P_A[[#This Row],[35+]]-P_A[[#This Row],[36+]]</f>
        <v>#VALUE!</v>
      </c>
      <c r="BZ461" s="5" t="e">
        <f>P_A[[#This Row],[36+]]-P_A[[#This Row],[37+]]</f>
        <v>#VALUE!</v>
      </c>
      <c r="CA461" s="5" t="e">
        <f>P_A[[#This Row],[37+]]-P_A[[#This Row],[38+]]</f>
        <v>#VALUE!</v>
      </c>
      <c r="CB461" s="5" t="e">
        <f>P_A[[#This Row],[38+]]-P_A[[#This Row],[39+]]</f>
        <v>#VALUE!</v>
      </c>
      <c r="CC461" s="5" t="e">
        <f>P_A[[#This Row],[39+]]-P_A[[#This Row],[40+]]</f>
        <v>#VALUE!</v>
      </c>
      <c r="CD461" s="5" t="e">
        <f>P_A[[#This Row],[40+]]-P_A[[#This Row],[41+]]</f>
        <v>#VALUE!</v>
      </c>
      <c r="CE461" s="5" t="e">
        <f>P_A[[#This Row],[41+]]-P_A[[#This Row],[42+]]</f>
        <v>#VALUE!</v>
      </c>
      <c r="CF461" s="5" t="e">
        <f>P_A[[#This Row],[42+]]-P_A[[#This Row],[43+]]</f>
        <v>#VALUE!</v>
      </c>
      <c r="CG461" s="5" t="e">
        <f>P_A[[#This Row],[43+]]-P_A[[#This Row],[44+]]</f>
        <v>#VALUE!</v>
      </c>
      <c r="CH461" s="5" t="e">
        <f>P_A[[#This Row],[44+]]-P_A[[#This Row],[45+]]</f>
        <v>#VALUE!</v>
      </c>
      <c r="CI461" s="5" t="e">
        <f>P_A[[#This Row],[45+]]-P_A[[#This Row],[46+]]</f>
        <v>#VALUE!</v>
      </c>
      <c r="CJ461" s="5" t="e">
        <f>P_A[[#This Row],[46+]]-P_A[[#This Row],[47+]]</f>
        <v>#VALUE!</v>
      </c>
      <c r="CK461" s="5" t="e">
        <f>P_A[[#This Row],[47+]]-P_A[[#This Row],[48+]]</f>
        <v>#VALUE!</v>
      </c>
      <c r="CL461" s="5" t="e">
        <f>P_A[[#This Row],[48+]]-P_A[[#This Row],[49+]]</f>
        <v>#VALUE!</v>
      </c>
    </row>
    <row r="462" spans="50:90" x14ac:dyDescent="0.25">
      <c r="AX462" s="5" t="e">
        <f>P_A[[#This Row],[8+]]-P_A[[#This Row],[9+]]</f>
        <v>#VALUE!</v>
      </c>
      <c r="AY462" s="5" t="e">
        <f>P_A[[#This Row],[9+]]-P_A[[#This Row],[10+]]</f>
        <v>#VALUE!</v>
      </c>
      <c r="AZ462" s="5" t="e">
        <f>P_A[[#This Row],[10+]]-P_A[[#This Row],[11+]]</f>
        <v>#VALUE!</v>
      </c>
      <c r="BA462" s="5" t="e">
        <f>P_A[[#This Row],[11+]]-P_A[[#This Row],[12+]]</f>
        <v>#VALUE!</v>
      </c>
      <c r="BB462" s="5" t="e">
        <f>P_A[[#This Row],[12+]]-P_A[[#This Row],[13+]]</f>
        <v>#VALUE!</v>
      </c>
      <c r="BC462" s="5" t="e">
        <f>P_A[[#This Row],[13+]]-P_A[[#This Row],[14+]]</f>
        <v>#VALUE!</v>
      </c>
      <c r="BD462" s="5" t="e">
        <f>P_A[[#This Row],[14+]]-P_A[[#This Row],[15+]]</f>
        <v>#VALUE!</v>
      </c>
      <c r="BE462" s="5" t="e">
        <f>P_A[[#This Row],[15+]]-P_A[[#This Row],[16+]]</f>
        <v>#VALUE!</v>
      </c>
      <c r="BF462" s="5" t="e">
        <f>P_A[[#This Row],[16+]]-P_A[[#This Row],[17+]]</f>
        <v>#VALUE!</v>
      </c>
      <c r="BG462" s="5" t="e">
        <f>P_A[[#This Row],[17+]]-P_A[[#This Row],[18+]]</f>
        <v>#VALUE!</v>
      </c>
      <c r="BH462" s="5" t="e">
        <f>P_A[[#This Row],[18+]]-P_A[[#This Row],[19+]]</f>
        <v>#VALUE!</v>
      </c>
      <c r="BI462" s="5" t="e">
        <f>P_A[[#This Row],[19+]]-P_A[[#This Row],[20+]]</f>
        <v>#VALUE!</v>
      </c>
      <c r="BJ462" s="5" t="e">
        <f>P_A[[#This Row],[20+]]-P_A[[#This Row],[21+]]</f>
        <v>#VALUE!</v>
      </c>
      <c r="BK462" s="5" t="e">
        <f>P_A[[#This Row],[21+]]-P_A[[#This Row],[22+]]</f>
        <v>#VALUE!</v>
      </c>
      <c r="BL462" s="5" t="e">
        <f>P_A[[#This Row],[22+]]-P_A[[#This Row],[23+]]</f>
        <v>#VALUE!</v>
      </c>
      <c r="BM462" s="5" t="e">
        <f>P_A[[#This Row],[23+]]-P_A[[#This Row],[24+]]</f>
        <v>#VALUE!</v>
      </c>
      <c r="BN462" s="5" t="e">
        <f>P_A[[#This Row],[24+]]-P_A[[#This Row],[25+]]</f>
        <v>#VALUE!</v>
      </c>
      <c r="BO462" s="5" t="e">
        <f>P_A[[#This Row],[25+]]-P_A[[#This Row],[26+]]</f>
        <v>#VALUE!</v>
      </c>
      <c r="BP462" s="5" t="e">
        <f>P_A[[#This Row],[26+]]-P_A[[#This Row],[27+]]</f>
        <v>#VALUE!</v>
      </c>
      <c r="BQ462" s="5" t="e">
        <f>P_A[[#This Row],[27+]]-P_A[[#This Row],[28+]]</f>
        <v>#VALUE!</v>
      </c>
      <c r="BR462" s="5" t="e">
        <f>P_A[[#This Row],[28+]]-P_A[[#This Row],[29+]]</f>
        <v>#VALUE!</v>
      </c>
      <c r="BS462" s="5" t="e">
        <f>P_A[[#This Row],[29+]]-P_A[[#This Row],[30+]]</f>
        <v>#VALUE!</v>
      </c>
      <c r="BT462" s="5" t="e">
        <f>P_A[[#This Row],[30+]]-P_A[[#This Row],[31+]]</f>
        <v>#VALUE!</v>
      </c>
      <c r="BU462" s="5" t="e">
        <f>P_A[[#This Row],[31+]]-P_A[[#This Row],[32+]]</f>
        <v>#VALUE!</v>
      </c>
      <c r="BV462" s="5" t="e">
        <f>P_A[[#This Row],[32+]]-P_A[[#This Row],[33+]]</f>
        <v>#VALUE!</v>
      </c>
      <c r="BW462" s="5" t="e">
        <f>P_A[[#This Row],[33+]]-P_A[[#This Row],[34+]]</f>
        <v>#VALUE!</v>
      </c>
      <c r="BX462" s="5" t="e">
        <f>P_A[[#This Row],[34+]]-P_A[[#This Row],[35+]]</f>
        <v>#VALUE!</v>
      </c>
      <c r="BY462" s="5" t="e">
        <f>P_A[[#This Row],[35+]]-P_A[[#This Row],[36+]]</f>
        <v>#VALUE!</v>
      </c>
      <c r="BZ462" s="5" t="e">
        <f>P_A[[#This Row],[36+]]-P_A[[#This Row],[37+]]</f>
        <v>#VALUE!</v>
      </c>
      <c r="CA462" s="5" t="e">
        <f>P_A[[#This Row],[37+]]-P_A[[#This Row],[38+]]</f>
        <v>#VALUE!</v>
      </c>
      <c r="CB462" s="5" t="e">
        <f>P_A[[#This Row],[38+]]-P_A[[#This Row],[39+]]</f>
        <v>#VALUE!</v>
      </c>
      <c r="CC462" s="5" t="e">
        <f>P_A[[#This Row],[39+]]-P_A[[#This Row],[40+]]</f>
        <v>#VALUE!</v>
      </c>
      <c r="CD462" s="5" t="e">
        <f>P_A[[#This Row],[40+]]-P_A[[#This Row],[41+]]</f>
        <v>#VALUE!</v>
      </c>
      <c r="CE462" s="5" t="e">
        <f>P_A[[#This Row],[41+]]-P_A[[#This Row],[42+]]</f>
        <v>#VALUE!</v>
      </c>
      <c r="CF462" s="5" t="e">
        <f>P_A[[#This Row],[42+]]-P_A[[#This Row],[43+]]</f>
        <v>#VALUE!</v>
      </c>
      <c r="CG462" s="5" t="e">
        <f>P_A[[#This Row],[43+]]-P_A[[#This Row],[44+]]</f>
        <v>#VALUE!</v>
      </c>
      <c r="CH462" s="5" t="e">
        <f>P_A[[#This Row],[44+]]-P_A[[#This Row],[45+]]</f>
        <v>#VALUE!</v>
      </c>
      <c r="CI462" s="5" t="e">
        <f>P_A[[#This Row],[45+]]-P_A[[#This Row],[46+]]</f>
        <v>#VALUE!</v>
      </c>
      <c r="CJ462" s="5" t="e">
        <f>P_A[[#This Row],[46+]]-P_A[[#This Row],[47+]]</f>
        <v>#VALUE!</v>
      </c>
      <c r="CK462" s="5" t="e">
        <f>P_A[[#This Row],[47+]]-P_A[[#This Row],[48+]]</f>
        <v>#VALUE!</v>
      </c>
      <c r="CL462" s="5" t="e">
        <f>P_A[[#This Row],[48+]]-P_A[[#This Row],[49+]]</f>
        <v>#VALUE!</v>
      </c>
    </row>
    <row r="463" spans="50:90" x14ac:dyDescent="0.25">
      <c r="AX463" s="5" t="e">
        <f>P_A[[#This Row],[8+]]-P_A[[#This Row],[9+]]</f>
        <v>#VALUE!</v>
      </c>
      <c r="AY463" s="5" t="e">
        <f>P_A[[#This Row],[9+]]-P_A[[#This Row],[10+]]</f>
        <v>#VALUE!</v>
      </c>
      <c r="AZ463" s="5" t="e">
        <f>P_A[[#This Row],[10+]]-P_A[[#This Row],[11+]]</f>
        <v>#VALUE!</v>
      </c>
      <c r="BA463" s="5" t="e">
        <f>P_A[[#This Row],[11+]]-P_A[[#This Row],[12+]]</f>
        <v>#VALUE!</v>
      </c>
      <c r="BB463" s="5" t="e">
        <f>P_A[[#This Row],[12+]]-P_A[[#This Row],[13+]]</f>
        <v>#VALUE!</v>
      </c>
      <c r="BC463" s="5" t="e">
        <f>P_A[[#This Row],[13+]]-P_A[[#This Row],[14+]]</f>
        <v>#VALUE!</v>
      </c>
      <c r="BD463" s="5" t="e">
        <f>P_A[[#This Row],[14+]]-P_A[[#This Row],[15+]]</f>
        <v>#VALUE!</v>
      </c>
      <c r="BE463" s="5" t="e">
        <f>P_A[[#This Row],[15+]]-P_A[[#This Row],[16+]]</f>
        <v>#VALUE!</v>
      </c>
      <c r="BF463" s="5" t="e">
        <f>P_A[[#This Row],[16+]]-P_A[[#This Row],[17+]]</f>
        <v>#VALUE!</v>
      </c>
      <c r="BG463" s="5" t="e">
        <f>P_A[[#This Row],[17+]]-P_A[[#This Row],[18+]]</f>
        <v>#VALUE!</v>
      </c>
      <c r="BH463" s="5" t="e">
        <f>P_A[[#This Row],[18+]]-P_A[[#This Row],[19+]]</f>
        <v>#VALUE!</v>
      </c>
      <c r="BI463" s="5" t="e">
        <f>P_A[[#This Row],[19+]]-P_A[[#This Row],[20+]]</f>
        <v>#VALUE!</v>
      </c>
      <c r="BJ463" s="5" t="e">
        <f>P_A[[#This Row],[20+]]-P_A[[#This Row],[21+]]</f>
        <v>#VALUE!</v>
      </c>
      <c r="BK463" s="5" t="e">
        <f>P_A[[#This Row],[21+]]-P_A[[#This Row],[22+]]</f>
        <v>#VALUE!</v>
      </c>
      <c r="BL463" s="5" t="e">
        <f>P_A[[#This Row],[22+]]-P_A[[#This Row],[23+]]</f>
        <v>#VALUE!</v>
      </c>
      <c r="BM463" s="5" t="e">
        <f>P_A[[#This Row],[23+]]-P_A[[#This Row],[24+]]</f>
        <v>#VALUE!</v>
      </c>
      <c r="BN463" s="5" t="e">
        <f>P_A[[#This Row],[24+]]-P_A[[#This Row],[25+]]</f>
        <v>#VALUE!</v>
      </c>
      <c r="BO463" s="5" t="e">
        <f>P_A[[#This Row],[25+]]-P_A[[#This Row],[26+]]</f>
        <v>#VALUE!</v>
      </c>
      <c r="BP463" s="5" t="e">
        <f>P_A[[#This Row],[26+]]-P_A[[#This Row],[27+]]</f>
        <v>#VALUE!</v>
      </c>
      <c r="BQ463" s="5" t="e">
        <f>P_A[[#This Row],[27+]]-P_A[[#This Row],[28+]]</f>
        <v>#VALUE!</v>
      </c>
      <c r="BR463" s="5" t="e">
        <f>P_A[[#This Row],[28+]]-P_A[[#This Row],[29+]]</f>
        <v>#VALUE!</v>
      </c>
      <c r="BS463" s="5" t="e">
        <f>P_A[[#This Row],[29+]]-P_A[[#This Row],[30+]]</f>
        <v>#VALUE!</v>
      </c>
      <c r="BT463" s="5" t="e">
        <f>P_A[[#This Row],[30+]]-P_A[[#This Row],[31+]]</f>
        <v>#VALUE!</v>
      </c>
      <c r="BU463" s="5" t="e">
        <f>P_A[[#This Row],[31+]]-P_A[[#This Row],[32+]]</f>
        <v>#VALUE!</v>
      </c>
      <c r="BV463" s="5" t="e">
        <f>P_A[[#This Row],[32+]]-P_A[[#This Row],[33+]]</f>
        <v>#VALUE!</v>
      </c>
      <c r="BW463" s="5" t="e">
        <f>P_A[[#This Row],[33+]]-P_A[[#This Row],[34+]]</f>
        <v>#VALUE!</v>
      </c>
      <c r="BX463" s="5" t="e">
        <f>P_A[[#This Row],[34+]]-P_A[[#This Row],[35+]]</f>
        <v>#VALUE!</v>
      </c>
      <c r="BY463" s="5" t="e">
        <f>P_A[[#This Row],[35+]]-P_A[[#This Row],[36+]]</f>
        <v>#VALUE!</v>
      </c>
      <c r="BZ463" s="5" t="e">
        <f>P_A[[#This Row],[36+]]-P_A[[#This Row],[37+]]</f>
        <v>#VALUE!</v>
      </c>
      <c r="CA463" s="5" t="e">
        <f>P_A[[#This Row],[37+]]-P_A[[#This Row],[38+]]</f>
        <v>#VALUE!</v>
      </c>
      <c r="CB463" s="5" t="e">
        <f>P_A[[#This Row],[38+]]-P_A[[#This Row],[39+]]</f>
        <v>#VALUE!</v>
      </c>
      <c r="CC463" s="5" t="e">
        <f>P_A[[#This Row],[39+]]-P_A[[#This Row],[40+]]</f>
        <v>#VALUE!</v>
      </c>
      <c r="CD463" s="5" t="e">
        <f>P_A[[#This Row],[40+]]-P_A[[#This Row],[41+]]</f>
        <v>#VALUE!</v>
      </c>
      <c r="CE463" s="5" t="e">
        <f>P_A[[#This Row],[41+]]-P_A[[#This Row],[42+]]</f>
        <v>#VALUE!</v>
      </c>
      <c r="CF463" s="5" t="e">
        <f>P_A[[#This Row],[42+]]-P_A[[#This Row],[43+]]</f>
        <v>#VALUE!</v>
      </c>
      <c r="CG463" s="5" t="e">
        <f>P_A[[#This Row],[43+]]-P_A[[#This Row],[44+]]</f>
        <v>#VALUE!</v>
      </c>
      <c r="CH463" s="5" t="e">
        <f>P_A[[#This Row],[44+]]-P_A[[#This Row],[45+]]</f>
        <v>#VALUE!</v>
      </c>
      <c r="CI463" s="5" t="e">
        <f>P_A[[#This Row],[45+]]-P_A[[#This Row],[46+]]</f>
        <v>#VALUE!</v>
      </c>
      <c r="CJ463" s="5" t="e">
        <f>P_A[[#This Row],[46+]]-P_A[[#This Row],[47+]]</f>
        <v>#VALUE!</v>
      </c>
      <c r="CK463" s="5" t="e">
        <f>P_A[[#This Row],[47+]]-P_A[[#This Row],[48+]]</f>
        <v>#VALUE!</v>
      </c>
      <c r="CL463" s="5" t="e">
        <f>P_A[[#This Row],[48+]]-P_A[[#This Row],[49+]]</f>
        <v>#VALUE!</v>
      </c>
    </row>
    <row r="464" spans="50:90" x14ac:dyDescent="0.25">
      <c r="AX464" s="5" t="e">
        <f>P_A[[#This Row],[8+]]-P_A[[#This Row],[9+]]</f>
        <v>#VALUE!</v>
      </c>
      <c r="AY464" s="5" t="e">
        <f>P_A[[#This Row],[9+]]-P_A[[#This Row],[10+]]</f>
        <v>#VALUE!</v>
      </c>
      <c r="AZ464" s="5" t="e">
        <f>P_A[[#This Row],[10+]]-P_A[[#This Row],[11+]]</f>
        <v>#VALUE!</v>
      </c>
      <c r="BA464" s="5" t="e">
        <f>P_A[[#This Row],[11+]]-P_A[[#This Row],[12+]]</f>
        <v>#VALUE!</v>
      </c>
      <c r="BB464" s="5" t="e">
        <f>P_A[[#This Row],[12+]]-P_A[[#This Row],[13+]]</f>
        <v>#VALUE!</v>
      </c>
      <c r="BC464" s="5" t="e">
        <f>P_A[[#This Row],[13+]]-P_A[[#This Row],[14+]]</f>
        <v>#VALUE!</v>
      </c>
      <c r="BD464" s="5" t="e">
        <f>P_A[[#This Row],[14+]]-P_A[[#This Row],[15+]]</f>
        <v>#VALUE!</v>
      </c>
      <c r="BE464" s="5" t="e">
        <f>P_A[[#This Row],[15+]]-P_A[[#This Row],[16+]]</f>
        <v>#VALUE!</v>
      </c>
      <c r="BF464" s="5" t="e">
        <f>P_A[[#This Row],[16+]]-P_A[[#This Row],[17+]]</f>
        <v>#VALUE!</v>
      </c>
      <c r="BG464" s="5" t="e">
        <f>P_A[[#This Row],[17+]]-P_A[[#This Row],[18+]]</f>
        <v>#VALUE!</v>
      </c>
      <c r="BH464" s="5" t="e">
        <f>P_A[[#This Row],[18+]]-P_A[[#This Row],[19+]]</f>
        <v>#VALUE!</v>
      </c>
      <c r="BI464" s="5" t="e">
        <f>P_A[[#This Row],[19+]]-P_A[[#This Row],[20+]]</f>
        <v>#VALUE!</v>
      </c>
      <c r="BJ464" s="5" t="e">
        <f>P_A[[#This Row],[20+]]-P_A[[#This Row],[21+]]</f>
        <v>#VALUE!</v>
      </c>
      <c r="BK464" s="5" t="e">
        <f>P_A[[#This Row],[21+]]-P_A[[#This Row],[22+]]</f>
        <v>#VALUE!</v>
      </c>
      <c r="BL464" s="5" t="e">
        <f>P_A[[#This Row],[22+]]-P_A[[#This Row],[23+]]</f>
        <v>#VALUE!</v>
      </c>
      <c r="BM464" s="5" t="e">
        <f>P_A[[#This Row],[23+]]-P_A[[#This Row],[24+]]</f>
        <v>#VALUE!</v>
      </c>
      <c r="BN464" s="5" t="e">
        <f>P_A[[#This Row],[24+]]-P_A[[#This Row],[25+]]</f>
        <v>#VALUE!</v>
      </c>
      <c r="BO464" s="5" t="e">
        <f>P_A[[#This Row],[25+]]-P_A[[#This Row],[26+]]</f>
        <v>#VALUE!</v>
      </c>
      <c r="BP464" s="5" t="e">
        <f>P_A[[#This Row],[26+]]-P_A[[#This Row],[27+]]</f>
        <v>#VALUE!</v>
      </c>
      <c r="BQ464" s="5" t="e">
        <f>P_A[[#This Row],[27+]]-P_A[[#This Row],[28+]]</f>
        <v>#VALUE!</v>
      </c>
      <c r="BR464" s="5" t="e">
        <f>P_A[[#This Row],[28+]]-P_A[[#This Row],[29+]]</f>
        <v>#VALUE!</v>
      </c>
      <c r="BS464" s="5" t="e">
        <f>P_A[[#This Row],[29+]]-P_A[[#This Row],[30+]]</f>
        <v>#VALUE!</v>
      </c>
      <c r="BT464" s="5" t="e">
        <f>P_A[[#This Row],[30+]]-P_A[[#This Row],[31+]]</f>
        <v>#VALUE!</v>
      </c>
      <c r="BU464" s="5" t="e">
        <f>P_A[[#This Row],[31+]]-P_A[[#This Row],[32+]]</f>
        <v>#VALUE!</v>
      </c>
      <c r="BV464" s="5" t="e">
        <f>P_A[[#This Row],[32+]]-P_A[[#This Row],[33+]]</f>
        <v>#VALUE!</v>
      </c>
      <c r="BW464" s="5" t="e">
        <f>P_A[[#This Row],[33+]]-P_A[[#This Row],[34+]]</f>
        <v>#VALUE!</v>
      </c>
      <c r="BX464" s="5" t="e">
        <f>P_A[[#This Row],[34+]]-P_A[[#This Row],[35+]]</f>
        <v>#VALUE!</v>
      </c>
      <c r="BY464" s="5" t="e">
        <f>P_A[[#This Row],[35+]]-P_A[[#This Row],[36+]]</f>
        <v>#VALUE!</v>
      </c>
      <c r="BZ464" s="5" t="e">
        <f>P_A[[#This Row],[36+]]-P_A[[#This Row],[37+]]</f>
        <v>#VALUE!</v>
      </c>
      <c r="CA464" s="5" t="e">
        <f>P_A[[#This Row],[37+]]-P_A[[#This Row],[38+]]</f>
        <v>#VALUE!</v>
      </c>
      <c r="CB464" s="5" t="e">
        <f>P_A[[#This Row],[38+]]-P_A[[#This Row],[39+]]</f>
        <v>#VALUE!</v>
      </c>
      <c r="CC464" s="5" t="e">
        <f>P_A[[#This Row],[39+]]-P_A[[#This Row],[40+]]</f>
        <v>#VALUE!</v>
      </c>
      <c r="CD464" s="5" t="e">
        <f>P_A[[#This Row],[40+]]-P_A[[#This Row],[41+]]</f>
        <v>#VALUE!</v>
      </c>
      <c r="CE464" s="5" t="e">
        <f>P_A[[#This Row],[41+]]-P_A[[#This Row],[42+]]</f>
        <v>#VALUE!</v>
      </c>
      <c r="CF464" s="5" t="e">
        <f>P_A[[#This Row],[42+]]-P_A[[#This Row],[43+]]</f>
        <v>#VALUE!</v>
      </c>
      <c r="CG464" s="5" t="e">
        <f>P_A[[#This Row],[43+]]-P_A[[#This Row],[44+]]</f>
        <v>#VALUE!</v>
      </c>
      <c r="CH464" s="5" t="e">
        <f>P_A[[#This Row],[44+]]-P_A[[#This Row],[45+]]</f>
        <v>#VALUE!</v>
      </c>
      <c r="CI464" s="5" t="e">
        <f>P_A[[#This Row],[45+]]-P_A[[#This Row],[46+]]</f>
        <v>#VALUE!</v>
      </c>
      <c r="CJ464" s="5" t="e">
        <f>P_A[[#This Row],[46+]]-P_A[[#This Row],[47+]]</f>
        <v>#VALUE!</v>
      </c>
      <c r="CK464" s="5" t="e">
        <f>P_A[[#This Row],[47+]]-P_A[[#This Row],[48+]]</f>
        <v>#VALUE!</v>
      </c>
      <c r="CL464" s="5" t="e">
        <f>P_A[[#This Row],[48+]]-P_A[[#This Row],[49+]]</f>
        <v>#VALUE!</v>
      </c>
    </row>
    <row r="465" spans="50:90" x14ac:dyDescent="0.25">
      <c r="AX465" s="5" t="e">
        <f>P_A[[#This Row],[8+]]-P_A[[#This Row],[9+]]</f>
        <v>#VALUE!</v>
      </c>
      <c r="AY465" s="5" t="e">
        <f>P_A[[#This Row],[9+]]-P_A[[#This Row],[10+]]</f>
        <v>#VALUE!</v>
      </c>
      <c r="AZ465" s="5" t="e">
        <f>P_A[[#This Row],[10+]]-P_A[[#This Row],[11+]]</f>
        <v>#VALUE!</v>
      </c>
      <c r="BA465" s="5" t="e">
        <f>P_A[[#This Row],[11+]]-P_A[[#This Row],[12+]]</f>
        <v>#VALUE!</v>
      </c>
      <c r="BB465" s="5" t="e">
        <f>P_A[[#This Row],[12+]]-P_A[[#This Row],[13+]]</f>
        <v>#VALUE!</v>
      </c>
      <c r="BC465" s="5" t="e">
        <f>P_A[[#This Row],[13+]]-P_A[[#This Row],[14+]]</f>
        <v>#VALUE!</v>
      </c>
      <c r="BD465" s="5" t="e">
        <f>P_A[[#This Row],[14+]]-P_A[[#This Row],[15+]]</f>
        <v>#VALUE!</v>
      </c>
      <c r="BE465" s="5" t="e">
        <f>P_A[[#This Row],[15+]]-P_A[[#This Row],[16+]]</f>
        <v>#VALUE!</v>
      </c>
      <c r="BF465" s="5" t="e">
        <f>P_A[[#This Row],[16+]]-P_A[[#This Row],[17+]]</f>
        <v>#VALUE!</v>
      </c>
      <c r="BG465" s="5" t="e">
        <f>P_A[[#This Row],[17+]]-P_A[[#This Row],[18+]]</f>
        <v>#VALUE!</v>
      </c>
      <c r="BH465" s="5" t="e">
        <f>P_A[[#This Row],[18+]]-P_A[[#This Row],[19+]]</f>
        <v>#VALUE!</v>
      </c>
      <c r="BI465" s="5" t="e">
        <f>P_A[[#This Row],[19+]]-P_A[[#This Row],[20+]]</f>
        <v>#VALUE!</v>
      </c>
      <c r="BJ465" s="5" t="e">
        <f>P_A[[#This Row],[20+]]-P_A[[#This Row],[21+]]</f>
        <v>#VALUE!</v>
      </c>
      <c r="BK465" s="5" t="e">
        <f>P_A[[#This Row],[21+]]-P_A[[#This Row],[22+]]</f>
        <v>#VALUE!</v>
      </c>
      <c r="BL465" s="5" t="e">
        <f>P_A[[#This Row],[22+]]-P_A[[#This Row],[23+]]</f>
        <v>#VALUE!</v>
      </c>
      <c r="BM465" s="5" t="e">
        <f>P_A[[#This Row],[23+]]-P_A[[#This Row],[24+]]</f>
        <v>#VALUE!</v>
      </c>
      <c r="BN465" s="5" t="e">
        <f>P_A[[#This Row],[24+]]-P_A[[#This Row],[25+]]</f>
        <v>#VALUE!</v>
      </c>
      <c r="BO465" s="5" t="e">
        <f>P_A[[#This Row],[25+]]-P_A[[#This Row],[26+]]</f>
        <v>#VALUE!</v>
      </c>
      <c r="BP465" s="5" t="e">
        <f>P_A[[#This Row],[26+]]-P_A[[#This Row],[27+]]</f>
        <v>#VALUE!</v>
      </c>
      <c r="BQ465" s="5" t="e">
        <f>P_A[[#This Row],[27+]]-P_A[[#This Row],[28+]]</f>
        <v>#VALUE!</v>
      </c>
      <c r="BR465" s="5" t="e">
        <f>P_A[[#This Row],[28+]]-P_A[[#This Row],[29+]]</f>
        <v>#VALUE!</v>
      </c>
      <c r="BS465" s="5" t="e">
        <f>P_A[[#This Row],[29+]]-P_A[[#This Row],[30+]]</f>
        <v>#VALUE!</v>
      </c>
      <c r="BT465" s="5" t="e">
        <f>P_A[[#This Row],[30+]]-P_A[[#This Row],[31+]]</f>
        <v>#VALUE!</v>
      </c>
      <c r="BU465" s="5" t="e">
        <f>P_A[[#This Row],[31+]]-P_A[[#This Row],[32+]]</f>
        <v>#VALUE!</v>
      </c>
      <c r="BV465" s="5" t="e">
        <f>P_A[[#This Row],[32+]]-P_A[[#This Row],[33+]]</f>
        <v>#VALUE!</v>
      </c>
      <c r="BW465" s="5" t="e">
        <f>P_A[[#This Row],[33+]]-P_A[[#This Row],[34+]]</f>
        <v>#VALUE!</v>
      </c>
      <c r="BX465" s="5" t="e">
        <f>P_A[[#This Row],[34+]]-P_A[[#This Row],[35+]]</f>
        <v>#VALUE!</v>
      </c>
      <c r="BY465" s="5" t="e">
        <f>P_A[[#This Row],[35+]]-P_A[[#This Row],[36+]]</f>
        <v>#VALUE!</v>
      </c>
      <c r="BZ465" s="5" t="e">
        <f>P_A[[#This Row],[36+]]-P_A[[#This Row],[37+]]</f>
        <v>#VALUE!</v>
      </c>
      <c r="CA465" s="5" t="e">
        <f>P_A[[#This Row],[37+]]-P_A[[#This Row],[38+]]</f>
        <v>#VALUE!</v>
      </c>
      <c r="CB465" s="5" t="e">
        <f>P_A[[#This Row],[38+]]-P_A[[#This Row],[39+]]</f>
        <v>#VALUE!</v>
      </c>
      <c r="CC465" s="5" t="e">
        <f>P_A[[#This Row],[39+]]-P_A[[#This Row],[40+]]</f>
        <v>#VALUE!</v>
      </c>
      <c r="CD465" s="5" t="e">
        <f>P_A[[#This Row],[40+]]-P_A[[#This Row],[41+]]</f>
        <v>#VALUE!</v>
      </c>
      <c r="CE465" s="5" t="e">
        <f>P_A[[#This Row],[41+]]-P_A[[#This Row],[42+]]</f>
        <v>#VALUE!</v>
      </c>
      <c r="CF465" s="5" t="e">
        <f>P_A[[#This Row],[42+]]-P_A[[#This Row],[43+]]</f>
        <v>#VALUE!</v>
      </c>
      <c r="CG465" s="5" t="e">
        <f>P_A[[#This Row],[43+]]-P_A[[#This Row],[44+]]</f>
        <v>#VALUE!</v>
      </c>
      <c r="CH465" s="5" t="e">
        <f>P_A[[#This Row],[44+]]-P_A[[#This Row],[45+]]</f>
        <v>#VALUE!</v>
      </c>
      <c r="CI465" s="5" t="e">
        <f>P_A[[#This Row],[45+]]-P_A[[#This Row],[46+]]</f>
        <v>#VALUE!</v>
      </c>
      <c r="CJ465" s="5" t="e">
        <f>P_A[[#This Row],[46+]]-P_A[[#This Row],[47+]]</f>
        <v>#VALUE!</v>
      </c>
      <c r="CK465" s="5" t="e">
        <f>P_A[[#This Row],[47+]]-P_A[[#This Row],[48+]]</f>
        <v>#VALUE!</v>
      </c>
      <c r="CL465" s="5" t="e">
        <f>P_A[[#This Row],[48+]]-P_A[[#This Row],[49+]]</f>
        <v>#VALUE!</v>
      </c>
    </row>
    <row r="466" spans="50:90" x14ac:dyDescent="0.25">
      <c r="AX466" s="5" t="e">
        <f>P_A[[#This Row],[8+]]-P_A[[#This Row],[9+]]</f>
        <v>#VALUE!</v>
      </c>
      <c r="AY466" s="5" t="e">
        <f>P_A[[#This Row],[9+]]-P_A[[#This Row],[10+]]</f>
        <v>#VALUE!</v>
      </c>
      <c r="AZ466" s="5" t="e">
        <f>P_A[[#This Row],[10+]]-P_A[[#This Row],[11+]]</f>
        <v>#VALUE!</v>
      </c>
      <c r="BA466" s="5" t="e">
        <f>P_A[[#This Row],[11+]]-P_A[[#This Row],[12+]]</f>
        <v>#VALUE!</v>
      </c>
      <c r="BB466" s="5" t="e">
        <f>P_A[[#This Row],[12+]]-P_A[[#This Row],[13+]]</f>
        <v>#VALUE!</v>
      </c>
      <c r="BC466" s="5" t="e">
        <f>P_A[[#This Row],[13+]]-P_A[[#This Row],[14+]]</f>
        <v>#VALUE!</v>
      </c>
      <c r="BD466" s="5" t="e">
        <f>P_A[[#This Row],[14+]]-P_A[[#This Row],[15+]]</f>
        <v>#VALUE!</v>
      </c>
      <c r="BE466" s="5" t="e">
        <f>P_A[[#This Row],[15+]]-P_A[[#This Row],[16+]]</f>
        <v>#VALUE!</v>
      </c>
      <c r="BF466" s="5" t="e">
        <f>P_A[[#This Row],[16+]]-P_A[[#This Row],[17+]]</f>
        <v>#VALUE!</v>
      </c>
      <c r="BG466" s="5" t="e">
        <f>P_A[[#This Row],[17+]]-P_A[[#This Row],[18+]]</f>
        <v>#VALUE!</v>
      </c>
      <c r="BH466" s="5" t="e">
        <f>P_A[[#This Row],[18+]]-P_A[[#This Row],[19+]]</f>
        <v>#VALUE!</v>
      </c>
      <c r="BI466" s="5" t="e">
        <f>P_A[[#This Row],[19+]]-P_A[[#This Row],[20+]]</f>
        <v>#VALUE!</v>
      </c>
      <c r="BJ466" s="5" t="e">
        <f>P_A[[#This Row],[20+]]-P_A[[#This Row],[21+]]</f>
        <v>#VALUE!</v>
      </c>
      <c r="BK466" s="5" t="e">
        <f>P_A[[#This Row],[21+]]-P_A[[#This Row],[22+]]</f>
        <v>#VALUE!</v>
      </c>
      <c r="BL466" s="5" t="e">
        <f>P_A[[#This Row],[22+]]-P_A[[#This Row],[23+]]</f>
        <v>#VALUE!</v>
      </c>
      <c r="BM466" s="5" t="e">
        <f>P_A[[#This Row],[23+]]-P_A[[#This Row],[24+]]</f>
        <v>#VALUE!</v>
      </c>
      <c r="BN466" s="5" t="e">
        <f>P_A[[#This Row],[24+]]-P_A[[#This Row],[25+]]</f>
        <v>#VALUE!</v>
      </c>
      <c r="BO466" s="5" t="e">
        <f>P_A[[#This Row],[25+]]-P_A[[#This Row],[26+]]</f>
        <v>#VALUE!</v>
      </c>
      <c r="BP466" s="5" t="e">
        <f>P_A[[#This Row],[26+]]-P_A[[#This Row],[27+]]</f>
        <v>#VALUE!</v>
      </c>
      <c r="BQ466" s="5" t="e">
        <f>P_A[[#This Row],[27+]]-P_A[[#This Row],[28+]]</f>
        <v>#VALUE!</v>
      </c>
      <c r="BR466" s="5" t="e">
        <f>P_A[[#This Row],[28+]]-P_A[[#This Row],[29+]]</f>
        <v>#VALUE!</v>
      </c>
      <c r="BS466" s="5" t="e">
        <f>P_A[[#This Row],[29+]]-P_A[[#This Row],[30+]]</f>
        <v>#VALUE!</v>
      </c>
      <c r="BT466" s="5" t="e">
        <f>P_A[[#This Row],[30+]]-P_A[[#This Row],[31+]]</f>
        <v>#VALUE!</v>
      </c>
      <c r="BU466" s="5" t="e">
        <f>P_A[[#This Row],[31+]]-P_A[[#This Row],[32+]]</f>
        <v>#VALUE!</v>
      </c>
      <c r="BV466" s="5" t="e">
        <f>P_A[[#This Row],[32+]]-P_A[[#This Row],[33+]]</f>
        <v>#VALUE!</v>
      </c>
      <c r="BW466" s="5" t="e">
        <f>P_A[[#This Row],[33+]]-P_A[[#This Row],[34+]]</f>
        <v>#VALUE!</v>
      </c>
      <c r="BX466" s="5" t="e">
        <f>P_A[[#This Row],[34+]]-P_A[[#This Row],[35+]]</f>
        <v>#VALUE!</v>
      </c>
      <c r="BY466" s="5" t="e">
        <f>P_A[[#This Row],[35+]]-P_A[[#This Row],[36+]]</f>
        <v>#VALUE!</v>
      </c>
      <c r="BZ466" s="5" t="e">
        <f>P_A[[#This Row],[36+]]-P_A[[#This Row],[37+]]</f>
        <v>#VALUE!</v>
      </c>
      <c r="CA466" s="5" t="e">
        <f>P_A[[#This Row],[37+]]-P_A[[#This Row],[38+]]</f>
        <v>#VALUE!</v>
      </c>
      <c r="CB466" s="5" t="e">
        <f>P_A[[#This Row],[38+]]-P_A[[#This Row],[39+]]</f>
        <v>#VALUE!</v>
      </c>
      <c r="CC466" s="5" t="e">
        <f>P_A[[#This Row],[39+]]-P_A[[#This Row],[40+]]</f>
        <v>#VALUE!</v>
      </c>
      <c r="CD466" s="5" t="e">
        <f>P_A[[#This Row],[40+]]-P_A[[#This Row],[41+]]</f>
        <v>#VALUE!</v>
      </c>
      <c r="CE466" s="5" t="e">
        <f>P_A[[#This Row],[41+]]-P_A[[#This Row],[42+]]</f>
        <v>#VALUE!</v>
      </c>
      <c r="CF466" s="5" t="e">
        <f>P_A[[#This Row],[42+]]-P_A[[#This Row],[43+]]</f>
        <v>#VALUE!</v>
      </c>
      <c r="CG466" s="5" t="e">
        <f>P_A[[#This Row],[43+]]-P_A[[#This Row],[44+]]</f>
        <v>#VALUE!</v>
      </c>
      <c r="CH466" s="5" t="e">
        <f>P_A[[#This Row],[44+]]-P_A[[#This Row],[45+]]</f>
        <v>#VALUE!</v>
      </c>
      <c r="CI466" s="5" t="e">
        <f>P_A[[#This Row],[45+]]-P_A[[#This Row],[46+]]</f>
        <v>#VALUE!</v>
      </c>
      <c r="CJ466" s="5" t="e">
        <f>P_A[[#This Row],[46+]]-P_A[[#This Row],[47+]]</f>
        <v>#VALUE!</v>
      </c>
      <c r="CK466" s="5" t="e">
        <f>P_A[[#This Row],[47+]]-P_A[[#This Row],[48+]]</f>
        <v>#VALUE!</v>
      </c>
      <c r="CL466" s="5" t="e">
        <f>P_A[[#This Row],[48+]]-P_A[[#This Row],[49+]]</f>
        <v>#VALUE!</v>
      </c>
    </row>
    <row r="467" spans="50:90" x14ac:dyDescent="0.25">
      <c r="AX467" s="5" t="e">
        <f>P_A[[#This Row],[8+]]-P_A[[#This Row],[9+]]</f>
        <v>#VALUE!</v>
      </c>
      <c r="AY467" s="5" t="e">
        <f>P_A[[#This Row],[9+]]-P_A[[#This Row],[10+]]</f>
        <v>#VALUE!</v>
      </c>
      <c r="AZ467" s="5" t="e">
        <f>P_A[[#This Row],[10+]]-P_A[[#This Row],[11+]]</f>
        <v>#VALUE!</v>
      </c>
      <c r="BA467" s="5" t="e">
        <f>P_A[[#This Row],[11+]]-P_A[[#This Row],[12+]]</f>
        <v>#VALUE!</v>
      </c>
      <c r="BB467" s="5" t="e">
        <f>P_A[[#This Row],[12+]]-P_A[[#This Row],[13+]]</f>
        <v>#VALUE!</v>
      </c>
      <c r="BC467" s="5" t="e">
        <f>P_A[[#This Row],[13+]]-P_A[[#This Row],[14+]]</f>
        <v>#VALUE!</v>
      </c>
      <c r="BD467" s="5" t="e">
        <f>P_A[[#This Row],[14+]]-P_A[[#This Row],[15+]]</f>
        <v>#VALUE!</v>
      </c>
      <c r="BE467" s="5" t="e">
        <f>P_A[[#This Row],[15+]]-P_A[[#This Row],[16+]]</f>
        <v>#VALUE!</v>
      </c>
      <c r="BF467" s="5" t="e">
        <f>P_A[[#This Row],[16+]]-P_A[[#This Row],[17+]]</f>
        <v>#VALUE!</v>
      </c>
      <c r="BG467" s="5" t="e">
        <f>P_A[[#This Row],[17+]]-P_A[[#This Row],[18+]]</f>
        <v>#VALUE!</v>
      </c>
      <c r="BH467" s="5" t="e">
        <f>P_A[[#This Row],[18+]]-P_A[[#This Row],[19+]]</f>
        <v>#VALUE!</v>
      </c>
      <c r="BI467" s="5" t="e">
        <f>P_A[[#This Row],[19+]]-P_A[[#This Row],[20+]]</f>
        <v>#VALUE!</v>
      </c>
      <c r="BJ467" s="5" t="e">
        <f>P_A[[#This Row],[20+]]-P_A[[#This Row],[21+]]</f>
        <v>#VALUE!</v>
      </c>
      <c r="BK467" s="5" t="e">
        <f>P_A[[#This Row],[21+]]-P_A[[#This Row],[22+]]</f>
        <v>#VALUE!</v>
      </c>
      <c r="BL467" s="5" t="e">
        <f>P_A[[#This Row],[22+]]-P_A[[#This Row],[23+]]</f>
        <v>#VALUE!</v>
      </c>
      <c r="BM467" s="5" t="e">
        <f>P_A[[#This Row],[23+]]-P_A[[#This Row],[24+]]</f>
        <v>#VALUE!</v>
      </c>
      <c r="BN467" s="5" t="e">
        <f>P_A[[#This Row],[24+]]-P_A[[#This Row],[25+]]</f>
        <v>#VALUE!</v>
      </c>
      <c r="BO467" s="5" t="e">
        <f>P_A[[#This Row],[25+]]-P_A[[#This Row],[26+]]</f>
        <v>#VALUE!</v>
      </c>
      <c r="BP467" s="5" t="e">
        <f>P_A[[#This Row],[26+]]-P_A[[#This Row],[27+]]</f>
        <v>#VALUE!</v>
      </c>
      <c r="BQ467" s="5" t="e">
        <f>P_A[[#This Row],[27+]]-P_A[[#This Row],[28+]]</f>
        <v>#VALUE!</v>
      </c>
      <c r="BR467" s="5" t="e">
        <f>P_A[[#This Row],[28+]]-P_A[[#This Row],[29+]]</f>
        <v>#VALUE!</v>
      </c>
      <c r="BS467" s="5" t="e">
        <f>P_A[[#This Row],[29+]]-P_A[[#This Row],[30+]]</f>
        <v>#VALUE!</v>
      </c>
      <c r="BT467" s="5" t="e">
        <f>P_A[[#This Row],[30+]]-P_A[[#This Row],[31+]]</f>
        <v>#VALUE!</v>
      </c>
      <c r="BU467" s="5" t="e">
        <f>P_A[[#This Row],[31+]]-P_A[[#This Row],[32+]]</f>
        <v>#VALUE!</v>
      </c>
      <c r="BV467" s="5" t="e">
        <f>P_A[[#This Row],[32+]]-P_A[[#This Row],[33+]]</f>
        <v>#VALUE!</v>
      </c>
      <c r="BW467" s="5" t="e">
        <f>P_A[[#This Row],[33+]]-P_A[[#This Row],[34+]]</f>
        <v>#VALUE!</v>
      </c>
      <c r="BX467" s="5" t="e">
        <f>P_A[[#This Row],[34+]]-P_A[[#This Row],[35+]]</f>
        <v>#VALUE!</v>
      </c>
      <c r="BY467" s="5" t="e">
        <f>P_A[[#This Row],[35+]]-P_A[[#This Row],[36+]]</f>
        <v>#VALUE!</v>
      </c>
      <c r="BZ467" s="5" t="e">
        <f>P_A[[#This Row],[36+]]-P_A[[#This Row],[37+]]</f>
        <v>#VALUE!</v>
      </c>
      <c r="CA467" s="5" t="e">
        <f>P_A[[#This Row],[37+]]-P_A[[#This Row],[38+]]</f>
        <v>#VALUE!</v>
      </c>
      <c r="CB467" s="5" t="e">
        <f>P_A[[#This Row],[38+]]-P_A[[#This Row],[39+]]</f>
        <v>#VALUE!</v>
      </c>
      <c r="CC467" s="5" t="e">
        <f>P_A[[#This Row],[39+]]-P_A[[#This Row],[40+]]</f>
        <v>#VALUE!</v>
      </c>
      <c r="CD467" s="5" t="e">
        <f>P_A[[#This Row],[40+]]-P_A[[#This Row],[41+]]</f>
        <v>#VALUE!</v>
      </c>
      <c r="CE467" s="5" t="e">
        <f>P_A[[#This Row],[41+]]-P_A[[#This Row],[42+]]</f>
        <v>#VALUE!</v>
      </c>
      <c r="CF467" s="5" t="e">
        <f>P_A[[#This Row],[42+]]-P_A[[#This Row],[43+]]</f>
        <v>#VALUE!</v>
      </c>
      <c r="CG467" s="5" t="e">
        <f>P_A[[#This Row],[43+]]-P_A[[#This Row],[44+]]</f>
        <v>#VALUE!</v>
      </c>
      <c r="CH467" s="5" t="e">
        <f>P_A[[#This Row],[44+]]-P_A[[#This Row],[45+]]</f>
        <v>#VALUE!</v>
      </c>
      <c r="CI467" s="5" t="e">
        <f>P_A[[#This Row],[45+]]-P_A[[#This Row],[46+]]</f>
        <v>#VALUE!</v>
      </c>
      <c r="CJ467" s="5" t="e">
        <f>P_A[[#This Row],[46+]]-P_A[[#This Row],[47+]]</f>
        <v>#VALUE!</v>
      </c>
      <c r="CK467" s="5" t="e">
        <f>P_A[[#This Row],[47+]]-P_A[[#This Row],[48+]]</f>
        <v>#VALUE!</v>
      </c>
      <c r="CL467" s="5" t="e">
        <f>P_A[[#This Row],[48+]]-P_A[[#This Row],[49+]]</f>
        <v>#VALUE!</v>
      </c>
    </row>
    <row r="468" spans="50:90" x14ac:dyDescent="0.25">
      <c r="AX468" s="5" t="e">
        <f>P_A[[#This Row],[8+]]-P_A[[#This Row],[9+]]</f>
        <v>#VALUE!</v>
      </c>
      <c r="AY468" s="5" t="e">
        <f>P_A[[#This Row],[9+]]-P_A[[#This Row],[10+]]</f>
        <v>#VALUE!</v>
      </c>
      <c r="AZ468" s="5" t="e">
        <f>P_A[[#This Row],[10+]]-P_A[[#This Row],[11+]]</f>
        <v>#VALUE!</v>
      </c>
      <c r="BA468" s="5" t="e">
        <f>P_A[[#This Row],[11+]]-P_A[[#This Row],[12+]]</f>
        <v>#VALUE!</v>
      </c>
      <c r="BB468" s="5" t="e">
        <f>P_A[[#This Row],[12+]]-P_A[[#This Row],[13+]]</f>
        <v>#VALUE!</v>
      </c>
      <c r="BC468" s="5" t="e">
        <f>P_A[[#This Row],[13+]]-P_A[[#This Row],[14+]]</f>
        <v>#VALUE!</v>
      </c>
      <c r="BD468" s="5" t="e">
        <f>P_A[[#This Row],[14+]]-P_A[[#This Row],[15+]]</f>
        <v>#VALUE!</v>
      </c>
      <c r="BE468" s="5" t="e">
        <f>P_A[[#This Row],[15+]]-P_A[[#This Row],[16+]]</f>
        <v>#VALUE!</v>
      </c>
      <c r="BF468" s="5" t="e">
        <f>P_A[[#This Row],[16+]]-P_A[[#This Row],[17+]]</f>
        <v>#VALUE!</v>
      </c>
      <c r="BG468" s="5" t="e">
        <f>P_A[[#This Row],[17+]]-P_A[[#This Row],[18+]]</f>
        <v>#VALUE!</v>
      </c>
      <c r="BH468" s="5" t="e">
        <f>P_A[[#This Row],[18+]]-P_A[[#This Row],[19+]]</f>
        <v>#VALUE!</v>
      </c>
      <c r="BI468" s="5" t="e">
        <f>P_A[[#This Row],[19+]]-P_A[[#This Row],[20+]]</f>
        <v>#VALUE!</v>
      </c>
      <c r="BJ468" s="5" t="e">
        <f>P_A[[#This Row],[20+]]-P_A[[#This Row],[21+]]</f>
        <v>#VALUE!</v>
      </c>
      <c r="BK468" s="5" t="e">
        <f>P_A[[#This Row],[21+]]-P_A[[#This Row],[22+]]</f>
        <v>#VALUE!</v>
      </c>
      <c r="BL468" s="5" t="e">
        <f>P_A[[#This Row],[22+]]-P_A[[#This Row],[23+]]</f>
        <v>#VALUE!</v>
      </c>
      <c r="BM468" s="5" t="e">
        <f>P_A[[#This Row],[23+]]-P_A[[#This Row],[24+]]</f>
        <v>#VALUE!</v>
      </c>
      <c r="BN468" s="5" t="e">
        <f>P_A[[#This Row],[24+]]-P_A[[#This Row],[25+]]</f>
        <v>#VALUE!</v>
      </c>
      <c r="BO468" s="5" t="e">
        <f>P_A[[#This Row],[25+]]-P_A[[#This Row],[26+]]</f>
        <v>#VALUE!</v>
      </c>
      <c r="BP468" s="5" t="e">
        <f>P_A[[#This Row],[26+]]-P_A[[#This Row],[27+]]</f>
        <v>#VALUE!</v>
      </c>
      <c r="BQ468" s="5" t="e">
        <f>P_A[[#This Row],[27+]]-P_A[[#This Row],[28+]]</f>
        <v>#VALUE!</v>
      </c>
      <c r="BR468" s="5" t="e">
        <f>P_A[[#This Row],[28+]]-P_A[[#This Row],[29+]]</f>
        <v>#VALUE!</v>
      </c>
      <c r="BS468" s="5" t="e">
        <f>P_A[[#This Row],[29+]]-P_A[[#This Row],[30+]]</f>
        <v>#VALUE!</v>
      </c>
      <c r="BT468" s="5" t="e">
        <f>P_A[[#This Row],[30+]]-P_A[[#This Row],[31+]]</f>
        <v>#VALUE!</v>
      </c>
      <c r="BU468" s="5" t="e">
        <f>P_A[[#This Row],[31+]]-P_A[[#This Row],[32+]]</f>
        <v>#VALUE!</v>
      </c>
      <c r="BV468" s="5" t="e">
        <f>P_A[[#This Row],[32+]]-P_A[[#This Row],[33+]]</f>
        <v>#VALUE!</v>
      </c>
      <c r="BW468" s="5" t="e">
        <f>P_A[[#This Row],[33+]]-P_A[[#This Row],[34+]]</f>
        <v>#VALUE!</v>
      </c>
      <c r="BX468" s="5" t="e">
        <f>P_A[[#This Row],[34+]]-P_A[[#This Row],[35+]]</f>
        <v>#VALUE!</v>
      </c>
      <c r="BY468" s="5" t="e">
        <f>P_A[[#This Row],[35+]]-P_A[[#This Row],[36+]]</f>
        <v>#VALUE!</v>
      </c>
      <c r="BZ468" s="5" t="e">
        <f>P_A[[#This Row],[36+]]-P_A[[#This Row],[37+]]</f>
        <v>#VALUE!</v>
      </c>
      <c r="CA468" s="5" t="e">
        <f>P_A[[#This Row],[37+]]-P_A[[#This Row],[38+]]</f>
        <v>#VALUE!</v>
      </c>
      <c r="CB468" s="5" t="e">
        <f>P_A[[#This Row],[38+]]-P_A[[#This Row],[39+]]</f>
        <v>#VALUE!</v>
      </c>
      <c r="CC468" s="5" t="e">
        <f>P_A[[#This Row],[39+]]-P_A[[#This Row],[40+]]</f>
        <v>#VALUE!</v>
      </c>
      <c r="CD468" s="5" t="e">
        <f>P_A[[#This Row],[40+]]-P_A[[#This Row],[41+]]</f>
        <v>#VALUE!</v>
      </c>
      <c r="CE468" s="5" t="e">
        <f>P_A[[#This Row],[41+]]-P_A[[#This Row],[42+]]</f>
        <v>#VALUE!</v>
      </c>
      <c r="CF468" s="5" t="e">
        <f>P_A[[#This Row],[42+]]-P_A[[#This Row],[43+]]</f>
        <v>#VALUE!</v>
      </c>
      <c r="CG468" s="5" t="e">
        <f>P_A[[#This Row],[43+]]-P_A[[#This Row],[44+]]</f>
        <v>#VALUE!</v>
      </c>
      <c r="CH468" s="5" t="e">
        <f>P_A[[#This Row],[44+]]-P_A[[#This Row],[45+]]</f>
        <v>#VALUE!</v>
      </c>
      <c r="CI468" s="5" t="e">
        <f>P_A[[#This Row],[45+]]-P_A[[#This Row],[46+]]</f>
        <v>#VALUE!</v>
      </c>
      <c r="CJ468" s="5" t="e">
        <f>P_A[[#This Row],[46+]]-P_A[[#This Row],[47+]]</f>
        <v>#VALUE!</v>
      </c>
      <c r="CK468" s="5" t="e">
        <f>P_A[[#This Row],[47+]]-P_A[[#This Row],[48+]]</f>
        <v>#VALUE!</v>
      </c>
      <c r="CL468" s="5" t="e">
        <f>P_A[[#This Row],[48+]]-P_A[[#This Row],[49+]]</f>
        <v>#VALUE!</v>
      </c>
    </row>
    <row r="469" spans="50:90" x14ac:dyDescent="0.25">
      <c r="AX469" s="5" t="e">
        <f>P_A[[#This Row],[8+]]-P_A[[#This Row],[9+]]</f>
        <v>#VALUE!</v>
      </c>
      <c r="AY469" s="5" t="e">
        <f>P_A[[#This Row],[9+]]-P_A[[#This Row],[10+]]</f>
        <v>#VALUE!</v>
      </c>
      <c r="AZ469" s="5" t="e">
        <f>P_A[[#This Row],[10+]]-P_A[[#This Row],[11+]]</f>
        <v>#VALUE!</v>
      </c>
      <c r="BA469" s="5" t="e">
        <f>P_A[[#This Row],[11+]]-P_A[[#This Row],[12+]]</f>
        <v>#VALUE!</v>
      </c>
      <c r="BB469" s="5" t="e">
        <f>P_A[[#This Row],[12+]]-P_A[[#This Row],[13+]]</f>
        <v>#VALUE!</v>
      </c>
      <c r="BC469" s="5" t="e">
        <f>P_A[[#This Row],[13+]]-P_A[[#This Row],[14+]]</f>
        <v>#VALUE!</v>
      </c>
      <c r="BD469" s="5" t="e">
        <f>P_A[[#This Row],[14+]]-P_A[[#This Row],[15+]]</f>
        <v>#VALUE!</v>
      </c>
      <c r="BE469" s="5" t="e">
        <f>P_A[[#This Row],[15+]]-P_A[[#This Row],[16+]]</f>
        <v>#VALUE!</v>
      </c>
      <c r="BF469" s="5" t="e">
        <f>P_A[[#This Row],[16+]]-P_A[[#This Row],[17+]]</f>
        <v>#VALUE!</v>
      </c>
      <c r="BG469" s="5" t="e">
        <f>P_A[[#This Row],[17+]]-P_A[[#This Row],[18+]]</f>
        <v>#VALUE!</v>
      </c>
      <c r="BH469" s="5" t="e">
        <f>P_A[[#This Row],[18+]]-P_A[[#This Row],[19+]]</f>
        <v>#VALUE!</v>
      </c>
      <c r="BI469" s="5" t="e">
        <f>P_A[[#This Row],[19+]]-P_A[[#This Row],[20+]]</f>
        <v>#VALUE!</v>
      </c>
      <c r="BJ469" s="5" t="e">
        <f>P_A[[#This Row],[20+]]-P_A[[#This Row],[21+]]</f>
        <v>#VALUE!</v>
      </c>
      <c r="BK469" s="5" t="e">
        <f>P_A[[#This Row],[21+]]-P_A[[#This Row],[22+]]</f>
        <v>#VALUE!</v>
      </c>
      <c r="BL469" s="5" t="e">
        <f>P_A[[#This Row],[22+]]-P_A[[#This Row],[23+]]</f>
        <v>#VALUE!</v>
      </c>
      <c r="BM469" s="5" t="e">
        <f>P_A[[#This Row],[23+]]-P_A[[#This Row],[24+]]</f>
        <v>#VALUE!</v>
      </c>
      <c r="BN469" s="5" t="e">
        <f>P_A[[#This Row],[24+]]-P_A[[#This Row],[25+]]</f>
        <v>#VALUE!</v>
      </c>
      <c r="BO469" s="5" t="e">
        <f>P_A[[#This Row],[25+]]-P_A[[#This Row],[26+]]</f>
        <v>#VALUE!</v>
      </c>
      <c r="BP469" s="5" t="e">
        <f>P_A[[#This Row],[26+]]-P_A[[#This Row],[27+]]</f>
        <v>#VALUE!</v>
      </c>
      <c r="BQ469" s="5" t="e">
        <f>P_A[[#This Row],[27+]]-P_A[[#This Row],[28+]]</f>
        <v>#VALUE!</v>
      </c>
      <c r="BR469" s="5" t="e">
        <f>P_A[[#This Row],[28+]]-P_A[[#This Row],[29+]]</f>
        <v>#VALUE!</v>
      </c>
      <c r="BS469" s="5" t="e">
        <f>P_A[[#This Row],[29+]]-P_A[[#This Row],[30+]]</f>
        <v>#VALUE!</v>
      </c>
      <c r="BT469" s="5" t="e">
        <f>P_A[[#This Row],[30+]]-P_A[[#This Row],[31+]]</f>
        <v>#VALUE!</v>
      </c>
      <c r="BU469" s="5" t="e">
        <f>P_A[[#This Row],[31+]]-P_A[[#This Row],[32+]]</f>
        <v>#VALUE!</v>
      </c>
      <c r="BV469" s="5" t="e">
        <f>P_A[[#This Row],[32+]]-P_A[[#This Row],[33+]]</f>
        <v>#VALUE!</v>
      </c>
      <c r="BW469" s="5" t="e">
        <f>P_A[[#This Row],[33+]]-P_A[[#This Row],[34+]]</f>
        <v>#VALUE!</v>
      </c>
      <c r="BX469" s="5" t="e">
        <f>P_A[[#This Row],[34+]]-P_A[[#This Row],[35+]]</f>
        <v>#VALUE!</v>
      </c>
      <c r="BY469" s="5" t="e">
        <f>P_A[[#This Row],[35+]]-P_A[[#This Row],[36+]]</f>
        <v>#VALUE!</v>
      </c>
      <c r="BZ469" s="5" t="e">
        <f>P_A[[#This Row],[36+]]-P_A[[#This Row],[37+]]</f>
        <v>#VALUE!</v>
      </c>
      <c r="CA469" s="5" t="e">
        <f>P_A[[#This Row],[37+]]-P_A[[#This Row],[38+]]</f>
        <v>#VALUE!</v>
      </c>
      <c r="CB469" s="5" t="e">
        <f>P_A[[#This Row],[38+]]-P_A[[#This Row],[39+]]</f>
        <v>#VALUE!</v>
      </c>
      <c r="CC469" s="5" t="e">
        <f>P_A[[#This Row],[39+]]-P_A[[#This Row],[40+]]</f>
        <v>#VALUE!</v>
      </c>
      <c r="CD469" s="5" t="e">
        <f>P_A[[#This Row],[40+]]-P_A[[#This Row],[41+]]</f>
        <v>#VALUE!</v>
      </c>
      <c r="CE469" s="5" t="e">
        <f>P_A[[#This Row],[41+]]-P_A[[#This Row],[42+]]</f>
        <v>#VALUE!</v>
      </c>
      <c r="CF469" s="5" t="e">
        <f>P_A[[#This Row],[42+]]-P_A[[#This Row],[43+]]</f>
        <v>#VALUE!</v>
      </c>
      <c r="CG469" s="5" t="e">
        <f>P_A[[#This Row],[43+]]-P_A[[#This Row],[44+]]</f>
        <v>#VALUE!</v>
      </c>
      <c r="CH469" s="5" t="e">
        <f>P_A[[#This Row],[44+]]-P_A[[#This Row],[45+]]</f>
        <v>#VALUE!</v>
      </c>
      <c r="CI469" s="5" t="e">
        <f>P_A[[#This Row],[45+]]-P_A[[#This Row],[46+]]</f>
        <v>#VALUE!</v>
      </c>
      <c r="CJ469" s="5" t="e">
        <f>P_A[[#This Row],[46+]]-P_A[[#This Row],[47+]]</f>
        <v>#VALUE!</v>
      </c>
      <c r="CK469" s="5" t="e">
        <f>P_A[[#This Row],[47+]]-P_A[[#This Row],[48+]]</f>
        <v>#VALUE!</v>
      </c>
      <c r="CL469" s="5" t="e">
        <f>P_A[[#This Row],[48+]]-P_A[[#This Row],[49+]]</f>
        <v>#VALUE!</v>
      </c>
    </row>
    <row r="470" spans="50:90" x14ac:dyDescent="0.25">
      <c r="AX470" s="5" t="e">
        <f>P_A[[#This Row],[8+]]-P_A[[#This Row],[9+]]</f>
        <v>#VALUE!</v>
      </c>
      <c r="AY470" s="5" t="e">
        <f>P_A[[#This Row],[9+]]-P_A[[#This Row],[10+]]</f>
        <v>#VALUE!</v>
      </c>
      <c r="AZ470" s="5" t="e">
        <f>P_A[[#This Row],[10+]]-P_A[[#This Row],[11+]]</f>
        <v>#VALUE!</v>
      </c>
      <c r="BA470" s="5" t="e">
        <f>P_A[[#This Row],[11+]]-P_A[[#This Row],[12+]]</f>
        <v>#VALUE!</v>
      </c>
      <c r="BB470" s="5" t="e">
        <f>P_A[[#This Row],[12+]]-P_A[[#This Row],[13+]]</f>
        <v>#VALUE!</v>
      </c>
      <c r="BC470" s="5" t="e">
        <f>P_A[[#This Row],[13+]]-P_A[[#This Row],[14+]]</f>
        <v>#VALUE!</v>
      </c>
      <c r="BD470" s="5" t="e">
        <f>P_A[[#This Row],[14+]]-P_A[[#This Row],[15+]]</f>
        <v>#VALUE!</v>
      </c>
      <c r="BE470" s="5" t="e">
        <f>P_A[[#This Row],[15+]]-P_A[[#This Row],[16+]]</f>
        <v>#VALUE!</v>
      </c>
      <c r="BF470" s="5" t="e">
        <f>P_A[[#This Row],[16+]]-P_A[[#This Row],[17+]]</f>
        <v>#VALUE!</v>
      </c>
      <c r="BG470" s="5" t="e">
        <f>P_A[[#This Row],[17+]]-P_A[[#This Row],[18+]]</f>
        <v>#VALUE!</v>
      </c>
      <c r="BH470" s="5" t="e">
        <f>P_A[[#This Row],[18+]]-P_A[[#This Row],[19+]]</f>
        <v>#VALUE!</v>
      </c>
      <c r="BI470" s="5" t="e">
        <f>P_A[[#This Row],[19+]]-P_A[[#This Row],[20+]]</f>
        <v>#VALUE!</v>
      </c>
      <c r="BJ470" s="5" t="e">
        <f>P_A[[#This Row],[20+]]-P_A[[#This Row],[21+]]</f>
        <v>#VALUE!</v>
      </c>
      <c r="BK470" s="5" t="e">
        <f>P_A[[#This Row],[21+]]-P_A[[#This Row],[22+]]</f>
        <v>#VALUE!</v>
      </c>
      <c r="BL470" s="5" t="e">
        <f>P_A[[#This Row],[22+]]-P_A[[#This Row],[23+]]</f>
        <v>#VALUE!</v>
      </c>
      <c r="BM470" s="5" t="e">
        <f>P_A[[#This Row],[23+]]-P_A[[#This Row],[24+]]</f>
        <v>#VALUE!</v>
      </c>
      <c r="BN470" s="5" t="e">
        <f>P_A[[#This Row],[24+]]-P_A[[#This Row],[25+]]</f>
        <v>#VALUE!</v>
      </c>
      <c r="BO470" s="5" t="e">
        <f>P_A[[#This Row],[25+]]-P_A[[#This Row],[26+]]</f>
        <v>#VALUE!</v>
      </c>
      <c r="BP470" s="5" t="e">
        <f>P_A[[#This Row],[26+]]-P_A[[#This Row],[27+]]</f>
        <v>#VALUE!</v>
      </c>
      <c r="BQ470" s="5" t="e">
        <f>P_A[[#This Row],[27+]]-P_A[[#This Row],[28+]]</f>
        <v>#VALUE!</v>
      </c>
      <c r="BR470" s="5" t="e">
        <f>P_A[[#This Row],[28+]]-P_A[[#This Row],[29+]]</f>
        <v>#VALUE!</v>
      </c>
      <c r="BS470" s="5" t="e">
        <f>P_A[[#This Row],[29+]]-P_A[[#This Row],[30+]]</f>
        <v>#VALUE!</v>
      </c>
      <c r="BT470" s="5" t="e">
        <f>P_A[[#This Row],[30+]]-P_A[[#This Row],[31+]]</f>
        <v>#VALUE!</v>
      </c>
      <c r="BU470" s="5" t="e">
        <f>P_A[[#This Row],[31+]]-P_A[[#This Row],[32+]]</f>
        <v>#VALUE!</v>
      </c>
      <c r="BV470" s="5" t="e">
        <f>P_A[[#This Row],[32+]]-P_A[[#This Row],[33+]]</f>
        <v>#VALUE!</v>
      </c>
      <c r="BW470" s="5" t="e">
        <f>P_A[[#This Row],[33+]]-P_A[[#This Row],[34+]]</f>
        <v>#VALUE!</v>
      </c>
      <c r="BX470" s="5" t="e">
        <f>P_A[[#This Row],[34+]]-P_A[[#This Row],[35+]]</f>
        <v>#VALUE!</v>
      </c>
      <c r="BY470" s="5" t="e">
        <f>P_A[[#This Row],[35+]]-P_A[[#This Row],[36+]]</f>
        <v>#VALUE!</v>
      </c>
      <c r="BZ470" s="5" t="e">
        <f>P_A[[#This Row],[36+]]-P_A[[#This Row],[37+]]</f>
        <v>#VALUE!</v>
      </c>
      <c r="CA470" s="5" t="e">
        <f>P_A[[#This Row],[37+]]-P_A[[#This Row],[38+]]</f>
        <v>#VALUE!</v>
      </c>
      <c r="CB470" s="5" t="e">
        <f>P_A[[#This Row],[38+]]-P_A[[#This Row],[39+]]</f>
        <v>#VALUE!</v>
      </c>
      <c r="CC470" s="5" t="e">
        <f>P_A[[#This Row],[39+]]-P_A[[#This Row],[40+]]</f>
        <v>#VALUE!</v>
      </c>
      <c r="CD470" s="5" t="e">
        <f>P_A[[#This Row],[40+]]-P_A[[#This Row],[41+]]</f>
        <v>#VALUE!</v>
      </c>
      <c r="CE470" s="5" t="e">
        <f>P_A[[#This Row],[41+]]-P_A[[#This Row],[42+]]</f>
        <v>#VALUE!</v>
      </c>
      <c r="CF470" s="5" t="e">
        <f>P_A[[#This Row],[42+]]-P_A[[#This Row],[43+]]</f>
        <v>#VALUE!</v>
      </c>
      <c r="CG470" s="5" t="e">
        <f>P_A[[#This Row],[43+]]-P_A[[#This Row],[44+]]</f>
        <v>#VALUE!</v>
      </c>
      <c r="CH470" s="5" t="e">
        <f>P_A[[#This Row],[44+]]-P_A[[#This Row],[45+]]</f>
        <v>#VALUE!</v>
      </c>
      <c r="CI470" s="5" t="e">
        <f>P_A[[#This Row],[45+]]-P_A[[#This Row],[46+]]</f>
        <v>#VALUE!</v>
      </c>
      <c r="CJ470" s="5" t="e">
        <f>P_A[[#This Row],[46+]]-P_A[[#This Row],[47+]]</f>
        <v>#VALUE!</v>
      </c>
      <c r="CK470" s="5" t="e">
        <f>P_A[[#This Row],[47+]]-P_A[[#This Row],[48+]]</f>
        <v>#VALUE!</v>
      </c>
      <c r="CL470" s="5" t="e">
        <f>P_A[[#This Row],[48+]]-P_A[[#This Row],[49+]]</f>
        <v>#VALUE!</v>
      </c>
    </row>
    <row r="471" spans="50:90" x14ac:dyDescent="0.25">
      <c r="AX471" s="5" t="e">
        <f>P_A[[#This Row],[8+]]-P_A[[#This Row],[9+]]</f>
        <v>#VALUE!</v>
      </c>
      <c r="AY471" s="5" t="e">
        <f>P_A[[#This Row],[9+]]-P_A[[#This Row],[10+]]</f>
        <v>#VALUE!</v>
      </c>
      <c r="AZ471" s="5" t="e">
        <f>P_A[[#This Row],[10+]]-P_A[[#This Row],[11+]]</f>
        <v>#VALUE!</v>
      </c>
      <c r="BA471" s="5" t="e">
        <f>P_A[[#This Row],[11+]]-P_A[[#This Row],[12+]]</f>
        <v>#VALUE!</v>
      </c>
      <c r="BB471" s="5" t="e">
        <f>P_A[[#This Row],[12+]]-P_A[[#This Row],[13+]]</f>
        <v>#VALUE!</v>
      </c>
      <c r="BC471" s="5" t="e">
        <f>P_A[[#This Row],[13+]]-P_A[[#This Row],[14+]]</f>
        <v>#VALUE!</v>
      </c>
      <c r="BD471" s="5" t="e">
        <f>P_A[[#This Row],[14+]]-P_A[[#This Row],[15+]]</f>
        <v>#VALUE!</v>
      </c>
      <c r="BE471" s="5" t="e">
        <f>P_A[[#This Row],[15+]]-P_A[[#This Row],[16+]]</f>
        <v>#VALUE!</v>
      </c>
      <c r="BF471" s="5" t="e">
        <f>P_A[[#This Row],[16+]]-P_A[[#This Row],[17+]]</f>
        <v>#VALUE!</v>
      </c>
      <c r="BG471" s="5" t="e">
        <f>P_A[[#This Row],[17+]]-P_A[[#This Row],[18+]]</f>
        <v>#VALUE!</v>
      </c>
      <c r="BH471" s="5" t="e">
        <f>P_A[[#This Row],[18+]]-P_A[[#This Row],[19+]]</f>
        <v>#VALUE!</v>
      </c>
      <c r="BI471" s="5" t="e">
        <f>P_A[[#This Row],[19+]]-P_A[[#This Row],[20+]]</f>
        <v>#VALUE!</v>
      </c>
      <c r="BJ471" s="5" t="e">
        <f>P_A[[#This Row],[20+]]-P_A[[#This Row],[21+]]</f>
        <v>#VALUE!</v>
      </c>
      <c r="BK471" s="5" t="e">
        <f>P_A[[#This Row],[21+]]-P_A[[#This Row],[22+]]</f>
        <v>#VALUE!</v>
      </c>
      <c r="BL471" s="5" t="e">
        <f>P_A[[#This Row],[22+]]-P_A[[#This Row],[23+]]</f>
        <v>#VALUE!</v>
      </c>
      <c r="BM471" s="5" t="e">
        <f>P_A[[#This Row],[23+]]-P_A[[#This Row],[24+]]</f>
        <v>#VALUE!</v>
      </c>
      <c r="BN471" s="5" t="e">
        <f>P_A[[#This Row],[24+]]-P_A[[#This Row],[25+]]</f>
        <v>#VALUE!</v>
      </c>
      <c r="BO471" s="5" t="e">
        <f>P_A[[#This Row],[25+]]-P_A[[#This Row],[26+]]</f>
        <v>#VALUE!</v>
      </c>
      <c r="BP471" s="5" t="e">
        <f>P_A[[#This Row],[26+]]-P_A[[#This Row],[27+]]</f>
        <v>#VALUE!</v>
      </c>
      <c r="BQ471" s="5" t="e">
        <f>P_A[[#This Row],[27+]]-P_A[[#This Row],[28+]]</f>
        <v>#VALUE!</v>
      </c>
      <c r="BR471" s="5" t="e">
        <f>P_A[[#This Row],[28+]]-P_A[[#This Row],[29+]]</f>
        <v>#VALUE!</v>
      </c>
      <c r="BS471" s="5" t="e">
        <f>P_A[[#This Row],[29+]]-P_A[[#This Row],[30+]]</f>
        <v>#VALUE!</v>
      </c>
      <c r="BT471" s="5" t="e">
        <f>P_A[[#This Row],[30+]]-P_A[[#This Row],[31+]]</f>
        <v>#VALUE!</v>
      </c>
      <c r="BU471" s="5" t="e">
        <f>P_A[[#This Row],[31+]]-P_A[[#This Row],[32+]]</f>
        <v>#VALUE!</v>
      </c>
      <c r="BV471" s="5" t="e">
        <f>P_A[[#This Row],[32+]]-P_A[[#This Row],[33+]]</f>
        <v>#VALUE!</v>
      </c>
      <c r="BW471" s="5" t="e">
        <f>P_A[[#This Row],[33+]]-P_A[[#This Row],[34+]]</f>
        <v>#VALUE!</v>
      </c>
      <c r="BX471" s="5" t="e">
        <f>P_A[[#This Row],[34+]]-P_A[[#This Row],[35+]]</f>
        <v>#VALUE!</v>
      </c>
      <c r="BY471" s="5" t="e">
        <f>P_A[[#This Row],[35+]]-P_A[[#This Row],[36+]]</f>
        <v>#VALUE!</v>
      </c>
      <c r="BZ471" s="5" t="e">
        <f>P_A[[#This Row],[36+]]-P_A[[#This Row],[37+]]</f>
        <v>#VALUE!</v>
      </c>
      <c r="CA471" s="5" t="e">
        <f>P_A[[#This Row],[37+]]-P_A[[#This Row],[38+]]</f>
        <v>#VALUE!</v>
      </c>
      <c r="CB471" s="5" t="e">
        <f>P_A[[#This Row],[38+]]-P_A[[#This Row],[39+]]</f>
        <v>#VALUE!</v>
      </c>
      <c r="CC471" s="5" t="e">
        <f>P_A[[#This Row],[39+]]-P_A[[#This Row],[40+]]</f>
        <v>#VALUE!</v>
      </c>
      <c r="CD471" s="5" t="e">
        <f>P_A[[#This Row],[40+]]-P_A[[#This Row],[41+]]</f>
        <v>#VALUE!</v>
      </c>
      <c r="CE471" s="5" t="e">
        <f>P_A[[#This Row],[41+]]-P_A[[#This Row],[42+]]</f>
        <v>#VALUE!</v>
      </c>
      <c r="CF471" s="5" t="e">
        <f>P_A[[#This Row],[42+]]-P_A[[#This Row],[43+]]</f>
        <v>#VALUE!</v>
      </c>
      <c r="CG471" s="5" t="e">
        <f>P_A[[#This Row],[43+]]-P_A[[#This Row],[44+]]</f>
        <v>#VALUE!</v>
      </c>
      <c r="CH471" s="5" t="e">
        <f>P_A[[#This Row],[44+]]-P_A[[#This Row],[45+]]</f>
        <v>#VALUE!</v>
      </c>
      <c r="CI471" s="5" t="e">
        <f>P_A[[#This Row],[45+]]-P_A[[#This Row],[46+]]</f>
        <v>#VALUE!</v>
      </c>
      <c r="CJ471" s="5" t="e">
        <f>P_A[[#This Row],[46+]]-P_A[[#This Row],[47+]]</f>
        <v>#VALUE!</v>
      </c>
      <c r="CK471" s="5" t="e">
        <f>P_A[[#This Row],[47+]]-P_A[[#This Row],[48+]]</f>
        <v>#VALUE!</v>
      </c>
      <c r="CL471" s="5" t="e">
        <f>P_A[[#This Row],[48+]]-P_A[[#This Row],[49+]]</f>
        <v>#VALUE!</v>
      </c>
    </row>
    <row r="472" spans="50:90" x14ac:dyDescent="0.25">
      <c r="AX472" s="5" t="e">
        <f>P_A[[#This Row],[8+]]-P_A[[#This Row],[9+]]</f>
        <v>#VALUE!</v>
      </c>
      <c r="AY472" s="5" t="e">
        <f>P_A[[#This Row],[9+]]-P_A[[#This Row],[10+]]</f>
        <v>#VALUE!</v>
      </c>
      <c r="AZ472" s="5" t="e">
        <f>P_A[[#This Row],[10+]]-P_A[[#This Row],[11+]]</f>
        <v>#VALUE!</v>
      </c>
      <c r="BA472" s="5" t="e">
        <f>P_A[[#This Row],[11+]]-P_A[[#This Row],[12+]]</f>
        <v>#VALUE!</v>
      </c>
      <c r="BB472" s="5" t="e">
        <f>P_A[[#This Row],[12+]]-P_A[[#This Row],[13+]]</f>
        <v>#VALUE!</v>
      </c>
      <c r="BC472" s="5" t="e">
        <f>P_A[[#This Row],[13+]]-P_A[[#This Row],[14+]]</f>
        <v>#VALUE!</v>
      </c>
      <c r="BD472" s="5" t="e">
        <f>P_A[[#This Row],[14+]]-P_A[[#This Row],[15+]]</f>
        <v>#VALUE!</v>
      </c>
      <c r="BE472" s="5" t="e">
        <f>P_A[[#This Row],[15+]]-P_A[[#This Row],[16+]]</f>
        <v>#VALUE!</v>
      </c>
      <c r="BF472" s="5" t="e">
        <f>P_A[[#This Row],[16+]]-P_A[[#This Row],[17+]]</f>
        <v>#VALUE!</v>
      </c>
      <c r="BG472" s="5" t="e">
        <f>P_A[[#This Row],[17+]]-P_A[[#This Row],[18+]]</f>
        <v>#VALUE!</v>
      </c>
      <c r="BH472" s="5" t="e">
        <f>P_A[[#This Row],[18+]]-P_A[[#This Row],[19+]]</f>
        <v>#VALUE!</v>
      </c>
      <c r="BI472" s="5" t="e">
        <f>P_A[[#This Row],[19+]]-P_A[[#This Row],[20+]]</f>
        <v>#VALUE!</v>
      </c>
      <c r="BJ472" s="5" t="e">
        <f>P_A[[#This Row],[20+]]-P_A[[#This Row],[21+]]</f>
        <v>#VALUE!</v>
      </c>
      <c r="BK472" s="5" t="e">
        <f>P_A[[#This Row],[21+]]-P_A[[#This Row],[22+]]</f>
        <v>#VALUE!</v>
      </c>
      <c r="BL472" s="5" t="e">
        <f>P_A[[#This Row],[22+]]-P_A[[#This Row],[23+]]</f>
        <v>#VALUE!</v>
      </c>
      <c r="BM472" s="5" t="e">
        <f>P_A[[#This Row],[23+]]-P_A[[#This Row],[24+]]</f>
        <v>#VALUE!</v>
      </c>
      <c r="BN472" s="5" t="e">
        <f>P_A[[#This Row],[24+]]-P_A[[#This Row],[25+]]</f>
        <v>#VALUE!</v>
      </c>
      <c r="BO472" s="5" t="e">
        <f>P_A[[#This Row],[25+]]-P_A[[#This Row],[26+]]</f>
        <v>#VALUE!</v>
      </c>
      <c r="BP472" s="5" t="e">
        <f>P_A[[#This Row],[26+]]-P_A[[#This Row],[27+]]</f>
        <v>#VALUE!</v>
      </c>
      <c r="BQ472" s="5" t="e">
        <f>P_A[[#This Row],[27+]]-P_A[[#This Row],[28+]]</f>
        <v>#VALUE!</v>
      </c>
      <c r="BR472" s="5" t="e">
        <f>P_A[[#This Row],[28+]]-P_A[[#This Row],[29+]]</f>
        <v>#VALUE!</v>
      </c>
      <c r="BS472" s="5" t="e">
        <f>P_A[[#This Row],[29+]]-P_A[[#This Row],[30+]]</f>
        <v>#VALUE!</v>
      </c>
      <c r="BT472" s="5" t="e">
        <f>P_A[[#This Row],[30+]]-P_A[[#This Row],[31+]]</f>
        <v>#VALUE!</v>
      </c>
      <c r="BU472" s="5" t="e">
        <f>P_A[[#This Row],[31+]]-P_A[[#This Row],[32+]]</f>
        <v>#VALUE!</v>
      </c>
      <c r="BV472" s="5" t="e">
        <f>P_A[[#This Row],[32+]]-P_A[[#This Row],[33+]]</f>
        <v>#VALUE!</v>
      </c>
      <c r="BW472" s="5" t="e">
        <f>P_A[[#This Row],[33+]]-P_A[[#This Row],[34+]]</f>
        <v>#VALUE!</v>
      </c>
      <c r="BX472" s="5" t="e">
        <f>P_A[[#This Row],[34+]]-P_A[[#This Row],[35+]]</f>
        <v>#VALUE!</v>
      </c>
      <c r="BY472" s="5" t="e">
        <f>P_A[[#This Row],[35+]]-P_A[[#This Row],[36+]]</f>
        <v>#VALUE!</v>
      </c>
      <c r="BZ472" s="5" t="e">
        <f>P_A[[#This Row],[36+]]-P_A[[#This Row],[37+]]</f>
        <v>#VALUE!</v>
      </c>
      <c r="CA472" s="5" t="e">
        <f>P_A[[#This Row],[37+]]-P_A[[#This Row],[38+]]</f>
        <v>#VALUE!</v>
      </c>
      <c r="CB472" s="5" t="e">
        <f>P_A[[#This Row],[38+]]-P_A[[#This Row],[39+]]</f>
        <v>#VALUE!</v>
      </c>
      <c r="CC472" s="5" t="e">
        <f>P_A[[#This Row],[39+]]-P_A[[#This Row],[40+]]</f>
        <v>#VALUE!</v>
      </c>
      <c r="CD472" s="5" t="e">
        <f>P_A[[#This Row],[40+]]-P_A[[#This Row],[41+]]</f>
        <v>#VALUE!</v>
      </c>
      <c r="CE472" s="5" t="e">
        <f>P_A[[#This Row],[41+]]-P_A[[#This Row],[42+]]</f>
        <v>#VALUE!</v>
      </c>
      <c r="CF472" s="5" t="e">
        <f>P_A[[#This Row],[42+]]-P_A[[#This Row],[43+]]</f>
        <v>#VALUE!</v>
      </c>
      <c r="CG472" s="5" t="e">
        <f>P_A[[#This Row],[43+]]-P_A[[#This Row],[44+]]</f>
        <v>#VALUE!</v>
      </c>
      <c r="CH472" s="5" t="e">
        <f>P_A[[#This Row],[44+]]-P_A[[#This Row],[45+]]</f>
        <v>#VALUE!</v>
      </c>
      <c r="CI472" s="5" t="e">
        <f>P_A[[#This Row],[45+]]-P_A[[#This Row],[46+]]</f>
        <v>#VALUE!</v>
      </c>
      <c r="CJ472" s="5" t="e">
        <f>P_A[[#This Row],[46+]]-P_A[[#This Row],[47+]]</f>
        <v>#VALUE!</v>
      </c>
      <c r="CK472" s="5" t="e">
        <f>P_A[[#This Row],[47+]]-P_A[[#This Row],[48+]]</f>
        <v>#VALUE!</v>
      </c>
      <c r="CL472" s="5" t="e">
        <f>P_A[[#This Row],[48+]]-P_A[[#This Row],[49+]]</f>
        <v>#VALUE!</v>
      </c>
    </row>
    <row r="473" spans="50:90" x14ac:dyDescent="0.25">
      <c r="AX473" s="5" t="e">
        <f>P_A[[#This Row],[8+]]-P_A[[#This Row],[9+]]</f>
        <v>#VALUE!</v>
      </c>
      <c r="AY473" s="5" t="e">
        <f>P_A[[#This Row],[9+]]-P_A[[#This Row],[10+]]</f>
        <v>#VALUE!</v>
      </c>
      <c r="AZ473" s="5" t="e">
        <f>P_A[[#This Row],[10+]]-P_A[[#This Row],[11+]]</f>
        <v>#VALUE!</v>
      </c>
      <c r="BA473" s="5" t="e">
        <f>P_A[[#This Row],[11+]]-P_A[[#This Row],[12+]]</f>
        <v>#VALUE!</v>
      </c>
      <c r="BB473" s="5" t="e">
        <f>P_A[[#This Row],[12+]]-P_A[[#This Row],[13+]]</f>
        <v>#VALUE!</v>
      </c>
      <c r="BC473" s="5" t="e">
        <f>P_A[[#This Row],[13+]]-P_A[[#This Row],[14+]]</f>
        <v>#VALUE!</v>
      </c>
      <c r="BD473" s="5" t="e">
        <f>P_A[[#This Row],[14+]]-P_A[[#This Row],[15+]]</f>
        <v>#VALUE!</v>
      </c>
      <c r="BE473" s="5" t="e">
        <f>P_A[[#This Row],[15+]]-P_A[[#This Row],[16+]]</f>
        <v>#VALUE!</v>
      </c>
      <c r="BF473" s="5" t="e">
        <f>P_A[[#This Row],[16+]]-P_A[[#This Row],[17+]]</f>
        <v>#VALUE!</v>
      </c>
      <c r="BG473" s="5" t="e">
        <f>P_A[[#This Row],[17+]]-P_A[[#This Row],[18+]]</f>
        <v>#VALUE!</v>
      </c>
      <c r="BH473" s="5" t="e">
        <f>P_A[[#This Row],[18+]]-P_A[[#This Row],[19+]]</f>
        <v>#VALUE!</v>
      </c>
      <c r="BI473" s="5" t="e">
        <f>P_A[[#This Row],[19+]]-P_A[[#This Row],[20+]]</f>
        <v>#VALUE!</v>
      </c>
      <c r="BJ473" s="5" t="e">
        <f>P_A[[#This Row],[20+]]-P_A[[#This Row],[21+]]</f>
        <v>#VALUE!</v>
      </c>
      <c r="BK473" s="5" t="e">
        <f>P_A[[#This Row],[21+]]-P_A[[#This Row],[22+]]</f>
        <v>#VALUE!</v>
      </c>
      <c r="BL473" s="5" t="e">
        <f>P_A[[#This Row],[22+]]-P_A[[#This Row],[23+]]</f>
        <v>#VALUE!</v>
      </c>
      <c r="BM473" s="5" t="e">
        <f>P_A[[#This Row],[23+]]-P_A[[#This Row],[24+]]</f>
        <v>#VALUE!</v>
      </c>
      <c r="BN473" s="5" t="e">
        <f>P_A[[#This Row],[24+]]-P_A[[#This Row],[25+]]</f>
        <v>#VALUE!</v>
      </c>
      <c r="BO473" s="5" t="e">
        <f>P_A[[#This Row],[25+]]-P_A[[#This Row],[26+]]</f>
        <v>#VALUE!</v>
      </c>
      <c r="BP473" s="5" t="e">
        <f>P_A[[#This Row],[26+]]-P_A[[#This Row],[27+]]</f>
        <v>#VALUE!</v>
      </c>
      <c r="BQ473" s="5" t="e">
        <f>P_A[[#This Row],[27+]]-P_A[[#This Row],[28+]]</f>
        <v>#VALUE!</v>
      </c>
      <c r="BR473" s="5" t="e">
        <f>P_A[[#This Row],[28+]]-P_A[[#This Row],[29+]]</f>
        <v>#VALUE!</v>
      </c>
      <c r="BS473" s="5" t="e">
        <f>P_A[[#This Row],[29+]]-P_A[[#This Row],[30+]]</f>
        <v>#VALUE!</v>
      </c>
      <c r="BT473" s="5" t="e">
        <f>P_A[[#This Row],[30+]]-P_A[[#This Row],[31+]]</f>
        <v>#VALUE!</v>
      </c>
      <c r="BU473" s="5" t="e">
        <f>P_A[[#This Row],[31+]]-P_A[[#This Row],[32+]]</f>
        <v>#VALUE!</v>
      </c>
      <c r="BV473" s="5" t="e">
        <f>P_A[[#This Row],[32+]]-P_A[[#This Row],[33+]]</f>
        <v>#VALUE!</v>
      </c>
      <c r="BW473" s="5" t="e">
        <f>P_A[[#This Row],[33+]]-P_A[[#This Row],[34+]]</f>
        <v>#VALUE!</v>
      </c>
      <c r="BX473" s="5" t="e">
        <f>P_A[[#This Row],[34+]]-P_A[[#This Row],[35+]]</f>
        <v>#VALUE!</v>
      </c>
      <c r="BY473" s="5" t="e">
        <f>P_A[[#This Row],[35+]]-P_A[[#This Row],[36+]]</f>
        <v>#VALUE!</v>
      </c>
      <c r="BZ473" s="5" t="e">
        <f>P_A[[#This Row],[36+]]-P_A[[#This Row],[37+]]</f>
        <v>#VALUE!</v>
      </c>
      <c r="CA473" s="5" t="e">
        <f>P_A[[#This Row],[37+]]-P_A[[#This Row],[38+]]</f>
        <v>#VALUE!</v>
      </c>
      <c r="CB473" s="5" t="e">
        <f>P_A[[#This Row],[38+]]-P_A[[#This Row],[39+]]</f>
        <v>#VALUE!</v>
      </c>
      <c r="CC473" s="5" t="e">
        <f>P_A[[#This Row],[39+]]-P_A[[#This Row],[40+]]</f>
        <v>#VALUE!</v>
      </c>
      <c r="CD473" s="5" t="e">
        <f>P_A[[#This Row],[40+]]-P_A[[#This Row],[41+]]</f>
        <v>#VALUE!</v>
      </c>
      <c r="CE473" s="5" t="e">
        <f>P_A[[#This Row],[41+]]-P_A[[#This Row],[42+]]</f>
        <v>#VALUE!</v>
      </c>
      <c r="CF473" s="5" t="e">
        <f>P_A[[#This Row],[42+]]-P_A[[#This Row],[43+]]</f>
        <v>#VALUE!</v>
      </c>
      <c r="CG473" s="5" t="e">
        <f>P_A[[#This Row],[43+]]-P_A[[#This Row],[44+]]</f>
        <v>#VALUE!</v>
      </c>
      <c r="CH473" s="5" t="e">
        <f>P_A[[#This Row],[44+]]-P_A[[#This Row],[45+]]</f>
        <v>#VALUE!</v>
      </c>
      <c r="CI473" s="5" t="e">
        <f>P_A[[#This Row],[45+]]-P_A[[#This Row],[46+]]</f>
        <v>#VALUE!</v>
      </c>
      <c r="CJ473" s="5" t="e">
        <f>P_A[[#This Row],[46+]]-P_A[[#This Row],[47+]]</f>
        <v>#VALUE!</v>
      </c>
      <c r="CK473" s="5" t="e">
        <f>P_A[[#This Row],[47+]]-P_A[[#This Row],[48+]]</f>
        <v>#VALUE!</v>
      </c>
      <c r="CL473" s="5" t="e">
        <f>P_A[[#This Row],[48+]]-P_A[[#This Row],[49+]]</f>
        <v>#VALUE!</v>
      </c>
    </row>
    <row r="474" spans="50:90" x14ac:dyDescent="0.25">
      <c r="AX474" s="5" t="e">
        <f>P_A[[#This Row],[8+]]-P_A[[#This Row],[9+]]</f>
        <v>#VALUE!</v>
      </c>
      <c r="AY474" s="5" t="e">
        <f>P_A[[#This Row],[9+]]-P_A[[#This Row],[10+]]</f>
        <v>#VALUE!</v>
      </c>
      <c r="AZ474" s="5" t="e">
        <f>P_A[[#This Row],[10+]]-P_A[[#This Row],[11+]]</f>
        <v>#VALUE!</v>
      </c>
      <c r="BA474" s="5" t="e">
        <f>P_A[[#This Row],[11+]]-P_A[[#This Row],[12+]]</f>
        <v>#VALUE!</v>
      </c>
      <c r="BB474" s="5" t="e">
        <f>P_A[[#This Row],[12+]]-P_A[[#This Row],[13+]]</f>
        <v>#VALUE!</v>
      </c>
      <c r="BC474" s="5" t="e">
        <f>P_A[[#This Row],[13+]]-P_A[[#This Row],[14+]]</f>
        <v>#VALUE!</v>
      </c>
      <c r="BD474" s="5" t="e">
        <f>P_A[[#This Row],[14+]]-P_A[[#This Row],[15+]]</f>
        <v>#VALUE!</v>
      </c>
      <c r="BE474" s="5" t="e">
        <f>P_A[[#This Row],[15+]]-P_A[[#This Row],[16+]]</f>
        <v>#VALUE!</v>
      </c>
      <c r="BF474" s="5" t="e">
        <f>P_A[[#This Row],[16+]]-P_A[[#This Row],[17+]]</f>
        <v>#VALUE!</v>
      </c>
      <c r="BG474" s="5" t="e">
        <f>P_A[[#This Row],[17+]]-P_A[[#This Row],[18+]]</f>
        <v>#VALUE!</v>
      </c>
      <c r="BH474" s="5" t="e">
        <f>P_A[[#This Row],[18+]]-P_A[[#This Row],[19+]]</f>
        <v>#VALUE!</v>
      </c>
      <c r="BI474" s="5" t="e">
        <f>P_A[[#This Row],[19+]]-P_A[[#This Row],[20+]]</f>
        <v>#VALUE!</v>
      </c>
      <c r="BJ474" s="5" t="e">
        <f>P_A[[#This Row],[20+]]-P_A[[#This Row],[21+]]</f>
        <v>#VALUE!</v>
      </c>
      <c r="BK474" s="5" t="e">
        <f>P_A[[#This Row],[21+]]-P_A[[#This Row],[22+]]</f>
        <v>#VALUE!</v>
      </c>
      <c r="BL474" s="5" t="e">
        <f>P_A[[#This Row],[22+]]-P_A[[#This Row],[23+]]</f>
        <v>#VALUE!</v>
      </c>
      <c r="BM474" s="5" t="e">
        <f>P_A[[#This Row],[23+]]-P_A[[#This Row],[24+]]</f>
        <v>#VALUE!</v>
      </c>
      <c r="BN474" s="5" t="e">
        <f>P_A[[#This Row],[24+]]-P_A[[#This Row],[25+]]</f>
        <v>#VALUE!</v>
      </c>
      <c r="BO474" s="5" t="e">
        <f>P_A[[#This Row],[25+]]-P_A[[#This Row],[26+]]</f>
        <v>#VALUE!</v>
      </c>
      <c r="BP474" s="5" t="e">
        <f>P_A[[#This Row],[26+]]-P_A[[#This Row],[27+]]</f>
        <v>#VALUE!</v>
      </c>
      <c r="BQ474" s="5" t="e">
        <f>P_A[[#This Row],[27+]]-P_A[[#This Row],[28+]]</f>
        <v>#VALUE!</v>
      </c>
      <c r="BR474" s="5" t="e">
        <f>P_A[[#This Row],[28+]]-P_A[[#This Row],[29+]]</f>
        <v>#VALUE!</v>
      </c>
      <c r="BS474" s="5" t="e">
        <f>P_A[[#This Row],[29+]]-P_A[[#This Row],[30+]]</f>
        <v>#VALUE!</v>
      </c>
      <c r="BT474" s="5" t="e">
        <f>P_A[[#This Row],[30+]]-P_A[[#This Row],[31+]]</f>
        <v>#VALUE!</v>
      </c>
      <c r="BU474" s="5" t="e">
        <f>P_A[[#This Row],[31+]]-P_A[[#This Row],[32+]]</f>
        <v>#VALUE!</v>
      </c>
      <c r="BV474" s="5" t="e">
        <f>P_A[[#This Row],[32+]]-P_A[[#This Row],[33+]]</f>
        <v>#VALUE!</v>
      </c>
      <c r="BW474" s="5" t="e">
        <f>P_A[[#This Row],[33+]]-P_A[[#This Row],[34+]]</f>
        <v>#VALUE!</v>
      </c>
      <c r="BX474" s="5" t="e">
        <f>P_A[[#This Row],[34+]]-P_A[[#This Row],[35+]]</f>
        <v>#VALUE!</v>
      </c>
      <c r="BY474" s="5" t="e">
        <f>P_A[[#This Row],[35+]]-P_A[[#This Row],[36+]]</f>
        <v>#VALUE!</v>
      </c>
      <c r="BZ474" s="5" t="e">
        <f>P_A[[#This Row],[36+]]-P_A[[#This Row],[37+]]</f>
        <v>#VALUE!</v>
      </c>
      <c r="CA474" s="5" t="e">
        <f>P_A[[#This Row],[37+]]-P_A[[#This Row],[38+]]</f>
        <v>#VALUE!</v>
      </c>
      <c r="CB474" s="5" t="e">
        <f>P_A[[#This Row],[38+]]-P_A[[#This Row],[39+]]</f>
        <v>#VALUE!</v>
      </c>
      <c r="CC474" s="5" t="e">
        <f>P_A[[#This Row],[39+]]-P_A[[#This Row],[40+]]</f>
        <v>#VALUE!</v>
      </c>
      <c r="CD474" s="5" t="e">
        <f>P_A[[#This Row],[40+]]-P_A[[#This Row],[41+]]</f>
        <v>#VALUE!</v>
      </c>
      <c r="CE474" s="5" t="e">
        <f>P_A[[#This Row],[41+]]-P_A[[#This Row],[42+]]</f>
        <v>#VALUE!</v>
      </c>
      <c r="CF474" s="5" t="e">
        <f>P_A[[#This Row],[42+]]-P_A[[#This Row],[43+]]</f>
        <v>#VALUE!</v>
      </c>
      <c r="CG474" s="5" t="e">
        <f>P_A[[#This Row],[43+]]-P_A[[#This Row],[44+]]</f>
        <v>#VALUE!</v>
      </c>
      <c r="CH474" s="5" t="e">
        <f>P_A[[#This Row],[44+]]-P_A[[#This Row],[45+]]</f>
        <v>#VALUE!</v>
      </c>
      <c r="CI474" s="5" t="e">
        <f>P_A[[#This Row],[45+]]-P_A[[#This Row],[46+]]</f>
        <v>#VALUE!</v>
      </c>
      <c r="CJ474" s="5" t="e">
        <f>P_A[[#This Row],[46+]]-P_A[[#This Row],[47+]]</f>
        <v>#VALUE!</v>
      </c>
      <c r="CK474" s="5" t="e">
        <f>P_A[[#This Row],[47+]]-P_A[[#This Row],[48+]]</f>
        <v>#VALUE!</v>
      </c>
      <c r="CL474" s="5" t="e">
        <f>P_A[[#This Row],[48+]]-P_A[[#This Row],[49+]]</f>
        <v>#VALUE!</v>
      </c>
    </row>
    <row r="475" spans="50:90" x14ac:dyDescent="0.25">
      <c r="AX475" s="5" t="e">
        <f>P_A[[#This Row],[8+]]-P_A[[#This Row],[9+]]</f>
        <v>#VALUE!</v>
      </c>
      <c r="AY475" s="5" t="e">
        <f>P_A[[#This Row],[9+]]-P_A[[#This Row],[10+]]</f>
        <v>#VALUE!</v>
      </c>
      <c r="AZ475" s="5" t="e">
        <f>P_A[[#This Row],[10+]]-P_A[[#This Row],[11+]]</f>
        <v>#VALUE!</v>
      </c>
      <c r="BA475" s="5" t="e">
        <f>P_A[[#This Row],[11+]]-P_A[[#This Row],[12+]]</f>
        <v>#VALUE!</v>
      </c>
      <c r="BB475" s="5" t="e">
        <f>P_A[[#This Row],[12+]]-P_A[[#This Row],[13+]]</f>
        <v>#VALUE!</v>
      </c>
      <c r="BC475" s="5" t="e">
        <f>P_A[[#This Row],[13+]]-P_A[[#This Row],[14+]]</f>
        <v>#VALUE!</v>
      </c>
      <c r="BD475" s="5" t="e">
        <f>P_A[[#This Row],[14+]]-P_A[[#This Row],[15+]]</f>
        <v>#VALUE!</v>
      </c>
      <c r="BE475" s="5" t="e">
        <f>P_A[[#This Row],[15+]]-P_A[[#This Row],[16+]]</f>
        <v>#VALUE!</v>
      </c>
      <c r="BF475" s="5" t="e">
        <f>P_A[[#This Row],[16+]]-P_A[[#This Row],[17+]]</f>
        <v>#VALUE!</v>
      </c>
      <c r="BG475" s="5" t="e">
        <f>P_A[[#This Row],[17+]]-P_A[[#This Row],[18+]]</f>
        <v>#VALUE!</v>
      </c>
      <c r="BH475" s="5" t="e">
        <f>P_A[[#This Row],[18+]]-P_A[[#This Row],[19+]]</f>
        <v>#VALUE!</v>
      </c>
      <c r="BI475" s="5" t="e">
        <f>P_A[[#This Row],[19+]]-P_A[[#This Row],[20+]]</f>
        <v>#VALUE!</v>
      </c>
      <c r="BJ475" s="5" t="e">
        <f>P_A[[#This Row],[20+]]-P_A[[#This Row],[21+]]</f>
        <v>#VALUE!</v>
      </c>
      <c r="BK475" s="5" t="e">
        <f>P_A[[#This Row],[21+]]-P_A[[#This Row],[22+]]</f>
        <v>#VALUE!</v>
      </c>
      <c r="BL475" s="5" t="e">
        <f>P_A[[#This Row],[22+]]-P_A[[#This Row],[23+]]</f>
        <v>#VALUE!</v>
      </c>
      <c r="BM475" s="5" t="e">
        <f>P_A[[#This Row],[23+]]-P_A[[#This Row],[24+]]</f>
        <v>#VALUE!</v>
      </c>
      <c r="BN475" s="5" t="e">
        <f>P_A[[#This Row],[24+]]-P_A[[#This Row],[25+]]</f>
        <v>#VALUE!</v>
      </c>
      <c r="BO475" s="5" t="e">
        <f>P_A[[#This Row],[25+]]-P_A[[#This Row],[26+]]</f>
        <v>#VALUE!</v>
      </c>
      <c r="BP475" s="5" t="e">
        <f>P_A[[#This Row],[26+]]-P_A[[#This Row],[27+]]</f>
        <v>#VALUE!</v>
      </c>
      <c r="BQ475" s="5" t="e">
        <f>P_A[[#This Row],[27+]]-P_A[[#This Row],[28+]]</f>
        <v>#VALUE!</v>
      </c>
      <c r="BR475" s="5" t="e">
        <f>P_A[[#This Row],[28+]]-P_A[[#This Row],[29+]]</f>
        <v>#VALUE!</v>
      </c>
      <c r="BS475" s="5" t="e">
        <f>P_A[[#This Row],[29+]]-P_A[[#This Row],[30+]]</f>
        <v>#VALUE!</v>
      </c>
      <c r="BT475" s="5" t="e">
        <f>P_A[[#This Row],[30+]]-P_A[[#This Row],[31+]]</f>
        <v>#VALUE!</v>
      </c>
      <c r="BU475" s="5" t="e">
        <f>P_A[[#This Row],[31+]]-P_A[[#This Row],[32+]]</f>
        <v>#VALUE!</v>
      </c>
      <c r="BV475" s="5" t="e">
        <f>P_A[[#This Row],[32+]]-P_A[[#This Row],[33+]]</f>
        <v>#VALUE!</v>
      </c>
      <c r="BW475" s="5" t="e">
        <f>P_A[[#This Row],[33+]]-P_A[[#This Row],[34+]]</f>
        <v>#VALUE!</v>
      </c>
      <c r="BX475" s="5" t="e">
        <f>P_A[[#This Row],[34+]]-P_A[[#This Row],[35+]]</f>
        <v>#VALUE!</v>
      </c>
      <c r="BY475" s="5" t="e">
        <f>P_A[[#This Row],[35+]]-P_A[[#This Row],[36+]]</f>
        <v>#VALUE!</v>
      </c>
      <c r="BZ475" s="5" t="e">
        <f>P_A[[#This Row],[36+]]-P_A[[#This Row],[37+]]</f>
        <v>#VALUE!</v>
      </c>
      <c r="CA475" s="5" t="e">
        <f>P_A[[#This Row],[37+]]-P_A[[#This Row],[38+]]</f>
        <v>#VALUE!</v>
      </c>
      <c r="CB475" s="5" t="e">
        <f>P_A[[#This Row],[38+]]-P_A[[#This Row],[39+]]</f>
        <v>#VALUE!</v>
      </c>
      <c r="CC475" s="5" t="e">
        <f>P_A[[#This Row],[39+]]-P_A[[#This Row],[40+]]</f>
        <v>#VALUE!</v>
      </c>
      <c r="CD475" s="5" t="e">
        <f>P_A[[#This Row],[40+]]-P_A[[#This Row],[41+]]</f>
        <v>#VALUE!</v>
      </c>
      <c r="CE475" s="5" t="e">
        <f>P_A[[#This Row],[41+]]-P_A[[#This Row],[42+]]</f>
        <v>#VALUE!</v>
      </c>
      <c r="CF475" s="5" t="e">
        <f>P_A[[#This Row],[42+]]-P_A[[#This Row],[43+]]</f>
        <v>#VALUE!</v>
      </c>
      <c r="CG475" s="5" t="e">
        <f>P_A[[#This Row],[43+]]-P_A[[#This Row],[44+]]</f>
        <v>#VALUE!</v>
      </c>
      <c r="CH475" s="5" t="e">
        <f>P_A[[#This Row],[44+]]-P_A[[#This Row],[45+]]</f>
        <v>#VALUE!</v>
      </c>
      <c r="CI475" s="5" t="e">
        <f>P_A[[#This Row],[45+]]-P_A[[#This Row],[46+]]</f>
        <v>#VALUE!</v>
      </c>
      <c r="CJ475" s="5" t="e">
        <f>P_A[[#This Row],[46+]]-P_A[[#This Row],[47+]]</f>
        <v>#VALUE!</v>
      </c>
      <c r="CK475" s="5" t="e">
        <f>P_A[[#This Row],[47+]]-P_A[[#This Row],[48+]]</f>
        <v>#VALUE!</v>
      </c>
      <c r="CL475" s="5" t="e">
        <f>P_A[[#This Row],[48+]]-P_A[[#This Row],[49+]]</f>
        <v>#VALUE!</v>
      </c>
    </row>
    <row r="476" spans="50:90" x14ac:dyDescent="0.25">
      <c r="AX476" s="5" t="e">
        <f>P_A[[#This Row],[8+]]-P_A[[#This Row],[9+]]</f>
        <v>#VALUE!</v>
      </c>
      <c r="AY476" s="5" t="e">
        <f>P_A[[#This Row],[9+]]-P_A[[#This Row],[10+]]</f>
        <v>#VALUE!</v>
      </c>
      <c r="AZ476" s="5" t="e">
        <f>P_A[[#This Row],[10+]]-P_A[[#This Row],[11+]]</f>
        <v>#VALUE!</v>
      </c>
      <c r="BA476" s="5" t="e">
        <f>P_A[[#This Row],[11+]]-P_A[[#This Row],[12+]]</f>
        <v>#VALUE!</v>
      </c>
      <c r="BB476" s="5" t="e">
        <f>P_A[[#This Row],[12+]]-P_A[[#This Row],[13+]]</f>
        <v>#VALUE!</v>
      </c>
      <c r="BC476" s="5" t="e">
        <f>P_A[[#This Row],[13+]]-P_A[[#This Row],[14+]]</f>
        <v>#VALUE!</v>
      </c>
      <c r="BD476" s="5" t="e">
        <f>P_A[[#This Row],[14+]]-P_A[[#This Row],[15+]]</f>
        <v>#VALUE!</v>
      </c>
      <c r="BE476" s="5" t="e">
        <f>P_A[[#This Row],[15+]]-P_A[[#This Row],[16+]]</f>
        <v>#VALUE!</v>
      </c>
      <c r="BF476" s="5" t="e">
        <f>P_A[[#This Row],[16+]]-P_A[[#This Row],[17+]]</f>
        <v>#VALUE!</v>
      </c>
      <c r="BG476" s="5" t="e">
        <f>P_A[[#This Row],[17+]]-P_A[[#This Row],[18+]]</f>
        <v>#VALUE!</v>
      </c>
      <c r="BH476" s="5" t="e">
        <f>P_A[[#This Row],[18+]]-P_A[[#This Row],[19+]]</f>
        <v>#VALUE!</v>
      </c>
      <c r="BI476" s="5" t="e">
        <f>P_A[[#This Row],[19+]]-P_A[[#This Row],[20+]]</f>
        <v>#VALUE!</v>
      </c>
      <c r="BJ476" s="5" t="e">
        <f>P_A[[#This Row],[20+]]-P_A[[#This Row],[21+]]</f>
        <v>#VALUE!</v>
      </c>
      <c r="BK476" s="5" t="e">
        <f>P_A[[#This Row],[21+]]-P_A[[#This Row],[22+]]</f>
        <v>#VALUE!</v>
      </c>
      <c r="BL476" s="5" t="e">
        <f>P_A[[#This Row],[22+]]-P_A[[#This Row],[23+]]</f>
        <v>#VALUE!</v>
      </c>
      <c r="BM476" s="5" t="e">
        <f>P_A[[#This Row],[23+]]-P_A[[#This Row],[24+]]</f>
        <v>#VALUE!</v>
      </c>
      <c r="BN476" s="5" t="e">
        <f>P_A[[#This Row],[24+]]-P_A[[#This Row],[25+]]</f>
        <v>#VALUE!</v>
      </c>
      <c r="BO476" s="5" t="e">
        <f>P_A[[#This Row],[25+]]-P_A[[#This Row],[26+]]</f>
        <v>#VALUE!</v>
      </c>
      <c r="BP476" s="5" t="e">
        <f>P_A[[#This Row],[26+]]-P_A[[#This Row],[27+]]</f>
        <v>#VALUE!</v>
      </c>
      <c r="BQ476" s="5" t="e">
        <f>P_A[[#This Row],[27+]]-P_A[[#This Row],[28+]]</f>
        <v>#VALUE!</v>
      </c>
      <c r="BR476" s="5" t="e">
        <f>P_A[[#This Row],[28+]]-P_A[[#This Row],[29+]]</f>
        <v>#VALUE!</v>
      </c>
      <c r="BS476" s="5" t="e">
        <f>P_A[[#This Row],[29+]]-P_A[[#This Row],[30+]]</f>
        <v>#VALUE!</v>
      </c>
      <c r="BT476" s="5" t="e">
        <f>P_A[[#This Row],[30+]]-P_A[[#This Row],[31+]]</f>
        <v>#VALUE!</v>
      </c>
      <c r="BU476" s="5" t="e">
        <f>P_A[[#This Row],[31+]]-P_A[[#This Row],[32+]]</f>
        <v>#VALUE!</v>
      </c>
      <c r="BV476" s="5" t="e">
        <f>P_A[[#This Row],[32+]]-P_A[[#This Row],[33+]]</f>
        <v>#VALUE!</v>
      </c>
      <c r="BW476" s="5" t="e">
        <f>P_A[[#This Row],[33+]]-P_A[[#This Row],[34+]]</f>
        <v>#VALUE!</v>
      </c>
      <c r="BX476" s="5" t="e">
        <f>P_A[[#This Row],[34+]]-P_A[[#This Row],[35+]]</f>
        <v>#VALUE!</v>
      </c>
      <c r="BY476" s="5" t="e">
        <f>P_A[[#This Row],[35+]]-P_A[[#This Row],[36+]]</f>
        <v>#VALUE!</v>
      </c>
      <c r="BZ476" s="5" t="e">
        <f>P_A[[#This Row],[36+]]-P_A[[#This Row],[37+]]</f>
        <v>#VALUE!</v>
      </c>
      <c r="CA476" s="5" t="e">
        <f>P_A[[#This Row],[37+]]-P_A[[#This Row],[38+]]</f>
        <v>#VALUE!</v>
      </c>
      <c r="CB476" s="5" t="e">
        <f>P_A[[#This Row],[38+]]-P_A[[#This Row],[39+]]</f>
        <v>#VALUE!</v>
      </c>
      <c r="CC476" s="5" t="e">
        <f>P_A[[#This Row],[39+]]-P_A[[#This Row],[40+]]</f>
        <v>#VALUE!</v>
      </c>
      <c r="CD476" s="5" t="e">
        <f>P_A[[#This Row],[40+]]-P_A[[#This Row],[41+]]</f>
        <v>#VALUE!</v>
      </c>
      <c r="CE476" s="5" t="e">
        <f>P_A[[#This Row],[41+]]-P_A[[#This Row],[42+]]</f>
        <v>#VALUE!</v>
      </c>
      <c r="CF476" s="5" t="e">
        <f>P_A[[#This Row],[42+]]-P_A[[#This Row],[43+]]</f>
        <v>#VALUE!</v>
      </c>
      <c r="CG476" s="5" t="e">
        <f>P_A[[#This Row],[43+]]-P_A[[#This Row],[44+]]</f>
        <v>#VALUE!</v>
      </c>
      <c r="CH476" s="5" t="e">
        <f>P_A[[#This Row],[44+]]-P_A[[#This Row],[45+]]</f>
        <v>#VALUE!</v>
      </c>
      <c r="CI476" s="5" t="e">
        <f>P_A[[#This Row],[45+]]-P_A[[#This Row],[46+]]</f>
        <v>#VALUE!</v>
      </c>
      <c r="CJ476" s="5" t="e">
        <f>P_A[[#This Row],[46+]]-P_A[[#This Row],[47+]]</f>
        <v>#VALUE!</v>
      </c>
      <c r="CK476" s="5" t="e">
        <f>P_A[[#This Row],[47+]]-P_A[[#This Row],[48+]]</f>
        <v>#VALUE!</v>
      </c>
      <c r="CL476" s="5" t="e">
        <f>P_A[[#This Row],[48+]]-P_A[[#This Row],[49+]]</f>
        <v>#VALUE!</v>
      </c>
    </row>
    <row r="477" spans="50:90" x14ac:dyDescent="0.25">
      <c r="AX477" s="5" t="e">
        <f>P_A[[#This Row],[8+]]-P_A[[#This Row],[9+]]</f>
        <v>#VALUE!</v>
      </c>
      <c r="AY477" s="5" t="e">
        <f>P_A[[#This Row],[9+]]-P_A[[#This Row],[10+]]</f>
        <v>#VALUE!</v>
      </c>
      <c r="AZ477" s="5" t="e">
        <f>P_A[[#This Row],[10+]]-P_A[[#This Row],[11+]]</f>
        <v>#VALUE!</v>
      </c>
      <c r="BA477" s="5" t="e">
        <f>P_A[[#This Row],[11+]]-P_A[[#This Row],[12+]]</f>
        <v>#VALUE!</v>
      </c>
      <c r="BB477" s="5" t="e">
        <f>P_A[[#This Row],[12+]]-P_A[[#This Row],[13+]]</f>
        <v>#VALUE!</v>
      </c>
      <c r="BC477" s="5" t="e">
        <f>P_A[[#This Row],[13+]]-P_A[[#This Row],[14+]]</f>
        <v>#VALUE!</v>
      </c>
      <c r="BD477" s="5" t="e">
        <f>P_A[[#This Row],[14+]]-P_A[[#This Row],[15+]]</f>
        <v>#VALUE!</v>
      </c>
      <c r="BE477" s="5" t="e">
        <f>P_A[[#This Row],[15+]]-P_A[[#This Row],[16+]]</f>
        <v>#VALUE!</v>
      </c>
      <c r="BF477" s="5" t="e">
        <f>P_A[[#This Row],[16+]]-P_A[[#This Row],[17+]]</f>
        <v>#VALUE!</v>
      </c>
      <c r="BG477" s="5" t="e">
        <f>P_A[[#This Row],[17+]]-P_A[[#This Row],[18+]]</f>
        <v>#VALUE!</v>
      </c>
      <c r="BH477" s="5" t="e">
        <f>P_A[[#This Row],[18+]]-P_A[[#This Row],[19+]]</f>
        <v>#VALUE!</v>
      </c>
      <c r="BI477" s="5" t="e">
        <f>P_A[[#This Row],[19+]]-P_A[[#This Row],[20+]]</f>
        <v>#VALUE!</v>
      </c>
      <c r="BJ477" s="5" t="e">
        <f>P_A[[#This Row],[20+]]-P_A[[#This Row],[21+]]</f>
        <v>#VALUE!</v>
      </c>
      <c r="BK477" s="5" t="e">
        <f>P_A[[#This Row],[21+]]-P_A[[#This Row],[22+]]</f>
        <v>#VALUE!</v>
      </c>
      <c r="BL477" s="5" t="e">
        <f>P_A[[#This Row],[22+]]-P_A[[#This Row],[23+]]</f>
        <v>#VALUE!</v>
      </c>
      <c r="BM477" s="5" t="e">
        <f>P_A[[#This Row],[23+]]-P_A[[#This Row],[24+]]</f>
        <v>#VALUE!</v>
      </c>
      <c r="BN477" s="5" t="e">
        <f>P_A[[#This Row],[24+]]-P_A[[#This Row],[25+]]</f>
        <v>#VALUE!</v>
      </c>
      <c r="BO477" s="5" t="e">
        <f>P_A[[#This Row],[25+]]-P_A[[#This Row],[26+]]</f>
        <v>#VALUE!</v>
      </c>
      <c r="BP477" s="5" t="e">
        <f>P_A[[#This Row],[26+]]-P_A[[#This Row],[27+]]</f>
        <v>#VALUE!</v>
      </c>
      <c r="BQ477" s="5" t="e">
        <f>P_A[[#This Row],[27+]]-P_A[[#This Row],[28+]]</f>
        <v>#VALUE!</v>
      </c>
      <c r="BR477" s="5" t="e">
        <f>P_A[[#This Row],[28+]]-P_A[[#This Row],[29+]]</f>
        <v>#VALUE!</v>
      </c>
      <c r="BS477" s="5" t="e">
        <f>P_A[[#This Row],[29+]]-P_A[[#This Row],[30+]]</f>
        <v>#VALUE!</v>
      </c>
      <c r="BT477" s="5" t="e">
        <f>P_A[[#This Row],[30+]]-P_A[[#This Row],[31+]]</f>
        <v>#VALUE!</v>
      </c>
      <c r="BU477" s="5" t="e">
        <f>P_A[[#This Row],[31+]]-P_A[[#This Row],[32+]]</f>
        <v>#VALUE!</v>
      </c>
      <c r="BV477" s="5" t="e">
        <f>P_A[[#This Row],[32+]]-P_A[[#This Row],[33+]]</f>
        <v>#VALUE!</v>
      </c>
      <c r="BW477" s="5" t="e">
        <f>P_A[[#This Row],[33+]]-P_A[[#This Row],[34+]]</f>
        <v>#VALUE!</v>
      </c>
      <c r="BX477" s="5" t="e">
        <f>P_A[[#This Row],[34+]]-P_A[[#This Row],[35+]]</f>
        <v>#VALUE!</v>
      </c>
      <c r="BY477" s="5" t="e">
        <f>P_A[[#This Row],[35+]]-P_A[[#This Row],[36+]]</f>
        <v>#VALUE!</v>
      </c>
      <c r="BZ477" s="5" t="e">
        <f>P_A[[#This Row],[36+]]-P_A[[#This Row],[37+]]</f>
        <v>#VALUE!</v>
      </c>
      <c r="CA477" s="5" t="e">
        <f>P_A[[#This Row],[37+]]-P_A[[#This Row],[38+]]</f>
        <v>#VALUE!</v>
      </c>
      <c r="CB477" s="5" t="e">
        <f>P_A[[#This Row],[38+]]-P_A[[#This Row],[39+]]</f>
        <v>#VALUE!</v>
      </c>
      <c r="CC477" s="5" t="e">
        <f>P_A[[#This Row],[39+]]-P_A[[#This Row],[40+]]</f>
        <v>#VALUE!</v>
      </c>
      <c r="CD477" s="5" t="e">
        <f>P_A[[#This Row],[40+]]-P_A[[#This Row],[41+]]</f>
        <v>#VALUE!</v>
      </c>
      <c r="CE477" s="5" t="e">
        <f>P_A[[#This Row],[41+]]-P_A[[#This Row],[42+]]</f>
        <v>#VALUE!</v>
      </c>
      <c r="CF477" s="5" t="e">
        <f>P_A[[#This Row],[42+]]-P_A[[#This Row],[43+]]</f>
        <v>#VALUE!</v>
      </c>
      <c r="CG477" s="5" t="e">
        <f>P_A[[#This Row],[43+]]-P_A[[#This Row],[44+]]</f>
        <v>#VALUE!</v>
      </c>
      <c r="CH477" s="5" t="e">
        <f>P_A[[#This Row],[44+]]-P_A[[#This Row],[45+]]</f>
        <v>#VALUE!</v>
      </c>
      <c r="CI477" s="5" t="e">
        <f>P_A[[#This Row],[45+]]-P_A[[#This Row],[46+]]</f>
        <v>#VALUE!</v>
      </c>
      <c r="CJ477" s="5" t="e">
        <f>P_A[[#This Row],[46+]]-P_A[[#This Row],[47+]]</f>
        <v>#VALUE!</v>
      </c>
      <c r="CK477" s="5" t="e">
        <f>P_A[[#This Row],[47+]]-P_A[[#This Row],[48+]]</f>
        <v>#VALUE!</v>
      </c>
      <c r="CL477" s="5" t="e">
        <f>P_A[[#This Row],[48+]]-P_A[[#This Row],[49+]]</f>
        <v>#VALUE!</v>
      </c>
    </row>
    <row r="478" spans="50:90" x14ac:dyDescent="0.25">
      <c r="AX478" s="5" t="e">
        <f>P_A[[#This Row],[8+]]-P_A[[#This Row],[9+]]</f>
        <v>#VALUE!</v>
      </c>
      <c r="AY478" s="5" t="e">
        <f>P_A[[#This Row],[9+]]-P_A[[#This Row],[10+]]</f>
        <v>#VALUE!</v>
      </c>
      <c r="AZ478" s="5" t="e">
        <f>P_A[[#This Row],[10+]]-P_A[[#This Row],[11+]]</f>
        <v>#VALUE!</v>
      </c>
      <c r="BA478" s="5" t="e">
        <f>P_A[[#This Row],[11+]]-P_A[[#This Row],[12+]]</f>
        <v>#VALUE!</v>
      </c>
      <c r="BB478" s="5" t="e">
        <f>P_A[[#This Row],[12+]]-P_A[[#This Row],[13+]]</f>
        <v>#VALUE!</v>
      </c>
      <c r="BC478" s="5" t="e">
        <f>P_A[[#This Row],[13+]]-P_A[[#This Row],[14+]]</f>
        <v>#VALUE!</v>
      </c>
      <c r="BD478" s="5" t="e">
        <f>P_A[[#This Row],[14+]]-P_A[[#This Row],[15+]]</f>
        <v>#VALUE!</v>
      </c>
      <c r="BE478" s="5" t="e">
        <f>P_A[[#This Row],[15+]]-P_A[[#This Row],[16+]]</f>
        <v>#VALUE!</v>
      </c>
      <c r="BF478" s="5" t="e">
        <f>P_A[[#This Row],[16+]]-P_A[[#This Row],[17+]]</f>
        <v>#VALUE!</v>
      </c>
      <c r="BG478" s="5" t="e">
        <f>P_A[[#This Row],[17+]]-P_A[[#This Row],[18+]]</f>
        <v>#VALUE!</v>
      </c>
      <c r="BH478" s="5" t="e">
        <f>P_A[[#This Row],[18+]]-P_A[[#This Row],[19+]]</f>
        <v>#VALUE!</v>
      </c>
      <c r="BI478" s="5" t="e">
        <f>P_A[[#This Row],[19+]]-P_A[[#This Row],[20+]]</f>
        <v>#VALUE!</v>
      </c>
      <c r="BJ478" s="5" t="e">
        <f>P_A[[#This Row],[20+]]-P_A[[#This Row],[21+]]</f>
        <v>#VALUE!</v>
      </c>
      <c r="BK478" s="5" t="e">
        <f>P_A[[#This Row],[21+]]-P_A[[#This Row],[22+]]</f>
        <v>#VALUE!</v>
      </c>
      <c r="BL478" s="5" t="e">
        <f>P_A[[#This Row],[22+]]-P_A[[#This Row],[23+]]</f>
        <v>#VALUE!</v>
      </c>
      <c r="BM478" s="5" t="e">
        <f>P_A[[#This Row],[23+]]-P_A[[#This Row],[24+]]</f>
        <v>#VALUE!</v>
      </c>
      <c r="BN478" s="5" t="e">
        <f>P_A[[#This Row],[24+]]-P_A[[#This Row],[25+]]</f>
        <v>#VALUE!</v>
      </c>
      <c r="BO478" s="5" t="e">
        <f>P_A[[#This Row],[25+]]-P_A[[#This Row],[26+]]</f>
        <v>#VALUE!</v>
      </c>
      <c r="BP478" s="5" t="e">
        <f>P_A[[#This Row],[26+]]-P_A[[#This Row],[27+]]</f>
        <v>#VALUE!</v>
      </c>
      <c r="BQ478" s="5" t="e">
        <f>P_A[[#This Row],[27+]]-P_A[[#This Row],[28+]]</f>
        <v>#VALUE!</v>
      </c>
      <c r="BR478" s="5" t="e">
        <f>P_A[[#This Row],[28+]]-P_A[[#This Row],[29+]]</f>
        <v>#VALUE!</v>
      </c>
      <c r="BS478" s="5" t="e">
        <f>P_A[[#This Row],[29+]]-P_A[[#This Row],[30+]]</f>
        <v>#VALUE!</v>
      </c>
      <c r="BT478" s="5" t="e">
        <f>P_A[[#This Row],[30+]]-P_A[[#This Row],[31+]]</f>
        <v>#VALUE!</v>
      </c>
      <c r="BU478" s="5" t="e">
        <f>P_A[[#This Row],[31+]]-P_A[[#This Row],[32+]]</f>
        <v>#VALUE!</v>
      </c>
      <c r="BV478" s="5" t="e">
        <f>P_A[[#This Row],[32+]]-P_A[[#This Row],[33+]]</f>
        <v>#VALUE!</v>
      </c>
      <c r="BW478" s="5" t="e">
        <f>P_A[[#This Row],[33+]]-P_A[[#This Row],[34+]]</f>
        <v>#VALUE!</v>
      </c>
      <c r="BX478" s="5" t="e">
        <f>P_A[[#This Row],[34+]]-P_A[[#This Row],[35+]]</f>
        <v>#VALUE!</v>
      </c>
      <c r="BY478" s="5" t="e">
        <f>P_A[[#This Row],[35+]]-P_A[[#This Row],[36+]]</f>
        <v>#VALUE!</v>
      </c>
      <c r="BZ478" s="5" t="e">
        <f>P_A[[#This Row],[36+]]-P_A[[#This Row],[37+]]</f>
        <v>#VALUE!</v>
      </c>
      <c r="CA478" s="5" t="e">
        <f>P_A[[#This Row],[37+]]-P_A[[#This Row],[38+]]</f>
        <v>#VALUE!</v>
      </c>
      <c r="CB478" s="5" t="e">
        <f>P_A[[#This Row],[38+]]-P_A[[#This Row],[39+]]</f>
        <v>#VALUE!</v>
      </c>
      <c r="CC478" s="5" t="e">
        <f>P_A[[#This Row],[39+]]-P_A[[#This Row],[40+]]</f>
        <v>#VALUE!</v>
      </c>
      <c r="CD478" s="5" t="e">
        <f>P_A[[#This Row],[40+]]-P_A[[#This Row],[41+]]</f>
        <v>#VALUE!</v>
      </c>
      <c r="CE478" s="5" t="e">
        <f>P_A[[#This Row],[41+]]-P_A[[#This Row],[42+]]</f>
        <v>#VALUE!</v>
      </c>
      <c r="CF478" s="5" t="e">
        <f>P_A[[#This Row],[42+]]-P_A[[#This Row],[43+]]</f>
        <v>#VALUE!</v>
      </c>
      <c r="CG478" s="5" t="e">
        <f>P_A[[#This Row],[43+]]-P_A[[#This Row],[44+]]</f>
        <v>#VALUE!</v>
      </c>
      <c r="CH478" s="5" t="e">
        <f>P_A[[#This Row],[44+]]-P_A[[#This Row],[45+]]</f>
        <v>#VALUE!</v>
      </c>
      <c r="CI478" s="5" t="e">
        <f>P_A[[#This Row],[45+]]-P_A[[#This Row],[46+]]</f>
        <v>#VALUE!</v>
      </c>
      <c r="CJ478" s="5" t="e">
        <f>P_A[[#This Row],[46+]]-P_A[[#This Row],[47+]]</f>
        <v>#VALUE!</v>
      </c>
      <c r="CK478" s="5" t="e">
        <f>P_A[[#This Row],[47+]]-P_A[[#This Row],[48+]]</f>
        <v>#VALUE!</v>
      </c>
      <c r="CL478" s="5" t="e">
        <f>P_A[[#This Row],[48+]]-P_A[[#This Row],[49+]]</f>
        <v>#VALUE!</v>
      </c>
    </row>
  </sheetData>
  <conditionalFormatting sqref="H2:AW21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BC1F-EA9C-440A-B609-D62BE3879F80}">
  <dimension ref="A1:CL447"/>
  <sheetViews>
    <sheetView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E2" sqref="E2:E243"/>
    </sheetView>
  </sheetViews>
  <sheetFormatPr defaultColWidth="13.42578125"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5" style="8" bestFit="1" customWidth="1"/>
    <col min="6" max="6" width="6.7109375" bestFit="1" customWidth="1"/>
    <col min="7" max="7" width="7" bestFit="1" customWidth="1"/>
    <col min="8" max="32" width="8.140625" bestFit="1" customWidth="1"/>
    <col min="33" max="49" width="7.140625" bestFit="1" customWidth="1"/>
    <col min="50" max="90" width="8.140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69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22400717</v>
      </c>
      <c r="B2" s="13" t="s">
        <v>90</v>
      </c>
      <c r="C2" s="13" t="s">
        <v>91</v>
      </c>
      <c r="D2" s="11">
        <v>0.79166666666666663</v>
      </c>
      <c r="E2" s="9" t="str">
        <f>HYPERLINK("https://www.nba.com/stats/player/203507/boxscores-traditional", "Giannis Antetokounmpo")</f>
        <v>Giannis Antetokounmpo</v>
      </c>
      <c r="F2">
        <v>48.6</v>
      </c>
      <c r="G2" s="4">
        <v>4.0789999999999997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0.99992999999999999</v>
      </c>
      <c r="AH2" s="3">
        <v>0.99983</v>
      </c>
      <c r="AI2" s="3">
        <v>0.99956999999999996</v>
      </c>
      <c r="AJ2" s="3">
        <v>0.999</v>
      </c>
      <c r="AK2" s="3">
        <v>0.99773999999999996</v>
      </c>
      <c r="AL2" s="3">
        <v>0.99534</v>
      </c>
      <c r="AM2" s="3">
        <v>0.99060999999999999</v>
      </c>
      <c r="AN2" s="3">
        <v>0.98257000000000005</v>
      </c>
      <c r="AO2" s="3">
        <v>0.96855999999999998</v>
      </c>
      <c r="AP2" s="3">
        <v>0.94738</v>
      </c>
      <c r="AQ2" s="3">
        <v>0.91466000000000003</v>
      </c>
      <c r="AR2" s="3">
        <v>0.87075999999999998</v>
      </c>
      <c r="AS2" s="3">
        <v>0.81057000000000001</v>
      </c>
      <c r="AT2" s="3">
        <v>0.73890999999999996</v>
      </c>
      <c r="AU2" s="3">
        <v>0.65173000000000003</v>
      </c>
      <c r="AV2" s="3">
        <v>0.55962000000000001</v>
      </c>
      <c r="AW2" s="3">
        <v>0.46017000000000002</v>
      </c>
      <c r="AX2" s="5">
        <f>P_R[[#This Row],[8+]]-P_R[[#This Row],[9+]]</f>
        <v>0</v>
      </c>
      <c r="AY2" s="5">
        <f>P_R[[#This Row],[9+]]-P_R[[#This Row],[10+]]</f>
        <v>0</v>
      </c>
      <c r="AZ2" s="5">
        <f>P_R[[#This Row],[10+]]-P_R[[#This Row],[11+]]</f>
        <v>0</v>
      </c>
      <c r="BA2" s="5">
        <f>P_R[[#This Row],[11+]]-P_R[[#This Row],[12+]]</f>
        <v>0</v>
      </c>
      <c r="BB2" s="5">
        <f>P_R[[#This Row],[12+]]-P_R[[#This Row],[13+]]</f>
        <v>0</v>
      </c>
      <c r="BC2" s="5">
        <f>P_R[[#This Row],[13+]]-P_R[[#This Row],[14+]]</f>
        <v>0</v>
      </c>
      <c r="BD2" s="5">
        <f>P_R[[#This Row],[14+]]-P_R[[#This Row],[15+]]</f>
        <v>0</v>
      </c>
      <c r="BE2" s="5">
        <f>P_R[[#This Row],[15+]]-P_R[[#This Row],[16+]]</f>
        <v>0</v>
      </c>
      <c r="BF2" s="5">
        <f>P_R[[#This Row],[16+]]-P_R[[#This Row],[17+]]</f>
        <v>0</v>
      </c>
      <c r="BG2" s="5">
        <f>P_R[[#This Row],[17+]]-P_R[[#This Row],[18+]]</f>
        <v>0</v>
      </c>
      <c r="BH2" s="5">
        <f>P_R[[#This Row],[18+]]-P_R[[#This Row],[19+]]</f>
        <v>0</v>
      </c>
      <c r="BI2" s="5">
        <f>P_R[[#This Row],[19+]]-P_R[[#This Row],[20+]]</f>
        <v>0</v>
      </c>
      <c r="BJ2" s="5">
        <f>P_R[[#This Row],[20+]]-P_R[[#This Row],[21+]]</f>
        <v>0</v>
      </c>
      <c r="BK2" s="5">
        <f>P_R[[#This Row],[21+]]-P_R[[#This Row],[22+]]</f>
        <v>0</v>
      </c>
      <c r="BL2" s="5">
        <f>P_R[[#This Row],[22+]]-P_R[[#This Row],[23+]]</f>
        <v>0</v>
      </c>
      <c r="BM2" s="5">
        <f>P_R[[#This Row],[23+]]-P_R[[#This Row],[24+]]</f>
        <v>0</v>
      </c>
      <c r="BN2" s="5">
        <f>P_R[[#This Row],[24+]]-P_R[[#This Row],[25+]]</f>
        <v>0</v>
      </c>
      <c r="BO2" s="5">
        <f>P_R[[#This Row],[25+]]-P_R[[#This Row],[26+]]</f>
        <v>0</v>
      </c>
      <c r="BP2" s="5">
        <f>P_R[[#This Row],[26+]]-P_R[[#This Row],[27+]]</f>
        <v>0</v>
      </c>
      <c r="BQ2" s="5">
        <f>P_R[[#This Row],[27+]]-P_R[[#This Row],[28+]]</f>
        <v>0</v>
      </c>
      <c r="BR2" s="5">
        <f>P_R[[#This Row],[28+]]-P_R[[#This Row],[29+]]</f>
        <v>0</v>
      </c>
      <c r="BS2" s="5">
        <f>P_R[[#This Row],[29+]]-P_R[[#This Row],[30+]]</f>
        <v>0</v>
      </c>
      <c r="BT2" s="5">
        <f>P_R[[#This Row],[30+]]-P_R[[#This Row],[31+]]</f>
        <v>0</v>
      </c>
      <c r="BU2" s="5">
        <f>P_R[[#This Row],[31+]]-P_R[[#This Row],[32+]]</f>
        <v>0</v>
      </c>
      <c r="BV2" s="5">
        <f>P_R[[#This Row],[32+]]-P_R[[#This Row],[33+]]</f>
        <v>7.0000000000014495E-5</v>
      </c>
      <c r="BW2" s="5">
        <f>P_R[[#This Row],[33+]]-P_R[[#This Row],[34+]]</f>
        <v>9.9999999999988987E-5</v>
      </c>
      <c r="BX2" s="5">
        <f>P_R[[#This Row],[34+]]-P_R[[#This Row],[35+]]</f>
        <v>2.6000000000003798E-4</v>
      </c>
      <c r="BY2" s="5">
        <f>P_R[[#This Row],[35+]]-P_R[[#This Row],[36+]]</f>
        <v>5.6999999999995943E-4</v>
      </c>
      <c r="BZ2" s="5">
        <f>P_R[[#This Row],[36+]]-P_R[[#This Row],[37+]]</f>
        <v>1.2600000000000389E-3</v>
      </c>
      <c r="CA2" s="5">
        <f>P_R[[#This Row],[37+]]-P_R[[#This Row],[38+]]</f>
        <v>2.3999999999999577E-3</v>
      </c>
      <c r="CB2" s="5">
        <f>P_R[[#This Row],[38+]]-P_R[[#This Row],[39+]]</f>
        <v>4.730000000000012E-3</v>
      </c>
      <c r="CC2" s="5">
        <f>P_R[[#This Row],[39+]]-P_R[[#This Row],[40+]]</f>
        <v>8.0399999999999361E-3</v>
      </c>
      <c r="CD2" s="5">
        <f>P_R[[#This Row],[40+]]-P_R[[#This Row],[41+]]</f>
        <v>1.4010000000000078E-2</v>
      </c>
      <c r="CE2" s="5">
        <f>P_R[[#This Row],[41+]]-P_R[[#This Row],[42+]]</f>
        <v>2.1179999999999977E-2</v>
      </c>
      <c r="CF2" s="5">
        <f>P_R[[#This Row],[42+]]-P_R[[#This Row],[43+]]</f>
        <v>3.2719999999999971E-2</v>
      </c>
      <c r="CG2" s="5">
        <f>P_R[[#This Row],[43+]]-P_R[[#This Row],[44+]]</f>
        <v>4.390000000000005E-2</v>
      </c>
      <c r="CH2" s="5">
        <f>P_R[[#This Row],[44+]]-P_R[[#This Row],[45+]]</f>
        <v>6.0189999999999966E-2</v>
      </c>
      <c r="CI2" s="5">
        <f>P_R[[#This Row],[45+]]-P_R[[#This Row],[46+]]</f>
        <v>7.1660000000000057E-2</v>
      </c>
      <c r="CJ2" s="5">
        <f>P_R[[#This Row],[46+]]-P_R[[#This Row],[47+]]</f>
        <v>8.7179999999999924E-2</v>
      </c>
      <c r="CK2" s="5">
        <f>P_R[[#This Row],[47+]]-P_R[[#This Row],[48+]]</f>
        <v>9.2110000000000025E-2</v>
      </c>
      <c r="CL2" s="5">
        <f>P_R[[#This Row],[48+]]-P_R[[#This Row],[49+]]</f>
        <v>9.9449999999999983E-2</v>
      </c>
    </row>
    <row r="3" spans="1:90" x14ac:dyDescent="0.25">
      <c r="A3" s="10">
        <v>22400717</v>
      </c>
      <c r="B3" s="13" t="s">
        <v>90</v>
      </c>
      <c r="C3" s="13" t="s">
        <v>91</v>
      </c>
      <c r="D3" s="11">
        <v>0.79166666666666663</v>
      </c>
      <c r="E3" s="9" t="str">
        <f>HYPERLINK("https://www.nba.com/stats/player/1626171/boxscores-traditional", "Bobby Portis")</f>
        <v>Bobby Portis</v>
      </c>
      <c r="F3">
        <v>19.600000000000001</v>
      </c>
      <c r="G3" s="4">
        <v>3.6109999999999998</v>
      </c>
      <c r="H3" s="3">
        <v>0.99934000000000001</v>
      </c>
      <c r="I3" s="3">
        <v>0.99836000000000003</v>
      </c>
      <c r="J3" s="3">
        <v>0.99609000000000003</v>
      </c>
      <c r="K3" s="3">
        <v>0.99134</v>
      </c>
      <c r="L3" s="3">
        <v>0.98214000000000001</v>
      </c>
      <c r="M3" s="3">
        <v>0.96638000000000002</v>
      </c>
      <c r="N3" s="3">
        <v>0.93942999999999999</v>
      </c>
      <c r="O3" s="3">
        <v>0.89795999999999998</v>
      </c>
      <c r="P3" s="3">
        <v>0.84133999999999998</v>
      </c>
      <c r="Q3" s="3">
        <v>0.76424000000000003</v>
      </c>
      <c r="R3" s="3">
        <v>0.67003000000000001</v>
      </c>
      <c r="S3" s="3">
        <v>0.56749000000000005</v>
      </c>
      <c r="T3" s="3">
        <v>0.45619999999999999</v>
      </c>
      <c r="U3" s="3">
        <v>0.34827000000000002</v>
      </c>
      <c r="V3" s="3">
        <v>0.25463000000000002</v>
      </c>
      <c r="W3" s="3">
        <v>0.17360999999999999</v>
      </c>
      <c r="X3" s="3">
        <v>0.11123</v>
      </c>
      <c r="Y3" s="3">
        <v>6.6809999999999994E-2</v>
      </c>
      <c r="Z3" s="3">
        <v>3.8359999999999998E-2</v>
      </c>
      <c r="AA3" s="3">
        <v>2.018E-2</v>
      </c>
      <c r="AB3" s="3">
        <v>9.9000000000000008E-3</v>
      </c>
      <c r="AC3" s="3">
        <v>4.6600000000000001E-3</v>
      </c>
      <c r="AD3" s="3">
        <v>1.99E-3</v>
      </c>
      <c r="AE3" s="3">
        <v>7.9000000000000001E-4</v>
      </c>
      <c r="AF3" s="3">
        <v>2.9999999999999997E-4</v>
      </c>
      <c r="AG3" s="3">
        <v>1E-4</v>
      </c>
      <c r="AH3" s="3">
        <v>3.0000000000000001E-5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5">
        <f>P_R[[#This Row],[8+]]-P_R[[#This Row],[9+]]</f>
        <v>9.7999999999998089E-4</v>
      </c>
      <c r="AY3" s="5">
        <f>P_R[[#This Row],[9+]]-P_R[[#This Row],[10+]]</f>
        <v>2.2699999999999942E-3</v>
      </c>
      <c r="AZ3" s="5">
        <f>P_R[[#This Row],[10+]]-P_R[[#This Row],[11+]]</f>
        <v>4.750000000000032E-3</v>
      </c>
      <c r="BA3" s="5">
        <f>P_R[[#This Row],[11+]]-P_R[[#This Row],[12+]]</f>
        <v>9.199999999999986E-3</v>
      </c>
      <c r="BB3" s="5">
        <f>P_R[[#This Row],[12+]]-P_R[[#This Row],[13+]]</f>
        <v>1.5759999999999996E-2</v>
      </c>
      <c r="BC3" s="5">
        <f>P_R[[#This Row],[13+]]-P_R[[#This Row],[14+]]</f>
        <v>2.6950000000000029E-2</v>
      </c>
      <c r="BD3" s="5">
        <f>P_R[[#This Row],[14+]]-P_R[[#This Row],[15+]]</f>
        <v>4.1470000000000007E-2</v>
      </c>
      <c r="BE3" s="5">
        <f>P_R[[#This Row],[15+]]-P_R[[#This Row],[16+]]</f>
        <v>5.6620000000000004E-2</v>
      </c>
      <c r="BF3" s="5">
        <f>P_R[[#This Row],[16+]]-P_R[[#This Row],[17+]]</f>
        <v>7.7099999999999946E-2</v>
      </c>
      <c r="BG3" s="5">
        <f>P_R[[#This Row],[17+]]-P_R[[#This Row],[18+]]</f>
        <v>9.4210000000000016E-2</v>
      </c>
      <c r="BH3" s="5">
        <f>P_R[[#This Row],[18+]]-P_R[[#This Row],[19+]]</f>
        <v>0.10253999999999996</v>
      </c>
      <c r="BI3" s="5">
        <f>P_R[[#This Row],[19+]]-P_R[[#This Row],[20+]]</f>
        <v>0.11129000000000006</v>
      </c>
      <c r="BJ3" s="5">
        <f>P_R[[#This Row],[20+]]-P_R[[#This Row],[21+]]</f>
        <v>0.10792999999999997</v>
      </c>
      <c r="BK3" s="5">
        <f>P_R[[#This Row],[21+]]-P_R[[#This Row],[22+]]</f>
        <v>9.3640000000000001E-2</v>
      </c>
      <c r="BL3" s="5">
        <f>P_R[[#This Row],[22+]]-P_R[[#This Row],[23+]]</f>
        <v>8.1020000000000036E-2</v>
      </c>
      <c r="BM3" s="5">
        <f>P_R[[#This Row],[23+]]-P_R[[#This Row],[24+]]</f>
        <v>6.2379999999999991E-2</v>
      </c>
      <c r="BN3" s="5">
        <f>P_R[[#This Row],[24+]]-P_R[[#This Row],[25+]]</f>
        <v>4.4420000000000001E-2</v>
      </c>
      <c r="BO3" s="5">
        <f>P_R[[#This Row],[25+]]-P_R[[#This Row],[26+]]</f>
        <v>2.8449999999999996E-2</v>
      </c>
      <c r="BP3" s="5">
        <f>P_R[[#This Row],[26+]]-P_R[[#This Row],[27+]]</f>
        <v>1.8179999999999998E-2</v>
      </c>
      <c r="BQ3" s="5">
        <f>P_R[[#This Row],[27+]]-P_R[[#This Row],[28+]]</f>
        <v>1.0279999999999999E-2</v>
      </c>
      <c r="BR3" s="5">
        <f>P_R[[#This Row],[28+]]-P_R[[#This Row],[29+]]</f>
        <v>5.2400000000000007E-3</v>
      </c>
      <c r="BS3" s="5">
        <f>P_R[[#This Row],[29+]]-P_R[[#This Row],[30+]]</f>
        <v>2.6700000000000001E-3</v>
      </c>
      <c r="BT3" s="5">
        <f>P_R[[#This Row],[30+]]-P_R[[#This Row],[31+]]</f>
        <v>1.2000000000000001E-3</v>
      </c>
      <c r="BU3" s="5">
        <f>P_R[[#This Row],[31+]]-P_R[[#This Row],[32+]]</f>
        <v>4.8999999999999998E-4</v>
      </c>
      <c r="BV3" s="5">
        <f>P_R[[#This Row],[32+]]-P_R[[#This Row],[33+]]</f>
        <v>1.9999999999999998E-4</v>
      </c>
      <c r="BW3" s="5">
        <f>P_R[[#This Row],[33+]]-P_R[[#This Row],[34+]]</f>
        <v>7.0000000000000007E-5</v>
      </c>
      <c r="BX3" s="5">
        <f>P_R[[#This Row],[34+]]-P_R[[#This Row],[35+]]</f>
        <v>3.0000000000000001E-5</v>
      </c>
      <c r="BY3" s="5">
        <f>P_R[[#This Row],[35+]]-P_R[[#This Row],[36+]]</f>
        <v>0</v>
      </c>
      <c r="BZ3" s="5">
        <f>P_R[[#This Row],[36+]]-P_R[[#This Row],[37+]]</f>
        <v>0</v>
      </c>
      <c r="CA3" s="5">
        <f>P_R[[#This Row],[37+]]-P_R[[#This Row],[38+]]</f>
        <v>0</v>
      </c>
      <c r="CB3" s="5">
        <f>P_R[[#This Row],[38+]]-P_R[[#This Row],[39+]]</f>
        <v>0</v>
      </c>
      <c r="CC3" s="5">
        <f>P_R[[#This Row],[39+]]-P_R[[#This Row],[40+]]</f>
        <v>0</v>
      </c>
      <c r="CD3" s="5">
        <f>P_R[[#This Row],[40+]]-P_R[[#This Row],[41+]]</f>
        <v>0</v>
      </c>
      <c r="CE3" s="5">
        <f>P_R[[#This Row],[41+]]-P_R[[#This Row],[42+]]</f>
        <v>0</v>
      </c>
      <c r="CF3" s="5">
        <f>P_R[[#This Row],[42+]]-P_R[[#This Row],[43+]]</f>
        <v>0</v>
      </c>
      <c r="CG3" s="5">
        <f>P_R[[#This Row],[43+]]-P_R[[#This Row],[44+]]</f>
        <v>0</v>
      </c>
      <c r="CH3" s="5">
        <f>P_R[[#This Row],[44+]]-P_R[[#This Row],[45+]]</f>
        <v>0</v>
      </c>
      <c r="CI3" s="5">
        <f>P_R[[#This Row],[45+]]-P_R[[#This Row],[46+]]</f>
        <v>0</v>
      </c>
      <c r="CJ3" s="5">
        <f>P_R[[#This Row],[46+]]-P_R[[#This Row],[47+]]</f>
        <v>0</v>
      </c>
      <c r="CK3" s="5">
        <f>P_R[[#This Row],[47+]]-P_R[[#This Row],[48+]]</f>
        <v>0</v>
      </c>
      <c r="CL3" s="5">
        <f>P_R[[#This Row],[48+]]-P_R[[#This Row],[49+]]</f>
        <v>0</v>
      </c>
    </row>
    <row r="4" spans="1:90" x14ac:dyDescent="0.25">
      <c r="A4" s="10">
        <v>22400717</v>
      </c>
      <c r="B4" s="13" t="s">
        <v>90</v>
      </c>
      <c r="C4" s="13" t="s">
        <v>91</v>
      </c>
      <c r="D4" s="11">
        <v>0.79166666666666663</v>
      </c>
      <c r="E4" s="9" t="str">
        <f>HYPERLINK("https://www.nba.com/stats/player/201572/boxscores-traditional", "Brook Lopez")</f>
        <v>Brook Lopez</v>
      </c>
      <c r="F4">
        <v>15</v>
      </c>
      <c r="G4" s="4">
        <v>2.2800000000000002</v>
      </c>
      <c r="H4" s="3">
        <v>0.99892999999999998</v>
      </c>
      <c r="I4" s="3">
        <v>0.99573</v>
      </c>
      <c r="J4" s="3">
        <v>0.98573999999999995</v>
      </c>
      <c r="K4" s="3">
        <v>0.95994000000000002</v>
      </c>
      <c r="L4" s="3">
        <v>0.90658000000000005</v>
      </c>
      <c r="M4" s="3">
        <v>0.81057000000000001</v>
      </c>
      <c r="N4" s="3">
        <v>0.67003000000000001</v>
      </c>
      <c r="O4" s="3">
        <v>0.5</v>
      </c>
      <c r="P4" s="3">
        <v>0.32996999999999999</v>
      </c>
      <c r="Q4" s="3">
        <v>0.18942999999999999</v>
      </c>
      <c r="R4" s="3">
        <v>9.3420000000000003E-2</v>
      </c>
      <c r="S4" s="3">
        <v>4.0059999999999998E-2</v>
      </c>
      <c r="T4" s="3">
        <v>1.426E-2</v>
      </c>
      <c r="U4" s="3">
        <v>4.2700000000000004E-3</v>
      </c>
      <c r="V4" s="3">
        <v>1.07E-3</v>
      </c>
      <c r="W4" s="3">
        <v>2.2000000000000001E-4</v>
      </c>
      <c r="X4" s="3">
        <v>4.0000000000000003E-5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5">
        <f>P_R[[#This Row],[8+]]-P_R[[#This Row],[9+]]</f>
        <v>3.1999999999999806E-3</v>
      </c>
      <c r="AY4" s="5">
        <f>P_R[[#This Row],[9+]]-P_R[[#This Row],[10+]]</f>
        <v>9.9900000000000544E-3</v>
      </c>
      <c r="AZ4" s="5">
        <f>P_R[[#This Row],[10+]]-P_R[[#This Row],[11+]]</f>
        <v>2.5799999999999934E-2</v>
      </c>
      <c r="BA4" s="5">
        <f>P_R[[#This Row],[11+]]-P_R[[#This Row],[12+]]</f>
        <v>5.3359999999999963E-2</v>
      </c>
      <c r="BB4" s="5">
        <f>P_R[[#This Row],[12+]]-P_R[[#This Row],[13+]]</f>
        <v>9.601000000000004E-2</v>
      </c>
      <c r="BC4" s="5">
        <f>P_R[[#This Row],[13+]]-P_R[[#This Row],[14+]]</f>
        <v>0.14054</v>
      </c>
      <c r="BD4" s="5">
        <f>P_R[[#This Row],[14+]]-P_R[[#This Row],[15+]]</f>
        <v>0.17003000000000001</v>
      </c>
      <c r="BE4" s="5">
        <f>P_R[[#This Row],[15+]]-P_R[[#This Row],[16+]]</f>
        <v>0.17003000000000001</v>
      </c>
      <c r="BF4" s="5">
        <f>P_R[[#This Row],[16+]]-P_R[[#This Row],[17+]]</f>
        <v>0.14054</v>
      </c>
      <c r="BG4" s="5">
        <f>P_R[[#This Row],[17+]]-P_R[[#This Row],[18+]]</f>
        <v>9.6009999999999984E-2</v>
      </c>
      <c r="BH4" s="5">
        <f>P_R[[#This Row],[18+]]-P_R[[#This Row],[19+]]</f>
        <v>5.3360000000000005E-2</v>
      </c>
      <c r="BI4" s="5">
        <f>P_R[[#This Row],[19+]]-P_R[[#This Row],[20+]]</f>
        <v>2.5799999999999997E-2</v>
      </c>
      <c r="BJ4" s="5">
        <f>P_R[[#This Row],[20+]]-P_R[[#This Row],[21+]]</f>
        <v>9.9899999999999989E-3</v>
      </c>
      <c r="BK4" s="5">
        <f>P_R[[#This Row],[21+]]-P_R[[#This Row],[22+]]</f>
        <v>3.2000000000000006E-3</v>
      </c>
      <c r="BL4" s="5">
        <f>P_R[[#This Row],[22+]]-P_R[[#This Row],[23+]]</f>
        <v>8.4999999999999995E-4</v>
      </c>
      <c r="BM4" s="5">
        <f>P_R[[#This Row],[23+]]-P_R[[#This Row],[24+]]</f>
        <v>1.8000000000000001E-4</v>
      </c>
      <c r="BN4" s="5">
        <f>P_R[[#This Row],[24+]]-P_R[[#This Row],[25+]]</f>
        <v>4.0000000000000003E-5</v>
      </c>
      <c r="BO4" s="5">
        <f>P_R[[#This Row],[25+]]-P_R[[#This Row],[26+]]</f>
        <v>0</v>
      </c>
      <c r="BP4" s="5">
        <f>P_R[[#This Row],[26+]]-P_R[[#This Row],[27+]]</f>
        <v>0</v>
      </c>
      <c r="BQ4" s="5">
        <f>P_R[[#This Row],[27+]]-P_R[[#This Row],[28+]]</f>
        <v>0</v>
      </c>
      <c r="BR4" s="5">
        <f>P_R[[#This Row],[28+]]-P_R[[#This Row],[29+]]</f>
        <v>0</v>
      </c>
      <c r="BS4" s="5">
        <f>P_R[[#This Row],[29+]]-P_R[[#This Row],[30+]]</f>
        <v>0</v>
      </c>
      <c r="BT4" s="5">
        <f>P_R[[#This Row],[30+]]-P_R[[#This Row],[31+]]</f>
        <v>0</v>
      </c>
      <c r="BU4" s="5">
        <f>P_R[[#This Row],[31+]]-P_R[[#This Row],[32+]]</f>
        <v>0</v>
      </c>
      <c r="BV4" s="5">
        <f>P_R[[#This Row],[32+]]-P_R[[#This Row],[33+]]</f>
        <v>0</v>
      </c>
      <c r="BW4" s="5">
        <f>P_R[[#This Row],[33+]]-P_R[[#This Row],[34+]]</f>
        <v>0</v>
      </c>
      <c r="BX4" s="5">
        <f>P_R[[#This Row],[34+]]-P_R[[#This Row],[35+]]</f>
        <v>0</v>
      </c>
      <c r="BY4" s="5">
        <f>P_R[[#This Row],[35+]]-P_R[[#This Row],[36+]]</f>
        <v>0</v>
      </c>
      <c r="BZ4" s="5">
        <f>P_R[[#This Row],[36+]]-P_R[[#This Row],[37+]]</f>
        <v>0</v>
      </c>
      <c r="CA4" s="5">
        <f>P_R[[#This Row],[37+]]-P_R[[#This Row],[38+]]</f>
        <v>0</v>
      </c>
      <c r="CB4" s="5">
        <f>P_R[[#This Row],[38+]]-P_R[[#This Row],[39+]]</f>
        <v>0</v>
      </c>
      <c r="CC4" s="5">
        <f>P_R[[#This Row],[39+]]-P_R[[#This Row],[40+]]</f>
        <v>0</v>
      </c>
      <c r="CD4" s="5">
        <f>P_R[[#This Row],[40+]]-P_R[[#This Row],[41+]]</f>
        <v>0</v>
      </c>
      <c r="CE4" s="5">
        <f>P_R[[#This Row],[41+]]-P_R[[#This Row],[42+]]</f>
        <v>0</v>
      </c>
      <c r="CF4" s="5">
        <f>P_R[[#This Row],[42+]]-P_R[[#This Row],[43+]]</f>
        <v>0</v>
      </c>
      <c r="CG4" s="5">
        <f>P_R[[#This Row],[43+]]-P_R[[#This Row],[44+]]</f>
        <v>0</v>
      </c>
      <c r="CH4" s="5">
        <f>P_R[[#This Row],[44+]]-P_R[[#This Row],[45+]]</f>
        <v>0</v>
      </c>
      <c r="CI4" s="5">
        <f>P_R[[#This Row],[45+]]-P_R[[#This Row],[46+]]</f>
        <v>0</v>
      </c>
      <c r="CJ4" s="5">
        <f>P_R[[#This Row],[46+]]-P_R[[#This Row],[47+]]</f>
        <v>0</v>
      </c>
      <c r="CK4" s="5">
        <f>P_R[[#This Row],[47+]]-P_R[[#This Row],[48+]]</f>
        <v>0</v>
      </c>
      <c r="CL4" s="5">
        <f>P_R[[#This Row],[48+]]-P_R[[#This Row],[49+]]</f>
        <v>0</v>
      </c>
    </row>
    <row r="5" spans="1:90" x14ac:dyDescent="0.25">
      <c r="A5" s="10">
        <v>22400717</v>
      </c>
      <c r="B5" s="13" t="s">
        <v>90</v>
      </c>
      <c r="C5" s="13" t="s">
        <v>91</v>
      </c>
      <c r="D5" s="11">
        <v>0.79166666666666663</v>
      </c>
      <c r="E5" s="9" t="str">
        <f>HYPERLINK("https://www.nba.com/stats/player/203081/boxscores-traditional", "Damian Lillard")</f>
        <v>Damian Lillard</v>
      </c>
      <c r="F5">
        <v>29</v>
      </c>
      <c r="G5" s="4">
        <v>8.8770000000000007</v>
      </c>
      <c r="H5" s="3">
        <v>0.99111000000000005</v>
      </c>
      <c r="I5" s="3">
        <v>0.98777999999999999</v>
      </c>
      <c r="J5" s="3">
        <v>0.98382000000000003</v>
      </c>
      <c r="K5" s="3">
        <v>0.97882000000000002</v>
      </c>
      <c r="L5" s="3">
        <v>0.97257000000000005</v>
      </c>
      <c r="M5" s="3">
        <v>0.96406999999999998</v>
      </c>
      <c r="N5" s="3">
        <v>0.95448999999999995</v>
      </c>
      <c r="O5" s="3">
        <v>0.94294999999999995</v>
      </c>
      <c r="P5" s="3">
        <v>0.92784999999999995</v>
      </c>
      <c r="Q5" s="3">
        <v>0.91149000000000002</v>
      </c>
      <c r="R5" s="3">
        <v>0.89251000000000003</v>
      </c>
      <c r="S5" s="3">
        <v>0.87075999999999998</v>
      </c>
      <c r="T5" s="3">
        <v>0.84375</v>
      </c>
      <c r="U5" s="3">
        <v>0.81594</v>
      </c>
      <c r="V5" s="3">
        <v>0.78524000000000005</v>
      </c>
      <c r="W5" s="3">
        <v>0.75175000000000003</v>
      </c>
      <c r="X5" s="3">
        <v>0.71226</v>
      </c>
      <c r="Y5" s="3">
        <v>0.67364000000000002</v>
      </c>
      <c r="Z5" s="3">
        <v>0.63307000000000002</v>
      </c>
      <c r="AA5" s="3">
        <v>0.59094999999999998</v>
      </c>
      <c r="AB5" s="3">
        <v>0.54379999999999995</v>
      </c>
      <c r="AC5" s="3">
        <v>0.5</v>
      </c>
      <c r="AD5" s="3">
        <v>0.45619999999999999</v>
      </c>
      <c r="AE5" s="3">
        <v>0.40905000000000002</v>
      </c>
      <c r="AF5" s="3">
        <v>0.36692999999999998</v>
      </c>
      <c r="AG5" s="3">
        <v>0.32635999999999998</v>
      </c>
      <c r="AH5" s="3">
        <v>0.28774</v>
      </c>
      <c r="AI5" s="3">
        <v>0.24825</v>
      </c>
      <c r="AJ5" s="3">
        <v>0.21476000000000001</v>
      </c>
      <c r="AK5" s="3">
        <v>0.18406</v>
      </c>
      <c r="AL5" s="3">
        <v>0.15625</v>
      </c>
      <c r="AM5" s="3">
        <v>0.12923999999999999</v>
      </c>
      <c r="AN5" s="3">
        <v>0.10749</v>
      </c>
      <c r="AO5" s="3">
        <v>8.8510000000000005E-2</v>
      </c>
      <c r="AP5" s="3">
        <v>7.2150000000000006E-2</v>
      </c>
      <c r="AQ5" s="3">
        <v>5.7049999999999997E-2</v>
      </c>
      <c r="AR5" s="3">
        <v>4.5510000000000002E-2</v>
      </c>
      <c r="AS5" s="3">
        <v>3.5929999999999997E-2</v>
      </c>
      <c r="AT5" s="3">
        <v>2.743E-2</v>
      </c>
      <c r="AU5" s="3">
        <v>2.1180000000000001E-2</v>
      </c>
      <c r="AV5" s="3">
        <v>1.618E-2</v>
      </c>
      <c r="AW5" s="3">
        <v>1.222E-2</v>
      </c>
      <c r="AX5" s="5">
        <f>P_R[[#This Row],[8+]]-P_R[[#This Row],[9+]]</f>
        <v>3.3300000000000551E-3</v>
      </c>
      <c r="AY5" s="5">
        <f>P_R[[#This Row],[9+]]-P_R[[#This Row],[10+]]</f>
        <v>3.9599999999999635E-3</v>
      </c>
      <c r="AZ5" s="5">
        <f>P_R[[#This Row],[10+]]-P_R[[#This Row],[11+]]</f>
        <v>5.0000000000000044E-3</v>
      </c>
      <c r="BA5" s="5">
        <f>P_R[[#This Row],[11+]]-P_R[[#This Row],[12+]]</f>
        <v>6.2499999999999778E-3</v>
      </c>
      <c r="BB5" s="5">
        <f>P_R[[#This Row],[12+]]-P_R[[#This Row],[13+]]</f>
        <v>8.5000000000000631E-3</v>
      </c>
      <c r="BC5" s="5">
        <f>P_R[[#This Row],[13+]]-P_R[[#This Row],[14+]]</f>
        <v>9.5800000000000329E-3</v>
      </c>
      <c r="BD5" s="5">
        <f>P_R[[#This Row],[14+]]-P_R[[#This Row],[15+]]</f>
        <v>1.1539999999999995E-2</v>
      </c>
      <c r="BE5" s="5">
        <f>P_R[[#This Row],[15+]]-P_R[[#This Row],[16+]]</f>
        <v>1.5100000000000002E-2</v>
      </c>
      <c r="BF5" s="5">
        <f>P_R[[#This Row],[16+]]-P_R[[#This Row],[17+]]</f>
        <v>1.635999999999993E-2</v>
      </c>
      <c r="BG5" s="5">
        <f>P_R[[#This Row],[17+]]-P_R[[#This Row],[18+]]</f>
        <v>1.8979999999999997E-2</v>
      </c>
      <c r="BH5" s="5">
        <f>P_R[[#This Row],[18+]]-P_R[[#This Row],[19+]]</f>
        <v>2.1750000000000047E-2</v>
      </c>
      <c r="BI5" s="5">
        <f>P_R[[#This Row],[19+]]-P_R[[#This Row],[20+]]</f>
        <v>2.7009999999999978E-2</v>
      </c>
      <c r="BJ5" s="5">
        <f>P_R[[#This Row],[20+]]-P_R[[#This Row],[21+]]</f>
        <v>2.7810000000000001E-2</v>
      </c>
      <c r="BK5" s="5">
        <f>P_R[[#This Row],[21+]]-P_R[[#This Row],[22+]]</f>
        <v>3.069999999999995E-2</v>
      </c>
      <c r="BL5" s="5">
        <f>P_R[[#This Row],[22+]]-P_R[[#This Row],[23+]]</f>
        <v>3.349000000000002E-2</v>
      </c>
      <c r="BM5" s="5">
        <f>P_R[[#This Row],[23+]]-P_R[[#This Row],[24+]]</f>
        <v>3.9490000000000025E-2</v>
      </c>
      <c r="BN5" s="5">
        <f>P_R[[#This Row],[24+]]-P_R[[#This Row],[25+]]</f>
        <v>3.8619999999999988E-2</v>
      </c>
      <c r="BO5" s="5">
        <f>P_R[[#This Row],[25+]]-P_R[[#This Row],[26+]]</f>
        <v>4.0569999999999995E-2</v>
      </c>
      <c r="BP5" s="5">
        <f>P_R[[#This Row],[26+]]-P_R[[#This Row],[27+]]</f>
        <v>4.2120000000000046E-2</v>
      </c>
      <c r="BQ5" s="5">
        <f>P_R[[#This Row],[27+]]-P_R[[#This Row],[28+]]</f>
        <v>4.7150000000000025E-2</v>
      </c>
      <c r="BR5" s="5">
        <f>P_R[[#This Row],[28+]]-P_R[[#This Row],[29+]]</f>
        <v>4.379999999999995E-2</v>
      </c>
      <c r="BS5" s="5">
        <f>P_R[[#This Row],[29+]]-P_R[[#This Row],[30+]]</f>
        <v>4.3800000000000006E-2</v>
      </c>
      <c r="BT5" s="5">
        <f>P_R[[#This Row],[30+]]-P_R[[#This Row],[31+]]</f>
        <v>4.714999999999997E-2</v>
      </c>
      <c r="BU5" s="5">
        <f>P_R[[#This Row],[31+]]-P_R[[#This Row],[32+]]</f>
        <v>4.2120000000000046E-2</v>
      </c>
      <c r="BV5" s="5">
        <f>P_R[[#This Row],[32+]]-P_R[[#This Row],[33+]]</f>
        <v>4.0569999999999995E-2</v>
      </c>
      <c r="BW5" s="5">
        <f>P_R[[#This Row],[33+]]-P_R[[#This Row],[34+]]</f>
        <v>3.8619999999999988E-2</v>
      </c>
      <c r="BX5" s="5">
        <f>P_R[[#This Row],[34+]]-P_R[[#This Row],[35+]]</f>
        <v>3.9489999999999997E-2</v>
      </c>
      <c r="BY5" s="5">
        <f>P_R[[#This Row],[35+]]-P_R[[#This Row],[36+]]</f>
        <v>3.3489999999999992E-2</v>
      </c>
      <c r="BZ5" s="5">
        <f>P_R[[#This Row],[36+]]-P_R[[#This Row],[37+]]</f>
        <v>3.0700000000000005E-2</v>
      </c>
      <c r="CA5" s="5">
        <f>P_R[[#This Row],[37+]]-P_R[[#This Row],[38+]]</f>
        <v>2.7810000000000001E-2</v>
      </c>
      <c r="CB5" s="5">
        <f>P_R[[#This Row],[38+]]-P_R[[#This Row],[39+]]</f>
        <v>2.7010000000000006E-2</v>
      </c>
      <c r="CC5" s="5">
        <f>P_R[[#This Row],[39+]]-P_R[[#This Row],[40+]]</f>
        <v>2.1749999999999992E-2</v>
      </c>
      <c r="CD5" s="5">
        <f>P_R[[#This Row],[40+]]-P_R[[#This Row],[41+]]</f>
        <v>1.8979999999999997E-2</v>
      </c>
      <c r="CE5" s="5">
        <f>P_R[[#This Row],[41+]]-P_R[[#This Row],[42+]]</f>
        <v>1.636E-2</v>
      </c>
      <c r="CF5" s="5">
        <f>P_R[[#This Row],[42+]]-P_R[[#This Row],[43+]]</f>
        <v>1.5100000000000009E-2</v>
      </c>
      <c r="CG5" s="5">
        <f>P_R[[#This Row],[43+]]-P_R[[#This Row],[44+]]</f>
        <v>1.1539999999999995E-2</v>
      </c>
      <c r="CH5" s="5">
        <f>P_R[[#This Row],[44+]]-P_R[[#This Row],[45+]]</f>
        <v>9.5800000000000052E-3</v>
      </c>
      <c r="CI5" s="5">
        <f>P_R[[#This Row],[45+]]-P_R[[#This Row],[46+]]</f>
        <v>8.4999999999999971E-3</v>
      </c>
      <c r="CJ5" s="5">
        <f>P_R[[#This Row],[46+]]-P_R[[#This Row],[47+]]</f>
        <v>6.2499999999999986E-3</v>
      </c>
      <c r="CK5" s="5">
        <f>P_R[[#This Row],[47+]]-P_R[[#This Row],[48+]]</f>
        <v>5.000000000000001E-3</v>
      </c>
      <c r="CL5" s="5">
        <f>P_R[[#This Row],[48+]]-P_R[[#This Row],[49+]]</f>
        <v>3.96E-3</v>
      </c>
    </row>
    <row r="6" spans="1:90" x14ac:dyDescent="0.25">
      <c r="A6" s="10">
        <v>22400717</v>
      </c>
      <c r="B6" s="13" t="s">
        <v>90</v>
      </c>
      <c r="C6" s="13" t="s">
        <v>91</v>
      </c>
      <c r="D6" s="11">
        <v>0.79166666666666663</v>
      </c>
      <c r="E6" s="9" t="str">
        <f>HYPERLINK("https://www.nba.com/stats/player/1641748/boxscores-traditional", "Andre Jackson Jr.")</f>
        <v>Andre Jackson Jr.</v>
      </c>
      <c r="F6">
        <v>12.2</v>
      </c>
      <c r="G6" s="4">
        <v>2.4820000000000002</v>
      </c>
      <c r="H6" s="3">
        <v>0.95448999999999995</v>
      </c>
      <c r="I6" s="3">
        <v>0.90146999999999999</v>
      </c>
      <c r="J6" s="3">
        <v>0.81327000000000005</v>
      </c>
      <c r="K6" s="3">
        <v>0.68439000000000005</v>
      </c>
      <c r="L6" s="3">
        <v>0.53188000000000002</v>
      </c>
      <c r="M6" s="3">
        <v>0.37447999999999998</v>
      </c>
      <c r="N6" s="3">
        <v>0.23269999999999999</v>
      </c>
      <c r="O6" s="3">
        <v>0.12923999999999999</v>
      </c>
      <c r="P6" s="3">
        <v>6.3009999999999997E-2</v>
      </c>
      <c r="Q6" s="3">
        <v>2.6800000000000001E-2</v>
      </c>
      <c r="R6" s="3">
        <v>9.6399999999999993E-3</v>
      </c>
      <c r="S6" s="3">
        <v>3.0699999999999998E-3</v>
      </c>
      <c r="T6" s="3">
        <v>8.4000000000000003E-4</v>
      </c>
      <c r="U6" s="3">
        <v>1.9000000000000001E-4</v>
      </c>
      <c r="V6" s="3">
        <v>4.0000000000000003E-5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5">
        <f>P_R[[#This Row],[8+]]-P_R[[#This Row],[9+]]</f>
        <v>5.3019999999999956E-2</v>
      </c>
      <c r="AY6" s="5">
        <f>P_R[[#This Row],[9+]]-P_R[[#This Row],[10+]]</f>
        <v>8.8199999999999945E-2</v>
      </c>
      <c r="AZ6" s="5">
        <f>P_R[[#This Row],[10+]]-P_R[[#This Row],[11+]]</f>
        <v>0.12887999999999999</v>
      </c>
      <c r="BA6" s="5">
        <f>P_R[[#This Row],[11+]]-P_R[[#This Row],[12+]]</f>
        <v>0.15251000000000003</v>
      </c>
      <c r="BB6" s="5">
        <f>P_R[[#This Row],[12+]]-P_R[[#This Row],[13+]]</f>
        <v>0.15740000000000004</v>
      </c>
      <c r="BC6" s="5">
        <f>P_R[[#This Row],[13+]]-P_R[[#This Row],[14+]]</f>
        <v>0.14177999999999999</v>
      </c>
      <c r="BD6" s="5">
        <f>P_R[[#This Row],[14+]]-P_R[[#This Row],[15+]]</f>
        <v>0.10346</v>
      </c>
      <c r="BE6" s="5">
        <f>P_R[[#This Row],[15+]]-P_R[[#This Row],[16+]]</f>
        <v>6.6229999999999997E-2</v>
      </c>
      <c r="BF6" s="5">
        <f>P_R[[#This Row],[16+]]-P_R[[#This Row],[17+]]</f>
        <v>3.6209999999999992E-2</v>
      </c>
      <c r="BG6" s="5">
        <f>P_R[[#This Row],[17+]]-P_R[[#This Row],[18+]]</f>
        <v>1.7160000000000002E-2</v>
      </c>
      <c r="BH6" s="5">
        <f>P_R[[#This Row],[18+]]-P_R[[#This Row],[19+]]</f>
        <v>6.5699999999999995E-3</v>
      </c>
      <c r="BI6" s="5">
        <f>P_R[[#This Row],[19+]]-P_R[[#This Row],[20+]]</f>
        <v>2.2299999999999998E-3</v>
      </c>
      <c r="BJ6" s="5">
        <f>P_R[[#This Row],[20+]]-P_R[[#This Row],[21+]]</f>
        <v>6.4999999999999997E-4</v>
      </c>
      <c r="BK6" s="5">
        <f>P_R[[#This Row],[21+]]-P_R[[#This Row],[22+]]</f>
        <v>1.5000000000000001E-4</v>
      </c>
      <c r="BL6" s="5">
        <f>P_R[[#This Row],[22+]]-P_R[[#This Row],[23+]]</f>
        <v>4.0000000000000003E-5</v>
      </c>
      <c r="BM6" s="5">
        <f>P_R[[#This Row],[23+]]-P_R[[#This Row],[24+]]</f>
        <v>0</v>
      </c>
      <c r="BN6" s="5">
        <f>P_R[[#This Row],[24+]]-P_R[[#This Row],[25+]]</f>
        <v>0</v>
      </c>
      <c r="BO6" s="5">
        <f>P_R[[#This Row],[25+]]-P_R[[#This Row],[26+]]</f>
        <v>0</v>
      </c>
      <c r="BP6" s="5">
        <f>P_R[[#This Row],[26+]]-P_R[[#This Row],[27+]]</f>
        <v>0</v>
      </c>
      <c r="BQ6" s="5">
        <f>P_R[[#This Row],[27+]]-P_R[[#This Row],[28+]]</f>
        <v>0</v>
      </c>
      <c r="BR6" s="5">
        <f>P_R[[#This Row],[28+]]-P_R[[#This Row],[29+]]</f>
        <v>0</v>
      </c>
      <c r="BS6" s="5">
        <f>P_R[[#This Row],[29+]]-P_R[[#This Row],[30+]]</f>
        <v>0</v>
      </c>
      <c r="BT6" s="5">
        <f>P_R[[#This Row],[30+]]-P_R[[#This Row],[31+]]</f>
        <v>0</v>
      </c>
      <c r="BU6" s="5">
        <f>P_R[[#This Row],[31+]]-P_R[[#This Row],[32+]]</f>
        <v>0</v>
      </c>
      <c r="BV6" s="5">
        <f>P_R[[#This Row],[32+]]-P_R[[#This Row],[33+]]</f>
        <v>0</v>
      </c>
      <c r="BW6" s="5">
        <f>P_R[[#This Row],[33+]]-P_R[[#This Row],[34+]]</f>
        <v>0</v>
      </c>
      <c r="BX6" s="5">
        <f>P_R[[#This Row],[34+]]-P_R[[#This Row],[35+]]</f>
        <v>0</v>
      </c>
      <c r="BY6" s="5">
        <f>P_R[[#This Row],[35+]]-P_R[[#This Row],[36+]]</f>
        <v>0</v>
      </c>
      <c r="BZ6" s="5">
        <f>P_R[[#This Row],[36+]]-P_R[[#This Row],[37+]]</f>
        <v>0</v>
      </c>
      <c r="CA6" s="5">
        <f>P_R[[#This Row],[37+]]-P_R[[#This Row],[38+]]</f>
        <v>0</v>
      </c>
      <c r="CB6" s="5">
        <f>P_R[[#This Row],[38+]]-P_R[[#This Row],[39+]]</f>
        <v>0</v>
      </c>
      <c r="CC6" s="5">
        <f>P_R[[#This Row],[39+]]-P_R[[#This Row],[40+]]</f>
        <v>0</v>
      </c>
      <c r="CD6" s="5">
        <f>P_R[[#This Row],[40+]]-P_R[[#This Row],[41+]]</f>
        <v>0</v>
      </c>
      <c r="CE6" s="5">
        <f>P_R[[#This Row],[41+]]-P_R[[#This Row],[42+]]</f>
        <v>0</v>
      </c>
      <c r="CF6" s="5">
        <f>P_R[[#This Row],[42+]]-P_R[[#This Row],[43+]]</f>
        <v>0</v>
      </c>
      <c r="CG6" s="5">
        <f>P_R[[#This Row],[43+]]-P_R[[#This Row],[44+]]</f>
        <v>0</v>
      </c>
      <c r="CH6" s="5">
        <f>P_R[[#This Row],[44+]]-P_R[[#This Row],[45+]]</f>
        <v>0</v>
      </c>
      <c r="CI6" s="5">
        <f>P_R[[#This Row],[45+]]-P_R[[#This Row],[46+]]</f>
        <v>0</v>
      </c>
      <c r="CJ6" s="5">
        <f>P_R[[#This Row],[46+]]-P_R[[#This Row],[47+]]</f>
        <v>0</v>
      </c>
      <c r="CK6" s="5">
        <f>P_R[[#This Row],[47+]]-P_R[[#This Row],[48+]]</f>
        <v>0</v>
      </c>
      <c r="CL6" s="5">
        <f>P_R[[#This Row],[48+]]-P_R[[#This Row],[49+]]</f>
        <v>0</v>
      </c>
    </row>
    <row r="7" spans="1:90" x14ac:dyDescent="0.25">
      <c r="A7" s="10">
        <v>22400717</v>
      </c>
      <c r="B7" s="13" t="s">
        <v>90</v>
      </c>
      <c r="C7" s="13" t="s">
        <v>91</v>
      </c>
      <c r="D7" s="11">
        <v>0.79166666666666663</v>
      </c>
      <c r="E7" s="9" t="str">
        <f>HYPERLINK("https://www.nba.com/stats/player/1627752/boxscores-traditional", "Taurean Prince")</f>
        <v>Taurean Prince</v>
      </c>
      <c r="F7">
        <v>12.8</v>
      </c>
      <c r="G7" s="4">
        <v>5.3070000000000004</v>
      </c>
      <c r="H7" s="3">
        <v>0.81594</v>
      </c>
      <c r="I7" s="3">
        <v>0.76424000000000003</v>
      </c>
      <c r="J7" s="3">
        <v>0.70194000000000001</v>
      </c>
      <c r="K7" s="3">
        <v>0.63307000000000002</v>
      </c>
      <c r="L7" s="3">
        <v>0.55962000000000001</v>
      </c>
      <c r="M7" s="3">
        <v>0.48404999999999998</v>
      </c>
      <c r="N7" s="3">
        <v>0.40905000000000002</v>
      </c>
      <c r="O7" s="3">
        <v>0.34089999999999998</v>
      </c>
      <c r="P7" s="3">
        <v>0.27424999999999999</v>
      </c>
      <c r="Q7" s="3">
        <v>0.21476000000000001</v>
      </c>
      <c r="R7" s="3">
        <v>0.16353999999999999</v>
      </c>
      <c r="S7" s="3">
        <v>0.121</v>
      </c>
      <c r="T7" s="3">
        <v>8.6910000000000001E-2</v>
      </c>
      <c r="U7" s="3">
        <v>6.0569999999999999E-2</v>
      </c>
      <c r="V7" s="3">
        <v>4.1820000000000003E-2</v>
      </c>
      <c r="W7" s="3">
        <v>2.743E-2</v>
      </c>
      <c r="X7" s="3">
        <v>1.7430000000000001E-2</v>
      </c>
      <c r="Y7" s="3">
        <v>1.072E-2</v>
      </c>
      <c r="Z7" s="3">
        <v>6.3899999999999998E-3</v>
      </c>
      <c r="AA7" s="3">
        <v>3.6800000000000001E-3</v>
      </c>
      <c r="AB7" s="3">
        <v>2.1199999999999999E-3</v>
      </c>
      <c r="AC7" s="3">
        <v>1.14E-3</v>
      </c>
      <c r="AD7" s="3">
        <v>5.9999999999999995E-4</v>
      </c>
      <c r="AE7" s="3">
        <v>2.9999999999999997E-4</v>
      </c>
      <c r="AF7" s="3">
        <v>1.4999999999999999E-4</v>
      </c>
      <c r="AG7" s="3">
        <v>6.9999999999999994E-5</v>
      </c>
      <c r="AH7" s="3">
        <v>3.0000000000000001E-5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5">
        <f>P_R[[#This Row],[8+]]-P_R[[#This Row],[9+]]</f>
        <v>5.1699999999999968E-2</v>
      </c>
      <c r="AY7" s="5">
        <f>P_R[[#This Row],[9+]]-P_R[[#This Row],[10+]]</f>
        <v>6.2300000000000022E-2</v>
      </c>
      <c r="AZ7" s="5">
        <f>P_R[[#This Row],[10+]]-P_R[[#This Row],[11+]]</f>
        <v>6.8869999999999987E-2</v>
      </c>
      <c r="BA7" s="5">
        <f>P_R[[#This Row],[11+]]-P_R[[#This Row],[12+]]</f>
        <v>7.3450000000000015E-2</v>
      </c>
      <c r="BB7" s="5">
        <f>P_R[[#This Row],[12+]]-P_R[[#This Row],[13+]]</f>
        <v>7.5570000000000026E-2</v>
      </c>
      <c r="BC7" s="5">
        <f>P_R[[#This Row],[13+]]-P_R[[#This Row],[14+]]</f>
        <v>7.4999999999999956E-2</v>
      </c>
      <c r="BD7" s="5">
        <f>P_R[[#This Row],[14+]]-P_R[[#This Row],[15+]]</f>
        <v>6.8150000000000044E-2</v>
      </c>
      <c r="BE7" s="5">
        <f>P_R[[#This Row],[15+]]-P_R[[#This Row],[16+]]</f>
        <v>6.6649999999999987E-2</v>
      </c>
      <c r="BF7" s="5">
        <f>P_R[[#This Row],[16+]]-P_R[[#This Row],[17+]]</f>
        <v>5.9489999999999987E-2</v>
      </c>
      <c r="BG7" s="5">
        <f>P_R[[#This Row],[17+]]-P_R[[#This Row],[18+]]</f>
        <v>5.1220000000000016E-2</v>
      </c>
      <c r="BH7" s="5">
        <f>P_R[[#This Row],[18+]]-P_R[[#This Row],[19+]]</f>
        <v>4.2539999999999994E-2</v>
      </c>
      <c r="BI7" s="5">
        <f>P_R[[#This Row],[19+]]-P_R[[#This Row],[20+]]</f>
        <v>3.4089999999999995E-2</v>
      </c>
      <c r="BJ7" s="5">
        <f>P_R[[#This Row],[20+]]-P_R[[#This Row],[21+]]</f>
        <v>2.6340000000000002E-2</v>
      </c>
      <c r="BK7" s="5">
        <f>P_R[[#This Row],[21+]]-P_R[[#This Row],[22+]]</f>
        <v>1.8749999999999996E-2</v>
      </c>
      <c r="BL7" s="5">
        <f>P_R[[#This Row],[22+]]-P_R[[#This Row],[23+]]</f>
        <v>1.4390000000000003E-2</v>
      </c>
      <c r="BM7" s="5">
        <f>P_R[[#This Row],[23+]]-P_R[[#This Row],[24+]]</f>
        <v>9.9999999999999985E-3</v>
      </c>
      <c r="BN7" s="5">
        <f>P_R[[#This Row],[24+]]-P_R[[#This Row],[25+]]</f>
        <v>6.7100000000000007E-3</v>
      </c>
      <c r="BO7" s="5">
        <f>P_R[[#This Row],[25+]]-P_R[[#This Row],[26+]]</f>
        <v>4.3300000000000005E-3</v>
      </c>
      <c r="BP7" s="5">
        <f>P_R[[#This Row],[26+]]-P_R[[#This Row],[27+]]</f>
        <v>2.7099999999999997E-3</v>
      </c>
      <c r="BQ7" s="5">
        <f>P_R[[#This Row],[27+]]-P_R[[#This Row],[28+]]</f>
        <v>1.5600000000000002E-3</v>
      </c>
      <c r="BR7" s="5">
        <f>P_R[[#This Row],[28+]]-P_R[[#This Row],[29+]]</f>
        <v>9.7999999999999997E-4</v>
      </c>
      <c r="BS7" s="5">
        <f>P_R[[#This Row],[29+]]-P_R[[#This Row],[30+]]</f>
        <v>5.4000000000000001E-4</v>
      </c>
      <c r="BT7" s="5">
        <f>P_R[[#This Row],[30+]]-P_R[[#This Row],[31+]]</f>
        <v>2.9999999999999997E-4</v>
      </c>
      <c r="BU7" s="5">
        <f>P_R[[#This Row],[31+]]-P_R[[#This Row],[32+]]</f>
        <v>1.4999999999999999E-4</v>
      </c>
      <c r="BV7" s="5">
        <f>P_R[[#This Row],[32+]]-P_R[[#This Row],[33+]]</f>
        <v>7.9999999999999993E-5</v>
      </c>
      <c r="BW7" s="5">
        <f>P_R[[#This Row],[33+]]-P_R[[#This Row],[34+]]</f>
        <v>3.9999999999999996E-5</v>
      </c>
      <c r="BX7" s="5">
        <f>P_R[[#This Row],[34+]]-P_R[[#This Row],[35+]]</f>
        <v>3.0000000000000001E-5</v>
      </c>
      <c r="BY7" s="5">
        <f>P_R[[#This Row],[35+]]-P_R[[#This Row],[36+]]</f>
        <v>0</v>
      </c>
      <c r="BZ7" s="5">
        <f>P_R[[#This Row],[36+]]-P_R[[#This Row],[37+]]</f>
        <v>0</v>
      </c>
      <c r="CA7" s="5">
        <f>P_R[[#This Row],[37+]]-P_R[[#This Row],[38+]]</f>
        <v>0</v>
      </c>
      <c r="CB7" s="5">
        <f>P_R[[#This Row],[38+]]-P_R[[#This Row],[39+]]</f>
        <v>0</v>
      </c>
      <c r="CC7" s="5">
        <f>P_R[[#This Row],[39+]]-P_R[[#This Row],[40+]]</f>
        <v>0</v>
      </c>
      <c r="CD7" s="5">
        <f>P_R[[#This Row],[40+]]-P_R[[#This Row],[41+]]</f>
        <v>0</v>
      </c>
      <c r="CE7" s="5">
        <f>P_R[[#This Row],[41+]]-P_R[[#This Row],[42+]]</f>
        <v>0</v>
      </c>
      <c r="CF7" s="5">
        <f>P_R[[#This Row],[42+]]-P_R[[#This Row],[43+]]</f>
        <v>0</v>
      </c>
      <c r="CG7" s="5">
        <f>P_R[[#This Row],[43+]]-P_R[[#This Row],[44+]]</f>
        <v>0</v>
      </c>
      <c r="CH7" s="5">
        <f>P_R[[#This Row],[44+]]-P_R[[#This Row],[45+]]</f>
        <v>0</v>
      </c>
      <c r="CI7" s="5">
        <f>P_R[[#This Row],[45+]]-P_R[[#This Row],[46+]]</f>
        <v>0</v>
      </c>
      <c r="CJ7" s="5">
        <f>P_R[[#This Row],[46+]]-P_R[[#This Row],[47+]]</f>
        <v>0</v>
      </c>
      <c r="CK7" s="5">
        <f>P_R[[#This Row],[47+]]-P_R[[#This Row],[48+]]</f>
        <v>0</v>
      </c>
      <c r="CL7" s="5">
        <f>P_R[[#This Row],[48+]]-P_R[[#This Row],[49+]]</f>
        <v>0</v>
      </c>
    </row>
    <row r="8" spans="1:90" x14ac:dyDescent="0.25">
      <c r="A8" s="10">
        <v>22400717</v>
      </c>
      <c r="B8" s="13" t="s">
        <v>90</v>
      </c>
      <c r="C8" s="13" t="s">
        <v>91</v>
      </c>
      <c r="D8" s="11">
        <v>0.79166666666666663</v>
      </c>
      <c r="E8" s="9" t="str">
        <f>HYPERLINK("https://www.nba.com/stats/player/203114/boxscores-traditional", "Khris Middleton")</f>
        <v>Khris Middleton</v>
      </c>
      <c r="F8">
        <v>15.4</v>
      </c>
      <c r="G8" s="4">
        <v>10.632</v>
      </c>
      <c r="H8" s="3">
        <v>0.75804000000000005</v>
      </c>
      <c r="I8" s="3">
        <v>0.72575000000000001</v>
      </c>
      <c r="J8" s="3">
        <v>0.69496999999999998</v>
      </c>
      <c r="K8" s="3">
        <v>0.65910000000000002</v>
      </c>
      <c r="L8" s="3">
        <v>0.62551999999999996</v>
      </c>
      <c r="M8" s="3">
        <v>0.59094999999999998</v>
      </c>
      <c r="N8" s="3">
        <v>0.55171999999999999</v>
      </c>
      <c r="O8" s="3">
        <v>0.51595000000000002</v>
      </c>
      <c r="P8" s="3">
        <v>0.47608</v>
      </c>
      <c r="Q8" s="3">
        <v>0.44037999999999999</v>
      </c>
      <c r="R8" s="3">
        <v>0.40516999999999997</v>
      </c>
      <c r="S8" s="3">
        <v>0.36692999999999998</v>
      </c>
      <c r="T8" s="3">
        <v>0.33360000000000001</v>
      </c>
      <c r="U8" s="3">
        <v>0.29805999999999999</v>
      </c>
      <c r="V8" s="3">
        <v>0.26762999999999998</v>
      </c>
      <c r="W8" s="3">
        <v>0.23885000000000001</v>
      </c>
      <c r="X8" s="3">
        <v>0.20896999999999999</v>
      </c>
      <c r="Y8" s="3">
        <v>0.18406</v>
      </c>
      <c r="Z8" s="3">
        <v>0.15866</v>
      </c>
      <c r="AA8" s="3">
        <v>0.13786000000000001</v>
      </c>
      <c r="AB8" s="3">
        <v>0.11702</v>
      </c>
      <c r="AC8" s="3">
        <v>0.10027</v>
      </c>
      <c r="AD8" s="3">
        <v>8.5339999999999999E-2</v>
      </c>
      <c r="AE8" s="3">
        <v>7.0779999999999996E-2</v>
      </c>
      <c r="AF8" s="3">
        <v>5.9380000000000002E-2</v>
      </c>
      <c r="AG8" s="3">
        <v>4.8460000000000003E-2</v>
      </c>
      <c r="AH8" s="3">
        <v>4.0059999999999998E-2</v>
      </c>
      <c r="AI8" s="3">
        <v>3.288E-2</v>
      </c>
      <c r="AJ8" s="3">
        <v>2.6190000000000001E-2</v>
      </c>
      <c r="AK8" s="3">
        <v>2.1180000000000001E-2</v>
      </c>
      <c r="AL8" s="3">
        <v>1.6590000000000001E-2</v>
      </c>
      <c r="AM8" s="3">
        <v>1.321E-2</v>
      </c>
      <c r="AN8" s="3">
        <v>1.044E-2</v>
      </c>
      <c r="AO8" s="3">
        <v>7.9799999999999992E-3</v>
      </c>
      <c r="AP8" s="3">
        <v>6.2100000000000002E-3</v>
      </c>
      <c r="AQ8" s="3">
        <v>4.6600000000000001E-3</v>
      </c>
      <c r="AR8" s="3">
        <v>3.5699999999999998E-3</v>
      </c>
      <c r="AS8" s="3">
        <v>2.7200000000000002E-3</v>
      </c>
      <c r="AT8" s="3">
        <v>1.99E-3</v>
      </c>
      <c r="AU8" s="3">
        <v>1.49E-3</v>
      </c>
      <c r="AV8" s="3">
        <v>1.07E-3</v>
      </c>
      <c r="AW8" s="3">
        <v>7.9000000000000001E-4</v>
      </c>
      <c r="AX8" s="5">
        <f>P_R[[#This Row],[8+]]-P_R[[#This Row],[9+]]</f>
        <v>3.2290000000000041E-2</v>
      </c>
      <c r="AY8" s="5">
        <f>P_R[[#This Row],[9+]]-P_R[[#This Row],[10+]]</f>
        <v>3.078000000000003E-2</v>
      </c>
      <c r="AZ8" s="5">
        <f>P_R[[#This Row],[10+]]-P_R[[#This Row],[11+]]</f>
        <v>3.5869999999999957E-2</v>
      </c>
      <c r="BA8" s="5">
        <f>P_R[[#This Row],[11+]]-P_R[[#This Row],[12+]]</f>
        <v>3.3580000000000054E-2</v>
      </c>
      <c r="BB8" s="5">
        <f>P_R[[#This Row],[12+]]-P_R[[#This Row],[13+]]</f>
        <v>3.456999999999999E-2</v>
      </c>
      <c r="BC8" s="5">
        <f>P_R[[#This Row],[13+]]-P_R[[#This Row],[14+]]</f>
        <v>3.9229999999999987E-2</v>
      </c>
      <c r="BD8" s="5">
        <f>P_R[[#This Row],[14+]]-P_R[[#This Row],[15+]]</f>
        <v>3.5769999999999968E-2</v>
      </c>
      <c r="BE8" s="5">
        <f>P_R[[#This Row],[15+]]-P_R[[#This Row],[16+]]</f>
        <v>3.9870000000000017E-2</v>
      </c>
      <c r="BF8" s="5">
        <f>P_R[[#This Row],[16+]]-P_R[[#This Row],[17+]]</f>
        <v>3.570000000000001E-2</v>
      </c>
      <c r="BG8" s="5">
        <f>P_R[[#This Row],[17+]]-P_R[[#This Row],[18+]]</f>
        <v>3.5210000000000019E-2</v>
      </c>
      <c r="BH8" s="5">
        <f>P_R[[#This Row],[18+]]-P_R[[#This Row],[19+]]</f>
        <v>3.8239999999999996E-2</v>
      </c>
      <c r="BI8" s="5">
        <f>P_R[[#This Row],[19+]]-P_R[[#This Row],[20+]]</f>
        <v>3.3329999999999971E-2</v>
      </c>
      <c r="BJ8" s="5">
        <f>P_R[[#This Row],[20+]]-P_R[[#This Row],[21+]]</f>
        <v>3.5540000000000016E-2</v>
      </c>
      <c r="BK8" s="5">
        <f>P_R[[#This Row],[21+]]-P_R[[#This Row],[22+]]</f>
        <v>3.0430000000000013E-2</v>
      </c>
      <c r="BL8" s="5">
        <f>P_R[[#This Row],[22+]]-P_R[[#This Row],[23+]]</f>
        <v>2.8779999999999972E-2</v>
      </c>
      <c r="BM8" s="5">
        <f>P_R[[#This Row],[23+]]-P_R[[#This Row],[24+]]</f>
        <v>2.9880000000000018E-2</v>
      </c>
      <c r="BN8" s="5">
        <f>P_R[[#This Row],[24+]]-P_R[[#This Row],[25+]]</f>
        <v>2.4909999999999988E-2</v>
      </c>
      <c r="BO8" s="5">
        <f>P_R[[#This Row],[25+]]-P_R[[#This Row],[26+]]</f>
        <v>2.5400000000000006E-2</v>
      </c>
      <c r="BP8" s="5">
        <f>P_R[[#This Row],[26+]]-P_R[[#This Row],[27+]]</f>
        <v>2.0799999999999985E-2</v>
      </c>
      <c r="BQ8" s="5">
        <f>P_R[[#This Row],[27+]]-P_R[[#This Row],[28+]]</f>
        <v>2.0840000000000011E-2</v>
      </c>
      <c r="BR8" s="5">
        <f>P_R[[#This Row],[28+]]-P_R[[#This Row],[29+]]</f>
        <v>1.6750000000000001E-2</v>
      </c>
      <c r="BS8" s="5">
        <f>P_R[[#This Row],[29+]]-P_R[[#This Row],[30+]]</f>
        <v>1.4929999999999999E-2</v>
      </c>
      <c r="BT8" s="5">
        <f>P_R[[#This Row],[30+]]-P_R[[#This Row],[31+]]</f>
        <v>1.4560000000000003E-2</v>
      </c>
      <c r="BU8" s="5">
        <f>P_R[[#This Row],[31+]]-P_R[[#This Row],[32+]]</f>
        <v>1.1399999999999993E-2</v>
      </c>
      <c r="BV8" s="5">
        <f>P_R[[#This Row],[32+]]-P_R[[#This Row],[33+]]</f>
        <v>1.0919999999999999E-2</v>
      </c>
      <c r="BW8" s="5">
        <f>P_R[[#This Row],[33+]]-P_R[[#This Row],[34+]]</f>
        <v>8.4000000000000047E-3</v>
      </c>
      <c r="BX8" s="5">
        <f>P_R[[#This Row],[34+]]-P_R[[#This Row],[35+]]</f>
        <v>7.1799999999999989E-3</v>
      </c>
      <c r="BY8" s="5">
        <f>P_R[[#This Row],[35+]]-P_R[[#This Row],[36+]]</f>
        <v>6.689999999999998E-3</v>
      </c>
      <c r="BZ8" s="5">
        <f>P_R[[#This Row],[36+]]-P_R[[#This Row],[37+]]</f>
        <v>5.0100000000000006E-3</v>
      </c>
      <c r="CA8" s="5">
        <f>P_R[[#This Row],[37+]]-P_R[[#This Row],[38+]]</f>
        <v>4.5900000000000003E-3</v>
      </c>
      <c r="CB8" s="5">
        <f>P_R[[#This Row],[38+]]-P_R[[#This Row],[39+]]</f>
        <v>3.3800000000000011E-3</v>
      </c>
      <c r="CC8" s="5">
        <f>P_R[[#This Row],[39+]]-P_R[[#This Row],[40+]]</f>
        <v>2.7699999999999999E-3</v>
      </c>
      <c r="CD8" s="5">
        <f>P_R[[#This Row],[40+]]-P_R[[#This Row],[41+]]</f>
        <v>2.4600000000000004E-3</v>
      </c>
      <c r="CE8" s="5">
        <f>P_R[[#This Row],[41+]]-P_R[[#This Row],[42+]]</f>
        <v>1.769999999999999E-3</v>
      </c>
      <c r="CF8" s="5">
        <f>P_R[[#This Row],[42+]]-P_R[[#This Row],[43+]]</f>
        <v>1.5500000000000002E-3</v>
      </c>
      <c r="CG8" s="5">
        <f>P_R[[#This Row],[43+]]-P_R[[#This Row],[44+]]</f>
        <v>1.0900000000000003E-3</v>
      </c>
      <c r="CH8" s="5">
        <f>P_R[[#This Row],[44+]]-P_R[[#This Row],[45+]]</f>
        <v>8.4999999999999963E-4</v>
      </c>
      <c r="CI8" s="5">
        <f>P_R[[#This Row],[45+]]-P_R[[#This Row],[46+]]</f>
        <v>7.3000000000000018E-4</v>
      </c>
      <c r="CJ8" s="5">
        <f>P_R[[#This Row],[46+]]-P_R[[#This Row],[47+]]</f>
        <v>5.0000000000000001E-4</v>
      </c>
      <c r="CK8" s="5">
        <f>P_R[[#This Row],[47+]]-P_R[[#This Row],[48+]]</f>
        <v>4.2000000000000002E-4</v>
      </c>
      <c r="CL8" s="5">
        <f>P_R[[#This Row],[48+]]-P_R[[#This Row],[49+]]</f>
        <v>2.7999999999999998E-4</v>
      </c>
    </row>
    <row r="9" spans="1:90" x14ac:dyDescent="0.25">
      <c r="A9" s="10">
        <v>22400717</v>
      </c>
      <c r="B9" s="13" t="s">
        <v>90</v>
      </c>
      <c r="C9" s="13" t="s">
        <v>91</v>
      </c>
      <c r="D9" s="11">
        <v>0.79166666666666663</v>
      </c>
      <c r="E9" s="9" t="str">
        <f>HYPERLINK("https://www.nba.com/stats/player/1629018/boxscores-traditional", "Gary Trent Jr.")</f>
        <v>Gary Trent Jr.</v>
      </c>
      <c r="F9">
        <v>8.8000000000000007</v>
      </c>
      <c r="G9" s="4">
        <v>4.2610000000000001</v>
      </c>
      <c r="H9" s="3">
        <v>0.57535000000000003</v>
      </c>
      <c r="I9" s="3">
        <v>0.48005999999999999</v>
      </c>
      <c r="J9" s="3">
        <v>0.38973999999999998</v>
      </c>
      <c r="K9" s="3">
        <v>0.30153000000000002</v>
      </c>
      <c r="L9" s="3">
        <v>0.22663</v>
      </c>
      <c r="M9" s="3">
        <v>0.16109000000000001</v>
      </c>
      <c r="N9" s="3">
        <v>0.11123</v>
      </c>
      <c r="O9" s="3">
        <v>7.2150000000000006E-2</v>
      </c>
      <c r="P9" s="3">
        <v>4.5510000000000002E-2</v>
      </c>
      <c r="Q9" s="3">
        <v>2.743E-2</v>
      </c>
      <c r="R9" s="3">
        <v>1.5389999999999999E-2</v>
      </c>
      <c r="S9" s="3">
        <v>8.4200000000000004E-3</v>
      </c>
      <c r="T9" s="3">
        <v>4.2700000000000004E-3</v>
      </c>
      <c r="U9" s="3">
        <v>2.1199999999999999E-3</v>
      </c>
      <c r="V9" s="3">
        <v>9.7000000000000005E-4</v>
      </c>
      <c r="W9" s="3">
        <v>4.2999999999999999E-4</v>
      </c>
      <c r="X9" s="3">
        <v>1.8000000000000001E-4</v>
      </c>
      <c r="Y9" s="3">
        <v>6.9999999999999994E-5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P_R[[#This Row],[8+]]-P_R[[#This Row],[9+]]</f>
        <v>9.5290000000000041E-2</v>
      </c>
      <c r="AY9" s="5">
        <f>P_R[[#This Row],[9+]]-P_R[[#This Row],[10+]]</f>
        <v>9.0320000000000011E-2</v>
      </c>
      <c r="AZ9" s="5">
        <f>P_R[[#This Row],[10+]]-P_R[[#This Row],[11+]]</f>
        <v>8.8209999999999955E-2</v>
      </c>
      <c r="BA9" s="5">
        <f>P_R[[#This Row],[11+]]-P_R[[#This Row],[12+]]</f>
        <v>7.4900000000000022E-2</v>
      </c>
      <c r="BB9" s="5">
        <f>P_R[[#This Row],[12+]]-P_R[[#This Row],[13+]]</f>
        <v>6.5539999999999987E-2</v>
      </c>
      <c r="BC9" s="5">
        <f>P_R[[#This Row],[13+]]-P_R[[#This Row],[14+]]</f>
        <v>4.9860000000000015E-2</v>
      </c>
      <c r="BD9" s="5">
        <f>P_R[[#This Row],[14+]]-P_R[[#This Row],[15+]]</f>
        <v>3.907999999999999E-2</v>
      </c>
      <c r="BE9" s="5">
        <f>P_R[[#This Row],[15+]]-P_R[[#This Row],[16+]]</f>
        <v>2.6640000000000004E-2</v>
      </c>
      <c r="BF9" s="5">
        <f>P_R[[#This Row],[16+]]-P_R[[#This Row],[17+]]</f>
        <v>1.8080000000000002E-2</v>
      </c>
      <c r="BG9" s="5">
        <f>P_R[[#This Row],[17+]]-P_R[[#This Row],[18+]]</f>
        <v>1.204E-2</v>
      </c>
      <c r="BH9" s="5">
        <f>P_R[[#This Row],[18+]]-P_R[[#This Row],[19+]]</f>
        <v>6.9699999999999988E-3</v>
      </c>
      <c r="BI9" s="5">
        <f>P_R[[#This Row],[19+]]-P_R[[#This Row],[20+]]</f>
        <v>4.15E-3</v>
      </c>
      <c r="BJ9" s="5">
        <f>P_R[[#This Row],[20+]]-P_R[[#This Row],[21+]]</f>
        <v>2.1500000000000004E-3</v>
      </c>
      <c r="BK9" s="5">
        <f>P_R[[#This Row],[21+]]-P_R[[#This Row],[22+]]</f>
        <v>1.15E-3</v>
      </c>
      <c r="BL9" s="5">
        <f>P_R[[#This Row],[22+]]-P_R[[#This Row],[23+]]</f>
        <v>5.4000000000000012E-4</v>
      </c>
      <c r="BM9" s="5">
        <f>P_R[[#This Row],[23+]]-P_R[[#This Row],[24+]]</f>
        <v>2.5000000000000001E-4</v>
      </c>
      <c r="BN9" s="5">
        <f>P_R[[#This Row],[24+]]-P_R[[#This Row],[25+]]</f>
        <v>1.1000000000000002E-4</v>
      </c>
      <c r="BO9" s="5">
        <f>P_R[[#This Row],[25+]]-P_R[[#This Row],[26+]]</f>
        <v>6.9999999999999994E-5</v>
      </c>
      <c r="BP9" s="5">
        <f>P_R[[#This Row],[26+]]-P_R[[#This Row],[27+]]</f>
        <v>0</v>
      </c>
      <c r="BQ9" s="5">
        <f>P_R[[#This Row],[27+]]-P_R[[#This Row],[28+]]</f>
        <v>0</v>
      </c>
      <c r="BR9" s="5">
        <f>P_R[[#This Row],[28+]]-P_R[[#This Row],[29+]]</f>
        <v>0</v>
      </c>
      <c r="BS9" s="5">
        <f>P_R[[#This Row],[29+]]-P_R[[#This Row],[30+]]</f>
        <v>0</v>
      </c>
      <c r="BT9" s="5">
        <f>P_R[[#This Row],[30+]]-P_R[[#This Row],[31+]]</f>
        <v>0</v>
      </c>
      <c r="BU9" s="5">
        <f>P_R[[#This Row],[31+]]-P_R[[#This Row],[32+]]</f>
        <v>0</v>
      </c>
      <c r="BV9" s="5">
        <f>P_R[[#This Row],[32+]]-P_R[[#This Row],[33+]]</f>
        <v>0</v>
      </c>
      <c r="BW9" s="5">
        <f>P_R[[#This Row],[33+]]-P_R[[#This Row],[34+]]</f>
        <v>0</v>
      </c>
      <c r="BX9" s="5">
        <f>P_R[[#This Row],[34+]]-P_R[[#This Row],[35+]]</f>
        <v>0</v>
      </c>
      <c r="BY9" s="5">
        <f>P_R[[#This Row],[35+]]-P_R[[#This Row],[36+]]</f>
        <v>0</v>
      </c>
      <c r="BZ9" s="5">
        <f>P_R[[#This Row],[36+]]-P_R[[#This Row],[37+]]</f>
        <v>0</v>
      </c>
      <c r="CA9" s="5">
        <f>P_R[[#This Row],[37+]]-P_R[[#This Row],[38+]]</f>
        <v>0</v>
      </c>
      <c r="CB9" s="5">
        <f>P_R[[#This Row],[38+]]-P_R[[#This Row],[39+]]</f>
        <v>0</v>
      </c>
      <c r="CC9" s="5">
        <f>P_R[[#This Row],[39+]]-P_R[[#This Row],[40+]]</f>
        <v>0</v>
      </c>
      <c r="CD9" s="5">
        <f>P_R[[#This Row],[40+]]-P_R[[#This Row],[41+]]</f>
        <v>0</v>
      </c>
      <c r="CE9" s="5">
        <f>P_R[[#This Row],[41+]]-P_R[[#This Row],[42+]]</f>
        <v>0</v>
      </c>
      <c r="CF9" s="5">
        <f>P_R[[#This Row],[42+]]-P_R[[#This Row],[43+]]</f>
        <v>0</v>
      </c>
      <c r="CG9" s="5">
        <f>P_R[[#This Row],[43+]]-P_R[[#This Row],[44+]]</f>
        <v>0</v>
      </c>
      <c r="CH9" s="5">
        <f>P_R[[#This Row],[44+]]-P_R[[#This Row],[45+]]</f>
        <v>0</v>
      </c>
      <c r="CI9" s="5">
        <f>P_R[[#This Row],[45+]]-P_R[[#This Row],[46+]]</f>
        <v>0</v>
      </c>
      <c r="CJ9" s="5">
        <f>P_R[[#This Row],[46+]]-P_R[[#This Row],[47+]]</f>
        <v>0</v>
      </c>
      <c r="CK9" s="5">
        <f>P_R[[#This Row],[47+]]-P_R[[#This Row],[48+]]</f>
        <v>0</v>
      </c>
      <c r="CL9" s="5">
        <f>P_R[[#This Row],[48+]]-P_R[[#This Row],[49+]]</f>
        <v>0</v>
      </c>
    </row>
    <row r="10" spans="1:90" x14ac:dyDescent="0.25">
      <c r="A10" s="10">
        <v>22400717</v>
      </c>
      <c r="B10" s="13" t="s">
        <v>91</v>
      </c>
      <c r="C10" s="13" t="s">
        <v>90</v>
      </c>
      <c r="D10" s="11">
        <v>0.79166666666666663</v>
      </c>
      <c r="E10" s="9" t="str">
        <f>HYPERLINK("https://www.nba.com/stats/player/1641706/boxscores-traditional", "Brandon Miller")</f>
        <v>Brandon Miller</v>
      </c>
      <c r="F10">
        <v>22.2</v>
      </c>
      <c r="G10" s="4">
        <v>3.544</v>
      </c>
      <c r="H10" s="3">
        <v>1</v>
      </c>
      <c r="I10" s="3">
        <v>0.99990000000000001</v>
      </c>
      <c r="J10" s="3">
        <v>0.99970999999999999</v>
      </c>
      <c r="K10" s="3">
        <v>0.99921000000000004</v>
      </c>
      <c r="L10" s="3">
        <v>0.99800999999999995</v>
      </c>
      <c r="M10" s="3">
        <v>0.99534</v>
      </c>
      <c r="N10" s="3">
        <v>0.98956</v>
      </c>
      <c r="O10" s="3">
        <v>0.97882000000000002</v>
      </c>
      <c r="P10" s="3">
        <v>0.95994000000000002</v>
      </c>
      <c r="Q10" s="3">
        <v>0.92922000000000005</v>
      </c>
      <c r="R10" s="3">
        <v>0.88297999999999999</v>
      </c>
      <c r="S10" s="3">
        <v>0.81594</v>
      </c>
      <c r="T10" s="3">
        <v>0.73236999999999997</v>
      </c>
      <c r="U10" s="3">
        <v>0.63307000000000002</v>
      </c>
      <c r="V10" s="3">
        <v>0.52392000000000005</v>
      </c>
      <c r="W10" s="3">
        <v>0.40905000000000002</v>
      </c>
      <c r="X10" s="3">
        <v>0.30503000000000002</v>
      </c>
      <c r="Y10" s="3">
        <v>0.21476000000000001</v>
      </c>
      <c r="Z10" s="3">
        <v>0.14230999999999999</v>
      </c>
      <c r="AA10" s="3">
        <v>8.8510000000000005E-2</v>
      </c>
      <c r="AB10" s="3">
        <v>5.0500000000000003E-2</v>
      </c>
      <c r="AC10" s="3">
        <v>2.743E-2</v>
      </c>
      <c r="AD10" s="3">
        <v>1.3899999999999999E-2</v>
      </c>
      <c r="AE10" s="3">
        <v>6.5700000000000003E-3</v>
      </c>
      <c r="AF10" s="3">
        <v>2.8E-3</v>
      </c>
      <c r="AG10" s="3">
        <v>1.14E-3</v>
      </c>
      <c r="AH10" s="3">
        <v>4.2999999999999999E-4</v>
      </c>
      <c r="AI10" s="3">
        <v>1.4999999999999999E-4</v>
      </c>
      <c r="AJ10" s="3">
        <v>5.0000000000000002E-5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5">
        <f>P_R[[#This Row],[8+]]-P_R[[#This Row],[9+]]</f>
        <v>9.9999999999988987E-5</v>
      </c>
      <c r="AY10" s="5">
        <f>P_R[[#This Row],[9+]]-P_R[[#This Row],[10+]]</f>
        <v>1.9000000000002348E-4</v>
      </c>
      <c r="AZ10" s="5">
        <f>P_R[[#This Row],[10+]]-P_R[[#This Row],[11+]]</f>
        <v>4.9999999999994493E-4</v>
      </c>
      <c r="BA10" s="5">
        <f>P_R[[#This Row],[11+]]-P_R[[#This Row],[12+]]</f>
        <v>1.2000000000000899E-3</v>
      </c>
      <c r="BB10" s="5">
        <f>P_R[[#This Row],[12+]]-P_R[[#This Row],[13+]]</f>
        <v>2.6699999999999502E-3</v>
      </c>
      <c r="BC10" s="5">
        <f>P_R[[#This Row],[13+]]-P_R[[#This Row],[14+]]</f>
        <v>5.7800000000000074E-3</v>
      </c>
      <c r="BD10" s="5">
        <f>P_R[[#This Row],[14+]]-P_R[[#This Row],[15+]]</f>
        <v>1.0739999999999972E-2</v>
      </c>
      <c r="BE10" s="5">
        <f>P_R[[#This Row],[15+]]-P_R[[#This Row],[16+]]</f>
        <v>1.8880000000000008E-2</v>
      </c>
      <c r="BF10" s="5">
        <f>P_R[[#This Row],[16+]]-P_R[[#This Row],[17+]]</f>
        <v>3.071999999999997E-2</v>
      </c>
      <c r="BG10" s="5">
        <f>P_R[[#This Row],[17+]]-P_R[[#This Row],[18+]]</f>
        <v>4.6240000000000059E-2</v>
      </c>
      <c r="BH10" s="5">
        <f>P_R[[#This Row],[18+]]-P_R[[#This Row],[19+]]</f>
        <v>6.7039999999999988E-2</v>
      </c>
      <c r="BI10" s="5">
        <f>P_R[[#This Row],[19+]]-P_R[[#This Row],[20+]]</f>
        <v>8.3570000000000033E-2</v>
      </c>
      <c r="BJ10" s="5">
        <f>P_R[[#This Row],[20+]]-P_R[[#This Row],[21+]]</f>
        <v>9.9299999999999944E-2</v>
      </c>
      <c r="BK10" s="5">
        <f>P_R[[#This Row],[21+]]-P_R[[#This Row],[22+]]</f>
        <v>0.10914999999999997</v>
      </c>
      <c r="BL10" s="5">
        <f>P_R[[#This Row],[22+]]-P_R[[#This Row],[23+]]</f>
        <v>0.11487000000000003</v>
      </c>
      <c r="BM10" s="5">
        <f>P_R[[#This Row],[23+]]-P_R[[#This Row],[24+]]</f>
        <v>0.10402</v>
      </c>
      <c r="BN10" s="5">
        <f>P_R[[#This Row],[24+]]-P_R[[#This Row],[25+]]</f>
        <v>9.0270000000000017E-2</v>
      </c>
      <c r="BO10" s="5">
        <f>P_R[[#This Row],[25+]]-P_R[[#This Row],[26+]]</f>
        <v>7.2450000000000014E-2</v>
      </c>
      <c r="BP10" s="5">
        <f>P_R[[#This Row],[26+]]-P_R[[#This Row],[27+]]</f>
        <v>5.3799999999999987E-2</v>
      </c>
      <c r="BQ10" s="5">
        <f>P_R[[#This Row],[27+]]-P_R[[#This Row],[28+]]</f>
        <v>3.8010000000000002E-2</v>
      </c>
      <c r="BR10" s="5">
        <f>P_R[[#This Row],[28+]]-P_R[[#This Row],[29+]]</f>
        <v>2.3070000000000004E-2</v>
      </c>
      <c r="BS10" s="5">
        <f>P_R[[#This Row],[29+]]-P_R[[#This Row],[30+]]</f>
        <v>1.353E-2</v>
      </c>
      <c r="BT10" s="5">
        <f>P_R[[#This Row],[30+]]-P_R[[#This Row],[31+]]</f>
        <v>7.3299999999999988E-3</v>
      </c>
      <c r="BU10" s="5">
        <f>P_R[[#This Row],[31+]]-P_R[[#This Row],[32+]]</f>
        <v>3.7700000000000003E-3</v>
      </c>
      <c r="BV10" s="5">
        <f>P_R[[#This Row],[32+]]-P_R[[#This Row],[33+]]</f>
        <v>1.66E-3</v>
      </c>
      <c r="BW10" s="5">
        <f>P_R[[#This Row],[33+]]-P_R[[#This Row],[34+]]</f>
        <v>7.0999999999999991E-4</v>
      </c>
      <c r="BX10" s="5">
        <f>P_R[[#This Row],[34+]]-P_R[[#This Row],[35+]]</f>
        <v>2.7999999999999998E-4</v>
      </c>
      <c r="BY10" s="5">
        <f>P_R[[#This Row],[35+]]-P_R[[#This Row],[36+]]</f>
        <v>9.9999999999999991E-5</v>
      </c>
      <c r="BZ10" s="5">
        <f>P_R[[#This Row],[36+]]-P_R[[#This Row],[37+]]</f>
        <v>5.0000000000000002E-5</v>
      </c>
      <c r="CA10" s="5">
        <f>P_R[[#This Row],[37+]]-P_R[[#This Row],[38+]]</f>
        <v>0</v>
      </c>
      <c r="CB10" s="5">
        <f>P_R[[#This Row],[38+]]-P_R[[#This Row],[39+]]</f>
        <v>0</v>
      </c>
      <c r="CC10" s="5">
        <f>P_R[[#This Row],[39+]]-P_R[[#This Row],[40+]]</f>
        <v>0</v>
      </c>
      <c r="CD10" s="5">
        <f>P_R[[#This Row],[40+]]-P_R[[#This Row],[41+]]</f>
        <v>0</v>
      </c>
      <c r="CE10" s="5">
        <f>P_R[[#This Row],[41+]]-P_R[[#This Row],[42+]]</f>
        <v>0</v>
      </c>
      <c r="CF10" s="5">
        <f>P_R[[#This Row],[42+]]-P_R[[#This Row],[43+]]</f>
        <v>0</v>
      </c>
      <c r="CG10" s="5">
        <f>P_R[[#This Row],[43+]]-P_R[[#This Row],[44+]]</f>
        <v>0</v>
      </c>
      <c r="CH10" s="5">
        <f>P_R[[#This Row],[44+]]-P_R[[#This Row],[45+]]</f>
        <v>0</v>
      </c>
      <c r="CI10" s="5">
        <f>P_R[[#This Row],[45+]]-P_R[[#This Row],[46+]]</f>
        <v>0</v>
      </c>
      <c r="CJ10" s="5">
        <f>P_R[[#This Row],[46+]]-P_R[[#This Row],[47+]]</f>
        <v>0</v>
      </c>
      <c r="CK10" s="5">
        <f>P_R[[#This Row],[47+]]-P_R[[#This Row],[48+]]</f>
        <v>0</v>
      </c>
      <c r="CL10" s="5">
        <f>P_R[[#This Row],[48+]]-P_R[[#This Row],[49+]]</f>
        <v>0</v>
      </c>
    </row>
    <row r="11" spans="1:90" x14ac:dyDescent="0.25">
      <c r="A11" s="10">
        <v>22400717</v>
      </c>
      <c r="B11" s="13" t="s">
        <v>91</v>
      </c>
      <c r="C11" s="13" t="s">
        <v>90</v>
      </c>
      <c r="D11" s="11">
        <v>0.79166666666666663</v>
      </c>
      <c r="E11" s="9" t="str">
        <f>HYPERLINK("https://www.nba.com/stats/player/1628970/boxscores-traditional", "Miles Bridges")</f>
        <v>Miles Bridges</v>
      </c>
      <c r="F11">
        <v>35.200000000000003</v>
      </c>
      <c r="G11" s="4">
        <v>0.98</v>
      </c>
      <c r="H11" s="3">
        <v>1</v>
      </c>
      <c r="I11" s="3">
        <v>1</v>
      </c>
      <c r="J11" s="3">
        <v>1</v>
      </c>
      <c r="K11" s="3">
        <v>1</v>
      </c>
      <c r="L11" s="3">
        <v>1</v>
      </c>
      <c r="M11" s="3">
        <v>1</v>
      </c>
      <c r="N11" s="3">
        <v>1</v>
      </c>
      <c r="O11" s="3">
        <v>1</v>
      </c>
      <c r="P11" s="3">
        <v>1</v>
      </c>
      <c r="Q11" s="3">
        <v>1</v>
      </c>
      <c r="R11" s="3">
        <v>1</v>
      </c>
      <c r="S11" s="3">
        <v>1</v>
      </c>
      <c r="T11" s="3">
        <v>1</v>
      </c>
      <c r="U11" s="3">
        <v>1</v>
      </c>
      <c r="V11" s="3">
        <v>1</v>
      </c>
      <c r="W11" s="3">
        <v>1</v>
      </c>
      <c r="X11" s="3">
        <v>1</v>
      </c>
      <c r="Y11" s="3">
        <v>1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0.99946000000000002</v>
      </c>
      <c r="AG11" s="3">
        <v>0.98745000000000005</v>
      </c>
      <c r="AH11" s="3">
        <v>0.88876999999999995</v>
      </c>
      <c r="AI11" s="3">
        <v>0.57926</v>
      </c>
      <c r="AJ11" s="3">
        <v>0.20610999999999999</v>
      </c>
      <c r="AK11" s="3">
        <v>3.288E-2</v>
      </c>
      <c r="AL11" s="3">
        <v>2.1199999999999999E-3</v>
      </c>
      <c r="AM11" s="3">
        <v>5.0000000000000002E-5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P_R[[#This Row],[8+]]-P_R[[#This Row],[9+]]</f>
        <v>0</v>
      </c>
      <c r="AY11" s="5">
        <f>P_R[[#This Row],[9+]]-P_R[[#This Row],[10+]]</f>
        <v>0</v>
      </c>
      <c r="AZ11" s="5">
        <f>P_R[[#This Row],[10+]]-P_R[[#This Row],[11+]]</f>
        <v>0</v>
      </c>
      <c r="BA11" s="5">
        <f>P_R[[#This Row],[11+]]-P_R[[#This Row],[12+]]</f>
        <v>0</v>
      </c>
      <c r="BB11" s="5">
        <f>P_R[[#This Row],[12+]]-P_R[[#This Row],[13+]]</f>
        <v>0</v>
      </c>
      <c r="BC11" s="5">
        <f>P_R[[#This Row],[13+]]-P_R[[#This Row],[14+]]</f>
        <v>0</v>
      </c>
      <c r="BD11" s="5">
        <f>P_R[[#This Row],[14+]]-P_R[[#This Row],[15+]]</f>
        <v>0</v>
      </c>
      <c r="BE11" s="5">
        <f>P_R[[#This Row],[15+]]-P_R[[#This Row],[16+]]</f>
        <v>0</v>
      </c>
      <c r="BF11" s="5">
        <f>P_R[[#This Row],[16+]]-P_R[[#This Row],[17+]]</f>
        <v>0</v>
      </c>
      <c r="BG11" s="5">
        <f>P_R[[#This Row],[17+]]-P_R[[#This Row],[18+]]</f>
        <v>0</v>
      </c>
      <c r="BH11" s="5">
        <f>P_R[[#This Row],[18+]]-P_R[[#This Row],[19+]]</f>
        <v>0</v>
      </c>
      <c r="BI11" s="5">
        <f>P_R[[#This Row],[19+]]-P_R[[#This Row],[20+]]</f>
        <v>0</v>
      </c>
      <c r="BJ11" s="5">
        <f>P_R[[#This Row],[20+]]-P_R[[#This Row],[21+]]</f>
        <v>0</v>
      </c>
      <c r="BK11" s="5">
        <f>P_R[[#This Row],[21+]]-P_R[[#This Row],[22+]]</f>
        <v>0</v>
      </c>
      <c r="BL11" s="5">
        <f>P_R[[#This Row],[22+]]-P_R[[#This Row],[23+]]</f>
        <v>0</v>
      </c>
      <c r="BM11" s="5">
        <f>P_R[[#This Row],[23+]]-P_R[[#This Row],[24+]]</f>
        <v>0</v>
      </c>
      <c r="BN11" s="5">
        <f>P_R[[#This Row],[24+]]-P_R[[#This Row],[25+]]</f>
        <v>0</v>
      </c>
      <c r="BO11" s="5">
        <f>P_R[[#This Row],[25+]]-P_R[[#This Row],[26+]]</f>
        <v>0</v>
      </c>
      <c r="BP11" s="5">
        <f>P_R[[#This Row],[26+]]-P_R[[#This Row],[27+]]</f>
        <v>0</v>
      </c>
      <c r="BQ11" s="5">
        <f>P_R[[#This Row],[27+]]-P_R[[#This Row],[28+]]</f>
        <v>0</v>
      </c>
      <c r="BR11" s="5">
        <f>P_R[[#This Row],[28+]]-P_R[[#This Row],[29+]]</f>
        <v>0</v>
      </c>
      <c r="BS11" s="5">
        <f>P_R[[#This Row],[29+]]-P_R[[#This Row],[30+]]</f>
        <v>0</v>
      </c>
      <c r="BT11" s="5">
        <f>P_R[[#This Row],[30+]]-P_R[[#This Row],[31+]]</f>
        <v>0</v>
      </c>
      <c r="BU11" s="5">
        <f>P_R[[#This Row],[31+]]-P_R[[#This Row],[32+]]</f>
        <v>5.3999999999998494E-4</v>
      </c>
      <c r="BV11" s="5">
        <f>P_R[[#This Row],[32+]]-P_R[[#This Row],[33+]]</f>
        <v>1.2009999999999965E-2</v>
      </c>
      <c r="BW11" s="5">
        <f>P_R[[#This Row],[33+]]-P_R[[#This Row],[34+]]</f>
        <v>9.8680000000000101E-2</v>
      </c>
      <c r="BX11" s="5">
        <f>P_R[[#This Row],[34+]]-P_R[[#This Row],[35+]]</f>
        <v>0.30950999999999995</v>
      </c>
      <c r="BY11" s="5">
        <f>P_R[[#This Row],[35+]]-P_R[[#This Row],[36+]]</f>
        <v>0.37314999999999998</v>
      </c>
      <c r="BZ11" s="5">
        <f>P_R[[#This Row],[36+]]-P_R[[#This Row],[37+]]</f>
        <v>0.17323</v>
      </c>
      <c r="CA11" s="5">
        <f>P_R[[#This Row],[37+]]-P_R[[#This Row],[38+]]</f>
        <v>3.0759999999999999E-2</v>
      </c>
      <c r="CB11" s="5">
        <f>P_R[[#This Row],[38+]]-P_R[[#This Row],[39+]]</f>
        <v>2.0699999999999998E-3</v>
      </c>
      <c r="CC11" s="5">
        <f>P_R[[#This Row],[39+]]-P_R[[#This Row],[40+]]</f>
        <v>5.0000000000000002E-5</v>
      </c>
      <c r="CD11" s="5">
        <f>P_R[[#This Row],[40+]]-P_R[[#This Row],[41+]]</f>
        <v>0</v>
      </c>
      <c r="CE11" s="5">
        <f>P_R[[#This Row],[41+]]-P_R[[#This Row],[42+]]</f>
        <v>0</v>
      </c>
      <c r="CF11" s="5">
        <f>P_R[[#This Row],[42+]]-P_R[[#This Row],[43+]]</f>
        <v>0</v>
      </c>
      <c r="CG11" s="5">
        <f>P_R[[#This Row],[43+]]-P_R[[#This Row],[44+]]</f>
        <v>0</v>
      </c>
      <c r="CH11" s="5">
        <f>P_R[[#This Row],[44+]]-P_R[[#This Row],[45+]]</f>
        <v>0</v>
      </c>
      <c r="CI11" s="5">
        <f>P_R[[#This Row],[45+]]-P_R[[#This Row],[46+]]</f>
        <v>0</v>
      </c>
      <c r="CJ11" s="5">
        <f>P_R[[#This Row],[46+]]-P_R[[#This Row],[47+]]</f>
        <v>0</v>
      </c>
      <c r="CK11" s="5">
        <f>P_R[[#This Row],[47+]]-P_R[[#This Row],[48+]]</f>
        <v>0</v>
      </c>
      <c r="CL11" s="5">
        <f>P_R[[#This Row],[48+]]-P_R[[#This Row],[49+]]</f>
        <v>0</v>
      </c>
    </row>
    <row r="12" spans="1:90" x14ac:dyDescent="0.25">
      <c r="A12" s="10">
        <v>22400717</v>
      </c>
      <c r="B12" s="13" t="s">
        <v>91</v>
      </c>
      <c r="C12" s="13" t="s">
        <v>90</v>
      </c>
      <c r="D12" s="11">
        <v>0.79166666666666663</v>
      </c>
      <c r="E12" s="9" t="str">
        <f>HYPERLINK("https://www.nba.com/stats/player/1630163/boxscores-traditional", "LaMelo Ball")</f>
        <v>LaMelo Ball</v>
      </c>
      <c r="F12">
        <v>30</v>
      </c>
      <c r="G12" s="4">
        <v>1.897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1</v>
      </c>
      <c r="V12" s="3">
        <v>1</v>
      </c>
      <c r="W12" s="3">
        <v>0.99988999999999995</v>
      </c>
      <c r="X12" s="3">
        <v>0.99921000000000004</v>
      </c>
      <c r="Y12" s="3">
        <v>0.99585000000000001</v>
      </c>
      <c r="Z12" s="3">
        <v>0.98257000000000005</v>
      </c>
      <c r="AA12" s="3">
        <v>0.94294999999999995</v>
      </c>
      <c r="AB12" s="3">
        <v>0.85314000000000001</v>
      </c>
      <c r="AC12" s="3">
        <v>0.70194000000000001</v>
      </c>
      <c r="AD12" s="3">
        <v>0.5</v>
      </c>
      <c r="AE12" s="3">
        <v>0.29805999999999999</v>
      </c>
      <c r="AF12" s="3">
        <v>0.14685999999999999</v>
      </c>
      <c r="AG12" s="3">
        <v>5.7049999999999997E-2</v>
      </c>
      <c r="AH12" s="3">
        <v>1.7430000000000001E-2</v>
      </c>
      <c r="AI12" s="3">
        <v>4.15E-3</v>
      </c>
      <c r="AJ12" s="3">
        <v>7.9000000000000001E-4</v>
      </c>
      <c r="AK12" s="3">
        <v>1.1E-4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5">
        <f>P_R[[#This Row],[8+]]-P_R[[#This Row],[9+]]</f>
        <v>0</v>
      </c>
      <c r="AY12" s="5">
        <f>P_R[[#This Row],[9+]]-P_R[[#This Row],[10+]]</f>
        <v>0</v>
      </c>
      <c r="AZ12" s="5">
        <f>P_R[[#This Row],[10+]]-P_R[[#This Row],[11+]]</f>
        <v>0</v>
      </c>
      <c r="BA12" s="5">
        <f>P_R[[#This Row],[11+]]-P_R[[#This Row],[12+]]</f>
        <v>0</v>
      </c>
      <c r="BB12" s="5">
        <f>P_R[[#This Row],[12+]]-P_R[[#This Row],[13+]]</f>
        <v>0</v>
      </c>
      <c r="BC12" s="5">
        <f>P_R[[#This Row],[13+]]-P_R[[#This Row],[14+]]</f>
        <v>0</v>
      </c>
      <c r="BD12" s="5">
        <f>P_R[[#This Row],[14+]]-P_R[[#This Row],[15+]]</f>
        <v>0</v>
      </c>
      <c r="BE12" s="5">
        <f>P_R[[#This Row],[15+]]-P_R[[#This Row],[16+]]</f>
        <v>0</v>
      </c>
      <c r="BF12" s="5">
        <f>P_R[[#This Row],[16+]]-P_R[[#This Row],[17+]]</f>
        <v>0</v>
      </c>
      <c r="BG12" s="5">
        <f>P_R[[#This Row],[17+]]-P_R[[#This Row],[18+]]</f>
        <v>0</v>
      </c>
      <c r="BH12" s="5">
        <f>P_R[[#This Row],[18+]]-P_R[[#This Row],[19+]]</f>
        <v>0</v>
      </c>
      <c r="BI12" s="5">
        <f>P_R[[#This Row],[19+]]-P_R[[#This Row],[20+]]</f>
        <v>0</v>
      </c>
      <c r="BJ12" s="5">
        <f>P_R[[#This Row],[20+]]-P_R[[#This Row],[21+]]</f>
        <v>0</v>
      </c>
      <c r="BK12" s="5">
        <f>P_R[[#This Row],[21+]]-P_R[[#This Row],[22+]]</f>
        <v>0</v>
      </c>
      <c r="BL12" s="5">
        <f>P_R[[#This Row],[22+]]-P_R[[#This Row],[23+]]</f>
        <v>1.100000000000545E-4</v>
      </c>
      <c r="BM12" s="5">
        <f>P_R[[#This Row],[23+]]-P_R[[#This Row],[24+]]</f>
        <v>6.799999999999029E-4</v>
      </c>
      <c r="BN12" s="5">
        <f>P_R[[#This Row],[24+]]-P_R[[#This Row],[25+]]</f>
        <v>3.3600000000000296E-3</v>
      </c>
      <c r="BO12" s="5">
        <f>P_R[[#This Row],[25+]]-P_R[[#This Row],[26+]]</f>
        <v>1.3279999999999959E-2</v>
      </c>
      <c r="BP12" s="5">
        <f>P_R[[#This Row],[26+]]-P_R[[#This Row],[27+]]</f>
        <v>3.96200000000001E-2</v>
      </c>
      <c r="BQ12" s="5">
        <f>P_R[[#This Row],[27+]]-P_R[[#This Row],[28+]]</f>
        <v>8.9809999999999945E-2</v>
      </c>
      <c r="BR12" s="5">
        <f>P_R[[#This Row],[28+]]-P_R[[#This Row],[29+]]</f>
        <v>0.1512</v>
      </c>
      <c r="BS12" s="5">
        <f>P_R[[#This Row],[29+]]-P_R[[#This Row],[30+]]</f>
        <v>0.20194000000000001</v>
      </c>
      <c r="BT12" s="5">
        <f>P_R[[#This Row],[30+]]-P_R[[#This Row],[31+]]</f>
        <v>0.20194000000000001</v>
      </c>
      <c r="BU12" s="5">
        <f>P_R[[#This Row],[31+]]-P_R[[#This Row],[32+]]</f>
        <v>0.1512</v>
      </c>
      <c r="BV12" s="5">
        <f>P_R[[#This Row],[32+]]-P_R[[#This Row],[33+]]</f>
        <v>8.9810000000000001E-2</v>
      </c>
      <c r="BW12" s="5">
        <f>P_R[[#This Row],[33+]]-P_R[[#This Row],[34+]]</f>
        <v>3.9619999999999995E-2</v>
      </c>
      <c r="BX12" s="5">
        <f>P_R[[#This Row],[34+]]-P_R[[#This Row],[35+]]</f>
        <v>1.328E-2</v>
      </c>
      <c r="BY12" s="5">
        <f>P_R[[#This Row],[35+]]-P_R[[#This Row],[36+]]</f>
        <v>3.3600000000000001E-3</v>
      </c>
      <c r="BZ12" s="5">
        <f>P_R[[#This Row],[36+]]-P_R[[#This Row],[37+]]</f>
        <v>6.8000000000000005E-4</v>
      </c>
      <c r="CA12" s="5">
        <f>P_R[[#This Row],[37+]]-P_R[[#This Row],[38+]]</f>
        <v>1.1E-4</v>
      </c>
      <c r="CB12" s="5">
        <f>P_R[[#This Row],[38+]]-P_R[[#This Row],[39+]]</f>
        <v>0</v>
      </c>
      <c r="CC12" s="5">
        <f>P_R[[#This Row],[39+]]-P_R[[#This Row],[40+]]</f>
        <v>0</v>
      </c>
      <c r="CD12" s="5">
        <f>P_R[[#This Row],[40+]]-P_R[[#This Row],[41+]]</f>
        <v>0</v>
      </c>
      <c r="CE12" s="5">
        <f>P_R[[#This Row],[41+]]-P_R[[#This Row],[42+]]</f>
        <v>0</v>
      </c>
      <c r="CF12" s="5">
        <f>P_R[[#This Row],[42+]]-P_R[[#This Row],[43+]]</f>
        <v>0</v>
      </c>
      <c r="CG12" s="5">
        <f>P_R[[#This Row],[43+]]-P_R[[#This Row],[44+]]</f>
        <v>0</v>
      </c>
      <c r="CH12" s="5">
        <f>P_R[[#This Row],[44+]]-P_R[[#This Row],[45+]]</f>
        <v>0</v>
      </c>
      <c r="CI12" s="5">
        <f>P_R[[#This Row],[45+]]-P_R[[#This Row],[46+]]</f>
        <v>0</v>
      </c>
      <c r="CJ12" s="5">
        <f>P_R[[#This Row],[46+]]-P_R[[#This Row],[47+]]</f>
        <v>0</v>
      </c>
      <c r="CK12" s="5">
        <f>P_R[[#This Row],[47+]]-P_R[[#This Row],[48+]]</f>
        <v>0</v>
      </c>
      <c r="CL12" s="5">
        <f>P_R[[#This Row],[48+]]-P_R[[#This Row],[49+]]</f>
        <v>0</v>
      </c>
    </row>
    <row r="13" spans="1:90" x14ac:dyDescent="0.25">
      <c r="A13" s="10">
        <v>22400717</v>
      </c>
      <c r="B13" s="13" t="s">
        <v>91</v>
      </c>
      <c r="C13" s="13" t="s">
        <v>90</v>
      </c>
      <c r="D13" s="11">
        <v>0.79166666666666663</v>
      </c>
      <c r="E13" s="9" t="str">
        <f>HYPERLINK("https://www.nba.com/stats/player/1631109/boxscores-traditional", "Mark Williams")</f>
        <v>Mark Williams</v>
      </c>
      <c r="F13">
        <v>32.4</v>
      </c>
      <c r="G13" s="4">
        <v>9.9120000000000008</v>
      </c>
      <c r="H13" s="3">
        <v>0.99304999999999999</v>
      </c>
      <c r="I13" s="3">
        <v>0.99085999999999996</v>
      </c>
      <c r="J13" s="3">
        <v>0.98809000000000002</v>
      </c>
      <c r="K13" s="3">
        <v>0.98460999999999999</v>
      </c>
      <c r="L13" s="3">
        <v>0.98029999999999995</v>
      </c>
      <c r="M13" s="3">
        <v>0.97499999999999998</v>
      </c>
      <c r="N13" s="3">
        <v>0.96855999999999998</v>
      </c>
      <c r="O13" s="3">
        <v>0.96079999999999999</v>
      </c>
      <c r="P13" s="3">
        <v>0.95052999999999999</v>
      </c>
      <c r="Q13" s="3">
        <v>0.93942999999999999</v>
      </c>
      <c r="R13" s="3">
        <v>0.92647000000000002</v>
      </c>
      <c r="S13" s="3">
        <v>0.91149000000000002</v>
      </c>
      <c r="T13" s="3">
        <v>0.89434999999999998</v>
      </c>
      <c r="U13" s="3">
        <v>0.87492999999999999</v>
      </c>
      <c r="V13" s="3">
        <v>0.85314000000000001</v>
      </c>
      <c r="W13" s="3">
        <v>0.82894000000000001</v>
      </c>
      <c r="X13" s="3">
        <v>0.80234000000000005</v>
      </c>
      <c r="Y13" s="3">
        <v>0.77337</v>
      </c>
      <c r="Z13" s="3">
        <v>0.74214999999999998</v>
      </c>
      <c r="AA13" s="3">
        <v>0.70540000000000003</v>
      </c>
      <c r="AB13" s="3">
        <v>0.67003000000000001</v>
      </c>
      <c r="AC13" s="3">
        <v>0.63307000000000002</v>
      </c>
      <c r="AD13" s="3">
        <v>0.59482999999999997</v>
      </c>
      <c r="AE13" s="3">
        <v>0.55567</v>
      </c>
      <c r="AF13" s="3">
        <v>0.51595000000000002</v>
      </c>
      <c r="AG13" s="3">
        <v>0.47608</v>
      </c>
      <c r="AH13" s="3">
        <v>0.43643999999999999</v>
      </c>
      <c r="AI13" s="3">
        <v>0.39743000000000001</v>
      </c>
      <c r="AJ13" s="3">
        <v>0.35942000000000002</v>
      </c>
      <c r="AK13" s="3">
        <v>0.32275999999999999</v>
      </c>
      <c r="AL13" s="3">
        <v>0.28774</v>
      </c>
      <c r="AM13" s="3">
        <v>0.25142999999999999</v>
      </c>
      <c r="AN13" s="3">
        <v>0.22065000000000001</v>
      </c>
      <c r="AO13" s="3">
        <v>0.19214999999999999</v>
      </c>
      <c r="AP13" s="3">
        <v>0.16602</v>
      </c>
      <c r="AQ13" s="3">
        <v>0.14230999999999999</v>
      </c>
      <c r="AR13" s="3">
        <v>0.121</v>
      </c>
      <c r="AS13" s="3">
        <v>0.10204000000000001</v>
      </c>
      <c r="AT13" s="3">
        <v>8.5339999999999999E-2</v>
      </c>
      <c r="AU13" s="3">
        <v>7.0779999999999996E-2</v>
      </c>
      <c r="AV13" s="3">
        <v>5.8209999999999998E-2</v>
      </c>
      <c r="AW13" s="3">
        <v>4.7460000000000002E-2</v>
      </c>
      <c r="AX13" s="5">
        <f>P_R[[#This Row],[8+]]-P_R[[#This Row],[9+]]</f>
        <v>2.1900000000000253E-3</v>
      </c>
      <c r="AY13" s="5">
        <f>P_R[[#This Row],[9+]]-P_R[[#This Row],[10+]]</f>
        <v>2.7699999999999392E-3</v>
      </c>
      <c r="AZ13" s="5">
        <f>P_R[[#This Row],[10+]]-P_R[[#This Row],[11+]]</f>
        <v>3.4800000000000386E-3</v>
      </c>
      <c r="BA13" s="5">
        <f>P_R[[#This Row],[11+]]-P_R[[#This Row],[12+]]</f>
        <v>4.310000000000036E-3</v>
      </c>
      <c r="BB13" s="5">
        <f>P_R[[#This Row],[12+]]-P_R[[#This Row],[13+]]</f>
        <v>5.2999999999999714E-3</v>
      </c>
      <c r="BC13" s="5">
        <f>P_R[[#This Row],[13+]]-P_R[[#This Row],[14+]]</f>
        <v>6.4400000000000013E-3</v>
      </c>
      <c r="BD13" s="5">
        <f>P_R[[#This Row],[14+]]-P_R[[#This Row],[15+]]</f>
        <v>7.7599999999999891E-3</v>
      </c>
      <c r="BE13" s="5">
        <f>P_R[[#This Row],[15+]]-P_R[[#This Row],[16+]]</f>
        <v>1.0270000000000001E-2</v>
      </c>
      <c r="BF13" s="5">
        <f>P_R[[#This Row],[16+]]-P_R[[#This Row],[17+]]</f>
        <v>1.1099999999999999E-2</v>
      </c>
      <c r="BG13" s="5">
        <f>P_R[[#This Row],[17+]]-P_R[[#This Row],[18+]]</f>
        <v>1.2959999999999972E-2</v>
      </c>
      <c r="BH13" s="5">
        <f>P_R[[#This Row],[18+]]-P_R[[#This Row],[19+]]</f>
        <v>1.4979999999999993E-2</v>
      </c>
      <c r="BI13" s="5">
        <f>P_R[[#This Row],[19+]]-P_R[[#This Row],[20+]]</f>
        <v>1.7140000000000044E-2</v>
      </c>
      <c r="BJ13" s="5">
        <f>P_R[[#This Row],[20+]]-P_R[[#This Row],[21+]]</f>
        <v>1.9419999999999993E-2</v>
      </c>
      <c r="BK13" s="5">
        <f>P_R[[#This Row],[21+]]-P_R[[#This Row],[22+]]</f>
        <v>2.1789999999999976E-2</v>
      </c>
      <c r="BL13" s="5">
        <f>P_R[[#This Row],[22+]]-P_R[[#This Row],[23+]]</f>
        <v>2.4199999999999999E-2</v>
      </c>
      <c r="BM13" s="5">
        <f>P_R[[#This Row],[23+]]-P_R[[#This Row],[24+]]</f>
        <v>2.6599999999999957E-2</v>
      </c>
      <c r="BN13" s="5">
        <f>P_R[[#This Row],[24+]]-P_R[[#This Row],[25+]]</f>
        <v>2.8970000000000051E-2</v>
      </c>
      <c r="BO13" s="5">
        <f>P_R[[#This Row],[25+]]-P_R[[#This Row],[26+]]</f>
        <v>3.1220000000000026E-2</v>
      </c>
      <c r="BP13" s="5">
        <f>P_R[[#This Row],[26+]]-P_R[[#This Row],[27+]]</f>
        <v>3.6749999999999949E-2</v>
      </c>
      <c r="BQ13" s="5">
        <f>P_R[[#This Row],[27+]]-P_R[[#This Row],[28+]]</f>
        <v>3.5370000000000013E-2</v>
      </c>
      <c r="BR13" s="5">
        <f>P_R[[#This Row],[28+]]-P_R[[#This Row],[29+]]</f>
        <v>3.6959999999999993E-2</v>
      </c>
      <c r="BS13" s="5">
        <f>P_R[[#This Row],[29+]]-P_R[[#This Row],[30+]]</f>
        <v>3.8240000000000052E-2</v>
      </c>
      <c r="BT13" s="5">
        <f>P_R[[#This Row],[30+]]-P_R[[#This Row],[31+]]</f>
        <v>3.9159999999999973E-2</v>
      </c>
      <c r="BU13" s="5">
        <f>P_R[[#This Row],[31+]]-P_R[[#This Row],[32+]]</f>
        <v>3.9719999999999978E-2</v>
      </c>
      <c r="BV13" s="5">
        <f>P_R[[#This Row],[32+]]-P_R[[#This Row],[33+]]</f>
        <v>3.9870000000000017E-2</v>
      </c>
      <c r="BW13" s="5">
        <f>P_R[[#This Row],[33+]]-P_R[[#This Row],[34+]]</f>
        <v>3.9640000000000009E-2</v>
      </c>
      <c r="BX13" s="5">
        <f>P_R[[#This Row],[34+]]-P_R[[#This Row],[35+]]</f>
        <v>3.9009999999999989E-2</v>
      </c>
      <c r="BY13" s="5">
        <f>P_R[[#This Row],[35+]]-P_R[[#This Row],[36+]]</f>
        <v>3.8009999999999988E-2</v>
      </c>
      <c r="BZ13" s="5">
        <f>P_R[[#This Row],[36+]]-P_R[[#This Row],[37+]]</f>
        <v>3.6660000000000026E-2</v>
      </c>
      <c r="CA13" s="5">
        <f>P_R[[#This Row],[37+]]-P_R[[#This Row],[38+]]</f>
        <v>3.5019999999999996E-2</v>
      </c>
      <c r="CB13" s="5">
        <f>P_R[[#This Row],[38+]]-P_R[[#This Row],[39+]]</f>
        <v>3.6310000000000009E-2</v>
      </c>
      <c r="CC13" s="5">
        <f>P_R[[#This Row],[39+]]-P_R[[#This Row],[40+]]</f>
        <v>3.0779999999999974E-2</v>
      </c>
      <c r="CD13" s="5">
        <f>P_R[[#This Row],[40+]]-P_R[[#This Row],[41+]]</f>
        <v>2.8500000000000025E-2</v>
      </c>
      <c r="CE13" s="5">
        <f>P_R[[#This Row],[41+]]-P_R[[#This Row],[42+]]</f>
        <v>2.6129999999999987E-2</v>
      </c>
      <c r="CF13" s="5">
        <f>P_R[[#This Row],[42+]]-P_R[[#This Row],[43+]]</f>
        <v>2.3710000000000009E-2</v>
      </c>
      <c r="CG13" s="5">
        <f>P_R[[#This Row],[43+]]-P_R[[#This Row],[44+]]</f>
        <v>2.1309999999999996E-2</v>
      </c>
      <c r="CH13" s="5">
        <f>P_R[[#This Row],[44+]]-P_R[[#This Row],[45+]]</f>
        <v>1.8959999999999991E-2</v>
      </c>
      <c r="CI13" s="5">
        <f>P_R[[#This Row],[45+]]-P_R[[#This Row],[46+]]</f>
        <v>1.6700000000000007E-2</v>
      </c>
      <c r="CJ13" s="5">
        <f>P_R[[#This Row],[46+]]-P_R[[#This Row],[47+]]</f>
        <v>1.4560000000000003E-2</v>
      </c>
      <c r="CK13" s="5">
        <f>P_R[[#This Row],[47+]]-P_R[[#This Row],[48+]]</f>
        <v>1.2569999999999998E-2</v>
      </c>
      <c r="CL13" s="5">
        <f>P_R[[#This Row],[48+]]-P_R[[#This Row],[49+]]</f>
        <v>1.0749999999999996E-2</v>
      </c>
    </row>
    <row r="14" spans="1:90" x14ac:dyDescent="0.25">
      <c r="A14" s="10">
        <v>22400717</v>
      </c>
      <c r="B14" s="13" t="s">
        <v>91</v>
      </c>
      <c r="C14" s="13" t="s">
        <v>90</v>
      </c>
      <c r="D14" s="11">
        <v>0.79166666666666663</v>
      </c>
      <c r="E14" s="9" t="str">
        <f>HYPERLINK("https://www.nba.com/stats/player/1642354/boxscores-traditional", "KJ Simpson")</f>
        <v>KJ Simpson</v>
      </c>
      <c r="F14">
        <v>11.8</v>
      </c>
      <c r="G14" s="4">
        <v>1.6</v>
      </c>
      <c r="H14" s="3">
        <v>0.99134</v>
      </c>
      <c r="I14" s="3">
        <v>0.95994000000000002</v>
      </c>
      <c r="J14" s="3">
        <v>0.87075999999999998</v>
      </c>
      <c r="K14" s="3">
        <v>0.69145999999999996</v>
      </c>
      <c r="L14" s="3">
        <v>0.45223999999999998</v>
      </c>
      <c r="M14" s="3">
        <v>0.22663</v>
      </c>
      <c r="N14" s="3">
        <v>8.5339999999999999E-2</v>
      </c>
      <c r="O14" s="3">
        <v>2.2749999999999999E-2</v>
      </c>
      <c r="P14" s="3">
        <v>4.4000000000000003E-3</v>
      </c>
      <c r="Q14" s="3">
        <v>5.8E-4</v>
      </c>
      <c r="R14" s="3">
        <v>5.0000000000000002E-5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5">
        <f>P_R[[#This Row],[8+]]-P_R[[#This Row],[9+]]</f>
        <v>3.1399999999999983E-2</v>
      </c>
      <c r="AY14" s="5">
        <f>P_R[[#This Row],[9+]]-P_R[[#This Row],[10+]]</f>
        <v>8.9180000000000037E-2</v>
      </c>
      <c r="AZ14" s="5">
        <f>P_R[[#This Row],[10+]]-P_R[[#This Row],[11+]]</f>
        <v>0.17930000000000001</v>
      </c>
      <c r="BA14" s="5">
        <f>P_R[[#This Row],[11+]]-P_R[[#This Row],[12+]]</f>
        <v>0.23921999999999999</v>
      </c>
      <c r="BB14" s="5">
        <f>P_R[[#This Row],[12+]]-P_R[[#This Row],[13+]]</f>
        <v>0.22560999999999998</v>
      </c>
      <c r="BC14" s="5">
        <f>P_R[[#This Row],[13+]]-P_R[[#This Row],[14+]]</f>
        <v>0.14129</v>
      </c>
      <c r="BD14" s="5">
        <f>P_R[[#This Row],[14+]]-P_R[[#This Row],[15+]]</f>
        <v>6.2590000000000007E-2</v>
      </c>
      <c r="BE14" s="5">
        <f>P_R[[#This Row],[15+]]-P_R[[#This Row],[16+]]</f>
        <v>1.8349999999999998E-2</v>
      </c>
      <c r="BF14" s="5">
        <f>P_R[[#This Row],[16+]]-P_R[[#This Row],[17+]]</f>
        <v>3.8200000000000005E-3</v>
      </c>
      <c r="BG14" s="5">
        <f>P_R[[#This Row],[17+]]-P_R[[#This Row],[18+]]</f>
        <v>5.2999999999999998E-4</v>
      </c>
      <c r="BH14" s="5">
        <f>P_R[[#This Row],[18+]]-P_R[[#This Row],[19+]]</f>
        <v>5.0000000000000002E-5</v>
      </c>
      <c r="BI14" s="5">
        <f>P_R[[#This Row],[19+]]-P_R[[#This Row],[20+]]</f>
        <v>0</v>
      </c>
      <c r="BJ14" s="5">
        <f>P_R[[#This Row],[20+]]-P_R[[#This Row],[21+]]</f>
        <v>0</v>
      </c>
      <c r="BK14" s="5">
        <f>P_R[[#This Row],[21+]]-P_R[[#This Row],[22+]]</f>
        <v>0</v>
      </c>
      <c r="BL14" s="5">
        <f>P_R[[#This Row],[22+]]-P_R[[#This Row],[23+]]</f>
        <v>0</v>
      </c>
      <c r="BM14" s="5">
        <f>P_R[[#This Row],[23+]]-P_R[[#This Row],[24+]]</f>
        <v>0</v>
      </c>
      <c r="BN14" s="5">
        <f>P_R[[#This Row],[24+]]-P_R[[#This Row],[25+]]</f>
        <v>0</v>
      </c>
      <c r="BO14" s="5">
        <f>P_R[[#This Row],[25+]]-P_R[[#This Row],[26+]]</f>
        <v>0</v>
      </c>
      <c r="BP14" s="5">
        <f>P_R[[#This Row],[26+]]-P_R[[#This Row],[27+]]</f>
        <v>0</v>
      </c>
      <c r="BQ14" s="5">
        <f>P_R[[#This Row],[27+]]-P_R[[#This Row],[28+]]</f>
        <v>0</v>
      </c>
      <c r="BR14" s="5">
        <f>P_R[[#This Row],[28+]]-P_R[[#This Row],[29+]]</f>
        <v>0</v>
      </c>
      <c r="BS14" s="5">
        <f>P_R[[#This Row],[29+]]-P_R[[#This Row],[30+]]</f>
        <v>0</v>
      </c>
      <c r="BT14" s="5">
        <f>P_R[[#This Row],[30+]]-P_R[[#This Row],[31+]]</f>
        <v>0</v>
      </c>
      <c r="BU14" s="5">
        <f>P_R[[#This Row],[31+]]-P_R[[#This Row],[32+]]</f>
        <v>0</v>
      </c>
      <c r="BV14" s="5">
        <f>P_R[[#This Row],[32+]]-P_R[[#This Row],[33+]]</f>
        <v>0</v>
      </c>
      <c r="BW14" s="5">
        <f>P_R[[#This Row],[33+]]-P_R[[#This Row],[34+]]</f>
        <v>0</v>
      </c>
      <c r="BX14" s="5">
        <f>P_R[[#This Row],[34+]]-P_R[[#This Row],[35+]]</f>
        <v>0</v>
      </c>
      <c r="BY14" s="5">
        <f>P_R[[#This Row],[35+]]-P_R[[#This Row],[36+]]</f>
        <v>0</v>
      </c>
      <c r="BZ14" s="5">
        <f>P_R[[#This Row],[36+]]-P_R[[#This Row],[37+]]</f>
        <v>0</v>
      </c>
      <c r="CA14" s="5">
        <f>P_R[[#This Row],[37+]]-P_R[[#This Row],[38+]]</f>
        <v>0</v>
      </c>
      <c r="CB14" s="5">
        <f>P_R[[#This Row],[38+]]-P_R[[#This Row],[39+]]</f>
        <v>0</v>
      </c>
      <c r="CC14" s="5">
        <f>P_R[[#This Row],[39+]]-P_R[[#This Row],[40+]]</f>
        <v>0</v>
      </c>
      <c r="CD14" s="5">
        <f>P_R[[#This Row],[40+]]-P_R[[#This Row],[41+]]</f>
        <v>0</v>
      </c>
      <c r="CE14" s="5">
        <f>P_R[[#This Row],[41+]]-P_R[[#This Row],[42+]]</f>
        <v>0</v>
      </c>
      <c r="CF14" s="5">
        <f>P_R[[#This Row],[42+]]-P_R[[#This Row],[43+]]</f>
        <v>0</v>
      </c>
      <c r="CG14" s="5">
        <f>P_R[[#This Row],[43+]]-P_R[[#This Row],[44+]]</f>
        <v>0</v>
      </c>
      <c r="CH14" s="5">
        <f>P_R[[#This Row],[44+]]-P_R[[#This Row],[45+]]</f>
        <v>0</v>
      </c>
      <c r="CI14" s="5">
        <f>P_R[[#This Row],[45+]]-P_R[[#This Row],[46+]]</f>
        <v>0</v>
      </c>
      <c r="CJ14" s="5">
        <f>P_R[[#This Row],[46+]]-P_R[[#This Row],[47+]]</f>
        <v>0</v>
      </c>
      <c r="CK14" s="5">
        <f>P_R[[#This Row],[47+]]-P_R[[#This Row],[48+]]</f>
        <v>0</v>
      </c>
      <c r="CL14" s="5">
        <f>P_R[[#This Row],[48+]]-P_R[[#This Row],[49+]]</f>
        <v>0</v>
      </c>
    </row>
    <row r="15" spans="1:90" x14ac:dyDescent="0.25">
      <c r="A15" s="10">
        <v>22400717</v>
      </c>
      <c r="B15" s="13" t="s">
        <v>91</v>
      </c>
      <c r="C15" s="13" t="s">
        <v>90</v>
      </c>
      <c r="D15" s="11">
        <v>0.79166666666666663</v>
      </c>
      <c r="E15" s="9" t="str">
        <f>HYPERLINK("https://www.nba.com/stats/player/1629684/boxscores-traditional", "Grant Williams")</f>
        <v>Grant Williams</v>
      </c>
      <c r="F15">
        <v>18</v>
      </c>
      <c r="G15" s="4">
        <v>4.5609999999999999</v>
      </c>
      <c r="H15" s="3">
        <v>0.98573999999999995</v>
      </c>
      <c r="I15" s="3">
        <v>0.97558</v>
      </c>
      <c r="J15" s="3">
        <v>0.95994000000000002</v>
      </c>
      <c r="K15" s="3">
        <v>0.93698999999999999</v>
      </c>
      <c r="L15" s="3">
        <v>0.90658000000000005</v>
      </c>
      <c r="M15" s="3">
        <v>0.86433000000000004</v>
      </c>
      <c r="N15" s="3">
        <v>0.81057000000000001</v>
      </c>
      <c r="O15" s="3">
        <v>0.74536999999999998</v>
      </c>
      <c r="P15" s="3">
        <v>0.67003000000000001</v>
      </c>
      <c r="Q15" s="3">
        <v>0.58706000000000003</v>
      </c>
      <c r="R15" s="3">
        <v>0.5</v>
      </c>
      <c r="S15" s="3">
        <v>0.41293999999999997</v>
      </c>
      <c r="T15" s="3">
        <v>0.32996999999999999</v>
      </c>
      <c r="U15" s="3">
        <v>0.25463000000000002</v>
      </c>
      <c r="V15" s="3">
        <v>0.18942999999999999</v>
      </c>
      <c r="W15" s="3">
        <v>0.13567000000000001</v>
      </c>
      <c r="X15" s="3">
        <v>9.3420000000000003E-2</v>
      </c>
      <c r="Y15" s="3">
        <v>6.3009999999999997E-2</v>
      </c>
      <c r="Z15" s="3">
        <v>4.0059999999999998E-2</v>
      </c>
      <c r="AA15" s="3">
        <v>2.4420000000000001E-2</v>
      </c>
      <c r="AB15" s="3">
        <v>1.426E-2</v>
      </c>
      <c r="AC15" s="3">
        <v>7.9799999999999992E-3</v>
      </c>
      <c r="AD15" s="3">
        <v>4.2700000000000004E-3</v>
      </c>
      <c r="AE15" s="3">
        <v>2.1900000000000001E-3</v>
      </c>
      <c r="AF15" s="3">
        <v>1.07E-3</v>
      </c>
      <c r="AG15" s="3">
        <v>5.0000000000000001E-4</v>
      </c>
      <c r="AH15" s="3">
        <v>2.2000000000000001E-4</v>
      </c>
      <c r="AI15" s="3">
        <v>1E-4</v>
      </c>
      <c r="AJ15" s="3">
        <v>4.0000000000000003E-5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5">
        <f>P_R[[#This Row],[8+]]-P_R[[#This Row],[9+]]</f>
        <v>1.0159999999999947E-2</v>
      </c>
      <c r="AY15" s="5">
        <f>P_R[[#This Row],[9+]]-P_R[[#This Row],[10+]]</f>
        <v>1.5639999999999987E-2</v>
      </c>
      <c r="AZ15" s="5">
        <f>P_R[[#This Row],[10+]]-P_R[[#This Row],[11+]]</f>
        <v>2.2950000000000026E-2</v>
      </c>
      <c r="BA15" s="5">
        <f>P_R[[#This Row],[11+]]-P_R[[#This Row],[12+]]</f>
        <v>3.0409999999999937E-2</v>
      </c>
      <c r="BB15" s="5">
        <f>P_R[[#This Row],[12+]]-P_R[[#This Row],[13+]]</f>
        <v>4.225000000000001E-2</v>
      </c>
      <c r="BC15" s="5">
        <f>P_R[[#This Row],[13+]]-P_R[[#This Row],[14+]]</f>
        <v>5.376000000000003E-2</v>
      </c>
      <c r="BD15" s="5">
        <f>P_R[[#This Row],[14+]]-P_R[[#This Row],[15+]]</f>
        <v>6.5200000000000036E-2</v>
      </c>
      <c r="BE15" s="5">
        <f>P_R[[#This Row],[15+]]-P_R[[#This Row],[16+]]</f>
        <v>7.5339999999999963E-2</v>
      </c>
      <c r="BF15" s="5">
        <f>P_R[[#This Row],[16+]]-P_R[[#This Row],[17+]]</f>
        <v>8.2969999999999988E-2</v>
      </c>
      <c r="BG15" s="5">
        <f>P_R[[#This Row],[17+]]-P_R[[#This Row],[18+]]</f>
        <v>8.7060000000000026E-2</v>
      </c>
      <c r="BH15" s="5">
        <f>P_R[[#This Row],[18+]]-P_R[[#This Row],[19+]]</f>
        <v>8.7060000000000026E-2</v>
      </c>
      <c r="BI15" s="5">
        <f>P_R[[#This Row],[19+]]-P_R[[#This Row],[20+]]</f>
        <v>8.2969999999999988E-2</v>
      </c>
      <c r="BJ15" s="5">
        <f>P_R[[#This Row],[20+]]-P_R[[#This Row],[21+]]</f>
        <v>7.5339999999999963E-2</v>
      </c>
      <c r="BK15" s="5">
        <f>P_R[[#This Row],[21+]]-P_R[[#This Row],[22+]]</f>
        <v>6.5200000000000036E-2</v>
      </c>
      <c r="BL15" s="5">
        <f>P_R[[#This Row],[22+]]-P_R[[#This Row],[23+]]</f>
        <v>5.3759999999999974E-2</v>
      </c>
      <c r="BM15" s="5">
        <f>P_R[[#This Row],[23+]]-P_R[[#This Row],[24+]]</f>
        <v>4.225000000000001E-2</v>
      </c>
      <c r="BN15" s="5">
        <f>P_R[[#This Row],[24+]]-P_R[[#This Row],[25+]]</f>
        <v>3.0410000000000006E-2</v>
      </c>
      <c r="BO15" s="5">
        <f>P_R[[#This Row],[25+]]-P_R[[#This Row],[26+]]</f>
        <v>2.2949999999999998E-2</v>
      </c>
      <c r="BP15" s="5">
        <f>P_R[[#This Row],[26+]]-P_R[[#This Row],[27+]]</f>
        <v>1.5639999999999998E-2</v>
      </c>
      <c r="BQ15" s="5">
        <f>P_R[[#This Row],[27+]]-P_R[[#This Row],[28+]]</f>
        <v>1.0160000000000001E-2</v>
      </c>
      <c r="BR15" s="5">
        <f>P_R[[#This Row],[28+]]-P_R[[#This Row],[29+]]</f>
        <v>6.2800000000000009E-3</v>
      </c>
      <c r="BS15" s="5">
        <f>P_R[[#This Row],[29+]]-P_R[[#This Row],[30+]]</f>
        <v>3.7099999999999989E-3</v>
      </c>
      <c r="BT15" s="5">
        <f>P_R[[#This Row],[30+]]-P_R[[#This Row],[31+]]</f>
        <v>2.0800000000000003E-3</v>
      </c>
      <c r="BU15" s="5">
        <f>P_R[[#This Row],[31+]]-P_R[[#This Row],[32+]]</f>
        <v>1.1200000000000001E-3</v>
      </c>
      <c r="BV15" s="5">
        <f>P_R[[#This Row],[32+]]-P_R[[#This Row],[33+]]</f>
        <v>5.6999999999999998E-4</v>
      </c>
      <c r="BW15" s="5">
        <f>P_R[[#This Row],[33+]]-P_R[[#This Row],[34+]]</f>
        <v>2.7999999999999998E-4</v>
      </c>
      <c r="BX15" s="5">
        <f>P_R[[#This Row],[34+]]-P_R[[#This Row],[35+]]</f>
        <v>1.2E-4</v>
      </c>
      <c r="BY15" s="5">
        <f>P_R[[#This Row],[35+]]-P_R[[#This Row],[36+]]</f>
        <v>6.0000000000000002E-5</v>
      </c>
      <c r="BZ15" s="5">
        <f>P_R[[#This Row],[36+]]-P_R[[#This Row],[37+]]</f>
        <v>4.0000000000000003E-5</v>
      </c>
      <c r="CA15" s="5">
        <f>P_R[[#This Row],[37+]]-P_R[[#This Row],[38+]]</f>
        <v>0</v>
      </c>
      <c r="CB15" s="5">
        <f>P_R[[#This Row],[38+]]-P_R[[#This Row],[39+]]</f>
        <v>0</v>
      </c>
      <c r="CC15" s="5">
        <f>P_R[[#This Row],[39+]]-P_R[[#This Row],[40+]]</f>
        <v>0</v>
      </c>
      <c r="CD15" s="5">
        <f>P_R[[#This Row],[40+]]-P_R[[#This Row],[41+]]</f>
        <v>0</v>
      </c>
      <c r="CE15" s="5">
        <f>P_R[[#This Row],[41+]]-P_R[[#This Row],[42+]]</f>
        <v>0</v>
      </c>
      <c r="CF15" s="5">
        <f>P_R[[#This Row],[42+]]-P_R[[#This Row],[43+]]</f>
        <v>0</v>
      </c>
      <c r="CG15" s="5">
        <f>P_R[[#This Row],[43+]]-P_R[[#This Row],[44+]]</f>
        <v>0</v>
      </c>
      <c r="CH15" s="5">
        <f>P_R[[#This Row],[44+]]-P_R[[#This Row],[45+]]</f>
        <v>0</v>
      </c>
      <c r="CI15" s="5">
        <f>P_R[[#This Row],[45+]]-P_R[[#This Row],[46+]]</f>
        <v>0</v>
      </c>
      <c r="CJ15" s="5">
        <f>P_R[[#This Row],[46+]]-P_R[[#This Row],[47+]]</f>
        <v>0</v>
      </c>
      <c r="CK15" s="5">
        <f>P_R[[#This Row],[47+]]-P_R[[#This Row],[48+]]</f>
        <v>0</v>
      </c>
      <c r="CL15" s="5">
        <f>P_R[[#This Row],[48+]]-P_R[[#This Row],[49+]]</f>
        <v>0</v>
      </c>
    </row>
    <row r="16" spans="1:90" x14ac:dyDescent="0.25">
      <c r="A16" s="10">
        <v>22400717</v>
      </c>
      <c r="B16" s="13" t="s">
        <v>91</v>
      </c>
      <c r="C16" s="13" t="s">
        <v>90</v>
      </c>
      <c r="D16" s="11">
        <v>0.79166666666666663</v>
      </c>
      <c r="E16" s="9" t="str">
        <f>HYPERLINK("https://www.nba.com/stats/player/1630182/boxscores-traditional", "Josh Green")</f>
        <v>Josh Green</v>
      </c>
      <c r="F16">
        <v>13.2</v>
      </c>
      <c r="G16" s="4">
        <v>3.1869999999999998</v>
      </c>
      <c r="H16" s="3">
        <v>0.94845000000000002</v>
      </c>
      <c r="I16" s="3">
        <v>0.90658000000000005</v>
      </c>
      <c r="J16" s="3">
        <v>0.84133999999999998</v>
      </c>
      <c r="K16" s="3">
        <v>0.75490000000000002</v>
      </c>
      <c r="L16" s="3">
        <v>0.64802999999999999</v>
      </c>
      <c r="M16" s="3">
        <v>0.52392000000000005</v>
      </c>
      <c r="N16" s="3">
        <v>0.40128999999999998</v>
      </c>
      <c r="O16" s="3">
        <v>0.28774</v>
      </c>
      <c r="P16" s="3">
        <v>0.18942999999999999</v>
      </c>
      <c r="Q16" s="3">
        <v>0.11702</v>
      </c>
      <c r="R16" s="3">
        <v>6.5519999999999995E-2</v>
      </c>
      <c r="S16" s="3">
        <v>3.4380000000000001E-2</v>
      </c>
      <c r="T16" s="3">
        <v>1.6590000000000001E-2</v>
      </c>
      <c r="U16" s="3">
        <v>7.1399999999999996E-3</v>
      </c>
      <c r="V16" s="3">
        <v>2.8900000000000002E-3</v>
      </c>
      <c r="W16" s="3">
        <v>1.07E-3</v>
      </c>
      <c r="X16" s="3">
        <v>3.5E-4</v>
      </c>
      <c r="Y16" s="3">
        <v>1.1E-4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P_R[[#This Row],[8+]]-P_R[[#This Row],[9+]]</f>
        <v>4.1869999999999963E-2</v>
      </c>
      <c r="AY16" s="5">
        <f>P_R[[#This Row],[9+]]-P_R[[#This Row],[10+]]</f>
        <v>6.5240000000000076E-2</v>
      </c>
      <c r="AZ16" s="5">
        <f>P_R[[#This Row],[10+]]-P_R[[#This Row],[11+]]</f>
        <v>8.6439999999999961E-2</v>
      </c>
      <c r="BA16" s="5">
        <f>P_R[[#This Row],[11+]]-P_R[[#This Row],[12+]]</f>
        <v>0.10687000000000002</v>
      </c>
      <c r="BB16" s="5">
        <f>P_R[[#This Row],[12+]]-P_R[[#This Row],[13+]]</f>
        <v>0.12410999999999994</v>
      </c>
      <c r="BC16" s="5">
        <f>P_R[[#This Row],[13+]]-P_R[[#This Row],[14+]]</f>
        <v>0.12263000000000007</v>
      </c>
      <c r="BD16" s="5">
        <f>P_R[[#This Row],[14+]]-P_R[[#This Row],[15+]]</f>
        <v>0.11354999999999998</v>
      </c>
      <c r="BE16" s="5">
        <f>P_R[[#This Row],[15+]]-P_R[[#This Row],[16+]]</f>
        <v>9.8310000000000008E-2</v>
      </c>
      <c r="BF16" s="5">
        <f>P_R[[#This Row],[16+]]-P_R[[#This Row],[17+]]</f>
        <v>7.2409999999999988E-2</v>
      </c>
      <c r="BG16" s="5">
        <f>P_R[[#This Row],[17+]]-P_R[[#This Row],[18+]]</f>
        <v>5.1500000000000004E-2</v>
      </c>
      <c r="BH16" s="5">
        <f>P_R[[#This Row],[18+]]-P_R[[#This Row],[19+]]</f>
        <v>3.1139999999999994E-2</v>
      </c>
      <c r="BI16" s="5">
        <f>P_R[[#This Row],[19+]]-P_R[[#This Row],[20+]]</f>
        <v>1.779E-2</v>
      </c>
      <c r="BJ16" s="5">
        <f>P_R[[#This Row],[20+]]-P_R[[#This Row],[21+]]</f>
        <v>9.4500000000000001E-3</v>
      </c>
      <c r="BK16" s="5">
        <f>P_R[[#This Row],[21+]]-P_R[[#This Row],[22+]]</f>
        <v>4.2499999999999994E-3</v>
      </c>
      <c r="BL16" s="5">
        <f>P_R[[#This Row],[22+]]-P_R[[#This Row],[23+]]</f>
        <v>1.8200000000000002E-3</v>
      </c>
      <c r="BM16" s="5">
        <f>P_R[[#This Row],[23+]]-P_R[[#This Row],[24+]]</f>
        <v>7.1999999999999994E-4</v>
      </c>
      <c r="BN16" s="5">
        <f>P_R[[#This Row],[24+]]-P_R[[#This Row],[25+]]</f>
        <v>2.3999999999999998E-4</v>
      </c>
      <c r="BO16" s="5">
        <f>P_R[[#This Row],[25+]]-P_R[[#This Row],[26+]]</f>
        <v>1.1E-4</v>
      </c>
      <c r="BP16" s="5">
        <f>P_R[[#This Row],[26+]]-P_R[[#This Row],[27+]]</f>
        <v>0</v>
      </c>
      <c r="BQ16" s="5">
        <f>P_R[[#This Row],[27+]]-P_R[[#This Row],[28+]]</f>
        <v>0</v>
      </c>
      <c r="BR16" s="5">
        <f>P_R[[#This Row],[28+]]-P_R[[#This Row],[29+]]</f>
        <v>0</v>
      </c>
      <c r="BS16" s="5">
        <f>P_R[[#This Row],[29+]]-P_R[[#This Row],[30+]]</f>
        <v>0</v>
      </c>
      <c r="BT16" s="5">
        <f>P_R[[#This Row],[30+]]-P_R[[#This Row],[31+]]</f>
        <v>0</v>
      </c>
      <c r="BU16" s="5">
        <f>P_R[[#This Row],[31+]]-P_R[[#This Row],[32+]]</f>
        <v>0</v>
      </c>
      <c r="BV16" s="5">
        <f>P_R[[#This Row],[32+]]-P_R[[#This Row],[33+]]</f>
        <v>0</v>
      </c>
      <c r="BW16" s="5">
        <f>P_R[[#This Row],[33+]]-P_R[[#This Row],[34+]]</f>
        <v>0</v>
      </c>
      <c r="BX16" s="5">
        <f>P_R[[#This Row],[34+]]-P_R[[#This Row],[35+]]</f>
        <v>0</v>
      </c>
      <c r="BY16" s="5">
        <f>P_R[[#This Row],[35+]]-P_R[[#This Row],[36+]]</f>
        <v>0</v>
      </c>
      <c r="BZ16" s="5">
        <f>P_R[[#This Row],[36+]]-P_R[[#This Row],[37+]]</f>
        <v>0</v>
      </c>
      <c r="CA16" s="5">
        <f>P_R[[#This Row],[37+]]-P_R[[#This Row],[38+]]</f>
        <v>0</v>
      </c>
      <c r="CB16" s="5">
        <f>P_R[[#This Row],[38+]]-P_R[[#This Row],[39+]]</f>
        <v>0</v>
      </c>
      <c r="CC16" s="5">
        <f>P_R[[#This Row],[39+]]-P_R[[#This Row],[40+]]</f>
        <v>0</v>
      </c>
      <c r="CD16" s="5">
        <f>P_R[[#This Row],[40+]]-P_R[[#This Row],[41+]]</f>
        <v>0</v>
      </c>
      <c r="CE16" s="5">
        <f>P_R[[#This Row],[41+]]-P_R[[#This Row],[42+]]</f>
        <v>0</v>
      </c>
      <c r="CF16" s="5">
        <f>P_R[[#This Row],[42+]]-P_R[[#This Row],[43+]]</f>
        <v>0</v>
      </c>
      <c r="CG16" s="5">
        <f>P_R[[#This Row],[43+]]-P_R[[#This Row],[44+]]</f>
        <v>0</v>
      </c>
      <c r="CH16" s="5">
        <f>P_R[[#This Row],[44+]]-P_R[[#This Row],[45+]]</f>
        <v>0</v>
      </c>
      <c r="CI16" s="5">
        <f>P_R[[#This Row],[45+]]-P_R[[#This Row],[46+]]</f>
        <v>0</v>
      </c>
      <c r="CJ16" s="5">
        <f>P_R[[#This Row],[46+]]-P_R[[#This Row],[47+]]</f>
        <v>0</v>
      </c>
      <c r="CK16" s="5">
        <f>P_R[[#This Row],[47+]]-P_R[[#This Row],[48+]]</f>
        <v>0</v>
      </c>
      <c r="CL16" s="5">
        <f>P_R[[#This Row],[48+]]-P_R[[#This Row],[49+]]</f>
        <v>0</v>
      </c>
    </row>
    <row r="17" spans="1:90" x14ac:dyDescent="0.25">
      <c r="A17" s="10">
        <v>22400717</v>
      </c>
      <c r="B17" s="13" t="s">
        <v>91</v>
      </c>
      <c r="C17" s="13" t="s">
        <v>90</v>
      </c>
      <c r="D17" s="11">
        <v>0.79166666666666663</v>
      </c>
      <c r="E17" s="9" t="str">
        <f>HYPERLINK("https://www.nba.com/stats/player/1631217/boxscores-traditional", "Moussa Diabaté")</f>
        <v>Moussa Diabaté</v>
      </c>
      <c r="F17">
        <v>17</v>
      </c>
      <c r="G17" s="4">
        <v>6.1639999999999997</v>
      </c>
      <c r="H17" s="3">
        <v>0.92784999999999995</v>
      </c>
      <c r="I17" s="3">
        <v>0.9032</v>
      </c>
      <c r="J17" s="3">
        <v>0.87285999999999997</v>
      </c>
      <c r="K17" s="3">
        <v>0.83398000000000005</v>
      </c>
      <c r="L17" s="3">
        <v>0.79103000000000001</v>
      </c>
      <c r="M17" s="3">
        <v>0.74214999999999998</v>
      </c>
      <c r="N17" s="3">
        <v>0.68793000000000004</v>
      </c>
      <c r="O17" s="3">
        <v>0.62551999999999996</v>
      </c>
      <c r="P17" s="3">
        <v>0.56355999999999995</v>
      </c>
      <c r="Q17" s="3">
        <v>0.5</v>
      </c>
      <c r="R17" s="3">
        <v>0.43643999999999999</v>
      </c>
      <c r="S17" s="3">
        <v>0.37447999999999998</v>
      </c>
      <c r="T17" s="3">
        <v>0.31207000000000001</v>
      </c>
      <c r="U17" s="3">
        <v>0.25785000000000002</v>
      </c>
      <c r="V17" s="3">
        <v>0.20896999999999999</v>
      </c>
      <c r="W17" s="3">
        <v>0.16602</v>
      </c>
      <c r="X17" s="3">
        <v>0.12714</v>
      </c>
      <c r="Y17" s="3">
        <v>9.6799999999999997E-2</v>
      </c>
      <c r="Z17" s="3">
        <v>7.2150000000000006E-2</v>
      </c>
      <c r="AA17" s="3">
        <v>5.262E-2</v>
      </c>
      <c r="AB17" s="3">
        <v>3.7539999999999997E-2</v>
      </c>
      <c r="AC17" s="3">
        <v>2.5590000000000002E-2</v>
      </c>
      <c r="AD17" s="3">
        <v>1.7430000000000001E-2</v>
      </c>
      <c r="AE17" s="3">
        <v>1.1599999999999999E-2</v>
      </c>
      <c r="AF17" s="3">
        <v>7.5500000000000003E-3</v>
      </c>
      <c r="AG17" s="3">
        <v>4.6600000000000001E-3</v>
      </c>
      <c r="AH17" s="3">
        <v>2.8900000000000002E-3</v>
      </c>
      <c r="AI17" s="3">
        <v>1.75E-3</v>
      </c>
      <c r="AJ17" s="3">
        <v>1.0399999999999999E-3</v>
      </c>
      <c r="AK17" s="3">
        <v>5.9999999999999995E-4</v>
      </c>
      <c r="AL17" s="3">
        <v>3.2000000000000003E-4</v>
      </c>
      <c r="AM17" s="3">
        <v>1.8000000000000001E-4</v>
      </c>
      <c r="AN17" s="3">
        <v>1E-4</v>
      </c>
      <c r="AO17" s="3">
        <v>5.0000000000000002E-5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5">
        <f>P_R[[#This Row],[8+]]-P_R[[#This Row],[9+]]</f>
        <v>2.464999999999995E-2</v>
      </c>
      <c r="AY17" s="5">
        <f>P_R[[#This Row],[9+]]-P_R[[#This Row],[10+]]</f>
        <v>3.0340000000000034E-2</v>
      </c>
      <c r="AZ17" s="5">
        <f>P_R[[#This Row],[10+]]-P_R[[#This Row],[11+]]</f>
        <v>3.8879999999999915E-2</v>
      </c>
      <c r="BA17" s="5">
        <f>P_R[[#This Row],[11+]]-P_R[[#This Row],[12+]]</f>
        <v>4.2950000000000044E-2</v>
      </c>
      <c r="BB17" s="5">
        <f>P_R[[#This Row],[12+]]-P_R[[#This Row],[13+]]</f>
        <v>4.8880000000000035E-2</v>
      </c>
      <c r="BC17" s="5">
        <f>P_R[[#This Row],[13+]]-P_R[[#This Row],[14+]]</f>
        <v>5.4219999999999935E-2</v>
      </c>
      <c r="BD17" s="5">
        <f>P_R[[#This Row],[14+]]-P_R[[#This Row],[15+]]</f>
        <v>6.2410000000000077E-2</v>
      </c>
      <c r="BE17" s="5">
        <f>P_R[[#This Row],[15+]]-P_R[[#This Row],[16+]]</f>
        <v>6.1960000000000015E-2</v>
      </c>
      <c r="BF17" s="5">
        <f>P_R[[#This Row],[16+]]-P_R[[#This Row],[17+]]</f>
        <v>6.355999999999995E-2</v>
      </c>
      <c r="BG17" s="5">
        <f>P_R[[#This Row],[17+]]-P_R[[#This Row],[18+]]</f>
        <v>6.3560000000000005E-2</v>
      </c>
      <c r="BH17" s="5">
        <f>P_R[[#This Row],[18+]]-P_R[[#This Row],[19+]]</f>
        <v>6.1960000000000015E-2</v>
      </c>
      <c r="BI17" s="5">
        <f>P_R[[#This Row],[19+]]-P_R[[#This Row],[20+]]</f>
        <v>6.2409999999999966E-2</v>
      </c>
      <c r="BJ17" s="5">
        <f>P_R[[#This Row],[20+]]-P_R[[#This Row],[21+]]</f>
        <v>5.421999999999999E-2</v>
      </c>
      <c r="BK17" s="5">
        <f>P_R[[#This Row],[21+]]-P_R[[#This Row],[22+]]</f>
        <v>4.8880000000000035E-2</v>
      </c>
      <c r="BL17" s="5">
        <f>P_R[[#This Row],[22+]]-P_R[[#This Row],[23+]]</f>
        <v>4.2949999999999988E-2</v>
      </c>
      <c r="BM17" s="5">
        <f>P_R[[#This Row],[23+]]-P_R[[#This Row],[24+]]</f>
        <v>3.8879999999999998E-2</v>
      </c>
      <c r="BN17" s="5">
        <f>P_R[[#This Row],[24+]]-P_R[[#This Row],[25+]]</f>
        <v>3.0340000000000006E-2</v>
      </c>
      <c r="BO17" s="5">
        <f>P_R[[#This Row],[25+]]-P_R[[#This Row],[26+]]</f>
        <v>2.4649999999999991E-2</v>
      </c>
      <c r="BP17" s="5">
        <f>P_R[[#This Row],[26+]]-P_R[[#This Row],[27+]]</f>
        <v>1.9530000000000006E-2</v>
      </c>
      <c r="BQ17" s="5">
        <f>P_R[[#This Row],[27+]]-P_R[[#This Row],[28+]]</f>
        <v>1.5080000000000003E-2</v>
      </c>
      <c r="BR17" s="5">
        <f>P_R[[#This Row],[28+]]-P_R[[#This Row],[29+]]</f>
        <v>1.1949999999999995E-2</v>
      </c>
      <c r="BS17" s="5">
        <f>P_R[[#This Row],[29+]]-P_R[[#This Row],[30+]]</f>
        <v>8.1600000000000006E-3</v>
      </c>
      <c r="BT17" s="5">
        <f>P_R[[#This Row],[30+]]-P_R[[#This Row],[31+]]</f>
        <v>5.8300000000000018E-3</v>
      </c>
      <c r="BU17" s="5">
        <f>P_R[[#This Row],[31+]]-P_R[[#This Row],[32+]]</f>
        <v>4.0499999999999989E-3</v>
      </c>
      <c r="BV17" s="5">
        <f>P_R[[#This Row],[32+]]-P_R[[#This Row],[33+]]</f>
        <v>2.8900000000000002E-3</v>
      </c>
      <c r="BW17" s="5">
        <f>P_R[[#This Row],[33+]]-P_R[[#This Row],[34+]]</f>
        <v>1.7699999999999999E-3</v>
      </c>
      <c r="BX17" s="5">
        <f>P_R[[#This Row],[34+]]-P_R[[#This Row],[35+]]</f>
        <v>1.1400000000000002E-3</v>
      </c>
      <c r="BY17" s="5">
        <f>P_R[[#This Row],[35+]]-P_R[[#This Row],[36+]]</f>
        <v>7.1000000000000013E-4</v>
      </c>
      <c r="BZ17" s="5">
        <f>P_R[[#This Row],[36+]]-P_R[[#This Row],[37+]]</f>
        <v>4.3999999999999996E-4</v>
      </c>
      <c r="CA17" s="5">
        <f>P_R[[#This Row],[37+]]-P_R[[#This Row],[38+]]</f>
        <v>2.7999999999999992E-4</v>
      </c>
      <c r="CB17" s="5">
        <f>P_R[[#This Row],[38+]]-P_R[[#This Row],[39+]]</f>
        <v>1.4000000000000001E-4</v>
      </c>
      <c r="CC17" s="5">
        <f>P_R[[#This Row],[39+]]-P_R[[#This Row],[40+]]</f>
        <v>8.0000000000000007E-5</v>
      </c>
      <c r="CD17" s="5">
        <f>P_R[[#This Row],[40+]]-P_R[[#This Row],[41+]]</f>
        <v>5.0000000000000002E-5</v>
      </c>
      <c r="CE17" s="5">
        <f>P_R[[#This Row],[41+]]-P_R[[#This Row],[42+]]</f>
        <v>5.0000000000000002E-5</v>
      </c>
      <c r="CF17" s="5">
        <f>P_R[[#This Row],[42+]]-P_R[[#This Row],[43+]]</f>
        <v>0</v>
      </c>
      <c r="CG17" s="5">
        <f>P_R[[#This Row],[43+]]-P_R[[#This Row],[44+]]</f>
        <v>0</v>
      </c>
      <c r="CH17" s="5">
        <f>P_R[[#This Row],[44+]]-P_R[[#This Row],[45+]]</f>
        <v>0</v>
      </c>
      <c r="CI17" s="5">
        <f>P_R[[#This Row],[45+]]-P_R[[#This Row],[46+]]</f>
        <v>0</v>
      </c>
      <c r="CJ17" s="5">
        <f>P_R[[#This Row],[46+]]-P_R[[#This Row],[47+]]</f>
        <v>0</v>
      </c>
      <c r="CK17" s="5">
        <f>P_R[[#This Row],[47+]]-P_R[[#This Row],[48+]]</f>
        <v>0</v>
      </c>
      <c r="CL17" s="5">
        <f>P_R[[#This Row],[48+]]-P_R[[#This Row],[49+]]</f>
        <v>0</v>
      </c>
    </row>
    <row r="18" spans="1:90" x14ac:dyDescent="0.25">
      <c r="A18" s="10">
        <v>22400717</v>
      </c>
      <c r="B18" s="13" t="s">
        <v>91</v>
      </c>
      <c r="C18" s="13" t="s">
        <v>90</v>
      </c>
      <c r="D18" s="11">
        <v>0.79166666666666663</v>
      </c>
      <c r="E18" s="9" t="str">
        <f>HYPERLINK("https://www.nba.com/stats/player/1629006/boxscores-traditional", "Josh Okogie")</f>
        <v>Josh Okogie</v>
      </c>
      <c r="F18">
        <v>15.8</v>
      </c>
      <c r="G18" s="4">
        <v>6.4930000000000003</v>
      </c>
      <c r="H18" s="3">
        <v>0.88492999999999999</v>
      </c>
      <c r="I18" s="3">
        <v>0.85314000000000001</v>
      </c>
      <c r="J18" s="3">
        <v>0.81327000000000005</v>
      </c>
      <c r="K18" s="3">
        <v>0.77034999999999998</v>
      </c>
      <c r="L18" s="3">
        <v>0.72240000000000004</v>
      </c>
      <c r="M18" s="3">
        <v>0.66639999999999999</v>
      </c>
      <c r="N18" s="3">
        <v>0.61026000000000002</v>
      </c>
      <c r="O18" s="3">
        <v>0.54776000000000002</v>
      </c>
      <c r="P18" s="3">
        <v>0.48803000000000002</v>
      </c>
      <c r="Q18" s="3">
        <v>0.42858000000000002</v>
      </c>
      <c r="R18" s="3">
        <v>0.36692999999999998</v>
      </c>
      <c r="S18" s="3">
        <v>0.31207000000000001</v>
      </c>
      <c r="T18" s="3">
        <v>0.25785000000000002</v>
      </c>
      <c r="U18" s="3">
        <v>0.21185999999999999</v>
      </c>
      <c r="V18" s="3">
        <v>0.17105999999999999</v>
      </c>
      <c r="W18" s="3">
        <v>0.13350000000000001</v>
      </c>
      <c r="X18" s="3">
        <v>0.10383000000000001</v>
      </c>
      <c r="Y18" s="3">
        <v>7.7799999999999994E-2</v>
      </c>
      <c r="Z18" s="3">
        <v>5.8209999999999998E-2</v>
      </c>
      <c r="AA18" s="3">
        <v>4.2720000000000001E-2</v>
      </c>
      <c r="AB18" s="3">
        <v>3.005E-2</v>
      </c>
      <c r="AC18" s="3">
        <v>2.1180000000000001E-2</v>
      </c>
      <c r="AD18" s="3">
        <v>1.426E-2</v>
      </c>
      <c r="AE18" s="3">
        <v>9.6399999999999993E-3</v>
      </c>
      <c r="AF18" s="3">
        <v>6.3899999999999998E-3</v>
      </c>
      <c r="AG18" s="3">
        <v>4.0200000000000001E-3</v>
      </c>
      <c r="AH18" s="3">
        <v>2.5600000000000002E-3</v>
      </c>
      <c r="AI18" s="3">
        <v>1.5399999999999999E-3</v>
      </c>
      <c r="AJ18" s="3">
        <v>9.3999999999999997E-4</v>
      </c>
      <c r="AK18" s="3">
        <v>5.4000000000000001E-4</v>
      </c>
      <c r="AL18" s="3">
        <v>3.1E-4</v>
      </c>
      <c r="AM18" s="3">
        <v>1.8000000000000001E-4</v>
      </c>
      <c r="AN18" s="3">
        <v>1E-4</v>
      </c>
      <c r="AO18" s="3">
        <v>5.0000000000000002E-5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5">
        <f>P_R[[#This Row],[8+]]-P_R[[#This Row],[9+]]</f>
        <v>3.1789999999999985E-2</v>
      </c>
      <c r="AY18" s="5">
        <f>P_R[[#This Row],[9+]]-P_R[[#This Row],[10+]]</f>
        <v>3.9869999999999961E-2</v>
      </c>
      <c r="AZ18" s="5">
        <f>P_R[[#This Row],[10+]]-P_R[[#This Row],[11+]]</f>
        <v>4.2920000000000069E-2</v>
      </c>
      <c r="BA18" s="5">
        <f>P_R[[#This Row],[11+]]-P_R[[#This Row],[12+]]</f>
        <v>4.7949999999999937E-2</v>
      </c>
      <c r="BB18" s="5">
        <f>P_R[[#This Row],[12+]]-P_R[[#This Row],[13+]]</f>
        <v>5.600000000000005E-2</v>
      </c>
      <c r="BC18" s="5">
        <f>P_R[[#This Row],[13+]]-P_R[[#This Row],[14+]]</f>
        <v>5.6139999999999968E-2</v>
      </c>
      <c r="BD18" s="5">
        <f>P_R[[#This Row],[14+]]-P_R[[#This Row],[15+]]</f>
        <v>6.25E-2</v>
      </c>
      <c r="BE18" s="5">
        <f>P_R[[#This Row],[15+]]-P_R[[#This Row],[16+]]</f>
        <v>5.9730000000000005E-2</v>
      </c>
      <c r="BF18" s="5">
        <f>P_R[[#This Row],[16+]]-P_R[[#This Row],[17+]]</f>
        <v>5.9450000000000003E-2</v>
      </c>
      <c r="BG18" s="5">
        <f>P_R[[#This Row],[17+]]-P_R[[#This Row],[18+]]</f>
        <v>6.1650000000000038E-2</v>
      </c>
      <c r="BH18" s="5">
        <f>P_R[[#This Row],[18+]]-P_R[[#This Row],[19+]]</f>
        <v>5.4859999999999964E-2</v>
      </c>
      <c r="BI18" s="5">
        <f>P_R[[#This Row],[19+]]-P_R[[#This Row],[20+]]</f>
        <v>5.421999999999999E-2</v>
      </c>
      <c r="BJ18" s="5">
        <f>P_R[[#This Row],[20+]]-P_R[[#This Row],[21+]]</f>
        <v>4.5990000000000031E-2</v>
      </c>
      <c r="BK18" s="5">
        <f>P_R[[#This Row],[21+]]-P_R[[#This Row],[22+]]</f>
        <v>4.0800000000000003E-2</v>
      </c>
      <c r="BL18" s="5">
        <f>P_R[[#This Row],[22+]]-P_R[[#This Row],[23+]]</f>
        <v>3.7559999999999982E-2</v>
      </c>
      <c r="BM18" s="5">
        <f>P_R[[#This Row],[23+]]-P_R[[#This Row],[24+]]</f>
        <v>2.9670000000000002E-2</v>
      </c>
      <c r="BN18" s="5">
        <f>P_R[[#This Row],[24+]]-P_R[[#This Row],[25+]]</f>
        <v>2.6030000000000011E-2</v>
      </c>
      <c r="BO18" s="5">
        <f>P_R[[#This Row],[25+]]-P_R[[#This Row],[26+]]</f>
        <v>1.9589999999999996E-2</v>
      </c>
      <c r="BP18" s="5">
        <f>P_R[[#This Row],[26+]]-P_R[[#This Row],[27+]]</f>
        <v>1.5489999999999997E-2</v>
      </c>
      <c r="BQ18" s="5">
        <f>P_R[[#This Row],[27+]]-P_R[[#This Row],[28+]]</f>
        <v>1.2670000000000001E-2</v>
      </c>
      <c r="BR18" s="5">
        <f>P_R[[#This Row],[28+]]-P_R[[#This Row],[29+]]</f>
        <v>8.8699999999999994E-3</v>
      </c>
      <c r="BS18" s="5">
        <f>P_R[[#This Row],[29+]]-P_R[[#This Row],[30+]]</f>
        <v>6.9200000000000008E-3</v>
      </c>
      <c r="BT18" s="5">
        <f>P_R[[#This Row],[30+]]-P_R[[#This Row],[31+]]</f>
        <v>4.6200000000000008E-3</v>
      </c>
      <c r="BU18" s="5">
        <f>P_R[[#This Row],[31+]]-P_R[[#This Row],[32+]]</f>
        <v>3.2499999999999994E-3</v>
      </c>
      <c r="BV18" s="5">
        <f>P_R[[#This Row],[32+]]-P_R[[#This Row],[33+]]</f>
        <v>2.3699999999999997E-3</v>
      </c>
      <c r="BW18" s="5">
        <f>P_R[[#This Row],[33+]]-P_R[[#This Row],[34+]]</f>
        <v>1.4599999999999999E-3</v>
      </c>
      <c r="BX18" s="5">
        <f>P_R[[#This Row],[34+]]-P_R[[#This Row],[35+]]</f>
        <v>1.0200000000000003E-3</v>
      </c>
      <c r="BY18" s="5">
        <f>P_R[[#This Row],[35+]]-P_R[[#This Row],[36+]]</f>
        <v>5.9999999999999995E-4</v>
      </c>
      <c r="BZ18" s="5">
        <f>P_R[[#This Row],[36+]]-P_R[[#This Row],[37+]]</f>
        <v>3.9999999999999996E-4</v>
      </c>
      <c r="CA18" s="5">
        <f>P_R[[#This Row],[37+]]-P_R[[#This Row],[38+]]</f>
        <v>2.3000000000000001E-4</v>
      </c>
      <c r="CB18" s="5">
        <f>P_R[[#This Row],[38+]]-P_R[[#This Row],[39+]]</f>
        <v>1.2999999999999999E-4</v>
      </c>
      <c r="CC18" s="5">
        <f>P_R[[#This Row],[39+]]-P_R[[#This Row],[40+]]</f>
        <v>8.0000000000000007E-5</v>
      </c>
      <c r="CD18" s="5">
        <f>P_R[[#This Row],[40+]]-P_R[[#This Row],[41+]]</f>
        <v>5.0000000000000002E-5</v>
      </c>
      <c r="CE18" s="5">
        <f>P_R[[#This Row],[41+]]-P_R[[#This Row],[42+]]</f>
        <v>5.0000000000000002E-5</v>
      </c>
      <c r="CF18" s="5">
        <f>P_R[[#This Row],[42+]]-P_R[[#This Row],[43+]]</f>
        <v>0</v>
      </c>
      <c r="CG18" s="5">
        <f>P_R[[#This Row],[43+]]-P_R[[#This Row],[44+]]</f>
        <v>0</v>
      </c>
      <c r="CH18" s="5">
        <f>P_R[[#This Row],[44+]]-P_R[[#This Row],[45+]]</f>
        <v>0</v>
      </c>
      <c r="CI18" s="5">
        <f>P_R[[#This Row],[45+]]-P_R[[#This Row],[46+]]</f>
        <v>0</v>
      </c>
      <c r="CJ18" s="5">
        <f>P_R[[#This Row],[46+]]-P_R[[#This Row],[47+]]</f>
        <v>0</v>
      </c>
      <c r="CK18" s="5">
        <f>P_R[[#This Row],[47+]]-P_R[[#This Row],[48+]]</f>
        <v>0</v>
      </c>
      <c r="CL18" s="5">
        <f>P_R[[#This Row],[48+]]-P_R[[#This Row],[49+]]</f>
        <v>0</v>
      </c>
    </row>
    <row r="19" spans="1:90" x14ac:dyDescent="0.25">
      <c r="A19" s="10">
        <v>22400717</v>
      </c>
      <c r="B19" s="13" t="s">
        <v>91</v>
      </c>
      <c r="C19" s="13" t="s">
        <v>90</v>
      </c>
      <c r="D19" s="11">
        <v>0.79166666666666663</v>
      </c>
      <c r="E19" s="9" t="str">
        <f>HYPERLINK("https://www.nba.com/stats/player/203995/boxscores-traditional", "Vasilije Micic")</f>
        <v>Vasilije Micic</v>
      </c>
      <c r="F19">
        <v>15.2</v>
      </c>
      <c r="G19" s="4">
        <v>7.0259999999999998</v>
      </c>
      <c r="H19" s="3">
        <v>0.84614</v>
      </c>
      <c r="I19" s="3">
        <v>0.81057000000000001</v>
      </c>
      <c r="J19" s="3">
        <v>0.77034999999999998</v>
      </c>
      <c r="K19" s="3">
        <v>0.72575000000000001</v>
      </c>
      <c r="L19" s="3">
        <v>0.67723999999999995</v>
      </c>
      <c r="M19" s="3">
        <v>0.62172000000000005</v>
      </c>
      <c r="N19" s="3">
        <v>0.56749000000000005</v>
      </c>
      <c r="O19" s="3">
        <v>0.51197000000000004</v>
      </c>
      <c r="P19" s="3">
        <v>0.45619999999999999</v>
      </c>
      <c r="Q19" s="3">
        <v>0.39743000000000001</v>
      </c>
      <c r="R19" s="3">
        <v>0.34458</v>
      </c>
      <c r="S19" s="3">
        <v>0.29459999999999997</v>
      </c>
      <c r="T19" s="3">
        <v>0.24825</v>
      </c>
      <c r="U19" s="3">
        <v>0.20327000000000001</v>
      </c>
      <c r="V19" s="3">
        <v>0.16602</v>
      </c>
      <c r="W19" s="3">
        <v>0.13350000000000001</v>
      </c>
      <c r="X19" s="3">
        <v>0.10564999999999999</v>
      </c>
      <c r="Y19" s="3">
        <v>8.226E-2</v>
      </c>
      <c r="Z19" s="3">
        <v>6.1780000000000002E-2</v>
      </c>
      <c r="AA19" s="3">
        <v>4.648E-2</v>
      </c>
      <c r="AB19" s="3">
        <v>3.4380000000000001E-2</v>
      </c>
      <c r="AC19" s="3">
        <v>2.5000000000000001E-2</v>
      </c>
      <c r="AD19" s="3">
        <v>1.7430000000000001E-2</v>
      </c>
      <c r="AE19" s="3">
        <v>1.222E-2</v>
      </c>
      <c r="AF19" s="3">
        <v>8.4200000000000004E-3</v>
      </c>
      <c r="AG19" s="3">
        <v>5.7000000000000002E-3</v>
      </c>
      <c r="AH19" s="3">
        <v>3.6800000000000001E-3</v>
      </c>
      <c r="AI19" s="3">
        <v>2.3999999999999998E-3</v>
      </c>
      <c r="AJ19" s="3">
        <v>1.5399999999999999E-3</v>
      </c>
      <c r="AK19" s="3">
        <v>9.7000000000000005E-4</v>
      </c>
      <c r="AL19" s="3">
        <v>5.8E-4</v>
      </c>
      <c r="AM19" s="3">
        <v>3.5E-4</v>
      </c>
      <c r="AN19" s="3">
        <v>2.1000000000000001E-4</v>
      </c>
      <c r="AO19" s="3">
        <v>1.2E-4</v>
      </c>
      <c r="AP19" s="3">
        <v>6.9999999999999994E-5</v>
      </c>
      <c r="AQ19" s="3">
        <v>4.0000000000000003E-5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P_R[[#This Row],[8+]]-P_R[[#This Row],[9+]]</f>
        <v>3.5569999999999991E-2</v>
      </c>
      <c r="AY19" s="5">
        <f>P_R[[#This Row],[9+]]-P_R[[#This Row],[10+]]</f>
        <v>4.0220000000000034E-2</v>
      </c>
      <c r="AZ19" s="5">
        <f>P_R[[#This Row],[10+]]-P_R[[#This Row],[11+]]</f>
        <v>4.4599999999999973E-2</v>
      </c>
      <c r="BA19" s="5">
        <f>P_R[[#This Row],[11+]]-P_R[[#This Row],[12+]]</f>
        <v>4.8510000000000053E-2</v>
      </c>
      <c r="BB19" s="5">
        <f>P_R[[#This Row],[12+]]-P_R[[#This Row],[13+]]</f>
        <v>5.5519999999999903E-2</v>
      </c>
      <c r="BC19" s="5">
        <f>P_R[[#This Row],[13+]]-P_R[[#This Row],[14+]]</f>
        <v>5.423E-2</v>
      </c>
      <c r="BD19" s="5">
        <f>P_R[[#This Row],[14+]]-P_R[[#This Row],[15+]]</f>
        <v>5.5520000000000014E-2</v>
      </c>
      <c r="BE19" s="5">
        <f>P_R[[#This Row],[15+]]-P_R[[#This Row],[16+]]</f>
        <v>5.5770000000000042E-2</v>
      </c>
      <c r="BF19" s="5">
        <f>P_R[[#This Row],[16+]]-P_R[[#This Row],[17+]]</f>
        <v>5.8769999999999989E-2</v>
      </c>
      <c r="BG19" s="5">
        <f>P_R[[#This Row],[17+]]-P_R[[#This Row],[18+]]</f>
        <v>5.2850000000000008E-2</v>
      </c>
      <c r="BH19" s="5">
        <f>P_R[[#This Row],[18+]]-P_R[[#This Row],[19+]]</f>
        <v>4.9980000000000024E-2</v>
      </c>
      <c r="BI19" s="5">
        <f>P_R[[#This Row],[19+]]-P_R[[#This Row],[20+]]</f>
        <v>4.6349999999999975E-2</v>
      </c>
      <c r="BJ19" s="5">
        <f>P_R[[#This Row],[20+]]-P_R[[#This Row],[21+]]</f>
        <v>4.4979999999999992E-2</v>
      </c>
      <c r="BK19" s="5">
        <f>P_R[[#This Row],[21+]]-P_R[[#This Row],[22+]]</f>
        <v>3.7250000000000005E-2</v>
      </c>
      <c r="BL19" s="5">
        <f>P_R[[#This Row],[22+]]-P_R[[#This Row],[23+]]</f>
        <v>3.2519999999999993E-2</v>
      </c>
      <c r="BM19" s="5">
        <f>P_R[[#This Row],[23+]]-P_R[[#This Row],[24+]]</f>
        <v>2.7850000000000014E-2</v>
      </c>
      <c r="BN19" s="5">
        <f>P_R[[#This Row],[24+]]-P_R[[#This Row],[25+]]</f>
        <v>2.3389999999999994E-2</v>
      </c>
      <c r="BO19" s="5">
        <f>P_R[[#This Row],[25+]]-P_R[[#This Row],[26+]]</f>
        <v>2.0479999999999998E-2</v>
      </c>
      <c r="BP19" s="5">
        <f>P_R[[#This Row],[26+]]-P_R[[#This Row],[27+]]</f>
        <v>1.5300000000000001E-2</v>
      </c>
      <c r="BQ19" s="5">
        <f>P_R[[#This Row],[27+]]-P_R[[#This Row],[28+]]</f>
        <v>1.21E-2</v>
      </c>
      <c r="BR19" s="5">
        <f>P_R[[#This Row],[28+]]-P_R[[#This Row],[29+]]</f>
        <v>9.3799999999999994E-3</v>
      </c>
      <c r="BS19" s="5">
        <f>P_R[[#This Row],[29+]]-P_R[[#This Row],[30+]]</f>
        <v>7.5700000000000003E-3</v>
      </c>
      <c r="BT19" s="5">
        <f>P_R[[#This Row],[30+]]-P_R[[#This Row],[31+]]</f>
        <v>5.2100000000000011E-3</v>
      </c>
      <c r="BU19" s="5">
        <f>P_R[[#This Row],[31+]]-P_R[[#This Row],[32+]]</f>
        <v>3.7999999999999996E-3</v>
      </c>
      <c r="BV19" s="5">
        <f>P_R[[#This Row],[32+]]-P_R[[#This Row],[33+]]</f>
        <v>2.7200000000000002E-3</v>
      </c>
      <c r="BW19" s="5">
        <f>P_R[[#This Row],[33+]]-P_R[[#This Row],[34+]]</f>
        <v>2.0200000000000001E-3</v>
      </c>
      <c r="BX19" s="5">
        <f>P_R[[#This Row],[34+]]-P_R[[#This Row],[35+]]</f>
        <v>1.2800000000000003E-3</v>
      </c>
      <c r="BY19" s="5">
        <f>P_R[[#This Row],[35+]]-P_R[[#This Row],[36+]]</f>
        <v>8.5999999999999987E-4</v>
      </c>
      <c r="BZ19" s="5">
        <f>P_R[[#This Row],[36+]]-P_R[[#This Row],[37+]]</f>
        <v>5.6999999999999987E-4</v>
      </c>
      <c r="CA19" s="5">
        <f>P_R[[#This Row],[37+]]-P_R[[#This Row],[38+]]</f>
        <v>3.9000000000000005E-4</v>
      </c>
      <c r="CB19" s="5">
        <f>P_R[[#This Row],[38+]]-P_R[[#This Row],[39+]]</f>
        <v>2.3000000000000001E-4</v>
      </c>
      <c r="CC19" s="5">
        <f>P_R[[#This Row],[39+]]-P_R[[#This Row],[40+]]</f>
        <v>1.3999999999999999E-4</v>
      </c>
      <c r="CD19" s="5">
        <f>P_R[[#This Row],[40+]]-P_R[[#This Row],[41+]]</f>
        <v>9.0000000000000006E-5</v>
      </c>
      <c r="CE19" s="5">
        <f>P_R[[#This Row],[41+]]-P_R[[#This Row],[42+]]</f>
        <v>5.0000000000000009E-5</v>
      </c>
      <c r="CF19" s="5">
        <f>P_R[[#This Row],[42+]]-P_R[[#This Row],[43+]]</f>
        <v>2.9999999999999991E-5</v>
      </c>
      <c r="CG19" s="5">
        <f>P_R[[#This Row],[43+]]-P_R[[#This Row],[44+]]</f>
        <v>4.0000000000000003E-5</v>
      </c>
      <c r="CH19" s="5">
        <f>P_R[[#This Row],[44+]]-P_R[[#This Row],[45+]]</f>
        <v>0</v>
      </c>
      <c r="CI19" s="5">
        <f>P_R[[#This Row],[45+]]-P_R[[#This Row],[46+]]</f>
        <v>0</v>
      </c>
      <c r="CJ19" s="5">
        <f>P_R[[#This Row],[46+]]-P_R[[#This Row],[47+]]</f>
        <v>0</v>
      </c>
      <c r="CK19" s="5">
        <f>P_R[[#This Row],[47+]]-P_R[[#This Row],[48+]]</f>
        <v>0</v>
      </c>
      <c r="CL19" s="5">
        <f>P_R[[#This Row],[48+]]-P_R[[#This Row],[49+]]</f>
        <v>0</v>
      </c>
    </row>
    <row r="20" spans="1:90" x14ac:dyDescent="0.25">
      <c r="A20" s="10">
        <v>22400717</v>
      </c>
      <c r="B20" s="13" t="s">
        <v>91</v>
      </c>
      <c r="C20" s="13" t="s">
        <v>90</v>
      </c>
      <c r="D20" s="11">
        <v>0.79166666666666663</v>
      </c>
      <c r="E20" s="9" t="str">
        <f>HYPERLINK("https://www.nba.com/stats/player/1630544/boxscores-traditional", "Tre Mann")</f>
        <v>Tre Mann</v>
      </c>
      <c r="F20">
        <v>13</v>
      </c>
      <c r="G20" s="4">
        <v>6.2290000000000001</v>
      </c>
      <c r="H20" s="3">
        <v>0.78813999999999995</v>
      </c>
      <c r="I20" s="3">
        <v>0.73890999999999996</v>
      </c>
      <c r="J20" s="3">
        <v>0.68439000000000005</v>
      </c>
      <c r="K20" s="3">
        <v>0.62551999999999996</v>
      </c>
      <c r="L20" s="3">
        <v>0.56355999999999995</v>
      </c>
      <c r="M20" s="3">
        <v>0.5</v>
      </c>
      <c r="N20" s="3">
        <v>0.43643999999999999</v>
      </c>
      <c r="O20" s="3">
        <v>0.37447999999999998</v>
      </c>
      <c r="P20" s="3">
        <v>0.31561</v>
      </c>
      <c r="Q20" s="3">
        <v>0.26108999999999999</v>
      </c>
      <c r="R20" s="3">
        <v>0.21185999999999999</v>
      </c>
      <c r="S20" s="3">
        <v>0.16853000000000001</v>
      </c>
      <c r="T20" s="3">
        <v>0.13136</v>
      </c>
      <c r="U20" s="3">
        <v>0.10027</v>
      </c>
      <c r="V20" s="3">
        <v>7.4929999999999997E-2</v>
      </c>
      <c r="W20" s="3">
        <v>5.3699999999999998E-2</v>
      </c>
      <c r="X20" s="3">
        <v>3.8359999999999998E-2</v>
      </c>
      <c r="Y20" s="3">
        <v>2.6800000000000001E-2</v>
      </c>
      <c r="Z20" s="3">
        <v>1.831E-2</v>
      </c>
      <c r="AA20" s="3">
        <v>1.222E-2</v>
      </c>
      <c r="AB20" s="3">
        <v>7.9799999999999992E-3</v>
      </c>
      <c r="AC20" s="3">
        <v>5.0800000000000003E-3</v>
      </c>
      <c r="AD20" s="3">
        <v>3.1700000000000001E-3</v>
      </c>
      <c r="AE20" s="3">
        <v>1.9300000000000001E-3</v>
      </c>
      <c r="AF20" s="3">
        <v>1.14E-3</v>
      </c>
      <c r="AG20" s="3">
        <v>6.6E-4</v>
      </c>
      <c r="AH20" s="3">
        <v>3.8000000000000002E-4</v>
      </c>
      <c r="AI20" s="3">
        <v>2.1000000000000001E-4</v>
      </c>
      <c r="AJ20" s="3">
        <v>1.1E-4</v>
      </c>
      <c r="AK20" s="3">
        <v>6.0000000000000002E-5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5">
        <f>P_R[[#This Row],[8+]]-P_R[[#This Row],[9+]]</f>
        <v>4.9229999999999996E-2</v>
      </c>
      <c r="AY20" s="5">
        <f>P_R[[#This Row],[9+]]-P_R[[#This Row],[10+]]</f>
        <v>5.4519999999999902E-2</v>
      </c>
      <c r="AZ20" s="5">
        <f>P_R[[#This Row],[10+]]-P_R[[#This Row],[11+]]</f>
        <v>5.8870000000000089E-2</v>
      </c>
      <c r="BA20" s="5">
        <f>P_R[[#This Row],[11+]]-P_R[[#This Row],[12+]]</f>
        <v>6.1960000000000015E-2</v>
      </c>
      <c r="BB20" s="5">
        <f>P_R[[#This Row],[12+]]-P_R[[#This Row],[13+]]</f>
        <v>6.355999999999995E-2</v>
      </c>
      <c r="BC20" s="5">
        <f>P_R[[#This Row],[13+]]-P_R[[#This Row],[14+]]</f>
        <v>6.3560000000000005E-2</v>
      </c>
      <c r="BD20" s="5">
        <f>P_R[[#This Row],[14+]]-P_R[[#This Row],[15+]]</f>
        <v>6.1960000000000015E-2</v>
      </c>
      <c r="BE20" s="5">
        <f>P_R[[#This Row],[15+]]-P_R[[#This Row],[16+]]</f>
        <v>5.8869999999999978E-2</v>
      </c>
      <c r="BF20" s="5">
        <f>P_R[[#This Row],[16+]]-P_R[[#This Row],[17+]]</f>
        <v>5.4520000000000013E-2</v>
      </c>
      <c r="BG20" s="5">
        <f>P_R[[#This Row],[17+]]-P_R[[#This Row],[18+]]</f>
        <v>4.9229999999999996E-2</v>
      </c>
      <c r="BH20" s="5">
        <f>P_R[[#This Row],[18+]]-P_R[[#This Row],[19+]]</f>
        <v>4.332999999999998E-2</v>
      </c>
      <c r="BI20" s="5">
        <f>P_R[[#This Row],[19+]]-P_R[[#This Row],[20+]]</f>
        <v>3.7170000000000009E-2</v>
      </c>
      <c r="BJ20" s="5">
        <f>P_R[[#This Row],[20+]]-P_R[[#This Row],[21+]]</f>
        <v>3.1090000000000007E-2</v>
      </c>
      <c r="BK20" s="5">
        <f>P_R[[#This Row],[21+]]-P_R[[#This Row],[22+]]</f>
        <v>2.5340000000000001E-2</v>
      </c>
      <c r="BL20" s="5">
        <f>P_R[[#This Row],[22+]]-P_R[[#This Row],[23+]]</f>
        <v>2.1229999999999999E-2</v>
      </c>
      <c r="BM20" s="5">
        <f>P_R[[#This Row],[23+]]-P_R[[#This Row],[24+]]</f>
        <v>1.5339999999999999E-2</v>
      </c>
      <c r="BN20" s="5">
        <f>P_R[[#This Row],[24+]]-P_R[[#This Row],[25+]]</f>
        <v>1.1559999999999997E-2</v>
      </c>
      <c r="BO20" s="5">
        <f>P_R[[#This Row],[25+]]-P_R[[#This Row],[26+]]</f>
        <v>8.490000000000001E-3</v>
      </c>
      <c r="BP20" s="5">
        <f>P_R[[#This Row],[26+]]-P_R[[#This Row],[27+]]</f>
        <v>6.0899999999999999E-3</v>
      </c>
      <c r="BQ20" s="5">
        <f>P_R[[#This Row],[27+]]-P_R[[#This Row],[28+]]</f>
        <v>4.2400000000000007E-3</v>
      </c>
      <c r="BR20" s="5">
        <f>P_R[[#This Row],[28+]]-P_R[[#This Row],[29+]]</f>
        <v>2.8999999999999989E-3</v>
      </c>
      <c r="BS20" s="5">
        <f>P_R[[#This Row],[29+]]-P_R[[#This Row],[30+]]</f>
        <v>1.9100000000000002E-3</v>
      </c>
      <c r="BT20" s="5">
        <f>P_R[[#This Row],[30+]]-P_R[[#This Row],[31+]]</f>
        <v>1.24E-3</v>
      </c>
      <c r="BU20" s="5">
        <f>P_R[[#This Row],[31+]]-P_R[[#This Row],[32+]]</f>
        <v>7.9000000000000012E-4</v>
      </c>
      <c r="BV20" s="5">
        <f>P_R[[#This Row],[32+]]-P_R[[#This Row],[33+]]</f>
        <v>4.7999999999999996E-4</v>
      </c>
      <c r="BW20" s="5">
        <f>P_R[[#This Row],[33+]]-P_R[[#This Row],[34+]]</f>
        <v>2.7999999999999998E-4</v>
      </c>
      <c r="BX20" s="5">
        <f>P_R[[#This Row],[34+]]-P_R[[#This Row],[35+]]</f>
        <v>1.7000000000000001E-4</v>
      </c>
      <c r="BY20" s="5">
        <f>P_R[[#This Row],[35+]]-P_R[[#This Row],[36+]]</f>
        <v>1E-4</v>
      </c>
      <c r="BZ20" s="5">
        <f>P_R[[#This Row],[36+]]-P_R[[#This Row],[37+]]</f>
        <v>5.0000000000000002E-5</v>
      </c>
      <c r="CA20" s="5">
        <f>P_R[[#This Row],[37+]]-P_R[[#This Row],[38+]]</f>
        <v>6.0000000000000002E-5</v>
      </c>
      <c r="CB20" s="5">
        <f>P_R[[#This Row],[38+]]-P_R[[#This Row],[39+]]</f>
        <v>0</v>
      </c>
      <c r="CC20" s="5">
        <f>P_R[[#This Row],[39+]]-P_R[[#This Row],[40+]]</f>
        <v>0</v>
      </c>
      <c r="CD20" s="5">
        <f>P_R[[#This Row],[40+]]-P_R[[#This Row],[41+]]</f>
        <v>0</v>
      </c>
      <c r="CE20" s="5">
        <f>P_R[[#This Row],[41+]]-P_R[[#This Row],[42+]]</f>
        <v>0</v>
      </c>
      <c r="CF20" s="5">
        <f>P_R[[#This Row],[42+]]-P_R[[#This Row],[43+]]</f>
        <v>0</v>
      </c>
      <c r="CG20" s="5">
        <f>P_R[[#This Row],[43+]]-P_R[[#This Row],[44+]]</f>
        <v>0</v>
      </c>
      <c r="CH20" s="5">
        <f>P_R[[#This Row],[44+]]-P_R[[#This Row],[45+]]</f>
        <v>0</v>
      </c>
      <c r="CI20" s="5">
        <f>P_R[[#This Row],[45+]]-P_R[[#This Row],[46+]]</f>
        <v>0</v>
      </c>
      <c r="CJ20" s="5">
        <f>P_R[[#This Row],[46+]]-P_R[[#This Row],[47+]]</f>
        <v>0</v>
      </c>
      <c r="CK20" s="5">
        <f>P_R[[#This Row],[47+]]-P_R[[#This Row],[48+]]</f>
        <v>0</v>
      </c>
      <c r="CL20" s="5">
        <f>P_R[[#This Row],[48+]]-P_R[[#This Row],[49+]]</f>
        <v>0</v>
      </c>
    </row>
    <row r="21" spans="1:90" x14ac:dyDescent="0.25">
      <c r="A21" s="10">
        <v>22400717</v>
      </c>
      <c r="B21" s="13" t="s">
        <v>91</v>
      </c>
      <c r="C21" s="13" t="s">
        <v>90</v>
      </c>
      <c r="D21" s="11">
        <v>0.79166666666666663</v>
      </c>
      <c r="E21" s="9" t="str">
        <f>HYPERLINK("https://www.nba.com/stats/player/1628998/boxscores-traditional", "Cody Martin")</f>
        <v>Cody Martin</v>
      </c>
      <c r="F21">
        <v>10.6</v>
      </c>
      <c r="G21" s="4">
        <v>3.3820000000000001</v>
      </c>
      <c r="H21" s="3">
        <v>0.77934999999999999</v>
      </c>
      <c r="I21" s="3">
        <v>0.68081999999999998</v>
      </c>
      <c r="J21" s="3">
        <v>0.57142000000000004</v>
      </c>
      <c r="K21" s="3">
        <v>0.45223999999999998</v>
      </c>
      <c r="L21" s="3">
        <v>0.34089999999999998</v>
      </c>
      <c r="M21" s="3">
        <v>0.23885000000000001</v>
      </c>
      <c r="N21" s="3">
        <v>0.15625</v>
      </c>
      <c r="O21" s="3">
        <v>9.6799999999999997E-2</v>
      </c>
      <c r="P21" s="3">
        <v>5.4800000000000001E-2</v>
      </c>
      <c r="Q21" s="3">
        <v>2.938E-2</v>
      </c>
      <c r="R21" s="3">
        <v>1.426E-2</v>
      </c>
      <c r="S21" s="3">
        <v>6.5700000000000003E-3</v>
      </c>
      <c r="T21" s="3">
        <v>2.7200000000000002E-3</v>
      </c>
      <c r="U21" s="3">
        <v>1.0399999999999999E-3</v>
      </c>
      <c r="V21" s="3">
        <v>3.8000000000000002E-4</v>
      </c>
      <c r="W21" s="3">
        <v>1.2E-4</v>
      </c>
      <c r="X21" s="3">
        <v>4.0000000000000003E-5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P_R[[#This Row],[8+]]-P_R[[#This Row],[9+]]</f>
        <v>9.8530000000000006E-2</v>
      </c>
      <c r="AY21" s="5">
        <f>P_R[[#This Row],[9+]]-P_R[[#This Row],[10+]]</f>
        <v>0.10939999999999994</v>
      </c>
      <c r="AZ21" s="5">
        <f>P_R[[#This Row],[10+]]-P_R[[#This Row],[11+]]</f>
        <v>0.11918000000000006</v>
      </c>
      <c r="BA21" s="5">
        <f>P_R[[#This Row],[11+]]-P_R[[#This Row],[12+]]</f>
        <v>0.11133999999999999</v>
      </c>
      <c r="BB21" s="5">
        <f>P_R[[#This Row],[12+]]-P_R[[#This Row],[13+]]</f>
        <v>0.10204999999999997</v>
      </c>
      <c r="BC21" s="5">
        <f>P_R[[#This Row],[13+]]-P_R[[#This Row],[14+]]</f>
        <v>8.2600000000000007E-2</v>
      </c>
      <c r="BD21" s="5">
        <f>P_R[[#This Row],[14+]]-P_R[[#This Row],[15+]]</f>
        <v>5.9450000000000003E-2</v>
      </c>
      <c r="BE21" s="5">
        <f>P_R[[#This Row],[15+]]-P_R[[#This Row],[16+]]</f>
        <v>4.1999999999999996E-2</v>
      </c>
      <c r="BF21" s="5">
        <f>P_R[[#This Row],[16+]]-P_R[[#This Row],[17+]]</f>
        <v>2.5420000000000002E-2</v>
      </c>
      <c r="BG21" s="5">
        <f>P_R[[#This Row],[17+]]-P_R[[#This Row],[18+]]</f>
        <v>1.512E-2</v>
      </c>
      <c r="BH21" s="5">
        <f>P_R[[#This Row],[18+]]-P_R[[#This Row],[19+]]</f>
        <v>7.6899999999999998E-3</v>
      </c>
      <c r="BI21" s="5">
        <f>P_R[[#This Row],[19+]]-P_R[[#This Row],[20+]]</f>
        <v>3.8500000000000001E-3</v>
      </c>
      <c r="BJ21" s="5">
        <f>P_R[[#This Row],[20+]]-P_R[[#This Row],[21+]]</f>
        <v>1.6800000000000003E-3</v>
      </c>
      <c r="BK21" s="5">
        <f>P_R[[#This Row],[21+]]-P_R[[#This Row],[22+]]</f>
        <v>6.5999999999999989E-4</v>
      </c>
      <c r="BL21" s="5">
        <f>P_R[[#This Row],[22+]]-P_R[[#This Row],[23+]]</f>
        <v>2.6000000000000003E-4</v>
      </c>
      <c r="BM21" s="5">
        <f>P_R[[#This Row],[23+]]-P_R[[#This Row],[24+]]</f>
        <v>7.9999999999999993E-5</v>
      </c>
      <c r="BN21" s="5">
        <f>P_R[[#This Row],[24+]]-P_R[[#This Row],[25+]]</f>
        <v>4.0000000000000003E-5</v>
      </c>
      <c r="BO21" s="5">
        <f>P_R[[#This Row],[25+]]-P_R[[#This Row],[26+]]</f>
        <v>0</v>
      </c>
      <c r="BP21" s="5">
        <f>P_R[[#This Row],[26+]]-P_R[[#This Row],[27+]]</f>
        <v>0</v>
      </c>
      <c r="BQ21" s="5">
        <f>P_R[[#This Row],[27+]]-P_R[[#This Row],[28+]]</f>
        <v>0</v>
      </c>
      <c r="BR21" s="5">
        <f>P_R[[#This Row],[28+]]-P_R[[#This Row],[29+]]</f>
        <v>0</v>
      </c>
      <c r="BS21" s="5">
        <f>P_R[[#This Row],[29+]]-P_R[[#This Row],[30+]]</f>
        <v>0</v>
      </c>
      <c r="BT21" s="5">
        <f>P_R[[#This Row],[30+]]-P_R[[#This Row],[31+]]</f>
        <v>0</v>
      </c>
      <c r="BU21" s="5">
        <f>P_R[[#This Row],[31+]]-P_R[[#This Row],[32+]]</f>
        <v>0</v>
      </c>
      <c r="BV21" s="5">
        <f>P_R[[#This Row],[32+]]-P_R[[#This Row],[33+]]</f>
        <v>0</v>
      </c>
      <c r="BW21" s="5">
        <f>P_R[[#This Row],[33+]]-P_R[[#This Row],[34+]]</f>
        <v>0</v>
      </c>
      <c r="BX21" s="5">
        <f>P_R[[#This Row],[34+]]-P_R[[#This Row],[35+]]</f>
        <v>0</v>
      </c>
      <c r="BY21" s="5">
        <f>P_R[[#This Row],[35+]]-P_R[[#This Row],[36+]]</f>
        <v>0</v>
      </c>
      <c r="BZ21" s="5">
        <f>P_R[[#This Row],[36+]]-P_R[[#This Row],[37+]]</f>
        <v>0</v>
      </c>
      <c r="CA21" s="5">
        <f>P_R[[#This Row],[37+]]-P_R[[#This Row],[38+]]</f>
        <v>0</v>
      </c>
      <c r="CB21" s="5">
        <f>P_R[[#This Row],[38+]]-P_R[[#This Row],[39+]]</f>
        <v>0</v>
      </c>
      <c r="CC21" s="5">
        <f>P_R[[#This Row],[39+]]-P_R[[#This Row],[40+]]</f>
        <v>0</v>
      </c>
      <c r="CD21" s="5">
        <f>P_R[[#This Row],[40+]]-P_R[[#This Row],[41+]]</f>
        <v>0</v>
      </c>
      <c r="CE21" s="5">
        <f>P_R[[#This Row],[41+]]-P_R[[#This Row],[42+]]</f>
        <v>0</v>
      </c>
      <c r="CF21" s="5">
        <f>P_R[[#This Row],[42+]]-P_R[[#This Row],[43+]]</f>
        <v>0</v>
      </c>
      <c r="CG21" s="5">
        <f>P_R[[#This Row],[43+]]-P_R[[#This Row],[44+]]</f>
        <v>0</v>
      </c>
      <c r="CH21" s="5">
        <f>P_R[[#This Row],[44+]]-P_R[[#This Row],[45+]]</f>
        <v>0</v>
      </c>
      <c r="CI21" s="5">
        <f>P_R[[#This Row],[45+]]-P_R[[#This Row],[46+]]</f>
        <v>0</v>
      </c>
      <c r="CJ21" s="5">
        <f>P_R[[#This Row],[46+]]-P_R[[#This Row],[47+]]</f>
        <v>0</v>
      </c>
      <c r="CK21" s="5">
        <f>P_R[[#This Row],[47+]]-P_R[[#This Row],[48+]]</f>
        <v>0</v>
      </c>
      <c r="CL21" s="5">
        <f>P_R[[#This Row],[48+]]-P_R[[#This Row],[49+]]</f>
        <v>0</v>
      </c>
    </row>
    <row r="22" spans="1:90" x14ac:dyDescent="0.25">
      <c r="A22" s="10">
        <v>22400717</v>
      </c>
      <c r="B22" s="13" t="s">
        <v>91</v>
      </c>
      <c r="C22" s="13" t="s">
        <v>90</v>
      </c>
      <c r="D22" s="11">
        <v>0.79166666666666663</v>
      </c>
      <c r="E22" s="9" t="str">
        <f>HYPERLINK("https://www.nba.com/stats/player/1641733/boxscores-traditional", "Nick Smith Jr.")</f>
        <v>Nick Smith Jr.</v>
      </c>
      <c r="F22">
        <v>14</v>
      </c>
      <c r="G22" s="4">
        <v>8.6950000000000003</v>
      </c>
      <c r="H22" s="3">
        <v>0.75490000000000002</v>
      </c>
      <c r="I22" s="3">
        <v>0.71904000000000001</v>
      </c>
      <c r="J22" s="3">
        <v>0.67723999999999995</v>
      </c>
      <c r="K22" s="3">
        <v>0.63683000000000001</v>
      </c>
      <c r="L22" s="3">
        <v>0.59094999999999998</v>
      </c>
      <c r="M22" s="3">
        <v>0.54776000000000002</v>
      </c>
      <c r="N22" s="3">
        <v>0.5</v>
      </c>
      <c r="O22" s="3">
        <v>0.45223999999999998</v>
      </c>
      <c r="P22" s="3">
        <v>0.40905000000000002</v>
      </c>
      <c r="Q22" s="3">
        <v>0.36316999999999999</v>
      </c>
      <c r="R22" s="3">
        <v>0.32275999999999999</v>
      </c>
      <c r="S22" s="3">
        <v>0.28095999999999999</v>
      </c>
      <c r="T22" s="3">
        <v>0.24510000000000001</v>
      </c>
      <c r="U22" s="3">
        <v>0.20896999999999999</v>
      </c>
      <c r="V22" s="3">
        <v>0.17879</v>
      </c>
      <c r="W22" s="3">
        <v>0.14917</v>
      </c>
      <c r="X22" s="3">
        <v>0.12506999999999999</v>
      </c>
      <c r="Y22" s="3">
        <v>0.10204000000000001</v>
      </c>
      <c r="Z22" s="3">
        <v>8.3790000000000003E-2</v>
      </c>
      <c r="AA22" s="3">
        <v>6.6809999999999994E-2</v>
      </c>
      <c r="AB22" s="3">
        <v>5.3699999999999998E-2</v>
      </c>
      <c r="AC22" s="3">
        <v>4.1820000000000003E-2</v>
      </c>
      <c r="AD22" s="3">
        <v>3.288E-2</v>
      </c>
      <c r="AE22" s="3">
        <v>2.5000000000000001E-2</v>
      </c>
      <c r="AF22" s="3">
        <v>1.9230000000000001E-2</v>
      </c>
      <c r="AG22" s="3">
        <v>1.426E-2</v>
      </c>
      <c r="AH22" s="3">
        <v>1.072E-2</v>
      </c>
      <c r="AI22" s="3">
        <v>7.7600000000000004E-3</v>
      </c>
      <c r="AJ22" s="3">
        <v>5.7000000000000002E-3</v>
      </c>
      <c r="AK22" s="3">
        <v>4.0200000000000001E-3</v>
      </c>
      <c r="AL22" s="3">
        <v>2.8900000000000002E-3</v>
      </c>
      <c r="AM22" s="3">
        <v>1.99E-3</v>
      </c>
      <c r="AN22" s="3">
        <v>1.39E-3</v>
      </c>
      <c r="AO22" s="3">
        <v>9.3999999999999997E-4</v>
      </c>
      <c r="AP22" s="3">
        <v>6.4000000000000005E-4</v>
      </c>
      <c r="AQ22" s="3">
        <v>4.2000000000000002E-4</v>
      </c>
      <c r="AR22" s="3">
        <v>2.7999999999999998E-4</v>
      </c>
      <c r="AS22" s="3">
        <v>1.8000000000000001E-4</v>
      </c>
      <c r="AT22" s="3">
        <v>1.2E-4</v>
      </c>
      <c r="AU22" s="3">
        <v>6.9999999999999994E-5</v>
      </c>
      <c r="AV22" s="3">
        <v>5.0000000000000002E-5</v>
      </c>
      <c r="AW22" s="3">
        <v>0</v>
      </c>
      <c r="AX22" s="5">
        <f>P_R[[#This Row],[8+]]-P_R[[#This Row],[9+]]</f>
        <v>3.5860000000000003E-2</v>
      </c>
      <c r="AY22" s="5">
        <f>P_R[[#This Row],[9+]]-P_R[[#This Row],[10+]]</f>
        <v>4.1800000000000059E-2</v>
      </c>
      <c r="AZ22" s="5">
        <f>P_R[[#This Row],[10+]]-P_R[[#This Row],[11+]]</f>
        <v>4.0409999999999946E-2</v>
      </c>
      <c r="BA22" s="5">
        <f>P_R[[#This Row],[11+]]-P_R[[#This Row],[12+]]</f>
        <v>4.5880000000000032E-2</v>
      </c>
      <c r="BB22" s="5">
        <f>P_R[[#This Row],[12+]]-P_R[[#This Row],[13+]]</f>
        <v>4.3189999999999951E-2</v>
      </c>
      <c r="BC22" s="5">
        <f>P_R[[#This Row],[13+]]-P_R[[#This Row],[14+]]</f>
        <v>4.7760000000000025E-2</v>
      </c>
      <c r="BD22" s="5">
        <f>P_R[[#This Row],[14+]]-P_R[[#This Row],[15+]]</f>
        <v>4.7760000000000025E-2</v>
      </c>
      <c r="BE22" s="5">
        <f>P_R[[#This Row],[15+]]-P_R[[#This Row],[16+]]</f>
        <v>4.3189999999999951E-2</v>
      </c>
      <c r="BF22" s="5">
        <f>P_R[[#This Row],[16+]]-P_R[[#This Row],[17+]]</f>
        <v>4.5880000000000032E-2</v>
      </c>
      <c r="BG22" s="5">
        <f>P_R[[#This Row],[17+]]-P_R[[#This Row],[18+]]</f>
        <v>4.0410000000000001E-2</v>
      </c>
      <c r="BH22" s="5">
        <f>P_R[[#This Row],[18+]]-P_R[[#This Row],[19+]]</f>
        <v>4.1800000000000004E-2</v>
      </c>
      <c r="BI22" s="5">
        <f>P_R[[#This Row],[19+]]-P_R[[#This Row],[20+]]</f>
        <v>3.5859999999999975E-2</v>
      </c>
      <c r="BJ22" s="5">
        <f>P_R[[#This Row],[20+]]-P_R[[#This Row],[21+]]</f>
        <v>3.6130000000000023E-2</v>
      </c>
      <c r="BK22" s="5">
        <f>P_R[[#This Row],[21+]]-P_R[[#This Row],[22+]]</f>
        <v>3.0179999999999985E-2</v>
      </c>
      <c r="BL22" s="5">
        <f>P_R[[#This Row],[22+]]-P_R[[#This Row],[23+]]</f>
        <v>2.9620000000000007E-2</v>
      </c>
      <c r="BM22" s="5">
        <f>P_R[[#This Row],[23+]]-P_R[[#This Row],[24+]]</f>
        <v>2.410000000000001E-2</v>
      </c>
      <c r="BN22" s="5">
        <f>P_R[[#This Row],[24+]]-P_R[[#This Row],[25+]]</f>
        <v>2.3029999999999981E-2</v>
      </c>
      <c r="BO22" s="5">
        <f>P_R[[#This Row],[25+]]-P_R[[#This Row],[26+]]</f>
        <v>1.8250000000000002E-2</v>
      </c>
      <c r="BP22" s="5">
        <f>P_R[[#This Row],[26+]]-P_R[[#This Row],[27+]]</f>
        <v>1.6980000000000009E-2</v>
      </c>
      <c r="BQ22" s="5">
        <f>P_R[[#This Row],[27+]]-P_R[[#This Row],[28+]]</f>
        <v>1.3109999999999997E-2</v>
      </c>
      <c r="BR22" s="5">
        <f>P_R[[#This Row],[28+]]-P_R[[#This Row],[29+]]</f>
        <v>1.1879999999999995E-2</v>
      </c>
      <c r="BS22" s="5">
        <f>P_R[[#This Row],[29+]]-P_R[[#This Row],[30+]]</f>
        <v>8.9400000000000035E-3</v>
      </c>
      <c r="BT22" s="5">
        <f>P_R[[#This Row],[30+]]-P_R[[#This Row],[31+]]</f>
        <v>7.8799999999999981E-3</v>
      </c>
      <c r="BU22" s="5">
        <f>P_R[[#This Row],[31+]]-P_R[[#This Row],[32+]]</f>
        <v>5.7700000000000008E-3</v>
      </c>
      <c r="BV22" s="5">
        <f>P_R[[#This Row],[32+]]-P_R[[#This Row],[33+]]</f>
        <v>4.9700000000000005E-3</v>
      </c>
      <c r="BW22" s="5">
        <f>P_R[[#This Row],[33+]]-P_R[[#This Row],[34+]]</f>
        <v>3.5399999999999997E-3</v>
      </c>
      <c r="BX22" s="5">
        <f>P_R[[#This Row],[34+]]-P_R[[#This Row],[35+]]</f>
        <v>2.96E-3</v>
      </c>
      <c r="BY22" s="5">
        <f>P_R[[#This Row],[35+]]-P_R[[#This Row],[36+]]</f>
        <v>2.0600000000000002E-3</v>
      </c>
      <c r="BZ22" s="5">
        <f>P_R[[#This Row],[36+]]-P_R[[#This Row],[37+]]</f>
        <v>1.6800000000000001E-3</v>
      </c>
      <c r="CA22" s="5">
        <f>P_R[[#This Row],[37+]]-P_R[[#This Row],[38+]]</f>
        <v>1.1299999999999999E-3</v>
      </c>
      <c r="CB22" s="5">
        <f>P_R[[#This Row],[38+]]-P_R[[#This Row],[39+]]</f>
        <v>9.0000000000000019E-4</v>
      </c>
      <c r="CC22" s="5">
        <f>P_R[[#This Row],[39+]]-P_R[[#This Row],[40+]]</f>
        <v>6.0000000000000006E-4</v>
      </c>
      <c r="CD22" s="5">
        <f>P_R[[#This Row],[40+]]-P_R[[#This Row],[41+]]</f>
        <v>4.4999999999999999E-4</v>
      </c>
      <c r="CE22" s="5">
        <f>P_R[[#This Row],[41+]]-P_R[[#This Row],[42+]]</f>
        <v>2.9999999999999992E-4</v>
      </c>
      <c r="CF22" s="5">
        <f>P_R[[#This Row],[42+]]-P_R[[#This Row],[43+]]</f>
        <v>2.2000000000000003E-4</v>
      </c>
      <c r="CG22" s="5">
        <f>P_R[[#This Row],[43+]]-P_R[[#This Row],[44+]]</f>
        <v>1.4000000000000004E-4</v>
      </c>
      <c r="CH22" s="5">
        <f>P_R[[#This Row],[44+]]-P_R[[#This Row],[45+]]</f>
        <v>9.9999999999999964E-5</v>
      </c>
      <c r="CI22" s="5">
        <f>P_R[[#This Row],[45+]]-P_R[[#This Row],[46+]]</f>
        <v>6.0000000000000008E-5</v>
      </c>
      <c r="CJ22" s="5">
        <f>P_R[[#This Row],[46+]]-P_R[[#This Row],[47+]]</f>
        <v>5.0000000000000009E-5</v>
      </c>
      <c r="CK22" s="5">
        <f>P_R[[#This Row],[47+]]-P_R[[#This Row],[48+]]</f>
        <v>1.9999999999999991E-5</v>
      </c>
      <c r="CL22" s="5">
        <f>P_R[[#This Row],[48+]]-P_R[[#This Row],[49+]]</f>
        <v>5.0000000000000002E-5</v>
      </c>
    </row>
    <row r="23" spans="1:90" x14ac:dyDescent="0.25">
      <c r="A23" s="10">
        <v>22400718</v>
      </c>
      <c r="B23" s="13" t="s">
        <v>82</v>
      </c>
      <c r="C23" s="13" t="s">
        <v>92</v>
      </c>
      <c r="D23" s="11">
        <v>0.79166666666666663</v>
      </c>
      <c r="E23" s="9" t="str">
        <f>HYPERLINK("https://www.nba.com/stats/player/1628386/boxscores-traditional", "Jarrett Allen")</f>
        <v>Jarrett Allen</v>
      </c>
      <c r="F23">
        <v>26</v>
      </c>
      <c r="G23" s="4">
        <v>4.6899999999999995</v>
      </c>
      <c r="H23" s="3">
        <v>0.99994000000000005</v>
      </c>
      <c r="I23" s="3">
        <v>0.99985000000000002</v>
      </c>
      <c r="J23" s="3">
        <v>0.99968000000000001</v>
      </c>
      <c r="K23" s="3">
        <v>0.99931000000000003</v>
      </c>
      <c r="L23" s="3">
        <v>0.99861</v>
      </c>
      <c r="M23" s="3">
        <v>0.99719999999999998</v>
      </c>
      <c r="N23" s="3">
        <v>0.99477000000000004</v>
      </c>
      <c r="O23" s="3">
        <v>0.99060999999999999</v>
      </c>
      <c r="P23" s="3">
        <v>0.98341000000000001</v>
      </c>
      <c r="Q23" s="3">
        <v>0.97257000000000005</v>
      </c>
      <c r="R23" s="3">
        <v>0.95637000000000005</v>
      </c>
      <c r="S23" s="3">
        <v>0.93189</v>
      </c>
      <c r="T23" s="3">
        <v>0.89973000000000003</v>
      </c>
      <c r="U23" s="3">
        <v>0.85768999999999995</v>
      </c>
      <c r="V23" s="3">
        <v>0.80234000000000005</v>
      </c>
      <c r="W23" s="3">
        <v>0.73890999999999996</v>
      </c>
      <c r="X23" s="3">
        <v>0.66639999999999999</v>
      </c>
      <c r="Y23" s="3">
        <v>0.58316999999999997</v>
      </c>
      <c r="Z23" s="3">
        <v>0.5</v>
      </c>
      <c r="AA23" s="3">
        <v>0.41682999999999998</v>
      </c>
      <c r="AB23" s="3">
        <v>0.33360000000000001</v>
      </c>
      <c r="AC23" s="3">
        <v>0.26108999999999999</v>
      </c>
      <c r="AD23" s="3">
        <v>0.19766</v>
      </c>
      <c r="AE23" s="3">
        <v>0.14230999999999999</v>
      </c>
      <c r="AF23" s="3">
        <v>0.10027</v>
      </c>
      <c r="AG23" s="3">
        <v>6.8110000000000004E-2</v>
      </c>
      <c r="AH23" s="3">
        <v>4.3630000000000002E-2</v>
      </c>
      <c r="AI23" s="3">
        <v>2.743E-2</v>
      </c>
      <c r="AJ23" s="3">
        <v>1.6590000000000001E-2</v>
      </c>
      <c r="AK23" s="3">
        <v>9.3900000000000008E-3</v>
      </c>
      <c r="AL23" s="3">
        <v>5.2300000000000003E-3</v>
      </c>
      <c r="AM23" s="3">
        <v>2.8E-3</v>
      </c>
      <c r="AN23" s="3">
        <v>1.39E-3</v>
      </c>
      <c r="AO23" s="3">
        <v>6.8999999999999997E-4</v>
      </c>
      <c r="AP23" s="3">
        <v>3.2000000000000003E-4</v>
      </c>
      <c r="AQ23" s="3">
        <v>1.4999999999999999E-4</v>
      </c>
      <c r="AR23" s="3">
        <v>6.0000000000000002E-5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5">
        <f>P_R[[#This Row],[8+]]-P_R[[#This Row],[9+]]</f>
        <v>9.0000000000034497E-5</v>
      </c>
      <c r="AY23" s="5">
        <f>P_R[[#This Row],[9+]]-P_R[[#This Row],[10+]]</f>
        <v>1.7000000000000348E-4</v>
      </c>
      <c r="AZ23" s="5">
        <f>P_R[[#This Row],[10+]]-P_R[[#This Row],[11+]]</f>
        <v>3.6999999999998145E-4</v>
      </c>
      <c r="BA23" s="5">
        <f>P_R[[#This Row],[11+]]-P_R[[#This Row],[12+]]</f>
        <v>7.0000000000003393E-4</v>
      </c>
      <c r="BB23" s="5">
        <f>P_R[[#This Row],[12+]]-P_R[[#This Row],[13+]]</f>
        <v>1.4100000000000223E-3</v>
      </c>
      <c r="BC23" s="5">
        <f>P_R[[#This Row],[13+]]-P_R[[#This Row],[14+]]</f>
        <v>2.4299999999999322E-3</v>
      </c>
      <c r="BD23" s="5">
        <f>P_R[[#This Row],[14+]]-P_R[[#This Row],[15+]]</f>
        <v>4.1600000000000525E-3</v>
      </c>
      <c r="BE23" s="5">
        <f>P_R[[#This Row],[15+]]-P_R[[#This Row],[16+]]</f>
        <v>7.1999999999999842E-3</v>
      </c>
      <c r="BF23" s="5">
        <f>P_R[[#This Row],[16+]]-P_R[[#This Row],[17+]]</f>
        <v>1.0839999999999961E-2</v>
      </c>
      <c r="BG23" s="5">
        <f>P_R[[#This Row],[17+]]-P_R[[#This Row],[18+]]</f>
        <v>1.6199999999999992E-2</v>
      </c>
      <c r="BH23" s="5">
        <f>P_R[[#This Row],[18+]]-P_R[[#This Row],[19+]]</f>
        <v>2.4480000000000057E-2</v>
      </c>
      <c r="BI23" s="5">
        <f>P_R[[#This Row],[19+]]-P_R[[#This Row],[20+]]</f>
        <v>3.2159999999999966E-2</v>
      </c>
      <c r="BJ23" s="5">
        <f>P_R[[#This Row],[20+]]-P_R[[#This Row],[21+]]</f>
        <v>4.2040000000000077E-2</v>
      </c>
      <c r="BK23" s="5">
        <f>P_R[[#This Row],[21+]]-P_R[[#This Row],[22+]]</f>
        <v>5.5349999999999899E-2</v>
      </c>
      <c r="BL23" s="5">
        <f>P_R[[#This Row],[22+]]-P_R[[#This Row],[23+]]</f>
        <v>6.3430000000000097E-2</v>
      </c>
      <c r="BM23" s="5">
        <f>P_R[[#This Row],[23+]]-P_R[[#This Row],[24+]]</f>
        <v>7.2509999999999963E-2</v>
      </c>
      <c r="BN23" s="5">
        <f>P_R[[#This Row],[24+]]-P_R[[#This Row],[25+]]</f>
        <v>8.3230000000000026E-2</v>
      </c>
      <c r="BO23" s="5">
        <f>P_R[[#This Row],[25+]]-P_R[[#This Row],[26+]]</f>
        <v>8.3169999999999966E-2</v>
      </c>
      <c r="BP23" s="5">
        <f>P_R[[#This Row],[26+]]-P_R[[#This Row],[27+]]</f>
        <v>8.3170000000000022E-2</v>
      </c>
      <c r="BQ23" s="5">
        <f>P_R[[#This Row],[27+]]-P_R[[#This Row],[28+]]</f>
        <v>8.3229999999999971E-2</v>
      </c>
      <c r="BR23" s="5">
        <f>P_R[[#This Row],[28+]]-P_R[[#This Row],[29+]]</f>
        <v>7.2510000000000019E-2</v>
      </c>
      <c r="BS23" s="5">
        <f>P_R[[#This Row],[29+]]-P_R[[#This Row],[30+]]</f>
        <v>6.3429999999999986E-2</v>
      </c>
      <c r="BT23" s="5">
        <f>P_R[[#This Row],[30+]]-P_R[[#This Row],[31+]]</f>
        <v>5.535000000000001E-2</v>
      </c>
      <c r="BU23" s="5">
        <f>P_R[[#This Row],[31+]]-P_R[[#This Row],[32+]]</f>
        <v>4.2039999999999994E-2</v>
      </c>
      <c r="BV23" s="5">
        <f>P_R[[#This Row],[32+]]-P_R[[#This Row],[33+]]</f>
        <v>3.2159999999999994E-2</v>
      </c>
      <c r="BW23" s="5">
        <f>P_R[[#This Row],[33+]]-P_R[[#This Row],[34+]]</f>
        <v>2.4480000000000002E-2</v>
      </c>
      <c r="BX23" s="5">
        <f>P_R[[#This Row],[34+]]-P_R[[#This Row],[35+]]</f>
        <v>1.6200000000000003E-2</v>
      </c>
      <c r="BY23" s="5">
        <f>P_R[[#This Row],[35+]]-P_R[[#This Row],[36+]]</f>
        <v>1.0839999999999999E-2</v>
      </c>
      <c r="BZ23" s="5">
        <f>P_R[[#This Row],[36+]]-P_R[[#This Row],[37+]]</f>
        <v>7.1999999999999998E-3</v>
      </c>
      <c r="CA23" s="5">
        <f>P_R[[#This Row],[37+]]-P_R[[#This Row],[38+]]</f>
        <v>4.1600000000000005E-3</v>
      </c>
      <c r="CB23" s="5">
        <f>P_R[[#This Row],[38+]]-P_R[[#This Row],[39+]]</f>
        <v>2.4300000000000003E-3</v>
      </c>
      <c r="CC23" s="5">
        <f>P_R[[#This Row],[39+]]-P_R[[#This Row],[40+]]</f>
        <v>1.41E-3</v>
      </c>
      <c r="CD23" s="5">
        <f>P_R[[#This Row],[40+]]-P_R[[#This Row],[41+]]</f>
        <v>6.9999999999999999E-4</v>
      </c>
      <c r="CE23" s="5">
        <f>P_R[[#This Row],[41+]]-P_R[[#This Row],[42+]]</f>
        <v>3.6999999999999994E-4</v>
      </c>
      <c r="CF23" s="5">
        <f>P_R[[#This Row],[42+]]-P_R[[#This Row],[43+]]</f>
        <v>1.7000000000000004E-4</v>
      </c>
      <c r="CG23" s="5">
        <f>P_R[[#This Row],[43+]]-P_R[[#This Row],[44+]]</f>
        <v>8.9999999999999992E-5</v>
      </c>
      <c r="CH23" s="5">
        <f>P_R[[#This Row],[44+]]-P_R[[#This Row],[45+]]</f>
        <v>6.0000000000000002E-5</v>
      </c>
      <c r="CI23" s="5">
        <f>P_R[[#This Row],[45+]]-P_R[[#This Row],[46+]]</f>
        <v>0</v>
      </c>
      <c r="CJ23" s="5">
        <f>P_R[[#This Row],[46+]]-P_R[[#This Row],[47+]]</f>
        <v>0</v>
      </c>
      <c r="CK23" s="5">
        <f>P_R[[#This Row],[47+]]-P_R[[#This Row],[48+]]</f>
        <v>0</v>
      </c>
      <c r="CL23" s="5">
        <f>P_R[[#This Row],[48+]]-P_R[[#This Row],[49+]]</f>
        <v>0</v>
      </c>
    </row>
    <row r="24" spans="1:90" x14ac:dyDescent="0.25">
      <c r="A24" s="10">
        <v>22400718</v>
      </c>
      <c r="B24" s="13" t="s">
        <v>82</v>
      </c>
      <c r="C24" s="13" t="s">
        <v>92</v>
      </c>
      <c r="D24" s="11">
        <v>0.79166666666666663</v>
      </c>
      <c r="E24" s="9" t="str">
        <f>HYPERLINK("https://www.nba.com/stats/player/1629636/boxscores-traditional", "Darius Garland")</f>
        <v>Darius Garland</v>
      </c>
      <c r="F24">
        <v>28.6</v>
      </c>
      <c r="G24" s="4">
        <v>7.2549999999999999</v>
      </c>
      <c r="H24" s="3">
        <v>0.99773999999999996</v>
      </c>
      <c r="I24" s="3">
        <v>0.99653000000000003</v>
      </c>
      <c r="J24" s="3">
        <v>0.99477000000000004</v>
      </c>
      <c r="K24" s="3">
        <v>0.99245000000000005</v>
      </c>
      <c r="L24" s="3">
        <v>0.98899000000000004</v>
      </c>
      <c r="M24" s="3">
        <v>0.98421999999999998</v>
      </c>
      <c r="N24" s="3">
        <v>0.97777999999999998</v>
      </c>
      <c r="O24" s="3">
        <v>0.96926000000000001</v>
      </c>
      <c r="P24" s="3">
        <v>0.95906999999999998</v>
      </c>
      <c r="Q24" s="3">
        <v>0.94520000000000004</v>
      </c>
      <c r="R24" s="3">
        <v>0.92784999999999995</v>
      </c>
      <c r="S24" s="3">
        <v>0.90658000000000005</v>
      </c>
      <c r="T24" s="3">
        <v>0.88297999999999999</v>
      </c>
      <c r="U24" s="3">
        <v>0.85314000000000001</v>
      </c>
      <c r="V24" s="3">
        <v>0.81859000000000004</v>
      </c>
      <c r="W24" s="3">
        <v>0.77934999999999999</v>
      </c>
      <c r="X24" s="3">
        <v>0.73565000000000003</v>
      </c>
      <c r="Y24" s="3">
        <v>0.69145999999999996</v>
      </c>
      <c r="Z24" s="3">
        <v>0.64058000000000004</v>
      </c>
      <c r="AA24" s="3">
        <v>0.58706000000000003</v>
      </c>
      <c r="AB24" s="3">
        <v>0.53188000000000002</v>
      </c>
      <c r="AC24" s="3">
        <v>0.47608</v>
      </c>
      <c r="AD24" s="3">
        <v>0.42465000000000003</v>
      </c>
      <c r="AE24" s="3">
        <v>0.37069999999999997</v>
      </c>
      <c r="AF24" s="3">
        <v>0.31918000000000002</v>
      </c>
      <c r="AG24" s="3">
        <v>0.27093</v>
      </c>
      <c r="AH24" s="3">
        <v>0.22964999999999999</v>
      </c>
      <c r="AI24" s="3">
        <v>0.18942999999999999</v>
      </c>
      <c r="AJ24" s="3">
        <v>0.15386</v>
      </c>
      <c r="AK24" s="3">
        <v>0.12302</v>
      </c>
      <c r="AL24" s="3">
        <v>9.6799999999999997E-2</v>
      </c>
      <c r="AM24" s="3">
        <v>7.6359999999999997E-2</v>
      </c>
      <c r="AN24" s="3">
        <v>5.8209999999999998E-2</v>
      </c>
      <c r="AO24" s="3">
        <v>4.3630000000000002E-2</v>
      </c>
      <c r="AP24" s="3">
        <v>3.2160000000000001E-2</v>
      </c>
      <c r="AQ24" s="3">
        <v>2.385E-2</v>
      </c>
      <c r="AR24" s="3">
        <v>1.7000000000000001E-2</v>
      </c>
      <c r="AS24" s="3">
        <v>1.191E-2</v>
      </c>
      <c r="AT24" s="3">
        <v>8.2000000000000007E-3</v>
      </c>
      <c r="AU24" s="3">
        <v>5.5399999999999998E-3</v>
      </c>
      <c r="AV24" s="3">
        <v>3.79E-3</v>
      </c>
      <c r="AW24" s="3">
        <v>2.48E-3</v>
      </c>
      <c r="AX24" s="5">
        <f>P_R[[#This Row],[8+]]-P_R[[#This Row],[9+]]</f>
        <v>1.2099999999999334E-3</v>
      </c>
      <c r="AY24" s="5">
        <f>P_R[[#This Row],[9+]]-P_R[[#This Row],[10+]]</f>
        <v>1.7599999999999838E-3</v>
      </c>
      <c r="AZ24" s="5">
        <f>P_R[[#This Row],[10+]]-P_R[[#This Row],[11+]]</f>
        <v>2.3199999999999887E-3</v>
      </c>
      <c r="BA24" s="5">
        <f>P_R[[#This Row],[11+]]-P_R[[#This Row],[12+]]</f>
        <v>3.4600000000000186E-3</v>
      </c>
      <c r="BB24" s="5">
        <f>P_R[[#This Row],[12+]]-P_R[[#This Row],[13+]]</f>
        <v>4.770000000000052E-3</v>
      </c>
      <c r="BC24" s="5">
        <f>P_R[[#This Row],[13+]]-P_R[[#This Row],[14+]]</f>
        <v>6.4400000000000013E-3</v>
      </c>
      <c r="BD24" s="5">
        <f>P_R[[#This Row],[14+]]-P_R[[#This Row],[15+]]</f>
        <v>8.519999999999972E-3</v>
      </c>
      <c r="BE24" s="5">
        <f>P_R[[#This Row],[15+]]-P_R[[#This Row],[16+]]</f>
        <v>1.0190000000000032E-2</v>
      </c>
      <c r="BF24" s="5">
        <f>P_R[[#This Row],[16+]]-P_R[[#This Row],[17+]]</f>
        <v>1.3869999999999938E-2</v>
      </c>
      <c r="BG24" s="5">
        <f>P_R[[#This Row],[17+]]-P_R[[#This Row],[18+]]</f>
        <v>1.7350000000000088E-2</v>
      </c>
      <c r="BH24" s="5">
        <f>P_R[[#This Row],[18+]]-P_R[[#This Row],[19+]]</f>
        <v>2.12699999999999E-2</v>
      </c>
      <c r="BI24" s="5">
        <f>P_R[[#This Row],[19+]]-P_R[[#This Row],[20+]]</f>
        <v>2.3600000000000065E-2</v>
      </c>
      <c r="BJ24" s="5">
        <f>P_R[[#This Row],[20+]]-P_R[[#This Row],[21+]]</f>
        <v>2.9839999999999978E-2</v>
      </c>
      <c r="BK24" s="5">
        <f>P_R[[#This Row],[21+]]-P_R[[#This Row],[22+]]</f>
        <v>3.454999999999997E-2</v>
      </c>
      <c r="BL24" s="5">
        <f>P_R[[#This Row],[22+]]-P_R[[#This Row],[23+]]</f>
        <v>3.9240000000000053E-2</v>
      </c>
      <c r="BM24" s="5">
        <f>P_R[[#This Row],[23+]]-P_R[[#This Row],[24+]]</f>
        <v>4.3699999999999961E-2</v>
      </c>
      <c r="BN24" s="5">
        <f>P_R[[#This Row],[24+]]-P_R[[#This Row],[25+]]</f>
        <v>4.4190000000000063E-2</v>
      </c>
      <c r="BO24" s="5">
        <f>P_R[[#This Row],[25+]]-P_R[[#This Row],[26+]]</f>
        <v>5.0879999999999925E-2</v>
      </c>
      <c r="BP24" s="5">
        <f>P_R[[#This Row],[26+]]-P_R[[#This Row],[27+]]</f>
        <v>5.3520000000000012E-2</v>
      </c>
      <c r="BQ24" s="5">
        <f>P_R[[#This Row],[27+]]-P_R[[#This Row],[28+]]</f>
        <v>5.5180000000000007E-2</v>
      </c>
      <c r="BR24" s="5">
        <f>P_R[[#This Row],[28+]]-P_R[[#This Row],[29+]]</f>
        <v>5.5800000000000016E-2</v>
      </c>
      <c r="BS24" s="5">
        <f>P_R[[#This Row],[29+]]-P_R[[#This Row],[30+]]</f>
        <v>5.1429999999999976E-2</v>
      </c>
      <c r="BT24" s="5">
        <f>P_R[[#This Row],[30+]]-P_R[[#This Row],[31+]]</f>
        <v>5.3950000000000053E-2</v>
      </c>
      <c r="BU24" s="5">
        <f>P_R[[#This Row],[31+]]-P_R[[#This Row],[32+]]</f>
        <v>5.1519999999999955E-2</v>
      </c>
      <c r="BV24" s="5">
        <f>P_R[[#This Row],[32+]]-P_R[[#This Row],[33+]]</f>
        <v>4.8250000000000015E-2</v>
      </c>
      <c r="BW24" s="5">
        <f>P_R[[#This Row],[33+]]-P_R[[#This Row],[34+]]</f>
        <v>4.1280000000000011E-2</v>
      </c>
      <c r="BX24" s="5">
        <f>P_R[[#This Row],[34+]]-P_R[[#This Row],[35+]]</f>
        <v>4.0220000000000006E-2</v>
      </c>
      <c r="BY24" s="5">
        <f>P_R[[#This Row],[35+]]-P_R[[#This Row],[36+]]</f>
        <v>3.5569999999999991E-2</v>
      </c>
      <c r="BZ24" s="5">
        <f>P_R[[#This Row],[36+]]-P_R[[#This Row],[37+]]</f>
        <v>3.0839999999999992E-2</v>
      </c>
      <c r="CA24" s="5">
        <f>P_R[[#This Row],[37+]]-P_R[[#This Row],[38+]]</f>
        <v>2.6220000000000007E-2</v>
      </c>
      <c r="CB24" s="5">
        <f>P_R[[#This Row],[38+]]-P_R[[#This Row],[39+]]</f>
        <v>2.044E-2</v>
      </c>
      <c r="CC24" s="5">
        <f>P_R[[#This Row],[39+]]-P_R[[#This Row],[40+]]</f>
        <v>1.8149999999999999E-2</v>
      </c>
      <c r="CD24" s="5">
        <f>P_R[[#This Row],[40+]]-P_R[[#This Row],[41+]]</f>
        <v>1.4579999999999996E-2</v>
      </c>
      <c r="CE24" s="5">
        <f>P_R[[#This Row],[41+]]-P_R[[#This Row],[42+]]</f>
        <v>1.1470000000000001E-2</v>
      </c>
      <c r="CF24" s="5">
        <f>P_R[[#This Row],[42+]]-P_R[[#This Row],[43+]]</f>
        <v>8.3100000000000014E-3</v>
      </c>
      <c r="CG24" s="5">
        <f>P_R[[#This Row],[43+]]-P_R[[#This Row],[44+]]</f>
        <v>6.8499999999999985E-3</v>
      </c>
      <c r="CH24" s="5">
        <f>P_R[[#This Row],[44+]]-P_R[[#This Row],[45+]]</f>
        <v>5.0900000000000008E-3</v>
      </c>
      <c r="CI24" s="5">
        <f>P_R[[#This Row],[45+]]-P_R[[#This Row],[46+]]</f>
        <v>3.7099999999999998E-3</v>
      </c>
      <c r="CJ24" s="5">
        <f>P_R[[#This Row],[46+]]-P_R[[#This Row],[47+]]</f>
        <v>2.6600000000000009E-3</v>
      </c>
      <c r="CK24" s="5">
        <f>P_R[[#This Row],[47+]]-P_R[[#This Row],[48+]]</f>
        <v>1.7499999999999998E-3</v>
      </c>
      <c r="CL24" s="5">
        <f>P_R[[#This Row],[48+]]-P_R[[#This Row],[49+]]</f>
        <v>1.31E-3</v>
      </c>
    </row>
    <row r="25" spans="1:90" x14ac:dyDescent="0.25">
      <c r="A25" s="10">
        <v>22400718</v>
      </c>
      <c r="B25" s="13" t="s">
        <v>82</v>
      </c>
      <c r="C25" s="13" t="s">
        <v>92</v>
      </c>
      <c r="D25" s="11">
        <v>0.79166666666666663</v>
      </c>
      <c r="E25" s="9" t="str">
        <f>HYPERLINK("https://www.nba.com/stats/player/1628378/boxscores-traditional", "Donovan Mitchell")</f>
        <v>Donovan Mitchell</v>
      </c>
      <c r="F25">
        <v>28.4</v>
      </c>
      <c r="G25" s="4">
        <v>8.3810000000000002</v>
      </c>
      <c r="H25" s="3">
        <v>0.99245000000000005</v>
      </c>
      <c r="I25" s="3">
        <v>0.98956</v>
      </c>
      <c r="J25" s="3">
        <v>0.98609999999999998</v>
      </c>
      <c r="K25" s="3">
        <v>0.98124</v>
      </c>
      <c r="L25" s="3">
        <v>0.97499999999999998</v>
      </c>
      <c r="M25" s="3">
        <v>0.96711999999999998</v>
      </c>
      <c r="N25" s="3">
        <v>0.95728000000000002</v>
      </c>
      <c r="O25" s="3">
        <v>0.94520000000000004</v>
      </c>
      <c r="P25" s="3">
        <v>0.93056000000000005</v>
      </c>
      <c r="Q25" s="3">
        <v>0.91308999999999996</v>
      </c>
      <c r="R25" s="3">
        <v>0.89251000000000003</v>
      </c>
      <c r="S25" s="3">
        <v>0.86863999999999997</v>
      </c>
      <c r="T25" s="3">
        <v>0.84133999999999998</v>
      </c>
      <c r="U25" s="3">
        <v>0.81057000000000001</v>
      </c>
      <c r="V25" s="3">
        <v>0.77637</v>
      </c>
      <c r="W25" s="3">
        <v>0.73890999999999996</v>
      </c>
      <c r="X25" s="3">
        <v>0.69847000000000004</v>
      </c>
      <c r="Y25" s="3">
        <v>0.65910000000000002</v>
      </c>
      <c r="Z25" s="3">
        <v>0.61409000000000002</v>
      </c>
      <c r="AA25" s="3">
        <v>0.56749000000000005</v>
      </c>
      <c r="AB25" s="3">
        <v>0.51993999999999996</v>
      </c>
      <c r="AC25" s="3">
        <v>0.47210000000000002</v>
      </c>
      <c r="AD25" s="3">
        <v>0.42465000000000003</v>
      </c>
      <c r="AE25" s="3">
        <v>0.37828000000000001</v>
      </c>
      <c r="AF25" s="3">
        <v>0.33360000000000001</v>
      </c>
      <c r="AG25" s="3">
        <v>0.29115999999999997</v>
      </c>
      <c r="AH25" s="3">
        <v>0.25142999999999999</v>
      </c>
      <c r="AI25" s="3">
        <v>0.21476000000000001</v>
      </c>
      <c r="AJ25" s="3">
        <v>0.18140999999999999</v>
      </c>
      <c r="AK25" s="3">
        <v>0.15151000000000001</v>
      </c>
      <c r="AL25" s="3">
        <v>0.12506999999999999</v>
      </c>
      <c r="AM25" s="3">
        <v>0.10383000000000001</v>
      </c>
      <c r="AN25" s="3">
        <v>8.3790000000000003E-2</v>
      </c>
      <c r="AO25" s="3">
        <v>6.6809999999999994E-2</v>
      </c>
      <c r="AP25" s="3">
        <v>5.262E-2</v>
      </c>
      <c r="AQ25" s="3">
        <v>4.0930000000000001E-2</v>
      </c>
      <c r="AR25" s="3">
        <v>3.1440000000000003E-2</v>
      </c>
      <c r="AS25" s="3">
        <v>2.385E-2</v>
      </c>
      <c r="AT25" s="3">
        <v>1.7860000000000001E-2</v>
      </c>
      <c r="AU25" s="3">
        <v>1.321E-2</v>
      </c>
      <c r="AV25" s="3">
        <v>9.6399999999999993E-3</v>
      </c>
      <c r="AW25" s="3">
        <v>6.9499999999999996E-3</v>
      </c>
      <c r="AX25" s="5">
        <f>P_R[[#This Row],[8+]]-P_R[[#This Row],[9+]]</f>
        <v>2.8900000000000592E-3</v>
      </c>
      <c r="AY25" s="5">
        <f>P_R[[#This Row],[9+]]-P_R[[#This Row],[10+]]</f>
        <v>3.4600000000000186E-3</v>
      </c>
      <c r="AZ25" s="5">
        <f>P_R[[#This Row],[10+]]-P_R[[#This Row],[11+]]</f>
        <v>4.8599999999999755E-3</v>
      </c>
      <c r="BA25" s="5">
        <f>P_R[[#This Row],[11+]]-P_R[[#This Row],[12+]]</f>
        <v>6.2400000000000233E-3</v>
      </c>
      <c r="BB25" s="5">
        <f>P_R[[#This Row],[12+]]-P_R[[#This Row],[13+]]</f>
        <v>7.8799999999999981E-3</v>
      </c>
      <c r="BC25" s="5">
        <f>P_R[[#This Row],[13+]]-P_R[[#This Row],[14+]]</f>
        <v>9.8399999999999599E-3</v>
      </c>
      <c r="BD25" s="5">
        <f>P_R[[#This Row],[14+]]-P_R[[#This Row],[15+]]</f>
        <v>1.207999999999998E-2</v>
      </c>
      <c r="BE25" s="5">
        <f>P_R[[#This Row],[15+]]-P_R[[#This Row],[16+]]</f>
        <v>1.4639999999999986E-2</v>
      </c>
      <c r="BF25" s="5">
        <f>P_R[[#This Row],[16+]]-P_R[[#This Row],[17+]]</f>
        <v>1.7470000000000097E-2</v>
      </c>
      <c r="BG25" s="5">
        <f>P_R[[#This Row],[17+]]-P_R[[#This Row],[18+]]</f>
        <v>2.0579999999999932E-2</v>
      </c>
      <c r="BH25" s="5">
        <f>P_R[[#This Row],[18+]]-P_R[[#This Row],[19+]]</f>
        <v>2.3870000000000058E-2</v>
      </c>
      <c r="BI25" s="5">
        <f>P_R[[#This Row],[19+]]-P_R[[#This Row],[20+]]</f>
        <v>2.7299999999999991E-2</v>
      </c>
      <c r="BJ25" s="5">
        <f>P_R[[#This Row],[20+]]-P_R[[#This Row],[21+]]</f>
        <v>3.0769999999999964E-2</v>
      </c>
      <c r="BK25" s="5">
        <f>P_R[[#This Row],[21+]]-P_R[[#This Row],[22+]]</f>
        <v>3.4200000000000008E-2</v>
      </c>
      <c r="BL25" s="5">
        <f>P_R[[#This Row],[22+]]-P_R[[#This Row],[23+]]</f>
        <v>3.7460000000000049E-2</v>
      </c>
      <c r="BM25" s="5">
        <f>P_R[[#This Row],[23+]]-P_R[[#This Row],[24+]]</f>
        <v>4.043999999999992E-2</v>
      </c>
      <c r="BN25" s="5">
        <f>P_R[[#This Row],[24+]]-P_R[[#This Row],[25+]]</f>
        <v>3.9370000000000016E-2</v>
      </c>
      <c r="BO25" s="5">
        <f>P_R[[#This Row],[25+]]-P_R[[#This Row],[26+]]</f>
        <v>4.5009999999999994E-2</v>
      </c>
      <c r="BP25" s="5">
        <f>P_R[[#This Row],[26+]]-P_R[[#This Row],[27+]]</f>
        <v>4.6599999999999975E-2</v>
      </c>
      <c r="BQ25" s="5">
        <f>P_R[[#This Row],[27+]]-P_R[[#This Row],[28+]]</f>
        <v>4.7550000000000092E-2</v>
      </c>
      <c r="BR25" s="5">
        <f>P_R[[#This Row],[28+]]-P_R[[#This Row],[29+]]</f>
        <v>4.7839999999999938E-2</v>
      </c>
      <c r="BS25" s="5">
        <f>P_R[[#This Row],[29+]]-P_R[[#This Row],[30+]]</f>
        <v>4.7449999999999992E-2</v>
      </c>
      <c r="BT25" s="5">
        <f>P_R[[#This Row],[30+]]-P_R[[#This Row],[31+]]</f>
        <v>4.6370000000000022E-2</v>
      </c>
      <c r="BU25" s="5">
        <f>P_R[[#This Row],[31+]]-P_R[[#This Row],[32+]]</f>
        <v>4.4679999999999997E-2</v>
      </c>
      <c r="BV25" s="5">
        <f>P_R[[#This Row],[32+]]-P_R[[#This Row],[33+]]</f>
        <v>4.2440000000000033E-2</v>
      </c>
      <c r="BW25" s="5">
        <f>P_R[[#This Row],[33+]]-P_R[[#This Row],[34+]]</f>
        <v>3.9729999999999988E-2</v>
      </c>
      <c r="BX25" s="5">
        <f>P_R[[#This Row],[34+]]-P_R[[#This Row],[35+]]</f>
        <v>3.666999999999998E-2</v>
      </c>
      <c r="BY25" s="5">
        <f>P_R[[#This Row],[35+]]-P_R[[#This Row],[36+]]</f>
        <v>3.3350000000000019E-2</v>
      </c>
      <c r="BZ25" s="5">
        <f>P_R[[#This Row],[36+]]-P_R[[#This Row],[37+]]</f>
        <v>2.9899999999999982E-2</v>
      </c>
      <c r="CA25" s="5">
        <f>P_R[[#This Row],[37+]]-P_R[[#This Row],[38+]]</f>
        <v>2.6440000000000019E-2</v>
      </c>
      <c r="CB25" s="5">
        <f>P_R[[#This Row],[38+]]-P_R[[#This Row],[39+]]</f>
        <v>2.1239999999999981E-2</v>
      </c>
      <c r="CC25" s="5">
        <f>P_R[[#This Row],[39+]]-P_R[[#This Row],[40+]]</f>
        <v>2.0040000000000002E-2</v>
      </c>
      <c r="CD25" s="5">
        <f>P_R[[#This Row],[40+]]-P_R[[#This Row],[41+]]</f>
        <v>1.6980000000000009E-2</v>
      </c>
      <c r="CE25" s="5">
        <f>P_R[[#This Row],[41+]]-P_R[[#This Row],[42+]]</f>
        <v>1.4189999999999994E-2</v>
      </c>
      <c r="CF25" s="5">
        <f>P_R[[#This Row],[42+]]-P_R[[#This Row],[43+]]</f>
        <v>1.1689999999999999E-2</v>
      </c>
      <c r="CG25" s="5">
        <f>P_R[[#This Row],[43+]]-P_R[[#This Row],[44+]]</f>
        <v>9.4899999999999984E-3</v>
      </c>
      <c r="CH25" s="5">
        <f>P_R[[#This Row],[44+]]-P_R[[#This Row],[45+]]</f>
        <v>7.590000000000003E-3</v>
      </c>
      <c r="CI25" s="5">
        <f>P_R[[#This Row],[45+]]-P_R[[#This Row],[46+]]</f>
        <v>5.9899999999999988E-3</v>
      </c>
      <c r="CJ25" s="5">
        <f>P_R[[#This Row],[46+]]-P_R[[#This Row],[47+]]</f>
        <v>4.6500000000000014E-3</v>
      </c>
      <c r="CK25" s="5">
        <f>P_R[[#This Row],[47+]]-P_R[[#This Row],[48+]]</f>
        <v>3.5700000000000003E-3</v>
      </c>
      <c r="CL25" s="5">
        <f>P_R[[#This Row],[48+]]-P_R[[#This Row],[49+]]</f>
        <v>2.6899999999999997E-3</v>
      </c>
    </row>
    <row r="26" spans="1:90" x14ac:dyDescent="0.25">
      <c r="A26" s="10">
        <v>22400718</v>
      </c>
      <c r="B26" s="13" t="s">
        <v>82</v>
      </c>
      <c r="C26" s="13" t="s">
        <v>92</v>
      </c>
      <c r="D26" s="11">
        <v>0.79166666666666663</v>
      </c>
      <c r="E26" s="9" t="str">
        <f>HYPERLINK("https://www.nba.com/stats/player/1630596/boxscores-traditional", "Evan Mobley")</f>
        <v>Evan Mobley</v>
      </c>
      <c r="F26">
        <v>26.6</v>
      </c>
      <c r="G26" s="4">
        <v>8.5459999999999994</v>
      </c>
      <c r="H26" s="3">
        <v>0.98536999999999997</v>
      </c>
      <c r="I26" s="3">
        <v>0.98029999999999995</v>
      </c>
      <c r="J26" s="3">
        <v>0.97380999999999995</v>
      </c>
      <c r="K26" s="3">
        <v>0.96638000000000002</v>
      </c>
      <c r="L26" s="3">
        <v>0.95637000000000005</v>
      </c>
      <c r="M26" s="3">
        <v>0.94408000000000003</v>
      </c>
      <c r="N26" s="3">
        <v>0.92922000000000005</v>
      </c>
      <c r="O26" s="3">
        <v>0.91308999999999996</v>
      </c>
      <c r="P26" s="3">
        <v>0.89251000000000003</v>
      </c>
      <c r="Q26" s="3">
        <v>0.86863999999999997</v>
      </c>
      <c r="R26" s="3">
        <v>0.84375</v>
      </c>
      <c r="S26" s="3">
        <v>0.81327000000000005</v>
      </c>
      <c r="T26" s="3">
        <v>0.77934999999999999</v>
      </c>
      <c r="U26" s="3">
        <v>0.74536999999999998</v>
      </c>
      <c r="V26" s="3">
        <v>0.70540000000000003</v>
      </c>
      <c r="W26" s="3">
        <v>0.66276000000000002</v>
      </c>
      <c r="X26" s="3">
        <v>0.61790999999999996</v>
      </c>
      <c r="Y26" s="3">
        <v>0.57535000000000003</v>
      </c>
      <c r="Z26" s="3">
        <v>0.52790000000000004</v>
      </c>
      <c r="AA26" s="3">
        <v>0.48005999999999999</v>
      </c>
      <c r="AB26" s="3">
        <v>0.43643999999999999</v>
      </c>
      <c r="AC26" s="3">
        <v>0.38973999999999998</v>
      </c>
      <c r="AD26" s="3">
        <v>0.34458</v>
      </c>
      <c r="AE26" s="3">
        <v>0.30503000000000002</v>
      </c>
      <c r="AF26" s="3">
        <v>0.26434999999999997</v>
      </c>
      <c r="AG26" s="3">
        <v>0.22663</v>
      </c>
      <c r="AH26" s="3">
        <v>0.19214999999999999</v>
      </c>
      <c r="AI26" s="3">
        <v>0.16353999999999999</v>
      </c>
      <c r="AJ26" s="3">
        <v>0.13567000000000001</v>
      </c>
      <c r="AK26" s="3">
        <v>0.11123</v>
      </c>
      <c r="AL26" s="3">
        <v>9.1759999999999994E-2</v>
      </c>
      <c r="AM26" s="3">
        <v>7.3529999999999998E-2</v>
      </c>
      <c r="AN26" s="3">
        <v>5.8209999999999998E-2</v>
      </c>
      <c r="AO26" s="3">
        <v>4.648E-2</v>
      </c>
      <c r="AP26" s="3">
        <v>3.5929999999999997E-2</v>
      </c>
      <c r="AQ26" s="3">
        <v>2.743E-2</v>
      </c>
      <c r="AR26" s="3">
        <v>2.068E-2</v>
      </c>
      <c r="AS26" s="3">
        <v>1.5779999999999999E-2</v>
      </c>
      <c r="AT26" s="3">
        <v>1.1599999999999999E-2</v>
      </c>
      <c r="AU26" s="3">
        <v>8.4200000000000004E-3</v>
      </c>
      <c r="AV26" s="3">
        <v>6.2100000000000002E-3</v>
      </c>
      <c r="AW26" s="3">
        <v>4.4000000000000003E-3</v>
      </c>
      <c r="AX26" s="5">
        <f>P_R[[#This Row],[8+]]-P_R[[#This Row],[9+]]</f>
        <v>5.0700000000000189E-3</v>
      </c>
      <c r="AY26" s="5">
        <f>P_R[[#This Row],[9+]]-P_R[[#This Row],[10+]]</f>
        <v>6.4899999999999958E-3</v>
      </c>
      <c r="AZ26" s="5">
        <f>P_R[[#This Row],[10+]]-P_R[[#This Row],[11+]]</f>
        <v>7.4299999999999367E-3</v>
      </c>
      <c r="BA26" s="5">
        <f>P_R[[#This Row],[11+]]-P_R[[#This Row],[12+]]</f>
        <v>1.0009999999999963E-2</v>
      </c>
      <c r="BB26" s="5">
        <f>P_R[[#This Row],[12+]]-P_R[[#This Row],[13+]]</f>
        <v>1.2290000000000023E-2</v>
      </c>
      <c r="BC26" s="5">
        <f>P_R[[#This Row],[13+]]-P_R[[#This Row],[14+]]</f>
        <v>1.4859999999999984E-2</v>
      </c>
      <c r="BD26" s="5">
        <f>P_R[[#This Row],[14+]]-P_R[[#This Row],[15+]]</f>
        <v>1.6130000000000089E-2</v>
      </c>
      <c r="BE26" s="5">
        <f>P_R[[#This Row],[15+]]-P_R[[#This Row],[16+]]</f>
        <v>2.0579999999999932E-2</v>
      </c>
      <c r="BF26" s="5">
        <f>P_R[[#This Row],[16+]]-P_R[[#This Row],[17+]]</f>
        <v>2.3870000000000058E-2</v>
      </c>
      <c r="BG26" s="5">
        <f>P_R[[#This Row],[17+]]-P_R[[#This Row],[18+]]</f>
        <v>2.4889999999999968E-2</v>
      </c>
      <c r="BH26" s="5">
        <f>P_R[[#This Row],[18+]]-P_R[[#This Row],[19+]]</f>
        <v>3.0479999999999952E-2</v>
      </c>
      <c r="BI26" s="5">
        <f>P_R[[#This Row],[19+]]-P_R[[#This Row],[20+]]</f>
        <v>3.3920000000000061E-2</v>
      </c>
      <c r="BJ26" s="5">
        <f>P_R[[#This Row],[20+]]-P_R[[#This Row],[21+]]</f>
        <v>3.398000000000001E-2</v>
      </c>
      <c r="BK26" s="5">
        <f>P_R[[#This Row],[21+]]-P_R[[#This Row],[22+]]</f>
        <v>3.996999999999995E-2</v>
      </c>
      <c r="BL26" s="5">
        <f>P_R[[#This Row],[22+]]-P_R[[#This Row],[23+]]</f>
        <v>4.2640000000000011E-2</v>
      </c>
      <c r="BM26" s="5">
        <f>P_R[[#This Row],[23+]]-P_R[[#This Row],[24+]]</f>
        <v>4.4850000000000056E-2</v>
      </c>
      <c r="BN26" s="5">
        <f>P_R[[#This Row],[24+]]-P_R[[#This Row],[25+]]</f>
        <v>4.2559999999999931E-2</v>
      </c>
      <c r="BO26" s="5">
        <f>P_R[[#This Row],[25+]]-P_R[[#This Row],[26+]]</f>
        <v>4.7449999999999992E-2</v>
      </c>
      <c r="BP26" s="5">
        <f>P_R[[#This Row],[26+]]-P_R[[#This Row],[27+]]</f>
        <v>4.7840000000000049E-2</v>
      </c>
      <c r="BQ26" s="5">
        <f>P_R[[#This Row],[27+]]-P_R[[#This Row],[28+]]</f>
        <v>4.3619999999999992E-2</v>
      </c>
      <c r="BR26" s="5">
        <f>P_R[[#This Row],[28+]]-P_R[[#This Row],[29+]]</f>
        <v>4.6700000000000019E-2</v>
      </c>
      <c r="BS26" s="5">
        <f>P_R[[#This Row],[29+]]-P_R[[#This Row],[30+]]</f>
        <v>4.5159999999999978E-2</v>
      </c>
      <c r="BT26" s="5">
        <f>P_R[[#This Row],[30+]]-P_R[[#This Row],[31+]]</f>
        <v>3.9549999999999974E-2</v>
      </c>
      <c r="BU26" s="5">
        <f>P_R[[#This Row],[31+]]-P_R[[#This Row],[32+]]</f>
        <v>4.0680000000000049E-2</v>
      </c>
      <c r="BV26" s="5">
        <f>P_R[[#This Row],[32+]]-P_R[[#This Row],[33+]]</f>
        <v>3.7719999999999976E-2</v>
      </c>
      <c r="BW26" s="5">
        <f>P_R[[#This Row],[33+]]-P_R[[#This Row],[34+]]</f>
        <v>3.4480000000000011E-2</v>
      </c>
      <c r="BX26" s="5">
        <f>P_R[[#This Row],[34+]]-P_R[[#This Row],[35+]]</f>
        <v>2.8609999999999997E-2</v>
      </c>
      <c r="BY26" s="5">
        <f>P_R[[#This Row],[35+]]-P_R[[#This Row],[36+]]</f>
        <v>2.7869999999999978E-2</v>
      </c>
      <c r="BZ26" s="5">
        <f>P_R[[#This Row],[36+]]-P_R[[#This Row],[37+]]</f>
        <v>2.4440000000000017E-2</v>
      </c>
      <c r="CA26" s="5">
        <f>P_R[[#This Row],[37+]]-P_R[[#This Row],[38+]]</f>
        <v>1.9470000000000001E-2</v>
      </c>
      <c r="CB26" s="5">
        <f>P_R[[#This Row],[38+]]-P_R[[#This Row],[39+]]</f>
        <v>1.8229999999999996E-2</v>
      </c>
      <c r="CC26" s="5">
        <f>P_R[[#This Row],[39+]]-P_R[[#This Row],[40+]]</f>
        <v>1.532E-2</v>
      </c>
      <c r="CD26" s="5">
        <f>P_R[[#This Row],[40+]]-P_R[[#This Row],[41+]]</f>
        <v>1.1729999999999997E-2</v>
      </c>
      <c r="CE26" s="5">
        <f>P_R[[#This Row],[41+]]-P_R[[#This Row],[42+]]</f>
        <v>1.0550000000000004E-2</v>
      </c>
      <c r="CF26" s="5">
        <f>P_R[[#This Row],[42+]]-P_R[[#This Row],[43+]]</f>
        <v>8.4999999999999971E-3</v>
      </c>
      <c r="CG26" s="5">
        <f>P_R[[#This Row],[43+]]-P_R[[#This Row],[44+]]</f>
        <v>6.7499999999999991E-3</v>
      </c>
      <c r="CH26" s="5">
        <f>P_R[[#This Row],[44+]]-P_R[[#This Row],[45+]]</f>
        <v>4.9000000000000016E-3</v>
      </c>
      <c r="CI26" s="5">
        <f>P_R[[#This Row],[45+]]-P_R[[#This Row],[46+]]</f>
        <v>4.1799999999999997E-3</v>
      </c>
      <c r="CJ26" s="5">
        <f>P_R[[#This Row],[46+]]-P_R[[#This Row],[47+]]</f>
        <v>3.1799999999999988E-3</v>
      </c>
      <c r="CK26" s="5">
        <f>P_R[[#This Row],[47+]]-P_R[[#This Row],[48+]]</f>
        <v>2.2100000000000002E-3</v>
      </c>
      <c r="CL26" s="5">
        <f>P_R[[#This Row],[48+]]-P_R[[#This Row],[49+]]</f>
        <v>1.81E-3</v>
      </c>
    </row>
    <row r="27" spans="1:90" x14ac:dyDescent="0.25">
      <c r="A27" s="10">
        <v>22400718</v>
      </c>
      <c r="B27" s="13" t="s">
        <v>82</v>
      </c>
      <c r="C27" s="13" t="s">
        <v>92</v>
      </c>
      <c r="D27" s="11">
        <v>0.79166666666666663</v>
      </c>
      <c r="E27" s="9" t="str">
        <f>HYPERLINK("https://www.nba.com/stats/player/1629660/boxscores-traditional", "Ty Jerome")</f>
        <v>Ty Jerome</v>
      </c>
      <c r="F27">
        <v>17.2</v>
      </c>
      <c r="G27" s="4">
        <v>5.0750000000000002</v>
      </c>
      <c r="H27" s="3">
        <v>0.96484999999999999</v>
      </c>
      <c r="I27" s="3">
        <v>0.94738</v>
      </c>
      <c r="J27" s="3">
        <v>0.92220000000000002</v>
      </c>
      <c r="K27" s="3">
        <v>0.88876999999999995</v>
      </c>
      <c r="L27" s="3">
        <v>0.84614</v>
      </c>
      <c r="M27" s="3">
        <v>0.79673000000000005</v>
      </c>
      <c r="N27" s="3">
        <v>0.73565000000000003</v>
      </c>
      <c r="O27" s="3">
        <v>0.66639999999999999</v>
      </c>
      <c r="P27" s="3">
        <v>0.59482999999999997</v>
      </c>
      <c r="Q27" s="3">
        <v>0.51595000000000002</v>
      </c>
      <c r="R27" s="3">
        <v>0.43643999999999999</v>
      </c>
      <c r="S27" s="3">
        <v>0.36316999999999999</v>
      </c>
      <c r="T27" s="3">
        <v>0.29115999999999997</v>
      </c>
      <c r="U27" s="3">
        <v>0.22663</v>
      </c>
      <c r="V27" s="3">
        <v>0.17105999999999999</v>
      </c>
      <c r="W27" s="3">
        <v>0.12714</v>
      </c>
      <c r="X27" s="3">
        <v>9.0120000000000006E-2</v>
      </c>
      <c r="Y27" s="3">
        <v>6.1780000000000002E-2</v>
      </c>
      <c r="Z27" s="3">
        <v>4.1820000000000003E-2</v>
      </c>
      <c r="AA27" s="3">
        <v>2.6800000000000001E-2</v>
      </c>
      <c r="AB27" s="3">
        <v>1.6590000000000001E-2</v>
      </c>
      <c r="AC27" s="3">
        <v>9.9000000000000008E-3</v>
      </c>
      <c r="AD27" s="3">
        <v>5.8700000000000002E-3</v>
      </c>
      <c r="AE27" s="3">
        <v>3.2599999999999999E-3</v>
      </c>
      <c r="AF27" s="3">
        <v>1.75E-3</v>
      </c>
      <c r="AG27" s="3">
        <v>9.3999999999999997E-4</v>
      </c>
      <c r="AH27" s="3">
        <v>4.6999999999999999E-4</v>
      </c>
      <c r="AI27" s="3">
        <v>2.2000000000000001E-4</v>
      </c>
      <c r="AJ27" s="3">
        <v>1.1E-4</v>
      </c>
      <c r="AK27" s="3">
        <v>5.0000000000000002E-5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5">
        <f>P_R[[#This Row],[8+]]-P_R[[#This Row],[9+]]</f>
        <v>1.7469999999999986E-2</v>
      </c>
      <c r="AY27" s="5">
        <f>P_R[[#This Row],[9+]]-P_R[[#This Row],[10+]]</f>
        <v>2.517999999999998E-2</v>
      </c>
      <c r="AZ27" s="5">
        <f>P_R[[#This Row],[10+]]-P_R[[#This Row],[11+]]</f>
        <v>3.3430000000000071E-2</v>
      </c>
      <c r="BA27" s="5">
        <f>P_R[[#This Row],[11+]]-P_R[[#This Row],[12+]]</f>
        <v>4.2629999999999946E-2</v>
      </c>
      <c r="BB27" s="5">
        <f>P_R[[#This Row],[12+]]-P_R[[#This Row],[13+]]</f>
        <v>4.9409999999999954E-2</v>
      </c>
      <c r="BC27" s="5">
        <f>P_R[[#This Row],[13+]]-P_R[[#This Row],[14+]]</f>
        <v>6.1080000000000023E-2</v>
      </c>
      <c r="BD27" s="5">
        <f>P_R[[#This Row],[14+]]-P_R[[#This Row],[15+]]</f>
        <v>6.9250000000000034E-2</v>
      </c>
      <c r="BE27" s="5">
        <f>P_R[[#This Row],[15+]]-P_R[[#This Row],[16+]]</f>
        <v>7.1570000000000022E-2</v>
      </c>
      <c r="BF27" s="5">
        <f>P_R[[#This Row],[16+]]-P_R[[#This Row],[17+]]</f>
        <v>7.887999999999995E-2</v>
      </c>
      <c r="BG27" s="5">
        <f>P_R[[#This Row],[17+]]-P_R[[#This Row],[18+]]</f>
        <v>7.9510000000000025E-2</v>
      </c>
      <c r="BH27" s="5">
        <f>P_R[[#This Row],[18+]]-P_R[[#This Row],[19+]]</f>
        <v>7.3270000000000002E-2</v>
      </c>
      <c r="BI27" s="5">
        <f>P_R[[#This Row],[19+]]-P_R[[#This Row],[20+]]</f>
        <v>7.2010000000000018E-2</v>
      </c>
      <c r="BJ27" s="5">
        <f>P_R[[#This Row],[20+]]-P_R[[#This Row],[21+]]</f>
        <v>6.4529999999999976E-2</v>
      </c>
      <c r="BK27" s="5">
        <f>P_R[[#This Row],[21+]]-P_R[[#This Row],[22+]]</f>
        <v>5.5570000000000008E-2</v>
      </c>
      <c r="BL27" s="5">
        <f>P_R[[#This Row],[22+]]-P_R[[#This Row],[23+]]</f>
        <v>4.3919999999999987E-2</v>
      </c>
      <c r="BM27" s="5">
        <f>P_R[[#This Row],[23+]]-P_R[[#This Row],[24+]]</f>
        <v>3.7019999999999997E-2</v>
      </c>
      <c r="BN27" s="5">
        <f>P_R[[#This Row],[24+]]-P_R[[#This Row],[25+]]</f>
        <v>2.8340000000000004E-2</v>
      </c>
      <c r="BO27" s="5">
        <f>P_R[[#This Row],[25+]]-P_R[[#This Row],[26+]]</f>
        <v>1.9959999999999999E-2</v>
      </c>
      <c r="BP27" s="5">
        <f>P_R[[#This Row],[26+]]-P_R[[#This Row],[27+]]</f>
        <v>1.5020000000000002E-2</v>
      </c>
      <c r="BQ27" s="5">
        <f>P_R[[#This Row],[27+]]-P_R[[#This Row],[28+]]</f>
        <v>1.021E-2</v>
      </c>
      <c r="BR27" s="5">
        <f>P_R[[#This Row],[28+]]-P_R[[#This Row],[29+]]</f>
        <v>6.6899999999999998E-3</v>
      </c>
      <c r="BS27" s="5">
        <f>P_R[[#This Row],[29+]]-P_R[[#This Row],[30+]]</f>
        <v>4.0300000000000006E-3</v>
      </c>
      <c r="BT27" s="5">
        <f>P_R[[#This Row],[30+]]-P_R[[#This Row],[31+]]</f>
        <v>2.6100000000000003E-3</v>
      </c>
      <c r="BU27" s="5">
        <f>P_R[[#This Row],[31+]]-P_R[[#This Row],[32+]]</f>
        <v>1.5099999999999998E-3</v>
      </c>
      <c r="BV27" s="5">
        <f>P_R[[#This Row],[32+]]-P_R[[#This Row],[33+]]</f>
        <v>8.1000000000000006E-4</v>
      </c>
      <c r="BW27" s="5">
        <f>P_R[[#This Row],[33+]]-P_R[[#This Row],[34+]]</f>
        <v>4.6999999999999999E-4</v>
      </c>
      <c r="BX27" s="5">
        <f>P_R[[#This Row],[34+]]-P_R[[#This Row],[35+]]</f>
        <v>2.5000000000000001E-4</v>
      </c>
      <c r="BY27" s="5">
        <f>P_R[[#This Row],[35+]]-P_R[[#This Row],[36+]]</f>
        <v>1.1E-4</v>
      </c>
      <c r="BZ27" s="5">
        <f>P_R[[#This Row],[36+]]-P_R[[#This Row],[37+]]</f>
        <v>6.0000000000000002E-5</v>
      </c>
      <c r="CA27" s="5">
        <f>P_R[[#This Row],[37+]]-P_R[[#This Row],[38+]]</f>
        <v>5.0000000000000002E-5</v>
      </c>
      <c r="CB27" s="5">
        <f>P_R[[#This Row],[38+]]-P_R[[#This Row],[39+]]</f>
        <v>0</v>
      </c>
      <c r="CC27" s="5">
        <f>P_R[[#This Row],[39+]]-P_R[[#This Row],[40+]]</f>
        <v>0</v>
      </c>
      <c r="CD27" s="5">
        <f>P_R[[#This Row],[40+]]-P_R[[#This Row],[41+]]</f>
        <v>0</v>
      </c>
      <c r="CE27" s="5">
        <f>P_R[[#This Row],[41+]]-P_R[[#This Row],[42+]]</f>
        <v>0</v>
      </c>
      <c r="CF27" s="5">
        <f>P_R[[#This Row],[42+]]-P_R[[#This Row],[43+]]</f>
        <v>0</v>
      </c>
      <c r="CG27" s="5">
        <f>P_R[[#This Row],[43+]]-P_R[[#This Row],[44+]]</f>
        <v>0</v>
      </c>
      <c r="CH27" s="5">
        <f>P_R[[#This Row],[44+]]-P_R[[#This Row],[45+]]</f>
        <v>0</v>
      </c>
      <c r="CI27" s="5">
        <f>P_R[[#This Row],[45+]]-P_R[[#This Row],[46+]]</f>
        <v>0</v>
      </c>
      <c r="CJ27" s="5">
        <f>P_R[[#This Row],[46+]]-P_R[[#This Row],[47+]]</f>
        <v>0</v>
      </c>
      <c r="CK27" s="5">
        <f>P_R[[#This Row],[47+]]-P_R[[#This Row],[48+]]</f>
        <v>0</v>
      </c>
      <c r="CL27" s="5">
        <f>P_R[[#This Row],[48+]]-P_R[[#This Row],[49+]]</f>
        <v>0</v>
      </c>
    </row>
    <row r="28" spans="1:90" x14ac:dyDescent="0.25">
      <c r="A28" s="10">
        <v>22400718</v>
      </c>
      <c r="B28" s="13" t="s">
        <v>82</v>
      </c>
      <c r="C28" s="13" t="s">
        <v>92</v>
      </c>
      <c r="D28" s="11">
        <v>0.79166666666666663</v>
      </c>
      <c r="E28" s="9" t="str">
        <f>HYPERLINK("https://www.nba.com/stats/player/1629622/boxscores-traditional", "Max Strus")</f>
        <v>Max Strus</v>
      </c>
      <c r="F28">
        <v>13</v>
      </c>
      <c r="G28" s="4">
        <v>3.5779999999999998</v>
      </c>
      <c r="H28" s="3">
        <v>0.91923999999999995</v>
      </c>
      <c r="I28" s="3">
        <v>0.86863999999999997</v>
      </c>
      <c r="J28" s="3">
        <v>0.79954999999999998</v>
      </c>
      <c r="K28" s="3">
        <v>0.71226</v>
      </c>
      <c r="L28" s="3">
        <v>0.61026000000000002</v>
      </c>
      <c r="M28" s="3">
        <v>0.5</v>
      </c>
      <c r="N28" s="3">
        <v>0.38973999999999998</v>
      </c>
      <c r="O28" s="3">
        <v>0.28774</v>
      </c>
      <c r="P28" s="3">
        <v>0.20044999999999999</v>
      </c>
      <c r="Q28" s="3">
        <v>0.13136</v>
      </c>
      <c r="R28" s="3">
        <v>8.0759999999999998E-2</v>
      </c>
      <c r="S28" s="3">
        <v>4.648E-2</v>
      </c>
      <c r="T28" s="3">
        <v>2.5000000000000001E-2</v>
      </c>
      <c r="U28" s="3">
        <v>1.255E-2</v>
      </c>
      <c r="V28" s="3">
        <v>5.8700000000000002E-3</v>
      </c>
      <c r="W28" s="3">
        <v>2.64E-3</v>
      </c>
      <c r="X28" s="3">
        <v>1.07E-3</v>
      </c>
      <c r="Y28" s="3">
        <v>4.0000000000000002E-4</v>
      </c>
      <c r="Z28" s="3">
        <v>1.3999999999999999E-4</v>
      </c>
      <c r="AA28" s="3">
        <v>5.0000000000000002E-5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5">
        <f>P_R[[#This Row],[8+]]-P_R[[#This Row],[9+]]</f>
        <v>5.0599999999999978E-2</v>
      </c>
      <c r="AY28" s="5">
        <f>P_R[[#This Row],[9+]]-P_R[[#This Row],[10+]]</f>
        <v>6.9089999999999985E-2</v>
      </c>
      <c r="AZ28" s="5">
        <f>P_R[[#This Row],[10+]]-P_R[[#This Row],[11+]]</f>
        <v>8.7289999999999979E-2</v>
      </c>
      <c r="BA28" s="5">
        <f>P_R[[#This Row],[11+]]-P_R[[#This Row],[12+]]</f>
        <v>0.10199999999999998</v>
      </c>
      <c r="BB28" s="5">
        <f>P_R[[#This Row],[12+]]-P_R[[#This Row],[13+]]</f>
        <v>0.11026000000000002</v>
      </c>
      <c r="BC28" s="5">
        <f>P_R[[#This Row],[13+]]-P_R[[#This Row],[14+]]</f>
        <v>0.11026000000000002</v>
      </c>
      <c r="BD28" s="5">
        <f>P_R[[#This Row],[14+]]-P_R[[#This Row],[15+]]</f>
        <v>0.10199999999999998</v>
      </c>
      <c r="BE28" s="5">
        <f>P_R[[#This Row],[15+]]-P_R[[#This Row],[16+]]</f>
        <v>8.7290000000000006E-2</v>
      </c>
      <c r="BF28" s="5">
        <f>P_R[[#This Row],[16+]]-P_R[[#This Row],[17+]]</f>
        <v>6.9089999999999985E-2</v>
      </c>
      <c r="BG28" s="5">
        <f>P_R[[#This Row],[17+]]-P_R[[#This Row],[18+]]</f>
        <v>5.0600000000000006E-2</v>
      </c>
      <c r="BH28" s="5">
        <f>P_R[[#This Row],[18+]]-P_R[[#This Row],[19+]]</f>
        <v>3.4279999999999998E-2</v>
      </c>
      <c r="BI28" s="5">
        <f>P_R[[#This Row],[19+]]-P_R[[#This Row],[20+]]</f>
        <v>2.1479999999999999E-2</v>
      </c>
      <c r="BJ28" s="5">
        <f>P_R[[#This Row],[20+]]-P_R[[#This Row],[21+]]</f>
        <v>1.2450000000000001E-2</v>
      </c>
      <c r="BK28" s="5">
        <f>P_R[[#This Row],[21+]]-P_R[[#This Row],[22+]]</f>
        <v>6.6800000000000002E-3</v>
      </c>
      <c r="BL28" s="5">
        <f>P_R[[#This Row],[22+]]-P_R[[#This Row],[23+]]</f>
        <v>3.2300000000000002E-3</v>
      </c>
      <c r="BM28" s="5">
        <f>P_R[[#This Row],[23+]]-P_R[[#This Row],[24+]]</f>
        <v>1.57E-3</v>
      </c>
      <c r="BN28" s="5">
        <f>P_R[[#This Row],[24+]]-P_R[[#This Row],[25+]]</f>
        <v>6.7000000000000002E-4</v>
      </c>
      <c r="BO28" s="5">
        <f>P_R[[#This Row],[25+]]-P_R[[#This Row],[26+]]</f>
        <v>2.6000000000000003E-4</v>
      </c>
      <c r="BP28" s="5">
        <f>P_R[[#This Row],[26+]]-P_R[[#This Row],[27+]]</f>
        <v>8.9999999999999992E-5</v>
      </c>
      <c r="BQ28" s="5">
        <f>P_R[[#This Row],[27+]]-P_R[[#This Row],[28+]]</f>
        <v>5.0000000000000002E-5</v>
      </c>
      <c r="BR28" s="5">
        <f>P_R[[#This Row],[28+]]-P_R[[#This Row],[29+]]</f>
        <v>0</v>
      </c>
      <c r="BS28" s="5">
        <f>P_R[[#This Row],[29+]]-P_R[[#This Row],[30+]]</f>
        <v>0</v>
      </c>
      <c r="BT28" s="5">
        <f>P_R[[#This Row],[30+]]-P_R[[#This Row],[31+]]</f>
        <v>0</v>
      </c>
      <c r="BU28" s="5">
        <f>P_R[[#This Row],[31+]]-P_R[[#This Row],[32+]]</f>
        <v>0</v>
      </c>
      <c r="BV28" s="5">
        <f>P_R[[#This Row],[32+]]-P_R[[#This Row],[33+]]</f>
        <v>0</v>
      </c>
      <c r="BW28" s="5">
        <f>P_R[[#This Row],[33+]]-P_R[[#This Row],[34+]]</f>
        <v>0</v>
      </c>
      <c r="BX28" s="5">
        <f>P_R[[#This Row],[34+]]-P_R[[#This Row],[35+]]</f>
        <v>0</v>
      </c>
      <c r="BY28" s="5">
        <f>P_R[[#This Row],[35+]]-P_R[[#This Row],[36+]]</f>
        <v>0</v>
      </c>
      <c r="BZ28" s="5">
        <f>P_R[[#This Row],[36+]]-P_R[[#This Row],[37+]]</f>
        <v>0</v>
      </c>
      <c r="CA28" s="5">
        <f>P_R[[#This Row],[37+]]-P_R[[#This Row],[38+]]</f>
        <v>0</v>
      </c>
      <c r="CB28" s="5">
        <f>P_R[[#This Row],[38+]]-P_R[[#This Row],[39+]]</f>
        <v>0</v>
      </c>
      <c r="CC28" s="5">
        <f>P_R[[#This Row],[39+]]-P_R[[#This Row],[40+]]</f>
        <v>0</v>
      </c>
      <c r="CD28" s="5">
        <f>P_R[[#This Row],[40+]]-P_R[[#This Row],[41+]]</f>
        <v>0</v>
      </c>
      <c r="CE28" s="5">
        <f>P_R[[#This Row],[41+]]-P_R[[#This Row],[42+]]</f>
        <v>0</v>
      </c>
      <c r="CF28" s="5">
        <f>P_R[[#This Row],[42+]]-P_R[[#This Row],[43+]]</f>
        <v>0</v>
      </c>
      <c r="CG28" s="5">
        <f>P_R[[#This Row],[43+]]-P_R[[#This Row],[44+]]</f>
        <v>0</v>
      </c>
      <c r="CH28" s="5">
        <f>P_R[[#This Row],[44+]]-P_R[[#This Row],[45+]]</f>
        <v>0</v>
      </c>
      <c r="CI28" s="5">
        <f>P_R[[#This Row],[45+]]-P_R[[#This Row],[46+]]</f>
        <v>0</v>
      </c>
      <c r="CJ28" s="5">
        <f>P_R[[#This Row],[46+]]-P_R[[#This Row],[47+]]</f>
        <v>0</v>
      </c>
      <c r="CK28" s="5">
        <f>P_R[[#This Row],[47+]]-P_R[[#This Row],[48+]]</f>
        <v>0</v>
      </c>
      <c r="CL28" s="5">
        <f>P_R[[#This Row],[48+]]-P_R[[#This Row],[49+]]</f>
        <v>0</v>
      </c>
    </row>
    <row r="29" spans="1:90" x14ac:dyDescent="0.25">
      <c r="A29" s="10">
        <v>22400718</v>
      </c>
      <c r="B29" s="13" t="s">
        <v>82</v>
      </c>
      <c r="C29" s="13" t="s">
        <v>92</v>
      </c>
      <c r="D29" s="11">
        <v>0.79166666666666663</v>
      </c>
      <c r="E29" s="9" t="str">
        <f>HYPERLINK("https://www.nba.com/stats/player/1627777/boxscores-traditional", "Georges Niang")</f>
        <v>Georges Niang</v>
      </c>
      <c r="F29">
        <v>12.2</v>
      </c>
      <c r="G29" s="4">
        <v>4.7069999999999999</v>
      </c>
      <c r="H29" s="3">
        <v>0.81327000000000005</v>
      </c>
      <c r="I29" s="3">
        <v>0.75175000000000003</v>
      </c>
      <c r="J29" s="3">
        <v>0.68081999999999998</v>
      </c>
      <c r="K29" s="3">
        <v>0.59870999999999996</v>
      </c>
      <c r="L29" s="3">
        <v>0.51595000000000002</v>
      </c>
      <c r="M29" s="3">
        <v>0.43251000000000001</v>
      </c>
      <c r="N29" s="3">
        <v>0.35197000000000001</v>
      </c>
      <c r="O29" s="3">
        <v>0.27760000000000001</v>
      </c>
      <c r="P29" s="3">
        <v>0.20896999999999999</v>
      </c>
      <c r="Q29" s="3">
        <v>0.15386</v>
      </c>
      <c r="R29" s="3">
        <v>0.10935</v>
      </c>
      <c r="S29" s="3">
        <v>7.4929999999999997E-2</v>
      </c>
      <c r="T29" s="3">
        <v>4.8460000000000003E-2</v>
      </c>
      <c r="U29" s="3">
        <v>3.074E-2</v>
      </c>
      <c r="V29" s="3">
        <v>1.8759999999999999E-2</v>
      </c>
      <c r="W29" s="3">
        <v>1.1010000000000001E-2</v>
      </c>
      <c r="X29" s="3">
        <v>6.0400000000000002E-3</v>
      </c>
      <c r="Y29" s="3">
        <v>3.2599999999999999E-3</v>
      </c>
      <c r="Z29" s="3">
        <v>1.6900000000000001E-3</v>
      </c>
      <c r="AA29" s="3">
        <v>8.4000000000000003E-4</v>
      </c>
      <c r="AB29" s="3">
        <v>3.8999999999999999E-4</v>
      </c>
      <c r="AC29" s="3">
        <v>1.8000000000000001E-4</v>
      </c>
      <c r="AD29" s="3">
        <v>8.0000000000000007E-5</v>
      </c>
      <c r="AE29" s="3">
        <v>3.0000000000000001E-5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5">
        <f>P_R[[#This Row],[8+]]-P_R[[#This Row],[9+]]</f>
        <v>6.1520000000000019E-2</v>
      </c>
      <c r="AY29" s="5">
        <f>P_R[[#This Row],[9+]]-P_R[[#This Row],[10+]]</f>
        <v>7.0930000000000049E-2</v>
      </c>
      <c r="AZ29" s="5">
        <f>P_R[[#This Row],[10+]]-P_R[[#This Row],[11+]]</f>
        <v>8.2110000000000016E-2</v>
      </c>
      <c r="BA29" s="5">
        <f>P_R[[#This Row],[11+]]-P_R[[#This Row],[12+]]</f>
        <v>8.2759999999999945E-2</v>
      </c>
      <c r="BB29" s="5">
        <f>P_R[[#This Row],[12+]]-P_R[[#This Row],[13+]]</f>
        <v>8.3440000000000014E-2</v>
      </c>
      <c r="BC29" s="5">
        <f>P_R[[#This Row],[13+]]-P_R[[#This Row],[14+]]</f>
        <v>8.054E-2</v>
      </c>
      <c r="BD29" s="5">
        <f>P_R[[#This Row],[14+]]-P_R[[#This Row],[15+]]</f>
        <v>7.4369999999999992E-2</v>
      </c>
      <c r="BE29" s="5">
        <f>P_R[[#This Row],[15+]]-P_R[[#This Row],[16+]]</f>
        <v>6.8630000000000024E-2</v>
      </c>
      <c r="BF29" s="5">
        <f>P_R[[#This Row],[16+]]-P_R[[#This Row],[17+]]</f>
        <v>5.5109999999999992E-2</v>
      </c>
      <c r="BG29" s="5">
        <f>P_R[[#This Row],[17+]]-P_R[[#This Row],[18+]]</f>
        <v>4.4509999999999994E-2</v>
      </c>
      <c r="BH29" s="5">
        <f>P_R[[#This Row],[18+]]-P_R[[#This Row],[19+]]</f>
        <v>3.4420000000000006E-2</v>
      </c>
      <c r="BI29" s="5">
        <f>P_R[[#This Row],[19+]]-P_R[[#This Row],[20+]]</f>
        <v>2.6469999999999994E-2</v>
      </c>
      <c r="BJ29" s="5">
        <f>P_R[[#This Row],[20+]]-P_R[[#This Row],[21+]]</f>
        <v>1.7720000000000003E-2</v>
      </c>
      <c r="BK29" s="5">
        <f>P_R[[#This Row],[21+]]-P_R[[#This Row],[22+]]</f>
        <v>1.1980000000000001E-2</v>
      </c>
      <c r="BL29" s="5">
        <f>P_R[[#This Row],[22+]]-P_R[[#This Row],[23+]]</f>
        <v>7.7499999999999982E-3</v>
      </c>
      <c r="BM29" s="5">
        <f>P_R[[#This Row],[23+]]-P_R[[#This Row],[24+]]</f>
        <v>4.9700000000000005E-3</v>
      </c>
      <c r="BN29" s="5">
        <f>P_R[[#This Row],[24+]]-P_R[[#This Row],[25+]]</f>
        <v>2.7800000000000004E-3</v>
      </c>
      <c r="BO29" s="5">
        <f>P_R[[#This Row],[25+]]-P_R[[#This Row],[26+]]</f>
        <v>1.5699999999999998E-3</v>
      </c>
      <c r="BP29" s="5">
        <f>P_R[[#This Row],[26+]]-P_R[[#This Row],[27+]]</f>
        <v>8.5000000000000006E-4</v>
      </c>
      <c r="BQ29" s="5">
        <f>P_R[[#This Row],[27+]]-P_R[[#This Row],[28+]]</f>
        <v>4.5000000000000004E-4</v>
      </c>
      <c r="BR29" s="5">
        <f>P_R[[#This Row],[28+]]-P_R[[#This Row],[29+]]</f>
        <v>2.0999999999999998E-4</v>
      </c>
      <c r="BS29" s="5">
        <f>P_R[[#This Row],[29+]]-P_R[[#This Row],[30+]]</f>
        <v>1E-4</v>
      </c>
      <c r="BT29" s="5">
        <f>P_R[[#This Row],[30+]]-P_R[[#This Row],[31+]]</f>
        <v>5.0000000000000009E-5</v>
      </c>
      <c r="BU29" s="5">
        <f>P_R[[#This Row],[31+]]-P_R[[#This Row],[32+]]</f>
        <v>3.0000000000000001E-5</v>
      </c>
      <c r="BV29" s="5">
        <f>P_R[[#This Row],[32+]]-P_R[[#This Row],[33+]]</f>
        <v>0</v>
      </c>
      <c r="BW29" s="5">
        <f>P_R[[#This Row],[33+]]-P_R[[#This Row],[34+]]</f>
        <v>0</v>
      </c>
      <c r="BX29" s="5">
        <f>P_R[[#This Row],[34+]]-P_R[[#This Row],[35+]]</f>
        <v>0</v>
      </c>
      <c r="BY29" s="5">
        <f>P_R[[#This Row],[35+]]-P_R[[#This Row],[36+]]</f>
        <v>0</v>
      </c>
      <c r="BZ29" s="5">
        <f>P_R[[#This Row],[36+]]-P_R[[#This Row],[37+]]</f>
        <v>0</v>
      </c>
      <c r="CA29" s="5">
        <f>P_R[[#This Row],[37+]]-P_R[[#This Row],[38+]]</f>
        <v>0</v>
      </c>
      <c r="CB29" s="5">
        <f>P_R[[#This Row],[38+]]-P_R[[#This Row],[39+]]</f>
        <v>0</v>
      </c>
      <c r="CC29" s="5">
        <f>P_R[[#This Row],[39+]]-P_R[[#This Row],[40+]]</f>
        <v>0</v>
      </c>
      <c r="CD29" s="5">
        <f>P_R[[#This Row],[40+]]-P_R[[#This Row],[41+]]</f>
        <v>0</v>
      </c>
      <c r="CE29" s="5">
        <f>P_R[[#This Row],[41+]]-P_R[[#This Row],[42+]]</f>
        <v>0</v>
      </c>
      <c r="CF29" s="5">
        <f>P_R[[#This Row],[42+]]-P_R[[#This Row],[43+]]</f>
        <v>0</v>
      </c>
      <c r="CG29" s="5">
        <f>P_R[[#This Row],[43+]]-P_R[[#This Row],[44+]]</f>
        <v>0</v>
      </c>
      <c r="CH29" s="5">
        <f>P_R[[#This Row],[44+]]-P_R[[#This Row],[45+]]</f>
        <v>0</v>
      </c>
      <c r="CI29" s="5">
        <f>P_R[[#This Row],[45+]]-P_R[[#This Row],[46+]]</f>
        <v>0</v>
      </c>
      <c r="CJ29" s="5">
        <f>P_R[[#This Row],[46+]]-P_R[[#This Row],[47+]]</f>
        <v>0</v>
      </c>
      <c r="CK29" s="5">
        <f>P_R[[#This Row],[47+]]-P_R[[#This Row],[48+]]</f>
        <v>0</v>
      </c>
      <c r="CL29" s="5">
        <f>P_R[[#This Row],[48+]]-P_R[[#This Row],[49+]]</f>
        <v>0</v>
      </c>
    </row>
    <row r="30" spans="1:90" x14ac:dyDescent="0.25">
      <c r="A30" s="10">
        <v>22400718</v>
      </c>
      <c r="B30" s="13" t="s">
        <v>82</v>
      </c>
      <c r="C30" s="13" t="s">
        <v>92</v>
      </c>
      <c r="D30" s="11">
        <v>0.79166666666666663</v>
      </c>
      <c r="E30" s="9" t="str">
        <f>HYPERLINK("https://www.nba.com/stats/player/1629731/boxscores-traditional", "Dean Wade")</f>
        <v>Dean Wade</v>
      </c>
      <c r="F30">
        <v>11.4</v>
      </c>
      <c r="G30" s="4">
        <v>4.03</v>
      </c>
      <c r="H30" s="3">
        <v>0.79954999999999998</v>
      </c>
      <c r="I30" s="3">
        <v>0.72575000000000001</v>
      </c>
      <c r="J30" s="3">
        <v>0.63683000000000001</v>
      </c>
      <c r="K30" s="3">
        <v>0.53983000000000003</v>
      </c>
      <c r="L30" s="3">
        <v>0.44037999999999999</v>
      </c>
      <c r="M30" s="3">
        <v>0.34458</v>
      </c>
      <c r="N30" s="3">
        <v>0.25785000000000002</v>
      </c>
      <c r="O30" s="3">
        <v>0.18673000000000001</v>
      </c>
      <c r="P30" s="3">
        <v>0.12714</v>
      </c>
      <c r="Q30" s="3">
        <v>8.226E-2</v>
      </c>
      <c r="R30" s="3">
        <v>5.0500000000000003E-2</v>
      </c>
      <c r="S30" s="3">
        <v>2.938E-2</v>
      </c>
      <c r="T30" s="3">
        <v>1.6590000000000001E-2</v>
      </c>
      <c r="U30" s="3">
        <v>8.6599999999999993E-3</v>
      </c>
      <c r="V30" s="3">
        <v>4.2700000000000004E-3</v>
      </c>
      <c r="W30" s="3">
        <v>1.99E-3</v>
      </c>
      <c r="X30" s="3">
        <v>8.7000000000000001E-4</v>
      </c>
      <c r="Y30" s="3">
        <v>3.8000000000000002E-4</v>
      </c>
      <c r="Z30" s="3">
        <v>1.4999999999999999E-4</v>
      </c>
      <c r="AA30" s="3">
        <v>5.0000000000000002E-5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5">
        <f>P_R[[#This Row],[8+]]-P_R[[#This Row],[9+]]</f>
        <v>7.3799999999999977E-2</v>
      </c>
      <c r="AY30" s="5">
        <f>P_R[[#This Row],[9+]]-P_R[[#This Row],[10+]]</f>
        <v>8.8919999999999999E-2</v>
      </c>
      <c r="AZ30" s="5">
        <f>P_R[[#This Row],[10+]]-P_R[[#This Row],[11+]]</f>
        <v>9.6999999999999975E-2</v>
      </c>
      <c r="BA30" s="5">
        <f>P_R[[#This Row],[11+]]-P_R[[#This Row],[12+]]</f>
        <v>9.9450000000000038E-2</v>
      </c>
      <c r="BB30" s="5">
        <f>P_R[[#This Row],[12+]]-P_R[[#This Row],[13+]]</f>
        <v>9.5799999999999996E-2</v>
      </c>
      <c r="BC30" s="5">
        <f>P_R[[#This Row],[13+]]-P_R[[#This Row],[14+]]</f>
        <v>8.6729999999999974E-2</v>
      </c>
      <c r="BD30" s="5">
        <f>P_R[[#This Row],[14+]]-P_R[[#This Row],[15+]]</f>
        <v>7.1120000000000017E-2</v>
      </c>
      <c r="BE30" s="5">
        <f>P_R[[#This Row],[15+]]-P_R[[#This Row],[16+]]</f>
        <v>5.9590000000000004E-2</v>
      </c>
      <c r="BF30" s="5">
        <f>P_R[[#This Row],[16+]]-P_R[[#This Row],[17+]]</f>
        <v>4.4880000000000003E-2</v>
      </c>
      <c r="BG30" s="5">
        <f>P_R[[#This Row],[17+]]-P_R[[#This Row],[18+]]</f>
        <v>3.1759999999999997E-2</v>
      </c>
      <c r="BH30" s="5">
        <f>P_R[[#This Row],[18+]]-P_R[[#This Row],[19+]]</f>
        <v>2.1120000000000003E-2</v>
      </c>
      <c r="BI30" s="5">
        <f>P_R[[#This Row],[19+]]-P_R[[#This Row],[20+]]</f>
        <v>1.2789999999999999E-2</v>
      </c>
      <c r="BJ30" s="5">
        <f>P_R[[#This Row],[20+]]-P_R[[#This Row],[21+]]</f>
        <v>7.9300000000000013E-3</v>
      </c>
      <c r="BK30" s="5">
        <f>P_R[[#This Row],[21+]]-P_R[[#This Row],[22+]]</f>
        <v>4.3899999999999989E-3</v>
      </c>
      <c r="BL30" s="5">
        <f>P_R[[#This Row],[22+]]-P_R[[#This Row],[23+]]</f>
        <v>2.2800000000000003E-3</v>
      </c>
      <c r="BM30" s="5">
        <f>P_R[[#This Row],[23+]]-P_R[[#This Row],[24+]]</f>
        <v>1.1199999999999999E-3</v>
      </c>
      <c r="BN30" s="5">
        <f>P_R[[#This Row],[24+]]-P_R[[#This Row],[25+]]</f>
        <v>4.8999999999999998E-4</v>
      </c>
      <c r="BO30" s="5">
        <f>P_R[[#This Row],[25+]]-P_R[[#This Row],[26+]]</f>
        <v>2.3000000000000003E-4</v>
      </c>
      <c r="BP30" s="5">
        <f>P_R[[#This Row],[26+]]-P_R[[#This Row],[27+]]</f>
        <v>9.9999999999999991E-5</v>
      </c>
      <c r="BQ30" s="5">
        <f>P_R[[#This Row],[27+]]-P_R[[#This Row],[28+]]</f>
        <v>5.0000000000000002E-5</v>
      </c>
      <c r="BR30" s="5">
        <f>P_R[[#This Row],[28+]]-P_R[[#This Row],[29+]]</f>
        <v>0</v>
      </c>
      <c r="BS30" s="5">
        <f>P_R[[#This Row],[29+]]-P_R[[#This Row],[30+]]</f>
        <v>0</v>
      </c>
      <c r="BT30" s="5">
        <f>P_R[[#This Row],[30+]]-P_R[[#This Row],[31+]]</f>
        <v>0</v>
      </c>
      <c r="BU30" s="5">
        <f>P_R[[#This Row],[31+]]-P_R[[#This Row],[32+]]</f>
        <v>0</v>
      </c>
      <c r="BV30" s="5">
        <f>P_R[[#This Row],[32+]]-P_R[[#This Row],[33+]]</f>
        <v>0</v>
      </c>
      <c r="BW30" s="5">
        <f>P_R[[#This Row],[33+]]-P_R[[#This Row],[34+]]</f>
        <v>0</v>
      </c>
      <c r="BX30" s="5">
        <f>P_R[[#This Row],[34+]]-P_R[[#This Row],[35+]]</f>
        <v>0</v>
      </c>
      <c r="BY30" s="5">
        <f>P_R[[#This Row],[35+]]-P_R[[#This Row],[36+]]</f>
        <v>0</v>
      </c>
      <c r="BZ30" s="5">
        <f>P_R[[#This Row],[36+]]-P_R[[#This Row],[37+]]</f>
        <v>0</v>
      </c>
      <c r="CA30" s="5">
        <f>P_R[[#This Row],[37+]]-P_R[[#This Row],[38+]]</f>
        <v>0</v>
      </c>
      <c r="CB30" s="5">
        <f>P_R[[#This Row],[38+]]-P_R[[#This Row],[39+]]</f>
        <v>0</v>
      </c>
      <c r="CC30" s="5">
        <f>P_R[[#This Row],[39+]]-P_R[[#This Row],[40+]]</f>
        <v>0</v>
      </c>
      <c r="CD30" s="5">
        <f>P_R[[#This Row],[40+]]-P_R[[#This Row],[41+]]</f>
        <v>0</v>
      </c>
      <c r="CE30" s="5">
        <f>P_R[[#This Row],[41+]]-P_R[[#This Row],[42+]]</f>
        <v>0</v>
      </c>
      <c r="CF30" s="5">
        <f>P_R[[#This Row],[42+]]-P_R[[#This Row],[43+]]</f>
        <v>0</v>
      </c>
      <c r="CG30" s="5">
        <f>P_R[[#This Row],[43+]]-P_R[[#This Row],[44+]]</f>
        <v>0</v>
      </c>
      <c r="CH30" s="5">
        <f>P_R[[#This Row],[44+]]-P_R[[#This Row],[45+]]</f>
        <v>0</v>
      </c>
      <c r="CI30" s="5">
        <f>P_R[[#This Row],[45+]]-P_R[[#This Row],[46+]]</f>
        <v>0</v>
      </c>
      <c r="CJ30" s="5">
        <f>P_R[[#This Row],[46+]]-P_R[[#This Row],[47+]]</f>
        <v>0</v>
      </c>
      <c r="CK30" s="5">
        <f>P_R[[#This Row],[47+]]-P_R[[#This Row],[48+]]</f>
        <v>0</v>
      </c>
      <c r="CL30" s="5">
        <f>P_R[[#This Row],[48+]]-P_R[[#This Row],[49+]]</f>
        <v>0</v>
      </c>
    </row>
    <row r="31" spans="1:90" x14ac:dyDescent="0.25">
      <c r="A31" s="10">
        <v>22400718</v>
      </c>
      <c r="B31" s="13" t="s">
        <v>82</v>
      </c>
      <c r="C31" s="13" t="s">
        <v>92</v>
      </c>
      <c r="D31" s="11">
        <v>0.79166666666666663</v>
      </c>
      <c r="E31" s="9" t="str">
        <f>HYPERLINK("https://www.nba.com/stats/player/1630241/boxscores-traditional", "Sam Merrill")</f>
        <v>Sam Merrill</v>
      </c>
      <c r="F31">
        <v>13.2</v>
      </c>
      <c r="G31" s="4">
        <v>8.0850000000000009</v>
      </c>
      <c r="H31" s="3">
        <v>0.73890999999999996</v>
      </c>
      <c r="I31" s="3">
        <v>0.69847000000000004</v>
      </c>
      <c r="J31" s="3">
        <v>0.65542</v>
      </c>
      <c r="K31" s="3">
        <v>0.60641999999999996</v>
      </c>
      <c r="L31" s="3">
        <v>0.55962000000000001</v>
      </c>
      <c r="M31" s="3">
        <v>0.50797999999999999</v>
      </c>
      <c r="N31" s="3">
        <v>0.46017000000000002</v>
      </c>
      <c r="O31" s="3">
        <v>0.41293999999999997</v>
      </c>
      <c r="P31" s="3">
        <v>0.36316999999999999</v>
      </c>
      <c r="Q31" s="3">
        <v>0.31918000000000002</v>
      </c>
      <c r="R31" s="3">
        <v>0.27760000000000001</v>
      </c>
      <c r="S31" s="3">
        <v>0.23576</v>
      </c>
      <c r="T31" s="3">
        <v>0.20044999999999999</v>
      </c>
      <c r="U31" s="3">
        <v>0.16853000000000001</v>
      </c>
      <c r="V31" s="3">
        <v>0.13786000000000001</v>
      </c>
      <c r="W31" s="3">
        <v>0.11314</v>
      </c>
      <c r="X31" s="3">
        <v>9.0120000000000006E-2</v>
      </c>
      <c r="Y31" s="3">
        <v>7.2150000000000006E-2</v>
      </c>
      <c r="Z31" s="3">
        <v>5.7049999999999997E-2</v>
      </c>
      <c r="AA31" s="3">
        <v>4.3630000000000002E-2</v>
      </c>
      <c r="AB31" s="3">
        <v>3.3619999999999997E-2</v>
      </c>
      <c r="AC31" s="3">
        <v>2.5590000000000002E-2</v>
      </c>
      <c r="AD31" s="3">
        <v>1.8759999999999999E-2</v>
      </c>
      <c r="AE31" s="3">
        <v>1.3899999999999999E-2</v>
      </c>
      <c r="AF31" s="3">
        <v>9.9000000000000008E-3</v>
      </c>
      <c r="AG31" s="3">
        <v>7.1399999999999996E-3</v>
      </c>
      <c r="AH31" s="3">
        <v>5.0800000000000003E-3</v>
      </c>
      <c r="AI31" s="3">
        <v>3.47E-3</v>
      </c>
      <c r="AJ31" s="3">
        <v>2.3999999999999998E-3</v>
      </c>
      <c r="AK31" s="3">
        <v>1.64E-3</v>
      </c>
      <c r="AL31" s="3">
        <v>1.07E-3</v>
      </c>
      <c r="AM31" s="3">
        <v>7.1000000000000002E-4</v>
      </c>
      <c r="AN31" s="3">
        <v>4.6999999999999999E-4</v>
      </c>
      <c r="AO31" s="3">
        <v>2.9E-4</v>
      </c>
      <c r="AP31" s="3">
        <v>1.9000000000000001E-4</v>
      </c>
      <c r="AQ31" s="3">
        <v>1.1E-4</v>
      </c>
      <c r="AR31" s="3">
        <v>6.9999999999999994E-5</v>
      </c>
      <c r="AS31" s="3">
        <v>4.0000000000000003E-5</v>
      </c>
      <c r="AT31" s="3">
        <v>0</v>
      </c>
      <c r="AU31" s="3">
        <v>0</v>
      </c>
      <c r="AV31" s="3">
        <v>0</v>
      </c>
      <c r="AW31" s="3">
        <v>0</v>
      </c>
      <c r="AX31" s="5">
        <f>P_R[[#This Row],[8+]]-P_R[[#This Row],[9+]]</f>
        <v>4.043999999999992E-2</v>
      </c>
      <c r="AY31" s="5">
        <f>P_R[[#This Row],[9+]]-P_R[[#This Row],[10+]]</f>
        <v>4.3050000000000033E-2</v>
      </c>
      <c r="AZ31" s="5">
        <f>P_R[[#This Row],[10+]]-P_R[[#This Row],[11+]]</f>
        <v>4.9000000000000044E-2</v>
      </c>
      <c r="BA31" s="5">
        <f>P_R[[#This Row],[11+]]-P_R[[#This Row],[12+]]</f>
        <v>4.6799999999999953E-2</v>
      </c>
      <c r="BB31" s="5">
        <f>P_R[[#This Row],[12+]]-P_R[[#This Row],[13+]]</f>
        <v>5.1640000000000019E-2</v>
      </c>
      <c r="BC31" s="5">
        <f>P_R[[#This Row],[13+]]-P_R[[#This Row],[14+]]</f>
        <v>4.7809999999999964E-2</v>
      </c>
      <c r="BD31" s="5">
        <f>P_R[[#This Row],[14+]]-P_R[[#This Row],[15+]]</f>
        <v>4.723000000000005E-2</v>
      </c>
      <c r="BE31" s="5">
        <f>P_R[[#This Row],[15+]]-P_R[[#This Row],[16+]]</f>
        <v>4.9769999999999981E-2</v>
      </c>
      <c r="BF31" s="5">
        <f>P_R[[#This Row],[16+]]-P_R[[#This Row],[17+]]</f>
        <v>4.3989999999999974E-2</v>
      </c>
      <c r="BG31" s="5">
        <f>P_R[[#This Row],[17+]]-P_R[[#This Row],[18+]]</f>
        <v>4.1580000000000006E-2</v>
      </c>
      <c r="BH31" s="5">
        <f>P_R[[#This Row],[18+]]-P_R[[#This Row],[19+]]</f>
        <v>4.1840000000000016E-2</v>
      </c>
      <c r="BI31" s="5">
        <f>P_R[[#This Row],[19+]]-P_R[[#This Row],[20+]]</f>
        <v>3.5310000000000008E-2</v>
      </c>
      <c r="BJ31" s="5">
        <f>P_R[[#This Row],[20+]]-P_R[[#This Row],[21+]]</f>
        <v>3.1919999999999976E-2</v>
      </c>
      <c r="BK31" s="5">
        <f>P_R[[#This Row],[21+]]-P_R[[#This Row],[22+]]</f>
        <v>3.0670000000000003E-2</v>
      </c>
      <c r="BL31" s="5">
        <f>P_R[[#This Row],[22+]]-P_R[[#This Row],[23+]]</f>
        <v>2.4720000000000006E-2</v>
      </c>
      <c r="BM31" s="5">
        <f>P_R[[#This Row],[23+]]-P_R[[#This Row],[24+]]</f>
        <v>2.3019999999999999E-2</v>
      </c>
      <c r="BN31" s="5">
        <f>P_R[[#This Row],[24+]]-P_R[[#This Row],[25+]]</f>
        <v>1.797E-2</v>
      </c>
      <c r="BO31" s="5">
        <f>P_R[[#This Row],[25+]]-P_R[[#This Row],[26+]]</f>
        <v>1.5100000000000009E-2</v>
      </c>
      <c r="BP31" s="5">
        <f>P_R[[#This Row],[26+]]-P_R[[#This Row],[27+]]</f>
        <v>1.3419999999999994E-2</v>
      </c>
      <c r="BQ31" s="5">
        <f>P_R[[#This Row],[27+]]-P_R[[#This Row],[28+]]</f>
        <v>1.0010000000000005E-2</v>
      </c>
      <c r="BR31" s="5">
        <f>P_R[[#This Row],[28+]]-P_R[[#This Row],[29+]]</f>
        <v>8.0299999999999955E-3</v>
      </c>
      <c r="BS31" s="5">
        <f>P_R[[#This Row],[29+]]-P_R[[#This Row],[30+]]</f>
        <v>6.8300000000000027E-3</v>
      </c>
      <c r="BT31" s="5">
        <f>P_R[[#This Row],[30+]]-P_R[[#This Row],[31+]]</f>
        <v>4.8599999999999997E-3</v>
      </c>
      <c r="BU31" s="5">
        <f>P_R[[#This Row],[31+]]-P_R[[#This Row],[32+]]</f>
        <v>3.9999999999999983E-3</v>
      </c>
      <c r="BV31" s="5">
        <f>P_R[[#This Row],[32+]]-P_R[[#This Row],[33+]]</f>
        <v>2.7600000000000012E-3</v>
      </c>
      <c r="BW31" s="5">
        <f>P_R[[#This Row],[33+]]-P_R[[#This Row],[34+]]</f>
        <v>2.0599999999999993E-3</v>
      </c>
      <c r="BX31" s="5">
        <f>P_R[[#This Row],[34+]]-P_R[[#This Row],[35+]]</f>
        <v>1.6100000000000003E-3</v>
      </c>
      <c r="BY31" s="5">
        <f>P_R[[#This Row],[35+]]-P_R[[#This Row],[36+]]</f>
        <v>1.0700000000000002E-3</v>
      </c>
      <c r="BZ31" s="5">
        <f>P_R[[#This Row],[36+]]-P_R[[#This Row],[37+]]</f>
        <v>7.5999999999999983E-4</v>
      </c>
      <c r="CA31" s="5">
        <f>P_R[[#This Row],[37+]]-P_R[[#This Row],[38+]]</f>
        <v>5.6999999999999998E-4</v>
      </c>
      <c r="CB31" s="5">
        <f>P_R[[#This Row],[38+]]-P_R[[#This Row],[39+]]</f>
        <v>3.5999999999999997E-4</v>
      </c>
      <c r="CC31" s="5">
        <f>P_R[[#This Row],[39+]]-P_R[[#This Row],[40+]]</f>
        <v>2.4000000000000003E-4</v>
      </c>
      <c r="CD31" s="5">
        <f>P_R[[#This Row],[40+]]-P_R[[#This Row],[41+]]</f>
        <v>1.7999999999999998E-4</v>
      </c>
      <c r="CE31" s="5">
        <f>P_R[[#This Row],[41+]]-P_R[[#This Row],[42+]]</f>
        <v>9.9999999999999991E-5</v>
      </c>
      <c r="CF31" s="5">
        <f>P_R[[#This Row],[42+]]-P_R[[#This Row],[43+]]</f>
        <v>8.0000000000000007E-5</v>
      </c>
      <c r="CG31" s="5">
        <f>P_R[[#This Row],[43+]]-P_R[[#This Row],[44+]]</f>
        <v>4.000000000000001E-5</v>
      </c>
      <c r="CH31" s="5">
        <f>P_R[[#This Row],[44+]]-P_R[[#This Row],[45+]]</f>
        <v>2.9999999999999991E-5</v>
      </c>
      <c r="CI31" s="5">
        <f>P_R[[#This Row],[45+]]-P_R[[#This Row],[46+]]</f>
        <v>4.0000000000000003E-5</v>
      </c>
      <c r="CJ31" s="5">
        <f>P_R[[#This Row],[46+]]-P_R[[#This Row],[47+]]</f>
        <v>0</v>
      </c>
      <c r="CK31" s="5">
        <f>P_R[[#This Row],[47+]]-P_R[[#This Row],[48+]]</f>
        <v>0</v>
      </c>
      <c r="CL31" s="5">
        <f>P_R[[#This Row],[48+]]-P_R[[#This Row],[49+]]</f>
        <v>0</v>
      </c>
    </row>
    <row r="32" spans="1:90" x14ac:dyDescent="0.25">
      <c r="A32" s="10">
        <v>22400718</v>
      </c>
      <c r="B32" s="13" t="s">
        <v>82</v>
      </c>
      <c r="C32" s="13" t="s">
        <v>92</v>
      </c>
      <c r="D32" s="11">
        <v>0.79166666666666663</v>
      </c>
      <c r="E32" s="9" t="str">
        <f>HYPERLINK("https://www.nba.com/stats/player/1642281/boxscores-traditional", "Jaylon Tyson")</f>
        <v>Jaylon Tyson</v>
      </c>
      <c r="F32">
        <v>10.6</v>
      </c>
      <c r="G32" s="4">
        <v>5.2379999999999995</v>
      </c>
      <c r="H32" s="3">
        <v>0.69145999999999996</v>
      </c>
      <c r="I32" s="3">
        <v>0.62172000000000005</v>
      </c>
      <c r="J32" s="3">
        <v>0.54379999999999995</v>
      </c>
      <c r="K32" s="3">
        <v>0.46811999999999998</v>
      </c>
      <c r="L32" s="3">
        <v>0.39357999999999999</v>
      </c>
      <c r="M32" s="3">
        <v>0.32275999999999999</v>
      </c>
      <c r="N32" s="3">
        <v>0.25785000000000002</v>
      </c>
      <c r="O32" s="3">
        <v>0.20044999999999999</v>
      </c>
      <c r="P32" s="3">
        <v>0.15151000000000001</v>
      </c>
      <c r="Q32" s="3">
        <v>0.11123</v>
      </c>
      <c r="R32" s="3">
        <v>7.9269999999999993E-2</v>
      </c>
      <c r="S32" s="3">
        <v>5.4800000000000001E-2</v>
      </c>
      <c r="T32" s="3">
        <v>3.6729999999999999E-2</v>
      </c>
      <c r="U32" s="3">
        <v>2.3300000000000001E-2</v>
      </c>
      <c r="V32" s="3">
        <v>1.4630000000000001E-2</v>
      </c>
      <c r="W32" s="3">
        <v>8.8900000000000003E-3</v>
      </c>
      <c r="X32" s="3">
        <v>5.2300000000000003E-3</v>
      </c>
      <c r="Y32" s="3">
        <v>2.98E-3</v>
      </c>
      <c r="Z32" s="3">
        <v>1.64E-3</v>
      </c>
      <c r="AA32" s="3">
        <v>8.7000000000000001E-4</v>
      </c>
      <c r="AB32" s="3">
        <v>4.4999999999999999E-4</v>
      </c>
      <c r="AC32" s="3">
        <v>2.2000000000000001E-4</v>
      </c>
      <c r="AD32" s="3">
        <v>1.1E-4</v>
      </c>
      <c r="AE32" s="3">
        <v>5.0000000000000002E-5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P_R[[#This Row],[8+]]-P_R[[#This Row],[9+]]</f>
        <v>6.9739999999999913E-2</v>
      </c>
      <c r="AY32" s="5">
        <f>P_R[[#This Row],[9+]]-P_R[[#This Row],[10+]]</f>
        <v>7.79200000000001E-2</v>
      </c>
      <c r="AZ32" s="5">
        <f>P_R[[#This Row],[10+]]-P_R[[#This Row],[11+]]</f>
        <v>7.567999999999997E-2</v>
      </c>
      <c r="BA32" s="5">
        <f>P_R[[#This Row],[11+]]-P_R[[#This Row],[12+]]</f>
        <v>7.4539999999999995E-2</v>
      </c>
      <c r="BB32" s="5">
        <f>P_R[[#This Row],[12+]]-P_R[[#This Row],[13+]]</f>
        <v>7.0819999999999994E-2</v>
      </c>
      <c r="BC32" s="5">
        <f>P_R[[#This Row],[13+]]-P_R[[#This Row],[14+]]</f>
        <v>6.4909999999999968E-2</v>
      </c>
      <c r="BD32" s="5">
        <f>P_R[[#This Row],[14+]]-P_R[[#This Row],[15+]]</f>
        <v>5.7400000000000034E-2</v>
      </c>
      <c r="BE32" s="5">
        <f>P_R[[#This Row],[15+]]-P_R[[#This Row],[16+]]</f>
        <v>4.8939999999999984E-2</v>
      </c>
      <c r="BF32" s="5">
        <f>P_R[[#This Row],[16+]]-P_R[[#This Row],[17+]]</f>
        <v>4.028000000000001E-2</v>
      </c>
      <c r="BG32" s="5">
        <f>P_R[[#This Row],[17+]]-P_R[[#This Row],[18+]]</f>
        <v>3.1960000000000002E-2</v>
      </c>
      <c r="BH32" s="5">
        <f>P_R[[#This Row],[18+]]-P_R[[#This Row],[19+]]</f>
        <v>2.4469999999999992E-2</v>
      </c>
      <c r="BI32" s="5">
        <f>P_R[[#This Row],[19+]]-P_R[[#This Row],[20+]]</f>
        <v>1.8070000000000003E-2</v>
      </c>
      <c r="BJ32" s="5">
        <f>P_R[[#This Row],[20+]]-P_R[[#This Row],[21+]]</f>
        <v>1.3429999999999997E-2</v>
      </c>
      <c r="BK32" s="5">
        <f>P_R[[#This Row],[21+]]-P_R[[#This Row],[22+]]</f>
        <v>8.6700000000000006E-3</v>
      </c>
      <c r="BL32" s="5">
        <f>P_R[[#This Row],[22+]]-P_R[[#This Row],[23+]]</f>
        <v>5.7400000000000003E-3</v>
      </c>
      <c r="BM32" s="5">
        <f>P_R[[#This Row],[23+]]-P_R[[#This Row],[24+]]</f>
        <v>3.6600000000000001E-3</v>
      </c>
      <c r="BN32" s="5">
        <f>P_R[[#This Row],[24+]]-P_R[[#This Row],[25+]]</f>
        <v>2.2500000000000003E-3</v>
      </c>
      <c r="BO32" s="5">
        <f>P_R[[#This Row],[25+]]-P_R[[#This Row],[26+]]</f>
        <v>1.34E-3</v>
      </c>
      <c r="BP32" s="5">
        <f>P_R[[#This Row],[26+]]-P_R[[#This Row],[27+]]</f>
        <v>7.6999999999999996E-4</v>
      </c>
      <c r="BQ32" s="5">
        <f>P_R[[#This Row],[27+]]-P_R[[#This Row],[28+]]</f>
        <v>4.2000000000000002E-4</v>
      </c>
      <c r="BR32" s="5">
        <f>P_R[[#This Row],[28+]]-P_R[[#This Row],[29+]]</f>
        <v>2.2999999999999998E-4</v>
      </c>
      <c r="BS32" s="5">
        <f>P_R[[#This Row],[29+]]-P_R[[#This Row],[30+]]</f>
        <v>1.1E-4</v>
      </c>
      <c r="BT32" s="5">
        <f>P_R[[#This Row],[30+]]-P_R[[#This Row],[31+]]</f>
        <v>6.0000000000000002E-5</v>
      </c>
      <c r="BU32" s="5">
        <f>P_R[[#This Row],[31+]]-P_R[[#This Row],[32+]]</f>
        <v>5.0000000000000002E-5</v>
      </c>
      <c r="BV32" s="5">
        <f>P_R[[#This Row],[32+]]-P_R[[#This Row],[33+]]</f>
        <v>0</v>
      </c>
      <c r="BW32" s="5">
        <f>P_R[[#This Row],[33+]]-P_R[[#This Row],[34+]]</f>
        <v>0</v>
      </c>
      <c r="BX32" s="5">
        <f>P_R[[#This Row],[34+]]-P_R[[#This Row],[35+]]</f>
        <v>0</v>
      </c>
      <c r="BY32" s="5">
        <f>P_R[[#This Row],[35+]]-P_R[[#This Row],[36+]]</f>
        <v>0</v>
      </c>
      <c r="BZ32" s="5">
        <f>P_R[[#This Row],[36+]]-P_R[[#This Row],[37+]]</f>
        <v>0</v>
      </c>
      <c r="CA32" s="5">
        <f>P_R[[#This Row],[37+]]-P_R[[#This Row],[38+]]</f>
        <v>0</v>
      </c>
      <c r="CB32" s="5">
        <f>P_R[[#This Row],[38+]]-P_R[[#This Row],[39+]]</f>
        <v>0</v>
      </c>
      <c r="CC32" s="5">
        <f>P_R[[#This Row],[39+]]-P_R[[#This Row],[40+]]</f>
        <v>0</v>
      </c>
      <c r="CD32" s="5">
        <f>P_R[[#This Row],[40+]]-P_R[[#This Row],[41+]]</f>
        <v>0</v>
      </c>
      <c r="CE32" s="5">
        <f>P_R[[#This Row],[41+]]-P_R[[#This Row],[42+]]</f>
        <v>0</v>
      </c>
      <c r="CF32" s="5">
        <f>P_R[[#This Row],[42+]]-P_R[[#This Row],[43+]]</f>
        <v>0</v>
      </c>
      <c r="CG32" s="5">
        <f>P_R[[#This Row],[43+]]-P_R[[#This Row],[44+]]</f>
        <v>0</v>
      </c>
      <c r="CH32" s="5">
        <f>P_R[[#This Row],[44+]]-P_R[[#This Row],[45+]]</f>
        <v>0</v>
      </c>
      <c r="CI32" s="5">
        <f>P_R[[#This Row],[45+]]-P_R[[#This Row],[46+]]</f>
        <v>0</v>
      </c>
      <c r="CJ32" s="5">
        <f>P_R[[#This Row],[46+]]-P_R[[#This Row],[47+]]</f>
        <v>0</v>
      </c>
      <c r="CK32" s="5">
        <f>P_R[[#This Row],[47+]]-P_R[[#This Row],[48+]]</f>
        <v>0</v>
      </c>
      <c r="CL32" s="5">
        <f>P_R[[#This Row],[48+]]-P_R[[#This Row],[49+]]</f>
        <v>0</v>
      </c>
    </row>
    <row r="33" spans="1:90" x14ac:dyDescent="0.25">
      <c r="A33" s="10">
        <v>22400718</v>
      </c>
      <c r="B33" s="13" t="s">
        <v>82</v>
      </c>
      <c r="C33" s="13" t="s">
        <v>92</v>
      </c>
      <c r="D33" s="11">
        <v>0.79166666666666663</v>
      </c>
      <c r="E33" s="9" t="str">
        <f>HYPERLINK("https://www.nba.com/stats/player/1627747/boxscores-traditional", "Caris LeVert")</f>
        <v>Caris LeVert</v>
      </c>
      <c r="F33">
        <v>8.6</v>
      </c>
      <c r="G33" s="4">
        <v>3.5550000000000002</v>
      </c>
      <c r="H33" s="3">
        <v>0.56749000000000005</v>
      </c>
      <c r="I33" s="3">
        <v>0.45619999999999999</v>
      </c>
      <c r="J33" s="3">
        <v>0.34827000000000002</v>
      </c>
      <c r="K33" s="3">
        <v>0.24825</v>
      </c>
      <c r="L33" s="3">
        <v>0.16853000000000001</v>
      </c>
      <c r="M33" s="3">
        <v>0.10749</v>
      </c>
      <c r="N33" s="3">
        <v>6.4259999999999998E-2</v>
      </c>
      <c r="O33" s="3">
        <v>3.5929999999999997E-2</v>
      </c>
      <c r="P33" s="3">
        <v>1.8759999999999999E-2</v>
      </c>
      <c r="Q33" s="3">
        <v>9.1400000000000006E-3</v>
      </c>
      <c r="R33" s="3">
        <v>4.15E-3</v>
      </c>
      <c r="S33" s="3">
        <v>1.6900000000000001E-3</v>
      </c>
      <c r="T33" s="3">
        <v>6.6E-4</v>
      </c>
      <c r="U33" s="3">
        <v>2.4000000000000001E-4</v>
      </c>
      <c r="V33" s="3">
        <v>8.0000000000000007E-5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P_R[[#This Row],[8+]]-P_R[[#This Row],[9+]]</f>
        <v>0.11129000000000006</v>
      </c>
      <c r="AY33" s="5">
        <f>P_R[[#This Row],[9+]]-P_R[[#This Row],[10+]]</f>
        <v>0.10792999999999997</v>
      </c>
      <c r="AZ33" s="5">
        <f>P_R[[#This Row],[10+]]-P_R[[#This Row],[11+]]</f>
        <v>0.10002000000000003</v>
      </c>
      <c r="BA33" s="5">
        <f>P_R[[#This Row],[11+]]-P_R[[#This Row],[12+]]</f>
        <v>7.9719999999999985E-2</v>
      </c>
      <c r="BB33" s="5">
        <f>P_R[[#This Row],[12+]]-P_R[[#This Row],[13+]]</f>
        <v>6.1040000000000011E-2</v>
      </c>
      <c r="BC33" s="5">
        <f>P_R[[#This Row],[13+]]-P_R[[#This Row],[14+]]</f>
        <v>4.3230000000000005E-2</v>
      </c>
      <c r="BD33" s="5">
        <f>P_R[[#This Row],[14+]]-P_R[[#This Row],[15+]]</f>
        <v>2.8330000000000001E-2</v>
      </c>
      <c r="BE33" s="5">
        <f>P_R[[#This Row],[15+]]-P_R[[#This Row],[16+]]</f>
        <v>1.7169999999999998E-2</v>
      </c>
      <c r="BF33" s="5">
        <f>P_R[[#This Row],[16+]]-P_R[[#This Row],[17+]]</f>
        <v>9.6199999999999983E-3</v>
      </c>
      <c r="BG33" s="5">
        <f>P_R[[#This Row],[17+]]-P_R[[#This Row],[18+]]</f>
        <v>4.9900000000000005E-3</v>
      </c>
      <c r="BH33" s="5">
        <f>P_R[[#This Row],[18+]]-P_R[[#This Row],[19+]]</f>
        <v>2.4599999999999999E-3</v>
      </c>
      <c r="BI33" s="5">
        <f>P_R[[#This Row],[19+]]-P_R[[#This Row],[20+]]</f>
        <v>1.0300000000000001E-3</v>
      </c>
      <c r="BJ33" s="5">
        <f>P_R[[#This Row],[20+]]-P_R[[#This Row],[21+]]</f>
        <v>4.2000000000000002E-4</v>
      </c>
      <c r="BK33" s="5">
        <f>P_R[[#This Row],[21+]]-P_R[[#This Row],[22+]]</f>
        <v>1.5999999999999999E-4</v>
      </c>
      <c r="BL33" s="5">
        <f>P_R[[#This Row],[22+]]-P_R[[#This Row],[23+]]</f>
        <v>8.0000000000000007E-5</v>
      </c>
      <c r="BM33" s="5">
        <f>P_R[[#This Row],[23+]]-P_R[[#This Row],[24+]]</f>
        <v>0</v>
      </c>
      <c r="BN33" s="5">
        <f>P_R[[#This Row],[24+]]-P_R[[#This Row],[25+]]</f>
        <v>0</v>
      </c>
      <c r="BO33" s="5">
        <f>P_R[[#This Row],[25+]]-P_R[[#This Row],[26+]]</f>
        <v>0</v>
      </c>
      <c r="BP33" s="5">
        <f>P_R[[#This Row],[26+]]-P_R[[#This Row],[27+]]</f>
        <v>0</v>
      </c>
      <c r="BQ33" s="5">
        <f>P_R[[#This Row],[27+]]-P_R[[#This Row],[28+]]</f>
        <v>0</v>
      </c>
      <c r="BR33" s="5">
        <f>P_R[[#This Row],[28+]]-P_R[[#This Row],[29+]]</f>
        <v>0</v>
      </c>
      <c r="BS33" s="5">
        <f>P_R[[#This Row],[29+]]-P_R[[#This Row],[30+]]</f>
        <v>0</v>
      </c>
      <c r="BT33" s="5">
        <f>P_R[[#This Row],[30+]]-P_R[[#This Row],[31+]]</f>
        <v>0</v>
      </c>
      <c r="BU33" s="5">
        <f>P_R[[#This Row],[31+]]-P_R[[#This Row],[32+]]</f>
        <v>0</v>
      </c>
      <c r="BV33" s="5">
        <f>P_R[[#This Row],[32+]]-P_R[[#This Row],[33+]]</f>
        <v>0</v>
      </c>
      <c r="BW33" s="5">
        <f>P_R[[#This Row],[33+]]-P_R[[#This Row],[34+]]</f>
        <v>0</v>
      </c>
      <c r="BX33" s="5">
        <f>P_R[[#This Row],[34+]]-P_R[[#This Row],[35+]]</f>
        <v>0</v>
      </c>
      <c r="BY33" s="5">
        <f>P_R[[#This Row],[35+]]-P_R[[#This Row],[36+]]</f>
        <v>0</v>
      </c>
      <c r="BZ33" s="5">
        <f>P_R[[#This Row],[36+]]-P_R[[#This Row],[37+]]</f>
        <v>0</v>
      </c>
      <c r="CA33" s="5">
        <f>P_R[[#This Row],[37+]]-P_R[[#This Row],[38+]]</f>
        <v>0</v>
      </c>
      <c r="CB33" s="5">
        <f>P_R[[#This Row],[38+]]-P_R[[#This Row],[39+]]</f>
        <v>0</v>
      </c>
      <c r="CC33" s="5">
        <f>P_R[[#This Row],[39+]]-P_R[[#This Row],[40+]]</f>
        <v>0</v>
      </c>
      <c r="CD33" s="5">
        <f>P_R[[#This Row],[40+]]-P_R[[#This Row],[41+]]</f>
        <v>0</v>
      </c>
      <c r="CE33" s="5">
        <f>P_R[[#This Row],[41+]]-P_R[[#This Row],[42+]]</f>
        <v>0</v>
      </c>
      <c r="CF33" s="5">
        <f>P_R[[#This Row],[42+]]-P_R[[#This Row],[43+]]</f>
        <v>0</v>
      </c>
      <c r="CG33" s="5">
        <f>P_R[[#This Row],[43+]]-P_R[[#This Row],[44+]]</f>
        <v>0</v>
      </c>
      <c r="CH33" s="5">
        <f>P_R[[#This Row],[44+]]-P_R[[#This Row],[45+]]</f>
        <v>0</v>
      </c>
      <c r="CI33" s="5">
        <f>P_R[[#This Row],[45+]]-P_R[[#This Row],[46+]]</f>
        <v>0</v>
      </c>
      <c r="CJ33" s="5">
        <f>P_R[[#This Row],[46+]]-P_R[[#This Row],[47+]]</f>
        <v>0</v>
      </c>
      <c r="CK33" s="5">
        <f>P_R[[#This Row],[47+]]-P_R[[#This Row],[48+]]</f>
        <v>0</v>
      </c>
      <c r="CL33" s="5">
        <f>P_R[[#This Row],[48+]]-P_R[[#This Row],[49+]]</f>
        <v>0</v>
      </c>
    </row>
    <row r="34" spans="1:90" x14ac:dyDescent="0.25">
      <c r="A34" s="10">
        <v>22400718</v>
      </c>
      <c r="B34" s="13" t="s">
        <v>82</v>
      </c>
      <c r="C34" s="13" t="s">
        <v>92</v>
      </c>
      <c r="D34" s="11">
        <v>0.79166666666666663</v>
      </c>
      <c r="E34" s="9" t="str">
        <f>HYPERLINK("https://www.nba.com/stats/player/1630171/boxscores-traditional", "Isaac Okoro")</f>
        <v>Isaac Okoro</v>
      </c>
      <c r="F34">
        <v>8.1999999999999993</v>
      </c>
      <c r="G34" s="4">
        <v>5.7759999999999998</v>
      </c>
      <c r="H34" s="3">
        <v>0.51197000000000004</v>
      </c>
      <c r="I34" s="3">
        <v>0.44433</v>
      </c>
      <c r="J34" s="3">
        <v>0.37828000000000001</v>
      </c>
      <c r="K34" s="3">
        <v>0.31561</v>
      </c>
      <c r="L34" s="3">
        <v>0.25463000000000002</v>
      </c>
      <c r="M34" s="3">
        <v>0.20327000000000001</v>
      </c>
      <c r="N34" s="3">
        <v>0.15866</v>
      </c>
      <c r="O34" s="3">
        <v>0.11899999999999999</v>
      </c>
      <c r="P34" s="3">
        <v>8.8510000000000005E-2</v>
      </c>
      <c r="Q34" s="3">
        <v>6.4259999999999998E-2</v>
      </c>
      <c r="R34" s="3">
        <v>4.4569999999999999E-2</v>
      </c>
      <c r="S34" s="3">
        <v>3.074E-2</v>
      </c>
      <c r="T34" s="3">
        <v>2.068E-2</v>
      </c>
      <c r="U34" s="3">
        <v>1.321E-2</v>
      </c>
      <c r="V34" s="3">
        <v>8.4200000000000004E-3</v>
      </c>
      <c r="W34" s="3">
        <v>5.2300000000000003E-3</v>
      </c>
      <c r="X34" s="3">
        <v>3.0699999999999998E-3</v>
      </c>
      <c r="Y34" s="3">
        <v>1.81E-3</v>
      </c>
      <c r="Z34" s="3">
        <v>1.0399999999999999E-3</v>
      </c>
      <c r="AA34" s="3">
        <v>5.8E-4</v>
      </c>
      <c r="AB34" s="3">
        <v>2.9999999999999997E-4</v>
      </c>
      <c r="AC34" s="3">
        <v>1.6000000000000001E-4</v>
      </c>
      <c r="AD34" s="3">
        <v>8.0000000000000007E-5</v>
      </c>
      <c r="AE34" s="3">
        <v>4.0000000000000003E-5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5">
        <f>P_R[[#This Row],[8+]]-P_R[[#This Row],[9+]]</f>
        <v>6.7640000000000033E-2</v>
      </c>
      <c r="AY34" s="5">
        <f>P_R[[#This Row],[9+]]-P_R[[#This Row],[10+]]</f>
        <v>6.6049999999999998E-2</v>
      </c>
      <c r="AZ34" s="5">
        <f>P_R[[#This Row],[10+]]-P_R[[#This Row],[11+]]</f>
        <v>6.2670000000000003E-2</v>
      </c>
      <c r="BA34" s="5">
        <f>P_R[[#This Row],[11+]]-P_R[[#This Row],[12+]]</f>
        <v>6.0979999999999979E-2</v>
      </c>
      <c r="BB34" s="5">
        <f>P_R[[#This Row],[12+]]-P_R[[#This Row],[13+]]</f>
        <v>5.1360000000000017E-2</v>
      </c>
      <c r="BC34" s="5">
        <f>P_R[[#This Row],[13+]]-P_R[[#This Row],[14+]]</f>
        <v>4.4610000000000011E-2</v>
      </c>
      <c r="BD34" s="5">
        <f>P_R[[#This Row],[14+]]-P_R[[#This Row],[15+]]</f>
        <v>3.9660000000000001E-2</v>
      </c>
      <c r="BE34" s="5">
        <f>P_R[[#This Row],[15+]]-P_R[[#This Row],[16+]]</f>
        <v>3.0489999999999989E-2</v>
      </c>
      <c r="BF34" s="5">
        <f>P_R[[#This Row],[16+]]-P_R[[#This Row],[17+]]</f>
        <v>2.4250000000000008E-2</v>
      </c>
      <c r="BG34" s="5">
        <f>P_R[[#This Row],[17+]]-P_R[[#This Row],[18+]]</f>
        <v>1.9689999999999999E-2</v>
      </c>
      <c r="BH34" s="5">
        <f>P_R[[#This Row],[18+]]-P_R[[#This Row],[19+]]</f>
        <v>1.3829999999999999E-2</v>
      </c>
      <c r="BI34" s="5">
        <f>P_R[[#This Row],[19+]]-P_R[[#This Row],[20+]]</f>
        <v>1.0059999999999999E-2</v>
      </c>
      <c r="BJ34" s="5">
        <f>P_R[[#This Row],[20+]]-P_R[[#This Row],[21+]]</f>
        <v>7.4700000000000009E-3</v>
      </c>
      <c r="BK34" s="5">
        <f>P_R[[#This Row],[21+]]-P_R[[#This Row],[22+]]</f>
        <v>4.7899999999999991E-3</v>
      </c>
      <c r="BL34" s="5">
        <f>P_R[[#This Row],[22+]]-P_R[[#This Row],[23+]]</f>
        <v>3.1900000000000001E-3</v>
      </c>
      <c r="BM34" s="5">
        <f>P_R[[#This Row],[23+]]-P_R[[#This Row],[24+]]</f>
        <v>2.1600000000000005E-3</v>
      </c>
      <c r="BN34" s="5">
        <f>P_R[[#This Row],[24+]]-P_R[[#This Row],[25+]]</f>
        <v>1.2599999999999998E-3</v>
      </c>
      <c r="BO34" s="5">
        <f>P_R[[#This Row],[25+]]-P_R[[#This Row],[26+]]</f>
        <v>7.7000000000000007E-4</v>
      </c>
      <c r="BP34" s="5">
        <f>P_R[[#This Row],[26+]]-P_R[[#This Row],[27+]]</f>
        <v>4.5999999999999991E-4</v>
      </c>
      <c r="BQ34" s="5">
        <f>P_R[[#This Row],[27+]]-P_R[[#This Row],[28+]]</f>
        <v>2.8000000000000003E-4</v>
      </c>
      <c r="BR34" s="5">
        <f>P_R[[#This Row],[28+]]-P_R[[#This Row],[29+]]</f>
        <v>1.3999999999999996E-4</v>
      </c>
      <c r="BS34" s="5">
        <f>P_R[[#This Row],[29+]]-P_R[[#This Row],[30+]]</f>
        <v>8.0000000000000007E-5</v>
      </c>
      <c r="BT34" s="5">
        <f>P_R[[#This Row],[30+]]-P_R[[#This Row],[31+]]</f>
        <v>4.0000000000000003E-5</v>
      </c>
      <c r="BU34" s="5">
        <f>P_R[[#This Row],[31+]]-P_R[[#This Row],[32+]]</f>
        <v>4.0000000000000003E-5</v>
      </c>
      <c r="BV34" s="5">
        <f>P_R[[#This Row],[32+]]-P_R[[#This Row],[33+]]</f>
        <v>0</v>
      </c>
      <c r="BW34" s="5">
        <f>P_R[[#This Row],[33+]]-P_R[[#This Row],[34+]]</f>
        <v>0</v>
      </c>
      <c r="BX34" s="5">
        <f>P_R[[#This Row],[34+]]-P_R[[#This Row],[35+]]</f>
        <v>0</v>
      </c>
      <c r="BY34" s="5">
        <f>P_R[[#This Row],[35+]]-P_R[[#This Row],[36+]]</f>
        <v>0</v>
      </c>
      <c r="BZ34" s="5">
        <f>P_R[[#This Row],[36+]]-P_R[[#This Row],[37+]]</f>
        <v>0</v>
      </c>
      <c r="CA34" s="5">
        <f>P_R[[#This Row],[37+]]-P_R[[#This Row],[38+]]</f>
        <v>0</v>
      </c>
      <c r="CB34" s="5">
        <f>P_R[[#This Row],[38+]]-P_R[[#This Row],[39+]]</f>
        <v>0</v>
      </c>
      <c r="CC34" s="5">
        <f>P_R[[#This Row],[39+]]-P_R[[#This Row],[40+]]</f>
        <v>0</v>
      </c>
      <c r="CD34" s="5">
        <f>P_R[[#This Row],[40+]]-P_R[[#This Row],[41+]]</f>
        <v>0</v>
      </c>
      <c r="CE34" s="5">
        <f>P_R[[#This Row],[41+]]-P_R[[#This Row],[42+]]</f>
        <v>0</v>
      </c>
      <c r="CF34" s="5">
        <f>P_R[[#This Row],[42+]]-P_R[[#This Row],[43+]]</f>
        <v>0</v>
      </c>
      <c r="CG34" s="5">
        <f>P_R[[#This Row],[43+]]-P_R[[#This Row],[44+]]</f>
        <v>0</v>
      </c>
      <c r="CH34" s="5">
        <f>P_R[[#This Row],[44+]]-P_R[[#This Row],[45+]]</f>
        <v>0</v>
      </c>
      <c r="CI34" s="5">
        <f>P_R[[#This Row],[45+]]-P_R[[#This Row],[46+]]</f>
        <v>0</v>
      </c>
      <c r="CJ34" s="5">
        <f>P_R[[#This Row],[46+]]-P_R[[#This Row],[47+]]</f>
        <v>0</v>
      </c>
      <c r="CK34" s="5">
        <f>P_R[[#This Row],[47+]]-P_R[[#This Row],[48+]]</f>
        <v>0</v>
      </c>
      <c r="CL34" s="5">
        <f>P_R[[#This Row],[48+]]-P_R[[#This Row],[49+]]</f>
        <v>0</v>
      </c>
    </row>
    <row r="35" spans="1:90" x14ac:dyDescent="0.25">
      <c r="A35" s="10">
        <v>22400718</v>
      </c>
      <c r="B35" s="13" t="s">
        <v>92</v>
      </c>
      <c r="C35" s="13" t="s">
        <v>82</v>
      </c>
      <c r="D35" s="11">
        <v>0.79166666666666663</v>
      </c>
      <c r="E35" s="9" t="str">
        <f>HYPERLINK("https://www.nba.com/stats/player/1631093/boxscores-traditional", "Jaden Ivey")</f>
        <v>Jaden Ivey</v>
      </c>
      <c r="F35">
        <v>23.4</v>
      </c>
      <c r="G35" s="4">
        <v>2.871</v>
      </c>
      <c r="H35" s="3">
        <v>1</v>
      </c>
      <c r="I35" s="3">
        <v>1</v>
      </c>
      <c r="J35" s="3">
        <v>1</v>
      </c>
      <c r="K35" s="3">
        <v>1</v>
      </c>
      <c r="L35" s="3">
        <v>0.99995999999999996</v>
      </c>
      <c r="M35" s="3">
        <v>0.99985000000000002</v>
      </c>
      <c r="N35" s="3">
        <v>0.99946000000000002</v>
      </c>
      <c r="O35" s="3">
        <v>0.99831000000000003</v>
      </c>
      <c r="P35" s="3">
        <v>0.99505999999999994</v>
      </c>
      <c r="Q35" s="3">
        <v>0.98712999999999995</v>
      </c>
      <c r="R35" s="3">
        <v>0.96994999999999998</v>
      </c>
      <c r="S35" s="3">
        <v>0.93698999999999999</v>
      </c>
      <c r="T35" s="3">
        <v>0.88100000000000001</v>
      </c>
      <c r="U35" s="3">
        <v>0.79954999999999998</v>
      </c>
      <c r="V35" s="3">
        <v>0.68793000000000004</v>
      </c>
      <c r="W35" s="3">
        <v>0.55567</v>
      </c>
      <c r="X35" s="3">
        <v>0.41682999999999998</v>
      </c>
      <c r="Y35" s="3">
        <v>0.28774</v>
      </c>
      <c r="Z35" s="3">
        <v>0.18140999999999999</v>
      </c>
      <c r="AA35" s="3">
        <v>0.10564999999999999</v>
      </c>
      <c r="AB35" s="3">
        <v>5.4800000000000001E-2</v>
      </c>
      <c r="AC35" s="3">
        <v>2.5590000000000002E-2</v>
      </c>
      <c r="AD35" s="3">
        <v>1.072E-2</v>
      </c>
      <c r="AE35" s="3">
        <v>4.0200000000000001E-3</v>
      </c>
      <c r="AF35" s="3">
        <v>1.3500000000000001E-3</v>
      </c>
      <c r="AG35" s="3">
        <v>4.2000000000000002E-4</v>
      </c>
      <c r="AH35" s="3">
        <v>1.1E-4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P_R[[#This Row],[8+]]-P_R[[#This Row],[9+]]</f>
        <v>0</v>
      </c>
      <c r="AY35" s="5">
        <f>P_R[[#This Row],[9+]]-P_R[[#This Row],[10+]]</f>
        <v>0</v>
      </c>
      <c r="AZ35" s="5">
        <f>P_R[[#This Row],[10+]]-P_R[[#This Row],[11+]]</f>
        <v>0</v>
      </c>
      <c r="BA35" s="5">
        <f>P_R[[#This Row],[11+]]-P_R[[#This Row],[12+]]</f>
        <v>4.0000000000040004E-5</v>
      </c>
      <c r="BB35" s="5">
        <f>P_R[[#This Row],[12+]]-P_R[[#This Row],[13+]]</f>
        <v>1.0999999999994348E-4</v>
      </c>
      <c r="BC35" s="5">
        <f>P_R[[#This Row],[13+]]-P_R[[#This Row],[14+]]</f>
        <v>3.9000000000000146E-4</v>
      </c>
      <c r="BD35" s="5">
        <f>P_R[[#This Row],[14+]]-P_R[[#This Row],[15+]]</f>
        <v>1.1499999999999844E-3</v>
      </c>
      <c r="BE35" s="5">
        <f>P_R[[#This Row],[15+]]-P_R[[#This Row],[16+]]</f>
        <v>3.2500000000000862E-3</v>
      </c>
      <c r="BF35" s="5">
        <f>P_R[[#This Row],[16+]]-P_R[[#This Row],[17+]]</f>
        <v>7.9299999999999926E-3</v>
      </c>
      <c r="BG35" s="5">
        <f>P_R[[#This Row],[17+]]-P_R[[#This Row],[18+]]</f>
        <v>1.7179999999999973E-2</v>
      </c>
      <c r="BH35" s="5">
        <f>P_R[[#This Row],[18+]]-P_R[[#This Row],[19+]]</f>
        <v>3.2959999999999989E-2</v>
      </c>
      <c r="BI35" s="5">
        <f>P_R[[#This Row],[19+]]-P_R[[#This Row],[20+]]</f>
        <v>5.5989999999999984E-2</v>
      </c>
      <c r="BJ35" s="5">
        <f>P_R[[#This Row],[20+]]-P_R[[#This Row],[21+]]</f>
        <v>8.1450000000000022E-2</v>
      </c>
      <c r="BK35" s="5">
        <f>P_R[[#This Row],[21+]]-P_R[[#This Row],[22+]]</f>
        <v>0.11161999999999994</v>
      </c>
      <c r="BL35" s="5">
        <f>P_R[[#This Row],[22+]]-P_R[[#This Row],[23+]]</f>
        <v>0.13226000000000004</v>
      </c>
      <c r="BM35" s="5">
        <f>P_R[[#This Row],[23+]]-P_R[[#This Row],[24+]]</f>
        <v>0.13884000000000002</v>
      </c>
      <c r="BN35" s="5">
        <f>P_R[[#This Row],[24+]]-P_R[[#This Row],[25+]]</f>
        <v>0.12908999999999998</v>
      </c>
      <c r="BO35" s="5">
        <f>P_R[[#This Row],[25+]]-P_R[[#This Row],[26+]]</f>
        <v>0.10633000000000001</v>
      </c>
      <c r="BP35" s="5">
        <f>P_R[[#This Row],[26+]]-P_R[[#This Row],[27+]]</f>
        <v>7.5759999999999994E-2</v>
      </c>
      <c r="BQ35" s="5">
        <f>P_R[[#This Row],[27+]]-P_R[[#This Row],[28+]]</f>
        <v>5.0849999999999992E-2</v>
      </c>
      <c r="BR35" s="5">
        <f>P_R[[#This Row],[28+]]-P_R[[#This Row],[29+]]</f>
        <v>2.921E-2</v>
      </c>
      <c r="BS35" s="5">
        <f>P_R[[#This Row],[29+]]-P_R[[#This Row],[30+]]</f>
        <v>1.4870000000000001E-2</v>
      </c>
      <c r="BT35" s="5">
        <f>P_R[[#This Row],[30+]]-P_R[[#This Row],[31+]]</f>
        <v>6.7000000000000002E-3</v>
      </c>
      <c r="BU35" s="5">
        <f>P_R[[#This Row],[31+]]-P_R[[#This Row],[32+]]</f>
        <v>2.6700000000000001E-3</v>
      </c>
      <c r="BV35" s="5">
        <f>P_R[[#This Row],[32+]]-P_R[[#This Row],[33+]]</f>
        <v>9.3000000000000005E-4</v>
      </c>
      <c r="BW35" s="5">
        <f>P_R[[#This Row],[33+]]-P_R[[#This Row],[34+]]</f>
        <v>3.1E-4</v>
      </c>
      <c r="BX35" s="5">
        <f>P_R[[#This Row],[34+]]-P_R[[#This Row],[35+]]</f>
        <v>1.1E-4</v>
      </c>
      <c r="BY35" s="5">
        <f>P_R[[#This Row],[35+]]-P_R[[#This Row],[36+]]</f>
        <v>0</v>
      </c>
      <c r="BZ35" s="5">
        <f>P_R[[#This Row],[36+]]-P_R[[#This Row],[37+]]</f>
        <v>0</v>
      </c>
      <c r="CA35" s="5">
        <f>P_R[[#This Row],[37+]]-P_R[[#This Row],[38+]]</f>
        <v>0</v>
      </c>
      <c r="CB35" s="5">
        <f>P_R[[#This Row],[38+]]-P_R[[#This Row],[39+]]</f>
        <v>0</v>
      </c>
      <c r="CC35" s="5">
        <f>P_R[[#This Row],[39+]]-P_R[[#This Row],[40+]]</f>
        <v>0</v>
      </c>
      <c r="CD35" s="5">
        <f>P_R[[#This Row],[40+]]-P_R[[#This Row],[41+]]</f>
        <v>0</v>
      </c>
      <c r="CE35" s="5">
        <f>P_R[[#This Row],[41+]]-P_R[[#This Row],[42+]]</f>
        <v>0</v>
      </c>
      <c r="CF35" s="5">
        <f>P_R[[#This Row],[42+]]-P_R[[#This Row],[43+]]</f>
        <v>0</v>
      </c>
      <c r="CG35" s="5">
        <f>P_R[[#This Row],[43+]]-P_R[[#This Row],[44+]]</f>
        <v>0</v>
      </c>
      <c r="CH35" s="5">
        <f>P_R[[#This Row],[44+]]-P_R[[#This Row],[45+]]</f>
        <v>0</v>
      </c>
      <c r="CI35" s="5">
        <f>P_R[[#This Row],[45+]]-P_R[[#This Row],[46+]]</f>
        <v>0</v>
      </c>
      <c r="CJ35" s="5">
        <f>P_R[[#This Row],[46+]]-P_R[[#This Row],[47+]]</f>
        <v>0</v>
      </c>
      <c r="CK35" s="5">
        <f>P_R[[#This Row],[47+]]-P_R[[#This Row],[48+]]</f>
        <v>0</v>
      </c>
      <c r="CL35" s="5">
        <f>P_R[[#This Row],[48+]]-P_R[[#This Row],[49+]]</f>
        <v>0</v>
      </c>
    </row>
    <row r="36" spans="1:90" x14ac:dyDescent="0.25">
      <c r="A36" s="10">
        <v>22400718</v>
      </c>
      <c r="B36" s="13" t="s">
        <v>92</v>
      </c>
      <c r="C36" s="13" t="s">
        <v>82</v>
      </c>
      <c r="D36" s="11">
        <v>0.79166666666666663</v>
      </c>
      <c r="E36" s="9" t="str">
        <f>HYPERLINK("https://www.nba.com/stats/player/1631105/boxscores-traditional", "Jalen Duren")</f>
        <v>Jalen Duren</v>
      </c>
      <c r="F36">
        <v>28.4</v>
      </c>
      <c r="G36" s="4">
        <v>3.262</v>
      </c>
      <c r="H36" s="3">
        <v>1</v>
      </c>
      <c r="I36" s="3">
        <v>1</v>
      </c>
      <c r="J36" s="3">
        <v>1</v>
      </c>
      <c r="K36" s="3">
        <v>1</v>
      </c>
      <c r="L36" s="3">
        <v>1</v>
      </c>
      <c r="M36" s="3">
        <v>1</v>
      </c>
      <c r="N36" s="3">
        <v>1</v>
      </c>
      <c r="O36" s="3">
        <v>1</v>
      </c>
      <c r="P36" s="3">
        <v>0.99992999999999999</v>
      </c>
      <c r="Q36" s="3">
        <v>0.99975999999999998</v>
      </c>
      <c r="R36" s="3">
        <v>0.99929000000000001</v>
      </c>
      <c r="S36" s="3">
        <v>0.99800999999999995</v>
      </c>
      <c r="T36" s="3">
        <v>0.99505999999999994</v>
      </c>
      <c r="U36" s="3">
        <v>0.98839999999999995</v>
      </c>
      <c r="V36" s="3">
        <v>0.97499999999999998</v>
      </c>
      <c r="W36" s="3">
        <v>0.95154000000000005</v>
      </c>
      <c r="X36" s="3">
        <v>0.91149000000000002</v>
      </c>
      <c r="Y36" s="3">
        <v>0.85082999999999998</v>
      </c>
      <c r="Z36" s="3">
        <v>0.77034999999999998</v>
      </c>
      <c r="AA36" s="3">
        <v>0.66639999999999999</v>
      </c>
      <c r="AB36" s="3">
        <v>0.54776000000000002</v>
      </c>
      <c r="AC36" s="3">
        <v>0.42858000000000002</v>
      </c>
      <c r="AD36" s="3">
        <v>0.31207000000000001</v>
      </c>
      <c r="AE36" s="3">
        <v>0.21185999999999999</v>
      </c>
      <c r="AF36" s="3">
        <v>0.13567000000000001</v>
      </c>
      <c r="AG36" s="3">
        <v>7.9269999999999993E-2</v>
      </c>
      <c r="AH36" s="3">
        <v>4.2720000000000001E-2</v>
      </c>
      <c r="AI36" s="3">
        <v>2.1690000000000001E-2</v>
      </c>
      <c r="AJ36" s="3">
        <v>9.9000000000000008E-3</v>
      </c>
      <c r="AK36" s="3">
        <v>4.15E-3</v>
      </c>
      <c r="AL36" s="3">
        <v>1.64E-3</v>
      </c>
      <c r="AM36" s="3">
        <v>5.8E-4</v>
      </c>
      <c r="AN36" s="3">
        <v>1.9000000000000001E-4</v>
      </c>
      <c r="AO36" s="3">
        <v>6.0000000000000002E-5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5">
        <f>P_R[[#This Row],[8+]]-P_R[[#This Row],[9+]]</f>
        <v>0</v>
      </c>
      <c r="AY36" s="5">
        <f>P_R[[#This Row],[9+]]-P_R[[#This Row],[10+]]</f>
        <v>0</v>
      </c>
      <c r="AZ36" s="5">
        <f>P_R[[#This Row],[10+]]-P_R[[#This Row],[11+]]</f>
        <v>0</v>
      </c>
      <c r="BA36" s="5">
        <f>P_R[[#This Row],[11+]]-P_R[[#This Row],[12+]]</f>
        <v>0</v>
      </c>
      <c r="BB36" s="5">
        <f>P_R[[#This Row],[12+]]-P_R[[#This Row],[13+]]</f>
        <v>0</v>
      </c>
      <c r="BC36" s="5">
        <f>P_R[[#This Row],[13+]]-P_R[[#This Row],[14+]]</f>
        <v>0</v>
      </c>
      <c r="BD36" s="5">
        <f>P_R[[#This Row],[14+]]-P_R[[#This Row],[15+]]</f>
        <v>0</v>
      </c>
      <c r="BE36" s="5">
        <f>P_R[[#This Row],[15+]]-P_R[[#This Row],[16+]]</f>
        <v>7.0000000000014495E-5</v>
      </c>
      <c r="BF36" s="5">
        <f>P_R[[#This Row],[16+]]-P_R[[#This Row],[17+]]</f>
        <v>1.7000000000000348E-4</v>
      </c>
      <c r="BG36" s="5">
        <f>P_R[[#This Row],[17+]]-P_R[[#This Row],[18+]]</f>
        <v>4.6999999999997044E-4</v>
      </c>
      <c r="BH36" s="5">
        <f>P_R[[#This Row],[18+]]-P_R[[#This Row],[19+]]</f>
        <v>1.2800000000000589E-3</v>
      </c>
      <c r="BI36" s="5">
        <f>P_R[[#This Row],[19+]]-P_R[[#This Row],[20+]]</f>
        <v>2.9500000000000082E-3</v>
      </c>
      <c r="BJ36" s="5">
        <f>P_R[[#This Row],[20+]]-P_R[[#This Row],[21+]]</f>
        <v>6.6599999999999993E-3</v>
      </c>
      <c r="BK36" s="5">
        <f>P_R[[#This Row],[21+]]-P_R[[#This Row],[22+]]</f>
        <v>1.3399999999999967E-2</v>
      </c>
      <c r="BL36" s="5">
        <f>P_R[[#This Row],[22+]]-P_R[[#This Row],[23+]]</f>
        <v>2.3459999999999925E-2</v>
      </c>
      <c r="BM36" s="5">
        <f>P_R[[#This Row],[23+]]-P_R[[#This Row],[24+]]</f>
        <v>4.005000000000003E-2</v>
      </c>
      <c r="BN36" s="5">
        <f>P_R[[#This Row],[24+]]-P_R[[#This Row],[25+]]</f>
        <v>6.0660000000000047E-2</v>
      </c>
      <c r="BO36" s="5">
        <f>P_R[[#This Row],[25+]]-P_R[[#This Row],[26+]]</f>
        <v>8.0479999999999996E-2</v>
      </c>
      <c r="BP36" s="5">
        <f>P_R[[#This Row],[26+]]-P_R[[#This Row],[27+]]</f>
        <v>0.10394999999999999</v>
      </c>
      <c r="BQ36" s="5">
        <f>P_R[[#This Row],[27+]]-P_R[[#This Row],[28+]]</f>
        <v>0.11863999999999997</v>
      </c>
      <c r="BR36" s="5">
        <f>P_R[[#This Row],[28+]]-P_R[[#This Row],[29+]]</f>
        <v>0.11918000000000001</v>
      </c>
      <c r="BS36" s="5">
        <f>P_R[[#This Row],[29+]]-P_R[[#This Row],[30+]]</f>
        <v>0.11651</v>
      </c>
      <c r="BT36" s="5">
        <f>P_R[[#This Row],[30+]]-P_R[[#This Row],[31+]]</f>
        <v>0.10021000000000002</v>
      </c>
      <c r="BU36" s="5">
        <f>P_R[[#This Row],[31+]]-P_R[[#This Row],[32+]]</f>
        <v>7.618999999999998E-2</v>
      </c>
      <c r="BV36" s="5">
        <f>P_R[[#This Row],[32+]]-P_R[[#This Row],[33+]]</f>
        <v>5.640000000000002E-2</v>
      </c>
      <c r="BW36" s="5">
        <f>P_R[[#This Row],[33+]]-P_R[[#This Row],[34+]]</f>
        <v>3.6549999999999992E-2</v>
      </c>
      <c r="BX36" s="5">
        <f>P_R[[#This Row],[34+]]-P_R[[#This Row],[35+]]</f>
        <v>2.103E-2</v>
      </c>
      <c r="BY36" s="5">
        <f>P_R[[#This Row],[35+]]-P_R[[#This Row],[36+]]</f>
        <v>1.179E-2</v>
      </c>
      <c r="BZ36" s="5">
        <f>P_R[[#This Row],[36+]]-P_R[[#This Row],[37+]]</f>
        <v>5.7500000000000008E-3</v>
      </c>
      <c r="CA36" s="5">
        <f>P_R[[#This Row],[37+]]-P_R[[#This Row],[38+]]</f>
        <v>2.5100000000000001E-3</v>
      </c>
      <c r="CB36" s="5">
        <f>P_R[[#This Row],[38+]]-P_R[[#This Row],[39+]]</f>
        <v>1.06E-3</v>
      </c>
      <c r="CC36" s="5">
        <f>P_R[[#This Row],[39+]]-P_R[[#This Row],[40+]]</f>
        <v>3.8999999999999999E-4</v>
      </c>
      <c r="CD36" s="5">
        <f>P_R[[#This Row],[40+]]-P_R[[#This Row],[41+]]</f>
        <v>1.3000000000000002E-4</v>
      </c>
      <c r="CE36" s="5">
        <f>P_R[[#This Row],[41+]]-P_R[[#This Row],[42+]]</f>
        <v>6.0000000000000002E-5</v>
      </c>
      <c r="CF36" s="5">
        <f>P_R[[#This Row],[42+]]-P_R[[#This Row],[43+]]</f>
        <v>0</v>
      </c>
      <c r="CG36" s="5">
        <f>P_R[[#This Row],[43+]]-P_R[[#This Row],[44+]]</f>
        <v>0</v>
      </c>
      <c r="CH36" s="5">
        <f>P_R[[#This Row],[44+]]-P_R[[#This Row],[45+]]</f>
        <v>0</v>
      </c>
      <c r="CI36" s="5">
        <f>P_R[[#This Row],[45+]]-P_R[[#This Row],[46+]]</f>
        <v>0</v>
      </c>
      <c r="CJ36" s="5">
        <f>P_R[[#This Row],[46+]]-P_R[[#This Row],[47+]]</f>
        <v>0</v>
      </c>
      <c r="CK36" s="5">
        <f>P_R[[#This Row],[47+]]-P_R[[#This Row],[48+]]</f>
        <v>0</v>
      </c>
      <c r="CL36" s="5">
        <f>P_R[[#This Row],[48+]]-P_R[[#This Row],[49+]]</f>
        <v>0</v>
      </c>
    </row>
    <row r="37" spans="1:90" x14ac:dyDescent="0.25">
      <c r="A37" s="10">
        <v>22400718</v>
      </c>
      <c r="B37" s="13" t="s">
        <v>92</v>
      </c>
      <c r="C37" s="13" t="s">
        <v>82</v>
      </c>
      <c r="D37" s="11">
        <v>0.79166666666666663</v>
      </c>
      <c r="E37" s="9" t="str">
        <f>HYPERLINK("https://www.nba.com/stats/player/1630595/boxscores-traditional", "Cade Cunningham")</f>
        <v>Cade Cunningham</v>
      </c>
      <c r="F37">
        <v>33.799999999999997</v>
      </c>
      <c r="G37" s="4">
        <v>7.9850000000000003</v>
      </c>
      <c r="H37" s="3">
        <v>0.99938000000000005</v>
      </c>
      <c r="I37" s="3">
        <v>0.99905999999999995</v>
      </c>
      <c r="J37" s="3">
        <v>0.99856</v>
      </c>
      <c r="K37" s="3">
        <v>0.99787999999999999</v>
      </c>
      <c r="L37" s="3">
        <v>0.99682999999999999</v>
      </c>
      <c r="M37" s="3">
        <v>0.99534</v>
      </c>
      <c r="N37" s="3">
        <v>0.99343000000000004</v>
      </c>
      <c r="O37" s="3">
        <v>0.99060999999999999</v>
      </c>
      <c r="P37" s="3">
        <v>0.98712999999999995</v>
      </c>
      <c r="Q37" s="3">
        <v>0.98214000000000001</v>
      </c>
      <c r="R37" s="3">
        <v>0.97614999999999996</v>
      </c>
      <c r="S37" s="3">
        <v>0.96784000000000003</v>
      </c>
      <c r="T37" s="3">
        <v>0.95818000000000003</v>
      </c>
      <c r="U37" s="3">
        <v>0.94520000000000004</v>
      </c>
      <c r="V37" s="3">
        <v>0.93056000000000005</v>
      </c>
      <c r="W37" s="3">
        <v>0.91149000000000002</v>
      </c>
      <c r="X37" s="3">
        <v>0.89065000000000005</v>
      </c>
      <c r="Y37" s="3">
        <v>0.86433000000000004</v>
      </c>
      <c r="Z37" s="3">
        <v>0.83645999999999998</v>
      </c>
      <c r="AA37" s="3">
        <v>0.80234000000000005</v>
      </c>
      <c r="AB37" s="3">
        <v>0.76729999999999998</v>
      </c>
      <c r="AC37" s="3">
        <v>0.72575000000000001</v>
      </c>
      <c r="AD37" s="3">
        <v>0.68439000000000005</v>
      </c>
      <c r="AE37" s="3">
        <v>0.63683000000000001</v>
      </c>
      <c r="AF37" s="3">
        <v>0.59094999999999998</v>
      </c>
      <c r="AG37" s="3">
        <v>0.53983000000000003</v>
      </c>
      <c r="AH37" s="3">
        <v>0.48803000000000002</v>
      </c>
      <c r="AI37" s="3">
        <v>0.44037999999999999</v>
      </c>
      <c r="AJ37" s="3">
        <v>0.38973999999999998</v>
      </c>
      <c r="AK37" s="3">
        <v>0.34458</v>
      </c>
      <c r="AL37" s="3">
        <v>0.29805999999999999</v>
      </c>
      <c r="AM37" s="3">
        <v>0.25785000000000002</v>
      </c>
      <c r="AN37" s="3">
        <v>0.2177</v>
      </c>
      <c r="AO37" s="3">
        <v>0.18406</v>
      </c>
      <c r="AP37" s="3">
        <v>0.15151000000000001</v>
      </c>
      <c r="AQ37" s="3">
        <v>0.12506999999999999</v>
      </c>
      <c r="AR37" s="3">
        <v>0.10027</v>
      </c>
      <c r="AS37" s="3">
        <v>8.0759999999999998E-2</v>
      </c>
      <c r="AT37" s="3">
        <v>6.3009999999999997E-2</v>
      </c>
      <c r="AU37" s="3">
        <v>4.947E-2</v>
      </c>
      <c r="AV37" s="3">
        <v>3.7539999999999997E-2</v>
      </c>
      <c r="AW37" s="3">
        <v>2.8719999999999999E-2</v>
      </c>
      <c r="AX37" s="5">
        <f>P_R[[#This Row],[8+]]-P_R[[#This Row],[9+]]</f>
        <v>3.2000000000009798E-4</v>
      </c>
      <c r="AY37" s="5">
        <f>P_R[[#This Row],[9+]]-P_R[[#This Row],[10+]]</f>
        <v>4.9999999999994493E-4</v>
      </c>
      <c r="AZ37" s="5">
        <f>P_R[[#This Row],[10+]]-P_R[[#This Row],[11+]]</f>
        <v>6.8000000000001393E-4</v>
      </c>
      <c r="BA37" s="5">
        <f>P_R[[#This Row],[11+]]-P_R[[#This Row],[12+]]</f>
        <v>1.0499999999999954E-3</v>
      </c>
      <c r="BB37" s="5">
        <f>P_R[[#This Row],[12+]]-P_R[[#This Row],[13+]]</f>
        <v>1.4899999999999913E-3</v>
      </c>
      <c r="BC37" s="5">
        <f>P_R[[#This Row],[13+]]-P_R[[#This Row],[14+]]</f>
        <v>1.9099999999999673E-3</v>
      </c>
      <c r="BD37" s="5">
        <f>P_R[[#This Row],[14+]]-P_R[[#This Row],[15+]]</f>
        <v>2.8200000000000447E-3</v>
      </c>
      <c r="BE37" s="5">
        <f>P_R[[#This Row],[15+]]-P_R[[#This Row],[16+]]</f>
        <v>3.4800000000000386E-3</v>
      </c>
      <c r="BF37" s="5">
        <f>P_R[[#This Row],[16+]]-P_R[[#This Row],[17+]]</f>
        <v>4.9899999999999389E-3</v>
      </c>
      <c r="BG37" s="5">
        <f>P_R[[#This Row],[17+]]-P_R[[#This Row],[18+]]</f>
        <v>5.9900000000000508E-3</v>
      </c>
      <c r="BH37" s="5">
        <f>P_R[[#This Row],[18+]]-P_R[[#This Row],[19+]]</f>
        <v>8.3099999999999286E-3</v>
      </c>
      <c r="BI37" s="5">
        <f>P_R[[#This Row],[19+]]-P_R[[#This Row],[20+]]</f>
        <v>9.6600000000000019E-3</v>
      </c>
      <c r="BJ37" s="5">
        <f>P_R[[#This Row],[20+]]-P_R[[#This Row],[21+]]</f>
        <v>1.2979999999999992E-2</v>
      </c>
      <c r="BK37" s="5">
        <f>P_R[[#This Row],[21+]]-P_R[[#This Row],[22+]]</f>
        <v>1.4639999999999986E-2</v>
      </c>
      <c r="BL37" s="5">
        <f>P_R[[#This Row],[22+]]-P_R[[#This Row],[23+]]</f>
        <v>1.9070000000000031E-2</v>
      </c>
      <c r="BM37" s="5">
        <f>P_R[[#This Row],[23+]]-P_R[[#This Row],[24+]]</f>
        <v>2.083999999999997E-2</v>
      </c>
      <c r="BN37" s="5">
        <f>P_R[[#This Row],[24+]]-P_R[[#This Row],[25+]]</f>
        <v>2.632000000000001E-2</v>
      </c>
      <c r="BO37" s="5">
        <f>P_R[[#This Row],[25+]]-P_R[[#This Row],[26+]]</f>
        <v>2.7870000000000061E-2</v>
      </c>
      <c r="BP37" s="5">
        <f>P_R[[#This Row],[26+]]-P_R[[#This Row],[27+]]</f>
        <v>3.4119999999999928E-2</v>
      </c>
      <c r="BQ37" s="5">
        <f>P_R[[#This Row],[27+]]-P_R[[#This Row],[28+]]</f>
        <v>3.5040000000000071E-2</v>
      </c>
      <c r="BR37" s="5">
        <f>P_R[[#This Row],[28+]]-P_R[[#This Row],[29+]]</f>
        <v>4.1549999999999976E-2</v>
      </c>
      <c r="BS37" s="5">
        <f>P_R[[#This Row],[29+]]-P_R[[#This Row],[30+]]</f>
        <v>4.1359999999999952E-2</v>
      </c>
      <c r="BT37" s="5">
        <f>P_R[[#This Row],[30+]]-P_R[[#This Row],[31+]]</f>
        <v>4.7560000000000047E-2</v>
      </c>
      <c r="BU37" s="5">
        <f>P_R[[#This Row],[31+]]-P_R[[#This Row],[32+]]</f>
        <v>4.5880000000000032E-2</v>
      </c>
      <c r="BV37" s="5">
        <f>P_R[[#This Row],[32+]]-P_R[[#This Row],[33+]]</f>
        <v>5.1119999999999943E-2</v>
      </c>
      <c r="BW37" s="5">
        <f>P_R[[#This Row],[33+]]-P_R[[#This Row],[34+]]</f>
        <v>5.1800000000000013E-2</v>
      </c>
      <c r="BX37" s="5">
        <f>P_R[[#This Row],[34+]]-P_R[[#This Row],[35+]]</f>
        <v>4.7650000000000026E-2</v>
      </c>
      <c r="BY37" s="5">
        <f>P_R[[#This Row],[35+]]-P_R[[#This Row],[36+]]</f>
        <v>5.0640000000000018E-2</v>
      </c>
      <c r="BZ37" s="5">
        <f>P_R[[#This Row],[36+]]-P_R[[#This Row],[37+]]</f>
        <v>4.5159999999999978E-2</v>
      </c>
      <c r="CA37" s="5">
        <f>P_R[[#This Row],[37+]]-P_R[[#This Row],[38+]]</f>
        <v>4.6520000000000006E-2</v>
      </c>
      <c r="CB37" s="5">
        <f>P_R[[#This Row],[38+]]-P_R[[#This Row],[39+]]</f>
        <v>4.0209999999999968E-2</v>
      </c>
      <c r="CC37" s="5">
        <f>P_R[[#This Row],[39+]]-P_R[[#This Row],[40+]]</f>
        <v>4.0150000000000019E-2</v>
      </c>
      <c r="CD37" s="5">
        <f>P_R[[#This Row],[40+]]-P_R[[#This Row],[41+]]</f>
        <v>3.3640000000000003E-2</v>
      </c>
      <c r="CE37" s="5">
        <f>P_R[[#This Row],[41+]]-P_R[[#This Row],[42+]]</f>
        <v>3.2549999999999996E-2</v>
      </c>
      <c r="CF37" s="5">
        <f>P_R[[#This Row],[42+]]-P_R[[#This Row],[43+]]</f>
        <v>2.6440000000000019E-2</v>
      </c>
      <c r="CG37" s="5">
        <f>P_R[[#This Row],[43+]]-P_R[[#This Row],[44+]]</f>
        <v>2.4799999999999989E-2</v>
      </c>
      <c r="CH37" s="5">
        <f>P_R[[#This Row],[44+]]-P_R[[#This Row],[45+]]</f>
        <v>1.951E-2</v>
      </c>
      <c r="CI37" s="5">
        <f>P_R[[#This Row],[45+]]-P_R[[#This Row],[46+]]</f>
        <v>1.7750000000000002E-2</v>
      </c>
      <c r="CJ37" s="5">
        <f>P_R[[#This Row],[46+]]-P_R[[#This Row],[47+]]</f>
        <v>1.3539999999999996E-2</v>
      </c>
      <c r="CK37" s="5">
        <f>P_R[[#This Row],[47+]]-P_R[[#This Row],[48+]]</f>
        <v>1.1930000000000003E-2</v>
      </c>
      <c r="CL37" s="5">
        <f>P_R[[#This Row],[48+]]-P_R[[#This Row],[49+]]</f>
        <v>8.819999999999998E-3</v>
      </c>
    </row>
    <row r="38" spans="1:90" x14ac:dyDescent="0.25">
      <c r="A38" s="10">
        <v>22400718</v>
      </c>
      <c r="B38" s="13" t="s">
        <v>92</v>
      </c>
      <c r="C38" s="13" t="s">
        <v>82</v>
      </c>
      <c r="D38" s="11">
        <v>0.79166666666666663</v>
      </c>
      <c r="E38" s="9" t="str">
        <f>HYPERLINK("https://www.nba.com/stats/player/1627736/boxscores-traditional", "Malik Beasley")</f>
        <v>Malik Beasley</v>
      </c>
      <c r="F38">
        <v>20</v>
      </c>
      <c r="G38" s="4">
        <v>4.5609999999999999</v>
      </c>
      <c r="H38" s="3">
        <v>0.99573</v>
      </c>
      <c r="I38" s="3">
        <v>0.99202000000000001</v>
      </c>
      <c r="J38" s="3">
        <v>0.98573999999999995</v>
      </c>
      <c r="K38" s="3">
        <v>0.97558</v>
      </c>
      <c r="L38" s="3">
        <v>0.95994000000000002</v>
      </c>
      <c r="M38" s="3">
        <v>0.93698999999999999</v>
      </c>
      <c r="N38" s="3">
        <v>0.90658000000000005</v>
      </c>
      <c r="O38" s="3">
        <v>0.86433000000000004</v>
      </c>
      <c r="P38" s="3">
        <v>0.81057000000000001</v>
      </c>
      <c r="Q38" s="3">
        <v>0.74536999999999998</v>
      </c>
      <c r="R38" s="3">
        <v>0.67003000000000001</v>
      </c>
      <c r="S38" s="3">
        <v>0.58706000000000003</v>
      </c>
      <c r="T38" s="3">
        <v>0.5</v>
      </c>
      <c r="U38" s="3">
        <v>0.41293999999999997</v>
      </c>
      <c r="V38" s="3">
        <v>0.32996999999999999</v>
      </c>
      <c r="W38" s="3">
        <v>0.25463000000000002</v>
      </c>
      <c r="X38" s="3">
        <v>0.18942999999999999</v>
      </c>
      <c r="Y38" s="3">
        <v>0.13567000000000001</v>
      </c>
      <c r="Z38" s="3">
        <v>9.3420000000000003E-2</v>
      </c>
      <c r="AA38" s="3">
        <v>6.3009999999999997E-2</v>
      </c>
      <c r="AB38" s="3">
        <v>4.0059999999999998E-2</v>
      </c>
      <c r="AC38" s="3">
        <v>2.4420000000000001E-2</v>
      </c>
      <c r="AD38" s="3">
        <v>1.426E-2</v>
      </c>
      <c r="AE38" s="3">
        <v>7.9799999999999992E-3</v>
      </c>
      <c r="AF38" s="3">
        <v>4.2700000000000004E-3</v>
      </c>
      <c r="AG38" s="3">
        <v>2.1900000000000001E-3</v>
      </c>
      <c r="AH38" s="3">
        <v>1.07E-3</v>
      </c>
      <c r="AI38" s="3">
        <v>5.0000000000000001E-4</v>
      </c>
      <c r="AJ38" s="3">
        <v>2.2000000000000001E-4</v>
      </c>
      <c r="AK38" s="3">
        <v>1E-4</v>
      </c>
      <c r="AL38" s="3">
        <v>4.0000000000000003E-5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5">
        <f>P_R[[#This Row],[8+]]-P_R[[#This Row],[9+]]</f>
        <v>3.7099999999999911E-3</v>
      </c>
      <c r="AY38" s="5">
        <f>P_R[[#This Row],[9+]]-P_R[[#This Row],[10+]]</f>
        <v>6.2800000000000633E-3</v>
      </c>
      <c r="AZ38" s="5">
        <f>P_R[[#This Row],[10+]]-P_R[[#This Row],[11+]]</f>
        <v>1.0159999999999947E-2</v>
      </c>
      <c r="BA38" s="5">
        <f>P_R[[#This Row],[11+]]-P_R[[#This Row],[12+]]</f>
        <v>1.5639999999999987E-2</v>
      </c>
      <c r="BB38" s="5">
        <f>P_R[[#This Row],[12+]]-P_R[[#This Row],[13+]]</f>
        <v>2.2950000000000026E-2</v>
      </c>
      <c r="BC38" s="5">
        <f>P_R[[#This Row],[13+]]-P_R[[#This Row],[14+]]</f>
        <v>3.0409999999999937E-2</v>
      </c>
      <c r="BD38" s="5">
        <f>P_R[[#This Row],[14+]]-P_R[[#This Row],[15+]]</f>
        <v>4.225000000000001E-2</v>
      </c>
      <c r="BE38" s="5">
        <f>P_R[[#This Row],[15+]]-P_R[[#This Row],[16+]]</f>
        <v>5.376000000000003E-2</v>
      </c>
      <c r="BF38" s="5">
        <f>P_R[[#This Row],[16+]]-P_R[[#This Row],[17+]]</f>
        <v>6.5200000000000036E-2</v>
      </c>
      <c r="BG38" s="5">
        <f>P_R[[#This Row],[17+]]-P_R[[#This Row],[18+]]</f>
        <v>7.5339999999999963E-2</v>
      </c>
      <c r="BH38" s="5">
        <f>P_R[[#This Row],[18+]]-P_R[[#This Row],[19+]]</f>
        <v>8.2969999999999988E-2</v>
      </c>
      <c r="BI38" s="5">
        <f>P_R[[#This Row],[19+]]-P_R[[#This Row],[20+]]</f>
        <v>8.7060000000000026E-2</v>
      </c>
      <c r="BJ38" s="5">
        <f>P_R[[#This Row],[20+]]-P_R[[#This Row],[21+]]</f>
        <v>8.7060000000000026E-2</v>
      </c>
      <c r="BK38" s="5">
        <f>P_R[[#This Row],[21+]]-P_R[[#This Row],[22+]]</f>
        <v>8.2969999999999988E-2</v>
      </c>
      <c r="BL38" s="5">
        <f>P_R[[#This Row],[22+]]-P_R[[#This Row],[23+]]</f>
        <v>7.5339999999999963E-2</v>
      </c>
      <c r="BM38" s="5">
        <f>P_R[[#This Row],[23+]]-P_R[[#This Row],[24+]]</f>
        <v>6.5200000000000036E-2</v>
      </c>
      <c r="BN38" s="5">
        <f>P_R[[#This Row],[24+]]-P_R[[#This Row],[25+]]</f>
        <v>5.3759999999999974E-2</v>
      </c>
      <c r="BO38" s="5">
        <f>P_R[[#This Row],[25+]]-P_R[[#This Row],[26+]]</f>
        <v>4.225000000000001E-2</v>
      </c>
      <c r="BP38" s="5">
        <f>P_R[[#This Row],[26+]]-P_R[[#This Row],[27+]]</f>
        <v>3.0410000000000006E-2</v>
      </c>
      <c r="BQ38" s="5">
        <f>P_R[[#This Row],[27+]]-P_R[[#This Row],[28+]]</f>
        <v>2.2949999999999998E-2</v>
      </c>
      <c r="BR38" s="5">
        <f>P_R[[#This Row],[28+]]-P_R[[#This Row],[29+]]</f>
        <v>1.5639999999999998E-2</v>
      </c>
      <c r="BS38" s="5">
        <f>P_R[[#This Row],[29+]]-P_R[[#This Row],[30+]]</f>
        <v>1.0160000000000001E-2</v>
      </c>
      <c r="BT38" s="5">
        <f>P_R[[#This Row],[30+]]-P_R[[#This Row],[31+]]</f>
        <v>6.2800000000000009E-3</v>
      </c>
      <c r="BU38" s="5">
        <f>P_R[[#This Row],[31+]]-P_R[[#This Row],[32+]]</f>
        <v>3.7099999999999989E-3</v>
      </c>
      <c r="BV38" s="5">
        <f>P_R[[#This Row],[32+]]-P_R[[#This Row],[33+]]</f>
        <v>2.0800000000000003E-3</v>
      </c>
      <c r="BW38" s="5">
        <f>P_R[[#This Row],[33+]]-P_R[[#This Row],[34+]]</f>
        <v>1.1200000000000001E-3</v>
      </c>
      <c r="BX38" s="5">
        <f>P_R[[#This Row],[34+]]-P_R[[#This Row],[35+]]</f>
        <v>5.6999999999999998E-4</v>
      </c>
      <c r="BY38" s="5">
        <f>P_R[[#This Row],[35+]]-P_R[[#This Row],[36+]]</f>
        <v>2.7999999999999998E-4</v>
      </c>
      <c r="BZ38" s="5">
        <f>P_R[[#This Row],[36+]]-P_R[[#This Row],[37+]]</f>
        <v>1.2E-4</v>
      </c>
      <c r="CA38" s="5">
        <f>P_R[[#This Row],[37+]]-P_R[[#This Row],[38+]]</f>
        <v>6.0000000000000002E-5</v>
      </c>
      <c r="CB38" s="5">
        <f>P_R[[#This Row],[38+]]-P_R[[#This Row],[39+]]</f>
        <v>4.0000000000000003E-5</v>
      </c>
      <c r="CC38" s="5">
        <f>P_R[[#This Row],[39+]]-P_R[[#This Row],[40+]]</f>
        <v>0</v>
      </c>
      <c r="CD38" s="5">
        <f>P_R[[#This Row],[40+]]-P_R[[#This Row],[41+]]</f>
        <v>0</v>
      </c>
      <c r="CE38" s="5">
        <f>P_R[[#This Row],[41+]]-P_R[[#This Row],[42+]]</f>
        <v>0</v>
      </c>
      <c r="CF38" s="5">
        <f>P_R[[#This Row],[42+]]-P_R[[#This Row],[43+]]</f>
        <v>0</v>
      </c>
      <c r="CG38" s="5">
        <f>P_R[[#This Row],[43+]]-P_R[[#This Row],[44+]]</f>
        <v>0</v>
      </c>
      <c r="CH38" s="5">
        <f>P_R[[#This Row],[44+]]-P_R[[#This Row],[45+]]</f>
        <v>0</v>
      </c>
      <c r="CI38" s="5">
        <f>P_R[[#This Row],[45+]]-P_R[[#This Row],[46+]]</f>
        <v>0</v>
      </c>
      <c r="CJ38" s="5">
        <f>P_R[[#This Row],[46+]]-P_R[[#This Row],[47+]]</f>
        <v>0</v>
      </c>
      <c r="CK38" s="5">
        <f>P_R[[#This Row],[47+]]-P_R[[#This Row],[48+]]</f>
        <v>0</v>
      </c>
      <c r="CL38" s="5">
        <f>P_R[[#This Row],[48+]]-P_R[[#This Row],[49+]]</f>
        <v>0</v>
      </c>
    </row>
    <row r="39" spans="1:90" x14ac:dyDescent="0.25">
      <c r="A39" s="10">
        <v>22400718</v>
      </c>
      <c r="B39" s="13" t="s">
        <v>92</v>
      </c>
      <c r="C39" s="13" t="s">
        <v>82</v>
      </c>
      <c r="D39" s="11">
        <v>0.79166666666666663</v>
      </c>
      <c r="E39" s="9" t="str">
        <f>HYPERLINK("https://www.nba.com/stats/player/202699/boxscores-traditional", "Tobias Harris")</f>
        <v>Tobias Harris</v>
      </c>
      <c r="F39">
        <v>19.8</v>
      </c>
      <c r="G39" s="4">
        <v>8.3040000000000003</v>
      </c>
      <c r="H39" s="3">
        <v>0.92220000000000002</v>
      </c>
      <c r="I39" s="3">
        <v>0.9032</v>
      </c>
      <c r="J39" s="3">
        <v>0.88100000000000001</v>
      </c>
      <c r="K39" s="3">
        <v>0.85543000000000002</v>
      </c>
      <c r="L39" s="3">
        <v>0.82638999999999996</v>
      </c>
      <c r="M39" s="3">
        <v>0.79388999999999998</v>
      </c>
      <c r="N39" s="3">
        <v>0.75804000000000005</v>
      </c>
      <c r="O39" s="3">
        <v>0.71904000000000001</v>
      </c>
      <c r="P39" s="3">
        <v>0.67723999999999995</v>
      </c>
      <c r="Q39" s="3">
        <v>0.63307000000000002</v>
      </c>
      <c r="R39" s="3">
        <v>0.58706000000000003</v>
      </c>
      <c r="S39" s="3">
        <v>0.53983000000000003</v>
      </c>
      <c r="T39" s="3">
        <v>0.49202000000000001</v>
      </c>
      <c r="U39" s="3">
        <v>0.44433</v>
      </c>
      <c r="V39" s="3">
        <v>0.39743000000000001</v>
      </c>
      <c r="W39" s="3">
        <v>0.34827000000000002</v>
      </c>
      <c r="X39" s="3">
        <v>0.30503000000000002</v>
      </c>
      <c r="Y39" s="3">
        <v>0.26434999999999997</v>
      </c>
      <c r="Z39" s="3">
        <v>0.22663</v>
      </c>
      <c r="AA39" s="3">
        <v>0.19214999999999999</v>
      </c>
      <c r="AB39" s="3">
        <v>0.16109000000000001</v>
      </c>
      <c r="AC39" s="3">
        <v>0.13350000000000001</v>
      </c>
      <c r="AD39" s="3">
        <v>0.10935</v>
      </c>
      <c r="AE39" s="3">
        <v>8.8510000000000005E-2</v>
      </c>
      <c r="AF39" s="3">
        <v>7.0779999999999996E-2</v>
      </c>
      <c r="AG39" s="3">
        <v>5.5919999999999997E-2</v>
      </c>
      <c r="AH39" s="3">
        <v>4.3630000000000002E-2</v>
      </c>
      <c r="AI39" s="3">
        <v>3.3619999999999997E-2</v>
      </c>
      <c r="AJ39" s="3">
        <v>2.5590000000000002E-2</v>
      </c>
      <c r="AK39" s="3">
        <v>1.9230000000000001E-2</v>
      </c>
      <c r="AL39" s="3">
        <v>1.426E-2</v>
      </c>
      <c r="AM39" s="3">
        <v>1.044E-2</v>
      </c>
      <c r="AN39" s="3">
        <v>7.5500000000000003E-3</v>
      </c>
      <c r="AO39" s="3">
        <v>5.3899999999999998E-3</v>
      </c>
      <c r="AP39" s="3">
        <v>3.79E-3</v>
      </c>
      <c r="AQ39" s="3">
        <v>2.64E-3</v>
      </c>
      <c r="AR39" s="3">
        <v>1.81E-3</v>
      </c>
      <c r="AS39" s="3">
        <v>1.2199999999999999E-3</v>
      </c>
      <c r="AT39" s="3">
        <v>7.9000000000000001E-4</v>
      </c>
      <c r="AU39" s="3">
        <v>5.1999999999999995E-4</v>
      </c>
      <c r="AV39" s="3">
        <v>3.4000000000000002E-4</v>
      </c>
      <c r="AW39" s="3">
        <v>2.2000000000000001E-4</v>
      </c>
      <c r="AX39" s="5">
        <f>P_R[[#This Row],[8+]]-P_R[[#This Row],[9+]]</f>
        <v>1.9000000000000017E-2</v>
      </c>
      <c r="AY39" s="5">
        <f>P_R[[#This Row],[9+]]-P_R[[#This Row],[10+]]</f>
        <v>2.2199999999999998E-2</v>
      </c>
      <c r="AZ39" s="5">
        <f>P_R[[#This Row],[10+]]-P_R[[#This Row],[11+]]</f>
        <v>2.5569999999999982E-2</v>
      </c>
      <c r="BA39" s="5">
        <f>P_R[[#This Row],[11+]]-P_R[[#This Row],[12+]]</f>
        <v>2.9040000000000066E-2</v>
      </c>
      <c r="BB39" s="5">
        <f>P_R[[#This Row],[12+]]-P_R[[#This Row],[13+]]</f>
        <v>3.2499999999999973E-2</v>
      </c>
      <c r="BC39" s="5">
        <f>P_R[[#This Row],[13+]]-P_R[[#This Row],[14+]]</f>
        <v>3.5849999999999937E-2</v>
      </c>
      <c r="BD39" s="5">
        <f>P_R[[#This Row],[14+]]-P_R[[#This Row],[15+]]</f>
        <v>3.9000000000000035E-2</v>
      </c>
      <c r="BE39" s="5">
        <f>P_R[[#This Row],[15+]]-P_R[[#This Row],[16+]]</f>
        <v>4.1800000000000059E-2</v>
      </c>
      <c r="BF39" s="5">
        <f>P_R[[#This Row],[16+]]-P_R[[#This Row],[17+]]</f>
        <v>4.4169999999999932E-2</v>
      </c>
      <c r="BG39" s="5">
        <f>P_R[[#This Row],[17+]]-P_R[[#This Row],[18+]]</f>
        <v>4.6009999999999995E-2</v>
      </c>
      <c r="BH39" s="5">
        <f>P_R[[#This Row],[18+]]-P_R[[#This Row],[19+]]</f>
        <v>4.7229999999999994E-2</v>
      </c>
      <c r="BI39" s="5">
        <f>P_R[[#This Row],[19+]]-P_R[[#This Row],[20+]]</f>
        <v>4.7810000000000019E-2</v>
      </c>
      <c r="BJ39" s="5">
        <f>P_R[[#This Row],[20+]]-P_R[[#This Row],[21+]]</f>
        <v>4.769000000000001E-2</v>
      </c>
      <c r="BK39" s="5">
        <f>P_R[[#This Row],[21+]]-P_R[[#This Row],[22+]]</f>
        <v>4.6899999999999997E-2</v>
      </c>
      <c r="BL39" s="5">
        <f>P_R[[#This Row],[22+]]-P_R[[#This Row],[23+]]</f>
        <v>4.9159999999999981E-2</v>
      </c>
      <c r="BM39" s="5">
        <f>P_R[[#This Row],[23+]]-P_R[[#This Row],[24+]]</f>
        <v>4.3240000000000001E-2</v>
      </c>
      <c r="BN39" s="5">
        <f>P_R[[#This Row],[24+]]-P_R[[#This Row],[25+]]</f>
        <v>4.0680000000000049E-2</v>
      </c>
      <c r="BO39" s="5">
        <f>P_R[[#This Row],[25+]]-P_R[[#This Row],[26+]]</f>
        <v>3.7719999999999976E-2</v>
      </c>
      <c r="BP39" s="5">
        <f>P_R[[#This Row],[26+]]-P_R[[#This Row],[27+]]</f>
        <v>3.4480000000000011E-2</v>
      </c>
      <c r="BQ39" s="5">
        <f>P_R[[#This Row],[27+]]-P_R[[#This Row],[28+]]</f>
        <v>3.1059999999999977E-2</v>
      </c>
      <c r="BR39" s="5">
        <f>P_R[[#This Row],[28+]]-P_R[[#This Row],[29+]]</f>
        <v>2.7590000000000003E-2</v>
      </c>
      <c r="BS39" s="5">
        <f>P_R[[#This Row],[29+]]-P_R[[#This Row],[30+]]</f>
        <v>2.4150000000000005E-2</v>
      </c>
      <c r="BT39" s="5">
        <f>P_R[[#This Row],[30+]]-P_R[[#This Row],[31+]]</f>
        <v>2.0839999999999997E-2</v>
      </c>
      <c r="BU39" s="5">
        <f>P_R[[#This Row],[31+]]-P_R[[#This Row],[32+]]</f>
        <v>1.773000000000001E-2</v>
      </c>
      <c r="BV39" s="5">
        <f>P_R[[#This Row],[32+]]-P_R[[#This Row],[33+]]</f>
        <v>1.4859999999999998E-2</v>
      </c>
      <c r="BW39" s="5">
        <f>P_R[[#This Row],[33+]]-P_R[[#This Row],[34+]]</f>
        <v>1.2289999999999995E-2</v>
      </c>
      <c r="BX39" s="5">
        <f>P_R[[#This Row],[34+]]-P_R[[#This Row],[35+]]</f>
        <v>1.0010000000000005E-2</v>
      </c>
      <c r="BY39" s="5">
        <f>P_R[[#This Row],[35+]]-P_R[[#This Row],[36+]]</f>
        <v>8.0299999999999955E-3</v>
      </c>
      <c r="BZ39" s="5">
        <f>P_R[[#This Row],[36+]]-P_R[[#This Row],[37+]]</f>
        <v>6.3600000000000011E-3</v>
      </c>
      <c r="CA39" s="5">
        <f>P_R[[#This Row],[37+]]-P_R[[#This Row],[38+]]</f>
        <v>4.9700000000000005E-3</v>
      </c>
      <c r="CB39" s="5">
        <f>P_R[[#This Row],[38+]]-P_R[[#This Row],[39+]]</f>
        <v>3.8200000000000005E-3</v>
      </c>
      <c r="CC39" s="5">
        <f>P_R[[#This Row],[39+]]-P_R[[#This Row],[40+]]</f>
        <v>2.8899999999999993E-3</v>
      </c>
      <c r="CD39" s="5">
        <f>P_R[[#This Row],[40+]]-P_R[[#This Row],[41+]]</f>
        <v>2.1600000000000005E-3</v>
      </c>
      <c r="CE39" s="5">
        <f>P_R[[#This Row],[41+]]-P_R[[#This Row],[42+]]</f>
        <v>1.5999999999999999E-3</v>
      </c>
      <c r="CF39" s="5">
        <f>P_R[[#This Row],[42+]]-P_R[[#This Row],[43+]]</f>
        <v>1.15E-3</v>
      </c>
      <c r="CG39" s="5">
        <f>P_R[[#This Row],[43+]]-P_R[[#This Row],[44+]]</f>
        <v>8.3000000000000001E-4</v>
      </c>
      <c r="CH39" s="5">
        <f>P_R[[#This Row],[44+]]-P_R[[#This Row],[45+]]</f>
        <v>5.9000000000000003E-4</v>
      </c>
      <c r="CI39" s="5">
        <f>P_R[[#This Row],[45+]]-P_R[[#This Row],[46+]]</f>
        <v>4.2999999999999994E-4</v>
      </c>
      <c r="CJ39" s="5">
        <f>P_R[[#This Row],[46+]]-P_R[[#This Row],[47+]]</f>
        <v>2.7000000000000006E-4</v>
      </c>
      <c r="CK39" s="5">
        <f>P_R[[#This Row],[47+]]-P_R[[#This Row],[48+]]</f>
        <v>1.7999999999999993E-4</v>
      </c>
      <c r="CL39" s="5">
        <f>P_R[[#This Row],[48+]]-P_R[[#This Row],[49+]]</f>
        <v>1.2000000000000002E-4</v>
      </c>
    </row>
    <row r="40" spans="1:90" x14ac:dyDescent="0.25">
      <c r="A40" s="10">
        <v>22400718</v>
      </c>
      <c r="B40" s="13" t="s">
        <v>92</v>
      </c>
      <c r="C40" s="13" t="s">
        <v>82</v>
      </c>
      <c r="D40" s="11">
        <v>0.79166666666666663</v>
      </c>
      <c r="E40" s="9" t="str">
        <f>HYPERLINK("https://www.nba.com/stats/player/1641709/boxscores-traditional", "Ausar Thompson")</f>
        <v>Ausar Thompson</v>
      </c>
      <c r="F40">
        <v>12.2</v>
      </c>
      <c r="G40" s="4">
        <v>5.4180000000000001</v>
      </c>
      <c r="H40" s="3">
        <v>0.7823</v>
      </c>
      <c r="I40" s="3">
        <v>0.72240000000000004</v>
      </c>
      <c r="J40" s="3">
        <v>0.65910000000000002</v>
      </c>
      <c r="K40" s="3">
        <v>0.58706000000000003</v>
      </c>
      <c r="L40" s="3">
        <v>0.51595000000000002</v>
      </c>
      <c r="M40" s="3">
        <v>0.44037999999999999</v>
      </c>
      <c r="N40" s="3">
        <v>0.37069999999999997</v>
      </c>
      <c r="O40" s="3">
        <v>0.30153000000000002</v>
      </c>
      <c r="P40" s="3">
        <v>0.24196000000000001</v>
      </c>
      <c r="Q40" s="3">
        <v>0.18673000000000001</v>
      </c>
      <c r="R40" s="3">
        <v>0.14230999999999999</v>
      </c>
      <c r="S40" s="3">
        <v>0.10383000000000001</v>
      </c>
      <c r="T40" s="3">
        <v>7.4929999999999997E-2</v>
      </c>
      <c r="U40" s="3">
        <v>5.262E-2</v>
      </c>
      <c r="V40" s="3">
        <v>3.5150000000000001E-2</v>
      </c>
      <c r="W40" s="3">
        <v>2.3300000000000001E-2</v>
      </c>
      <c r="X40" s="3">
        <v>1.4630000000000001E-2</v>
      </c>
      <c r="Y40" s="3">
        <v>9.1400000000000006E-3</v>
      </c>
      <c r="Z40" s="3">
        <v>5.3899999999999998E-3</v>
      </c>
      <c r="AA40" s="3">
        <v>3.1700000000000001E-3</v>
      </c>
      <c r="AB40" s="3">
        <v>1.75E-3</v>
      </c>
      <c r="AC40" s="3">
        <v>9.7000000000000005E-4</v>
      </c>
      <c r="AD40" s="3">
        <v>5.0000000000000001E-4</v>
      </c>
      <c r="AE40" s="3">
        <v>2.5999999999999998E-4</v>
      </c>
      <c r="AF40" s="3">
        <v>1.2999999999999999E-4</v>
      </c>
      <c r="AG40" s="3">
        <v>6.0000000000000002E-5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5">
        <f>P_R[[#This Row],[8+]]-P_R[[#This Row],[9+]]</f>
        <v>5.9899999999999953E-2</v>
      </c>
      <c r="AY40" s="5">
        <f>P_R[[#This Row],[9+]]-P_R[[#This Row],[10+]]</f>
        <v>6.3300000000000023E-2</v>
      </c>
      <c r="AZ40" s="5">
        <f>P_R[[#This Row],[10+]]-P_R[[#This Row],[11+]]</f>
        <v>7.2039999999999993E-2</v>
      </c>
      <c r="BA40" s="5">
        <f>P_R[[#This Row],[11+]]-P_R[[#This Row],[12+]]</f>
        <v>7.1110000000000007E-2</v>
      </c>
      <c r="BB40" s="5">
        <f>P_R[[#This Row],[12+]]-P_R[[#This Row],[13+]]</f>
        <v>7.5570000000000026E-2</v>
      </c>
      <c r="BC40" s="5">
        <f>P_R[[#This Row],[13+]]-P_R[[#This Row],[14+]]</f>
        <v>6.968000000000002E-2</v>
      </c>
      <c r="BD40" s="5">
        <f>P_R[[#This Row],[14+]]-P_R[[#This Row],[15+]]</f>
        <v>6.9169999999999954E-2</v>
      </c>
      <c r="BE40" s="5">
        <f>P_R[[#This Row],[15+]]-P_R[[#This Row],[16+]]</f>
        <v>5.9570000000000012E-2</v>
      </c>
      <c r="BF40" s="5">
        <f>P_R[[#This Row],[16+]]-P_R[[#This Row],[17+]]</f>
        <v>5.5230000000000001E-2</v>
      </c>
      <c r="BG40" s="5">
        <f>P_R[[#This Row],[17+]]-P_R[[#This Row],[18+]]</f>
        <v>4.4420000000000015E-2</v>
      </c>
      <c r="BH40" s="5">
        <f>P_R[[#This Row],[18+]]-P_R[[#This Row],[19+]]</f>
        <v>3.8479999999999986E-2</v>
      </c>
      <c r="BI40" s="5">
        <f>P_R[[#This Row],[19+]]-P_R[[#This Row],[20+]]</f>
        <v>2.8900000000000009E-2</v>
      </c>
      <c r="BJ40" s="5">
        <f>P_R[[#This Row],[20+]]-P_R[[#This Row],[21+]]</f>
        <v>2.2309999999999997E-2</v>
      </c>
      <c r="BK40" s="5">
        <f>P_R[[#This Row],[21+]]-P_R[[#This Row],[22+]]</f>
        <v>1.7469999999999999E-2</v>
      </c>
      <c r="BL40" s="5">
        <f>P_R[[#This Row],[22+]]-P_R[[#This Row],[23+]]</f>
        <v>1.1849999999999999E-2</v>
      </c>
      <c r="BM40" s="5">
        <f>P_R[[#This Row],[23+]]-P_R[[#This Row],[24+]]</f>
        <v>8.6700000000000006E-3</v>
      </c>
      <c r="BN40" s="5">
        <f>P_R[[#This Row],[24+]]-P_R[[#This Row],[25+]]</f>
        <v>5.4900000000000001E-3</v>
      </c>
      <c r="BO40" s="5">
        <f>P_R[[#This Row],[25+]]-P_R[[#This Row],[26+]]</f>
        <v>3.7500000000000007E-3</v>
      </c>
      <c r="BP40" s="5">
        <f>P_R[[#This Row],[26+]]-P_R[[#This Row],[27+]]</f>
        <v>2.2199999999999998E-3</v>
      </c>
      <c r="BQ40" s="5">
        <f>P_R[[#This Row],[27+]]-P_R[[#This Row],[28+]]</f>
        <v>1.42E-3</v>
      </c>
      <c r="BR40" s="5">
        <f>P_R[[#This Row],[28+]]-P_R[[#This Row],[29+]]</f>
        <v>7.7999999999999999E-4</v>
      </c>
      <c r="BS40" s="5">
        <f>P_R[[#This Row],[29+]]-P_R[[#This Row],[30+]]</f>
        <v>4.7000000000000004E-4</v>
      </c>
      <c r="BT40" s="5">
        <f>P_R[[#This Row],[30+]]-P_R[[#This Row],[31+]]</f>
        <v>2.4000000000000003E-4</v>
      </c>
      <c r="BU40" s="5">
        <f>P_R[[#This Row],[31+]]-P_R[[#This Row],[32+]]</f>
        <v>1.2999999999999999E-4</v>
      </c>
      <c r="BV40" s="5">
        <f>P_R[[#This Row],[32+]]-P_R[[#This Row],[33+]]</f>
        <v>6.9999999999999994E-5</v>
      </c>
      <c r="BW40" s="5">
        <f>P_R[[#This Row],[33+]]-P_R[[#This Row],[34+]]</f>
        <v>6.0000000000000002E-5</v>
      </c>
      <c r="BX40" s="5">
        <f>P_R[[#This Row],[34+]]-P_R[[#This Row],[35+]]</f>
        <v>0</v>
      </c>
      <c r="BY40" s="5">
        <f>P_R[[#This Row],[35+]]-P_R[[#This Row],[36+]]</f>
        <v>0</v>
      </c>
      <c r="BZ40" s="5">
        <f>P_R[[#This Row],[36+]]-P_R[[#This Row],[37+]]</f>
        <v>0</v>
      </c>
      <c r="CA40" s="5">
        <f>P_R[[#This Row],[37+]]-P_R[[#This Row],[38+]]</f>
        <v>0</v>
      </c>
      <c r="CB40" s="5">
        <f>P_R[[#This Row],[38+]]-P_R[[#This Row],[39+]]</f>
        <v>0</v>
      </c>
      <c r="CC40" s="5">
        <f>P_R[[#This Row],[39+]]-P_R[[#This Row],[40+]]</f>
        <v>0</v>
      </c>
      <c r="CD40" s="5">
        <f>P_R[[#This Row],[40+]]-P_R[[#This Row],[41+]]</f>
        <v>0</v>
      </c>
      <c r="CE40" s="5">
        <f>P_R[[#This Row],[41+]]-P_R[[#This Row],[42+]]</f>
        <v>0</v>
      </c>
      <c r="CF40" s="5">
        <f>P_R[[#This Row],[42+]]-P_R[[#This Row],[43+]]</f>
        <v>0</v>
      </c>
      <c r="CG40" s="5">
        <f>P_R[[#This Row],[43+]]-P_R[[#This Row],[44+]]</f>
        <v>0</v>
      </c>
      <c r="CH40" s="5">
        <f>P_R[[#This Row],[44+]]-P_R[[#This Row],[45+]]</f>
        <v>0</v>
      </c>
      <c r="CI40" s="5">
        <f>P_R[[#This Row],[45+]]-P_R[[#This Row],[46+]]</f>
        <v>0</v>
      </c>
      <c r="CJ40" s="5">
        <f>P_R[[#This Row],[46+]]-P_R[[#This Row],[47+]]</f>
        <v>0</v>
      </c>
      <c r="CK40" s="5">
        <f>P_R[[#This Row],[47+]]-P_R[[#This Row],[48+]]</f>
        <v>0</v>
      </c>
      <c r="CL40" s="5">
        <f>P_R[[#This Row],[48+]]-P_R[[#This Row],[49+]]</f>
        <v>0</v>
      </c>
    </row>
    <row r="41" spans="1:90" x14ac:dyDescent="0.25">
      <c r="A41" s="10">
        <v>22400718</v>
      </c>
      <c r="B41" s="13" t="s">
        <v>92</v>
      </c>
      <c r="C41" s="13" t="s">
        <v>82</v>
      </c>
      <c r="D41" s="11">
        <v>0.79166666666666663</v>
      </c>
      <c r="E41" s="9" t="str">
        <f>HYPERLINK("https://www.nba.com/stats/player/1630191/boxscores-traditional", "Isaiah Stewart")</f>
        <v>Isaiah Stewart</v>
      </c>
      <c r="F41">
        <v>10.6</v>
      </c>
      <c r="G41" s="4">
        <v>3.4409999999999998</v>
      </c>
      <c r="H41" s="3">
        <v>0.77637</v>
      </c>
      <c r="I41" s="3">
        <v>0.67723999999999995</v>
      </c>
      <c r="J41" s="3">
        <v>0.56749000000000005</v>
      </c>
      <c r="K41" s="3">
        <v>0.45223999999999998</v>
      </c>
      <c r="L41" s="3">
        <v>0.34089999999999998</v>
      </c>
      <c r="M41" s="3">
        <v>0.24196000000000001</v>
      </c>
      <c r="N41" s="3">
        <v>0.16109000000000001</v>
      </c>
      <c r="O41" s="3">
        <v>0.10027</v>
      </c>
      <c r="P41" s="3">
        <v>5.8209999999999998E-2</v>
      </c>
      <c r="Q41" s="3">
        <v>3.1440000000000003E-2</v>
      </c>
      <c r="R41" s="3">
        <v>1.5779999999999999E-2</v>
      </c>
      <c r="S41" s="3">
        <v>7.3400000000000002E-3</v>
      </c>
      <c r="T41" s="3">
        <v>3.1700000000000001E-3</v>
      </c>
      <c r="U41" s="3">
        <v>1.2600000000000001E-3</v>
      </c>
      <c r="V41" s="3">
        <v>4.6999999999999999E-4</v>
      </c>
      <c r="W41" s="3">
        <v>1.6000000000000001E-4</v>
      </c>
      <c r="X41" s="3">
        <v>5.0000000000000002E-5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5">
        <f>P_R[[#This Row],[8+]]-P_R[[#This Row],[9+]]</f>
        <v>9.9130000000000051E-2</v>
      </c>
      <c r="AY41" s="5">
        <f>P_R[[#This Row],[9+]]-P_R[[#This Row],[10+]]</f>
        <v>0.1097499999999999</v>
      </c>
      <c r="AZ41" s="5">
        <f>P_R[[#This Row],[10+]]-P_R[[#This Row],[11+]]</f>
        <v>0.11525000000000007</v>
      </c>
      <c r="BA41" s="5">
        <f>P_R[[#This Row],[11+]]-P_R[[#This Row],[12+]]</f>
        <v>0.11133999999999999</v>
      </c>
      <c r="BB41" s="5">
        <f>P_R[[#This Row],[12+]]-P_R[[#This Row],[13+]]</f>
        <v>9.8939999999999972E-2</v>
      </c>
      <c r="BC41" s="5">
        <f>P_R[[#This Row],[13+]]-P_R[[#This Row],[14+]]</f>
        <v>8.0869999999999997E-2</v>
      </c>
      <c r="BD41" s="5">
        <f>P_R[[#This Row],[14+]]-P_R[[#This Row],[15+]]</f>
        <v>6.0820000000000013E-2</v>
      </c>
      <c r="BE41" s="5">
        <f>P_R[[#This Row],[15+]]-P_R[[#This Row],[16+]]</f>
        <v>4.206E-2</v>
      </c>
      <c r="BF41" s="5">
        <f>P_R[[#This Row],[16+]]-P_R[[#This Row],[17+]]</f>
        <v>2.6769999999999995E-2</v>
      </c>
      <c r="BG41" s="5">
        <f>P_R[[#This Row],[17+]]-P_R[[#This Row],[18+]]</f>
        <v>1.5660000000000004E-2</v>
      </c>
      <c r="BH41" s="5">
        <f>P_R[[#This Row],[18+]]-P_R[[#This Row],[19+]]</f>
        <v>8.4399999999999996E-3</v>
      </c>
      <c r="BI41" s="5">
        <f>P_R[[#This Row],[19+]]-P_R[[#This Row],[20+]]</f>
        <v>4.1700000000000001E-3</v>
      </c>
      <c r="BJ41" s="5">
        <f>P_R[[#This Row],[20+]]-P_R[[#This Row],[21+]]</f>
        <v>1.91E-3</v>
      </c>
      <c r="BK41" s="5">
        <f>P_R[[#This Row],[21+]]-P_R[[#This Row],[22+]]</f>
        <v>7.9000000000000012E-4</v>
      </c>
      <c r="BL41" s="5">
        <f>P_R[[#This Row],[22+]]-P_R[[#This Row],[23+]]</f>
        <v>3.0999999999999995E-4</v>
      </c>
      <c r="BM41" s="5">
        <f>P_R[[#This Row],[23+]]-P_R[[#This Row],[24+]]</f>
        <v>1.1000000000000002E-4</v>
      </c>
      <c r="BN41" s="5">
        <f>P_R[[#This Row],[24+]]-P_R[[#This Row],[25+]]</f>
        <v>5.0000000000000002E-5</v>
      </c>
      <c r="BO41" s="5">
        <f>P_R[[#This Row],[25+]]-P_R[[#This Row],[26+]]</f>
        <v>0</v>
      </c>
      <c r="BP41" s="5">
        <f>P_R[[#This Row],[26+]]-P_R[[#This Row],[27+]]</f>
        <v>0</v>
      </c>
      <c r="BQ41" s="5">
        <f>P_R[[#This Row],[27+]]-P_R[[#This Row],[28+]]</f>
        <v>0</v>
      </c>
      <c r="BR41" s="5">
        <f>P_R[[#This Row],[28+]]-P_R[[#This Row],[29+]]</f>
        <v>0</v>
      </c>
      <c r="BS41" s="5">
        <f>P_R[[#This Row],[29+]]-P_R[[#This Row],[30+]]</f>
        <v>0</v>
      </c>
      <c r="BT41" s="5">
        <f>P_R[[#This Row],[30+]]-P_R[[#This Row],[31+]]</f>
        <v>0</v>
      </c>
      <c r="BU41" s="5">
        <f>P_R[[#This Row],[31+]]-P_R[[#This Row],[32+]]</f>
        <v>0</v>
      </c>
      <c r="BV41" s="5">
        <f>P_R[[#This Row],[32+]]-P_R[[#This Row],[33+]]</f>
        <v>0</v>
      </c>
      <c r="BW41" s="5">
        <f>P_R[[#This Row],[33+]]-P_R[[#This Row],[34+]]</f>
        <v>0</v>
      </c>
      <c r="BX41" s="5">
        <f>P_R[[#This Row],[34+]]-P_R[[#This Row],[35+]]</f>
        <v>0</v>
      </c>
      <c r="BY41" s="5">
        <f>P_R[[#This Row],[35+]]-P_R[[#This Row],[36+]]</f>
        <v>0</v>
      </c>
      <c r="BZ41" s="5">
        <f>P_R[[#This Row],[36+]]-P_R[[#This Row],[37+]]</f>
        <v>0</v>
      </c>
      <c r="CA41" s="5">
        <f>P_R[[#This Row],[37+]]-P_R[[#This Row],[38+]]</f>
        <v>0</v>
      </c>
      <c r="CB41" s="5">
        <f>P_R[[#This Row],[38+]]-P_R[[#This Row],[39+]]</f>
        <v>0</v>
      </c>
      <c r="CC41" s="5">
        <f>P_R[[#This Row],[39+]]-P_R[[#This Row],[40+]]</f>
        <v>0</v>
      </c>
      <c r="CD41" s="5">
        <f>P_R[[#This Row],[40+]]-P_R[[#This Row],[41+]]</f>
        <v>0</v>
      </c>
      <c r="CE41" s="5">
        <f>P_R[[#This Row],[41+]]-P_R[[#This Row],[42+]]</f>
        <v>0</v>
      </c>
      <c r="CF41" s="5">
        <f>P_R[[#This Row],[42+]]-P_R[[#This Row],[43+]]</f>
        <v>0</v>
      </c>
      <c r="CG41" s="5">
        <f>P_R[[#This Row],[43+]]-P_R[[#This Row],[44+]]</f>
        <v>0</v>
      </c>
      <c r="CH41" s="5">
        <f>P_R[[#This Row],[44+]]-P_R[[#This Row],[45+]]</f>
        <v>0</v>
      </c>
      <c r="CI41" s="5">
        <f>P_R[[#This Row],[45+]]-P_R[[#This Row],[46+]]</f>
        <v>0</v>
      </c>
      <c r="CJ41" s="5">
        <f>P_R[[#This Row],[46+]]-P_R[[#This Row],[47+]]</f>
        <v>0</v>
      </c>
      <c r="CK41" s="5">
        <f>P_R[[#This Row],[47+]]-P_R[[#This Row],[48+]]</f>
        <v>0</v>
      </c>
      <c r="CL41" s="5">
        <f>P_R[[#This Row],[48+]]-P_R[[#This Row],[49+]]</f>
        <v>0</v>
      </c>
    </row>
    <row r="42" spans="1:90" x14ac:dyDescent="0.25">
      <c r="A42" s="10">
        <v>22400718</v>
      </c>
      <c r="B42" s="13" t="s">
        <v>92</v>
      </c>
      <c r="C42" s="13" t="s">
        <v>82</v>
      </c>
      <c r="D42" s="11">
        <v>0.79166666666666663</v>
      </c>
      <c r="E42" s="9" t="str">
        <f>HYPERLINK("https://www.nba.com/stats/player/203501/boxscores-traditional", "Tim Hardaway Jr.")</f>
        <v>Tim Hardaway Jr.</v>
      </c>
      <c r="F42">
        <v>10.4</v>
      </c>
      <c r="G42" s="4">
        <v>3.2</v>
      </c>
      <c r="H42" s="3">
        <v>0.77337</v>
      </c>
      <c r="I42" s="3">
        <v>0.67003000000000001</v>
      </c>
      <c r="J42" s="3">
        <v>0.55171999999999999</v>
      </c>
      <c r="K42" s="3">
        <v>0.42465000000000003</v>
      </c>
      <c r="L42" s="3">
        <v>0.30853999999999998</v>
      </c>
      <c r="M42" s="3">
        <v>0.20896999999999999</v>
      </c>
      <c r="N42" s="3">
        <v>0.13136</v>
      </c>
      <c r="O42" s="3">
        <v>7.4929999999999997E-2</v>
      </c>
      <c r="P42" s="3">
        <v>4.0059999999999998E-2</v>
      </c>
      <c r="Q42" s="3">
        <v>1.9699999999999999E-2</v>
      </c>
      <c r="R42" s="3">
        <v>8.8900000000000003E-3</v>
      </c>
      <c r="S42" s="3">
        <v>3.5699999999999998E-3</v>
      </c>
      <c r="T42" s="3">
        <v>1.3500000000000001E-3</v>
      </c>
      <c r="U42" s="3">
        <v>4.6999999999999999E-4</v>
      </c>
      <c r="V42" s="3">
        <v>1.4999999999999999E-4</v>
      </c>
      <c r="W42" s="3">
        <v>4.0000000000000003E-5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5">
        <f>P_R[[#This Row],[8+]]-P_R[[#This Row],[9+]]</f>
        <v>0.10333999999999999</v>
      </c>
      <c r="AY42" s="5">
        <f>P_R[[#This Row],[9+]]-P_R[[#This Row],[10+]]</f>
        <v>0.11831000000000003</v>
      </c>
      <c r="AZ42" s="5">
        <f>P_R[[#This Row],[10+]]-P_R[[#This Row],[11+]]</f>
        <v>0.12706999999999996</v>
      </c>
      <c r="BA42" s="5">
        <f>P_R[[#This Row],[11+]]-P_R[[#This Row],[12+]]</f>
        <v>0.11611000000000005</v>
      </c>
      <c r="BB42" s="5">
        <f>P_R[[#This Row],[12+]]-P_R[[#This Row],[13+]]</f>
        <v>9.9569999999999992E-2</v>
      </c>
      <c r="BC42" s="5">
        <f>P_R[[#This Row],[13+]]-P_R[[#This Row],[14+]]</f>
        <v>7.7609999999999985E-2</v>
      </c>
      <c r="BD42" s="5">
        <f>P_R[[#This Row],[14+]]-P_R[[#This Row],[15+]]</f>
        <v>5.6430000000000008E-2</v>
      </c>
      <c r="BE42" s="5">
        <f>P_R[[#This Row],[15+]]-P_R[[#This Row],[16+]]</f>
        <v>3.4869999999999998E-2</v>
      </c>
      <c r="BF42" s="5">
        <f>P_R[[#This Row],[16+]]-P_R[[#This Row],[17+]]</f>
        <v>2.036E-2</v>
      </c>
      <c r="BG42" s="5">
        <f>P_R[[#This Row],[17+]]-P_R[[#This Row],[18+]]</f>
        <v>1.0809999999999998E-2</v>
      </c>
      <c r="BH42" s="5">
        <f>P_R[[#This Row],[18+]]-P_R[[#This Row],[19+]]</f>
        <v>5.3200000000000001E-3</v>
      </c>
      <c r="BI42" s="5">
        <f>P_R[[#This Row],[19+]]-P_R[[#This Row],[20+]]</f>
        <v>2.2199999999999998E-3</v>
      </c>
      <c r="BJ42" s="5">
        <f>P_R[[#This Row],[20+]]-P_R[[#This Row],[21+]]</f>
        <v>8.8000000000000014E-4</v>
      </c>
      <c r="BK42" s="5">
        <f>P_R[[#This Row],[21+]]-P_R[[#This Row],[22+]]</f>
        <v>3.1999999999999997E-4</v>
      </c>
      <c r="BL42" s="5">
        <f>P_R[[#This Row],[22+]]-P_R[[#This Row],[23+]]</f>
        <v>1.0999999999999999E-4</v>
      </c>
      <c r="BM42" s="5">
        <f>P_R[[#This Row],[23+]]-P_R[[#This Row],[24+]]</f>
        <v>4.0000000000000003E-5</v>
      </c>
      <c r="BN42" s="5">
        <f>P_R[[#This Row],[24+]]-P_R[[#This Row],[25+]]</f>
        <v>0</v>
      </c>
      <c r="BO42" s="5">
        <f>P_R[[#This Row],[25+]]-P_R[[#This Row],[26+]]</f>
        <v>0</v>
      </c>
      <c r="BP42" s="5">
        <f>P_R[[#This Row],[26+]]-P_R[[#This Row],[27+]]</f>
        <v>0</v>
      </c>
      <c r="BQ42" s="5">
        <f>P_R[[#This Row],[27+]]-P_R[[#This Row],[28+]]</f>
        <v>0</v>
      </c>
      <c r="BR42" s="5">
        <f>P_R[[#This Row],[28+]]-P_R[[#This Row],[29+]]</f>
        <v>0</v>
      </c>
      <c r="BS42" s="5">
        <f>P_R[[#This Row],[29+]]-P_R[[#This Row],[30+]]</f>
        <v>0</v>
      </c>
      <c r="BT42" s="5">
        <f>P_R[[#This Row],[30+]]-P_R[[#This Row],[31+]]</f>
        <v>0</v>
      </c>
      <c r="BU42" s="5">
        <f>P_R[[#This Row],[31+]]-P_R[[#This Row],[32+]]</f>
        <v>0</v>
      </c>
      <c r="BV42" s="5">
        <f>P_R[[#This Row],[32+]]-P_R[[#This Row],[33+]]</f>
        <v>0</v>
      </c>
      <c r="BW42" s="5">
        <f>P_R[[#This Row],[33+]]-P_R[[#This Row],[34+]]</f>
        <v>0</v>
      </c>
      <c r="BX42" s="5">
        <f>P_R[[#This Row],[34+]]-P_R[[#This Row],[35+]]</f>
        <v>0</v>
      </c>
      <c r="BY42" s="5">
        <f>P_R[[#This Row],[35+]]-P_R[[#This Row],[36+]]</f>
        <v>0</v>
      </c>
      <c r="BZ42" s="5">
        <f>P_R[[#This Row],[36+]]-P_R[[#This Row],[37+]]</f>
        <v>0</v>
      </c>
      <c r="CA42" s="5">
        <f>P_R[[#This Row],[37+]]-P_R[[#This Row],[38+]]</f>
        <v>0</v>
      </c>
      <c r="CB42" s="5">
        <f>P_R[[#This Row],[38+]]-P_R[[#This Row],[39+]]</f>
        <v>0</v>
      </c>
      <c r="CC42" s="5">
        <f>P_R[[#This Row],[39+]]-P_R[[#This Row],[40+]]</f>
        <v>0</v>
      </c>
      <c r="CD42" s="5">
        <f>P_R[[#This Row],[40+]]-P_R[[#This Row],[41+]]</f>
        <v>0</v>
      </c>
      <c r="CE42" s="5">
        <f>P_R[[#This Row],[41+]]-P_R[[#This Row],[42+]]</f>
        <v>0</v>
      </c>
      <c r="CF42" s="5">
        <f>P_R[[#This Row],[42+]]-P_R[[#This Row],[43+]]</f>
        <v>0</v>
      </c>
      <c r="CG42" s="5">
        <f>P_R[[#This Row],[43+]]-P_R[[#This Row],[44+]]</f>
        <v>0</v>
      </c>
      <c r="CH42" s="5">
        <f>P_R[[#This Row],[44+]]-P_R[[#This Row],[45+]]</f>
        <v>0</v>
      </c>
      <c r="CI42" s="5">
        <f>P_R[[#This Row],[45+]]-P_R[[#This Row],[46+]]</f>
        <v>0</v>
      </c>
      <c r="CJ42" s="5">
        <f>P_R[[#This Row],[46+]]-P_R[[#This Row],[47+]]</f>
        <v>0</v>
      </c>
      <c r="CK42" s="5">
        <f>P_R[[#This Row],[47+]]-P_R[[#This Row],[48+]]</f>
        <v>0</v>
      </c>
      <c r="CL42" s="5">
        <f>P_R[[#This Row],[48+]]-P_R[[#This Row],[49+]]</f>
        <v>0</v>
      </c>
    </row>
    <row r="43" spans="1:90" x14ac:dyDescent="0.25">
      <c r="A43" s="10">
        <v>22400718</v>
      </c>
      <c r="B43" s="13" t="s">
        <v>92</v>
      </c>
      <c r="C43" s="13" t="s">
        <v>82</v>
      </c>
      <c r="D43" s="11">
        <v>0.79166666666666663</v>
      </c>
      <c r="E43" s="9" t="str">
        <f>HYPERLINK("https://www.nba.com/stats/player/1631323/boxscores-traditional", "Simone Fontecchio")</f>
        <v>Simone Fontecchio</v>
      </c>
      <c r="F43">
        <v>8.4</v>
      </c>
      <c r="G43" s="4">
        <v>3.8260000000000001</v>
      </c>
      <c r="H43" s="3">
        <v>0.53983000000000003</v>
      </c>
      <c r="I43" s="3">
        <v>0.43643999999999999</v>
      </c>
      <c r="J43" s="3">
        <v>0.33723999999999998</v>
      </c>
      <c r="K43" s="3">
        <v>0.24825</v>
      </c>
      <c r="L43" s="3">
        <v>0.17360999999999999</v>
      </c>
      <c r="M43" s="3">
        <v>0.11507000000000001</v>
      </c>
      <c r="N43" s="3">
        <v>7.2150000000000006E-2</v>
      </c>
      <c r="O43" s="3">
        <v>4.1820000000000003E-2</v>
      </c>
      <c r="P43" s="3">
        <v>2.3300000000000001E-2</v>
      </c>
      <c r="Q43" s="3">
        <v>1.222E-2</v>
      </c>
      <c r="R43" s="3">
        <v>6.0400000000000002E-3</v>
      </c>
      <c r="S43" s="3">
        <v>2.8E-3</v>
      </c>
      <c r="T43" s="3">
        <v>1.2199999999999999E-3</v>
      </c>
      <c r="U43" s="3">
        <v>5.0000000000000001E-4</v>
      </c>
      <c r="V43" s="3">
        <v>1.9000000000000001E-4</v>
      </c>
      <c r="W43" s="3">
        <v>6.9999999999999994E-5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P_R[[#This Row],[8+]]-P_R[[#This Row],[9+]]</f>
        <v>0.10339000000000004</v>
      </c>
      <c r="AY43" s="5">
        <f>P_R[[#This Row],[9+]]-P_R[[#This Row],[10+]]</f>
        <v>9.920000000000001E-2</v>
      </c>
      <c r="AZ43" s="5">
        <f>P_R[[#This Row],[10+]]-P_R[[#This Row],[11+]]</f>
        <v>8.8989999999999986E-2</v>
      </c>
      <c r="BA43" s="5">
        <f>P_R[[#This Row],[11+]]-P_R[[#This Row],[12+]]</f>
        <v>7.4640000000000012E-2</v>
      </c>
      <c r="BB43" s="5">
        <f>P_R[[#This Row],[12+]]-P_R[[#This Row],[13+]]</f>
        <v>5.8539999999999981E-2</v>
      </c>
      <c r="BC43" s="5">
        <f>P_R[[#This Row],[13+]]-P_R[[#This Row],[14+]]</f>
        <v>4.292E-2</v>
      </c>
      <c r="BD43" s="5">
        <f>P_R[[#This Row],[14+]]-P_R[[#This Row],[15+]]</f>
        <v>3.0330000000000003E-2</v>
      </c>
      <c r="BE43" s="5">
        <f>P_R[[#This Row],[15+]]-P_R[[#This Row],[16+]]</f>
        <v>1.8520000000000002E-2</v>
      </c>
      <c r="BF43" s="5">
        <f>P_R[[#This Row],[16+]]-P_R[[#This Row],[17+]]</f>
        <v>1.1080000000000001E-2</v>
      </c>
      <c r="BG43" s="5">
        <f>P_R[[#This Row],[17+]]-P_R[[#This Row],[18+]]</f>
        <v>6.1799999999999997E-3</v>
      </c>
      <c r="BH43" s="5">
        <f>P_R[[#This Row],[18+]]-P_R[[#This Row],[19+]]</f>
        <v>3.2400000000000003E-3</v>
      </c>
      <c r="BI43" s="5">
        <f>P_R[[#This Row],[19+]]-P_R[[#This Row],[20+]]</f>
        <v>1.58E-3</v>
      </c>
      <c r="BJ43" s="5">
        <f>P_R[[#This Row],[20+]]-P_R[[#This Row],[21+]]</f>
        <v>7.1999999999999994E-4</v>
      </c>
      <c r="BK43" s="5">
        <f>P_R[[#This Row],[21+]]-P_R[[#This Row],[22+]]</f>
        <v>3.1E-4</v>
      </c>
      <c r="BL43" s="5">
        <f>P_R[[#This Row],[22+]]-P_R[[#This Row],[23+]]</f>
        <v>1.2000000000000002E-4</v>
      </c>
      <c r="BM43" s="5">
        <f>P_R[[#This Row],[23+]]-P_R[[#This Row],[24+]]</f>
        <v>6.9999999999999994E-5</v>
      </c>
      <c r="BN43" s="5">
        <f>P_R[[#This Row],[24+]]-P_R[[#This Row],[25+]]</f>
        <v>0</v>
      </c>
      <c r="BO43" s="5">
        <f>P_R[[#This Row],[25+]]-P_R[[#This Row],[26+]]</f>
        <v>0</v>
      </c>
      <c r="BP43" s="5">
        <f>P_R[[#This Row],[26+]]-P_R[[#This Row],[27+]]</f>
        <v>0</v>
      </c>
      <c r="BQ43" s="5">
        <f>P_R[[#This Row],[27+]]-P_R[[#This Row],[28+]]</f>
        <v>0</v>
      </c>
      <c r="BR43" s="5">
        <f>P_R[[#This Row],[28+]]-P_R[[#This Row],[29+]]</f>
        <v>0</v>
      </c>
      <c r="BS43" s="5">
        <f>P_R[[#This Row],[29+]]-P_R[[#This Row],[30+]]</f>
        <v>0</v>
      </c>
      <c r="BT43" s="5">
        <f>P_R[[#This Row],[30+]]-P_R[[#This Row],[31+]]</f>
        <v>0</v>
      </c>
      <c r="BU43" s="5">
        <f>P_R[[#This Row],[31+]]-P_R[[#This Row],[32+]]</f>
        <v>0</v>
      </c>
      <c r="BV43" s="5">
        <f>P_R[[#This Row],[32+]]-P_R[[#This Row],[33+]]</f>
        <v>0</v>
      </c>
      <c r="BW43" s="5">
        <f>P_R[[#This Row],[33+]]-P_R[[#This Row],[34+]]</f>
        <v>0</v>
      </c>
      <c r="BX43" s="5">
        <f>P_R[[#This Row],[34+]]-P_R[[#This Row],[35+]]</f>
        <v>0</v>
      </c>
      <c r="BY43" s="5">
        <f>P_R[[#This Row],[35+]]-P_R[[#This Row],[36+]]</f>
        <v>0</v>
      </c>
      <c r="BZ43" s="5">
        <f>P_R[[#This Row],[36+]]-P_R[[#This Row],[37+]]</f>
        <v>0</v>
      </c>
      <c r="CA43" s="5">
        <f>P_R[[#This Row],[37+]]-P_R[[#This Row],[38+]]</f>
        <v>0</v>
      </c>
      <c r="CB43" s="5">
        <f>P_R[[#This Row],[38+]]-P_R[[#This Row],[39+]]</f>
        <v>0</v>
      </c>
      <c r="CC43" s="5">
        <f>P_R[[#This Row],[39+]]-P_R[[#This Row],[40+]]</f>
        <v>0</v>
      </c>
      <c r="CD43" s="5">
        <f>P_R[[#This Row],[40+]]-P_R[[#This Row],[41+]]</f>
        <v>0</v>
      </c>
      <c r="CE43" s="5">
        <f>P_R[[#This Row],[41+]]-P_R[[#This Row],[42+]]</f>
        <v>0</v>
      </c>
      <c r="CF43" s="5">
        <f>P_R[[#This Row],[42+]]-P_R[[#This Row],[43+]]</f>
        <v>0</v>
      </c>
      <c r="CG43" s="5">
        <f>P_R[[#This Row],[43+]]-P_R[[#This Row],[44+]]</f>
        <v>0</v>
      </c>
      <c r="CH43" s="5">
        <f>P_R[[#This Row],[44+]]-P_R[[#This Row],[45+]]</f>
        <v>0</v>
      </c>
      <c r="CI43" s="5">
        <f>P_R[[#This Row],[45+]]-P_R[[#This Row],[46+]]</f>
        <v>0</v>
      </c>
      <c r="CJ43" s="5">
        <f>P_R[[#This Row],[46+]]-P_R[[#This Row],[47+]]</f>
        <v>0</v>
      </c>
      <c r="CK43" s="5">
        <f>P_R[[#This Row],[47+]]-P_R[[#This Row],[48+]]</f>
        <v>0</v>
      </c>
      <c r="CL43" s="5">
        <f>P_R[[#This Row],[48+]]-P_R[[#This Row],[49+]]</f>
        <v>0</v>
      </c>
    </row>
    <row r="44" spans="1:90" x14ac:dyDescent="0.25">
      <c r="A44" s="10">
        <v>22400719</v>
      </c>
      <c r="B44" s="13" t="s">
        <v>93</v>
      </c>
      <c r="C44" s="13" t="s">
        <v>94</v>
      </c>
      <c r="D44" s="11">
        <v>0.79166666666666663</v>
      </c>
      <c r="E44" s="9" t="str">
        <f>HYPERLINK("https://www.nba.com/stats/player/1630552/boxscores-traditional", "Jalen Johnson")</f>
        <v>Jalen Johnson</v>
      </c>
      <c r="F44">
        <v>24.4</v>
      </c>
      <c r="G44" s="4">
        <v>3.0720000000000001</v>
      </c>
      <c r="H44" s="3">
        <v>1</v>
      </c>
      <c r="I44" s="3">
        <v>1</v>
      </c>
      <c r="J44" s="3">
        <v>1</v>
      </c>
      <c r="K44" s="3">
        <v>1</v>
      </c>
      <c r="L44" s="3">
        <v>1</v>
      </c>
      <c r="M44" s="3">
        <v>0.99990000000000001</v>
      </c>
      <c r="N44" s="3">
        <v>0.99965000000000004</v>
      </c>
      <c r="O44" s="3">
        <v>0.99888999999999994</v>
      </c>
      <c r="P44" s="3">
        <v>0.99682999999999999</v>
      </c>
      <c r="Q44" s="3">
        <v>0.99202000000000001</v>
      </c>
      <c r="R44" s="3">
        <v>0.98124</v>
      </c>
      <c r="S44" s="3">
        <v>0.96079999999999999</v>
      </c>
      <c r="T44" s="3">
        <v>0.92364000000000002</v>
      </c>
      <c r="U44" s="3">
        <v>0.86650000000000005</v>
      </c>
      <c r="V44" s="3">
        <v>0.7823</v>
      </c>
      <c r="W44" s="3">
        <v>0.67723999999999995</v>
      </c>
      <c r="X44" s="3">
        <v>0.55171999999999999</v>
      </c>
      <c r="Y44" s="3">
        <v>0.42074</v>
      </c>
      <c r="Z44" s="3">
        <v>0.30153000000000002</v>
      </c>
      <c r="AA44" s="3">
        <v>0.19766</v>
      </c>
      <c r="AB44" s="3">
        <v>0.121</v>
      </c>
      <c r="AC44" s="3">
        <v>6.6809999999999994E-2</v>
      </c>
      <c r="AD44" s="3">
        <v>3.4380000000000001E-2</v>
      </c>
      <c r="AE44" s="3">
        <v>1.5779999999999999E-2</v>
      </c>
      <c r="AF44" s="3">
        <v>6.7600000000000004E-3</v>
      </c>
      <c r="AG44" s="3">
        <v>2.5600000000000002E-3</v>
      </c>
      <c r="AH44" s="3">
        <v>8.7000000000000001E-4</v>
      </c>
      <c r="AI44" s="3">
        <v>2.7999999999999998E-4</v>
      </c>
      <c r="AJ44" s="3">
        <v>8.0000000000000007E-5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5">
        <f>P_R[[#This Row],[8+]]-P_R[[#This Row],[9+]]</f>
        <v>0</v>
      </c>
      <c r="AY44" s="5">
        <f>P_R[[#This Row],[9+]]-P_R[[#This Row],[10+]]</f>
        <v>0</v>
      </c>
      <c r="AZ44" s="5">
        <f>P_R[[#This Row],[10+]]-P_R[[#This Row],[11+]]</f>
        <v>0</v>
      </c>
      <c r="BA44" s="5">
        <f>P_R[[#This Row],[11+]]-P_R[[#This Row],[12+]]</f>
        <v>0</v>
      </c>
      <c r="BB44" s="5">
        <f>P_R[[#This Row],[12+]]-P_R[[#This Row],[13+]]</f>
        <v>9.9999999999988987E-5</v>
      </c>
      <c r="BC44" s="5">
        <f>P_R[[#This Row],[13+]]-P_R[[#This Row],[14+]]</f>
        <v>2.4999999999997247E-4</v>
      </c>
      <c r="BD44" s="5">
        <f>P_R[[#This Row],[14+]]-P_R[[#This Row],[15+]]</f>
        <v>7.6000000000009393E-4</v>
      </c>
      <c r="BE44" s="5">
        <f>P_R[[#This Row],[15+]]-P_R[[#This Row],[16+]]</f>
        <v>2.0599999999999508E-3</v>
      </c>
      <c r="BF44" s="5">
        <f>P_R[[#This Row],[16+]]-P_R[[#This Row],[17+]]</f>
        <v>4.809999999999981E-3</v>
      </c>
      <c r="BG44" s="5">
        <f>P_R[[#This Row],[17+]]-P_R[[#This Row],[18+]]</f>
        <v>1.0780000000000012E-2</v>
      </c>
      <c r="BH44" s="5">
        <f>P_R[[#This Row],[18+]]-P_R[[#This Row],[19+]]</f>
        <v>2.0440000000000014E-2</v>
      </c>
      <c r="BI44" s="5">
        <f>P_R[[#This Row],[19+]]-P_R[[#This Row],[20+]]</f>
        <v>3.7159999999999971E-2</v>
      </c>
      <c r="BJ44" s="5">
        <f>P_R[[#This Row],[20+]]-P_R[[#This Row],[21+]]</f>
        <v>5.7139999999999969E-2</v>
      </c>
      <c r="BK44" s="5">
        <f>P_R[[#This Row],[21+]]-P_R[[#This Row],[22+]]</f>
        <v>8.4200000000000053E-2</v>
      </c>
      <c r="BL44" s="5">
        <f>P_R[[#This Row],[22+]]-P_R[[#This Row],[23+]]</f>
        <v>0.10506000000000004</v>
      </c>
      <c r="BM44" s="5">
        <f>P_R[[#This Row],[23+]]-P_R[[#This Row],[24+]]</f>
        <v>0.12551999999999996</v>
      </c>
      <c r="BN44" s="5">
        <f>P_R[[#This Row],[24+]]-P_R[[#This Row],[25+]]</f>
        <v>0.13097999999999999</v>
      </c>
      <c r="BO44" s="5">
        <f>P_R[[#This Row],[25+]]-P_R[[#This Row],[26+]]</f>
        <v>0.11920999999999998</v>
      </c>
      <c r="BP44" s="5">
        <f>P_R[[#This Row],[26+]]-P_R[[#This Row],[27+]]</f>
        <v>0.10387000000000002</v>
      </c>
      <c r="BQ44" s="5">
        <f>P_R[[#This Row],[27+]]-P_R[[#This Row],[28+]]</f>
        <v>7.6660000000000006E-2</v>
      </c>
      <c r="BR44" s="5">
        <f>P_R[[#This Row],[28+]]-P_R[[#This Row],[29+]]</f>
        <v>5.4190000000000002E-2</v>
      </c>
      <c r="BS44" s="5">
        <f>P_R[[#This Row],[29+]]-P_R[[#This Row],[30+]]</f>
        <v>3.2429999999999994E-2</v>
      </c>
      <c r="BT44" s="5">
        <f>P_R[[#This Row],[30+]]-P_R[[#This Row],[31+]]</f>
        <v>1.8600000000000002E-2</v>
      </c>
      <c r="BU44" s="5">
        <f>P_R[[#This Row],[31+]]-P_R[[#This Row],[32+]]</f>
        <v>9.0199999999999985E-3</v>
      </c>
      <c r="BV44" s="5">
        <f>P_R[[#This Row],[32+]]-P_R[[#This Row],[33+]]</f>
        <v>4.2000000000000006E-3</v>
      </c>
      <c r="BW44" s="5">
        <f>P_R[[#This Row],[33+]]-P_R[[#This Row],[34+]]</f>
        <v>1.6900000000000001E-3</v>
      </c>
      <c r="BX44" s="5">
        <f>P_R[[#This Row],[34+]]-P_R[[#This Row],[35+]]</f>
        <v>5.9000000000000003E-4</v>
      </c>
      <c r="BY44" s="5">
        <f>P_R[[#This Row],[35+]]-P_R[[#This Row],[36+]]</f>
        <v>1.9999999999999998E-4</v>
      </c>
      <c r="BZ44" s="5">
        <f>P_R[[#This Row],[36+]]-P_R[[#This Row],[37+]]</f>
        <v>8.0000000000000007E-5</v>
      </c>
      <c r="CA44" s="5">
        <f>P_R[[#This Row],[37+]]-P_R[[#This Row],[38+]]</f>
        <v>0</v>
      </c>
      <c r="CB44" s="5">
        <f>P_R[[#This Row],[38+]]-P_R[[#This Row],[39+]]</f>
        <v>0</v>
      </c>
      <c r="CC44" s="5">
        <f>P_R[[#This Row],[39+]]-P_R[[#This Row],[40+]]</f>
        <v>0</v>
      </c>
      <c r="CD44" s="5">
        <f>P_R[[#This Row],[40+]]-P_R[[#This Row],[41+]]</f>
        <v>0</v>
      </c>
      <c r="CE44" s="5">
        <f>P_R[[#This Row],[41+]]-P_R[[#This Row],[42+]]</f>
        <v>0</v>
      </c>
      <c r="CF44" s="5">
        <f>P_R[[#This Row],[42+]]-P_R[[#This Row],[43+]]</f>
        <v>0</v>
      </c>
      <c r="CG44" s="5">
        <f>P_R[[#This Row],[43+]]-P_R[[#This Row],[44+]]</f>
        <v>0</v>
      </c>
      <c r="CH44" s="5">
        <f>P_R[[#This Row],[44+]]-P_R[[#This Row],[45+]]</f>
        <v>0</v>
      </c>
      <c r="CI44" s="5">
        <f>P_R[[#This Row],[45+]]-P_R[[#This Row],[46+]]</f>
        <v>0</v>
      </c>
      <c r="CJ44" s="5">
        <f>P_R[[#This Row],[46+]]-P_R[[#This Row],[47+]]</f>
        <v>0</v>
      </c>
      <c r="CK44" s="5">
        <f>P_R[[#This Row],[47+]]-P_R[[#This Row],[48+]]</f>
        <v>0</v>
      </c>
      <c r="CL44" s="5">
        <f>P_R[[#This Row],[48+]]-P_R[[#This Row],[49+]]</f>
        <v>0</v>
      </c>
    </row>
    <row r="45" spans="1:90" x14ac:dyDescent="0.25">
      <c r="A45" s="10">
        <v>22400719</v>
      </c>
      <c r="B45" s="13" t="s">
        <v>93</v>
      </c>
      <c r="C45" s="13" t="s">
        <v>94</v>
      </c>
      <c r="D45" s="11">
        <v>0.79166666666666663</v>
      </c>
      <c r="E45" s="9" t="str">
        <f>HYPERLINK("https://www.nba.com/stats/player/1630700/boxscores-traditional", "Dyson Daniels")</f>
        <v>Dyson Daniels</v>
      </c>
      <c r="F45">
        <v>21.4</v>
      </c>
      <c r="G45" s="4">
        <v>4.5869999999999997</v>
      </c>
      <c r="H45" s="3">
        <v>0.99824999999999997</v>
      </c>
      <c r="I45" s="3">
        <v>0.99653000000000003</v>
      </c>
      <c r="J45" s="3">
        <v>0.99360999999999999</v>
      </c>
      <c r="K45" s="3">
        <v>0.98839999999999995</v>
      </c>
      <c r="L45" s="3">
        <v>0.97982000000000002</v>
      </c>
      <c r="M45" s="3">
        <v>0.96638000000000002</v>
      </c>
      <c r="N45" s="3">
        <v>0.94630000000000003</v>
      </c>
      <c r="O45" s="3">
        <v>0.91923999999999995</v>
      </c>
      <c r="P45" s="3">
        <v>0.88100000000000001</v>
      </c>
      <c r="Q45" s="3">
        <v>0.83147000000000004</v>
      </c>
      <c r="R45" s="3">
        <v>0.77034999999999998</v>
      </c>
      <c r="S45" s="3">
        <v>0.69847000000000004</v>
      </c>
      <c r="T45" s="3">
        <v>0.62172000000000005</v>
      </c>
      <c r="U45" s="3">
        <v>0.53586</v>
      </c>
      <c r="V45" s="3">
        <v>0.44828000000000001</v>
      </c>
      <c r="W45" s="3">
        <v>0.36316999999999999</v>
      </c>
      <c r="X45" s="3">
        <v>0.28433999999999998</v>
      </c>
      <c r="Y45" s="3">
        <v>0.2177</v>
      </c>
      <c r="Z45" s="3">
        <v>0.15866</v>
      </c>
      <c r="AA45" s="3">
        <v>0.11123</v>
      </c>
      <c r="AB45" s="3">
        <v>7.4929999999999997E-2</v>
      </c>
      <c r="AC45" s="3">
        <v>4.8460000000000003E-2</v>
      </c>
      <c r="AD45" s="3">
        <v>3.074E-2</v>
      </c>
      <c r="AE45" s="3">
        <v>1.831E-2</v>
      </c>
      <c r="AF45" s="3">
        <v>1.044E-2</v>
      </c>
      <c r="AG45" s="3">
        <v>5.7000000000000002E-3</v>
      </c>
      <c r="AH45" s="3">
        <v>2.98E-3</v>
      </c>
      <c r="AI45" s="3">
        <v>1.5399999999999999E-3</v>
      </c>
      <c r="AJ45" s="3">
        <v>7.3999999999999999E-4</v>
      </c>
      <c r="AK45" s="3">
        <v>3.4000000000000002E-4</v>
      </c>
      <c r="AL45" s="3">
        <v>1.4999999999999999E-4</v>
      </c>
      <c r="AM45" s="3">
        <v>6.0000000000000002E-5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5">
        <f>P_R[[#This Row],[8+]]-P_R[[#This Row],[9+]]</f>
        <v>1.7199999999999438E-3</v>
      </c>
      <c r="AY45" s="5">
        <f>P_R[[#This Row],[9+]]-P_R[[#This Row],[10+]]</f>
        <v>2.9200000000000337E-3</v>
      </c>
      <c r="AZ45" s="5">
        <f>P_R[[#This Row],[10+]]-P_R[[#This Row],[11+]]</f>
        <v>5.2100000000000479E-3</v>
      </c>
      <c r="BA45" s="5">
        <f>P_R[[#This Row],[11+]]-P_R[[#This Row],[12+]]</f>
        <v>8.579999999999921E-3</v>
      </c>
      <c r="BB45" s="5">
        <f>P_R[[#This Row],[12+]]-P_R[[#This Row],[13+]]</f>
        <v>1.3440000000000007E-2</v>
      </c>
      <c r="BC45" s="5">
        <f>P_R[[#This Row],[13+]]-P_R[[#This Row],[14+]]</f>
        <v>2.0079999999999987E-2</v>
      </c>
      <c r="BD45" s="5">
        <f>P_R[[#This Row],[14+]]-P_R[[#This Row],[15+]]</f>
        <v>2.7060000000000084E-2</v>
      </c>
      <c r="BE45" s="5">
        <f>P_R[[#This Row],[15+]]-P_R[[#This Row],[16+]]</f>
        <v>3.8239999999999941E-2</v>
      </c>
      <c r="BF45" s="5">
        <f>P_R[[#This Row],[16+]]-P_R[[#This Row],[17+]]</f>
        <v>4.9529999999999963E-2</v>
      </c>
      <c r="BG45" s="5">
        <f>P_R[[#This Row],[17+]]-P_R[[#This Row],[18+]]</f>
        <v>6.1120000000000063E-2</v>
      </c>
      <c r="BH45" s="5">
        <f>P_R[[#This Row],[18+]]-P_R[[#This Row],[19+]]</f>
        <v>7.1879999999999944E-2</v>
      </c>
      <c r="BI45" s="5">
        <f>P_R[[#This Row],[19+]]-P_R[[#This Row],[20+]]</f>
        <v>7.6749999999999985E-2</v>
      </c>
      <c r="BJ45" s="5">
        <f>P_R[[#This Row],[20+]]-P_R[[#This Row],[21+]]</f>
        <v>8.5860000000000047E-2</v>
      </c>
      <c r="BK45" s="5">
        <f>P_R[[#This Row],[21+]]-P_R[[#This Row],[22+]]</f>
        <v>8.7579999999999991E-2</v>
      </c>
      <c r="BL45" s="5">
        <f>P_R[[#This Row],[22+]]-P_R[[#This Row],[23+]]</f>
        <v>8.5110000000000019E-2</v>
      </c>
      <c r="BM45" s="5">
        <f>P_R[[#This Row],[23+]]-P_R[[#This Row],[24+]]</f>
        <v>7.8830000000000011E-2</v>
      </c>
      <c r="BN45" s="5">
        <f>P_R[[#This Row],[24+]]-P_R[[#This Row],[25+]]</f>
        <v>6.6639999999999977E-2</v>
      </c>
      <c r="BO45" s="5">
        <f>P_R[[#This Row],[25+]]-P_R[[#This Row],[26+]]</f>
        <v>5.9040000000000009E-2</v>
      </c>
      <c r="BP45" s="5">
        <f>P_R[[#This Row],[26+]]-P_R[[#This Row],[27+]]</f>
        <v>4.743E-2</v>
      </c>
      <c r="BQ45" s="5">
        <f>P_R[[#This Row],[27+]]-P_R[[#This Row],[28+]]</f>
        <v>3.6299999999999999E-2</v>
      </c>
      <c r="BR45" s="5">
        <f>P_R[[#This Row],[28+]]-P_R[[#This Row],[29+]]</f>
        <v>2.6469999999999994E-2</v>
      </c>
      <c r="BS45" s="5">
        <f>P_R[[#This Row],[29+]]-P_R[[#This Row],[30+]]</f>
        <v>1.7720000000000003E-2</v>
      </c>
      <c r="BT45" s="5">
        <f>P_R[[#This Row],[30+]]-P_R[[#This Row],[31+]]</f>
        <v>1.243E-2</v>
      </c>
      <c r="BU45" s="5">
        <f>P_R[[#This Row],[31+]]-P_R[[#This Row],[32+]]</f>
        <v>7.8700000000000003E-3</v>
      </c>
      <c r="BV45" s="5">
        <f>P_R[[#This Row],[32+]]-P_R[[#This Row],[33+]]</f>
        <v>4.7399999999999994E-3</v>
      </c>
      <c r="BW45" s="5">
        <f>P_R[[#This Row],[33+]]-P_R[[#This Row],[34+]]</f>
        <v>2.7200000000000002E-3</v>
      </c>
      <c r="BX45" s="5">
        <f>P_R[[#This Row],[34+]]-P_R[[#This Row],[35+]]</f>
        <v>1.4400000000000001E-3</v>
      </c>
      <c r="BY45" s="5">
        <f>P_R[[#This Row],[35+]]-P_R[[#This Row],[36+]]</f>
        <v>7.9999999999999993E-4</v>
      </c>
      <c r="BZ45" s="5">
        <f>P_R[[#This Row],[36+]]-P_R[[#This Row],[37+]]</f>
        <v>3.9999999999999996E-4</v>
      </c>
      <c r="CA45" s="5">
        <f>P_R[[#This Row],[37+]]-P_R[[#This Row],[38+]]</f>
        <v>1.9000000000000004E-4</v>
      </c>
      <c r="CB45" s="5">
        <f>P_R[[#This Row],[38+]]-P_R[[#This Row],[39+]]</f>
        <v>8.9999999999999992E-5</v>
      </c>
      <c r="CC45" s="5">
        <f>P_R[[#This Row],[39+]]-P_R[[#This Row],[40+]]</f>
        <v>6.0000000000000002E-5</v>
      </c>
      <c r="CD45" s="5">
        <f>P_R[[#This Row],[40+]]-P_R[[#This Row],[41+]]</f>
        <v>0</v>
      </c>
      <c r="CE45" s="5">
        <f>P_R[[#This Row],[41+]]-P_R[[#This Row],[42+]]</f>
        <v>0</v>
      </c>
      <c r="CF45" s="5">
        <f>P_R[[#This Row],[42+]]-P_R[[#This Row],[43+]]</f>
        <v>0</v>
      </c>
      <c r="CG45" s="5">
        <f>P_R[[#This Row],[43+]]-P_R[[#This Row],[44+]]</f>
        <v>0</v>
      </c>
      <c r="CH45" s="5">
        <f>P_R[[#This Row],[44+]]-P_R[[#This Row],[45+]]</f>
        <v>0</v>
      </c>
      <c r="CI45" s="5">
        <f>P_R[[#This Row],[45+]]-P_R[[#This Row],[46+]]</f>
        <v>0</v>
      </c>
      <c r="CJ45" s="5">
        <f>P_R[[#This Row],[46+]]-P_R[[#This Row],[47+]]</f>
        <v>0</v>
      </c>
      <c r="CK45" s="5">
        <f>P_R[[#This Row],[47+]]-P_R[[#This Row],[48+]]</f>
        <v>0</v>
      </c>
      <c r="CL45" s="5">
        <f>P_R[[#This Row],[48+]]-P_R[[#This Row],[49+]]</f>
        <v>0</v>
      </c>
    </row>
    <row r="46" spans="1:90" x14ac:dyDescent="0.25">
      <c r="A46" s="10">
        <v>22400719</v>
      </c>
      <c r="B46" s="13" t="s">
        <v>93</v>
      </c>
      <c r="C46" s="13" t="s">
        <v>94</v>
      </c>
      <c r="D46" s="11">
        <v>0.79166666666666663</v>
      </c>
      <c r="E46" s="9" t="str">
        <f>HYPERLINK("https://www.nba.com/stats/player/1630168/boxscores-traditional", "Onyeka Okongwu")</f>
        <v>Onyeka Okongwu</v>
      </c>
      <c r="F46">
        <v>18.2</v>
      </c>
      <c r="G46" s="4">
        <v>3.9699999999999998</v>
      </c>
      <c r="H46" s="3">
        <v>0.99492000000000003</v>
      </c>
      <c r="I46" s="3">
        <v>0.98982999999999999</v>
      </c>
      <c r="J46" s="3">
        <v>0.98077000000000003</v>
      </c>
      <c r="K46" s="3">
        <v>0.96484999999999999</v>
      </c>
      <c r="L46" s="3">
        <v>0.94062000000000001</v>
      </c>
      <c r="M46" s="3">
        <v>0.90490000000000004</v>
      </c>
      <c r="N46" s="3">
        <v>0.85543000000000002</v>
      </c>
      <c r="O46" s="3">
        <v>0.79103000000000001</v>
      </c>
      <c r="P46" s="3">
        <v>0.70884000000000003</v>
      </c>
      <c r="Q46" s="3">
        <v>0.61790999999999996</v>
      </c>
      <c r="R46" s="3">
        <v>0.51993999999999996</v>
      </c>
      <c r="S46" s="3">
        <v>0.42074</v>
      </c>
      <c r="T46" s="3">
        <v>0.32635999999999998</v>
      </c>
      <c r="U46" s="3">
        <v>0.23885000000000001</v>
      </c>
      <c r="V46" s="3">
        <v>0.16853000000000001</v>
      </c>
      <c r="W46" s="3">
        <v>0.11314</v>
      </c>
      <c r="X46" s="3">
        <v>7.2150000000000006E-2</v>
      </c>
      <c r="Y46" s="3">
        <v>4.3630000000000002E-2</v>
      </c>
      <c r="Z46" s="3">
        <v>2.5000000000000001E-2</v>
      </c>
      <c r="AA46" s="3">
        <v>1.321E-2</v>
      </c>
      <c r="AB46" s="3">
        <v>6.7600000000000004E-3</v>
      </c>
      <c r="AC46" s="3">
        <v>3.2599999999999999E-3</v>
      </c>
      <c r="AD46" s="3">
        <v>1.49E-3</v>
      </c>
      <c r="AE46" s="3">
        <v>6.4000000000000005E-4</v>
      </c>
      <c r="AF46" s="3">
        <v>2.5000000000000001E-4</v>
      </c>
      <c r="AG46" s="3">
        <v>1E-4</v>
      </c>
      <c r="AH46" s="3">
        <v>3.0000000000000001E-5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P_R[[#This Row],[8+]]-P_R[[#This Row],[9+]]</f>
        <v>5.0900000000000389E-3</v>
      </c>
      <c r="AY46" s="5">
        <f>P_R[[#This Row],[9+]]-P_R[[#This Row],[10+]]</f>
        <v>9.059999999999957E-3</v>
      </c>
      <c r="AZ46" s="5">
        <f>P_R[[#This Row],[10+]]-P_R[[#This Row],[11+]]</f>
        <v>1.5920000000000045E-2</v>
      </c>
      <c r="BA46" s="5">
        <f>P_R[[#This Row],[11+]]-P_R[[#This Row],[12+]]</f>
        <v>2.4229999999999974E-2</v>
      </c>
      <c r="BB46" s="5">
        <f>P_R[[#This Row],[12+]]-P_R[[#This Row],[13+]]</f>
        <v>3.5719999999999974E-2</v>
      </c>
      <c r="BC46" s="5">
        <f>P_R[[#This Row],[13+]]-P_R[[#This Row],[14+]]</f>
        <v>4.9470000000000014E-2</v>
      </c>
      <c r="BD46" s="5">
        <f>P_R[[#This Row],[14+]]-P_R[[#This Row],[15+]]</f>
        <v>6.4400000000000013E-2</v>
      </c>
      <c r="BE46" s="5">
        <f>P_R[[#This Row],[15+]]-P_R[[#This Row],[16+]]</f>
        <v>8.2189999999999985E-2</v>
      </c>
      <c r="BF46" s="5">
        <f>P_R[[#This Row],[16+]]-P_R[[#This Row],[17+]]</f>
        <v>9.0930000000000066E-2</v>
      </c>
      <c r="BG46" s="5">
        <f>P_R[[#This Row],[17+]]-P_R[[#This Row],[18+]]</f>
        <v>9.7970000000000002E-2</v>
      </c>
      <c r="BH46" s="5">
        <f>P_R[[#This Row],[18+]]-P_R[[#This Row],[19+]]</f>
        <v>9.9199999999999955E-2</v>
      </c>
      <c r="BI46" s="5">
        <f>P_R[[#This Row],[19+]]-P_R[[#This Row],[20+]]</f>
        <v>9.4380000000000019E-2</v>
      </c>
      <c r="BJ46" s="5">
        <f>P_R[[#This Row],[20+]]-P_R[[#This Row],[21+]]</f>
        <v>8.7509999999999977E-2</v>
      </c>
      <c r="BK46" s="5">
        <f>P_R[[#This Row],[21+]]-P_R[[#This Row],[22+]]</f>
        <v>7.0319999999999994E-2</v>
      </c>
      <c r="BL46" s="5">
        <f>P_R[[#This Row],[22+]]-P_R[[#This Row],[23+]]</f>
        <v>5.5390000000000009E-2</v>
      </c>
      <c r="BM46" s="5">
        <f>P_R[[#This Row],[23+]]-P_R[[#This Row],[24+]]</f>
        <v>4.0989999999999999E-2</v>
      </c>
      <c r="BN46" s="5">
        <f>P_R[[#This Row],[24+]]-P_R[[#This Row],[25+]]</f>
        <v>2.8520000000000004E-2</v>
      </c>
      <c r="BO46" s="5">
        <f>P_R[[#This Row],[25+]]-P_R[[#This Row],[26+]]</f>
        <v>1.8630000000000001E-2</v>
      </c>
      <c r="BP46" s="5">
        <f>P_R[[#This Row],[26+]]-P_R[[#This Row],[27+]]</f>
        <v>1.1790000000000002E-2</v>
      </c>
      <c r="BQ46" s="5">
        <f>P_R[[#This Row],[27+]]-P_R[[#This Row],[28+]]</f>
        <v>6.4499999999999991E-3</v>
      </c>
      <c r="BR46" s="5">
        <f>P_R[[#This Row],[28+]]-P_R[[#This Row],[29+]]</f>
        <v>3.5000000000000005E-3</v>
      </c>
      <c r="BS46" s="5">
        <f>P_R[[#This Row],[29+]]-P_R[[#This Row],[30+]]</f>
        <v>1.7699999999999999E-3</v>
      </c>
      <c r="BT46" s="5">
        <f>P_R[[#This Row],[30+]]-P_R[[#This Row],[31+]]</f>
        <v>8.4999999999999995E-4</v>
      </c>
      <c r="BU46" s="5">
        <f>P_R[[#This Row],[31+]]-P_R[[#This Row],[32+]]</f>
        <v>3.9000000000000005E-4</v>
      </c>
      <c r="BV46" s="5">
        <f>P_R[[#This Row],[32+]]-P_R[[#This Row],[33+]]</f>
        <v>1.5000000000000001E-4</v>
      </c>
      <c r="BW46" s="5">
        <f>P_R[[#This Row],[33+]]-P_R[[#This Row],[34+]]</f>
        <v>7.0000000000000007E-5</v>
      </c>
      <c r="BX46" s="5">
        <f>P_R[[#This Row],[34+]]-P_R[[#This Row],[35+]]</f>
        <v>3.0000000000000001E-5</v>
      </c>
      <c r="BY46" s="5">
        <f>P_R[[#This Row],[35+]]-P_R[[#This Row],[36+]]</f>
        <v>0</v>
      </c>
      <c r="BZ46" s="5">
        <f>P_R[[#This Row],[36+]]-P_R[[#This Row],[37+]]</f>
        <v>0</v>
      </c>
      <c r="CA46" s="5">
        <f>P_R[[#This Row],[37+]]-P_R[[#This Row],[38+]]</f>
        <v>0</v>
      </c>
      <c r="CB46" s="5">
        <f>P_R[[#This Row],[38+]]-P_R[[#This Row],[39+]]</f>
        <v>0</v>
      </c>
      <c r="CC46" s="5">
        <f>P_R[[#This Row],[39+]]-P_R[[#This Row],[40+]]</f>
        <v>0</v>
      </c>
      <c r="CD46" s="5">
        <f>P_R[[#This Row],[40+]]-P_R[[#This Row],[41+]]</f>
        <v>0</v>
      </c>
      <c r="CE46" s="5">
        <f>P_R[[#This Row],[41+]]-P_R[[#This Row],[42+]]</f>
        <v>0</v>
      </c>
      <c r="CF46" s="5">
        <f>P_R[[#This Row],[42+]]-P_R[[#This Row],[43+]]</f>
        <v>0</v>
      </c>
      <c r="CG46" s="5">
        <f>P_R[[#This Row],[43+]]-P_R[[#This Row],[44+]]</f>
        <v>0</v>
      </c>
      <c r="CH46" s="5">
        <f>P_R[[#This Row],[44+]]-P_R[[#This Row],[45+]]</f>
        <v>0</v>
      </c>
      <c r="CI46" s="5">
        <f>P_R[[#This Row],[45+]]-P_R[[#This Row],[46+]]</f>
        <v>0</v>
      </c>
      <c r="CJ46" s="5">
        <f>P_R[[#This Row],[46+]]-P_R[[#This Row],[47+]]</f>
        <v>0</v>
      </c>
      <c r="CK46" s="5">
        <f>P_R[[#This Row],[47+]]-P_R[[#This Row],[48+]]</f>
        <v>0</v>
      </c>
      <c r="CL46" s="5">
        <f>P_R[[#This Row],[48+]]-P_R[[#This Row],[49+]]</f>
        <v>0</v>
      </c>
    </row>
    <row r="47" spans="1:90" x14ac:dyDescent="0.25">
      <c r="A47" s="10">
        <v>22400719</v>
      </c>
      <c r="B47" s="13" t="s">
        <v>93</v>
      </c>
      <c r="C47" s="13" t="s">
        <v>94</v>
      </c>
      <c r="D47" s="11">
        <v>0.79166666666666663</v>
      </c>
      <c r="E47" s="9" t="str">
        <f>HYPERLINK("https://www.nba.com/stats/player/1629027/boxscores-traditional", "Trae Young")</f>
        <v>Trae Young</v>
      </c>
      <c r="F47">
        <v>26.2</v>
      </c>
      <c r="G47" s="4">
        <v>8.06</v>
      </c>
      <c r="H47" s="3">
        <v>0.98809000000000002</v>
      </c>
      <c r="I47" s="3">
        <v>0.98341000000000001</v>
      </c>
      <c r="J47" s="3">
        <v>0.97777999999999998</v>
      </c>
      <c r="K47" s="3">
        <v>0.97062000000000004</v>
      </c>
      <c r="L47" s="3">
        <v>0.96079999999999999</v>
      </c>
      <c r="M47" s="3">
        <v>0.94950000000000001</v>
      </c>
      <c r="N47" s="3">
        <v>0.93447999999999998</v>
      </c>
      <c r="O47" s="3">
        <v>0.91774</v>
      </c>
      <c r="P47" s="3">
        <v>0.89795999999999998</v>
      </c>
      <c r="Q47" s="3">
        <v>0.87285999999999997</v>
      </c>
      <c r="R47" s="3">
        <v>0.84614</v>
      </c>
      <c r="S47" s="3">
        <v>0.81327000000000005</v>
      </c>
      <c r="T47" s="3">
        <v>0.77934999999999999</v>
      </c>
      <c r="U47" s="3">
        <v>0.74214999999999998</v>
      </c>
      <c r="V47" s="3">
        <v>0.69847000000000004</v>
      </c>
      <c r="W47" s="3">
        <v>0.65542</v>
      </c>
      <c r="X47" s="3">
        <v>0.60641999999999996</v>
      </c>
      <c r="Y47" s="3">
        <v>0.55962000000000001</v>
      </c>
      <c r="Z47" s="3">
        <v>0.50797999999999999</v>
      </c>
      <c r="AA47" s="3">
        <v>0.46017000000000002</v>
      </c>
      <c r="AB47" s="3">
        <v>0.41293999999999997</v>
      </c>
      <c r="AC47" s="3">
        <v>0.36316999999999999</v>
      </c>
      <c r="AD47" s="3">
        <v>0.31918000000000002</v>
      </c>
      <c r="AE47" s="3">
        <v>0.27424999999999999</v>
      </c>
      <c r="AF47" s="3">
        <v>0.23576</v>
      </c>
      <c r="AG47" s="3">
        <v>0.20044999999999999</v>
      </c>
      <c r="AH47" s="3">
        <v>0.16602</v>
      </c>
      <c r="AI47" s="3">
        <v>0.13786000000000001</v>
      </c>
      <c r="AJ47" s="3">
        <v>0.11123</v>
      </c>
      <c r="AK47" s="3">
        <v>9.0120000000000006E-2</v>
      </c>
      <c r="AL47" s="3">
        <v>7.2150000000000006E-2</v>
      </c>
      <c r="AM47" s="3">
        <v>5.5919999999999997E-2</v>
      </c>
      <c r="AN47" s="3">
        <v>4.3630000000000002E-2</v>
      </c>
      <c r="AO47" s="3">
        <v>3.288E-2</v>
      </c>
      <c r="AP47" s="3">
        <v>2.5000000000000001E-2</v>
      </c>
      <c r="AQ47" s="3">
        <v>1.8759999999999999E-2</v>
      </c>
      <c r="AR47" s="3">
        <v>1.355E-2</v>
      </c>
      <c r="AS47" s="3">
        <v>9.9000000000000008E-3</v>
      </c>
      <c r="AT47" s="3">
        <v>6.9499999999999996E-3</v>
      </c>
      <c r="AU47" s="3">
        <v>4.9399999999999999E-3</v>
      </c>
      <c r="AV47" s="3">
        <v>3.47E-3</v>
      </c>
      <c r="AW47" s="3">
        <v>2.33E-3</v>
      </c>
      <c r="AX47" s="5">
        <f>P_R[[#This Row],[8+]]-P_R[[#This Row],[9+]]</f>
        <v>4.6800000000000175E-3</v>
      </c>
      <c r="AY47" s="5">
        <f>P_R[[#This Row],[9+]]-P_R[[#This Row],[10+]]</f>
        <v>5.6300000000000239E-3</v>
      </c>
      <c r="AZ47" s="5">
        <f>P_R[[#This Row],[10+]]-P_R[[#This Row],[11+]]</f>
        <v>7.1599999999999442E-3</v>
      </c>
      <c r="BA47" s="5">
        <f>P_R[[#This Row],[11+]]-P_R[[#This Row],[12+]]</f>
        <v>9.8200000000000509E-3</v>
      </c>
      <c r="BB47" s="5">
        <f>P_R[[#This Row],[12+]]-P_R[[#This Row],[13+]]</f>
        <v>1.1299999999999977E-2</v>
      </c>
      <c r="BC47" s="5">
        <f>P_R[[#This Row],[13+]]-P_R[[#This Row],[14+]]</f>
        <v>1.5020000000000033E-2</v>
      </c>
      <c r="BD47" s="5">
        <f>P_R[[#This Row],[14+]]-P_R[[#This Row],[15+]]</f>
        <v>1.6739999999999977E-2</v>
      </c>
      <c r="BE47" s="5">
        <f>P_R[[#This Row],[15+]]-P_R[[#This Row],[16+]]</f>
        <v>1.978000000000002E-2</v>
      </c>
      <c r="BF47" s="5">
        <f>P_R[[#This Row],[16+]]-P_R[[#This Row],[17+]]</f>
        <v>2.5100000000000011E-2</v>
      </c>
      <c r="BG47" s="5">
        <f>P_R[[#This Row],[17+]]-P_R[[#This Row],[18+]]</f>
        <v>2.6719999999999966E-2</v>
      </c>
      <c r="BH47" s="5">
        <f>P_R[[#This Row],[18+]]-P_R[[#This Row],[19+]]</f>
        <v>3.2869999999999955E-2</v>
      </c>
      <c r="BI47" s="5">
        <f>P_R[[#This Row],[19+]]-P_R[[#This Row],[20+]]</f>
        <v>3.3920000000000061E-2</v>
      </c>
      <c r="BJ47" s="5">
        <f>P_R[[#This Row],[20+]]-P_R[[#This Row],[21+]]</f>
        <v>3.7200000000000011E-2</v>
      </c>
      <c r="BK47" s="5">
        <f>P_R[[#This Row],[21+]]-P_R[[#This Row],[22+]]</f>
        <v>4.3679999999999941E-2</v>
      </c>
      <c r="BL47" s="5">
        <f>P_R[[#This Row],[22+]]-P_R[[#This Row],[23+]]</f>
        <v>4.3050000000000033E-2</v>
      </c>
      <c r="BM47" s="5">
        <f>P_R[[#This Row],[23+]]-P_R[[#This Row],[24+]]</f>
        <v>4.9000000000000044E-2</v>
      </c>
      <c r="BN47" s="5">
        <f>P_R[[#This Row],[24+]]-P_R[[#This Row],[25+]]</f>
        <v>4.6799999999999953E-2</v>
      </c>
      <c r="BO47" s="5">
        <f>P_R[[#This Row],[25+]]-P_R[[#This Row],[26+]]</f>
        <v>5.1640000000000019E-2</v>
      </c>
      <c r="BP47" s="5">
        <f>P_R[[#This Row],[26+]]-P_R[[#This Row],[27+]]</f>
        <v>4.7809999999999964E-2</v>
      </c>
      <c r="BQ47" s="5">
        <f>P_R[[#This Row],[27+]]-P_R[[#This Row],[28+]]</f>
        <v>4.723000000000005E-2</v>
      </c>
      <c r="BR47" s="5">
        <f>P_R[[#This Row],[28+]]-P_R[[#This Row],[29+]]</f>
        <v>4.9769999999999981E-2</v>
      </c>
      <c r="BS47" s="5">
        <f>P_R[[#This Row],[29+]]-P_R[[#This Row],[30+]]</f>
        <v>4.3989999999999974E-2</v>
      </c>
      <c r="BT47" s="5">
        <f>P_R[[#This Row],[30+]]-P_R[[#This Row],[31+]]</f>
        <v>4.4930000000000025E-2</v>
      </c>
      <c r="BU47" s="5">
        <f>P_R[[#This Row],[31+]]-P_R[[#This Row],[32+]]</f>
        <v>3.8489999999999996E-2</v>
      </c>
      <c r="BV47" s="5">
        <f>P_R[[#This Row],[32+]]-P_R[[#This Row],[33+]]</f>
        <v>3.5310000000000008E-2</v>
      </c>
      <c r="BW47" s="5">
        <f>P_R[[#This Row],[33+]]-P_R[[#This Row],[34+]]</f>
        <v>3.4429999999999988E-2</v>
      </c>
      <c r="BX47" s="5">
        <f>P_R[[#This Row],[34+]]-P_R[[#This Row],[35+]]</f>
        <v>2.8159999999999991E-2</v>
      </c>
      <c r="BY47" s="5">
        <f>P_R[[#This Row],[35+]]-P_R[[#This Row],[36+]]</f>
        <v>2.6630000000000015E-2</v>
      </c>
      <c r="BZ47" s="5">
        <f>P_R[[#This Row],[36+]]-P_R[[#This Row],[37+]]</f>
        <v>2.110999999999999E-2</v>
      </c>
      <c r="CA47" s="5">
        <f>P_R[[#This Row],[37+]]-P_R[[#This Row],[38+]]</f>
        <v>1.797E-2</v>
      </c>
      <c r="CB47" s="5">
        <f>P_R[[#This Row],[38+]]-P_R[[#This Row],[39+]]</f>
        <v>1.6230000000000008E-2</v>
      </c>
      <c r="CC47" s="5">
        <f>P_R[[#This Row],[39+]]-P_R[[#This Row],[40+]]</f>
        <v>1.2289999999999995E-2</v>
      </c>
      <c r="CD47" s="5">
        <f>P_R[[#This Row],[40+]]-P_R[[#This Row],[41+]]</f>
        <v>1.0750000000000003E-2</v>
      </c>
      <c r="CE47" s="5">
        <f>P_R[[#This Row],[41+]]-P_R[[#This Row],[42+]]</f>
        <v>7.8799999999999981E-3</v>
      </c>
      <c r="CF47" s="5">
        <f>P_R[[#This Row],[42+]]-P_R[[#This Row],[43+]]</f>
        <v>6.2400000000000025E-3</v>
      </c>
      <c r="CG47" s="5">
        <f>P_R[[#This Row],[43+]]-P_R[[#This Row],[44+]]</f>
        <v>5.2099999999999994E-3</v>
      </c>
      <c r="CH47" s="5">
        <f>P_R[[#This Row],[44+]]-P_R[[#This Row],[45+]]</f>
        <v>3.6499999999999987E-3</v>
      </c>
      <c r="CI47" s="5">
        <f>P_R[[#This Row],[45+]]-P_R[[#This Row],[46+]]</f>
        <v>2.9500000000000012E-3</v>
      </c>
      <c r="CJ47" s="5">
        <f>P_R[[#This Row],[46+]]-P_R[[#This Row],[47+]]</f>
        <v>2.0099999999999996E-3</v>
      </c>
      <c r="CK47" s="5">
        <f>P_R[[#This Row],[47+]]-P_R[[#This Row],[48+]]</f>
        <v>1.47E-3</v>
      </c>
      <c r="CL47" s="5">
        <f>P_R[[#This Row],[48+]]-P_R[[#This Row],[49+]]</f>
        <v>1.14E-3</v>
      </c>
    </row>
    <row r="48" spans="1:90" x14ac:dyDescent="0.25">
      <c r="A48" s="10">
        <v>22400719</v>
      </c>
      <c r="B48" s="13" t="s">
        <v>93</v>
      </c>
      <c r="C48" s="13" t="s">
        <v>94</v>
      </c>
      <c r="D48" s="11">
        <v>0.79166666666666663</v>
      </c>
      <c r="E48" s="9" t="str">
        <f>HYPERLINK("https://www.nba.com/stats/player/1629631/boxscores-traditional", "De'Andre Hunter")</f>
        <v>De'Andre Hunter</v>
      </c>
      <c r="F48">
        <v>24</v>
      </c>
      <c r="G48" s="4">
        <v>8.6490000000000009</v>
      </c>
      <c r="H48" s="3">
        <v>0.96784000000000003</v>
      </c>
      <c r="I48" s="3">
        <v>0.95818000000000003</v>
      </c>
      <c r="J48" s="3">
        <v>0.94738</v>
      </c>
      <c r="K48" s="3">
        <v>0.93318999999999996</v>
      </c>
      <c r="L48" s="3">
        <v>0.91774</v>
      </c>
      <c r="M48" s="3">
        <v>0.89795999999999998</v>
      </c>
      <c r="N48" s="3">
        <v>0.87697999999999998</v>
      </c>
      <c r="O48" s="3">
        <v>0.85082999999999998</v>
      </c>
      <c r="P48" s="3">
        <v>0.82121</v>
      </c>
      <c r="Q48" s="3">
        <v>0.79103000000000001</v>
      </c>
      <c r="R48" s="3">
        <v>0.75490000000000002</v>
      </c>
      <c r="S48" s="3">
        <v>0.71904000000000001</v>
      </c>
      <c r="T48" s="3">
        <v>0.67723999999999995</v>
      </c>
      <c r="U48" s="3">
        <v>0.63683000000000001</v>
      </c>
      <c r="V48" s="3">
        <v>0.59094999999999998</v>
      </c>
      <c r="W48" s="3">
        <v>0.54776000000000002</v>
      </c>
      <c r="X48" s="3">
        <v>0.5</v>
      </c>
      <c r="Y48" s="3">
        <v>0.45223999999999998</v>
      </c>
      <c r="Z48" s="3">
        <v>0.40905000000000002</v>
      </c>
      <c r="AA48" s="3">
        <v>0.36316999999999999</v>
      </c>
      <c r="AB48" s="3">
        <v>0.32275999999999999</v>
      </c>
      <c r="AC48" s="3">
        <v>0.28095999999999999</v>
      </c>
      <c r="AD48" s="3">
        <v>0.24510000000000001</v>
      </c>
      <c r="AE48" s="3">
        <v>0.20896999999999999</v>
      </c>
      <c r="AF48" s="3">
        <v>0.17879</v>
      </c>
      <c r="AG48" s="3">
        <v>0.14917</v>
      </c>
      <c r="AH48" s="3">
        <v>0.12302</v>
      </c>
      <c r="AI48" s="3">
        <v>0.10204000000000001</v>
      </c>
      <c r="AJ48" s="3">
        <v>8.226E-2</v>
      </c>
      <c r="AK48" s="3">
        <v>6.6809999999999994E-2</v>
      </c>
      <c r="AL48" s="3">
        <v>5.262E-2</v>
      </c>
      <c r="AM48" s="3">
        <v>4.1820000000000003E-2</v>
      </c>
      <c r="AN48" s="3">
        <v>3.2160000000000001E-2</v>
      </c>
      <c r="AO48" s="3">
        <v>2.4420000000000001E-2</v>
      </c>
      <c r="AP48" s="3">
        <v>1.8759999999999999E-2</v>
      </c>
      <c r="AQ48" s="3">
        <v>1.3899999999999999E-2</v>
      </c>
      <c r="AR48" s="3">
        <v>1.044E-2</v>
      </c>
      <c r="AS48" s="3">
        <v>7.5500000000000003E-3</v>
      </c>
      <c r="AT48" s="3">
        <v>5.5399999999999998E-3</v>
      </c>
      <c r="AU48" s="3">
        <v>3.9100000000000003E-3</v>
      </c>
      <c r="AV48" s="3">
        <v>2.8E-3</v>
      </c>
      <c r="AW48" s="3">
        <v>1.9300000000000001E-3</v>
      </c>
      <c r="AX48" s="5">
        <f>P_R[[#This Row],[8+]]-P_R[[#This Row],[9+]]</f>
        <v>9.6600000000000019E-3</v>
      </c>
      <c r="AY48" s="5">
        <f>P_R[[#This Row],[9+]]-P_R[[#This Row],[10+]]</f>
        <v>1.0800000000000032E-2</v>
      </c>
      <c r="AZ48" s="5">
        <f>P_R[[#This Row],[10+]]-P_R[[#This Row],[11+]]</f>
        <v>1.4190000000000036E-2</v>
      </c>
      <c r="BA48" s="5">
        <f>P_R[[#This Row],[11+]]-P_R[[#This Row],[12+]]</f>
        <v>1.5449999999999964E-2</v>
      </c>
      <c r="BB48" s="5">
        <f>P_R[[#This Row],[12+]]-P_R[[#This Row],[13+]]</f>
        <v>1.978000000000002E-2</v>
      </c>
      <c r="BC48" s="5">
        <f>P_R[[#This Row],[13+]]-P_R[[#This Row],[14+]]</f>
        <v>2.0979999999999999E-2</v>
      </c>
      <c r="BD48" s="5">
        <f>P_R[[#This Row],[14+]]-P_R[[#This Row],[15+]]</f>
        <v>2.6150000000000007E-2</v>
      </c>
      <c r="BE48" s="5">
        <f>P_R[[#This Row],[15+]]-P_R[[#This Row],[16+]]</f>
        <v>2.961999999999998E-2</v>
      </c>
      <c r="BF48" s="5">
        <f>P_R[[#This Row],[16+]]-P_R[[#This Row],[17+]]</f>
        <v>3.0179999999999985E-2</v>
      </c>
      <c r="BG48" s="5">
        <f>P_R[[#This Row],[17+]]-P_R[[#This Row],[18+]]</f>
        <v>3.6129999999999995E-2</v>
      </c>
      <c r="BH48" s="5">
        <f>P_R[[#This Row],[18+]]-P_R[[#This Row],[19+]]</f>
        <v>3.5860000000000003E-2</v>
      </c>
      <c r="BI48" s="5">
        <f>P_R[[#This Row],[19+]]-P_R[[#This Row],[20+]]</f>
        <v>4.1800000000000059E-2</v>
      </c>
      <c r="BJ48" s="5">
        <f>P_R[[#This Row],[20+]]-P_R[[#This Row],[21+]]</f>
        <v>4.0409999999999946E-2</v>
      </c>
      <c r="BK48" s="5">
        <f>P_R[[#This Row],[21+]]-P_R[[#This Row],[22+]]</f>
        <v>4.5880000000000032E-2</v>
      </c>
      <c r="BL48" s="5">
        <f>P_R[[#This Row],[22+]]-P_R[[#This Row],[23+]]</f>
        <v>4.3189999999999951E-2</v>
      </c>
      <c r="BM48" s="5">
        <f>P_R[[#This Row],[23+]]-P_R[[#This Row],[24+]]</f>
        <v>4.7760000000000025E-2</v>
      </c>
      <c r="BN48" s="5">
        <f>P_R[[#This Row],[24+]]-P_R[[#This Row],[25+]]</f>
        <v>4.7760000000000025E-2</v>
      </c>
      <c r="BO48" s="5">
        <f>P_R[[#This Row],[25+]]-P_R[[#This Row],[26+]]</f>
        <v>4.3189999999999951E-2</v>
      </c>
      <c r="BP48" s="5">
        <f>P_R[[#This Row],[26+]]-P_R[[#This Row],[27+]]</f>
        <v>4.5880000000000032E-2</v>
      </c>
      <c r="BQ48" s="5">
        <f>P_R[[#This Row],[27+]]-P_R[[#This Row],[28+]]</f>
        <v>4.0410000000000001E-2</v>
      </c>
      <c r="BR48" s="5">
        <f>P_R[[#This Row],[28+]]-P_R[[#This Row],[29+]]</f>
        <v>4.1800000000000004E-2</v>
      </c>
      <c r="BS48" s="5">
        <f>P_R[[#This Row],[29+]]-P_R[[#This Row],[30+]]</f>
        <v>3.5859999999999975E-2</v>
      </c>
      <c r="BT48" s="5">
        <f>P_R[[#This Row],[30+]]-P_R[[#This Row],[31+]]</f>
        <v>3.6130000000000023E-2</v>
      </c>
      <c r="BU48" s="5">
        <f>P_R[[#This Row],[31+]]-P_R[[#This Row],[32+]]</f>
        <v>3.0179999999999985E-2</v>
      </c>
      <c r="BV48" s="5">
        <f>P_R[[#This Row],[32+]]-P_R[[#This Row],[33+]]</f>
        <v>2.9620000000000007E-2</v>
      </c>
      <c r="BW48" s="5">
        <f>P_R[[#This Row],[33+]]-P_R[[#This Row],[34+]]</f>
        <v>2.6149999999999993E-2</v>
      </c>
      <c r="BX48" s="5">
        <f>P_R[[#This Row],[34+]]-P_R[[#This Row],[35+]]</f>
        <v>2.0979999999999999E-2</v>
      </c>
      <c r="BY48" s="5">
        <f>P_R[[#This Row],[35+]]-P_R[[#This Row],[36+]]</f>
        <v>1.9780000000000006E-2</v>
      </c>
      <c r="BZ48" s="5">
        <f>P_R[[#This Row],[36+]]-P_R[[#This Row],[37+]]</f>
        <v>1.5450000000000005E-2</v>
      </c>
      <c r="CA48" s="5">
        <f>P_R[[#This Row],[37+]]-P_R[[#This Row],[38+]]</f>
        <v>1.4189999999999994E-2</v>
      </c>
      <c r="CB48" s="5">
        <f>P_R[[#This Row],[38+]]-P_R[[#This Row],[39+]]</f>
        <v>1.0799999999999997E-2</v>
      </c>
      <c r="CC48" s="5">
        <f>P_R[[#This Row],[39+]]-P_R[[#This Row],[40+]]</f>
        <v>9.6600000000000019E-3</v>
      </c>
      <c r="CD48" s="5">
        <f>P_R[[#This Row],[40+]]-P_R[[#This Row],[41+]]</f>
        <v>7.7400000000000004E-3</v>
      </c>
      <c r="CE48" s="5">
        <f>P_R[[#This Row],[41+]]-P_R[[#This Row],[42+]]</f>
        <v>5.6600000000000018E-3</v>
      </c>
      <c r="CF48" s="5">
        <f>P_R[[#This Row],[42+]]-P_R[[#This Row],[43+]]</f>
        <v>4.8599999999999997E-3</v>
      </c>
      <c r="CG48" s="5">
        <f>P_R[[#This Row],[43+]]-P_R[[#This Row],[44+]]</f>
        <v>3.4599999999999995E-3</v>
      </c>
      <c r="CH48" s="5">
        <f>P_R[[#This Row],[44+]]-P_R[[#This Row],[45+]]</f>
        <v>2.8899999999999993E-3</v>
      </c>
      <c r="CI48" s="5">
        <f>P_R[[#This Row],[45+]]-P_R[[#This Row],[46+]]</f>
        <v>2.0100000000000005E-3</v>
      </c>
      <c r="CJ48" s="5">
        <f>P_R[[#This Row],[46+]]-P_R[[#This Row],[47+]]</f>
        <v>1.6299999999999995E-3</v>
      </c>
      <c r="CK48" s="5">
        <f>P_R[[#This Row],[47+]]-P_R[[#This Row],[48+]]</f>
        <v>1.1100000000000003E-3</v>
      </c>
      <c r="CL48" s="5">
        <f>P_R[[#This Row],[48+]]-P_R[[#This Row],[49+]]</f>
        <v>8.699999999999999E-4</v>
      </c>
    </row>
    <row r="49" spans="1:90" x14ac:dyDescent="0.25">
      <c r="A49" s="10">
        <v>22400719</v>
      </c>
      <c r="B49" s="13" t="s">
        <v>93</v>
      </c>
      <c r="C49" s="13" t="s">
        <v>94</v>
      </c>
      <c r="D49" s="11">
        <v>0.79166666666666663</v>
      </c>
      <c r="E49" s="9" t="str">
        <f>HYPERLINK("https://www.nba.com/stats/player/203991/boxscores-traditional", "Clint Capela")</f>
        <v>Clint Capela</v>
      </c>
      <c r="F49">
        <v>18.600000000000001</v>
      </c>
      <c r="G49" s="4">
        <v>6.8879999999999999</v>
      </c>
      <c r="H49" s="3">
        <v>0.93822000000000005</v>
      </c>
      <c r="I49" s="3">
        <v>0.91774</v>
      </c>
      <c r="J49" s="3">
        <v>0.89434999999999998</v>
      </c>
      <c r="K49" s="3">
        <v>0.86433000000000004</v>
      </c>
      <c r="L49" s="3">
        <v>0.83147000000000004</v>
      </c>
      <c r="M49" s="3">
        <v>0.79103000000000001</v>
      </c>
      <c r="N49" s="3">
        <v>0.74856999999999996</v>
      </c>
      <c r="O49" s="3">
        <v>0.69847000000000004</v>
      </c>
      <c r="P49" s="3">
        <v>0.64802999999999999</v>
      </c>
      <c r="Q49" s="3">
        <v>0.59094999999999998</v>
      </c>
      <c r="R49" s="3">
        <v>0.53586</v>
      </c>
      <c r="S49" s="3">
        <v>0.47608</v>
      </c>
      <c r="T49" s="3">
        <v>0.42074</v>
      </c>
      <c r="U49" s="3">
        <v>0.36316999999999999</v>
      </c>
      <c r="V49" s="3">
        <v>0.31207000000000001</v>
      </c>
      <c r="W49" s="3">
        <v>0.26108999999999999</v>
      </c>
      <c r="X49" s="3">
        <v>0.2177</v>
      </c>
      <c r="Y49" s="3">
        <v>0.17619000000000001</v>
      </c>
      <c r="Z49" s="3">
        <v>0.14230999999999999</v>
      </c>
      <c r="AA49" s="3">
        <v>0.11123</v>
      </c>
      <c r="AB49" s="3">
        <v>8.6910000000000001E-2</v>
      </c>
      <c r="AC49" s="3">
        <v>6.5519999999999995E-2</v>
      </c>
      <c r="AD49" s="3">
        <v>4.8460000000000003E-2</v>
      </c>
      <c r="AE49" s="3">
        <v>3.5929999999999997E-2</v>
      </c>
      <c r="AF49" s="3">
        <v>2.5590000000000002E-2</v>
      </c>
      <c r="AG49" s="3">
        <v>1.831E-2</v>
      </c>
      <c r="AH49" s="3">
        <v>1.255E-2</v>
      </c>
      <c r="AI49" s="3">
        <v>8.6599999999999993E-3</v>
      </c>
      <c r="AJ49" s="3">
        <v>5.7000000000000002E-3</v>
      </c>
      <c r="AK49" s="3">
        <v>3.79E-3</v>
      </c>
      <c r="AL49" s="3">
        <v>2.3999999999999998E-3</v>
      </c>
      <c r="AM49" s="3">
        <v>1.5399999999999999E-3</v>
      </c>
      <c r="AN49" s="3">
        <v>9.3999999999999997E-4</v>
      </c>
      <c r="AO49" s="3">
        <v>5.8E-4</v>
      </c>
      <c r="AP49" s="3">
        <v>3.4000000000000002E-4</v>
      </c>
      <c r="AQ49" s="3">
        <v>2.0000000000000001E-4</v>
      </c>
      <c r="AR49" s="3">
        <v>1.1E-4</v>
      </c>
      <c r="AS49" s="3">
        <v>6.0000000000000002E-5</v>
      </c>
      <c r="AT49" s="3">
        <v>3.0000000000000001E-5</v>
      </c>
      <c r="AU49" s="3">
        <v>0</v>
      </c>
      <c r="AV49" s="3">
        <v>0</v>
      </c>
      <c r="AW49" s="3">
        <v>0</v>
      </c>
      <c r="AX49" s="5">
        <f>P_R[[#This Row],[8+]]-P_R[[#This Row],[9+]]</f>
        <v>2.0480000000000054E-2</v>
      </c>
      <c r="AY49" s="5">
        <f>P_R[[#This Row],[9+]]-P_R[[#This Row],[10+]]</f>
        <v>2.3390000000000022E-2</v>
      </c>
      <c r="AZ49" s="5">
        <f>P_R[[#This Row],[10+]]-P_R[[#This Row],[11+]]</f>
        <v>3.0019999999999936E-2</v>
      </c>
      <c r="BA49" s="5">
        <f>P_R[[#This Row],[11+]]-P_R[[#This Row],[12+]]</f>
        <v>3.286E-2</v>
      </c>
      <c r="BB49" s="5">
        <f>P_R[[#This Row],[12+]]-P_R[[#This Row],[13+]]</f>
        <v>4.0440000000000031E-2</v>
      </c>
      <c r="BC49" s="5">
        <f>P_R[[#This Row],[13+]]-P_R[[#This Row],[14+]]</f>
        <v>4.2460000000000053E-2</v>
      </c>
      <c r="BD49" s="5">
        <f>P_R[[#This Row],[14+]]-P_R[[#This Row],[15+]]</f>
        <v>5.0099999999999922E-2</v>
      </c>
      <c r="BE49" s="5">
        <f>P_R[[#This Row],[15+]]-P_R[[#This Row],[16+]]</f>
        <v>5.044000000000004E-2</v>
      </c>
      <c r="BF49" s="5">
        <f>P_R[[#This Row],[16+]]-P_R[[#This Row],[17+]]</f>
        <v>5.708000000000002E-2</v>
      </c>
      <c r="BG49" s="5">
        <f>P_R[[#This Row],[17+]]-P_R[[#This Row],[18+]]</f>
        <v>5.5089999999999972E-2</v>
      </c>
      <c r="BH49" s="5">
        <f>P_R[[#This Row],[18+]]-P_R[[#This Row],[19+]]</f>
        <v>5.978E-2</v>
      </c>
      <c r="BI49" s="5">
        <f>P_R[[#This Row],[19+]]-P_R[[#This Row],[20+]]</f>
        <v>5.534E-2</v>
      </c>
      <c r="BJ49" s="5">
        <f>P_R[[#This Row],[20+]]-P_R[[#This Row],[21+]]</f>
        <v>5.757000000000001E-2</v>
      </c>
      <c r="BK49" s="5">
        <f>P_R[[#This Row],[21+]]-P_R[[#This Row],[22+]]</f>
        <v>5.1099999999999979E-2</v>
      </c>
      <c r="BL49" s="5">
        <f>P_R[[#This Row],[22+]]-P_R[[#This Row],[23+]]</f>
        <v>5.0980000000000025E-2</v>
      </c>
      <c r="BM49" s="5">
        <f>P_R[[#This Row],[23+]]-P_R[[#This Row],[24+]]</f>
        <v>4.3389999999999984E-2</v>
      </c>
      <c r="BN49" s="5">
        <f>P_R[[#This Row],[24+]]-P_R[[#This Row],[25+]]</f>
        <v>4.1509999999999991E-2</v>
      </c>
      <c r="BO49" s="5">
        <f>P_R[[#This Row],[25+]]-P_R[[#This Row],[26+]]</f>
        <v>3.3880000000000021E-2</v>
      </c>
      <c r="BP49" s="5">
        <f>P_R[[#This Row],[26+]]-P_R[[#This Row],[27+]]</f>
        <v>3.1079999999999997E-2</v>
      </c>
      <c r="BQ49" s="5">
        <f>P_R[[#This Row],[27+]]-P_R[[#This Row],[28+]]</f>
        <v>2.4319999999999994E-2</v>
      </c>
      <c r="BR49" s="5">
        <f>P_R[[#This Row],[28+]]-P_R[[#This Row],[29+]]</f>
        <v>2.1390000000000006E-2</v>
      </c>
      <c r="BS49" s="5">
        <f>P_R[[#This Row],[29+]]-P_R[[#This Row],[30+]]</f>
        <v>1.7059999999999992E-2</v>
      </c>
      <c r="BT49" s="5">
        <f>P_R[[#This Row],[30+]]-P_R[[#This Row],[31+]]</f>
        <v>1.2530000000000006E-2</v>
      </c>
      <c r="BU49" s="5">
        <f>P_R[[#This Row],[31+]]-P_R[[#This Row],[32+]]</f>
        <v>1.0339999999999995E-2</v>
      </c>
      <c r="BV49" s="5">
        <f>P_R[[#This Row],[32+]]-P_R[[#This Row],[33+]]</f>
        <v>7.2800000000000017E-3</v>
      </c>
      <c r="BW49" s="5">
        <f>P_R[[#This Row],[33+]]-P_R[[#This Row],[34+]]</f>
        <v>5.7599999999999995E-3</v>
      </c>
      <c r="BX49" s="5">
        <f>P_R[[#This Row],[34+]]-P_R[[#This Row],[35+]]</f>
        <v>3.8900000000000011E-3</v>
      </c>
      <c r="BY49" s="5">
        <f>P_R[[#This Row],[35+]]-P_R[[#This Row],[36+]]</f>
        <v>2.9599999999999991E-3</v>
      </c>
      <c r="BZ49" s="5">
        <f>P_R[[#This Row],[36+]]-P_R[[#This Row],[37+]]</f>
        <v>1.9100000000000002E-3</v>
      </c>
      <c r="CA49" s="5">
        <f>P_R[[#This Row],[37+]]-P_R[[#This Row],[38+]]</f>
        <v>1.3900000000000002E-3</v>
      </c>
      <c r="CB49" s="5">
        <f>P_R[[#This Row],[38+]]-P_R[[#This Row],[39+]]</f>
        <v>8.5999999999999987E-4</v>
      </c>
      <c r="CC49" s="5">
        <f>P_R[[#This Row],[39+]]-P_R[[#This Row],[40+]]</f>
        <v>5.9999999999999995E-4</v>
      </c>
      <c r="CD49" s="5">
        <f>P_R[[#This Row],[40+]]-P_R[[#This Row],[41+]]</f>
        <v>3.5999999999999997E-4</v>
      </c>
      <c r="CE49" s="5">
        <f>P_R[[#This Row],[41+]]-P_R[[#This Row],[42+]]</f>
        <v>2.3999999999999998E-4</v>
      </c>
      <c r="CF49" s="5">
        <f>P_R[[#This Row],[42+]]-P_R[[#This Row],[43+]]</f>
        <v>1.4000000000000001E-4</v>
      </c>
      <c r="CG49" s="5">
        <f>P_R[[#This Row],[43+]]-P_R[[#This Row],[44+]]</f>
        <v>9.0000000000000006E-5</v>
      </c>
      <c r="CH49" s="5">
        <f>P_R[[#This Row],[44+]]-P_R[[#This Row],[45+]]</f>
        <v>5.0000000000000002E-5</v>
      </c>
      <c r="CI49" s="5">
        <f>P_R[[#This Row],[45+]]-P_R[[#This Row],[46+]]</f>
        <v>3.0000000000000001E-5</v>
      </c>
      <c r="CJ49" s="5">
        <f>P_R[[#This Row],[46+]]-P_R[[#This Row],[47+]]</f>
        <v>3.0000000000000001E-5</v>
      </c>
      <c r="CK49" s="5">
        <f>P_R[[#This Row],[47+]]-P_R[[#This Row],[48+]]</f>
        <v>0</v>
      </c>
      <c r="CL49" s="5">
        <f>P_R[[#This Row],[48+]]-P_R[[#This Row],[49+]]</f>
        <v>0</v>
      </c>
    </row>
    <row r="50" spans="1:90" x14ac:dyDescent="0.25">
      <c r="A50" s="10">
        <v>22400719</v>
      </c>
      <c r="B50" s="13" t="s">
        <v>93</v>
      </c>
      <c r="C50" s="13" t="s">
        <v>94</v>
      </c>
      <c r="D50" s="11">
        <v>0.79166666666666663</v>
      </c>
      <c r="E50" s="9" t="str">
        <f>HYPERLINK("https://www.nba.com/stats/player/1642258/boxscores-traditional", "Zaccharie Risacher")</f>
        <v>Zaccharie Risacher</v>
      </c>
      <c r="F50">
        <v>19.399999999999999</v>
      </c>
      <c r="G50" s="4">
        <v>8.0399999999999991</v>
      </c>
      <c r="H50" s="3">
        <v>0.92220000000000002</v>
      </c>
      <c r="I50" s="3">
        <v>0.90146999999999999</v>
      </c>
      <c r="J50" s="3">
        <v>0.879</v>
      </c>
      <c r="K50" s="3">
        <v>0.85082999999999998</v>
      </c>
      <c r="L50" s="3">
        <v>0.82121</v>
      </c>
      <c r="M50" s="3">
        <v>0.78813999999999995</v>
      </c>
      <c r="N50" s="3">
        <v>0.74856999999999996</v>
      </c>
      <c r="O50" s="3">
        <v>0.70884000000000003</v>
      </c>
      <c r="P50" s="3">
        <v>0.66276000000000002</v>
      </c>
      <c r="Q50" s="3">
        <v>0.61790999999999996</v>
      </c>
      <c r="R50" s="3">
        <v>0.56749000000000005</v>
      </c>
      <c r="S50" s="3">
        <v>0.51993999999999996</v>
      </c>
      <c r="T50" s="3">
        <v>0.47210000000000002</v>
      </c>
      <c r="U50" s="3">
        <v>0.42074</v>
      </c>
      <c r="V50" s="3">
        <v>0.37447999999999998</v>
      </c>
      <c r="W50" s="3">
        <v>0.32635999999999998</v>
      </c>
      <c r="X50" s="3">
        <v>0.28433999999999998</v>
      </c>
      <c r="Y50" s="3">
        <v>0.24196000000000001</v>
      </c>
      <c r="Z50" s="3">
        <v>0.20610999999999999</v>
      </c>
      <c r="AA50" s="3">
        <v>0.17105999999999999</v>
      </c>
      <c r="AB50" s="3">
        <v>0.14230999999999999</v>
      </c>
      <c r="AC50" s="3">
        <v>0.11702</v>
      </c>
      <c r="AD50" s="3">
        <v>9.3420000000000003E-2</v>
      </c>
      <c r="AE50" s="3">
        <v>7.4929999999999997E-2</v>
      </c>
      <c r="AF50" s="3">
        <v>5.8209999999999998E-2</v>
      </c>
      <c r="AG50" s="3">
        <v>4.5510000000000002E-2</v>
      </c>
      <c r="AH50" s="3">
        <v>3.4380000000000001E-2</v>
      </c>
      <c r="AI50" s="3">
        <v>2.6190000000000001E-2</v>
      </c>
      <c r="AJ50" s="3">
        <v>1.9699999999999999E-2</v>
      </c>
      <c r="AK50" s="3">
        <v>1.426E-2</v>
      </c>
      <c r="AL50" s="3">
        <v>1.044E-2</v>
      </c>
      <c r="AM50" s="3">
        <v>7.3400000000000002E-3</v>
      </c>
      <c r="AN50" s="3">
        <v>5.2300000000000003E-3</v>
      </c>
      <c r="AO50" s="3">
        <v>3.5699999999999998E-3</v>
      </c>
      <c r="AP50" s="3">
        <v>2.48E-3</v>
      </c>
      <c r="AQ50" s="3">
        <v>1.64E-3</v>
      </c>
      <c r="AR50" s="3">
        <v>1.1100000000000001E-3</v>
      </c>
      <c r="AS50" s="3">
        <v>7.3999999999999999E-4</v>
      </c>
      <c r="AT50" s="3">
        <v>4.6999999999999999E-4</v>
      </c>
      <c r="AU50" s="3">
        <v>2.9999999999999997E-4</v>
      </c>
      <c r="AV50" s="3">
        <v>1.9000000000000001E-4</v>
      </c>
      <c r="AW50" s="3">
        <v>1.2E-4</v>
      </c>
      <c r="AX50" s="5">
        <f>P_R[[#This Row],[8+]]-P_R[[#This Row],[9+]]</f>
        <v>2.0730000000000026E-2</v>
      </c>
      <c r="AY50" s="5">
        <f>P_R[[#This Row],[9+]]-P_R[[#This Row],[10+]]</f>
        <v>2.246999999999999E-2</v>
      </c>
      <c r="AZ50" s="5">
        <f>P_R[[#This Row],[10+]]-P_R[[#This Row],[11+]]</f>
        <v>2.8170000000000028E-2</v>
      </c>
      <c r="BA50" s="5">
        <f>P_R[[#This Row],[11+]]-P_R[[#This Row],[12+]]</f>
        <v>2.961999999999998E-2</v>
      </c>
      <c r="BB50" s="5">
        <f>P_R[[#This Row],[12+]]-P_R[[#This Row],[13+]]</f>
        <v>3.3070000000000044E-2</v>
      </c>
      <c r="BC50" s="5">
        <f>P_R[[#This Row],[13+]]-P_R[[#This Row],[14+]]</f>
        <v>3.9569999999999994E-2</v>
      </c>
      <c r="BD50" s="5">
        <f>P_R[[#This Row],[14+]]-P_R[[#This Row],[15+]]</f>
        <v>3.9729999999999932E-2</v>
      </c>
      <c r="BE50" s="5">
        <f>P_R[[#This Row],[15+]]-P_R[[#This Row],[16+]]</f>
        <v>4.608000000000001E-2</v>
      </c>
      <c r="BF50" s="5">
        <f>P_R[[#This Row],[16+]]-P_R[[#This Row],[17+]]</f>
        <v>4.4850000000000056E-2</v>
      </c>
      <c r="BG50" s="5">
        <f>P_R[[#This Row],[17+]]-P_R[[#This Row],[18+]]</f>
        <v>5.0419999999999909E-2</v>
      </c>
      <c r="BH50" s="5">
        <f>P_R[[#This Row],[18+]]-P_R[[#This Row],[19+]]</f>
        <v>4.7550000000000092E-2</v>
      </c>
      <c r="BI50" s="5">
        <f>P_R[[#This Row],[19+]]-P_R[[#This Row],[20+]]</f>
        <v>4.7839999999999938E-2</v>
      </c>
      <c r="BJ50" s="5">
        <f>P_R[[#This Row],[20+]]-P_R[[#This Row],[21+]]</f>
        <v>5.1360000000000017E-2</v>
      </c>
      <c r="BK50" s="5">
        <f>P_R[[#This Row],[21+]]-P_R[[#This Row],[22+]]</f>
        <v>4.6260000000000023E-2</v>
      </c>
      <c r="BL50" s="5">
        <f>P_R[[#This Row],[22+]]-P_R[[#This Row],[23+]]</f>
        <v>4.8119999999999996E-2</v>
      </c>
      <c r="BM50" s="5">
        <f>P_R[[#This Row],[23+]]-P_R[[#This Row],[24+]]</f>
        <v>4.2020000000000002E-2</v>
      </c>
      <c r="BN50" s="5">
        <f>P_R[[#This Row],[24+]]-P_R[[#This Row],[25+]]</f>
        <v>4.2379999999999973E-2</v>
      </c>
      <c r="BO50" s="5">
        <f>P_R[[#This Row],[25+]]-P_R[[#This Row],[26+]]</f>
        <v>3.5850000000000021E-2</v>
      </c>
      <c r="BP50" s="5">
        <f>P_R[[#This Row],[26+]]-P_R[[#This Row],[27+]]</f>
        <v>3.5049999999999998E-2</v>
      </c>
      <c r="BQ50" s="5">
        <f>P_R[[#This Row],[27+]]-P_R[[#This Row],[28+]]</f>
        <v>2.8749999999999998E-2</v>
      </c>
      <c r="BR50" s="5">
        <f>P_R[[#This Row],[28+]]-P_R[[#This Row],[29+]]</f>
        <v>2.5289999999999993E-2</v>
      </c>
      <c r="BS50" s="5">
        <f>P_R[[#This Row],[29+]]-P_R[[#This Row],[30+]]</f>
        <v>2.3599999999999996E-2</v>
      </c>
      <c r="BT50" s="5">
        <f>P_R[[#This Row],[30+]]-P_R[[#This Row],[31+]]</f>
        <v>1.8490000000000006E-2</v>
      </c>
      <c r="BU50" s="5">
        <f>P_R[[#This Row],[31+]]-P_R[[#This Row],[32+]]</f>
        <v>1.6719999999999999E-2</v>
      </c>
      <c r="BV50" s="5">
        <f>P_R[[#This Row],[32+]]-P_R[[#This Row],[33+]]</f>
        <v>1.2699999999999996E-2</v>
      </c>
      <c r="BW50" s="5">
        <f>P_R[[#This Row],[33+]]-P_R[[#This Row],[34+]]</f>
        <v>1.1130000000000001E-2</v>
      </c>
      <c r="BX50" s="5">
        <f>P_R[[#This Row],[34+]]-P_R[[#This Row],[35+]]</f>
        <v>8.1899999999999994E-3</v>
      </c>
      <c r="BY50" s="5">
        <f>P_R[[#This Row],[35+]]-P_R[[#This Row],[36+]]</f>
        <v>6.4900000000000027E-3</v>
      </c>
      <c r="BZ50" s="5">
        <f>P_R[[#This Row],[36+]]-P_R[[#This Row],[37+]]</f>
        <v>5.4399999999999987E-3</v>
      </c>
      <c r="CA50" s="5">
        <f>P_R[[#This Row],[37+]]-P_R[[#This Row],[38+]]</f>
        <v>3.8200000000000005E-3</v>
      </c>
      <c r="CB50" s="5">
        <f>P_R[[#This Row],[38+]]-P_R[[#This Row],[39+]]</f>
        <v>3.0999999999999995E-3</v>
      </c>
      <c r="CC50" s="5">
        <f>P_R[[#This Row],[39+]]-P_R[[#This Row],[40+]]</f>
        <v>2.1099999999999999E-3</v>
      </c>
      <c r="CD50" s="5">
        <f>P_R[[#This Row],[40+]]-P_R[[#This Row],[41+]]</f>
        <v>1.6600000000000005E-3</v>
      </c>
      <c r="CE50" s="5">
        <f>P_R[[#This Row],[41+]]-P_R[[#This Row],[42+]]</f>
        <v>1.0899999999999998E-3</v>
      </c>
      <c r="CF50" s="5">
        <f>P_R[[#This Row],[42+]]-P_R[[#This Row],[43+]]</f>
        <v>8.4000000000000003E-4</v>
      </c>
      <c r="CG50" s="5">
        <f>P_R[[#This Row],[43+]]-P_R[[#This Row],[44+]]</f>
        <v>5.2999999999999987E-4</v>
      </c>
      <c r="CH50" s="5">
        <f>P_R[[#This Row],[44+]]-P_R[[#This Row],[45+]]</f>
        <v>3.700000000000001E-4</v>
      </c>
      <c r="CI50" s="5">
        <f>P_R[[#This Row],[45+]]-P_R[[#This Row],[46+]]</f>
        <v>2.7E-4</v>
      </c>
      <c r="CJ50" s="5">
        <f>P_R[[#This Row],[46+]]-P_R[[#This Row],[47+]]</f>
        <v>1.7000000000000001E-4</v>
      </c>
      <c r="CK50" s="5">
        <f>P_R[[#This Row],[47+]]-P_R[[#This Row],[48+]]</f>
        <v>1.0999999999999996E-4</v>
      </c>
      <c r="CL50" s="5">
        <f>P_R[[#This Row],[48+]]-P_R[[#This Row],[49+]]</f>
        <v>7.0000000000000007E-5</v>
      </c>
    </row>
    <row r="51" spans="1:90" x14ac:dyDescent="0.25">
      <c r="A51" s="10">
        <v>22400719</v>
      </c>
      <c r="B51" s="13" t="s">
        <v>93</v>
      </c>
      <c r="C51" s="13" t="s">
        <v>94</v>
      </c>
      <c r="D51" s="11">
        <v>0.79166666666666663</v>
      </c>
      <c r="E51" s="9" t="str">
        <f>HYPERLINK("https://www.nba.com/stats/player/1630249/boxscores-traditional", "Vít Krejcí")</f>
        <v>Vít Krejcí</v>
      </c>
      <c r="F51">
        <v>11.2</v>
      </c>
      <c r="G51" s="4">
        <v>5.3070000000000004</v>
      </c>
      <c r="H51" s="3">
        <v>0.72575000000000001</v>
      </c>
      <c r="I51" s="3">
        <v>0.65910000000000002</v>
      </c>
      <c r="J51" s="3">
        <v>0.59094999999999998</v>
      </c>
      <c r="K51" s="3">
        <v>0.51595000000000002</v>
      </c>
      <c r="L51" s="3">
        <v>0.44037999999999999</v>
      </c>
      <c r="M51" s="3">
        <v>0.36692999999999998</v>
      </c>
      <c r="N51" s="3">
        <v>0.29805999999999999</v>
      </c>
      <c r="O51" s="3">
        <v>0.23576</v>
      </c>
      <c r="P51" s="3">
        <v>0.18406</v>
      </c>
      <c r="Q51" s="3">
        <v>0.13786000000000001</v>
      </c>
      <c r="R51" s="3">
        <v>0.10027</v>
      </c>
      <c r="S51" s="3">
        <v>7.0779999999999996E-2</v>
      </c>
      <c r="T51" s="3">
        <v>4.8460000000000003E-2</v>
      </c>
      <c r="U51" s="3">
        <v>3.2160000000000001E-2</v>
      </c>
      <c r="V51" s="3">
        <v>2.068E-2</v>
      </c>
      <c r="W51" s="3">
        <v>1.321E-2</v>
      </c>
      <c r="X51" s="3">
        <v>7.9799999999999992E-3</v>
      </c>
      <c r="Y51" s="3">
        <v>4.6600000000000001E-3</v>
      </c>
      <c r="Z51" s="3">
        <v>2.64E-3</v>
      </c>
      <c r="AA51" s="3">
        <v>1.4400000000000001E-3</v>
      </c>
      <c r="AB51" s="3">
        <v>7.6000000000000004E-4</v>
      </c>
      <c r="AC51" s="3">
        <v>4.0000000000000002E-4</v>
      </c>
      <c r="AD51" s="3">
        <v>2.0000000000000001E-4</v>
      </c>
      <c r="AE51" s="3">
        <v>1E-4</v>
      </c>
      <c r="AF51" s="3">
        <v>4.0000000000000003E-5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f>P_R[[#This Row],[8+]]-P_R[[#This Row],[9+]]</f>
        <v>6.6649999999999987E-2</v>
      </c>
      <c r="AY51" s="5">
        <f>P_R[[#This Row],[9+]]-P_R[[#This Row],[10+]]</f>
        <v>6.8150000000000044E-2</v>
      </c>
      <c r="AZ51" s="5">
        <f>P_R[[#This Row],[10+]]-P_R[[#This Row],[11+]]</f>
        <v>7.4999999999999956E-2</v>
      </c>
      <c r="BA51" s="5">
        <f>P_R[[#This Row],[11+]]-P_R[[#This Row],[12+]]</f>
        <v>7.5570000000000026E-2</v>
      </c>
      <c r="BB51" s="5">
        <f>P_R[[#This Row],[12+]]-P_R[[#This Row],[13+]]</f>
        <v>7.3450000000000015E-2</v>
      </c>
      <c r="BC51" s="5">
        <f>P_R[[#This Row],[13+]]-P_R[[#This Row],[14+]]</f>
        <v>6.8869999999999987E-2</v>
      </c>
      <c r="BD51" s="5">
        <f>P_R[[#This Row],[14+]]-P_R[[#This Row],[15+]]</f>
        <v>6.2299999999999994E-2</v>
      </c>
      <c r="BE51" s="5">
        <f>P_R[[#This Row],[15+]]-P_R[[#This Row],[16+]]</f>
        <v>5.1699999999999996E-2</v>
      </c>
      <c r="BF51" s="5">
        <f>P_R[[#This Row],[16+]]-P_R[[#This Row],[17+]]</f>
        <v>4.6199999999999991E-2</v>
      </c>
      <c r="BG51" s="5">
        <f>P_R[[#This Row],[17+]]-P_R[[#This Row],[18+]]</f>
        <v>3.7590000000000012E-2</v>
      </c>
      <c r="BH51" s="5">
        <f>P_R[[#This Row],[18+]]-P_R[[#This Row],[19+]]</f>
        <v>2.9490000000000002E-2</v>
      </c>
      <c r="BI51" s="5">
        <f>P_R[[#This Row],[19+]]-P_R[[#This Row],[20+]]</f>
        <v>2.2319999999999993E-2</v>
      </c>
      <c r="BJ51" s="5">
        <f>P_R[[#This Row],[20+]]-P_R[[#This Row],[21+]]</f>
        <v>1.6300000000000002E-2</v>
      </c>
      <c r="BK51" s="5">
        <f>P_R[[#This Row],[21+]]-P_R[[#This Row],[22+]]</f>
        <v>1.1480000000000001E-2</v>
      </c>
      <c r="BL51" s="5">
        <f>P_R[[#This Row],[22+]]-P_R[[#This Row],[23+]]</f>
        <v>7.4700000000000009E-3</v>
      </c>
      <c r="BM51" s="5">
        <f>P_R[[#This Row],[23+]]-P_R[[#This Row],[24+]]</f>
        <v>5.2300000000000003E-3</v>
      </c>
      <c r="BN51" s="5">
        <f>P_R[[#This Row],[24+]]-P_R[[#This Row],[25+]]</f>
        <v>3.3199999999999992E-3</v>
      </c>
      <c r="BO51" s="5">
        <f>P_R[[#This Row],[25+]]-P_R[[#This Row],[26+]]</f>
        <v>2.0200000000000001E-3</v>
      </c>
      <c r="BP51" s="5">
        <f>P_R[[#This Row],[26+]]-P_R[[#This Row],[27+]]</f>
        <v>1.1999999999999999E-3</v>
      </c>
      <c r="BQ51" s="5">
        <f>P_R[[#This Row],[27+]]-P_R[[#This Row],[28+]]</f>
        <v>6.8000000000000005E-4</v>
      </c>
      <c r="BR51" s="5">
        <f>P_R[[#This Row],[28+]]-P_R[[#This Row],[29+]]</f>
        <v>3.6000000000000002E-4</v>
      </c>
      <c r="BS51" s="5">
        <f>P_R[[#This Row],[29+]]-P_R[[#This Row],[30+]]</f>
        <v>2.0000000000000001E-4</v>
      </c>
      <c r="BT51" s="5">
        <f>P_R[[#This Row],[30+]]-P_R[[#This Row],[31+]]</f>
        <v>1E-4</v>
      </c>
      <c r="BU51" s="5">
        <f>P_R[[#This Row],[31+]]-P_R[[#This Row],[32+]]</f>
        <v>6.0000000000000002E-5</v>
      </c>
      <c r="BV51" s="5">
        <f>P_R[[#This Row],[32+]]-P_R[[#This Row],[33+]]</f>
        <v>4.0000000000000003E-5</v>
      </c>
      <c r="BW51" s="5">
        <f>P_R[[#This Row],[33+]]-P_R[[#This Row],[34+]]</f>
        <v>0</v>
      </c>
      <c r="BX51" s="5">
        <f>P_R[[#This Row],[34+]]-P_R[[#This Row],[35+]]</f>
        <v>0</v>
      </c>
      <c r="BY51" s="5">
        <f>P_R[[#This Row],[35+]]-P_R[[#This Row],[36+]]</f>
        <v>0</v>
      </c>
      <c r="BZ51" s="5">
        <f>P_R[[#This Row],[36+]]-P_R[[#This Row],[37+]]</f>
        <v>0</v>
      </c>
      <c r="CA51" s="5">
        <f>P_R[[#This Row],[37+]]-P_R[[#This Row],[38+]]</f>
        <v>0</v>
      </c>
      <c r="CB51" s="5">
        <f>P_R[[#This Row],[38+]]-P_R[[#This Row],[39+]]</f>
        <v>0</v>
      </c>
      <c r="CC51" s="5">
        <f>P_R[[#This Row],[39+]]-P_R[[#This Row],[40+]]</f>
        <v>0</v>
      </c>
      <c r="CD51" s="5">
        <f>P_R[[#This Row],[40+]]-P_R[[#This Row],[41+]]</f>
        <v>0</v>
      </c>
      <c r="CE51" s="5">
        <f>P_R[[#This Row],[41+]]-P_R[[#This Row],[42+]]</f>
        <v>0</v>
      </c>
      <c r="CF51" s="5">
        <f>P_R[[#This Row],[42+]]-P_R[[#This Row],[43+]]</f>
        <v>0</v>
      </c>
      <c r="CG51" s="5">
        <f>P_R[[#This Row],[43+]]-P_R[[#This Row],[44+]]</f>
        <v>0</v>
      </c>
      <c r="CH51" s="5">
        <f>P_R[[#This Row],[44+]]-P_R[[#This Row],[45+]]</f>
        <v>0</v>
      </c>
      <c r="CI51" s="5">
        <f>P_R[[#This Row],[45+]]-P_R[[#This Row],[46+]]</f>
        <v>0</v>
      </c>
      <c r="CJ51" s="5">
        <f>P_R[[#This Row],[46+]]-P_R[[#This Row],[47+]]</f>
        <v>0</v>
      </c>
      <c r="CK51" s="5">
        <f>P_R[[#This Row],[47+]]-P_R[[#This Row],[48+]]</f>
        <v>0</v>
      </c>
      <c r="CL51" s="5">
        <f>P_R[[#This Row],[48+]]-P_R[[#This Row],[49+]]</f>
        <v>0</v>
      </c>
    </row>
    <row r="52" spans="1:90" x14ac:dyDescent="0.25">
      <c r="A52" s="10">
        <v>22400719</v>
      </c>
      <c r="B52" s="13" t="s">
        <v>93</v>
      </c>
      <c r="C52" s="13" t="s">
        <v>94</v>
      </c>
      <c r="D52" s="11">
        <v>0.79166666666666663</v>
      </c>
      <c r="E52" s="9" t="str">
        <f>HYPERLINK("https://www.nba.com/stats/player/1626204/boxscores-traditional", "Larry Nance Jr.")</f>
        <v>Larry Nance Jr.</v>
      </c>
      <c r="F52">
        <v>10.4</v>
      </c>
      <c r="G52" s="4">
        <v>5.9530000000000003</v>
      </c>
      <c r="H52" s="3">
        <v>0.65542</v>
      </c>
      <c r="I52" s="3">
        <v>0.59482999999999997</v>
      </c>
      <c r="J52" s="3">
        <v>0.52790000000000004</v>
      </c>
      <c r="K52" s="3">
        <v>0.46017000000000002</v>
      </c>
      <c r="L52" s="3">
        <v>0.39357999999999999</v>
      </c>
      <c r="M52" s="3">
        <v>0.32996999999999999</v>
      </c>
      <c r="N52" s="3">
        <v>0.27424999999999999</v>
      </c>
      <c r="O52" s="3">
        <v>0.22065000000000001</v>
      </c>
      <c r="P52" s="3">
        <v>0.17360999999999999</v>
      </c>
      <c r="Q52" s="3">
        <v>0.13350000000000001</v>
      </c>
      <c r="R52" s="3">
        <v>0.10027</v>
      </c>
      <c r="S52" s="3">
        <v>7.4929999999999997E-2</v>
      </c>
      <c r="T52" s="3">
        <v>5.3699999999999998E-2</v>
      </c>
      <c r="U52" s="3">
        <v>3.7539999999999997E-2</v>
      </c>
      <c r="V52" s="3">
        <v>2.5590000000000002E-2</v>
      </c>
      <c r="W52" s="3">
        <v>1.7000000000000001E-2</v>
      </c>
      <c r="X52" s="3">
        <v>1.1299999999999999E-2</v>
      </c>
      <c r="Y52" s="3">
        <v>7.1399999999999996E-3</v>
      </c>
      <c r="Z52" s="3">
        <v>4.4000000000000003E-3</v>
      </c>
      <c r="AA52" s="3">
        <v>2.64E-3</v>
      </c>
      <c r="AB52" s="3">
        <v>1.5399999999999999E-3</v>
      </c>
      <c r="AC52" s="3">
        <v>8.9999999999999998E-4</v>
      </c>
      <c r="AD52" s="3">
        <v>5.0000000000000001E-4</v>
      </c>
      <c r="AE52" s="3">
        <v>2.7E-4</v>
      </c>
      <c r="AF52" s="3">
        <v>1.3999999999999999E-4</v>
      </c>
      <c r="AG52" s="3">
        <v>6.9999999999999994E-5</v>
      </c>
      <c r="AH52" s="3">
        <v>4.0000000000000003E-5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5">
        <f>P_R[[#This Row],[8+]]-P_R[[#This Row],[9+]]</f>
        <v>6.0590000000000033E-2</v>
      </c>
      <c r="AY52" s="5">
        <f>P_R[[#This Row],[9+]]-P_R[[#This Row],[10+]]</f>
        <v>6.6929999999999934E-2</v>
      </c>
      <c r="AZ52" s="5">
        <f>P_R[[#This Row],[10+]]-P_R[[#This Row],[11+]]</f>
        <v>6.7730000000000012E-2</v>
      </c>
      <c r="BA52" s="5">
        <f>P_R[[#This Row],[11+]]-P_R[[#This Row],[12+]]</f>
        <v>6.6590000000000038E-2</v>
      </c>
      <c r="BB52" s="5">
        <f>P_R[[#This Row],[12+]]-P_R[[#This Row],[13+]]</f>
        <v>6.361E-2</v>
      </c>
      <c r="BC52" s="5">
        <f>P_R[[#This Row],[13+]]-P_R[[#This Row],[14+]]</f>
        <v>5.5719999999999992E-2</v>
      </c>
      <c r="BD52" s="5">
        <f>P_R[[#This Row],[14+]]-P_R[[#This Row],[15+]]</f>
        <v>5.3599999999999981E-2</v>
      </c>
      <c r="BE52" s="5">
        <f>P_R[[#This Row],[15+]]-P_R[[#This Row],[16+]]</f>
        <v>4.7040000000000026E-2</v>
      </c>
      <c r="BF52" s="5">
        <f>P_R[[#This Row],[16+]]-P_R[[#This Row],[17+]]</f>
        <v>4.0109999999999979E-2</v>
      </c>
      <c r="BG52" s="5">
        <f>P_R[[#This Row],[17+]]-P_R[[#This Row],[18+]]</f>
        <v>3.323000000000001E-2</v>
      </c>
      <c r="BH52" s="5">
        <f>P_R[[#This Row],[18+]]-P_R[[#This Row],[19+]]</f>
        <v>2.5340000000000001E-2</v>
      </c>
      <c r="BI52" s="5">
        <f>P_R[[#This Row],[19+]]-P_R[[#This Row],[20+]]</f>
        <v>2.1229999999999999E-2</v>
      </c>
      <c r="BJ52" s="5">
        <f>P_R[[#This Row],[20+]]-P_R[[#This Row],[21+]]</f>
        <v>1.6160000000000001E-2</v>
      </c>
      <c r="BK52" s="5">
        <f>P_R[[#This Row],[21+]]-P_R[[#This Row],[22+]]</f>
        <v>1.1949999999999995E-2</v>
      </c>
      <c r="BL52" s="5">
        <f>P_R[[#This Row],[22+]]-P_R[[#This Row],[23+]]</f>
        <v>8.5900000000000004E-3</v>
      </c>
      <c r="BM52" s="5">
        <f>P_R[[#This Row],[23+]]-P_R[[#This Row],[24+]]</f>
        <v>5.7000000000000019E-3</v>
      </c>
      <c r="BN52" s="5">
        <f>P_R[[#This Row],[24+]]-P_R[[#This Row],[25+]]</f>
        <v>4.1599999999999996E-3</v>
      </c>
      <c r="BO52" s="5">
        <f>P_R[[#This Row],[25+]]-P_R[[#This Row],[26+]]</f>
        <v>2.7399999999999994E-3</v>
      </c>
      <c r="BP52" s="5">
        <f>P_R[[#This Row],[26+]]-P_R[[#This Row],[27+]]</f>
        <v>1.7600000000000003E-3</v>
      </c>
      <c r="BQ52" s="5">
        <f>P_R[[#This Row],[27+]]-P_R[[#This Row],[28+]]</f>
        <v>1.1000000000000001E-3</v>
      </c>
      <c r="BR52" s="5">
        <f>P_R[[#This Row],[28+]]-P_R[[#This Row],[29+]]</f>
        <v>6.3999999999999994E-4</v>
      </c>
      <c r="BS52" s="5">
        <f>P_R[[#This Row],[29+]]-P_R[[#This Row],[30+]]</f>
        <v>3.9999999999999996E-4</v>
      </c>
      <c r="BT52" s="5">
        <f>P_R[[#This Row],[30+]]-P_R[[#This Row],[31+]]</f>
        <v>2.3000000000000001E-4</v>
      </c>
      <c r="BU52" s="5">
        <f>P_R[[#This Row],[31+]]-P_R[[#This Row],[32+]]</f>
        <v>1.3000000000000002E-4</v>
      </c>
      <c r="BV52" s="5">
        <f>P_R[[#This Row],[32+]]-P_R[[#This Row],[33+]]</f>
        <v>6.9999999999999994E-5</v>
      </c>
      <c r="BW52" s="5">
        <f>P_R[[#This Row],[33+]]-P_R[[#This Row],[34+]]</f>
        <v>2.9999999999999991E-5</v>
      </c>
      <c r="BX52" s="5">
        <f>P_R[[#This Row],[34+]]-P_R[[#This Row],[35+]]</f>
        <v>4.0000000000000003E-5</v>
      </c>
      <c r="BY52" s="5">
        <f>P_R[[#This Row],[35+]]-P_R[[#This Row],[36+]]</f>
        <v>0</v>
      </c>
      <c r="BZ52" s="5">
        <f>P_R[[#This Row],[36+]]-P_R[[#This Row],[37+]]</f>
        <v>0</v>
      </c>
      <c r="CA52" s="5">
        <f>P_R[[#This Row],[37+]]-P_R[[#This Row],[38+]]</f>
        <v>0</v>
      </c>
      <c r="CB52" s="5">
        <f>P_R[[#This Row],[38+]]-P_R[[#This Row],[39+]]</f>
        <v>0</v>
      </c>
      <c r="CC52" s="5">
        <f>P_R[[#This Row],[39+]]-P_R[[#This Row],[40+]]</f>
        <v>0</v>
      </c>
      <c r="CD52" s="5">
        <f>P_R[[#This Row],[40+]]-P_R[[#This Row],[41+]]</f>
        <v>0</v>
      </c>
      <c r="CE52" s="5">
        <f>P_R[[#This Row],[41+]]-P_R[[#This Row],[42+]]</f>
        <v>0</v>
      </c>
      <c r="CF52" s="5">
        <f>P_R[[#This Row],[42+]]-P_R[[#This Row],[43+]]</f>
        <v>0</v>
      </c>
      <c r="CG52" s="5">
        <f>P_R[[#This Row],[43+]]-P_R[[#This Row],[44+]]</f>
        <v>0</v>
      </c>
      <c r="CH52" s="5">
        <f>P_R[[#This Row],[44+]]-P_R[[#This Row],[45+]]</f>
        <v>0</v>
      </c>
      <c r="CI52" s="5">
        <f>P_R[[#This Row],[45+]]-P_R[[#This Row],[46+]]</f>
        <v>0</v>
      </c>
      <c r="CJ52" s="5">
        <f>P_R[[#This Row],[46+]]-P_R[[#This Row],[47+]]</f>
        <v>0</v>
      </c>
      <c r="CK52" s="5">
        <f>P_R[[#This Row],[47+]]-P_R[[#This Row],[48+]]</f>
        <v>0</v>
      </c>
      <c r="CL52" s="5">
        <f>P_R[[#This Row],[48+]]-P_R[[#This Row],[49+]]</f>
        <v>0</v>
      </c>
    </row>
    <row r="53" spans="1:90" x14ac:dyDescent="0.25">
      <c r="A53" s="10">
        <v>22400719</v>
      </c>
      <c r="B53" s="13" t="s">
        <v>93</v>
      </c>
      <c r="C53" s="13" t="s">
        <v>94</v>
      </c>
      <c r="D53" s="11">
        <v>0.79166666666666663</v>
      </c>
      <c r="E53" s="9" t="str">
        <f>HYPERLINK("https://www.nba.com/stats/player/203992/boxscores-traditional", "Bogdan Bogdanovic")</f>
        <v>Bogdan Bogdanovic</v>
      </c>
      <c r="F53">
        <v>10.8</v>
      </c>
      <c r="G53" s="4">
        <v>8.0850000000000009</v>
      </c>
      <c r="H53" s="3">
        <v>0.63683000000000001</v>
      </c>
      <c r="I53" s="3">
        <v>0.58706000000000003</v>
      </c>
      <c r="J53" s="3">
        <v>0.53983000000000003</v>
      </c>
      <c r="K53" s="3">
        <v>0.49202000000000001</v>
      </c>
      <c r="L53" s="3">
        <v>0.44037999999999999</v>
      </c>
      <c r="M53" s="3">
        <v>0.39357999999999999</v>
      </c>
      <c r="N53" s="3">
        <v>0.34458</v>
      </c>
      <c r="O53" s="3">
        <v>0.30153000000000002</v>
      </c>
      <c r="P53" s="3">
        <v>0.26108999999999999</v>
      </c>
      <c r="Q53" s="3">
        <v>0.22065000000000001</v>
      </c>
      <c r="R53" s="3">
        <v>0.18673000000000001</v>
      </c>
      <c r="S53" s="3">
        <v>0.15625</v>
      </c>
      <c r="T53" s="3">
        <v>0.12714</v>
      </c>
      <c r="U53" s="3">
        <v>0.10383000000000001</v>
      </c>
      <c r="V53" s="3">
        <v>8.226E-2</v>
      </c>
      <c r="W53" s="3">
        <v>6.5519999999999995E-2</v>
      </c>
      <c r="X53" s="3">
        <v>5.1549999999999999E-2</v>
      </c>
      <c r="Y53" s="3">
        <v>3.9199999999999999E-2</v>
      </c>
      <c r="Z53" s="3">
        <v>3.005E-2</v>
      </c>
      <c r="AA53" s="3">
        <v>2.2749999999999999E-2</v>
      </c>
      <c r="AB53" s="3">
        <v>1.6590000000000001E-2</v>
      </c>
      <c r="AC53" s="3">
        <v>1.222E-2</v>
      </c>
      <c r="AD53" s="3">
        <v>8.8900000000000003E-3</v>
      </c>
      <c r="AE53" s="3">
        <v>6.2100000000000002E-3</v>
      </c>
      <c r="AF53" s="3">
        <v>4.4000000000000003E-3</v>
      </c>
      <c r="AG53" s="3">
        <v>2.98E-3</v>
      </c>
      <c r="AH53" s="3">
        <v>2.0500000000000002E-3</v>
      </c>
      <c r="AI53" s="3">
        <v>1.39E-3</v>
      </c>
      <c r="AJ53" s="3">
        <v>8.9999999999999998E-4</v>
      </c>
      <c r="AK53" s="3">
        <v>5.9999999999999995E-4</v>
      </c>
      <c r="AL53" s="3">
        <v>3.8999999999999999E-4</v>
      </c>
      <c r="AM53" s="3">
        <v>2.4000000000000001E-4</v>
      </c>
      <c r="AN53" s="3">
        <v>1.4999999999999999E-4</v>
      </c>
      <c r="AO53" s="3">
        <v>9.0000000000000006E-5</v>
      </c>
      <c r="AP53" s="3">
        <v>6.0000000000000002E-5</v>
      </c>
      <c r="AQ53" s="3">
        <v>3.0000000000000001E-5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5">
        <f>P_R[[#This Row],[8+]]-P_R[[#This Row],[9+]]</f>
        <v>4.9769999999999981E-2</v>
      </c>
      <c r="AY53" s="5">
        <f>P_R[[#This Row],[9+]]-P_R[[#This Row],[10+]]</f>
        <v>4.7229999999999994E-2</v>
      </c>
      <c r="AZ53" s="5">
        <f>P_R[[#This Row],[10+]]-P_R[[#This Row],[11+]]</f>
        <v>4.7810000000000019E-2</v>
      </c>
      <c r="BA53" s="5">
        <f>P_R[[#This Row],[11+]]-P_R[[#This Row],[12+]]</f>
        <v>5.1640000000000019E-2</v>
      </c>
      <c r="BB53" s="5">
        <f>P_R[[#This Row],[12+]]-P_R[[#This Row],[13+]]</f>
        <v>4.6800000000000008E-2</v>
      </c>
      <c r="BC53" s="5">
        <f>P_R[[#This Row],[13+]]-P_R[[#This Row],[14+]]</f>
        <v>4.8999999999999988E-2</v>
      </c>
      <c r="BD53" s="5">
        <f>P_R[[#This Row],[14+]]-P_R[[#This Row],[15+]]</f>
        <v>4.3049999999999977E-2</v>
      </c>
      <c r="BE53" s="5">
        <f>P_R[[#This Row],[15+]]-P_R[[#This Row],[16+]]</f>
        <v>4.0440000000000031E-2</v>
      </c>
      <c r="BF53" s="5">
        <f>P_R[[#This Row],[16+]]-P_R[[#This Row],[17+]]</f>
        <v>4.0439999999999976E-2</v>
      </c>
      <c r="BG53" s="5">
        <f>P_R[[#This Row],[17+]]-P_R[[#This Row],[18+]]</f>
        <v>3.3920000000000006E-2</v>
      </c>
      <c r="BH53" s="5">
        <f>P_R[[#This Row],[18+]]-P_R[[#This Row],[19+]]</f>
        <v>3.0480000000000007E-2</v>
      </c>
      <c r="BI53" s="5">
        <f>P_R[[#This Row],[19+]]-P_R[[#This Row],[20+]]</f>
        <v>2.9109999999999997E-2</v>
      </c>
      <c r="BJ53" s="5">
        <f>P_R[[#This Row],[20+]]-P_R[[#This Row],[21+]]</f>
        <v>2.3309999999999997E-2</v>
      </c>
      <c r="BK53" s="5">
        <f>P_R[[#This Row],[21+]]-P_R[[#This Row],[22+]]</f>
        <v>2.1570000000000006E-2</v>
      </c>
      <c r="BL53" s="5">
        <f>P_R[[#This Row],[22+]]-P_R[[#This Row],[23+]]</f>
        <v>1.6740000000000005E-2</v>
      </c>
      <c r="BM53" s="5">
        <f>P_R[[#This Row],[23+]]-P_R[[#This Row],[24+]]</f>
        <v>1.3969999999999996E-2</v>
      </c>
      <c r="BN53" s="5">
        <f>P_R[[#This Row],[24+]]-P_R[[#This Row],[25+]]</f>
        <v>1.235E-2</v>
      </c>
      <c r="BO53" s="5">
        <f>P_R[[#This Row],[25+]]-P_R[[#This Row],[26+]]</f>
        <v>9.1499999999999984E-3</v>
      </c>
      <c r="BP53" s="5">
        <f>P_R[[#This Row],[26+]]-P_R[[#This Row],[27+]]</f>
        <v>7.3000000000000009E-3</v>
      </c>
      <c r="BQ53" s="5">
        <f>P_R[[#This Row],[27+]]-P_R[[#This Row],[28+]]</f>
        <v>6.1599999999999988E-3</v>
      </c>
      <c r="BR53" s="5">
        <f>P_R[[#This Row],[28+]]-P_R[[#This Row],[29+]]</f>
        <v>4.3700000000000006E-3</v>
      </c>
      <c r="BS53" s="5">
        <f>P_R[[#This Row],[29+]]-P_R[[#This Row],[30+]]</f>
        <v>3.3299999999999996E-3</v>
      </c>
      <c r="BT53" s="5">
        <f>P_R[[#This Row],[30+]]-P_R[[#This Row],[31+]]</f>
        <v>2.6800000000000001E-3</v>
      </c>
      <c r="BU53" s="5">
        <f>P_R[[#This Row],[31+]]-P_R[[#This Row],[32+]]</f>
        <v>1.81E-3</v>
      </c>
      <c r="BV53" s="5">
        <f>P_R[[#This Row],[32+]]-P_R[[#This Row],[33+]]</f>
        <v>1.4200000000000003E-3</v>
      </c>
      <c r="BW53" s="5">
        <f>P_R[[#This Row],[33+]]-P_R[[#This Row],[34+]]</f>
        <v>9.2999999999999984E-4</v>
      </c>
      <c r="BX53" s="5">
        <f>P_R[[#This Row],[34+]]-P_R[[#This Row],[35+]]</f>
        <v>6.6000000000000021E-4</v>
      </c>
      <c r="BY53" s="5">
        <f>P_R[[#This Row],[35+]]-P_R[[#This Row],[36+]]</f>
        <v>4.8999999999999998E-4</v>
      </c>
      <c r="BZ53" s="5">
        <f>P_R[[#This Row],[36+]]-P_R[[#This Row],[37+]]</f>
        <v>3.0000000000000003E-4</v>
      </c>
      <c r="CA53" s="5">
        <f>P_R[[#This Row],[37+]]-P_R[[#This Row],[38+]]</f>
        <v>2.0999999999999995E-4</v>
      </c>
      <c r="CB53" s="5">
        <f>P_R[[#This Row],[38+]]-P_R[[#This Row],[39+]]</f>
        <v>1.4999999999999999E-4</v>
      </c>
      <c r="CC53" s="5">
        <f>P_R[[#This Row],[39+]]-P_R[[#This Row],[40+]]</f>
        <v>9.0000000000000019E-5</v>
      </c>
      <c r="CD53" s="5">
        <f>P_R[[#This Row],[40+]]-P_R[[#This Row],[41+]]</f>
        <v>5.9999999999999981E-5</v>
      </c>
      <c r="CE53" s="5">
        <f>P_R[[#This Row],[41+]]-P_R[[#This Row],[42+]]</f>
        <v>3.0000000000000004E-5</v>
      </c>
      <c r="CF53" s="5">
        <f>P_R[[#This Row],[42+]]-P_R[[#This Row],[43+]]</f>
        <v>3.0000000000000001E-5</v>
      </c>
      <c r="CG53" s="5">
        <f>P_R[[#This Row],[43+]]-P_R[[#This Row],[44+]]</f>
        <v>3.0000000000000001E-5</v>
      </c>
      <c r="CH53" s="5">
        <f>P_R[[#This Row],[44+]]-P_R[[#This Row],[45+]]</f>
        <v>0</v>
      </c>
      <c r="CI53" s="5">
        <f>P_R[[#This Row],[45+]]-P_R[[#This Row],[46+]]</f>
        <v>0</v>
      </c>
      <c r="CJ53" s="5">
        <f>P_R[[#This Row],[46+]]-P_R[[#This Row],[47+]]</f>
        <v>0</v>
      </c>
      <c r="CK53" s="5">
        <f>P_R[[#This Row],[47+]]-P_R[[#This Row],[48+]]</f>
        <v>0</v>
      </c>
      <c r="CL53" s="5">
        <f>P_R[[#This Row],[48+]]-P_R[[#This Row],[49+]]</f>
        <v>0</v>
      </c>
    </row>
    <row r="54" spans="1:90" x14ac:dyDescent="0.25">
      <c r="A54" s="10">
        <v>22400719</v>
      </c>
      <c r="B54" s="13" t="s">
        <v>93</v>
      </c>
      <c r="C54" s="13" t="s">
        <v>94</v>
      </c>
      <c r="D54" s="11">
        <v>0.79166666666666663</v>
      </c>
      <c r="E54" s="9" t="str">
        <f>HYPERLINK("https://www.nba.com/stats/player/1629726/boxscores-traditional", "Garrison Mathews")</f>
        <v>Garrison Mathews</v>
      </c>
      <c r="F54">
        <v>9.1999999999999993</v>
      </c>
      <c r="G54" s="4">
        <v>4.49</v>
      </c>
      <c r="H54" s="3">
        <v>0.60641999999999996</v>
      </c>
      <c r="I54" s="3">
        <v>0.51595000000000002</v>
      </c>
      <c r="J54" s="3">
        <v>0.42858000000000002</v>
      </c>
      <c r="K54" s="3">
        <v>0.34458</v>
      </c>
      <c r="L54" s="3">
        <v>0.26762999999999998</v>
      </c>
      <c r="M54" s="3">
        <v>0.19766</v>
      </c>
      <c r="N54" s="3">
        <v>0.14230999999999999</v>
      </c>
      <c r="O54" s="3">
        <v>9.8530000000000006E-2</v>
      </c>
      <c r="P54" s="3">
        <v>6.5519999999999995E-2</v>
      </c>
      <c r="Q54" s="3">
        <v>4.0930000000000001E-2</v>
      </c>
      <c r="R54" s="3">
        <v>2.5000000000000001E-2</v>
      </c>
      <c r="S54" s="3">
        <v>1.4630000000000001E-2</v>
      </c>
      <c r="T54" s="3">
        <v>7.9799999999999992E-3</v>
      </c>
      <c r="U54" s="3">
        <v>4.2700000000000004E-3</v>
      </c>
      <c r="V54" s="3">
        <v>2.1900000000000001E-3</v>
      </c>
      <c r="W54" s="3">
        <v>1.07E-3</v>
      </c>
      <c r="X54" s="3">
        <v>4.8000000000000001E-4</v>
      </c>
      <c r="Y54" s="3">
        <v>2.2000000000000001E-4</v>
      </c>
      <c r="Z54" s="3">
        <v>9.0000000000000006E-5</v>
      </c>
      <c r="AA54" s="3">
        <v>4.0000000000000003E-5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P_R[[#This Row],[8+]]-P_R[[#This Row],[9+]]</f>
        <v>9.0469999999999939E-2</v>
      </c>
      <c r="AY54" s="5">
        <f>P_R[[#This Row],[9+]]-P_R[[#This Row],[10+]]</f>
        <v>8.7370000000000003E-2</v>
      </c>
      <c r="AZ54" s="5">
        <f>P_R[[#This Row],[10+]]-P_R[[#This Row],[11+]]</f>
        <v>8.4000000000000019E-2</v>
      </c>
      <c r="BA54" s="5">
        <f>P_R[[#This Row],[11+]]-P_R[[#This Row],[12+]]</f>
        <v>7.6950000000000018E-2</v>
      </c>
      <c r="BB54" s="5">
        <f>P_R[[#This Row],[12+]]-P_R[[#This Row],[13+]]</f>
        <v>6.9969999999999977E-2</v>
      </c>
      <c r="BC54" s="5">
        <f>P_R[[#This Row],[13+]]-P_R[[#This Row],[14+]]</f>
        <v>5.535000000000001E-2</v>
      </c>
      <c r="BD54" s="5">
        <f>P_R[[#This Row],[14+]]-P_R[[#This Row],[15+]]</f>
        <v>4.3779999999999986E-2</v>
      </c>
      <c r="BE54" s="5">
        <f>P_R[[#This Row],[15+]]-P_R[[#This Row],[16+]]</f>
        <v>3.3010000000000012E-2</v>
      </c>
      <c r="BF54" s="5">
        <f>P_R[[#This Row],[16+]]-P_R[[#This Row],[17+]]</f>
        <v>2.4589999999999994E-2</v>
      </c>
      <c r="BG54" s="5">
        <f>P_R[[#This Row],[17+]]-P_R[[#This Row],[18+]]</f>
        <v>1.593E-2</v>
      </c>
      <c r="BH54" s="5">
        <f>P_R[[#This Row],[18+]]-P_R[[#This Row],[19+]]</f>
        <v>1.0370000000000001E-2</v>
      </c>
      <c r="BI54" s="5">
        <f>P_R[[#This Row],[19+]]-P_R[[#This Row],[20+]]</f>
        <v>6.6500000000000014E-3</v>
      </c>
      <c r="BJ54" s="5">
        <f>P_R[[#This Row],[20+]]-P_R[[#This Row],[21+]]</f>
        <v>3.7099999999999989E-3</v>
      </c>
      <c r="BK54" s="5">
        <f>P_R[[#This Row],[21+]]-P_R[[#This Row],[22+]]</f>
        <v>2.0800000000000003E-3</v>
      </c>
      <c r="BL54" s="5">
        <f>P_R[[#This Row],[22+]]-P_R[[#This Row],[23+]]</f>
        <v>1.1200000000000001E-3</v>
      </c>
      <c r="BM54" s="5">
        <f>P_R[[#This Row],[23+]]-P_R[[#This Row],[24+]]</f>
        <v>5.9000000000000003E-4</v>
      </c>
      <c r="BN54" s="5">
        <f>P_R[[#This Row],[24+]]-P_R[[#This Row],[25+]]</f>
        <v>2.6000000000000003E-4</v>
      </c>
      <c r="BO54" s="5">
        <f>P_R[[#This Row],[25+]]-P_R[[#This Row],[26+]]</f>
        <v>1.3000000000000002E-4</v>
      </c>
      <c r="BP54" s="5">
        <f>P_R[[#This Row],[26+]]-P_R[[#This Row],[27+]]</f>
        <v>5.0000000000000002E-5</v>
      </c>
      <c r="BQ54" s="5">
        <f>P_R[[#This Row],[27+]]-P_R[[#This Row],[28+]]</f>
        <v>4.0000000000000003E-5</v>
      </c>
      <c r="BR54" s="5">
        <f>P_R[[#This Row],[28+]]-P_R[[#This Row],[29+]]</f>
        <v>0</v>
      </c>
      <c r="BS54" s="5">
        <f>P_R[[#This Row],[29+]]-P_R[[#This Row],[30+]]</f>
        <v>0</v>
      </c>
      <c r="BT54" s="5">
        <f>P_R[[#This Row],[30+]]-P_R[[#This Row],[31+]]</f>
        <v>0</v>
      </c>
      <c r="BU54" s="5">
        <f>P_R[[#This Row],[31+]]-P_R[[#This Row],[32+]]</f>
        <v>0</v>
      </c>
      <c r="BV54" s="5">
        <f>P_R[[#This Row],[32+]]-P_R[[#This Row],[33+]]</f>
        <v>0</v>
      </c>
      <c r="BW54" s="5">
        <f>P_R[[#This Row],[33+]]-P_R[[#This Row],[34+]]</f>
        <v>0</v>
      </c>
      <c r="BX54" s="5">
        <f>P_R[[#This Row],[34+]]-P_R[[#This Row],[35+]]</f>
        <v>0</v>
      </c>
      <c r="BY54" s="5">
        <f>P_R[[#This Row],[35+]]-P_R[[#This Row],[36+]]</f>
        <v>0</v>
      </c>
      <c r="BZ54" s="5">
        <f>P_R[[#This Row],[36+]]-P_R[[#This Row],[37+]]</f>
        <v>0</v>
      </c>
      <c r="CA54" s="5">
        <f>P_R[[#This Row],[37+]]-P_R[[#This Row],[38+]]</f>
        <v>0</v>
      </c>
      <c r="CB54" s="5">
        <f>P_R[[#This Row],[38+]]-P_R[[#This Row],[39+]]</f>
        <v>0</v>
      </c>
      <c r="CC54" s="5">
        <f>P_R[[#This Row],[39+]]-P_R[[#This Row],[40+]]</f>
        <v>0</v>
      </c>
      <c r="CD54" s="5">
        <f>P_R[[#This Row],[40+]]-P_R[[#This Row],[41+]]</f>
        <v>0</v>
      </c>
      <c r="CE54" s="5">
        <f>P_R[[#This Row],[41+]]-P_R[[#This Row],[42+]]</f>
        <v>0</v>
      </c>
      <c r="CF54" s="5">
        <f>P_R[[#This Row],[42+]]-P_R[[#This Row],[43+]]</f>
        <v>0</v>
      </c>
      <c r="CG54" s="5">
        <f>P_R[[#This Row],[43+]]-P_R[[#This Row],[44+]]</f>
        <v>0</v>
      </c>
      <c r="CH54" s="5">
        <f>P_R[[#This Row],[44+]]-P_R[[#This Row],[45+]]</f>
        <v>0</v>
      </c>
      <c r="CI54" s="5">
        <f>P_R[[#This Row],[45+]]-P_R[[#This Row],[46+]]</f>
        <v>0</v>
      </c>
      <c r="CJ54" s="5">
        <f>P_R[[#This Row],[46+]]-P_R[[#This Row],[47+]]</f>
        <v>0</v>
      </c>
      <c r="CK54" s="5">
        <f>P_R[[#This Row],[47+]]-P_R[[#This Row],[48+]]</f>
        <v>0</v>
      </c>
      <c r="CL54" s="5">
        <f>P_R[[#This Row],[48+]]-P_R[[#This Row],[49+]]</f>
        <v>0</v>
      </c>
    </row>
    <row r="55" spans="1:90" x14ac:dyDescent="0.25">
      <c r="A55" s="10">
        <v>22400719</v>
      </c>
      <c r="B55" s="13" t="s">
        <v>93</v>
      </c>
      <c r="C55" s="13" t="s">
        <v>94</v>
      </c>
      <c r="D55" s="11">
        <v>0.79166666666666663</v>
      </c>
      <c r="E55" s="9" t="str">
        <f>HYPERLINK("https://www.nba.com/stats/player/1631243/boxscores-traditional", "Mouhamed Gueye")</f>
        <v>Mouhamed Gueye</v>
      </c>
      <c r="F55">
        <v>9.5</v>
      </c>
      <c r="G55" s="4">
        <v>5.7229999999999999</v>
      </c>
      <c r="H55" s="3">
        <v>0.60257000000000005</v>
      </c>
      <c r="I55" s="3">
        <v>0.53586</v>
      </c>
      <c r="J55" s="3">
        <v>0.46414</v>
      </c>
      <c r="K55" s="3">
        <v>0.39743000000000001</v>
      </c>
      <c r="L55" s="3">
        <v>0.32996999999999999</v>
      </c>
      <c r="M55" s="3">
        <v>0.27093</v>
      </c>
      <c r="N55" s="3">
        <v>0.21476000000000001</v>
      </c>
      <c r="O55" s="3">
        <v>0.16853000000000001</v>
      </c>
      <c r="P55" s="3">
        <v>0.12714</v>
      </c>
      <c r="Q55" s="3">
        <v>9.5100000000000004E-2</v>
      </c>
      <c r="R55" s="3">
        <v>6.8110000000000004E-2</v>
      </c>
      <c r="S55" s="3">
        <v>4.8460000000000003E-2</v>
      </c>
      <c r="T55" s="3">
        <v>3.3619999999999997E-2</v>
      </c>
      <c r="U55" s="3">
        <v>2.222E-2</v>
      </c>
      <c r="V55" s="3">
        <v>1.4630000000000001E-2</v>
      </c>
      <c r="W55" s="3">
        <v>9.1400000000000006E-3</v>
      </c>
      <c r="X55" s="3">
        <v>5.7000000000000002E-3</v>
      </c>
      <c r="Y55" s="3">
        <v>3.3600000000000001E-3</v>
      </c>
      <c r="Z55" s="3">
        <v>1.99E-3</v>
      </c>
      <c r="AA55" s="3">
        <v>1.1100000000000001E-3</v>
      </c>
      <c r="AB55" s="3">
        <v>6.2E-4</v>
      </c>
      <c r="AC55" s="3">
        <v>3.2000000000000003E-4</v>
      </c>
      <c r="AD55" s="3">
        <v>1.7000000000000001E-4</v>
      </c>
      <c r="AE55" s="3">
        <v>8.0000000000000007E-5</v>
      </c>
      <c r="AF55" s="3">
        <v>4.0000000000000003E-5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P_R[[#This Row],[8+]]-P_R[[#This Row],[9+]]</f>
        <v>6.6710000000000047E-2</v>
      </c>
      <c r="AY55" s="5">
        <f>P_R[[#This Row],[9+]]-P_R[[#This Row],[10+]]</f>
        <v>7.1720000000000006E-2</v>
      </c>
      <c r="AZ55" s="5">
        <f>P_R[[#This Row],[10+]]-P_R[[#This Row],[11+]]</f>
        <v>6.6709999999999992E-2</v>
      </c>
      <c r="BA55" s="5">
        <f>P_R[[#This Row],[11+]]-P_R[[#This Row],[12+]]</f>
        <v>6.746000000000002E-2</v>
      </c>
      <c r="BB55" s="5">
        <f>P_R[[#This Row],[12+]]-P_R[[#This Row],[13+]]</f>
        <v>5.9039999999999981E-2</v>
      </c>
      <c r="BC55" s="5">
        <f>P_R[[#This Row],[13+]]-P_R[[#This Row],[14+]]</f>
        <v>5.6169999999999998E-2</v>
      </c>
      <c r="BD55" s="5">
        <f>P_R[[#This Row],[14+]]-P_R[[#This Row],[15+]]</f>
        <v>4.6229999999999993E-2</v>
      </c>
      <c r="BE55" s="5">
        <f>P_R[[#This Row],[15+]]-P_R[[#This Row],[16+]]</f>
        <v>4.139000000000001E-2</v>
      </c>
      <c r="BF55" s="5">
        <f>P_R[[#This Row],[16+]]-P_R[[#This Row],[17+]]</f>
        <v>3.2039999999999999E-2</v>
      </c>
      <c r="BG55" s="5">
        <f>P_R[[#This Row],[17+]]-P_R[[#This Row],[18+]]</f>
        <v>2.699E-2</v>
      </c>
      <c r="BH55" s="5">
        <f>P_R[[#This Row],[18+]]-P_R[[#This Row],[19+]]</f>
        <v>1.9650000000000001E-2</v>
      </c>
      <c r="BI55" s="5">
        <f>P_R[[#This Row],[19+]]-P_R[[#This Row],[20+]]</f>
        <v>1.4840000000000006E-2</v>
      </c>
      <c r="BJ55" s="5">
        <f>P_R[[#This Row],[20+]]-P_R[[#This Row],[21+]]</f>
        <v>1.1399999999999997E-2</v>
      </c>
      <c r="BK55" s="5">
        <f>P_R[[#This Row],[21+]]-P_R[[#This Row],[22+]]</f>
        <v>7.5899999999999995E-3</v>
      </c>
      <c r="BL55" s="5">
        <f>P_R[[#This Row],[22+]]-P_R[[#This Row],[23+]]</f>
        <v>5.4900000000000001E-3</v>
      </c>
      <c r="BM55" s="5">
        <f>P_R[[#This Row],[23+]]-P_R[[#This Row],[24+]]</f>
        <v>3.4400000000000003E-3</v>
      </c>
      <c r="BN55" s="5">
        <f>P_R[[#This Row],[24+]]-P_R[[#This Row],[25+]]</f>
        <v>2.3400000000000001E-3</v>
      </c>
      <c r="BO55" s="5">
        <f>P_R[[#This Row],[25+]]-P_R[[#This Row],[26+]]</f>
        <v>1.3700000000000001E-3</v>
      </c>
      <c r="BP55" s="5">
        <f>P_R[[#This Row],[26+]]-P_R[[#This Row],[27+]]</f>
        <v>8.7999999999999992E-4</v>
      </c>
      <c r="BQ55" s="5">
        <f>P_R[[#This Row],[27+]]-P_R[[#This Row],[28+]]</f>
        <v>4.9000000000000009E-4</v>
      </c>
      <c r="BR55" s="5">
        <f>P_R[[#This Row],[28+]]-P_R[[#This Row],[29+]]</f>
        <v>2.9999999999999997E-4</v>
      </c>
      <c r="BS55" s="5">
        <f>P_R[[#This Row],[29+]]-P_R[[#This Row],[30+]]</f>
        <v>1.5000000000000001E-4</v>
      </c>
      <c r="BT55" s="5">
        <f>P_R[[#This Row],[30+]]-P_R[[#This Row],[31+]]</f>
        <v>9.0000000000000006E-5</v>
      </c>
      <c r="BU55" s="5">
        <f>P_R[[#This Row],[31+]]-P_R[[#This Row],[32+]]</f>
        <v>4.0000000000000003E-5</v>
      </c>
      <c r="BV55" s="5">
        <f>P_R[[#This Row],[32+]]-P_R[[#This Row],[33+]]</f>
        <v>4.0000000000000003E-5</v>
      </c>
      <c r="BW55" s="5">
        <f>P_R[[#This Row],[33+]]-P_R[[#This Row],[34+]]</f>
        <v>0</v>
      </c>
      <c r="BX55" s="5">
        <f>P_R[[#This Row],[34+]]-P_R[[#This Row],[35+]]</f>
        <v>0</v>
      </c>
      <c r="BY55" s="5">
        <f>P_R[[#This Row],[35+]]-P_R[[#This Row],[36+]]</f>
        <v>0</v>
      </c>
      <c r="BZ55" s="5">
        <f>P_R[[#This Row],[36+]]-P_R[[#This Row],[37+]]</f>
        <v>0</v>
      </c>
      <c r="CA55" s="5">
        <f>P_R[[#This Row],[37+]]-P_R[[#This Row],[38+]]</f>
        <v>0</v>
      </c>
      <c r="CB55" s="5">
        <f>P_R[[#This Row],[38+]]-P_R[[#This Row],[39+]]</f>
        <v>0</v>
      </c>
      <c r="CC55" s="5">
        <f>P_R[[#This Row],[39+]]-P_R[[#This Row],[40+]]</f>
        <v>0</v>
      </c>
      <c r="CD55" s="5">
        <f>P_R[[#This Row],[40+]]-P_R[[#This Row],[41+]]</f>
        <v>0</v>
      </c>
      <c r="CE55" s="5">
        <f>P_R[[#This Row],[41+]]-P_R[[#This Row],[42+]]</f>
        <v>0</v>
      </c>
      <c r="CF55" s="5">
        <f>P_R[[#This Row],[42+]]-P_R[[#This Row],[43+]]</f>
        <v>0</v>
      </c>
      <c r="CG55" s="5">
        <f>P_R[[#This Row],[43+]]-P_R[[#This Row],[44+]]</f>
        <v>0</v>
      </c>
      <c r="CH55" s="5">
        <f>P_R[[#This Row],[44+]]-P_R[[#This Row],[45+]]</f>
        <v>0</v>
      </c>
      <c r="CI55" s="5">
        <f>P_R[[#This Row],[45+]]-P_R[[#This Row],[46+]]</f>
        <v>0</v>
      </c>
      <c r="CJ55" s="5">
        <f>P_R[[#This Row],[46+]]-P_R[[#This Row],[47+]]</f>
        <v>0</v>
      </c>
      <c r="CK55" s="5">
        <f>P_R[[#This Row],[47+]]-P_R[[#This Row],[48+]]</f>
        <v>0</v>
      </c>
      <c r="CL55" s="5">
        <f>P_R[[#This Row],[48+]]-P_R[[#This Row],[49+]]</f>
        <v>0</v>
      </c>
    </row>
    <row r="56" spans="1:90" x14ac:dyDescent="0.25">
      <c r="A56" s="10">
        <v>22400719</v>
      </c>
      <c r="B56" s="13" t="s">
        <v>94</v>
      </c>
      <c r="C56" s="13" t="s">
        <v>93</v>
      </c>
      <c r="D56" s="11">
        <v>0.79166666666666663</v>
      </c>
      <c r="E56" s="9" t="str">
        <f>HYPERLINK("https://www.nba.com/stats/player/1641705/boxscores-traditional", "Victor Wembanyama")</f>
        <v>Victor Wembanyama</v>
      </c>
      <c r="F56">
        <v>37.799999999999997</v>
      </c>
      <c r="G56" s="4">
        <v>4.2610000000000001</v>
      </c>
      <c r="H56" s="3">
        <v>1</v>
      </c>
      <c r="I56" s="3">
        <v>1</v>
      </c>
      <c r="J56" s="3">
        <v>1</v>
      </c>
      <c r="K56" s="3">
        <v>1</v>
      </c>
      <c r="L56" s="3">
        <v>1</v>
      </c>
      <c r="M56" s="3">
        <v>1</v>
      </c>
      <c r="N56" s="3">
        <v>1</v>
      </c>
      <c r="O56" s="3">
        <v>1</v>
      </c>
      <c r="P56" s="3">
        <v>1</v>
      </c>
      <c r="Q56" s="3">
        <v>1</v>
      </c>
      <c r="R56" s="3">
        <v>1</v>
      </c>
      <c r="S56" s="3">
        <v>1</v>
      </c>
      <c r="T56" s="3">
        <v>1</v>
      </c>
      <c r="U56" s="3">
        <v>0.99995999999999996</v>
      </c>
      <c r="V56" s="3">
        <v>0.99990000000000001</v>
      </c>
      <c r="W56" s="3">
        <v>0.99973999999999996</v>
      </c>
      <c r="X56" s="3">
        <v>0.99939999999999996</v>
      </c>
      <c r="Y56" s="3">
        <v>0.99865000000000004</v>
      </c>
      <c r="Z56" s="3">
        <v>0.99719999999999998</v>
      </c>
      <c r="AA56" s="3">
        <v>0.99429999999999996</v>
      </c>
      <c r="AB56" s="3">
        <v>0.98928000000000005</v>
      </c>
      <c r="AC56" s="3">
        <v>0.98077000000000003</v>
      </c>
      <c r="AD56" s="3">
        <v>0.96638000000000002</v>
      </c>
      <c r="AE56" s="3">
        <v>0.94520000000000004</v>
      </c>
      <c r="AF56" s="3">
        <v>0.91308999999999996</v>
      </c>
      <c r="AG56" s="3">
        <v>0.87075999999999998</v>
      </c>
      <c r="AH56" s="3">
        <v>0.81327000000000005</v>
      </c>
      <c r="AI56" s="3">
        <v>0.74536999999999998</v>
      </c>
      <c r="AJ56" s="3">
        <v>0.66276000000000002</v>
      </c>
      <c r="AK56" s="3">
        <v>0.57535000000000003</v>
      </c>
      <c r="AL56" s="3">
        <v>0.48005999999999999</v>
      </c>
      <c r="AM56" s="3">
        <v>0.38973999999999998</v>
      </c>
      <c r="AN56" s="3">
        <v>0.30153000000000002</v>
      </c>
      <c r="AO56" s="3">
        <v>0.22663</v>
      </c>
      <c r="AP56" s="3">
        <v>0.16109000000000001</v>
      </c>
      <c r="AQ56" s="3">
        <v>0.11123</v>
      </c>
      <c r="AR56" s="3">
        <v>7.2150000000000006E-2</v>
      </c>
      <c r="AS56" s="3">
        <v>4.5510000000000002E-2</v>
      </c>
      <c r="AT56" s="3">
        <v>2.743E-2</v>
      </c>
      <c r="AU56" s="3">
        <v>1.5389999999999999E-2</v>
      </c>
      <c r="AV56" s="3">
        <v>8.4200000000000004E-3</v>
      </c>
      <c r="AW56" s="3">
        <v>4.2700000000000004E-3</v>
      </c>
      <c r="AX56" s="5">
        <f>P_R[[#This Row],[8+]]-P_R[[#This Row],[9+]]</f>
        <v>0</v>
      </c>
      <c r="AY56" s="5">
        <f>P_R[[#This Row],[9+]]-P_R[[#This Row],[10+]]</f>
        <v>0</v>
      </c>
      <c r="AZ56" s="5">
        <f>P_R[[#This Row],[10+]]-P_R[[#This Row],[11+]]</f>
        <v>0</v>
      </c>
      <c r="BA56" s="5">
        <f>P_R[[#This Row],[11+]]-P_R[[#This Row],[12+]]</f>
        <v>0</v>
      </c>
      <c r="BB56" s="5">
        <f>P_R[[#This Row],[12+]]-P_R[[#This Row],[13+]]</f>
        <v>0</v>
      </c>
      <c r="BC56" s="5">
        <f>P_R[[#This Row],[13+]]-P_R[[#This Row],[14+]]</f>
        <v>0</v>
      </c>
      <c r="BD56" s="5">
        <f>P_R[[#This Row],[14+]]-P_R[[#This Row],[15+]]</f>
        <v>0</v>
      </c>
      <c r="BE56" s="5">
        <f>P_R[[#This Row],[15+]]-P_R[[#This Row],[16+]]</f>
        <v>0</v>
      </c>
      <c r="BF56" s="5">
        <f>P_R[[#This Row],[16+]]-P_R[[#This Row],[17+]]</f>
        <v>0</v>
      </c>
      <c r="BG56" s="5">
        <f>P_R[[#This Row],[17+]]-P_R[[#This Row],[18+]]</f>
        <v>0</v>
      </c>
      <c r="BH56" s="5">
        <f>P_R[[#This Row],[18+]]-P_R[[#This Row],[19+]]</f>
        <v>0</v>
      </c>
      <c r="BI56" s="5">
        <f>P_R[[#This Row],[19+]]-P_R[[#This Row],[20+]]</f>
        <v>0</v>
      </c>
      <c r="BJ56" s="5">
        <f>P_R[[#This Row],[20+]]-P_R[[#This Row],[21+]]</f>
        <v>4.0000000000040004E-5</v>
      </c>
      <c r="BK56" s="5">
        <f>P_R[[#This Row],[21+]]-P_R[[#This Row],[22+]]</f>
        <v>5.9999999999948983E-5</v>
      </c>
      <c r="BL56" s="5">
        <f>P_R[[#This Row],[22+]]-P_R[[#This Row],[23+]]</f>
        <v>1.6000000000004899E-4</v>
      </c>
      <c r="BM56" s="5">
        <f>P_R[[#This Row],[23+]]-P_R[[#This Row],[24+]]</f>
        <v>3.4000000000000696E-4</v>
      </c>
      <c r="BN56" s="5">
        <f>P_R[[#This Row],[24+]]-P_R[[#This Row],[25+]]</f>
        <v>7.499999999999174E-4</v>
      </c>
      <c r="BO56" s="5">
        <f>P_R[[#This Row],[25+]]-P_R[[#This Row],[26+]]</f>
        <v>1.4500000000000624E-3</v>
      </c>
      <c r="BP56" s="5">
        <f>P_R[[#This Row],[26+]]-P_R[[#This Row],[27+]]</f>
        <v>2.9000000000000137E-3</v>
      </c>
      <c r="BQ56" s="5">
        <f>P_R[[#This Row],[27+]]-P_R[[#This Row],[28+]]</f>
        <v>5.0199999999999134E-3</v>
      </c>
      <c r="BR56" s="5">
        <f>P_R[[#This Row],[28+]]-P_R[[#This Row],[29+]]</f>
        <v>8.5100000000000176E-3</v>
      </c>
      <c r="BS56" s="5">
        <f>P_R[[#This Row],[29+]]-P_R[[#This Row],[30+]]</f>
        <v>1.4390000000000014E-2</v>
      </c>
      <c r="BT56" s="5">
        <f>P_R[[#This Row],[30+]]-P_R[[#This Row],[31+]]</f>
        <v>2.1179999999999977E-2</v>
      </c>
      <c r="BU56" s="5">
        <f>P_R[[#This Row],[31+]]-P_R[[#This Row],[32+]]</f>
        <v>3.2110000000000083E-2</v>
      </c>
      <c r="BV56" s="5">
        <f>P_R[[#This Row],[32+]]-P_R[[#This Row],[33+]]</f>
        <v>4.2329999999999979E-2</v>
      </c>
      <c r="BW56" s="5">
        <f>P_R[[#This Row],[33+]]-P_R[[#This Row],[34+]]</f>
        <v>5.748999999999993E-2</v>
      </c>
      <c r="BX56" s="5">
        <f>P_R[[#This Row],[34+]]-P_R[[#This Row],[35+]]</f>
        <v>6.7900000000000071E-2</v>
      </c>
      <c r="BY56" s="5">
        <f>P_R[[#This Row],[35+]]-P_R[[#This Row],[36+]]</f>
        <v>8.2609999999999961E-2</v>
      </c>
      <c r="BZ56" s="5">
        <f>P_R[[#This Row],[36+]]-P_R[[#This Row],[37+]]</f>
        <v>8.7409999999999988E-2</v>
      </c>
      <c r="CA56" s="5">
        <f>P_R[[#This Row],[37+]]-P_R[[#This Row],[38+]]</f>
        <v>9.5290000000000041E-2</v>
      </c>
      <c r="CB56" s="5">
        <f>P_R[[#This Row],[38+]]-P_R[[#This Row],[39+]]</f>
        <v>9.0320000000000011E-2</v>
      </c>
      <c r="CC56" s="5">
        <f>P_R[[#This Row],[39+]]-P_R[[#This Row],[40+]]</f>
        <v>8.8209999999999955E-2</v>
      </c>
      <c r="CD56" s="5">
        <f>P_R[[#This Row],[40+]]-P_R[[#This Row],[41+]]</f>
        <v>7.4900000000000022E-2</v>
      </c>
      <c r="CE56" s="5">
        <f>P_R[[#This Row],[41+]]-P_R[[#This Row],[42+]]</f>
        <v>6.5539999999999987E-2</v>
      </c>
      <c r="CF56" s="5">
        <f>P_R[[#This Row],[42+]]-P_R[[#This Row],[43+]]</f>
        <v>4.9860000000000015E-2</v>
      </c>
      <c r="CG56" s="5">
        <f>P_R[[#This Row],[43+]]-P_R[[#This Row],[44+]]</f>
        <v>3.907999999999999E-2</v>
      </c>
      <c r="CH56" s="5">
        <f>P_R[[#This Row],[44+]]-P_R[[#This Row],[45+]]</f>
        <v>2.6640000000000004E-2</v>
      </c>
      <c r="CI56" s="5">
        <f>P_R[[#This Row],[45+]]-P_R[[#This Row],[46+]]</f>
        <v>1.8080000000000002E-2</v>
      </c>
      <c r="CJ56" s="5">
        <f>P_R[[#This Row],[46+]]-P_R[[#This Row],[47+]]</f>
        <v>1.204E-2</v>
      </c>
      <c r="CK56" s="5">
        <f>P_R[[#This Row],[47+]]-P_R[[#This Row],[48+]]</f>
        <v>6.9699999999999988E-3</v>
      </c>
      <c r="CL56" s="5">
        <f>P_R[[#This Row],[48+]]-P_R[[#This Row],[49+]]</f>
        <v>4.15E-3</v>
      </c>
    </row>
    <row r="57" spans="1:90" x14ac:dyDescent="0.25">
      <c r="A57" s="10">
        <v>22400719</v>
      </c>
      <c r="B57" s="13" t="s">
        <v>94</v>
      </c>
      <c r="C57" s="13" t="s">
        <v>93</v>
      </c>
      <c r="D57" s="11">
        <v>0.79166666666666663</v>
      </c>
      <c r="E57" s="9" t="str">
        <f>HYPERLINK("https://www.nba.com/stats/player/1642264/boxscores-traditional", "Stephon Castle")</f>
        <v>Stephon Castle</v>
      </c>
      <c r="F57">
        <v>23.4</v>
      </c>
      <c r="G57" s="4">
        <v>4.2240000000000002</v>
      </c>
      <c r="H57" s="3">
        <v>0.99987000000000004</v>
      </c>
      <c r="I57" s="3">
        <v>0.99968000000000001</v>
      </c>
      <c r="J57" s="3">
        <v>0.99924000000000002</v>
      </c>
      <c r="K57" s="3">
        <v>0.99836000000000003</v>
      </c>
      <c r="L57" s="3">
        <v>0.99653000000000003</v>
      </c>
      <c r="M57" s="3">
        <v>0.99304999999999999</v>
      </c>
      <c r="N57" s="3">
        <v>0.98712999999999995</v>
      </c>
      <c r="O57" s="3">
        <v>0.97670000000000001</v>
      </c>
      <c r="P57" s="3">
        <v>0.95994000000000002</v>
      </c>
      <c r="Q57" s="3">
        <v>0.93574000000000002</v>
      </c>
      <c r="R57" s="3">
        <v>0.89973000000000003</v>
      </c>
      <c r="S57" s="3">
        <v>0.85082999999999998</v>
      </c>
      <c r="T57" s="3">
        <v>0.78813999999999995</v>
      </c>
      <c r="U57" s="3">
        <v>0.71565999999999996</v>
      </c>
      <c r="V57" s="3">
        <v>0.62929999999999997</v>
      </c>
      <c r="W57" s="3">
        <v>0.53586</v>
      </c>
      <c r="X57" s="3">
        <v>0.44433</v>
      </c>
      <c r="Y57" s="3">
        <v>0.35197000000000001</v>
      </c>
      <c r="Z57" s="3">
        <v>0.26762999999999998</v>
      </c>
      <c r="AA57" s="3">
        <v>0.19766</v>
      </c>
      <c r="AB57" s="3">
        <v>0.13786000000000001</v>
      </c>
      <c r="AC57" s="3">
        <v>9.1759999999999994E-2</v>
      </c>
      <c r="AD57" s="3">
        <v>5.9380000000000002E-2</v>
      </c>
      <c r="AE57" s="3">
        <v>3.5929999999999997E-2</v>
      </c>
      <c r="AF57" s="3">
        <v>2.068E-2</v>
      </c>
      <c r="AG57" s="3">
        <v>1.1599999999999999E-2</v>
      </c>
      <c r="AH57" s="3">
        <v>6.0400000000000002E-3</v>
      </c>
      <c r="AI57" s="3">
        <v>2.98E-3</v>
      </c>
      <c r="AJ57" s="3">
        <v>1.4400000000000001E-3</v>
      </c>
      <c r="AK57" s="3">
        <v>6.4000000000000005E-4</v>
      </c>
      <c r="AL57" s="3">
        <v>2.7E-4</v>
      </c>
      <c r="AM57" s="3">
        <v>1.1E-4</v>
      </c>
      <c r="AN57" s="3">
        <v>4.0000000000000003E-5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5">
        <f>P_R[[#This Row],[8+]]-P_R[[#This Row],[9+]]</f>
        <v>1.9000000000002348E-4</v>
      </c>
      <c r="AY57" s="5">
        <f>P_R[[#This Row],[9+]]-P_R[[#This Row],[10+]]</f>
        <v>4.3999999999999595E-4</v>
      </c>
      <c r="AZ57" s="5">
        <f>P_R[[#This Row],[10+]]-P_R[[#This Row],[11+]]</f>
        <v>8.799999999999919E-4</v>
      </c>
      <c r="BA57" s="5">
        <f>P_R[[#This Row],[11+]]-P_R[[#This Row],[12+]]</f>
        <v>1.8299999999999983E-3</v>
      </c>
      <c r="BB57" s="5">
        <f>P_R[[#This Row],[12+]]-P_R[[#This Row],[13+]]</f>
        <v>3.4800000000000386E-3</v>
      </c>
      <c r="BC57" s="5">
        <f>P_R[[#This Row],[13+]]-P_R[[#This Row],[14+]]</f>
        <v>5.9200000000000363E-3</v>
      </c>
      <c r="BD57" s="5">
        <f>P_R[[#This Row],[14+]]-P_R[[#This Row],[15+]]</f>
        <v>1.0429999999999939E-2</v>
      </c>
      <c r="BE57" s="5">
        <f>P_R[[#This Row],[15+]]-P_R[[#This Row],[16+]]</f>
        <v>1.6759999999999997E-2</v>
      </c>
      <c r="BF57" s="5">
        <f>P_R[[#This Row],[16+]]-P_R[[#This Row],[17+]]</f>
        <v>2.4199999999999999E-2</v>
      </c>
      <c r="BG57" s="5">
        <f>P_R[[#This Row],[17+]]-P_R[[#This Row],[18+]]</f>
        <v>3.6009999999999986E-2</v>
      </c>
      <c r="BH57" s="5">
        <f>P_R[[#This Row],[18+]]-P_R[[#This Row],[19+]]</f>
        <v>4.8900000000000055E-2</v>
      </c>
      <c r="BI57" s="5">
        <f>P_R[[#This Row],[19+]]-P_R[[#This Row],[20+]]</f>
        <v>6.2690000000000023E-2</v>
      </c>
      <c r="BJ57" s="5">
        <f>P_R[[#This Row],[20+]]-P_R[[#This Row],[21+]]</f>
        <v>7.2479999999999989E-2</v>
      </c>
      <c r="BK57" s="5">
        <f>P_R[[#This Row],[21+]]-P_R[[#This Row],[22+]]</f>
        <v>8.6359999999999992E-2</v>
      </c>
      <c r="BL57" s="5">
        <f>P_R[[#This Row],[22+]]-P_R[[#This Row],[23+]]</f>
        <v>9.3439999999999968E-2</v>
      </c>
      <c r="BM57" s="5">
        <f>P_R[[#This Row],[23+]]-P_R[[#This Row],[24+]]</f>
        <v>9.153E-2</v>
      </c>
      <c r="BN57" s="5">
        <f>P_R[[#This Row],[24+]]-P_R[[#This Row],[25+]]</f>
        <v>9.2359999999999998E-2</v>
      </c>
      <c r="BO57" s="5">
        <f>P_R[[#This Row],[25+]]-P_R[[#This Row],[26+]]</f>
        <v>8.4340000000000026E-2</v>
      </c>
      <c r="BP57" s="5">
        <f>P_R[[#This Row],[26+]]-P_R[[#This Row],[27+]]</f>
        <v>6.9969999999999977E-2</v>
      </c>
      <c r="BQ57" s="5">
        <f>P_R[[#This Row],[27+]]-P_R[[#This Row],[28+]]</f>
        <v>5.9799999999999992E-2</v>
      </c>
      <c r="BR57" s="5">
        <f>P_R[[#This Row],[28+]]-P_R[[#This Row],[29+]]</f>
        <v>4.6100000000000016E-2</v>
      </c>
      <c r="BS57" s="5">
        <f>P_R[[#This Row],[29+]]-P_R[[#This Row],[30+]]</f>
        <v>3.2379999999999992E-2</v>
      </c>
      <c r="BT57" s="5">
        <f>P_R[[#This Row],[30+]]-P_R[[#This Row],[31+]]</f>
        <v>2.3450000000000006E-2</v>
      </c>
      <c r="BU57" s="5">
        <f>P_R[[#This Row],[31+]]-P_R[[#This Row],[32+]]</f>
        <v>1.5249999999999996E-2</v>
      </c>
      <c r="BV57" s="5">
        <f>P_R[[#This Row],[32+]]-P_R[[#This Row],[33+]]</f>
        <v>9.0800000000000013E-3</v>
      </c>
      <c r="BW57" s="5">
        <f>P_R[[#This Row],[33+]]-P_R[[#This Row],[34+]]</f>
        <v>5.559999999999999E-3</v>
      </c>
      <c r="BX57" s="5">
        <f>P_R[[#This Row],[34+]]-P_R[[#This Row],[35+]]</f>
        <v>3.0600000000000002E-3</v>
      </c>
      <c r="BY57" s="5">
        <f>P_R[[#This Row],[35+]]-P_R[[#This Row],[36+]]</f>
        <v>1.5399999999999999E-3</v>
      </c>
      <c r="BZ57" s="5">
        <f>P_R[[#This Row],[36+]]-P_R[[#This Row],[37+]]</f>
        <v>8.0000000000000004E-4</v>
      </c>
      <c r="CA57" s="5">
        <f>P_R[[#This Row],[37+]]-P_R[[#This Row],[38+]]</f>
        <v>3.7000000000000005E-4</v>
      </c>
      <c r="CB57" s="5">
        <f>P_R[[#This Row],[38+]]-P_R[[#This Row],[39+]]</f>
        <v>1.5999999999999999E-4</v>
      </c>
      <c r="CC57" s="5">
        <f>P_R[[#This Row],[39+]]-P_R[[#This Row],[40+]]</f>
        <v>6.9999999999999994E-5</v>
      </c>
      <c r="CD57" s="5">
        <f>P_R[[#This Row],[40+]]-P_R[[#This Row],[41+]]</f>
        <v>4.0000000000000003E-5</v>
      </c>
      <c r="CE57" s="5">
        <f>P_R[[#This Row],[41+]]-P_R[[#This Row],[42+]]</f>
        <v>0</v>
      </c>
      <c r="CF57" s="5">
        <f>P_R[[#This Row],[42+]]-P_R[[#This Row],[43+]]</f>
        <v>0</v>
      </c>
      <c r="CG57" s="5">
        <f>P_R[[#This Row],[43+]]-P_R[[#This Row],[44+]]</f>
        <v>0</v>
      </c>
      <c r="CH57" s="5">
        <f>P_R[[#This Row],[44+]]-P_R[[#This Row],[45+]]</f>
        <v>0</v>
      </c>
      <c r="CI57" s="5">
        <f>P_R[[#This Row],[45+]]-P_R[[#This Row],[46+]]</f>
        <v>0</v>
      </c>
      <c r="CJ57" s="5">
        <f>P_R[[#This Row],[46+]]-P_R[[#This Row],[47+]]</f>
        <v>0</v>
      </c>
      <c r="CK57" s="5">
        <f>P_R[[#This Row],[47+]]-P_R[[#This Row],[48+]]</f>
        <v>0</v>
      </c>
      <c r="CL57" s="5">
        <f>P_R[[#This Row],[48+]]-P_R[[#This Row],[49+]]</f>
        <v>0</v>
      </c>
    </row>
    <row r="58" spans="1:90" x14ac:dyDescent="0.25">
      <c r="A58" s="10">
        <v>22400719</v>
      </c>
      <c r="B58" s="13" t="s">
        <v>94</v>
      </c>
      <c r="C58" s="13" t="s">
        <v>93</v>
      </c>
      <c r="D58" s="11">
        <v>0.79166666666666663</v>
      </c>
      <c r="E58" s="9" t="str">
        <f>HYPERLINK("https://www.nba.com/stats/player/1630170/boxscores-traditional", "Devin Vassell")</f>
        <v>Devin Vassell</v>
      </c>
      <c r="F58">
        <v>16.2</v>
      </c>
      <c r="G58" s="4">
        <v>4.5780000000000003</v>
      </c>
      <c r="H58" s="3">
        <v>0.96326999999999996</v>
      </c>
      <c r="I58" s="3">
        <v>0.94179000000000002</v>
      </c>
      <c r="J58" s="3">
        <v>0.91149000000000002</v>
      </c>
      <c r="K58" s="3">
        <v>0.87285999999999997</v>
      </c>
      <c r="L58" s="3">
        <v>0.82121</v>
      </c>
      <c r="M58" s="3">
        <v>0.75804000000000005</v>
      </c>
      <c r="N58" s="3">
        <v>0.68439000000000005</v>
      </c>
      <c r="O58" s="3">
        <v>0.60257000000000005</v>
      </c>
      <c r="P58" s="3">
        <v>0.51595000000000002</v>
      </c>
      <c r="Q58" s="3">
        <v>0.43251000000000001</v>
      </c>
      <c r="R58" s="3">
        <v>0.34827000000000002</v>
      </c>
      <c r="S58" s="3">
        <v>0.27093</v>
      </c>
      <c r="T58" s="3">
        <v>0.20327000000000001</v>
      </c>
      <c r="U58" s="3">
        <v>0.14685999999999999</v>
      </c>
      <c r="V58" s="3">
        <v>0.10204000000000001</v>
      </c>
      <c r="W58" s="3">
        <v>6.8110000000000004E-2</v>
      </c>
      <c r="X58" s="3">
        <v>4.4569999999999999E-2</v>
      </c>
      <c r="Y58" s="3">
        <v>2.743E-2</v>
      </c>
      <c r="Z58" s="3">
        <v>1.618E-2</v>
      </c>
      <c r="AA58" s="3">
        <v>9.1400000000000006E-3</v>
      </c>
      <c r="AB58" s="3">
        <v>4.9399999999999999E-3</v>
      </c>
      <c r="AC58" s="3">
        <v>2.5600000000000002E-3</v>
      </c>
      <c r="AD58" s="3">
        <v>1.31E-3</v>
      </c>
      <c r="AE58" s="3">
        <v>6.2E-4</v>
      </c>
      <c r="AF58" s="3">
        <v>2.7999999999999998E-4</v>
      </c>
      <c r="AG58" s="3">
        <v>1.2E-4</v>
      </c>
      <c r="AH58" s="3">
        <v>5.0000000000000002E-5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5">
        <f>P_R[[#This Row],[8+]]-P_R[[#This Row],[9+]]</f>
        <v>2.1479999999999944E-2</v>
      </c>
      <c r="AY58" s="5">
        <f>P_R[[#This Row],[9+]]-P_R[[#This Row],[10+]]</f>
        <v>3.0299999999999994E-2</v>
      </c>
      <c r="AZ58" s="5">
        <f>P_R[[#This Row],[10+]]-P_R[[#This Row],[11+]]</f>
        <v>3.8630000000000053E-2</v>
      </c>
      <c r="BA58" s="5">
        <f>P_R[[#This Row],[11+]]-P_R[[#This Row],[12+]]</f>
        <v>5.1649999999999974E-2</v>
      </c>
      <c r="BB58" s="5">
        <f>P_R[[#This Row],[12+]]-P_R[[#This Row],[13+]]</f>
        <v>6.3169999999999948E-2</v>
      </c>
      <c r="BC58" s="5">
        <f>P_R[[#This Row],[13+]]-P_R[[#This Row],[14+]]</f>
        <v>7.3649999999999993E-2</v>
      </c>
      <c r="BD58" s="5">
        <f>P_R[[#This Row],[14+]]-P_R[[#This Row],[15+]]</f>
        <v>8.1820000000000004E-2</v>
      </c>
      <c r="BE58" s="5">
        <f>P_R[[#This Row],[15+]]-P_R[[#This Row],[16+]]</f>
        <v>8.662000000000003E-2</v>
      </c>
      <c r="BF58" s="5">
        <f>P_R[[#This Row],[16+]]-P_R[[#This Row],[17+]]</f>
        <v>8.3440000000000014E-2</v>
      </c>
      <c r="BG58" s="5">
        <f>P_R[[#This Row],[17+]]-P_R[[#This Row],[18+]]</f>
        <v>8.4239999999999982E-2</v>
      </c>
      <c r="BH58" s="5">
        <f>P_R[[#This Row],[18+]]-P_R[[#This Row],[19+]]</f>
        <v>7.734000000000002E-2</v>
      </c>
      <c r="BI58" s="5">
        <f>P_R[[#This Row],[19+]]-P_R[[#This Row],[20+]]</f>
        <v>6.7659999999999998E-2</v>
      </c>
      <c r="BJ58" s="5">
        <f>P_R[[#This Row],[20+]]-P_R[[#This Row],[21+]]</f>
        <v>5.6410000000000016E-2</v>
      </c>
      <c r="BK58" s="5">
        <f>P_R[[#This Row],[21+]]-P_R[[#This Row],[22+]]</f>
        <v>4.4819999999999985E-2</v>
      </c>
      <c r="BL58" s="5">
        <f>P_R[[#This Row],[22+]]-P_R[[#This Row],[23+]]</f>
        <v>3.3930000000000002E-2</v>
      </c>
      <c r="BM58" s="5">
        <f>P_R[[#This Row],[23+]]-P_R[[#This Row],[24+]]</f>
        <v>2.3540000000000005E-2</v>
      </c>
      <c r="BN58" s="5">
        <f>P_R[[#This Row],[24+]]-P_R[[#This Row],[25+]]</f>
        <v>1.7139999999999999E-2</v>
      </c>
      <c r="BO58" s="5">
        <f>P_R[[#This Row],[25+]]-P_R[[#This Row],[26+]]</f>
        <v>1.125E-2</v>
      </c>
      <c r="BP58" s="5">
        <f>P_R[[#This Row],[26+]]-P_R[[#This Row],[27+]]</f>
        <v>7.0399999999999994E-3</v>
      </c>
      <c r="BQ58" s="5">
        <f>P_R[[#This Row],[27+]]-P_R[[#This Row],[28+]]</f>
        <v>4.2000000000000006E-3</v>
      </c>
      <c r="BR58" s="5">
        <f>P_R[[#This Row],[28+]]-P_R[[#This Row],[29+]]</f>
        <v>2.3799999999999997E-3</v>
      </c>
      <c r="BS58" s="5">
        <f>P_R[[#This Row],[29+]]-P_R[[#This Row],[30+]]</f>
        <v>1.2500000000000002E-3</v>
      </c>
      <c r="BT58" s="5">
        <f>P_R[[#This Row],[30+]]-P_R[[#This Row],[31+]]</f>
        <v>6.8999999999999997E-4</v>
      </c>
      <c r="BU58" s="5">
        <f>P_R[[#This Row],[31+]]-P_R[[#This Row],[32+]]</f>
        <v>3.4000000000000002E-4</v>
      </c>
      <c r="BV58" s="5">
        <f>P_R[[#This Row],[32+]]-P_R[[#This Row],[33+]]</f>
        <v>1.5999999999999999E-4</v>
      </c>
      <c r="BW58" s="5">
        <f>P_R[[#This Row],[33+]]-P_R[[#This Row],[34+]]</f>
        <v>6.9999999999999994E-5</v>
      </c>
      <c r="BX58" s="5">
        <f>P_R[[#This Row],[34+]]-P_R[[#This Row],[35+]]</f>
        <v>5.0000000000000002E-5</v>
      </c>
      <c r="BY58" s="5">
        <f>P_R[[#This Row],[35+]]-P_R[[#This Row],[36+]]</f>
        <v>0</v>
      </c>
      <c r="BZ58" s="5">
        <f>P_R[[#This Row],[36+]]-P_R[[#This Row],[37+]]</f>
        <v>0</v>
      </c>
      <c r="CA58" s="5">
        <f>P_R[[#This Row],[37+]]-P_R[[#This Row],[38+]]</f>
        <v>0</v>
      </c>
      <c r="CB58" s="5">
        <f>P_R[[#This Row],[38+]]-P_R[[#This Row],[39+]]</f>
        <v>0</v>
      </c>
      <c r="CC58" s="5">
        <f>P_R[[#This Row],[39+]]-P_R[[#This Row],[40+]]</f>
        <v>0</v>
      </c>
      <c r="CD58" s="5">
        <f>P_R[[#This Row],[40+]]-P_R[[#This Row],[41+]]</f>
        <v>0</v>
      </c>
      <c r="CE58" s="5">
        <f>P_R[[#This Row],[41+]]-P_R[[#This Row],[42+]]</f>
        <v>0</v>
      </c>
      <c r="CF58" s="5">
        <f>P_R[[#This Row],[42+]]-P_R[[#This Row],[43+]]</f>
        <v>0</v>
      </c>
      <c r="CG58" s="5">
        <f>P_R[[#This Row],[43+]]-P_R[[#This Row],[44+]]</f>
        <v>0</v>
      </c>
      <c r="CH58" s="5">
        <f>P_R[[#This Row],[44+]]-P_R[[#This Row],[45+]]</f>
        <v>0</v>
      </c>
      <c r="CI58" s="5">
        <f>P_R[[#This Row],[45+]]-P_R[[#This Row],[46+]]</f>
        <v>0</v>
      </c>
      <c r="CJ58" s="5">
        <f>P_R[[#This Row],[46+]]-P_R[[#This Row],[47+]]</f>
        <v>0</v>
      </c>
      <c r="CK58" s="5">
        <f>P_R[[#This Row],[47+]]-P_R[[#This Row],[48+]]</f>
        <v>0</v>
      </c>
      <c r="CL58" s="5">
        <f>P_R[[#This Row],[48+]]-P_R[[#This Row],[49+]]</f>
        <v>0</v>
      </c>
    </row>
    <row r="59" spans="1:90" x14ac:dyDescent="0.25">
      <c r="A59" s="10">
        <v>22400719</v>
      </c>
      <c r="B59" s="13" t="s">
        <v>94</v>
      </c>
      <c r="C59" s="13" t="s">
        <v>93</v>
      </c>
      <c r="D59" s="11">
        <v>0.79166666666666663</v>
      </c>
      <c r="E59" s="9" t="str">
        <f>HYPERLINK("https://www.nba.com/stats/player/203084/boxscores-traditional", "Harrison Barnes")</f>
        <v>Harrison Barnes</v>
      </c>
      <c r="F59">
        <v>19</v>
      </c>
      <c r="G59" s="4">
        <v>7.7969999999999997</v>
      </c>
      <c r="H59" s="3">
        <v>0.92073000000000005</v>
      </c>
      <c r="I59" s="3">
        <v>0.89973000000000003</v>
      </c>
      <c r="J59" s="3">
        <v>0.87492999999999999</v>
      </c>
      <c r="K59" s="3">
        <v>0.84848999999999997</v>
      </c>
      <c r="L59" s="3">
        <v>0.81594</v>
      </c>
      <c r="M59" s="3">
        <v>0.77934999999999999</v>
      </c>
      <c r="N59" s="3">
        <v>0.73890999999999996</v>
      </c>
      <c r="O59" s="3">
        <v>0.69496999999999998</v>
      </c>
      <c r="P59" s="3">
        <v>0.64802999999999999</v>
      </c>
      <c r="Q59" s="3">
        <v>0.60257000000000005</v>
      </c>
      <c r="R59" s="3">
        <v>0.55171999999999999</v>
      </c>
      <c r="S59" s="3">
        <v>0.5</v>
      </c>
      <c r="T59" s="3">
        <v>0.44828000000000001</v>
      </c>
      <c r="U59" s="3">
        <v>0.39743000000000001</v>
      </c>
      <c r="V59" s="3">
        <v>0.35197000000000001</v>
      </c>
      <c r="W59" s="3">
        <v>0.30503000000000002</v>
      </c>
      <c r="X59" s="3">
        <v>0.26108999999999999</v>
      </c>
      <c r="Y59" s="3">
        <v>0.22065000000000001</v>
      </c>
      <c r="Z59" s="3">
        <v>0.18406</v>
      </c>
      <c r="AA59" s="3">
        <v>0.15151000000000001</v>
      </c>
      <c r="AB59" s="3">
        <v>0.12506999999999999</v>
      </c>
      <c r="AC59" s="3">
        <v>0.10027</v>
      </c>
      <c r="AD59" s="3">
        <v>7.9269999999999993E-2</v>
      </c>
      <c r="AE59" s="3">
        <v>6.1780000000000002E-2</v>
      </c>
      <c r="AF59" s="3">
        <v>4.7460000000000002E-2</v>
      </c>
      <c r="AG59" s="3">
        <v>3.5929999999999997E-2</v>
      </c>
      <c r="AH59" s="3">
        <v>2.743E-2</v>
      </c>
      <c r="AI59" s="3">
        <v>2.018E-2</v>
      </c>
      <c r="AJ59" s="3">
        <v>1.4630000000000001E-2</v>
      </c>
      <c r="AK59" s="3">
        <v>1.044E-2</v>
      </c>
      <c r="AL59" s="3">
        <v>7.3400000000000002E-3</v>
      </c>
      <c r="AM59" s="3">
        <v>5.0800000000000003E-3</v>
      </c>
      <c r="AN59" s="3">
        <v>3.5699999999999998E-3</v>
      </c>
      <c r="AO59" s="3">
        <v>2.3999999999999998E-3</v>
      </c>
      <c r="AP59" s="3">
        <v>1.5900000000000001E-3</v>
      </c>
      <c r="AQ59" s="3">
        <v>1.0399999999999999E-3</v>
      </c>
      <c r="AR59" s="3">
        <v>6.6E-4</v>
      </c>
      <c r="AS59" s="3">
        <v>4.2999999999999999E-4</v>
      </c>
      <c r="AT59" s="3">
        <v>2.7E-4</v>
      </c>
      <c r="AU59" s="3">
        <v>1.7000000000000001E-4</v>
      </c>
      <c r="AV59" s="3">
        <v>1E-4</v>
      </c>
      <c r="AW59" s="3">
        <v>6.0000000000000002E-5</v>
      </c>
      <c r="AX59" s="5">
        <f>P_R[[#This Row],[8+]]-P_R[[#This Row],[9+]]</f>
        <v>2.1000000000000019E-2</v>
      </c>
      <c r="AY59" s="5">
        <f>P_R[[#This Row],[9+]]-P_R[[#This Row],[10+]]</f>
        <v>2.4800000000000044E-2</v>
      </c>
      <c r="AZ59" s="5">
        <f>P_R[[#This Row],[10+]]-P_R[[#This Row],[11+]]</f>
        <v>2.6440000000000019E-2</v>
      </c>
      <c r="BA59" s="5">
        <f>P_R[[#This Row],[11+]]-P_R[[#This Row],[12+]]</f>
        <v>3.2549999999999968E-2</v>
      </c>
      <c r="BB59" s="5">
        <f>P_R[[#This Row],[12+]]-P_R[[#This Row],[13+]]</f>
        <v>3.6590000000000011E-2</v>
      </c>
      <c r="BC59" s="5">
        <f>P_R[[#This Row],[13+]]-P_R[[#This Row],[14+]]</f>
        <v>4.0440000000000031E-2</v>
      </c>
      <c r="BD59" s="5">
        <f>P_R[[#This Row],[14+]]-P_R[[#This Row],[15+]]</f>
        <v>4.3939999999999979E-2</v>
      </c>
      <c r="BE59" s="5">
        <f>P_R[[#This Row],[15+]]-P_R[[#This Row],[16+]]</f>
        <v>4.6939999999999982E-2</v>
      </c>
      <c r="BF59" s="5">
        <f>P_R[[#This Row],[16+]]-P_R[[#This Row],[17+]]</f>
        <v>4.5459999999999945E-2</v>
      </c>
      <c r="BG59" s="5">
        <f>P_R[[#This Row],[17+]]-P_R[[#This Row],[18+]]</f>
        <v>5.0850000000000062E-2</v>
      </c>
      <c r="BH59" s="5">
        <f>P_R[[#This Row],[18+]]-P_R[[#This Row],[19+]]</f>
        <v>5.1719999999999988E-2</v>
      </c>
      <c r="BI59" s="5">
        <f>P_R[[#This Row],[19+]]-P_R[[#This Row],[20+]]</f>
        <v>5.1719999999999988E-2</v>
      </c>
      <c r="BJ59" s="5">
        <f>P_R[[#This Row],[20+]]-P_R[[#This Row],[21+]]</f>
        <v>5.0850000000000006E-2</v>
      </c>
      <c r="BK59" s="5">
        <f>P_R[[#This Row],[21+]]-P_R[[#This Row],[22+]]</f>
        <v>4.546E-2</v>
      </c>
      <c r="BL59" s="5">
        <f>P_R[[#This Row],[22+]]-P_R[[#This Row],[23+]]</f>
        <v>4.6939999999999982E-2</v>
      </c>
      <c r="BM59" s="5">
        <f>P_R[[#This Row],[23+]]-P_R[[#This Row],[24+]]</f>
        <v>4.3940000000000035E-2</v>
      </c>
      <c r="BN59" s="5">
        <f>P_R[[#This Row],[24+]]-P_R[[#This Row],[25+]]</f>
        <v>4.0439999999999976E-2</v>
      </c>
      <c r="BO59" s="5">
        <f>P_R[[#This Row],[25+]]-P_R[[#This Row],[26+]]</f>
        <v>3.6590000000000011E-2</v>
      </c>
      <c r="BP59" s="5">
        <f>P_R[[#This Row],[26+]]-P_R[[#This Row],[27+]]</f>
        <v>3.2549999999999996E-2</v>
      </c>
      <c r="BQ59" s="5">
        <f>P_R[[#This Row],[27+]]-P_R[[#This Row],[28+]]</f>
        <v>2.6440000000000019E-2</v>
      </c>
      <c r="BR59" s="5">
        <f>P_R[[#This Row],[28+]]-P_R[[#This Row],[29+]]</f>
        <v>2.4799999999999989E-2</v>
      </c>
      <c r="BS59" s="5">
        <f>P_R[[#This Row],[29+]]-P_R[[#This Row],[30+]]</f>
        <v>2.1000000000000005E-2</v>
      </c>
      <c r="BT59" s="5">
        <f>P_R[[#This Row],[30+]]-P_R[[#This Row],[31+]]</f>
        <v>1.7489999999999992E-2</v>
      </c>
      <c r="BU59" s="5">
        <f>P_R[[#This Row],[31+]]-P_R[[#This Row],[32+]]</f>
        <v>1.4319999999999999E-2</v>
      </c>
      <c r="BV59" s="5">
        <f>P_R[[#This Row],[32+]]-P_R[[#This Row],[33+]]</f>
        <v>1.1530000000000006E-2</v>
      </c>
      <c r="BW59" s="5">
        <f>P_R[[#This Row],[33+]]-P_R[[#This Row],[34+]]</f>
        <v>8.4999999999999971E-3</v>
      </c>
      <c r="BX59" s="5">
        <f>P_R[[#This Row],[34+]]-P_R[[#This Row],[35+]]</f>
        <v>7.2499999999999995E-3</v>
      </c>
      <c r="BY59" s="5">
        <f>P_R[[#This Row],[35+]]-P_R[[#This Row],[36+]]</f>
        <v>5.5499999999999994E-3</v>
      </c>
      <c r="BZ59" s="5">
        <f>P_R[[#This Row],[36+]]-P_R[[#This Row],[37+]]</f>
        <v>4.190000000000001E-3</v>
      </c>
      <c r="CA59" s="5">
        <f>P_R[[#This Row],[37+]]-P_R[[#This Row],[38+]]</f>
        <v>3.0999999999999995E-3</v>
      </c>
      <c r="CB59" s="5">
        <f>P_R[[#This Row],[38+]]-P_R[[#This Row],[39+]]</f>
        <v>2.2599999999999999E-3</v>
      </c>
      <c r="CC59" s="5">
        <f>P_R[[#This Row],[39+]]-P_R[[#This Row],[40+]]</f>
        <v>1.5100000000000005E-3</v>
      </c>
      <c r="CD59" s="5">
        <f>P_R[[#This Row],[40+]]-P_R[[#This Row],[41+]]</f>
        <v>1.17E-3</v>
      </c>
      <c r="CE59" s="5">
        <f>P_R[[#This Row],[41+]]-P_R[[#This Row],[42+]]</f>
        <v>8.0999999999999974E-4</v>
      </c>
      <c r="CF59" s="5">
        <f>P_R[[#This Row],[42+]]-P_R[[#This Row],[43+]]</f>
        <v>5.5000000000000014E-4</v>
      </c>
      <c r="CG59" s="5">
        <f>P_R[[#This Row],[43+]]-P_R[[#This Row],[44+]]</f>
        <v>3.7999999999999991E-4</v>
      </c>
      <c r="CH59" s="5">
        <f>P_R[[#This Row],[44+]]-P_R[[#This Row],[45+]]</f>
        <v>2.3000000000000001E-4</v>
      </c>
      <c r="CI59" s="5">
        <f>P_R[[#This Row],[45+]]-P_R[[#This Row],[46+]]</f>
        <v>1.5999999999999999E-4</v>
      </c>
      <c r="CJ59" s="5">
        <f>P_R[[#This Row],[46+]]-P_R[[#This Row],[47+]]</f>
        <v>9.9999999999999991E-5</v>
      </c>
      <c r="CK59" s="5">
        <f>P_R[[#This Row],[47+]]-P_R[[#This Row],[48+]]</f>
        <v>7.0000000000000007E-5</v>
      </c>
      <c r="CL59" s="5">
        <f>P_R[[#This Row],[48+]]-P_R[[#This Row],[49+]]</f>
        <v>4.0000000000000003E-5</v>
      </c>
    </row>
    <row r="60" spans="1:90" x14ac:dyDescent="0.25">
      <c r="A60" s="10">
        <v>22400719</v>
      </c>
      <c r="B60" s="13" t="s">
        <v>94</v>
      </c>
      <c r="C60" s="13" t="s">
        <v>93</v>
      </c>
      <c r="D60" s="11">
        <v>0.79166666666666663</v>
      </c>
      <c r="E60" s="9" t="str">
        <f>HYPERLINK("https://www.nba.com/stats/player/1629640/boxscores-traditional", "Keldon Johnson")</f>
        <v>Keldon Johnson</v>
      </c>
      <c r="F60">
        <v>16.8</v>
      </c>
      <c r="G60" s="4">
        <v>7.6790000000000003</v>
      </c>
      <c r="H60" s="3">
        <v>0.87492999999999999</v>
      </c>
      <c r="I60" s="3">
        <v>0.84614</v>
      </c>
      <c r="J60" s="3">
        <v>0.81327000000000005</v>
      </c>
      <c r="K60" s="3">
        <v>0.77637</v>
      </c>
      <c r="L60" s="3">
        <v>0.73565000000000003</v>
      </c>
      <c r="M60" s="3">
        <v>0.68793000000000004</v>
      </c>
      <c r="N60" s="3">
        <v>0.64058000000000004</v>
      </c>
      <c r="O60" s="3">
        <v>0.59094999999999998</v>
      </c>
      <c r="P60" s="3">
        <v>0.53983000000000003</v>
      </c>
      <c r="Q60" s="3">
        <v>0.48803000000000002</v>
      </c>
      <c r="R60" s="3">
        <v>0.43643999999999999</v>
      </c>
      <c r="S60" s="3">
        <v>0.38590999999999998</v>
      </c>
      <c r="T60" s="3">
        <v>0.33723999999999998</v>
      </c>
      <c r="U60" s="3">
        <v>0.29115999999999997</v>
      </c>
      <c r="V60" s="3">
        <v>0.24825</v>
      </c>
      <c r="W60" s="3">
        <v>0.20896999999999999</v>
      </c>
      <c r="X60" s="3">
        <v>0.17360999999999999</v>
      </c>
      <c r="Y60" s="3">
        <v>0.14230999999999999</v>
      </c>
      <c r="Z60" s="3">
        <v>0.11507000000000001</v>
      </c>
      <c r="AA60" s="3">
        <v>9.1759999999999994E-2</v>
      </c>
      <c r="AB60" s="3">
        <v>7.2150000000000006E-2</v>
      </c>
      <c r="AC60" s="3">
        <v>5.5919999999999997E-2</v>
      </c>
      <c r="AD60" s="3">
        <v>4.2720000000000001E-2</v>
      </c>
      <c r="AE60" s="3">
        <v>3.2160000000000001E-2</v>
      </c>
      <c r="AF60" s="3">
        <v>2.385E-2</v>
      </c>
      <c r="AG60" s="3">
        <v>1.7430000000000001E-2</v>
      </c>
      <c r="AH60" s="3">
        <v>1.255E-2</v>
      </c>
      <c r="AI60" s="3">
        <v>8.8900000000000003E-3</v>
      </c>
      <c r="AJ60" s="3">
        <v>6.2100000000000002E-3</v>
      </c>
      <c r="AK60" s="3">
        <v>4.2700000000000004E-3</v>
      </c>
      <c r="AL60" s="3">
        <v>2.8900000000000002E-3</v>
      </c>
      <c r="AM60" s="3">
        <v>1.9300000000000001E-3</v>
      </c>
      <c r="AN60" s="3">
        <v>1.2600000000000001E-3</v>
      </c>
      <c r="AO60" s="3">
        <v>8.1999999999999998E-4</v>
      </c>
      <c r="AP60" s="3">
        <v>5.1999999999999995E-4</v>
      </c>
      <c r="AQ60" s="3">
        <v>3.2000000000000003E-4</v>
      </c>
      <c r="AR60" s="3">
        <v>2.0000000000000001E-4</v>
      </c>
      <c r="AS60" s="3">
        <v>1.2E-4</v>
      </c>
      <c r="AT60" s="3">
        <v>6.9999999999999994E-5</v>
      </c>
      <c r="AU60" s="3">
        <v>4.0000000000000003E-5</v>
      </c>
      <c r="AV60" s="3">
        <v>0</v>
      </c>
      <c r="AW60" s="3">
        <v>0</v>
      </c>
      <c r="AX60" s="5">
        <f>P_R[[#This Row],[8+]]-P_R[[#This Row],[9+]]</f>
        <v>2.8789999999999982E-2</v>
      </c>
      <c r="AY60" s="5">
        <f>P_R[[#This Row],[9+]]-P_R[[#This Row],[10+]]</f>
        <v>3.2869999999999955E-2</v>
      </c>
      <c r="AZ60" s="5">
        <f>P_R[[#This Row],[10+]]-P_R[[#This Row],[11+]]</f>
        <v>3.6900000000000044E-2</v>
      </c>
      <c r="BA60" s="5">
        <f>P_R[[#This Row],[11+]]-P_R[[#This Row],[12+]]</f>
        <v>4.0719999999999978E-2</v>
      </c>
      <c r="BB60" s="5">
        <f>P_R[[#This Row],[12+]]-P_R[[#This Row],[13+]]</f>
        <v>4.7719999999999985E-2</v>
      </c>
      <c r="BC60" s="5">
        <f>P_R[[#This Row],[13+]]-P_R[[#This Row],[14+]]</f>
        <v>4.7350000000000003E-2</v>
      </c>
      <c r="BD60" s="5">
        <f>P_R[[#This Row],[14+]]-P_R[[#This Row],[15+]]</f>
        <v>4.9630000000000063E-2</v>
      </c>
      <c r="BE60" s="5">
        <f>P_R[[#This Row],[15+]]-P_R[[#This Row],[16+]]</f>
        <v>5.1119999999999943E-2</v>
      </c>
      <c r="BF60" s="5">
        <f>P_R[[#This Row],[16+]]-P_R[[#This Row],[17+]]</f>
        <v>5.1800000000000013E-2</v>
      </c>
      <c r="BG60" s="5">
        <f>P_R[[#This Row],[17+]]-P_R[[#This Row],[18+]]</f>
        <v>5.1590000000000025E-2</v>
      </c>
      <c r="BH60" s="5">
        <f>P_R[[#This Row],[18+]]-P_R[[#This Row],[19+]]</f>
        <v>5.0530000000000019E-2</v>
      </c>
      <c r="BI60" s="5">
        <f>P_R[[#This Row],[19+]]-P_R[[#This Row],[20+]]</f>
        <v>4.8669999999999991E-2</v>
      </c>
      <c r="BJ60" s="5">
        <f>P_R[[#This Row],[20+]]-P_R[[#This Row],[21+]]</f>
        <v>4.608000000000001E-2</v>
      </c>
      <c r="BK60" s="5">
        <f>P_R[[#This Row],[21+]]-P_R[[#This Row],[22+]]</f>
        <v>4.2909999999999976E-2</v>
      </c>
      <c r="BL60" s="5">
        <f>P_R[[#This Row],[22+]]-P_R[[#This Row],[23+]]</f>
        <v>3.9280000000000009E-2</v>
      </c>
      <c r="BM60" s="5">
        <f>P_R[[#This Row],[23+]]-P_R[[#This Row],[24+]]</f>
        <v>3.5360000000000003E-2</v>
      </c>
      <c r="BN60" s="5">
        <f>P_R[[#This Row],[24+]]-P_R[[#This Row],[25+]]</f>
        <v>3.1299999999999994E-2</v>
      </c>
      <c r="BO60" s="5">
        <f>P_R[[#This Row],[25+]]-P_R[[#This Row],[26+]]</f>
        <v>2.7239999999999986E-2</v>
      </c>
      <c r="BP60" s="5">
        <f>P_R[[#This Row],[26+]]-P_R[[#This Row],[27+]]</f>
        <v>2.3310000000000011E-2</v>
      </c>
      <c r="BQ60" s="5">
        <f>P_R[[#This Row],[27+]]-P_R[[#This Row],[28+]]</f>
        <v>1.9609999999999989E-2</v>
      </c>
      <c r="BR60" s="5">
        <f>P_R[[#This Row],[28+]]-P_R[[#This Row],[29+]]</f>
        <v>1.6230000000000008E-2</v>
      </c>
      <c r="BS60" s="5">
        <f>P_R[[#This Row],[29+]]-P_R[[#This Row],[30+]]</f>
        <v>1.3199999999999996E-2</v>
      </c>
      <c r="BT60" s="5">
        <f>P_R[[#This Row],[30+]]-P_R[[#This Row],[31+]]</f>
        <v>1.056E-2</v>
      </c>
      <c r="BU60" s="5">
        <f>P_R[[#This Row],[31+]]-P_R[[#This Row],[32+]]</f>
        <v>8.3100000000000014E-3</v>
      </c>
      <c r="BV60" s="5">
        <f>P_R[[#This Row],[32+]]-P_R[[#This Row],[33+]]</f>
        <v>6.4199999999999986E-3</v>
      </c>
      <c r="BW60" s="5">
        <f>P_R[[#This Row],[33+]]-P_R[[#This Row],[34+]]</f>
        <v>4.8800000000000007E-3</v>
      </c>
      <c r="BX60" s="5">
        <f>P_R[[#This Row],[34+]]-P_R[[#This Row],[35+]]</f>
        <v>3.6600000000000001E-3</v>
      </c>
      <c r="BY60" s="5">
        <f>P_R[[#This Row],[35+]]-P_R[[#This Row],[36+]]</f>
        <v>2.6800000000000001E-3</v>
      </c>
      <c r="BZ60" s="5">
        <f>P_R[[#This Row],[36+]]-P_R[[#This Row],[37+]]</f>
        <v>1.9399999999999999E-3</v>
      </c>
      <c r="CA60" s="5">
        <f>P_R[[#This Row],[37+]]-P_R[[#This Row],[38+]]</f>
        <v>1.3800000000000002E-3</v>
      </c>
      <c r="CB60" s="5">
        <f>P_R[[#This Row],[38+]]-P_R[[#This Row],[39+]]</f>
        <v>9.6000000000000013E-4</v>
      </c>
      <c r="CC60" s="5">
        <f>P_R[[#This Row],[39+]]-P_R[[#This Row],[40+]]</f>
        <v>6.7000000000000002E-4</v>
      </c>
      <c r="CD60" s="5">
        <f>P_R[[#This Row],[40+]]-P_R[[#This Row],[41+]]</f>
        <v>4.4000000000000007E-4</v>
      </c>
      <c r="CE60" s="5">
        <f>P_R[[#This Row],[41+]]-P_R[[#This Row],[42+]]</f>
        <v>3.0000000000000003E-4</v>
      </c>
      <c r="CF60" s="5">
        <f>P_R[[#This Row],[42+]]-P_R[[#This Row],[43+]]</f>
        <v>1.9999999999999993E-4</v>
      </c>
      <c r="CG60" s="5">
        <f>P_R[[#This Row],[43+]]-P_R[[#This Row],[44+]]</f>
        <v>1.2000000000000002E-4</v>
      </c>
      <c r="CH60" s="5">
        <f>P_R[[#This Row],[44+]]-P_R[[#This Row],[45+]]</f>
        <v>8.0000000000000007E-5</v>
      </c>
      <c r="CI60" s="5">
        <f>P_R[[#This Row],[45+]]-P_R[[#This Row],[46+]]</f>
        <v>5.0000000000000009E-5</v>
      </c>
      <c r="CJ60" s="5">
        <f>P_R[[#This Row],[46+]]-P_R[[#This Row],[47+]]</f>
        <v>2.9999999999999991E-5</v>
      </c>
      <c r="CK60" s="5">
        <f>P_R[[#This Row],[47+]]-P_R[[#This Row],[48+]]</f>
        <v>4.0000000000000003E-5</v>
      </c>
      <c r="CL60" s="5">
        <f>P_R[[#This Row],[48+]]-P_R[[#This Row],[49+]]</f>
        <v>0</v>
      </c>
    </row>
    <row r="61" spans="1:90" x14ac:dyDescent="0.25">
      <c r="A61" s="10">
        <v>22400719</v>
      </c>
      <c r="B61" s="13" t="s">
        <v>94</v>
      </c>
      <c r="C61" s="13" t="s">
        <v>93</v>
      </c>
      <c r="D61" s="11">
        <v>0.79166666666666663</v>
      </c>
      <c r="E61" s="9" t="str">
        <f>HYPERLINK("https://www.nba.com/stats/player/101108/boxscores-traditional", "Chris Paul")</f>
        <v>Chris Paul</v>
      </c>
      <c r="F61">
        <v>11.8</v>
      </c>
      <c r="G61" s="4">
        <v>4.069</v>
      </c>
      <c r="H61" s="3">
        <v>0.82381000000000004</v>
      </c>
      <c r="I61" s="3">
        <v>0.75490000000000002</v>
      </c>
      <c r="J61" s="3">
        <v>0.67003000000000001</v>
      </c>
      <c r="K61" s="3">
        <v>0.57926</v>
      </c>
      <c r="L61" s="3">
        <v>0.48005999999999999</v>
      </c>
      <c r="M61" s="3">
        <v>0.38590999999999998</v>
      </c>
      <c r="N61" s="3">
        <v>0.29459999999999997</v>
      </c>
      <c r="O61" s="3">
        <v>0.21476000000000001</v>
      </c>
      <c r="P61" s="3">
        <v>0.15151000000000001</v>
      </c>
      <c r="Q61" s="3">
        <v>0.10027</v>
      </c>
      <c r="R61" s="3">
        <v>6.4259999999999998E-2</v>
      </c>
      <c r="S61" s="3">
        <v>3.8359999999999998E-2</v>
      </c>
      <c r="T61" s="3">
        <v>2.1690000000000001E-2</v>
      </c>
      <c r="U61" s="3">
        <v>1.191E-2</v>
      </c>
      <c r="V61" s="3">
        <v>6.0400000000000002E-3</v>
      </c>
      <c r="W61" s="3">
        <v>2.98E-3</v>
      </c>
      <c r="X61" s="3">
        <v>1.3500000000000001E-3</v>
      </c>
      <c r="Y61" s="3">
        <v>5.9999999999999995E-4</v>
      </c>
      <c r="Z61" s="3">
        <v>2.4000000000000001E-4</v>
      </c>
      <c r="AA61" s="3">
        <v>9.0000000000000006E-5</v>
      </c>
      <c r="AB61" s="3">
        <v>3.0000000000000001E-5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P_R[[#This Row],[8+]]-P_R[[#This Row],[9+]]</f>
        <v>6.8910000000000027E-2</v>
      </c>
      <c r="AY61" s="5">
        <f>P_R[[#This Row],[9+]]-P_R[[#This Row],[10+]]</f>
        <v>8.4870000000000001E-2</v>
      </c>
      <c r="AZ61" s="5">
        <f>P_R[[#This Row],[10+]]-P_R[[#This Row],[11+]]</f>
        <v>9.0770000000000017E-2</v>
      </c>
      <c r="BA61" s="5">
        <f>P_R[[#This Row],[11+]]-P_R[[#This Row],[12+]]</f>
        <v>9.920000000000001E-2</v>
      </c>
      <c r="BB61" s="5">
        <f>P_R[[#This Row],[12+]]-P_R[[#This Row],[13+]]</f>
        <v>9.4150000000000011E-2</v>
      </c>
      <c r="BC61" s="5">
        <f>P_R[[#This Row],[13+]]-P_R[[#This Row],[14+]]</f>
        <v>9.1310000000000002E-2</v>
      </c>
      <c r="BD61" s="5">
        <f>P_R[[#This Row],[14+]]-P_R[[#This Row],[15+]]</f>
        <v>7.9839999999999967E-2</v>
      </c>
      <c r="BE61" s="5">
        <f>P_R[[#This Row],[15+]]-P_R[[#This Row],[16+]]</f>
        <v>6.3250000000000001E-2</v>
      </c>
      <c r="BF61" s="5">
        <f>P_R[[#This Row],[16+]]-P_R[[#This Row],[17+]]</f>
        <v>5.1240000000000008E-2</v>
      </c>
      <c r="BG61" s="5">
        <f>P_R[[#This Row],[17+]]-P_R[[#This Row],[18+]]</f>
        <v>3.601E-2</v>
      </c>
      <c r="BH61" s="5">
        <f>P_R[[#This Row],[18+]]-P_R[[#This Row],[19+]]</f>
        <v>2.5899999999999999E-2</v>
      </c>
      <c r="BI61" s="5">
        <f>P_R[[#This Row],[19+]]-P_R[[#This Row],[20+]]</f>
        <v>1.6669999999999997E-2</v>
      </c>
      <c r="BJ61" s="5">
        <f>P_R[[#This Row],[20+]]-P_R[[#This Row],[21+]]</f>
        <v>9.7800000000000005E-3</v>
      </c>
      <c r="BK61" s="5">
        <f>P_R[[#This Row],[21+]]-P_R[[#This Row],[22+]]</f>
        <v>5.8700000000000002E-3</v>
      </c>
      <c r="BL61" s="5">
        <f>P_R[[#This Row],[22+]]-P_R[[#This Row],[23+]]</f>
        <v>3.0600000000000002E-3</v>
      </c>
      <c r="BM61" s="5">
        <f>P_R[[#This Row],[23+]]-P_R[[#This Row],[24+]]</f>
        <v>1.6299999999999999E-3</v>
      </c>
      <c r="BN61" s="5">
        <f>P_R[[#This Row],[24+]]-P_R[[#This Row],[25+]]</f>
        <v>7.5000000000000012E-4</v>
      </c>
      <c r="BO61" s="5">
        <f>P_R[[#This Row],[25+]]-P_R[[#This Row],[26+]]</f>
        <v>3.5999999999999997E-4</v>
      </c>
      <c r="BP61" s="5">
        <f>P_R[[#This Row],[26+]]-P_R[[#This Row],[27+]]</f>
        <v>1.5000000000000001E-4</v>
      </c>
      <c r="BQ61" s="5">
        <f>P_R[[#This Row],[27+]]-P_R[[#This Row],[28+]]</f>
        <v>6.0000000000000008E-5</v>
      </c>
      <c r="BR61" s="5">
        <f>P_R[[#This Row],[28+]]-P_R[[#This Row],[29+]]</f>
        <v>3.0000000000000001E-5</v>
      </c>
      <c r="BS61" s="5">
        <f>P_R[[#This Row],[29+]]-P_R[[#This Row],[30+]]</f>
        <v>0</v>
      </c>
      <c r="BT61" s="5">
        <f>P_R[[#This Row],[30+]]-P_R[[#This Row],[31+]]</f>
        <v>0</v>
      </c>
      <c r="BU61" s="5">
        <f>P_R[[#This Row],[31+]]-P_R[[#This Row],[32+]]</f>
        <v>0</v>
      </c>
      <c r="BV61" s="5">
        <f>P_R[[#This Row],[32+]]-P_R[[#This Row],[33+]]</f>
        <v>0</v>
      </c>
      <c r="BW61" s="5">
        <f>P_R[[#This Row],[33+]]-P_R[[#This Row],[34+]]</f>
        <v>0</v>
      </c>
      <c r="BX61" s="5">
        <f>P_R[[#This Row],[34+]]-P_R[[#This Row],[35+]]</f>
        <v>0</v>
      </c>
      <c r="BY61" s="5">
        <f>P_R[[#This Row],[35+]]-P_R[[#This Row],[36+]]</f>
        <v>0</v>
      </c>
      <c r="BZ61" s="5">
        <f>P_R[[#This Row],[36+]]-P_R[[#This Row],[37+]]</f>
        <v>0</v>
      </c>
      <c r="CA61" s="5">
        <f>P_R[[#This Row],[37+]]-P_R[[#This Row],[38+]]</f>
        <v>0</v>
      </c>
      <c r="CB61" s="5">
        <f>P_R[[#This Row],[38+]]-P_R[[#This Row],[39+]]</f>
        <v>0</v>
      </c>
      <c r="CC61" s="5">
        <f>P_R[[#This Row],[39+]]-P_R[[#This Row],[40+]]</f>
        <v>0</v>
      </c>
      <c r="CD61" s="5">
        <f>P_R[[#This Row],[40+]]-P_R[[#This Row],[41+]]</f>
        <v>0</v>
      </c>
      <c r="CE61" s="5">
        <f>P_R[[#This Row],[41+]]-P_R[[#This Row],[42+]]</f>
        <v>0</v>
      </c>
      <c r="CF61" s="5">
        <f>P_R[[#This Row],[42+]]-P_R[[#This Row],[43+]]</f>
        <v>0</v>
      </c>
      <c r="CG61" s="5">
        <f>P_R[[#This Row],[43+]]-P_R[[#This Row],[44+]]</f>
        <v>0</v>
      </c>
      <c r="CH61" s="5">
        <f>P_R[[#This Row],[44+]]-P_R[[#This Row],[45+]]</f>
        <v>0</v>
      </c>
      <c r="CI61" s="5">
        <f>P_R[[#This Row],[45+]]-P_R[[#This Row],[46+]]</f>
        <v>0</v>
      </c>
      <c r="CJ61" s="5">
        <f>P_R[[#This Row],[46+]]-P_R[[#This Row],[47+]]</f>
        <v>0</v>
      </c>
      <c r="CK61" s="5">
        <f>P_R[[#This Row],[47+]]-P_R[[#This Row],[48+]]</f>
        <v>0</v>
      </c>
      <c r="CL61" s="5">
        <f>P_R[[#This Row],[48+]]-P_R[[#This Row],[49+]]</f>
        <v>0</v>
      </c>
    </row>
    <row r="62" spans="1:90" x14ac:dyDescent="0.25">
      <c r="A62" s="10">
        <v>22400719</v>
      </c>
      <c r="B62" s="13" t="s">
        <v>94</v>
      </c>
      <c r="C62" s="13" t="s">
        <v>93</v>
      </c>
      <c r="D62" s="11">
        <v>0.79166666666666663</v>
      </c>
      <c r="E62" s="9" t="str">
        <f>HYPERLINK("https://www.nba.com/stats/player/1630577/boxscores-traditional", "Julian Champagnie")</f>
        <v>Julian Champagnie</v>
      </c>
      <c r="F62">
        <v>9.8000000000000007</v>
      </c>
      <c r="G62" s="4">
        <v>2.1349999999999998</v>
      </c>
      <c r="H62" s="3">
        <v>0.79954999999999998</v>
      </c>
      <c r="I62" s="3">
        <v>0.64431000000000005</v>
      </c>
      <c r="J62" s="3">
        <v>0.46414</v>
      </c>
      <c r="K62" s="3">
        <v>0.28774</v>
      </c>
      <c r="L62" s="3">
        <v>0.15151000000000001</v>
      </c>
      <c r="M62" s="3">
        <v>6.6809999999999994E-2</v>
      </c>
      <c r="N62" s="3">
        <v>2.4420000000000001E-2</v>
      </c>
      <c r="O62" s="3">
        <v>7.3400000000000002E-3</v>
      </c>
      <c r="P62" s="3">
        <v>1.8699999999999999E-3</v>
      </c>
      <c r="Q62" s="3">
        <v>3.8000000000000002E-4</v>
      </c>
      <c r="R62" s="3">
        <v>6.0000000000000002E-5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5">
        <f>P_R[[#This Row],[8+]]-P_R[[#This Row],[9+]]</f>
        <v>0.15523999999999993</v>
      </c>
      <c r="AY62" s="5">
        <f>P_R[[#This Row],[9+]]-P_R[[#This Row],[10+]]</f>
        <v>0.18017000000000005</v>
      </c>
      <c r="AZ62" s="5">
        <f>P_R[[#This Row],[10+]]-P_R[[#This Row],[11+]]</f>
        <v>0.1764</v>
      </c>
      <c r="BA62" s="5">
        <f>P_R[[#This Row],[11+]]-P_R[[#This Row],[12+]]</f>
        <v>0.13622999999999999</v>
      </c>
      <c r="BB62" s="5">
        <f>P_R[[#This Row],[12+]]-P_R[[#This Row],[13+]]</f>
        <v>8.4700000000000011E-2</v>
      </c>
      <c r="BC62" s="5">
        <f>P_R[[#This Row],[13+]]-P_R[[#This Row],[14+]]</f>
        <v>4.2389999999999997E-2</v>
      </c>
      <c r="BD62" s="5">
        <f>P_R[[#This Row],[14+]]-P_R[[#This Row],[15+]]</f>
        <v>1.7080000000000001E-2</v>
      </c>
      <c r="BE62" s="5">
        <f>P_R[[#This Row],[15+]]-P_R[[#This Row],[16+]]</f>
        <v>5.47E-3</v>
      </c>
      <c r="BF62" s="5">
        <f>P_R[[#This Row],[16+]]-P_R[[#This Row],[17+]]</f>
        <v>1.49E-3</v>
      </c>
      <c r="BG62" s="5">
        <f>P_R[[#This Row],[17+]]-P_R[[#This Row],[18+]]</f>
        <v>3.2000000000000003E-4</v>
      </c>
      <c r="BH62" s="5">
        <f>P_R[[#This Row],[18+]]-P_R[[#This Row],[19+]]</f>
        <v>6.0000000000000002E-5</v>
      </c>
      <c r="BI62" s="5">
        <f>P_R[[#This Row],[19+]]-P_R[[#This Row],[20+]]</f>
        <v>0</v>
      </c>
      <c r="BJ62" s="5">
        <f>P_R[[#This Row],[20+]]-P_R[[#This Row],[21+]]</f>
        <v>0</v>
      </c>
      <c r="BK62" s="5">
        <f>P_R[[#This Row],[21+]]-P_R[[#This Row],[22+]]</f>
        <v>0</v>
      </c>
      <c r="BL62" s="5">
        <f>P_R[[#This Row],[22+]]-P_R[[#This Row],[23+]]</f>
        <v>0</v>
      </c>
      <c r="BM62" s="5">
        <f>P_R[[#This Row],[23+]]-P_R[[#This Row],[24+]]</f>
        <v>0</v>
      </c>
      <c r="BN62" s="5">
        <f>P_R[[#This Row],[24+]]-P_R[[#This Row],[25+]]</f>
        <v>0</v>
      </c>
      <c r="BO62" s="5">
        <f>P_R[[#This Row],[25+]]-P_R[[#This Row],[26+]]</f>
        <v>0</v>
      </c>
      <c r="BP62" s="5">
        <f>P_R[[#This Row],[26+]]-P_R[[#This Row],[27+]]</f>
        <v>0</v>
      </c>
      <c r="BQ62" s="5">
        <f>P_R[[#This Row],[27+]]-P_R[[#This Row],[28+]]</f>
        <v>0</v>
      </c>
      <c r="BR62" s="5">
        <f>P_R[[#This Row],[28+]]-P_R[[#This Row],[29+]]</f>
        <v>0</v>
      </c>
      <c r="BS62" s="5">
        <f>P_R[[#This Row],[29+]]-P_R[[#This Row],[30+]]</f>
        <v>0</v>
      </c>
      <c r="BT62" s="5">
        <f>P_R[[#This Row],[30+]]-P_R[[#This Row],[31+]]</f>
        <v>0</v>
      </c>
      <c r="BU62" s="5">
        <f>P_R[[#This Row],[31+]]-P_R[[#This Row],[32+]]</f>
        <v>0</v>
      </c>
      <c r="BV62" s="5">
        <f>P_R[[#This Row],[32+]]-P_R[[#This Row],[33+]]</f>
        <v>0</v>
      </c>
      <c r="BW62" s="5">
        <f>P_R[[#This Row],[33+]]-P_R[[#This Row],[34+]]</f>
        <v>0</v>
      </c>
      <c r="BX62" s="5">
        <f>P_R[[#This Row],[34+]]-P_R[[#This Row],[35+]]</f>
        <v>0</v>
      </c>
      <c r="BY62" s="5">
        <f>P_R[[#This Row],[35+]]-P_R[[#This Row],[36+]]</f>
        <v>0</v>
      </c>
      <c r="BZ62" s="5">
        <f>P_R[[#This Row],[36+]]-P_R[[#This Row],[37+]]</f>
        <v>0</v>
      </c>
      <c r="CA62" s="5">
        <f>P_R[[#This Row],[37+]]-P_R[[#This Row],[38+]]</f>
        <v>0</v>
      </c>
      <c r="CB62" s="5">
        <f>P_R[[#This Row],[38+]]-P_R[[#This Row],[39+]]</f>
        <v>0</v>
      </c>
      <c r="CC62" s="5">
        <f>P_R[[#This Row],[39+]]-P_R[[#This Row],[40+]]</f>
        <v>0</v>
      </c>
      <c r="CD62" s="5">
        <f>P_R[[#This Row],[40+]]-P_R[[#This Row],[41+]]</f>
        <v>0</v>
      </c>
      <c r="CE62" s="5">
        <f>P_R[[#This Row],[41+]]-P_R[[#This Row],[42+]]</f>
        <v>0</v>
      </c>
      <c r="CF62" s="5">
        <f>P_R[[#This Row],[42+]]-P_R[[#This Row],[43+]]</f>
        <v>0</v>
      </c>
      <c r="CG62" s="5">
        <f>P_R[[#This Row],[43+]]-P_R[[#This Row],[44+]]</f>
        <v>0</v>
      </c>
      <c r="CH62" s="5">
        <f>P_R[[#This Row],[44+]]-P_R[[#This Row],[45+]]</f>
        <v>0</v>
      </c>
      <c r="CI62" s="5">
        <f>P_R[[#This Row],[45+]]-P_R[[#This Row],[46+]]</f>
        <v>0</v>
      </c>
      <c r="CJ62" s="5">
        <f>P_R[[#This Row],[46+]]-P_R[[#This Row],[47+]]</f>
        <v>0</v>
      </c>
      <c r="CK62" s="5">
        <f>P_R[[#This Row],[47+]]-P_R[[#This Row],[48+]]</f>
        <v>0</v>
      </c>
      <c r="CL62" s="5">
        <f>P_R[[#This Row],[48+]]-P_R[[#This Row],[49+]]</f>
        <v>0</v>
      </c>
    </row>
    <row r="63" spans="1:90" x14ac:dyDescent="0.25">
      <c r="A63" s="10">
        <v>22400719</v>
      </c>
      <c r="B63" s="13" t="s">
        <v>94</v>
      </c>
      <c r="C63" s="13" t="s">
        <v>93</v>
      </c>
      <c r="D63" s="11">
        <v>0.79166666666666663</v>
      </c>
      <c r="E63" s="9" t="str">
        <f>HYPERLINK("https://www.nba.com/stats/player/1631110/boxscores-traditional", "Jeremy Sochan")</f>
        <v>Jeremy Sochan</v>
      </c>
      <c r="F63">
        <v>10.199999999999999</v>
      </c>
      <c r="G63" s="4">
        <v>5.98</v>
      </c>
      <c r="H63" s="3">
        <v>0.64431000000000005</v>
      </c>
      <c r="I63" s="3">
        <v>0.57926</v>
      </c>
      <c r="J63" s="3">
        <v>0.51197000000000004</v>
      </c>
      <c r="K63" s="3">
        <v>0.44828000000000001</v>
      </c>
      <c r="L63" s="3">
        <v>0.38208999999999999</v>
      </c>
      <c r="M63" s="3">
        <v>0.31918000000000002</v>
      </c>
      <c r="N63" s="3">
        <v>0.26108999999999999</v>
      </c>
      <c r="O63" s="3">
        <v>0.21185999999999999</v>
      </c>
      <c r="P63" s="3">
        <v>0.16602</v>
      </c>
      <c r="Q63" s="3">
        <v>0.12714</v>
      </c>
      <c r="R63" s="3">
        <v>9.6799999999999997E-2</v>
      </c>
      <c r="S63" s="3">
        <v>7.0779999999999996E-2</v>
      </c>
      <c r="T63" s="3">
        <v>5.0500000000000003E-2</v>
      </c>
      <c r="U63" s="3">
        <v>3.5150000000000001E-2</v>
      </c>
      <c r="V63" s="3">
        <v>2.4420000000000001E-2</v>
      </c>
      <c r="W63" s="3">
        <v>1.618E-2</v>
      </c>
      <c r="X63" s="3">
        <v>1.044E-2</v>
      </c>
      <c r="Y63" s="3">
        <v>6.7600000000000004E-3</v>
      </c>
      <c r="Z63" s="3">
        <v>4.15E-3</v>
      </c>
      <c r="AA63" s="3">
        <v>2.48E-3</v>
      </c>
      <c r="AB63" s="3">
        <v>1.4400000000000001E-3</v>
      </c>
      <c r="AC63" s="3">
        <v>8.4000000000000003E-4</v>
      </c>
      <c r="AD63" s="3">
        <v>4.6999999999999999E-4</v>
      </c>
      <c r="AE63" s="3">
        <v>2.5000000000000001E-4</v>
      </c>
      <c r="AF63" s="3">
        <v>1.2999999999999999E-4</v>
      </c>
      <c r="AG63" s="3">
        <v>6.9999999999999994E-5</v>
      </c>
      <c r="AH63" s="3">
        <v>3.0000000000000001E-5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5">
        <f>P_R[[#This Row],[8+]]-P_R[[#This Row],[9+]]</f>
        <v>6.5050000000000052E-2</v>
      </c>
      <c r="AY63" s="5">
        <f>P_R[[#This Row],[9+]]-P_R[[#This Row],[10+]]</f>
        <v>6.7289999999999961E-2</v>
      </c>
      <c r="AZ63" s="5">
        <f>P_R[[#This Row],[10+]]-P_R[[#This Row],[11+]]</f>
        <v>6.3690000000000024E-2</v>
      </c>
      <c r="BA63" s="5">
        <f>P_R[[#This Row],[11+]]-P_R[[#This Row],[12+]]</f>
        <v>6.6190000000000027E-2</v>
      </c>
      <c r="BB63" s="5">
        <f>P_R[[#This Row],[12+]]-P_R[[#This Row],[13+]]</f>
        <v>6.2909999999999966E-2</v>
      </c>
      <c r="BC63" s="5">
        <f>P_R[[#This Row],[13+]]-P_R[[#This Row],[14+]]</f>
        <v>5.8090000000000031E-2</v>
      </c>
      <c r="BD63" s="5">
        <f>P_R[[#This Row],[14+]]-P_R[[#This Row],[15+]]</f>
        <v>4.9229999999999996E-2</v>
      </c>
      <c r="BE63" s="5">
        <f>P_R[[#This Row],[15+]]-P_R[[#This Row],[16+]]</f>
        <v>4.5839999999999992E-2</v>
      </c>
      <c r="BF63" s="5">
        <f>P_R[[#This Row],[16+]]-P_R[[#This Row],[17+]]</f>
        <v>3.8879999999999998E-2</v>
      </c>
      <c r="BG63" s="5">
        <f>P_R[[#This Row],[17+]]-P_R[[#This Row],[18+]]</f>
        <v>3.0340000000000006E-2</v>
      </c>
      <c r="BH63" s="5">
        <f>P_R[[#This Row],[18+]]-P_R[[#This Row],[19+]]</f>
        <v>2.6020000000000001E-2</v>
      </c>
      <c r="BI63" s="5">
        <f>P_R[[#This Row],[19+]]-P_R[[#This Row],[20+]]</f>
        <v>2.0279999999999992E-2</v>
      </c>
      <c r="BJ63" s="5">
        <f>P_R[[#This Row],[20+]]-P_R[[#This Row],[21+]]</f>
        <v>1.5350000000000003E-2</v>
      </c>
      <c r="BK63" s="5">
        <f>P_R[[#This Row],[21+]]-P_R[[#This Row],[22+]]</f>
        <v>1.073E-2</v>
      </c>
      <c r="BL63" s="5">
        <f>P_R[[#This Row],[22+]]-P_R[[#This Row],[23+]]</f>
        <v>8.2400000000000008E-3</v>
      </c>
      <c r="BM63" s="5">
        <f>P_R[[#This Row],[23+]]-P_R[[#This Row],[24+]]</f>
        <v>5.7400000000000003E-3</v>
      </c>
      <c r="BN63" s="5">
        <f>P_R[[#This Row],[24+]]-P_R[[#This Row],[25+]]</f>
        <v>3.6799999999999992E-3</v>
      </c>
      <c r="BO63" s="5">
        <f>P_R[[#This Row],[25+]]-P_R[[#This Row],[26+]]</f>
        <v>2.6100000000000003E-3</v>
      </c>
      <c r="BP63" s="5">
        <f>P_R[[#This Row],[26+]]-P_R[[#This Row],[27+]]</f>
        <v>1.67E-3</v>
      </c>
      <c r="BQ63" s="5">
        <f>P_R[[#This Row],[27+]]-P_R[[#This Row],[28+]]</f>
        <v>1.0399999999999999E-3</v>
      </c>
      <c r="BR63" s="5">
        <f>P_R[[#This Row],[28+]]-P_R[[#This Row],[29+]]</f>
        <v>6.0000000000000006E-4</v>
      </c>
      <c r="BS63" s="5">
        <f>P_R[[#This Row],[29+]]-P_R[[#This Row],[30+]]</f>
        <v>3.7000000000000005E-4</v>
      </c>
      <c r="BT63" s="5">
        <f>P_R[[#This Row],[30+]]-P_R[[#This Row],[31+]]</f>
        <v>2.1999999999999998E-4</v>
      </c>
      <c r="BU63" s="5">
        <f>P_R[[#This Row],[31+]]-P_R[[#This Row],[32+]]</f>
        <v>1.2000000000000002E-4</v>
      </c>
      <c r="BV63" s="5">
        <f>P_R[[#This Row],[32+]]-P_R[[#This Row],[33+]]</f>
        <v>5.9999999999999995E-5</v>
      </c>
      <c r="BW63" s="5">
        <f>P_R[[#This Row],[33+]]-P_R[[#This Row],[34+]]</f>
        <v>3.9999999999999996E-5</v>
      </c>
      <c r="BX63" s="5">
        <f>P_R[[#This Row],[34+]]-P_R[[#This Row],[35+]]</f>
        <v>3.0000000000000001E-5</v>
      </c>
      <c r="BY63" s="5">
        <f>P_R[[#This Row],[35+]]-P_R[[#This Row],[36+]]</f>
        <v>0</v>
      </c>
      <c r="BZ63" s="5">
        <f>P_R[[#This Row],[36+]]-P_R[[#This Row],[37+]]</f>
        <v>0</v>
      </c>
      <c r="CA63" s="5">
        <f>P_R[[#This Row],[37+]]-P_R[[#This Row],[38+]]</f>
        <v>0</v>
      </c>
      <c r="CB63" s="5">
        <f>P_R[[#This Row],[38+]]-P_R[[#This Row],[39+]]</f>
        <v>0</v>
      </c>
      <c r="CC63" s="5">
        <f>P_R[[#This Row],[39+]]-P_R[[#This Row],[40+]]</f>
        <v>0</v>
      </c>
      <c r="CD63" s="5">
        <f>P_R[[#This Row],[40+]]-P_R[[#This Row],[41+]]</f>
        <v>0</v>
      </c>
      <c r="CE63" s="5">
        <f>P_R[[#This Row],[41+]]-P_R[[#This Row],[42+]]</f>
        <v>0</v>
      </c>
      <c r="CF63" s="5">
        <f>P_R[[#This Row],[42+]]-P_R[[#This Row],[43+]]</f>
        <v>0</v>
      </c>
      <c r="CG63" s="5">
        <f>P_R[[#This Row],[43+]]-P_R[[#This Row],[44+]]</f>
        <v>0</v>
      </c>
      <c r="CH63" s="5">
        <f>P_R[[#This Row],[44+]]-P_R[[#This Row],[45+]]</f>
        <v>0</v>
      </c>
      <c r="CI63" s="5">
        <f>P_R[[#This Row],[45+]]-P_R[[#This Row],[46+]]</f>
        <v>0</v>
      </c>
      <c r="CJ63" s="5">
        <f>P_R[[#This Row],[46+]]-P_R[[#This Row],[47+]]</f>
        <v>0</v>
      </c>
      <c r="CK63" s="5">
        <f>P_R[[#This Row],[47+]]-P_R[[#This Row],[48+]]</f>
        <v>0</v>
      </c>
      <c r="CL63" s="5">
        <f>P_R[[#This Row],[48+]]-P_R[[#This Row],[49+]]</f>
        <v>0</v>
      </c>
    </row>
    <row r="64" spans="1:90" x14ac:dyDescent="0.25">
      <c r="A64" s="10">
        <v>22400720</v>
      </c>
      <c r="B64" s="13" t="s">
        <v>77</v>
      </c>
      <c r="C64" s="13" t="s">
        <v>95</v>
      </c>
      <c r="D64" s="11">
        <v>0.8125</v>
      </c>
      <c r="E64" s="9" t="str">
        <f>HYPERLINK("https://www.nba.com/stats/player/1630560/boxscores-traditional", "Cam Thomas")</f>
        <v>Cam Thomas</v>
      </c>
      <c r="F64">
        <v>29</v>
      </c>
      <c r="G64" s="4">
        <v>5.0990000000000002</v>
      </c>
      <c r="H64" s="3">
        <v>1</v>
      </c>
      <c r="I64" s="3">
        <v>0.99995999999999996</v>
      </c>
      <c r="J64" s="3">
        <v>0.99990000000000001</v>
      </c>
      <c r="K64" s="3">
        <v>0.99978999999999996</v>
      </c>
      <c r="L64" s="3">
        <v>0.99956999999999996</v>
      </c>
      <c r="M64" s="3">
        <v>0.99916000000000005</v>
      </c>
      <c r="N64" s="3">
        <v>0.99836000000000003</v>
      </c>
      <c r="O64" s="3">
        <v>0.99702000000000002</v>
      </c>
      <c r="P64" s="3">
        <v>0.99460999999999999</v>
      </c>
      <c r="Q64" s="3">
        <v>0.99060999999999999</v>
      </c>
      <c r="R64" s="3">
        <v>0.98460999999999999</v>
      </c>
      <c r="S64" s="3">
        <v>0.97499999999999998</v>
      </c>
      <c r="T64" s="3">
        <v>0.96164000000000005</v>
      </c>
      <c r="U64" s="3">
        <v>0.94179000000000002</v>
      </c>
      <c r="V64" s="3">
        <v>0.91466000000000003</v>
      </c>
      <c r="W64" s="3">
        <v>0.88100000000000001</v>
      </c>
      <c r="X64" s="3">
        <v>0.83645999999999998</v>
      </c>
      <c r="Y64" s="3">
        <v>0.7823</v>
      </c>
      <c r="Z64" s="3">
        <v>0.72240000000000004</v>
      </c>
      <c r="AA64" s="3">
        <v>0.65173000000000003</v>
      </c>
      <c r="AB64" s="3">
        <v>0.57926</v>
      </c>
      <c r="AC64" s="3">
        <v>0.5</v>
      </c>
      <c r="AD64" s="3">
        <v>0.42074</v>
      </c>
      <c r="AE64" s="3">
        <v>0.34827000000000002</v>
      </c>
      <c r="AF64" s="3">
        <v>0.27760000000000001</v>
      </c>
      <c r="AG64" s="3">
        <v>0.2177</v>
      </c>
      <c r="AH64" s="3">
        <v>0.16353999999999999</v>
      </c>
      <c r="AI64" s="3">
        <v>0.11899999999999999</v>
      </c>
      <c r="AJ64" s="3">
        <v>8.5339999999999999E-2</v>
      </c>
      <c r="AK64" s="3">
        <v>5.8209999999999998E-2</v>
      </c>
      <c r="AL64" s="3">
        <v>3.8359999999999998E-2</v>
      </c>
      <c r="AM64" s="3">
        <v>2.5000000000000001E-2</v>
      </c>
      <c r="AN64" s="3">
        <v>1.5389999999999999E-2</v>
      </c>
      <c r="AO64" s="3">
        <v>9.3900000000000008E-3</v>
      </c>
      <c r="AP64" s="3">
        <v>5.3899999999999998E-3</v>
      </c>
      <c r="AQ64" s="3">
        <v>2.98E-3</v>
      </c>
      <c r="AR64" s="3">
        <v>1.64E-3</v>
      </c>
      <c r="AS64" s="3">
        <v>8.4000000000000003E-4</v>
      </c>
      <c r="AT64" s="3">
        <v>4.2999999999999999E-4</v>
      </c>
      <c r="AU64" s="3">
        <v>2.1000000000000001E-4</v>
      </c>
      <c r="AV64" s="3">
        <v>1E-4</v>
      </c>
      <c r="AW64" s="3">
        <v>4.0000000000000003E-5</v>
      </c>
      <c r="AX64" s="5">
        <f>P_R[[#This Row],[8+]]-P_R[[#This Row],[9+]]</f>
        <v>4.0000000000040004E-5</v>
      </c>
      <c r="AY64" s="5">
        <f>P_R[[#This Row],[9+]]-P_R[[#This Row],[10+]]</f>
        <v>5.9999999999948983E-5</v>
      </c>
      <c r="AZ64" s="5">
        <f>P_R[[#This Row],[10+]]-P_R[[#This Row],[11+]]</f>
        <v>1.100000000000545E-4</v>
      </c>
      <c r="BA64" s="5">
        <f>P_R[[#This Row],[11+]]-P_R[[#This Row],[12+]]</f>
        <v>2.1999999999999797E-4</v>
      </c>
      <c r="BB64" s="5">
        <f>P_R[[#This Row],[12+]]-P_R[[#This Row],[13+]]</f>
        <v>4.0999999999991044E-4</v>
      </c>
      <c r="BC64" s="5">
        <f>P_R[[#This Row],[13+]]-P_R[[#This Row],[14+]]</f>
        <v>8.0000000000002292E-4</v>
      </c>
      <c r="BD64" s="5">
        <f>P_R[[#This Row],[14+]]-P_R[[#This Row],[15+]]</f>
        <v>1.3400000000000079E-3</v>
      </c>
      <c r="BE64" s="5">
        <f>P_R[[#This Row],[15+]]-P_R[[#This Row],[16+]]</f>
        <v>2.4100000000000232E-3</v>
      </c>
      <c r="BF64" s="5">
        <f>P_R[[#This Row],[16+]]-P_R[[#This Row],[17+]]</f>
        <v>4.0000000000000036E-3</v>
      </c>
      <c r="BG64" s="5">
        <f>P_R[[#This Row],[17+]]-P_R[[#This Row],[18+]]</f>
        <v>6.0000000000000053E-3</v>
      </c>
      <c r="BH64" s="5">
        <f>P_R[[#This Row],[18+]]-P_R[[#This Row],[19+]]</f>
        <v>9.6100000000000074E-3</v>
      </c>
      <c r="BI64" s="5">
        <f>P_R[[#This Row],[19+]]-P_R[[#This Row],[20+]]</f>
        <v>1.3359999999999927E-2</v>
      </c>
      <c r="BJ64" s="5">
        <f>P_R[[#This Row],[20+]]-P_R[[#This Row],[21+]]</f>
        <v>1.9850000000000034E-2</v>
      </c>
      <c r="BK64" s="5">
        <f>P_R[[#This Row],[21+]]-P_R[[#This Row],[22+]]</f>
        <v>2.7129999999999987E-2</v>
      </c>
      <c r="BL64" s="5">
        <f>P_R[[#This Row],[22+]]-P_R[[#This Row],[23+]]</f>
        <v>3.3660000000000023E-2</v>
      </c>
      <c r="BM64" s="5">
        <f>P_R[[#This Row],[23+]]-P_R[[#This Row],[24+]]</f>
        <v>4.4540000000000024E-2</v>
      </c>
      <c r="BN64" s="5">
        <f>P_R[[#This Row],[24+]]-P_R[[#This Row],[25+]]</f>
        <v>5.4159999999999986E-2</v>
      </c>
      <c r="BO64" s="5">
        <f>P_R[[#This Row],[25+]]-P_R[[#This Row],[26+]]</f>
        <v>5.9899999999999953E-2</v>
      </c>
      <c r="BP64" s="5">
        <f>P_R[[#This Row],[26+]]-P_R[[#This Row],[27+]]</f>
        <v>7.0670000000000011E-2</v>
      </c>
      <c r="BQ64" s="5">
        <f>P_R[[#This Row],[27+]]-P_R[[#This Row],[28+]]</f>
        <v>7.2470000000000034E-2</v>
      </c>
      <c r="BR64" s="5">
        <f>P_R[[#This Row],[28+]]-P_R[[#This Row],[29+]]</f>
        <v>7.9259999999999997E-2</v>
      </c>
      <c r="BS64" s="5">
        <f>P_R[[#This Row],[29+]]-P_R[[#This Row],[30+]]</f>
        <v>7.9259999999999997E-2</v>
      </c>
      <c r="BT64" s="5">
        <f>P_R[[#This Row],[30+]]-P_R[[#This Row],[31+]]</f>
        <v>7.2469999999999979E-2</v>
      </c>
      <c r="BU64" s="5">
        <f>P_R[[#This Row],[31+]]-P_R[[#This Row],[32+]]</f>
        <v>7.0670000000000011E-2</v>
      </c>
      <c r="BV64" s="5">
        <f>P_R[[#This Row],[32+]]-P_R[[#This Row],[33+]]</f>
        <v>5.9900000000000009E-2</v>
      </c>
      <c r="BW64" s="5">
        <f>P_R[[#This Row],[33+]]-P_R[[#This Row],[34+]]</f>
        <v>5.4160000000000014E-2</v>
      </c>
      <c r="BX64" s="5">
        <f>P_R[[#This Row],[34+]]-P_R[[#This Row],[35+]]</f>
        <v>4.4539999999999996E-2</v>
      </c>
      <c r="BY64" s="5">
        <f>P_R[[#This Row],[35+]]-P_R[[#This Row],[36+]]</f>
        <v>3.3659999999999995E-2</v>
      </c>
      <c r="BZ64" s="5">
        <f>P_R[[#This Row],[36+]]-P_R[[#This Row],[37+]]</f>
        <v>2.7130000000000001E-2</v>
      </c>
      <c r="CA64" s="5">
        <f>P_R[[#This Row],[37+]]-P_R[[#This Row],[38+]]</f>
        <v>1.985E-2</v>
      </c>
      <c r="CB64" s="5">
        <f>P_R[[#This Row],[38+]]-P_R[[#This Row],[39+]]</f>
        <v>1.3359999999999997E-2</v>
      </c>
      <c r="CC64" s="5">
        <f>P_R[[#This Row],[39+]]-P_R[[#This Row],[40+]]</f>
        <v>9.6100000000000022E-3</v>
      </c>
      <c r="CD64" s="5">
        <f>P_R[[#This Row],[40+]]-P_R[[#This Row],[41+]]</f>
        <v>5.9999999999999984E-3</v>
      </c>
      <c r="CE64" s="5">
        <f>P_R[[#This Row],[41+]]-P_R[[#This Row],[42+]]</f>
        <v>4.000000000000001E-3</v>
      </c>
      <c r="CF64" s="5">
        <f>P_R[[#This Row],[42+]]-P_R[[#This Row],[43+]]</f>
        <v>2.4099999999999998E-3</v>
      </c>
      <c r="CG64" s="5">
        <f>P_R[[#This Row],[43+]]-P_R[[#This Row],[44+]]</f>
        <v>1.34E-3</v>
      </c>
      <c r="CH64" s="5">
        <f>P_R[[#This Row],[44+]]-P_R[[#This Row],[45+]]</f>
        <v>7.9999999999999993E-4</v>
      </c>
      <c r="CI64" s="5">
        <f>P_R[[#This Row],[45+]]-P_R[[#This Row],[46+]]</f>
        <v>4.1000000000000005E-4</v>
      </c>
      <c r="CJ64" s="5">
        <f>P_R[[#This Row],[46+]]-P_R[[#This Row],[47+]]</f>
        <v>2.1999999999999998E-4</v>
      </c>
      <c r="CK64" s="5">
        <f>P_R[[#This Row],[47+]]-P_R[[#This Row],[48+]]</f>
        <v>1.1E-4</v>
      </c>
      <c r="CL64" s="5">
        <f>P_R[[#This Row],[48+]]-P_R[[#This Row],[49+]]</f>
        <v>6.0000000000000002E-5</v>
      </c>
    </row>
    <row r="65" spans="1:90" x14ac:dyDescent="0.25">
      <c r="A65" s="10">
        <v>22400720</v>
      </c>
      <c r="B65" s="13" t="s">
        <v>77</v>
      </c>
      <c r="C65" s="13" t="s">
        <v>95</v>
      </c>
      <c r="D65" s="11">
        <v>0.8125</v>
      </c>
      <c r="E65" s="9" t="str">
        <f>HYPERLINK("https://www.nba.com/stats/player/1629651/boxscores-traditional", "Nic Claxton")</f>
        <v>Nic Claxton</v>
      </c>
      <c r="F65">
        <v>18.2</v>
      </c>
      <c r="G65" s="4">
        <v>2.9929999999999999</v>
      </c>
      <c r="H65" s="3">
        <v>0.99968000000000001</v>
      </c>
      <c r="I65" s="3">
        <v>0.99892999999999998</v>
      </c>
      <c r="J65" s="3">
        <v>0.99692999999999998</v>
      </c>
      <c r="K65" s="3">
        <v>0.99202000000000001</v>
      </c>
      <c r="L65" s="3">
        <v>0.98077000000000003</v>
      </c>
      <c r="M65" s="3">
        <v>0.95906999999999998</v>
      </c>
      <c r="N65" s="3">
        <v>0.91923999999999995</v>
      </c>
      <c r="O65" s="3">
        <v>0.85768999999999995</v>
      </c>
      <c r="P65" s="3">
        <v>0.77034999999999998</v>
      </c>
      <c r="Q65" s="3">
        <v>0.65542</v>
      </c>
      <c r="R65" s="3">
        <v>0.52790000000000004</v>
      </c>
      <c r="S65" s="3">
        <v>0.39357999999999999</v>
      </c>
      <c r="T65" s="3">
        <v>0.27424999999999999</v>
      </c>
      <c r="U65" s="3">
        <v>0.17360999999999999</v>
      </c>
      <c r="V65" s="3">
        <v>0.10204000000000001</v>
      </c>
      <c r="W65" s="3">
        <v>5.4800000000000001E-2</v>
      </c>
      <c r="X65" s="3">
        <v>2.6190000000000001E-2</v>
      </c>
      <c r="Y65" s="3">
        <v>1.1599999999999999E-2</v>
      </c>
      <c r="Z65" s="3">
        <v>4.5300000000000002E-3</v>
      </c>
      <c r="AA65" s="3">
        <v>1.64E-3</v>
      </c>
      <c r="AB65" s="3">
        <v>5.4000000000000001E-4</v>
      </c>
      <c r="AC65" s="3">
        <v>1.4999999999999999E-4</v>
      </c>
      <c r="AD65" s="3">
        <v>4.0000000000000003E-5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5">
        <f>P_R[[#This Row],[8+]]-P_R[[#This Row],[9+]]</f>
        <v>7.5000000000002842E-4</v>
      </c>
      <c r="AY65" s="5">
        <f>P_R[[#This Row],[9+]]-P_R[[#This Row],[10+]]</f>
        <v>2.0000000000000018E-3</v>
      </c>
      <c r="AZ65" s="5">
        <f>P_R[[#This Row],[10+]]-P_R[[#This Row],[11+]]</f>
        <v>4.9099999999999699E-3</v>
      </c>
      <c r="BA65" s="5">
        <f>P_R[[#This Row],[11+]]-P_R[[#This Row],[12+]]</f>
        <v>1.1249999999999982E-2</v>
      </c>
      <c r="BB65" s="5">
        <f>P_R[[#This Row],[12+]]-P_R[[#This Row],[13+]]</f>
        <v>2.1700000000000053E-2</v>
      </c>
      <c r="BC65" s="5">
        <f>P_R[[#This Row],[13+]]-P_R[[#This Row],[14+]]</f>
        <v>3.9830000000000032E-2</v>
      </c>
      <c r="BD65" s="5">
        <f>P_R[[#This Row],[14+]]-P_R[[#This Row],[15+]]</f>
        <v>6.1549999999999994E-2</v>
      </c>
      <c r="BE65" s="5">
        <f>P_R[[#This Row],[15+]]-P_R[[#This Row],[16+]]</f>
        <v>8.7339999999999973E-2</v>
      </c>
      <c r="BF65" s="5">
        <f>P_R[[#This Row],[16+]]-P_R[[#This Row],[17+]]</f>
        <v>0.11492999999999998</v>
      </c>
      <c r="BG65" s="5">
        <f>P_R[[#This Row],[17+]]-P_R[[#This Row],[18+]]</f>
        <v>0.12751999999999997</v>
      </c>
      <c r="BH65" s="5">
        <f>P_R[[#This Row],[18+]]-P_R[[#This Row],[19+]]</f>
        <v>0.13432000000000005</v>
      </c>
      <c r="BI65" s="5">
        <f>P_R[[#This Row],[19+]]-P_R[[#This Row],[20+]]</f>
        <v>0.11932999999999999</v>
      </c>
      <c r="BJ65" s="5">
        <f>P_R[[#This Row],[20+]]-P_R[[#This Row],[21+]]</f>
        <v>0.10064000000000001</v>
      </c>
      <c r="BK65" s="5">
        <f>P_R[[#This Row],[21+]]-P_R[[#This Row],[22+]]</f>
        <v>7.1569999999999981E-2</v>
      </c>
      <c r="BL65" s="5">
        <f>P_R[[#This Row],[22+]]-P_R[[#This Row],[23+]]</f>
        <v>4.7240000000000004E-2</v>
      </c>
      <c r="BM65" s="5">
        <f>P_R[[#This Row],[23+]]-P_R[[#This Row],[24+]]</f>
        <v>2.861E-2</v>
      </c>
      <c r="BN65" s="5">
        <f>P_R[[#This Row],[24+]]-P_R[[#This Row],[25+]]</f>
        <v>1.4590000000000002E-2</v>
      </c>
      <c r="BO65" s="5">
        <f>P_R[[#This Row],[25+]]-P_R[[#This Row],[26+]]</f>
        <v>7.069999999999999E-3</v>
      </c>
      <c r="BP65" s="5">
        <f>P_R[[#This Row],[26+]]-P_R[[#This Row],[27+]]</f>
        <v>2.8900000000000002E-3</v>
      </c>
      <c r="BQ65" s="5">
        <f>P_R[[#This Row],[27+]]-P_R[[#This Row],[28+]]</f>
        <v>1.0999999999999998E-3</v>
      </c>
      <c r="BR65" s="5">
        <f>P_R[[#This Row],[28+]]-P_R[[#This Row],[29+]]</f>
        <v>3.9000000000000005E-4</v>
      </c>
      <c r="BS65" s="5">
        <f>P_R[[#This Row],[29+]]-P_R[[#This Row],[30+]]</f>
        <v>1.0999999999999999E-4</v>
      </c>
      <c r="BT65" s="5">
        <f>P_R[[#This Row],[30+]]-P_R[[#This Row],[31+]]</f>
        <v>4.0000000000000003E-5</v>
      </c>
      <c r="BU65" s="5">
        <f>P_R[[#This Row],[31+]]-P_R[[#This Row],[32+]]</f>
        <v>0</v>
      </c>
      <c r="BV65" s="5">
        <f>P_R[[#This Row],[32+]]-P_R[[#This Row],[33+]]</f>
        <v>0</v>
      </c>
      <c r="BW65" s="5">
        <f>P_R[[#This Row],[33+]]-P_R[[#This Row],[34+]]</f>
        <v>0</v>
      </c>
      <c r="BX65" s="5">
        <f>P_R[[#This Row],[34+]]-P_R[[#This Row],[35+]]</f>
        <v>0</v>
      </c>
      <c r="BY65" s="5">
        <f>P_R[[#This Row],[35+]]-P_R[[#This Row],[36+]]</f>
        <v>0</v>
      </c>
      <c r="BZ65" s="5">
        <f>P_R[[#This Row],[36+]]-P_R[[#This Row],[37+]]</f>
        <v>0</v>
      </c>
      <c r="CA65" s="5">
        <f>P_R[[#This Row],[37+]]-P_R[[#This Row],[38+]]</f>
        <v>0</v>
      </c>
      <c r="CB65" s="5">
        <f>P_R[[#This Row],[38+]]-P_R[[#This Row],[39+]]</f>
        <v>0</v>
      </c>
      <c r="CC65" s="5">
        <f>P_R[[#This Row],[39+]]-P_R[[#This Row],[40+]]</f>
        <v>0</v>
      </c>
      <c r="CD65" s="5">
        <f>P_R[[#This Row],[40+]]-P_R[[#This Row],[41+]]</f>
        <v>0</v>
      </c>
      <c r="CE65" s="5">
        <f>P_R[[#This Row],[41+]]-P_R[[#This Row],[42+]]</f>
        <v>0</v>
      </c>
      <c r="CF65" s="5">
        <f>P_R[[#This Row],[42+]]-P_R[[#This Row],[43+]]</f>
        <v>0</v>
      </c>
      <c r="CG65" s="5">
        <f>P_R[[#This Row],[43+]]-P_R[[#This Row],[44+]]</f>
        <v>0</v>
      </c>
      <c r="CH65" s="5">
        <f>P_R[[#This Row],[44+]]-P_R[[#This Row],[45+]]</f>
        <v>0</v>
      </c>
      <c r="CI65" s="5">
        <f>P_R[[#This Row],[45+]]-P_R[[#This Row],[46+]]</f>
        <v>0</v>
      </c>
      <c r="CJ65" s="5">
        <f>P_R[[#This Row],[46+]]-P_R[[#This Row],[47+]]</f>
        <v>0</v>
      </c>
      <c r="CK65" s="5">
        <f>P_R[[#This Row],[47+]]-P_R[[#This Row],[48+]]</f>
        <v>0</v>
      </c>
      <c r="CL65" s="5">
        <f>P_R[[#This Row],[48+]]-P_R[[#This Row],[49+]]</f>
        <v>0</v>
      </c>
    </row>
    <row r="66" spans="1:90" x14ac:dyDescent="0.25">
      <c r="A66" s="10">
        <v>22400720</v>
      </c>
      <c r="B66" s="13" t="s">
        <v>77</v>
      </c>
      <c r="C66" s="13" t="s">
        <v>95</v>
      </c>
      <c r="D66" s="11">
        <v>0.8125</v>
      </c>
      <c r="E66" s="9" t="str">
        <f>HYPERLINK("https://www.nba.com/stats/player/1629661/boxscores-traditional", "Cameron Johnson")</f>
        <v>Cameron Johnson</v>
      </c>
      <c r="F66">
        <v>23.4</v>
      </c>
      <c r="G66" s="4">
        <v>4.9640000000000004</v>
      </c>
      <c r="H66" s="3">
        <v>0.99902999999999997</v>
      </c>
      <c r="I66" s="3">
        <v>0.99812999999999996</v>
      </c>
      <c r="J66" s="3">
        <v>0.99653000000000003</v>
      </c>
      <c r="K66" s="3">
        <v>0.99378999999999995</v>
      </c>
      <c r="L66" s="3">
        <v>0.98928000000000005</v>
      </c>
      <c r="M66" s="3">
        <v>0.98214000000000001</v>
      </c>
      <c r="N66" s="3">
        <v>0.97062000000000004</v>
      </c>
      <c r="O66" s="3">
        <v>0.95448999999999995</v>
      </c>
      <c r="P66" s="3">
        <v>0.93189</v>
      </c>
      <c r="Q66" s="3">
        <v>0.90146999999999999</v>
      </c>
      <c r="R66" s="3">
        <v>0.86214000000000002</v>
      </c>
      <c r="S66" s="3">
        <v>0.81327000000000005</v>
      </c>
      <c r="T66" s="3">
        <v>0.75175000000000003</v>
      </c>
      <c r="U66" s="3">
        <v>0.68439000000000005</v>
      </c>
      <c r="V66" s="3">
        <v>0.61026000000000002</v>
      </c>
      <c r="W66" s="3">
        <v>0.53188000000000002</v>
      </c>
      <c r="X66" s="3">
        <v>0.45223999999999998</v>
      </c>
      <c r="Y66" s="3">
        <v>0.37447999999999998</v>
      </c>
      <c r="Z66" s="3">
        <v>0.30153000000000002</v>
      </c>
      <c r="AA66" s="3">
        <v>0.23269999999999999</v>
      </c>
      <c r="AB66" s="3">
        <v>0.17619000000000001</v>
      </c>
      <c r="AC66" s="3">
        <v>0.12923999999999999</v>
      </c>
      <c r="AD66" s="3">
        <v>9.1759999999999994E-2</v>
      </c>
      <c r="AE66" s="3">
        <v>6.3009999999999997E-2</v>
      </c>
      <c r="AF66" s="3">
        <v>4.1820000000000003E-2</v>
      </c>
      <c r="AG66" s="3">
        <v>2.6800000000000001E-2</v>
      </c>
      <c r="AH66" s="3">
        <v>1.618E-2</v>
      </c>
      <c r="AI66" s="3">
        <v>9.6399999999999993E-3</v>
      </c>
      <c r="AJ66" s="3">
        <v>5.5399999999999998E-3</v>
      </c>
      <c r="AK66" s="3">
        <v>3.0699999999999998E-3</v>
      </c>
      <c r="AL66" s="3">
        <v>1.64E-3</v>
      </c>
      <c r="AM66" s="3">
        <v>8.4000000000000003E-4</v>
      </c>
      <c r="AN66" s="3">
        <v>4.2000000000000002E-4</v>
      </c>
      <c r="AO66" s="3">
        <v>1.9000000000000001E-4</v>
      </c>
      <c r="AP66" s="3">
        <v>9.0000000000000006E-5</v>
      </c>
      <c r="AQ66" s="3">
        <v>4.0000000000000003E-5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P_R[[#This Row],[8+]]-P_R[[#This Row],[9+]]</f>
        <v>9.000000000000119E-4</v>
      </c>
      <c r="AY66" s="5">
        <f>P_R[[#This Row],[9+]]-P_R[[#This Row],[10+]]</f>
        <v>1.5999999999999348E-3</v>
      </c>
      <c r="AZ66" s="5">
        <f>P_R[[#This Row],[10+]]-P_R[[#This Row],[11+]]</f>
        <v>2.7400000000000757E-3</v>
      </c>
      <c r="BA66" s="5">
        <f>P_R[[#This Row],[11+]]-P_R[[#This Row],[12+]]</f>
        <v>4.509999999999903E-3</v>
      </c>
      <c r="BB66" s="5">
        <f>P_R[[#This Row],[12+]]-P_R[[#This Row],[13+]]</f>
        <v>7.1400000000000352E-3</v>
      </c>
      <c r="BC66" s="5">
        <f>P_R[[#This Row],[13+]]-P_R[[#This Row],[14+]]</f>
        <v>1.1519999999999975E-2</v>
      </c>
      <c r="BD66" s="5">
        <f>P_R[[#This Row],[14+]]-P_R[[#This Row],[15+]]</f>
        <v>1.6130000000000089E-2</v>
      </c>
      <c r="BE66" s="5">
        <f>P_R[[#This Row],[15+]]-P_R[[#This Row],[16+]]</f>
        <v>2.2599999999999953E-2</v>
      </c>
      <c r="BF66" s="5">
        <f>P_R[[#This Row],[16+]]-P_R[[#This Row],[17+]]</f>
        <v>3.0420000000000003E-2</v>
      </c>
      <c r="BG66" s="5">
        <f>P_R[[#This Row],[17+]]-P_R[[#This Row],[18+]]</f>
        <v>3.9329999999999976E-2</v>
      </c>
      <c r="BH66" s="5">
        <f>P_R[[#This Row],[18+]]-P_R[[#This Row],[19+]]</f>
        <v>4.8869999999999969E-2</v>
      </c>
      <c r="BI66" s="5">
        <f>P_R[[#This Row],[19+]]-P_R[[#This Row],[20+]]</f>
        <v>6.1520000000000019E-2</v>
      </c>
      <c r="BJ66" s="5">
        <f>P_R[[#This Row],[20+]]-P_R[[#This Row],[21+]]</f>
        <v>6.7359999999999975E-2</v>
      </c>
      <c r="BK66" s="5">
        <f>P_R[[#This Row],[21+]]-P_R[[#This Row],[22+]]</f>
        <v>7.4130000000000029E-2</v>
      </c>
      <c r="BL66" s="5">
        <f>P_R[[#This Row],[22+]]-P_R[[#This Row],[23+]]</f>
        <v>7.8380000000000005E-2</v>
      </c>
      <c r="BM66" s="5">
        <f>P_R[[#This Row],[23+]]-P_R[[#This Row],[24+]]</f>
        <v>7.9640000000000044E-2</v>
      </c>
      <c r="BN66" s="5">
        <f>P_R[[#This Row],[24+]]-P_R[[#This Row],[25+]]</f>
        <v>7.7759999999999996E-2</v>
      </c>
      <c r="BO66" s="5">
        <f>P_R[[#This Row],[25+]]-P_R[[#This Row],[26+]]</f>
        <v>7.2949999999999959E-2</v>
      </c>
      <c r="BP66" s="5">
        <f>P_R[[#This Row],[26+]]-P_R[[#This Row],[27+]]</f>
        <v>6.883000000000003E-2</v>
      </c>
      <c r="BQ66" s="5">
        <f>P_R[[#This Row],[27+]]-P_R[[#This Row],[28+]]</f>
        <v>5.6509999999999977E-2</v>
      </c>
      <c r="BR66" s="5">
        <f>P_R[[#This Row],[28+]]-P_R[[#This Row],[29+]]</f>
        <v>4.6950000000000019E-2</v>
      </c>
      <c r="BS66" s="5">
        <f>P_R[[#This Row],[29+]]-P_R[[#This Row],[30+]]</f>
        <v>3.7479999999999999E-2</v>
      </c>
      <c r="BT66" s="5">
        <f>P_R[[#This Row],[30+]]-P_R[[#This Row],[31+]]</f>
        <v>2.8749999999999998E-2</v>
      </c>
      <c r="BU66" s="5">
        <f>P_R[[#This Row],[31+]]-P_R[[#This Row],[32+]]</f>
        <v>2.1189999999999994E-2</v>
      </c>
      <c r="BV66" s="5">
        <f>P_R[[#This Row],[32+]]-P_R[[#This Row],[33+]]</f>
        <v>1.5020000000000002E-2</v>
      </c>
      <c r="BW66" s="5">
        <f>P_R[[#This Row],[33+]]-P_R[[#This Row],[34+]]</f>
        <v>1.0620000000000001E-2</v>
      </c>
      <c r="BX66" s="5">
        <f>P_R[[#This Row],[34+]]-P_R[[#This Row],[35+]]</f>
        <v>6.5400000000000007E-3</v>
      </c>
      <c r="BY66" s="5">
        <f>P_R[[#This Row],[35+]]-P_R[[#This Row],[36+]]</f>
        <v>4.0999999999999995E-3</v>
      </c>
      <c r="BZ66" s="5">
        <f>P_R[[#This Row],[36+]]-P_R[[#This Row],[37+]]</f>
        <v>2.47E-3</v>
      </c>
      <c r="CA66" s="5">
        <f>P_R[[#This Row],[37+]]-P_R[[#This Row],[38+]]</f>
        <v>1.4299999999999998E-3</v>
      </c>
      <c r="CB66" s="5">
        <f>P_R[[#This Row],[38+]]-P_R[[#This Row],[39+]]</f>
        <v>7.9999999999999993E-4</v>
      </c>
      <c r="CC66" s="5">
        <f>P_R[[#This Row],[39+]]-P_R[[#This Row],[40+]]</f>
        <v>4.2000000000000002E-4</v>
      </c>
      <c r="CD66" s="5">
        <f>P_R[[#This Row],[40+]]-P_R[[#This Row],[41+]]</f>
        <v>2.3000000000000001E-4</v>
      </c>
      <c r="CE66" s="5">
        <f>P_R[[#This Row],[41+]]-P_R[[#This Row],[42+]]</f>
        <v>1E-4</v>
      </c>
      <c r="CF66" s="5">
        <f>P_R[[#This Row],[42+]]-P_R[[#This Row],[43+]]</f>
        <v>5.0000000000000002E-5</v>
      </c>
      <c r="CG66" s="5">
        <f>P_R[[#This Row],[43+]]-P_R[[#This Row],[44+]]</f>
        <v>4.0000000000000003E-5</v>
      </c>
      <c r="CH66" s="5">
        <f>P_R[[#This Row],[44+]]-P_R[[#This Row],[45+]]</f>
        <v>0</v>
      </c>
      <c r="CI66" s="5">
        <f>P_R[[#This Row],[45+]]-P_R[[#This Row],[46+]]</f>
        <v>0</v>
      </c>
      <c r="CJ66" s="5">
        <f>P_R[[#This Row],[46+]]-P_R[[#This Row],[47+]]</f>
        <v>0</v>
      </c>
      <c r="CK66" s="5">
        <f>P_R[[#This Row],[47+]]-P_R[[#This Row],[48+]]</f>
        <v>0</v>
      </c>
      <c r="CL66" s="5">
        <f>P_R[[#This Row],[48+]]-P_R[[#This Row],[49+]]</f>
        <v>0</v>
      </c>
    </row>
    <row r="67" spans="1:90" x14ac:dyDescent="0.25">
      <c r="A67" s="10">
        <v>22400720</v>
      </c>
      <c r="B67" s="13" t="s">
        <v>77</v>
      </c>
      <c r="C67" s="13" t="s">
        <v>95</v>
      </c>
      <c r="D67" s="11">
        <v>0.8125</v>
      </c>
      <c r="E67" s="9" t="str">
        <f>HYPERLINK("https://www.nba.com/stats/player/1630553/boxscores-traditional", "Keon Johnson")</f>
        <v>Keon Johnson</v>
      </c>
      <c r="F67">
        <v>21.2</v>
      </c>
      <c r="G67" s="4">
        <v>4.7919999999999998</v>
      </c>
      <c r="H67" s="3">
        <v>0.99702000000000002</v>
      </c>
      <c r="I67" s="3">
        <v>0.99460999999999999</v>
      </c>
      <c r="J67" s="3">
        <v>0.99036000000000002</v>
      </c>
      <c r="K67" s="3">
        <v>0.98341000000000001</v>
      </c>
      <c r="L67" s="3">
        <v>0.97257000000000005</v>
      </c>
      <c r="M67" s="3">
        <v>0.95637000000000005</v>
      </c>
      <c r="N67" s="3">
        <v>0.93318999999999996</v>
      </c>
      <c r="O67" s="3">
        <v>0.90146999999999999</v>
      </c>
      <c r="P67" s="3">
        <v>0.86214000000000002</v>
      </c>
      <c r="Q67" s="3">
        <v>0.81057000000000001</v>
      </c>
      <c r="R67" s="3">
        <v>0.74856999999999996</v>
      </c>
      <c r="S67" s="3">
        <v>0.67723999999999995</v>
      </c>
      <c r="T67" s="3">
        <v>0.59870999999999996</v>
      </c>
      <c r="U67" s="3">
        <v>0.51595000000000002</v>
      </c>
      <c r="V67" s="3">
        <v>0.43251000000000001</v>
      </c>
      <c r="W67" s="3">
        <v>0.35197000000000001</v>
      </c>
      <c r="X67" s="3">
        <v>0.28095999999999999</v>
      </c>
      <c r="Y67" s="3">
        <v>0.21476000000000001</v>
      </c>
      <c r="Z67" s="3">
        <v>0.15866</v>
      </c>
      <c r="AA67" s="3">
        <v>0.11314</v>
      </c>
      <c r="AB67" s="3">
        <v>7.7799999999999994E-2</v>
      </c>
      <c r="AC67" s="3">
        <v>5.1549999999999999E-2</v>
      </c>
      <c r="AD67" s="3">
        <v>3.288E-2</v>
      </c>
      <c r="AE67" s="3">
        <v>2.018E-2</v>
      </c>
      <c r="AF67" s="3">
        <v>1.222E-2</v>
      </c>
      <c r="AG67" s="3">
        <v>6.9499999999999996E-3</v>
      </c>
      <c r="AH67" s="3">
        <v>3.79E-3</v>
      </c>
      <c r="AI67" s="3">
        <v>1.99E-3</v>
      </c>
      <c r="AJ67" s="3">
        <v>1E-3</v>
      </c>
      <c r="AK67" s="3">
        <v>4.8000000000000001E-4</v>
      </c>
      <c r="AL67" s="3">
        <v>2.2000000000000001E-4</v>
      </c>
      <c r="AM67" s="3">
        <v>1E-4</v>
      </c>
      <c r="AN67" s="3">
        <v>4.0000000000000003E-5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5">
        <f>P_R[[#This Row],[8+]]-P_R[[#This Row],[9+]]</f>
        <v>2.4100000000000232E-3</v>
      </c>
      <c r="AY67" s="5">
        <f>P_R[[#This Row],[9+]]-P_R[[#This Row],[10+]]</f>
        <v>4.249999999999976E-3</v>
      </c>
      <c r="AZ67" s="5">
        <f>P_R[[#This Row],[10+]]-P_R[[#This Row],[11+]]</f>
        <v>6.9500000000000117E-3</v>
      </c>
      <c r="BA67" s="5">
        <f>P_R[[#This Row],[11+]]-P_R[[#This Row],[12+]]</f>
        <v>1.0839999999999961E-2</v>
      </c>
      <c r="BB67" s="5">
        <f>P_R[[#This Row],[12+]]-P_R[[#This Row],[13+]]</f>
        <v>1.6199999999999992E-2</v>
      </c>
      <c r="BC67" s="5">
        <f>P_R[[#This Row],[13+]]-P_R[[#This Row],[14+]]</f>
        <v>2.3180000000000089E-2</v>
      </c>
      <c r="BD67" s="5">
        <f>P_R[[#This Row],[14+]]-P_R[[#This Row],[15+]]</f>
        <v>3.171999999999997E-2</v>
      </c>
      <c r="BE67" s="5">
        <f>P_R[[#This Row],[15+]]-P_R[[#This Row],[16+]]</f>
        <v>3.9329999999999976E-2</v>
      </c>
      <c r="BF67" s="5">
        <f>P_R[[#This Row],[16+]]-P_R[[#This Row],[17+]]</f>
        <v>5.1570000000000005E-2</v>
      </c>
      <c r="BG67" s="5">
        <f>P_R[[#This Row],[17+]]-P_R[[#This Row],[18+]]</f>
        <v>6.2000000000000055E-2</v>
      </c>
      <c r="BH67" s="5">
        <f>P_R[[#This Row],[18+]]-P_R[[#This Row],[19+]]</f>
        <v>7.1330000000000005E-2</v>
      </c>
      <c r="BI67" s="5">
        <f>P_R[[#This Row],[19+]]-P_R[[#This Row],[20+]]</f>
        <v>7.8529999999999989E-2</v>
      </c>
      <c r="BJ67" s="5">
        <f>P_R[[#This Row],[20+]]-P_R[[#This Row],[21+]]</f>
        <v>8.2759999999999945E-2</v>
      </c>
      <c r="BK67" s="5">
        <f>P_R[[#This Row],[21+]]-P_R[[#This Row],[22+]]</f>
        <v>8.3440000000000014E-2</v>
      </c>
      <c r="BL67" s="5">
        <f>P_R[[#This Row],[22+]]-P_R[[#This Row],[23+]]</f>
        <v>8.054E-2</v>
      </c>
      <c r="BM67" s="5">
        <f>P_R[[#This Row],[23+]]-P_R[[#This Row],[24+]]</f>
        <v>7.1010000000000018E-2</v>
      </c>
      <c r="BN67" s="5">
        <f>P_R[[#This Row],[24+]]-P_R[[#This Row],[25+]]</f>
        <v>6.6199999999999981E-2</v>
      </c>
      <c r="BO67" s="5">
        <f>P_R[[#This Row],[25+]]-P_R[[#This Row],[26+]]</f>
        <v>5.6100000000000011E-2</v>
      </c>
      <c r="BP67" s="5">
        <f>P_R[[#This Row],[26+]]-P_R[[#This Row],[27+]]</f>
        <v>4.5519999999999991E-2</v>
      </c>
      <c r="BQ67" s="5">
        <f>P_R[[#This Row],[27+]]-P_R[[#This Row],[28+]]</f>
        <v>3.534000000000001E-2</v>
      </c>
      <c r="BR67" s="5">
        <f>P_R[[#This Row],[28+]]-P_R[[#This Row],[29+]]</f>
        <v>2.6249999999999996E-2</v>
      </c>
      <c r="BS67" s="5">
        <f>P_R[[#This Row],[29+]]-P_R[[#This Row],[30+]]</f>
        <v>1.8669999999999999E-2</v>
      </c>
      <c r="BT67" s="5">
        <f>P_R[[#This Row],[30+]]-P_R[[#This Row],[31+]]</f>
        <v>1.2699999999999999E-2</v>
      </c>
      <c r="BU67" s="5">
        <f>P_R[[#This Row],[31+]]-P_R[[#This Row],[32+]]</f>
        <v>7.9600000000000001E-3</v>
      </c>
      <c r="BV67" s="5">
        <f>P_R[[#This Row],[32+]]-P_R[[#This Row],[33+]]</f>
        <v>5.2700000000000004E-3</v>
      </c>
      <c r="BW67" s="5">
        <f>P_R[[#This Row],[33+]]-P_R[[#This Row],[34+]]</f>
        <v>3.1599999999999996E-3</v>
      </c>
      <c r="BX67" s="5">
        <f>P_R[[#This Row],[34+]]-P_R[[#This Row],[35+]]</f>
        <v>1.8E-3</v>
      </c>
      <c r="BY67" s="5">
        <f>P_R[[#This Row],[35+]]-P_R[[#This Row],[36+]]</f>
        <v>9.8999999999999999E-4</v>
      </c>
      <c r="BZ67" s="5">
        <f>P_R[[#This Row],[36+]]-P_R[[#This Row],[37+]]</f>
        <v>5.2000000000000006E-4</v>
      </c>
      <c r="CA67" s="5">
        <f>P_R[[#This Row],[37+]]-P_R[[#This Row],[38+]]</f>
        <v>2.6000000000000003E-4</v>
      </c>
      <c r="CB67" s="5">
        <f>P_R[[#This Row],[38+]]-P_R[[#This Row],[39+]]</f>
        <v>1.2E-4</v>
      </c>
      <c r="CC67" s="5">
        <f>P_R[[#This Row],[39+]]-P_R[[#This Row],[40+]]</f>
        <v>6.0000000000000002E-5</v>
      </c>
      <c r="CD67" s="5">
        <f>P_R[[#This Row],[40+]]-P_R[[#This Row],[41+]]</f>
        <v>4.0000000000000003E-5</v>
      </c>
      <c r="CE67" s="5">
        <f>P_R[[#This Row],[41+]]-P_R[[#This Row],[42+]]</f>
        <v>0</v>
      </c>
      <c r="CF67" s="5">
        <f>P_R[[#This Row],[42+]]-P_R[[#This Row],[43+]]</f>
        <v>0</v>
      </c>
      <c r="CG67" s="5">
        <f>P_R[[#This Row],[43+]]-P_R[[#This Row],[44+]]</f>
        <v>0</v>
      </c>
      <c r="CH67" s="5">
        <f>P_R[[#This Row],[44+]]-P_R[[#This Row],[45+]]</f>
        <v>0</v>
      </c>
      <c r="CI67" s="5">
        <f>P_R[[#This Row],[45+]]-P_R[[#This Row],[46+]]</f>
        <v>0</v>
      </c>
      <c r="CJ67" s="5">
        <f>P_R[[#This Row],[46+]]-P_R[[#This Row],[47+]]</f>
        <v>0</v>
      </c>
      <c r="CK67" s="5">
        <f>P_R[[#This Row],[47+]]-P_R[[#This Row],[48+]]</f>
        <v>0</v>
      </c>
      <c r="CL67" s="5">
        <f>P_R[[#This Row],[48+]]-P_R[[#This Row],[49+]]</f>
        <v>0</v>
      </c>
    </row>
    <row r="68" spans="1:90" x14ac:dyDescent="0.25">
      <c r="A68" s="10">
        <v>22400720</v>
      </c>
      <c r="B68" s="13" t="s">
        <v>77</v>
      </c>
      <c r="C68" s="13" t="s">
        <v>95</v>
      </c>
      <c r="D68" s="11">
        <v>0.8125</v>
      </c>
      <c r="E68" s="9" t="str">
        <f>HYPERLINK("https://www.nba.com/stats/player/1626156/boxscores-traditional", "D'Angelo Russell")</f>
        <v>D'Angelo Russell</v>
      </c>
      <c r="F68">
        <v>18.399999999999999</v>
      </c>
      <c r="G68" s="4">
        <v>4.2709999999999999</v>
      </c>
      <c r="H68" s="3">
        <v>0.99265999999999999</v>
      </c>
      <c r="I68" s="3">
        <v>0.98609999999999998</v>
      </c>
      <c r="J68" s="3">
        <v>0.97558</v>
      </c>
      <c r="K68" s="3">
        <v>0.95818000000000003</v>
      </c>
      <c r="L68" s="3">
        <v>0.93318999999999996</v>
      </c>
      <c r="M68" s="3">
        <v>0.89617000000000002</v>
      </c>
      <c r="N68" s="3">
        <v>0.84848999999999997</v>
      </c>
      <c r="O68" s="3">
        <v>0.78813999999999995</v>
      </c>
      <c r="P68" s="3">
        <v>0.71226</v>
      </c>
      <c r="Q68" s="3">
        <v>0.62929999999999997</v>
      </c>
      <c r="R68" s="3">
        <v>0.53586</v>
      </c>
      <c r="S68" s="3">
        <v>0.44433</v>
      </c>
      <c r="T68" s="3">
        <v>0.35569000000000001</v>
      </c>
      <c r="U68" s="3">
        <v>0.27093</v>
      </c>
      <c r="V68" s="3">
        <v>0.20044999999999999</v>
      </c>
      <c r="W68" s="3">
        <v>0.14007</v>
      </c>
      <c r="X68" s="3">
        <v>9.5100000000000004E-2</v>
      </c>
      <c r="Y68" s="3">
        <v>6.0569999999999999E-2</v>
      </c>
      <c r="Z68" s="3">
        <v>3.7539999999999997E-2</v>
      </c>
      <c r="AA68" s="3">
        <v>2.222E-2</v>
      </c>
      <c r="AB68" s="3">
        <v>1.222E-2</v>
      </c>
      <c r="AC68" s="3">
        <v>6.5700000000000003E-3</v>
      </c>
      <c r="AD68" s="3">
        <v>3.2599999999999999E-3</v>
      </c>
      <c r="AE68" s="3">
        <v>1.5900000000000001E-3</v>
      </c>
      <c r="AF68" s="3">
        <v>7.3999999999999999E-4</v>
      </c>
      <c r="AG68" s="3">
        <v>3.1E-4</v>
      </c>
      <c r="AH68" s="3">
        <v>1.2999999999999999E-4</v>
      </c>
      <c r="AI68" s="3">
        <v>5.0000000000000002E-5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5">
        <f>P_R[[#This Row],[8+]]-P_R[[#This Row],[9+]]</f>
        <v>6.5600000000000103E-3</v>
      </c>
      <c r="AY68" s="5">
        <f>P_R[[#This Row],[9+]]-P_R[[#This Row],[10+]]</f>
        <v>1.0519999999999974E-2</v>
      </c>
      <c r="AZ68" s="5">
        <f>P_R[[#This Row],[10+]]-P_R[[#This Row],[11+]]</f>
        <v>1.7399999999999971E-2</v>
      </c>
      <c r="BA68" s="5">
        <f>P_R[[#This Row],[11+]]-P_R[[#This Row],[12+]]</f>
        <v>2.4990000000000068E-2</v>
      </c>
      <c r="BB68" s="5">
        <f>P_R[[#This Row],[12+]]-P_R[[#This Row],[13+]]</f>
        <v>3.7019999999999942E-2</v>
      </c>
      <c r="BC68" s="5">
        <f>P_R[[#This Row],[13+]]-P_R[[#This Row],[14+]]</f>
        <v>4.7680000000000056E-2</v>
      </c>
      <c r="BD68" s="5">
        <f>P_R[[#This Row],[14+]]-P_R[[#This Row],[15+]]</f>
        <v>6.0350000000000015E-2</v>
      </c>
      <c r="BE68" s="5">
        <f>P_R[[#This Row],[15+]]-P_R[[#This Row],[16+]]</f>
        <v>7.5879999999999947E-2</v>
      </c>
      <c r="BF68" s="5">
        <f>P_R[[#This Row],[16+]]-P_R[[#This Row],[17+]]</f>
        <v>8.2960000000000034E-2</v>
      </c>
      <c r="BG68" s="5">
        <f>P_R[[#This Row],[17+]]-P_R[[#This Row],[18+]]</f>
        <v>9.3439999999999968E-2</v>
      </c>
      <c r="BH68" s="5">
        <f>P_R[[#This Row],[18+]]-P_R[[#This Row],[19+]]</f>
        <v>9.153E-2</v>
      </c>
      <c r="BI68" s="5">
        <f>P_R[[#This Row],[19+]]-P_R[[#This Row],[20+]]</f>
        <v>8.8639999999999997E-2</v>
      </c>
      <c r="BJ68" s="5">
        <f>P_R[[#This Row],[20+]]-P_R[[#This Row],[21+]]</f>
        <v>8.4760000000000002E-2</v>
      </c>
      <c r="BK68" s="5">
        <f>P_R[[#This Row],[21+]]-P_R[[#This Row],[22+]]</f>
        <v>7.0480000000000015E-2</v>
      </c>
      <c r="BL68" s="5">
        <f>P_R[[#This Row],[22+]]-P_R[[#This Row],[23+]]</f>
        <v>6.0379999999999989E-2</v>
      </c>
      <c r="BM68" s="5">
        <f>P_R[[#This Row],[23+]]-P_R[[#This Row],[24+]]</f>
        <v>4.4969999999999996E-2</v>
      </c>
      <c r="BN68" s="5">
        <f>P_R[[#This Row],[24+]]-P_R[[#This Row],[25+]]</f>
        <v>3.4530000000000005E-2</v>
      </c>
      <c r="BO68" s="5">
        <f>P_R[[#This Row],[25+]]-P_R[[#This Row],[26+]]</f>
        <v>2.3030000000000002E-2</v>
      </c>
      <c r="BP68" s="5">
        <f>P_R[[#This Row],[26+]]-P_R[[#This Row],[27+]]</f>
        <v>1.5319999999999997E-2</v>
      </c>
      <c r="BQ68" s="5">
        <f>P_R[[#This Row],[27+]]-P_R[[#This Row],[28+]]</f>
        <v>0.01</v>
      </c>
      <c r="BR68" s="5">
        <f>P_R[[#This Row],[28+]]-P_R[[#This Row],[29+]]</f>
        <v>5.6499999999999996E-3</v>
      </c>
      <c r="BS68" s="5">
        <f>P_R[[#This Row],[29+]]-P_R[[#This Row],[30+]]</f>
        <v>3.3100000000000004E-3</v>
      </c>
      <c r="BT68" s="5">
        <f>P_R[[#This Row],[30+]]-P_R[[#This Row],[31+]]</f>
        <v>1.6699999999999998E-3</v>
      </c>
      <c r="BU68" s="5">
        <f>P_R[[#This Row],[31+]]-P_R[[#This Row],[32+]]</f>
        <v>8.5000000000000006E-4</v>
      </c>
      <c r="BV68" s="5">
        <f>P_R[[#This Row],[32+]]-P_R[[#This Row],[33+]]</f>
        <v>4.2999999999999999E-4</v>
      </c>
      <c r="BW68" s="5">
        <f>P_R[[#This Row],[33+]]-P_R[[#This Row],[34+]]</f>
        <v>1.8000000000000001E-4</v>
      </c>
      <c r="BX68" s="5">
        <f>P_R[[#This Row],[34+]]-P_R[[#This Row],[35+]]</f>
        <v>7.9999999999999993E-5</v>
      </c>
      <c r="BY68" s="5">
        <f>P_R[[#This Row],[35+]]-P_R[[#This Row],[36+]]</f>
        <v>5.0000000000000002E-5</v>
      </c>
      <c r="BZ68" s="5">
        <f>P_R[[#This Row],[36+]]-P_R[[#This Row],[37+]]</f>
        <v>0</v>
      </c>
      <c r="CA68" s="5">
        <f>P_R[[#This Row],[37+]]-P_R[[#This Row],[38+]]</f>
        <v>0</v>
      </c>
      <c r="CB68" s="5">
        <f>P_R[[#This Row],[38+]]-P_R[[#This Row],[39+]]</f>
        <v>0</v>
      </c>
      <c r="CC68" s="5">
        <f>P_R[[#This Row],[39+]]-P_R[[#This Row],[40+]]</f>
        <v>0</v>
      </c>
      <c r="CD68" s="5">
        <f>P_R[[#This Row],[40+]]-P_R[[#This Row],[41+]]</f>
        <v>0</v>
      </c>
      <c r="CE68" s="5">
        <f>P_R[[#This Row],[41+]]-P_R[[#This Row],[42+]]</f>
        <v>0</v>
      </c>
      <c r="CF68" s="5">
        <f>P_R[[#This Row],[42+]]-P_R[[#This Row],[43+]]</f>
        <v>0</v>
      </c>
      <c r="CG68" s="5">
        <f>P_R[[#This Row],[43+]]-P_R[[#This Row],[44+]]</f>
        <v>0</v>
      </c>
      <c r="CH68" s="5">
        <f>P_R[[#This Row],[44+]]-P_R[[#This Row],[45+]]</f>
        <v>0</v>
      </c>
      <c r="CI68" s="5">
        <f>P_R[[#This Row],[45+]]-P_R[[#This Row],[46+]]</f>
        <v>0</v>
      </c>
      <c r="CJ68" s="5">
        <f>P_R[[#This Row],[46+]]-P_R[[#This Row],[47+]]</f>
        <v>0</v>
      </c>
      <c r="CK68" s="5">
        <f>P_R[[#This Row],[47+]]-P_R[[#This Row],[48+]]</f>
        <v>0</v>
      </c>
      <c r="CL68" s="5">
        <f>P_R[[#This Row],[48+]]-P_R[[#This Row],[49+]]</f>
        <v>0</v>
      </c>
    </row>
    <row r="69" spans="1:90" x14ac:dyDescent="0.25">
      <c r="A69" s="10">
        <v>22400720</v>
      </c>
      <c r="B69" s="13" t="s">
        <v>77</v>
      </c>
      <c r="C69" s="13" t="s">
        <v>95</v>
      </c>
      <c r="D69" s="11">
        <v>0.8125</v>
      </c>
      <c r="E69" s="9" t="str">
        <f>HYPERLINK("https://www.nba.com/stats/player/1630592/boxscores-traditional", "Jalen Wilson")</f>
        <v>Jalen Wilson</v>
      </c>
      <c r="F69">
        <v>16.600000000000001</v>
      </c>
      <c r="G69" s="4">
        <v>4.2240000000000002</v>
      </c>
      <c r="H69" s="3">
        <v>0.97931999999999997</v>
      </c>
      <c r="I69" s="3">
        <v>0.96406999999999998</v>
      </c>
      <c r="J69" s="3">
        <v>0.94062000000000001</v>
      </c>
      <c r="K69" s="3">
        <v>0.90824000000000005</v>
      </c>
      <c r="L69" s="3">
        <v>0.86214000000000002</v>
      </c>
      <c r="M69" s="3">
        <v>0.80234000000000005</v>
      </c>
      <c r="N69" s="3">
        <v>0.73236999999999997</v>
      </c>
      <c r="O69" s="3">
        <v>0.64802999999999999</v>
      </c>
      <c r="P69" s="3">
        <v>0.55567</v>
      </c>
      <c r="Q69" s="3">
        <v>0.46414</v>
      </c>
      <c r="R69" s="3">
        <v>0.37069999999999997</v>
      </c>
      <c r="S69" s="3">
        <v>0.28433999999999998</v>
      </c>
      <c r="T69" s="3">
        <v>0.21185999999999999</v>
      </c>
      <c r="U69" s="3">
        <v>0.14917</v>
      </c>
      <c r="V69" s="3">
        <v>0.10027</v>
      </c>
      <c r="W69" s="3">
        <v>6.4259999999999998E-2</v>
      </c>
      <c r="X69" s="3">
        <v>4.0059999999999998E-2</v>
      </c>
      <c r="Y69" s="3">
        <v>2.3300000000000001E-2</v>
      </c>
      <c r="Z69" s="3">
        <v>1.2869999999999999E-2</v>
      </c>
      <c r="AA69" s="3">
        <v>6.9499999999999996E-3</v>
      </c>
      <c r="AB69" s="3">
        <v>3.47E-3</v>
      </c>
      <c r="AC69" s="3">
        <v>1.64E-3</v>
      </c>
      <c r="AD69" s="3">
        <v>7.6000000000000004E-4</v>
      </c>
      <c r="AE69" s="3">
        <v>3.2000000000000003E-4</v>
      </c>
      <c r="AF69" s="3">
        <v>1.2999999999999999E-4</v>
      </c>
      <c r="AG69" s="3">
        <v>5.0000000000000002E-5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5">
        <f>P_R[[#This Row],[8+]]-P_R[[#This Row],[9+]]</f>
        <v>1.5249999999999986E-2</v>
      </c>
      <c r="AY69" s="5">
        <f>P_R[[#This Row],[9+]]-P_R[[#This Row],[10+]]</f>
        <v>2.3449999999999971E-2</v>
      </c>
      <c r="AZ69" s="5">
        <f>P_R[[#This Row],[10+]]-P_R[[#This Row],[11+]]</f>
        <v>3.2379999999999964E-2</v>
      </c>
      <c r="BA69" s="5">
        <f>P_R[[#This Row],[11+]]-P_R[[#This Row],[12+]]</f>
        <v>4.610000000000003E-2</v>
      </c>
      <c r="BB69" s="5">
        <f>P_R[[#This Row],[12+]]-P_R[[#This Row],[13+]]</f>
        <v>5.9799999999999964E-2</v>
      </c>
      <c r="BC69" s="5">
        <f>P_R[[#This Row],[13+]]-P_R[[#This Row],[14+]]</f>
        <v>6.9970000000000088E-2</v>
      </c>
      <c r="BD69" s="5">
        <f>P_R[[#This Row],[14+]]-P_R[[#This Row],[15+]]</f>
        <v>8.4339999999999971E-2</v>
      </c>
      <c r="BE69" s="5">
        <f>P_R[[#This Row],[15+]]-P_R[[#This Row],[16+]]</f>
        <v>9.2359999999999998E-2</v>
      </c>
      <c r="BF69" s="5">
        <f>P_R[[#This Row],[16+]]-P_R[[#This Row],[17+]]</f>
        <v>9.153E-2</v>
      </c>
      <c r="BG69" s="5">
        <f>P_R[[#This Row],[17+]]-P_R[[#This Row],[18+]]</f>
        <v>9.3440000000000023E-2</v>
      </c>
      <c r="BH69" s="5">
        <f>P_R[[#This Row],[18+]]-P_R[[#This Row],[19+]]</f>
        <v>8.6359999999999992E-2</v>
      </c>
      <c r="BI69" s="5">
        <f>P_R[[#This Row],[19+]]-P_R[[#This Row],[20+]]</f>
        <v>7.2479999999999989E-2</v>
      </c>
      <c r="BJ69" s="5">
        <f>P_R[[#This Row],[20+]]-P_R[[#This Row],[21+]]</f>
        <v>6.2689999999999996E-2</v>
      </c>
      <c r="BK69" s="5">
        <f>P_R[[#This Row],[21+]]-P_R[[#This Row],[22+]]</f>
        <v>4.8899999999999999E-2</v>
      </c>
      <c r="BL69" s="5">
        <f>P_R[[#This Row],[22+]]-P_R[[#This Row],[23+]]</f>
        <v>3.601E-2</v>
      </c>
      <c r="BM69" s="5">
        <f>P_R[[#This Row],[23+]]-P_R[[#This Row],[24+]]</f>
        <v>2.4199999999999999E-2</v>
      </c>
      <c r="BN69" s="5">
        <f>P_R[[#This Row],[24+]]-P_R[[#This Row],[25+]]</f>
        <v>1.6759999999999997E-2</v>
      </c>
      <c r="BO69" s="5">
        <f>P_R[[#This Row],[25+]]-P_R[[#This Row],[26+]]</f>
        <v>1.0430000000000002E-2</v>
      </c>
      <c r="BP69" s="5">
        <f>P_R[[#This Row],[26+]]-P_R[[#This Row],[27+]]</f>
        <v>5.9199999999999999E-3</v>
      </c>
      <c r="BQ69" s="5">
        <f>P_R[[#This Row],[27+]]-P_R[[#This Row],[28+]]</f>
        <v>3.4799999999999996E-3</v>
      </c>
      <c r="BR69" s="5">
        <f>P_R[[#This Row],[28+]]-P_R[[#This Row],[29+]]</f>
        <v>1.83E-3</v>
      </c>
      <c r="BS69" s="5">
        <f>P_R[[#This Row],[29+]]-P_R[[#This Row],[30+]]</f>
        <v>8.7999999999999992E-4</v>
      </c>
      <c r="BT69" s="5">
        <f>P_R[[#This Row],[30+]]-P_R[[#This Row],[31+]]</f>
        <v>4.4000000000000002E-4</v>
      </c>
      <c r="BU69" s="5">
        <f>P_R[[#This Row],[31+]]-P_R[[#This Row],[32+]]</f>
        <v>1.9000000000000004E-4</v>
      </c>
      <c r="BV69" s="5">
        <f>P_R[[#This Row],[32+]]-P_R[[#This Row],[33+]]</f>
        <v>7.9999999999999993E-5</v>
      </c>
      <c r="BW69" s="5">
        <f>P_R[[#This Row],[33+]]-P_R[[#This Row],[34+]]</f>
        <v>5.0000000000000002E-5</v>
      </c>
      <c r="BX69" s="5">
        <f>P_R[[#This Row],[34+]]-P_R[[#This Row],[35+]]</f>
        <v>0</v>
      </c>
      <c r="BY69" s="5">
        <f>P_R[[#This Row],[35+]]-P_R[[#This Row],[36+]]</f>
        <v>0</v>
      </c>
      <c r="BZ69" s="5">
        <f>P_R[[#This Row],[36+]]-P_R[[#This Row],[37+]]</f>
        <v>0</v>
      </c>
      <c r="CA69" s="5">
        <f>P_R[[#This Row],[37+]]-P_R[[#This Row],[38+]]</f>
        <v>0</v>
      </c>
      <c r="CB69" s="5">
        <f>P_R[[#This Row],[38+]]-P_R[[#This Row],[39+]]</f>
        <v>0</v>
      </c>
      <c r="CC69" s="5">
        <f>P_R[[#This Row],[39+]]-P_R[[#This Row],[40+]]</f>
        <v>0</v>
      </c>
      <c r="CD69" s="5">
        <f>P_R[[#This Row],[40+]]-P_R[[#This Row],[41+]]</f>
        <v>0</v>
      </c>
      <c r="CE69" s="5">
        <f>P_R[[#This Row],[41+]]-P_R[[#This Row],[42+]]</f>
        <v>0</v>
      </c>
      <c r="CF69" s="5">
        <f>P_R[[#This Row],[42+]]-P_R[[#This Row],[43+]]</f>
        <v>0</v>
      </c>
      <c r="CG69" s="5">
        <f>P_R[[#This Row],[43+]]-P_R[[#This Row],[44+]]</f>
        <v>0</v>
      </c>
      <c r="CH69" s="5">
        <f>P_R[[#This Row],[44+]]-P_R[[#This Row],[45+]]</f>
        <v>0</v>
      </c>
      <c r="CI69" s="5">
        <f>P_R[[#This Row],[45+]]-P_R[[#This Row],[46+]]</f>
        <v>0</v>
      </c>
      <c r="CJ69" s="5">
        <f>P_R[[#This Row],[46+]]-P_R[[#This Row],[47+]]</f>
        <v>0</v>
      </c>
      <c r="CK69" s="5">
        <f>P_R[[#This Row],[47+]]-P_R[[#This Row],[48+]]</f>
        <v>0</v>
      </c>
      <c r="CL69" s="5">
        <f>P_R[[#This Row],[48+]]-P_R[[#This Row],[49+]]</f>
        <v>0</v>
      </c>
    </row>
    <row r="70" spans="1:90" x14ac:dyDescent="0.25">
      <c r="A70" s="10">
        <v>22400720</v>
      </c>
      <c r="B70" s="13" t="s">
        <v>77</v>
      </c>
      <c r="C70" s="13" t="s">
        <v>95</v>
      </c>
      <c r="D70" s="11">
        <v>0.8125</v>
      </c>
      <c r="E70" s="9" t="str">
        <f>HYPERLINK("https://www.nba.com/stats/player/1641730/boxscores-traditional", "Noah Clowney")</f>
        <v>Noah Clowney</v>
      </c>
      <c r="F70">
        <v>13</v>
      </c>
      <c r="G70" s="4">
        <v>3.5209999999999999</v>
      </c>
      <c r="H70" s="3">
        <v>0.92220000000000002</v>
      </c>
      <c r="I70" s="3">
        <v>0.87285999999999997</v>
      </c>
      <c r="J70" s="3">
        <v>0.80234000000000005</v>
      </c>
      <c r="K70" s="3">
        <v>0.71565999999999996</v>
      </c>
      <c r="L70" s="3">
        <v>0.61026000000000002</v>
      </c>
      <c r="M70" s="3">
        <v>0.5</v>
      </c>
      <c r="N70" s="3">
        <v>0.38973999999999998</v>
      </c>
      <c r="O70" s="3">
        <v>0.28433999999999998</v>
      </c>
      <c r="P70" s="3">
        <v>0.19766</v>
      </c>
      <c r="Q70" s="3">
        <v>0.12714</v>
      </c>
      <c r="R70" s="3">
        <v>7.7799999999999994E-2</v>
      </c>
      <c r="S70" s="3">
        <v>4.4569999999999999E-2</v>
      </c>
      <c r="T70" s="3">
        <v>2.3300000000000001E-2</v>
      </c>
      <c r="U70" s="3">
        <v>1.1599999999999999E-2</v>
      </c>
      <c r="V70" s="3">
        <v>5.2300000000000003E-3</v>
      </c>
      <c r="W70" s="3">
        <v>2.2599999999999999E-3</v>
      </c>
      <c r="X70" s="3">
        <v>8.9999999999999998E-4</v>
      </c>
      <c r="Y70" s="3">
        <v>3.2000000000000003E-4</v>
      </c>
      <c r="Z70" s="3">
        <v>1.1E-4</v>
      </c>
      <c r="AA70" s="3">
        <v>3.0000000000000001E-5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P_R[[#This Row],[8+]]-P_R[[#This Row],[9+]]</f>
        <v>4.934000000000005E-2</v>
      </c>
      <c r="AY70" s="5">
        <f>P_R[[#This Row],[9+]]-P_R[[#This Row],[10+]]</f>
        <v>7.0519999999999916E-2</v>
      </c>
      <c r="AZ70" s="5">
        <f>P_R[[#This Row],[10+]]-P_R[[#This Row],[11+]]</f>
        <v>8.668000000000009E-2</v>
      </c>
      <c r="BA70" s="5">
        <f>P_R[[#This Row],[11+]]-P_R[[#This Row],[12+]]</f>
        <v>0.10539999999999994</v>
      </c>
      <c r="BB70" s="5">
        <f>P_R[[#This Row],[12+]]-P_R[[#This Row],[13+]]</f>
        <v>0.11026000000000002</v>
      </c>
      <c r="BC70" s="5">
        <f>P_R[[#This Row],[13+]]-P_R[[#This Row],[14+]]</f>
        <v>0.11026000000000002</v>
      </c>
      <c r="BD70" s="5">
        <f>P_R[[#This Row],[14+]]-P_R[[#This Row],[15+]]</f>
        <v>0.10539999999999999</v>
      </c>
      <c r="BE70" s="5">
        <f>P_R[[#This Row],[15+]]-P_R[[#This Row],[16+]]</f>
        <v>8.6679999999999979E-2</v>
      </c>
      <c r="BF70" s="5">
        <f>P_R[[#This Row],[16+]]-P_R[[#This Row],[17+]]</f>
        <v>7.0519999999999999E-2</v>
      </c>
      <c r="BG70" s="5">
        <f>P_R[[#This Row],[17+]]-P_R[[#This Row],[18+]]</f>
        <v>4.9340000000000009E-2</v>
      </c>
      <c r="BH70" s="5">
        <f>P_R[[#This Row],[18+]]-P_R[[#This Row],[19+]]</f>
        <v>3.3229999999999996E-2</v>
      </c>
      <c r="BI70" s="5">
        <f>P_R[[#This Row],[19+]]-P_R[[#This Row],[20+]]</f>
        <v>2.1269999999999997E-2</v>
      </c>
      <c r="BJ70" s="5">
        <f>P_R[[#This Row],[20+]]-P_R[[#This Row],[21+]]</f>
        <v>1.1700000000000002E-2</v>
      </c>
      <c r="BK70" s="5">
        <f>P_R[[#This Row],[21+]]-P_R[[#This Row],[22+]]</f>
        <v>6.3699999999999989E-3</v>
      </c>
      <c r="BL70" s="5">
        <f>P_R[[#This Row],[22+]]-P_R[[#This Row],[23+]]</f>
        <v>2.9700000000000004E-3</v>
      </c>
      <c r="BM70" s="5">
        <f>P_R[[#This Row],[23+]]-P_R[[#This Row],[24+]]</f>
        <v>1.3599999999999999E-3</v>
      </c>
      <c r="BN70" s="5">
        <f>P_R[[#This Row],[24+]]-P_R[[#This Row],[25+]]</f>
        <v>5.8E-4</v>
      </c>
      <c r="BO70" s="5">
        <f>P_R[[#This Row],[25+]]-P_R[[#This Row],[26+]]</f>
        <v>2.1000000000000001E-4</v>
      </c>
      <c r="BP70" s="5">
        <f>P_R[[#This Row],[26+]]-P_R[[#This Row],[27+]]</f>
        <v>8.0000000000000007E-5</v>
      </c>
      <c r="BQ70" s="5">
        <f>P_R[[#This Row],[27+]]-P_R[[#This Row],[28+]]</f>
        <v>3.0000000000000001E-5</v>
      </c>
      <c r="BR70" s="5">
        <f>P_R[[#This Row],[28+]]-P_R[[#This Row],[29+]]</f>
        <v>0</v>
      </c>
      <c r="BS70" s="5">
        <f>P_R[[#This Row],[29+]]-P_R[[#This Row],[30+]]</f>
        <v>0</v>
      </c>
      <c r="BT70" s="5">
        <f>P_R[[#This Row],[30+]]-P_R[[#This Row],[31+]]</f>
        <v>0</v>
      </c>
      <c r="BU70" s="5">
        <f>P_R[[#This Row],[31+]]-P_R[[#This Row],[32+]]</f>
        <v>0</v>
      </c>
      <c r="BV70" s="5">
        <f>P_R[[#This Row],[32+]]-P_R[[#This Row],[33+]]</f>
        <v>0</v>
      </c>
      <c r="BW70" s="5">
        <f>P_R[[#This Row],[33+]]-P_R[[#This Row],[34+]]</f>
        <v>0</v>
      </c>
      <c r="BX70" s="5">
        <f>P_R[[#This Row],[34+]]-P_R[[#This Row],[35+]]</f>
        <v>0</v>
      </c>
      <c r="BY70" s="5">
        <f>P_R[[#This Row],[35+]]-P_R[[#This Row],[36+]]</f>
        <v>0</v>
      </c>
      <c r="BZ70" s="5">
        <f>P_R[[#This Row],[36+]]-P_R[[#This Row],[37+]]</f>
        <v>0</v>
      </c>
      <c r="CA70" s="5">
        <f>P_R[[#This Row],[37+]]-P_R[[#This Row],[38+]]</f>
        <v>0</v>
      </c>
      <c r="CB70" s="5">
        <f>P_R[[#This Row],[38+]]-P_R[[#This Row],[39+]]</f>
        <v>0</v>
      </c>
      <c r="CC70" s="5">
        <f>P_R[[#This Row],[39+]]-P_R[[#This Row],[40+]]</f>
        <v>0</v>
      </c>
      <c r="CD70" s="5">
        <f>P_R[[#This Row],[40+]]-P_R[[#This Row],[41+]]</f>
        <v>0</v>
      </c>
      <c r="CE70" s="5">
        <f>P_R[[#This Row],[41+]]-P_R[[#This Row],[42+]]</f>
        <v>0</v>
      </c>
      <c r="CF70" s="5">
        <f>P_R[[#This Row],[42+]]-P_R[[#This Row],[43+]]</f>
        <v>0</v>
      </c>
      <c r="CG70" s="5">
        <f>P_R[[#This Row],[43+]]-P_R[[#This Row],[44+]]</f>
        <v>0</v>
      </c>
      <c r="CH70" s="5">
        <f>P_R[[#This Row],[44+]]-P_R[[#This Row],[45+]]</f>
        <v>0</v>
      </c>
      <c r="CI70" s="5">
        <f>P_R[[#This Row],[45+]]-P_R[[#This Row],[46+]]</f>
        <v>0</v>
      </c>
      <c r="CJ70" s="5">
        <f>P_R[[#This Row],[46+]]-P_R[[#This Row],[47+]]</f>
        <v>0</v>
      </c>
      <c r="CK70" s="5">
        <f>P_R[[#This Row],[47+]]-P_R[[#This Row],[48+]]</f>
        <v>0</v>
      </c>
      <c r="CL70" s="5">
        <f>P_R[[#This Row],[48+]]-P_R[[#This Row],[49+]]</f>
        <v>0</v>
      </c>
    </row>
    <row r="71" spans="1:90" x14ac:dyDescent="0.25">
      <c r="A71" s="10">
        <v>22400720</v>
      </c>
      <c r="B71" s="13" t="s">
        <v>77</v>
      </c>
      <c r="C71" s="13" t="s">
        <v>95</v>
      </c>
      <c r="D71" s="11">
        <v>0.8125</v>
      </c>
      <c r="E71" s="9" t="str">
        <f>HYPERLINK("https://www.nba.com/stats/player/1630549/boxscores-traditional", "Day'Ron Sharpe")</f>
        <v>Day'Ron Sharpe</v>
      </c>
      <c r="F71">
        <v>14.2</v>
      </c>
      <c r="G71" s="4">
        <v>4.6219999999999999</v>
      </c>
      <c r="H71" s="3">
        <v>0.90988000000000002</v>
      </c>
      <c r="I71" s="3">
        <v>0.87075999999999998</v>
      </c>
      <c r="J71" s="3">
        <v>0.81859000000000004</v>
      </c>
      <c r="K71" s="3">
        <v>0.75490000000000002</v>
      </c>
      <c r="L71" s="3">
        <v>0.68439000000000005</v>
      </c>
      <c r="M71" s="3">
        <v>0.60257000000000005</v>
      </c>
      <c r="N71" s="3">
        <v>0.51595000000000002</v>
      </c>
      <c r="O71" s="3">
        <v>0.43251000000000001</v>
      </c>
      <c r="P71" s="3">
        <v>0.34827000000000002</v>
      </c>
      <c r="Q71" s="3">
        <v>0.27093</v>
      </c>
      <c r="R71" s="3">
        <v>0.20610999999999999</v>
      </c>
      <c r="S71" s="3">
        <v>0.14917</v>
      </c>
      <c r="T71" s="3">
        <v>0.10564999999999999</v>
      </c>
      <c r="U71" s="3">
        <v>7.0779999999999996E-2</v>
      </c>
      <c r="V71" s="3">
        <v>4.5510000000000002E-2</v>
      </c>
      <c r="W71" s="3">
        <v>2.8719999999999999E-2</v>
      </c>
      <c r="X71" s="3">
        <v>1.7000000000000001E-2</v>
      </c>
      <c r="Y71" s="3">
        <v>9.6399999999999993E-3</v>
      </c>
      <c r="Z71" s="3">
        <v>5.3899999999999998E-3</v>
      </c>
      <c r="AA71" s="3">
        <v>2.8E-3</v>
      </c>
      <c r="AB71" s="3">
        <v>1.39E-3</v>
      </c>
      <c r="AC71" s="3">
        <v>6.8999999999999997E-4</v>
      </c>
      <c r="AD71" s="3">
        <v>3.1E-4</v>
      </c>
      <c r="AE71" s="3">
        <v>1.3999999999999999E-4</v>
      </c>
      <c r="AF71" s="3">
        <v>6.0000000000000002E-5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5">
        <f>P_R[[#This Row],[8+]]-P_R[[#This Row],[9+]]</f>
        <v>3.9120000000000044E-2</v>
      </c>
      <c r="AY71" s="5">
        <f>P_R[[#This Row],[9+]]-P_R[[#This Row],[10+]]</f>
        <v>5.2169999999999939E-2</v>
      </c>
      <c r="AZ71" s="5">
        <f>P_R[[#This Row],[10+]]-P_R[[#This Row],[11+]]</f>
        <v>6.3690000000000024E-2</v>
      </c>
      <c r="BA71" s="5">
        <f>P_R[[#This Row],[11+]]-P_R[[#This Row],[12+]]</f>
        <v>7.0509999999999962E-2</v>
      </c>
      <c r="BB71" s="5">
        <f>P_R[[#This Row],[12+]]-P_R[[#This Row],[13+]]</f>
        <v>8.1820000000000004E-2</v>
      </c>
      <c r="BC71" s="5">
        <f>P_R[[#This Row],[13+]]-P_R[[#This Row],[14+]]</f>
        <v>8.662000000000003E-2</v>
      </c>
      <c r="BD71" s="5">
        <f>P_R[[#This Row],[14+]]-P_R[[#This Row],[15+]]</f>
        <v>8.3440000000000014E-2</v>
      </c>
      <c r="BE71" s="5">
        <f>P_R[[#This Row],[15+]]-P_R[[#This Row],[16+]]</f>
        <v>8.4239999999999982E-2</v>
      </c>
      <c r="BF71" s="5">
        <f>P_R[[#This Row],[16+]]-P_R[[#This Row],[17+]]</f>
        <v>7.734000000000002E-2</v>
      </c>
      <c r="BG71" s="5">
        <f>P_R[[#This Row],[17+]]-P_R[[#This Row],[18+]]</f>
        <v>6.4820000000000016E-2</v>
      </c>
      <c r="BH71" s="5">
        <f>P_R[[#This Row],[18+]]-P_R[[#This Row],[19+]]</f>
        <v>5.6939999999999991E-2</v>
      </c>
      <c r="BI71" s="5">
        <f>P_R[[#This Row],[19+]]-P_R[[#This Row],[20+]]</f>
        <v>4.3520000000000003E-2</v>
      </c>
      <c r="BJ71" s="5">
        <f>P_R[[#This Row],[20+]]-P_R[[#This Row],[21+]]</f>
        <v>3.4869999999999998E-2</v>
      </c>
      <c r="BK71" s="5">
        <f>P_R[[#This Row],[21+]]-P_R[[#This Row],[22+]]</f>
        <v>2.5269999999999994E-2</v>
      </c>
      <c r="BL71" s="5">
        <f>P_R[[#This Row],[22+]]-P_R[[#This Row],[23+]]</f>
        <v>1.6790000000000003E-2</v>
      </c>
      <c r="BM71" s="5">
        <f>P_R[[#This Row],[23+]]-P_R[[#This Row],[24+]]</f>
        <v>1.1719999999999998E-2</v>
      </c>
      <c r="BN71" s="5">
        <f>P_R[[#This Row],[24+]]-P_R[[#This Row],[25+]]</f>
        <v>7.360000000000002E-3</v>
      </c>
      <c r="BO71" s="5">
        <f>P_R[[#This Row],[25+]]-P_R[[#This Row],[26+]]</f>
        <v>4.2499999999999994E-3</v>
      </c>
      <c r="BP71" s="5">
        <f>P_R[[#This Row],[26+]]-P_R[[#This Row],[27+]]</f>
        <v>2.5899999999999999E-3</v>
      </c>
      <c r="BQ71" s="5">
        <f>P_R[[#This Row],[27+]]-P_R[[#This Row],[28+]]</f>
        <v>1.41E-3</v>
      </c>
      <c r="BR71" s="5">
        <f>P_R[[#This Row],[28+]]-P_R[[#This Row],[29+]]</f>
        <v>6.9999999999999999E-4</v>
      </c>
      <c r="BS71" s="5">
        <f>P_R[[#This Row],[29+]]-P_R[[#This Row],[30+]]</f>
        <v>3.7999999999999997E-4</v>
      </c>
      <c r="BT71" s="5">
        <f>P_R[[#This Row],[30+]]-P_R[[#This Row],[31+]]</f>
        <v>1.7000000000000001E-4</v>
      </c>
      <c r="BU71" s="5">
        <f>P_R[[#This Row],[31+]]-P_R[[#This Row],[32+]]</f>
        <v>7.9999999999999993E-5</v>
      </c>
      <c r="BV71" s="5">
        <f>P_R[[#This Row],[32+]]-P_R[[#This Row],[33+]]</f>
        <v>6.0000000000000002E-5</v>
      </c>
      <c r="BW71" s="5">
        <f>P_R[[#This Row],[33+]]-P_R[[#This Row],[34+]]</f>
        <v>0</v>
      </c>
      <c r="BX71" s="5">
        <f>P_R[[#This Row],[34+]]-P_R[[#This Row],[35+]]</f>
        <v>0</v>
      </c>
      <c r="BY71" s="5">
        <f>P_R[[#This Row],[35+]]-P_R[[#This Row],[36+]]</f>
        <v>0</v>
      </c>
      <c r="BZ71" s="5">
        <f>P_R[[#This Row],[36+]]-P_R[[#This Row],[37+]]</f>
        <v>0</v>
      </c>
      <c r="CA71" s="5">
        <f>P_R[[#This Row],[37+]]-P_R[[#This Row],[38+]]</f>
        <v>0</v>
      </c>
      <c r="CB71" s="5">
        <f>P_R[[#This Row],[38+]]-P_R[[#This Row],[39+]]</f>
        <v>0</v>
      </c>
      <c r="CC71" s="5">
        <f>P_R[[#This Row],[39+]]-P_R[[#This Row],[40+]]</f>
        <v>0</v>
      </c>
      <c r="CD71" s="5">
        <f>P_R[[#This Row],[40+]]-P_R[[#This Row],[41+]]</f>
        <v>0</v>
      </c>
      <c r="CE71" s="5">
        <f>P_R[[#This Row],[41+]]-P_R[[#This Row],[42+]]</f>
        <v>0</v>
      </c>
      <c r="CF71" s="5">
        <f>P_R[[#This Row],[42+]]-P_R[[#This Row],[43+]]</f>
        <v>0</v>
      </c>
      <c r="CG71" s="5">
        <f>P_R[[#This Row],[43+]]-P_R[[#This Row],[44+]]</f>
        <v>0</v>
      </c>
      <c r="CH71" s="5">
        <f>P_R[[#This Row],[44+]]-P_R[[#This Row],[45+]]</f>
        <v>0</v>
      </c>
      <c r="CI71" s="5">
        <f>P_R[[#This Row],[45+]]-P_R[[#This Row],[46+]]</f>
        <v>0</v>
      </c>
      <c r="CJ71" s="5">
        <f>P_R[[#This Row],[46+]]-P_R[[#This Row],[47+]]</f>
        <v>0</v>
      </c>
      <c r="CK71" s="5">
        <f>P_R[[#This Row],[47+]]-P_R[[#This Row],[48+]]</f>
        <v>0</v>
      </c>
      <c r="CL71" s="5">
        <f>P_R[[#This Row],[48+]]-P_R[[#This Row],[49+]]</f>
        <v>0</v>
      </c>
    </row>
    <row r="72" spans="1:90" x14ac:dyDescent="0.25">
      <c r="A72" s="10">
        <v>22400720</v>
      </c>
      <c r="B72" s="13" t="s">
        <v>77</v>
      </c>
      <c r="C72" s="13" t="s">
        <v>95</v>
      </c>
      <c r="D72" s="11">
        <v>0.8125</v>
      </c>
      <c r="E72" s="9" t="str">
        <f>HYPERLINK("https://www.nba.com/stats/player/1631213/boxscores-traditional", "Tyrese Martin")</f>
        <v>Tyrese Martin</v>
      </c>
      <c r="F72">
        <v>13.2</v>
      </c>
      <c r="G72" s="4">
        <v>4.1669999999999998</v>
      </c>
      <c r="H72" s="3">
        <v>0.89434999999999998</v>
      </c>
      <c r="I72" s="3">
        <v>0.84375</v>
      </c>
      <c r="J72" s="3">
        <v>0.77934999999999999</v>
      </c>
      <c r="K72" s="3">
        <v>0.70194000000000001</v>
      </c>
      <c r="L72" s="3">
        <v>0.61409000000000002</v>
      </c>
      <c r="M72" s="3">
        <v>0.51993999999999996</v>
      </c>
      <c r="N72" s="3">
        <v>0.42465000000000003</v>
      </c>
      <c r="O72" s="3">
        <v>0.33360000000000001</v>
      </c>
      <c r="P72" s="3">
        <v>0.25142999999999999</v>
      </c>
      <c r="Q72" s="3">
        <v>0.18140999999999999</v>
      </c>
      <c r="R72" s="3">
        <v>0.12506999999999999</v>
      </c>
      <c r="S72" s="3">
        <v>8.226E-2</v>
      </c>
      <c r="T72" s="3">
        <v>5.1549999999999999E-2</v>
      </c>
      <c r="U72" s="3">
        <v>3.074E-2</v>
      </c>
      <c r="V72" s="3">
        <v>1.7430000000000001E-2</v>
      </c>
      <c r="W72" s="3">
        <v>9.3900000000000008E-3</v>
      </c>
      <c r="X72" s="3">
        <v>4.7999999999999996E-3</v>
      </c>
      <c r="Y72" s="3">
        <v>2.33E-3</v>
      </c>
      <c r="Z72" s="3">
        <v>1.07E-3</v>
      </c>
      <c r="AA72" s="3">
        <v>4.6999999999999999E-4</v>
      </c>
      <c r="AB72" s="3">
        <v>1.9000000000000001E-4</v>
      </c>
      <c r="AC72" s="3">
        <v>8.0000000000000007E-5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5">
        <f>P_R[[#This Row],[8+]]-P_R[[#This Row],[9+]]</f>
        <v>5.0599999999999978E-2</v>
      </c>
      <c r="AY72" s="5">
        <f>P_R[[#This Row],[9+]]-P_R[[#This Row],[10+]]</f>
        <v>6.4400000000000013E-2</v>
      </c>
      <c r="AZ72" s="5">
        <f>P_R[[#This Row],[10+]]-P_R[[#This Row],[11+]]</f>
        <v>7.7409999999999979E-2</v>
      </c>
      <c r="BA72" s="5">
        <f>P_R[[#This Row],[11+]]-P_R[[#This Row],[12+]]</f>
        <v>8.7849999999999984E-2</v>
      </c>
      <c r="BB72" s="5">
        <f>P_R[[#This Row],[12+]]-P_R[[#This Row],[13+]]</f>
        <v>9.4150000000000067E-2</v>
      </c>
      <c r="BC72" s="5">
        <f>P_R[[#This Row],[13+]]-P_R[[#This Row],[14+]]</f>
        <v>9.528999999999993E-2</v>
      </c>
      <c r="BD72" s="5">
        <f>P_R[[#This Row],[14+]]-P_R[[#This Row],[15+]]</f>
        <v>9.105000000000002E-2</v>
      </c>
      <c r="BE72" s="5">
        <f>P_R[[#This Row],[15+]]-P_R[[#This Row],[16+]]</f>
        <v>8.2170000000000021E-2</v>
      </c>
      <c r="BF72" s="5">
        <f>P_R[[#This Row],[16+]]-P_R[[#This Row],[17+]]</f>
        <v>7.0019999999999999E-2</v>
      </c>
      <c r="BG72" s="5">
        <f>P_R[[#This Row],[17+]]-P_R[[#This Row],[18+]]</f>
        <v>5.6340000000000001E-2</v>
      </c>
      <c r="BH72" s="5">
        <f>P_R[[#This Row],[18+]]-P_R[[#This Row],[19+]]</f>
        <v>4.2809999999999987E-2</v>
      </c>
      <c r="BI72" s="5">
        <f>P_R[[#This Row],[19+]]-P_R[[#This Row],[20+]]</f>
        <v>3.0710000000000001E-2</v>
      </c>
      <c r="BJ72" s="5">
        <f>P_R[[#This Row],[20+]]-P_R[[#This Row],[21+]]</f>
        <v>2.0809999999999999E-2</v>
      </c>
      <c r="BK72" s="5">
        <f>P_R[[#This Row],[21+]]-P_R[[#This Row],[22+]]</f>
        <v>1.3309999999999999E-2</v>
      </c>
      <c r="BL72" s="5">
        <f>P_R[[#This Row],[22+]]-P_R[[#This Row],[23+]]</f>
        <v>8.0400000000000003E-3</v>
      </c>
      <c r="BM72" s="5">
        <f>P_R[[#This Row],[23+]]-P_R[[#This Row],[24+]]</f>
        <v>4.5900000000000012E-3</v>
      </c>
      <c r="BN72" s="5">
        <f>P_R[[#This Row],[24+]]-P_R[[#This Row],[25+]]</f>
        <v>2.4699999999999995E-3</v>
      </c>
      <c r="BO72" s="5">
        <f>P_R[[#This Row],[25+]]-P_R[[#This Row],[26+]]</f>
        <v>1.2600000000000001E-3</v>
      </c>
      <c r="BP72" s="5">
        <f>P_R[[#This Row],[26+]]-P_R[[#This Row],[27+]]</f>
        <v>6.0000000000000006E-4</v>
      </c>
      <c r="BQ72" s="5">
        <f>P_R[[#This Row],[27+]]-P_R[[#This Row],[28+]]</f>
        <v>2.7999999999999998E-4</v>
      </c>
      <c r="BR72" s="5">
        <f>P_R[[#This Row],[28+]]-P_R[[#This Row],[29+]]</f>
        <v>1.1E-4</v>
      </c>
      <c r="BS72" s="5">
        <f>P_R[[#This Row],[29+]]-P_R[[#This Row],[30+]]</f>
        <v>8.0000000000000007E-5</v>
      </c>
      <c r="BT72" s="5">
        <f>P_R[[#This Row],[30+]]-P_R[[#This Row],[31+]]</f>
        <v>0</v>
      </c>
      <c r="BU72" s="5">
        <f>P_R[[#This Row],[31+]]-P_R[[#This Row],[32+]]</f>
        <v>0</v>
      </c>
      <c r="BV72" s="5">
        <f>P_R[[#This Row],[32+]]-P_R[[#This Row],[33+]]</f>
        <v>0</v>
      </c>
      <c r="BW72" s="5">
        <f>P_R[[#This Row],[33+]]-P_R[[#This Row],[34+]]</f>
        <v>0</v>
      </c>
      <c r="BX72" s="5">
        <f>P_R[[#This Row],[34+]]-P_R[[#This Row],[35+]]</f>
        <v>0</v>
      </c>
      <c r="BY72" s="5">
        <f>P_R[[#This Row],[35+]]-P_R[[#This Row],[36+]]</f>
        <v>0</v>
      </c>
      <c r="BZ72" s="5">
        <f>P_R[[#This Row],[36+]]-P_R[[#This Row],[37+]]</f>
        <v>0</v>
      </c>
      <c r="CA72" s="5">
        <f>P_R[[#This Row],[37+]]-P_R[[#This Row],[38+]]</f>
        <v>0</v>
      </c>
      <c r="CB72" s="5">
        <f>P_R[[#This Row],[38+]]-P_R[[#This Row],[39+]]</f>
        <v>0</v>
      </c>
      <c r="CC72" s="5">
        <f>P_R[[#This Row],[39+]]-P_R[[#This Row],[40+]]</f>
        <v>0</v>
      </c>
      <c r="CD72" s="5">
        <f>P_R[[#This Row],[40+]]-P_R[[#This Row],[41+]]</f>
        <v>0</v>
      </c>
      <c r="CE72" s="5">
        <f>P_R[[#This Row],[41+]]-P_R[[#This Row],[42+]]</f>
        <v>0</v>
      </c>
      <c r="CF72" s="5">
        <f>P_R[[#This Row],[42+]]-P_R[[#This Row],[43+]]</f>
        <v>0</v>
      </c>
      <c r="CG72" s="5">
        <f>P_R[[#This Row],[43+]]-P_R[[#This Row],[44+]]</f>
        <v>0</v>
      </c>
      <c r="CH72" s="5">
        <f>P_R[[#This Row],[44+]]-P_R[[#This Row],[45+]]</f>
        <v>0</v>
      </c>
      <c r="CI72" s="5">
        <f>P_R[[#This Row],[45+]]-P_R[[#This Row],[46+]]</f>
        <v>0</v>
      </c>
      <c r="CJ72" s="5">
        <f>P_R[[#This Row],[46+]]-P_R[[#This Row],[47+]]</f>
        <v>0</v>
      </c>
      <c r="CK72" s="5">
        <f>P_R[[#This Row],[47+]]-P_R[[#This Row],[48+]]</f>
        <v>0</v>
      </c>
      <c r="CL72" s="5">
        <f>P_R[[#This Row],[48+]]-P_R[[#This Row],[49+]]</f>
        <v>0</v>
      </c>
    </row>
    <row r="73" spans="1:90" x14ac:dyDescent="0.25">
      <c r="A73" s="10">
        <v>22400720</v>
      </c>
      <c r="B73" s="13" t="s">
        <v>77</v>
      </c>
      <c r="C73" s="13" t="s">
        <v>95</v>
      </c>
      <c r="D73" s="11">
        <v>0.8125</v>
      </c>
      <c r="E73" s="9" t="str">
        <f>HYPERLINK("https://www.nba.com/stats/player/1627732/boxscores-traditional", "Ben Simmons")</f>
        <v>Ben Simmons</v>
      </c>
      <c r="F73">
        <v>12.8</v>
      </c>
      <c r="G73" s="4">
        <v>4.2610000000000001</v>
      </c>
      <c r="H73" s="3">
        <v>0.87075999999999998</v>
      </c>
      <c r="I73" s="3">
        <v>0.81327000000000005</v>
      </c>
      <c r="J73" s="3">
        <v>0.74536999999999998</v>
      </c>
      <c r="K73" s="3">
        <v>0.66276000000000002</v>
      </c>
      <c r="L73" s="3">
        <v>0.57535000000000003</v>
      </c>
      <c r="M73" s="3">
        <v>0.48005999999999999</v>
      </c>
      <c r="N73" s="3">
        <v>0.38973999999999998</v>
      </c>
      <c r="O73" s="3">
        <v>0.30153000000000002</v>
      </c>
      <c r="P73" s="3">
        <v>0.22663</v>
      </c>
      <c r="Q73" s="3">
        <v>0.16109000000000001</v>
      </c>
      <c r="R73" s="3">
        <v>0.11123</v>
      </c>
      <c r="S73" s="3">
        <v>7.2150000000000006E-2</v>
      </c>
      <c r="T73" s="3">
        <v>4.5510000000000002E-2</v>
      </c>
      <c r="U73" s="3">
        <v>2.743E-2</v>
      </c>
      <c r="V73" s="3">
        <v>1.5389999999999999E-2</v>
      </c>
      <c r="W73" s="3">
        <v>8.4200000000000004E-3</v>
      </c>
      <c r="X73" s="3">
        <v>4.2700000000000004E-3</v>
      </c>
      <c r="Y73" s="3">
        <v>2.1199999999999999E-3</v>
      </c>
      <c r="Z73" s="3">
        <v>9.7000000000000005E-4</v>
      </c>
      <c r="AA73" s="3">
        <v>4.2999999999999999E-4</v>
      </c>
      <c r="AB73" s="3">
        <v>1.8000000000000001E-4</v>
      </c>
      <c r="AC73" s="3">
        <v>6.9999999999999994E-5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P_R[[#This Row],[8+]]-P_R[[#This Row],[9+]]</f>
        <v>5.748999999999993E-2</v>
      </c>
      <c r="AY73" s="5">
        <f>P_R[[#This Row],[9+]]-P_R[[#This Row],[10+]]</f>
        <v>6.7900000000000071E-2</v>
      </c>
      <c r="AZ73" s="5">
        <f>P_R[[#This Row],[10+]]-P_R[[#This Row],[11+]]</f>
        <v>8.2609999999999961E-2</v>
      </c>
      <c r="BA73" s="5">
        <f>P_R[[#This Row],[11+]]-P_R[[#This Row],[12+]]</f>
        <v>8.7409999999999988E-2</v>
      </c>
      <c r="BB73" s="5">
        <f>P_R[[#This Row],[12+]]-P_R[[#This Row],[13+]]</f>
        <v>9.5290000000000041E-2</v>
      </c>
      <c r="BC73" s="5">
        <f>P_R[[#This Row],[13+]]-P_R[[#This Row],[14+]]</f>
        <v>9.0320000000000011E-2</v>
      </c>
      <c r="BD73" s="5">
        <f>P_R[[#This Row],[14+]]-P_R[[#This Row],[15+]]</f>
        <v>8.8209999999999955E-2</v>
      </c>
      <c r="BE73" s="5">
        <f>P_R[[#This Row],[15+]]-P_R[[#This Row],[16+]]</f>
        <v>7.4900000000000022E-2</v>
      </c>
      <c r="BF73" s="5">
        <f>P_R[[#This Row],[16+]]-P_R[[#This Row],[17+]]</f>
        <v>6.5539999999999987E-2</v>
      </c>
      <c r="BG73" s="5">
        <f>P_R[[#This Row],[17+]]-P_R[[#This Row],[18+]]</f>
        <v>4.9860000000000015E-2</v>
      </c>
      <c r="BH73" s="5">
        <f>P_R[[#This Row],[18+]]-P_R[[#This Row],[19+]]</f>
        <v>3.907999999999999E-2</v>
      </c>
      <c r="BI73" s="5">
        <f>P_R[[#This Row],[19+]]-P_R[[#This Row],[20+]]</f>
        <v>2.6640000000000004E-2</v>
      </c>
      <c r="BJ73" s="5">
        <f>P_R[[#This Row],[20+]]-P_R[[#This Row],[21+]]</f>
        <v>1.8080000000000002E-2</v>
      </c>
      <c r="BK73" s="5">
        <f>P_R[[#This Row],[21+]]-P_R[[#This Row],[22+]]</f>
        <v>1.204E-2</v>
      </c>
      <c r="BL73" s="5">
        <f>P_R[[#This Row],[22+]]-P_R[[#This Row],[23+]]</f>
        <v>6.9699999999999988E-3</v>
      </c>
      <c r="BM73" s="5">
        <f>P_R[[#This Row],[23+]]-P_R[[#This Row],[24+]]</f>
        <v>4.15E-3</v>
      </c>
      <c r="BN73" s="5">
        <f>P_R[[#This Row],[24+]]-P_R[[#This Row],[25+]]</f>
        <v>2.1500000000000004E-3</v>
      </c>
      <c r="BO73" s="5">
        <f>P_R[[#This Row],[25+]]-P_R[[#This Row],[26+]]</f>
        <v>1.15E-3</v>
      </c>
      <c r="BP73" s="5">
        <f>P_R[[#This Row],[26+]]-P_R[[#This Row],[27+]]</f>
        <v>5.4000000000000012E-4</v>
      </c>
      <c r="BQ73" s="5">
        <f>P_R[[#This Row],[27+]]-P_R[[#This Row],[28+]]</f>
        <v>2.5000000000000001E-4</v>
      </c>
      <c r="BR73" s="5">
        <f>P_R[[#This Row],[28+]]-P_R[[#This Row],[29+]]</f>
        <v>1.1000000000000002E-4</v>
      </c>
      <c r="BS73" s="5">
        <f>P_R[[#This Row],[29+]]-P_R[[#This Row],[30+]]</f>
        <v>6.9999999999999994E-5</v>
      </c>
      <c r="BT73" s="5">
        <f>P_R[[#This Row],[30+]]-P_R[[#This Row],[31+]]</f>
        <v>0</v>
      </c>
      <c r="BU73" s="5">
        <f>P_R[[#This Row],[31+]]-P_R[[#This Row],[32+]]</f>
        <v>0</v>
      </c>
      <c r="BV73" s="5">
        <f>P_R[[#This Row],[32+]]-P_R[[#This Row],[33+]]</f>
        <v>0</v>
      </c>
      <c r="BW73" s="5">
        <f>P_R[[#This Row],[33+]]-P_R[[#This Row],[34+]]</f>
        <v>0</v>
      </c>
      <c r="BX73" s="5">
        <f>P_R[[#This Row],[34+]]-P_R[[#This Row],[35+]]</f>
        <v>0</v>
      </c>
      <c r="BY73" s="5">
        <f>P_R[[#This Row],[35+]]-P_R[[#This Row],[36+]]</f>
        <v>0</v>
      </c>
      <c r="BZ73" s="5">
        <f>P_R[[#This Row],[36+]]-P_R[[#This Row],[37+]]</f>
        <v>0</v>
      </c>
      <c r="CA73" s="5">
        <f>P_R[[#This Row],[37+]]-P_R[[#This Row],[38+]]</f>
        <v>0</v>
      </c>
      <c r="CB73" s="5">
        <f>P_R[[#This Row],[38+]]-P_R[[#This Row],[39+]]</f>
        <v>0</v>
      </c>
      <c r="CC73" s="5">
        <f>P_R[[#This Row],[39+]]-P_R[[#This Row],[40+]]</f>
        <v>0</v>
      </c>
      <c r="CD73" s="5">
        <f>P_R[[#This Row],[40+]]-P_R[[#This Row],[41+]]</f>
        <v>0</v>
      </c>
      <c r="CE73" s="5">
        <f>P_R[[#This Row],[41+]]-P_R[[#This Row],[42+]]</f>
        <v>0</v>
      </c>
      <c r="CF73" s="5">
        <f>P_R[[#This Row],[42+]]-P_R[[#This Row],[43+]]</f>
        <v>0</v>
      </c>
      <c r="CG73" s="5">
        <f>P_R[[#This Row],[43+]]-P_R[[#This Row],[44+]]</f>
        <v>0</v>
      </c>
      <c r="CH73" s="5">
        <f>P_R[[#This Row],[44+]]-P_R[[#This Row],[45+]]</f>
        <v>0</v>
      </c>
      <c r="CI73" s="5">
        <f>P_R[[#This Row],[45+]]-P_R[[#This Row],[46+]]</f>
        <v>0</v>
      </c>
      <c r="CJ73" s="5">
        <f>P_R[[#This Row],[46+]]-P_R[[#This Row],[47+]]</f>
        <v>0</v>
      </c>
      <c r="CK73" s="5">
        <f>P_R[[#This Row],[47+]]-P_R[[#This Row],[48+]]</f>
        <v>0</v>
      </c>
      <c r="CL73" s="5">
        <f>P_R[[#This Row],[48+]]-P_R[[#This Row],[49+]]</f>
        <v>0</v>
      </c>
    </row>
    <row r="74" spans="1:90" x14ac:dyDescent="0.25">
      <c r="A74" s="10">
        <v>22400720</v>
      </c>
      <c r="B74" s="13" t="s">
        <v>77</v>
      </c>
      <c r="C74" s="13" t="s">
        <v>95</v>
      </c>
      <c r="D74" s="11">
        <v>0.8125</v>
      </c>
      <c r="E74" s="9" t="str">
        <f>HYPERLINK("https://www.nba.com/stats/player/1641787/boxscores-traditional", "Tosan Evbuomwan")</f>
        <v>Tosan Evbuomwan</v>
      </c>
      <c r="F74">
        <v>14.2</v>
      </c>
      <c r="G74" s="4">
        <v>7.194</v>
      </c>
      <c r="H74" s="3">
        <v>0.80510999999999999</v>
      </c>
      <c r="I74" s="3">
        <v>0.76424000000000003</v>
      </c>
      <c r="J74" s="3">
        <v>0.71904000000000001</v>
      </c>
      <c r="K74" s="3">
        <v>0.67003000000000001</v>
      </c>
      <c r="L74" s="3">
        <v>0.62172000000000005</v>
      </c>
      <c r="M74" s="3">
        <v>0.56749000000000005</v>
      </c>
      <c r="N74" s="3">
        <v>0.51197000000000004</v>
      </c>
      <c r="O74" s="3">
        <v>0.45619999999999999</v>
      </c>
      <c r="P74" s="3">
        <v>0.40128999999999998</v>
      </c>
      <c r="Q74" s="3">
        <v>0.34827000000000002</v>
      </c>
      <c r="R74" s="3">
        <v>0.29805999999999999</v>
      </c>
      <c r="S74" s="3">
        <v>0.25142999999999999</v>
      </c>
      <c r="T74" s="3">
        <v>0.20896999999999999</v>
      </c>
      <c r="U74" s="3">
        <v>0.17105999999999999</v>
      </c>
      <c r="V74" s="3">
        <v>0.14007</v>
      </c>
      <c r="W74" s="3">
        <v>0.11123</v>
      </c>
      <c r="X74" s="3">
        <v>8.6910000000000001E-2</v>
      </c>
      <c r="Y74" s="3">
        <v>6.6809999999999994E-2</v>
      </c>
      <c r="Z74" s="3">
        <v>5.0500000000000003E-2</v>
      </c>
      <c r="AA74" s="3">
        <v>3.7539999999999997E-2</v>
      </c>
      <c r="AB74" s="3">
        <v>2.743E-2</v>
      </c>
      <c r="AC74" s="3">
        <v>1.9699999999999999E-2</v>
      </c>
      <c r="AD74" s="3">
        <v>1.3899999999999999E-2</v>
      </c>
      <c r="AE74" s="3">
        <v>9.6399999999999993E-3</v>
      </c>
      <c r="AF74" s="3">
        <v>6.7600000000000004E-3</v>
      </c>
      <c r="AG74" s="3">
        <v>4.5300000000000002E-3</v>
      </c>
      <c r="AH74" s="3">
        <v>2.98E-3</v>
      </c>
      <c r="AI74" s="3">
        <v>1.9300000000000001E-3</v>
      </c>
      <c r="AJ74" s="3">
        <v>1.2199999999999999E-3</v>
      </c>
      <c r="AK74" s="3">
        <v>7.6000000000000004E-4</v>
      </c>
      <c r="AL74" s="3">
        <v>4.6999999999999999E-4</v>
      </c>
      <c r="AM74" s="3">
        <v>2.7999999999999998E-4</v>
      </c>
      <c r="AN74" s="3">
        <v>1.7000000000000001E-4</v>
      </c>
      <c r="AO74" s="3">
        <v>1E-4</v>
      </c>
      <c r="AP74" s="3">
        <v>6.0000000000000002E-5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P_R[[#This Row],[8+]]-P_R[[#This Row],[9+]]</f>
        <v>4.0869999999999962E-2</v>
      </c>
      <c r="AY74" s="5">
        <f>P_R[[#This Row],[9+]]-P_R[[#This Row],[10+]]</f>
        <v>4.5200000000000018E-2</v>
      </c>
      <c r="AZ74" s="5">
        <f>P_R[[#This Row],[10+]]-P_R[[#This Row],[11+]]</f>
        <v>4.9009999999999998E-2</v>
      </c>
      <c r="BA74" s="5">
        <f>P_R[[#This Row],[11+]]-P_R[[#This Row],[12+]]</f>
        <v>4.8309999999999964E-2</v>
      </c>
      <c r="BB74" s="5">
        <f>P_R[[#This Row],[12+]]-P_R[[#This Row],[13+]]</f>
        <v>5.423E-2</v>
      </c>
      <c r="BC74" s="5">
        <f>P_R[[#This Row],[13+]]-P_R[[#This Row],[14+]]</f>
        <v>5.5520000000000014E-2</v>
      </c>
      <c r="BD74" s="5">
        <f>P_R[[#This Row],[14+]]-P_R[[#This Row],[15+]]</f>
        <v>5.5770000000000042E-2</v>
      </c>
      <c r="BE74" s="5">
        <f>P_R[[#This Row],[15+]]-P_R[[#This Row],[16+]]</f>
        <v>5.4910000000000014E-2</v>
      </c>
      <c r="BF74" s="5">
        <f>P_R[[#This Row],[16+]]-P_R[[#This Row],[17+]]</f>
        <v>5.3019999999999956E-2</v>
      </c>
      <c r="BG74" s="5">
        <f>P_R[[#This Row],[17+]]-P_R[[#This Row],[18+]]</f>
        <v>5.0210000000000032E-2</v>
      </c>
      <c r="BH74" s="5">
        <f>P_R[[#This Row],[18+]]-P_R[[#This Row],[19+]]</f>
        <v>4.6630000000000005E-2</v>
      </c>
      <c r="BI74" s="5">
        <f>P_R[[#This Row],[19+]]-P_R[[#This Row],[20+]]</f>
        <v>4.2459999999999998E-2</v>
      </c>
      <c r="BJ74" s="5">
        <f>P_R[[#This Row],[20+]]-P_R[[#This Row],[21+]]</f>
        <v>3.7909999999999999E-2</v>
      </c>
      <c r="BK74" s="5">
        <f>P_R[[#This Row],[21+]]-P_R[[#This Row],[22+]]</f>
        <v>3.098999999999999E-2</v>
      </c>
      <c r="BL74" s="5">
        <f>P_R[[#This Row],[22+]]-P_R[[#This Row],[23+]]</f>
        <v>2.8840000000000005E-2</v>
      </c>
      <c r="BM74" s="5">
        <f>P_R[[#This Row],[23+]]-P_R[[#This Row],[24+]]</f>
        <v>2.4319999999999994E-2</v>
      </c>
      <c r="BN74" s="5">
        <f>P_R[[#This Row],[24+]]-P_R[[#This Row],[25+]]</f>
        <v>2.0100000000000007E-2</v>
      </c>
      <c r="BO74" s="5">
        <f>P_R[[#This Row],[25+]]-P_R[[#This Row],[26+]]</f>
        <v>1.6309999999999991E-2</v>
      </c>
      <c r="BP74" s="5">
        <f>P_R[[#This Row],[26+]]-P_R[[#This Row],[27+]]</f>
        <v>1.2960000000000006E-2</v>
      </c>
      <c r="BQ74" s="5">
        <f>P_R[[#This Row],[27+]]-P_R[[#This Row],[28+]]</f>
        <v>1.0109999999999997E-2</v>
      </c>
      <c r="BR74" s="5">
        <f>P_R[[#This Row],[28+]]-P_R[[#This Row],[29+]]</f>
        <v>7.7300000000000008E-3</v>
      </c>
      <c r="BS74" s="5">
        <f>P_R[[#This Row],[29+]]-P_R[[#This Row],[30+]]</f>
        <v>5.7999999999999996E-3</v>
      </c>
      <c r="BT74" s="5">
        <f>P_R[[#This Row],[30+]]-P_R[[#This Row],[31+]]</f>
        <v>4.2599999999999999E-3</v>
      </c>
      <c r="BU74" s="5">
        <f>P_R[[#This Row],[31+]]-P_R[[#This Row],[32+]]</f>
        <v>2.8799999999999989E-3</v>
      </c>
      <c r="BV74" s="5">
        <f>P_R[[#This Row],[32+]]-P_R[[#This Row],[33+]]</f>
        <v>2.2300000000000002E-3</v>
      </c>
      <c r="BW74" s="5">
        <f>P_R[[#This Row],[33+]]-P_R[[#This Row],[34+]]</f>
        <v>1.5500000000000002E-3</v>
      </c>
      <c r="BX74" s="5">
        <f>P_R[[#This Row],[34+]]-P_R[[#This Row],[35+]]</f>
        <v>1.0499999999999999E-3</v>
      </c>
      <c r="BY74" s="5">
        <f>P_R[[#This Row],[35+]]-P_R[[#This Row],[36+]]</f>
        <v>7.1000000000000013E-4</v>
      </c>
      <c r="BZ74" s="5">
        <f>P_R[[#This Row],[36+]]-P_R[[#This Row],[37+]]</f>
        <v>4.5999999999999991E-4</v>
      </c>
      <c r="CA74" s="5">
        <f>P_R[[#This Row],[37+]]-P_R[[#This Row],[38+]]</f>
        <v>2.9000000000000006E-4</v>
      </c>
      <c r="CB74" s="5">
        <f>P_R[[#This Row],[38+]]-P_R[[#This Row],[39+]]</f>
        <v>1.9000000000000001E-4</v>
      </c>
      <c r="CC74" s="5">
        <f>P_R[[#This Row],[39+]]-P_R[[#This Row],[40+]]</f>
        <v>1.0999999999999996E-4</v>
      </c>
      <c r="CD74" s="5">
        <f>P_R[[#This Row],[40+]]-P_R[[#This Row],[41+]]</f>
        <v>7.0000000000000007E-5</v>
      </c>
      <c r="CE74" s="5">
        <f>P_R[[#This Row],[41+]]-P_R[[#This Row],[42+]]</f>
        <v>4.0000000000000003E-5</v>
      </c>
      <c r="CF74" s="5">
        <f>P_R[[#This Row],[42+]]-P_R[[#This Row],[43+]]</f>
        <v>6.0000000000000002E-5</v>
      </c>
      <c r="CG74" s="5">
        <f>P_R[[#This Row],[43+]]-P_R[[#This Row],[44+]]</f>
        <v>0</v>
      </c>
      <c r="CH74" s="5">
        <f>P_R[[#This Row],[44+]]-P_R[[#This Row],[45+]]</f>
        <v>0</v>
      </c>
      <c r="CI74" s="5">
        <f>P_R[[#This Row],[45+]]-P_R[[#This Row],[46+]]</f>
        <v>0</v>
      </c>
      <c r="CJ74" s="5">
        <f>P_R[[#This Row],[46+]]-P_R[[#This Row],[47+]]</f>
        <v>0</v>
      </c>
      <c r="CK74" s="5">
        <f>P_R[[#This Row],[47+]]-P_R[[#This Row],[48+]]</f>
        <v>0</v>
      </c>
      <c r="CL74" s="5">
        <f>P_R[[#This Row],[48+]]-P_R[[#This Row],[49+]]</f>
        <v>0</v>
      </c>
    </row>
    <row r="75" spans="1:90" x14ac:dyDescent="0.25">
      <c r="A75" s="10">
        <v>22400720</v>
      </c>
      <c r="B75" s="13" t="s">
        <v>77</v>
      </c>
      <c r="C75" s="13" t="s">
        <v>95</v>
      </c>
      <c r="D75" s="11">
        <v>0.8125</v>
      </c>
      <c r="E75" s="9" t="str">
        <f>HYPERLINK("https://www.nba.com/stats/player/1630533/boxscores-traditional", "Ziaire Williams")</f>
        <v>Ziaire Williams</v>
      </c>
      <c r="F75">
        <v>14.6</v>
      </c>
      <c r="G75" s="4">
        <v>8.2609999999999992</v>
      </c>
      <c r="H75" s="3">
        <v>0.78813999999999995</v>
      </c>
      <c r="I75" s="3">
        <v>0.75175000000000003</v>
      </c>
      <c r="J75" s="3">
        <v>0.71226</v>
      </c>
      <c r="K75" s="3">
        <v>0.67003000000000001</v>
      </c>
      <c r="L75" s="3">
        <v>0.62172000000000005</v>
      </c>
      <c r="M75" s="3">
        <v>0.57535000000000003</v>
      </c>
      <c r="N75" s="3">
        <v>0.52790000000000004</v>
      </c>
      <c r="O75" s="3">
        <v>0.48005999999999999</v>
      </c>
      <c r="P75" s="3">
        <v>0.43251000000000001</v>
      </c>
      <c r="Q75" s="3">
        <v>0.38590999999999998</v>
      </c>
      <c r="R75" s="3">
        <v>0.34089999999999998</v>
      </c>
      <c r="S75" s="3">
        <v>0.29805999999999999</v>
      </c>
      <c r="T75" s="3">
        <v>0.25785000000000002</v>
      </c>
      <c r="U75" s="3">
        <v>0.22065000000000001</v>
      </c>
      <c r="V75" s="3">
        <v>0.18406</v>
      </c>
      <c r="W75" s="3">
        <v>0.15386</v>
      </c>
      <c r="X75" s="3">
        <v>0.12714</v>
      </c>
      <c r="Y75" s="3">
        <v>0.10383000000000001</v>
      </c>
      <c r="Z75" s="3">
        <v>8.3790000000000003E-2</v>
      </c>
      <c r="AA75" s="3">
        <v>6.6809999999999994E-2</v>
      </c>
      <c r="AB75" s="3">
        <v>5.262E-2</v>
      </c>
      <c r="AC75" s="3">
        <v>4.0930000000000001E-2</v>
      </c>
      <c r="AD75" s="3">
        <v>3.1440000000000003E-2</v>
      </c>
      <c r="AE75" s="3">
        <v>2.3300000000000001E-2</v>
      </c>
      <c r="AF75" s="3">
        <v>1.7430000000000001E-2</v>
      </c>
      <c r="AG75" s="3">
        <v>1.2869999999999999E-2</v>
      </c>
      <c r="AH75" s="3">
        <v>9.3900000000000008E-3</v>
      </c>
      <c r="AI75" s="3">
        <v>6.7600000000000004E-3</v>
      </c>
      <c r="AJ75" s="3">
        <v>4.7999999999999996E-3</v>
      </c>
      <c r="AK75" s="3">
        <v>3.3600000000000001E-3</v>
      </c>
      <c r="AL75" s="3">
        <v>2.33E-3</v>
      </c>
      <c r="AM75" s="3">
        <v>1.5900000000000001E-3</v>
      </c>
      <c r="AN75" s="3">
        <v>1.07E-3</v>
      </c>
      <c r="AO75" s="3">
        <v>6.8999999999999997E-4</v>
      </c>
      <c r="AP75" s="3">
        <v>4.4999999999999999E-4</v>
      </c>
      <c r="AQ75" s="3">
        <v>2.9E-4</v>
      </c>
      <c r="AR75" s="3">
        <v>1.9000000000000001E-4</v>
      </c>
      <c r="AS75" s="3">
        <v>1.2E-4</v>
      </c>
      <c r="AT75" s="3">
        <v>6.9999999999999994E-5</v>
      </c>
      <c r="AU75" s="3">
        <v>4.0000000000000003E-5</v>
      </c>
      <c r="AV75" s="3">
        <v>0</v>
      </c>
      <c r="AW75" s="3">
        <v>0</v>
      </c>
      <c r="AX75" s="5">
        <f>P_R[[#This Row],[8+]]-P_R[[#This Row],[9+]]</f>
        <v>3.6389999999999922E-2</v>
      </c>
      <c r="AY75" s="5">
        <f>P_R[[#This Row],[9+]]-P_R[[#This Row],[10+]]</f>
        <v>3.9490000000000025E-2</v>
      </c>
      <c r="AZ75" s="5">
        <f>P_R[[#This Row],[10+]]-P_R[[#This Row],[11+]]</f>
        <v>4.222999999999999E-2</v>
      </c>
      <c r="BA75" s="5">
        <f>P_R[[#This Row],[11+]]-P_R[[#This Row],[12+]]</f>
        <v>4.8309999999999964E-2</v>
      </c>
      <c r="BB75" s="5">
        <f>P_R[[#This Row],[12+]]-P_R[[#This Row],[13+]]</f>
        <v>4.6370000000000022E-2</v>
      </c>
      <c r="BC75" s="5">
        <f>P_R[[#This Row],[13+]]-P_R[[#This Row],[14+]]</f>
        <v>4.7449999999999992E-2</v>
      </c>
      <c r="BD75" s="5">
        <f>P_R[[#This Row],[14+]]-P_R[[#This Row],[15+]]</f>
        <v>4.7840000000000049E-2</v>
      </c>
      <c r="BE75" s="5">
        <f>P_R[[#This Row],[15+]]-P_R[[#This Row],[16+]]</f>
        <v>4.7549999999999981E-2</v>
      </c>
      <c r="BF75" s="5">
        <f>P_R[[#This Row],[16+]]-P_R[[#This Row],[17+]]</f>
        <v>4.660000000000003E-2</v>
      </c>
      <c r="BG75" s="5">
        <f>P_R[[#This Row],[17+]]-P_R[[#This Row],[18+]]</f>
        <v>4.5009999999999994E-2</v>
      </c>
      <c r="BH75" s="5">
        <f>P_R[[#This Row],[18+]]-P_R[[#This Row],[19+]]</f>
        <v>4.2839999999999989E-2</v>
      </c>
      <c r="BI75" s="5">
        <f>P_R[[#This Row],[19+]]-P_R[[#This Row],[20+]]</f>
        <v>4.0209999999999968E-2</v>
      </c>
      <c r="BJ75" s="5">
        <f>P_R[[#This Row],[20+]]-P_R[[#This Row],[21+]]</f>
        <v>3.7200000000000011E-2</v>
      </c>
      <c r="BK75" s="5">
        <f>P_R[[#This Row],[21+]]-P_R[[#This Row],[22+]]</f>
        <v>3.6590000000000011E-2</v>
      </c>
      <c r="BL75" s="5">
        <f>P_R[[#This Row],[22+]]-P_R[[#This Row],[23+]]</f>
        <v>3.0200000000000005E-2</v>
      </c>
      <c r="BM75" s="5">
        <f>P_R[[#This Row],[23+]]-P_R[[#This Row],[24+]]</f>
        <v>2.6719999999999994E-2</v>
      </c>
      <c r="BN75" s="5">
        <f>P_R[[#This Row],[24+]]-P_R[[#This Row],[25+]]</f>
        <v>2.3309999999999997E-2</v>
      </c>
      <c r="BO75" s="5">
        <f>P_R[[#This Row],[25+]]-P_R[[#This Row],[26+]]</f>
        <v>2.0040000000000002E-2</v>
      </c>
      <c r="BP75" s="5">
        <f>P_R[[#This Row],[26+]]-P_R[[#This Row],[27+]]</f>
        <v>1.6980000000000009E-2</v>
      </c>
      <c r="BQ75" s="5">
        <f>P_R[[#This Row],[27+]]-P_R[[#This Row],[28+]]</f>
        <v>1.4189999999999994E-2</v>
      </c>
      <c r="BR75" s="5">
        <f>P_R[[#This Row],[28+]]-P_R[[#This Row],[29+]]</f>
        <v>1.1689999999999999E-2</v>
      </c>
      <c r="BS75" s="5">
        <f>P_R[[#This Row],[29+]]-P_R[[#This Row],[30+]]</f>
        <v>9.4899999999999984E-3</v>
      </c>
      <c r="BT75" s="5">
        <f>P_R[[#This Row],[30+]]-P_R[[#This Row],[31+]]</f>
        <v>8.1400000000000014E-3</v>
      </c>
      <c r="BU75" s="5">
        <f>P_R[[#This Row],[31+]]-P_R[[#This Row],[32+]]</f>
        <v>5.8700000000000002E-3</v>
      </c>
      <c r="BV75" s="5">
        <f>P_R[[#This Row],[32+]]-P_R[[#This Row],[33+]]</f>
        <v>4.5600000000000016E-3</v>
      </c>
      <c r="BW75" s="5">
        <f>P_R[[#This Row],[33+]]-P_R[[#This Row],[34+]]</f>
        <v>3.4799999999999987E-3</v>
      </c>
      <c r="BX75" s="5">
        <f>P_R[[#This Row],[34+]]-P_R[[#This Row],[35+]]</f>
        <v>2.6300000000000004E-3</v>
      </c>
      <c r="BY75" s="5">
        <f>P_R[[#This Row],[35+]]-P_R[[#This Row],[36+]]</f>
        <v>1.9600000000000008E-3</v>
      </c>
      <c r="BZ75" s="5">
        <f>P_R[[#This Row],[36+]]-P_R[[#This Row],[37+]]</f>
        <v>1.4399999999999994E-3</v>
      </c>
      <c r="CA75" s="5">
        <f>P_R[[#This Row],[37+]]-P_R[[#This Row],[38+]]</f>
        <v>1.0300000000000001E-3</v>
      </c>
      <c r="CB75" s="5">
        <f>P_R[[#This Row],[38+]]-P_R[[#This Row],[39+]]</f>
        <v>7.3999999999999999E-4</v>
      </c>
      <c r="CC75" s="5">
        <f>P_R[[#This Row],[39+]]-P_R[[#This Row],[40+]]</f>
        <v>5.2000000000000006E-4</v>
      </c>
      <c r="CD75" s="5">
        <f>P_R[[#This Row],[40+]]-P_R[[#This Row],[41+]]</f>
        <v>3.8000000000000002E-4</v>
      </c>
      <c r="CE75" s="5">
        <f>P_R[[#This Row],[41+]]-P_R[[#This Row],[42+]]</f>
        <v>2.3999999999999998E-4</v>
      </c>
      <c r="CF75" s="5">
        <f>P_R[[#This Row],[42+]]-P_R[[#This Row],[43+]]</f>
        <v>1.5999999999999999E-4</v>
      </c>
      <c r="CG75" s="5">
        <f>P_R[[#This Row],[43+]]-P_R[[#This Row],[44+]]</f>
        <v>9.9999999999999991E-5</v>
      </c>
      <c r="CH75" s="5">
        <f>P_R[[#This Row],[44+]]-P_R[[#This Row],[45+]]</f>
        <v>7.0000000000000007E-5</v>
      </c>
      <c r="CI75" s="5">
        <f>P_R[[#This Row],[45+]]-P_R[[#This Row],[46+]]</f>
        <v>5.0000000000000009E-5</v>
      </c>
      <c r="CJ75" s="5">
        <f>P_R[[#This Row],[46+]]-P_R[[#This Row],[47+]]</f>
        <v>2.9999999999999991E-5</v>
      </c>
      <c r="CK75" s="5">
        <f>P_R[[#This Row],[47+]]-P_R[[#This Row],[48+]]</f>
        <v>4.0000000000000003E-5</v>
      </c>
      <c r="CL75" s="5">
        <f>P_R[[#This Row],[48+]]-P_R[[#This Row],[49+]]</f>
        <v>0</v>
      </c>
    </row>
    <row r="76" spans="1:90" x14ac:dyDescent="0.25">
      <c r="A76" s="10">
        <v>22400720</v>
      </c>
      <c r="B76" s="13" t="s">
        <v>77</v>
      </c>
      <c r="C76" s="13" t="s">
        <v>95</v>
      </c>
      <c r="D76" s="11">
        <v>0.8125</v>
      </c>
      <c r="E76" s="9" t="str">
        <f>HYPERLINK("https://www.nba.com/stats/player/1641727/boxscores-traditional", "Dariq Whitehead")</f>
        <v>Dariq Whitehead</v>
      </c>
      <c r="F76">
        <v>12.33</v>
      </c>
      <c r="G76" s="4">
        <v>7.04</v>
      </c>
      <c r="H76" s="3">
        <v>0.73236999999999997</v>
      </c>
      <c r="I76" s="3">
        <v>0.68081999999999998</v>
      </c>
      <c r="J76" s="3">
        <v>0.62929999999999997</v>
      </c>
      <c r="K76" s="3">
        <v>0.57535000000000003</v>
      </c>
      <c r="L76" s="3">
        <v>0.51993999999999996</v>
      </c>
      <c r="M76" s="3">
        <v>0.46017000000000002</v>
      </c>
      <c r="N76" s="3">
        <v>0.40516999999999997</v>
      </c>
      <c r="O76" s="3">
        <v>0.35197000000000001</v>
      </c>
      <c r="P76" s="3">
        <v>0.30153000000000002</v>
      </c>
      <c r="Q76" s="3">
        <v>0.25463000000000002</v>
      </c>
      <c r="R76" s="3">
        <v>0.20896999999999999</v>
      </c>
      <c r="S76" s="3">
        <v>0.17105999999999999</v>
      </c>
      <c r="T76" s="3">
        <v>0.13786000000000001</v>
      </c>
      <c r="U76" s="3">
        <v>0.10935</v>
      </c>
      <c r="V76" s="3">
        <v>8.5339999999999999E-2</v>
      </c>
      <c r="W76" s="3">
        <v>6.4259999999999998E-2</v>
      </c>
      <c r="X76" s="3">
        <v>4.8460000000000003E-2</v>
      </c>
      <c r="Y76" s="3">
        <v>3.5929999999999997E-2</v>
      </c>
      <c r="Z76" s="3">
        <v>2.6190000000000001E-2</v>
      </c>
      <c r="AA76" s="3">
        <v>1.8759999999999999E-2</v>
      </c>
      <c r="AB76" s="3">
        <v>1.2869999999999999E-2</v>
      </c>
      <c r="AC76" s="3">
        <v>8.8900000000000003E-3</v>
      </c>
      <c r="AD76" s="3">
        <v>6.0400000000000002E-3</v>
      </c>
      <c r="AE76" s="3">
        <v>4.0200000000000001E-3</v>
      </c>
      <c r="AF76" s="3">
        <v>2.64E-3</v>
      </c>
      <c r="AG76" s="3">
        <v>1.64E-3</v>
      </c>
      <c r="AH76" s="3">
        <v>1.0399999999999999E-3</v>
      </c>
      <c r="AI76" s="3">
        <v>6.4000000000000005E-4</v>
      </c>
      <c r="AJ76" s="3">
        <v>3.8999999999999999E-4</v>
      </c>
      <c r="AK76" s="3">
        <v>2.3000000000000001E-4</v>
      </c>
      <c r="AL76" s="3">
        <v>1.2999999999999999E-4</v>
      </c>
      <c r="AM76" s="3">
        <v>8.0000000000000007E-5</v>
      </c>
      <c r="AN76" s="3">
        <v>4.0000000000000003E-5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5">
        <f>P_R[[#This Row],[8+]]-P_R[[#This Row],[9+]]</f>
        <v>5.1549999999999985E-2</v>
      </c>
      <c r="AY76" s="5">
        <f>P_R[[#This Row],[9+]]-P_R[[#This Row],[10+]]</f>
        <v>5.152000000000001E-2</v>
      </c>
      <c r="AZ76" s="5">
        <f>P_R[[#This Row],[10+]]-P_R[[#This Row],[11+]]</f>
        <v>5.3949999999999942E-2</v>
      </c>
      <c r="BA76" s="5">
        <f>P_R[[#This Row],[11+]]-P_R[[#This Row],[12+]]</f>
        <v>5.541000000000007E-2</v>
      </c>
      <c r="BB76" s="5">
        <f>P_R[[#This Row],[12+]]-P_R[[#This Row],[13+]]</f>
        <v>5.9769999999999934E-2</v>
      </c>
      <c r="BC76" s="5">
        <f>P_R[[#This Row],[13+]]-P_R[[#This Row],[14+]]</f>
        <v>5.5000000000000049E-2</v>
      </c>
      <c r="BD76" s="5">
        <f>P_R[[#This Row],[14+]]-P_R[[#This Row],[15+]]</f>
        <v>5.319999999999997E-2</v>
      </c>
      <c r="BE76" s="5">
        <f>P_R[[#This Row],[15+]]-P_R[[#This Row],[16+]]</f>
        <v>5.0439999999999985E-2</v>
      </c>
      <c r="BF76" s="5">
        <f>P_R[[#This Row],[16+]]-P_R[[#This Row],[17+]]</f>
        <v>4.6899999999999997E-2</v>
      </c>
      <c r="BG76" s="5">
        <f>P_R[[#This Row],[17+]]-P_R[[#This Row],[18+]]</f>
        <v>4.5660000000000034E-2</v>
      </c>
      <c r="BH76" s="5">
        <f>P_R[[#This Row],[18+]]-P_R[[#This Row],[19+]]</f>
        <v>3.7909999999999999E-2</v>
      </c>
      <c r="BI76" s="5">
        <f>P_R[[#This Row],[19+]]-P_R[[#This Row],[20+]]</f>
        <v>3.319999999999998E-2</v>
      </c>
      <c r="BJ76" s="5">
        <f>P_R[[#This Row],[20+]]-P_R[[#This Row],[21+]]</f>
        <v>2.8510000000000008E-2</v>
      </c>
      <c r="BK76" s="5">
        <f>P_R[[#This Row],[21+]]-P_R[[#This Row],[22+]]</f>
        <v>2.4010000000000004E-2</v>
      </c>
      <c r="BL76" s="5">
        <f>P_R[[#This Row],[22+]]-P_R[[#This Row],[23+]]</f>
        <v>2.1080000000000002E-2</v>
      </c>
      <c r="BM76" s="5">
        <f>P_R[[#This Row],[23+]]-P_R[[#This Row],[24+]]</f>
        <v>1.5799999999999995E-2</v>
      </c>
      <c r="BN76" s="5">
        <f>P_R[[#This Row],[24+]]-P_R[[#This Row],[25+]]</f>
        <v>1.2530000000000006E-2</v>
      </c>
      <c r="BO76" s="5">
        <f>P_R[[#This Row],[25+]]-P_R[[#This Row],[26+]]</f>
        <v>9.7399999999999952E-3</v>
      </c>
      <c r="BP76" s="5">
        <f>P_R[[#This Row],[26+]]-P_R[[#This Row],[27+]]</f>
        <v>7.4300000000000026E-3</v>
      </c>
      <c r="BQ76" s="5">
        <f>P_R[[#This Row],[27+]]-P_R[[#This Row],[28+]]</f>
        <v>5.8899999999999994E-3</v>
      </c>
      <c r="BR76" s="5">
        <f>P_R[[#This Row],[28+]]-P_R[[#This Row],[29+]]</f>
        <v>3.9799999999999992E-3</v>
      </c>
      <c r="BS76" s="5">
        <f>P_R[[#This Row],[29+]]-P_R[[#This Row],[30+]]</f>
        <v>2.8500000000000001E-3</v>
      </c>
      <c r="BT76" s="5">
        <f>P_R[[#This Row],[30+]]-P_R[[#This Row],[31+]]</f>
        <v>2.0200000000000001E-3</v>
      </c>
      <c r="BU76" s="5">
        <f>P_R[[#This Row],[31+]]-P_R[[#This Row],[32+]]</f>
        <v>1.3800000000000002E-3</v>
      </c>
      <c r="BV76" s="5">
        <f>P_R[[#This Row],[32+]]-P_R[[#This Row],[33+]]</f>
        <v>1E-3</v>
      </c>
      <c r="BW76" s="5">
        <f>P_R[[#This Row],[33+]]-P_R[[#This Row],[34+]]</f>
        <v>6.0000000000000006E-4</v>
      </c>
      <c r="BX76" s="5">
        <f>P_R[[#This Row],[34+]]-P_R[[#This Row],[35+]]</f>
        <v>3.9999999999999986E-4</v>
      </c>
      <c r="BY76" s="5">
        <f>P_R[[#This Row],[35+]]-P_R[[#This Row],[36+]]</f>
        <v>2.5000000000000006E-4</v>
      </c>
      <c r="BZ76" s="5">
        <f>P_R[[#This Row],[36+]]-P_R[[#This Row],[37+]]</f>
        <v>1.5999999999999999E-4</v>
      </c>
      <c r="CA76" s="5">
        <f>P_R[[#This Row],[37+]]-P_R[[#This Row],[38+]]</f>
        <v>1.0000000000000002E-4</v>
      </c>
      <c r="CB76" s="5">
        <f>P_R[[#This Row],[38+]]-P_R[[#This Row],[39+]]</f>
        <v>4.9999999999999982E-5</v>
      </c>
      <c r="CC76" s="5">
        <f>P_R[[#This Row],[39+]]-P_R[[#This Row],[40+]]</f>
        <v>4.0000000000000003E-5</v>
      </c>
      <c r="CD76" s="5">
        <f>P_R[[#This Row],[40+]]-P_R[[#This Row],[41+]]</f>
        <v>4.0000000000000003E-5</v>
      </c>
      <c r="CE76" s="5">
        <f>P_R[[#This Row],[41+]]-P_R[[#This Row],[42+]]</f>
        <v>0</v>
      </c>
      <c r="CF76" s="5">
        <f>P_R[[#This Row],[42+]]-P_R[[#This Row],[43+]]</f>
        <v>0</v>
      </c>
      <c r="CG76" s="5">
        <f>P_R[[#This Row],[43+]]-P_R[[#This Row],[44+]]</f>
        <v>0</v>
      </c>
      <c r="CH76" s="5">
        <f>P_R[[#This Row],[44+]]-P_R[[#This Row],[45+]]</f>
        <v>0</v>
      </c>
      <c r="CI76" s="5">
        <f>P_R[[#This Row],[45+]]-P_R[[#This Row],[46+]]</f>
        <v>0</v>
      </c>
      <c r="CJ76" s="5">
        <f>P_R[[#This Row],[46+]]-P_R[[#This Row],[47+]]</f>
        <v>0</v>
      </c>
      <c r="CK76" s="5">
        <f>P_R[[#This Row],[47+]]-P_R[[#This Row],[48+]]</f>
        <v>0</v>
      </c>
      <c r="CL76" s="5">
        <f>P_R[[#This Row],[48+]]-P_R[[#This Row],[49+]]</f>
        <v>0</v>
      </c>
    </row>
    <row r="77" spans="1:90" x14ac:dyDescent="0.25">
      <c r="A77" s="10">
        <v>22400720</v>
      </c>
      <c r="B77" s="13" t="s">
        <v>95</v>
      </c>
      <c r="C77" s="13" t="s">
        <v>77</v>
      </c>
      <c r="D77" s="11">
        <v>0.8125</v>
      </c>
      <c r="E77" s="9" t="str">
        <f>HYPERLINK("https://www.nba.com/stats/player/1642259/boxscores-traditional", "Alexandre Sarr")</f>
        <v>Alexandre Sarr</v>
      </c>
      <c r="F77">
        <v>18</v>
      </c>
      <c r="G77" s="4">
        <v>3.742</v>
      </c>
      <c r="H77" s="3">
        <v>0.99621000000000004</v>
      </c>
      <c r="I77" s="3">
        <v>0.99202000000000001</v>
      </c>
      <c r="J77" s="3">
        <v>0.98382000000000003</v>
      </c>
      <c r="K77" s="3">
        <v>0.96926000000000001</v>
      </c>
      <c r="L77" s="3">
        <v>0.94520000000000004</v>
      </c>
      <c r="M77" s="3">
        <v>0.90988000000000002</v>
      </c>
      <c r="N77" s="3">
        <v>0.85768999999999995</v>
      </c>
      <c r="O77" s="3">
        <v>0.78813999999999995</v>
      </c>
      <c r="P77" s="3">
        <v>0.70194000000000001</v>
      </c>
      <c r="Q77" s="3">
        <v>0.60641999999999996</v>
      </c>
      <c r="R77" s="3">
        <v>0.5</v>
      </c>
      <c r="S77" s="3">
        <v>0.39357999999999999</v>
      </c>
      <c r="T77" s="3">
        <v>0.29805999999999999</v>
      </c>
      <c r="U77" s="3">
        <v>0.21185999999999999</v>
      </c>
      <c r="V77" s="3">
        <v>0.14230999999999999</v>
      </c>
      <c r="W77" s="3">
        <v>9.0120000000000006E-2</v>
      </c>
      <c r="X77" s="3">
        <v>5.4800000000000001E-2</v>
      </c>
      <c r="Y77" s="3">
        <v>3.074E-2</v>
      </c>
      <c r="Z77" s="3">
        <v>1.618E-2</v>
      </c>
      <c r="AA77" s="3">
        <v>7.9799999999999992E-3</v>
      </c>
      <c r="AB77" s="3">
        <v>3.79E-3</v>
      </c>
      <c r="AC77" s="3">
        <v>1.64E-3</v>
      </c>
      <c r="AD77" s="3">
        <v>6.6E-4</v>
      </c>
      <c r="AE77" s="3">
        <v>2.5999999999999998E-4</v>
      </c>
      <c r="AF77" s="3">
        <v>9.0000000000000006E-5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5">
        <f>P_R[[#This Row],[8+]]-P_R[[#This Row],[9+]]</f>
        <v>4.190000000000027E-3</v>
      </c>
      <c r="AY77" s="5">
        <f>P_R[[#This Row],[9+]]-P_R[[#This Row],[10+]]</f>
        <v>8.1999999999999851E-3</v>
      </c>
      <c r="AZ77" s="5">
        <f>P_R[[#This Row],[10+]]-P_R[[#This Row],[11+]]</f>
        <v>1.4560000000000017E-2</v>
      </c>
      <c r="BA77" s="5">
        <f>P_R[[#This Row],[11+]]-P_R[[#This Row],[12+]]</f>
        <v>2.405999999999997E-2</v>
      </c>
      <c r="BB77" s="5">
        <f>P_R[[#This Row],[12+]]-P_R[[#This Row],[13+]]</f>
        <v>3.5320000000000018E-2</v>
      </c>
      <c r="BC77" s="5">
        <f>P_R[[#This Row],[13+]]-P_R[[#This Row],[14+]]</f>
        <v>5.219000000000007E-2</v>
      </c>
      <c r="BD77" s="5">
        <f>P_R[[#This Row],[14+]]-P_R[[#This Row],[15+]]</f>
        <v>6.9550000000000001E-2</v>
      </c>
      <c r="BE77" s="5">
        <f>P_R[[#This Row],[15+]]-P_R[[#This Row],[16+]]</f>
        <v>8.6199999999999943E-2</v>
      </c>
      <c r="BF77" s="5">
        <f>P_R[[#This Row],[16+]]-P_R[[#This Row],[17+]]</f>
        <v>9.5520000000000049E-2</v>
      </c>
      <c r="BG77" s="5">
        <f>P_R[[#This Row],[17+]]-P_R[[#This Row],[18+]]</f>
        <v>0.10641999999999996</v>
      </c>
      <c r="BH77" s="5">
        <f>P_R[[#This Row],[18+]]-P_R[[#This Row],[19+]]</f>
        <v>0.10642000000000001</v>
      </c>
      <c r="BI77" s="5">
        <f>P_R[[#This Row],[19+]]-P_R[[#This Row],[20+]]</f>
        <v>9.5519999999999994E-2</v>
      </c>
      <c r="BJ77" s="5">
        <f>P_R[[#This Row],[20+]]-P_R[[#This Row],[21+]]</f>
        <v>8.6199999999999999E-2</v>
      </c>
      <c r="BK77" s="5">
        <f>P_R[[#This Row],[21+]]-P_R[[#This Row],[22+]]</f>
        <v>6.9550000000000001E-2</v>
      </c>
      <c r="BL77" s="5">
        <f>P_R[[#This Row],[22+]]-P_R[[#This Row],[23+]]</f>
        <v>5.2189999999999986E-2</v>
      </c>
      <c r="BM77" s="5">
        <f>P_R[[#This Row],[23+]]-P_R[[#This Row],[24+]]</f>
        <v>3.5320000000000004E-2</v>
      </c>
      <c r="BN77" s="5">
        <f>P_R[[#This Row],[24+]]-P_R[[#This Row],[25+]]</f>
        <v>2.4060000000000002E-2</v>
      </c>
      <c r="BO77" s="5">
        <f>P_R[[#This Row],[25+]]-P_R[[#This Row],[26+]]</f>
        <v>1.456E-2</v>
      </c>
      <c r="BP77" s="5">
        <f>P_R[[#This Row],[26+]]-P_R[[#This Row],[27+]]</f>
        <v>8.2000000000000007E-3</v>
      </c>
      <c r="BQ77" s="5">
        <f>P_R[[#This Row],[27+]]-P_R[[#This Row],[28+]]</f>
        <v>4.1899999999999993E-3</v>
      </c>
      <c r="BR77" s="5">
        <f>P_R[[#This Row],[28+]]-P_R[[#This Row],[29+]]</f>
        <v>2.15E-3</v>
      </c>
      <c r="BS77" s="5">
        <f>P_R[[#This Row],[29+]]-P_R[[#This Row],[30+]]</f>
        <v>9.7999999999999997E-4</v>
      </c>
      <c r="BT77" s="5">
        <f>P_R[[#This Row],[30+]]-P_R[[#This Row],[31+]]</f>
        <v>4.0000000000000002E-4</v>
      </c>
      <c r="BU77" s="5">
        <f>P_R[[#This Row],[31+]]-P_R[[#This Row],[32+]]</f>
        <v>1.6999999999999996E-4</v>
      </c>
      <c r="BV77" s="5">
        <f>P_R[[#This Row],[32+]]-P_R[[#This Row],[33+]]</f>
        <v>9.0000000000000006E-5</v>
      </c>
      <c r="BW77" s="5">
        <f>P_R[[#This Row],[33+]]-P_R[[#This Row],[34+]]</f>
        <v>0</v>
      </c>
      <c r="BX77" s="5">
        <f>P_R[[#This Row],[34+]]-P_R[[#This Row],[35+]]</f>
        <v>0</v>
      </c>
      <c r="BY77" s="5">
        <f>P_R[[#This Row],[35+]]-P_R[[#This Row],[36+]]</f>
        <v>0</v>
      </c>
      <c r="BZ77" s="5">
        <f>P_R[[#This Row],[36+]]-P_R[[#This Row],[37+]]</f>
        <v>0</v>
      </c>
      <c r="CA77" s="5">
        <f>P_R[[#This Row],[37+]]-P_R[[#This Row],[38+]]</f>
        <v>0</v>
      </c>
      <c r="CB77" s="5">
        <f>P_R[[#This Row],[38+]]-P_R[[#This Row],[39+]]</f>
        <v>0</v>
      </c>
      <c r="CC77" s="5">
        <f>P_R[[#This Row],[39+]]-P_R[[#This Row],[40+]]</f>
        <v>0</v>
      </c>
      <c r="CD77" s="5">
        <f>P_R[[#This Row],[40+]]-P_R[[#This Row],[41+]]</f>
        <v>0</v>
      </c>
      <c r="CE77" s="5">
        <f>P_R[[#This Row],[41+]]-P_R[[#This Row],[42+]]</f>
        <v>0</v>
      </c>
      <c r="CF77" s="5">
        <f>P_R[[#This Row],[42+]]-P_R[[#This Row],[43+]]</f>
        <v>0</v>
      </c>
      <c r="CG77" s="5">
        <f>P_R[[#This Row],[43+]]-P_R[[#This Row],[44+]]</f>
        <v>0</v>
      </c>
      <c r="CH77" s="5">
        <f>P_R[[#This Row],[44+]]-P_R[[#This Row],[45+]]</f>
        <v>0</v>
      </c>
      <c r="CI77" s="5">
        <f>P_R[[#This Row],[45+]]-P_R[[#This Row],[46+]]</f>
        <v>0</v>
      </c>
      <c r="CJ77" s="5">
        <f>P_R[[#This Row],[46+]]-P_R[[#This Row],[47+]]</f>
        <v>0</v>
      </c>
      <c r="CK77" s="5">
        <f>P_R[[#This Row],[47+]]-P_R[[#This Row],[48+]]</f>
        <v>0</v>
      </c>
      <c r="CL77" s="5">
        <f>P_R[[#This Row],[48+]]-P_R[[#This Row],[49+]]</f>
        <v>0</v>
      </c>
    </row>
    <row r="78" spans="1:90" x14ac:dyDescent="0.25">
      <c r="A78" s="10">
        <v>22400720</v>
      </c>
      <c r="B78" s="13" t="s">
        <v>95</v>
      </c>
      <c r="C78" s="13" t="s">
        <v>77</v>
      </c>
      <c r="D78" s="11">
        <v>0.8125</v>
      </c>
      <c r="E78" s="9" t="str">
        <f>HYPERLINK("https://www.nba.com/stats/player/1628398/boxscores-traditional", "Kyle Kuzma")</f>
        <v>Kyle Kuzma</v>
      </c>
      <c r="F78">
        <v>24.6</v>
      </c>
      <c r="G78" s="4">
        <v>9.3509999999999991</v>
      </c>
      <c r="H78" s="3">
        <v>0.96245999999999998</v>
      </c>
      <c r="I78" s="3">
        <v>0.95254000000000005</v>
      </c>
      <c r="J78" s="3">
        <v>0.94062000000000001</v>
      </c>
      <c r="K78" s="3">
        <v>0.92647000000000002</v>
      </c>
      <c r="L78" s="3">
        <v>0.91149000000000002</v>
      </c>
      <c r="M78" s="3">
        <v>0.89251000000000003</v>
      </c>
      <c r="N78" s="3">
        <v>0.87075999999999998</v>
      </c>
      <c r="O78" s="3">
        <v>0.84848999999999997</v>
      </c>
      <c r="P78" s="3">
        <v>0.82121</v>
      </c>
      <c r="Q78" s="3">
        <v>0.79103000000000001</v>
      </c>
      <c r="R78" s="3">
        <v>0.76114999999999999</v>
      </c>
      <c r="S78" s="3">
        <v>0.72575000000000001</v>
      </c>
      <c r="T78" s="3">
        <v>0.68793000000000004</v>
      </c>
      <c r="U78" s="3">
        <v>0.64802999999999999</v>
      </c>
      <c r="V78" s="3">
        <v>0.61026000000000002</v>
      </c>
      <c r="W78" s="3">
        <v>0.56749000000000005</v>
      </c>
      <c r="X78" s="3">
        <v>0.52392000000000005</v>
      </c>
      <c r="Y78" s="3">
        <v>0.48404999999999998</v>
      </c>
      <c r="Z78" s="3">
        <v>0.44037999999999999</v>
      </c>
      <c r="AA78" s="3">
        <v>0.39743000000000001</v>
      </c>
      <c r="AB78" s="3">
        <v>0.35942000000000002</v>
      </c>
      <c r="AC78" s="3">
        <v>0.31918000000000002</v>
      </c>
      <c r="AD78" s="3">
        <v>0.28095999999999999</v>
      </c>
      <c r="AE78" s="3">
        <v>0.24825</v>
      </c>
      <c r="AF78" s="3">
        <v>0.21476000000000001</v>
      </c>
      <c r="AG78" s="3">
        <v>0.18406</v>
      </c>
      <c r="AH78" s="3">
        <v>0.15625</v>
      </c>
      <c r="AI78" s="3">
        <v>0.13350000000000001</v>
      </c>
      <c r="AJ78" s="3">
        <v>0.11123</v>
      </c>
      <c r="AK78" s="3">
        <v>9.1759999999999994E-2</v>
      </c>
      <c r="AL78" s="3">
        <v>7.6359999999999997E-2</v>
      </c>
      <c r="AM78" s="3">
        <v>6.1780000000000002E-2</v>
      </c>
      <c r="AN78" s="3">
        <v>4.947E-2</v>
      </c>
      <c r="AO78" s="3">
        <v>4.0059999999999998E-2</v>
      </c>
      <c r="AP78" s="3">
        <v>3.1440000000000003E-2</v>
      </c>
      <c r="AQ78" s="3">
        <v>2.4420000000000001E-2</v>
      </c>
      <c r="AR78" s="3">
        <v>1.9230000000000001E-2</v>
      </c>
      <c r="AS78" s="3">
        <v>1.4630000000000001E-2</v>
      </c>
      <c r="AT78" s="3">
        <v>1.1010000000000001E-2</v>
      </c>
      <c r="AU78" s="3">
        <v>8.2000000000000007E-3</v>
      </c>
      <c r="AV78" s="3">
        <v>6.2100000000000002E-3</v>
      </c>
      <c r="AW78" s="3">
        <v>4.5300000000000002E-3</v>
      </c>
      <c r="AX78" s="5">
        <f>P_R[[#This Row],[8+]]-P_R[[#This Row],[9+]]</f>
        <v>9.9199999999999289E-3</v>
      </c>
      <c r="AY78" s="5">
        <f>P_R[[#This Row],[9+]]-P_R[[#This Row],[10+]]</f>
        <v>1.1920000000000042E-2</v>
      </c>
      <c r="AZ78" s="5">
        <f>P_R[[#This Row],[10+]]-P_R[[#This Row],[11+]]</f>
        <v>1.4149999999999996E-2</v>
      </c>
      <c r="BA78" s="5">
        <f>P_R[[#This Row],[11+]]-P_R[[#This Row],[12+]]</f>
        <v>1.4979999999999993E-2</v>
      </c>
      <c r="BB78" s="5">
        <f>P_R[[#This Row],[12+]]-P_R[[#This Row],[13+]]</f>
        <v>1.8979999999999997E-2</v>
      </c>
      <c r="BC78" s="5">
        <f>P_R[[#This Row],[13+]]-P_R[[#This Row],[14+]]</f>
        <v>2.1750000000000047E-2</v>
      </c>
      <c r="BD78" s="5">
        <f>P_R[[#This Row],[14+]]-P_R[[#This Row],[15+]]</f>
        <v>2.2270000000000012E-2</v>
      </c>
      <c r="BE78" s="5">
        <f>P_R[[#This Row],[15+]]-P_R[[#This Row],[16+]]</f>
        <v>2.7279999999999971E-2</v>
      </c>
      <c r="BF78" s="5">
        <f>P_R[[#This Row],[16+]]-P_R[[#This Row],[17+]]</f>
        <v>3.0179999999999985E-2</v>
      </c>
      <c r="BG78" s="5">
        <f>P_R[[#This Row],[17+]]-P_R[[#This Row],[18+]]</f>
        <v>2.9880000000000018E-2</v>
      </c>
      <c r="BH78" s="5">
        <f>P_R[[#This Row],[18+]]-P_R[[#This Row],[19+]]</f>
        <v>3.5399999999999987E-2</v>
      </c>
      <c r="BI78" s="5">
        <f>P_R[[#This Row],[19+]]-P_R[[#This Row],[20+]]</f>
        <v>3.7819999999999965E-2</v>
      </c>
      <c r="BJ78" s="5">
        <f>P_R[[#This Row],[20+]]-P_R[[#This Row],[21+]]</f>
        <v>3.9900000000000047E-2</v>
      </c>
      <c r="BK78" s="5">
        <f>P_R[[#This Row],[21+]]-P_R[[#This Row],[22+]]</f>
        <v>3.776999999999997E-2</v>
      </c>
      <c r="BL78" s="5">
        <f>P_R[[#This Row],[22+]]-P_R[[#This Row],[23+]]</f>
        <v>4.2769999999999975E-2</v>
      </c>
      <c r="BM78" s="5">
        <f>P_R[[#This Row],[23+]]-P_R[[#This Row],[24+]]</f>
        <v>4.3569999999999998E-2</v>
      </c>
      <c r="BN78" s="5">
        <f>P_R[[#This Row],[24+]]-P_R[[#This Row],[25+]]</f>
        <v>3.9870000000000072E-2</v>
      </c>
      <c r="BO78" s="5">
        <f>P_R[[#This Row],[25+]]-P_R[[#This Row],[26+]]</f>
        <v>4.3669999999999987E-2</v>
      </c>
      <c r="BP78" s="5">
        <f>P_R[[#This Row],[26+]]-P_R[[#This Row],[27+]]</f>
        <v>4.2949999999999988E-2</v>
      </c>
      <c r="BQ78" s="5">
        <f>P_R[[#This Row],[27+]]-P_R[[#This Row],[28+]]</f>
        <v>3.8009999999999988E-2</v>
      </c>
      <c r="BR78" s="5">
        <f>P_R[[#This Row],[28+]]-P_R[[#This Row],[29+]]</f>
        <v>4.0239999999999998E-2</v>
      </c>
      <c r="BS78" s="5">
        <f>P_R[[#This Row],[29+]]-P_R[[#This Row],[30+]]</f>
        <v>3.8220000000000032E-2</v>
      </c>
      <c r="BT78" s="5">
        <f>P_R[[#This Row],[30+]]-P_R[[#This Row],[31+]]</f>
        <v>3.2709999999999989E-2</v>
      </c>
      <c r="BU78" s="5">
        <f>P_R[[#This Row],[31+]]-P_R[[#This Row],[32+]]</f>
        <v>3.3489999999999992E-2</v>
      </c>
      <c r="BV78" s="5">
        <f>P_R[[#This Row],[32+]]-P_R[[#This Row],[33+]]</f>
        <v>3.0700000000000005E-2</v>
      </c>
      <c r="BW78" s="5">
        <f>P_R[[#This Row],[33+]]-P_R[[#This Row],[34+]]</f>
        <v>2.7810000000000001E-2</v>
      </c>
      <c r="BX78" s="5">
        <f>P_R[[#This Row],[34+]]-P_R[[#This Row],[35+]]</f>
        <v>2.2749999999999992E-2</v>
      </c>
      <c r="BY78" s="5">
        <f>P_R[[#This Row],[35+]]-P_R[[#This Row],[36+]]</f>
        <v>2.2270000000000012E-2</v>
      </c>
      <c r="BZ78" s="5">
        <f>P_R[[#This Row],[36+]]-P_R[[#This Row],[37+]]</f>
        <v>1.9470000000000001E-2</v>
      </c>
      <c r="CA78" s="5">
        <f>P_R[[#This Row],[37+]]-P_R[[#This Row],[38+]]</f>
        <v>1.5399999999999997E-2</v>
      </c>
      <c r="CB78" s="5">
        <f>P_R[[#This Row],[38+]]-P_R[[#This Row],[39+]]</f>
        <v>1.4579999999999996E-2</v>
      </c>
      <c r="CC78" s="5">
        <f>P_R[[#This Row],[39+]]-P_R[[#This Row],[40+]]</f>
        <v>1.2310000000000001E-2</v>
      </c>
      <c r="CD78" s="5">
        <f>P_R[[#This Row],[40+]]-P_R[[#This Row],[41+]]</f>
        <v>9.4100000000000017E-3</v>
      </c>
      <c r="CE78" s="5">
        <f>P_R[[#This Row],[41+]]-P_R[[#This Row],[42+]]</f>
        <v>8.6199999999999957E-3</v>
      </c>
      <c r="CF78" s="5">
        <f>P_R[[#This Row],[42+]]-P_R[[#This Row],[43+]]</f>
        <v>7.0200000000000019E-3</v>
      </c>
      <c r="CG78" s="5">
        <f>P_R[[#This Row],[43+]]-P_R[[#This Row],[44+]]</f>
        <v>5.1900000000000002E-3</v>
      </c>
      <c r="CH78" s="5">
        <f>P_R[[#This Row],[44+]]-P_R[[#This Row],[45+]]</f>
        <v>4.5999999999999999E-3</v>
      </c>
      <c r="CI78" s="5">
        <f>P_R[[#This Row],[45+]]-P_R[[#This Row],[46+]]</f>
        <v>3.62E-3</v>
      </c>
      <c r="CJ78" s="5">
        <f>P_R[[#This Row],[46+]]-P_R[[#This Row],[47+]]</f>
        <v>2.81E-3</v>
      </c>
      <c r="CK78" s="5">
        <f>P_R[[#This Row],[47+]]-P_R[[#This Row],[48+]]</f>
        <v>1.9900000000000004E-3</v>
      </c>
      <c r="CL78" s="5">
        <f>P_R[[#This Row],[48+]]-P_R[[#This Row],[49+]]</f>
        <v>1.6800000000000001E-3</v>
      </c>
    </row>
    <row r="79" spans="1:90" x14ac:dyDescent="0.25">
      <c r="A79" s="10">
        <v>22400720</v>
      </c>
      <c r="B79" s="13" t="s">
        <v>95</v>
      </c>
      <c r="C79" s="13" t="s">
        <v>77</v>
      </c>
      <c r="D79" s="11">
        <v>0.8125</v>
      </c>
      <c r="E79" s="9" t="str">
        <f>HYPERLINK("https://www.nba.com/stats/player/202685/boxscores-traditional", "Jonas Valanciunas")</f>
        <v>Jonas Valanciunas</v>
      </c>
      <c r="F79">
        <v>18.600000000000001</v>
      </c>
      <c r="G79" s="4">
        <v>7.8639999999999999</v>
      </c>
      <c r="H79" s="3">
        <v>0.91149000000000002</v>
      </c>
      <c r="I79" s="3">
        <v>0.88876999999999995</v>
      </c>
      <c r="J79" s="3">
        <v>0.86214000000000002</v>
      </c>
      <c r="K79" s="3">
        <v>0.83398000000000005</v>
      </c>
      <c r="L79" s="3">
        <v>0.79954999999999998</v>
      </c>
      <c r="M79" s="3">
        <v>0.76114999999999999</v>
      </c>
      <c r="N79" s="3">
        <v>0.71904000000000001</v>
      </c>
      <c r="O79" s="3">
        <v>0.67723999999999995</v>
      </c>
      <c r="P79" s="3">
        <v>0.62929999999999997</v>
      </c>
      <c r="Q79" s="3">
        <v>0.57926</v>
      </c>
      <c r="R79" s="3">
        <v>0.53188000000000002</v>
      </c>
      <c r="S79" s="3">
        <v>0.48005999999999999</v>
      </c>
      <c r="T79" s="3">
        <v>0.42858000000000002</v>
      </c>
      <c r="U79" s="3">
        <v>0.37828000000000001</v>
      </c>
      <c r="V79" s="3">
        <v>0.33360000000000001</v>
      </c>
      <c r="W79" s="3">
        <v>0.28774</v>
      </c>
      <c r="X79" s="3">
        <v>0.24510000000000001</v>
      </c>
      <c r="Y79" s="3">
        <v>0.20896999999999999</v>
      </c>
      <c r="Z79" s="3">
        <v>0.17360999999999999</v>
      </c>
      <c r="AA79" s="3">
        <v>0.14230999999999999</v>
      </c>
      <c r="AB79" s="3">
        <v>0.11507000000000001</v>
      </c>
      <c r="AC79" s="3">
        <v>9.3420000000000003E-2</v>
      </c>
      <c r="AD79" s="3">
        <v>7.3529999999999998E-2</v>
      </c>
      <c r="AE79" s="3">
        <v>5.7049999999999997E-2</v>
      </c>
      <c r="AF79" s="3">
        <v>4.4569999999999999E-2</v>
      </c>
      <c r="AG79" s="3">
        <v>3.3619999999999997E-2</v>
      </c>
      <c r="AH79" s="3">
        <v>2.5000000000000001E-2</v>
      </c>
      <c r="AI79" s="3">
        <v>1.831E-2</v>
      </c>
      <c r="AJ79" s="3">
        <v>1.355E-2</v>
      </c>
      <c r="AK79" s="3">
        <v>9.6399999999999993E-3</v>
      </c>
      <c r="AL79" s="3">
        <v>6.7600000000000004E-3</v>
      </c>
      <c r="AM79" s="3">
        <v>4.7999999999999996E-3</v>
      </c>
      <c r="AN79" s="3">
        <v>3.2599999999999999E-3</v>
      </c>
      <c r="AO79" s="3">
        <v>2.1900000000000001E-3</v>
      </c>
      <c r="AP79" s="3">
        <v>1.4400000000000001E-3</v>
      </c>
      <c r="AQ79" s="3">
        <v>9.7000000000000005E-4</v>
      </c>
      <c r="AR79" s="3">
        <v>6.2E-4</v>
      </c>
      <c r="AS79" s="3">
        <v>3.8999999999999999E-4</v>
      </c>
      <c r="AT79" s="3">
        <v>2.5000000000000001E-4</v>
      </c>
      <c r="AU79" s="3">
        <v>1.4999999999999999E-4</v>
      </c>
      <c r="AV79" s="3">
        <v>9.0000000000000006E-5</v>
      </c>
      <c r="AW79" s="3">
        <v>5.0000000000000002E-5</v>
      </c>
      <c r="AX79" s="5">
        <f>P_R[[#This Row],[8+]]-P_R[[#This Row],[9+]]</f>
        <v>2.2720000000000073E-2</v>
      </c>
      <c r="AY79" s="5">
        <f>P_R[[#This Row],[9+]]-P_R[[#This Row],[10+]]</f>
        <v>2.6629999999999932E-2</v>
      </c>
      <c r="AZ79" s="5">
        <f>P_R[[#This Row],[10+]]-P_R[[#This Row],[11+]]</f>
        <v>2.8159999999999963E-2</v>
      </c>
      <c r="BA79" s="5">
        <f>P_R[[#This Row],[11+]]-P_R[[#This Row],[12+]]</f>
        <v>3.4430000000000072E-2</v>
      </c>
      <c r="BB79" s="5">
        <f>P_R[[#This Row],[12+]]-P_R[[#This Row],[13+]]</f>
        <v>3.839999999999999E-2</v>
      </c>
      <c r="BC79" s="5">
        <f>P_R[[#This Row],[13+]]-P_R[[#This Row],[14+]]</f>
        <v>4.2109999999999981E-2</v>
      </c>
      <c r="BD79" s="5">
        <f>P_R[[#This Row],[14+]]-P_R[[#This Row],[15+]]</f>
        <v>4.1800000000000059E-2</v>
      </c>
      <c r="BE79" s="5">
        <f>P_R[[#This Row],[15+]]-P_R[[#This Row],[16+]]</f>
        <v>4.7939999999999983E-2</v>
      </c>
      <c r="BF79" s="5">
        <f>P_R[[#This Row],[16+]]-P_R[[#This Row],[17+]]</f>
        <v>5.0039999999999973E-2</v>
      </c>
      <c r="BG79" s="5">
        <f>P_R[[#This Row],[17+]]-P_R[[#This Row],[18+]]</f>
        <v>4.7379999999999978E-2</v>
      </c>
      <c r="BH79" s="5">
        <f>P_R[[#This Row],[18+]]-P_R[[#This Row],[19+]]</f>
        <v>5.1820000000000033E-2</v>
      </c>
      <c r="BI79" s="5">
        <f>P_R[[#This Row],[19+]]-P_R[[#This Row],[20+]]</f>
        <v>5.147999999999997E-2</v>
      </c>
      <c r="BJ79" s="5">
        <f>P_R[[#This Row],[20+]]-P_R[[#This Row],[21+]]</f>
        <v>5.0300000000000011E-2</v>
      </c>
      <c r="BK79" s="5">
        <f>P_R[[#This Row],[21+]]-P_R[[#This Row],[22+]]</f>
        <v>4.4679999999999997E-2</v>
      </c>
      <c r="BL79" s="5">
        <f>P_R[[#This Row],[22+]]-P_R[[#This Row],[23+]]</f>
        <v>4.5860000000000012E-2</v>
      </c>
      <c r="BM79" s="5">
        <f>P_R[[#This Row],[23+]]-P_R[[#This Row],[24+]]</f>
        <v>4.2639999999999983E-2</v>
      </c>
      <c r="BN79" s="5">
        <f>P_R[[#This Row],[24+]]-P_R[[#This Row],[25+]]</f>
        <v>3.6130000000000023E-2</v>
      </c>
      <c r="BO79" s="5">
        <f>P_R[[#This Row],[25+]]-P_R[[#This Row],[26+]]</f>
        <v>3.5360000000000003E-2</v>
      </c>
      <c r="BP79" s="5">
        <f>P_R[[#This Row],[26+]]-P_R[[#This Row],[27+]]</f>
        <v>3.1299999999999994E-2</v>
      </c>
      <c r="BQ79" s="5">
        <f>P_R[[#This Row],[27+]]-P_R[[#This Row],[28+]]</f>
        <v>2.7239999999999986E-2</v>
      </c>
      <c r="BR79" s="5">
        <f>P_R[[#This Row],[28+]]-P_R[[#This Row],[29+]]</f>
        <v>2.1650000000000003E-2</v>
      </c>
      <c r="BS79" s="5">
        <f>P_R[[#This Row],[29+]]-P_R[[#This Row],[30+]]</f>
        <v>1.9890000000000005E-2</v>
      </c>
      <c r="BT79" s="5">
        <f>P_R[[#This Row],[30+]]-P_R[[#This Row],[31+]]</f>
        <v>1.6480000000000002E-2</v>
      </c>
      <c r="BU79" s="5">
        <f>P_R[[#This Row],[31+]]-P_R[[#This Row],[32+]]</f>
        <v>1.2479999999999998E-2</v>
      </c>
      <c r="BV79" s="5">
        <f>P_R[[#This Row],[32+]]-P_R[[#This Row],[33+]]</f>
        <v>1.0950000000000001E-2</v>
      </c>
      <c r="BW79" s="5">
        <f>P_R[[#This Row],[33+]]-P_R[[#This Row],[34+]]</f>
        <v>8.6199999999999957E-3</v>
      </c>
      <c r="BX79" s="5">
        <f>P_R[[#This Row],[34+]]-P_R[[#This Row],[35+]]</f>
        <v>6.6900000000000015E-3</v>
      </c>
      <c r="BY79" s="5">
        <f>P_R[[#This Row],[35+]]-P_R[[#This Row],[36+]]</f>
        <v>4.7600000000000003E-3</v>
      </c>
      <c r="BZ79" s="5">
        <f>P_R[[#This Row],[36+]]-P_R[[#This Row],[37+]]</f>
        <v>3.9100000000000003E-3</v>
      </c>
      <c r="CA79" s="5">
        <f>P_R[[#This Row],[37+]]-P_R[[#This Row],[38+]]</f>
        <v>2.8799999999999989E-3</v>
      </c>
      <c r="CB79" s="5">
        <f>P_R[[#This Row],[38+]]-P_R[[#This Row],[39+]]</f>
        <v>1.9600000000000008E-3</v>
      </c>
      <c r="CC79" s="5">
        <f>P_R[[#This Row],[39+]]-P_R[[#This Row],[40+]]</f>
        <v>1.5399999999999997E-3</v>
      </c>
      <c r="CD79" s="5">
        <f>P_R[[#This Row],[40+]]-P_R[[#This Row],[41+]]</f>
        <v>1.0699999999999998E-3</v>
      </c>
      <c r="CE79" s="5">
        <f>P_R[[#This Row],[41+]]-P_R[[#This Row],[42+]]</f>
        <v>7.5000000000000002E-4</v>
      </c>
      <c r="CF79" s="5">
        <f>P_R[[#This Row],[42+]]-P_R[[#This Row],[43+]]</f>
        <v>4.7000000000000004E-4</v>
      </c>
      <c r="CG79" s="5">
        <f>P_R[[#This Row],[43+]]-P_R[[#This Row],[44+]]</f>
        <v>3.5000000000000005E-4</v>
      </c>
      <c r="CH79" s="5">
        <f>P_R[[#This Row],[44+]]-P_R[[#This Row],[45+]]</f>
        <v>2.3000000000000001E-4</v>
      </c>
      <c r="CI79" s="5">
        <f>P_R[[#This Row],[45+]]-P_R[[#This Row],[46+]]</f>
        <v>1.3999999999999999E-4</v>
      </c>
      <c r="CJ79" s="5">
        <f>P_R[[#This Row],[46+]]-P_R[[#This Row],[47+]]</f>
        <v>1.0000000000000002E-4</v>
      </c>
      <c r="CK79" s="5">
        <f>P_R[[#This Row],[47+]]-P_R[[#This Row],[48+]]</f>
        <v>5.9999999999999981E-5</v>
      </c>
      <c r="CL79" s="5">
        <f>P_R[[#This Row],[48+]]-P_R[[#This Row],[49+]]</f>
        <v>4.0000000000000003E-5</v>
      </c>
    </row>
    <row r="80" spans="1:90" x14ac:dyDescent="0.25">
      <c r="A80" s="10">
        <v>22400720</v>
      </c>
      <c r="B80" s="13" t="s">
        <v>95</v>
      </c>
      <c r="C80" s="13" t="s">
        <v>77</v>
      </c>
      <c r="D80" s="11">
        <v>0.8125</v>
      </c>
      <c r="E80" s="9" t="str">
        <f>HYPERLINK("https://www.nba.com/stats/player/1641731/boxscores-traditional", "Bilal Coulibaly")</f>
        <v>Bilal Coulibaly</v>
      </c>
      <c r="F80">
        <v>17.600000000000001</v>
      </c>
      <c r="G80" s="4">
        <v>7.9649999999999999</v>
      </c>
      <c r="H80" s="3">
        <v>0.88685999999999998</v>
      </c>
      <c r="I80" s="3">
        <v>0.85992999999999997</v>
      </c>
      <c r="J80" s="3">
        <v>0.82894000000000001</v>
      </c>
      <c r="K80" s="3">
        <v>0.79673000000000005</v>
      </c>
      <c r="L80" s="3">
        <v>0.75804000000000005</v>
      </c>
      <c r="M80" s="3">
        <v>0.71904000000000001</v>
      </c>
      <c r="N80" s="3">
        <v>0.67364000000000002</v>
      </c>
      <c r="O80" s="3">
        <v>0.62929999999999997</v>
      </c>
      <c r="P80" s="3">
        <v>0.57926</v>
      </c>
      <c r="Q80" s="3">
        <v>0.53188000000000002</v>
      </c>
      <c r="R80" s="3">
        <v>0.48005999999999999</v>
      </c>
      <c r="S80" s="3">
        <v>0.42858000000000002</v>
      </c>
      <c r="T80" s="3">
        <v>0.38208999999999999</v>
      </c>
      <c r="U80" s="3">
        <v>0.33360000000000001</v>
      </c>
      <c r="V80" s="3">
        <v>0.29115999999999997</v>
      </c>
      <c r="W80" s="3">
        <v>0.24825</v>
      </c>
      <c r="X80" s="3">
        <v>0.21185999999999999</v>
      </c>
      <c r="Y80" s="3">
        <v>0.17619000000000001</v>
      </c>
      <c r="Z80" s="3">
        <v>0.14685999999999999</v>
      </c>
      <c r="AA80" s="3">
        <v>0.11899999999999999</v>
      </c>
      <c r="AB80" s="3">
        <v>9.5100000000000004E-2</v>
      </c>
      <c r="AC80" s="3">
        <v>7.6359999999999997E-2</v>
      </c>
      <c r="AD80" s="3">
        <v>5.9380000000000002E-2</v>
      </c>
      <c r="AE80" s="3">
        <v>4.648E-2</v>
      </c>
      <c r="AF80" s="3">
        <v>3.5150000000000001E-2</v>
      </c>
      <c r="AG80" s="3">
        <v>2.6800000000000001E-2</v>
      </c>
      <c r="AH80" s="3">
        <v>1.9699999999999999E-2</v>
      </c>
      <c r="AI80" s="3">
        <v>1.4630000000000001E-2</v>
      </c>
      <c r="AJ80" s="3">
        <v>1.044E-2</v>
      </c>
      <c r="AK80" s="3">
        <v>7.3400000000000002E-3</v>
      </c>
      <c r="AL80" s="3">
        <v>5.2300000000000003E-3</v>
      </c>
      <c r="AM80" s="3">
        <v>3.5699999999999998E-3</v>
      </c>
      <c r="AN80" s="3">
        <v>2.48E-3</v>
      </c>
      <c r="AO80" s="3">
        <v>1.64E-3</v>
      </c>
      <c r="AP80" s="3">
        <v>1.1100000000000001E-3</v>
      </c>
      <c r="AQ80" s="3">
        <v>7.1000000000000002E-4</v>
      </c>
      <c r="AR80" s="3">
        <v>4.6999999999999999E-4</v>
      </c>
      <c r="AS80" s="3">
        <v>2.9E-4</v>
      </c>
      <c r="AT80" s="3">
        <v>1.8000000000000001E-4</v>
      </c>
      <c r="AU80" s="3">
        <v>1.1E-4</v>
      </c>
      <c r="AV80" s="3">
        <v>6.9999999999999994E-5</v>
      </c>
      <c r="AW80" s="3">
        <v>4.0000000000000003E-5</v>
      </c>
      <c r="AX80" s="5">
        <f>P_R[[#This Row],[8+]]-P_R[[#This Row],[9+]]</f>
        <v>2.6930000000000009E-2</v>
      </c>
      <c r="AY80" s="5">
        <f>P_R[[#This Row],[9+]]-P_R[[#This Row],[10+]]</f>
        <v>3.0989999999999962E-2</v>
      </c>
      <c r="AZ80" s="5">
        <f>P_R[[#This Row],[10+]]-P_R[[#This Row],[11+]]</f>
        <v>3.2209999999999961E-2</v>
      </c>
      <c r="BA80" s="5">
        <f>P_R[[#This Row],[11+]]-P_R[[#This Row],[12+]]</f>
        <v>3.8690000000000002E-2</v>
      </c>
      <c r="BB80" s="5">
        <f>P_R[[#This Row],[12+]]-P_R[[#This Row],[13+]]</f>
        <v>3.9000000000000035E-2</v>
      </c>
      <c r="BC80" s="5">
        <f>P_R[[#This Row],[13+]]-P_R[[#This Row],[14+]]</f>
        <v>4.5399999999999996E-2</v>
      </c>
      <c r="BD80" s="5">
        <f>P_R[[#This Row],[14+]]-P_R[[#This Row],[15+]]</f>
        <v>4.4340000000000046E-2</v>
      </c>
      <c r="BE80" s="5">
        <f>P_R[[#This Row],[15+]]-P_R[[#This Row],[16+]]</f>
        <v>5.0039999999999973E-2</v>
      </c>
      <c r="BF80" s="5">
        <f>P_R[[#This Row],[16+]]-P_R[[#This Row],[17+]]</f>
        <v>4.7379999999999978E-2</v>
      </c>
      <c r="BG80" s="5">
        <f>P_R[[#This Row],[17+]]-P_R[[#This Row],[18+]]</f>
        <v>5.1820000000000033E-2</v>
      </c>
      <c r="BH80" s="5">
        <f>P_R[[#This Row],[18+]]-P_R[[#This Row],[19+]]</f>
        <v>5.147999999999997E-2</v>
      </c>
      <c r="BI80" s="5">
        <f>P_R[[#This Row],[19+]]-P_R[[#This Row],[20+]]</f>
        <v>4.6490000000000031E-2</v>
      </c>
      <c r="BJ80" s="5">
        <f>P_R[[#This Row],[20+]]-P_R[[#This Row],[21+]]</f>
        <v>4.8489999999999978E-2</v>
      </c>
      <c r="BK80" s="5">
        <f>P_R[[#This Row],[21+]]-P_R[[#This Row],[22+]]</f>
        <v>4.2440000000000033E-2</v>
      </c>
      <c r="BL80" s="5">
        <f>P_R[[#This Row],[22+]]-P_R[[#This Row],[23+]]</f>
        <v>4.2909999999999976E-2</v>
      </c>
      <c r="BM80" s="5">
        <f>P_R[[#This Row],[23+]]-P_R[[#This Row],[24+]]</f>
        <v>3.6390000000000006E-2</v>
      </c>
      <c r="BN80" s="5">
        <f>P_R[[#This Row],[24+]]-P_R[[#This Row],[25+]]</f>
        <v>3.566999999999998E-2</v>
      </c>
      <c r="BO80" s="5">
        <f>P_R[[#This Row],[25+]]-P_R[[#This Row],[26+]]</f>
        <v>2.9330000000000023E-2</v>
      </c>
      <c r="BP80" s="5">
        <f>P_R[[#This Row],[26+]]-P_R[[#This Row],[27+]]</f>
        <v>2.7859999999999996E-2</v>
      </c>
      <c r="BQ80" s="5">
        <f>P_R[[#This Row],[27+]]-P_R[[#This Row],[28+]]</f>
        <v>2.3899999999999991E-2</v>
      </c>
      <c r="BR80" s="5">
        <f>P_R[[#This Row],[28+]]-P_R[[#This Row],[29+]]</f>
        <v>1.8740000000000007E-2</v>
      </c>
      <c r="BS80" s="5">
        <f>P_R[[#This Row],[29+]]-P_R[[#This Row],[30+]]</f>
        <v>1.6979999999999995E-2</v>
      </c>
      <c r="BT80" s="5">
        <f>P_R[[#This Row],[30+]]-P_R[[#This Row],[31+]]</f>
        <v>1.2900000000000002E-2</v>
      </c>
      <c r="BU80" s="5">
        <f>P_R[[#This Row],[31+]]-P_R[[#This Row],[32+]]</f>
        <v>1.133E-2</v>
      </c>
      <c r="BV80" s="5">
        <f>P_R[[#This Row],[32+]]-P_R[[#This Row],[33+]]</f>
        <v>8.3499999999999998E-3</v>
      </c>
      <c r="BW80" s="5">
        <f>P_R[[#This Row],[33+]]-P_R[[#This Row],[34+]]</f>
        <v>7.1000000000000021E-3</v>
      </c>
      <c r="BX80" s="5">
        <f>P_R[[#This Row],[34+]]-P_R[[#This Row],[35+]]</f>
        <v>5.0699999999999981E-3</v>
      </c>
      <c r="BY80" s="5">
        <f>P_R[[#This Row],[35+]]-P_R[[#This Row],[36+]]</f>
        <v>4.190000000000001E-3</v>
      </c>
      <c r="BZ80" s="5">
        <f>P_R[[#This Row],[36+]]-P_R[[#This Row],[37+]]</f>
        <v>3.0999999999999995E-3</v>
      </c>
      <c r="CA80" s="5">
        <f>P_R[[#This Row],[37+]]-P_R[[#This Row],[38+]]</f>
        <v>2.1099999999999999E-3</v>
      </c>
      <c r="CB80" s="5">
        <f>P_R[[#This Row],[38+]]-P_R[[#This Row],[39+]]</f>
        <v>1.6600000000000005E-3</v>
      </c>
      <c r="CC80" s="5">
        <f>P_R[[#This Row],[39+]]-P_R[[#This Row],[40+]]</f>
        <v>1.0899999999999998E-3</v>
      </c>
      <c r="CD80" s="5">
        <f>P_R[[#This Row],[40+]]-P_R[[#This Row],[41+]]</f>
        <v>8.4000000000000003E-4</v>
      </c>
      <c r="CE80" s="5">
        <f>P_R[[#This Row],[41+]]-P_R[[#This Row],[42+]]</f>
        <v>5.2999999999999987E-4</v>
      </c>
      <c r="CF80" s="5">
        <f>P_R[[#This Row],[42+]]-P_R[[#This Row],[43+]]</f>
        <v>4.0000000000000007E-4</v>
      </c>
      <c r="CG80" s="5">
        <f>P_R[[#This Row],[43+]]-P_R[[#This Row],[44+]]</f>
        <v>2.4000000000000003E-4</v>
      </c>
      <c r="CH80" s="5">
        <f>P_R[[#This Row],[44+]]-P_R[[#This Row],[45+]]</f>
        <v>1.7999999999999998E-4</v>
      </c>
      <c r="CI80" s="5">
        <f>P_R[[#This Row],[45+]]-P_R[[#This Row],[46+]]</f>
        <v>1.0999999999999999E-4</v>
      </c>
      <c r="CJ80" s="5">
        <f>P_R[[#This Row],[46+]]-P_R[[#This Row],[47+]]</f>
        <v>7.0000000000000007E-5</v>
      </c>
      <c r="CK80" s="5">
        <f>P_R[[#This Row],[47+]]-P_R[[#This Row],[48+]]</f>
        <v>4.000000000000001E-5</v>
      </c>
      <c r="CL80" s="5">
        <f>P_R[[#This Row],[48+]]-P_R[[#This Row],[49+]]</f>
        <v>2.9999999999999991E-5</v>
      </c>
    </row>
    <row r="81" spans="1:90" x14ac:dyDescent="0.25">
      <c r="A81" s="10">
        <v>22400720</v>
      </c>
      <c r="B81" s="13" t="s">
        <v>95</v>
      </c>
      <c r="C81" s="13" t="s">
        <v>77</v>
      </c>
      <c r="D81" s="11">
        <v>0.8125</v>
      </c>
      <c r="E81" s="9" t="str">
        <f>HYPERLINK("https://www.nba.com/stats/player/1630557/boxscores-traditional", "Corey Kispert")</f>
        <v>Corey Kispert</v>
      </c>
      <c r="F81">
        <v>16.2</v>
      </c>
      <c r="G81" s="4">
        <v>6.9109999999999996</v>
      </c>
      <c r="H81" s="3">
        <v>0.88297999999999999</v>
      </c>
      <c r="I81" s="3">
        <v>0.85082999999999998</v>
      </c>
      <c r="J81" s="3">
        <v>0.81594</v>
      </c>
      <c r="K81" s="3">
        <v>0.77337</v>
      </c>
      <c r="L81" s="3">
        <v>0.72907</v>
      </c>
      <c r="M81" s="3">
        <v>0.67723999999999995</v>
      </c>
      <c r="N81" s="3">
        <v>0.62551999999999996</v>
      </c>
      <c r="O81" s="3">
        <v>0.56749000000000005</v>
      </c>
      <c r="P81" s="3">
        <v>0.51197000000000004</v>
      </c>
      <c r="Q81" s="3">
        <v>0.45223999999999998</v>
      </c>
      <c r="R81" s="3">
        <v>0.39743000000000001</v>
      </c>
      <c r="S81" s="3">
        <v>0.34089999999999998</v>
      </c>
      <c r="T81" s="3">
        <v>0.29115999999999997</v>
      </c>
      <c r="U81" s="3">
        <v>0.24510000000000001</v>
      </c>
      <c r="V81" s="3">
        <v>0.20044999999999999</v>
      </c>
      <c r="W81" s="3">
        <v>0.16353999999999999</v>
      </c>
      <c r="X81" s="3">
        <v>0.12923999999999999</v>
      </c>
      <c r="Y81" s="3">
        <v>0.10204000000000001</v>
      </c>
      <c r="Z81" s="3">
        <v>7.7799999999999994E-2</v>
      </c>
      <c r="AA81" s="3">
        <v>5.9380000000000002E-2</v>
      </c>
      <c r="AB81" s="3">
        <v>4.3630000000000002E-2</v>
      </c>
      <c r="AC81" s="3">
        <v>3.2160000000000001E-2</v>
      </c>
      <c r="AD81" s="3">
        <v>2.2749999999999999E-2</v>
      </c>
      <c r="AE81" s="3">
        <v>1.618E-2</v>
      </c>
      <c r="AF81" s="3">
        <v>1.1010000000000001E-2</v>
      </c>
      <c r="AG81" s="3">
        <v>7.5500000000000003E-3</v>
      </c>
      <c r="AH81" s="3">
        <v>4.9399999999999999E-3</v>
      </c>
      <c r="AI81" s="3">
        <v>3.2599999999999999E-3</v>
      </c>
      <c r="AJ81" s="3">
        <v>2.1199999999999999E-3</v>
      </c>
      <c r="AK81" s="3">
        <v>1.31E-3</v>
      </c>
      <c r="AL81" s="3">
        <v>8.1999999999999998E-4</v>
      </c>
      <c r="AM81" s="3">
        <v>4.8000000000000001E-4</v>
      </c>
      <c r="AN81" s="3">
        <v>2.9E-4</v>
      </c>
      <c r="AO81" s="3">
        <v>1.7000000000000001E-4</v>
      </c>
      <c r="AP81" s="3">
        <v>1E-4</v>
      </c>
      <c r="AQ81" s="3">
        <v>5.0000000000000002E-5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5">
        <f>P_R[[#This Row],[8+]]-P_R[[#This Row],[9+]]</f>
        <v>3.2150000000000012E-2</v>
      </c>
      <c r="AY81" s="5">
        <f>P_R[[#This Row],[9+]]-P_R[[#This Row],[10+]]</f>
        <v>3.4889999999999977E-2</v>
      </c>
      <c r="AZ81" s="5">
        <f>P_R[[#This Row],[10+]]-P_R[[#This Row],[11+]]</f>
        <v>4.2569999999999997E-2</v>
      </c>
      <c r="BA81" s="5">
        <f>P_R[[#This Row],[11+]]-P_R[[#This Row],[12+]]</f>
        <v>4.4300000000000006E-2</v>
      </c>
      <c r="BB81" s="5">
        <f>P_R[[#This Row],[12+]]-P_R[[#This Row],[13+]]</f>
        <v>5.1830000000000043E-2</v>
      </c>
      <c r="BC81" s="5">
        <f>P_R[[#This Row],[13+]]-P_R[[#This Row],[14+]]</f>
        <v>5.1719999999999988E-2</v>
      </c>
      <c r="BD81" s="5">
        <f>P_R[[#This Row],[14+]]-P_R[[#This Row],[15+]]</f>
        <v>5.8029999999999915E-2</v>
      </c>
      <c r="BE81" s="5">
        <f>P_R[[#This Row],[15+]]-P_R[[#This Row],[16+]]</f>
        <v>5.5520000000000014E-2</v>
      </c>
      <c r="BF81" s="5">
        <f>P_R[[#This Row],[16+]]-P_R[[#This Row],[17+]]</f>
        <v>5.9730000000000061E-2</v>
      </c>
      <c r="BG81" s="5">
        <f>P_R[[#This Row],[17+]]-P_R[[#This Row],[18+]]</f>
        <v>5.480999999999997E-2</v>
      </c>
      <c r="BH81" s="5">
        <f>P_R[[#This Row],[18+]]-P_R[[#This Row],[19+]]</f>
        <v>5.6530000000000025E-2</v>
      </c>
      <c r="BI81" s="5">
        <f>P_R[[#This Row],[19+]]-P_R[[#This Row],[20+]]</f>
        <v>4.9740000000000006E-2</v>
      </c>
      <c r="BJ81" s="5">
        <f>P_R[[#This Row],[20+]]-P_R[[#This Row],[21+]]</f>
        <v>4.6059999999999962E-2</v>
      </c>
      <c r="BK81" s="5">
        <f>P_R[[#This Row],[21+]]-P_R[[#This Row],[22+]]</f>
        <v>4.4650000000000023E-2</v>
      </c>
      <c r="BL81" s="5">
        <f>P_R[[#This Row],[22+]]-P_R[[#This Row],[23+]]</f>
        <v>3.6909999999999998E-2</v>
      </c>
      <c r="BM81" s="5">
        <f>P_R[[#This Row],[23+]]-P_R[[#This Row],[24+]]</f>
        <v>3.4299999999999997E-2</v>
      </c>
      <c r="BN81" s="5">
        <f>P_R[[#This Row],[24+]]-P_R[[#This Row],[25+]]</f>
        <v>2.7199999999999988E-2</v>
      </c>
      <c r="BO81" s="5">
        <f>P_R[[#This Row],[25+]]-P_R[[#This Row],[26+]]</f>
        <v>2.4240000000000012E-2</v>
      </c>
      <c r="BP81" s="5">
        <f>P_R[[#This Row],[26+]]-P_R[[#This Row],[27+]]</f>
        <v>1.8419999999999992E-2</v>
      </c>
      <c r="BQ81" s="5">
        <f>P_R[[#This Row],[27+]]-P_R[[#This Row],[28+]]</f>
        <v>1.575E-2</v>
      </c>
      <c r="BR81" s="5">
        <f>P_R[[#This Row],[28+]]-P_R[[#This Row],[29+]]</f>
        <v>1.1470000000000001E-2</v>
      </c>
      <c r="BS81" s="5">
        <f>P_R[[#This Row],[29+]]-P_R[[#This Row],[30+]]</f>
        <v>9.4100000000000017E-3</v>
      </c>
      <c r="BT81" s="5">
        <f>P_R[[#This Row],[30+]]-P_R[[#This Row],[31+]]</f>
        <v>6.5699999999999995E-3</v>
      </c>
      <c r="BU81" s="5">
        <f>P_R[[#This Row],[31+]]-P_R[[#This Row],[32+]]</f>
        <v>5.1699999999999992E-3</v>
      </c>
      <c r="BV81" s="5">
        <f>P_R[[#This Row],[32+]]-P_R[[#This Row],[33+]]</f>
        <v>3.4600000000000004E-3</v>
      </c>
      <c r="BW81" s="5">
        <f>P_R[[#This Row],[33+]]-P_R[[#This Row],[34+]]</f>
        <v>2.6100000000000003E-3</v>
      </c>
      <c r="BX81" s="5">
        <f>P_R[[#This Row],[34+]]-P_R[[#This Row],[35+]]</f>
        <v>1.6800000000000001E-3</v>
      </c>
      <c r="BY81" s="5">
        <f>P_R[[#This Row],[35+]]-P_R[[#This Row],[36+]]</f>
        <v>1.14E-3</v>
      </c>
      <c r="BZ81" s="5">
        <f>P_R[[#This Row],[36+]]-P_R[[#This Row],[37+]]</f>
        <v>8.0999999999999996E-4</v>
      </c>
      <c r="CA81" s="5">
        <f>P_R[[#This Row],[37+]]-P_R[[#This Row],[38+]]</f>
        <v>4.8999999999999998E-4</v>
      </c>
      <c r="CB81" s="5">
        <f>P_R[[#This Row],[38+]]-P_R[[#This Row],[39+]]</f>
        <v>3.3999999999999997E-4</v>
      </c>
      <c r="CC81" s="5">
        <f>P_R[[#This Row],[39+]]-P_R[[#This Row],[40+]]</f>
        <v>1.9000000000000001E-4</v>
      </c>
      <c r="CD81" s="5">
        <f>P_R[[#This Row],[40+]]-P_R[[#This Row],[41+]]</f>
        <v>1.1999999999999999E-4</v>
      </c>
      <c r="CE81" s="5">
        <f>P_R[[#This Row],[41+]]-P_R[[#This Row],[42+]]</f>
        <v>7.0000000000000007E-5</v>
      </c>
      <c r="CF81" s="5">
        <f>P_R[[#This Row],[42+]]-P_R[[#This Row],[43+]]</f>
        <v>5.0000000000000002E-5</v>
      </c>
      <c r="CG81" s="5">
        <f>P_R[[#This Row],[43+]]-P_R[[#This Row],[44+]]</f>
        <v>5.0000000000000002E-5</v>
      </c>
      <c r="CH81" s="5">
        <f>P_R[[#This Row],[44+]]-P_R[[#This Row],[45+]]</f>
        <v>0</v>
      </c>
      <c r="CI81" s="5">
        <f>P_R[[#This Row],[45+]]-P_R[[#This Row],[46+]]</f>
        <v>0</v>
      </c>
      <c r="CJ81" s="5">
        <f>P_R[[#This Row],[46+]]-P_R[[#This Row],[47+]]</f>
        <v>0</v>
      </c>
      <c r="CK81" s="5">
        <f>P_R[[#This Row],[47+]]-P_R[[#This Row],[48+]]</f>
        <v>0</v>
      </c>
      <c r="CL81" s="5">
        <f>P_R[[#This Row],[48+]]-P_R[[#This Row],[49+]]</f>
        <v>0</v>
      </c>
    </row>
    <row r="82" spans="1:90" x14ac:dyDescent="0.25">
      <c r="A82" s="10">
        <v>22400720</v>
      </c>
      <c r="B82" s="13" t="s">
        <v>95</v>
      </c>
      <c r="C82" s="13" t="s">
        <v>77</v>
      </c>
      <c r="D82" s="11">
        <v>0.8125</v>
      </c>
      <c r="E82" s="9" t="str">
        <f>HYPERLINK("https://www.nba.com/stats/player/1627763/boxscores-traditional", "Malcolm Brogdon")</f>
        <v>Malcolm Brogdon</v>
      </c>
      <c r="F82">
        <v>14</v>
      </c>
      <c r="G82" s="4">
        <v>5.4770000000000003</v>
      </c>
      <c r="H82" s="3">
        <v>0.86433000000000004</v>
      </c>
      <c r="I82" s="3">
        <v>0.81859000000000004</v>
      </c>
      <c r="J82" s="3">
        <v>0.76729999999999998</v>
      </c>
      <c r="K82" s="3">
        <v>0.70884000000000003</v>
      </c>
      <c r="L82" s="3">
        <v>0.64431000000000005</v>
      </c>
      <c r="M82" s="3">
        <v>0.57142000000000004</v>
      </c>
      <c r="N82" s="3">
        <v>0.5</v>
      </c>
      <c r="O82" s="3">
        <v>0.42858000000000002</v>
      </c>
      <c r="P82" s="3">
        <v>0.35569000000000001</v>
      </c>
      <c r="Q82" s="3">
        <v>0.29115999999999997</v>
      </c>
      <c r="R82" s="3">
        <v>0.23269999999999999</v>
      </c>
      <c r="S82" s="3">
        <v>0.18140999999999999</v>
      </c>
      <c r="T82" s="3">
        <v>0.13567000000000001</v>
      </c>
      <c r="U82" s="3">
        <v>0.10027</v>
      </c>
      <c r="V82" s="3">
        <v>7.2150000000000006E-2</v>
      </c>
      <c r="W82" s="3">
        <v>5.0500000000000003E-2</v>
      </c>
      <c r="X82" s="3">
        <v>3.3619999999999997E-2</v>
      </c>
      <c r="Y82" s="3">
        <v>2.222E-2</v>
      </c>
      <c r="Z82" s="3">
        <v>1.426E-2</v>
      </c>
      <c r="AA82" s="3">
        <v>8.8900000000000003E-3</v>
      </c>
      <c r="AB82" s="3">
        <v>5.2300000000000003E-3</v>
      </c>
      <c r="AC82" s="3">
        <v>3.0699999999999998E-3</v>
      </c>
      <c r="AD82" s="3">
        <v>1.75E-3</v>
      </c>
      <c r="AE82" s="3">
        <v>9.7000000000000005E-4</v>
      </c>
      <c r="AF82" s="3">
        <v>5.0000000000000001E-4</v>
      </c>
      <c r="AG82" s="3">
        <v>2.5999999999999998E-4</v>
      </c>
      <c r="AH82" s="3">
        <v>1.2999999999999999E-4</v>
      </c>
      <c r="AI82" s="3">
        <v>6.0000000000000002E-5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5">
        <f>P_R[[#This Row],[8+]]-P_R[[#This Row],[9+]]</f>
        <v>4.5740000000000003E-2</v>
      </c>
      <c r="AY82" s="5">
        <f>P_R[[#This Row],[9+]]-P_R[[#This Row],[10+]]</f>
        <v>5.1290000000000058E-2</v>
      </c>
      <c r="AZ82" s="5">
        <f>P_R[[#This Row],[10+]]-P_R[[#This Row],[11+]]</f>
        <v>5.8459999999999956E-2</v>
      </c>
      <c r="BA82" s="5">
        <f>P_R[[#This Row],[11+]]-P_R[[#This Row],[12+]]</f>
        <v>6.4529999999999976E-2</v>
      </c>
      <c r="BB82" s="5">
        <f>P_R[[#This Row],[12+]]-P_R[[#This Row],[13+]]</f>
        <v>7.289000000000001E-2</v>
      </c>
      <c r="BC82" s="5">
        <f>P_R[[#This Row],[13+]]-P_R[[#This Row],[14+]]</f>
        <v>7.1420000000000039E-2</v>
      </c>
      <c r="BD82" s="5">
        <f>P_R[[#This Row],[14+]]-P_R[[#This Row],[15+]]</f>
        <v>7.1419999999999983E-2</v>
      </c>
      <c r="BE82" s="5">
        <f>P_R[[#This Row],[15+]]-P_R[[#This Row],[16+]]</f>
        <v>7.289000000000001E-2</v>
      </c>
      <c r="BF82" s="5">
        <f>P_R[[#This Row],[16+]]-P_R[[#This Row],[17+]]</f>
        <v>6.4530000000000032E-2</v>
      </c>
      <c r="BG82" s="5">
        <f>P_R[[#This Row],[17+]]-P_R[[#This Row],[18+]]</f>
        <v>5.8459999999999984E-2</v>
      </c>
      <c r="BH82" s="5">
        <f>P_R[[#This Row],[18+]]-P_R[[#This Row],[19+]]</f>
        <v>5.1290000000000002E-2</v>
      </c>
      <c r="BI82" s="5">
        <f>P_R[[#This Row],[19+]]-P_R[[#This Row],[20+]]</f>
        <v>4.5739999999999975E-2</v>
      </c>
      <c r="BJ82" s="5">
        <f>P_R[[#This Row],[20+]]-P_R[[#This Row],[21+]]</f>
        <v>3.5400000000000015E-2</v>
      </c>
      <c r="BK82" s="5">
        <f>P_R[[#This Row],[21+]]-P_R[[#This Row],[22+]]</f>
        <v>2.8119999999999992E-2</v>
      </c>
      <c r="BL82" s="5">
        <f>P_R[[#This Row],[22+]]-P_R[[#This Row],[23+]]</f>
        <v>2.1650000000000003E-2</v>
      </c>
      <c r="BM82" s="5">
        <f>P_R[[#This Row],[23+]]-P_R[[#This Row],[24+]]</f>
        <v>1.6880000000000006E-2</v>
      </c>
      <c r="BN82" s="5">
        <f>P_R[[#This Row],[24+]]-P_R[[#This Row],[25+]]</f>
        <v>1.1399999999999997E-2</v>
      </c>
      <c r="BO82" s="5">
        <f>P_R[[#This Row],[25+]]-P_R[[#This Row],[26+]]</f>
        <v>7.9600000000000001E-3</v>
      </c>
      <c r="BP82" s="5">
        <f>P_R[[#This Row],[26+]]-P_R[[#This Row],[27+]]</f>
        <v>5.3699999999999998E-3</v>
      </c>
      <c r="BQ82" s="5">
        <f>P_R[[#This Row],[27+]]-P_R[[#This Row],[28+]]</f>
        <v>3.6600000000000001E-3</v>
      </c>
      <c r="BR82" s="5">
        <f>P_R[[#This Row],[28+]]-P_R[[#This Row],[29+]]</f>
        <v>2.1600000000000005E-3</v>
      </c>
      <c r="BS82" s="5">
        <f>P_R[[#This Row],[29+]]-P_R[[#This Row],[30+]]</f>
        <v>1.3199999999999998E-3</v>
      </c>
      <c r="BT82" s="5">
        <f>P_R[[#This Row],[30+]]-P_R[[#This Row],[31+]]</f>
        <v>7.7999999999999999E-4</v>
      </c>
      <c r="BU82" s="5">
        <f>P_R[[#This Row],[31+]]-P_R[[#This Row],[32+]]</f>
        <v>4.7000000000000004E-4</v>
      </c>
      <c r="BV82" s="5">
        <f>P_R[[#This Row],[32+]]-P_R[[#This Row],[33+]]</f>
        <v>2.4000000000000003E-4</v>
      </c>
      <c r="BW82" s="5">
        <f>P_R[[#This Row],[33+]]-P_R[[#This Row],[34+]]</f>
        <v>1.2999999999999999E-4</v>
      </c>
      <c r="BX82" s="5">
        <f>P_R[[#This Row],[34+]]-P_R[[#This Row],[35+]]</f>
        <v>6.9999999999999994E-5</v>
      </c>
      <c r="BY82" s="5">
        <f>P_R[[#This Row],[35+]]-P_R[[#This Row],[36+]]</f>
        <v>6.0000000000000002E-5</v>
      </c>
      <c r="BZ82" s="5">
        <f>P_R[[#This Row],[36+]]-P_R[[#This Row],[37+]]</f>
        <v>0</v>
      </c>
      <c r="CA82" s="5">
        <f>P_R[[#This Row],[37+]]-P_R[[#This Row],[38+]]</f>
        <v>0</v>
      </c>
      <c r="CB82" s="5">
        <f>P_R[[#This Row],[38+]]-P_R[[#This Row],[39+]]</f>
        <v>0</v>
      </c>
      <c r="CC82" s="5">
        <f>P_R[[#This Row],[39+]]-P_R[[#This Row],[40+]]</f>
        <v>0</v>
      </c>
      <c r="CD82" s="5">
        <f>P_R[[#This Row],[40+]]-P_R[[#This Row],[41+]]</f>
        <v>0</v>
      </c>
      <c r="CE82" s="5">
        <f>P_R[[#This Row],[41+]]-P_R[[#This Row],[42+]]</f>
        <v>0</v>
      </c>
      <c r="CF82" s="5">
        <f>P_R[[#This Row],[42+]]-P_R[[#This Row],[43+]]</f>
        <v>0</v>
      </c>
      <c r="CG82" s="5">
        <f>P_R[[#This Row],[43+]]-P_R[[#This Row],[44+]]</f>
        <v>0</v>
      </c>
      <c r="CH82" s="5">
        <f>P_R[[#This Row],[44+]]-P_R[[#This Row],[45+]]</f>
        <v>0</v>
      </c>
      <c r="CI82" s="5">
        <f>P_R[[#This Row],[45+]]-P_R[[#This Row],[46+]]</f>
        <v>0</v>
      </c>
      <c r="CJ82" s="5">
        <f>P_R[[#This Row],[46+]]-P_R[[#This Row],[47+]]</f>
        <v>0</v>
      </c>
      <c r="CK82" s="5">
        <f>P_R[[#This Row],[47+]]-P_R[[#This Row],[48+]]</f>
        <v>0</v>
      </c>
      <c r="CL82" s="5">
        <f>P_R[[#This Row],[48+]]-P_R[[#This Row],[49+]]</f>
        <v>0</v>
      </c>
    </row>
    <row r="83" spans="1:90" x14ac:dyDescent="0.25">
      <c r="A83" s="10">
        <v>22400720</v>
      </c>
      <c r="B83" s="13" t="s">
        <v>95</v>
      </c>
      <c r="C83" s="13" t="s">
        <v>77</v>
      </c>
      <c r="D83" s="11">
        <v>0.8125</v>
      </c>
      <c r="E83" s="9" t="str">
        <f>HYPERLINK("https://www.nba.com/stats/player/1629673/boxscores-traditional", "Jordan Poole")</f>
        <v>Jordan Poole</v>
      </c>
      <c r="F83">
        <v>16</v>
      </c>
      <c r="G83" s="4">
        <v>8.4380000000000006</v>
      </c>
      <c r="H83" s="3">
        <v>0.82894000000000001</v>
      </c>
      <c r="I83" s="3">
        <v>0.79673000000000005</v>
      </c>
      <c r="J83" s="3">
        <v>0.76114999999999999</v>
      </c>
      <c r="K83" s="3">
        <v>0.72240000000000004</v>
      </c>
      <c r="L83" s="3">
        <v>0.68081999999999998</v>
      </c>
      <c r="M83" s="3">
        <v>0.64058000000000004</v>
      </c>
      <c r="N83" s="3">
        <v>0.59482999999999997</v>
      </c>
      <c r="O83" s="3">
        <v>0.54776000000000002</v>
      </c>
      <c r="P83" s="3">
        <v>0.5</v>
      </c>
      <c r="Q83" s="3">
        <v>0.45223999999999998</v>
      </c>
      <c r="R83" s="3">
        <v>0.40516999999999997</v>
      </c>
      <c r="S83" s="3">
        <v>0.35942000000000002</v>
      </c>
      <c r="T83" s="3">
        <v>0.31918000000000002</v>
      </c>
      <c r="U83" s="3">
        <v>0.27760000000000001</v>
      </c>
      <c r="V83" s="3">
        <v>0.23885000000000001</v>
      </c>
      <c r="W83" s="3">
        <v>0.20327000000000001</v>
      </c>
      <c r="X83" s="3">
        <v>0.17105999999999999</v>
      </c>
      <c r="Y83" s="3">
        <v>0.14230999999999999</v>
      </c>
      <c r="Z83" s="3">
        <v>0.11702</v>
      </c>
      <c r="AA83" s="3">
        <v>9.6799999999999997E-2</v>
      </c>
      <c r="AB83" s="3">
        <v>7.7799999999999994E-2</v>
      </c>
      <c r="AC83" s="3">
        <v>6.1780000000000002E-2</v>
      </c>
      <c r="AD83" s="3">
        <v>4.8460000000000003E-2</v>
      </c>
      <c r="AE83" s="3">
        <v>3.7539999999999997E-2</v>
      </c>
      <c r="AF83" s="3">
        <v>2.8719999999999999E-2</v>
      </c>
      <c r="AG83" s="3">
        <v>2.222E-2</v>
      </c>
      <c r="AH83" s="3">
        <v>1.6590000000000001E-2</v>
      </c>
      <c r="AI83" s="3">
        <v>1.222E-2</v>
      </c>
      <c r="AJ83" s="3">
        <v>8.8900000000000003E-3</v>
      </c>
      <c r="AK83" s="3">
        <v>6.3899999999999998E-3</v>
      </c>
      <c r="AL83" s="3">
        <v>4.5300000000000002E-3</v>
      </c>
      <c r="AM83" s="3">
        <v>3.1700000000000001E-3</v>
      </c>
      <c r="AN83" s="3">
        <v>2.2599999999999999E-3</v>
      </c>
      <c r="AO83" s="3">
        <v>1.5399999999999999E-3</v>
      </c>
      <c r="AP83" s="3">
        <v>1.0399999999999999E-3</v>
      </c>
      <c r="AQ83" s="3">
        <v>6.8999999999999997E-4</v>
      </c>
      <c r="AR83" s="3">
        <v>4.4999999999999999E-4</v>
      </c>
      <c r="AS83" s="3">
        <v>2.9E-4</v>
      </c>
      <c r="AT83" s="3">
        <v>1.9000000000000001E-4</v>
      </c>
      <c r="AU83" s="3">
        <v>1.2E-4</v>
      </c>
      <c r="AV83" s="3">
        <v>8.0000000000000007E-5</v>
      </c>
      <c r="AW83" s="3">
        <v>5.0000000000000002E-5</v>
      </c>
      <c r="AX83" s="5">
        <f>P_R[[#This Row],[8+]]-P_R[[#This Row],[9+]]</f>
        <v>3.2209999999999961E-2</v>
      </c>
      <c r="AY83" s="5">
        <f>P_R[[#This Row],[9+]]-P_R[[#This Row],[10+]]</f>
        <v>3.5580000000000056E-2</v>
      </c>
      <c r="AZ83" s="5">
        <f>P_R[[#This Row],[10+]]-P_R[[#This Row],[11+]]</f>
        <v>3.8749999999999951E-2</v>
      </c>
      <c r="BA83" s="5">
        <f>P_R[[#This Row],[11+]]-P_R[[#This Row],[12+]]</f>
        <v>4.1580000000000061E-2</v>
      </c>
      <c r="BB83" s="5">
        <f>P_R[[#This Row],[12+]]-P_R[[#This Row],[13+]]</f>
        <v>4.0239999999999942E-2</v>
      </c>
      <c r="BC83" s="5">
        <f>P_R[[#This Row],[13+]]-P_R[[#This Row],[14+]]</f>
        <v>4.5750000000000068E-2</v>
      </c>
      <c r="BD83" s="5">
        <f>P_R[[#This Row],[14+]]-P_R[[#This Row],[15+]]</f>
        <v>4.7069999999999945E-2</v>
      </c>
      <c r="BE83" s="5">
        <f>P_R[[#This Row],[15+]]-P_R[[#This Row],[16+]]</f>
        <v>4.7760000000000025E-2</v>
      </c>
      <c r="BF83" s="5">
        <f>P_R[[#This Row],[16+]]-P_R[[#This Row],[17+]]</f>
        <v>4.7760000000000025E-2</v>
      </c>
      <c r="BG83" s="5">
        <f>P_R[[#This Row],[17+]]-P_R[[#This Row],[18+]]</f>
        <v>4.7070000000000001E-2</v>
      </c>
      <c r="BH83" s="5">
        <f>P_R[[#This Row],[18+]]-P_R[[#This Row],[19+]]</f>
        <v>4.5749999999999957E-2</v>
      </c>
      <c r="BI83" s="5">
        <f>P_R[[#This Row],[19+]]-P_R[[#This Row],[20+]]</f>
        <v>4.0239999999999998E-2</v>
      </c>
      <c r="BJ83" s="5">
        <f>P_R[[#This Row],[20+]]-P_R[[#This Row],[21+]]</f>
        <v>4.1580000000000006E-2</v>
      </c>
      <c r="BK83" s="5">
        <f>P_R[[#This Row],[21+]]-P_R[[#This Row],[22+]]</f>
        <v>3.8750000000000007E-2</v>
      </c>
      <c r="BL83" s="5">
        <f>P_R[[#This Row],[22+]]-P_R[[#This Row],[23+]]</f>
        <v>3.5580000000000001E-2</v>
      </c>
      <c r="BM83" s="5">
        <f>P_R[[#This Row],[23+]]-P_R[[#This Row],[24+]]</f>
        <v>3.2210000000000016E-2</v>
      </c>
      <c r="BN83" s="5">
        <f>P_R[[#This Row],[24+]]-P_R[[#This Row],[25+]]</f>
        <v>2.8749999999999998E-2</v>
      </c>
      <c r="BO83" s="5">
        <f>P_R[[#This Row],[25+]]-P_R[[#This Row],[26+]]</f>
        <v>2.5289999999999993E-2</v>
      </c>
      <c r="BP83" s="5">
        <f>P_R[[#This Row],[26+]]-P_R[[#This Row],[27+]]</f>
        <v>2.0220000000000002E-2</v>
      </c>
      <c r="BQ83" s="5">
        <f>P_R[[#This Row],[27+]]-P_R[[#This Row],[28+]]</f>
        <v>1.9000000000000003E-2</v>
      </c>
      <c r="BR83" s="5">
        <f>P_R[[#This Row],[28+]]-P_R[[#This Row],[29+]]</f>
        <v>1.6019999999999993E-2</v>
      </c>
      <c r="BS83" s="5">
        <f>P_R[[#This Row],[29+]]-P_R[[#This Row],[30+]]</f>
        <v>1.3319999999999999E-2</v>
      </c>
      <c r="BT83" s="5">
        <f>P_R[[#This Row],[30+]]-P_R[[#This Row],[31+]]</f>
        <v>1.0920000000000006E-2</v>
      </c>
      <c r="BU83" s="5">
        <f>P_R[[#This Row],[31+]]-P_R[[#This Row],[32+]]</f>
        <v>8.819999999999998E-3</v>
      </c>
      <c r="BV83" s="5">
        <f>P_R[[#This Row],[32+]]-P_R[[#This Row],[33+]]</f>
        <v>6.4999999999999988E-3</v>
      </c>
      <c r="BW83" s="5">
        <f>P_R[[#This Row],[33+]]-P_R[[#This Row],[34+]]</f>
        <v>5.6299999999999996E-3</v>
      </c>
      <c r="BX83" s="5">
        <f>P_R[[#This Row],[34+]]-P_R[[#This Row],[35+]]</f>
        <v>4.3700000000000006E-3</v>
      </c>
      <c r="BY83" s="5">
        <f>P_R[[#This Row],[35+]]-P_R[[#This Row],[36+]]</f>
        <v>3.3299999999999996E-3</v>
      </c>
      <c r="BZ83" s="5">
        <f>P_R[[#This Row],[36+]]-P_R[[#This Row],[37+]]</f>
        <v>2.5000000000000005E-3</v>
      </c>
      <c r="CA83" s="5">
        <f>P_R[[#This Row],[37+]]-P_R[[#This Row],[38+]]</f>
        <v>1.8599999999999997E-3</v>
      </c>
      <c r="CB83" s="5">
        <f>P_R[[#This Row],[38+]]-P_R[[#This Row],[39+]]</f>
        <v>1.3600000000000001E-3</v>
      </c>
      <c r="CC83" s="5">
        <f>P_R[[#This Row],[39+]]-P_R[[#This Row],[40+]]</f>
        <v>9.1000000000000022E-4</v>
      </c>
      <c r="CD83" s="5">
        <f>P_R[[#This Row],[40+]]-P_R[[#This Row],[41+]]</f>
        <v>7.1999999999999994E-4</v>
      </c>
      <c r="CE83" s="5">
        <f>P_R[[#This Row],[41+]]-P_R[[#This Row],[42+]]</f>
        <v>5.0000000000000001E-4</v>
      </c>
      <c r="CF83" s="5">
        <f>P_R[[#This Row],[42+]]-P_R[[#This Row],[43+]]</f>
        <v>3.4999999999999994E-4</v>
      </c>
      <c r="CG83" s="5">
        <f>P_R[[#This Row],[43+]]-P_R[[#This Row],[44+]]</f>
        <v>2.3999999999999998E-4</v>
      </c>
      <c r="CH83" s="5">
        <f>P_R[[#This Row],[44+]]-P_R[[#This Row],[45+]]</f>
        <v>1.5999999999999999E-4</v>
      </c>
      <c r="CI83" s="5">
        <f>P_R[[#This Row],[45+]]-P_R[[#This Row],[46+]]</f>
        <v>9.9999999999999991E-5</v>
      </c>
      <c r="CJ83" s="5">
        <f>P_R[[#This Row],[46+]]-P_R[[#This Row],[47+]]</f>
        <v>7.0000000000000007E-5</v>
      </c>
      <c r="CK83" s="5">
        <f>P_R[[#This Row],[47+]]-P_R[[#This Row],[48+]]</f>
        <v>3.9999999999999996E-5</v>
      </c>
      <c r="CL83" s="5">
        <f>P_R[[#This Row],[48+]]-P_R[[#This Row],[49+]]</f>
        <v>3.0000000000000004E-5</v>
      </c>
    </row>
    <row r="84" spans="1:90" x14ac:dyDescent="0.25">
      <c r="A84" s="10">
        <v>22400720</v>
      </c>
      <c r="B84" s="13" t="s">
        <v>95</v>
      </c>
      <c r="C84" s="13" t="s">
        <v>77</v>
      </c>
      <c r="D84" s="11">
        <v>0.8125</v>
      </c>
      <c r="E84" s="9" t="str">
        <f>HYPERLINK("https://www.nba.com/stats/player/1642273/boxscores-traditional", "Kyshawn George")</f>
        <v>Kyshawn George</v>
      </c>
      <c r="F84">
        <v>10.6</v>
      </c>
      <c r="G84" s="4">
        <v>3.8260000000000001</v>
      </c>
      <c r="H84" s="3">
        <v>0.75175000000000003</v>
      </c>
      <c r="I84" s="3">
        <v>0.66276000000000002</v>
      </c>
      <c r="J84" s="3">
        <v>0.56355999999999995</v>
      </c>
      <c r="K84" s="3">
        <v>0.46017000000000002</v>
      </c>
      <c r="L84" s="3">
        <v>0.35569000000000001</v>
      </c>
      <c r="M84" s="3">
        <v>0.26434999999999997</v>
      </c>
      <c r="N84" s="3">
        <v>0.18673000000000001</v>
      </c>
      <c r="O84" s="3">
        <v>0.12506999999999999</v>
      </c>
      <c r="P84" s="3">
        <v>7.9269999999999993E-2</v>
      </c>
      <c r="Q84" s="3">
        <v>4.7460000000000002E-2</v>
      </c>
      <c r="R84" s="3">
        <v>2.6800000000000001E-2</v>
      </c>
      <c r="S84" s="3">
        <v>1.3899999999999999E-2</v>
      </c>
      <c r="T84" s="3">
        <v>6.9499999999999996E-3</v>
      </c>
      <c r="U84" s="3">
        <v>3.2599999999999999E-3</v>
      </c>
      <c r="V84" s="3">
        <v>1.4400000000000001E-3</v>
      </c>
      <c r="W84" s="3">
        <v>5.9999999999999995E-4</v>
      </c>
      <c r="X84" s="3">
        <v>2.3000000000000001E-4</v>
      </c>
      <c r="Y84" s="3">
        <v>8.0000000000000007E-5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P_R[[#This Row],[8+]]-P_R[[#This Row],[9+]]</f>
        <v>8.8990000000000014E-2</v>
      </c>
      <c r="AY84" s="5">
        <f>P_R[[#This Row],[9+]]-P_R[[#This Row],[10+]]</f>
        <v>9.9200000000000066E-2</v>
      </c>
      <c r="AZ84" s="5">
        <f>P_R[[#This Row],[10+]]-P_R[[#This Row],[11+]]</f>
        <v>0.10338999999999993</v>
      </c>
      <c r="BA84" s="5">
        <f>P_R[[#This Row],[11+]]-P_R[[#This Row],[12+]]</f>
        <v>0.10448000000000002</v>
      </c>
      <c r="BB84" s="5">
        <f>P_R[[#This Row],[12+]]-P_R[[#This Row],[13+]]</f>
        <v>9.1340000000000032E-2</v>
      </c>
      <c r="BC84" s="5">
        <f>P_R[[#This Row],[13+]]-P_R[[#This Row],[14+]]</f>
        <v>7.7619999999999967E-2</v>
      </c>
      <c r="BD84" s="5">
        <f>P_R[[#This Row],[14+]]-P_R[[#This Row],[15+]]</f>
        <v>6.166000000000002E-2</v>
      </c>
      <c r="BE84" s="5">
        <f>P_R[[#This Row],[15+]]-P_R[[#This Row],[16+]]</f>
        <v>4.5799999999999993E-2</v>
      </c>
      <c r="BF84" s="5">
        <f>P_R[[#This Row],[16+]]-P_R[[#This Row],[17+]]</f>
        <v>3.1809999999999991E-2</v>
      </c>
      <c r="BG84" s="5">
        <f>P_R[[#This Row],[17+]]-P_R[[#This Row],[18+]]</f>
        <v>2.0660000000000001E-2</v>
      </c>
      <c r="BH84" s="5">
        <f>P_R[[#This Row],[18+]]-P_R[[#This Row],[19+]]</f>
        <v>1.2900000000000002E-2</v>
      </c>
      <c r="BI84" s="5">
        <f>P_R[[#This Row],[19+]]-P_R[[#This Row],[20+]]</f>
        <v>6.9499999999999996E-3</v>
      </c>
      <c r="BJ84" s="5">
        <f>P_R[[#This Row],[20+]]-P_R[[#This Row],[21+]]</f>
        <v>3.6899999999999997E-3</v>
      </c>
      <c r="BK84" s="5">
        <f>P_R[[#This Row],[21+]]-P_R[[#This Row],[22+]]</f>
        <v>1.8199999999999998E-3</v>
      </c>
      <c r="BL84" s="5">
        <f>P_R[[#This Row],[22+]]-P_R[[#This Row],[23+]]</f>
        <v>8.4000000000000014E-4</v>
      </c>
      <c r="BM84" s="5">
        <f>P_R[[#This Row],[23+]]-P_R[[#This Row],[24+]]</f>
        <v>3.6999999999999994E-4</v>
      </c>
      <c r="BN84" s="5">
        <f>P_R[[#This Row],[24+]]-P_R[[#This Row],[25+]]</f>
        <v>1.5000000000000001E-4</v>
      </c>
      <c r="BO84" s="5">
        <f>P_R[[#This Row],[25+]]-P_R[[#This Row],[26+]]</f>
        <v>8.0000000000000007E-5</v>
      </c>
      <c r="BP84" s="5">
        <f>P_R[[#This Row],[26+]]-P_R[[#This Row],[27+]]</f>
        <v>0</v>
      </c>
      <c r="BQ84" s="5">
        <f>P_R[[#This Row],[27+]]-P_R[[#This Row],[28+]]</f>
        <v>0</v>
      </c>
      <c r="BR84" s="5">
        <f>P_R[[#This Row],[28+]]-P_R[[#This Row],[29+]]</f>
        <v>0</v>
      </c>
      <c r="BS84" s="5">
        <f>P_R[[#This Row],[29+]]-P_R[[#This Row],[30+]]</f>
        <v>0</v>
      </c>
      <c r="BT84" s="5">
        <f>P_R[[#This Row],[30+]]-P_R[[#This Row],[31+]]</f>
        <v>0</v>
      </c>
      <c r="BU84" s="5">
        <f>P_R[[#This Row],[31+]]-P_R[[#This Row],[32+]]</f>
        <v>0</v>
      </c>
      <c r="BV84" s="5">
        <f>P_R[[#This Row],[32+]]-P_R[[#This Row],[33+]]</f>
        <v>0</v>
      </c>
      <c r="BW84" s="5">
        <f>P_R[[#This Row],[33+]]-P_R[[#This Row],[34+]]</f>
        <v>0</v>
      </c>
      <c r="BX84" s="5">
        <f>P_R[[#This Row],[34+]]-P_R[[#This Row],[35+]]</f>
        <v>0</v>
      </c>
      <c r="BY84" s="5">
        <f>P_R[[#This Row],[35+]]-P_R[[#This Row],[36+]]</f>
        <v>0</v>
      </c>
      <c r="BZ84" s="5">
        <f>P_R[[#This Row],[36+]]-P_R[[#This Row],[37+]]</f>
        <v>0</v>
      </c>
      <c r="CA84" s="5">
        <f>P_R[[#This Row],[37+]]-P_R[[#This Row],[38+]]</f>
        <v>0</v>
      </c>
      <c r="CB84" s="5">
        <f>P_R[[#This Row],[38+]]-P_R[[#This Row],[39+]]</f>
        <v>0</v>
      </c>
      <c r="CC84" s="5">
        <f>P_R[[#This Row],[39+]]-P_R[[#This Row],[40+]]</f>
        <v>0</v>
      </c>
      <c r="CD84" s="5">
        <f>P_R[[#This Row],[40+]]-P_R[[#This Row],[41+]]</f>
        <v>0</v>
      </c>
      <c r="CE84" s="5">
        <f>P_R[[#This Row],[41+]]-P_R[[#This Row],[42+]]</f>
        <v>0</v>
      </c>
      <c r="CF84" s="5">
        <f>P_R[[#This Row],[42+]]-P_R[[#This Row],[43+]]</f>
        <v>0</v>
      </c>
      <c r="CG84" s="5">
        <f>P_R[[#This Row],[43+]]-P_R[[#This Row],[44+]]</f>
        <v>0</v>
      </c>
      <c r="CH84" s="5">
        <f>P_R[[#This Row],[44+]]-P_R[[#This Row],[45+]]</f>
        <v>0</v>
      </c>
      <c r="CI84" s="5">
        <f>P_R[[#This Row],[45+]]-P_R[[#This Row],[46+]]</f>
        <v>0</v>
      </c>
      <c r="CJ84" s="5">
        <f>P_R[[#This Row],[46+]]-P_R[[#This Row],[47+]]</f>
        <v>0</v>
      </c>
      <c r="CK84" s="5">
        <f>P_R[[#This Row],[47+]]-P_R[[#This Row],[48+]]</f>
        <v>0</v>
      </c>
      <c r="CL84" s="5">
        <f>P_R[[#This Row],[48+]]-P_R[[#This Row],[49+]]</f>
        <v>0</v>
      </c>
    </row>
    <row r="85" spans="1:90" x14ac:dyDescent="0.25">
      <c r="A85" s="10">
        <v>22400720</v>
      </c>
      <c r="B85" s="13" t="s">
        <v>95</v>
      </c>
      <c r="C85" s="13" t="s">
        <v>77</v>
      </c>
      <c r="D85" s="11">
        <v>0.8125</v>
      </c>
      <c r="E85" s="9" t="str">
        <f>HYPERLINK("https://www.nba.com/stats/player/1642267/boxscores-traditional", "Carlton Carrington")</f>
        <v>Carlton Carrington</v>
      </c>
      <c r="F85">
        <v>9.1999999999999993</v>
      </c>
      <c r="G85" s="4">
        <v>5.3440000000000003</v>
      </c>
      <c r="H85" s="3">
        <v>0.58706000000000003</v>
      </c>
      <c r="I85" s="3">
        <v>0.51595000000000002</v>
      </c>
      <c r="J85" s="3">
        <v>0.44037999999999999</v>
      </c>
      <c r="K85" s="3">
        <v>0.36692999999999998</v>
      </c>
      <c r="L85" s="3">
        <v>0.30153000000000002</v>
      </c>
      <c r="M85" s="3">
        <v>0.23885000000000001</v>
      </c>
      <c r="N85" s="3">
        <v>0.18406</v>
      </c>
      <c r="O85" s="3">
        <v>0.13786000000000001</v>
      </c>
      <c r="P85" s="3">
        <v>0.10204000000000001</v>
      </c>
      <c r="Q85" s="3">
        <v>7.2150000000000006E-2</v>
      </c>
      <c r="R85" s="3">
        <v>4.947E-2</v>
      </c>
      <c r="S85" s="3">
        <v>3.3619999999999997E-2</v>
      </c>
      <c r="T85" s="3">
        <v>2.1690000000000001E-2</v>
      </c>
      <c r="U85" s="3">
        <v>1.355E-2</v>
      </c>
      <c r="V85" s="3">
        <v>8.2000000000000007E-3</v>
      </c>
      <c r="W85" s="3">
        <v>4.9399999999999999E-3</v>
      </c>
      <c r="X85" s="3">
        <v>2.8E-3</v>
      </c>
      <c r="Y85" s="3">
        <v>1.5399999999999999E-3</v>
      </c>
      <c r="Z85" s="3">
        <v>8.4000000000000003E-4</v>
      </c>
      <c r="AA85" s="3">
        <v>4.2999999999999999E-4</v>
      </c>
      <c r="AB85" s="3">
        <v>2.2000000000000001E-4</v>
      </c>
      <c r="AC85" s="3">
        <v>1E-4</v>
      </c>
      <c r="AD85" s="3">
        <v>5.0000000000000002E-5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5">
        <f>P_R[[#This Row],[8+]]-P_R[[#This Row],[9+]]</f>
        <v>7.1110000000000007E-2</v>
      </c>
      <c r="AY85" s="5">
        <f>P_R[[#This Row],[9+]]-P_R[[#This Row],[10+]]</f>
        <v>7.5570000000000026E-2</v>
      </c>
      <c r="AZ85" s="5">
        <f>P_R[[#This Row],[10+]]-P_R[[#This Row],[11+]]</f>
        <v>7.3450000000000015E-2</v>
      </c>
      <c r="BA85" s="5">
        <f>P_R[[#This Row],[11+]]-P_R[[#This Row],[12+]]</f>
        <v>6.5399999999999958E-2</v>
      </c>
      <c r="BB85" s="5">
        <f>P_R[[#This Row],[12+]]-P_R[[#This Row],[13+]]</f>
        <v>6.2680000000000013E-2</v>
      </c>
      <c r="BC85" s="5">
        <f>P_R[[#This Row],[13+]]-P_R[[#This Row],[14+]]</f>
        <v>5.4790000000000005E-2</v>
      </c>
      <c r="BD85" s="5">
        <f>P_R[[#This Row],[14+]]-P_R[[#This Row],[15+]]</f>
        <v>4.6199999999999991E-2</v>
      </c>
      <c r="BE85" s="5">
        <f>P_R[[#This Row],[15+]]-P_R[[#This Row],[16+]]</f>
        <v>3.5820000000000005E-2</v>
      </c>
      <c r="BF85" s="5">
        <f>P_R[[#This Row],[16+]]-P_R[[#This Row],[17+]]</f>
        <v>2.989E-2</v>
      </c>
      <c r="BG85" s="5">
        <f>P_R[[#This Row],[17+]]-P_R[[#This Row],[18+]]</f>
        <v>2.2680000000000006E-2</v>
      </c>
      <c r="BH85" s="5">
        <f>P_R[[#This Row],[18+]]-P_R[[#This Row],[19+]]</f>
        <v>1.5850000000000003E-2</v>
      </c>
      <c r="BI85" s="5">
        <f>P_R[[#This Row],[19+]]-P_R[[#This Row],[20+]]</f>
        <v>1.1929999999999996E-2</v>
      </c>
      <c r="BJ85" s="5">
        <f>P_R[[#This Row],[20+]]-P_R[[#This Row],[21+]]</f>
        <v>8.1400000000000014E-3</v>
      </c>
      <c r="BK85" s="5">
        <f>P_R[[#This Row],[21+]]-P_R[[#This Row],[22+]]</f>
        <v>5.3499999999999989E-3</v>
      </c>
      <c r="BL85" s="5">
        <f>P_R[[#This Row],[22+]]-P_R[[#This Row],[23+]]</f>
        <v>3.2600000000000007E-3</v>
      </c>
      <c r="BM85" s="5">
        <f>P_R[[#This Row],[23+]]-P_R[[#This Row],[24+]]</f>
        <v>2.14E-3</v>
      </c>
      <c r="BN85" s="5">
        <f>P_R[[#This Row],[24+]]-P_R[[#This Row],[25+]]</f>
        <v>1.2600000000000001E-3</v>
      </c>
      <c r="BO85" s="5">
        <f>P_R[[#This Row],[25+]]-P_R[[#This Row],[26+]]</f>
        <v>6.9999999999999988E-4</v>
      </c>
      <c r="BP85" s="5">
        <f>P_R[[#This Row],[26+]]-P_R[[#This Row],[27+]]</f>
        <v>4.1000000000000005E-4</v>
      </c>
      <c r="BQ85" s="5">
        <f>P_R[[#This Row],[27+]]-P_R[[#This Row],[28+]]</f>
        <v>2.0999999999999998E-4</v>
      </c>
      <c r="BR85" s="5">
        <f>P_R[[#This Row],[28+]]-P_R[[#This Row],[29+]]</f>
        <v>1.2E-4</v>
      </c>
      <c r="BS85" s="5">
        <f>P_R[[#This Row],[29+]]-P_R[[#This Row],[30+]]</f>
        <v>5.0000000000000002E-5</v>
      </c>
      <c r="BT85" s="5">
        <f>P_R[[#This Row],[30+]]-P_R[[#This Row],[31+]]</f>
        <v>5.0000000000000002E-5</v>
      </c>
      <c r="BU85" s="5">
        <f>P_R[[#This Row],[31+]]-P_R[[#This Row],[32+]]</f>
        <v>0</v>
      </c>
      <c r="BV85" s="5">
        <f>P_R[[#This Row],[32+]]-P_R[[#This Row],[33+]]</f>
        <v>0</v>
      </c>
      <c r="BW85" s="5">
        <f>P_R[[#This Row],[33+]]-P_R[[#This Row],[34+]]</f>
        <v>0</v>
      </c>
      <c r="BX85" s="5">
        <f>P_R[[#This Row],[34+]]-P_R[[#This Row],[35+]]</f>
        <v>0</v>
      </c>
      <c r="BY85" s="5">
        <f>P_R[[#This Row],[35+]]-P_R[[#This Row],[36+]]</f>
        <v>0</v>
      </c>
      <c r="BZ85" s="5">
        <f>P_R[[#This Row],[36+]]-P_R[[#This Row],[37+]]</f>
        <v>0</v>
      </c>
      <c r="CA85" s="5">
        <f>P_R[[#This Row],[37+]]-P_R[[#This Row],[38+]]</f>
        <v>0</v>
      </c>
      <c r="CB85" s="5">
        <f>P_R[[#This Row],[38+]]-P_R[[#This Row],[39+]]</f>
        <v>0</v>
      </c>
      <c r="CC85" s="5">
        <f>P_R[[#This Row],[39+]]-P_R[[#This Row],[40+]]</f>
        <v>0</v>
      </c>
      <c r="CD85" s="5">
        <f>P_R[[#This Row],[40+]]-P_R[[#This Row],[41+]]</f>
        <v>0</v>
      </c>
      <c r="CE85" s="5">
        <f>P_R[[#This Row],[41+]]-P_R[[#This Row],[42+]]</f>
        <v>0</v>
      </c>
      <c r="CF85" s="5">
        <f>P_R[[#This Row],[42+]]-P_R[[#This Row],[43+]]</f>
        <v>0</v>
      </c>
      <c r="CG85" s="5">
        <f>P_R[[#This Row],[43+]]-P_R[[#This Row],[44+]]</f>
        <v>0</v>
      </c>
      <c r="CH85" s="5">
        <f>P_R[[#This Row],[44+]]-P_R[[#This Row],[45+]]</f>
        <v>0</v>
      </c>
      <c r="CI85" s="5">
        <f>P_R[[#This Row],[45+]]-P_R[[#This Row],[46+]]</f>
        <v>0</v>
      </c>
      <c r="CJ85" s="5">
        <f>P_R[[#This Row],[46+]]-P_R[[#This Row],[47+]]</f>
        <v>0</v>
      </c>
      <c r="CK85" s="5">
        <f>P_R[[#This Row],[47+]]-P_R[[#This Row],[48+]]</f>
        <v>0</v>
      </c>
      <c r="CL85" s="5">
        <f>P_R[[#This Row],[48+]]-P_R[[#This Row],[49+]]</f>
        <v>0</v>
      </c>
    </row>
    <row r="86" spans="1:90" x14ac:dyDescent="0.25">
      <c r="A86" s="10">
        <v>22400721</v>
      </c>
      <c r="B86" s="13" t="s">
        <v>76</v>
      </c>
      <c r="C86" s="13" t="s">
        <v>83</v>
      </c>
      <c r="D86" s="11">
        <v>0.8125</v>
      </c>
      <c r="E86" s="9" t="str">
        <f>HYPERLINK("https://www.nba.com/stats/player/203954/boxscores-traditional", "Joel Embiid")</f>
        <v>Joel Embiid</v>
      </c>
      <c r="F86">
        <v>41</v>
      </c>
      <c r="G86" s="4">
        <v>2.9660000000000002</v>
      </c>
      <c r="H86" s="3">
        <v>1</v>
      </c>
      <c r="I86" s="3">
        <v>1</v>
      </c>
      <c r="J86" s="3">
        <v>1</v>
      </c>
      <c r="K86" s="3">
        <v>1</v>
      </c>
      <c r="L86" s="3">
        <v>1</v>
      </c>
      <c r="M86" s="3">
        <v>1</v>
      </c>
      <c r="N86" s="3">
        <v>1</v>
      </c>
      <c r="O86" s="3">
        <v>1</v>
      </c>
      <c r="P86" s="3">
        <v>1</v>
      </c>
      <c r="Q86" s="3">
        <v>1</v>
      </c>
      <c r="R86" s="3">
        <v>1</v>
      </c>
      <c r="S86" s="3">
        <v>1</v>
      </c>
      <c r="T86" s="3">
        <v>1</v>
      </c>
      <c r="U86" s="3">
        <v>1</v>
      </c>
      <c r="V86" s="3">
        <v>1</v>
      </c>
      <c r="W86" s="3">
        <v>1</v>
      </c>
      <c r="X86" s="3">
        <v>1</v>
      </c>
      <c r="Y86" s="3">
        <v>1</v>
      </c>
      <c r="Z86" s="3">
        <v>1</v>
      </c>
      <c r="AA86" s="3">
        <v>1</v>
      </c>
      <c r="AB86" s="3">
        <v>1</v>
      </c>
      <c r="AC86" s="3">
        <v>1</v>
      </c>
      <c r="AD86" s="3">
        <v>0.99990000000000001</v>
      </c>
      <c r="AE86" s="3">
        <v>0.99961999999999995</v>
      </c>
      <c r="AF86" s="3">
        <v>0.99878</v>
      </c>
      <c r="AG86" s="3">
        <v>0.99653000000000003</v>
      </c>
      <c r="AH86" s="3">
        <v>0.99085999999999996</v>
      </c>
      <c r="AI86" s="3">
        <v>0.97831000000000001</v>
      </c>
      <c r="AJ86" s="3">
        <v>0.95448999999999995</v>
      </c>
      <c r="AK86" s="3">
        <v>0.91149000000000002</v>
      </c>
      <c r="AL86" s="3">
        <v>0.84375</v>
      </c>
      <c r="AM86" s="3">
        <v>0.74856999999999996</v>
      </c>
      <c r="AN86" s="3">
        <v>0.63307000000000002</v>
      </c>
      <c r="AO86" s="3">
        <v>0.5</v>
      </c>
      <c r="AP86" s="3">
        <v>0.36692999999999998</v>
      </c>
      <c r="AQ86" s="3">
        <v>0.25142999999999999</v>
      </c>
      <c r="AR86" s="3">
        <v>0.15625</v>
      </c>
      <c r="AS86" s="3">
        <v>8.8510000000000005E-2</v>
      </c>
      <c r="AT86" s="3">
        <v>4.5510000000000002E-2</v>
      </c>
      <c r="AU86" s="3">
        <v>2.1690000000000001E-2</v>
      </c>
      <c r="AV86" s="3">
        <v>9.1400000000000006E-3</v>
      </c>
      <c r="AW86" s="3">
        <v>3.47E-3</v>
      </c>
      <c r="AX86" s="5">
        <f>P_R[[#This Row],[8+]]-P_R[[#This Row],[9+]]</f>
        <v>0</v>
      </c>
      <c r="AY86" s="5">
        <f>P_R[[#This Row],[9+]]-P_R[[#This Row],[10+]]</f>
        <v>0</v>
      </c>
      <c r="AZ86" s="5">
        <f>P_R[[#This Row],[10+]]-P_R[[#This Row],[11+]]</f>
        <v>0</v>
      </c>
      <c r="BA86" s="5">
        <f>P_R[[#This Row],[11+]]-P_R[[#This Row],[12+]]</f>
        <v>0</v>
      </c>
      <c r="BB86" s="5">
        <f>P_R[[#This Row],[12+]]-P_R[[#This Row],[13+]]</f>
        <v>0</v>
      </c>
      <c r="BC86" s="5">
        <f>P_R[[#This Row],[13+]]-P_R[[#This Row],[14+]]</f>
        <v>0</v>
      </c>
      <c r="BD86" s="5">
        <f>P_R[[#This Row],[14+]]-P_R[[#This Row],[15+]]</f>
        <v>0</v>
      </c>
      <c r="BE86" s="5">
        <f>P_R[[#This Row],[15+]]-P_R[[#This Row],[16+]]</f>
        <v>0</v>
      </c>
      <c r="BF86" s="5">
        <f>P_R[[#This Row],[16+]]-P_R[[#This Row],[17+]]</f>
        <v>0</v>
      </c>
      <c r="BG86" s="5">
        <f>P_R[[#This Row],[17+]]-P_R[[#This Row],[18+]]</f>
        <v>0</v>
      </c>
      <c r="BH86" s="5">
        <f>P_R[[#This Row],[18+]]-P_R[[#This Row],[19+]]</f>
        <v>0</v>
      </c>
      <c r="BI86" s="5">
        <f>P_R[[#This Row],[19+]]-P_R[[#This Row],[20+]]</f>
        <v>0</v>
      </c>
      <c r="BJ86" s="5">
        <f>P_R[[#This Row],[20+]]-P_R[[#This Row],[21+]]</f>
        <v>0</v>
      </c>
      <c r="BK86" s="5">
        <f>P_R[[#This Row],[21+]]-P_R[[#This Row],[22+]]</f>
        <v>0</v>
      </c>
      <c r="BL86" s="5">
        <f>P_R[[#This Row],[22+]]-P_R[[#This Row],[23+]]</f>
        <v>0</v>
      </c>
      <c r="BM86" s="5">
        <f>P_R[[#This Row],[23+]]-P_R[[#This Row],[24+]]</f>
        <v>0</v>
      </c>
      <c r="BN86" s="5">
        <f>P_R[[#This Row],[24+]]-P_R[[#This Row],[25+]]</f>
        <v>0</v>
      </c>
      <c r="BO86" s="5">
        <f>P_R[[#This Row],[25+]]-P_R[[#This Row],[26+]]</f>
        <v>0</v>
      </c>
      <c r="BP86" s="5">
        <f>P_R[[#This Row],[26+]]-P_R[[#This Row],[27+]]</f>
        <v>0</v>
      </c>
      <c r="BQ86" s="5">
        <f>P_R[[#This Row],[27+]]-P_R[[#This Row],[28+]]</f>
        <v>0</v>
      </c>
      <c r="BR86" s="5">
        <f>P_R[[#This Row],[28+]]-P_R[[#This Row],[29+]]</f>
        <v>0</v>
      </c>
      <c r="BS86" s="5">
        <f>P_R[[#This Row],[29+]]-P_R[[#This Row],[30+]]</f>
        <v>9.9999999999988987E-5</v>
      </c>
      <c r="BT86" s="5">
        <f>P_R[[#This Row],[30+]]-P_R[[#This Row],[31+]]</f>
        <v>2.8000000000005798E-4</v>
      </c>
      <c r="BU86" s="5">
        <f>P_R[[#This Row],[31+]]-P_R[[#This Row],[32+]]</f>
        <v>8.399999999999519E-4</v>
      </c>
      <c r="BV86" s="5">
        <f>P_R[[#This Row],[32+]]-P_R[[#This Row],[33+]]</f>
        <v>2.2499999999999742E-3</v>
      </c>
      <c r="BW86" s="5">
        <f>P_R[[#This Row],[33+]]-P_R[[#This Row],[34+]]</f>
        <v>5.6700000000000639E-3</v>
      </c>
      <c r="BX86" s="5">
        <f>P_R[[#This Row],[34+]]-P_R[[#This Row],[35+]]</f>
        <v>1.254999999999995E-2</v>
      </c>
      <c r="BY86" s="5">
        <f>P_R[[#This Row],[35+]]-P_R[[#This Row],[36+]]</f>
        <v>2.3820000000000063E-2</v>
      </c>
      <c r="BZ86" s="5">
        <f>P_R[[#This Row],[36+]]-P_R[[#This Row],[37+]]</f>
        <v>4.2999999999999927E-2</v>
      </c>
      <c r="CA86" s="5">
        <f>P_R[[#This Row],[37+]]-P_R[[#This Row],[38+]]</f>
        <v>6.7740000000000022E-2</v>
      </c>
      <c r="CB86" s="5">
        <f>P_R[[#This Row],[38+]]-P_R[[#This Row],[39+]]</f>
        <v>9.5180000000000042E-2</v>
      </c>
      <c r="CC86" s="5">
        <f>P_R[[#This Row],[39+]]-P_R[[#This Row],[40+]]</f>
        <v>0.11549999999999994</v>
      </c>
      <c r="CD86" s="5">
        <f>P_R[[#This Row],[40+]]-P_R[[#This Row],[41+]]</f>
        <v>0.13307000000000002</v>
      </c>
      <c r="CE86" s="5">
        <f>P_R[[#This Row],[41+]]-P_R[[#This Row],[42+]]</f>
        <v>0.13307000000000002</v>
      </c>
      <c r="CF86" s="5">
        <f>P_R[[#This Row],[42+]]-P_R[[#This Row],[43+]]</f>
        <v>0.11549999999999999</v>
      </c>
      <c r="CG86" s="5">
        <f>P_R[[#This Row],[43+]]-P_R[[#This Row],[44+]]</f>
        <v>9.5179999999999987E-2</v>
      </c>
      <c r="CH86" s="5">
        <f>P_R[[#This Row],[44+]]-P_R[[#This Row],[45+]]</f>
        <v>6.7739999999999995E-2</v>
      </c>
      <c r="CI86" s="5">
        <f>P_R[[#This Row],[45+]]-P_R[[#This Row],[46+]]</f>
        <v>4.3000000000000003E-2</v>
      </c>
      <c r="CJ86" s="5">
        <f>P_R[[#This Row],[46+]]-P_R[[#This Row],[47+]]</f>
        <v>2.3820000000000001E-2</v>
      </c>
      <c r="CK86" s="5">
        <f>P_R[[#This Row],[47+]]-P_R[[#This Row],[48+]]</f>
        <v>1.255E-2</v>
      </c>
      <c r="CL86" s="5">
        <f>P_R[[#This Row],[48+]]-P_R[[#This Row],[49+]]</f>
        <v>5.6700000000000006E-3</v>
      </c>
    </row>
    <row r="87" spans="1:90" x14ac:dyDescent="0.25">
      <c r="A87" s="10">
        <v>22400721</v>
      </c>
      <c r="B87" s="13" t="s">
        <v>76</v>
      </c>
      <c r="C87" s="13" t="s">
        <v>83</v>
      </c>
      <c r="D87" s="11">
        <v>0.8125</v>
      </c>
      <c r="E87" s="9" t="str">
        <f>HYPERLINK("https://www.nba.com/stats/player/1630178/boxscores-traditional", "Tyrese Maxey")</f>
        <v>Tyrese Maxey</v>
      </c>
      <c r="F87">
        <v>38.799999999999997</v>
      </c>
      <c r="G87" s="4">
        <v>5.2690000000000001</v>
      </c>
      <c r="H87" s="3">
        <v>1</v>
      </c>
      <c r="I87" s="3">
        <v>1</v>
      </c>
      <c r="J87" s="3">
        <v>1</v>
      </c>
      <c r="K87" s="3">
        <v>1</v>
      </c>
      <c r="L87" s="3">
        <v>1</v>
      </c>
      <c r="M87" s="3">
        <v>1</v>
      </c>
      <c r="N87" s="3">
        <v>1</v>
      </c>
      <c r="O87" s="3">
        <v>1</v>
      </c>
      <c r="P87" s="3">
        <v>1</v>
      </c>
      <c r="Q87" s="3">
        <v>1</v>
      </c>
      <c r="R87" s="3">
        <v>0.99995999999999996</v>
      </c>
      <c r="S87" s="3">
        <v>0.99992000000000003</v>
      </c>
      <c r="T87" s="3">
        <v>0.99982000000000004</v>
      </c>
      <c r="U87" s="3">
        <v>0.99963999999999997</v>
      </c>
      <c r="V87" s="3">
        <v>0.99929000000000001</v>
      </c>
      <c r="W87" s="3">
        <v>0.99865000000000004</v>
      </c>
      <c r="X87" s="3">
        <v>0.99751999999999996</v>
      </c>
      <c r="Y87" s="3">
        <v>0.99560000000000004</v>
      </c>
      <c r="Z87" s="3">
        <v>0.99245000000000005</v>
      </c>
      <c r="AA87" s="3">
        <v>0.98745000000000005</v>
      </c>
      <c r="AB87" s="3">
        <v>0.97982000000000002</v>
      </c>
      <c r="AC87" s="3">
        <v>0.96855999999999998</v>
      </c>
      <c r="AD87" s="3">
        <v>0.95254000000000005</v>
      </c>
      <c r="AE87" s="3">
        <v>0.93056000000000005</v>
      </c>
      <c r="AF87" s="3">
        <v>0.90146999999999999</v>
      </c>
      <c r="AG87" s="3">
        <v>0.86433000000000004</v>
      </c>
      <c r="AH87" s="3">
        <v>0.81859000000000004</v>
      </c>
      <c r="AI87" s="3">
        <v>0.76424000000000003</v>
      </c>
      <c r="AJ87" s="3">
        <v>0.70194000000000001</v>
      </c>
      <c r="AK87" s="3">
        <v>0.63307000000000002</v>
      </c>
      <c r="AL87" s="3">
        <v>0.55962000000000001</v>
      </c>
      <c r="AM87" s="3">
        <v>0.48404999999999998</v>
      </c>
      <c r="AN87" s="3">
        <v>0.40905000000000002</v>
      </c>
      <c r="AO87" s="3">
        <v>0.33723999999999998</v>
      </c>
      <c r="AP87" s="3">
        <v>0.27093</v>
      </c>
      <c r="AQ87" s="3">
        <v>0.21185999999999999</v>
      </c>
      <c r="AR87" s="3">
        <v>0.16109000000000001</v>
      </c>
      <c r="AS87" s="3">
        <v>0.11899999999999999</v>
      </c>
      <c r="AT87" s="3">
        <v>8.5339999999999999E-2</v>
      </c>
      <c r="AU87" s="3">
        <v>5.9380000000000002E-2</v>
      </c>
      <c r="AV87" s="3">
        <v>4.0059999999999998E-2</v>
      </c>
      <c r="AW87" s="3">
        <v>2.6190000000000001E-2</v>
      </c>
      <c r="AX87" s="5">
        <f>P_R[[#This Row],[8+]]-P_R[[#This Row],[9+]]</f>
        <v>0</v>
      </c>
      <c r="AY87" s="5">
        <f>P_R[[#This Row],[9+]]-P_R[[#This Row],[10+]]</f>
        <v>0</v>
      </c>
      <c r="AZ87" s="5">
        <f>P_R[[#This Row],[10+]]-P_R[[#This Row],[11+]]</f>
        <v>0</v>
      </c>
      <c r="BA87" s="5">
        <f>P_R[[#This Row],[11+]]-P_R[[#This Row],[12+]]</f>
        <v>0</v>
      </c>
      <c r="BB87" s="5">
        <f>P_R[[#This Row],[12+]]-P_R[[#This Row],[13+]]</f>
        <v>0</v>
      </c>
      <c r="BC87" s="5">
        <f>P_R[[#This Row],[13+]]-P_R[[#This Row],[14+]]</f>
        <v>0</v>
      </c>
      <c r="BD87" s="5">
        <f>P_R[[#This Row],[14+]]-P_R[[#This Row],[15+]]</f>
        <v>0</v>
      </c>
      <c r="BE87" s="5">
        <f>P_R[[#This Row],[15+]]-P_R[[#This Row],[16+]]</f>
        <v>0</v>
      </c>
      <c r="BF87" s="5">
        <f>P_R[[#This Row],[16+]]-P_R[[#This Row],[17+]]</f>
        <v>0</v>
      </c>
      <c r="BG87" s="5">
        <f>P_R[[#This Row],[17+]]-P_R[[#This Row],[18+]]</f>
        <v>4.0000000000040004E-5</v>
      </c>
      <c r="BH87" s="5">
        <f>P_R[[#This Row],[18+]]-P_R[[#This Row],[19+]]</f>
        <v>3.9999999999928981E-5</v>
      </c>
      <c r="BI87" s="5">
        <f>P_R[[#This Row],[19+]]-P_R[[#This Row],[20+]]</f>
        <v>9.9999999999988987E-5</v>
      </c>
      <c r="BJ87" s="5">
        <f>P_R[[#This Row],[20+]]-P_R[[#This Row],[21+]]</f>
        <v>1.8000000000006899E-4</v>
      </c>
      <c r="BK87" s="5">
        <f>P_R[[#This Row],[21+]]-P_R[[#This Row],[22+]]</f>
        <v>3.4999999999996145E-4</v>
      </c>
      <c r="BL87" s="5">
        <f>P_R[[#This Row],[22+]]-P_R[[#This Row],[23+]]</f>
        <v>6.3999999999997392E-4</v>
      </c>
      <c r="BM87" s="5">
        <f>P_R[[#This Row],[23+]]-P_R[[#This Row],[24+]]</f>
        <v>1.1300000000000754E-3</v>
      </c>
      <c r="BN87" s="5">
        <f>P_R[[#This Row],[24+]]-P_R[[#This Row],[25+]]</f>
        <v>1.9199999999999218E-3</v>
      </c>
      <c r="BO87" s="5">
        <f>P_R[[#This Row],[25+]]-P_R[[#This Row],[26+]]</f>
        <v>3.1499999999999861E-3</v>
      </c>
      <c r="BP87" s="5">
        <f>P_R[[#This Row],[26+]]-P_R[[#This Row],[27+]]</f>
        <v>5.0000000000000044E-3</v>
      </c>
      <c r="BQ87" s="5">
        <f>P_R[[#This Row],[27+]]-P_R[[#This Row],[28+]]</f>
        <v>7.6300000000000257E-3</v>
      </c>
      <c r="BR87" s="5">
        <f>P_R[[#This Row],[28+]]-P_R[[#This Row],[29+]]</f>
        <v>1.1260000000000048E-2</v>
      </c>
      <c r="BS87" s="5">
        <f>P_R[[#This Row],[29+]]-P_R[[#This Row],[30+]]</f>
        <v>1.6019999999999923E-2</v>
      </c>
      <c r="BT87" s="5">
        <f>P_R[[#This Row],[30+]]-P_R[[#This Row],[31+]]</f>
        <v>2.198E-2</v>
      </c>
      <c r="BU87" s="5">
        <f>P_R[[#This Row],[31+]]-P_R[[#This Row],[32+]]</f>
        <v>2.909000000000006E-2</v>
      </c>
      <c r="BV87" s="5">
        <f>P_R[[#This Row],[32+]]-P_R[[#This Row],[33+]]</f>
        <v>3.7139999999999951E-2</v>
      </c>
      <c r="BW87" s="5">
        <f>P_R[[#This Row],[33+]]-P_R[[#This Row],[34+]]</f>
        <v>4.5740000000000003E-2</v>
      </c>
      <c r="BX87" s="5">
        <f>P_R[[#This Row],[34+]]-P_R[[#This Row],[35+]]</f>
        <v>5.4350000000000009E-2</v>
      </c>
      <c r="BY87" s="5">
        <f>P_R[[#This Row],[35+]]-P_R[[#This Row],[36+]]</f>
        <v>6.2300000000000022E-2</v>
      </c>
      <c r="BZ87" s="5">
        <f>P_R[[#This Row],[36+]]-P_R[[#This Row],[37+]]</f>
        <v>6.8869999999999987E-2</v>
      </c>
      <c r="CA87" s="5">
        <f>P_R[[#This Row],[37+]]-P_R[[#This Row],[38+]]</f>
        <v>7.3450000000000015E-2</v>
      </c>
      <c r="CB87" s="5">
        <f>P_R[[#This Row],[38+]]-P_R[[#This Row],[39+]]</f>
        <v>7.5570000000000026E-2</v>
      </c>
      <c r="CC87" s="5">
        <f>P_R[[#This Row],[39+]]-P_R[[#This Row],[40+]]</f>
        <v>7.4999999999999956E-2</v>
      </c>
      <c r="CD87" s="5">
        <f>P_R[[#This Row],[40+]]-P_R[[#This Row],[41+]]</f>
        <v>7.181000000000004E-2</v>
      </c>
      <c r="CE87" s="5">
        <f>P_R[[#This Row],[41+]]-P_R[[#This Row],[42+]]</f>
        <v>6.630999999999998E-2</v>
      </c>
      <c r="CF87" s="5">
        <f>P_R[[#This Row],[42+]]-P_R[[#This Row],[43+]]</f>
        <v>5.9070000000000011E-2</v>
      </c>
      <c r="CG87" s="5">
        <f>P_R[[#This Row],[43+]]-P_R[[#This Row],[44+]]</f>
        <v>5.0769999999999982E-2</v>
      </c>
      <c r="CH87" s="5">
        <f>P_R[[#This Row],[44+]]-P_R[[#This Row],[45+]]</f>
        <v>4.2090000000000016E-2</v>
      </c>
      <c r="CI87" s="5">
        <f>P_R[[#This Row],[45+]]-P_R[[#This Row],[46+]]</f>
        <v>3.3659999999999995E-2</v>
      </c>
      <c r="CJ87" s="5">
        <f>P_R[[#This Row],[46+]]-P_R[[#This Row],[47+]]</f>
        <v>2.5959999999999997E-2</v>
      </c>
      <c r="CK87" s="5">
        <f>P_R[[#This Row],[47+]]-P_R[[#This Row],[48+]]</f>
        <v>1.9320000000000004E-2</v>
      </c>
      <c r="CL87" s="5">
        <f>P_R[[#This Row],[48+]]-P_R[[#This Row],[49+]]</f>
        <v>1.3869999999999997E-2</v>
      </c>
    </row>
    <row r="88" spans="1:90" x14ac:dyDescent="0.25">
      <c r="A88" s="10">
        <v>22400721</v>
      </c>
      <c r="B88" s="13" t="s">
        <v>76</v>
      </c>
      <c r="C88" s="13" t="s">
        <v>83</v>
      </c>
      <c r="D88" s="11">
        <v>0.8125</v>
      </c>
      <c r="E88" s="9" t="str">
        <f>HYPERLINK("https://www.nba.com/stats/player/201569/boxscores-traditional", "Eric Gordon")</f>
        <v>Eric Gordon</v>
      </c>
      <c r="F88">
        <v>14.6</v>
      </c>
      <c r="G88" s="4">
        <v>1.96</v>
      </c>
      <c r="H88" s="3">
        <v>0.99961999999999995</v>
      </c>
      <c r="I88" s="3">
        <v>0.99787999999999999</v>
      </c>
      <c r="J88" s="3">
        <v>0.99060999999999999</v>
      </c>
      <c r="K88" s="3">
        <v>0.96711999999999998</v>
      </c>
      <c r="L88" s="3">
        <v>0.90824000000000005</v>
      </c>
      <c r="M88" s="3">
        <v>0.79388999999999998</v>
      </c>
      <c r="N88" s="3">
        <v>0.62172000000000005</v>
      </c>
      <c r="O88" s="3">
        <v>0.42074</v>
      </c>
      <c r="P88" s="3">
        <v>0.23885000000000001</v>
      </c>
      <c r="Q88" s="3">
        <v>0.11123</v>
      </c>
      <c r="R88" s="3">
        <v>4.1820000000000003E-2</v>
      </c>
      <c r="S88" s="3">
        <v>1.255E-2</v>
      </c>
      <c r="T88" s="3">
        <v>2.8900000000000002E-3</v>
      </c>
      <c r="U88" s="3">
        <v>5.4000000000000001E-4</v>
      </c>
      <c r="V88" s="3">
        <v>8.0000000000000007E-5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5">
        <f>P_R[[#This Row],[8+]]-P_R[[#This Row],[9+]]</f>
        <v>1.7399999999999638E-3</v>
      </c>
      <c r="AY88" s="5">
        <f>P_R[[#This Row],[9+]]-P_R[[#This Row],[10+]]</f>
        <v>7.2699999999999987E-3</v>
      </c>
      <c r="AZ88" s="5">
        <f>P_R[[#This Row],[10+]]-P_R[[#This Row],[11+]]</f>
        <v>2.3490000000000011E-2</v>
      </c>
      <c r="BA88" s="5">
        <f>P_R[[#This Row],[11+]]-P_R[[#This Row],[12+]]</f>
        <v>5.8879999999999932E-2</v>
      </c>
      <c r="BB88" s="5">
        <f>P_R[[#This Row],[12+]]-P_R[[#This Row],[13+]]</f>
        <v>0.11435000000000006</v>
      </c>
      <c r="BC88" s="5">
        <f>P_R[[#This Row],[13+]]-P_R[[#This Row],[14+]]</f>
        <v>0.17216999999999993</v>
      </c>
      <c r="BD88" s="5">
        <f>P_R[[#This Row],[14+]]-P_R[[#This Row],[15+]]</f>
        <v>0.20098000000000005</v>
      </c>
      <c r="BE88" s="5">
        <f>P_R[[#This Row],[15+]]-P_R[[#This Row],[16+]]</f>
        <v>0.18189</v>
      </c>
      <c r="BF88" s="5">
        <f>P_R[[#This Row],[16+]]-P_R[[#This Row],[17+]]</f>
        <v>0.12762000000000001</v>
      </c>
      <c r="BG88" s="5">
        <f>P_R[[#This Row],[17+]]-P_R[[#This Row],[18+]]</f>
        <v>6.9409999999999999E-2</v>
      </c>
      <c r="BH88" s="5">
        <f>P_R[[#This Row],[18+]]-P_R[[#This Row],[19+]]</f>
        <v>2.9270000000000004E-2</v>
      </c>
      <c r="BI88" s="5">
        <f>P_R[[#This Row],[19+]]-P_R[[#This Row],[20+]]</f>
        <v>9.6600000000000002E-3</v>
      </c>
      <c r="BJ88" s="5">
        <f>P_R[[#This Row],[20+]]-P_R[[#This Row],[21+]]</f>
        <v>2.3500000000000001E-3</v>
      </c>
      <c r="BK88" s="5">
        <f>P_R[[#This Row],[21+]]-P_R[[#This Row],[22+]]</f>
        <v>4.6000000000000001E-4</v>
      </c>
      <c r="BL88" s="5">
        <f>P_R[[#This Row],[22+]]-P_R[[#This Row],[23+]]</f>
        <v>8.0000000000000007E-5</v>
      </c>
      <c r="BM88" s="5">
        <f>P_R[[#This Row],[23+]]-P_R[[#This Row],[24+]]</f>
        <v>0</v>
      </c>
      <c r="BN88" s="5">
        <f>P_R[[#This Row],[24+]]-P_R[[#This Row],[25+]]</f>
        <v>0</v>
      </c>
      <c r="BO88" s="5">
        <f>P_R[[#This Row],[25+]]-P_R[[#This Row],[26+]]</f>
        <v>0</v>
      </c>
      <c r="BP88" s="5">
        <f>P_R[[#This Row],[26+]]-P_R[[#This Row],[27+]]</f>
        <v>0</v>
      </c>
      <c r="BQ88" s="5">
        <f>P_R[[#This Row],[27+]]-P_R[[#This Row],[28+]]</f>
        <v>0</v>
      </c>
      <c r="BR88" s="5">
        <f>P_R[[#This Row],[28+]]-P_R[[#This Row],[29+]]</f>
        <v>0</v>
      </c>
      <c r="BS88" s="5">
        <f>P_R[[#This Row],[29+]]-P_R[[#This Row],[30+]]</f>
        <v>0</v>
      </c>
      <c r="BT88" s="5">
        <f>P_R[[#This Row],[30+]]-P_R[[#This Row],[31+]]</f>
        <v>0</v>
      </c>
      <c r="BU88" s="5">
        <f>P_R[[#This Row],[31+]]-P_R[[#This Row],[32+]]</f>
        <v>0</v>
      </c>
      <c r="BV88" s="5">
        <f>P_R[[#This Row],[32+]]-P_R[[#This Row],[33+]]</f>
        <v>0</v>
      </c>
      <c r="BW88" s="5">
        <f>P_R[[#This Row],[33+]]-P_R[[#This Row],[34+]]</f>
        <v>0</v>
      </c>
      <c r="BX88" s="5">
        <f>P_R[[#This Row],[34+]]-P_R[[#This Row],[35+]]</f>
        <v>0</v>
      </c>
      <c r="BY88" s="5">
        <f>P_R[[#This Row],[35+]]-P_R[[#This Row],[36+]]</f>
        <v>0</v>
      </c>
      <c r="BZ88" s="5">
        <f>P_R[[#This Row],[36+]]-P_R[[#This Row],[37+]]</f>
        <v>0</v>
      </c>
      <c r="CA88" s="5">
        <f>P_R[[#This Row],[37+]]-P_R[[#This Row],[38+]]</f>
        <v>0</v>
      </c>
      <c r="CB88" s="5">
        <f>P_R[[#This Row],[38+]]-P_R[[#This Row],[39+]]</f>
        <v>0</v>
      </c>
      <c r="CC88" s="5">
        <f>P_R[[#This Row],[39+]]-P_R[[#This Row],[40+]]</f>
        <v>0</v>
      </c>
      <c r="CD88" s="5">
        <f>P_R[[#This Row],[40+]]-P_R[[#This Row],[41+]]</f>
        <v>0</v>
      </c>
      <c r="CE88" s="5">
        <f>P_R[[#This Row],[41+]]-P_R[[#This Row],[42+]]</f>
        <v>0</v>
      </c>
      <c r="CF88" s="5">
        <f>P_R[[#This Row],[42+]]-P_R[[#This Row],[43+]]</f>
        <v>0</v>
      </c>
      <c r="CG88" s="5">
        <f>P_R[[#This Row],[43+]]-P_R[[#This Row],[44+]]</f>
        <v>0</v>
      </c>
      <c r="CH88" s="5">
        <f>P_R[[#This Row],[44+]]-P_R[[#This Row],[45+]]</f>
        <v>0</v>
      </c>
      <c r="CI88" s="5">
        <f>P_R[[#This Row],[45+]]-P_R[[#This Row],[46+]]</f>
        <v>0</v>
      </c>
      <c r="CJ88" s="5">
        <f>P_R[[#This Row],[46+]]-P_R[[#This Row],[47+]]</f>
        <v>0</v>
      </c>
      <c r="CK88" s="5">
        <f>P_R[[#This Row],[47+]]-P_R[[#This Row],[48+]]</f>
        <v>0</v>
      </c>
      <c r="CL88" s="5">
        <f>P_R[[#This Row],[48+]]-P_R[[#This Row],[49+]]</f>
        <v>0</v>
      </c>
    </row>
    <row r="89" spans="1:90" x14ac:dyDescent="0.25">
      <c r="A89" s="10">
        <v>22400721</v>
      </c>
      <c r="B89" s="13" t="s">
        <v>76</v>
      </c>
      <c r="C89" s="13" t="s">
        <v>83</v>
      </c>
      <c r="D89" s="11">
        <v>0.8125</v>
      </c>
      <c r="E89" s="9" t="str">
        <f>HYPERLINK("https://www.nba.com/stats/player/202331/boxscores-traditional", "Paul George")</f>
        <v>Paul George</v>
      </c>
      <c r="F89">
        <v>30.2</v>
      </c>
      <c r="G89" s="4">
        <v>7.5209999999999999</v>
      </c>
      <c r="H89" s="3">
        <v>0.99841000000000002</v>
      </c>
      <c r="I89" s="3">
        <v>0.99760000000000004</v>
      </c>
      <c r="J89" s="3">
        <v>0.99643000000000004</v>
      </c>
      <c r="K89" s="3">
        <v>0.99460999999999999</v>
      </c>
      <c r="L89" s="3">
        <v>0.99224000000000001</v>
      </c>
      <c r="M89" s="3">
        <v>0.98899000000000004</v>
      </c>
      <c r="N89" s="3">
        <v>0.98421999999999998</v>
      </c>
      <c r="O89" s="3">
        <v>0.97831000000000001</v>
      </c>
      <c r="P89" s="3">
        <v>0.97062000000000004</v>
      </c>
      <c r="Q89" s="3">
        <v>0.96079999999999999</v>
      </c>
      <c r="R89" s="3">
        <v>0.94738</v>
      </c>
      <c r="S89" s="3">
        <v>0.93189</v>
      </c>
      <c r="T89" s="3">
        <v>0.91308999999999996</v>
      </c>
      <c r="U89" s="3">
        <v>0.88876999999999995</v>
      </c>
      <c r="V89" s="3">
        <v>0.86214000000000002</v>
      </c>
      <c r="W89" s="3">
        <v>0.83147000000000004</v>
      </c>
      <c r="X89" s="3">
        <v>0.79388999999999998</v>
      </c>
      <c r="Y89" s="3">
        <v>0.75490000000000002</v>
      </c>
      <c r="Z89" s="3">
        <v>0.71226</v>
      </c>
      <c r="AA89" s="3">
        <v>0.66639999999999999</v>
      </c>
      <c r="AB89" s="3">
        <v>0.61409000000000002</v>
      </c>
      <c r="AC89" s="3">
        <v>0.56355999999999995</v>
      </c>
      <c r="AD89" s="3">
        <v>0.51197000000000004</v>
      </c>
      <c r="AE89" s="3">
        <v>0.45619999999999999</v>
      </c>
      <c r="AF89" s="3">
        <v>0.40516999999999997</v>
      </c>
      <c r="AG89" s="3">
        <v>0.35569000000000001</v>
      </c>
      <c r="AH89" s="3">
        <v>0.30503000000000002</v>
      </c>
      <c r="AI89" s="3">
        <v>0.26108999999999999</v>
      </c>
      <c r="AJ89" s="3">
        <v>0.22065000000000001</v>
      </c>
      <c r="AK89" s="3">
        <v>0.18406</v>
      </c>
      <c r="AL89" s="3">
        <v>0.14917</v>
      </c>
      <c r="AM89" s="3">
        <v>0.121</v>
      </c>
      <c r="AN89" s="3">
        <v>9.6799999999999997E-2</v>
      </c>
      <c r="AO89" s="3">
        <v>7.4929999999999997E-2</v>
      </c>
      <c r="AP89" s="3">
        <v>5.8209999999999998E-2</v>
      </c>
      <c r="AQ89" s="3">
        <v>4.4569999999999999E-2</v>
      </c>
      <c r="AR89" s="3">
        <v>3.3619999999999997E-2</v>
      </c>
      <c r="AS89" s="3">
        <v>2.4420000000000001E-2</v>
      </c>
      <c r="AT89" s="3">
        <v>1.7860000000000001E-2</v>
      </c>
      <c r="AU89" s="3">
        <v>1.2869999999999999E-2</v>
      </c>
      <c r="AV89" s="3">
        <v>8.8900000000000003E-3</v>
      </c>
      <c r="AW89" s="3">
        <v>6.2100000000000002E-3</v>
      </c>
      <c r="AX89" s="5">
        <f>P_R[[#This Row],[8+]]-P_R[[#This Row],[9+]]</f>
        <v>8.099999999999774E-4</v>
      </c>
      <c r="AY89" s="5">
        <f>P_R[[#This Row],[9+]]-P_R[[#This Row],[10+]]</f>
        <v>1.1700000000000044E-3</v>
      </c>
      <c r="AZ89" s="5">
        <f>P_R[[#This Row],[10+]]-P_R[[#This Row],[11+]]</f>
        <v>1.8200000000000438E-3</v>
      </c>
      <c r="BA89" s="5">
        <f>P_R[[#This Row],[11+]]-P_R[[#This Row],[12+]]</f>
        <v>2.3699999999999832E-3</v>
      </c>
      <c r="BB89" s="5">
        <f>P_R[[#This Row],[12+]]-P_R[[#This Row],[13+]]</f>
        <v>3.2499999999999751E-3</v>
      </c>
      <c r="BC89" s="5">
        <f>P_R[[#This Row],[13+]]-P_R[[#This Row],[14+]]</f>
        <v>4.770000000000052E-3</v>
      </c>
      <c r="BD89" s="5">
        <f>P_R[[#This Row],[14+]]-P_R[[#This Row],[15+]]</f>
        <v>5.9099999999999708E-3</v>
      </c>
      <c r="BE89" s="5">
        <f>P_R[[#This Row],[15+]]-P_R[[#This Row],[16+]]</f>
        <v>7.6899999999999746E-3</v>
      </c>
      <c r="BF89" s="5">
        <f>P_R[[#This Row],[16+]]-P_R[[#This Row],[17+]]</f>
        <v>9.8200000000000509E-3</v>
      </c>
      <c r="BG89" s="5">
        <f>P_R[[#This Row],[17+]]-P_R[[#This Row],[18+]]</f>
        <v>1.3419999999999987E-2</v>
      </c>
      <c r="BH89" s="5">
        <f>P_R[[#This Row],[18+]]-P_R[[#This Row],[19+]]</f>
        <v>1.5490000000000004E-2</v>
      </c>
      <c r="BI89" s="5">
        <f>P_R[[#This Row],[19+]]-P_R[[#This Row],[20+]]</f>
        <v>1.8800000000000039E-2</v>
      </c>
      <c r="BJ89" s="5">
        <f>P_R[[#This Row],[20+]]-P_R[[#This Row],[21+]]</f>
        <v>2.4320000000000008E-2</v>
      </c>
      <c r="BK89" s="5">
        <f>P_R[[#This Row],[21+]]-P_R[[#This Row],[22+]]</f>
        <v>2.6629999999999932E-2</v>
      </c>
      <c r="BL89" s="5">
        <f>P_R[[#This Row],[22+]]-P_R[[#This Row],[23+]]</f>
        <v>3.0669999999999975E-2</v>
      </c>
      <c r="BM89" s="5">
        <f>P_R[[#This Row],[23+]]-P_R[[#This Row],[24+]]</f>
        <v>3.7580000000000058E-2</v>
      </c>
      <c r="BN89" s="5">
        <f>P_R[[#This Row],[24+]]-P_R[[#This Row],[25+]]</f>
        <v>3.8989999999999969E-2</v>
      </c>
      <c r="BO89" s="5">
        <f>P_R[[#This Row],[25+]]-P_R[[#This Row],[26+]]</f>
        <v>4.2640000000000011E-2</v>
      </c>
      <c r="BP89" s="5">
        <f>P_R[[#This Row],[26+]]-P_R[[#This Row],[27+]]</f>
        <v>4.5860000000000012E-2</v>
      </c>
      <c r="BQ89" s="5">
        <f>P_R[[#This Row],[27+]]-P_R[[#This Row],[28+]]</f>
        <v>5.2309999999999968E-2</v>
      </c>
      <c r="BR89" s="5">
        <f>P_R[[#This Row],[28+]]-P_R[[#This Row],[29+]]</f>
        <v>5.0530000000000075E-2</v>
      </c>
      <c r="BS89" s="5">
        <f>P_R[[#This Row],[29+]]-P_R[[#This Row],[30+]]</f>
        <v>5.1589999999999914E-2</v>
      </c>
      <c r="BT89" s="5">
        <f>P_R[[#This Row],[30+]]-P_R[[#This Row],[31+]]</f>
        <v>5.5770000000000042E-2</v>
      </c>
      <c r="BU89" s="5">
        <f>P_R[[#This Row],[31+]]-P_R[[#This Row],[32+]]</f>
        <v>5.103000000000002E-2</v>
      </c>
      <c r="BV89" s="5">
        <f>P_R[[#This Row],[32+]]-P_R[[#This Row],[33+]]</f>
        <v>4.9479999999999968E-2</v>
      </c>
      <c r="BW89" s="5">
        <f>P_R[[#This Row],[33+]]-P_R[[#This Row],[34+]]</f>
        <v>5.0659999999999983E-2</v>
      </c>
      <c r="BX89" s="5">
        <f>P_R[[#This Row],[34+]]-P_R[[#This Row],[35+]]</f>
        <v>4.3940000000000035E-2</v>
      </c>
      <c r="BY89" s="5">
        <f>P_R[[#This Row],[35+]]-P_R[[#This Row],[36+]]</f>
        <v>4.0439999999999976E-2</v>
      </c>
      <c r="BZ89" s="5">
        <f>P_R[[#This Row],[36+]]-P_R[[#This Row],[37+]]</f>
        <v>3.6590000000000011E-2</v>
      </c>
      <c r="CA89" s="5">
        <f>P_R[[#This Row],[37+]]-P_R[[#This Row],[38+]]</f>
        <v>3.4890000000000004E-2</v>
      </c>
      <c r="CB89" s="5">
        <f>P_R[[#This Row],[38+]]-P_R[[#This Row],[39+]]</f>
        <v>2.8170000000000001E-2</v>
      </c>
      <c r="CC89" s="5">
        <f>P_R[[#This Row],[39+]]-P_R[[#This Row],[40+]]</f>
        <v>2.4199999999999999E-2</v>
      </c>
      <c r="CD89" s="5">
        <f>P_R[[#This Row],[40+]]-P_R[[#This Row],[41+]]</f>
        <v>2.1870000000000001E-2</v>
      </c>
      <c r="CE89" s="5">
        <f>P_R[[#This Row],[41+]]-P_R[[#This Row],[42+]]</f>
        <v>1.6719999999999999E-2</v>
      </c>
      <c r="CF89" s="5">
        <f>P_R[[#This Row],[42+]]-P_R[[#This Row],[43+]]</f>
        <v>1.3639999999999999E-2</v>
      </c>
      <c r="CG89" s="5">
        <f>P_R[[#This Row],[43+]]-P_R[[#This Row],[44+]]</f>
        <v>1.0950000000000001E-2</v>
      </c>
      <c r="CH89" s="5">
        <f>P_R[[#This Row],[44+]]-P_R[[#This Row],[45+]]</f>
        <v>9.1999999999999964E-3</v>
      </c>
      <c r="CI89" s="5">
        <f>P_R[[#This Row],[45+]]-P_R[[#This Row],[46+]]</f>
        <v>6.5599999999999999E-3</v>
      </c>
      <c r="CJ89" s="5">
        <f>P_R[[#This Row],[46+]]-P_R[[#This Row],[47+]]</f>
        <v>4.9900000000000014E-3</v>
      </c>
      <c r="CK89" s="5">
        <f>P_R[[#This Row],[47+]]-P_R[[#This Row],[48+]]</f>
        <v>3.9799999999999992E-3</v>
      </c>
      <c r="CL89" s="5">
        <f>P_R[[#This Row],[48+]]-P_R[[#This Row],[49+]]</f>
        <v>2.6800000000000001E-3</v>
      </c>
    </row>
    <row r="90" spans="1:90" x14ac:dyDescent="0.25">
      <c r="A90" s="10">
        <v>22400721</v>
      </c>
      <c r="B90" s="13" t="s">
        <v>76</v>
      </c>
      <c r="C90" s="13" t="s">
        <v>83</v>
      </c>
      <c r="D90" s="11">
        <v>0.8125</v>
      </c>
      <c r="E90" s="9" t="str">
        <f>HYPERLINK("https://www.nba.com/stats/player/1627824/boxscores-traditional", "Guerschon Yabusele")</f>
        <v>Guerschon Yabusele</v>
      </c>
      <c r="F90">
        <v>23.4</v>
      </c>
      <c r="G90" s="4">
        <v>6.9740000000000002</v>
      </c>
      <c r="H90" s="3">
        <v>0.98645000000000005</v>
      </c>
      <c r="I90" s="3">
        <v>0.98029999999999995</v>
      </c>
      <c r="J90" s="3">
        <v>0.97257000000000005</v>
      </c>
      <c r="K90" s="3">
        <v>0.96245999999999998</v>
      </c>
      <c r="L90" s="3">
        <v>0.94845000000000002</v>
      </c>
      <c r="M90" s="3">
        <v>0.93189</v>
      </c>
      <c r="N90" s="3">
        <v>0.91149000000000002</v>
      </c>
      <c r="O90" s="3">
        <v>0.88492999999999999</v>
      </c>
      <c r="P90" s="3">
        <v>0.85543000000000002</v>
      </c>
      <c r="Q90" s="3">
        <v>0.82121</v>
      </c>
      <c r="R90" s="3">
        <v>0.77934999999999999</v>
      </c>
      <c r="S90" s="3">
        <v>0.73565000000000003</v>
      </c>
      <c r="T90" s="3">
        <v>0.68793000000000004</v>
      </c>
      <c r="U90" s="3">
        <v>0.63307000000000002</v>
      </c>
      <c r="V90" s="3">
        <v>0.57926</v>
      </c>
      <c r="W90" s="3">
        <v>0.52392000000000005</v>
      </c>
      <c r="X90" s="3">
        <v>0.46414</v>
      </c>
      <c r="Y90" s="3">
        <v>0.40905000000000002</v>
      </c>
      <c r="Z90" s="3">
        <v>0.35569000000000001</v>
      </c>
      <c r="AA90" s="3">
        <v>0.30153000000000002</v>
      </c>
      <c r="AB90" s="3">
        <v>0.25463000000000002</v>
      </c>
      <c r="AC90" s="3">
        <v>0.21185999999999999</v>
      </c>
      <c r="AD90" s="3">
        <v>0.17105999999999999</v>
      </c>
      <c r="AE90" s="3">
        <v>0.13786000000000001</v>
      </c>
      <c r="AF90" s="3">
        <v>0.10935</v>
      </c>
      <c r="AG90" s="3">
        <v>8.3790000000000003E-2</v>
      </c>
      <c r="AH90" s="3">
        <v>6.4259999999999998E-2</v>
      </c>
      <c r="AI90" s="3">
        <v>4.8460000000000003E-2</v>
      </c>
      <c r="AJ90" s="3">
        <v>3.5150000000000001E-2</v>
      </c>
      <c r="AK90" s="3">
        <v>2.5590000000000002E-2</v>
      </c>
      <c r="AL90" s="3">
        <v>1.831E-2</v>
      </c>
      <c r="AM90" s="3">
        <v>1.255E-2</v>
      </c>
      <c r="AN90" s="3">
        <v>8.6599999999999993E-3</v>
      </c>
      <c r="AO90" s="3">
        <v>5.8700000000000002E-3</v>
      </c>
      <c r="AP90" s="3">
        <v>3.79E-3</v>
      </c>
      <c r="AQ90" s="3">
        <v>2.48E-3</v>
      </c>
      <c r="AR90" s="3">
        <v>1.5900000000000001E-3</v>
      </c>
      <c r="AS90" s="3">
        <v>9.7000000000000005E-4</v>
      </c>
      <c r="AT90" s="3">
        <v>5.9999999999999995E-4</v>
      </c>
      <c r="AU90" s="3">
        <v>3.6000000000000002E-4</v>
      </c>
      <c r="AV90" s="3">
        <v>2.1000000000000001E-4</v>
      </c>
      <c r="AW90" s="3">
        <v>1.2E-4</v>
      </c>
      <c r="AX90" s="5">
        <f>P_R[[#This Row],[8+]]-P_R[[#This Row],[9+]]</f>
        <v>6.1500000000000998E-3</v>
      </c>
      <c r="AY90" s="5">
        <f>P_R[[#This Row],[9+]]-P_R[[#This Row],[10+]]</f>
        <v>7.7299999999999036E-3</v>
      </c>
      <c r="AZ90" s="5">
        <f>P_R[[#This Row],[10+]]-P_R[[#This Row],[11+]]</f>
        <v>1.0110000000000063E-2</v>
      </c>
      <c r="BA90" s="5">
        <f>P_R[[#This Row],[11+]]-P_R[[#This Row],[12+]]</f>
        <v>1.4009999999999967E-2</v>
      </c>
      <c r="BB90" s="5">
        <f>P_R[[#This Row],[12+]]-P_R[[#This Row],[13+]]</f>
        <v>1.6560000000000019E-2</v>
      </c>
      <c r="BC90" s="5">
        <f>P_R[[#This Row],[13+]]-P_R[[#This Row],[14+]]</f>
        <v>2.0399999999999974E-2</v>
      </c>
      <c r="BD90" s="5">
        <f>P_R[[#This Row],[14+]]-P_R[[#This Row],[15+]]</f>
        <v>2.6560000000000028E-2</v>
      </c>
      <c r="BE90" s="5">
        <f>P_R[[#This Row],[15+]]-P_R[[#This Row],[16+]]</f>
        <v>2.9499999999999971E-2</v>
      </c>
      <c r="BF90" s="5">
        <f>P_R[[#This Row],[16+]]-P_R[[#This Row],[17+]]</f>
        <v>3.4220000000000028E-2</v>
      </c>
      <c r="BG90" s="5">
        <f>P_R[[#This Row],[17+]]-P_R[[#This Row],[18+]]</f>
        <v>4.1860000000000008E-2</v>
      </c>
      <c r="BH90" s="5">
        <f>P_R[[#This Row],[18+]]-P_R[[#This Row],[19+]]</f>
        <v>4.3699999999999961E-2</v>
      </c>
      <c r="BI90" s="5">
        <f>P_R[[#This Row],[19+]]-P_R[[#This Row],[20+]]</f>
        <v>4.7719999999999985E-2</v>
      </c>
      <c r="BJ90" s="5">
        <f>P_R[[#This Row],[20+]]-P_R[[#This Row],[21+]]</f>
        <v>5.486000000000002E-2</v>
      </c>
      <c r="BK90" s="5">
        <f>P_R[[#This Row],[21+]]-P_R[[#This Row],[22+]]</f>
        <v>5.3810000000000024E-2</v>
      </c>
      <c r="BL90" s="5">
        <f>P_R[[#This Row],[22+]]-P_R[[#This Row],[23+]]</f>
        <v>5.5339999999999945E-2</v>
      </c>
      <c r="BM90" s="5">
        <f>P_R[[#This Row],[23+]]-P_R[[#This Row],[24+]]</f>
        <v>5.9780000000000055E-2</v>
      </c>
      <c r="BN90" s="5">
        <f>P_R[[#This Row],[24+]]-P_R[[#This Row],[25+]]</f>
        <v>5.5089999999999972E-2</v>
      </c>
      <c r="BO90" s="5">
        <f>P_R[[#This Row],[25+]]-P_R[[#This Row],[26+]]</f>
        <v>5.3360000000000019E-2</v>
      </c>
      <c r="BP90" s="5">
        <f>P_R[[#This Row],[26+]]-P_R[[#This Row],[27+]]</f>
        <v>5.4159999999999986E-2</v>
      </c>
      <c r="BQ90" s="5">
        <f>P_R[[#This Row],[27+]]-P_R[[#This Row],[28+]]</f>
        <v>4.6899999999999997E-2</v>
      </c>
      <c r="BR90" s="5">
        <f>P_R[[#This Row],[28+]]-P_R[[#This Row],[29+]]</f>
        <v>4.277000000000003E-2</v>
      </c>
      <c r="BS90" s="5">
        <f>P_R[[#This Row],[29+]]-P_R[[#This Row],[30+]]</f>
        <v>4.0800000000000003E-2</v>
      </c>
      <c r="BT90" s="5">
        <f>P_R[[#This Row],[30+]]-P_R[[#This Row],[31+]]</f>
        <v>3.319999999999998E-2</v>
      </c>
      <c r="BU90" s="5">
        <f>P_R[[#This Row],[31+]]-P_R[[#This Row],[32+]]</f>
        <v>2.8510000000000008E-2</v>
      </c>
      <c r="BV90" s="5">
        <f>P_R[[#This Row],[32+]]-P_R[[#This Row],[33+]]</f>
        <v>2.5559999999999999E-2</v>
      </c>
      <c r="BW90" s="5">
        <f>P_R[[#This Row],[33+]]-P_R[[#This Row],[34+]]</f>
        <v>1.9530000000000006E-2</v>
      </c>
      <c r="BX90" s="5">
        <f>P_R[[#This Row],[34+]]-P_R[[#This Row],[35+]]</f>
        <v>1.5799999999999995E-2</v>
      </c>
      <c r="BY90" s="5">
        <f>P_R[[#This Row],[35+]]-P_R[[#This Row],[36+]]</f>
        <v>1.3310000000000002E-2</v>
      </c>
      <c r="BZ90" s="5">
        <f>P_R[[#This Row],[36+]]-P_R[[#This Row],[37+]]</f>
        <v>9.5599999999999991E-3</v>
      </c>
      <c r="CA90" s="5">
        <f>P_R[[#This Row],[37+]]-P_R[[#This Row],[38+]]</f>
        <v>7.2800000000000017E-3</v>
      </c>
      <c r="CB90" s="5">
        <f>P_R[[#This Row],[38+]]-P_R[[#This Row],[39+]]</f>
        <v>5.7599999999999995E-3</v>
      </c>
      <c r="CC90" s="5">
        <f>P_R[[#This Row],[39+]]-P_R[[#This Row],[40+]]</f>
        <v>3.8900000000000011E-3</v>
      </c>
      <c r="CD90" s="5">
        <f>P_R[[#This Row],[40+]]-P_R[[#This Row],[41+]]</f>
        <v>2.7899999999999991E-3</v>
      </c>
      <c r="CE90" s="5">
        <f>P_R[[#This Row],[41+]]-P_R[[#This Row],[42+]]</f>
        <v>2.0800000000000003E-3</v>
      </c>
      <c r="CF90" s="5">
        <f>P_R[[#This Row],[42+]]-P_R[[#This Row],[43+]]</f>
        <v>1.31E-3</v>
      </c>
      <c r="CG90" s="5">
        <f>P_R[[#This Row],[43+]]-P_R[[#This Row],[44+]]</f>
        <v>8.8999999999999995E-4</v>
      </c>
      <c r="CH90" s="5">
        <f>P_R[[#This Row],[44+]]-P_R[[#This Row],[45+]]</f>
        <v>6.2E-4</v>
      </c>
      <c r="CI90" s="5">
        <f>P_R[[#This Row],[45+]]-P_R[[#This Row],[46+]]</f>
        <v>3.700000000000001E-4</v>
      </c>
      <c r="CJ90" s="5">
        <f>P_R[[#This Row],[46+]]-P_R[[#This Row],[47+]]</f>
        <v>2.3999999999999992E-4</v>
      </c>
      <c r="CK90" s="5">
        <f>P_R[[#This Row],[47+]]-P_R[[#This Row],[48+]]</f>
        <v>1.5000000000000001E-4</v>
      </c>
      <c r="CL90" s="5">
        <f>P_R[[#This Row],[48+]]-P_R[[#This Row],[49+]]</f>
        <v>9.0000000000000006E-5</v>
      </c>
    </row>
    <row r="91" spans="1:90" x14ac:dyDescent="0.25">
      <c r="A91" s="10">
        <v>22400721</v>
      </c>
      <c r="B91" s="13" t="s">
        <v>76</v>
      </c>
      <c r="C91" s="13" t="s">
        <v>83</v>
      </c>
      <c r="D91" s="11">
        <v>0.8125</v>
      </c>
      <c r="E91" s="9" t="str">
        <f>HYPERLINK("https://www.nba.com/stats/player/1626162/boxscores-traditional", "Kelly Oubre Jr.")</f>
        <v>Kelly Oubre Jr.</v>
      </c>
      <c r="F91">
        <v>23</v>
      </c>
      <c r="G91" s="4">
        <v>7.0709999999999997</v>
      </c>
      <c r="H91" s="3">
        <v>0.98299999999999998</v>
      </c>
      <c r="I91" s="3">
        <v>0.97614999999999996</v>
      </c>
      <c r="J91" s="3">
        <v>0.96711999999999998</v>
      </c>
      <c r="K91" s="3">
        <v>0.95543</v>
      </c>
      <c r="L91" s="3">
        <v>0.94062000000000001</v>
      </c>
      <c r="M91" s="3">
        <v>0.92073000000000005</v>
      </c>
      <c r="N91" s="3">
        <v>0.89795999999999998</v>
      </c>
      <c r="O91" s="3">
        <v>0.87075999999999998</v>
      </c>
      <c r="P91" s="3">
        <v>0.83891000000000004</v>
      </c>
      <c r="Q91" s="3">
        <v>0.80234000000000005</v>
      </c>
      <c r="R91" s="3">
        <v>0.76114999999999999</v>
      </c>
      <c r="S91" s="3">
        <v>0.71565999999999996</v>
      </c>
      <c r="T91" s="3">
        <v>0.66276000000000002</v>
      </c>
      <c r="U91" s="3">
        <v>0.61026000000000002</v>
      </c>
      <c r="V91" s="3">
        <v>0.55567</v>
      </c>
      <c r="W91" s="3">
        <v>0.5</v>
      </c>
      <c r="X91" s="3">
        <v>0.44433</v>
      </c>
      <c r="Y91" s="3">
        <v>0.38973999999999998</v>
      </c>
      <c r="Z91" s="3">
        <v>0.33723999999999998</v>
      </c>
      <c r="AA91" s="3">
        <v>0.28433999999999998</v>
      </c>
      <c r="AB91" s="3">
        <v>0.23885000000000001</v>
      </c>
      <c r="AC91" s="3">
        <v>0.19766</v>
      </c>
      <c r="AD91" s="3">
        <v>0.16109000000000001</v>
      </c>
      <c r="AE91" s="3">
        <v>0.12923999999999999</v>
      </c>
      <c r="AF91" s="3">
        <v>0.10204000000000001</v>
      </c>
      <c r="AG91" s="3">
        <v>7.9269999999999993E-2</v>
      </c>
      <c r="AH91" s="3">
        <v>5.9380000000000002E-2</v>
      </c>
      <c r="AI91" s="3">
        <v>4.4569999999999999E-2</v>
      </c>
      <c r="AJ91" s="3">
        <v>3.288E-2</v>
      </c>
      <c r="AK91" s="3">
        <v>2.385E-2</v>
      </c>
      <c r="AL91" s="3">
        <v>1.7000000000000001E-2</v>
      </c>
      <c r="AM91" s="3">
        <v>1.191E-2</v>
      </c>
      <c r="AN91" s="3">
        <v>8.2000000000000007E-3</v>
      </c>
      <c r="AO91" s="3">
        <v>5.3899999999999998E-3</v>
      </c>
      <c r="AP91" s="3">
        <v>3.5699999999999998E-3</v>
      </c>
      <c r="AQ91" s="3">
        <v>2.33E-3</v>
      </c>
      <c r="AR91" s="3">
        <v>1.49E-3</v>
      </c>
      <c r="AS91" s="3">
        <v>9.3999999999999997E-4</v>
      </c>
      <c r="AT91" s="3">
        <v>5.8E-4</v>
      </c>
      <c r="AU91" s="3">
        <v>3.5E-4</v>
      </c>
      <c r="AV91" s="3">
        <v>2.0000000000000001E-4</v>
      </c>
      <c r="AW91" s="3">
        <v>1.2E-4</v>
      </c>
      <c r="AX91" s="5">
        <f>P_R[[#This Row],[8+]]-P_R[[#This Row],[9+]]</f>
        <v>6.8500000000000227E-3</v>
      </c>
      <c r="AY91" s="5">
        <f>P_R[[#This Row],[9+]]-P_R[[#This Row],[10+]]</f>
        <v>9.0299999999999825E-3</v>
      </c>
      <c r="AZ91" s="5">
        <f>P_R[[#This Row],[10+]]-P_R[[#This Row],[11+]]</f>
        <v>1.1689999999999978E-2</v>
      </c>
      <c r="BA91" s="5">
        <f>P_R[[#This Row],[11+]]-P_R[[#This Row],[12+]]</f>
        <v>1.480999999999999E-2</v>
      </c>
      <c r="BB91" s="5">
        <f>P_R[[#This Row],[12+]]-P_R[[#This Row],[13+]]</f>
        <v>1.9889999999999963E-2</v>
      </c>
      <c r="BC91" s="5">
        <f>P_R[[#This Row],[13+]]-P_R[[#This Row],[14+]]</f>
        <v>2.2770000000000068E-2</v>
      </c>
      <c r="BD91" s="5">
        <f>P_R[[#This Row],[14+]]-P_R[[#This Row],[15+]]</f>
        <v>2.7200000000000002E-2</v>
      </c>
      <c r="BE91" s="5">
        <f>P_R[[#This Row],[15+]]-P_R[[#This Row],[16+]]</f>
        <v>3.1849999999999934E-2</v>
      </c>
      <c r="BF91" s="5">
        <f>P_R[[#This Row],[16+]]-P_R[[#This Row],[17+]]</f>
        <v>3.6569999999999991E-2</v>
      </c>
      <c r="BG91" s="5">
        <f>P_R[[#This Row],[17+]]-P_R[[#This Row],[18+]]</f>
        <v>4.119000000000006E-2</v>
      </c>
      <c r="BH91" s="5">
        <f>P_R[[#This Row],[18+]]-P_R[[#This Row],[19+]]</f>
        <v>4.549000000000003E-2</v>
      </c>
      <c r="BI91" s="5">
        <f>P_R[[#This Row],[19+]]-P_R[[#This Row],[20+]]</f>
        <v>5.2899999999999947E-2</v>
      </c>
      <c r="BJ91" s="5">
        <f>P_R[[#This Row],[20+]]-P_R[[#This Row],[21+]]</f>
        <v>5.2499999999999991E-2</v>
      </c>
      <c r="BK91" s="5">
        <f>P_R[[#This Row],[21+]]-P_R[[#This Row],[22+]]</f>
        <v>5.4590000000000027E-2</v>
      </c>
      <c r="BL91" s="5">
        <f>P_R[[#This Row],[22+]]-P_R[[#This Row],[23+]]</f>
        <v>5.5669999999999997E-2</v>
      </c>
      <c r="BM91" s="5">
        <f>P_R[[#This Row],[23+]]-P_R[[#This Row],[24+]]</f>
        <v>5.5669999999999997E-2</v>
      </c>
      <c r="BN91" s="5">
        <f>P_R[[#This Row],[24+]]-P_R[[#This Row],[25+]]</f>
        <v>5.4590000000000027E-2</v>
      </c>
      <c r="BO91" s="5">
        <f>P_R[[#This Row],[25+]]-P_R[[#This Row],[26+]]</f>
        <v>5.2499999999999991E-2</v>
      </c>
      <c r="BP91" s="5">
        <f>P_R[[#This Row],[26+]]-P_R[[#This Row],[27+]]</f>
        <v>5.2900000000000003E-2</v>
      </c>
      <c r="BQ91" s="5">
        <f>P_R[[#This Row],[27+]]-P_R[[#This Row],[28+]]</f>
        <v>4.5489999999999975E-2</v>
      </c>
      <c r="BR91" s="5">
        <f>P_R[[#This Row],[28+]]-P_R[[#This Row],[29+]]</f>
        <v>4.1190000000000004E-2</v>
      </c>
      <c r="BS91" s="5">
        <f>P_R[[#This Row],[29+]]-P_R[[#This Row],[30+]]</f>
        <v>3.6569999999999991E-2</v>
      </c>
      <c r="BT91" s="5">
        <f>P_R[[#This Row],[30+]]-P_R[[#This Row],[31+]]</f>
        <v>3.1850000000000017E-2</v>
      </c>
      <c r="BU91" s="5">
        <f>P_R[[#This Row],[31+]]-P_R[[#This Row],[32+]]</f>
        <v>2.7199999999999988E-2</v>
      </c>
      <c r="BV91" s="5">
        <f>P_R[[#This Row],[32+]]-P_R[[#This Row],[33+]]</f>
        <v>2.2770000000000012E-2</v>
      </c>
      <c r="BW91" s="5">
        <f>P_R[[#This Row],[33+]]-P_R[[#This Row],[34+]]</f>
        <v>1.9889999999999991E-2</v>
      </c>
      <c r="BX91" s="5">
        <f>P_R[[#This Row],[34+]]-P_R[[#This Row],[35+]]</f>
        <v>1.4810000000000004E-2</v>
      </c>
      <c r="BY91" s="5">
        <f>P_R[[#This Row],[35+]]-P_R[[#This Row],[36+]]</f>
        <v>1.1689999999999999E-2</v>
      </c>
      <c r="BZ91" s="5">
        <f>P_R[[#This Row],[36+]]-P_R[[#This Row],[37+]]</f>
        <v>9.0299999999999998E-3</v>
      </c>
      <c r="CA91" s="5">
        <f>P_R[[#This Row],[37+]]-P_R[[#This Row],[38+]]</f>
        <v>6.8499999999999985E-3</v>
      </c>
      <c r="CB91" s="5">
        <f>P_R[[#This Row],[38+]]-P_R[[#This Row],[39+]]</f>
        <v>5.0900000000000008E-3</v>
      </c>
      <c r="CC91" s="5">
        <f>P_R[[#This Row],[39+]]-P_R[[#This Row],[40+]]</f>
        <v>3.7099999999999998E-3</v>
      </c>
      <c r="CD91" s="5">
        <f>P_R[[#This Row],[40+]]-P_R[[#This Row],[41+]]</f>
        <v>2.8100000000000009E-3</v>
      </c>
      <c r="CE91" s="5">
        <f>P_R[[#This Row],[41+]]-P_R[[#This Row],[42+]]</f>
        <v>1.82E-3</v>
      </c>
      <c r="CF91" s="5">
        <f>P_R[[#This Row],[42+]]-P_R[[#This Row],[43+]]</f>
        <v>1.2399999999999998E-3</v>
      </c>
      <c r="CG91" s="5">
        <f>P_R[[#This Row],[43+]]-P_R[[#This Row],[44+]]</f>
        <v>8.4000000000000003E-4</v>
      </c>
      <c r="CH91" s="5">
        <f>P_R[[#This Row],[44+]]-P_R[[#This Row],[45+]]</f>
        <v>5.5000000000000003E-4</v>
      </c>
      <c r="CI91" s="5">
        <f>P_R[[#This Row],[45+]]-P_R[[#This Row],[46+]]</f>
        <v>3.5999999999999997E-4</v>
      </c>
      <c r="CJ91" s="5">
        <f>P_R[[#This Row],[46+]]-P_R[[#This Row],[47+]]</f>
        <v>2.3000000000000001E-4</v>
      </c>
      <c r="CK91" s="5">
        <f>P_R[[#This Row],[47+]]-P_R[[#This Row],[48+]]</f>
        <v>1.4999999999999999E-4</v>
      </c>
      <c r="CL91" s="5">
        <f>P_R[[#This Row],[48+]]-P_R[[#This Row],[49+]]</f>
        <v>8.0000000000000007E-5</v>
      </c>
    </row>
    <row r="92" spans="1:90" x14ac:dyDescent="0.25">
      <c r="A92" s="10">
        <v>22400721</v>
      </c>
      <c r="B92" s="13" t="s">
        <v>76</v>
      </c>
      <c r="C92" s="13" t="s">
        <v>83</v>
      </c>
      <c r="D92" s="11">
        <v>0.8125</v>
      </c>
      <c r="E92" s="9" t="str">
        <f>HYPERLINK("https://www.nba.com/stats/player/1642348/boxscores-traditional", "Justin Edwards")</f>
        <v>Justin Edwards</v>
      </c>
      <c r="F92">
        <v>13.6</v>
      </c>
      <c r="G92" s="4">
        <v>2.871</v>
      </c>
      <c r="H92" s="3">
        <v>0.97441</v>
      </c>
      <c r="I92" s="3">
        <v>0.94520000000000004</v>
      </c>
      <c r="J92" s="3">
        <v>0.89434999999999998</v>
      </c>
      <c r="K92" s="3">
        <v>0.81859000000000004</v>
      </c>
      <c r="L92" s="3">
        <v>0.71226</v>
      </c>
      <c r="M92" s="3">
        <v>0.58316999999999997</v>
      </c>
      <c r="N92" s="3">
        <v>0.44433</v>
      </c>
      <c r="O92" s="3">
        <v>0.31207000000000001</v>
      </c>
      <c r="P92" s="3">
        <v>0.20044999999999999</v>
      </c>
      <c r="Q92" s="3">
        <v>0.11899999999999999</v>
      </c>
      <c r="R92" s="3">
        <v>6.3009999999999997E-2</v>
      </c>
      <c r="S92" s="3">
        <v>3.005E-2</v>
      </c>
      <c r="T92" s="3">
        <v>1.2869999999999999E-2</v>
      </c>
      <c r="U92" s="3">
        <v>4.9399999999999999E-3</v>
      </c>
      <c r="V92" s="3">
        <v>1.6900000000000001E-3</v>
      </c>
      <c r="W92" s="3">
        <v>5.4000000000000001E-4</v>
      </c>
      <c r="X92" s="3">
        <v>1.4999999999999999E-4</v>
      </c>
      <c r="Y92" s="3">
        <v>4.0000000000000003E-5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5">
        <f>P_R[[#This Row],[8+]]-P_R[[#This Row],[9+]]</f>
        <v>2.9209999999999958E-2</v>
      </c>
      <c r="AY92" s="5">
        <f>P_R[[#This Row],[9+]]-P_R[[#This Row],[10+]]</f>
        <v>5.0850000000000062E-2</v>
      </c>
      <c r="AZ92" s="5">
        <f>P_R[[#This Row],[10+]]-P_R[[#This Row],[11+]]</f>
        <v>7.5759999999999939E-2</v>
      </c>
      <c r="BA92" s="5">
        <f>P_R[[#This Row],[11+]]-P_R[[#This Row],[12+]]</f>
        <v>0.10633000000000004</v>
      </c>
      <c r="BB92" s="5">
        <f>P_R[[#This Row],[12+]]-P_R[[#This Row],[13+]]</f>
        <v>0.12909000000000004</v>
      </c>
      <c r="BC92" s="5">
        <f>P_R[[#This Row],[13+]]-P_R[[#This Row],[14+]]</f>
        <v>0.13883999999999996</v>
      </c>
      <c r="BD92" s="5">
        <f>P_R[[#This Row],[14+]]-P_R[[#This Row],[15+]]</f>
        <v>0.13225999999999999</v>
      </c>
      <c r="BE92" s="5">
        <f>P_R[[#This Row],[15+]]-P_R[[#This Row],[16+]]</f>
        <v>0.11162000000000002</v>
      </c>
      <c r="BF92" s="5">
        <f>P_R[[#This Row],[16+]]-P_R[[#This Row],[17+]]</f>
        <v>8.1449999999999995E-2</v>
      </c>
      <c r="BG92" s="5">
        <f>P_R[[#This Row],[17+]]-P_R[[#This Row],[18+]]</f>
        <v>5.5989999999999998E-2</v>
      </c>
      <c r="BH92" s="5">
        <f>P_R[[#This Row],[18+]]-P_R[[#This Row],[19+]]</f>
        <v>3.2959999999999996E-2</v>
      </c>
      <c r="BI92" s="5">
        <f>P_R[[#This Row],[19+]]-P_R[[#This Row],[20+]]</f>
        <v>1.7180000000000001E-2</v>
      </c>
      <c r="BJ92" s="5">
        <f>P_R[[#This Row],[20+]]-P_R[[#This Row],[21+]]</f>
        <v>7.9299999999999995E-3</v>
      </c>
      <c r="BK92" s="5">
        <f>P_R[[#This Row],[21+]]-P_R[[#This Row],[22+]]</f>
        <v>3.2499999999999999E-3</v>
      </c>
      <c r="BL92" s="5">
        <f>P_R[[#This Row],[22+]]-P_R[[#This Row],[23+]]</f>
        <v>1.15E-3</v>
      </c>
      <c r="BM92" s="5">
        <f>P_R[[#This Row],[23+]]-P_R[[#This Row],[24+]]</f>
        <v>3.9000000000000005E-4</v>
      </c>
      <c r="BN92" s="5">
        <f>P_R[[#This Row],[24+]]-P_R[[#This Row],[25+]]</f>
        <v>1.0999999999999999E-4</v>
      </c>
      <c r="BO92" s="5">
        <f>P_R[[#This Row],[25+]]-P_R[[#This Row],[26+]]</f>
        <v>4.0000000000000003E-5</v>
      </c>
      <c r="BP92" s="5">
        <f>P_R[[#This Row],[26+]]-P_R[[#This Row],[27+]]</f>
        <v>0</v>
      </c>
      <c r="BQ92" s="5">
        <f>P_R[[#This Row],[27+]]-P_R[[#This Row],[28+]]</f>
        <v>0</v>
      </c>
      <c r="BR92" s="5">
        <f>P_R[[#This Row],[28+]]-P_R[[#This Row],[29+]]</f>
        <v>0</v>
      </c>
      <c r="BS92" s="5">
        <f>P_R[[#This Row],[29+]]-P_R[[#This Row],[30+]]</f>
        <v>0</v>
      </c>
      <c r="BT92" s="5">
        <f>P_R[[#This Row],[30+]]-P_R[[#This Row],[31+]]</f>
        <v>0</v>
      </c>
      <c r="BU92" s="5">
        <f>P_R[[#This Row],[31+]]-P_R[[#This Row],[32+]]</f>
        <v>0</v>
      </c>
      <c r="BV92" s="5">
        <f>P_R[[#This Row],[32+]]-P_R[[#This Row],[33+]]</f>
        <v>0</v>
      </c>
      <c r="BW92" s="5">
        <f>P_R[[#This Row],[33+]]-P_R[[#This Row],[34+]]</f>
        <v>0</v>
      </c>
      <c r="BX92" s="5">
        <f>P_R[[#This Row],[34+]]-P_R[[#This Row],[35+]]</f>
        <v>0</v>
      </c>
      <c r="BY92" s="5">
        <f>P_R[[#This Row],[35+]]-P_R[[#This Row],[36+]]</f>
        <v>0</v>
      </c>
      <c r="BZ92" s="5">
        <f>P_R[[#This Row],[36+]]-P_R[[#This Row],[37+]]</f>
        <v>0</v>
      </c>
      <c r="CA92" s="5">
        <f>P_R[[#This Row],[37+]]-P_R[[#This Row],[38+]]</f>
        <v>0</v>
      </c>
      <c r="CB92" s="5">
        <f>P_R[[#This Row],[38+]]-P_R[[#This Row],[39+]]</f>
        <v>0</v>
      </c>
      <c r="CC92" s="5">
        <f>P_R[[#This Row],[39+]]-P_R[[#This Row],[40+]]</f>
        <v>0</v>
      </c>
      <c r="CD92" s="5">
        <f>P_R[[#This Row],[40+]]-P_R[[#This Row],[41+]]</f>
        <v>0</v>
      </c>
      <c r="CE92" s="5">
        <f>P_R[[#This Row],[41+]]-P_R[[#This Row],[42+]]</f>
        <v>0</v>
      </c>
      <c r="CF92" s="5">
        <f>P_R[[#This Row],[42+]]-P_R[[#This Row],[43+]]</f>
        <v>0</v>
      </c>
      <c r="CG92" s="5">
        <f>P_R[[#This Row],[43+]]-P_R[[#This Row],[44+]]</f>
        <v>0</v>
      </c>
      <c r="CH92" s="5">
        <f>P_R[[#This Row],[44+]]-P_R[[#This Row],[45+]]</f>
        <v>0</v>
      </c>
      <c r="CI92" s="5">
        <f>P_R[[#This Row],[45+]]-P_R[[#This Row],[46+]]</f>
        <v>0</v>
      </c>
      <c r="CJ92" s="5">
        <f>P_R[[#This Row],[46+]]-P_R[[#This Row],[47+]]</f>
        <v>0</v>
      </c>
      <c r="CK92" s="5">
        <f>P_R[[#This Row],[47+]]-P_R[[#This Row],[48+]]</f>
        <v>0</v>
      </c>
      <c r="CL92" s="5">
        <f>P_R[[#This Row],[48+]]-P_R[[#This Row],[49+]]</f>
        <v>0</v>
      </c>
    </row>
    <row r="93" spans="1:90" x14ac:dyDescent="0.25">
      <c r="A93" s="10">
        <v>22400721</v>
      </c>
      <c r="B93" s="13" t="s">
        <v>76</v>
      </c>
      <c r="C93" s="13" t="s">
        <v>83</v>
      </c>
      <c r="D93" s="11">
        <v>0.8125</v>
      </c>
      <c r="E93" s="9" t="str">
        <f>HYPERLINK("https://www.nba.com/stats/player/1641741/boxscores-traditional", "Ricky Council IV")</f>
        <v>Ricky Council IV</v>
      </c>
      <c r="F93">
        <v>14.2</v>
      </c>
      <c r="G93" s="4">
        <v>4.5780000000000003</v>
      </c>
      <c r="H93" s="3">
        <v>0.91149000000000002</v>
      </c>
      <c r="I93" s="3">
        <v>0.87285999999999997</v>
      </c>
      <c r="J93" s="3">
        <v>0.82121</v>
      </c>
      <c r="K93" s="3">
        <v>0.75804000000000005</v>
      </c>
      <c r="L93" s="3">
        <v>0.68439000000000005</v>
      </c>
      <c r="M93" s="3">
        <v>0.60257000000000005</v>
      </c>
      <c r="N93" s="3">
        <v>0.51595000000000002</v>
      </c>
      <c r="O93" s="3">
        <v>0.43251000000000001</v>
      </c>
      <c r="P93" s="3">
        <v>0.34827000000000002</v>
      </c>
      <c r="Q93" s="3">
        <v>0.27093</v>
      </c>
      <c r="R93" s="3">
        <v>0.20327000000000001</v>
      </c>
      <c r="S93" s="3">
        <v>0.14685999999999999</v>
      </c>
      <c r="T93" s="3">
        <v>0.10204000000000001</v>
      </c>
      <c r="U93" s="3">
        <v>6.8110000000000004E-2</v>
      </c>
      <c r="V93" s="3">
        <v>4.4569999999999999E-2</v>
      </c>
      <c r="W93" s="3">
        <v>2.743E-2</v>
      </c>
      <c r="X93" s="3">
        <v>1.618E-2</v>
      </c>
      <c r="Y93" s="3">
        <v>9.1400000000000006E-3</v>
      </c>
      <c r="Z93" s="3">
        <v>4.9399999999999999E-3</v>
      </c>
      <c r="AA93" s="3">
        <v>2.5600000000000002E-3</v>
      </c>
      <c r="AB93" s="3">
        <v>1.31E-3</v>
      </c>
      <c r="AC93" s="3">
        <v>6.2E-4</v>
      </c>
      <c r="AD93" s="3">
        <v>2.7999999999999998E-4</v>
      </c>
      <c r="AE93" s="3">
        <v>1.2E-4</v>
      </c>
      <c r="AF93" s="3">
        <v>5.0000000000000002E-5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5">
        <f>P_R[[#This Row],[8+]]-P_R[[#This Row],[9+]]</f>
        <v>3.8630000000000053E-2</v>
      </c>
      <c r="AY93" s="5">
        <f>P_R[[#This Row],[9+]]-P_R[[#This Row],[10+]]</f>
        <v>5.1649999999999974E-2</v>
      </c>
      <c r="AZ93" s="5">
        <f>P_R[[#This Row],[10+]]-P_R[[#This Row],[11+]]</f>
        <v>6.3169999999999948E-2</v>
      </c>
      <c r="BA93" s="5">
        <f>P_R[[#This Row],[11+]]-P_R[[#This Row],[12+]]</f>
        <v>7.3649999999999993E-2</v>
      </c>
      <c r="BB93" s="5">
        <f>P_R[[#This Row],[12+]]-P_R[[#This Row],[13+]]</f>
        <v>8.1820000000000004E-2</v>
      </c>
      <c r="BC93" s="5">
        <f>P_R[[#This Row],[13+]]-P_R[[#This Row],[14+]]</f>
        <v>8.662000000000003E-2</v>
      </c>
      <c r="BD93" s="5">
        <f>P_R[[#This Row],[14+]]-P_R[[#This Row],[15+]]</f>
        <v>8.3440000000000014E-2</v>
      </c>
      <c r="BE93" s="5">
        <f>P_R[[#This Row],[15+]]-P_R[[#This Row],[16+]]</f>
        <v>8.4239999999999982E-2</v>
      </c>
      <c r="BF93" s="5">
        <f>P_R[[#This Row],[16+]]-P_R[[#This Row],[17+]]</f>
        <v>7.734000000000002E-2</v>
      </c>
      <c r="BG93" s="5">
        <f>P_R[[#This Row],[17+]]-P_R[[#This Row],[18+]]</f>
        <v>6.7659999999999998E-2</v>
      </c>
      <c r="BH93" s="5">
        <f>P_R[[#This Row],[18+]]-P_R[[#This Row],[19+]]</f>
        <v>5.6410000000000016E-2</v>
      </c>
      <c r="BI93" s="5">
        <f>P_R[[#This Row],[19+]]-P_R[[#This Row],[20+]]</f>
        <v>4.4819999999999985E-2</v>
      </c>
      <c r="BJ93" s="5">
        <f>P_R[[#This Row],[20+]]-P_R[[#This Row],[21+]]</f>
        <v>3.3930000000000002E-2</v>
      </c>
      <c r="BK93" s="5">
        <f>P_R[[#This Row],[21+]]-P_R[[#This Row],[22+]]</f>
        <v>2.3540000000000005E-2</v>
      </c>
      <c r="BL93" s="5">
        <f>P_R[[#This Row],[22+]]-P_R[[#This Row],[23+]]</f>
        <v>1.7139999999999999E-2</v>
      </c>
      <c r="BM93" s="5">
        <f>P_R[[#This Row],[23+]]-P_R[[#This Row],[24+]]</f>
        <v>1.125E-2</v>
      </c>
      <c r="BN93" s="5">
        <f>P_R[[#This Row],[24+]]-P_R[[#This Row],[25+]]</f>
        <v>7.0399999999999994E-3</v>
      </c>
      <c r="BO93" s="5">
        <f>P_R[[#This Row],[25+]]-P_R[[#This Row],[26+]]</f>
        <v>4.2000000000000006E-3</v>
      </c>
      <c r="BP93" s="5">
        <f>P_R[[#This Row],[26+]]-P_R[[#This Row],[27+]]</f>
        <v>2.3799999999999997E-3</v>
      </c>
      <c r="BQ93" s="5">
        <f>P_R[[#This Row],[27+]]-P_R[[#This Row],[28+]]</f>
        <v>1.2500000000000002E-3</v>
      </c>
      <c r="BR93" s="5">
        <f>P_R[[#This Row],[28+]]-P_R[[#This Row],[29+]]</f>
        <v>6.8999999999999997E-4</v>
      </c>
      <c r="BS93" s="5">
        <f>P_R[[#This Row],[29+]]-P_R[[#This Row],[30+]]</f>
        <v>3.4000000000000002E-4</v>
      </c>
      <c r="BT93" s="5">
        <f>P_R[[#This Row],[30+]]-P_R[[#This Row],[31+]]</f>
        <v>1.5999999999999999E-4</v>
      </c>
      <c r="BU93" s="5">
        <f>P_R[[#This Row],[31+]]-P_R[[#This Row],[32+]]</f>
        <v>6.9999999999999994E-5</v>
      </c>
      <c r="BV93" s="5">
        <f>P_R[[#This Row],[32+]]-P_R[[#This Row],[33+]]</f>
        <v>5.0000000000000002E-5</v>
      </c>
      <c r="BW93" s="5">
        <f>P_R[[#This Row],[33+]]-P_R[[#This Row],[34+]]</f>
        <v>0</v>
      </c>
      <c r="BX93" s="5">
        <f>P_R[[#This Row],[34+]]-P_R[[#This Row],[35+]]</f>
        <v>0</v>
      </c>
      <c r="BY93" s="5">
        <f>P_R[[#This Row],[35+]]-P_R[[#This Row],[36+]]</f>
        <v>0</v>
      </c>
      <c r="BZ93" s="5">
        <f>P_R[[#This Row],[36+]]-P_R[[#This Row],[37+]]</f>
        <v>0</v>
      </c>
      <c r="CA93" s="5">
        <f>P_R[[#This Row],[37+]]-P_R[[#This Row],[38+]]</f>
        <v>0</v>
      </c>
      <c r="CB93" s="5">
        <f>P_R[[#This Row],[38+]]-P_R[[#This Row],[39+]]</f>
        <v>0</v>
      </c>
      <c r="CC93" s="5">
        <f>P_R[[#This Row],[39+]]-P_R[[#This Row],[40+]]</f>
        <v>0</v>
      </c>
      <c r="CD93" s="5">
        <f>P_R[[#This Row],[40+]]-P_R[[#This Row],[41+]]</f>
        <v>0</v>
      </c>
      <c r="CE93" s="5">
        <f>P_R[[#This Row],[41+]]-P_R[[#This Row],[42+]]</f>
        <v>0</v>
      </c>
      <c r="CF93" s="5">
        <f>P_R[[#This Row],[42+]]-P_R[[#This Row],[43+]]</f>
        <v>0</v>
      </c>
      <c r="CG93" s="5">
        <f>P_R[[#This Row],[43+]]-P_R[[#This Row],[44+]]</f>
        <v>0</v>
      </c>
      <c r="CH93" s="5">
        <f>P_R[[#This Row],[44+]]-P_R[[#This Row],[45+]]</f>
        <v>0</v>
      </c>
      <c r="CI93" s="5">
        <f>P_R[[#This Row],[45+]]-P_R[[#This Row],[46+]]</f>
        <v>0</v>
      </c>
      <c r="CJ93" s="5">
        <f>P_R[[#This Row],[46+]]-P_R[[#This Row],[47+]]</f>
        <v>0</v>
      </c>
      <c r="CK93" s="5">
        <f>P_R[[#This Row],[47+]]-P_R[[#This Row],[48+]]</f>
        <v>0</v>
      </c>
      <c r="CL93" s="5">
        <f>P_R[[#This Row],[48+]]-P_R[[#This Row],[49+]]</f>
        <v>0</v>
      </c>
    </row>
    <row r="94" spans="1:90" x14ac:dyDescent="0.25">
      <c r="A94" s="10">
        <v>22400721</v>
      </c>
      <c r="B94" s="13" t="s">
        <v>76</v>
      </c>
      <c r="C94" s="13" t="s">
        <v>83</v>
      </c>
      <c r="D94" s="11">
        <v>0.8125</v>
      </c>
      <c r="E94" s="9" t="str">
        <f>HYPERLINK("https://www.nba.com/stats/player/1642272/boxscores-traditional", "Jared McCain")</f>
        <v>Jared McCain</v>
      </c>
      <c r="F94">
        <v>15</v>
      </c>
      <c r="G94" s="4">
        <v>8.9220000000000006</v>
      </c>
      <c r="H94" s="3">
        <v>0.7823</v>
      </c>
      <c r="I94" s="3">
        <v>0.74856999999999996</v>
      </c>
      <c r="J94" s="3">
        <v>0.71226</v>
      </c>
      <c r="K94" s="3">
        <v>0.67364000000000002</v>
      </c>
      <c r="L94" s="3">
        <v>0.63307000000000002</v>
      </c>
      <c r="M94" s="3">
        <v>0.58706000000000003</v>
      </c>
      <c r="N94" s="3">
        <v>0.54379999999999995</v>
      </c>
      <c r="O94" s="3">
        <v>0.5</v>
      </c>
      <c r="P94" s="3">
        <v>0.45619999999999999</v>
      </c>
      <c r="Q94" s="3">
        <v>0.41293999999999997</v>
      </c>
      <c r="R94" s="3">
        <v>0.36692999999999998</v>
      </c>
      <c r="S94" s="3">
        <v>0.32635999999999998</v>
      </c>
      <c r="T94" s="3">
        <v>0.28774</v>
      </c>
      <c r="U94" s="3">
        <v>0.25142999999999999</v>
      </c>
      <c r="V94" s="3">
        <v>0.2177</v>
      </c>
      <c r="W94" s="3">
        <v>0.18406</v>
      </c>
      <c r="X94" s="3">
        <v>0.15625</v>
      </c>
      <c r="Y94" s="3">
        <v>0.13136</v>
      </c>
      <c r="Z94" s="3">
        <v>0.10935</v>
      </c>
      <c r="AA94" s="3">
        <v>9.0120000000000006E-2</v>
      </c>
      <c r="AB94" s="3">
        <v>7.2150000000000006E-2</v>
      </c>
      <c r="AC94" s="3">
        <v>5.8209999999999998E-2</v>
      </c>
      <c r="AD94" s="3">
        <v>4.648E-2</v>
      </c>
      <c r="AE94" s="3">
        <v>3.6729999999999999E-2</v>
      </c>
      <c r="AF94" s="3">
        <v>2.8070000000000001E-2</v>
      </c>
      <c r="AG94" s="3">
        <v>2.1690000000000001E-2</v>
      </c>
      <c r="AH94" s="3">
        <v>1.6590000000000001E-2</v>
      </c>
      <c r="AI94" s="3">
        <v>1.255E-2</v>
      </c>
      <c r="AJ94" s="3">
        <v>9.3900000000000008E-3</v>
      </c>
      <c r="AK94" s="3">
        <v>6.7600000000000004E-3</v>
      </c>
      <c r="AL94" s="3">
        <v>4.9399999999999999E-3</v>
      </c>
      <c r="AM94" s="3">
        <v>3.5699999999999998E-3</v>
      </c>
      <c r="AN94" s="3">
        <v>2.5600000000000002E-3</v>
      </c>
      <c r="AO94" s="3">
        <v>1.81E-3</v>
      </c>
      <c r="AP94" s="3">
        <v>1.2199999999999999E-3</v>
      </c>
      <c r="AQ94" s="3">
        <v>8.4000000000000003E-4</v>
      </c>
      <c r="AR94" s="3">
        <v>5.8E-4</v>
      </c>
      <c r="AS94" s="3">
        <v>3.8999999999999999E-4</v>
      </c>
      <c r="AT94" s="3">
        <v>2.5999999999999998E-4</v>
      </c>
      <c r="AU94" s="3">
        <v>1.7000000000000001E-4</v>
      </c>
      <c r="AV94" s="3">
        <v>1.1E-4</v>
      </c>
      <c r="AW94" s="3">
        <v>6.9999999999999994E-5</v>
      </c>
      <c r="AX94" s="5">
        <f>P_R[[#This Row],[8+]]-P_R[[#This Row],[9+]]</f>
        <v>3.3730000000000038E-2</v>
      </c>
      <c r="AY94" s="5">
        <f>P_R[[#This Row],[9+]]-P_R[[#This Row],[10+]]</f>
        <v>3.6309999999999953E-2</v>
      </c>
      <c r="AZ94" s="5">
        <f>P_R[[#This Row],[10+]]-P_R[[#This Row],[11+]]</f>
        <v>3.8619999999999988E-2</v>
      </c>
      <c r="BA94" s="5">
        <f>P_R[[#This Row],[11+]]-P_R[[#This Row],[12+]]</f>
        <v>4.0569999999999995E-2</v>
      </c>
      <c r="BB94" s="5">
        <f>P_R[[#This Row],[12+]]-P_R[[#This Row],[13+]]</f>
        <v>4.6009999999999995E-2</v>
      </c>
      <c r="BC94" s="5">
        <f>P_R[[#This Row],[13+]]-P_R[[#This Row],[14+]]</f>
        <v>4.3260000000000076E-2</v>
      </c>
      <c r="BD94" s="5">
        <f>P_R[[#This Row],[14+]]-P_R[[#This Row],[15+]]</f>
        <v>4.379999999999995E-2</v>
      </c>
      <c r="BE94" s="5">
        <f>P_R[[#This Row],[15+]]-P_R[[#This Row],[16+]]</f>
        <v>4.3800000000000006E-2</v>
      </c>
      <c r="BF94" s="5">
        <f>P_R[[#This Row],[16+]]-P_R[[#This Row],[17+]]</f>
        <v>4.3260000000000021E-2</v>
      </c>
      <c r="BG94" s="5">
        <f>P_R[[#This Row],[17+]]-P_R[[#This Row],[18+]]</f>
        <v>4.6009999999999995E-2</v>
      </c>
      <c r="BH94" s="5">
        <f>P_R[[#This Row],[18+]]-P_R[[#This Row],[19+]]</f>
        <v>4.0569999999999995E-2</v>
      </c>
      <c r="BI94" s="5">
        <f>P_R[[#This Row],[19+]]-P_R[[#This Row],[20+]]</f>
        <v>3.8619999999999988E-2</v>
      </c>
      <c r="BJ94" s="5">
        <f>P_R[[#This Row],[20+]]-P_R[[#This Row],[21+]]</f>
        <v>3.6310000000000009E-2</v>
      </c>
      <c r="BK94" s="5">
        <f>P_R[[#This Row],[21+]]-P_R[[#This Row],[22+]]</f>
        <v>3.3729999999999982E-2</v>
      </c>
      <c r="BL94" s="5">
        <f>P_R[[#This Row],[22+]]-P_R[[#This Row],[23+]]</f>
        <v>3.3640000000000003E-2</v>
      </c>
      <c r="BM94" s="5">
        <f>P_R[[#This Row],[23+]]-P_R[[#This Row],[24+]]</f>
        <v>2.7810000000000001E-2</v>
      </c>
      <c r="BN94" s="5">
        <f>P_R[[#This Row],[24+]]-P_R[[#This Row],[25+]]</f>
        <v>2.4889999999999995E-2</v>
      </c>
      <c r="BO94" s="5">
        <f>P_R[[#This Row],[25+]]-P_R[[#This Row],[26+]]</f>
        <v>2.2010000000000002E-2</v>
      </c>
      <c r="BP94" s="5">
        <f>P_R[[#This Row],[26+]]-P_R[[#This Row],[27+]]</f>
        <v>1.9229999999999997E-2</v>
      </c>
      <c r="BQ94" s="5">
        <f>P_R[[#This Row],[27+]]-P_R[[#This Row],[28+]]</f>
        <v>1.797E-2</v>
      </c>
      <c r="BR94" s="5">
        <f>P_R[[#This Row],[28+]]-P_R[[#This Row],[29+]]</f>
        <v>1.3940000000000008E-2</v>
      </c>
      <c r="BS94" s="5">
        <f>P_R[[#This Row],[29+]]-P_R[[#This Row],[30+]]</f>
        <v>1.1729999999999997E-2</v>
      </c>
      <c r="BT94" s="5">
        <f>P_R[[#This Row],[30+]]-P_R[[#This Row],[31+]]</f>
        <v>9.7500000000000017E-3</v>
      </c>
      <c r="BU94" s="5">
        <f>P_R[[#This Row],[31+]]-P_R[[#This Row],[32+]]</f>
        <v>8.6599999999999976E-3</v>
      </c>
      <c r="BV94" s="5">
        <f>P_R[[#This Row],[32+]]-P_R[[#This Row],[33+]]</f>
        <v>6.3800000000000003E-3</v>
      </c>
      <c r="BW94" s="5">
        <f>P_R[[#This Row],[33+]]-P_R[[#This Row],[34+]]</f>
        <v>5.1000000000000004E-3</v>
      </c>
      <c r="BX94" s="5">
        <f>P_R[[#This Row],[34+]]-P_R[[#This Row],[35+]]</f>
        <v>4.0400000000000002E-3</v>
      </c>
      <c r="BY94" s="5">
        <f>P_R[[#This Row],[35+]]-P_R[[#This Row],[36+]]</f>
        <v>3.1599999999999996E-3</v>
      </c>
      <c r="BZ94" s="5">
        <f>P_R[[#This Row],[36+]]-P_R[[#This Row],[37+]]</f>
        <v>2.6300000000000004E-3</v>
      </c>
      <c r="CA94" s="5">
        <f>P_R[[#This Row],[37+]]-P_R[[#This Row],[38+]]</f>
        <v>1.8200000000000004E-3</v>
      </c>
      <c r="CB94" s="5">
        <f>P_R[[#This Row],[38+]]-P_R[[#This Row],[39+]]</f>
        <v>1.3700000000000001E-3</v>
      </c>
      <c r="CC94" s="5">
        <f>P_R[[#This Row],[39+]]-P_R[[#This Row],[40+]]</f>
        <v>1.0099999999999996E-3</v>
      </c>
      <c r="CD94" s="5">
        <f>P_R[[#This Row],[40+]]-P_R[[#This Row],[41+]]</f>
        <v>7.5000000000000023E-4</v>
      </c>
      <c r="CE94" s="5">
        <f>P_R[[#This Row],[41+]]-P_R[[#This Row],[42+]]</f>
        <v>5.9000000000000003E-4</v>
      </c>
      <c r="CF94" s="5">
        <f>P_R[[#This Row],[42+]]-P_R[[#This Row],[43+]]</f>
        <v>3.7999999999999991E-4</v>
      </c>
      <c r="CG94" s="5">
        <f>P_R[[#This Row],[43+]]-P_R[[#This Row],[44+]]</f>
        <v>2.6000000000000003E-4</v>
      </c>
      <c r="CH94" s="5">
        <f>P_R[[#This Row],[44+]]-P_R[[#This Row],[45+]]</f>
        <v>1.9000000000000001E-4</v>
      </c>
      <c r="CI94" s="5">
        <f>P_R[[#This Row],[45+]]-P_R[[#This Row],[46+]]</f>
        <v>1.3000000000000002E-4</v>
      </c>
      <c r="CJ94" s="5">
        <f>P_R[[#This Row],[46+]]-P_R[[#This Row],[47+]]</f>
        <v>8.9999999999999965E-5</v>
      </c>
      <c r="CK94" s="5">
        <f>P_R[[#This Row],[47+]]-P_R[[#This Row],[48+]]</f>
        <v>6.0000000000000008E-5</v>
      </c>
      <c r="CL94" s="5">
        <f>P_R[[#This Row],[48+]]-P_R[[#This Row],[49+]]</f>
        <v>4.000000000000001E-5</v>
      </c>
    </row>
    <row r="95" spans="1:90" x14ac:dyDescent="0.25">
      <c r="A95" s="10">
        <v>22400721</v>
      </c>
      <c r="B95" s="13" t="s">
        <v>76</v>
      </c>
      <c r="C95" s="13" t="s">
        <v>83</v>
      </c>
      <c r="D95" s="11">
        <v>0.8125</v>
      </c>
      <c r="E95" s="9" t="str">
        <f>HYPERLINK("https://www.nba.com/stats/player/1628997/boxscores-traditional", "Caleb Martin")</f>
        <v>Caleb Martin</v>
      </c>
      <c r="F95">
        <v>11.8</v>
      </c>
      <c r="G95" s="4">
        <v>6.431</v>
      </c>
      <c r="H95" s="3">
        <v>0.72240000000000004</v>
      </c>
      <c r="I95" s="3">
        <v>0.67003000000000001</v>
      </c>
      <c r="J95" s="3">
        <v>0.61026000000000002</v>
      </c>
      <c r="K95" s="3">
        <v>0.54776000000000002</v>
      </c>
      <c r="L95" s="3">
        <v>0.48803000000000002</v>
      </c>
      <c r="M95" s="3">
        <v>0.42465000000000003</v>
      </c>
      <c r="N95" s="3">
        <v>0.36692999999999998</v>
      </c>
      <c r="O95" s="3">
        <v>0.30853999999999998</v>
      </c>
      <c r="P95" s="3">
        <v>0.25785000000000002</v>
      </c>
      <c r="Q95" s="3">
        <v>0.20896999999999999</v>
      </c>
      <c r="R95" s="3">
        <v>0.16853000000000001</v>
      </c>
      <c r="S95" s="3">
        <v>0.13136</v>
      </c>
      <c r="T95" s="3">
        <v>0.10027</v>
      </c>
      <c r="U95" s="3">
        <v>7.6359999999999997E-2</v>
      </c>
      <c r="V95" s="3">
        <v>5.5919999999999997E-2</v>
      </c>
      <c r="W95" s="3">
        <v>4.0930000000000001E-2</v>
      </c>
      <c r="X95" s="3">
        <v>2.8719999999999999E-2</v>
      </c>
      <c r="Y95" s="3">
        <v>2.018E-2</v>
      </c>
      <c r="Z95" s="3">
        <v>1.355E-2</v>
      </c>
      <c r="AA95" s="3">
        <v>9.1400000000000006E-3</v>
      </c>
      <c r="AB95" s="3">
        <v>5.8700000000000002E-3</v>
      </c>
      <c r="AC95" s="3">
        <v>3.79E-3</v>
      </c>
      <c r="AD95" s="3">
        <v>2.33E-3</v>
      </c>
      <c r="AE95" s="3">
        <v>1.39E-3</v>
      </c>
      <c r="AF95" s="3">
        <v>8.4000000000000003E-4</v>
      </c>
      <c r="AG95" s="3">
        <v>4.8000000000000001E-4</v>
      </c>
      <c r="AH95" s="3">
        <v>2.7999999999999998E-4</v>
      </c>
      <c r="AI95" s="3">
        <v>1.4999999999999999E-4</v>
      </c>
      <c r="AJ95" s="3">
        <v>8.0000000000000007E-5</v>
      </c>
      <c r="AK95" s="3">
        <v>4.0000000000000003E-5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P_R[[#This Row],[8+]]-P_R[[#This Row],[9+]]</f>
        <v>5.2370000000000028E-2</v>
      </c>
      <c r="AY95" s="5">
        <f>P_R[[#This Row],[9+]]-P_R[[#This Row],[10+]]</f>
        <v>5.976999999999999E-2</v>
      </c>
      <c r="AZ95" s="5">
        <f>P_R[[#This Row],[10+]]-P_R[[#This Row],[11+]]</f>
        <v>6.25E-2</v>
      </c>
      <c r="BA95" s="5">
        <f>P_R[[#This Row],[11+]]-P_R[[#This Row],[12+]]</f>
        <v>5.9730000000000005E-2</v>
      </c>
      <c r="BB95" s="5">
        <f>P_R[[#This Row],[12+]]-P_R[[#This Row],[13+]]</f>
        <v>6.3379999999999992E-2</v>
      </c>
      <c r="BC95" s="5">
        <f>P_R[[#This Row],[13+]]-P_R[[#This Row],[14+]]</f>
        <v>5.7720000000000049E-2</v>
      </c>
      <c r="BD95" s="5">
        <f>P_R[[#This Row],[14+]]-P_R[[#This Row],[15+]]</f>
        <v>5.8389999999999997E-2</v>
      </c>
      <c r="BE95" s="5">
        <f>P_R[[#This Row],[15+]]-P_R[[#This Row],[16+]]</f>
        <v>5.0689999999999957E-2</v>
      </c>
      <c r="BF95" s="5">
        <f>P_R[[#This Row],[16+]]-P_R[[#This Row],[17+]]</f>
        <v>4.8880000000000035E-2</v>
      </c>
      <c r="BG95" s="5">
        <f>P_R[[#This Row],[17+]]-P_R[[#This Row],[18+]]</f>
        <v>4.0439999999999976E-2</v>
      </c>
      <c r="BH95" s="5">
        <f>P_R[[#This Row],[18+]]-P_R[[#This Row],[19+]]</f>
        <v>3.7170000000000009E-2</v>
      </c>
      <c r="BI95" s="5">
        <f>P_R[[#This Row],[19+]]-P_R[[#This Row],[20+]]</f>
        <v>3.1090000000000007E-2</v>
      </c>
      <c r="BJ95" s="5">
        <f>P_R[[#This Row],[20+]]-P_R[[#This Row],[21+]]</f>
        <v>2.3910000000000001E-2</v>
      </c>
      <c r="BK95" s="5">
        <f>P_R[[#This Row],[21+]]-P_R[[#This Row],[22+]]</f>
        <v>2.044E-2</v>
      </c>
      <c r="BL95" s="5">
        <f>P_R[[#This Row],[22+]]-P_R[[#This Row],[23+]]</f>
        <v>1.4989999999999996E-2</v>
      </c>
      <c r="BM95" s="5">
        <f>P_R[[#This Row],[23+]]-P_R[[#This Row],[24+]]</f>
        <v>1.2210000000000002E-2</v>
      </c>
      <c r="BN95" s="5">
        <f>P_R[[#This Row],[24+]]-P_R[[#This Row],[25+]]</f>
        <v>8.539999999999999E-3</v>
      </c>
      <c r="BO95" s="5">
        <f>P_R[[#This Row],[25+]]-P_R[[#This Row],[26+]]</f>
        <v>6.6300000000000005E-3</v>
      </c>
      <c r="BP95" s="5">
        <f>P_R[[#This Row],[26+]]-P_R[[#This Row],[27+]]</f>
        <v>4.409999999999999E-3</v>
      </c>
      <c r="BQ95" s="5">
        <f>P_R[[#This Row],[27+]]-P_R[[#This Row],[28+]]</f>
        <v>3.2700000000000003E-3</v>
      </c>
      <c r="BR95" s="5">
        <f>P_R[[#This Row],[28+]]-P_R[[#This Row],[29+]]</f>
        <v>2.0800000000000003E-3</v>
      </c>
      <c r="BS95" s="5">
        <f>P_R[[#This Row],[29+]]-P_R[[#This Row],[30+]]</f>
        <v>1.4599999999999999E-3</v>
      </c>
      <c r="BT95" s="5">
        <f>P_R[[#This Row],[30+]]-P_R[[#This Row],[31+]]</f>
        <v>9.4000000000000008E-4</v>
      </c>
      <c r="BU95" s="5">
        <f>P_R[[#This Row],[31+]]-P_R[[#This Row],[32+]]</f>
        <v>5.4999999999999992E-4</v>
      </c>
      <c r="BV95" s="5">
        <f>P_R[[#This Row],[32+]]-P_R[[#This Row],[33+]]</f>
        <v>3.6000000000000002E-4</v>
      </c>
      <c r="BW95" s="5">
        <f>P_R[[#This Row],[33+]]-P_R[[#This Row],[34+]]</f>
        <v>2.0000000000000004E-4</v>
      </c>
      <c r="BX95" s="5">
        <f>P_R[[#This Row],[34+]]-P_R[[#This Row],[35+]]</f>
        <v>1.2999999999999999E-4</v>
      </c>
      <c r="BY95" s="5">
        <f>P_R[[#This Row],[35+]]-P_R[[#This Row],[36+]]</f>
        <v>6.999999999999998E-5</v>
      </c>
      <c r="BZ95" s="5">
        <f>P_R[[#This Row],[36+]]-P_R[[#This Row],[37+]]</f>
        <v>4.0000000000000003E-5</v>
      </c>
      <c r="CA95" s="5">
        <f>P_R[[#This Row],[37+]]-P_R[[#This Row],[38+]]</f>
        <v>4.0000000000000003E-5</v>
      </c>
      <c r="CB95" s="5">
        <f>P_R[[#This Row],[38+]]-P_R[[#This Row],[39+]]</f>
        <v>0</v>
      </c>
      <c r="CC95" s="5">
        <f>P_R[[#This Row],[39+]]-P_R[[#This Row],[40+]]</f>
        <v>0</v>
      </c>
      <c r="CD95" s="5">
        <f>P_R[[#This Row],[40+]]-P_R[[#This Row],[41+]]</f>
        <v>0</v>
      </c>
      <c r="CE95" s="5">
        <f>P_R[[#This Row],[41+]]-P_R[[#This Row],[42+]]</f>
        <v>0</v>
      </c>
      <c r="CF95" s="5">
        <f>P_R[[#This Row],[42+]]-P_R[[#This Row],[43+]]</f>
        <v>0</v>
      </c>
      <c r="CG95" s="5">
        <f>P_R[[#This Row],[43+]]-P_R[[#This Row],[44+]]</f>
        <v>0</v>
      </c>
      <c r="CH95" s="5">
        <f>P_R[[#This Row],[44+]]-P_R[[#This Row],[45+]]</f>
        <v>0</v>
      </c>
      <c r="CI95" s="5">
        <f>P_R[[#This Row],[45+]]-P_R[[#This Row],[46+]]</f>
        <v>0</v>
      </c>
      <c r="CJ95" s="5">
        <f>P_R[[#This Row],[46+]]-P_R[[#This Row],[47+]]</f>
        <v>0</v>
      </c>
      <c r="CK95" s="5">
        <f>P_R[[#This Row],[47+]]-P_R[[#This Row],[48+]]</f>
        <v>0</v>
      </c>
      <c r="CL95" s="5">
        <f>P_R[[#This Row],[48+]]-P_R[[#This Row],[49+]]</f>
        <v>0</v>
      </c>
    </row>
    <row r="96" spans="1:90" x14ac:dyDescent="0.25">
      <c r="A96" s="10">
        <v>22400721</v>
      </c>
      <c r="B96" s="13" t="s">
        <v>76</v>
      </c>
      <c r="C96" s="13" t="s">
        <v>83</v>
      </c>
      <c r="D96" s="11">
        <v>0.8125</v>
      </c>
      <c r="E96" s="9" t="str">
        <f>HYPERLINK("https://www.nba.com/stats/player/203083/boxscores-traditional", "Andre Drummond")</f>
        <v>Andre Drummond</v>
      </c>
      <c r="F96">
        <v>10.6</v>
      </c>
      <c r="G96" s="4">
        <v>5.6070000000000002</v>
      </c>
      <c r="H96" s="3">
        <v>0.67723999999999995</v>
      </c>
      <c r="I96" s="3">
        <v>0.61409000000000002</v>
      </c>
      <c r="J96" s="3">
        <v>0.54379999999999995</v>
      </c>
      <c r="K96" s="3">
        <v>0.47210000000000002</v>
      </c>
      <c r="L96" s="3">
        <v>0.40128999999999998</v>
      </c>
      <c r="M96" s="3">
        <v>0.33360000000000001</v>
      </c>
      <c r="N96" s="3">
        <v>0.27093</v>
      </c>
      <c r="O96" s="3">
        <v>0.2177</v>
      </c>
      <c r="P96" s="3">
        <v>0.16853000000000001</v>
      </c>
      <c r="Q96" s="3">
        <v>0.12714</v>
      </c>
      <c r="R96" s="3">
        <v>9.3420000000000003E-2</v>
      </c>
      <c r="S96" s="3">
        <v>6.6809999999999994E-2</v>
      </c>
      <c r="T96" s="3">
        <v>4.648E-2</v>
      </c>
      <c r="U96" s="3">
        <v>3.2160000000000001E-2</v>
      </c>
      <c r="V96" s="3">
        <v>2.1180000000000001E-2</v>
      </c>
      <c r="W96" s="3">
        <v>1.355E-2</v>
      </c>
      <c r="X96" s="3">
        <v>8.4200000000000004E-3</v>
      </c>
      <c r="Y96" s="3">
        <v>5.0800000000000003E-3</v>
      </c>
      <c r="Z96" s="3">
        <v>2.98E-3</v>
      </c>
      <c r="AA96" s="3">
        <v>1.75E-3</v>
      </c>
      <c r="AB96" s="3">
        <v>9.7000000000000005E-4</v>
      </c>
      <c r="AC96" s="3">
        <v>5.1999999999999995E-4</v>
      </c>
      <c r="AD96" s="3">
        <v>2.7E-4</v>
      </c>
      <c r="AE96" s="3">
        <v>1.3999999999999999E-4</v>
      </c>
      <c r="AF96" s="3">
        <v>6.9999999999999994E-5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5">
        <f>P_R[[#This Row],[8+]]-P_R[[#This Row],[9+]]</f>
        <v>6.3149999999999928E-2</v>
      </c>
      <c r="AY96" s="5">
        <f>P_R[[#This Row],[9+]]-P_R[[#This Row],[10+]]</f>
        <v>7.0290000000000075E-2</v>
      </c>
      <c r="AZ96" s="5">
        <f>P_R[[#This Row],[10+]]-P_R[[#This Row],[11+]]</f>
        <v>7.169999999999993E-2</v>
      </c>
      <c r="BA96" s="5">
        <f>P_R[[#This Row],[11+]]-P_R[[#This Row],[12+]]</f>
        <v>7.081000000000004E-2</v>
      </c>
      <c r="BB96" s="5">
        <f>P_R[[#This Row],[12+]]-P_R[[#This Row],[13+]]</f>
        <v>6.7689999999999972E-2</v>
      </c>
      <c r="BC96" s="5">
        <f>P_R[[#This Row],[13+]]-P_R[[#This Row],[14+]]</f>
        <v>6.2670000000000003E-2</v>
      </c>
      <c r="BD96" s="5">
        <f>P_R[[#This Row],[14+]]-P_R[[#This Row],[15+]]</f>
        <v>5.323E-2</v>
      </c>
      <c r="BE96" s="5">
        <f>P_R[[#This Row],[15+]]-P_R[[#This Row],[16+]]</f>
        <v>4.9169999999999991E-2</v>
      </c>
      <c r="BF96" s="5">
        <f>P_R[[#This Row],[16+]]-P_R[[#This Row],[17+]]</f>
        <v>4.139000000000001E-2</v>
      </c>
      <c r="BG96" s="5">
        <f>P_R[[#This Row],[17+]]-P_R[[#This Row],[18+]]</f>
        <v>3.372E-2</v>
      </c>
      <c r="BH96" s="5">
        <f>P_R[[#This Row],[18+]]-P_R[[#This Row],[19+]]</f>
        <v>2.6610000000000009E-2</v>
      </c>
      <c r="BI96" s="5">
        <f>P_R[[#This Row],[19+]]-P_R[[#This Row],[20+]]</f>
        <v>2.0329999999999994E-2</v>
      </c>
      <c r="BJ96" s="5">
        <f>P_R[[#This Row],[20+]]-P_R[[#This Row],[21+]]</f>
        <v>1.4319999999999999E-2</v>
      </c>
      <c r="BK96" s="5">
        <f>P_R[[#This Row],[21+]]-P_R[[#This Row],[22+]]</f>
        <v>1.098E-2</v>
      </c>
      <c r="BL96" s="5">
        <f>P_R[[#This Row],[22+]]-P_R[[#This Row],[23+]]</f>
        <v>7.6300000000000014E-3</v>
      </c>
      <c r="BM96" s="5">
        <f>P_R[[#This Row],[23+]]-P_R[[#This Row],[24+]]</f>
        <v>5.1299999999999991E-3</v>
      </c>
      <c r="BN96" s="5">
        <f>P_R[[#This Row],[24+]]-P_R[[#This Row],[25+]]</f>
        <v>3.3400000000000001E-3</v>
      </c>
      <c r="BO96" s="5">
        <f>P_R[[#This Row],[25+]]-P_R[[#This Row],[26+]]</f>
        <v>2.1000000000000003E-3</v>
      </c>
      <c r="BP96" s="5">
        <f>P_R[[#This Row],[26+]]-P_R[[#This Row],[27+]]</f>
        <v>1.23E-3</v>
      </c>
      <c r="BQ96" s="5">
        <f>P_R[[#This Row],[27+]]-P_R[[#This Row],[28+]]</f>
        <v>7.7999999999999999E-4</v>
      </c>
      <c r="BR96" s="5">
        <f>P_R[[#This Row],[28+]]-P_R[[#This Row],[29+]]</f>
        <v>4.500000000000001E-4</v>
      </c>
      <c r="BS96" s="5">
        <f>P_R[[#This Row],[29+]]-P_R[[#This Row],[30+]]</f>
        <v>2.4999999999999995E-4</v>
      </c>
      <c r="BT96" s="5">
        <f>P_R[[#This Row],[30+]]-P_R[[#This Row],[31+]]</f>
        <v>1.3000000000000002E-4</v>
      </c>
      <c r="BU96" s="5">
        <f>P_R[[#This Row],[31+]]-P_R[[#This Row],[32+]]</f>
        <v>6.9999999999999994E-5</v>
      </c>
      <c r="BV96" s="5">
        <f>P_R[[#This Row],[32+]]-P_R[[#This Row],[33+]]</f>
        <v>6.9999999999999994E-5</v>
      </c>
      <c r="BW96" s="5">
        <f>P_R[[#This Row],[33+]]-P_R[[#This Row],[34+]]</f>
        <v>0</v>
      </c>
      <c r="BX96" s="5">
        <f>P_R[[#This Row],[34+]]-P_R[[#This Row],[35+]]</f>
        <v>0</v>
      </c>
      <c r="BY96" s="5">
        <f>P_R[[#This Row],[35+]]-P_R[[#This Row],[36+]]</f>
        <v>0</v>
      </c>
      <c r="BZ96" s="5">
        <f>P_R[[#This Row],[36+]]-P_R[[#This Row],[37+]]</f>
        <v>0</v>
      </c>
      <c r="CA96" s="5">
        <f>P_R[[#This Row],[37+]]-P_R[[#This Row],[38+]]</f>
        <v>0</v>
      </c>
      <c r="CB96" s="5">
        <f>P_R[[#This Row],[38+]]-P_R[[#This Row],[39+]]</f>
        <v>0</v>
      </c>
      <c r="CC96" s="5">
        <f>P_R[[#This Row],[39+]]-P_R[[#This Row],[40+]]</f>
        <v>0</v>
      </c>
      <c r="CD96" s="5">
        <f>P_R[[#This Row],[40+]]-P_R[[#This Row],[41+]]</f>
        <v>0</v>
      </c>
      <c r="CE96" s="5">
        <f>P_R[[#This Row],[41+]]-P_R[[#This Row],[42+]]</f>
        <v>0</v>
      </c>
      <c r="CF96" s="5">
        <f>P_R[[#This Row],[42+]]-P_R[[#This Row],[43+]]</f>
        <v>0</v>
      </c>
      <c r="CG96" s="5">
        <f>P_R[[#This Row],[43+]]-P_R[[#This Row],[44+]]</f>
        <v>0</v>
      </c>
      <c r="CH96" s="5">
        <f>P_R[[#This Row],[44+]]-P_R[[#This Row],[45+]]</f>
        <v>0</v>
      </c>
      <c r="CI96" s="5">
        <f>P_R[[#This Row],[45+]]-P_R[[#This Row],[46+]]</f>
        <v>0</v>
      </c>
      <c r="CJ96" s="5">
        <f>P_R[[#This Row],[46+]]-P_R[[#This Row],[47+]]</f>
        <v>0</v>
      </c>
      <c r="CK96" s="5">
        <f>P_R[[#This Row],[47+]]-P_R[[#This Row],[48+]]</f>
        <v>0</v>
      </c>
      <c r="CL96" s="5">
        <f>P_R[[#This Row],[48+]]-P_R[[#This Row],[49+]]</f>
        <v>0</v>
      </c>
    </row>
    <row r="97" spans="1:90" x14ac:dyDescent="0.25">
      <c r="A97" s="10">
        <v>22400721</v>
      </c>
      <c r="B97" s="13" t="s">
        <v>76</v>
      </c>
      <c r="C97" s="13" t="s">
        <v>83</v>
      </c>
      <c r="D97" s="11">
        <v>0.8125</v>
      </c>
      <c r="E97" s="9" t="str">
        <f>HYPERLINK("https://www.nba.com/stats/player/1630231/boxscores-traditional", "KJ Martin")</f>
        <v>KJ Martin</v>
      </c>
      <c r="F97">
        <v>9.8000000000000007</v>
      </c>
      <c r="G97" s="4">
        <v>4.75</v>
      </c>
      <c r="H97" s="3">
        <v>0.64802999999999999</v>
      </c>
      <c r="I97" s="3">
        <v>0.56749000000000005</v>
      </c>
      <c r="J97" s="3">
        <v>0.48404999999999998</v>
      </c>
      <c r="K97" s="3">
        <v>0.40128999999999998</v>
      </c>
      <c r="L97" s="3">
        <v>0.32275999999999999</v>
      </c>
      <c r="M97" s="3">
        <v>0.25142999999999999</v>
      </c>
      <c r="N97" s="3">
        <v>0.18942999999999999</v>
      </c>
      <c r="O97" s="3">
        <v>0.13786000000000001</v>
      </c>
      <c r="P97" s="3">
        <v>9.5100000000000004E-2</v>
      </c>
      <c r="Q97" s="3">
        <v>6.4259999999999998E-2</v>
      </c>
      <c r="R97" s="3">
        <v>4.1820000000000003E-2</v>
      </c>
      <c r="S97" s="3">
        <v>2.6190000000000001E-2</v>
      </c>
      <c r="T97" s="3">
        <v>1.5779999999999999E-2</v>
      </c>
      <c r="U97" s="3">
        <v>9.1400000000000006E-3</v>
      </c>
      <c r="V97" s="3">
        <v>5.0800000000000003E-3</v>
      </c>
      <c r="W97" s="3">
        <v>2.7200000000000002E-3</v>
      </c>
      <c r="X97" s="3">
        <v>1.39E-3</v>
      </c>
      <c r="Y97" s="3">
        <v>6.8999999999999997E-4</v>
      </c>
      <c r="Z97" s="3">
        <v>3.2000000000000003E-4</v>
      </c>
      <c r="AA97" s="3">
        <v>1.4999999999999999E-4</v>
      </c>
      <c r="AB97" s="3">
        <v>6.0000000000000002E-5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P_R[[#This Row],[8+]]-P_R[[#This Row],[9+]]</f>
        <v>8.0539999999999945E-2</v>
      </c>
      <c r="AY97" s="5">
        <f>P_R[[#This Row],[9+]]-P_R[[#This Row],[10+]]</f>
        <v>8.344000000000007E-2</v>
      </c>
      <c r="AZ97" s="5">
        <f>P_R[[#This Row],[10+]]-P_R[[#This Row],[11+]]</f>
        <v>8.276E-2</v>
      </c>
      <c r="BA97" s="5">
        <f>P_R[[#This Row],[11+]]-P_R[[#This Row],[12+]]</f>
        <v>7.8529999999999989E-2</v>
      </c>
      <c r="BB97" s="5">
        <f>P_R[[#This Row],[12+]]-P_R[[#This Row],[13+]]</f>
        <v>7.1330000000000005E-2</v>
      </c>
      <c r="BC97" s="5">
        <f>P_R[[#This Row],[13+]]-P_R[[#This Row],[14+]]</f>
        <v>6.2E-2</v>
      </c>
      <c r="BD97" s="5">
        <f>P_R[[#This Row],[14+]]-P_R[[#This Row],[15+]]</f>
        <v>5.1569999999999977E-2</v>
      </c>
      <c r="BE97" s="5">
        <f>P_R[[#This Row],[15+]]-P_R[[#This Row],[16+]]</f>
        <v>4.2760000000000006E-2</v>
      </c>
      <c r="BF97" s="5">
        <f>P_R[[#This Row],[16+]]-P_R[[#This Row],[17+]]</f>
        <v>3.0840000000000006E-2</v>
      </c>
      <c r="BG97" s="5">
        <f>P_R[[#This Row],[17+]]-P_R[[#This Row],[18+]]</f>
        <v>2.2439999999999995E-2</v>
      </c>
      <c r="BH97" s="5">
        <f>P_R[[#This Row],[18+]]-P_R[[#This Row],[19+]]</f>
        <v>1.5630000000000002E-2</v>
      </c>
      <c r="BI97" s="5">
        <f>P_R[[#This Row],[19+]]-P_R[[#This Row],[20+]]</f>
        <v>1.0410000000000003E-2</v>
      </c>
      <c r="BJ97" s="5">
        <f>P_R[[#This Row],[20+]]-P_R[[#This Row],[21+]]</f>
        <v>6.6399999999999983E-3</v>
      </c>
      <c r="BK97" s="5">
        <f>P_R[[#This Row],[21+]]-P_R[[#This Row],[22+]]</f>
        <v>4.0600000000000002E-3</v>
      </c>
      <c r="BL97" s="5">
        <f>P_R[[#This Row],[22+]]-P_R[[#This Row],[23+]]</f>
        <v>2.3600000000000001E-3</v>
      </c>
      <c r="BM97" s="5">
        <f>P_R[[#This Row],[23+]]-P_R[[#This Row],[24+]]</f>
        <v>1.3300000000000002E-3</v>
      </c>
      <c r="BN97" s="5">
        <f>P_R[[#This Row],[24+]]-P_R[[#This Row],[25+]]</f>
        <v>6.9999999999999999E-4</v>
      </c>
      <c r="BO97" s="5">
        <f>P_R[[#This Row],[25+]]-P_R[[#This Row],[26+]]</f>
        <v>3.6999999999999994E-4</v>
      </c>
      <c r="BP97" s="5">
        <f>P_R[[#This Row],[26+]]-P_R[[#This Row],[27+]]</f>
        <v>1.7000000000000004E-4</v>
      </c>
      <c r="BQ97" s="5">
        <f>P_R[[#This Row],[27+]]-P_R[[#This Row],[28+]]</f>
        <v>8.9999999999999992E-5</v>
      </c>
      <c r="BR97" s="5">
        <f>P_R[[#This Row],[28+]]-P_R[[#This Row],[29+]]</f>
        <v>6.0000000000000002E-5</v>
      </c>
      <c r="BS97" s="5">
        <f>P_R[[#This Row],[29+]]-P_R[[#This Row],[30+]]</f>
        <v>0</v>
      </c>
      <c r="BT97" s="5">
        <f>P_R[[#This Row],[30+]]-P_R[[#This Row],[31+]]</f>
        <v>0</v>
      </c>
      <c r="BU97" s="5">
        <f>P_R[[#This Row],[31+]]-P_R[[#This Row],[32+]]</f>
        <v>0</v>
      </c>
      <c r="BV97" s="5">
        <f>P_R[[#This Row],[32+]]-P_R[[#This Row],[33+]]</f>
        <v>0</v>
      </c>
      <c r="BW97" s="5">
        <f>P_R[[#This Row],[33+]]-P_R[[#This Row],[34+]]</f>
        <v>0</v>
      </c>
      <c r="BX97" s="5">
        <f>P_R[[#This Row],[34+]]-P_R[[#This Row],[35+]]</f>
        <v>0</v>
      </c>
      <c r="BY97" s="5">
        <f>P_R[[#This Row],[35+]]-P_R[[#This Row],[36+]]</f>
        <v>0</v>
      </c>
      <c r="BZ97" s="5">
        <f>P_R[[#This Row],[36+]]-P_R[[#This Row],[37+]]</f>
        <v>0</v>
      </c>
      <c r="CA97" s="5">
        <f>P_R[[#This Row],[37+]]-P_R[[#This Row],[38+]]</f>
        <v>0</v>
      </c>
      <c r="CB97" s="5">
        <f>P_R[[#This Row],[38+]]-P_R[[#This Row],[39+]]</f>
        <v>0</v>
      </c>
      <c r="CC97" s="5">
        <f>P_R[[#This Row],[39+]]-P_R[[#This Row],[40+]]</f>
        <v>0</v>
      </c>
      <c r="CD97" s="5">
        <f>P_R[[#This Row],[40+]]-P_R[[#This Row],[41+]]</f>
        <v>0</v>
      </c>
      <c r="CE97" s="5">
        <f>P_R[[#This Row],[41+]]-P_R[[#This Row],[42+]]</f>
        <v>0</v>
      </c>
      <c r="CF97" s="5">
        <f>P_R[[#This Row],[42+]]-P_R[[#This Row],[43+]]</f>
        <v>0</v>
      </c>
      <c r="CG97" s="5">
        <f>P_R[[#This Row],[43+]]-P_R[[#This Row],[44+]]</f>
        <v>0</v>
      </c>
      <c r="CH97" s="5">
        <f>P_R[[#This Row],[44+]]-P_R[[#This Row],[45+]]</f>
        <v>0</v>
      </c>
      <c r="CI97" s="5">
        <f>P_R[[#This Row],[45+]]-P_R[[#This Row],[46+]]</f>
        <v>0</v>
      </c>
      <c r="CJ97" s="5">
        <f>P_R[[#This Row],[46+]]-P_R[[#This Row],[47+]]</f>
        <v>0</v>
      </c>
      <c r="CK97" s="5">
        <f>P_R[[#This Row],[47+]]-P_R[[#This Row],[48+]]</f>
        <v>0</v>
      </c>
      <c r="CL97" s="5">
        <f>P_R[[#This Row],[48+]]-P_R[[#This Row],[49+]]</f>
        <v>0</v>
      </c>
    </row>
    <row r="98" spans="1:90" x14ac:dyDescent="0.25">
      <c r="A98" s="10">
        <v>22400721</v>
      </c>
      <c r="B98" s="13" t="s">
        <v>83</v>
      </c>
      <c r="C98" s="13" t="s">
        <v>76</v>
      </c>
      <c r="D98" s="11">
        <v>0.8125</v>
      </c>
      <c r="E98" s="9" t="str">
        <f>HYPERLINK("https://www.nba.com/stats/player/1628389/boxscores-traditional", "Bam Adebayo")</f>
        <v>Bam Adebayo</v>
      </c>
      <c r="F98">
        <v>34.4</v>
      </c>
      <c r="G98" s="4">
        <v>4.3170000000000002</v>
      </c>
      <c r="H98" s="3">
        <v>1</v>
      </c>
      <c r="I98" s="3">
        <v>1</v>
      </c>
      <c r="J98" s="3">
        <v>1</v>
      </c>
      <c r="K98" s="3">
        <v>1</v>
      </c>
      <c r="L98" s="3">
        <v>1</v>
      </c>
      <c r="M98" s="3">
        <v>1</v>
      </c>
      <c r="N98" s="3">
        <v>1</v>
      </c>
      <c r="O98" s="3">
        <v>1</v>
      </c>
      <c r="P98" s="3">
        <v>1</v>
      </c>
      <c r="Q98" s="3">
        <v>1</v>
      </c>
      <c r="R98" s="3">
        <v>0.99992999999999999</v>
      </c>
      <c r="S98" s="3">
        <v>0.99982000000000004</v>
      </c>
      <c r="T98" s="3">
        <v>0.99958000000000002</v>
      </c>
      <c r="U98" s="3">
        <v>0.99902999999999997</v>
      </c>
      <c r="V98" s="3">
        <v>0.99795</v>
      </c>
      <c r="W98" s="3">
        <v>0.99585000000000001</v>
      </c>
      <c r="X98" s="3">
        <v>0.99202000000000001</v>
      </c>
      <c r="Y98" s="3">
        <v>0.98536999999999997</v>
      </c>
      <c r="Z98" s="3">
        <v>0.97441</v>
      </c>
      <c r="AA98" s="3">
        <v>0.95637000000000005</v>
      </c>
      <c r="AB98" s="3">
        <v>0.93056000000000005</v>
      </c>
      <c r="AC98" s="3">
        <v>0.89434999999999998</v>
      </c>
      <c r="AD98" s="3">
        <v>0.84614</v>
      </c>
      <c r="AE98" s="3">
        <v>0.78524000000000005</v>
      </c>
      <c r="AF98" s="3">
        <v>0.71226</v>
      </c>
      <c r="AG98" s="3">
        <v>0.62551999999999996</v>
      </c>
      <c r="AH98" s="3">
        <v>0.53586</v>
      </c>
      <c r="AI98" s="3">
        <v>0.44433</v>
      </c>
      <c r="AJ98" s="3">
        <v>0.35569000000000001</v>
      </c>
      <c r="AK98" s="3">
        <v>0.27424999999999999</v>
      </c>
      <c r="AL98" s="3">
        <v>0.20327000000000001</v>
      </c>
      <c r="AM98" s="3">
        <v>0.14230999999999999</v>
      </c>
      <c r="AN98" s="3">
        <v>9.6799999999999997E-2</v>
      </c>
      <c r="AO98" s="3">
        <v>6.3009999999999997E-2</v>
      </c>
      <c r="AP98" s="3">
        <v>3.9199999999999999E-2</v>
      </c>
      <c r="AQ98" s="3">
        <v>2.3300000000000001E-2</v>
      </c>
      <c r="AR98" s="3">
        <v>1.321E-2</v>
      </c>
      <c r="AS98" s="3">
        <v>6.9499999999999996E-3</v>
      </c>
      <c r="AT98" s="3">
        <v>3.5699999999999998E-3</v>
      </c>
      <c r="AU98" s="3">
        <v>1.75E-3</v>
      </c>
      <c r="AV98" s="3">
        <v>8.1999999999999998E-4</v>
      </c>
      <c r="AW98" s="3">
        <v>3.6000000000000002E-4</v>
      </c>
      <c r="AX98" s="5">
        <f>P_R[[#This Row],[8+]]-P_R[[#This Row],[9+]]</f>
        <v>0</v>
      </c>
      <c r="AY98" s="5">
        <f>P_R[[#This Row],[9+]]-P_R[[#This Row],[10+]]</f>
        <v>0</v>
      </c>
      <c r="AZ98" s="5">
        <f>P_R[[#This Row],[10+]]-P_R[[#This Row],[11+]]</f>
        <v>0</v>
      </c>
      <c r="BA98" s="5">
        <f>P_R[[#This Row],[11+]]-P_R[[#This Row],[12+]]</f>
        <v>0</v>
      </c>
      <c r="BB98" s="5">
        <f>P_R[[#This Row],[12+]]-P_R[[#This Row],[13+]]</f>
        <v>0</v>
      </c>
      <c r="BC98" s="5">
        <f>P_R[[#This Row],[13+]]-P_R[[#This Row],[14+]]</f>
        <v>0</v>
      </c>
      <c r="BD98" s="5">
        <f>P_R[[#This Row],[14+]]-P_R[[#This Row],[15+]]</f>
        <v>0</v>
      </c>
      <c r="BE98" s="5">
        <f>P_R[[#This Row],[15+]]-P_R[[#This Row],[16+]]</f>
        <v>0</v>
      </c>
      <c r="BF98" s="5">
        <f>P_R[[#This Row],[16+]]-P_R[[#This Row],[17+]]</f>
        <v>0</v>
      </c>
      <c r="BG98" s="5">
        <f>P_R[[#This Row],[17+]]-P_R[[#This Row],[18+]]</f>
        <v>7.0000000000014495E-5</v>
      </c>
      <c r="BH98" s="5">
        <f>P_R[[#This Row],[18+]]-P_R[[#This Row],[19+]]</f>
        <v>1.0999999999994348E-4</v>
      </c>
      <c r="BI98" s="5">
        <f>P_R[[#This Row],[19+]]-P_R[[#This Row],[20+]]</f>
        <v>2.4000000000001798E-4</v>
      </c>
      <c r="BJ98" s="5">
        <f>P_R[[#This Row],[20+]]-P_R[[#This Row],[21+]]</f>
        <v>5.5000000000005045E-4</v>
      </c>
      <c r="BK98" s="5">
        <f>P_R[[#This Row],[21+]]-P_R[[#This Row],[22+]]</f>
        <v>1.0799999999999699E-3</v>
      </c>
      <c r="BL98" s="5">
        <f>P_R[[#This Row],[22+]]-P_R[[#This Row],[23+]]</f>
        <v>2.0999999999999908E-3</v>
      </c>
      <c r="BM98" s="5">
        <f>P_R[[#This Row],[23+]]-P_R[[#This Row],[24+]]</f>
        <v>3.8300000000000001E-3</v>
      </c>
      <c r="BN98" s="5">
        <f>P_R[[#This Row],[24+]]-P_R[[#This Row],[25+]]</f>
        <v>6.6500000000000448E-3</v>
      </c>
      <c r="BO98" s="5">
        <f>P_R[[#This Row],[25+]]-P_R[[#This Row],[26+]]</f>
        <v>1.095999999999997E-2</v>
      </c>
      <c r="BP98" s="5">
        <f>P_R[[#This Row],[26+]]-P_R[[#This Row],[27+]]</f>
        <v>1.8039999999999945E-2</v>
      </c>
      <c r="BQ98" s="5">
        <f>P_R[[#This Row],[27+]]-P_R[[#This Row],[28+]]</f>
        <v>2.581E-2</v>
      </c>
      <c r="BR98" s="5">
        <f>P_R[[#This Row],[28+]]-P_R[[#This Row],[29+]]</f>
        <v>3.6210000000000075E-2</v>
      </c>
      <c r="BS98" s="5">
        <f>P_R[[#This Row],[29+]]-P_R[[#This Row],[30+]]</f>
        <v>4.8209999999999975E-2</v>
      </c>
      <c r="BT98" s="5">
        <f>P_R[[#This Row],[30+]]-P_R[[#This Row],[31+]]</f>
        <v>6.0899999999999954E-2</v>
      </c>
      <c r="BU98" s="5">
        <f>P_R[[#This Row],[31+]]-P_R[[#This Row],[32+]]</f>
        <v>7.2980000000000045E-2</v>
      </c>
      <c r="BV98" s="5">
        <f>P_R[[#This Row],[32+]]-P_R[[#This Row],[33+]]</f>
        <v>8.6740000000000039E-2</v>
      </c>
      <c r="BW98" s="5">
        <f>P_R[[#This Row],[33+]]-P_R[[#This Row],[34+]]</f>
        <v>8.9659999999999962E-2</v>
      </c>
      <c r="BX98" s="5">
        <f>P_R[[#This Row],[34+]]-P_R[[#This Row],[35+]]</f>
        <v>9.153E-2</v>
      </c>
      <c r="BY98" s="5">
        <f>P_R[[#This Row],[35+]]-P_R[[#This Row],[36+]]</f>
        <v>8.8639999999999997E-2</v>
      </c>
      <c r="BZ98" s="5">
        <f>P_R[[#This Row],[36+]]-P_R[[#This Row],[37+]]</f>
        <v>8.1440000000000012E-2</v>
      </c>
      <c r="CA98" s="5">
        <f>P_R[[#This Row],[37+]]-P_R[[#This Row],[38+]]</f>
        <v>7.0979999999999988E-2</v>
      </c>
      <c r="CB98" s="5">
        <f>P_R[[#This Row],[38+]]-P_R[[#This Row],[39+]]</f>
        <v>6.0960000000000014E-2</v>
      </c>
      <c r="CC98" s="5">
        <f>P_R[[#This Row],[39+]]-P_R[[#This Row],[40+]]</f>
        <v>4.5509999999999995E-2</v>
      </c>
      <c r="CD98" s="5">
        <f>P_R[[#This Row],[40+]]-P_R[[#This Row],[41+]]</f>
        <v>3.3790000000000001E-2</v>
      </c>
      <c r="CE98" s="5">
        <f>P_R[[#This Row],[41+]]-P_R[[#This Row],[42+]]</f>
        <v>2.3809999999999998E-2</v>
      </c>
      <c r="CF98" s="5">
        <f>P_R[[#This Row],[42+]]-P_R[[#This Row],[43+]]</f>
        <v>1.5899999999999997E-2</v>
      </c>
      <c r="CG98" s="5">
        <f>P_R[[#This Row],[43+]]-P_R[[#This Row],[44+]]</f>
        <v>1.0090000000000002E-2</v>
      </c>
      <c r="CH98" s="5">
        <f>P_R[[#This Row],[44+]]-P_R[[#This Row],[45+]]</f>
        <v>6.2599999999999999E-3</v>
      </c>
      <c r="CI98" s="5">
        <f>P_R[[#This Row],[45+]]-P_R[[#This Row],[46+]]</f>
        <v>3.3799999999999998E-3</v>
      </c>
      <c r="CJ98" s="5">
        <f>P_R[[#This Row],[46+]]-P_R[[#This Row],[47+]]</f>
        <v>1.8199999999999998E-3</v>
      </c>
      <c r="CK98" s="5">
        <f>P_R[[#This Row],[47+]]-P_R[[#This Row],[48+]]</f>
        <v>9.3000000000000005E-4</v>
      </c>
      <c r="CL98" s="5">
        <f>P_R[[#This Row],[48+]]-P_R[[#This Row],[49+]]</f>
        <v>4.5999999999999996E-4</v>
      </c>
    </row>
    <row r="99" spans="1:90" x14ac:dyDescent="0.25">
      <c r="A99" s="10">
        <v>22400721</v>
      </c>
      <c r="B99" s="13" t="s">
        <v>83</v>
      </c>
      <c r="C99" s="13" t="s">
        <v>76</v>
      </c>
      <c r="D99" s="11">
        <v>0.8125</v>
      </c>
      <c r="E99" s="9" t="str">
        <f>HYPERLINK("https://www.nba.com/stats/player/1631107/boxscores-traditional", "Nikola Jovic")</f>
        <v>Nikola Jovic</v>
      </c>
      <c r="F99">
        <v>20.399999999999999</v>
      </c>
      <c r="G99" s="4">
        <v>3.262</v>
      </c>
      <c r="H99" s="3">
        <v>0.99992999999999999</v>
      </c>
      <c r="I99" s="3">
        <v>0.99975999999999998</v>
      </c>
      <c r="J99" s="3">
        <v>0.99929000000000001</v>
      </c>
      <c r="K99" s="3">
        <v>0.99800999999999995</v>
      </c>
      <c r="L99" s="3">
        <v>0.99505999999999994</v>
      </c>
      <c r="M99" s="3">
        <v>0.98839999999999995</v>
      </c>
      <c r="N99" s="3">
        <v>0.97499999999999998</v>
      </c>
      <c r="O99" s="3">
        <v>0.95154000000000005</v>
      </c>
      <c r="P99" s="3">
        <v>0.91149000000000002</v>
      </c>
      <c r="Q99" s="3">
        <v>0.85082999999999998</v>
      </c>
      <c r="R99" s="3">
        <v>0.77034999999999998</v>
      </c>
      <c r="S99" s="3">
        <v>0.66639999999999999</v>
      </c>
      <c r="T99" s="3">
        <v>0.54776000000000002</v>
      </c>
      <c r="U99" s="3">
        <v>0.42858000000000002</v>
      </c>
      <c r="V99" s="3">
        <v>0.31207000000000001</v>
      </c>
      <c r="W99" s="3">
        <v>0.21185999999999999</v>
      </c>
      <c r="X99" s="3">
        <v>0.13567000000000001</v>
      </c>
      <c r="Y99" s="3">
        <v>7.9269999999999993E-2</v>
      </c>
      <c r="Z99" s="3">
        <v>4.2720000000000001E-2</v>
      </c>
      <c r="AA99" s="3">
        <v>2.1690000000000001E-2</v>
      </c>
      <c r="AB99" s="3">
        <v>9.9000000000000008E-3</v>
      </c>
      <c r="AC99" s="3">
        <v>4.15E-3</v>
      </c>
      <c r="AD99" s="3">
        <v>1.64E-3</v>
      </c>
      <c r="AE99" s="3">
        <v>5.8E-4</v>
      </c>
      <c r="AF99" s="3">
        <v>1.9000000000000001E-4</v>
      </c>
      <c r="AG99" s="3">
        <v>6.0000000000000002E-5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5">
        <f>P_R[[#This Row],[8+]]-P_R[[#This Row],[9+]]</f>
        <v>1.7000000000000348E-4</v>
      </c>
      <c r="AY99" s="5">
        <f>P_R[[#This Row],[9+]]-P_R[[#This Row],[10+]]</f>
        <v>4.6999999999997044E-4</v>
      </c>
      <c r="AZ99" s="5">
        <f>P_R[[#This Row],[10+]]-P_R[[#This Row],[11+]]</f>
        <v>1.2800000000000589E-3</v>
      </c>
      <c r="BA99" s="5">
        <f>P_R[[#This Row],[11+]]-P_R[[#This Row],[12+]]</f>
        <v>2.9500000000000082E-3</v>
      </c>
      <c r="BB99" s="5">
        <f>P_R[[#This Row],[12+]]-P_R[[#This Row],[13+]]</f>
        <v>6.6599999999999993E-3</v>
      </c>
      <c r="BC99" s="5">
        <f>P_R[[#This Row],[13+]]-P_R[[#This Row],[14+]]</f>
        <v>1.3399999999999967E-2</v>
      </c>
      <c r="BD99" s="5">
        <f>P_R[[#This Row],[14+]]-P_R[[#This Row],[15+]]</f>
        <v>2.3459999999999925E-2</v>
      </c>
      <c r="BE99" s="5">
        <f>P_R[[#This Row],[15+]]-P_R[[#This Row],[16+]]</f>
        <v>4.005000000000003E-2</v>
      </c>
      <c r="BF99" s="5">
        <f>P_R[[#This Row],[16+]]-P_R[[#This Row],[17+]]</f>
        <v>6.0660000000000047E-2</v>
      </c>
      <c r="BG99" s="5">
        <f>P_R[[#This Row],[17+]]-P_R[[#This Row],[18+]]</f>
        <v>8.0479999999999996E-2</v>
      </c>
      <c r="BH99" s="5">
        <f>P_R[[#This Row],[18+]]-P_R[[#This Row],[19+]]</f>
        <v>0.10394999999999999</v>
      </c>
      <c r="BI99" s="5">
        <f>P_R[[#This Row],[19+]]-P_R[[#This Row],[20+]]</f>
        <v>0.11863999999999997</v>
      </c>
      <c r="BJ99" s="5">
        <f>P_R[[#This Row],[20+]]-P_R[[#This Row],[21+]]</f>
        <v>0.11918000000000001</v>
      </c>
      <c r="BK99" s="5">
        <f>P_R[[#This Row],[21+]]-P_R[[#This Row],[22+]]</f>
        <v>0.11651</v>
      </c>
      <c r="BL99" s="5">
        <f>P_R[[#This Row],[22+]]-P_R[[#This Row],[23+]]</f>
        <v>0.10021000000000002</v>
      </c>
      <c r="BM99" s="5">
        <f>P_R[[#This Row],[23+]]-P_R[[#This Row],[24+]]</f>
        <v>7.618999999999998E-2</v>
      </c>
      <c r="BN99" s="5">
        <f>P_R[[#This Row],[24+]]-P_R[[#This Row],[25+]]</f>
        <v>5.640000000000002E-2</v>
      </c>
      <c r="BO99" s="5">
        <f>P_R[[#This Row],[25+]]-P_R[[#This Row],[26+]]</f>
        <v>3.6549999999999992E-2</v>
      </c>
      <c r="BP99" s="5">
        <f>P_R[[#This Row],[26+]]-P_R[[#This Row],[27+]]</f>
        <v>2.103E-2</v>
      </c>
      <c r="BQ99" s="5">
        <f>P_R[[#This Row],[27+]]-P_R[[#This Row],[28+]]</f>
        <v>1.179E-2</v>
      </c>
      <c r="BR99" s="5">
        <f>P_R[[#This Row],[28+]]-P_R[[#This Row],[29+]]</f>
        <v>5.7500000000000008E-3</v>
      </c>
      <c r="BS99" s="5">
        <f>P_R[[#This Row],[29+]]-P_R[[#This Row],[30+]]</f>
        <v>2.5100000000000001E-3</v>
      </c>
      <c r="BT99" s="5">
        <f>P_R[[#This Row],[30+]]-P_R[[#This Row],[31+]]</f>
        <v>1.06E-3</v>
      </c>
      <c r="BU99" s="5">
        <f>P_R[[#This Row],[31+]]-P_R[[#This Row],[32+]]</f>
        <v>3.8999999999999999E-4</v>
      </c>
      <c r="BV99" s="5">
        <f>P_R[[#This Row],[32+]]-P_R[[#This Row],[33+]]</f>
        <v>1.3000000000000002E-4</v>
      </c>
      <c r="BW99" s="5">
        <f>P_R[[#This Row],[33+]]-P_R[[#This Row],[34+]]</f>
        <v>6.0000000000000002E-5</v>
      </c>
      <c r="BX99" s="5">
        <f>P_R[[#This Row],[34+]]-P_R[[#This Row],[35+]]</f>
        <v>0</v>
      </c>
      <c r="BY99" s="5">
        <f>P_R[[#This Row],[35+]]-P_R[[#This Row],[36+]]</f>
        <v>0</v>
      </c>
      <c r="BZ99" s="5">
        <f>P_R[[#This Row],[36+]]-P_R[[#This Row],[37+]]</f>
        <v>0</v>
      </c>
      <c r="CA99" s="5">
        <f>P_R[[#This Row],[37+]]-P_R[[#This Row],[38+]]</f>
        <v>0</v>
      </c>
      <c r="CB99" s="5">
        <f>P_R[[#This Row],[38+]]-P_R[[#This Row],[39+]]</f>
        <v>0</v>
      </c>
      <c r="CC99" s="5">
        <f>P_R[[#This Row],[39+]]-P_R[[#This Row],[40+]]</f>
        <v>0</v>
      </c>
      <c r="CD99" s="5">
        <f>P_R[[#This Row],[40+]]-P_R[[#This Row],[41+]]</f>
        <v>0</v>
      </c>
      <c r="CE99" s="5">
        <f>P_R[[#This Row],[41+]]-P_R[[#This Row],[42+]]</f>
        <v>0</v>
      </c>
      <c r="CF99" s="5">
        <f>P_R[[#This Row],[42+]]-P_R[[#This Row],[43+]]</f>
        <v>0</v>
      </c>
      <c r="CG99" s="5">
        <f>P_R[[#This Row],[43+]]-P_R[[#This Row],[44+]]</f>
        <v>0</v>
      </c>
      <c r="CH99" s="5">
        <f>P_R[[#This Row],[44+]]-P_R[[#This Row],[45+]]</f>
        <v>0</v>
      </c>
      <c r="CI99" s="5">
        <f>P_R[[#This Row],[45+]]-P_R[[#This Row],[46+]]</f>
        <v>0</v>
      </c>
      <c r="CJ99" s="5">
        <f>P_R[[#This Row],[46+]]-P_R[[#This Row],[47+]]</f>
        <v>0</v>
      </c>
      <c r="CK99" s="5">
        <f>P_R[[#This Row],[47+]]-P_R[[#This Row],[48+]]</f>
        <v>0</v>
      </c>
      <c r="CL99" s="5">
        <f>P_R[[#This Row],[48+]]-P_R[[#This Row],[49+]]</f>
        <v>0</v>
      </c>
    </row>
    <row r="100" spans="1:90" x14ac:dyDescent="0.25">
      <c r="A100" s="10">
        <v>22400721</v>
      </c>
      <c r="B100" s="13" t="s">
        <v>83</v>
      </c>
      <c r="C100" s="13" t="s">
        <v>76</v>
      </c>
      <c r="D100" s="11">
        <v>0.8125</v>
      </c>
      <c r="E100" s="9" t="str">
        <f>HYPERLINK("https://www.nba.com/stats/player/1631170/boxscores-traditional", "Jaime Jaquez Jr.")</f>
        <v>Jaime Jaquez Jr.</v>
      </c>
      <c r="F100">
        <v>14.6</v>
      </c>
      <c r="G100" s="4">
        <v>2.3319999999999999</v>
      </c>
      <c r="H100" s="3">
        <v>0.99766999999999995</v>
      </c>
      <c r="I100" s="3">
        <v>0.99180000000000001</v>
      </c>
      <c r="J100" s="3">
        <v>0.97558</v>
      </c>
      <c r="K100" s="3">
        <v>0.93822000000000005</v>
      </c>
      <c r="L100" s="3">
        <v>0.86650000000000005</v>
      </c>
      <c r="M100" s="3">
        <v>0.75490000000000002</v>
      </c>
      <c r="N100" s="3">
        <v>0.60257000000000005</v>
      </c>
      <c r="O100" s="3">
        <v>0.43251000000000001</v>
      </c>
      <c r="P100" s="3">
        <v>0.27424999999999999</v>
      </c>
      <c r="Q100" s="3">
        <v>0.15151000000000001</v>
      </c>
      <c r="R100" s="3">
        <v>7.2150000000000006E-2</v>
      </c>
      <c r="S100" s="3">
        <v>2.938E-2</v>
      </c>
      <c r="T100" s="3">
        <v>1.017E-2</v>
      </c>
      <c r="U100" s="3">
        <v>3.0699999999999998E-3</v>
      </c>
      <c r="V100" s="3">
        <v>7.6000000000000004E-4</v>
      </c>
      <c r="W100" s="3">
        <v>1.6000000000000001E-4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5">
        <f>P_R[[#This Row],[8+]]-P_R[[#This Row],[9+]]</f>
        <v>5.8699999999999308E-3</v>
      </c>
      <c r="AY100" s="5">
        <f>P_R[[#This Row],[9+]]-P_R[[#This Row],[10+]]</f>
        <v>1.6220000000000012E-2</v>
      </c>
      <c r="AZ100" s="5">
        <f>P_R[[#This Row],[10+]]-P_R[[#This Row],[11+]]</f>
        <v>3.7359999999999949E-2</v>
      </c>
      <c r="BA100" s="5">
        <f>P_R[[#This Row],[11+]]-P_R[[#This Row],[12+]]</f>
        <v>7.1720000000000006E-2</v>
      </c>
      <c r="BB100" s="5">
        <f>P_R[[#This Row],[12+]]-P_R[[#This Row],[13+]]</f>
        <v>0.11160000000000003</v>
      </c>
      <c r="BC100" s="5">
        <f>P_R[[#This Row],[13+]]-P_R[[#This Row],[14+]]</f>
        <v>0.15232999999999997</v>
      </c>
      <c r="BD100" s="5">
        <f>P_R[[#This Row],[14+]]-P_R[[#This Row],[15+]]</f>
        <v>0.17006000000000004</v>
      </c>
      <c r="BE100" s="5">
        <f>P_R[[#This Row],[15+]]-P_R[[#This Row],[16+]]</f>
        <v>0.15826000000000001</v>
      </c>
      <c r="BF100" s="5">
        <f>P_R[[#This Row],[16+]]-P_R[[#This Row],[17+]]</f>
        <v>0.12273999999999999</v>
      </c>
      <c r="BG100" s="5">
        <f>P_R[[#This Row],[17+]]-P_R[[#This Row],[18+]]</f>
        <v>7.936E-2</v>
      </c>
      <c r="BH100" s="5">
        <f>P_R[[#This Row],[18+]]-P_R[[#This Row],[19+]]</f>
        <v>4.2770000000000002E-2</v>
      </c>
      <c r="BI100" s="5">
        <f>P_R[[#This Row],[19+]]-P_R[[#This Row],[20+]]</f>
        <v>1.9209999999999998E-2</v>
      </c>
      <c r="BJ100" s="5">
        <f>P_R[[#This Row],[20+]]-P_R[[#This Row],[21+]]</f>
        <v>7.1000000000000004E-3</v>
      </c>
      <c r="BK100" s="5">
        <f>P_R[[#This Row],[21+]]-P_R[[#This Row],[22+]]</f>
        <v>2.3099999999999996E-3</v>
      </c>
      <c r="BL100" s="5">
        <f>P_R[[#This Row],[22+]]-P_R[[#This Row],[23+]]</f>
        <v>6.0000000000000006E-4</v>
      </c>
      <c r="BM100" s="5">
        <f>P_R[[#This Row],[23+]]-P_R[[#This Row],[24+]]</f>
        <v>1.6000000000000001E-4</v>
      </c>
      <c r="BN100" s="5">
        <f>P_R[[#This Row],[24+]]-P_R[[#This Row],[25+]]</f>
        <v>0</v>
      </c>
      <c r="BO100" s="5">
        <f>P_R[[#This Row],[25+]]-P_R[[#This Row],[26+]]</f>
        <v>0</v>
      </c>
      <c r="BP100" s="5">
        <f>P_R[[#This Row],[26+]]-P_R[[#This Row],[27+]]</f>
        <v>0</v>
      </c>
      <c r="BQ100" s="5">
        <f>P_R[[#This Row],[27+]]-P_R[[#This Row],[28+]]</f>
        <v>0</v>
      </c>
      <c r="BR100" s="5">
        <f>P_R[[#This Row],[28+]]-P_R[[#This Row],[29+]]</f>
        <v>0</v>
      </c>
      <c r="BS100" s="5">
        <f>P_R[[#This Row],[29+]]-P_R[[#This Row],[30+]]</f>
        <v>0</v>
      </c>
      <c r="BT100" s="5">
        <f>P_R[[#This Row],[30+]]-P_R[[#This Row],[31+]]</f>
        <v>0</v>
      </c>
      <c r="BU100" s="5">
        <f>P_R[[#This Row],[31+]]-P_R[[#This Row],[32+]]</f>
        <v>0</v>
      </c>
      <c r="BV100" s="5">
        <f>P_R[[#This Row],[32+]]-P_R[[#This Row],[33+]]</f>
        <v>0</v>
      </c>
      <c r="BW100" s="5">
        <f>P_R[[#This Row],[33+]]-P_R[[#This Row],[34+]]</f>
        <v>0</v>
      </c>
      <c r="BX100" s="5">
        <f>P_R[[#This Row],[34+]]-P_R[[#This Row],[35+]]</f>
        <v>0</v>
      </c>
      <c r="BY100" s="5">
        <f>P_R[[#This Row],[35+]]-P_R[[#This Row],[36+]]</f>
        <v>0</v>
      </c>
      <c r="BZ100" s="5">
        <f>P_R[[#This Row],[36+]]-P_R[[#This Row],[37+]]</f>
        <v>0</v>
      </c>
      <c r="CA100" s="5">
        <f>P_R[[#This Row],[37+]]-P_R[[#This Row],[38+]]</f>
        <v>0</v>
      </c>
      <c r="CB100" s="5">
        <f>P_R[[#This Row],[38+]]-P_R[[#This Row],[39+]]</f>
        <v>0</v>
      </c>
      <c r="CC100" s="5">
        <f>P_R[[#This Row],[39+]]-P_R[[#This Row],[40+]]</f>
        <v>0</v>
      </c>
      <c r="CD100" s="5">
        <f>P_R[[#This Row],[40+]]-P_R[[#This Row],[41+]]</f>
        <v>0</v>
      </c>
      <c r="CE100" s="5">
        <f>P_R[[#This Row],[41+]]-P_R[[#This Row],[42+]]</f>
        <v>0</v>
      </c>
      <c r="CF100" s="5">
        <f>P_R[[#This Row],[42+]]-P_R[[#This Row],[43+]]</f>
        <v>0</v>
      </c>
      <c r="CG100" s="5">
        <f>P_R[[#This Row],[43+]]-P_R[[#This Row],[44+]]</f>
        <v>0</v>
      </c>
      <c r="CH100" s="5">
        <f>P_R[[#This Row],[44+]]-P_R[[#This Row],[45+]]</f>
        <v>0</v>
      </c>
      <c r="CI100" s="5">
        <f>P_R[[#This Row],[45+]]-P_R[[#This Row],[46+]]</f>
        <v>0</v>
      </c>
      <c r="CJ100" s="5">
        <f>P_R[[#This Row],[46+]]-P_R[[#This Row],[47+]]</f>
        <v>0</v>
      </c>
      <c r="CK100" s="5">
        <f>P_R[[#This Row],[47+]]-P_R[[#This Row],[48+]]</f>
        <v>0</v>
      </c>
      <c r="CL100" s="5">
        <f>P_R[[#This Row],[48+]]-P_R[[#This Row],[49+]]</f>
        <v>0</v>
      </c>
    </row>
    <row r="101" spans="1:90" x14ac:dyDescent="0.25">
      <c r="A101" s="10">
        <v>22400721</v>
      </c>
      <c r="B101" s="13" t="s">
        <v>83</v>
      </c>
      <c r="C101" s="13" t="s">
        <v>76</v>
      </c>
      <c r="D101" s="11">
        <v>0.8125</v>
      </c>
      <c r="E101" s="9" t="str">
        <f>HYPERLINK("https://www.nba.com/stats/player/1629639/boxscores-traditional", "Tyler Herro")</f>
        <v>Tyler Herro</v>
      </c>
      <c r="F101">
        <v>27.4</v>
      </c>
      <c r="G101" s="4">
        <v>7.4989999999999997</v>
      </c>
      <c r="H101" s="3">
        <v>0.99519999999999997</v>
      </c>
      <c r="I101" s="3">
        <v>0.99285999999999996</v>
      </c>
      <c r="J101" s="3">
        <v>0.98982999999999999</v>
      </c>
      <c r="K101" s="3">
        <v>0.98573999999999995</v>
      </c>
      <c r="L101" s="3">
        <v>0.97982000000000002</v>
      </c>
      <c r="M101" s="3">
        <v>0.97257000000000005</v>
      </c>
      <c r="N101" s="3">
        <v>0.96326999999999996</v>
      </c>
      <c r="O101" s="3">
        <v>0.95052999999999999</v>
      </c>
      <c r="P101" s="3">
        <v>0.93574000000000002</v>
      </c>
      <c r="Q101" s="3">
        <v>0.91774</v>
      </c>
      <c r="R101" s="3">
        <v>0.89434999999999998</v>
      </c>
      <c r="S101" s="3">
        <v>0.86863999999999997</v>
      </c>
      <c r="T101" s="3">
        <v>0.83891000000000004</v>
      </c>
      <c r="U101" s="3">
        <v>0.80234000000000005</v>
      </c>
      <c r="V101" s="3">
        <v>0.76424000000000003</v>
      </c>
      <c r="W101" s="3">
        <v>0.72240000000000004</v>
      </c>
      <c r="X101" s="3">
        <v>0.67364000000000002</v>
      </c>
      <c r="Y101" s="3">
        <v>0.62551999999999996</v>
      </c>
      <c r="Z101" s="3">
        <v>0.57535000000000003</v>
      </c>
      <c r="AA101" s="3">
        <v>0.51993999999999996</v>
      </c>
      <c r="AB101" s="3">
        <v>0.46811999999999998</v>
      </c>
      <c r="AC101" s="3">
        <v>0.41682999999999998</v>
      </c>
      <c r="AD101" s="3">
        <v>0.36316999999999999</v>
      </c>
      <c r="AE101" s="3">
        <v>0.31561</v>
      </c>
      <c r="AF101" s="3">
        <v>0.27093</v>
      </c>
      <c r="AG101" s="3">
        <v>0.22663</v>
      </c>
      <c r="AH101" s="3">
        <v>0.18942999999999999</v>
      </c>
      <c r="AI101" s="3">
        <v>0.15625</v>
      </c>
      <c r="AJ101" s="3">
        <v>0.12506999999999999</v>
      </c>
      <c r="AK101" s="3">
        <v>0.10027</v>
      </c>
      <c r="AL101" s="3">
        <v>7.9269999999999993E-2</v>
      </c>
      <c r="AM101" s="3">
        <v>6.0569999999999999E-2</v>
      </c>
      <c r="AN101" s="3">
        <v>4.648E-2</v>
      </c>
      <c r="AO101" s="3">
        <v>3.5150000000000001E-2</v>
      </c>
      <c r="AP101" s="3">
        <v>2.5590000000000002E-2</v>
      </c>
      <c r="AQ101" s="3">
        <v>1.8759999999999999E-2</v>
      </c>
      <c r="AR101" s="3">
        <v>1.355E-2</v>
      </c>
      <c r="AS101" s="3">
        <v>9.3900000000000008E-3</v>
      </c>
      <c r="AT101" s="3">
        <v>6.5700000000000003E-3</v>
      </c>
      <c r="AU101" s="3">
        <v>4.5300000000000002E-3</v>
      </c>
      <c r="AV101" s="3">
        <v>2.98E-3</v>
      </c>
      <c r="AW101" s="3">
        <v>1.99E-3</v>
      </c>
      <c r="AX101" s="5">
        <f>P_R[[#This Row],[8+]]-P_R[[#This Row],[9+]]</f>
        <v>2.3400000000000087E-3</v>
      </c>
      <c r="AY101" s="5">
        <f>P_R[[#This Row],[9+]]-P_R[[#This Row],[10+]]</f>
        <v>3.0299999999999772E-3</v>
      </c>
      <c r="AZ101" s="5">
        <f>P_R[[#This Row],[10+]]-P_R[[#This Row],[11+]]</f>
        <v>4.090000000000038E-3</v>
      </c>
      <c r="BA101" s="5">
        <f>P_R[[#This Row],[11+]]-P_R[[#This Row],[12+]]</f>
        <v>5.9199999999999253E-3</v>
      </c>
      <c r="BB101" s="5">
        <f>P_R[[#This Row],[12+]]-P_R[[#This Row],[13+]]</f>
        <v>7.2499999999999787E-3</v>
      </c>
      <c r="BC101" s="5">
        <f>P_R[[#This Row],[13+]]-P_R[[#This Row],[14+]]</f>
        <v>9.300000000000086E-3</v>
      </c>
      <c r="BD101" s="5">
        <f>P_R[[#This Row],[14+]]-P_R[[#This Row],[15+]]</f>
        <v>1.2739999999999974E-2</v>
      </c>
      <c r="BE101" s="5">
        <f>P_R[[#This Row],[15+]]-P_R[[#This Row],[16+]]</f>
        <v>1.478999999999997E-2</v>
      </c>
      <c r="BF101" s="5">
        <f>P_R[[#This Row],[16+]]-P_R[[#This Row],[17+]]</f>
        <v>1.8000000000000016E-2</v>
      </c>
      <c r="BG101" s="5">
        <f>P_R[[#This Row],[17+]]-P_R[[#This Row],[18+]]</f>
        <v>2.3390000000000022E-2</v>
      </c>
      <c r="BH101" s="5">
        <f>P_R[[#This Row],[18+]]-P_R[[#This Row],[19+]]</f>
        <v>2.5710000000000011E-2</v>
      </c>
      <c r="BI101" s="5">
        <f>P_R[[#This Row],[19+]]-P_R[[#This Row],[20+]]</f>
        <v>2.9729999999999923E-2</v>
      </c>
      <c r="BJ101" s="5">
        <f>P_R[[#This Row],[20+]]-P_R[[#This Row],[21+]]</f>
        <v>3.6569999999999991E-2</v>
      </c>
      <c r="BK101" s="5">
        <f>P_R[[#This Row],[21+]]-P_R[[#This Row],[22+]]</f>
        <v>3.8100000000000023E-2</v>
      </c>
      <c r="BL101" s="5">
        <f>P_R[[#This Row],[22+]]-P_R[[#This Row],[23+]]</f>
        <v>4.1839999999999988E-2</v>
      </c>
      <c r="BM101" s="5">
        <f>P_R[[#This Row],[23+]]-P_R[[#This Row],[24+]]</f>
        <v>4.8760000000000026E-2</v>
      </c>
      <c r="BN101" s="5">
        <f>P_R[[#This Row],[24+]]-P_R[[#This Row],[25+]]</f>
        <v>4.8120000000000052E-2</v>
      </c>
      <c r="BO101" s="5">
        <f>P_R[[#This Row],[25+]]-P_R[[#This Row],[26+]]</f>
        <v>5.0169999999999937E-2</v>
      </c>
      <c r="BP101" s="5">
        <f>P_R[[#This Row],[26+]]-P_R[[#This Row],[27+]]</f>
        <v>5.541000000000007E-2</v>
      </c>
      <c r="BQ101" s="5">
        <f>P_R[[#This Row],[27+]]-P_R[[#This Row],[28+]]</f>
        <v>5.1819999999999977E-2</v>
      </c>
      <c r="BR101" s="5">
        <f>P_R[[#This Row],[28+]]-P_R[[#This Row],[29+]]</f>
        <v>5.1290000000000002E-2</v>
      </c>
      <c r="BS101" s="5">
        <f>P_R[[#This Row],[29+]]-P_R[[#This Row],[30+]]</f>
        <v>5.3659999999999985E-2</v>
      </c>
      <c r="BT101" s="5">
        <f>P_R[[#This Row],[30+]]-P_R[[#This Row],[31+]]</f>
        <v>4.7559999999999991E-2</v>
      </c>
      <c r="BU101" s="5">
        <f>P_R[[#This Row],[31+]]-P_R[[#This Row],[32+]]</f>
        <v>4.4679999999999997E-2</v>
      </c>
      <c r="BV101" s="5">
        <f>P_R[[#This Row],[32+]]-P_R[[#This Row],[33+]]</f>
        <v>4.4300000000000006E-2</v>
      </c>
      <c r="BW101" s="5">
        <f>P_R[[#This Row],[33+]]-P_R[[#This Row],[34+]]</f>
        <v>3.7200000000000011E-2</v>
      </c>
      <c r="BX101" s="5">
        <f>P_R[[#This Row],[34+]]-P_R[[#This Row],[35+]]</f>
        <v>3.3179999999999987E-2</v>
      </c>
      <c r="BY101" s="5">
        <f>P_R[[#This Row],[35+]]-P_R[[#This Row],[36+]]</f>
        <v>3.1180000000000013E-2</v>
      </c>
      <c r="BZ101" s="5">
        <f>P_R[[#This Row],[36+]]-P_R[[#This Row],[37+]]</f>
        <v>2.4799999999999989E-2</v>
      </c>
      <c r="CA101" s="5">
        <f>P_R[[#This Row],[37+]]-P_R[[#This Row],[38+]]</f>
        <v>2.1000000000000005E-2</v>
      </c>
      <c r="CB101" s="5">
        <f>P_R[[#This Row],[38+]]-P_R[[#This Row],[39+]]</f>
        <v>1.8699999999999994E-2</v>
      </c>
      <c r="CC101" s="5">
        <f>P_R[[#This Row],[39+]]-P_R[[#This Row],[40+]]</f>
        <v>1.4089999999999998E-2</v>
      </c>
      <c r="CD101" s="5">
        <f>P_R[[#This Row],[40+]]-P_R[[#This Row],[41+]]</f>
        <v>1.133E-2</v>
      </c>
      <c r="CE101" s="5">
        <f>P_R[[#This Row],[41+]]-P_R[[#This Row],[42+]]</f>
        <v>9.5599999999999991E-3</v>
      </c>
      <c r="CF101" s="5">
        <f>P_R[[#This Row],[42+]]-P_R[[#This Row],[43+]]</f>
        <v>6.8300000000000027E-3</v>
      </c>
      <c r="CG101" s="5">
        <f>P_R[[#This Row],[43+]]-P_R[[#This Row],[44+]]</f>
        <v>5.2099999999999994E-3</v>
      </c>
      <c r="CH101" s="5">
        <f>P_R[[#This Row],[44+]]-P_R[[#This Row],[45+]]</f>
        <v>4.1599999999999988E-3</v>
      </c>
      <c r="CI101" s="5">
        <f>P_R[[#This Row],[45+]]-P_R[[#This Row],[46+]]</f>
        <v>2.8200000000000005E-3</v>
      </c>
      <c r="CJ101" s="5">
        <f>P_R[[#This Row],[46+]]-P_R[[#This Row],[47+]]</f>
        <v>2.0400000000000001E-3</v>
      </c>
      <c r="CK101" s="5">
        <f>P_R[[#This Row],[47+]]-P_R[[#This Row],[48+]]</f>
        <v>1.5500000000000002E-3</v>
      </c>
      <c r="CL101" s="5">
        <f>P_R[[#This Row],[48+]]-P_R[[#This Row],[49+]]</f>
        <v>9.8999999999999999E-4</v>
      </c>
    </row>
    <row r="102" spans="1:90" x14ac:dyDescent="0.25">
      <c r="A102" s="10">
        <v>22400721</v>
      </c>
      <c r="B102" s="13" t="s">
        <v>83</v>
      </c>
      <c r="C102" s="13" t="s">
        <v>76</v>
      </c>
      <c r="D102" s="11">
        <v>0.8125</v>
      </c>
      <c r="E102" s="9" t="str">
        <f>HYPERLINK("https://www.nba.com/stats/player/202710/boxscores-traditional", "Jimmy Butler")</f>
        <v>Jimmy Butler</v>
      </c>
      <c r="F102">
        <v>14.6</v>
      </c>
      <c r="G102" s="4">
        <v>3.8780000000000001</v>
      </c>
      <c r="H102" s="3">
        <v>0.95543</v>
      </c>
      <c r="I102" s="3">
        <v>0.92506999999999995</v>
      </c>
      <c r="J102" s="3">
        <v>0.88297999999999999</v>
      </c>
      <c r="K102" s="3">
        <v>0.82381000000000004</v>
      </c>
      <c r="L102" s="3">
        <v>0.74856999999999996</v>
      </c>
      <c r="M102" s="3">
        <v>0.65910000000000002</v>
      </c>
      <c r="N102" s="3">
        <v>0.55962000000000001</v>
      </c>
      <c r="O102" s="3">
        <v>0.46017000000000002</v>
      </c>
      <c r="P102" s="3">
        <v>0.35942000000000002</v>
      </c>
      <c r="Q102" s="3">
        <v>0.26762999999999998</v>
      </c>
      <c r="R102" s="3">
        <v>0.18942999999999999</v>
      </c>
      <c r="S102" s="3">
        <v>0.12923999999999999</v>
      </c>
      <c r="T102" s="3">
        <v>8.226E-2</v>
      </c>
      <c r="U102" s="3">
        <v>4.947E-2</v>
      </c>
      <c r="V102" s="3">
        <v>2.8070000000000001E-2</v>
      </c>
      <c r="W102" s="3">
        <v>1.4999999999999999E-2</v>
      </c>
      <c r="X102" s="3">
        <v>7.7600000000000004E-3</v>
      </c>
      <c r="Y102" s="3">
        <v>3.6800000000000001E-3</v>
      </c>
      <c r="Z102" s="3">
        <v>1.64E-3</v>
      </c>
      <c r="AA102" s="3">
        <v>6.8999999999999997E-4</v>
      </c>
      <c r="AB102" s="3">
        <v>2.7E-4</v>
      </c>
      <c r="AC102" s="3">
        <v>1E-4</v>
      </c>
      <c r="AD102" s="3">
        <v>4.0000000000000003E-5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5">
        <f>P_R[[#This Row],[8+]]-P_R[[#This Row],[9+]]</f>
        <v>3.0360000000000054E-2</v>
      </c>
      <c r="AY102" s="5">
        <f>P_R[[#This Row],[9+]]-P_R[[#This Row],[10+]]</f>
        <v>4.2089999999999961E-2</v>
      </c>
      <c r="AZ102" s="5">
        <f>P_R[[#This Row],[10+]]-P_R[[#This Row],[11+]]</f>
        <v>5.9169999999999945E-2</v>
      </c>
      <c r="BA102" s="5">
        <f>P_R[[#This Row],[11+]]-P_R[[#This Row],[12+]]</f>
        <v>7.5240000000000085E-2</v>
      </c>
      <c r="BB102" s="5">
        <f>P_R[[#This Row],[12+]]-P_R[[#This Row],[13+]]</f>
        <v>8.9469999999999938E-2</v>
      </c>
      <c r="BC102" s="5">
        <f>P_R[[#This Row],[13+]]-P_R[[#This Row],[14+]]</f>
        <v>9.9480000000000013E-2</v>
      </c>
      <c r="BD102" s="5">
        <f>P_R[[#This Row],[14+]]-P_R[[#This Row],[15+]]</f>
        <v>9.9449999999999983E-2</v>
      </c>
      <c r="BE102" s="5">
        <f>P_R[[#This Row],[15+]]-P_R[[#This Row],[16+]]</f>
        <v>0.10075000000000001</v>
      </c>
      <c r="BF102" s="5">
        <f>P_R[[#This Row],[16+]]-P_R[[#This Row],[17+]]</f>
        <v>9.1790000000000038E-2</v>
      </c>
      <c r="BG102" s="5">
        <f>P_R[[#This Row],[17+]]-P_R[[#This Row],[18+]]</f>
        <v>7.8199999999999992E-2</v>
      </c>
      <c r="BH102" s="5">
        <f>P_R[[#This Row],[18+]]-P_R[[#This Row],[19+]]</f>
        <v>6.0189999999999994E-2</v>
      </c>
      <c r="BI102" s="5">
        <f>P_R[[#This Row],[19+]]-P_R[[#This Row],[20+]]</f>
        <v>4.6979999999999994E-2</v>
      </c>
      <c r="BJ102" s="5">
        <f>P_R[[#This Row],[20+]]-P_R[[#This Row],[21+]]</f>
        <v>3.279E-2</v>
      </c>
      <c r="BK102" s="5">
        <f>P_R[[#This Row],[21+]]-P_R[[#This Row],[22+]]</f>
        <v>2.1399999999999999E-2</v>
      </c>
      <c r="BL102" s="5">
        <f>P_R[[#This Row],[22+]]-P_R[[#This Row],[23+]]</f>
        <v>1.3070000000000002E-2</v>
      </c>
      <c r="BM102" s="5">
        <f>P_R[[#This Row],[23+]]-P_R[[#This Row],[24+]]</f>
        <v>7.239999999999999E-3</v>
      </c>
      <c r="BN102" s="5">
        <f>P_R[[#This Row],[24+]]-P_R[[#This Row],[25+]]</f>
        <v>4.0800000000000003E-3</v>
      </c>
      <c r="BO102" s="5">
        <f>P_R[[#This Row],[25+]]-P_R[[#This Row],[26+]]</f>
        <v>2.0400000000000001E-3</v>
      </c>
      <c r="BP102" s="5">
        <f>P_R[[#This Row],[26+]]-P_R[[#This Row],[27+]]</f>
        <v>9.5E-4</v>
      </c>
      <c r="BQ102" s="5">
        <f>P_R[[#This Row],[27+]]-P_R[[#This Row],[28+]]</f>
        <v>4.1999999999999996E-4</v>
      </c>
      <c r="BR102" s="5">
        <f>P_R[[#This Row],[28+]]-P_R[[#This Row],[29+]]</f>
        <v>1.7000000000000001E-4</v>
      </c>
      <c r="BS102" s="5">
        <f>P_R[[#This Row],[29+]]-P_R[[#This Row],[30+]]</f>
        <v>6.0000000000000002E-5</v>
      </c>
      <c r="BT102" s="5">
        <f>P_R[[#This Row],[30+]]-P_R[[#This Row],[31+]]</f>
        <v>4.0000000000000003E-5</v>
      </c>
      <c r="BU102" s="5">
        <f>P_R[[#This Row],[31+]]-P_R[[#This Row],[32+]]</f>
        <v>0</v>
      </c>
      <c r="BV102" s="5">
        <f>P_R[[#This Row],[32+]]-P_R[[#This Row],[33+]]</f>
        <v>0</v>
      </c>
      <c r="BW102" s="5">
        <f>P_R[[#This Row],[33+]]-P_R[[#This Row],[34+]]</f>
        <v>0</v>
      </c>
      <c r="BX102" s="5">
        <f>P_R[[#This Row],[34+]]-P_R[[#This Row],[35+]]</f>
        <v>0</v>
      </c>
      <c r="BY102" s="5">
        <f>P_R[[#This Row],[35+]]-P_R[[#This Row],[36+]]</f>
        <v>0</v>
      </c>
      <c r="BZ102" s="5">
        <f>P_R[[#This Row],[36+]]-P_R[[#This Row],[37+]]</f>
        <v>0</v>
      </c>
      <c r="CA102" s="5">
        <f>P_R[[#This Row],[37+]]-P_R[[#This Row],[38+]]</f>
        <v>0</v>
      </c>
      <c r="CB102" s="5">
        <f>P_R[[#This Row],[38+]]-P_R[[#This Row],[39+]]</f>
        <v>0</v>
      </c>
      <c r="CC102" s="5">
        <f>P_R[[#This Row],[39+]]-P_R[[#This Row],[40+]]</f>
        <v>0</v>
      </c>
      <c r="CD102" s="5">
        <f>P_R[[#This Row],[40+]]-P_R[[#This Row],[41+]]</f>
        <v>0</v>
      </c>
      <c r="CE102" s="5">
        <f>P_R[[#This Row],[41+]]-P_R[[#This Row],[42+]]</f>
        <v>0</v>
      </c>
      <c r="CF102" s="5">
        <f>P_R[[#This Row],[42+]]-P_R[[#This Row],[43+]]</f>
        <v>0</v>
      </c>
      <c r="CG102" s="5">
        <f>P_R[[#This Row],[43+]]-P_R[[#This Row],[44+]]</f>
        <v>0</v>
      </c>
      <c r="CH102" s="5">
        <f>P_R[[#This Row],[44+]]-P_R[[#This Row],[45+]]</f>
        <v>0</v>
      </c>
      <c r="CI102" s="5">
        <f>P_R[[#This Row],[45+]]-P_R[[#This Row],[46+]]</f>
        <v>0</v>
      </c>
      <c r="CJ102" s="5">
        <f>P_R[[#This Row],[46+]]-P_R[[#This Row],[47+]]</f>
        <v>0</v>
      </c>
      <c r="CK102" s="5">
        <f>P_R[[#This Row],[47+]]-P_R[[#This Row],[48+]]</f>
        <v>0</v>
      </c>
      <c r="CL102" s="5">
        <f>P_R[[#This Row],[48+]]-P_R[[#This Row],[49+]]</f>
        <v>0</v>
      </c>
    </row>
    <row r="103" spans="1:90" x14ac:dyDescent="0.25">
      <c r="A103" s="10">
        <v>22400721</v>
      </c>
      <c r="B103" s="13" t="s">
        <v>83</v>
      </c>
      <c r="C103" s="13" t="s">
        <v>76</v>
      </c>
      <c r="D103" s="11">
        <v>0.8125</v>
      </c>
      <c r="E103" s="9" t="str">
        <f>HYPERLINK("https://www.nba.com/stats/player/1629130/boxscores-traditional", "Duncan Robinson")</f>
        <v>Duncan Robinson</v>
      </c>
      <c r="F103">
        <v>15.4</v>
      </c>
      <c r="G103" s="4">
        <v>4.4089999999999998</v>
      </c>
      <c r="H103" s="3">
        <v>0.95352000000000003</v>
      </c>
      <c r="I103" s="3">
        <v>0.92647000000000002</v>
      </c>
      <c r="J103" s="3">
        <v>0.88876999999999995</v>
      </c>
      <c r="K103" s="3">
        <v>0.84133999999999998</v>
      </c>
      <c r="L103" s="3">
        <v>0.77934999999999999</v>
      </c>
      <c r="M103" s="3">
        <v>0.70540000000000003</v>
      </c>
      <c r="N103" s="3">
        <v>0.62551999999999996</v>
      </c>
      <c r="O103" s="3">
        <v>0.53586</v>
      </c>
      <c r="P103" s="3">
        <v>0.44433</v>
      </c>
      <c r="Q103" s="3">
        <v>0.35942000000000002</v>
      </c>
      <c r="R103" s="3">
        <v>0.27760000000000001</v>
      </c>
      <c r="S103" s="3">
        <v>0.20610999999999999</v>
      </c>
      <c r="T103" s="3">
        <v>0.14917</v>
      </c>
      <c r="U103" s="3">
        <v>0.10204000000000001</v>
      </c>
      <c r="V103" s="3">
        <v>6.6809999999999994E-2</v>
      </c>
      <c r="W103" s="3">
        <v>4.2720000000000001E-2</v>
      </c>
      <c r="X103" s="3">
        <v>2.5590000000000002E-2</v>
      </c>
      <c r="Y103" s="3">
        <v>1.4630000000000001E-2</v>
      </c>
      <c r="Z103" s="3">
        <v>8.2000000000000007E-3</v>
      </c>
      <c r="AA103" s="3">
        <v>4.2700000000000004E-3</v>
      </c>
      <c r="AB103" s="3">
        <v>2.1199999999999999E-3</v>
      </c>
      <c r="AC103" s="3">
        <v>1.0399999999999999E-3</v>
      </c>
      <c r="AD103" s="3">
        <v>4.6999999999999999E-4</v>
      </c>
      <c r="AE103" s="3">
        <v>2.0000000000000001E-4</v>
      </c>
      <c r="AF103" s="3">
        <v>8.0000000000000007E-5</v>
      </c>
      <c r="AG103" s="3">
        <v>3.0000000000000001E-5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5">
        <f>P_R[[#This Row],[8+]]-P_R[[#This Row],[9+]]</f>
        <v>2.7050000000000018E-2</v>
      </c>
      <c r="AY103" s="5">
        <f>P_R[[#This Row],[9+]]-P_R[[#This Row],[10+]]</f>
        <v>3.7700000000000067E-2</v>
      </c>
      <c r="AZ103" s="5">
        <f>P_R[[#This Row],[10+]]-P_R[[#This Row],[11+]]</f>
        <v>4.7429999999999972E-2</v>
      </c>
      <c r="BA103" s="5">
        <f>P_R[[#This Row],[11+]]-P_R[[#This Row],[12+]]</f>
        <v>6.198999999999999E-2</v>
      </c>
      <c r="BB103" s="5">
        <f>P_R[[#This Row],[12+]]-P_R[[#This Row],[13+]]</f>
        <v>7.394999999999996E-2</v>
      </c>
      <c r="BC103" s="5">
        <f>P_R[[#This Row],[13+]]-P_R[[#This Row],[14+]]</f>
        <v>7.9880000000000062E-2</v>
      </c>
      <c r="BD103" s="5">
        <f>P_R[[#This Row],[14+]]-P_R[[#This Row],[15+]]</f>
        <v>8.9659999999999962E-2</v>
      </c>
      <c r="BE103" s="5">
        <f>P_R[[#This Row],[15+]]-P_R[[#This Row],[16+]]</f>
        <v>9.153E-2</v>
      </c>
      <c r="BF103" s="5">
        <f>P_R[[#This Row],[16+]]-P_R[[#This Row],[17+]]</f>
        <v>8.4909999999999985E-2</v>
      </c>
      <c r="BG103" s="5">
        <f>P_R[[#This Row],[17+]]-P_R[[#This Row],[18+]]</f>
        <v>8.1820000000000004E-2</v>
      </c>
      <c r="BH103" s="5">
        <f>P_R[[#This Row],[18+]]-P_R[[#This Row],[19+]]</f>
        <v>7.1490000000000026E-2</v>
      </c>
      <c r="BI103" s="5">
        <f>P_R[[#This Row],[19+]]-P_R[[#This Row],[20+]]</f>
        <v>5.6939999999999991E-2</v>
      </c>
      <c r="BJ103" s="5">
        <f>P_R[[#This Row],[20+]]-P_R[[#This Row],[21+]]</f>
        <v>4.7129999999999991E-2</v>
      </c>
      <c r="BK103" s="5">
        <f>P_R[[#This Row],[21+]]-P_R[[#This Row],[22+]]</f>
        <v>3.5230000000000011E-2</v>
      </c>
      <c r="BL103" s="5">
        <f>P_R[[#This Row],[22+]]-P_R[[#This Row],[23+]]</f>
        <v>2.4089999999999993E-2</v>
      </c>
      <c r="BM103" s="5">
        <f>P_R[[#This Row],[23+]]-P_R[[#This Row],[24+]]</f>
        <v>1.7129999999999999E-2</v>
      </c>
      <c r="BN103" s="5">
        <f>P_R[[#This Row],[24+]]-P_R[[#This Row],[25+]]</f>
        <v>1.0960000000000001E-2</v>
      </c>
      <c r="BO103" s="5">
        <f>P_R[[#This Row],[25+]]-P_R[[#This Row],[26+]]</f>
        <v>6.43E-3</v>
      </c>
      <c r="BP103" s="5">
        <f>P_R[[#This Row],[26+]]-P_R[[#This Row],[27+]]</f>
        <v>3.9300000000000003E-3</v>
      </c>
      <c r="BQ103" s="5">
        <f>P_R[[#This Row],[27+]]-P_R[[#This Row],[28+]]</f>
        <v>2.1500000000000004E-3</v>
      </c>
      <c r="BR103" s="5">
        <f>P_R[[#This Row],[28+]]-P_R[[#This Row],[29+]]</f>
        <v>1.08E-3</v>
      </c>
      <c r="BS103" s="5">
        <f>P_R[[#This Row],[29+]]-P_R[[#This Row],[30+]]</f>
        <v>5.6999999999999998E-4</v>
      </c>
      <c r="BT103" s="5">
        <f>P_R[[#This Row],[30+]]-P_R[[#This Row],[31+]]</f>
        <v>2.6999999999999995E-4</v>
      </c>
      <c r="BU103" s="5">
        <f>P_R[[#This Row],[31+]]-P_R[[#This Row],[32+]]</f>
        <v>1.2E-4</v>
      </c>
      <c r="BV103" s="5">
        <f>P_R[[#This Row],[32+]]-P_R[[#This Row],[33+]]</f>
        <v>5.0000000000000009E-5</v>
      </c>
      <c r="BW103" s="5">
        <f>P_R[[#This Row],[33+]]-P_R[[#This Row],[34+]]</f>
        <v>3.0000000000000001E-5</v>
      </c>
      <c r="BX103" s="5">
        <f>P_R[[#This Row],[34+]]-P_R[[#This Row],[35+]]</f>
        <v>0</v>
      </c>
      <c r="BY103" s="5">
        <f>P_R[[#This Row],[35+]]-P_R[[#This Row],[36+]]</f>
        <v>0</v>
      </c>
      <c r="BZ103" s="5">
        <f>P_R[[#This Row],[36+]]-P_R[[#This Row],[37+]]</f>
        <v>0</v>
      </c>
      <c r="CA103" s="5">
        <f>P_R[[#This Row],[37+]]-P_R[[#This Row],[38+]]</f>
        <v>0</v>
      </c>
      <c r="CB103" s="5">
        <f>P_R[[#This Row],[38+]]-P_R[[#This Row],[39+]]</f>
        <v>0</v>
      </c>
      <c r="CC103" s="5">
        <f>P_R[[#This Row],[39+]]-P_R[[#This Row],[40+]]</f>
        <v>0</v>
      </c>
      <c r="CD103" s="5">
        <f>P_R[[#This Row],[40+]]-P_R[[#This Row],[41+]]</f>
        <v>0</v>
      </c>
      <c r="CE103" s="5">
        <f>P_R[[#This Row],[41+]]-P_R[[#This Row],[42+]]</f>
        <v>0</v>
      </c>
      <c r="CF103" s="5">
        <f>P_R[[#This Row],[42+]]-P_R[[#This Row],[43+]]</f>
        <v>0</v>
      </c>
      <c r="CG103" s="5">
        <f>P_R[[#This Row],[43+]]-P_R[[#This Row],[44+]]</f>
        <v>0</v>
      </c>
      <c r="CH103" s="5">
        <f>P_R[[#This Row],[44+]]-P_R[[#This Row],[45+]]</f>
        <v>0</v>
      </c>
      <c r="CI103" s="5">
        <f>P_R[[#This Row],[45+]]-P_R[[#This Row],[46+]]</f>
        <v>0</v>
      </c>
      <c r="CJ103" s="5">
        <f>P_R[[#This Row],[46+]]-P_R[[#This Row],[47+]]</f>
        <v>0</v>
      </c>
      <c r="CK103" s="5">
        <f>P_R[[#This Row],[47+]]-P_R[[#This Row],[48+]]</f>
        <v>0</v>
      </c>
      <c r="CL103" s="5">
        <f>P_R[[#This Row],[48+]]-P_R[[#This Row],[49+]]</f>
        <v>0</v>
      </c>
    </row>
    <row r="104" spans="1:90" x14ac:dyDescent="0.25">
      <c r="A104" s="10">
        <v>22400721</v>
      </c>
      <c r="B104" s="13" t="s">
        <v>83</v>
      </c>
      <c r="C104" s="13" t="s">
        <v>76</v>
      </c>
      <c r="D104" s="11">
        <v>0.8125</v>
      </c>
      <c r="E104" s="9" t="str">
        <f>HYPERLINK("https://www.nba.com/stats/player/1630696/boxscores-traditional", "Dru Smith")</f>
        <v>Dru Smith</v>
      </c>
      <c r="F104">
        <v>13.4</v>
      </c>
      <c r="G104" s="4">
        <v>3.6109999999999998</v>
      </c>
      <c r="H104" s="3">
        <v>0.93318999999999996</v>
      </c>
      <c r="I104" s="3">
        <v>0.88876999999999995</v>
      </c>
      <c r="J104" s="3">
        <v>0.82638999999999996</v>
      </c>
      <c r="K104" s="3">
        <v>0.74536999999999998</v>
      </c>
      <c r="L104" s="3">
        <v>0.65173000000000003</v>
      </c>
      <c r="M104" s="3">
        <v>0.54379999999999995</v>
      </c>
      <c r="N104" s="3">
        <v>0.43251000000000001</v>
      </c>
      <c r="O104" s="3">
        <v>0.32996999999999999</v>
      </c>
      <c r="P104" s="3">
        <v>0.23576</v>
      </c>
      <c r="Q104" s="3">
        <v>0.15866</v>
      </c>
      <c r="R104" s="3">
        <v>0.10204000000000001</v>
      </c>
      <c r="S104" s="3">
        <v>6.0569999999999999E-2</v>
      </c>
      <c r="T104" s="3">
        <v>3.3619999999999997E-2</v>
      </c>
      <c r="U104" s="3">
        <v>1.7860000000000001E-2</v>
      </c>
      <c r="V104" s="3">
        <v>8.6599999999999993E-3</v>
      </c>
      <c r="W104" s="3">
        <v>3.9100000000000003E-3</v>
      </c>
      <c r="X104" s="3">
        <v>1.64E-3</v>
      </c>
      <c r="Y104" s="3">
        <v>6.6E-4</v>
      </c>
      <c r="Z104" s="3">
        <v>2.4000000000000001E-4</v>
      </c>
      <c r="AA104" s="3">
        <v>8.0000000000000007E-5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P_R[[#This Row],[8+]]-P_R[[#This Row],[9+]]</f>
        <v>4.4420000000000015E-2</v>
      </c>
      <c r="AY104" s="5">
        <f>P_R[[#This Row],[9+]]-P_R[[#This Row],[10+]]</f>
        <v>6.2379999999999991E-2</v>
      </c>
      <c r="AZ104" s="5">
        <f>P_R[[#This Row],[10+]]-P_R[[#This Row],[11+]]</f>
        <v>8.1019999999999981E-2</v>
      </c>
      <c r="BA104" s="5">
        <f>P_R[[#This Row],[11+]]-P_R[[#This Row],[12+]]</f>
        <v>9.3639999999999946E-2</v>
      </c>
      <c r="BB104" s="5">
        <f>P_R[[#This Row],[12+]]-P_R[[#This Row],[13+]]</f>
        <v>0.10793000000000008</v>
      </c>
      <c r="BC104" s="5">
        <f>P_R[[#This Row],[13+]]-P_R[[#This Row],[14+]]</f>
        <v>0.11128999999999994</v>
      </c>
      <c r="BD104" s="5">
        <f>P_R[[#This Row],[14+]]-P_R[[#This Row],[15+]]</f>
        <v>0.10254000000000002</v>
      </c>
      <c r="BE104" s="5">
        <f>P_R[[#This Row],[15+]]-P_R[[#This Row],[16+]]</f>
        <v>9.4209999999999988E-2</v>
      </c>
      <c r="BF104" s="5">
        <f>P_R[[#This Row],[16+]]-P_R[[#This Row],[17+]]</f>
        <v>7.7100000000000002E-2</v>
      </c>
      <c r="BG104" s="5">
        <f>P_R[[#This Row],[17+]]-P_R[[#This Row],[18+]]</f>
        <v>5.661999999999999E-2</v>
      </c>
      <c r="BH104" s="5">
        <f>P_R[[#This Row],[18+]]-P_R[[#This Row],[19+]]</f>
        <v>4.1470000000000007E-2</v>
      </c>
      <c r="BI104" s="5">
        <f>P_R[[#This Row],[19+]]-P_R[[#This Row],[20+]]</f>
        <v>2.6950000000000002E-2</v>
      </c>
      <c r="BJ104" s="5">
        <f>P_R[[#This Row],[20+]]-P_R[[#This Row],[21+]]</f>
        <v>1.5759999999999996E-2</v>
      </c>
      <c r="BK104" s="5">
        <f>P_R[[#This Row],[21+]]-P_R[[#This Row],[22+]]</f>
        <v>9.2000000000000016E-3</v>
      </c>
      <c r="BL104" s="5">
        <f>P_R[[#This Row],[22+]]-P_R[[#This Row],[23+]]</f>
        <v>4.749999999999999E-3</v>
      </c>
      <c r="BM104" s="5">
        <f>P_R[[#This Row],[23+]]-P_R[[#This Row],[24+]]</f>
        <v>2.2700000000000003E-3</v>
      </c>
      <c r="BN104" s="5">
        <f>P_R[[#This Row],[24+]]-P_R[[#This Row],[25+]]</f>
        <v>9.7999999999999997E-4</v>
      </c>
      <c r="BO104" s="5">
        <f>P_R[[#This Row],[25+]]-P_R[[#This Row],[26+]]</f>
        <v>4.2000000000000002E-4</v>
      </c>
      <c r="BP104" s="5">
        <f>P_R[[#This Row],[26+]]-P_R[[#This Row],[27+]]</f>
        <v>1.5999999999999999E-4</v>
      </c>
      <c r="BQ104" s="5">
        <f>P_R[[#This Row],[27+]]-P_R[[#This Row],[28+]]</f>
        <v>8.0000000000000007E-5</v>
      </c>
      <c r="BR104" s="5">
        <f>P_R[[#This Row],[28+]]-P_R[[#This Row],[29+]]</f>
        <v>0</v>
      </c>
      <c r="BS104" s="5">
        <f>P_R[[#This Row],[29+]]-P_R[[#This Row],[30+]]</f>
        <v>0</v>
      </c>
      <c r="BT104" s="5">
        <f>P_R[[#This Row],[30+]]-P_R[[#This Row],[31+]]</f>
        <v>0</v>
      </c>
      <c r="BU104" s="5">
        <f>P_R[[#This Row],[31+]]-P_R[[#This Row],[32+]]</f>
        <v>0</v>
      </c>
      <c r="BV104" s="5">
        <f>P_R[[#This Row],[32+]]-P_R[[#This Row],[33+]]</f>
        <v>0</v>
      </c>
      <c r="BW104" s="5">
        <f>P_R[[#This Row],[33+]]-P_R[[#This Row],[34+]]</f>
        <v>0</v>
      </c>
      <c r="BX104" s="5">
        <f>P_R[[#This Row],[34+]]-P_R[[#This Row],[35+]]</f>
        <v>0</v>
      </c>
      <c r="BY104" s="5">
        <f>P_R[[#This Row],[35+]]-P_R[[#This Row],[36+]]</f>
        <v>0</v>
      </c>
      <c r="BZ104" s="5">
        <f>P_R[[#This Row],[36+]]-P_R[[#This Row],[37+]]</f>
        <v>0</v>
      </c>
      <c r="CA104" s="5">
        <f>P_R[[#This Row],[37+]]-P_R[[#This Row],[38+]]</f>
        <v>0</v>
      </c>
      <c r="CB104" s="5">
        <f>P_R[[#This Row],[38+]]-P_R[[#This Row],[39+]]</f>
        <v>0</v>
      </c>
      <c r="CC104" s="5">
        <f>P_R[[#This Row],[39+]]-P_R[[#This Row],[40+]]</f>
        <v>0</v>
      </c>
      <c r="CD104" s="5">
        <f>P_R[[#This Row],[40+]]-P_R[[#This Row],[41+]]</f>
        <v>0</v>
      </c>
      <c r="CE104" s="5">
        <f>P_R[[#This Row],[41+]]-P_R[[#This Row],[42+]]</f>
        <v>0</v>
      </c>
      <c r="CF104" s="5">
        <f>P_R[[#This Row],[42+]]-P_R[[#This Row],[43+]]</f>
        <v>0</v>
      </c>
      <c r="CG104" s="5">
        <f>P_R[[#This Row],[43+]]-P_R[[#This Row],[44+]]</f>
        <v>0</v>
      </c>
      <c r="CH104" s="5">
        <f>P_R[[#This Row],[44+]]-P_R[[#This Row],[45+]]</f>
        <v>0</v>
      </c>
      <c r="CI104" s="5">
        <f>P_R[[#This Row],[45+]]-P_R[[#This Row],[46+]]</f>
        <v>0</v>
      </c>
      <c r="CJ104" s="5">
        <f>P_R[[#This Row],[46+]]-P_R[[#This Row],[47+]]</f>
        <v>0</v>
      </c>
      <c r="CK104" s="5">
        <f>P_R[[#This Row],[47+]]-P_R[[#This Row],[48+]]</f>
        <v>0</v>
      </c>
      <c r="CL104" s="5">
        <f>P_R[[#This Row],[48+]]-P_R[[#This Row],[49+]]</f>
        <v>0</v>
      </c>
    </row>
    <row r="105" spans="1:90" x14ac:dyDescent="0.25">
      <c r="A105" s="10">
        <v>22400721</v>
      </c>
      <c r="B105" s="13" t="s">
        <v>83</v>
      </c>
      <c r="C105" s="13" t="s">
        <v>76</v>
      </c>
      <c r="D105" s="11">
        <v>0.8125</v>
      </c>
      <c r="E105" s="9" t="str">
        <f>HYPERLINK("https://www.nba.com/stats/player/1626179/boxscores-traditional", "Terry Rozier")</f>
        <v>Terry Rozier</v>
      </c>
      <c r="F105">
        <v>19.2</v>
      </c>
      <c r="G105" s="4">
        <v>7.782</v>
      </c>
      <c r="H105" s="3">
        <v>0.92506999999999995</v>
      </c>
      <c r="I105" s="3">
        <v>0.90490000000000004</v>
      </c>
      <c r="J105" s="3">
        <v>0.88100000000000001</v>
      </c>
      <c r="K105" s="3">
        <v>0.85314000000000001</v>
      </c>
      <c r="L105" s="3">
        <v>0.82381000000000004</v>
      </c>
      <c r="M105" s="3">
        <v>0.78813999999999995</v>
      </c>
      <c r="N105" s="3">
        <v>0.74856999999999996</v>
      </c>
      <c r="O105" s="3">
        <v>0.70540000000000003</v>
      </c>
      <c r="P105" s="3">
        <v>0.65910000000000002</v>
      </c>
      <c r="Q105" s="3">
        <v>0.61026000000000002</v>
      </c>
      <c r="R105" s="3">
        <v>0.55962000000000001</v>
      </c>
      <c r="S105" s="3">
        <v>0.51197000000000004</v>
      </c>
      <c r="T105" s="3">
        <v>0.46017000000000002</v>
      </c>
      <c r="U105" s="3">
        <v>0.40905000000000002</v>
      </c>
      <c r="V105" s="3">
        <v>0.35942000000000002</v>
      </c>
      <c r="W105" s="3">
        <v>0.31207000000000001</v>
      </c>
      <c r="X105" s="3">
        <v>0.26762999999999998</v>
      </c>
      <c r="Y105" s="3">
        <v>0.22663</v>
      </c>
      <c r="Z105" s="3">
        <v>0.19214999999999999</v>
      </c>
      <c r="AA105" s="3">
        <v>0.15866</v>
      </c>
      <c r="AB105" s="3">
        <v>0.12923999999999999</v>
      </c>
      <c r="AC105" s="3">
        <v>0.10383000000000001</v>
      </c>
      <c r="AD105" s="3">
        <v>8.226E-2</v>
      </c>
      <c r="AE105" s="3">
        <v>6.4259999999999998E-2</v>
      </c>
      <c r="AF105" s="3">
        <v>5.0500000000000003E-2</v>
      </c>
      <c r="AG105" s="3">
        <v>3.8359999999999998E-2</v>
      </c>
      <c r="AH105" s="3">
        <v>2.8719999999999999E-2</v>
      </c>
      <c r="AI105" s="3">
        <v>2.1180000000000001E-2</v>
      </c>
      <c r="AJ105" s="3">
        <v>1.5389999999999999E-2</v>
      </c>
      <c r="AK105" s="3">
        <v>1.1010000000000001E-2</v>
      </c>
      <c r="AL105" s="3">
        <v>7.7600000000000004E-3</v>
      </c>
      <c r="AM105" s="3">
        <v>5.5399999999999998E-3</v>
      </c>
      <c r="AN105" s="3">
        <v>3.79E-3</v>
      </c>
      <c r="AO105" s="3">
        <v>2.5600000000000002E-3</v>
      </c>
      <c r="AP105" s="3">
        <v>1.6900000000000001E-3</v>
      </c>
      <c r="AQ105" s="3">
        <v>1.1100000000000001E-3</v>
      </c>
      <c r="AR105" s="3">
        <v>7.1000000000000002E-4</v>
      </c>
      <c r="AS105" s="3">
        <v>4.4999999999999999E-4</v>
      </c>
      <c r="AT105" s="3">
        <v>2.9E-4</v>
      </c>
      <c r="AU105" s="3">
        <v>1.8000000000000001E-4</v>
      </c>
      <c r="AV105" s="3">
        <v>1.1E-4</v>
      </c>
      <c r="AW105" s="3">
        <v>6.0000000000000002E-5</v>
      </c>
      <c r="AX105" s="5">
        <f>P_R[[#This Row],[8+]]-P_R[[#This Row],[9+]]</f>
        <v>2.016999999999991E-2</v>
      </c>
      <c r="AY105" s="5">
        <f>P_R[[#This Row],[9+]]-P_R[[#This Row],[10+]]</f>
        <v>2.3900000000000032E-2</v>
      </c>
      <c r="AZ105" s="5">
        <f>P_R[[#This Row],[10+]]-P_R[[#This Row],[11+]]</f>
        <v>2.7859999999999996E-2</v>
      </c>
      <c r="BA105" s="5">
        <f>P_R[[#This Row],[11+]]-P_R[[#This Row],[12+]]</f>
        <v>2.9329999999999967E-2</v>
      </c>
      <c r="BB105" s="5">
        <f>P_R[[#This Row],[12+]]-P_R[[#This Row],[13+]]</f>
        <v>3.5670000000000091E-2</v>
      </c>
      <c r="BC105" s="5">
        <f>P_R[[#This Row],[13+]]-P_R[[#This Row],[14+]]</f>
        <v>3.9569999999999994E-2</v>
      </c>
      <c r="BD105" s="5">
        <f>P_R[[#This Row],[14+]]-P_R[[#This Row],[15+]]</f>
        <v>4.3169999999999931E-2</v>
      </c>
      <c r="BE105" s="5">
        <f>P_R[[#This Row],[15+]]-P_R[[#This Row],[16+]]</f>
        <v>4.6300000000000008E-2</v>
      </c>
      <c r="BF105" s="5">
        <f>P_R[[#This Row],[16+]]-P_R[[#This Row],[17+]]</f>
        <v>4.8839999999999995E-2</v>
      </c>
      <c r="BG105" s="5">
        <f>P_R[[#This Row],[17+]]-P_R[[#This Row],[18+]]</f>
        <v>5.0640000000000018E-2</v>
      </c>
      <c r="BH105" s="5">
        <f>P_R[[#This Row],[18+]]-P_R[[#This Row],[19+]]</f>
        <v>4.764999999999997E-2</v>
      </c>
      <c r="BI105" s="5">
        <f>P_R[[#This Row],[19+]]-P_R[[#This Row],[20+]]</f>
        <v>5.1800000000000013E-2</v>
      </c>
      <c r="BJ105" s="5">
        <f>P_R[[#This Row],[20+]]-P_R[[#This Row],[21+]]</f>
        <v>5.1119999999999999E-2</v>
      </c>
      <c r="BK105" s="5">
        <f>P_R[[#This Row],[21+]]-P_R[[#This Row],[22+]]</f>
        <v>4.9630000000000007E-2</v>
      </c>
      <c r="BL105" s="5">
        <f>P_R[[#This Row],[22+]]-P_R[[#This Row],[23+]]</f>
        <v>4.7350000000000003E-2</v>
      </c>
      <c r="BM105" s="5">
        <f>P_R[[#This Row],[23+]]-P_R[[#This Row],[24+]]</f>
        <v>4.4440000000000035E-2</v>
      </c>
      <c r="BN105" s="5">
        <f>P_R[[#This Row],[24+]]-P_R[[#This Row],[25+]]</f>
        <v>4.0999999999999981E-2</v>
      </c>
      <c r="BO105" s="5">
        <f>P_R[[#This Row],[25+]]-P_R[[#This Row],[26+]]</f>
        <v>3.4480000000000011E-2</v>
      </c>
      <c r="BP105" s="5">
        <f>P_R[[#This Row],[26+]]-P_R[[#This Row],[27+]]</f>
        <v>3.3489999999999992E-2</v>
      </c>
      <c r="BQ105" s="5">
        <f>P_R[[#This Row],[27+]]-P_R[[#This Row],[28+]]</f>
        <v>2.9420000000000002E-2</v>
      </c>
      <c r="BR105" s="5">
        <f>P_R[[#This Row],[28+]]-P_R[[#This Row],[29+]]</f>
        <v>2.5409999999999988E-2</v>
      </c>
      <c r="BS105" s="5">
        <f>P_R[[#This Row],[29+]]-P_R[[#This Row],[30+]]</f>
        <v>2.1570000000000006E-2</v>
      </c>
      <c r="BT105" s="5">
        <f>P_R[[#This Row],[30+]]-P_R[[#This Row],[31+]]</f>
        <v>1.8000000000000002E-2</v>
      </c>
      <c r="BU105" s="5">
        <f>P_R[[#This Row],[31+]]-P_R[[#This Row],[32+]]</f>
        <v>1.3759999999999994E-2</v>
      </c>
      <c r="BV105" s="5">
        <f>P_R[[#This Row],[32+]]-P_R[[#This Row],[33+]]</f>
        <v>1.2140000000000005E-2</v>
      </c>
      <c r="BW105" s="5">
        <f>P_R[[#This Row],[33+]]-P_R[[#This Row],[34+]]</f>
        <v>9.6399999999999993E-3</v>
      </c>
      <c r="BX105" s="5">
        <f>P_R[[#This Row],[34+]]-P_R[[#This Row],[35+]]</f>
        <v>7.5399999999999981E-3</v>
      </c>
      <c r="BY105" s="5">
        <f>P_R[[#This Row],[35+]]-P_R[[#This Row],[36+]]</f>
        <v>5.7900000000000017E-3</v>
      </c>
      <c r="BZ105" s="5">
        <f>P_R[[#This Row],[36+]]-P_R[[#This Row],[37+]]</f>
        <v>4.3799999999999985E-3</v>
      </c>
      <c r="CA105" s="5">
        <f>P_R[[#This Row],[37+]]-P_R[[#This Row],[38+]]</f>
        <v>3.2500000000000003E-3</v>
      </c>
      <c r="CB105" s="5">
        <f>P_R[[#This Row],[38+]]-P_R[[#This Row],[39+]]</f>
        <v>2.2200000000000006E-3</v>
      </c>
      <c r="CC105" s="5">
        <f>P_R[[#This Row],[39+]]-P_R[[#This Row],[40+]]</f>
        <v>1.7499999999999998E-3</v>
      </c>
      <c r="CD105" s="5">
        <f>P_R[[#This Row],[40+]]-P_R[[#This Row],[41+]]</f>
        <v>1.2299999999999998E-3</v>
      </c>
      <c r="CE105" s="5">
        <f>P_R[[#This Row],[41+]]-P_R[[#This Row],[42+]]</f>
        <v>8.7000000000000011E-4</v>
      </c>
      <c r="CF105" s="5">
        <f>P_R[[#This Row],[42+]]-P_R[[#This Row],[43+]]</f>
        <v>5.8E-4</v>
      </c>
      <c r="CG105" s="5">
        <f>P_R[[#This Row],[43+]]-P_R[[#This Row],[44+]]</f>
        <v>4.0000000000000007E-4</v>
      </c>
      <c r="CH105" s="5">
        <f>P_R[[#This Row],[44+]]-P_R[[#This Row],[45+]]</f>
        <v>2.6000000000000003E-4</v>
      </c>
      <c r="CI105" s="5">
        <f>P_R[[#This Row],[45+]]-P_R[[#This Row],[46+]]</f>
        <v>1.5999999999999999E-4</v>
      </c>
      <c r="CJ105" s="5">
        <f>P_R[[#This Row],[46+]]-P_R[[#This Row],[47+]]</f>
        <v>1.0999999999999999E-4</v>
      </c>
      <c r="CK105" s="5">
        <f>P_R[[#This Row],[47+]]-P_R[[#This Row],[48+]]</f>
        <v>7.0000000000000007E-5</v>
      </c>
      <c r="CL105" s="5">
        <f>P_R[[#This Row],[48+]]-P_R[[#This Row],[49+]]</f>
        <v>5.0000000000000002E-5</v>
      </c>
    </row>
    <row r="106" spans="1:90" x14ac:dyDescent="0.25">
      <c r="A106" s="10">
        <v>22400721</v>
      </c>
      <c r="B106" s="13" t="s">
        <v>83</v>
      </c>
      <c r="C106" s="13" t="s">
        <v>76</v>
      </c>
      <c r="D106" s="11">
        <v>0.8125</v>
      </c>
      <c r="E106" s="9" t="str">
        <f>HYPERLINK("https://www.nba.com/stats/player/1642276/boxscores-traditional", "Kel'el Ware")</f>
        <v>Kel'el Ware</v>
      </c>
      <c r="F106">
        <v>19.600000000000001</v>
      </c>
      <c r="G106" s="4">
        <v>8.1880000000000006</v>
      </c>
      <c r="H106" s="3">
        <v>0.92220000000000002</v>
      </c>
      <c r="I106" s="3">
        <v>0.90146999999999999</v>
      </c>
      <c r="J106" s="3">
        <v>0.879</v>
      </c>
      <c r="K106" s="3">
        <v>0.85314000000000001</v>
      </c>
      <c r="L106" s="3">
        <v>0.82381000000000004</v>
      </c>
      <c r="M106" s="3">
        <v>0.79103000000000001</v>
      </c>
      <c r="N106" s="3">
        <v>0.75175000000000003</v>
      </c>
      <c r="O106" s="3">
        <v>0.71226</v>
      </c>
      <c r="P106" s="3">
        <v>0.67003000000000001</v>
      </c>
      <c r="Q106" s="3">
        <v>0.62551999999999996</v>
      </c>
      <c r="R106" s="3">
        <v>0.57926</v>
      </c>
      <c r="S106" s="3">
        <v>0.52790000000000004</v>
      </c>
      <c r="T106" s="3">
        <v>0.48005999999999999</v>
      </c>
      <c r="U106" s="3">
        <v>0.43251000000000001</v>
      </c>
      <c r="V106" s="3">
        <v>0.38590999999999998</v>
      </c>
      <c r="W106" s="3">
        <v>0.33723999999999998</v>
      </c>
      <c r="X106" s="3">
        <v>0.29459999999999997</v>
      </c>
      <c r="Y106" s="3">
        <v>0.25463000000000002</v>
      </c>
      <c r="Z106" s="3">
        <v>0.2177</v>
      </c>
      <c r="AA106" s="3">
        <v>0.18406</v>
      </c>
      <c r="AB106" s="3">
        <v>0.15151000000000001</v>
      </c>
      <c r="AC106" s="3">
        <v>0.12506999999999999</v>
      </c>
      <c r="AD106" s="3">
        <v>0.10204000000000001</v>
      </c>
      <c r="AE106" s="3">
        <v>8.226E-2</v>
      </c>
      <c r="AF106" s="3">
        <v>6.5519999999999995E-2</v>
      </c>
      <c r="AG106" s="3">
        <v>5.0500000000000003E-2</v>
      </c>
      <c r="AH106" s="3">
        <v>3.9199999999999999E-2</v>
      </c>
      <c r="AI106" s="3">
        <v>3.005E-2</v>
      </c>
      <c r="AJ106" s="3">
        <v>2.2749999999999999E-2</v>
      </c>
      <c r="AK106" s="3">
        <v>1.6590000000000001E-2</v>
      </c>
      <c r="AL106" s="3">
        <v>1.222E-2</v>
      </c>
      <c r="AM106" s="3">
        <v>8.8900000000000003E-3</v>
      </c>
      <c r="AN106" s="3">
        <v>6.3899999999999998E-3</v>
      </c>
      <c r="AO106" s="3">
        <v>4.5300000000000002E-3</v>
      </c>
      <c r="AP106" s="3">
        <v>3.0699999999999998E-3</v>
      </c>
      <c r="AQ106" s="3">
        <v>2.1199999999999999E-3</v>
      </c>
      <c r="AR106" s="3">
        <v>1.4400000000000001E-3</v>
      </c>
      <c r="AS106" s="3">
        <v>9.7000000000000005E-4</v>
      </c>
      <c r="AT106" s="3">
        <v>6.4000000000000005E-4</v>
      </c>
      <c r="AU106" s="3">
        <v>4.0000000000000002E-4</v>
      </c>
      <c r="AV106" s="3">
        <v>2.5999999999999998E-4</v>
      </c>
      <c r="AW106" s="3">
        <v>1.7000000000000001E-4</v>
      </c>
      <c r="AX106" s="5">
        <f>P_R[[#This Row],[8+]]-P_R[[#This Row],[9+]]</f>
        <v>2.0730000000000026E-2</v>
      </c>
      <c r="AY106" s="5">
        <f>P_R[[#This Row],[9+]]-P_R[[#This Row],[10+]]</f>
        <v>2.246999999999999E-2</v>
      </c>
      <c r="AZ106" s="5">
        <f>P_R[[#This Row],[10+]]-P_R[[#This Row],[11+]]</f>
        <v>2.5859999999999994E-2</v>
      </c>
      <c r="BA106" s="5">
        <f>P_R[[#This Row],[11+]]-P_R[[#This Row],[12+]]</f>
        <v>2.9329999999999967E-2</v>
      </c>
      <c r="BB106" s="5">
        <f>P_R[[#This Row],[12+]]-P_R[[#This Row],[13+]]</f>
        <v>3.2780000000000031E-2</v>
      </c>
      <c r="BC106" s="5">
        <f>P_R[[#This Row],[13+]]-P_R[[#This Row],[14+]]</f>
        <v>3.9279999999999982E-2</v>
      </c>
      <c r="BD106" s="5">
        <f>P_R[[#This Row],[14+]]-P_R[[#This Row],[15+]]</f>
        <v>3.9490000000000025E-2</v>
      </c>
      <c r="BE106" s="5">
        <f>P_R[[#This Row],[15+]]-P_R[[#This Row],[16+]]</f>
        <v>4.222999999999999E-2</v>
      </c>
      <c r="BF106" s="5">
        <f>P_R[[#This Row],[16+]]-P_R[[#This Row],[17+]]</f>
        <v>4.451000000000005E-2</v>
      </c>
      <c r="BG106" s="5">
        <f>P_R[[#This Row],[17+]]-P_R[[#This Row],[18+]]</f>
        <v>4.6259999999999968E-2</v>
      </c>
      <c r="BH106" s="5">
        <f>P_R[[#This Row],[18+]]-P_R[[#This Row],[19+]]</f>
        <v>5.1359999999999961E-2</v>
      </c>
      <c r="BI106" s="5">
        <f>P_R[[#This Row],[19+]]-P_R[[#This Row],[20+]]</f>
        <v>4.7840000000000049E-2</v>
      </c>
      <c r="BJ106" s="5">
        <f>P_R[[#This Row],[20+]]-P_R[[#This Row],[21+]]</f>
        <v>4.7549999999999981E-2</v>
      </c>
      <c r="BK106" s="5">
        <f>P_R[[#This Row],[21+]]-P_R[[#This Row],[22+]]</f>
        <v>4.660000000000003E-2</v>
      </c>
      <c r="BL106" s="5">
        <f>P_R[[#This Row],[22+]]-P_R[[#This Row],[23+]]</f>
        <v>4.8669999999999991E-2</v>
      </c>
      <c r="BM106" s="5">
        <f>P_R[[#This Row],[23+]]-P_R[[#This Row],[24+]]</f>
        <v>4.2640000000000011E-2</v>
      </c>
      <c r="BN106" s="5">
        <f>P_R[[#This Row],[24+]]-P_R[[#This Row],[25+]]</f>
        <v>3.996999999999995E-2</v>
      </c>
      <c r="BO106" s="5">
        <f>P_R[[#This Row],[25+]]-P_R[[#This Row],[26+]]</f>
        <v>3.6930000000000018E-2</v>
      </c>
      <c r="BP106" s="5">
        <f>P_R[[#This Row],[26+]]-P_R[[#This Row],[27+]]</f>
        <v>3.3640000000000003E-2</v>
      </c>
      <c r="BQ106" s="5">
        <f>P_R[[#This Row],[27+]]-P_R[[#This Row],[28+]]</f>
        <v>3.2549999999999996E-2</v>
      </c>
      <c r="BR106" s="5">
        <f>P_R[[#This Row],[28+]]-P_R[[#This Row],[29+]]</f>
        <v>2.6440000000000019E-2</v>
      </c>
      <c r="BS106" s="5">
        <f>P_R[[#This Row],[29+]]-P_R[[#This Row],[30+]]</f>
        <v>2.3029999999999981E-2</v>
      </c>
      <c r="BT106" s="5">
        <f>P_R[[#This Row],[30+]]-P_R[[#This Row],[31+]]</f>
        <v>1.9780000000000006E-2</v>
      </c>
      <c r="BU106" s="5">
        <f>P_R[[#This Row],[31+]]-P_R[[#This Row],[32+]]</f>
        <v>1.6740000000000005E-2</v>
      </c>
      <c r="BV106" s="5">
        <f>P_R[[#This Row],[32+]]-P_R[[#This Row],[33+]]</f>
        <v>1.5019999999999992E-2</v>
      </c>
      <c r="BW106" s="5">
        <f>P_R[[#This Row],[33+]]-P_R[[#This Row],[34+]]</f>
        <v>1.1300000000000004E-2</v>
      </c>
      <c r="BX106" s="5">
        <f>P_R[[#This Row],[34+]]-P_R[[#This Row],[35+]]</f>
        <v>9.1499999999999984E-3</v>
      </c>
      <c r="BY106" s="5">
        <f>P_R[[#This Row],[35+]]-P_R[[#This Row],[36+]]</f>
        <v>7.3000000000000009E-3</v>
      </c>
      <c r="BZ106" s="5">
        <f>P_R[[#This Row],[36+]]-P_R[[#This Row],[37+]]</f>
        <v>6.1599999999999988E-3</v>
      </c>
      <c r="CA106" s="5">
        <f>P_R[[#This Row],[37+]]-P_R[[#This Row],[38+]]</f>
        <v>4.3700000000000006E-3</v>
      </c>
      <c r="CB106" s="5">
        <f>P_R[[#This Row],[38+]]-P_R[[#This Row],[39+]]</f>
        <v>3.3299999999999996E-3</v>
      </c>
      <c r="CC106" s="5">
        <f>P_R[[#This Row],[39+]]-P_R[[#This Row],[40+]]</f>
        <v>2.5000000000000005E-3</v>
      </c>
      <c r="CD106" s="5">
        <f>P_R[[#This Row],[40+]]-P_R[[#This Row],[41+]]</f>
        <v>1.8599999999999997E-3</v>
      </c>
      <c r="CE106" s="5">
        <f>P_R[[#This Row],[41+]]-P_R[[#This Row],[42+]]</f>
        <v>1.4600000000000004E-3</v>
      </c>
      <c r="CF106" s="5">
        <f>P_R[[#This Row],[42+]]-P_R[[#This Row],[43+]]</f>
        <v>9.4999999999999989E-4</v>
      </c>
      <c r="CG106" s="5">
        <f>P_R[[#This Row],[43+]]-P_R[[#This Row],[44+]]</f>
        <v>6.7999999999999983E-4</v>
      </c>
      <c r="CH106" s="5">
        <f>P_R[[#This Row],[44+]]-P_R[[#This Row],[45+]]</f>
        <v>4.7000000000000004E-4</v>
      </c>
      <c r="CI106" s="5">
        <f>P_R[[#This Row],[45+]]-P_R[[#This Row],[46+]]</f>
        <v>3.3E-4</v>
      </c>
      <c r="CJ106" s="5">
        <f>P_R[[#This Row],[46+]]-P_R[[#This Row],[47+]]</f>
        <v>2.4000000000000003E-4</v>
      </c>
      <c r="CK106" s="5">
        <f>P_R[[#This Row],[47+]]-P_R[[#This Row],[48+]]</f>
        <v>1.4000000000000004E-4</v>
      </c>
      <c r="CL106" s="5">
        <f>P_R[[#This Row],[48+]]-P_R[[#This Row],[49+]]</f>
        <v>8.9999999999999965E-5</v>
      </c>
    </row>
    <row r="107" spans="1:90" x14ac:dyDescent="0.25">
      <c r="A107" s="10">
        <v>22400721</v>
      </c>
      <c r="B107" s="13" t="s">
        <v>83</v>
      </c>
      <c r="C107" s="13" t="s">
        <v>76</v>
      </c>
      <c r="D107" s="11">
        <v>0.8125</v>
      </c>
      <c r="E107" s="9" t="str">
        <f>HYPERLINK("https://www.nba.com/stats/player/1629312/boxscores-traditional", "Haywood Highsmith")</f>
        <v>Haywood Highsmith</v>
      </c>
      <c r="F107">
        <v>8.1999999999999993</v>
      </c>
      <c r="G107" s="4">
        <v>4.2610000000000001</v>
      </c>
      <c r="H107" s="3">
        <v>0.51993999999999996</v>
      </c>
      <c r="I107" s="3">
        <v>0.42465000000000003</v>
      </c>
      <c r="J107" s="3">
        <v>0.33723999999999998</v>
      </c>
      <c r="K107" s="3">
        <v>0.25463000000000002</v>
      </c>
      <c r="L107" s="3">
        <v>0.18673000000000001</v>
      </c>
      <c r="M107" s="3">
        <v>0.12923999999999999</v>
      </c>
      <c r="N107" s="3">
        <v>8.6910000000000001E-2</v>
      </c>
      <c r="O107" s="3">
        <v>5.4800000000000001E-2</v>
      </c>
      <c r="P107" s="3">
        <v>3.3619999999999997E-2</v>
      </c>
      <c r="Q107" s="3">
        <v>1.9230000000000001E-2</v>
      </c>
      <c r="R107" s="3">
        <v>1.072E-2</v>
      </c>
      <c r="S107" s="3">
        <v>5.7000000000000002E-3</v>
      </c>
      <c r="T107" s="3">
        <v>2.8E-3</v>
      </c>
      <c r="U107" s="3">
        <v>1.3500000000000001E-3</v>
      </c>
      <c r="V107" s="3">
        <v>5.9999999999999995E-4</v>
      </c>
      <c r="W107" s="3">
        <v>2.5999999999999998E-4</v>
      </c>
      <c r="X107" s="3">
        <v>1E-4</v>
      </c>
      <c r="Y107" s="3">
        <v>4.0000000000000003E-5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5">
        <f>P_R[[#This Row],[8+]]-P_R[[#This Row],[9+]]</f>
        <v>9.528999999999993E-2</v>
      </c>
      <c r="AY107" s="5">
        <f>P_R[[#This Row],[9+]]-P_R[[#This Row],[10+]]</f>
        <v>8.7410000000000043E-2</v>
      </c>
      <c r="AZ107" s="5">
        <f>P_R[[#This Row],[10+]]-P_R[[#This Row],[11+]]</f>
        <v>8.2609999999999961E-2</v>
      </c>
      <c r="BA107" s="5">
        <f>P_R[[#This Row],[11+]]-P_R[[#This Row],[12+]]</f>
        <v>6.7900000000000016E-2</v>
      </c>
      <c r="BB107" s="5">
        <f>P_R[[#This Row],[12+]]-P_R[[#This Row],[13+]]</f>
        <v>5.7490000000000013E-2</v>
      </c>
      <c r="BC107" s="5">
        <f>P_R[[#This Row],[13+]]-P_R[[#This Row],[14+]]</f>
        <v>4.2329999999999993E-2</v>
      </c>
      <c r="BD107" s="5">
        <f>P_R[[#This Row],[14+]]-P_R[[#This Row],[15+]]</f>
        <v>3.211E-2</v>
      </c>
      <c r="BE107" s="5">
        <f>P_R[[#This Row],[15+]]-P_R[[#This Row],[16+]]</f>
        <v>2.1180000000000004E-2</v>
      </c>
      <c r="BF107" s="5">
        <f>P_R[[#This Row],[16+]]-P_R[[#This Row],[17+]]</f>
        <v>1.4389999999999997E-2</v>
      </c>
      <c r="BG107" s="5">
        <f>P_R[[#This Row],[17+]]-P_R[[#This Row],[18+]]</f>
        <v>8.5100000000000002E-3</v>
      </c>
      <c r="BH107" s="5">
        <f>P_R[[#This Row],[18+]]-P_R[[#This Row],[19+]]</f>
        <v>5.0200000000000002E-3</v>
      </c>
      <c r="BI107" s="5">
        <f>P_R[[#This Row],[19+]]-P_R[[#This Row],[20+]]</f>
        <v>2.9000000000000002E-3</v>
      </c>
      <c r="BJ107" s="5">
        <f>P_R[[#This Row],[20+]]-P_R[[#This Row],[21+]]</f>
        <v>1.4499999999999999E-3</v>
      </c>
      <c r="BK107" s="5">
        <f>P_R[[#This Row],[21+]]-P_R[[#This Row],[22+]]</f>
        <v>7.5000000000000012E-4</v>
      </c>
      <c r="BL107" s="5">
        <f>P_R[[#This Row],[22+]]-P_R[[#This Row],[23+]]</f>
        <v>3.3999999999999997E-4</v>
      </c>
      <c r="BM107" s="5">
        <f>P_R[[#This Row],[23+]]-P_R[[#This Row],[24+]]</f>
        <v>1.5999999999999999E-4</v>
      </c>
      <c r="BN107" s="5">
        <f>P_R[[#This Row],[24+]]-P_R[[#This Row],[25+]]</f>
        <v>6.0000000000000002E-5</v>
      </c>
      <c r="BO107" s="5">
        <f>P_R[[#This Row],[25+]]-P_R[[#This Row],[26+]]</f>
        <v>4.0000000000000003E-5</v>
      </c>
      <c r="BP107" s="5">
        <f>P_R[[#This Row],[26+]]-P_R[[#This Row],[27+]]</f>
        <v>0</v>
      </c>
      <c r="BQ107" s="5">
        <f>P_R[[#This Row],[27+]]-P_R[[#This Row],[28+]]</f>
        <v>0</v>
      </c>
      <c r="BR107" s="5">
        <f>P_R[[#This Row],[28+]]-P_R[[#This Row],[29+]]</f>
        <v>0</v>
      </c>
      <c r="BS107" s="5">
        <f>P_R[[#This Row],[29+]]-P_R[[#This Row],[30+]]</f>
        <v>0</v>
      </c>
      <c r="BT107" s="5">
        <f>P_R[[#This Row],[30+]]-P_R[[#This Row],[31+]]</f>
        <v>0</v>
      </c>
      <c r="BU107" s="5">
        <f>P_R[[#This Row],[31+]]-P_R[[#This Row],[32+]]</f>
        <v>0</v>
      </c>
      <c r="BV107" s="5">
        <f>P_R[[#This Row],[32+]]-P_R[[#This Row],[33+]]</f>
        <v>0</v>
      </c>
      <c r="BW107" s="5">
        <f>P_R[[#This Row],[33+]]-P_R[[#This Row],[34+]]</f>
        <v>0</v>
      </c>
      <c r="BX107" s="5">
        <f>P_R[[#This Row],[34+]]-P_R[[#This Row],[35+]]</f>
        <v>0</v>
      </c>
      <c r="BY107" s="5">
        <f>P_R[[#This Row],[35+]]-P_R[[#This Row],[36+]]</f>
        <v>0</v>
      </c>
      <c r="BZ107" s="5">
        <f>P_R[[#This Row],[36+]]-P_R[[#This Row],[37+]]</f>
        <v>0</v>
      </c>
      <c r="CA107" s="5">
        <f>P_R[[#This Row],[37+]]-P_R[[#This Row],[38+]]</f>
        <v>0</v>
      </c>
      <c r="CB107" s="5">
        <f>P_R[[#This Row],[38+]]-P_R[[#This Row],[39+]]</f>
        <v>0</v>
      </c>
      <c r="CC107" s="5">
        <f>P_R[[#This Row],[39+]]-P_R[[#This Row],[40+]]</f>
        <v>0</v>
      </c>
      <c r="CD107" s="5">
        <f>P_R[[#This Row],[40+]]-P_R[[#This Row],[41+]]</f>
        <v>0</v>
      </c>
      <c r="CE107" s="5">
        <f>P_R[[#This Row],[41+]]-P_R[[#This Row],[42+]]</f>
        <v>0</v>
      </c>
      <c r="CF107" s="5">
        <f>P_R[[#This Row],[42+]]-P_R[[#This Row],[43+]]</f>
        <v>0</v>
      </c>
      <c r="CG107" s="5">
        <f>P_R[[#This Row],[43+]]-P_R[[#This Row],[44+]]</f>
        <v>0</v>
      </c>
      <c r="CH107" s="5">
        <f>P_R[[#This Row],[44+]]-P_R[[#This Row],[45+]]</f>
        <v>0</v>
      </c>
      <c r="CI107" s="5">
        <f>P_R[[#This Row],[45+]]-P_R[[#This Row],[46+]]</f>
        <v>0</v>
      </c>
      <c r="CJ107" s="5">
        <f>P_R[[#This Row],[46+]]-P_R[[#This Row],[47+]]</f>
        <v>0</v>
      </c>
      <c r="CK107" s="5">
        <f>P_R[[#This Row],[47+]]-P_R[[#This Row],[48+]]</f>
        <v>0</v>
      </c>
      <c r="CL107" s="5">
        <f>P_R[[#This Row],[48+]]-P_R[[#This Row],[49+]]</f>
        <v>0</v>
      </c>
    </row>
    <row r="108" spans="1:90" x14ac:dyDescent="0.25">
      <c r="A108" s="10">
        <v>22400722</v>
      </c>
      <c r="B108" s="13" t="s">
        <v>96</v>
      </c>
      <c r="C108" s="13" t="s">
        <v>79</v>
      </c>
      <c r="D108" s="11">
        <v>0.8125</v>
      </c>
      <c r="E108" s="9" t="str">
        <f>HYPERLINK("https://www.nba.com/stats/player/1628991/boxscores-traditional", "Jaren Jackson Jr.")</f>
        <v>Jaren Jackson Jr.</v>
      </c>
      <c r="F108">
        <v>32</v>
      </c>
      <c r="G108" s="4">
        <v>6.6929999999999996</v>
      </c>
      <c r="H108" s="3">
        <v>0.99983</v>
      </c>
      <c r="I108" s="3">
        <v>0.99970999999999999</v>
      </c>
      <c r="J108" s="3">
        <v>0.99950000000000006</v>
      </c>
      <c r="K108" s="3">
        <v>0.99916000000000005</v>
      </c>
      <c r="L108" s="3">
        <v>0.99861</v>
      </c>
      <c r="M108" s="3">
        <v>0.99773999999999996</v>
      </c>
      <c r="N108" s="3">
        <v>0.99643000000000004</v>
      </c>
      <c r="O108" s="3">
        <v>0.99446000000000001</v>
      </c>
      <c r="P108" s="3">
        <v>0.99158000000000002</v>
      </c>
      <c r="Q108" s="3">
        <v>0.98745000000000005</v>
      </c>
      <c r="R108" s="3">
        <v>0.98168999999999995</v>
      </c>
      <c r="S108" s="3">
        <v>0.97380999999999995</v>
      </c>
      <c r="T108" s="3">
        <v>0.96326999999999996</v>
      </c>
      <c r="U108" s="3">
        <v>0.94950000000000001</v>
      </c>
      <c r="V108" s="3">
        <v>0.93189</v>
      </c>
      <c r="W108" s="3">
        <v>0.90988000000000002</v>
      </c>
      <c r="X108" s="3">
        <v>0.88492999999999999</v>
      </c>
      <c r="Y108" s="3">
        <v>0.85314000000000001</v>
      </c>
      <c r="Z108" s="3">
        <v>0.81594</v>
      </c>
      <c r="AA108" s="3">
        <v>0.77337</v>
      </c>
      <c r="AB108" s="3">
        <v>0.72575000000000001</v>
      </c>
      <c r="AC108" s="3">
        <v>0.67364000000000002</v>
      </c>
      <c r="AD108" s="3">
        <v>0.61790999999999996</v>
      </c>
      <c r="AE108" s="3">
        <v>0.55962000000000001</v>
      </c>
      <c r="AF108" s="3">
        <v>0.5</v>
      </c>
      <c r="AG108" s="3">
        <v>0.44037999999999999</v>
      </c>
      <c r="AH108" s="3">
        <v>0.38208999999999999</v>
      </c>
      <c r="AI108" s="3">
        <v>0.32635999999999998</v>
      </c>
      <c r="AJ108" s="3">
        <v>0.27424999999999999</v>
      </c>
      <c r="AK108" s="3">
        <v>0.22663</v>
      </c>
      <c r="AL108" s="3">
        <v>0.18406</v>
      </c>
      <c r="AM108" s="3">
        <v>0.14685999999999999</v>
      </c>
      <c r="AN108" s="3">
        <v>0.11507000000000001</v>
      </c>
      <c r="AO108" s="3">
        <v>9.0120000000000006E-2</v>
      </c>
      <c r="AP108" s="3">
        <v>6.8110000000000004E-2</v>
      </c>
      <c r="AQ108" s="3">
        <v>5.0500000000000003E-2</v>
      </c>
      <c r="AR108" s="3">
        <v>3.6729999999999999E-2</v>
      </c>
      <c r="AS108" s="3">
        <v>2.6190000000000001E-2</v>
      </c>
      <c r="AT108" s="3">
        <v>1.831E-2</v>
      </c>
      <c r="AU108" s="3">
        <v>1.255E-2</v>
      </c>
      <c r="AV108" s="3">
        <v>8.4200000000000004E-3</v>
      </c>
      <c r="AW108" s="3">
        <v>5.5399999999999998E-3</v>
      </c>
      <c r="AX108" s="5">
        <f>P_R[[#This Row],[8+]]-P_R[[#This Row],[9+]]</f>
        <v>1.2000000000000899E-4</v>
      </c>
      <c r="AY108" s="5">
        <f>P_R[[#This Row],[9+]]-P_R[[#This Row],[10+]]</f>
        <v>2.0999999999993246E-4</v>
      </c>
      <c r="AZ108" s="5">
        <f>P_R[[#This Row],[10+]]-P_R[[#This Row],[11+]]</f>
        <v>3.4000000000000696E-4</v>
      </c>
      <c r="BA108" s="5">
        <f>P_R[[#This Row],[11+]]-P_R[[#This Row],[12+]]</f>
        <v>5.5000000000005045E-4</v>
      </c>
      <c r="BB108" s="5">
        <f>P_R[[#This Row],[12+]]-P_R[[#This Row],[13+]]</f>
        <v>8.7000000000003741E-4</v>
      </c>
      <c r="BC108" s="5">
        <f>P_R[[#This Row],[13+]]-P_R[[#This Row],[14+]]</f>
        <v>1.3099999999999223E-3</v>
      </c>
      <c r="BD108" s="5">
        <f>P_R[[#This Row],[14+]]-P_R[[#This Row],[15+]]</f>
        <v>1.9700000000000273E-3</v>
      </c>
      <c r="BE108" s="5">
        <f>P_R[[#This Row],[15+]]-P_R[[#This Row],[16+]]</f>
        <v>2.8799999999999937E-3</v>
      </c>
      <c r="BF108" s="5">
        <f>P_R[[#This Row],[16+]]-P_R[[#This Row],[17+]]</f>
        <v>4.129999999999967E-3</v>
      </c>
      <c r="BG108" s="5">
        <f>P_R[[#This Row],[17+]]-P_R[[#This Row],[18+]]</f>
        <v>5.7600000000000984E-3</v>
      </c>
      <c r="BH108" s="5">
        <f>P_R[[#This Row],[18+]]-P_R[[#This Row],[19+]]</f>
        <v>7.8799999999999981E-3</v>
      </c>
      <c r="BI108" s="5">
        <f>P_R[[#This Row],[19+]]-P_R[[#This Row],[20+]]</f>
        <v>1.0539999999999994E-2</v>
      </c>
      <c r="BJ108" s="5">
        <f>P_R[[#This Row],[20+]]-P_R[[#This Row],[21+]]</f>
        <v>1.3769999999999949E-2</v>
      </c>
      <c r="BK108" s="5">
        <f>P_R[[#This Row],[21+]]-P_R[[#This Row],[22+]]</f>
        <v>1.7610000000000015E-2</v>
      </c>
      <c r="BL108" s="5">
        <f>P_R[[#This Row],[22+]]-P_R[[#This Row],[23+]]</f>
        <v>2.2009999999999974E-2</v>
      </c>
      <c r="BM108" s="5">
        <f>P_R[[#This Row],[23+]]-P_R[[#This Row],[24+]]</f>
        <v>2.4950000000000028E-2</v>
      </c>
      <c r="BN108" s="5">
        <f>P_R[[#This Row],[24+]]-P_R[[#This Row],[25+]]</f>
        <v>3.1789999999999985E-2</v>
      </c>
      <c r="BO108" s="5">
        <f>P_R[[#This Row],[25+]]-P_R[[#This Row],[26+]]</f>
        <v>3.7200000000000011E-2</v>
      </c>
      <c r="BP108" s="5">
        <f>P_R[[#This Row],[26+]]-P_R[[#This Row],[27+]]</f>
        <v>4.2569999999999997E-2</v>
      </c>
      <c r="BQ108" s="5">
        <f>P_R[[#This Row],[27+]]-P_R[[#This Row],[28+]]</f>
        <v>4.7619999999999996E-2</v>
      </c>
      <c r="BR108" s="5">
        <f>P_R[[#This Row],[28+]]-P_R[[#This Row],[29+]]</f>
        <v>5.210999999999999E-2</v>
      </c>
      <c r="BS108" s="5">
        <f>P_R[[#This Row],[29+]]-P_R[[#This Row],[30+]]</f>
        <v>5.5730000000000057E-2</v>
      </c>
      <c r="BT108" s="5">
        <f>P_R[[#This Row],[30+]]-P_R[[#This Row],[31+]]</f>
        <v>5.8289999999999953E-2</v>
      </c>
      <c r="BU108" s="5">
        <f>P_R[[#This Row],[31+]]-P_R[[#This Row],[32+]]</f>
        <v>5.9620000000000006E-2</v>
      </c>
      <c r="BV108" s="5">
        <f>P_R[[#This Row],[32+]]-P_R[[#This Row],[33+]]</f>
        <v>5.9620000000000006E-2</v>
      </c>
      <c r="BW108" s="5">
        <f>P_R[[#This Row],[33+]]-P_R[[#This Row],[34+]]</f>
        <v>5.8290000000000008E-2</v>
      </c>
      <c r="BX108" s="5">
        <f>P_R[[#This Row],[34+]]-P_R[[#This Row],[35+]]</f>
        <v>5.5730000000000002E-2</v>
      </c>
      <c r="BY108" s="5">
        <f>P_R[[#This Row],[35+]]-P_R[[#This Row],[36+]]</f>
        <v>5.210999999999999E-2</v>
      </c>
      <c r="BZ108" s="5">
        <f>P_R[[#This Row],[36+]]-P_R[[#This Row],[37+]]</f>
        <v>4.7619999999999996E-2</v>
      </c>
      <c r="CA108" s="5">
        <f>P_R[[#This Row],[37+]]-P_R[[#This Row],[38+]]</f>
        <v>4.2569999999999997E-2</v>
      </c>
      <c r="CB108" s="5">
        <f>P_R[[#This Row],[38+]]-P_R[[#This Row],[39+]]</f>
        <v>3.7200000000000011E-2</v>
      </c>
      <c r="CC108" s="5">
        <f>P_R[[#This Row],[39+]]-P_R[[#This Row],[40+]]</f>
        <v>3.1789999999999985E-2</v>
      </c>
      <c r="CD108" s="5">
        <f>P_R[[#This Row],[40+]]-P_R[[#This Row],[41+]]</f>
        <v>2.495E-2</v>
      </c>
      <c r="CE108" s="5">
        <f>P_R[[#This Row],[41+]]-P_R[[#This Row],[42+]]</f>
        <v>2.2010000000000002E-2</v>
      </c>
      <c r="CF108" s="5">
        <f>P_R[[#This Row],[42+]]-P_R[[#This Row],[43+]]</f>
        <v>1.7610000000000001E-2</v>
      </c>
      <c r="CG108" s="5">
        <f>P_R[[#This Row],[43+]]-P_R[[#This Row],[44+]]</f>
        <v>1.3770000000000004E-2</v>
      </c>
      <c r="CH108" s="5">
        <f>P_R[[#This Row],[44+]]-P_R[[#This Row],[45+]]</f>
        <v>1.0539999999999997E-2</v>
      </c>
      <c r="CI108" s="5">
        <f>P_R[[#This Row],[45+]]-P_R[[#This Row],[46+]]</f>
        <v>7.8800000000000016E-3</v>
      </c>
      <c r="CJ108" s="5">
        <f>P_R[[#This Row],[46+]]-P_R[[#This Row],[47+]]</f>
        <v>5.7599999999999995E-3</v>
      </c>
      <c r="CK108" s="5">
        <f>P_R[[#This Row],[47+]]-P_R[[#This Row],[48+]]</f>
        <v>4.13E-3</v>
      </c>
      <c r="CL108" s="5">
        <f>P_R[[#This Row],[48+]]-P_R[[#This Row],[49+]]</f>
        <v>2.8800000000000006E-3</v>
      </c>
    </row>
    <row r="109" spans="1:90" x14ac:dyDescent="0.25">
      <c r="A109" s="10">
        <v>22400722</v>
      </c>
      <c r="B109" s="13" t="s">
        <v>96</v>
      </c>
      <c r="C109" s="13" t="s">
        <v>79</v>
      </c>
      <c r="D109" s="11">
        <v>0.8125</v>
      </c>
      <c r="E109" s="9" t="str">
        <f>HYPERLINK("https://www.nba.com/stats/player/1630217/boxscores-traditional", "Desmond Bane")</f>
        <v>Desmond Bane</v>
      </c>
      <c r="F109">
        <v>26.4</v>
      </c>
      <c r="G109" s="4">
        <v>6.468</v>
      </c>
      <c r="H109" s="3">
        <v>0.99773999999999996</v>
      </c>
      <c r="I109" s="3">
        <v>0.99643000000000004</v>
      </c>
      <c r="J109" s="3">
        <v>0.99446000000000001</v>
      </c>
      <c r="K109" s="3">
        <v>0.99134</v>
      </c>
      <c r="L109" s="3">
        <v>0.98712999999999995</v>
      </c>
      <c r="M109" s="3">
        <v>0.98077000000000003</v>
      </c>
      <c r="N109" s="3">
        <v>0.97257000000000005</v>
      </c>
      <c r="O109" s="3">
        <v>0.96079999999999999</v>
      </c>
      <c r="P109" s="3">
        <v>0.94630000000000003</v>
      </c>
      <c r="Q109" s="3">
        <v>0.92647000000000002</v>
      </c>
      <c r="R109" s="3">
        <v>0.9032</v>
      </c>
      <c r="S109" s="3">
        <v>0.87285999999999997</v>
      </c>
      <c r="T109" s="3">
        <v>0.83891000000000004</v>
      </c>
      <c r="U109" s="3">
        <v>0.79673000000000005</v>
      </c>
      <c r="V109" s="3">
        <v>0.75175000000000003</v>
      </c>
      <c r="W109" s="3">
        <v>0.70194000000000001</v>
      </c>
      <c r="X109" s="3">
        <v>0.64431000000000005</v>
      </c>
      <c r="Y109" s="3">
        <v>0.58706000000000003</v>
      </c>
      <c r="Z109" s="3">
        <v>0.52392000000000005</v>
      </c>
      <c r="AA109" s="3">
        <v>0.46414</v>
      </c>
      <c r="AB109" s="3">
        <v>0.40128999999999998</v>
      </c>
      <c r="AC109" s="3">
        <v>0.34458</v>
      </c>
      <c r="AD109" s="3">
        <v>0.28774</v>
      </c>
      <c r="AE109" s="3">
        <v>0.23885000000000001</v>
      </c>
      <c r="AF109" s="3">
        <v>0.19214999999999999</v>
      </c>
      <c r="AG109" s="3">
        <v>0.15386</v>
      </c>
      <c r="AH109" s="3">
        <v>0.11899999999999999</v>
      </c>
      <c r="AI109" s="3">
        <v>9.1759999999999994E-2</v>
      </c>
      <c r="AJ109" s="3">
        <v>6.9440000000000002E-2</v>
      </c>
      <c r="AK109" s="3">
        <v>5.0500000000000003E-2</v>
      </c>
      <c r="AL109" s="3">
        <v>3.6729999999999999E-2</v>
      </c>
      <c r="AM109" s="3">
        <v>2.5590000000000002E-2</v>
      </c>
      <c r="AN109" s="3">
        <v>1.7860000000000001E-2</v>
      </c>
      <c r="AO109" s="3">
        <v>1.191E-2</v>
      </c>
      <c r="AP109" s="3">
        <v>7.9799999999999992E-3</v>
      </c>
      <c r="AQ109" s="3">
        <v>5.0800000000000003E-3</v>
      </c>
      <c r="AR109" s="3">
        <v>3.2599999999999999E-3</v>
      </c>
      <c r="AS109" s="3">
        <v>1.99E-3</v>
      </c>
      <c r="AT109" s="3">
        <v>1.2199999999999999E-3</v>
      </c>
      <c r="AU109" s="3">
        <v>7.3999999999999999E-4</v>
      </c>
      <c r="AV109" s="3">
        <v>4.2000000000000002E-4</v>
      </c>
      <c r="AW109" s="3">
        <v>2.4000000000000001E-4</v>
      </c>
      <c r="AX109" s="5">
        <f>P_R[[#This Row],[8+]]-P_R[[#This Row],[9+]]</f>
        <v>1.3099999999999223E-3</v>
      </c>
      <c r="AY109" s="5">
        <f>P_R[[#This Row],[9+]]-P_R[[#This Row],[10+]]</f>
        <v>1.9700000000000273E-3</v>
      </c>
      <c r="AZ109" s="5">
        <f>P_R[[#This Row],[10+]]-P_R[[#This Row],[11+]]</f>
        <v>3.1200000000000117E-3</v>
      </c>
      <c r="BA109" s="5">
        <f>P_R[[#This Row],[11+]]-P_R[[#This Row],[12+]]</f>
        <v>4.210000000000047E-3</v>
      </c>
      <c r="BB109" s="5">
        <f>P_R[[#This Row],[12+]]-P_R[[#This Row],[13+]]</f>
        <v>6.3599999999999213E-3</v>
      </c>
      <c r="BC109" s="5">
        <f>P_R[[#This Row],[13+]]-P_R[[#This Row],[14+]]</f>
        <v>8.1999999999999851E-3</v>
      </c>
      <c r="BD109" s="5">
        <f>P_R[[#This Row],[14+]]-P_R[[#This Row],[15+]]</f>
        <v>1.1770000000000058E-2</v>
      </c>
      <c r="BE109" s="5">
        <f>P_R[[#This Row],[15+]]-P_R[[#This Row],[16+]]</f>
        <v>1.4499999999999957E-2</v>
      </c>
      <c r="BF109" s="5">
        <f>P_R[[#This Row],[16+]]-P_R[[#This Row],[17+]]</f>
        <v>1.9830000000000014E-2</v>
      </c>
      <c r="BG109" s="5">
        <f>P_R[[#This Row],[17+]]-P_R[[#This Row],[18+]]</f>
        <v>2.3270000000000013E-2</v>
      </c>
      <c r="BH109" s="5">
        <f>P_R[[#This Row],[18+]]-P_R[[#This Row],[19+]]</f>
        <v>3.0340000000000034E-2</v>
      </c>
      <c r="BI109" s="5">
        <f>P_R[[#This Row],[19+]]-P_R[[#This Row],[20+]]</f>
        <v>3.3949999999999925E-2</v>
      </c>
      <c r="BJ109" s="5">
        <f>P_R[[#This Row],[20+]]-P_R[[#This Row],[21+]]</f>
        <v>4.2179999999999995E-2</v>
      </c>
      <c r="BK109" s="5">
        <f>P_R[[#This Row],[21+]]-P_R[[#This Row],[22+]]</f>
        <v>4.498000000000002E-2</v>
      </c>
      <c r="BL109" s="5">
        <f>P_R[[#This Row],[22+]]-P_R[[#This Row],[23+]]</f>
        <v>4.9810000000000021E-2</v>
      </c>
      <c r="BM109" s="5">
        <f>P_R[[#This Row],[23+]]-P_R[[#This Row],[24+]]</f>
        <v>5.7629999999999959E-2</v>
      </c>
      <c r="BN109" s="5">
        <f>P_R[[#This Row],[24+]]-P_R[[#This Row],[25+]]</f>
        <v>5.7250000000000023E-2</v>
      </c>
      <c r="BO109" s="5">
        <f>P_R[[#This Row],[25+]]-P_R[[#This Row],[26+]]</f>
        <v>6.3139999999999974E-2</v>
      </c>
      <c r="BP109" s="5">
        <f>P_R[[#This Row],[26+]]-P_R[[#This Row],[27+]]</f>
        <v>5.9780000000000055E-2</v>
      </c>
      <c r="BQ109" s="5">
        <f>P_R[[#This Row],[27+]]-P_R[[#This Row],[28+]]</f>
        <v>6.2850000000000017E-2</v>
      </c>
      <c r="BR109" s="5">
        <f>P_R[[#This Row],[28+]]-P_R[[#This Row],[29+]]</f>
        <v>5.6709999999999983E-2</v>
      </c>
      <c r="BS109" s="5">
        <f>P_R[[#This Row],[29+]]-P_R[[#This Row],[30+]]</f>
        <v>5.6840000000000002E-2</v>
      </c>
      <c r="BT109" s="5">
        <f>P_R[[#This Row],[30+]]-P_R[[#This Row],[31+]]</f>
        <v>4.8889999999999989E-2</v>
      </c>
      <c r="BU109" s="5">
        <f>P_R[[#This Row],[31+]]-P_R[[#This Row],[32+]]</f>
        <v>4.6700000000000019E-2</v>
      </c>
      <c r="BV109" s="5">
        <f>P_R[[#This Row],[32+]]-P_R[[#This Row],[33+]]</f>
        <v>3.8289999999999991E-2</v>
      </c>
      <c r="BW109" s="5">
        <f>P_R[[#This Row],[33+]]-P_R[[#This Row],[34+]]</f>
        <v>3.4860000000000002E-2</v>
      </c>
      <c r="BX109" s="5">
        <f>P_R[[#This Row],[34+]]-P_R[[#This Row],[35+]]</f>
        <v>2.724E-2</v>
      </c>
      <c r="BY109" s="5">
        <f>P_R[[#This Row],[35+]]-P_R[[#This Row],[36+]]</f>
        <v>2.2319999999999993E-2</v>
      </c>
      <c r="BZ109" s="5">
        <f>P_R[[#This Row],[36+]]-P_R[[#This Row],[37+]]</f>
        <v>1.8939999999999999E-2</v>
      </c>
      <c r="CA109" s="5">
        <f>P_R[[#This Row],[37+]]-P_R[[#This Row],[38+]]</f>
        <v>1.3770000000000004E-2</v>
      </c>
      <c r="CB109" s="5">
        <f>P_R[[#This Row],[38+]]-P_R[[#This Row],[39+]]</f>
        <v>1.1139999999999997E-2</v>
      </c>
      <c r="CC109" s="5">
        <f>P_R[[#This Row],[39+]]-P_R[[#This Row],[40+]]</f>
        <v>7.7300000000000008E-3</v>
      </c>
      <c r="CD109" s="5">
        <f>P_R[[#This Row],[40+]]-P_R[[#This Row],[41+]]</f>
        <v>5.9500000000000004E-3</v>
      </c>
      <c r="CE109" s="5">
        <f>P_R[[#This Row],[41+]]-P_R[[#This Row],[42+]]</f>
        <v>3.9300000000000012E-3</v>
      </c>
      <c r="CF109" s="5">
        <f>P_R[[#This Row],[42+]]-P_R[[#This Row],[43+]]</f>
        <v>2.8999999999999989E-3</v>
      </c>
      <c r="CG109" s="5">
        <f>P_R[[#This Row],[43+]]-P_R[[#This Row],[44+]]</f>
        <v>1.8200000000000004E-3</v>
      </c>
      <c r="CH109" s="5">
        <f>P_R[[#This Row],[44+]]-P_R[[#This Row],[45+]]</f>
        <v>1.2699999999999999E-3</v>
      </c>
      <c r="CI109" s="5">
        <f>P_R[[#This Row],[45+]]-P_R[[#This Row],[46+]]</f>
        <v>7.7000000000000007E-4</v>
      </c>
      <c r="CJ109" s="5">
        <f>P_R[[#This Row],[46+]]-P_R[[#This Row],[47+]]</f>
        <v>4.7999999999999996E-4</v>
      </c>
      <c r="CK109" s="5">
        <f>P_R[[#This Row],[47+]]-P_R[[#This Row],[48+]]</f>
        <v>3.1999999999999997E-4</v>
      </c>
      <c r="CL109" s="5">
        <f>P_R[[#This Row],[48+]]-P_R[[#This Row],[49+]]</f>
        <v>1.8000000000000001E-4</v>
      </c>
    </row>
    <row r="110" spans="1:90" x14ac:dyDescent="0.25">
      <c r="A110" s="10">
        <v>22400722</v>
      </c>
      <c r="B110" s="13" t="s">
        <v>96</v>
      </c>
      <c r="C110" s="13" t="s">
        <v>79</v>
      </c>
      <c r="D110" s="11">
        <v>0.8125</v>
      </c>
      <c r="E110" s="9" t="str">
        <f>HYPERLINK("https://www.nba.com/stats/player/1629630/boxscores-traditional", "Ja Morant")</f>
        <v>Ja Morant</v>
      </c>
      <c r="F110">
        <v>19.600000000000001</v>
      </c>
      <c r="G110" s="4">
        <v>5.6779999999999999</v>
      </c>
      <c r="H110" s="3">
        <v>0.97931999999999997</v>
      </c>
      <c r="I110" s="3">
        <v>0.96926000000000001</v>
      </c>
      <c r="J110" s="3">
        <v>0.95448999999999995</v>
      </c>
      <c r="K110" s="3">
        <v>0.93447999999999998</v>
      </c>
      <c r="L110" s="3">
        <v>0.90988000000000002</v>
      </c>
      <c r="M110" s="3">
        <v>0.87697999999999998</v>
      </c>
      <c r="N110" s="3">
        <v>0.83891000000000004</v>
      </c>
      <c r="O110" s="3">
        <v>0.79103000000000001</v>
      </c>
      <c r="P110" s="3">
        <v>0.73565000000000003</v>
      </c>
      <c r="Q110" s="3">
        <v>0.67723999999999995</v>
      </c>
      <c r="R110" s="3">
        <v>0.61026000000000002</v>
      </c>
      <c r="S110" s="3">
        <v>0.54379999999999995</v>
      </c>
      <c r="T110" s="3">
        <v>0.47210000000000002</v>
      </c>
      <c r="U110" s="3">
        <v>0.40128999999999998</v>
      </c>
      <c r="V110" s="3">
        <v>0.33723999999999998</v>
      </c>
      <c r="W110" s="3">
        <v>0.27424999999999999</v>
      </c>
      <c r="X110" s="3">
        <v>0.22065000000000001</v>
      </c>
      <c r="Y110" s="3">
        <v>0.17105999999999999</v>
      </c>
      <c r="Z110" s="3">
        <v>0.12923999999999999</v>
      </c>
      <c r="AA110" s="3">
        <v>9.6799999999999997E-2</v>
      </c>
      <c r="AB110" s="3">
        <v>6.9440000000000002E-2</v>
      </c>
      <c r="AC110" s="3">
        <v>4.8460000000000003E-2</v>
      </c>
      <c r="AD110" s="3">
        <v>3.3619999999999997E-2</v>
      </c>
      <c r="AE110" s="3">
        <v>2.222E-2</v>
      </c>
      <c r="AF110" s="3">
        <v>1.4630000000000001E-2</v>
      </c>
      <c r="AG110" s="3">
        <v>9.1400000000000006E-3</v>
      </c>
      <c r="AH110" s="3">
        <v>5.5399999999999998E-3</v>
      </c>
      <c r="AI110" s="3">
        <v>3.3600000000000001E-3</v>
      </c>
      <c r="AJ110" s="3">
        <v>1.9300000000000001E-3</v>
      </c>
      <c r="AK110" s="3">
        <v>1.1100000000000001E-3</v>
      </c>
      <c r="AL110" s="3">
        <v>5.9999999999999995E-4</v>
      </c>
      <c r="AM110" s="3">
        <v>3.1E-4</v>
      </c>
      <c r="AN110" s="3">
        <v>1.7000000000000001E-4</v>
      </c>
      <c r="AO110" s="3">
        <v>8.0000000000000007E-5</v>
      </c>
      <c r="AP110" s="3">
        <v>4.0000000000000003E-5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5">
        <f>P_R[[#This Row],[8+]]-P_R[[#This Row],[9+]]</f>
        <v>1.0059999999999958E-2</v>
      </c>
      <c r="AY110" s="5">
        <f>P_R[[#This Row],[9+]]-P_R[[#This Row],[10+]]</f>
        <v>1.4770000000000061E-2</v>
      </c>
      <c r="AZ110" s="5">
        <f>P_R[[#This Row],[10+]]-P_R[[#This Row],[11+]]</f>
        <v>2.0009999999999972E-2</v>
      </c>
      <c r="BA110" s="5">
        <f>P_R[[#This Row],[11+]]-P_R[[#This Row],[12+]]</f>
        <v>2.4599999999999955E-2</v>
      </c>
      <c r="BB110" s="5">
        <f>P_R[[#This Row],[12+]]-P_R[[#This Row],[13+]]</f>
        <v>3.290000000000004E-2</v>
      </c>
      <c r="BC110" s="5">
        <f>P_R[[#This Row],[13+]]-P_R[[#This Row],[14+]]</f>
        <v>3.8069999999999937E-2</v>
      </c>
      <c r="BD110" s="5">
        <f>P_R[[#This Row],[14+]]-P_R[[#This Row],[15+]]</f>
        <v>4.7880000000000034E-2</v>
      </c>
      <c r="BE110" s="5">
        <f>P_R[[#This Row],[15+]]-P_R[[#This Row],[16+]]</f>
        <v>5.5379999999999985E-2</v>
      </c>
      <c r="BF110" s="5">
        <f>P_R[[#This Row],[16+]]-P_R[[#This Row],[17+]]</f>
        <v>5.8410000000000073E-2</v>
      </c>
      <c r="BG110" s="5">
        <f>P_R[[#This Row],[17+]]-P_R[[#This Row],[18+]]</f>
        <v>6.6979999999999928E-2</v>
      </c>
      <c r="BH110" s="5">
        <f>P_R[[#This Row],[18+]]-P_R[[#This Row],[19+]]</f>
        <v>6.6460000000000075E-2</v>
      </c>
      <c r="BI110" s="5">
        <f>P_R[[#This Row],[19+]]-P_R[[#This Row],[20+]]</f>
        <v>7.169999999999993E-2</v>
      </c>
      <c r="BJ110" s="5">
        <f>P_R[[#This Row],[20+]]-P_R[[#This Row],[21+]]</f>
        <v>7.081000000000004E-2</v>
      </c>
      <c r="BK110" s="5">
        <f>P_R[[#This Row],[21+]]-P_R[[#This Row],[22+]]</f>
        <v>6.4049999999999996E-2</v>
      </c>
      <c r="BL110" s="5">
        <f>P_R[[#This Row],[22+]]-P_R[[#This Row],[23+]]</f>
        <v>6.298999999999999E-2</v>
      </c>
      <c r="BM110" s="5">
        <f>P_R[[#This Row],[23+]]-P_R[[#This Row],[24+]]</f>
        <v>5.3599999999999981E-2</v>
      </c>
      <c r="BN110" s="5">
        <f>P_R[[#This Row],[24+]]-P_R[[#This Row],[25+]]</f>
        <v>4.9590000000000023E-2</v>
      </c>
      <c r="BO110" s="5">
        <f>P_R[[#This Row],[25+]]-P_R[[#This Row],[26+]]</f>
        <v>4.1819999999999996E-2</v>
      </c>
      <c r="BP110" s="5">
        <f>P_R[[#This Row],[26+]]-P_R[[#This Row],[27+]]</f>
        <v>3.2439999999999997E-2</v>
      </c>
      <c r="BQ110" s="5">
        <f>P_R[[#This Row],[27+]]-P_R[[#This Row],[28+]]</f>
        <v>2.7359999999999995E-2</v>
      </c>
      <c r="BR110" s="5">
        <f>P_R[[#This Row],[28+]]-P_R[[#This Row],[29+]]</f>
        <v>2.0979999999999999E-2</v>
      </c>
      <c r="BS110" s="5">
        <f>P_R[[#This Row],[29+]]-P_R[[#This Row],[30+]]</f>
        <v>1.4840000000000006E-2</v>
      </c>
      <c r="BT110" s="5">
        <f>P_R[[#This Row],[30+]]-P_R[[#This Row],[31+]]</f>
        <v>1.1399999999999997E-2</v>
      </c>
      <c r="BU110" s="5">
        <f>P_R[[#This Row],[31+]]-P_R[[#This Row],[32+]]</f>
        <v>7.5899999999999995E-3</v>
      </c>
      <c r="BV110" s="5">
        <f>P_R[[#This Row],[32+]]-P_R[[#This Row],[33+]]</f>
        <v>5.4900000000000001E-3</v>
      </c>
      <c r="BW110" s="5">
        <f>P_R[[#This Row],[33+]]-P_R[[#This Row],[34+]]</f>
        <v>3.6000000000000008E-3</v>
      </c>
      <c r="BX110" s="5">
        <f>P_R[[#This Row],[34+]]-P_R[[#This Row],[35+]]</f>
        <v>2.1799999999999996E-3</v>
      </c>
      <c r="BY110" s="5">
        <f>P_R[[#This Row],[35+]]-P_R[[#This Row],[36+]]</f>
        <v>1.4300000000000001E-3</v>
      </c>
      <c r="BZ110" s="5">
        <f>P_R[[#This Row],[36+]]-P_R[[#This Row],[37+]]</f>
        <v>8.1999999999999998E-4</v>
      </c>
      <c r="CA110" s="5">
        <f>P_R[[#This Row],[37+]]-P_R[[#This Row],[38+]]</f>
        <v>5.1000000000000015E-4</v>
      </c>
      <c r="CB110" s="5">
        <f>P_R[[#This Row],[38+]]-P_R[[#This Row],[39+]]</f>
        <v>2.8999999999999995E-4</v>
      </c>
      <c r="CC110" s="5">
        <f>P_R[[#This Row],[39+]]-P_R[[#This Row],[40+]]</f>
        <v>1.3999999999999999E-4</v>
      </c>
      <c r="CD110" s="5">
        <f>P_R[[#This Row],[40+]]-P_R[[#This Row],[41+]]</f>
        <v>9.0000000000000006E-5</v>
      </c>
      <c r="CE110" s="5">
        <f>P_R[[#This Row],[41+]]-P_R[[#This Row],[42+]]</f>
        <v>4.0000000000000003E-5</v>
      </c>
      <c r="CF110" s="5">
        <f>P_R[[#This Row],[42+]]-P_R[[#This Row],[43+]]</f>
        <v>4.0000000000000003E-5</v>
      </c>
      <c r="CG110" s="5">
        <f>P_R[[#This Row],[43+]]-P_R[[#This Row],[44+]]</f>
        <v>0</v>
      </c>
      <c r="CH110" s="5">
        <f>P_R[[#This Row],[44+]]-P_R[[#This Row],[45+]]</f>
        <v>0</v>
      </c>
      <c r="CI110" s="5">
        <f>P_R[[#This Row],[45+]]-P_R[[#This Row],[46+]]</f>
        <v>0</v>
      </c>
      <c r="CJ110" s="5">
        <f>P_R[[#This Row],[46+]]-P_R[[#This Row],[47+]]</f>
        <v>0</v>
      </c>
      <c r="CK110" s="5">
        <f>P_R[[#This Row],[47+]]-P_R[[#This Row],[48+]]</f>
        <v>0</v>
      </c>
      <c r="CL110" s="5">
        <f>P_R[[#This Row],[48+]]-P_R[[#This Row],[49+]]</f>
        <v>0</v>
      </c>
    </row>
    <row r="111" spans="1:90" x14ac:dyDescent="0.25">
      <c r="A111" s="10">
        <v>22400722</v>
      </c>
      <c r="B111" s="13" t="s">
        <v>96</v>
      </c>
      <c r="C111" s="13" t="s">
        <v>79</v>
      </c>
      <c r="D111" s="11">
        <v>0.8125</v>
      </c>
      <c r="E111" s="9" t="str">
        <f>HYPERLINK("https://www.nba.com/stats/player/1641744/boxscores-traditional", "Zach Edey")</f>
        <v>Zach Edey</v>
      </c>
      <c r="F111">
        <v>21.6</v>
      </c>
      <c r="G111" s="4">
        <v>7.9649999999999999</v>
      </c>
      <c r="H111" s="3">
        <v>0.95637000000000005</v>
      </c>
      <c r="I111" s="3">
        <v>0.94294999999999995</v>
      </c>
      <c r="J111" s="3">
        <v>0.92784999999999995</v>
      </c>
      <c r="K111" s="3">
        <v>0.90824000000000005</v>
      </c>
      <c r="L111" s="3">
        <v>0.88685999999999998</v>
      </c>
      <c r="M111" s="3">
        <v>0.85992999999999997</v>
      </c>
      <c r="N111" s="3">
        <v>0.82894000000000001</v>
      </c>
      <c r="O111" s="3">
        <v>0.79673000000000005</v>
      </c>
      <c r="P111" s="3">
        <v>0.75804000000000005</v>
      </c>
      <c r="Q111" s="3">
        <v>0.71904000000000001</v>
      </c>
      <c r="R111" s="3">
        <v>0.67364000000000002</v>
      </c>
      <c r="S111" s="3">
        <v>0.62929999999999997</v>
      </c>
      <c r="T111" s="3">
        <v>0.57926</v>
      </c>
      <c r="U111" s="3">
        <v>0.53188000000000002</v>
      </c>
      <c r="V111" s="3">
        <v>0.48005999999999999</v>
      </c>
      <c r="W111" s="3">
        <v>0.42858000000000002</v>
      </c>
      <c r="X111" s="3">
        <v>0.38208999999999999</v>
      </c>
      <c r="Y111" s="3">
        <v>0.33360000000000001</v>
      </c>
      <c r="Z111" s="3">
        <v>0.29115999999999997</v>
      </c>
      <c r="AA111" s="3">
        <v>0.24825</v>
      </c>
      <c r="AB111" s="3">
        <v>0.21185999999999999</v>
      </c>
      <c r="AC111" s="3">
        <v>0.17619000000000001</v>
      </c>
      <c r="AD111" s="3">
        <v>0.14685999999999999</v>
      </c>
      <c r="AE111" s="3">
        <v>0.11899999999999999</v>
      </c>
      <c r="AF111" s="3">
        <v>9.5100000000000004E-2</v>
      </c>
      <c r="AG111" s="3">
        <v>7.6359999999999997E-2</v>
      </c>
      <c r="AH111" s="3">
        <v>5.9380000000000002E-2</v>
      </c>
      <c r="AI111" s="3">
        <v>4.648E-2</v>
      </c>
      <c r="AJ111" s="3">
        <v>3.5150000000000001E-2</v>
      </c>
      <c r="AK111" s="3">
        <v>2.6800000000000001E-2</v>
      </c>
      <c r="AL111" s="3">
        <v>1.9699999999999999E-2</v>
      </c>
      <c r="AM111" s="3">
        <v>1.4630000000000001E-2</v>
      </c>
      <c r="AN111" s="3">
        <v>1.044E-2</v>
      </c>
      <c r="AO111" s="3">
        <v>7.3400000000000002E-3</v>
      </c>
      <c r="AP111" s="3">
        <v>5.2300000000000003E-3</v>
      </c>
      <c r="AQ111" s="3">
        <v>3.5699999999999998E-3</v>
      </c>
      <c r="AR111" s="3">
        <v>2.48E-3</v>
      </c>
      <c r="AS111" s="3">
        <v>1.64E-3</v>
      </c>
      <c r="AT111" s="3">
        <v>1.1100000000000001E-3</v>
      </c>
      <c r="AU111" s="3">
        <v>7.1000000000000002E-4</v>
      </c>
      <c r="AV111" s="3">
        <v>4.6999999999999999E-4</v>
      </c>
      <c r="AW111" s="3">
        <v>2.9E-4</v>
      </c>
      <c r="AX111" s="5">
        <f>P_R[[#This Row],[8+]]-P_R[[#This Row],[9+]]</f>
        <v>1.3420000000000099E-2</v>
      </c>
      <c r="AY111" s="5">
        <f>P_R[[#This Row],[9+]]-P_R[[#This Row],[10+]]</f>
        <v>1.5100000000000002E-2</v>
      </c>
      <c r="AZ111" s="5">
        <f>P_R[[#This Row],[10+]]-P_R[[#This Row],[11+]]</f>
        <v>1.9609999999999905E-2</v>
      </c>
      <c r="BA111" s="5">
        <f>P_R[[#This Row],[11+]]-P_R[[#This Row],[12+]]</f>
        <v>2.1380000000000066E-2</v>
      </c>
      <c r="BB111" s="5">
        <f>P_R[[#This Row],[12+]]-P_R[[#This Row],[13+]]</f>
        <v>2.6930000000000009E-2</v>
      </c>
      <c r="BC111" s="5">
        <f>P_R[[#This Row],[13+]]-P_R[[#This Row],[14+]]</f>
        <v>3.0989999999999962E-2</v>
      </c>
      <c r="BD111" s="5">
        <f>P_R[[#This Row],[14+]]-P_R[[#This Row],[15+]]</f>
        <v>3.2209999999999961E-2</v>
      </c>
      <c r="BE111" s="5">
        <f>P_R[[#This Row],[15+]]-P_R[[#This Row],[16+]]</f>
        <v>3.8690000000000002E-2</v>
      </c>
      <c r="BF111" s="5">
        <f>P_R[[#This Row],[16+]]-P_R[[#This Row],[17+]]</f>
        <v>3.9000000000000035E-2</v>
      </c>
      <c r="BG111" s="5">
        <f>P_R[[#This Row],[17+]]-P_R[[#This Row],[18+]]</f>
        <v>4.5399999999999996E-2</v>
      </c>
      <c r="BH111" s="5">
        <f>P_R[[#This Row],[18+]]-P_R[[#This Row],[19+]]</f>
        <v>4.4340000000000046E-2</v>
      </c>
      <c r="BI111" s="5">
        <f>P_R[[#This Row],[19+]]-P_R[[#This Row],[20+]]</f>
        <v>5.0039999999999973E-2</v>
      </c>
      <c r="BJ111" s="5">
        <f>P_R[[#This Row],[20+]]-P_R[[#This Row],[21+]]</f>
        <v>4.7379999999999978E-2</v>
      </c>
      <c r="BK111" s="5">
        <f>P_R[[#This Row],[21+]]-P_R[[#This Row],[22+]]</f>
        <v>5.1820000000000033E-2</v>
      </c>
      <c r="BL111" s="5">
        <f>P_R[[#This Row],[22+]]-P_R[[#This Row],[23+]]</f>
        <v>5.147999999999997E-2</v>
      </c>
      <c r="BM111" s="5">
        <f>P_R[[#This Row],[23+]]-P_R[[#This Row],[24+]]</f>
        <v>4.6490000000000031E-2</v>
      </c>
      <c r="BN111" s="5">
        <f>P_R[[#This Row],[24+]]-P_R[[#This Row],[25+]]</f>
        <v>4.8489999999999978E-2</v>
      </c>
      <c r="BO111" s="5">
        <f>P_R[[#This Row],[25+]]-P_R[[#This Row],[26+]]</f>
        <v>4.2440000000000033E-2</v>
      </c>
      <c r="BP111" s="5">
        <f>P_R[[#This Row],[26+]]-P_R[[#This Row],[27+]]</f>
        <v>4.2909999999999976E-2</v>
      </c>
      <c r="BQ111" s="5">
        <f>P_R[[#This Row],[27+]]-P_R[[#This Row],[28+]]</f>
        <v>3.6390000000000006E-2</v>
      </c>
      <c r="BR111" s="5">
        <f>P_R[[#This Row],[28+]]-P_R[[#This Row],[29+]]</f>
        <v>3.566999999999998E-2</v>
      </c>
      <c r="BS111" s="5">
        <f>P_R[[#This Row],[29+]]-P_R[[#This Row],[30+]]</f>
        <v>2.9330000000000023E-2</v>
      </c>
      <c r="BT111" s="5">
        <f>P_R[[#This Row],[30+]]-P_R[[#This Row],[31+]]</f>
        <v>2.7859999999999996E-2</v>
      </c>
      <c r="BU111" s="5">
        <f>P_R[[#This Row],[31+]]-P_R[[#This Row],[32+]]</f>
        <v>2.3899999999999991E-2</v>
      </c>
      <c r="BV111" s="5">
        <f>P_R[[#This Row],[32+]]-P_R[[#This Row],[33+]]</f>
        <v>1.8740000000000007E-2</v>
      </c>
      <c r="BW111" s="5">
        <f>P_R[[#This Row],[33+]]-P_R[[#This Row],[34+]]</f>
        <v>1.6979999999999995E-2</v>
      </c>
      <c r="BX111" s="5">
        <f>P_R[[#This Row],[34+]]-P_R[[#This Row],[35+]]</f>
        <v>1.2900000000000002E-2</v>
      </c>
      <c r="BY111" s="5">
        <f>P_R[[#This Row],[35+]]-P_R[[#This Row],[36+]]</f>
        <v>1.133E-2</v>
      </c>
      <c r="BZ111" s="5">
        <f>P_R[[#This Row],[36+]]-P_R[[#This Row],[37+]]</f>
        <v>8.3499999999999998E-3</v>
      </c>
      <c r="CA111" s="5">
        <f>P_R[[#This Row],[37+]]-P_R[[#This Row],[38+]]</f>
        <v>7.1000000000000021E-3</v>
      </c>
      <c r="CB111" s="5">
        <f>P_R[[#This Row],[38+]]-P_R[[#This Row],[39+]]</f>
        <v>5.0699999999999981E-3</v>
      </c>
      <c r="CC111" s="5">
        <f>P_R[[#This Row],[39+]]-P_R[[#This Row],[40+]]</f>
        <v>4.190000000000001E-3</v>
      </c>
      <c r="CD111" s="5">
        <f>P_R[[#This Row],[40+]]-P_R[[#This Row],[41+]]</f>
        <v>3.0999999999999995E-3</v>
      </c>
      <c r="CE111" s="5">
        <f>P_R[[#This Row],[41+]]-P_R[[#This Row],[42+]]</f>
        <v>2.1099999999999999E-3</v>
      </c>
      <c r="CF111" s="5">
        <f>P_R[[#This Row],[42+]]-P_R[[#This Row],[43+]]</f>
        <v>1.6600000000000005E-3</v>
      </c>
      <c r="CG111" s="5">
        <f>P_R[[#This Row],[43+]]-P_R[[#This Row],[44+]]</f>
        <v>1.0899999999999998E-3</v>
      </c>
      <c r="CH111" s="5">
        <f>P_R[[#This Row],[44+]]-P_R[[#This Row],[45+]]</f>
        <v>8.4000000000000003E-4</v>
      </c>
      <c r="CI111" s="5">
        <f>P_R[[#This Row],[45+]]-P_R[[#This Row],[46+]]</f>
        <v>5.2999999999999987E-4</v>
      </c>
      <c r="CJ111" s="5">
        <f>P_R[[#This Row],[46+]]-P_R[[#This Row],[47+]]</f>
        <v>4.0000000000000007E-4</v>
      </c>
      <c r="CK111" s="5">
        <f>P_R[[#This Row],[47+]]-P_R[[#This Row],[48+]]</f>
        <v>2.4000000000000003E-4</v>
      </c>
      <c r="CL111" s="5">
        <f>P_R[[#This Row],[48+]]-P_R[[#This Row],[49+]]</f>
        <v>1.7999999999999998E-4</v>
      </c>
    </row>
    <row r="112" spans="1:90" x14ac:dyDescent="0.25">
      <c r="A112" s="10">
        <v>22400722</v>
      </c>
      <c r="B112" s="13" t="s">
        <v>96</v>
      </c>
      <c r="C112" s="13" t="s">
        <v>79</v>
      </c>
      <c r="D112" s="11">
        <v>0.8125</v>
      </c>
      <c r="E112" s="9" t="str">
        <f>HYPERLINK("https://www.nba.com/stats/player/1629634/boxscores-traditional", "Brandon Clarke")</f>
        <v>Brandon Clarke</v>
      </c>
      <c r="F112">
        <v>15.2</v>
      </c>
      <c r="G112" s="4">
        <v>4.7919999999999998</v>
      </c>
      <c r="H112" s="3">
        <v>0.93318999999999996</v>
      </c>
      <c r="I112" s="3">
        <v>0.90146999999999999</v>
      </c>
      <c r="J112" s="3">
        <v>0.86214000000000002</v>
      </c>
      <c r="K112" s="3">
        <v>0.81057000000000001</v>
      </c>
      <c r="L112" s="3">
        <v>0.74856999999999996</v>
      </c>
      <c r="M112" s="3">
        <v>0.67723999999999995</v>
      </c>
      <c r="N112" s="3">
        <v>0.59870999999999996</v>
      </c>
      <c r="O112" s="3">
        <v>0.51595000000000002</v>
      </c>
      <c r="P112" s="3">
        <v>0.43251000000000001</v>
      </c>
      <c r="Q112" s="3">
        <v>0.35197000000000001</v>
      </c>
      <c r="R112" s="3">
        <v>0.28095999999999999</v>
      </c>
      <c r="S112" s="3">
        <v>0.21476000000000001</v>
      </c>
      <c r="T112" s="3">
        <v>0.15866</v>
      </c>
      <c r="U112" s="3">
        <v>0.11314</v>
      </c>
      <c r="V112" s="3">
        <v>7.7799999999999994E-2</v>
      </c>
      <c r="W112" s="3">
        <v>5.1549999999999999E-2</v>
      </c>
      <c r="X112" s="3">
        <v>3.288E-2</v>
      </c>
      <c r="Y112" s="3">
        <v>2.018E-2</v>
      </c>
      <c r="Z112" s="3">
        <v>1.222E-2</v>
      </c>
      <c r="AA112" s="3">
        <v>6.9499999999999996E-3</v>
      </c>
      <c r="AB112" s="3">
        <v>3.79E-3</v>
      </c>
      <c r="AC112" s="3">
        <v>1.99E-3</v>
      </c>
      <c r="AD112" s="3">
        <v>1E-3</v>
      </c>
      <c r="AE112" s="3">
        <v>4.8000000000000001E-4</v>
      </c>
      <c r="AF112" s="3">
        <v>2.2000000000000001E-4</v>
      </c>
      <c r="AG112" s="3">
        <v>1E-4</v>
      </c>
      <c r="AH112" s="3">
        <v>4.0000000000000003E-5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5">
        <f>P_R[[#This Row],[8+]]-P_R[[#This Row],[9+]]</f>
        <v>3.171999999999997E-2</v>
      </c>
      <c r="AY112" s="5">
        <f>P_R[[#This Row],[9+]]-P_R[[#This Row],[10+]]</f>
        <v>3.9329999999999976E-2</v>
      </c>
      <c r="AZ112" s="5">
        <f>P_R[[#This Row],[10+]]-P_R[[#This Row],[11+]]</f>
        <v>5.1570000000000005E-2</v>
      </c>
      <c r="BA112" s="5">
        <f>P_R[[#This Row],[11+]]-P_R[[#This Row],[12+]]</f>
        <v>6.2000000000000055E-2</v>
      </c>
      <c r="BB112" s="5">
        <f>P_R[[#This Row],[12+]]-P_R[[#This Row],[13+]]</f>
        <v>7.1330000000000005E-2</v>
      </c>
      <c r="BC112" s="5">
        <f>P_R[[#This Row],[13+]]-P_R[[#This Row],[14+]]</f>
        <v>7.8529999999999989E-2</v>
      </c>
      <c r="BD112" s="5">
        <f>P_R[[#This Row],[14+]]-P_R[[#This Row],[15+]]</f>
        <v>8.2759999999999945E-2</v>
      </c>
      <c r="BE112" s="5">
        <f>P_R[[#This Row],[15+]]-P_R[[#This Row],[16+]]</f>
        <v>8.3440000000000014E-2</v>
      </c>
      <c r="BF112" s="5">
        <f>P_R[[#This Row],[16+]]-P_R[[#This Row],[17+]]</f>
        <v>8.054E-2</v>
      </c>
      <c r="BG112" s="5">
        <f>P_R[[#This Row],[17+]]-P_R[[#This Row],[18+]]</f>
        <v>7.1010000000000018E-2</v>
      </c>
      <c r="BH112" s="5">
        <f>P_R[[#This Row],[18+]]-P_R[[#This Row],[19+]]</f>
        <v>6.6199999999999981E-2</v>
      </c>
      <c r="BI112" s="5">
        <f>P_R[[#This Row],[19+]]-P_R[[#This Row],[20+]]</f>
        <v>5.6100000000000011E-2</v>
      </c>
      <c r="BJ112" s="5">
        <f>P_R[[#This Row],[20+]]-P_R[[#This Row],[21+]]</f>
        <v>4.5519999999999991E-2</v>
      </c>
      <c r="BK112" s="5">
        <f>P_R[[#This Row],[21+]]-P_R[[#This Row],[22+]]</f>
        <v>3.534000000000001E-2</v>
      </c>
      <c r="BL112" s="5">
        <f>P_R[[#This Row],[22+]]-P_R[[#This Row],[23+]]</f>
        <v>2.6249999999999996E-2</v>
      </c>
      <c r="BM112" s="5">
        <f>P_R[[#This Row],[23+]]-P_R[[#This Row],[24+]]</f>
        <v>1.8669999999999999E-2</v>
      </c>
      <c r="BN112" s="5">
        <f>P_R[[#This Row],[24+]]-P_R[[#This Row],[25+]]</f>
        <v>1.2699999999999999E-2</v>
      </c>
      <c r="BO112" s="5">
        <f>P_R[[#This Row],[25+]]-P_R[[#This Row],[26+]]</f>
        <v>7.9600000000000001E-3</v>
      </c>
      <c r="BP112" s="5">
        <f>P_R[[#This Row],[26+]]-P_R[[#This Row],[27+]]</f>
        <v>5.2700000000000004E-3</v>
      </c>
      <c r="BQ112" s="5">
        <f>P_R[[#This Row],[27+]]-P_R[[#This Row],[28+]]</f>
        <v>3.1599999999999996E-3</v>
      </c>
      <c r="BR112" s="5">
        <f>P_R[[#This Row],[28+]]-P_R[[#This Row],[29+]]</f>
        <v>1.8E-3</v>
      </c>
      <c r="BS112" s="5">
        <f>P_R[[#This Row],[29+]]-P_R[[#This Row],[30+]]</f>
        <v>9.8999999999999999E-4</v>
      </c>
      <c r="BT112" s="5">
        <f>P_R[[#This Row],[30+]]-P_R[[#This Row],[31+]]</f>
        <v>5.2000000000000006E-4</v>
      </c>
      <c r="BU112" s="5">
        <f>P_R[[#This Row],[31+]]-P_R[[#This Row],[32+]]</f>
        <v>2.6000000000000003E-4</v>
      </c>
      <c r="BV112" s="5">
        <f>P_R[[#This Row],[32+]]-P_R[[#This Row],[33+]]</f>
        <v>1.2E-4</v>
      </c>
      <c r="BW112" s="5">
        <f>P_R[[#This Row],[33+]]-P_R[[#This Row],[34+]]</f>
        <v>6.0000000000000002E-5</v>
      </c>
      <c r="BX112" s="5">
        <f>P_R[[#This Row],[34+]]-P_R[[#This Row],[35+]]</f>
        <v>4.0000000000000003E-5</v>
      </c>
      <c r="BY112" s="5">
        <f>P_R[[#This Row],[35+]]-P_R[[#This Row],[36+]]</f>
        <v>0</v>
      </c>
      <c r="BZ112" s="5">
        <f>P_R[[#This Row],[36+]]-P_R[[#This Row],[37+]]</f>
        <v>0</v>
      </c>
      <c r="CA112" s="5">
        <f>P_R[[#This Row],[37+]]-P_R[[#This Row],[38+]]</f>
        <v>0</v>
      </c>
      <c r="CB112" s="5">
        <f>P_R[[#This Row],[38+]]-P_R[[#This Row],[39+]]</f>
        <v>0</v>
      </c>
      <c r="CC112" s="5">
        <f>P_R[[#This Row],[39+]]-P_R[[#This Row],[40+]]</f>
        <v>0</v>
      </c>
      <c r="CD112" s="5">
        <f>P_R[[#This Row],[40+]]-P_R[[#This Row],[41+]]</f>
        <v>0</v>
      </c>
      <c r="CE112" s="5">
        <f>P_R[[#This Row],[41+]]-P_R[[#This Row],[42+]]</f>
        <v>0</v>
      </c>
      <c r="CF112" s="5">
        <f>P_R[[#This Row],[42+]]-P_R[[#This Row],[43+]]</f>
        <v>0</v>
      </c>
      <c r="CG112" s="5">
        <f>P_R[[#This Row],[43+]]-P_R[[#This Row],[44+]]</f>
        <v>0</v>
      </c>
      <c r="CH112" s="5">
        <f>P_R[[#This Row],[44+]]-P_R[[#This Row],[45+]]</f>
        <v>0</v>
      </c>
      <c r="CI112" s="5">
        <f>P_R[[#This Row],[45+]]-P_R[[#This Row],[46+]]</f>
        <v>0</v>
      </c>
      <c r="CJ112" s="5">
        <f>P_R[[#This Row],[46+]]-P_R[[#This Row],[47+]]</f>
        <v>0</v>
      </c>
      <c r="CK112" s="5">
        <f>P_R[[#This Row],[47+]]-P_R[[#This Row],[48+]]</f>
        <v>0</v>
      </c>
      <c r="CL112" s="5">
        <f>P_R[[#This Row],[48+]]-P_R[[#This Row],[49+]]</f>
        <v>0</v>
      </c>
    </row>
    <row r="113" spans="1:90" x14ac:dyDescent="0.25">
      <c r="A113" s="10">
        <v>22400722</v>
      </c>
      <c r="B113" s="13" t="s">
        <v>96</v>
      </c>
      <c r="C113" s="13" t="s">
        <v>79</v>
      </c>
      <c r="D113" s="11">
        <v>0.8125</v>
      </c>
      <c r="E113" s="9" t="str">
        <f>HYPERLINK("https://www.nba.com/stats/player/1630590/boxscores-traditional", "Scotty Pippen Jr.")</f>
        <v>Scotty Pippen Jr.</v>
      </c>
      <c r="F113">
        <v>10.8</v>
      </c>
      <c r="G113" s="4">
        <v>2.3149999999999999</v>
      </c>
      <c r="H113" s="3">
        <v>0.88685999999999998</v>
      </c>
      <c r="I113" s="3">
        <v>0.7823</v>
      </c>
      <c r="J113" s="3">
        <v>0.63683000000000001</v>
      </c>
      <c r="K113" s="3">
        <v>0.46414</v>
      </c>
      <c r="L113" s="3">
        <v>0.30153000000000002</v>
      </c>
      <c r="M113" s="3">
        <v>0.17105999999999999</v>
      </c>
      <c r="N113" s="3">
        <v>8.3790000000000003E-2</v>
      </c>
      <c r="O113" s="3">
        <v>3.5150000000000001E-2</v>
      </c>
      <c r="P113" s="3">
        <v>1.222E-2</v>
      </c>
      <c r="Q113" s="3">
        <v>3.6800000000000001E-3</v>
      </c>
      <c r="R113" s="3">
        <v>9.3999999999999997E-4</v>
      </c>
      <c r="S113" s="3">
        <v>2.0000000000000001E-4</v>
      </c>
      <c r="T113" s="3">
        <v>4.0000000000000003E-5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P_R[[#This Row],[8+]]-P_R[[#This Row],[9+]]</f>
        <v>0.10455999999999999</v>
      </c>
      <c r="AY113" s="5">
        <f>P_R[[#This Row],[9+]]-P_R[[#This Row],[10+]]</f>
        <v>0.14546999999999999</v>
      </c>
      <c r="AZ113" s="5">
        <f>P_R[[#This Row],[10+]]-P_R[[#This Row],[11+]]</f>
        <v>0.17269000000000001</v>
      </c>
      <c r="BA113" s="5">
        <f>P_R[[#This Row],[11+]]-P_R[[#This Row],[12+]]</f>
        <v>0.16260999999999998</v>
      </c>
      <c r="BB113" s="5">
        <f>P_R[[#This Row],[12+]]-P_R[[#This Row],[13+]]</f>
        <v>0.13047000000000003</v>
      </c>
      <c r="BC113" s="5">
        <f>P_R[[#This Row],[13+]]-P_R[[#This Row],[14+]]</f>
        <v>8.7269999999999986E-2</v>
      </c>
      <c r="BD113" s="5">
        <f>P_R[[#This Row],[14+]]-P_R[[#This Row],[15+]]</f>
        <v>4.8640000000000003E-2</v>
      </c>
      <c r="BE113" s="5">
        <f>P_R[[#This Row],[15+]]-P_R[[#This Row],[16+]]</f>
        <v>2.2929999999999999E-2</v>
      </c>
      <c r="BF113" s="5">
        <f>P_R[[#This Row],[16+]]-P_R[[#This Row],[17+]]</f>
        <v>8.539999999999999E-3</v>
      </c>
      <c r="BG113" s="5">
        <f>P_R[[#This Row],[17+]]-P_R[[#This Row],[18+]]</f>
        <v>2.7400000000000002E-3</v>
      </c>
      <c r="BH113" s="5">
        <f>P_R[[#This Row],[18+]]-P_R[[#This Row],[19+]]</f>
        <v>7.3999999999999999E-4</v>
      </c>
      <c r="BI113" s="5">
        <f>P_R[[#This Row],[19+]]-P_R[[#This Row],[20+]]</f>
        <v>1.6000000000000001E-4</v>
      </c>
      <c r="BJ113" s="5">
        <f>P_R[[#This Row],[20+]]-P_R[[#This Row],[21+]]</f>
        <v>4.0000000000000003E-5</v>
      </c>
      <c r="BK113" s="5">
        <f>P_R[[#This Row],[21+]]-P_R[[#This Row],[22+]]</f>
        <v>0</v>
      </c>
      <c r="BL113" s="5">
        <f>P_R[[#This Row],[22+]]-P_R[[#This Row],[23+]]</f>
        <v>0</v>
      </c>
      <c r="BM113" s="5">
        <f>P_R[[#This Row],[23+]]-P_R[[#This Row],[24+]]</f>
        <v>0</v>
      </c>
      <c r="BN113" s="5">
        <f>P_R[[#This Row],[24+]]-P_R[[#This Row],[25+]]</f>
        <v>0</v>
      </c>
      <c r="BO113" s="5">
        <f>P_R[[#This Row],[25+]]-P_R[[#This Row],[26+]]</f>
        <v>0</v>
      </c>
      <c r="BP113" s="5">
        <f>P_R[[#This Row],[26+]]-P_R[[#This Row],[27+]]</f>
        <v>0</v>
      </c>
      <c r="BQ113" s="5">
        <f>P_R[[#This Row],[27+]]-P_R[[#This Row],[28+]]</f>
        <v>0</v>
      </c>
      <c r="BR113" s="5">
        <f>P_R[[#This Row],[28+]]-P_R[[#This Row],[29+]]</f>
        <v>0</v>
      </c>
      <c r="BS113" s="5">
        <f>P_R[[#This Row],[29+]]-P_R[[#This Row],[30+]]</f>
        <v>0</v>
      </c>
      <c r="BT113" s="5">
        <f>P_R[[#This Row],[30+]]-P_R[[#This Row],[31+]]</f>
        <v>0</v>
      </c>
      <c r="BU113" s="5">
        <f>P_R[[#This Row],[31+]]-P_R[[#This Row],[32+]]</f>
        <v>0</v>
      </c>
      <c r="BV113" s="5">
        <f>P_R[[#This Row],[32+]]-P_R[[#This Row],[33+]]</f>
        <v>0</v>
      </c>
      <c r="BW113" s="5">
        <f>P_R[[#This Row],[33+]]-P_R[[#This Row],[34+]]</f>
        <v>0</v>
      </c>
      <c r="BX113" s="5">
        <f>P_R[[#This Row],[34+]]-P_R[[#This Row],[35+]]</f>
        <v>0</v>
      </c>
      <c r="BY113" s="5">
        <f>P_R[[#This Row],[35+]]-P_R[[#This Row],[36+]]</f>
        <v>0</v>
      </c>
      <c r="BZ113" s="5">
        <f>P_R[[#This Row],[36+]]-P_R[[#This Row],[37+]]</f>
        <v>0</v>
      </c>
      <c r="CA113" s="5">
        <f>P_R[[#This Row],[37+]]-P_R[[#This Row],[38+]]</f>
        <v>0</v>
      </c>
      <c r="CB113" s="5">
        <f>P_R[[#This Row],[38+]]-P_R[[#This Row],[39+]]</f>
        <v>0</v>
      </c>
      <c r="CC113" s="5">
        <f>P_R[[#This Row],[39+]]-P_R[[#This Row],[40+]]</f>
        <v>0</v>
      </c>
      <c r="CD113" s="5">
        <f>P_R[[#This Row],[40+]]-P_R[[#This Row],[41+]]</f>
        <v>0</v>
      </c>
      <c r="CE113" s="5">
        <f>P_R[[#This Row],[41+]]-P_R[[#This Row],[42+]]</f>
        <v>0</v>
      </c>
      <c r="CF113" s="5">
        <f>P_R[[#This Row],[42+]]-P_R[[#This Row],[43+]]</f>
        <v>0</v>
      </c>
      <c r="CG113" s="5">
        <f>P_R[[#This Row],[43+]]-P_R[[#This Row],[44+]]</f>
        <v>0</v>
      </c>
      <c r="CH113" s="5">
        <f>P_R[[#This Row],[44+]]-P_R[[#This Row],[45+]]</f>
        <v>0</v>
      </c>
      <c r="CI113" s="5">
        <f>P_R[[#This Row],[45+]]-P_R[[#This Row],[46+]]</f>
        <v>0</v>
      </c>
      <c r="CJ113" s="5">
        <f>P_R[[#This Row],[46+]]-P_R[[#This Row],[47+]]</f>
        <v>0</v>
      </c>
      <c r="CK113" s="5">
        <f>P_R[[#This Row],[47+]]-P_R[[#This Row],[48+]]</f>
        <v>0</v>
      </c>
      <c r="CL113" s="5">
        <f>P_R[[#This Row],[48+]]-P_R[[#This Row],[49+]]</f>
        <v>0</v>
      </c>
    </row>
    <row r="114" spans="1:90" x14ac:dyDescent="0.25">
      <c r="A114" s="10">
        <v>22400722</v>
      </c>
      <c r="B114" s="13" t="s">
        <v>96</v>
      </c>
      <c r="C114" s="13" t="s">
        <v>79</v>
      </c>
      <c r="D114" s="11">
        <v>0.8125</v>
      </c>
      <c r="E114" s="9" t="str">
        <f>HYPERLINK("https://www.nba.com/stats/player/1630583/boxscores-traditional", "Santi Aldama")</f>
        <v>Santi Aldama</v>
      </c>
      <c r="F114">
        <v>16.8</v>
      </c>
      <c r="G114" s="4">
        <v>8.2319999999999993</v>
      </c>
      <c r="H114" s="3">
        <v>0.85768999999999995</v>
      </c>
      <c r="I114" s="3">
        <v>0.82894000000000001</v>
      </c>
      <c r="J114" s="3">
        <v>0.79673000000000005</v>
      </c>
      <c r="K114" s="3">
        <v>0.75804000000000005</v>
      </c>
      <c r="L114" s="3">
        <v>0.71904000000000001</v>
      </c>
      <c r="M114" s="3">
        <v>0.67723999999999995</v>
      </c>
      <c r="N114" s="3">
        <v>0.63307000000000002</v>
      </c>
      <c r="O114" s="3">
        <v>0.58706000000000003</v>
      </c>
      <c r="P114" s="3">
        <v>0.53983000000000003</v>
      </c>
      <c r="Q114" s="3">
        <v>0.49202000000000001</v>
      </c>
      <c r="R114" s="3">
        <v>0.44037999999999999</v>
      </c>
      <c r="S114" s="3">
        <v>0.39357999999999999</v>
      </c>
      <c r="T114" s="3">
        <v>0.34827000000000002</v>
      </c>
      <c r="U114" s="3">
        <v>0.30503000000000002</v>
      </c>
      <c r="V114" s="3">
        <v>0.26434999999999997</v>
      </c>
      <c r="W114" s="3">
        <v>0.22663</v>
      </c>
      <c r="X114" s="3">
        <v>0.19214999999999999</v>
      </c>
      <c r="Y114" s="3">
        <v>0.15866</v>
      </c>
      <c r="Z114" s="3">
        <v>0.13136</v>
      </c>
      <c r="AA114" s="3">
        <v>0.10749</v>
      </c>
      <c r="AB114" s="3">
        <v>8.6910000000000001E-2</v>
      </c>
      <c r="AC114" s="3">
        <v>6.9440000000000002E-2</v>
      </c>
      <c r="AD114" s="3">
        <v>5.4800000000000001E-2</v>
      </c>
      <c r="AE114" s="3">
        <v>4.2720000000000001E-2</v>
      </c>
      <c r="AF114" s="3">
        <v>3.2160000000000001E-2</v>
      </c>
      <c r="AG114" s="3">
        <v>2.4420000000000001E-2</v>
      </c>
      <c r="AH114" s="3">
        <v>1.831E-2</v>
      </c>
      <c r="AI114" s="3">
        <v>1.355E-2</v>
      </c>
      <c r="AJ114" s="3">
        <v>9.9000000000000008E-3</v>
      </c>
      <c r="AK114" s="3">
        <v>7.1399999999999996E-3</v>
      </c>
      <c r="AL114" s="3">
        <v>4.9399999999999999E-3</v>
      </c>
      <c r="AM114" s="3">
        <v>3.47E-3</v>
      </c>
      <c r="AN114" s="3">
        <v>2.3999999999999998E-3</v>
      </c>
      <c r="AO114" s="3">
        <v>1.64E-3</v>
      </c>
      <c r="AP114" s="3">
        <v>1.1100000000000001E-3</v>
      </c>
      <c r="AQ114" s="3">
        <v>7.3999999999999999E-4</v>
      </c>
      <c r="AR114" s="3">
        <v>4.8000000000000001E-4</v>
      </c>
      <c r="AS114" s="3">
        <v>2.9999999999999997E-4</v>
      </c>
      <c r="AT114" s="3">
        <v>1.9000000000000001E-4</v>
      </c>
      <c r="AU114" s="3">
        <v>1.2E-4</v>
      </c>
      <c r="AV114" s="3">
        <v>8.0000000000000007E-5</v>
      </c>
      <c r="AW114" s="3">
        <v>5.0000000000000002E-5</v>
      </c>
      <c r="AX114" s="5">
        <f>P_R[[#This Row],[8+]]-P_R[[#This Row],[9+]]</f>
        <v>2.8749999999999942E-2</v>
      </c>
      <c r="AY114" s="5">
        <f>P_R[[#This Row],[9+]]-P_R[[#This Row],[10+]]</f>
        <v>3.2209999999999961E-2</v>
      </c>
      <c r="AZ114" s="5">
        <f>P_R[[#This Row],[10+]]-P_R[[#This Row],[11+]]</f>
        <v>3.8690000000000002E-2</v>
      </c>
      <c r="BA114" s="5">
        <f>P_R[[#This Row],[11+]]-P_R[[#This Row],[12+]]</f>
        <v>3.9000000000000035E-2</v>
      </c>
      <c r="BB114" s="5">
        <f>P_R[[#This Row],[12+]]-P_R[[#This Row],[13+]]</f>
        <v>4.1800000000000059E-2</v>
      </c>
      <c r="BC114" s="5">
        <f>P_R[[#This Row],[13+]]-P_R[[#This Row],[14+]]</f>
        <v>4.4169999999999932E-2</v>
      </c>
      <c r="BD114" s="5">
        <f>P_R[[#This Row],[14+]]-P_R[[#This Row],[15+]]</f>
        <v>4.6009999999999995E-2</v>
      </c>
      <c r="BE114" s="5">
        <f>P_R[[#This Row],[15+]]-P_R[[#This Row],[16+]]</f>
        <v>4.7229999999999994E-2</v>
      </c>
      <c r="BF114" s="5">
        <f>P_R[[#This Row],[16+]]-P_R[[#This Row],[17+]]</f>
        <v>4.7810000000000019E-2</v>
      </c>
      <c r="BG114" s="5">
        <f>P_R[[#This Row],[17+]]-P_R[[#This Row],[18+]]</f>
        <v>5.1640000000000019E-2</v>
      </c>
      <c r="BH114" s="5">
        <f>P_R[[#This Row],[18+]]-P_R[[#This Row],[19+]]</f>
        <v>4.6800000000000008E-2</v>
      </c>
      <c r="BI114" s="5">
        <f>P_R[[#This Row],[19+]]-P_R[[#This Row],[20+]]</f>
        <v>4.5309999999999961E-2</v>
      </c>
      <c r="BJ114" s="5">
        <f>P_R[[#This Row],[20+]]-P_R[[#This Row],[21+]]</f>
        <v>4.3240000000000001E-2</v>
      </c>
      <c r="BK114" s="5">
        <f>P_R[[#This Row],[21+]]-P_R[[#This Row],[22+]]</f>
        <v>4.0680000000000049E-2</v>
      </c>
      <c r="BL114" s="5">
        <f>P_R[[#This Row],[22+]]-P_R[[#This Row],[23+]]</f>
        <v>3.7719999999999976E-2</v>
      </c>
      <c r="BM114" s="5">
        <f>P_R[[#This Row],[23+]]-P_R[[#This Row],[24+]]</f>
        <v>3.4480000000000011E-2</v>
      </c>
      <c r="BN114" s="5">
        <f>P_R[[#This Row],[24+]]-P_R[[#This Row],[25+]]</f>
        <v>3.3489999999999992E-2</v>
      </c>
      <c r="BO114" s="5">
        <f>P_R[[#This Row],[25+]]-P_R[[#This Row],[26+]]</f>
        <v>2.7299999999999991E-2</v>
      </c>
      <c r="BP114" s="5">
        <f>P_R[[#This Row],[26+]]-P_R[[#This Row],[27+]]</f>
        <v>2.3870000000000002E-2</v>
      </c>
      <c r="BQ114" s="5">
        <f>P_R[[#This Row],[27+]]-P_R[[#This Row],[28+]]</f>
        <v>2.0580000000000001E-2</v>
      </c>
      <c r="BR114" s="5">
        <f>P_R[[#This Row],[28+]]-P_R[[#This Row],[29+]]</f>
        <v>1.7469999999999999E-2</v>
      </c>
      <c r="BS114" s="5">
        <f>P_R[[#This Row],[29+]]-P_R[[#This Row],[30+]]</f>
        <v>1.464E-2</v>
      </c>
      <c r="BT114" s="5">
        <f>P_R[[#This Row],[30+]]-P_R[[#This Row],[31+]]</f>
        <v>1.208E-2</v>
      </c>
      <c r="BU114" s="5">
        <f>P_R[[#This Row],[31+]]-P_R[[#This Row],[32+]]</f>
        <v>1.056E-2</v>
      </c>
      <c r="BV114" s="5">
        <f>P_R[[#This Row],[32+]]-P_R[[#This Row],[33+]]</f>
        <v>7.7400000000000004E-3</v>
      </c>
      <c r="BW114" s="5">
        <f>P_R[[#This Row],[33+]]-P_R[[#This Row],[34+]]</f>
        <v>6.1100000000000008E-3</v>
      </c>
      <c r="BX114" s="5">
        <f>P_R[[#This Row],[34+]]-P_R[[#This Row],[35+]]</f>
        <v>4.7600000000000003E-3</v>
      </c>
      <c r="BY114" s="5">
        <f>P_R[[#This Row],[35+]]-P_R[[#This Row],[36+]]</f>
        <v>3.6499999999999987E-3</v>
      </c>
      <c r="BZ114" s="5">
        <f>P_R[[#This Row],[36+]]-P_R[[#This Row],[37+]]</f>
        <v>2.7600000000000012E-3</v>
      </c>
      <c r="CA114" s="5">
        <f>P_R[[#This Row],[37+]]-P_R[[#This Row],[38+]]</f>
        <v>2.1999999999999997E-3</v>
      </c>
      <c r="CB114" s="5">
        <f>P_R[[#This Row],[38+]]-P_R[[#This Row],[39+]]</f>
        <v>1.47E-3</v>
      </c>
      <c r="CC114" s="5">
        <f>P_R[[#This Row],[39+]]-P_R[[#This Row],[40+]]</f>
        <v>1.0700000000000002E-3</v>
      </c>
      <c r="CD114" s="5">
        <f>P_R[[#This Row],[40+]]-P_R[[#This Row],[41+]]</f>
        <v>7.5999999999999983E-4</v>
      </c>
      <c r="CE114" s="5">
        <f>P_R[[#This Row],[41+]]-P_R[[#This Row],[42+]]</f>
        <v>5.2999999999999987E-4</v>
      </c>
      <c r="CF114" s="5">
        <f>P_R[[#This Row],[42+]]-P_R[[#This Row],[43+]]</f>
        <v>3.700000000000001E-4</v>
      </c>
      <c r="CG114" s="5">
        <f>P_R[[#This Row],[43+]]-P_R[[#This Row],[44+]]</f>
        <v>2.5999999999999998E-4</v>
      </c>
      <c r="CH114" s="5">
        <f>P_R[[#This Row],[44+]]-P_R[[#This Row],[45+]]</f>
        <v>1.8000000000000004E-4</v>
      </c>
      <c r="CI114" s="5">
        <f>P_R[[#This Row],[45+]]-P_R[[#This Row],[46+]]</f>
        <v>1.0999999999999996E-4</v>
      </c>
      <c r="CJ114" s="5">
        <f>P_R[[#This Row],[46+]]-P_R[[#This Row],[47+]]</f>
        <v>7.0000000000000007E-5</v>
      </c>
      <c r="CK114" s="5">
        <f>P_R[[#This Row],[47+]]-P_R[[#This Row],[48+]]</f>
        <v>3.9999999999999996E-5</v>
      </c>
      <c r="CL114" s="5">
        <f>P_R[[#This Row],[48+]]-P_R[[#This Row],[49+]]</f>
        <v>3.0000000000000004E-5</v>
      </c>
    </row>
    <row r="115" spans="1:90" x14ac:dyDescent="0.25">
      <c r="A115" s="10">
        <v>22400722</v>
      </c>
      <c r="B115" s="13" t="s">
        <v>96</v>
      </c>
      <c r="C115" s="13" t="s">
        <v>79</v>
      </c>
      <c r="D115" s="11">
        <v>0.8125</v>
      </c>
      <c r="E115" s="9" t="str">
        <f>HYPERLINK("https://www.nba.com/stats/player/1641713/boxscores-traditional", "GG Jackson")</f>
        <v>GG Jackson</v>
      </c>
      <c r="F115">
        <v>14.8</v>
      </c>
      <c r="G115" s="4">
        <v>10.553000000000001</v>
      </c>
      <c r="H115" s="3">
        <v>0.73890999999999996</v>
      </c>
      <c r="I115" s="3">
        <v>0.70884000000000003</v>
      </c>
      <c r="J115" s="3">
        <v>0.67364000000000002</v>
      </c>
      <c r="K115" s="3">
        <v>0.64058000000000004</v>
      </c>
      <c r="L115" s="3">
        <v>0.60641999999999996</v>
      </c>
      <c r="M115" s="3">
        <v>0.56749000000000005</v>
      </c>
      <c r="N115" s="3">
        <v>0.53188000000000002</v>
      </c>
      <c r="O115" s="3">
        <v>0.49202000000000001</v>
      </c>
      <c r="P115" s="3">
        <v>0.45619999999999999</v>
      </c>
      <c r="Q115" s="3">
        <v>0.41682999999999998</v>
      </c>
      <c r="R115" s="3">
        <v>0.38208999999999999</v>
      </c>
      <c r="S115" s="3">
        <v>0.34458</v>
      </c>
      <c r="T115" s="3">
        <v>0.31207000000000001</v>
      </c>
      <c r="U115" s="3">
        <v>0.27760000000000001</v>
      </c>
      <c r="V115" s="3">
        <v>0.24825</v>
      </c>
      <c r="W115" s="3">
        <v>0.2177</v>
      </c>
      <c r="X115" s="3">
        <v>0.19214999999999999</v>
      </c>
      <c r="Y115" s="3">
        <v>0.16602</v>
      </c>
      <c r="Z115" s="3">
        <v>0.14457</v>
      </c>
      <c r="AA115" s="3">
        <v>0.12302</v>
      </c>
      <c r="AB115" s="3">
        <v>0.10564999999999999</v>
      </c>
      <c r="AC115" s="3">
        <v>8.8510000000000005E-2</v>
      </c>
      <c r="AD115" s="3">
        <v>7.4929999999999997E-2</v>
      </c>
      <c r="AE115" s="3">
        <v>6.1780000000000002E-2</v>
      </c>
      <c r="AF115" s="3">
        <v>5.1549999999999999E-2</v>
      </c>
      <c r="AG115" s="3">
        <v>4.2720000000000001E-2</v>
      </c>
      <c r="AH115" s="3">
        <v>3.4380000000000001E-2</v>
      </c>
      <c r="AI115" s="3">
        <v>2.8070000000000001E-2</v>
      </c>
      <c r="AJ115" s="3">
        <v>2.222E-2</v>
      </c>
      <c r="AK115" s="3">
        <v>1.7860000000000001E-2</v>
      </c>
      <c r="AL115" s="3">
        <v>1.3899999999999999E-2</v>
      </c>
      <c r="AM115" s="3">
        <v>1.1010000000000001E-2</v>
      </c>
      <c r="AN115" s="3">
        <v>8.4200000000000004E-3</v>
      </c>
      <c r="AO115" s="3">
        <v>6.5700000000000003E-3</v>
      </c>
      <c r="AP115" s="3">
        <v>4.9399999999999999E-3</v>
      </c>
      <c r="AQ115" s="3">
        <v>3.79E-3</v>
      </c>
      <c r="AR115" s="3">
        <v>2.8E-3</v>
      </c>
      <c r="AS115" s="3">
        <v>2.1199999999999999E-3</v>
      </c>
      <c r="AT115" s="3">
        <v>1.5399999999999999E-3</v>
      </c>
      <c r="AU115" s="3">
        <v>1.14E-3</v>
      </c>
      <c r="AV115" s="3">
        <v>8.1999999999999998E-4</v>
      </c>
      <c r="AW115" s="3">
        <v>5.9999999999999995E-4</v>
      </c>
      <c r="AX115" s="5">
        <f>P_R[[#This Row],[8+]]-P_R[[#This Row],[9+]]</f>
        <v>3.006999999999993E-2</v>
      </c>
      <c r="AY115" s="5">
        <f>P_R[[#This Row],[9+]]-P_R[[#This Row],[10+]]</f>
        <v>3.5200000000000009E-2</v>
      </c>
      <c r="AZ115" s="5">
        <f>P_R[[#This Row],[10+]]-P_R[[#This Row],[11+]]</f>
        <v>3.3059999999999978E-2</v>
      </c>
      <c r="BA115" s="5">
        <f>P_R[[#This Row],[11+]]-P_R[[#This Row],[12+]]</f>
        <v>3.4160000000000079E-2</v>
      </c>
      <c r="BB115" s="5">
        <f>P_R[[#This Row],[12+]]-P_R[[#This Row],[13+]]</f>
        <v>3.8929999999999909E-2</v>
      </c>
      <c r="BC115" s="5">
        <f>P_R[[#This Row],[13+]]-P_R[[#This Row],[14+]]</f>
        <v>3.5610000000000031E-2</v>
      </c>
      <c r="BD115" s="5">
        <f>P_R[[#This Row],[14+]]-P_R[[#This Row],[15+]]</f>
        <v>3.9860000000000007E-2</v>
      </c>
      <c r="BE115" s="5">
        <f>P_R[[#This Row],[15+]]-P_R[[#This Row],[16+]]</f>
        <v>3.5820000000000018E-2</v>
      </c>
      <c r="BF115" s="5">
        <f>P_R[[#This Row],[16+]]-P_R[[#This Row],[17+]]</f>
        <v>3.9370000000000016E-2</v>
      </c>
      <c r="BG115" s="5">
        <f>P_R[[#This Row],[17+]]-P_R[[#This Row],[18+]]</f>
        <v>3.4739999999999993E-2</v>
      </c>
      <c r="BH115" s="5">
        <f>P_R[[#This Row],[18+]]-P_R[[#This Row],[19+]]</f>
        <v>3.7509999999999988E-2</v>
      </c>
      <c r="BI115" s="5">
        <f>P_R[[#This Row],[19+]]-P_R[[#This Row],[20+]]</f>
        <v>3.2509999999999983E-2</v>
      </c>
      <c r="BJ115" s="5">
        <f>P_R[[#This Row],[20+]]-P_R[[#This Row],[21+]]</f>
        <v>3.4470000000000001E-2</v>
      </c>
      <c r="BK115" s="5">
        <f>P_R[[#This Row],[21+]]-P_R[[#This Row],[22+]]</f>
        <v>2.9350000000000015E-2</v>
      </c>
      <c r="BL115" s="5">
        <f>P_R[[#This Row],[22+]]-P_R[[#This Row],[23+]]</f>
        <v>3.0549999999999994E-2</v>
      </c>
      <c r="BM115" s="5">
        <f>P_R[[#This Row],[23+]]-P_R[[#This Row],[24+]]</f>
        <v>2.5550000000000017E-2</v>
      </c>
      <c r="BN115" s="5">
        <f>P_R[[#This Row],[24+]]-P_R[[#This Row],[25+]]</f>
        <v>2.6129999999999987E-2</v>
      </c>
      <c r="BO115" s="5">
        <f>P_R[[#This Row],[25+]]-P_R[[#This Row],[26+]]</f>
        <v>2.1449999999999997E-2</v>
      </c>
      <c r="BP115" s="5">
        <f>P_R[[#This Row],[26+]]-P_R[[#This Row],[27+]]</f>
        <v>2.155E-2</v>
      </c>
      <c r="BQ115" s="5">
        <f>P_R[[#This Row],[27+]]-P_R[[#This Row],[28+]]</f>
        <v>1.737000000000001E-2</v>
      </c>
      <c r="BR115" s="5">
        <f>P_R[[#This Row],[28+]]-P_R[[#This Row],[29+]]</f>
        <v>1.7139999999999989E-2</v>
      </c>
      <c r="BS115" s="5">
        <f>P_R[[#This Row],[29+]]-P_R[[#This Row],[30+]]</f>
        <v>1.3580000000000009E-2</v>
      </c>
      <c r="BT115" s="5">
        <f>P_R[[#This Row],[30+]]-P_R[[#This Row],[31+]]</f>
        <v>1.3149999999999995E-2</v>
      </c>
      <c r="BU115" s="5">
        <f>P_R[[#This Row],[31+]]-P_R[[#This Row],[32+]]</f>
        <v>1.0230000000000003E-2</v>
      </c>
      <c r="BV115" s="5">
        <f>P_R[[#This Row],[32+]]-P_R[[#This Row],[33+]]</f>
        <v>8.8299999999999976E-3</v>
      </c>
      <c r="BW115" s="5">
        <f>P_R[[#This Row],[33+]]-P_R[[#This Row],[34+]]</f>
        <v>8.3400000000000002E-3</v>
      </c>
      <c r="BX115" s="5">
        <f>P_R[[#This Row],[34+]]-P_R[[#This Row],[35+]]</f>
        <v>6.3099999999999996E-3</v>
      </c>
      <c r="BY115" s="5">
        <f>P_R[[#This Row],[35+]]-P_R[[#This Row],[36+]]</f>
        <v>5.850000000000001E-3</v>
      </c>
      <c r="BZ115" s="5">
        <f>P_R[[#This Row],[36+]]-P_R[[#This Row],[37+]]</f>
        <v>4.3599999999999993E-3</v>
      </c>
      <c r="CA115" s="5">
        <f>P_R[[#This Row],[37+]]-P_R[[#This Row],[38+]]</f>
        <v>3.9600000000000017E-3</v>
      </c>
      <c r="CB115" s="5">
        <f>P_R[[#This Row],[38+]]-P_R[[#This Row],[39+]]</f>
        <v>2.8899999999999985E-3</v>
      </c>
      <c r="CC115" s="5">
        <f>P_R[[#This Row],[39+]]-P_R[[#This Row],[40+]]</f>
        <v>2.5900000000000003E-3</v>
      </c>
      <c r="CD115" s="5">
        <f>P_R[[#This Row],[40+]]-P_R[[#This Row],[41+]]</f>
        <v>1.8500000000000001E-3</v>
      </c>
      <c r="CE115" s="5">
        <f>P_R[[#This Row],[41+]]-P_R[[#This Row],[42+]]</f>
        <v>1.6300000000000004E-3</v>
      </c>
      <c r="CF115" s="5">
        <f>P_R[[#This Row],[42+]]-P_R[[#This Row],[43+]]</f>
        <v>1.15E-3</v>
      </c>
      <c r="CG115" s="5">
        <f>P_R[[#This Row],[43+]]-P_R[[#This Row],[44+]]</f>
        <v>9.8999999999999999E-4</v>
      </c>
      <c r="CH115" s="5">
        <f>P_R[[#This Row],[44+]]-P_R[[#This Row],[45+]]</f>
        <v>6.8000000000000005E-4</v>
      </c>
      <c r="CI115" s="5">
        <f>P_R[[#This Row],[45+]]-P_R[[#This Row],[46+]]</f>
        <v>5.8E-4</v>
      </c>
      <c r="CJ115" s="5">
        <f>P_R[[#This Row],[46+]]-P_R[[#This Row],[47+]]</f>
        <v>3.9999999999999996E-4</v>
      </c>
      <c r="CK115" s="5">
        <f>P_R[[#This Row],[47+]]-P_R[[#This Row],[48+]]</f>
        <v>3.1999999999999997E-4</v>
      </c>
      <c r="CL115" s="5">
        <f>P_R[[#This Row],[48+]]-P_R[[#This Row],[49+]]</f>
        <v>2.2000000000000003E-4</v>
      </c>
    </row>
    <row r="116" spans="1:90" x14ac:dyDescent="0.25">
      <c r="A116" s="10">
        <v>22400722</v>
      </c>
      <c r="B116" s="13" t="s">
        <v>96</v>
      </c>
      <c r="C116" s="13" t="s">
        <v>79</v>
      </c>
      <c r="D116" s="11">
        <v>0.8125</v>
      </c>
      <c r="E116" s="9" t="str">
        <f>HYPERLINK("https://www.nba.com/stats/player/203935/boxscores-traditional", "Marcus Smart")</f>
        <v>Marcus Smart</v>
      </c>
      <c r="F116">
        <v>11.8</v>
      </c>
      <c r="G116" s="4">
        <v>6.4</v>
      </c>
      <c r="H116" s="3">
        <v>0.72240000000000004</v>
      </c>
      <c r="I116" s="3">
        <v>0.67003000000000001</v>
      </c>
      <c r="J116" s="3">
        <v>0.61026000000000002</v>
      </c>
      <c r="K116" s="3">
        <v>0.55171999999999999</v>
      </c>
      <c r="L116" s="3">
        <v>0.48803000000000002</v>
      </c>
      <c r="M116" s="3">
        <v>0.42465000000000003</v>
      </c>
      <c r="N116" s="3">
        <v>0.36692999999999998</v>
      </c>
      <c r="O116" s="3">
        <v>0.30853999999999998</v>
      </c>
      <c r="P116" s="3">
        <v>0.25463000000000002</v>
      </c>
      <c r="Q116" s="3">
        <v>0.20896999999999999</v>
      </c>
      <c r="R116" s="3">
        <v>0.16602</v>
      </c>
      <c r="S116" s="3">
        <v>0.13136</v>
      </c>
      <c r="T116" s="3">
        <v>0.10027</v>
      </c>
      <c r="U116" s="3">
        <v>7.4929999999999997E-2</v>
      </c>
      <c r="V116" s="3">
        <v>5.5919999999999997E-2</v>
      </c>
      <c r="W116" s="3">
        <v>4.0059999999999998E-2</v>
      </c>
      <c r="X116" s="3">
        <v>2.8070000000000001E-2</v>
      </c>
      <c r="Y116" s="3">
        <v>1.9699999999999999E-2</v>
      </c>
      <c r="Z116" s="3">
        <v>1.321E-2</v>
      </c>
      <c r="AA116" s="3">
        <v>8.8900000000000003E-3</v>
      </c>
      <c r="AB116" s="3">
        <v>5.7000000000000002E-3</v>
      </c>
      <c r="AC116" s="3">
        <v>3.5699999999999998E-3</v>
      </c>
      <c r="AD116" s="3">
        <v>2.2599999999999999E-3</v>
      </c>
      <c r="AE116" s="3">
        <v>1.3500000000000001E-3</v>
      </c>
      <c r="AF116" s="3">
        <v>7.9000000000000001E-4</v>
      </c>
      <c r="AG116" s="3">
        <v>4.6999999999999999E-4</v>
      </c>
      <c r="AH116" s="3">
        <v>2.5999999999999998E-4</v>
      </c>
      <c r="AI116" s="3">
        <v>1.4999999999999999E-4</v>
      </c>
      <c r="AJ116" s="3">
        <v>8.0000000000000007E-5</v>
      </c>
      <c r="AK116" s="3">
        <v>4.0000000000000003E-5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5">
        <f>P_R[[#This Row],[8+]]-P_R[[#This Row],[9+]]</f>
        <v>5.2370000000000028E-2</v>
      </c>
      <c r="AY116" s="5">
        <f>P_R[[#This Row],[9+]]-P_R[[#This Row],[10+]]</f>
        <v>5.976999999999999E-2</v>
      </c>
      <c r="AZ116" s="5">
        <f>P_R[[#This Row],[10+]]-P_R[[#This Row],[11+]]</f>
        <v>5.8540000000000036E-2</v>
      </c>
      <c r="BA116" s="5">
        <f>P_R[[#This Row],[11+]]-P_R[[#This Row],[12+]]</f>
        <v>6.3689999999999969E-2</v>
      </c>
      <c r="BB116" s="5">
        <f>P_R[[#This Row],[12+]]-P_R[[#This Row],[13+]]</f>
        <v>6.3379999999999992E-2</v>
      </c>
      <c r="BC116" s="5">
        <f>P_R[[#This Row],[13+]]-P_R[[#This Row],[14+]]</f>
        <v>5.7720000000000049E-2</v>
      </c>
      <c r="BD116" s="5">
        <f>P_R[[#This Row],[14+]]-P_R[[#This Row],[15+]]</f>
        <v>5.8389999999999997E-2</v>
      </c>
      <c r="BE116" s="5">
        <f>P_R[[#This Row],[15+]]-P_R[[#This Row],[16+]]</f>
        <v>5.3909999999999958E-2</v>
      </c>
      <c r="BF116" s="5">
        <f>P_R[[#This Row],[16+]]-P_R[[#This Row],[17+]]</f>
        <v>4.5660000000000034E-2</v>
      </c>
      <c r="BG116" s="5">
        <f>P_R[[#This Row],[17+]]-P_R[[#This Row],[18+]]</f>
        <v>4.2949999999999988E-2</v>
      </c>
      <c r="BH116" s="5">
        <f>P_R[[#This Row],[18+]]-P_R[[#This Row],[19+]]</f>
        <v>3.4659999999999996E-2</v>
      </c>
      <c r="BI116" s="5">
        <f>P_R[[#This Row],[19+]]-P_R[[#This Row],[20+]]</f>
        <v>3.1090000000000007E-2</v>
      </c>
      <c r="BJ116" s="5">
        <f>P_R[[#This Row],[20+]]-P_R[[#This Row],[21+]]</f>
        <v>2.5340000000000001E-2</v>
      </c>
      <c r="BK116" s="5">
        <f>P_R[[#This Row],[21+]]-P_R[[#This Row],[22+]]</f>
        <v>1.9009999999999999E-2</v>
      </c>
      <c r="BL116" s="5">
        <f>P_R[[#This Row],[22+]]-P_R[[#This Row],[23+]]</f>
        <v>1.5859999999999999E-2</v>
      </c>
      <c r="BM116" s="5">
        <f>P_R[[#This Row],[23+]]-P_R[[#This Row],[24+]]</f>
        <v>1.1989999999999997E-2</v>
      </c>
      <c r="BN116" s="5">
        <f>P_R[[#This Row],[24+]]-P_R[[#This Row],[25+]]</f>
        <v>8.3700000000000024E-3</v>
      </c>
      <c r="BO116" s="5">
        <f>P_R[[#This Row],[25+]]-P_R[[#This Row],[26+]]</f>
        <v>6.4899999999999992E-3</v>
      </c>
      <c r="BP116" s="5">
        <f>P_R[[#This Row],[26+]]-P_R[[#This Row],[27+]]</f>
        <v>4.3199999999999992E-3</v>
      </c>
      <c r="BQ116" s="5">
        <f>P_R[[#This Row],[27+]]-P_R[[#This Row],[28+]]</f>
        <v>3.1900000000000001E-3</v>
      </c>
      <c r="BR116" s="5">
        <f>P_R[[#This Row],[28+]]-P_R[[#This Row],[29+]]</f>
        <v>2.1300000000000004E-3</v>
      </c>
      <c r="BS116" s="5">
        <f>P_R[[#This Row],[29+]]-P_R[[#This Row],[30+]]</f>
        <v>1.31E-3</v>
      </c>
      <c r="BT116" s="5">
        <f>P_R[[#This Row],[30+]]-P_R[[#This Row],[31+]]</f>
        <v>9.0999999999999978E-4</v>
      </c>
      <c r="BU116" s="5">
        <f>P_R[[#This Row],[31+]]-P_R[[#This Row],[32+]]</f>
        <v>5.6000000000000006E-4</v>
      </c>
      <c r="BV116" s="5">
        <f>P_R[[#This Row],[32+]]-P_R[[#This Row],[33+]]</f>
        <v>3.2000000000000003E-4</v>
      </c>
      <c r="BW116" s="5">
        <f>P_R[[#This Row],[33+]]-P_R[[#This Row],[34+]]</f>
        <v>2.1000000000000001E-4</v>
      </c>
      <c r="BX116" s="5">
        <f>P_R[[#This Row],[34+]]-P_R[[#This Row],[35+]]</f>
        <v>1.0999999999999999E-4</v>
      </c>
      <c r="BY116" s="5">
        <f>P_R[[#This Row],[35+]]-P_R[[#This Row],[36+]]</f>
        <v>6.999999999999998E-5</v>
      </c>
      <c r="BZ116" s="5">
        <f>P_R[[#This Row],[36+]]-P_R[[#This Row],[37+]]</f>
        <v>4.0000000000000003E-5</v>
      </c>
      <c r="CA116" s="5">
        <f>P_R[[#This Row],[37+]]-P_R[[#This Row],[38+]]</f>
        <v>4.0000000000000003E-5</v>
      </c>
      <c r="CB116" s="5">
        <f>P_R[[#This Row],[38+]]-P_R[[#This Row],[39+]]</f>
        <v>0</v>
      </c>
      <c r="CC116" s="5">
        <f>P_R[[#This Row],[39+]]-P_R[[#This Row],[40+]]</f>
        <v>0</v>
      </c>
      <c r="CD116" s="5">
        <f>P_R[[#This Row],[40+]]-P_R[[#This Row],[41+]]</f>
        <v>0</v>
      </c>
      <c r="CE116" s="5">
        <f>P_R[[#This Row],[41+]]-P_R[[#This Row],[42+]]</f>
        <v>0</v>
      </c>
      <c r="CF116" s="5">
        <f>P_R[[#This Row],[42+]]-P_R[[#This Row],[43+]]</f>
        <v>0</v>
      </c>
      <c r="CG116" s="5">
        <f>P_R[[#This Row],[43+]]-P_R[[#This Row],[44+]]</f>
        <v>0</v>
      </c>
      <c r="CH116" s="5">
        <f>P_R[[#This Row],[44+]]-P_R[[#This Row],[45+]]</f>
        <v>0</v>
      </c>
      <c r="CI116" s="5">
        <f>P_R[[#This Row],[45+]]-P_R[[#This Row],[46+]]</f>
        <v>0</v>
      </c>
      <c r="CJ116" s="5">
        <f>P_R[[#This Row],[46+]]-P_R[[#This Row],[47+]]</f>
        <v>0</v>
      </c>
      <c r="CK116" s="5">
        <f>P_R[[#This Row],[47+]]-P_R[[#This Row],[48+]]</f>
        <v>0</v>
      </c>
      <c r="CL116" s="5">
        <f>P_R[[#This Row],[48+]]-P_R[[#This Row],[49+]]</f>
        <v>0</v>
      </c>
    </row>
    <row r="117" spans="1:90" x14ac:dyDescent="0.25">
      <c r="A117" s="10">
        <v>22400722</v>
      </c>
      <c r="B117" s="13" t="s">
        <v>96</v>
      </c>
      <c r="C117" s="13" t="s">
        <v>79</v>
      </c>
      <c r="D117" s="11">
        <v>0.8125</v>
      </c>
      <c r="E117" s="9" t="str">
        <f>HYPERLINK("https://www.nba.com/stats/player/1642377/boxscores-traditional", "Jaylen Wells")</f>
        <v>Jaylen Wells</v>
      </c>
      <c r="F117">
        <v>10.6</v>
      </c>
      <c r="G117" s="4">
        <v>5.851</v>
      </c>
      <c r="H117" s="3">
        <v>0.67003000000000001</v>
      </c>
      <c r="I117" s="3">
        <v>0.60641999999999996</v>
      </c>
      <c r="J117" s="3">
        <v>0.53983000000000003</v>
      </c>
      <c r="K117" s="3">
        <v>0.47210000000000002</v>
      </c>
      <c r="L117" s="3">
        <v>0.40516999999999997</v>
      </c>
      <c r="M117" s="3">
        <v>0.34089999999999998</v>
      </c>
      <c r="N117" s="3">
        <v>0.28095999999999999</v>
      </c>
      <c r="O117" s="3">
        <v>0.22663</v>
      </c>
      <c r="P117" s="3">
        <v>0.17879</v>
      </c>
      <c r="Q117" s="3">
        <v>0.13786000000000001</v>
      </c>
      <c r="R117" s="3">
        <v>0.10383000000000001</v>
      </c>
      <c r="S117" s="3">
        <v>7.4929999999999997E-2</v>
      </c>
      <c r="T117" s="3">
        <v>5.3699999999999998E-2</v>
      </c>
      <c r="U117" s="3">
        <v>3.7539999999999997E-2</v>
      </c>
      <c r="V117" s="3">
        <v>2.5590000000000002E-2</v>
      </c>
      <c r="W117" s="3">
        <v>1.7000000000000001E-2</v>
      </c>
      <c r="X117" s="3">
        <v>1.1010000000000001E-2</v>
      </c>
      <c r="Y117" s="3">
        <v>6.9499999999999996E-3</v>
      </c>
      <c r="Z117" s="3">
        <v>4.2700000000000004E-3</v>
      </c>
      <c r="AA117" s="3">
        <v>2.5600000000000002E-3</v>
      </c>
      <c r="AB117" s="3">
        <v>1.49E-3</v>
      </c>
      <c r="AC117" s="3">
        <v>8.4000000000000003E-4</v>
      </c>
      <c r="AD117" s="3">
        <v>4.4999999999999999E-4</v>
      </c>
      <c r="AE117" s="3">
        <v>2.4000000000000001E-4</v>
      </c>
      <c r="AF117" s="3">
        <v>1.2999999999999999E-4</v>
      </c>
      <c r="AG117" s="3">
        <v>6.0000000000000002E-5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5">
        <f>P_R[[#This Row],[8+]]-P_R[[#This Row],[9+]]</f>
        <v>6.3610000000000055E-2</v>
      </c>
      <c r="AY117" s="5">
        <f>P_R[[#This Row],[9+]]-P_R[[#This Row],[10+]]</f>
        <v>6.6589999999999927E-2</v>
      </c>
      <c r="AZ117" s="5">
        <f>P_R[[#This Row],[10+]]-P_R[[#This Row],[11+]]</f>
        <v>6.7730000000000012E-2</v>
      </c>
      <c r="BA117" s="5">
        <f>P_R[[#This Row],[11+]]-P_R[[#This Row],[12+]]</f>
        <v>6.6930000000000045E-2</v>
      </c>
      <c r="BB117" s="5">
        <f>P_R[[#This Row],[12+]]-P_R[[#This Row],[13+]]</f>
        <v>6.4269999999999994E-2</v>
      </c>
      <c r="BC117" s="5">
        <f>P_R[[#This Row],[13+]]-P_R[[#This Row],[14+]]</f>
        <v>5.9939999999999993E-2</v>
      </c>
      <c r="BD117" s="5">
        <f>P_R[[#This Row],[14+]]-P_R[[#This Row],[15+]]</f>
        <v>5.4329999999999989E-2</v>
      </c>
      <c r="BE117" s="5">
        <f>P_R[[#This Row],[15+]]-P_R[[#This Row],[16+]]</f>
        <v>4.7839999999999994E-2</v>
      </c>
      <c r="BF117" s="5">
        <f>P_R[[#This Row],[16+]]-P_R[[#This Row],[17+]]</f>
        <v>4.0929999999999994E-2</v>
      </c>
      <c r="BG117" s="5">
        <f>P_R[[#This Row],[17+]]-P_R[[#This Row],[18+]]</f>
        <v>3.4030000000000005E-2</v>
      </c>
      <c r="BH117" s="5">
        <f>P_R[[#This Row],[18+]]-P_R[[#This Row],[19+]]</f>
        <v>2.8900000000000009E-2</v>
      </c>
      <c r="BI117" s="5">
        <f>P_R[[#This Row],[19+]]-P_R[[#This Row],[20+]]</f>
        <v>2.1229999999999999E-2</v>
      </c>
      <c r="BJ117" s="5">
        <f>P_R[[#This Row],[20+]]-P_R[[#This Row],[21+]]</f>
        <v>1.6160000000000001E-2</v>
      </c>
      <c r="BK117" s="5">
        <f>P_R[[#This Row],[21+]]-P_R[[#This Row],[22+]]</f>
        <v>1.1949999999999995E-2</v>
      </c>
      <c r="BL117" s="5">
        <f>P_R[[#This Row],[22+]]-P_R[[#This Row],[23+]]</f>
        <v>8.5900000000000004E-3</v>
      </c>
      <c r="BM117" s="5">
        <f>P_R[[#This Row],[23+]]-P_R[[#This Row],[24+]]</f>
        <v>5.9900000000000005E-3</v>
      </c>
      <c r="BN117" s="5">
        <f>P_R[[#This Row],[24+]]-P_R[[#This Row],[25+]]</f>
        <v>4.0600000000000011E-3</v>
      </c>
      <c r="BO117" s="5">
        <f>P_R[[#This Row],[25+]]-P_R[[#This Row],[26+]]</f>
        <v>2.6799999999999992E-3</v>
      </c>
      <c r="BP117" s="5">
        <f>P_R[[#This Row],[26+]]-P_R[[#This Row],[27+]]</f>
        <v>1.7100000000000001E-3</v>
      </c>
      <c r="BQ117" s="5">
        <f>P_R[[#This Row],[27+]]-P_R[[#This Row],[28+]]</f>
        <v>1.0700000000000002E-3</v>
      </c>
      <c r="BR117" s="5">
        <f>P_R[[#This Row],[28+]]-P_R[[#This Row],[29+]]</f>
        <v>6.4999999999999997E-4</v>
      </c>
      <c r="BS117" s="5">
        <f>P_R[[#This Row],[29+]]-P_R[[#This Row],[30+]]</f>
        <v>3.9000000000000005E-4</v>
      </c>
      <c r="BT117" s="5">
        <f>P_R[[#This Row],[30+]]-P_R[[#This Row],[31+]]</f>
        <v>2.0999999999999998E-4</v>
      </c>
      <c r="BU117" s="5">
        <f>P_R[[#This Row],[31+]]-P_R[[#This Row],[32+]]</f>
        <v>1.1000000000000002E-4</v>
      </c>
      <c r="BV117" s="5">
        <f>P_R[[#This Row],[32+]]-P_R[[#This Row],[33+]]</f>
        <v>6.9999999999999994E-5</v>
      </c>
      <c r="BW117" s="5">
        <f>P_R[[#This Row],[33+]]-P_R[[#This Row],[34+]]</f>
        <v>6.0000000000000002E-5</v>
      </c>
      <c r="BX117" s="5">
        <f>P_R[[#This Row],[34+]]-P_R[[#This Row],[35+]]</f>
        <v>0</v>
      </c>
      <c r="BY117" s="5">
        <f>P_R[[#This Row],[35+]]-P_R[[#This Row],[36+]]</f>
        <v>0</v>
      </c>
      <c r="BZ117" s="5">
        <f>P_R[[#This Row],[36+]]-P_R[[#This Row],[37+]]</f>
        <v>0</v>
      </c>
      <c r="CA117" s="5">
        <f>P_R[[#This Row],[37+]]-P_R[[#This Row],[38+]]</f>
        <v>0</v>
      </c>
      <c r="CB117" s="5">
        <f>P_R[[#This Row],[38+]]-P_R[[#This Row],[39+]]</f>
        <v>0</v>
      </c>
      <c r="CC117" s="5">
        <f>P_R[[#This Row],[39+]]-P_R[[#This Row],[40+]]</f>
        <v>0</v>
      </c>
      <c r="CD117" s="5">
        <f>P_R[[#This Row],[40+]]-P_R[[#This Row],[41+]]</f>
        <v>0</v>
      </c>
      <c r="CE117" s="5">
        <f>P_R[[#This Row],[41+]]-P_R[[#This Row],[42+]]</f>
        <v>0</v>
      </c>
      <c r="CF117" s="5">
        <f>P_R[[#This Row],[42+]]-P_R[[#This Row],[43+]]</f>
        <v>0</v>
      </c>
      <c r="CG117" s="5">
        <f>P_R[[#This Row],[43+]]-P_R[[#This Row],[44+]]</f>
        <v>0</v>
      </c>
      <c r="CH117" s="5">
        <f>P_R[[#This Row],[44+]]-P_R[[#This Row],[45+]]</f>
        <v>0</v>
      </c>
      <c r="CI117" s="5">
        <f>P_R[[#This Row],[45+]]-P_R[[#This Row],[46+]]</f>
        <v>0</v>
      </c>
      <c r="CJ117" s="5">
        <f>P_R[[#This Row],[46+]]-P_R[[#This Row],[47+]]</f>
        <v>0</v>
      </c>
      <c r="CK117" s="5">
        <f>P_R[[#This Row],[47+]]-P_R[[#This Row],[48+]]</f>
        <v>0</v>
      </c>
      <c r="CL117" s="5">
        <f>P_R[[#This Row],[48+]]-P_R[[#This Row],[49+]]</f>
        <v>0</v>
      </c>
    </row>
    <row r="118" spans="1:90" x14ac:dyDescent="0.25">
      <c r="A118" s="10">
        <v>22400722</v>
      </c>
      <c r="B118" s="13" t="s">
        <v>96</v>
      </c>
      <c r="C118" s="13" t="s">
        <v>79</v>
      </c>
      <c r="D118" s="11">
        <v>0.8125</v>
      </c>
      <c r="E118" s="9" t="str">
        <f>HYPERLINK("https://www.nba.com/stats/player/1628379/boxscores-traditional", "Luke Kennard")</f>
        <v>Luke Kennard</v>
      </c>
      <c r="F118">
        <v>10.199999999999999</v>
      </c>
      <c r="G118" s="4">
        <v>6.9969999999999999</v>
      </c>
      <c r="H118" s="3">
        <v>0.62172000000000005</v>
      </c>
      <c r="I118" s="3">
        <v>0.56749000000000005</v>
      </c>
      <c r="J118" s="3">
        <v>0.51197000000000004</v>
      </c>
      <c r="K118" s="3">
        <v>0.45619999999999999</v>
      </c>
      <c r="L118" s="3">
        <v>0.39743000000000001</v>
      </c>
      <c r="M118" s="3">
        <v>0.34458</v>
      </c>
      <c r="N118" s="3">
        <v>0.29459999999999997</v>
      </c>
      <c r="O118" s="3">
        <v>0.24510000000000001</v>
      </c>
      <c r="P118" s="3">
        <v>0.20327000000000001</v>
      </c>
      <c r="Q118" s="3">
        <v>0.16602</v>
      </c>
      <c r="R118" s="3">
        <v>0.13350000000000001</v>
      </c>
      <c r="S118" s="3">
        <v>0.10383000000000001</v>
      </c>
      <c r="T118" s="3">
        <v>8.0759999999999998E-2</v>
      </c>
      <c r="U118" s="3">
        <v>6.1780000000000002E-2</v>
      </c>
      <c r="V118" s="3">
        <v>4.5510000000000002E-2</v>
      </c>
      <c r="W118" s="3">
        <v>3.3619999999999997E-2</v>
      </c>
      <c r="X118" s="3">
        <v>2.4420000000000001E-2</v>
      </c>
      <c r="Y118" s="3">
        <v>1.7000000000000001E-2</v>
      </c>
      <c r="Z118" s="3">
        <v>1.191E-2</v>
      </c>
      <c r="AA118" s="3">
        <v>8.2000000000000007E-3</v>
      </c>
      <c r="AB118" s="3">
        <v>5.5399999999999998E-3</v>
      </c>
      <c r="AC118" s="3">
        <v>3.5699999999999998E-3</v>
      </c>
      <c r="AD118" s="3">
        <v>2.33E-3</v>
      </c>
      <c r="AE118" s="3">
        <v>1.49E-3</v>
      </c>
      <c r="AF118" s="3">
        <v>8.9999999999999998E-4</v>
      </c>
      <c r="AG118" s="3">
        <v>5.5999999999999995E-4</v>
      </c>
      <c r="AH118" s="3">
        <v>3.4000000000000002E-4</v>
      </c>
      <c r="AI118" s="3">
        <v>2.0000000000000001E-4</v>
      </c>
      <c r="AJ118" s="3">
        <v>1.1E-4</v>
      </c>
      <c r="AK118" s="3">
        <v>6.0000000000000002E-5</v>
      </c>
      <c r="AL118" s="3">
        <v>4.0000000000000003E-5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5">
        <f>P_R[[#This Row],[8+]]-P_R[[#This Row],[9+]]</f>
        <v>5.423E-2</v>
      </c>
      <c r="AY118" s="5">
        <f>P_R[[#This Row],[9+]]-P_R[[#This Row],[10+]]</f>
        <v>5.5520000000000014E-2</v>
      </c>
      <c r="AZ118" s="5">
        <f>P_R[[#This Row],[10+]]-P_R[[#This Row],[11+]]</f>
        <v>5.5770000000000042E-2</v>
      </c>
      <c r="BA118" s="5">
        <f>P_R[[#This Row],[11+]]-P_R[[#This Row],[12+]]</f>
        <v>5.8769999999999989E-2</v>
      </c>
      <c r="BB118" s="5">
        <f>P_R[[#This Row],[12+]]-P_R[[#This Row],[13+]]</f>
        <v>5.2850000000000008E-2</v>
      </c>
      <c r="BC118" s="5">
        <f>P_R[[#This Row],[13+]]-P_R[[#This Row],[14+]]</f>
        <v>4.9980000000000024E-2</v>
      </c>
      <c r="BD118" s="5">
        <f>P_R[[#This Row],[14+]]-P_R[[#This Row],[15+]]</f>
        <v>4.9499999999999961E-2</v>
      </c>
      <c r="BE118" s="5">
        <f>P_R[[#This Row],[15+]]-P_R[[#This Row],[16+]]</f>
        <v>4.1830000000000006E-2</v>
      </c>
      <c r="BF118" s="5">
        <f>P_R[[#This Row],[16+]]-P_R[[#This Row],[17+]]</f>
        <v>3.7250000000000005E-2</v>
      </c>
      <c r="BG118" s="5">
        <f>P_R[[#This Row],[17+]]-P_R[[#This Row],[18+]]</f>
        <v>3.2519999999999993E-2</v>
      </c>
      <c r="BH118" s="5">
        <f>P_R[[#This Row],[18+]]-P_R[[#This Row],[19+]]</f>
        <v>2.9670000000000002E-2</v>
      </c>
      <c r="BI118" s="5">
        <f>P_R[[#This Row],[19+]]-P_R[[#This Row],[20+]]</f>
        <v>2.3070000000000007E-2</v>
      </c>
      <c r="BJ118" s="5">
        <f>P_R[[#This Row],[20+]]-P_R[[#This Row],[21+]]</f>
        <v>1.8979999999999997E-2</v>
      </c>
      <c r="BK118" s="5">
        <f>P_R[[#This Row],[21+]]-P_R[[#This Row],[22+]]</f>
        <v>1.627E-2</v>
      </c>
      <c r="BL118" s="5">
        <f>P_R[[#This Row],[22+]]-P_R[[#This Row],[23+]]</f>
        <v>1.1890000000000005E-2</v>
      </c>
      <c r="BM118" s="5">
        <f>P_R[[#This Row],[23+]]-P_R[[#This Row],[24+]]</f>
        <v>9.1999999999999964E-3</v>
      </c>
      <c r="BN118" s="5">
        <f>P_R[[#This Row],[24+]]-P_R[[#This Row],[25+]]</f>
        <v>7.4199999999999995E-3</v>
      </c>
      <c r="BO118" s="5">
        <f>P_R[[#This Row],[25+]]-P_R[[#This Row],[26+]]</f>
        <v>5.0900000000000008E-3</v>
      </c>
      <c r="BP118" s="5">
        <f>P_R[[#This Row],[26+]]-P_R[[#This Row],[27+]]</f>
        <v>3.7099999999999998E-3</v>
      </c>
      <c r="BQ118" s="5">
        <f>P_R[[#This Row],[27+]]-P_R[[#This Row],[28+]]</f>
        <v>2.6600000000000009E-3</v>
      </c>
      <c r="BR118" s="5">
        <f>P_R[[#This Row],[28+]]-P_R[[#This Row],[29+]]</f>
        <v>1.97E-3</v>
      </c>
      <c r="BS118" s="5">
        <f>P_R[[#This Row],[29+]]-P_R[[#This Row],[30+]]</f>
        <v>1.2399999999999998E-3</v>
      </c>
      <c r="BT118" s="5">
        <f>P_R[[#This Row],[30+]]-P_R[[#This Row],[31+]]</f>
        <v>8.4000000000000003E-4</v>
      </c>
      <c r="BU118" s="5">
        <f>P_R[[#This Row],[31+]]-P_R[[#This Row],[32+]]</f>
        <v>5.9000000000000003E-4</v>
      </c>
      <c r="BV118" s="5">
        <f>P_R[[#This Row],[32+]]-P_R[[#This Row],[33+]]</f>
        <v>3.4000000000000002E-4</v>
      </c>
      <c r="BW118" s="5">
        <f>P_R[[#This Row],[33+]]-P_R[[#This Row],[34+]]</f>
        <v>2.1999999999999993E-4</v>
      </c>
      <c r="BX118" s="5">
        <f>P_R[[#This Row],[34+]]-P_R[[#This Row],[35+]]</f>
        <v>1.4000000000000001E-4</v>
      </c>
      <c r="BY118" s="5">
        <f>P_R[[#This Row],[35+]]-P_R[[#This Row],[36+]]</f>
        <v>9.0000000000000006E-5</v>
      </c>
      <c r="BZ118" s="5">
        <f>P_R[[#This Row],[36+]]-P_R[[#This Row],[37+]]</f>
        <v>5.0000000000000002E-5</v>
      </c>
      <c r="CA118" s="5">
        <f>P_R[[#This Row],[37+]]-P_R[[#This Row],[38+]]</f>
        <v>1.9999999999999998E-5</v>
      </c>
      <c r="CB118" s="5">
        <f>P_R[[#This Row],[38+]]-P_R[[#This Row],[39+]]</f>
        <v>4.0000000000000003E-5</v>
      </c>
      <c r="CC118" s="5">
        <f>P_R[[#This Row],[39+]]-P_R[[#This Row],[40+]]</f>
        <v>0</v>
      </c>
      <c r="CD118" s="5">
        <f>P_R[[#This Row],[40+]]-P_R[[#This Row],[41+]]</f>
        <v>0</v>
      </c>
      <c r="CE118" s="5">
        <f>P_R[[#This Row],[41+]]-P_R[[#This Row],[42+]]</f>
        <v>0</v>
      </c>
      <c r="CF118" s="5">
        <f>P_R[[#This Row],[42+]]-P_R[[#This Row],[43+]]</f>
        <v>0</v>
      </c>
      <c r="CG118" s="5">
        <f>P_R[[#This Row],[43+]]-P_R[[#This Row],[44+]]</f>
        <v>0</v>
      </c>
      <c r="CH118" s="5">
        <f>P_R[[#This Row],[44+]]-P_R[[#This Row],[45+]]</f>
        <v>0</v>
      </c>
      <c r="CI118" s="5">
        <f>P_R[[#This Row],[45+]]-P_R[[#This Row],[46+]]</f>
        <v>0</v>
      </c>
      <c r="CJ118" s="5">
        <f>P_R[[#This Row],[46+]]-P_R[[#This Row],[47+]]</f>
        <v>0</v>
      </c>
      <c r="CK118" s="5">
        <f>P_R[[#This Row],[47+]]-P_R[[#This Row],[48+]]</f>
        <v>0</v>
      </c>
      <c r="CL118" s="5">
        <f>P_R[[#This Row],[48+]]-P_R[[#This Row],[49+]]</f>
        <v>0</v>
      </c>
    </row>
    <row r="119" spans="1:90" x14ac:dyDescent="0.25">
      <c r="A119" s="10">
        <v>22400722</v>
      </c>
      <c r="B119" s="13" t="s">
        <v>96</v>
      </c>
      <c r="C119" s="13" t="s">
        <v>79</v>
      </c>
      <c r="D119" s="11">
        <v>0.8125</v>
      </c>
      <c r="E119" s="9" t="str">
        <f>HYPERLINK("https://www.nba.com/stats/player/1631246/boxscores-traditional", "Vince Williams Jr.")</f>
        <v>Vince Williams Jr.</v>
      </c>
      <c r="F119">
        <v>9</v>
      </c>
      <c r="G119" s="4">
        <v>5</v>
      </c>
      <c r="H119" s="3">
        <v>0.57926</v>
      </c>
      <c r="I119" s="3">
        <v>0.5</v>
      </c>
      <c r="J119" s="3">
        <v>0.42074</v>
      </c>
      <c r="K119" s="3">
        <v>0.34458</v>
      </c>
      <c r="L119" s="3">
        <v>0.27424999999999999</v>
      </c>
      <c r="M119" s="3">
        <v>0.21185999999999999</v>
      </c>
      <c r="N119" s="3">
        <v>0.15866</v>
      </c>
      <c r="O119" s="3">
        <v>0.11507000000000001</v>
      </c>
      <c r="P119" s="3">
        <v>8.0759999999999998E-2</v>
      </c>
      <c r="Q119" s="3">
        <v>5.4800000000000001E-2</v>
      </c>
      <c r="R119" s="3">
        <v>3.5929999999999997E-2</v>
      </c>
      <c r="S119" s="3">
        <v>2.2749999999999999E-2</v>
      </c>
      <c r="T119" s="3">
        <v>1.3899999999999999E-2</v>
      </c>
      <c r="U119" s="3">
        <v>8.2000000000000007E-3</v>
      </c>
      <c r="V119" s="3">
        <v>4.6600000000000001E-3</v>
      </c>
      <c r="W119" s="3">
        <v>2.5600000000000002E-3</v>
      </c>
      <c r="X119" s="3">
        <v>1.3500000000000001E-3</v>
      </c>
      <c r="Y119" s="3">
        <v>6.8999999999999997E-4</v>
      </c>
      <c r="Z119" s="3">
        <v>3.4000000000000002E-4</v>
      </c>
      <c r="AA119" s="3">
        <v>1.6000000000000001E-4</v>
      </c>
      <c r="AB119" s="3">
        <v>6.9999999999999994E-5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5">
        <f>P_R[[#This Row],[8+]]-P_R[[#This Row],[9+]]</f>
        <v>7.9259999999999997E-2</v>
      </c>
      <c r="AY119" s="5">
        <f>P_R[[#This Row],[9+]]-P_R[[#This Row],[10+]]</f>
        <v>7.9259999999999997E-2</v>
      </c>
      <c r="AZ119" s="5">
        <f>P_R[[#This Row],[10+]]-P_R[[#This Row],[11+]]</f>
        <v>7.6160000000000005E-2</v>
      </c>
      <c r="BA119" s="5">
        <f>P_R[[#This Row],[11+]]-P_R[[#This Row],[12+]]</f>
        <v>7.0330000000000004E-2</v>
      </c>
      <c r="BB119" s="5">
        <f>P_R[[#This Row],[12+]]-P_R[[#This Row],[13+]]</f>
        <v>6.2390000000000001E-2</v>
      </c>
      <c r="BC119" s="5">
        <f>P_R[[#This Row],[13+]]-P_R[[#This Row],[14+]]</f>
        <v>5.3199999999999997E-2</v>
      </c>
      <c r="BD119" s="5">
        <f>P_R[[#This Row],[14+]]-P_R[[#This Row],[15+]]</f>
        <v>4.358999999999999E-2</v>
      </c>
      <c r="BE119" s="5">
        <f>P_R[[#This Row],[15+]]-P_R[[#This Row],[16+]]</f>
        <v>3.4310000000000007E-2</v>
      </c>
      <c r="BF119" s="5">
        <f>P_R[[#This Row],[16+]]-P_R[[#This Row],[17+]]</f>
        <v>2.5959999999999997E-2</v>
      </c>
      <c r="BG119" s="5">
        <f>P_R[[#This Row],[17+]]-P_R[[#This Row],[18+]]</f>
        <v>1.8870000000000005E-2</v>
      </c>
      <c r="BH119" s="5">
        <f>P_R[[#This Row],[18+]]-P_R[[#This Row],[19+]]</f>
        <v>1.3179999999999997E-2</v>
      </c>
      <c r="BI119" s="5">
        <f>P_R[[#This Row],[19+]]-P_R[[#This Row],[20+]]</f>
        <v>8.8500000000000002E-3</v>
      </c>
      <c r="BJ119" s="5">
        <f>P_R[[#This Row],[20+]]-P_R[[#This Row],[21+]]</f>
        <v>5.6999999999999985E-3</v>
      </c>
      <c r="BK119" s="5">
        <f>P_R[[#This Row],[21+]]-P_R[[#This Row],[22+]]</f>
        <v>3.5400000000000006E-3</v>
      </c>
      <c r="BL119" s="5">
        <f>P_R[[#This Row],[22+]]-P_R[[#This Row],[23+]]</f>
        <v>2.0999999999999999E-3</v>
      </c>
      <c r="BM119" s="5">
        <f>P_R[[#This Row],[23+]]-P_R[[#This Row],[24+]]</f>
        <v>1.2100000000000001E-3</v>
      </c>
      <c r="BN119" s="5">
        <f>P_R[[#This Row],[24+]]-P_R[[#This Row],[25+]]</f>
        <v>6.600000000000001E-4</v>
      </c>
      <c r="BO119" s="5">
        <f>P_R[[#This Row],[25+]]-P_R[[#This Row],[26+]]</f>
        <v>3.4999999999999994E-4</v>
      </c>
      <c r="BP119" s="5">
        <f>P_R[[#This Row],[26+]]-P_R[[#This Row],[27+]]</f>
        <v>1.8000000000000001E-4</v>
      </c>
      <c r="BQ119" s="5">
        <f>P_R[[#This Row],[27+]]-P_R[[#This Row],[28+]]</f>
        <v>9.0000000000000019E-5</v>
      </c>
      <c r="BR119" s="5">
        <f>P_R[[#This Row],[28+]]-P_R[[#This Row],[29+]]</f>
        <v>6.9999999999999994E-5</v>
      </c>
      <c r="BS119" s="5">
        <f>P_R[[#This Row],[29+]]-P_R[[#This Row],[30+]]</f>
        <v>0</v>
      </c>
      <c r="BT119" s="5">
        <f>P_R[[#This Row],[30+]]-P_R[[#This Row],[31+]]</f>
        <v>0</v>
      </c>
      <c r="BU119" s="5">
        <f>P_R[[#This Row],[31+]]-P_R[[#This Row],[32+]]</f>
        <v>0</v>
      </c>
      <c r="BV119" s="5">
        <f>P_R[[#This Row],[32+]]-P_R[[#This Row],[33+]]</f>
        <v>0</v>
      </c>
      <c r="BW119" s="5">
        <f>P_R[[#This Row],[33+]]-P_R[[#This Row],[34+]]</f>
        <v>0</v>
      </c>
      <c r="BX119" s="5">
        <f>P_R[[#This Row],[34+]]-P_R[[#This Row],[35+]]</f>
        <v>0</v>
      </c>
      <c r="BY119" s="5">
        <f>P_R[[#This Row],[35+]]-P_R[[#This Row],[36+]]</f>
        <v>0</v>
      </c>
      <c r="BZ119" s="5">
        <f>P_R[[#This Row],[36+]]-P_R[[#This Row],[37+]]</f>
        <v>0</v>
      </c>
      <c r="CA119" s="5">
        <f>P_R[[#This Row],[37+]]-P_R[[#This Row],[38+]]</f>
        <v>0</v>
      </c>
      <c r="CB119" s="5">
        <f>P_R[[#This Row],[38+]]-P_R[[#This Row],[39+]]</f>
        <v>0</v>
      </c>
      <c r="CC119" s="5">
        <f>P_R[[#This Row],[39+]]-P_R[[#This Row],[40+]]</f>
        <v>0</v>
      </c>
      <c r="CD119" s="5">
        <f>P_R[[#This Row],[40+]]-P_R[[#This Row],[41+]]</f>
        <v>0</v>
      </c>
      <c r="CE119" s="5">
        <f>P_R[[#This Row],[41+]]-P_R[[#This Row],[42+]]</f>
        <v>0</v>
      </c>
      <c r="CF119" s="5">
        <f>P_R[[#This Row],[42+]]-P_R[[#This Row],[43+]]</f>
        <v>0</v>
      </c>
      <c r="CG119" s="5">
        <f>P_R[[#This Row],[43+]]-P_R[[#This Row],[44+]]</f>
        <v>0</v>
      </c>
      <c r="CH119" s="5">
        <f>P_R[[#This Row],[44+]]-P_R[[#This Row],[45+]]</f>
        <v>0</v>
      </c>
      <c r="CI119" s="5">
        <f>P_R[[#This Row],[45+]]-P_R[[#This Row],[46+]]</f>
        <v>0</v>
      </c>
      <c r="CJ119" s="5">
        <f>P_R[[#This Row],[46+]]-P_R[[#This Row],[47+]]</f>
        <v>0</v>
      </c>
      <c r="CK119" s="5">
        <f>P_R[[#This Row],[47+]]-P_R[[#This Row],[48+]]</f>
        <v>0</v>
      </c>
      <c r="CL119" s="5">
        <f>P_R[[#This Row],[48+]]-P_R[[#This Row],[49+]]</f>
        <v>0</v>
      </c>
    </row>
    <row r="120" spans="1:90" x14ac:dyDescent="0.25">
      <c r="A120" s="10">
        <v>22400722</v>
      </c>
      <c r="B120" s="13" t="s">
        <v>96</v>
      </c>
      <c r="C120" s="13" t="s">
        <v>79</v>
      </c>
      <c r="D120" s="11">
        <v>0.8125</v>
      </c>
      <c r="E120" s="9" t="str">
        <f>HYPERLINK("https://www.nba.com/stats/player/1629723/boxscores-traditional", "John Konchar")</f>
        <v>John Konchar</v>
      </c>
      <c r="F120">
        <v>8.6</v>
      </c>
      <c r="G120" s="4">
        <v>5.0039999999999996</v>
      </c>
      <c r="H120" s="3">
        <v>0.54776000000000002</v>
      </c>
      <c r="I120" s="3">
        <v>0.46811999999999998</v>
      </c>
      <c r="J120" s="3">
        <v>0.38973999999999998</v>
      </c>
      <c r="K120" s="3">
        <v>0.31561</v>
      </c>
      <c r="L120" s="3">
        <v>0.24825</v>
      </c>
      <c r="M120" s="3">
        <v>0.18942999999999999</v>
      </c>
      <c r="N120" s="3">
        <v>0.14007</v>
      </c>
      <c r="O120" s="3">
        <v>0.10027</v>
      </c>
      <c r="P120" s="3">
        <v>6.9440000000000002E-2</v>
      </c>
      <c r="Q120" s="3">
        <v>4.648E-2</v>
      </c>
      <c r="R120" s="3">
        <v>3.005E-2</v>
      </c>
      <c r="S120" s="3">
        <v>1.8759999999999999E-2</v>
      </c>
      <c r="T120" s="3">
        <v>1.1299999999999999E-2</v>
      </c>
      <c r="U120" s="3">
        <v>6.5700000000000003E-3</v>
      </c>
      <c r="V120" s="3">
        <v>3.6800000000000001E-3</v>
      </c>
      <c r="W120" s="3">
        <v>1.99E-3</v>
      </c>
      <c r="X120" s="3">
        <v>1.0399999999999999E-3</v>
      </c>
      <c r="Y120" s="3">
        <v>5.1999999999999995E-4</v>
      </c>
      <c r="Z120" s="3">
        <v>2.5000000000000001E-4</v>
      </c>
      <c r="AA120" s="3">
        <v>1.2E-4</v>
      </c>
      <c r="AB120" s="3">
        <v>5.0000000000000002E-5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5">
        <f>P_R[[#This Row],[8+]]-P_R[[#This Row],[9+]]</f>
        <v>7.9640000000000044E-2</v>
      </c>
      <c r="AY120" s="5">
        <f>P_R[[#This Row],[9+]]-P_R[[#This Row],[10+]]</f>
        <v>7.8380000000000005E-2</v>
      </c>
      <c r="AZ120" s="5">
        <f>P_R[[#This Row],[10+]]-P_R[[#This Row],[11+]]</f>
        <v>7.4129999999999974E-2</v>
      </c>
      <c r="BA120" s="5">
        <f>P_R[[#This Row],[11+]]-P_R[[#This Row],[12+]]</f>
        <v>6.7360000000000003E-2</v>
      </c>
      <c r="BB120" s="5">
        <f>P_R[[#This Row],[12+]]-P_R[[#This Row],[13+]]</f>
        <v>5.8820000000000011E-2</v>
      </c>
      <c r="BC120" s="5">
        <f>P_R[[#This Row],[13+]]-P_R[[#This Row],[14+]]</f>
        <v>4.9359999999999987E-2</v>
      </c>
      <c r="BD120" s="5">
        <f>P_R[[#This Row],[14+]]-P_R[[#This Row],[15+]]</f>
        <v>3.9800000000000002E-2</v>
      </c>
      <c r="BE120" s="5">
        <f>P_R[[#This Row],[15+]]-P_R[[#This Row],[16+]]</f>
        <v>3.0829999999999996E-2</v>
      </c>
      <c r="BF120" s="5">
        <f>P_R[[#This Row],[16+]]-P_R[[#This Row],[17+]]</f>
        <v>2.2960000000000001E-2</v>
      </c>
      <c r="BG120" s="5">
        <f>P_R[[#This Row],[17+]]-P_R[[#This Row],[18+]]</f>
        <v>1.643E-2</v>
      </c>
      <c r="BH120" s="5">
        <f>P_R[[#This Row],[18+]]-P_R[[#This Row],[19+]]</f>
        <v>1.1290000000000001E-2</v>
      </c>
      <c r="BI120" s="5">
        <f>P_R[[#This Row],[19+]]-P_R[[#This Row],[20+]]</f>
        <v>7.4599999999999996E-3</v>
      </c>
      <c r="BJ120" s="5">
        <f>P_R[[#This Row],[20+]]-P_R[[#This Row],[21+]]</f>
        <v>4.729999999999999E-3</v>
      </c>
      <c r="BK120" s="5">
        <f>P_R[[#This Row],[21+]]-P_R[[#This Row],[22+]]</f>
        <v>2.8900000000000002E-3</v>
      </c>
      <c r="BL120" s="5">
        <f>P_R[[#This Row],[22+]]-P_R[[#This Row],[23+]]</f>
        <v>1.6900000000000001E-3</v>
      </c>
      <c r="BM120" s="5">
        <f>P_R[[#This Row],[23+]]-P_R[[#This Row],[24+]]</f>
        <v>9.5000000000000011E-4</v>
      </c>
      <c r="BN120" s="5">
        <f>P_R[[#This Row],[24+]]-P_R[[#This Row],[25+]]</f>
        <v>5.1999999999999995E-4</v>
      </c>
      <c r="BO120" s="5">
        <f>P_R[[#This Row],[25+]]-P_R[[#This Row],[26+]]</f>
        <v>2.6999999999999995E-4</v>
      </c>
      <c r="BP120" s="5">
        <f>P_R[[#This Row],[26+]]-P_R[[#This Row],[27+]]</f>
        <v>1.3000000000000002E-4</v>
      </c>
      <c r="BQ120" s="5">
        <f>P_R[[#This Row],[27+]]-P_R[[#This Row],[28+]]</f>
        <v>6.9999999999999994E-5</v>
      </c>
      <c r="BR120" s="5">
        <f>P_R[[#This Row],[28+]]-P_R[[#This Row],[29+]]</f>
        <v>5.0000000000000002E-5</v>
      </c>
      <c r="BS120" s="5">
        <f>P_R[[#This Row],[29+]]-P_R[[#This Row],[30+]]</f>
        <v>0</v>
      </c>
      <c r="BT120" s="5">
        <f>P_R[[#This Row],[30+]]-P_R[[#This Row],[31+]]</f>
        <v>0</v>
      </c>
      <c r="BU120" s="5">
        <f>P_R[[#This Row],[31+]]-P_R[[#This Row],[32+]]</f>
        <v>0</v>
      </c>
      <c r="BV120" s="5">
        <f>P_R[[#This Row],[32+]]-P_R[[#This Row],[33+]]</f>
        <v>0</v>
      </c>
      <c r="BW120" s="5">
        <f>P_R[[#This Row],[33+]]-P_R[[#This Row],[34+]]</f>
        <v>0</v>
      </c>
      <c r="BX120" s="5">
        <f>P_R[[#This Row],[34+]]-P_R[[#This Row],[35+]]</f>
        <v>0</v>
      </c>
      <c r="BY120" s="5">
        <f>P_R[[#This Row],[35+]]-P_R[[#This Row],[36+]]</f>
        <v>0</v>
      </c>
      <c r="BZ120" s="5">
        <f>P_R[[#This Row],[36+]]-P_R[[#This Row],[37+]]</f>
        <v>0</v>
      </c>
      <c r="CA120" s="5">
        <f>P_R[[#This Row],[37+]]-P_R[[#This Row],[38+]]</f>
        <v>0</v>
      </c>
      <c r="CB120" s="5">
        <f>P_R[[#This Row],[38+]]-P_R[[#This Row],[39+]]</f>
        <v>0</v>
      </c>
      <c r="CC120" s="5">
        <f>P_R[[#This Row],[39+]]-P_R[[#This Row],[40+]]</f>
        <v>0</v>
      </c>
      <c r="CD120" s="5">
        <f>P_R[[#This Row],[40+]]-P_R[[#This Row],[41+]]</f>
        <v>0</v>
      </c>
      <c r="CE120" s="5">
        <f>P_R[[#This Row],[41+]]-P_R[[#This Row],[42+]]</f>
        <v>0</v>
      </c>
      <c r="CF120" s="5">
        <f>P_R[[#This Row],[42+]]-P_R[[#This Row],[43+]]</f>
        <v>0</v>
      </c>
      <c r="CG120" s="5">
        <f>P_R[[#This Row],[43+]]-P_R[[#This Row],[44+]]</f>
        <v>0</v>
      </c>
      <c r="CH120" s="5">
        <f>P_R[[#This Row],[44+]]-P_R[[#This Row],[45+]]</f>
        <v>0</v>
      </c>
      <c r="CI120" s="5">
        <f>P_R[[#This Row],[45+]]-P_R[[#This Row],[46+]]</f>
        <v>0</v>
      </c>
      <c r="CJ120" s="5">
        <f>P_R[[#This Row],[46+]]-P_R[[#This Row],[47+]]</f>
        <v>0</v>
      </c>
      <c r="CK120" s="5">
        <f>P_R[[#This Row],[47+]]-P_R[[#This Row],[48+]]</f>
        <v>0</v>
      </c>
      <c r="CL120" s="5">
        <f>P_R[[#This Row],[48+]]-P_R[[#This Row],[49+]]</f>
        <v>0</v>
      </c>
    </row>
    <row r="121" spans="1:90" x14ac:dyDescent="0.25">
      <c r="A121" s="10">
        <v>22400722</v>
      </c>
      <c r="B121" s="13" t="s">
        <v>79</v>
      </c>
      <c r="C121" s="13" t="s">
        <v>96</v>
      </c>
      <c r="D121" s="11">
        <v>0.8125</v>
      </c>
      <c r="E121" s="9" t="str">
        <f>HYPERLINK("https://www.nba.com/stats/player/1630567/boxscores-traditional", "Scottie Barnes")</f>
        <v>Scottie Barnes</v>
      </c>
      <c r="F121">
        <v>27.6</v>
      </c>
      <c r="G121" s="4">
        <v>3.4409999999999998</v>
      </c>
      <c r="H121" s="3">
        <v>1</v>
      </c>
      <c r="I121" s="3">
        <v>1</v>
      </c>
      <c r="J121" s="3">
        <v>1</v>
      </c>
      <c r="K121" s="3">
        <v>1</v>
      </c>
      <c r="L121" s="3">
        <v>1</v>
      </c>
      <c r="M121" s="3">
        <v>1</v>
      </c>
      <c r="N121" s="3">
        <v>0.99995999999999996</v>
      </c>
      <c r="O121" s="3">
        <v>0.99987000000000004</v>
      </c>
      <c r="P121" s="3">
        <v>0.99961999999999995</v>
      </c>
      <c r="Q121" s="3">
        <v>0.99895999999999996</v>
      </c>
      <c r="R121" s="3">
        <v>0.99736000000000002</v>
      </c>
      <c r="S121" s="3">
        <v>0.99378999999999995</v>
      </c>
      <c r="T121" s="3">
        <v>0.98645000000000005</v>
      </c>
      <c r="U121" s="3">
        <v>0.97257000000000005</v>
      </c>
      <c r="V121" s="3">
        <v>0.94845000000000002</v>
      </c>
      <c r="W121" s="3">
        <v>0.90988000000000002</v>
      </c>
      <c r="X121" s="3">
        <v>0.85314000000000001</v>
      </c>
      <c r="Y121" s="3">
        <v>0.77637</v>
      </c>
      <c r="Z121" s="3">
        <v>0.67723999999999995</v>
      </c>
      <c r="AA121" s="3">
        <v>0.56749000000000005</v>
      </c>
      <c r="AB121" s="3">
        <v>0.45223999999999998</v>
      </c>
      <c r="AC121" s="3">
        <v>0.34089999999999998</v>
      </c>
      <c r="AD121" s="3">
        <v>0.24196000000000001</v>
      </c>
      <c r="AE121" s="3">
        <v>0.16109000000000001</v>
      </c>
      <c r="AF121" s="3">
        <v>0.10027</v>
      </c>
      <c r="AG121" s="3">
        <v>5.8209999999999998E-2</v>
      </c>
      <c r="AH121" s="3">
        <v>3.1440000000000003E-2</v>
      </c>
      <c r="AI121" s="3">
        <v>1.5779999999999999E-2</v>
      </c>
      <c r="AJ121" s="3">
        <v>7.3400000000000002E-3</v>
      </c>
      <c r="AK121" s="3">
        <v>3.1700000000000001E-3</v>
      </c>
      <c r="AL121" s="3">
        <v>1.2600000000000001E-3</v>
      </c>
      <c r="AM121" s="3">
        <v>4.6999999999999999E-4</v>
      </c>
      <c r="AN121" s="3">
        <v>1.6000000000000001E-4</v>
      </c>
      <c r="AO121" s="3">
        <v>5.0000000000000002E-5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P_R[[#This Row],[8+]]-P_R[[#This Row],[9+]]</f>
        <v>0</v>
      </c>
      <c r="AY121" s="5">
        <f>P_R[[#This Row],[9+]]-P_R[[#This Row],[10+]]</f>
        <v>0</v>
      </c>
      <c r="AZ121" s="5">
        <f>P_R[[#This Row],[10+]]-P_R[[#This Row],[11+]]</f>
        <v>0</v>
      </c>
      <c r="BA121" s="5">
        <f>P_R[[#This Row],[11+]]-P_R[[#This Row],[12+]]</f>
        <v>0</v>
      </c>
      <c r="BB121" s="5">
        <f>P_R[[#This Row],[12+]]-P_R[[#This Row],[13+]]</f>
        <v>0</v>
      </c>
      <c r="BC121" s="5">
        <f>P_R[[#This Row],[13+]]-P_R[[#This Row],[14+]]</f>
        <v>4.0000000000040004E-5</v>
      </c>
      <c r="BD121" s="5">
        <f>P_R[[#This Row],[14+]]-P_R[[#This Row],[15+]]</f>
        <v>8.9999999999923475E-5</v>
      </c>
      <c r="BE121" s="5">
        <f>P_R[[#This Row],[15+]]-P_R[[#This Row],[16+]]</f>
        <v>2.5000000000008349E-4</v>
      </c>
      <c r="BF121" s="5">
        <f>P_R[[#This Row],[16+]]-P_R[[#This Row],[17+]]</f>
        <v>6.5999999999999392E-4</v>
      </c>
      <c r="BG121" s="5">
        <f>P_R[[#This Row],[17+]]-P_R[[#This Row],[18+]]</f>
        <v>1.5999999999999348E-3</v>
      </c>
      <c r="BH121" s="5">
        <f>P_R[[#This Row],[18+]]-P_R[[#This Row],[19+]]</f>
        <v>3.5700000000000731E-3</v>
      </c>
      <c r="BI121" s="5">
        <f>P_R[[#This Row],[19+]]-P_R[[#This Row],[20+]]</f>
        <v>7.3399999999999022E-3</v>
      </c>
      <c r="BJ121" s="5">
        <f>P_R[[#This Row],[20+]]-P_R[[#This Row],[21+]]</f>
        <v>1.3880000000000003E-2</v>
      </c>
      <c r="BK121" s="5">
        <f>P_R[[#This Row],[21+]]-P_R[[#This Row],[22+]]</f>
        <v>2.412000000000003E-2</v>
      </c>
      <c r="BL121" s="5">
        <f>P_R[[#This Row],[22+]]-P_R[[#This Row],[23+]]</f>
        <v>3.8569999999999993E-2</v>
      </c>
      <c r="BM121" s="5">
        <f>P_R[[#This Row],[23+]]-P_R[[#This Row],[24+]]</f>
        <v>5.6740000000000013E-2</v>
      </c>
      <c r="BN121" s="5">
        <f>P_R[[#This Row],[24+]]-P_R[[#This Row],[25+]]</f>
        <v>7.6770000000000005E-2</v>
      </c>
      <c r="BO121" s="5">
        <f>P_R[[#This Row],[25+]]-P_R[[#This Row],[26+]]</f>
        <v>9.9130000000000051E-2</v>
      </c>
      <c r="BP121" s="5">
        <f>P_R[[#This Row],[26+]]-P_R[[#This Row],[27+]]</f>
        <v>0.1097499999999999</v>
      </c>
      <c r="BQ121" s="5">
        <f>P_R[[#This Row],[27+]]-P_R[[#This Row],[28+]]</f>
        <v>0.11525000000000007</v>
      </c>
      <c r="BR121" s="5">
        <f>P_R[[#This Row],[28+]]-P_R[[#This Row],[29+]]</f>
        <v>0.11133999999999999</v>
      </c>
      <c r="BS121" s="5">
        <f>P_R[[#This Row],[29+]]-P_R[[#This Row],[30+]]</f>
        <v>9.8939999999999972E-2</v>
      </c>
      <c r="BT121" s="5">
        <f>P_R[[#This Row],[30+]]-P_R[[#This Row],[31+]]</f>
        <v>8.0869999999999997E-2</v>
      </c>
      <c r="BU121" s="5">
        <f>P_R[[#This Row],[31+]]-P_R[[#This Row],[32+]]</f>
        <v>6.0820000000000013E-2</v>
      </c>
      <c r="BV121" s="5">
        <f>P_R[[#This Row],[32+]]-P_R[[#This Row],[33+]]</f>
        <v>4.206E-2</v>
      </c>
      <c r="BW121" s="5">
        <f>P_R[[#This Row],[33+]]-P_R[[#This Row],[34+]]</f>
        <v>2.6769999999999995E-2</v>
      </c>
      <c r="BX121" s="5">
        <f>P_R[[#This Row],[34+]]-P_R[[#This Row],[35+]]</f>
        <v>1.5660000000000004E-2</v>
      </c>
      <c r="BY121" s="5">
        <f>P_R[[#This Row],[35+]]-P_R[[#This Row],[36+]]</f>
        <v>8.4399999999999996E-3</v>
      </c>
      <c r="BZ121" s="5">
        <f>P_R[[#This Row],[36+]]-P_R[[#This Row],[37+]]</f>
        <v>4.1700000000000001E-3</v>
      </c>
      <c r="CA121" s="5">
        <f>P_R[[#This Row],[37+]]-P_R[[#This Row],[38+]]</f>
        <v>1.91E-3</v>
      </c>
      <c r="CB121" s="5">
        <f>P_R[[#This Row],[38+]]-P_R[[#This Row],[39+]]</f>
        <v>7.9000000000000012E-4</v>
      </c>
      <c r="CC121" s="5">
        <f>P_R[[#This Row],[39+]]-P_R[[#This Row],[40+]]</f>
        <v>3.0999999999999995E-4</v>
      </c>
      <c r="CD121" s="5">
        <f>P_R[[#This Row],[40+]]-P_R[[#This Row],[41+]]</f>
        <v>1.1000000000000002E-4</v>
      </c>
      <c r="CE121" s="5">
        <f>P_R[[#This Row],[41+]]-P_R[[#This Row],[42+]]</f>
        <v>5.0000000000000002E-5</v>
      </c>
      <c r="CF121" s="5">
        <f>P_R[[#This Row],[42+]]-P_R[[#This Row],[43+]]</f>
        <v>0</v>
      </c>
      <c r="CG121" s="5">
        <f>P_R[[#This Row],[43+]]-P_R[[#This Row],[44+]]</f>
        <v>0</v>
      </c>
      <c r="CH121" s="5">
        <f>P_R[[#This Row],[44+]]-P_R[[#This Row],[45+]]</f>
        <v>0</v>
      </c>
      <c r="CI121" s="5">
        <f>P_R[[#This Row],[45+]]-P_R[[#This Row],[46+]]</f>
        <v>0</v>
      </c>
      <c r="CJ121" s="5">
        <f>P_R[[#This Row],[46+]]-P_R[[#This Row],[47+]]</f>
        <v>0</v>
      </c>
      <c r="CK121" s="5">
        <f>P_R[[#This Row],[47+]]-P_R[[#This Row],[48+]]</f>
        <v>0</v>
      </c>
      <c r="CL121" s="5">
        <f>P_R[[#This Row],[48+]]-P_R[[#This Row],[49+]]</f>
        <v>0</v>
      </c>
    </row>
    <row r="122" spans="1:90" x14ac:dyDescent="0.25">
      <c r="A122" s="10">
        <v>22400722</v>
      </c>
      <c r="B122" s="13" t="s">
        <v>79</v>
      </c>
      <c r="C122" s="13" t="s">
        <v>96</v>
      </c>
      <c r="D122" s="11">
        <v>0.8125</v>
      </c>
      <c r="E122" s="9" t="str">
        <f>HYPERLINK("https://www.nba.com/stats/player/1641711/boxscores-traditional", "Gradey Dick")</f>
        <v>Gradey Dick</v>
      </c>
      <c r="F122">
        <v>17.399999999999999</v>
      </c>
      <c r="G122" s="4">
        <v>2.0590000000000002</v>
      </c>
      <c r="H122" s="3">
        <v>1</v>
      </c>
      <c r="I122" s="3">
        <v>1</v>
      </c>
      <c r="J122" s="3">
        <v>0.99983</v>
      </c>
      <c r="K122" s="3">
        <v>0.99905999999999995</v>
      </c>
      <c r="L122" s="3">
        <v>0.99560000000000004</v>
      </c>
      <c r="M122" s="3">
        <v>0.98382000000000003</v>
      </c>
      <c r="N122" s="3">
        <v>0.95052999999999999</v>
      </c>
      <c r="O122" s="3">
        <v>0.879</v>
      </c>
      <c r="P122" s="3">
        <v>0.75175000000000003</v>
      </c>
      <c r="Q122" s="3">
        <v>0.57535000000000003</v>
      </c>
      <c r="R122" s="3">
        <v>0.38590999999999998</v>
      </c>
      <c r="S122" s="3">
        <v>0.2177</v>
      </c>
      <c r="T122" s="3">
        <v>0.10383000000000001</v>
      </c>
      <c r="U122" s="3">
        <v>4.0059999999999998E-2</v>
      </c>
      <c r="V122" s="3">
        <v>1.2869999999999999E-2</v>
      </c>
      <c r="W122" s="3">
        <v>3.2599999999999999E-3</v>
      </c>
      <c r="X122" s="3">
        <v>6.6E-4</v>
      </c>
      <c r="Y122" s="3">
        <v>1.1E-4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5">
        <f>P_R[[#This Row],[8+]]-P_R[[#This Row],[9+]]</f>
        <v>0</v>
      </c>
      <c r="AY122" s="5">
        <f>P_R[[#This Row],[9+]]-P_R[[#This Row],[10+]]</f>
        <v>1.7000000000000348E-4</v>
      </c>
      <c r="AZ122" s="5">
        <f>P_R[[#This Row],[10+]]-P_R[[#This Row],[11+]]</f>
        <v>7.7000000000004842E-4</v>
      </c>
      <c r="BA122" s="5">
        <f>P_R[[#This Row],[11+]]-P_R[[#This Row],[12+]]</f>
        <v>3.4599999999999076E-3</v>
      </c>
      <c r="BB122" s="5">
        <f>P_R[[#This Row],[12+]]-P_R[[#This Row],[13+]]</f>
        <v>1.1780000000000013E-2</v>
      </c>
      <c r="BC122" s="5">
        <f>P_R[[#This Row],[13+]]-P_R[[#This Row],[14+]]</f>
        <v>3.3290000000000042E-2</v>
      </c>
      <c r="BD122" s="5">
        <f>P_R[[#This Row],[14+]]-P_R[[#This Row],[15+]]</f>
        <v>7.1529999999999982E-2</v>
      </c>
      <c r="BE122" s="5">
        <f>P_R[[#This Row],[15+]]-P_R[[#This Row],[16+]]</f>
        <v>0.12724999999999997</v>
      </c>
      <c r="BF122" s="5">
        <f>P_R[[#This Row],[16+]]-P_R[[#This Row],[17+]]</f>
        <v>0.1764</v>
      </c>
      <c r="BG122" s="5">
        <f>P_R[[#This Row],[17+]]-P_R[[#This Row],[18+]]</f>
        <v>0.18944000000000005</v>
      </c>
      <c r="BH122" s="5">
        <f>P_R[[#This Row],[18+]]-P_R[[#This Row],[19+]]</f>
        <v>0.16820999999999997</v>
      </c>
      <c r="BI122" s="5">
        <f>P_R[[#This Row],[19+]]-P_R[[#This Row],[20+]]</f>
        <v>0.11387</v>
      </c>
      <c r="BJ122" s="5">
        <f>P_R[[#This Row],[20+]]-P_R[[#This Row],[21+]]</f>
        <v>6.3770000000000007E-2</v>
      </c>
      <c r="BK122" s="5">
        <f>P_R[[#This Row],[21+]]-P_R[[#This Row],[22+]]</f>
        <v>2.7189999999999999E-2</v>
      </c>
      <c r="BL122" s="5">
        <f>P_R[[#This Row],[22+]]-P_R[[#This Row],[23+]]</f>
        <v>9.6100000000000005E-3</v>
      </c>
      <c r="BM122" s="5">
        <f>P_R[[#This Row],[23+]]-P_R[[#This Row],[24+]]</f>
        <v>2.5999999999999999E-3</v>
      </c>
      <c r="BN122" s="5">
        <f>P_R[[#This Row],[24+]]-P_R[[#This Row],[25+]]</f>
        <v>5.5000000000000003E-4</v>
      </c>
      <c r="BO122" s="5">
        <f>P_R[[#This Row],[25+]]-P_R[[#This Row],[26+]]</f>
        <v>1.1E-4</v>
      </c>
      <c r="BP122" s="5">
        <f>P_R[[#This Row],[26+]]-P_R[[#This Row],[27+]]</f>
        <v>0</v>
      </c>
      <c r="BQ122" s="5">
        <f>P_R[[#This Row],[27+]]-P_R[[#This Row],[28+]]</f>
        <v>0</v>
      </c>
      <c r="BR122" s="5">
        <f>P_R[[#This Row],[28+]]-P_R[[#This Row],[29+]]</f>
        <v>0</v>
      </c>
      <c r="BS122" s="5">
        <f>P_R[[#This Row],[29+]]-P_R[[#This Row],[30+]]</f>
        <v>0</v>
      </c>
      <c r="BT122" s="5">
        <f>P_R[[#This Row],[30+]]-P_R[[#This Row],[31+]]</f>
        <v>0</v>
      </c>
      <c r="BU122" s="5">
        <f>P_R[[#This Row],[31+]]-P_R[[#This Row],[32+]]</f>
        <v>0</v>
      </c>
      <c r="BV122" s="5">
        <f>P_R[[#This Row],[32+]]-P_R[[#This Row],[33+]]</f>
        <v>0</v>
      </c>
      <c r="BW122" s="5">
        <f>P_R[[#This Row],[33+]]-P_R[[#This Row],[34+]]</f>
        <v>0</v>
      </c>
      <c r="BX122" s="5">
        <f>P_R[[#This Row],[34+]]-P_R[[#This Row],[35+]]</f>
        <v>0</v>
      </c>
      <c r="BY122" s="5">
        <f>P_R[[#This Row],[35+]]-P_R[[#This Row],[36+]]</f>
        <v>0</v>
      </c>
      <c r="BZ122" s="5">
        <f>P_R[[#This Row],[36+]]-P_R[[#This Row],[37+]]</f>
        <v>0</v>
      </c>
      <c r="CA122" s="5">
        <f>P_R[[#This Row],[37+]]-P_R[[#This Row],[38+]]</f>
        <v>0</v>
      </c>
      <c r="CB122" s="5">
        <f>P_R[[#This Row],[38+]]-P_R[[#This Row],[39+]]</f>
        <v>0</v>
      </c>
      <c r="CC122" s="5">
        <f>P_R[[#This Row],[39+]]-P_R[[#This Row],[40+]]</f>
        <v>0</v>
      </c>
      <c r="CD122" s="5">
        <f>P_R[[#This Row],[40+]]-P_R[[#This Row],[41+]]</f>
        <v>0</v>
      </c>
      <c r="CE122" s="5">
        <f>P_R[[#This Row],[41+]]-P_R[[#This Row],[42+]]</f>
        <v>0</v>
      </c>
      <c r="CF122" s="5">
        <f>P_R[[#This Row],[42+]]-P_R[[#This Row],[43+]]</f>
        <v>0</v>
      </c>
      <c r="CG122" s="5">
        <f>P_R[[#This Row],[43+]]-P_R[[#This Row],[44+]]</f>
        <v>0</v>
      </c>
      <c r="CH122" s="5">
        <f>P_R[[#This Row],[44+]]-P_R[[#This Row],[45+]]</f>
        <v>0</v>
      </c>
      <c r="CI122" s="5">
        <f>P_R[[#This Row],[45+]]-P_R[[#This Row],[46+]]</f>
        <v>0</v>
      </c>
      <c r="CJ122" s="5">
        <f>P_R[[#This Row],[46+]]-P_R[[#This Row],[47+]]</f>
        <v>0</v>
      </c>
      <c r="CK122" s="5">
        <f>P_R[[#This Row],[47+]]-P_R[[#This Row],[48+]]</f>
        <v>0</v>
      </c>
      <c r="CL122" s="5">
        <f>P_R[[#This Row],[48+]]-P_R[[#This Row],[49+]]</f>
        <v>0</v>
      </c>
    </row>
    <row r="123" spans="1:90" x14ac:dyDescent="0.25">
      <c r="A123" s="10">
        <v>22400722</v>
      </c>
      <c r="B123" s="13" t="s">
        <v>79</v>
      </c>
      <c r="C123" s="13" t="s">
        <v>96</v>
      </c>
      <c r="D123" s="11">
        <v>0.8125</v>
      </c>
      <c r="E123" s="9" t="str">
        <f>HYPERLINK("https://www.nba.com/stats/player/1629628/boxscores-traditional", "RJ Barrett")</f>
        <v>RJ Barrett</v>
      </c>
      <c r="F123">
        <v>24.4</v>
      </c>
      <c r="G123" s="4">
        <v>5.8170000000000002</v>
      </c>
      <c r="H123" s="3">
        <v>0.99760000000000004</v>
      </c>
      <c r="I123" s="3">
        <v>0.99597999999999998</v>
      </c>
      <c r="J123" s="3">
        <v>0.99343000000000004</v>
      </c>
      <c r="K123" s="3">
        <v>0.98928000000000005</v>
      </c>
      <c r="L123" s="3">
        <v>0.98341000000000001</v>
      </c>
      <c r="M123" s="3">
        <v>0.97499999999999998</v>
      </c>
      <c r="N123" s="3">
        <v>0.96326999999999996</v>
      </c>
      <c r="O123" s="3">
        <v>0.94738</v>
      </c>
      <c r="P123" s="3">
        <v>0.92506999999999995</v>
      </c>
      <c r="Q123" s="3">
        <v>0.89795999999999998</v>
      </c>
      <c r="R123" s="3">
        <v>0.86433000000000004</v>
      </c>
      <c r="S123" s="3">
        <v>0.82381000000000004</v>
      </c>
      <c r="T123" s="3">
        <v>0.77637</v>
      </c>
      <c r="U123" s="3">
        <v>0.71904000000000001</v>
      </c>
      <c r="V123" s="3">
        <v>0.65910000000000002</v>
      </c>
      <c r="W123" s="3">
        <v>0.59482999999999997</v>
      </c>
      <c r="X123" s="3">
        <v>0.52790000000000004</v>
      </c>
      <c r="Y123" s="3">
        <v>0.46017000000000002</v>
      </c>
      <c r="Z123" s="3">
        <v>0.38973999999999998</v>
      </c>
      <c r="AA123" s="3">
        <v>0.32635999999999998</v>
      </c>
      <c r="AB123" s="3">
        <v>0.26762999999999998</v>
      </c>
      <c r="AC123" s="3">
        <v>0.21476000000000001</v>
      </c>
      <c r="AD123" s="3">
        <v>0.16853000000000001</v>
      </c>
      <c r="AE123" s="3">
        <v>0.12923999999999999</v>
      </c>
      <c r="AF123" s="3">
        <v>9.5100000000000004E-2</v>
      </c>
      <c r="AG123" s="3">
        <v>6.9440000000000002E-2</v>
      </c>
      <c r="AH123" s="3">
        <v>4.947E-2</v>
      </c>
      <c r="AI123" s="3">
        <v>3.4380000000000001E-2</v>
      </c>
      <c r="AJ123" s="3">
        <v>2.3300000000000001E-2</v>
      </c>
      <c r="AK123" s="3">
        <v>1.4999999999999999E-2</v>
      </c>
      <c r="AL123" s="3">
        <v>9.6399999999999993E-3</v>
      </c>
      <c r="AM123" s="3">
        <v>6.0400000000000002E-3</v>
      </c>
      <c r="AN123" s="3">
        <v>3.6800000000000001E-3</v>
      </c>
      <c r="AO123" s="3">
        <v>2.1900000000000001E-3</v>
      </c>
      <c r="AP123" s="3">
        <v>1.2199999999999999E-3</v>
      </c>
      <c r="AQ123" s="3">
        <v>6.8999999999999997E-4</v>
      </c>
      <c r="AR123" s="3">
        <v>3.8000000000000002E-4</v>
      </c>
      <c r="AS123" s="3">
        <v>2.0000000000000001E-4</v>
      </c>
      <c r="AT123" s="3">
        <v>1E-4</v>
      </c>
      <c r="AU123" s="3">
        <v>5.0000000000000002E-5</v>
      </c>
      <c r="AV123" s="3">
        <v>0</v>
      </c>
      <c r="AW123" s="3">
        <v>0</v>
      </c>
      <c r="AX123" s="5">
        <f>P_R[[#This Row],[8+]]-P_R[[#This Row],[9+]]</f>
        <v>1.6200000000000658E-3</v>
      </c>
      <c r="AY123" s="5">
        <f>P_R[[#This Row],[9+]]-P_R[[#This Row],[10+]]</f>
        <v>2.5499999999999412E-3</v>
      </c>
      <c r="AZ123" s="5">
        <f>P_R[[#This Row],[10+]]-P_R[[#This Row],[11+]]</f>
        <v>4.149999999999987E-3</v>
      </c>
      <c r="BA123" s="5">
        <f>P_R[[#This Row],[11+]]-P_R[[#This Row],[12+]]</f>
        <v>5.8700000000000419E-3</v>
      </c>
      <c r="BB123" s="5">
        <f>P_R[[#This Row],[12+]]-P_R[[#This Row],[13+]]</f>
        <v>8.4100000000000286E-3</v>
      </c>
      <c r="BC123" s="5">
        <f>P_R[[#This Row],[13+]]-P_R[[#This Row],[14+]]</f>
        <v>1.1730000000000018E-2</v>
      </c>
      <c r="BD123" s="5">
        <f>P_R[[#This Row],[14+]]-P_R[[#This Row],[15+]]</f>
        <v>1.588999999999996E-2</v>
      </c>
      <c r="BE123" s="5">
        <f>P_R[[#This Row],[15+]]-P_R[[#This Row],[16+]]</f>
        <v>2.2310000000000052E-2</v>
      </c>
      <c r="BF123" s="5">
        <f>P_R[[#This Row],[16+]]-P_R[[#This Row],[17+]]</f>
        <v>2.7109999999999967E-2</v>
      </c>
      <c r="BG123" s="5">
        <f>P_R[[#This Row],[17+]]-P_R[[#This Row],[18+]]</f>
        <v>3.3629999999999938E-2</v>
      </c>
      <c r="BH123" s="5">
        <f>P_R[[#This Row],[18+]]-P_R[[#This Row],[19+]]</f>
        <v>4.052E-2</v>
      </c>
      <c r="BI123" s="5">
        <f>P_R[[#This Row],[19+]]-P_R[[#This Row],[20+]]</f>
        <v>4.7440000000000038E-2</v>
      </c>
      <c r="BJ123" s="5">
        <f>P_R[[#This Row],[20+]]-P_R[[#This Row],[21+]]</f>
        <v>5.7329999999999992E-2</v>
      </c>
      <c r="BK123" s="5">
        <f>P_R[[#This Row],[21+]]-P_R[[#This Row],[22+]]</f>
        <v>5.9939999999999993E-2</v>
      </c>
      <c r="BL123" s="5">
        <f>P_R[[#This Row],[22+]]-P_R[[#This Row],[23+]]</f>
        <v>6.4270000000000049E-2</v>
      </c>
      <c r="BM123" s="5">
        <f>P_R[[#This Row],[23+]]-P_R[[#This Row],[24+]]</f>
        <v>6.6929999999999934E-2</v>
      </c>
      <c r="BN123" s="5">
        <f>P_R[[#This Row],[24+]]-P_R[[#This Row],[25+]]</f>
        <v>6.7730000000000012E-2</v>
      </c>
      <c r="BO123" s="5">
        <f>P_R[[#This Row],[25+]]-P_R[[#This Row],[26+]]</f>
        <v>7.0430000000000048E-2</v>
      </c>
      <c r="BP123" s="5">
        <f>P_R[[#This Row],[26+]]-P_R[[#This Row],[27+]]</f>
        <v>6.3379999999999992E-2</v>
      </c>
      <c r="BQ123" s="5">
        <f>P_R[[#This Row],[27+]]-P_R[[#This Row],[28+]]</f>
        <v>5.8730000000000004E-2</v>
      </c>
      <c r="BR123" s="5">
        <f>P_R[[#This Row],[28+]]-P_R[[#This Row],[29+]]</f>
        <v>5.2869999999999973E-2</v>
      </c>
      <c r="BS123" s="5">
        <f>P_R[[#This Row],[29+]]-P_R[[#This Row],[30+]]</f>
        <v>4.6229999999999993E-2</v>
      </c>
      <c r="BT123" s="5">
        <f>P_R[[#This Row],[30+]]-P_R[[#This Row],[31+]]</f>
        <v>3.9290000000000019E-2</v>
      </c>
      <c r="BU123" s="5">
        <f>P_R[[#This Row],[31+]]-P_R[[#This Row],[32+]]</f>
        <v>3.413999999999999E-2</v>
      </c>
      <c r="BV123" s="5">
        <f>P_R[[#This Row],[32+]]-P_R[[#This Row],[33+]]</f>
        <v>2.5660000000000002E-2</v>
      </c>
      <c r="BW123" s="5">
        <f>P_R[[#This Row],[33+]]-P_R[[#This Row],[34+]]</f>
        <v>1.9970000000000002E-2</v>
      </c>
      <c r="BX123" s="5">
        <f>P_R[[#This Row],[34+]]-P_R[[#This Row],[35+]]</f>
        <v>1.5089999999999999E-2</v>
      </c>
      <c r="BY123" s="5">
        <f>P_R[[#This Row],[35+]]-P_R[[#This Row],[36+]]</f>
        <v>1.108E-2</v>
      </c>
      <c r="BZ123" s="5">
        <f>P_R[[#This Row],[36+]]-P_R[[#This Row],[37+]]</f>
        <v>8.3000000000000018E-3</v>
      </c>
      <c r="CA123" s="5">
        <f>P_R[[#This Row],[37+]]-P_R[[#This Row],[38+]]</f>
        <v>5.3600000000000002E-3</v>
      </c>
      <c r="CB123" s="5">
        <f>P_R[[#This Row],[38+]]-P_R[[#This Row],[39+]]</f>
        <v>3.599999999999999E-3</v>
      </c>
      <c r="CC123" s="5">
        <f>P_R[[#This Row],[39+]]-P_R[[#This Row],[40+]]</f>
        <v>2.3600000000000001E-3</v>
      </c>
      <c r="CD123" s="5">
        <f>P_R[[#This Row],[40+]]-P_R[[#This Row],[41+]]</f>
        <v>1.49E-3</v>
      </c>
      <c r="CE123" s="5">
        <f>P_R[[#This Row],[41+]]-P_R[[#This Row],[42+]]</f>
        <v>9.7000000000000016E-4</v>
      </c>
      <c r="CF123" s="5">
        <f>P_R[[#This Row],[42+]]-P_R[[#This Row],[43+]]</f>
        <v>5.2999999999999998E-4</v>
      </c>
      <c r="CG123" s="5">
        <f>P_R[[#This Row],[43+]]-P_R[[#This Row],[44+]]</f>
        <v>3.0999999999999995E-4</v>
      </c>
      <c r="CH123" s="5">
        <f>P_R[[#This Row],[44+]]-P_R[[#This Row],[45+]]</f>
        <v>1.8000000000000001E-4</v>
      </c>
      <c r="CI123" s="5">
        <f>P_R[[#This Row],[45+]]-P_R[[#This Row],[46+]]</f>
        <v>1E-4</v>
      </c>
      <c r="CJ123" s="5">
        <f>P_R[[#This Row],[46+]]-P_R[[#This Row],[47+]]</f>
        <v>5.0000000000000002E-5</v>
      </c>
      <c r="CK123" s="5">
        <f>P_R[[#This Row],[47+]]-P_R[[#This Row],[48+]]</f>
        <v>5.0000000000000002E-5</v>
      </c>
      <c r="CL123" s="5">
        <f>P_R[[#This Row],[48+]]-P_R[[#This Row],[49+]]</f>
        <v>0</v>
      </c>
    </row>
    <row r="124" spans="1:90" x14ac:dyDescent="0.25">
      <c r="A124" s="10">
        <v>22400722</v>
      </c>
      <c r="B124" s="13" t="s">
        <v>79</v>
      </c>
      <c r="C124" s="13" t="s">
        <v>96</v>
      </c>
      <c r="D124" s="11">
        <v>0.8125</v>
      </c>
      <c r="E124" s="9" t="str">
        <f>HYPERLINK("https://www.nba.com/stats/player/1627751/boxscores-traditional", "Jakob Pöltl")</f>
        <v>Jakob Pöltl</v>
      </c>
      <c r="F124">
        <v>22</v>
      </c>
      <c r="G124" s="4">
        <v>6.6029999999999998</v>
      </c>
      <c r="H124" s="3">
        <v>0.98299999999999998</v>
      </c>
      <c r="I124" s="3">
        <v>0.97558</v>
      </c>
      <c r="J124" s="3">
        <v>0.96562000000000003</v>
      </c>
      <c r="K124" s="3">
        <v>0.95254000000000005</v>
      </c>
      <c r="L124" s="3">
        <v>0.93447999999999998</v>
      </c>
      <c r="M124" s="3">
        <v>0.91308999999999996</v>
      </c>
      <c r="N124" s="3">
        <v>0.88685999999999998</v>
      </c>
      <c r="O124" s="3">
        <v>0.85543000000000002</v>
      </c>
      <c r="P124" s="3">
        <v>0.81859000000000004</v>
      </c>
      <c r="Q124" s="3">
        <v>0.77637</v>
      </c>
      <c r="R124" s="3">
        <v>0.72907</v>
      </c>
      <c r="S124" s="3">
        <v>0.67364000000000002</v>
      </c>
      <c r="T124" s="3">
        <v>0.61790999999999996</v>
      </c>
      <c r="U124" s="3">
        <v>0.55962000000000001</v>
      </c>
      <c r="V124" s="3">
        <v>0.5</v>
      </c>
      <c r="W124" s="3">
        <v>0.44037999999999999</v>
      </c>
      <c r="X124" s="3">
        <v>0.38208999999999999</v>
      </c>
      <c r="Y124" s="3">
        <v>0.32635999999999998</v>
      </c>
      <c r="Z124" s="3">
        <v>0.27093</v>
      </c>
      <c r="AA124" s="3">
        <v>0.22363</v>
      </c>
      <c r="AB124" s="3">
        <v>0.18140999999999999</v>
      </c>
      <c r="AC124" s="3">
        <v>0.14457</v>
      </c>
      <c r="AD124" s="3">
        <v>0.11314</v>
      </c>
      <c r="AE124" s="3">
        <v>8.6910000000000001E-2</v>
      </c>
      <c r="AF124" s="3">
        <v>6.5519999999999995E-2</v>
      </c>
      <c r="AG124" s="3">
        <v>4.7460000000000002E-2</v>
      </c>
      <c r="AH124" s="3">
        <v>3.4380000000000001E-2</v>
      </c>
      <c r="AI124" s="3">
        <v>2.4420000000000001E-2</v>
      </c>
      <c r="AJ124" s="3">
        <v>1.7000000000000001E-2</v>
      </c>
      <c r="AK124" s="3">
        <v>1.1599999999999999E-2</v>
      </c>
      <c r="AL124" s="3">
        <v>7.7600000000000004E-3</v>
      </c>
      <c r="AM124" s="3">
        <v>5.0800000000000003E-3</v>
      </c>
      <c r="AN124" s="3">
        <v>3.1700000000000001E-3</v>
      </c>
      <c r="AO124" s="3">
        <v>1.99E-3</v>
      </c>
      <c r="AP124" s="3">
        <v>1.2199999999999999E-3</v>
      </c>
      <c r="AQ124" s="3">
        <v>7.3999999999999999E-4</v>
      </c>
      <c r="AR124" s="3">
        <v>4.2999999999999999E-4</v>
      </c>
      <c r="AS124" s="3">
        <v>2.5000000000000001E-4</v>
      </c>
      <c r="AT124" s="3">
        <v>1.3999999999999999E-4</v>
      </c>
      <c r="AU124" s="3">
        <v>8.0000000000000007E-5</v>
      </c>
      <c r="AV124" s="3">
        <v>4.0000000000000003E-5</v>
      </c>
      <c r="AW124" s="3">
        <v>0</v>
      </c>
      <c r="AX124" s="5">
        <f>P_R[[#This Row],[8+]]-P_R[[#This Row],[9+]]</f>
        <v>7.4199999999999822E-3</v>
      </c>
      <c r="AY124" s="5">
        <f>P_R[[#This Row],[9+]]-P_R[[#This Row],[10+]]</f>
        <v>9.9599999999999689E-3</v>
      </c>
      <c r="AZ124" s="5">
        <f>P_R[[#This Row],[10+]]-P_R[[#This Row],[11+]]</f>
        <v>1.3079999999999981E-2</v>
      </c>
      <c r="BA124" s="5">
        <f>P_R[[#This Row],[11+]]-P_R[[#This Row],[12+]]</f>
        <v>1.8060000000000076E-2</v>
      </c>
      <c r="BB124" s="5">
        <f>P_R[[#This Row],[12+]]-P_R[[#This Row],[13+]]</f>
        <v>2.139000000000002E-2</v>
      </c>
      <c r="BC124" s="5">
        <f>P_R[[#This Row],[13+]]-P_R[[#This Row],[14+]]</f>
        <v>2.6229999999999976E-2</v>
      </c>
      <c r="BD124" s="5">
        <f>P_R[[#This Row],[14+]]-P_R[[#This Row],[15+]]</f>
        <v>3.1429999999999958E-2</v>
      </c>
      <c r="BE124" s="5">
        <f>P_R[[#This Row],[15+]]-P_R[[#This Row],[16+]]</f>
        <v>3.6839999999999984E-2</v>
      </c>
      <c r="BF124" s="5">
        <f>P_R[[#This Row],[16+]]-P_R[[#This Row],[17+]]</f>
        <v>4.2220000000000035E-2</v>
      </c>
      <c r="BG124" s="5">
        <f>P_R[[#This Row],[17+]]-P_R[[#This Row],[18+]]</f>
        <v>4.7300000000000009E-2</v>
      </c>
      <c r="BH124" s="5">
        <f>P_R[[#This Row],[18+]]-P_R[[#This Row],[19+]]</f>
        <v>5.5429999999999979E-2</v>
      </c>
      <c r="BI124" s="5">
        <f>P_R[[#This Row],[19+]]-P_R[[#This Row],[20+]]</f>
        <v>5.5730000000000057E-2</v>
      </c>
      <c r="BJ124" s="5">
        <f>P_R[[#This Row],[20+]]-P_R[[#This Row],[21+]]</f>
        <v>5.8289999999999953E-2</v>
      </c>
      <c r="BK124" s="5">
        <f>P_R[[#This Row],[21+]]-P_R[[#This Row],[22+]]</f>
        <v>5.9620000000000006E-2</v>
      </c>
      <c r="BL124" s="5">
        <f>P_R[[#This Row],[22+]]-P_R[[#This Row],[23+]]</f>
        <v>5.9620000000000006E-2</v>
      </c>
      <c r="BM124" s="5">
        <f>P_R[[#This Row],[23+]]-P_R[[#This Row],[24+]]</f>
        <v>5.8290000000000008E-2</v>
      </c>
      <c r="BN124" s="5">
        <f>P_R[[#This Row],[24+]]-P_R[[#This Row],[25+]]</f>
        <v>5.5730000000000002E-2</v>
      </c>
      <c r="BO124" s="5">
        <f>P_R[[#This Row],[25+]]-P_R[[#This Row],[26+]]</f>
        <v>5.5429999999999979E-2</v>
      </c>
      <c r="BP124" s="5">
        <f>P_R[[#This Row],[26+]]-P_R[[#This Row],[27+]]</f>
        <v>4.7300000000000009E-2</v>
      </c>
      <c r="BQ124" s="5">
        <f>P_R[[#This Row],[27+]]-P_R[[#This Row],[28+]]</f>
        <v>4.2220000000000008E-2</v>
      </c>
      <c r="BR124" s="5">
        <f>P_R[[#This Row],[28+]]-P_R[[#This Row],[29+]]</f>
        <v>3.6839999999999984E-2</v>
      </c>
      <c r="BS124" s="5">
        <f>P_R[[#This Row],[29+]]-P_R[[#This Row],[30+]]</f>
        <v>3.143E-2</v>
      </c>
      <c r="BT124" s="5">
        <f>P_R[[#This Row],[30+]]-P_R[[#This Row],[31+]]</f>
        <v>2.6230000000000003E-2</v>
      </c>
      <c r="BU124" s="5">
        <f>P_R[[#This Row],[31+]]-P_R[[#This Row],[32+]]</f>
        <v>2.1390000000000006E-2</v>
      </c>
      <c r="BV124" s="5">
        <f>P_R[[#This Row],[32+]]-P_R[[#This Row],[33+]]</f>
        <v>1.8059999999999993E-2</v>
      </c>
      <c r="BW124" s="5">
        <f>P_R[[#This Row],[33+]]-P_R[[#This Row],[34+]]</f>
        <v>1.3080000000000001E-2</v>
      </c>
      <c r="BX124" s="5">
        <f>P_R[[#This Row],[34+]]-P_R[[#This Row],[35+]]</f>
        <v>9.9600000000000001E-3</v>
      </c>
      <c r="BY124" s="5">
        <f>P_R[[#This Row],[35+]]-P_R[[#This Row],[36+]]</f>
        <v>7.4199999999999995E-3</v>
      </c>
      <c r="BZ124" s="5">
        <f>P_R[[#This Row],[36+]]-P_R[[#This Row],[37+]]</f>
        <v>5.400000000000002E-3</v>
      </c>
      <c r="CA124" s="5">
        <f>P_R[[#This Row],[37+]]-P_R[[#This Row],[38+]]</f>
        <v>3.8399999999999988E-3</v>
      </c>
      <c r="CB124" s="5">
        <f>P_R[[#This Row],[38+]]-P_R[[#This Row],[39+]]</f>
        <v>2.6800000000000001E-3</v>
      </c>
      <c r="CC124" s="5">
        <f>P_R[[#This Row],[39+]]-P_R[[#This Row],[40+]]</f>
        <v>1.9100000000000002E-3</v>
      </c>
      <c r="CD124" s="5">
        <f>P_R[[#This Row],[40+]]-P_R[[#This Row],[41+]]</f>
        <v>1.1800000000000001E-3</v>
      </c>
      <c r="CE124" s="5">
        <f>P_R[[#This Row],[41+]]-P_R[[#This Row],[42+]]</f>
        <v>7.7000000000000007E-4</v>
      </c>
      <c r="CF124" s="5">
        <f>P_R[[#This Row],[42+]]-P_R[[#This Row],[43+]]</f>
        <v>4.7999999999999996E-4</v>
      </c>
      <c r="CG124" s="5">
        <f>P_R[[#This Row],[43+]]-P_R[[#This Row],[44+]]</f>
        <v>3.1E-4</v>
      </c>
      <c r="CH124" s="5">
        <f>P_R[[#This Row],[44+]]-P_R[[#This Row],[45+]]</f>
        <v>1.7999999999999998E-4</v>
      </c>
      <c r="CI124" s="5">
        <f>P_R[[#This Row],[45+]]-P_R[[#This Row],[46+]]</f>
        <v>1.1000000000000002E-4</v>
      </c>
      <c r="CJ124" s="5">
        <f>P_R[[#This Row],[46+]]-P_R[[#This Row],[47+]]</f>
        <v>5.9999999999999981E-5</v>
      </c>
      <c r="CK124" s="5">
        <f>P_R[[#This Row],[47+]]-P_R[[#This Row],[48+]]</f>
        <v>4.0000000000000003E-5</v>
      </c>
      <c r="CL124" s="5">
        <f>P_R[[#This Row],[48+]]-P_R[[#This Row],[49+]]</f>
        <v>4.0000000000000003E-5</v>
      </c>
    </row>
    <row r="125" spans="1:90" x14ac:dyDescent="0.25">
      <c r="A125" s="10">
        <v>22400722</v>
      </c>
      <c r="B125" s="13" t="s">
        <v>79</v>
      </c>
      <c r="C125" s="13" t="s">
        <v>96</v>
      </c>
      <c r="D125" s="11">
        <v>0.8125</v>
      </c>
      <c r="E125" s="9" t="str">
        <f>HYPERLINK("https://www.nba.com/stats/player/203482/boxscores-traditional", "Kelly Olynyk")</f>
        <v>Kelly Olynyk</v>
      </c>
      <c r="F125">
        <v>14.8</v>
      </c>
      <c r="G125" s="4">
        <v>5.3070000000000004</v>
      </c>
      <c r="H125" s="3">
        <v>0.89973000000000003</v>
      </c>
      <c r="I125" s="3">
        <v>0.86214000000000002</v>
      </c>
      <c r="J125" s="3">
        <v>0.81594</v>
      </c>
      <c r="K125" s="3">
        <v>0.76424000000000003</v>
      </c>
      <c r="L125" s="3">
        <v>0.70194000000000001</v>
      </c>
      <c r="M125" s="3">
        <v>0.63307000000000002</v>
      </c>
      <c r="N125" s="3">
        <v>0.55962000000000001</v>
      </c>
      <c r="O125" s="3">
        <v>0.48404999999999998</v>
      </c>
      <c r="P125" s="3">
        <v>0.40905000000000002</v>
      </c>
      <c r="Q125" s="3">
        <v>0.34089999999999998</v>
      </c>
      <c r="R125" s="3">
        <v>0.27424999999999999</v>
      </c>
      <c r="S125" s="3">
        <v>0.21476000000000001</v>
      </c>
      <c r="T125" s="3">
        <v>0.16353999999999999</v>
      </c>
      <c r="U125" s="3">
        <v>0.121</v>
      </c>
      <c r="V125" s="3">
        <v>8.6910000000000001E-2</v>
      </c>
      <c r="W125" s="3">
        <v>6.0569999999999999E-2</v>
      </c>
      <c r="X125" s="3">
        <v>4.1820000000000003E-2</v>
      </c>
      <c r="Y125" s="3">
        <v>2.743E-2</v>
      </c>
      <c r="Z125" s="3">
        <v>1.7430000000000001E-2</v>
      </c>
      <c r="AA125" s="3">
        <v>1.072E-2</v>
      </c>
      <c r="AB125" s="3">
        <v>6.3899999999999998E-3</v>
      </c>
      <c r="AC125" s="3">
        <v>3.6800000000000001E-3</v>
      </c>
      <c r="AD125" s="3">
        <v>2.1199999999999999E-3</v>
      </c>
      <c r="AE125" s="3">
        <v>1.14E-3</v>
      </c>
      <c r="AF125" s="3">
        <v>5.9999999999999995E-4</v>
      </c>
      <c r="AG125" s="3">
        <v>2.9999999999999997E-4</v>
      </c>
      <c r="AH125" s="3">
        <v>1.4999999999999999E-4</v>
      </c>
      <c r="AI125" s="3">
        <v>6.9999999999999994E-5</v>
      </c>
      <c r="AJ125" s="3">
        <v>3.0000000000000001E-5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5">
        <f>P_R[[#This Row],[8+]]-P_R[[#This Row],[9+]]</f>
        <v>3.7590000000000012E-2</v>
      </c>
      <c r="AY125" s="5">
        <f>P_R[[#This Row],[9+]]-P_R[[#This Row],[10+]]</f>
        <v>4.6200000000000019E-2</v>
      </c>
      <c r="AZ125" s="5">
        <f>P_R[[#This Row],[10+]]-P_R[[#This Row],[11+]]</f>
        <v>5.1699999999999968E-2</v>
      </c>
      <c r="BA125" s="5">
        <f>P_R[[#This Row],[11+]]-P_R[[#This Row],[12+]]</f>
        <v>6.2300000000000022E-2</v>
      </c>
      <c r="BB125" s="5">
        <f>P_R[[#This Row],[12+]]-P_R[[#This Row],[13+]]</f>
        <v>6.8869999999999987E-2</v>
      </c>
      <c r="BC125" s="5">
        <f>P_R[[#This Row],[13+]]-P_R[[#This Row],[14+]]</f>
        <v>7.3450000000000015E-2</v>
      </c>
      <c r="BD125" s="5">
        <f>P_R[[#This Row],[14+]]-P_R[[#This Row],[15+]]</f>
        <v>7.5570000000000026E-2</v>
      </c>
      <c r="BE125" s="5">
        <f>P_R[[#This Row],[15+]]-P_R[[#This Row],[16+]]</f>
        <v>7.4999999999999956E-2</v>
      </c>
      <c r="BF125" s="5">
        <f>P_R[[#This Row],[16+]]-P_R[[#This Row],[17+]]</f>
        <v>6.8150000000000044E-2</v>
      </c>
      <c r="BG125" s="5">
        <f>P_R[[#This Row],[17+]]-P_R[[#This Row],[18+]]</f>
        <v>6.6649999999999987E-2</v>
      </c>
      <c r="BH125" s="5">
        <f>P_R[[#This Row],[18+]]-P_R[[#This Row],[19+]]</f>
        <v>5.9489999999999987E-2</v>
      </c>
      <c r="BI125" s="5">
        <f>P_R[[#This Row],[19+]]-P_R[[#This Row],[20+]]</f>
        <v>5.1220000000000016E-2</v>
      </c>
      <c r="BJ125" s="5">
        <f>P_R[[#This Row],[20+]]-P_R[[#This Row],[21+]]</f>
        <v>4.2539999999999994E-2</v>
      </c>
      <c r="BK125" s="5">
        <f>P_R[[#This Row],[21+]]-P_R[[#This Row],[22+]]</f>
        <v>3.4089999999999995E-2</v>
      </c>
      <c r="BL125" s="5">
        <f>P_R[[#This Row],[22+]]-P_R[[#This Row],[23+]]</f>
        <v>2.6340000000000002E-2</v>
      </c>
      <c r="BM125" s="5">
        <f>P_R[[#This Row],[23+]]-P_R[[#This Row],[24+]]</f>
        <v>1.8749999999999996E-2</v>
      </c>
      <c r="BN125" s="5">
        <f>P_R[[#This Row],[24+]]-P_R[[#This Row],[25+]]</f>
        <v>1.4390000000000003E-2</v>
      </c>
      <c r="BO125" s="5">
        <f>P_R[[#This Row],[25+]]-P_R[[#This Row],[26+]]</f>
        <v>9.9999999999999985E-3</v>
      </c>
      <c r="BP125" s="5">
        <f>P_R[[#This Row],[26+]]-P_R[[#This Row],[27+]]</f>
        <v>6.7100000000000007E-3</v>
      </c>
      <c r="BQ125" s="5">
        <f>P_R[[#This Row],[27+]]-P_R[[#This Row],[28+]]</f>
        <v>4.3300000000000005E-3</v>
      </c>
      <c r="BR125" s="5">
        <f>P_R[[#This Row],[28+]]-P_R[[#This Row],[29+]]</f>
        <v>2.7099999999999997E-3</v>
      </c>
      <c r="BS125" s="5">
        <f>P_R[[#This Row],[29+]]-P_R[[#This Row],[30+]]</f>
        <v>1.5600000000000002E-3</v>
      </c>
      <c r="BT125" s="5">
        <f>P_R[[#This Row],[30+]]-P_R[[#This Row],[31+]]</f>
        <v>9.7999999999999997E-4</v>
      </c>
      <c r="BU125" s="5">
        <f>P_R[[#This Row],[31+]]-P_R[[#This Row],[32+]]</f>
        <v>5.4000000000000001E-4</v>
      </c>
      <c r="BV125" s="5">
        <f>P_R[[#This Row],[32+]]-P_R[[#This Row],[33+]]</f>
        <v>2.9999999999999997E-4</v>
      </c>
      <c r="BW125" s="5">
        <f>P_R[[#This Row],[33+]]-P_R[[#This Row],[34+]]</f>
        <v>1.4999999999999999E-4</v>
      </c>
      <c r="BX125" s="5">
        <f>P_R[[#This Row],[34+]]-P_R[[#This Row],[35+]]</f>
        <v>7.9999999999999993E-5</v>
      </c>
      <c r="BY125" s="5">
        <f>P_R[[#This Row],[35+]]-P_R[[#This Row],[36+]]</f>
        <v>3.9999999999999996E-5</v>
      </c>
      <c r="BZ125" s="5">
        <f>P_R[[#This Row],[36+]]-P_R[[#This Row],[37+]]</f>
        <v>3.0000000000000001E-5</v>
      </c>
      <c r="CA125" s="5">
        <f>P_R[[#This Row],[37+]]-P_R[[#This Row],[38+]]</f>
        <v>0</v>
      </c>
      <c r="CB125" s="5">
        <f>P_R[[#This Row],[38+]]-P_R[[#This Row],[39+]]</f>
        <v>0</v>
      </c>
      <c r="CC125" s="5">
        <f>P_R[[#This Row],[39+]]-P_R[[#This Row],[40+]]</f>
        <v>0</v>
      </c>
      <c r="CD125" s="5">
        <f>P_R[[#This Row],[40+]]-P_R[[#This Row],[41+]]</f>
        <v>0</v>
      </c>
      <c r="CE125" s="5">
        <f>P_R[[#This Row],[41+]]-P_R[[#This Row],[42+]]</f>
        <v>0</v>
      </c>
      <c r="CF125" s="5">
        <f>P_R[[#This Row],[42+]]-P_R[[#This Row],[43+]]</f>
        <v>0</v>
      </c>
      <c r="CG125" s="5">
        <f>P_R[[#This Row],[43+]]-P_R[[#This Row],[44+]]</f>
        <v>0</v>
      </c>
      <c r="CH125" s="5">
        <f>P_R[[#This Row],[44+]]-P_R[[#This Row],[45+]]</f>
        <v>0</v>
      </c>
      <c r="CI125" s="5">
        <f>P_R[[#This Row],[45+]]-P_R[[#This Row],[46+]]</f>
        <v>0</v>
      </c>
      <c r="CJ125" s="5">
        <f>P_R[[#This Row],[46+]]-P_R[[#This Row],[47+]]</f>
        <v>0</v>
      </c>
      <c r="CK125" s="5">
        <f>P_R[[#This Row],[47+]]-P_R[[#This Row],[48+]]</f>
        <v>0</v>
      </c>
      <c r="CL125" s="5">
        <f>P_R[[#This Row],[48+]]-P_R[[#This Row],[49+]]</f>
        <v>0</v>
      </c>
    </row>
    <row r="126" spans="1:90" x14ac:dyDescent="0.25">
      <c r="A126" s="10">
        <v>22400722</v>
      </c>
      <c r="B126" s="13" t="s">
        <v>79</v>
      </c>
      <c r="C126" s="13" t="s">
        <v>96</v>
      </c>
      <c r="D126" s="11">
        <v>0.8125</v>
      </c>
      <c r="E126" s="9" t="str">
        <f>HYPERLINK("https://www.nba.com/stats/player/1628449/boxscores-traditional", "Chris Boucher")</f>
        <v>Chris Boucher</v>
      </c>
      <c r="F126">
        <v>16.600000000000001</v>
      </c>
      <c r="G126" s="4">
        <v>7.5519999999999996</v>
      </c>
      <c r="H126" s="3">
        <v>0.87285999999999997</v>
      </c>
      <c r="I126" s="3">
        <v>0.84375</v>
      </c>
      <c r="J126" s="3">
        <v>0.80784999999999996</v>
      </c>
      <c r="K126" s="3">
        <v>0.77034999999999998</v>
      </c>
      <c r="L126" s="3">
        <v>0.72907</v>
      </c>
      <c r="M126" s="3">
        <v>0.68439000000000005</v>
      </c>
      <c r="N126" s="3">
        <v>0.63307000000000002</v>
      </c>
      <c r="O126" s="3">
        <v>0.58316999999999997</v>
      </c>
      <c r="P126" s="3">
        <v>0.53188000000000002</v>
      </c>
      <c r="Q126" s="3">
        <v>0.48005999999999999</v>
      </c>
      <c r="R126" s="3">
        <v>0.42465000000000003</v>
      </c>
      <c r="S126" s="3">
        <v>0.37447999999999998</v>
      </c>
      <c r="T126" s="3">
        <v>0.32635999999999998</v>
      </c>
      <c r="U126" s="3">
        <v>0.28095999999999999</v>
      </c>
      <c r="V126" s="3">
        <v>0.23576</v>
      </c>
      <c r="W126" s="3">
        <v>0.19766</v>
      </c>
      <c r="X126" s="3">
        <v>0.16353999999999999</v>
      </c>
      <c r="Y126" s="3">
        <v>0.13350000000000001</v>
      </c>
      <c r="Z126" s="3">
        <v>0.10749</v>
      </c>
      <c r="AA126" s="3">
        <v>8.3790000000000003E-2</v>
      </c>
      <c r="AB126" s="3">
        <v>6.5519999999999995E-2</v>
      </c>
      <c r="AC126" s="3">
        <v>5.0500000000000003E-2</v>
      </c>
      <c r="AD126" s="3">
        <v>3.8359999999999998E-2</v>
      </c>
      <c r="AE126" s="3">
        <v>2.8070000000000001E-2</v>
      </c>
      <c r="AF126" s="3">
        <v>2.068E-2</v>
      </c>
      <c r="AG126" s="3">
        <v>1.4999999999999999E-2</v>
      </c>
      <c r="AH126" s="3">
        <v>1.072E-2</v>
      </c>
      <c r="AI126" s="3">
        <v>7.3400000000000002E-3</v>
      </c>
      <c r="AJ126" s="3">
        <v>5.0800000000000003E-3</v>
      </c>
      <c r="AK126" s="3">
        <v>3.47E-3</v>
      </c>
      <c r="AL126" s="3">
        <v>2.33E-3</v>
      </c>
      <c r="AM126" s="3">
        <v>1.49E-3</v>
      </c>
      <c r="AN126" s="3">
        <v>9.7000000000000005E-4</v>
      </c>
      <c r="AO126" s="3">
        <v>6.2E-4</v>
      </c>
      <c r="AP126" s="3">
        <v>3.8999999999999999E-4</v>
      </c>
      <c r="AQ126" s="3">
        <v>2.3000000000000001E-4</v>
      </c>
      <c r="AR126" s="3">
        <v>1.3999999999999999E-4</v>
      </c>
      <c r="AS126" s="3">
        <v>8.0000000000000007E-5</v>
      </c>
      <c r="AT126" s="3">
        <v>5.0000000000000002E-5</v>
      </c>
      <c r="AU126" s="3">
        <v>0</v>
      </c>
      <c r="AV126" s="3">
        <v>0</v>
      </c>
      <c r="AW126" s="3">
        <v>0</v>
      </c>
      <c r="AX126" s="5">
        <f>P_R[[#This Row],[8+]]-P_R[[#This Row],[9+]]</f>
        <v>2.9109999999999969E-2</v>
      </c>
      <c r="AY126" s="5">
        <f>P_R[[#This Row],[9+]]-P_R[[#This Row],[10+]]</f>
        <v>3.5900000000000043E-2</v>
      </c>
      <c r="AZ126" s="5">
        <f>P_R[[#This Row],[10+]]-P_R[[#This Row],[11+]]</f>
        <v>3.7499999999999978E-2</v>
      </c>
      <c r="BA126" s="5">
        <f>P_R[[#This Row],[11+]]-P_R[[#This Row],[12+]]</f>
        <v>4.1279999999999983E-2</v>
      </c>
      <c r="BB126" s="5">
        <f>P_R[[#This Row],[12+]]-P_R[[#This Row],[13+]]</f>
        <v>4.4679999999999942E-2</v>
      </c>
      <c r="BC126" s="5">
        <f>P_R[[#This Row],[13+]]-P_R[[#This Row],[14+]]</f>
        <v>5.1320000000000032E-2</v>
      </c>
      <c r="BD126" s="5">
        <f>P_R[[#This Row],[14+]]-P_R[[#This Row],[15+]]</f>
        <v>4.9900000000000055E-2</v>
      </c>
      <c r="BE126" s="5">
        <f>P_R[[#This Row],[15+]]-P_R[[#This Row],[16+]]</f>
        <v>5.1289999999999947E-2</v>
      </c>
      <c r="BF126" s="5">
        <f>P_R[[#This Row],[16+]]-P_R[[#This Row],[17+]]</f>
        <v>5.1820000000000033E-2</v>
      </c>
      <c r="BG126" s="5">
        <f>P_R[[#This Row],[17+]]-P_R[[#This Row],[18+]]</f>
        <v>5.5409999999999959E-2</v>
      </c>
      <c r="BH126" s="5">
        <f>P_R[[#This Row],[18+]]-P_R[[#This Row],[19+]]</f>
        <v>5.0170000000000048E-2</v>
      </c>
      <c r="BI126" s="5">
        <f>P_R[[#This Row],[19+]]-P_R[[#This Row],[20+]]</f>
        <v>4.8119999999999996E-2</v>
      </c>
      <c r="BJ126" s="5">
        <f>P_R[[#This Row],[20+]]-P_R[[#This Row],[21+]]</f>
        <v>4.5399999999999996E-2</v>
      </c>
      <c r="BK126" s="5">
        <f>P_R[[#This Row],[21+]]-P_R[[#This Row],[22+]]</f>
        <v>4.519999999999999E-2</v>
      </c>
      <c r="BL126" s="5">
        <f>P_R[[#This Row],[22+]]-P_R[[#This Row],[23+]]</f>
        <v>3.8099999999999995E-2</v>
      </c>
      <c r="BM126" s="5">
        <f>P_R[[#This Row],[23+]]-P_R[[#This Row],[24+]]</f>
        <v>3.4120000000000011E-2</v>
      </c>
      <c r="BN126" s="5">
        <f>P_R[[#This Row],[24+]]-P_R[[#This Row],[25+]]</f>
        <v>3.0039999999999983E-2</v>
      </c>
      <c r="BO126" s="5">
        <f>P_R[[#This Row],[25+]]-P_R[[#This Row],[26+]]</f>
        <v>2.6010000000000005E-2</v>
      </c>
      <c r="BP126" s="5">
        <f>P_R[[#This Row],[26+]]-P_R[[#This Row],[27+]]</f>
        <v>2.3699999999999999E-2</v>
      </c>
      <c r="BQ126" s="5">
        <f>P_R[[#This Row],[27+]]-P_R[[#This Row],[28+]]</f>
        <v>1.8270000000000008E-2</v>
      </c>
      <c r="BR126" s="5">
        <f>P_R[[#This Row],[28+]]-P_R[[#This Row],[29+]]</f>
        <v>1.5019999999999992E-2</v>
      </c>
      <c r="BS126" s="5">
        <f>P_R[[#This Row],[29+]]-P_R[[#This Row],[30+]]</f>
        <v>1.2140000000000005E-2</v>
      </c>
      <c r="BT126" s="5">
        <f>P_R[[#This Row],[30+]]-P_R[[#This Row],[31+]]</f>
        <v>1.0289999999999997E-2</v>
      </c>
      <c r="BU126" s="5">
        <f>P_R[[#This Row],[31+]]-P_R[[#This Row],[32+]]</f>
        <v>7.3900000000000007E-3</v>
      </c>
      <c r="BV126" s="5">
        <f>P_R[[#This Row],[32+]]-P_R[[#This Row],[33+]]</f>
        <v>5.680000000000001E-3</v>
      </c>
      <c r="BW126" s="5">
        <f>P_R[[#This Row],[33+]]-P_R[[#This Row],[34+]]</f>
        <v>4.2799999999999991E-3</v>
      </c>
      <c r="BX126" s="5">
        <f>P_R[[#This Row],[34+]]-P_R[[#This Row],[35+]]</f>
        <v>3.3800000000000002E-3</v>
      </c>
      <c r="BY126" s="5">
        <f>P_R[[#This Row],[35+]]-P_R[[#This Row],[36+]]</f>
        <v>2.2599999999999999E-3</v>
      </c>
      <c r="BZ126" s="5">
        <f>P_R[[#This Row],[36+]]-P_R[[#This Row],[37+]]</f>
        <v>1.6100000000000003E-3</v>
      </c>
      <c r="CA126" s="5">
        <f>P_R[[#This Row],[37+]]-P_R[[#This Row],[38+]]</f>
        <v>1.14E-3</v>
      </c>
      <c r="CB126" s="5">
        <f>P_R[[#This Row],[38+]]-P_R[[#This Row],[39+]]</f>
        <v>8.4000000000000003E-4</v>
      </c>
      <c r="CC126" s="5">
        <f>P_R[[#This Row],[39+]]-P_R[[#This Row],[40+]]</f>
        <v>5.1999999999999995E-4</v>
      </c>
      <c r="CD126" s="5">
        <f>P_R[[#This Row],[40+]]-P_R[[#This Row],[41+]]</f>
        <v>3.5000000000000005E-4</v>
      </c>
      <c r="CE126" s="5">
        <f>P_R[[#This Row],[41+]]-P_R[[#This Row],[42+]]</f>
        <v>2.3000000000000001E-4</v>
      </c>
      <c r="CF126" s="5">
        <f>P_R[[#This Row],[42+]]-P_R[[#This Row],[43+]]</f>
        <v>1.5999999999999999E-4</v>
      </c>
      <c r="CG126" s="5">
        <f>P_R[[#This Row],[43+]]-P_R[[#This Row],[44+]]</f>
        <v>9.0000000000000019E-5</v>
      </c>
      <c r="CH126" s="5">
        <f>P_R[[#This Row],[44+]]-P_R[[#This Row],[45+]]</f>
        <v>5.9999999999999981E-5</v>
      </c>
      <c r="CI126" s="5">
        <f>P_R[[#This Row],[45+]]-P_R[[#This Row],[46+]]</f>
        <v>3.0000000000000004E-5</v>
      </c>
      <c r="CJ126" s="5">
        <f>P_R[[#This Row],[46+]]-P_R[[#This Row],[47+]]</f>
        <v>5.0000000000000002E-5</v>
      </c>
      <c r="CK126" s="5">
        <f>P_R[[#This Row],[47+]]-P_R[[#This Row],[48+]]</f>
        <v>0</v>
      </c>
      <c r="CL126" s="5">
        <f>P_R[[#This Row],[48+]]-P_R[[#This Row],[49+]]</f>
        <v>0</v>
      </c>
    </row>
    <row r="127" spans="1:90" x14ac:dyDescent="0.25">
      <c r="A127" s="10">
        <v>22400722</v>
      </c>
      <c r="B127" s="13" t="s">
        <v>79</v>
      </c>
      <c r="C127" s="13" t="s">
        <v>96</v>
      </c>
      <c r="D127" s="11">
        <v>0.8125</v>
      </c>
      <c r="E127" s="9" t="str">
        <f>HYPERLINK("https://www.nba.com/stats/player/1630534/boxscores-traditional", "Ochai Agbaji")</f>
        <v>Ochai Agbaji</v>
      </c>
      <c r="F127">
        <v>12.6</v>
      </c>
      <c r="G127" s="4">
        <v>4.03</v>
      </c>
      <c r="H127" s="3">
        <v>0.87285999999999997</v>
      </c>
      <c r="I127" s="3">
        <v>0.81327000000000005</v>
      </c>
      <c r="J127" s="3">
        <v>0.74214999999999998</v>
      </c>
      <c r="K127" s="3">
        <v>0.65542</v>
      </c>
      <c r="L127" s="3">
        <v>0.55962000000000001</v>
      </c>
      <c r="M127" s="3">
        <v>0.46017000000000002</v>
      </c>
      <c r="N127" s="3">
        <v>0.36316999999999999</v>
      </c>
      <c r="O127" s="3">
        <v>0.27424999999999999</v>
      </c>
      <c r="P127" s="3">
        <v>0.20044999999999999</v>
      </c>
      <c r="Q127" s="3">
        <v>0.13786000000000001</v>
      </c>
      <c r="R127" s="3">
        <v>9.0120000000000006E-2</v>
      </c>
      <c r="S127" s="3">
        <v>5.5919999999999997E-2</v>
      </c>
      <c r="T127" s="3">
        <v>3.288E-2</v>
      </c>
      <c r="U127" s="3">
        <v>1.8759999999999999E-2</v>
      </c>
      <c r="V127" s="3">
        <v>9.9000000000000008E-3</v>
      </c>
      <c r="W127" s="3">
        <v>4.9399999999999999E-3</v>
      </c>
      <c r="X127" s="3">
        <v>2.33E-3</v>
      </c>
      <c r="Y127" s="3">
        <v>1.0399999999999999E-3</v>
      </c>
      <c r="Z127" s="3">
        <v>4.2999999999999999E-4</v>
      </c>
      <c r="AA127" s="3">
        <v>1.8000000000000001E-4</v>
      </c>
      <c r="AB127" s="3">
        <v>6.9999999999999994E-5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5">
        <f>P_R[[#This Row],[8+]]-P_R[[#This Row],[9+]]</f>
        <v>5.9589999999999921E-2</v>
      </c>
      <c r="AY127" s="5">
        <f>P_R[[#This Row],[9+]]-P_R[[#This Row],[10+]]</f>
        <v>7.1120000000000072E-2</v>
      </c>
      <c r="AZ127" s="5">
        <f>P_R[[#This Row],[10+]]-P_R[[#This Row],[11+]]</f>
        <v>8.6729999999999974E-2</v>
      </c>
      <c r="BA127" s="5">
        <f>P_R[[#This Row],[11+]]-P_R[[#This Row],[12+]]</f>
        <v>9.5799999999999996E-2</v>
      </c>
      <c r="BB127" s="5">
        <f>P_R[[#This Row],[12+]]-P_R[[#This Row],[13+]]</f>
        <v>9.9449999999999983E-2</v>
      </c>
      <c r="BC127" s="5">
        <f>P_R[[#This Row],[13+]]-P_R[[#This Row],[14+]]</f>
        <v>9.7000000000000031E-2</v>
      </c>
      <c r="BD127" s="5">
        <f>P_R[[#This Row],[14+]]-P_R[[#This Row],[15+]]</f>
        <v>8.8919999999999999E-2</v>
      </c>
      <c r="BE127" s="5">
        <f>P_R[[#This Row],[15+]]-P_R[[#This Row],[16+]]</f>
        <v>7.3800000000000004E-2</v>
      </c>
      <c r="BF127" s="5">
        <f>P_R[[#This Row],[16+]]-P_R[[#This Row],[17+]]</f>
        <v>6.2589999999999979E-2</v>
      </c>
      <c r="BG127" s="5">
        <f>P_R[[#This Row],[17+]]-P_R[[#This Row],[18+]]</f>
        <v>4.7740000000000005E-2</v>
      </c>
      <c r="BH127" s="5">
        <f>P_R[[#This Row],[18+]]-P_R[[#This Row],[19+]]</f>
        <v>3.4200000000000008E-2</v>
      </c>
      <c r="BI127" s="5">
        <f>P_R[[#This Row],[19+]]-P_R[[#This Row],[20+]]</f>
        <v>2.3039999999999998E-2</v>
      </c>
      <c r="BJ127" s="5">
        <f>P_R[[#This Row],[20+]]-P_R[[#This Row],[21+]]</f>
        <v>1.4120000000000001E-2</v>
      </c>
      <c r="BK127" s="5">
        <f>P_R[[#This Row],[21+]]-P_R[[#This Row],[22+]]</f>
        <v>8.8599999999999981E-3</v>
      </c>
      <c r="BL127" s="5">
        <f>P_R[[#This Row],[22+]]-P_R[[#This Row],[23+]]</f>
        <v>4.9600000000000009E-3</v>
      </c>
      <c r="BM127" s="5">
        <f>P_R[[#This Row],[23+]]-P_R[[#This Row],[24+]]</f>
        <v>2.6099999999999999E-3</v>
      </c>
      <c r="BN127" s="5">
        <f>P_R[[#This Row],[24+]]-P_R[[#This Row],[25+]]</f>
        <v>1.2900000000000001E-3</v>
      </c>
      <c r="BO127" s="5">
        <f>P_R[[#This Row],[25+]]-P_R[[#This Row],[26+]]</f>
        <v>6.0999999999999987E-4</v>
      </c>
      <c r="BP127" s="5">
        <f>P_R[[#This Row],[26+]]-P_R[[#This Row],[27+]]</f>
        <v>2.5000000000000001E-4</v>
      </c>
      <c r="BQ127" s="5">
        <f>P_R[[#This Row],[27+]]-P_R[[#This Row],[28+]]</f>
        <v>1.1000000000000002E-4</v>
      </c>
      <c r="BR127" s="5">
        <f>P_R[[#This Row],[28+]]-P_R[[#This Row],[29+]]</f>
        <v>6.9999999999999994E-5</v>
      </c>
      <c r="BS127" s="5">
        <f>P_R[[#This Row],[29+]]-P_R[[#This Row],[30+]]</f>
        <v>0</v>
      </c>
      <c r="BT127" s="5">
        <f>P_R[[#This Row],[30+]]-P_R[[#This Row],[31+]]</f>
        <v>0</v>
      </c>
      <c r="BU127" s="5">
        <f>P_R[[#This Row],[31+]]-P_R[[#This Row],[32+]]</f>
        <v>0</v>
      </c>
      <c r="BV127" s="5">
        <f>P_R[[#This Row],[32+]]-P_R[[#This Row],[33+]]</f>
        <v>0</v>
      </c>
      <c r="BW127" s="5">
        <f>P_R[[#This Row],[33+]]-P_R[[#This Row],[34+]]</f>
        <v>0</v>
      </c>
      <c r="BX127" s="5">
        <f>P_R[[#This Row],[34+]]-P_R[[#This Row],[35+]]</f>
        <v>0</v>
      </c>
      <c r="BY127" s="5">
        <f>P_R[[#This Row],[35+]]-P_R[[#This Row],[36+]]</f>
        <v>0</v>
      </c>
      <c r="BZ127" s="5">
        <f>P_R[[#This Row],[36+]]-P_R[[#This Row],[37+]]</f>
        <v>0</v>
      </c>
      <c r="CA127" s="5">
        <f>P_R[[#This Row],[37+]]-P_R[[#This Row],[38+]]</f>
        <v>0</v>
      </c>
      <c r="CB127" s="5">
        <f>P_R[[#This Row],[38+]]-P_R[[#This Row],[39+]]</f>
        <v>0</v>
      </c>
      <c r="CC127" s="5">
        <f>P_R[[#This Row],[39+]]-P_R[[#This Row],[40+]]</f>
        <v>0</v>
      </c>
      <c r="CD127" s="5">
        <f>P_R[[#This Row],[40+]]-P_R[[#This Row],[41+]]</f>
        <v>0</v>
      </c>
      <c r="CE127" s="5">
        <f>P_R[[#This Row],[41+]]-P_R[[#This Row],[42+]]</f>
        <v>0</v>
      </c>
      <c r="CF127" s="5">
        <f>P_R[[#This Row],[42+]]-P_R[[#This Row],[43+]]</f>
        <v>0</v>
      </c>
      <c r="CG127" s="5">
        <f>P_R[[#This Row],[43+]]-P_R[[#This Row],[44+]]</f>
        <v>0</v>
      </c>
      <c r="CH127" s="5">
        <f>P_R[[#This Row],[44+]]-P_R[[#This Row],[45+]]</f>
        <v>0</v>
      </c>
      <c r="CI127" s="5">
        <f>P_R[[#This Row],[45+]]-P_R[[#This Row],[46+]]</f>
        <v>0</v>
      </c>
      <c r="CJ127" s="5">
        <f>P_R[[#This Row],[46+]]-P_R[[#This Row],[47+]]</f>
        <v>0</v>
      </c>
      <c r="CK127" s="5">
        <f>P_R[[#This Row],[47+]]-P_R[[#This Row],[48+]]</f>
        <v>0</v>
      </c>
      <c r="CL127" s="5">
        <f>P_R[[#This Row],[48+]]-P_R[[#This Row],[49+]]</f>
        <v>0</v>
      </c>
    </row>
    <row r="128" spans="1:90" x14ac:dyDescent="0.25">
      <c r="A128" s="10">
        <v>22400722</v>
      </c>
      <c r="B128" s="13" t="s">
        <v>79</v>
      </c>
      <c r="C128" s="13" t="s">
        <v>96</v>
      </c>
      <c r="D128" s="11">
        <v>0.8125</v>
      </c>
      <c r="E128" s="9" t="str">
        <f>HYPERLINK("https://www.nba.com/stats/player/1630193/boxscores-traditional", "Immanuel Quickley")</f>
        <v>Immanuel Quickley</v>
      </c>
      <c r="F128">
        <v>15.2</v>
      </c>
      <c r="G128" s="4">
        <v>6.6150000000000002</v>
      </c>
      <c r="H128" s="3">
        <v>0.86214000000000002</v>
      </c>
      <c r="I128" s="3">
        <v>0.82638999999999996</v>
      </c>
      <c r="J128" s="3">
        <v>0.78524000000000005</v>
      </c>
      <c r="K128" s="3">
        <v>0.73565000000000003</v>
      </c>
      <c r="L128" s="3">
        <v>0.68439000000000005</v>
      </c>
      <c r="M128" s="3">
        <v>0.62929999999999997</v>
      </c>
      <c r="N128" s="3">
        <v>0.57142000000000004</v>
      </c>
      <c r="O128" s="3">
        <v>0.51197000000000004</v>
      </c>
      <c r="P128" s="3">
        <v>0.45223999999999998</v>
      </c>
      <c r="Q128" s="3">
        <v>0.39357999999999999</v>
      </c>
      <c r="R128" s="3">
        <v>0.33723999999999998</v>
      </c>
      <c r="S128" s="3">
        <v>0.28433999999999998</v>
      </c>
      <c r="T128" s="3">
        <v>0.23269999999999999</v>
      </c>
      <c r="U128" s="3">
        <v>0.18942999999999999</v>
      </c>
      <c r="V128" s="3">
        <v>0.15151000000000001</v>
      </c>
      <c r="W128" s="3">
        <v>0.11899999999999999</v>
      </c>
      <c r="X128" s="3">
        <v>9.1759999999999994E-2</v>
      </c>
      <c r="Y128" s="3">
        <v>6.9440000000000002E-2</v>
      </c>
      <c r="Z128" s="3">
        <v>5.1549999999999999E-2</v>
      </c>
      <c r="AA128" s="3">
        <v>3.7539999999999997E-2</v>
      </c>
      <c r="AB128" s="3">
        <v>2.6800000000000001E-2</v>
      </c>
      <c r="AC128" s="3">
        <v>1.831E-2</v>
      </c>
      <c r="AD128" s="3">
        <v>1.255E-2</v>
      </c>
      <c r="AE128" s="3">
        <v>8.4200000000000004E-3</v>
      </c>
      <c r="AF128" s="3">
        <v>5.5399999999999998E-3</v>
      </c>
      <c r="AG128" s="3">
        <v>3.5699999999999998E-3</v>
      </c>
      <c r="AH128" s="3">
        <v>2.2599999999999999E-3</v>
      </c>
      <c r="AI128" s="3">
        <v>1.39E-3</v>
      </c>
      <c r="AJ128" s="3">
        <v>8.4000000000000003E-4</v>
      </c>
      <c r="AK128" s="3">
        <v>4.8000000000000001E-4</v>
      </c>
      <c r="AL128" s="3">
        <v>2.7999999999999998E-4</v>
      </c>
      <c r="AM128" s="3">
        <v>1.6000000000000001E-4</v>
      </c>
      <c r="AN128" s="3">
        <v>9.0000000000000006E-5</v>
      </c>
      <c r="AO128" s="3">
        <v>5.0000000000000002E-5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5">
        <f>P_R[[#This Row],[8+]]-P_R[[#This Row],[9+]]</f>
        <v>3.575000000000006E-2</v>
      </c>
      <c r="AY128" s="5">
        <f>P_R[[#This Row],[9+]]-P_R[[#This Row],[10+]]</f>
        <v>4.1149999999999909E-2</v>
      </c>
      <c r="AZ128" s="5">
        <f>P_R[[#This Row],[10+]]-P_R[[#This Row],[11+]]</f>
        <v>4.9590000000000023E-2</v>
      </c>
      <c r="BA128" s="5">
        <f>P_R[[#This Row],[11+]]-P_R[[#This Row],[12+]]</f>
        <v>5.1259999999999972E-2</v>
      </c>
      <c r="BB128" s="5">
        <f>P_R[[#This Row],[12+]]-P_R[[#This Row],[13+]]</f>
        <v>5.5090000000000083E-2</v>
      </c>
      <c r="BC128" s="5">
        <f>P_R[[#This Row],[13+]]-P_R[[#This Row],[14+]]</f>
        <v>5.7879999999999932E-2</v>
      </c>
      <c r="BD128" s="5">
        <f>P_R[[#This Row],[14+]]-P_R[[#This Row],[15+]]</f>
        <v>5.9450000000000003E-2</v>
      </c>
      <c r="BE128" s="5">
        <f>P_R[[#This Row],[15+]]-P_R[[#This Row],[16+]]</f>
        <v>5.9730000000000061E-2</v>
      </c>
      <c r="BF128" s="5">
        <f>P_R[[#This Row],[16+]]-P_R[[#This Row],[17+]]</f>
        <v>5.865999999999999E-2</v>
      </c>
      <c r="BG128" s="5">
        <f>P_R[[#This Row],[17+]]-P_R[[#This Row],[18+]]</f>
        <v>5.6340000000000001E-2</v>
      </c>
      <c r="BH128" s="5">
        <f>P_R[[#This Row],[18+]]-P_R[[#This Row],[19+]]</f>
        <v>5.2900000000000003E-2</v>
      </c>
      <c r="BI128" s="5">
        <f>P_R[[#This Row],[19+]]-P_R[[#This Row],[20+]]</f>
        <v>5.1639999999999991E-2</v>
      </c>
      <c r="BJ128" s="5">
        <f>P_R[[#This Row],[20+]]-P_R[[#This Row],[21+]]</f>
        <v>4.3270000000000003E-2</v>
      </c>
      <c r="BK128" s="5">
        <f>P_R[[#This Row],[21+]]-P_R[[#This Row],[22+]]</f>
        <v>3.7919999999999981E-2</v>
      </c>
      <c r="BL128" s="5">
        <f>P_R[[#This Row],[22+]]-P_R[[#This Row],[23+]]</f>
        <v>3.2510000000000011E-2</v>
      </c>
      <c r="BM128" s="5">
        <f>P_R[[#This Row],[23+]]-P_R[[#This Row],[24+]]</f>
        <v>2.724E-2</v>
      </c>
      <c r="BN128" s="5">
        <f>P_R[[#This Row],[24+]]-P_R[[#This Row],[25+]]</f>
        <v>2.2319999999999993E-2</v>
      </c>
      <c r="BO128" s="5">
        <f>P_R[[#This Row],[25+]]-P_R[[#This Row],[26+]]</f>
        <v>1.7890000000000003E-2</v>
      </c>
      <c r="BP128" s="5">
        <f>P_R[[#This Row],[26+]]-P_R[[#This Row],[27+]]</f>
        <v>1.4010000000000002E-2</v>
      </c>
      <c r="BQ128" s="5">
        <f>P_R[[#This Row],[27+]]-P_R[[#This Row],[28+]]</f>
        <v>1.0739999999999996E-2</v>
      </c>
      <c r="BR128" s="5">
        <f>P_R[[#This Row],[28+]]-P_R[[#This Row],[29+]]</f>
        <v>8.490000000000001E-3</v>
      </c>
      <c r="BS128" s="5">
        <f>P_R[[#This Row],[29+]]-P_R[[#This Row],[30+]]</f>
        <v>5.7599999999999995E-3</v>
      </c>
      <c r="BT128" s="5">
        <f>P_R[[#This Row],[30+]]-P_R[[#This Row],[31+]]</f>
        <v>4.13E-3</v>
      </c>
      <c r="BU128" s="5">
        <f>P_R[[#This Row],[31+]]-P_R[[#This Row],[32+]]</f>
        <v>2.8800000000000006E-3</v>
      </c>
      <c r="BV128" s="5">
        <f>P_R[[#This Row],[32+]]-P_R[[#This Row],[33+]]</f>
        <v>1.97E-3</v>
      </c>
      <c r="BW128" s="5">
        <f>P_R[[#This Row],[33+]]-P_R[[#This Row],[34+]]</f>
        <v>1.31E-3</v>
      </c>
      <c r="BX128" s="5">
        <f>P_R[[#This Row],[34+]]-P_R[[#This Row],[35+]]</f>
        <v>8.699999999999999E-4</v>
      </c>
      <c r="BY128" s="5">
        <f>P_R[[#This Row],[35+]]-P_R[[#This Row],[36+]]</f>
        <v>5.4999999999999992E-4</v>
      </c>
      <c r="BZ128" s="5">
        <f>P_R[[#This Row],[36+]]-P_R[[#This Row],[37+]]</f>
        <v>3.6000000000000002E-4</v>
      </c>
      <c r="CA128" s="5">
        <f>P_R[[#This Row],[37+]]-P_R[[#This Row],[38+]]</f>
        <v>2.0000000000000004E-4</v>
      </c>
      <c r="CB128" s="5">
        <f>P_R[[#This Row],[38+]]-P_R[[#This Row],[39+]]</f>
        <v>1.1999999999999996E-4</v>
      </c>
      <c r="CC128" s="5">
        <f>P_R[[#This Row],[39+]]-P_R[[#This Row],[40+]]</f>
        <v>7.0000000000000007E-5</v>
      </c>
      <c r="CD128" s="5">
        <f>P_R[[#This Row],[40+]]-P_R[[#This Row],[41+]]</f>
        <v>4.0000000000000003E-5</v>
      </c>
      <c r="CE128" s="5">
        <f>P_R[[#This Row],[41+]]-P_R[[#This Row],[42+]]</f>
        <v>5.0000000000000002E-5</v>
      </c>
      <c r="CF128" s="5">
        <f>P_R[[#This Row],[42+]]-P_R[[#This Row],[43+]]</f>
        <v>0</v>
      </c>
      <c r="CG128" s="5">
        <f>P_R[[#This Row],[43+]]-P_R[[#This Row],[44+]]</f>
        <v>0</v>
      </c>
      <c r="CH128" s="5">
        <f>P_R[[#This Row],[44+]]-P_R[[#This Row],[45+]]</f>
        <v>0</v>
      </c>
      <c r="CI128" s="5">
        <f>P_R[[#This Row],[45+]]-P_R[[#This Row],[46+]]</f>
        <v>0</v>
      </c>
      <c r="CJ128" s="5">
        <f>P_R[[#This Row],[46+]]-P_R[[#This Row],[47+]]</f>
        <v>0</v>
      </c>
      <c r="CK128" s="5">
        <f>P_R[[#This Row],[47+]]-P_R[[#This Row],[48+]]</f>
        <v>0</v>
      </c>
      <c r="CL128" s="5">
        <f>P_R[[#This Row],[48+]]-P_R[[#This Row],[49+]]</f>
        <v>0</v>
      </c>
    </row>
    <row r="129" spans="1:90" x14ac:dyDescent="0.25">
      <c r="A129" s="10">
        <v>22400722</v>
      </c>
      <c r="B129" s="13" t="s">
        <v>79</v>
      </c>
      <c r="C129" s="13" t="s">
        <v>96</v>
      </c>
      <c r="D129" s="11">
        <v>0.8125</v>
      </c>
      <c r="E129" s="9" t="str">
        <f>HYPERLINK("https://www.nba.com/stats/player/1642266/boxscores-traditional", "Ja'Kobe Walter")</f>
        <v>Ja'Kobe Walter</v>
      </c>
      <c r="F129">
        <v>12</v>
      </c>
      <c r="G129" s="4">
        <v>4.7329999999999997</v>
      </c>
      <c r="H129" s="3">
        <v>0.80234000000000005</v>
      </c>
      <c r="I129" s="3">
        <v>0.73565000000000003</v>
      </c>
      <c r="J129" s="3">
        <v>0.66276000000000002</v>
      </c>
      <c r="K129" s="3">
        <v>0.58316999999999997</v>
      </c>
      <c r="L129" s="3">
        <v>0.5</v>
      </c>
      <c r="M129" s="3">
        <v>0.41682999999999998</v>
      </c>
      <c r="N129" s="3">
        <v>0.33723999999999998</v>
      </c>
      <c r="O129" s="3">
        <v>0.26434999999999997</v>
      </c>
      <c r="P129" s="3">
        <v>0.19766</v>
      </c>
      <c r="Q129" s="3">
        <v>0.14457</v>
      </c>
      <c r="R129" s="3">
        <v>0.10204000000000001</v>
      </c>
      <c r="S129" s="3">
        <v>6.9440000000000002E-2</v>
      </c>
      <c r="T129" s="3">
        <v>4.5510000000000002E-2</v>
      </c>
      <c r="U129" s="3">
        <v>2.8719999999999999E-2</v>
      </c>
      <c r="V129" s="3">
        <v>1.7430000000000001E-2</v>
      </c>
      <c r="W129" s="3">
        <v>1.017E-2</v>
      </c>
      <c r="X129" s="3">
        <v>5.5399999999999998E-3</v>
      </c>
      <c r="Y129" s="3">
        <v>2.98E-3</v>
      </c>
      <c r="Z129" s="3">
        <v>1.5399999999999999E-3</v>
      </c>
      <c r="AA129" s="3">
        <v>7.6000000000000004E-4</v>
      </c>
      <c r="AB129" s="3">
        <v>3.6000000000000002E-4</v>
      </c>
      <c r="AC129" s="3">
        <v>1.7000000000000001E-4</v>
      </c>
      <c r="AD129" s="3">
        <v>6.9999999999999994E-5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5">
        <f>P_R[[#This Row],[8+]]-P_R[[#This Row],[9+]]</f>
        <v>6.6690000000000027E-2</v>
      </c>
      <c r="AY129" s="5">
        <f>P_R[[#This Row],[9+]]-P_R[[#This Row],[10+]]</f>
        <v>7.289000000000001E-2</v>
      </c>
      <c r="AZ129" s="5">
        <f>P_R[[#This Row],[10+]]-P_R[[#This Row],[11+]]</f>
        <v>7.959000000000005E-2</v>
      </c>
      <c r="BA129" s="5">
        <f>P_R[[#This Row],[11+]]-P_R[[#This Row],[12+]]</f>
        <v>8.3169999999999966E-2</v>
      </c>
      <c r="BB129" s="5">
        <f>P_R[[#This Row],[12+]]-P_R[[#This Row],[13+]]</f>
        <v>8.3170000000000022E-2</v>
      </c>
      <c r="BC129" s="5">
        <f>P_R[[#This Row],[13+]]-P_R[[#This Row],[14+]]</f>
        <v>7.9589999999999994E-2</v>
      </c>
      <c r="BD129" s="5">
        <f>P_R[[#This Row],[14+]]-P_R[[#This Row],[15+]]</f>
        <v>7.289000000000001E-2</v>
      </c>
      <c r="BE129" s="5">
        <f>P_R[[#This Row],[15+]]-P_R[[#This Row],[16+]]</f>
        <v>6.6689999999999972E-2</v>
      </c>
      <c r="BF129" s="5">
        <f>P_R[[#This Row],[16+]]-P_R[[#This Row],[17+]]</f>
        <v>5.3089999999999998E-2</v>
      </c>
      <c r="BG129" s="5">
        <f>P_R[[#This Row],[17+]]-P_R[[#This Row],[18+]]</f>
        <v>4.2529999999999998E-2</v>
      </c>
      <c r="BH129" s="5">
        <f>P_R[[#This Row],[18+]]-P_R[[#This Row],[19+]]</f>
        <v>3.2600000000000004E-2</v>
      </c>
      <c r="BI129" s="5">
        <f>P_R[[#This Row],[19+]]-P_R[[#This Row],[20+]]</f>
        <v>2.393E-2</v>
      </c>
      <c r="BJ129" s="5">
        <f>P_R[[#This Row],[20+]]-P_R[[#This Row],[21+]]</f>
        <v>1.6790000000000003E-2</v>
      </c>
      <c r="BK129" s="5">
        <f>P_R[[#This Row],[21+]]-P_R[[#This Row],[22+]]</f>
        <v>1.1289999999999998E-2</v>
      </c>
      <c r="BL129" s="5">
        <f>P_R[[#This Row],[22+]]-P_R[[#This Row],[23+]]</f>
        <v>7.2600000000000008E-3</v>
      </c>
      <c r="BM129" s="5">
        <f>P_R[[#This Row],[23+]]-P_R[[#This Row],[24+]]</f>
        <v>4.6300000000000004E-3</v>
      </c>
      <c r="BN129" s="5">
        <f>P_R[[#This Row],[24+]]-P_R[[#This Row],[25+]]</f>
        <v>2.5599999999999998E-3</v>
      </c>
      <c r="BO129" s="5">
        <f>P_R[[#This Row],[25+]]-P_R[[#This Row],[26+]]</f>
        <v>1.4400000000000001E-3</v>
      </c>
      <c r="BP129" s="5">
        <f>P_R[[#This Row],[26+]]-P_R[[#This Row],[27+]]</f>
        <v>7.7999999999999988E-4</v>
      </c>
      <c r="BQ129" s="5">
        <f>P_R[[#This Row],[27+]]-P_R[[#This Row],[28+]]</f>
        <v>4.0000000000000002E-4</v>
      </c>
      <c r="BR129" s="5">
        <f>P_R[[#This Row],[28+]]-P_R[[#This Row],[29+]]</f>
        <v>1.9000000000000001E-4</v>
      </c>
      <c r="BS129" s="5">
        <f>P_R[[#This Row],[29+]]-P_R[[#This Row],[30+]]</f>
        <v>1.0000000000000002E-4</v>
      </c>
      <c r="BT129" s="5">
        <f>P_R[[#This Row],[30+]]-P_R[[#This Row],[31+]]</f>
        <v>6.9999999999999994E-5</v>
      </c>
      <c r="BU129" s="5">
        <f>P_R[[#This Row],[31+]]-P_R[[#This Row],[32+]]</f>
        <v>0</v>
      </c>
      <c r="BV129" s="5">
        <f>P_R[[#This Row],[32+]]-P_R[[#This Row],[33+]]</f>
        <v>0</v>
      </c>
      <c r="BW129" s="5">
        <f>P_R[[#This Row],[33+]]-P_R[[#This Row],[34+]]</f>
        <v>0</v>
      </c>
      <c r="BX129" s="5">
        <f>P_R[[#This Row],[34+]]-P_R[[#This Row],[35+]]</f>
        <v>0</v>
      </c>
      <c r="BY129" s="5">
        <f>P_R[[#This Row],[35+]]-P_R[[#This Row],[36+]]</f>
        <v>0</v>
      </c>
      <c r="BZ129" s="5">
        <f>P_R[[#This Row],[36+]]-P_R[[#This Row],[37+]]</f>
        <v>0</v>
      </c>
      <c r="CA129" s="5">
        <f>P_R[[#This Row],[37+]]-P_R[[#This Row],[38+]]</f>
        <v>0</v>
      </c>
      <c r="CB129" s="5">
        <f>P_R[[#This Row],[38+]]-P_R[[#This Row],[39+]]</f>
        <v>0</v>
      </c>
      <c r="CC129" s="5">
        <f>P_R[[#This Row],[39+]]-P_R[[#This Row],[40+]]</f>
        <v>0</v>
      </c>
      <c r="CD129" s="5">
        <f>P_R[[#This Row],[40+]]-P_R[[#This Row],[41+]]</f>
        <v>0</v>
      </c>
      <c r="CE129" s="5">
        <f>P_R[[#This Row],[41+]]-P_R[[#This Row],[42+]]</f>
        <v>0</v>
      </c>
      <c r="CF129" s="5">
        <f>P_R[[#This Row],[42+]]-P_R[[#This Row],[43+]]</f>
        <v>0</v>
      </c>
      <c r="CG129" s="5">
        <f>P_R[[#This Row],[43+]]-P_R[[#This Row],[44+]]</f>
        <v>0</v>
      </c>
      <c r="CH129" s="5">
        <f>P_R[[#This Row],[44+]]-P_R[[#This Row],[45+]]</f>
        <v>0</v>
      </c>
      <c r="CI129" s="5">
        <f>P_R[[#This Row],[45+]]-P_R[[#This Row],[46+]]</f>
        <v>0</v>
      </c>
      <c r="CJ129" s="5">
        <f>P_R[[#This Row],[46+]]-P_R[[#This Row],[47+]]</f>
        <v>0</v>
      </c>
      <c r="CK129" s="5">
        <f>P_R[[#This Row],[47+]]-P_R[[#This Row],[48+]]</f>
        <v>0</v>
      </c>
      <c r="CL129" s="5">
        <f>P_R[[#This Row],[48+]]-P_R[[#This Row],[49+]]</f>
        <v>0</v>
      </c>
    </row>
    <row r="130" spans="1:90" x14ac:dyDescent="0.25">
      <c r="A130" s="10">
        <v>22400722</v>
      </c>
      <c r="B130" s="13" t="s">
        <v>79</v>
      </c>
      <c r="C130" s="13" t="s">
        <v>96</v>
      </c>
      <c r="D130" s="11">
        <v>0.8125</v>
      </c>
      <c r="E130" s="9" t="str">
        <f>HYPERLINK("https://www.nba.com/stats/player/1628971/boxscores-traditional", "Bruce Brown")</f>
        <v>Bruce Brown</v>
      </c>
      <c r="F130">
        <v>11.2</v>
      </c>
      <c r="G130" s="4">
        <v>6.8529999999999998</v>
      </c>
      <c r="H130" s="3">
        <v>0.68081999999999998</v>
      </c>
      <c r="I130" s="3">
        <v>0.62551999999999996</v>
      </c>
      <c r="J130" s="3">
        <v>0.57142000000000004</v>
      </c>
      <c r="K130" s="3">
        <v>0.51197000000000004</v>
      </c>
      <c r="L130" s="3">
        <v>0.45223999999999998</v>
      </c>
      <c r="M130" s="3">
        <v>0.39743000000000001</v>
      </c>
      <c r="N130" s="3">
        <v>0.34089999999999998</v>
      </c>
      <c r="O130" s="3">
        <v>0.29115999999999997</v>
      </c>
      <c r="P130" s="3">
        <v>0.24196000000000001</v>
      </c>
      <c r="Q130" s="3">
        <v>0.19766</v>
      </c>
      <c r="R130" s="3">
        <v>0.16109000000000001</v>
      </c>
      <c r="S130" s="3">
        <v>0.12714</v>
      </c>
      <c r="T130" s="3">
        <v>0.10027</v>
      </c>
      <c r="U130" s="3">
        <v>7.6359999999999997E-2</v>
      </c>
      <c r="V130" s="3">
        <v>5.7049999999999997E-2</v>
      </c>
      <c r="W130" s="3">
        <v>4.2720000000000001E-2</v>
      </c>
      <c r="X130" s="3">
        <v>3.074E-2</v>
      </c>
      <c r="Y130" s="3">
        <v>2.222E-2</v>
      </c>
      <c r="Z130" s="3">
        <v>1.5389999999999999E-2</v>
      </c>
      <c r="AA130" s="3">
        <v>1.044E-2</v>
      </c>
      <c r="AB130" s="3">
        <v>7.1399999999999996E-3</v>
      </c>
      <c r="AC130" s="3">
        <v>4.6600000000000001E-3</v>
      </c>
      <c r="AD130" s="3">
        <v>3.0699999999999998E-3</v>
      </c>
      <c r="AE130" s="3">
        <v>1.9300000000000001E-3</v>
      </c>
      <c r="AF130" s="3">
        <v>1.1800000000000001E-3</v>
      </c>
      <c r="AG130" s="3">
        <v>7.3999999999999999E-4</v>
      </c>
      <c r="AH130" s="3">
        <v>4.2999999999999999E-4</v>
      </c>
      <c r="AI130" s="3">
        <v>2.5999999999999998E-4</v>
      </c>
      <c r="AJ130" s="3">
        <v>1.4999999999999999E-4</v>
      </c>
      <c r="AK130" s="3">
        <v>8.0000000000000007E-5</v>
      </c>
      <c r="AL130" s="3">
        <v>5.0000000000000002E-5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5">
        <f>P_R[[#This Row],[8+]]-P_R[[#This Row],[9+]]</f>
        <v>5.5300000000000016E-2</v>
      </c>
      <c r="AY130" s="5">
        <f>P_R[[#This Row],[9+]]-P_R[[#This Row],[10+]]</f>
        <v>5.4099999999999926E-2</v>
      </c>
      <c r="AZ130" s="5">
        <f>P_R[[#This Row],[10+]]-P_R[[#This Row],[11+]]</f>
        <v>5.9450000000000003E-2</v>
      </c>
      <c r="BA130" s="5">
        <f>P_R[[#This Row],[11+]]-P_R[[#This Row],[12+]]</f>
        <v>5.9730000000000061E-2</v>
      </c>
      <c r="BB130" s="5">
        <f>P_R[[#This Row],[12+]]-P_R[[#This Row],[13+]]</f>
        <v>5.480999999999997E-2</v>
      </c>
      <c r="BC130" s="5">
        <f>P_R[[#This Row],[13+]]-P_R[[#This Row],[14+]]</f>
        <v>5.6530000000000025E-2</v>
      </c>
      <c r="BD130" s="5">
        <f>P_R[[#This Row],[14+]]-P_R[[#This Row],[15+]]</f>
        <v>4.9740000000000006E-2</v>
      </c>
      <c r="BE130" s="5">
        <f>P_R[[#This Row],[15+]]-P_R[[#This Row],[16+]]</f>
        <v>4.9199999999999966E-2</v>
      </c>
      <c r="BF130" s="5">
        <f>P_R[[#This Row],[16+]]-P_R[[#This Row],[17+]]</f>
        <v>4.4300000000000006E-2</v>
      </c>
      <c r="BG130" s="5">
        <f>P_R[[#This Row],[17+]]-P_R[[#This Row],[18+]]</f>
        <v>3.6569999999999991E-2</v>
      </c>
      <c r="BH130" s="5">
        <f>P_R[[#This Row],[18+]]-P_R[[#This Row],[19+]]</f>
        <v>3.3950000000000008E-2</v>
      </c>
      <c r="BI130" s="5">
        <f>P_R[[#This Row],[19+]]-P_R[[#This Row],[20+]]</f>
        <v>2.6870000000000005E-2</v>
      </c>
      <c r="BJ130" s="5">
        <f>P_R[[#This Row],[20+]]-P_R[[#This Row],[21+]]</f>
        <v>2.3910000000000001E-2</v>
      </c>
      <c r="BK130" s="5">
        <f>P_R[[#This Row],[21+]]-P_R[[#This Row],[22+]]</f>
        <v>1.9310000000000001E-2</v>
      </c>
      <c r="BL130" s="5">
        <f>P_R[[#This Row],[22+]]-P_R[[#This Row],[23+]]</f>
        <v>1.4329999999999996E-2</v>
      </c>
      <c r="BM130" s="5">
        <f>P_R[[#This Row],[23+]]-P_R[[#This Row],[24+]]</f>
        <v>1.1980000000000001E-2</v>
      </c>
      <c r="BN130" s="5">
        <f>P_R[[#This Row],[24+]]-P_R[[#This Row],[25+]]</f>
        <v>8.5199999999999998E-3</v>
      </c>
      <c r="BO130" s="5">
        <f>P_R[[#This Row],[25+]]-P_R[[#This Row],[26+]]</f>
        <v>6.830000000000001E-3</v>
      </c>
      <c r="BP130" s="5">
        <f>P_R[[#This Row],[26+]]-P_R[[#This Row],[27+]]</f>
        <v>4.9499999999999995E-3</v>
      </c>
      <c r="BQ130" s="5">
        <f>P_R[[#This Row],[27+]]-P_R[[#This Row],[28+]]</f>
        <v>3.3E-3</v>
      </c>
      <c r="BR130" s="5">
        <f>P_R[[#This Row],[28+]]-P_R[[#This Row],[29+]]</f>
        <v>2.4799999999999996E-3</v>
      </c>
      <c r="BS130" s="5">
        <f>P_R[[#This Row],[29+]]-P_R[[#This Row],[30+]]</f>
        <v>1.5900000000000003E-3</v>
      </c>
      <c r="BT130" s="5">
        <f>P_R[[#This Row],[30+]]-P_R[[#This Row],[31+]]</f>
        <v>1.1399999999999997E-3</v>
      </c>
      <c r="BU130" s="5">
        <f>P_R[[#This Row],[31+]]-P_R[[#This Row],[32+]]</f>
        <v>7.5000000000000002E-4</v>
      </c>
      <c r="BV130" s="5">
        <f>P_R[[#This Row],[32+]]-P_R[[#This Row],[33+]]</f>
        <v>4.4000000000000007E-4</v>
      </c>
      <c r="BW130" s="5">
        <f>P_R[[#This Row],[33+]]-P_R[[#This Row],[34+]]</f>
        <v>3.1E-4</v>
      </c>
      <c r="BX130" s="5">
        <f>P_R[[#This Row],[34+]]-P_R[[#This Row],[35+]]</f>
        <v>1.7000000000000001E-4</v>
      </c>
      <c r="BY130" s="5">
        <f>P_R[[#This Row],[35+]]-P_R[[#This Row],[36+]]</f>
        <v>1.0999999999999999E-4</v>
      </c>
      <c r="BZ130" s="5">
        <f>P_R[[#This Row],[36+]]-P_R[[#This Row],[37+]]</f>
        <v>6.999999999999998E-5</v>
      </c>
      <c r="CA130" s="5">
        <f>P_R[[#This Row],[37+]]-P_R[[#This Row],[38+]]</f>
        <v>3.0000000000000004E-5</v>
      </c>
      <c r="CB130" s="5">
        <f>P_R[[#This Row],[38+]]-P_R[[#This Row],[39+]]</f>
        <v>5.0000000000000002E-5</v>
      </c>
      <c r="CC130" s="5">
        <f>P_R[[#This Row],[39+]]-P_R[[#This Row],[40+]]</f>
        <v>0</v>
      </c>
      <c r="CD130" s="5">
        <f>P_R[[#This Row],[40+]]-P_R[[#This Row],[41+]]</f>
        <v>0</v>
      </c>
      <c r="CE130" s="5">
        <f>P_R[[#This Row],[41+]]-P_R[[#This Row],[42+]]</f>
        <v>0</v>
      </c>
      <c r="CF130" s="5">
        <f>P_R[[#This Row],[42+]]-P_R[[#This Row],[43+]]</f>
        <v>0</v>
      </c>
      <c r="CG130" s="5">
        <f>P_R[[#This Row],[43+]]-P_R[[#This Row],[44+]]</f>
        <v>0</v>
      </c>
      <c r="CH130" s="5">
        <f>P_R[[#This Row],[44+]]-P_R[[#This Row],[45+]]</f>
        <v>0</v>
      </c>
      <c r="CI130" s="5">
        <f>P_R[[#This Row],[45+]]-P_R[[#This Row],[46+]]</f>
        <v>0</v>
      </c>
      <c r="CJ130" s="5">
        <f>P_R[[#This Row],[46+]]-P_R[[#This Row],[47+]]</f>
        <v>0</v>
      </c>
      <c r="CK130" s="5">
        <f>P_R[[#This Row],[47+]]-P_R[[#This Row],[48+]]</f>
        <v>0</v>
      </c>
      <c r="CL130" s="5">
        <f>P_R[[#This Row],[48+]]-P_R[[#This Row],[49+]]</f>
        <v>0</v>
      </c>
    </row>
    <row r="131" spans="1:90" x14ac:dyDescent="0.25">
      <c r="A131" s="10">
        <v>22400722</v>
      </c>
      <c r="B131" s="13" t="s">
        <v>79</v>
      </c>
      <c r="C131" s="13" t="s">
        <v>96</v>
      </c>
      <c r="D131" s="11">
        <v>0.8125</v>
      </c>
      <c r="E131" s="9" t="str">
        <f>HYPERLINK("https://www.nba.com/stats/player/1631115/boxscores-traditional", "Orlando Robinson")</f>
        <v>Orlando Robinson</v>
      </c>
      <c r="F131">
        <v>9.25</v>
      </c>
      <c r="G131" s="4">
        <v>4.3230000000000004</v>
      </c>
      <c r="H131" s="3">
        <v>0.61409000000000002</v>
      </c>
      <c r="I131" s="3">
        <v>0.52392000000000005</v>
      </c>
      <c r="J131" s="3">
        <v>0.43251000000000001</v>
      </c>
      <c r="K131" s="3">
        <v>0.34458</v>
      </c>
      <c r="L131" s="3">
        <v>0.26108999999999999</v>
      </c>
      <c r="M131" s="3">
        <v>0.19214999999999999</v>
      </c>
      <c r="N131" s="3">
        <v>0.13567000000000001</v>
      </c>
      <c r="O131" s="3">
        <v>9.1759999999999994E-2</v>
      </c>
      <c r="P131" s="3">
        <v>5.9380000000000002E-2</v>
      </c>
      <c r="Q131" s="3">
        <v>3.6729999999999999E-2</v>
      </c>
      <c r="R131" s="3">
        <v>2.1690000000000001E-2</v>
      </c>
      <c r="S131" s="3">
        <v>1.191E-2</v>
      </c>
      <c r="T131" s="3">
        <v>6.3899999999999998E-3</v>
      </c>
      <c r="U131" s="3">
        <v>3.2599999999999999E-3</v>
      </c>
      <c r="V131" s="3">
        <v>1.5900000000000001E-3</v>
      </c>
      <c r="W131" s="3">
        <v>7.3999999999999999E-4</v>
      </c>
      <c r="X131" s="3">
        <v>3.2000000000000003E-4</v>
      </c>
      <c r="Y131" s="3">
        <v>1.3999999999999999E-4</v>
      </c>
      <c r="Z131" s="3">
        <v>5.0000000000000002E-5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5">
        <f>P_R[[#This Row],[8+]]-P_R[[#This Row],[9+]]</f>
        <v>9.0169999999999972E-2</v>
      </c>
      <c r="AY131" s="5">
        <f>P_R[[#This Row],[9+]]-P_R[[#This Row],[10+]]</f>
        <v>9.1410000000000047E-2</v>
      </c>
      <c r="AZ131" s="5">
        <f>P_R[[#This Row],[10+]]-P_R[[#This Row],[11+]]</f>
        <v>8.7930000000000008E-2</v>
      </c>
      <c r="BA131" s="5">
        <f>P_R[[#This Row],[11+]]-P_R[[#This Row],[12+]]</f>
        <v>8.3490000000000009E-2</v>
      </c>
      <c r="BB131" s="5">
        <f>P_R[[#This Row],[12+]]-P_R[[#This Row],[13+]]</f>
        <v>6.8940000000000001E-2</v>
      </c>
      <c r="BC131" s="5">
        <f>P_R[[#This Row],[13+]]-P_R[[#This Row],[14+]]</f>
        <v>5.6479999999999975E-2</v>
      </c>
      <c r="BD131" s="5">
        <f>P_R[[#This Row],[14+]]-P_R[[#This Row],[15+]]</f>
        <v>4.3910000000000018E-2</v>
      </c>
      <c r="BE131" s="5">
        <f>P_R[[#This Row],[15+]]-P_R[[#This Row],[16+]]</f>
        <v>3.2379999999999992E-2</v>
      </c>
      <c r="BF131" s="5">
        <f>P_R[[#This Row],[16+]]-P_R[[#This Row],[17+]]</f>
        <v>2.2650000000000003E-2</v>
      </c>
      <c r="BG131" s="5">
        <f>P_R[[#This Row],[17+]]-P_R[[#This Row],[18+]]</f>
        <v>1.5039999999999998E-2</v>
      </c>
      <c r="BH131" s="5">
        <f>P_R[[#This Row],[18+]]-P_R[[#This Row],[19+]]</f>
        <v>9.7800000000000005E-3</v>
      </c>
      <c r="BI131" s="5">
        <f>P_R[[#This Row],[19+]]-P_R[[#This Row],[20+]]</f>
        <v>5.5200000000000006E-3</v>
      </c>
      <c r="BJ131" s="5">
        <f>P_R[[#This Row],[20+]]-P_R[[#This Row],[21+]]</f>
        <v>3.13E-3</v>
      </c>
      <c r="BK131" s="5">
        <f>P_R[[#This Row],[21+]]-P_R[[#This Row],[22+]]</f>
        <v>1.6699999999999998E-3</v>
      </c>
      <c r="BL131" s="5">
        <f>P_R[[#This Row],[22+]]-P_R[[#This Row],[23+]]</f>
        <v>8.5000000000000006E-4</v>
      </c>
      <c r="BM131" s="5">
        <f>P_R[[#This Row],[23+]]-P_R[[#This Row],[24+]]</f>
        <v>4.1999999999999996E-4</v>
      </c>
      <c r="BN131" s="5">
        <f>P_R[[#This Row],[24+]]-P_R[[#This Row],[25+]]</f>
        <v>1.8000000000000004E-4</v>
      </c>
      <c r="BO131" s="5">
        <f>P_R[[#This Row],[25+]]-P_R[[#This Row],[26+]]</f>
        <v>8.9999999999999992E-5</v>
      </c>
      <c r="BP131" s="5">
        <f>P_R[[#This Row],[26+]]-P_R[[#This Row],[27+]]</f>
        <v>5.0000000000000002E-5</v>
      </c>
      <c r="BQ131" s="5">
        <f>P_R[[#This Row],[27+]]-P_R[[#This Row],[28+]]</f>
        <v>0</v>
      </c>
      <c r="BR131" s="5">
        <f>P_R[[#This Row],[28+]]-P_R[[#This Row],[29+]]</f>
        <v>0</v>
      </c>
      <c r="BS131" s="5">
        <f>P_R[[#This Row],[29+]]-P_R[[#This Row],[30+]]</f>
        <v>0</v>
      </c>
      <c r="BT131" s="5">
        <f>P_R[[#This Row],[30+]]-P_R[[#This Row],[31+]]</f>
        <v>0</v>
      </c>
      <c r="BU131" s="5">
        <f>P_R[[#This Row],[31+]]-P_R[[#This Row],[32+]]</f>
        <v>0</v>
      </c>
      <c r="BV131" s="5">
        <f>P_R[[#This Row],[32+]]-P_R[[#This Row],[33+]]</f>
        <v>0</v>
      </c>
      <c r="BW131" s="5">
        <f>P_R[[#This Row],[33+]]-P_R[[#This Row],[34+]]</f>
        <v>0</v>
      </c>
      <c r="BX131" s="5">
        <f>P_R[[#This Row],[34+]]-P_R[[#This Row],[35+]]</f>
        <v>0</v>
      </c>
      <c r="BY131" s="5">
        <f>P_R[[#This Row],[35+]]-P_R[[#This Row],[36+]]</f>
        <v>0</v>
      </c>
      <c r="BZ131" s="5">
        <f>P_R[[#This Row],[36+]]-P_R[[#This Row],[37+]]</f>
        <v>0</v>
      </c>
      <c r="CA131" s="5">
        <f>P_R[[#This Row],[37+]]-P_R[[#This Row],[38+]]</f>
        <v>0</v>
      </c>
      <c r="CB131" s="5">
        <f>P_R[[#This Row],[38+]]-P_R[[#This Row],[39+]]</f>
        <v>0</v>
      </c>
      <c r="CC131" s="5">
        <f>P_R[[#This Row],[39+]]-P_R[[#This Row],[40+]]</f>
        <v>0</v>
      </c>
      <c r="CD131" s="5">
        <f>P_R[[#This Row],[40+]]-P_R[[#This Row],[41+]]</f>
        <v>0</v>
      </c>
      <c r="CE131" s="5">
        <f>P_R[[#This Row],[41+]]-P_R[[#This Row],[42+]]</f>
        <v>0</v>
      </c>
      <c r="CF131" s="5">
        <f>P_R[[#This Row],[42+]]-P_R[[#This Row],[43+]]</f>
        <v>0</v>
      </c>
      <c r="CG131" s="5">
        <f>P_R[[#This Row],[43+]]-P_R[[#This Row],[44+]]</f>
        <v>0</v>
      </c>
      <c r="CH131" s="5">
        <f>P_R[[#This Row],[44+]]-P_R[[#This Row],[45+]]</f>
        <v>0</v>
      </c>
      <c r="CI131" s="5">
        <f>P_R[[#This Row],[45+]]-P_R[[#This Row],[46+]]</f>
        <v>0</v>
      </c>
      <c r="CJ131" s="5">
        <f>P_R[[#This Row],[46+]]-P_R[[#This Row],[47+]]</f>
        <v>0</v>
      </c>
      <c r="CK131" s="5">
        <f>P_R[[#This Row],[47+]]-P_R[[#This Row],[48+]]</f>
        <v>0</v>
      </c>
      <c r="CL131" s="5">
        <f>P_R[[#This Row],[48+]]-P_R[[#This Row],[49+]]</f>
        <v>0</v>
      </c>
    </row>
    <row r="132" spans="1:90" x14ac:dyDescent="0.25">
      <c r="A132" s="10">
        <v>22400722</v>
      </c>
      <c r="B132" s="13" t="s">
        <v>79</v>
      </c>
      <c r="C132" s="13" t="s">
        <v>96</v>
      </c>
      <c r="D132" s="11">
        <v>0.8125</v>
      </c>
      <c r="E132" s="9" t="str">
        <f>HYPERLINK("https://www.nba.com/stats/player/1642347/boxscores-traditional", "Jamal Shead")</f>
        <v>Jamal Shead</v>
      </c>
      <c r="F132">
        <v>9.4</v>
      </c>
      <c r="G132" s="4">
        <v>5.5350000000000001</v>
      </c>
      <c r="H132" s="3">
        <v>0.59870999999999996</v>
      </c>
      <c r="I132" s="3">
        <v>0.52790000000000004</v>
      </c>
      <c r="J132" s="3">
        <v>0.45619999999999999</v>
      </c>
      <c r="K132" s="3">
        <v>0.38590999999999998</v>
      </c>
      <c r="L132" s="3">
        <v>0.31918000000000002</v>
      </c>
      <c r="M132" s="3">
        <v>0.25785000000000002</v>
      </c>
      <c r="N132" s="3">
        <v>0.20327000000000001</v>
      </c>
      <c r="O132" s="3">
        <v>0.15625</v>
      </c>
      <c r="P132" s="3">
        <v>0.11702</v>
      </c>
      <c r="Q132" s="3">
        <v>8.5339999999999999E-2</v>
      </c>
      <c r="R132" s="3">
        <v>6.0569999999999999E-2</v>
      </c>
      <c r="S132" s="3">
        <v>4.1820000000000003E-2</v>
      </c>
      <c r="T132" s="3">
        <v>2.743E-2</v>
      </c>
      <c r="U132" s="3">
        <v>1.7860000000000001E-2</v>
      </c>
      <c r="V132" s="3">
        <v>1.1299999999999999E-2</v>
      </c>
      <c r="W132" s="3">
        <v>6.9499999999999996E-3</v>
      </c>
      <c r="X132" s="3">
        <v>4.15E-3</v>
      </c>
      <c r="Y132" s="3">
        <v>2.3999999999999998E-3</v>
      </c>
      <c r="Z132" s="3">
        <v>1.3500000000000001E-3</v>
      </c>
      <c r="AA132" s="3">
        <v>7.3999999999999999E-4</v>
      </c>
      <c r="AB132" s="3">
        <v>3.8999999999999999E-4</v>
      </c>
      <c r="AC132" s="3">
        <v>2.0000000000000001E-4</v>
      </c>
      <c r="AD132" s="3">
        <v>1E-4</v>
      </c>
      <c r="AE132" s="3">
        <v>5.0000000000000002E-5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5">
        <f>P_R[[#This Row],[8+]]-P_R[[#This Row],[9+]]</f>
        <v>7.0809999999999929E-2</v>
      </c>
      <c r="AY132" s="5">
        <f>P_R[[#This Row],[9+]]-P_R[[#This Row],[10+]]</f>
        <v>7.1700000000000041E-2</v>
      </c>
      <c r="AZ132" s="5">
        <f>P_R[[#This Row],[10+]]-P_R[[#This Row],[11+]]</f>
        <v>7.0290000000000019E-2</v>
      </c>
      <c r="BA132" s="5">
        <f>P_R[[#This Row],[11+]]-P_R[[#This Row],[12+]]</f>
        <v>6.6729999999999956E-2</v>
      </c>
      <c r="BB132" s="5">
        <f>P_R[[#This Row],[12+]]-P_R[[#This Row],[13+]]</f>
        <v>6.1329999999999996E-2</v>
      </c>
      <c r="BC132" s="5">
        <f>P_R[[#This Row],[13+]]-P_R[[#This Row],[14+]]</f>
        <v>5.4580000000000017E-2</v>
      </c>
      <c r="BD132" s="5">
        <f>P_R[[#This Row],[14+]]-P_R[[#This Row],[15+]]</f>
        <v>4.7020000000000006E-2</v>
      </c>
      <c r="BE132" s="5">
        <f>P_R[[#This Row],[15+]]-P_R[[#This Row],[16+]]</f>
        <v>3.9230000000000001E-2</v>
      </c>
      <c r="BF132" s="5">
        <f>P_R[[#This Row],[16+]]-P_R[[#This Row],[17+]]</f>
        <v>3.168E-2</v>
      </c>
      <c r="BG132" s="5">
        <f>P_R[[#This Row],[17+]]-P_R[[#This Row],[18+]]</f>
        <v>2.477E-2</v>
      </c>
      <c r="BH132" s="5">
        <f>P_R[[#This Row],[18+]]-P_R[[#This Row],[19+]]</f>
        <v>1.8749999999999996E-2</v>
      </c>
      <c r="BI132" s="5">
        <f>P_R[[#This Row],[19+]]-P_R[[#This Row],[20+]]</f>
        <v>1.4390000000000003E-2</v>
      </c>
      <c r="BJ132" s="5">
        <f>P_R[[#This Row],[20+]]-P_R[[#This Row],[21+]]</f>
        <v>9.5699999999999986E-3</v>
      </c>
      <c r="BK132" s="5">
        <f>P_R[[#This Row],[21+]]-P_R[[#This Row],[22+]]</f>
        <v>6.5600000000000016E-3</v>
      </c>
      <c r="BL132" s="5">
        <f>P_R[[#This Row],[22+]]-P_R[[#This Row],[23+]]</f>
        <v>4.3499999999999997E-3</v>
      </c>
      <c r="BM132" s="5">
        <f>P_R[[#This Row],[23+]]-P_R[[#This Row],[24+]]</f>
        <v>2.7999999999999995E-3</v>
      </c>
      <c r="BN132" s="5">
        <f>P_R[[#This Row],[24+]]-P_R[[#This Row],[25+]]</f>
        <v>1.7500000000000003E-3</v>
      </c>
      <c r="BO132" s="5">
        <f>P_R[[#This Row],[25+]]-P_R[[#This Row],[26+]]</f>
        <v>1.0499999999999997E-3</v>
      </c>
      <c r="BP132" s="5">
        <f>P_R[[#This Row],[26+]]-P_R[[#This Row],[27+]]</f>
        <v>6.1000000000000008E-4</v>
      </c>
      <c r="BQ132" s="5">
        <f>P_R[[#This Row],[27+]]-P_R[[#This Row],[28+]]</f>
        <v>3.5E-4</v>
      </c>
      <c r="BR132" s="5">
        <f>P_R[[#This Row],[28+]]-P_R[[#This Row],[29+]]</f>
        <v>1.8999999999999998E-4</v>
      </c>
      <c r="BS132" s="5">
        <f>P_R[[#This Row],[29+]]-P_R[[#This Row],[30+]]</f>
        <v>1E-4</v>
      </c>
      <c r="BT132" s="5">
        <f>P_R[[#This Row],[30+]]-P_R[[#This Row],[31+]]</f>
        <v>5.0000000000000002E-5</v>
      </c>
      <c r="BU132" s="5">
        <f>P_R[[#This Row],[31+]]-P_R[[#This Row],[32+]]</f>
        <v>5.0000000000000002E-5</v>
      </c>
      <c r="BV132" s="5">
        <f>P_R[[#This Row],[32+]]-P_R[[#This Row],[33+]]</f>
        <v>0</v>
      </c>
      <c r="BW132" s="5">
        <f>P_R[[#This Row],[33+]]-P_R[[#This Row],[34+]]</f>
        <v>0</v>
      </c>
      <c r="BX132" s="5">
        <f>P_R[[#This Row],[34+]]-P_R[[#This Row],[35+]]</f>
        <v>0</v>
      </c>
      <c r="BY132" s="5">
        <f>P_R[[#This Row],[35+]]-P_R[[#This Row],[36+]]</f>
        <v>0</v>
      </c>
      <c r="BZ132" s="5">
        <f>P_R[[#This Row],[36+]]-P_R[[#This Row],[37+]]</f>
        <v>0</v>
      </c>
      <c r="CA132" s="5">
        <f>P_R[[#This Row],[37+]]-P_R[[#This Row],[38+]]</f>
        <v>0</v>
      </c>
      <c r="CB132" s="5">
        <f>P_R[[#This Row],[38+]]-P_R[[#This Row],[39+]]</f>
        <v>0</v>
      </c>
      <c r="CC132" s="5">
        <f>P_R[[#This Row],[39+]]-P_R[[#This Row],[40+]]</f>
        <v>0</v>
      </c>
      <c r="CD132" s="5">
        <f>P_R[[#This Row],[40+]]-P_R[[#This Row],[41+]]</f>
        <v>0</v>
      </c>
      <c r="CE132" s="5">
        <f>P_R[[#This Row],[41+]]-P_R[[#This Row],[42+]]</f>
        <v>0</v>
      </c>
      <c r="CF132" s="5">
        <f>P_R[[#This Row],[42+]]-P_R[[#This Row],[43+]]</f>
        <v>0</v>
      </c>
      <c r="CG132" s="5">
        <f>P_R[[#This Row],[43+]]-P_R[[#This Row],[44+]]</f>
        <v>0</v>
      </c>
      <c r="CH132" s="5">
        <f>P_R[[#This Row],[44+]]-P_R[[#This Row],[45+]]</f>
        <v>0</v>
      </c>
      <c r="CI132" s="5">
        <f>P_R[[#This Row],[45+]]-P_R[[#This Row],[46+]]</f>
        <v>0</v>
      </c>
      <c r="CJ132" s="5">
        <f>P_R[[#This Row],[46+]]-P_R[[#This Row],[47+]]</f>
        <v>0</v>
      </c>
      <c r="CK132" s="5">
        <f>P_R[[#This Row],[47+]]-P_R[[#This Row],[48+]]</f>
        <v>0</v>
      </c>
      <c r="CL132" s="5">
        <f>P_R[[#This Row],[48+]]-P_R[[#This Row],[49+]]</f>
        <v>0</v>
      </c>
    </row>
    <row r="133" spans="1:90" x14ac:dyDescent="0.25">
      <c r="A133" s="10">
        <v>22400722</v>
      </c>
      <c r="B133" s="13" t="s">
        <v>79</v>
      </c>
      <c r="C133" s="13" t="s">
        <v>96</v>
      </c>
      <c r="D133" s="11">
        <v>0.8125</v>
      </c>
      <c r="E133" s="9" t="str">
        <f>HYPERLINK("https://www.nba.com/stats/player/1630558/boxscores-traditional", "Davion Mitchell")</f>
        <v>Davion Mitchell</v>
      </c>
      <c r="F133">
        <v>8.8000000000000007</v>
      </c>
      <c r="G133" s="4">
        <v>3.6550000000000002</v>
      </c>
      <c r="H133" s="3">
        <v>0.58706000000000003</v>
      </c>
      <c r="I133" s="3">
        <v>0.48005999999999999</v>
      </c>
      <c r="J133" s="3">
        <v>0.37069999999999997</v>
      </c>
      <c r="K133" s="3">
        <v>0.27424999999999999</v>
      </c>
      <c r="L133" s="3">
        <v>0.18942999999999999</v>
      </c>
      <c r="M133" s="3">
        <v>0.12506999999999999</v>
      </c>
      <c r="N133" s="3">
        <v>7.7799999999999994E-2</v>
      </c>
      <c r="O133" s="3">
        <v>4.4569999999999999E-2</v>
      </c>
      <c r="P133" s="3">
        <v>2.4420000000000001E-2</v>
      </c>
      <c r="Q133" s="3">
        <v>1.255E-2</v>
      </c>
      <c r="R133" s="3">
        <v>5.8700000000000002E-3</v>
      </c>
      <c r="S133" s="3">
        <v>2.64E-3</v>
      </c>
      <c r="T133" s="3">
        <v>1.1100000000000001E-3</v>
      </c>
      <c r="U133" s="3">
        <v>4.2000000000000002E-4</v>
      </c>
      <c r="V133" s="3">
        <v>1.4999999999999999E-4</v>
      </c>
      <c r="W133" s="3">
        <v>5.0000000000000002E-5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5">
        <f>P_R[[#This Row],[8+]]-P_R[[#This Row],[9+]]</f>
        <v>0.10700000000000004</v>
      </c>
      <c r="AY133" s="5">
        <f>P_R[[#This Row],[9+]]-P_R[[#This Row],[10+]]</f>
        <v>0.10936000000000001</v>
      </c>
      <c r="AZ133" s="5">
        <f>P_R[[#This Row],[10+]]-P_R[[#This Row],[11+]]</f>
        <v>9.644999999999998E-2</v>
      </c>
      <c r="BA133" s="5">
        <f>P_R[[#This Row],[11+]]-P_R[[#This Row],[12+]]</f>
        <v>8.4820000000000007E-2</v>
      </c>
      <c r="BB133" s="5">
        <f>P_R[[#This Row],[12+]]-P_R[[#This Row],[13+]]</f>
        <v>6.4360000000000001E-2</v>
      </c>
      <c r="BC133" s="5">
        <f>P_R[[#This Row],[13+]]-P_R[[#This Row],[14+]]</f>
        <v>4.7269999999999993E-2</v>
      </c>
      <c r="BD133" s="5">
        <f>P_R[[#This Row],[14+]]-P_R[[#This Row],[15+]]</f>
        <v>3.3229999999999996E-2</v>
      </c>
      <c r="BE133" s="5">
        <f>P_R[[#This Row],[15+]]-P_R[[#This Row],[16+]]</f>
        <v>2.0149999999999998E-2</v>
      </c>
      <c r="BF133" s="5">
        <f>P_R[[#This Row],[16+]]-P_R[[#This Row],[17+]]</f>
        <v>1.187E-2</v>
      </c>
      <c r="BG133" s="5">
        <f>P_R[[#This Row],[17+]]-P_R[[#This Row],[18+]]</f>
        <v>6.6800000000000002E-3</v>
      </c>
      <c r="BH133" s="5">
        <f>P_R[[#This Row],[18+]]-P_R[[#This Row],[19+]]</f>
        <v>3.2300000000000002E-3</v>
      </c>
      <c r="BI133" s="5">
        <f>P_R[[#This Row],[19+]]-P_R[[#This Row],[20+]]</f>
        <v>1.5299999999999999E-3</v>
      </c>
      <c r="BJ133" s="5">
        <f>P_R[[#This Row],[20+]]-P_R[[#This Row],[21+]]</f>
        <v>6.9000000000000008E-4</v>
      </c>
      <c r="BK133" s="5">
        <f>P_R[[#This Row],[21+]]-P_R[[#This Row],[22+]]</f>
        <v>2.7000000000000006E-4</v>
      </c>
      <c r="BL133" s="5">
        <f>P_R[[#This Row],[22+]]-P_R[[#This Row],[23+]]</f>
        <v>9.9999999999999991E-5</v>
      </c>
      <c r="BM133" s="5">
        <f>P_R[[#This Row],[23+]]-P_R[[#This Row],[24+]]</f>
        <v>5.0000000000000002E-5</v>
      </c>
      <c r="BN133" s="5">
        <f>P_R[[#This Row],[24+]]-P_R[[#This Row],[25+]]</f>
        <v>0</v>
      </c>
      <c r="BO133" s="5">
        <f>P_R[[#This Row],[25+]]-P_R[[#This Row],[26+]]</f>
        <v>0</v>
      </c>
      <c r="BP133" s="5">
        <f>P_R[[#This Row],[26+]]-P_R[[#This Row],[27+]]</f>
        <v>0</v>
      </c>
      <c r="BQ133" s="5">
        <f>P_R[[#This Row],[27+]]-P_R[[#This Row],[28+]]</f>
        <v>0</v>
      </c>
      <c r="BR133" s="5">
        <f>P_R[[#This Row],[28+]]-P_R[[#This Row],[29+]]</f>
        <v>0</v>
      </c>
      <c r="BS133" s="5">
        <f>P_R[[#This Row],[29+]]-P_R[[#This Row],[30+]]</f>
        <v>0</v>
      </c>
      <c r="BT133" s="5">
        <f>P_R[[#This Row],[30+]]-P_R[[#This Row],[31+]]</f>
        <v>0</v>
      </c>
      <c r="BU133" s="5">
        <f>P_R[[#This Row],[31+]]-P_R[[#This Row],[32+]]</f>
        <v>0</v>
      </c>
      <c r="BV133" s="5">
        <f>P_R[[#This Row],[32+]]-P_R[[#This Row],[33+]]</f>
        <v>0</v>
      </c>
      <c r="BW133" s="5">
        <f>P_R[[#This Row],[33+]]-P_R[[#This Row],[34+]]</f>
        <v>0</v>
      </c>
      <c r="BX133" s="5">
        <f>P_R[[#This Row],[34+]]-P_R[[#This Row],[35+]]</f>
        <v>0</v>
      </c>
      <c r="BY133" s="5">
        <f>P_R[[#This Row],[35+]]-P_R[[#This Row],[36+]]</f>
        <v>0</v>
      </c>
      <c r="BZ133" s="5">
        <f>P_R[[#This Row],[36+]]-P_R[[#This Row],[37+]]</f>
        <v>0</v>
      </c>
      <c r="CA133" s="5">
        <f>P_R[[#This Row],[37+]]-P_R[[#This Row],[38+]]</f>
        <v>0</v>
      </c>
      <c r="CB133" s="5">
        <f>P_R[[#This Row],[38+]]-P_R[[#This Row],[39+]]</f>
        <v>0</v>
      </c>
      <c r="CC133" s="5">
        <f>P_R[[#This Row],[39+]]-P_R[[#This Row],[40+]]</f>
        <v>0</v>
      </c>
      <c r="CD133" s="5">
        <f>P_R[[#This Row],[40+]]-P_R[[#This Row],[41+]]</f>
        <v>0</v>
      </c>
      <c r="CE133" s="5">
        <f>P_R[[#This Row],[41+]]-P_R[[#This Row],[42+]]</f>
        <v>0</v>
      </c>
      <c r="CF133" s="5">
        <f>P_R[[#This Row],[42+]]-P_R[[#This Row],[43+]]</f>
        <v>0</v>
      </c>
      <c r="CG133" s="5">
        <f>P_R[[#This Row],[43+]]-P_R[[#This Row],[44+]]</f>
        <v>0</v>
      </c>
      <c r="CH133" s="5">
        <f>P_R[[#This Row],[44+]]-P_R[[#This Row],[45+]]</f>
        <v>0</v>
      </c>
      <c r="CI133" s="5">
        <f>P_R[[#This Row],[45+]]-P_R[[#This Row],[46+]]</f>
        <v>0</v>
      </c>
      <c r="CJ133" s="5">
        <f>P_R[[#This Row],[46+]]-P_R[[#This Row],[47+]]</f>
        <v>0</v>
      </c>
      <c r="CK133" s="5">
        <f>P_R[[#This Row],[47+]]-P_R[[#This Row],[48+]]</f>
        <v>0</v>
      </c>
      <c r="CL133" s="5">
        <f>P_R[[#This Row],[48+]]-P_R[[#This Row],[49+]]</f>
        <v>0</v>
      </c>
    </row>
    <row r="134" spans="1:90" x14ac:dyDescent="0.25">
      <c r="A134" s="10">
        <v>22400723</v>
      </c>
      <c r="B134" s="13" t="s">
        <v>80</v>
      </c>
      <c r="C134" s="13" t="s">
        <v>97</v>
      </c>
      <c r="D134" s="11">
        <v>0.83333333333333337</v>
      </c>
      <c r="E134" s="9" t="str">
        <f>HYPERLINK("https://www.nba.com/stats/player/203897/boxscores-traditional", "Zach LaVine")</f>
        <v>Zach LaVine</v>
      </c>
      <c r="F134">
        <v>30.6</v>
      </c>
      <c r="G134" s="4">
        <v>4.8410000000000002</v>
      </c>
      <c r="H134" s="3">
        <v>1</v>
      </c>
      <c r="I134" s="3">
        <v>1</v>
      </c>
      <c r="J134" s="3">
        <v>1</v>
      </c>
      <c r="K134" s="3">
        <v>1</v>
      </c>
      <c r="L134" s="3">
        <v>0.99994000000000005</v>
      </c>
      <c r="M134" s="3">
        <v>0.99985999999999997</v>
      </c>
      <c r="N134" s="3">
        <v>0.99970000000000003</v>
      </c>
      <c r="O134" s="3">
        <v>0.99936000000000003</v>
      </c>
      <c r="P134" s="3">
        <v>0.99873999999999996</v>
      </c>
      <c r="Q134" s="3">
        <v>0.99751999999999996</v>
      </c>
      <c r="R134" s="3">
        <v>0.99534</v>
      </c>
      <c r="S134" s="3">
        <v>0.99180000000000001</v>
      </c>
      <c r="T134" s="3">
        <v>0.98573999999999995</v>
      </c>
      <c r="U134" s="3">
        <v>0.97614999999999996</v>
      </c>
      <c r="V134" s="3">
        <v>0.96245999999999998</v>
      </c>
      <c r="W134" s="3">
        <v>0.94179000000000002</v>
      </c>
      <c r="X134" s="3">
        <v>0.91308999999999996</v>
      </c>
      <c r="Y134" s="3">
        <v>0.87697999999999998</v>
      </c>
      <c r="Z134" s="3">
        <v>0.82894000000000001</v>
      </c>
      <c r="AA134" s="3">
        <v>0.77034999999999998</v>
      </c>
      <c r="AB134" s="3">
        <v>0.70540000000000003</v>
      </c>
      <c r="AC134" s="3">
        <v>0.62929999999999997</v>
      </c>
      <c r="AD134" s="3">
        <v>0.54776000000000002</v>
      </c>
      <c r="AE134" s="3">
        <v>0.46811999999999998</v>
      </c>
      <c r="AF134" s="3">
        <v>0.38590999999999998</v>
      </c>
      <c r="AG134" s="3">
        <v>0.30853999999999998</v>
      </c>
      <c r="AH134" s="3">
        <v>0.24196000000000001</v>
      </c>
      <c r="AI134" s="3">
        <v>0.18140999999999999</v>
      </c>
      <c r="AJ134" s="3">
        <v>0.13136</v>
      </c>
      <c r="AK134" s="3">
        <v>9.3420000000000003E-2</v>
      </c>
      <c r="AL134" s="3">
        <v>6.3009999999999997E-2</v>
      </c>
      <c r="AM134" s="3">
        <v>4.0930000000000001E-2</v>
      </c>
      <c r="AN134" s="3">
        <v>2.6190000000000001E-2</v>
      </c>
      <c r="AO134" s="3">
        <v>1.5779999999999999E-2</v>
      </c>
      <c r="AP134" s="3">
        <v>9.3900000000000008E-3</v>
      </c>
      <c r="AQ134" s="3">
        <v>5.2300000000000003E-3</v>
      </c>
      <c r="AR134" s="3">
        <v>2.8E-3</v>
      </c>
      <c r="AS134" s="3">
        <v>1.49E-3</v>
      </c>
      <c r="AT134" s="3">
        <v>7.3999999999999999E-4</v>
      </c>
      <c r="AU134" s="3">
        <v>3.5E-4</v>
      </c>
      <c r="AV134" s="3">
        <v>1.7000000000000001E-4</v>
      </c>
      <c r="AW134" s="3">
        <v>6.9999999999999994E-5</v>
      </c>
      <c r="AX134" s="5">
        <f>P_R[[#This Row],[8+]]-P_R[[#This Row],[9+]]</f>
        <v>0</v>
      </c>
      <c r="AY134" s="5">
        <f>P_R[[#This Row],[9+]]-P_R[[#This Row],[10+]]</f>
        <v>0</v>
      </c>
      <c r="AZ134" s="5">
        <f>P_R[[#This Row],[10+]]-P_R[[#This Row],[11+]]</f>
        <v>0</v>
      </c>
      <c r="BA134" s="5">
        <f>P_R[[#This Row],[11+]]-P_R[[#This Row],[12+]]</f>
        <v>5.9999999999948983E-5</v>
      </c>
      <c r="BB134" s="5">
        <f>P_R[[#This Row],[12+]]-P_R[[#This Row],[13+]]</f>
        <v>8.0000000000080007E-5</v>
      </c>
      <c r="BC134" s="5">
        <f>P_R[[#This Row],[13+]]-P_R[[#This Row],[14+]]</f>
        <v>1.5999999999993797E-4</v>
      </c>
      <c r="BD134" s="5">
        <f>P_R[[#This Row],[14+]]-P_R[[#This Row],[15+]]</f>
        <v>3.4000000000000696E-4</v>
      </c>
      <c r="BE134" s="5">
        <f>P_R[[#This Row],[15+]]-P_R[[#This Row],[16+]]</f>
        <v>6.2000000000006494E-4</v>
      </c>
      <c r="BF134" s="5">
        <f>P_R[[#This Row],[16+]]-P_R[[#This Row],[17+]]</f>
        <v>1.2199999999999989E-3</v>
      </c>
      <c r="BG134" s="5">
        <f>P_R[[#This Row],[17+]]-P_R[[#This Row],[18+]]</f>
        <v>2.1799999999999597E-3</v>
      </c>
      <c r="BH134" s="5">
        <f>P_R[[#This Row],[18+]]-P_R[[#This Row],[19+]]</f>
        <v>3.5399999999999876E-3</v>
      </c>
      <c r="BI134" s="5">
        <f>P_R[[#This Row],[19+]]-P_R[[#This Row],[20+]]</f>
        <v>6.0600000000000653E-3</v>
      </c>
      <c r="BJ134" s="5">
        <f>P_R[[#This Row],[20+]]-P_R[[#This Row],[21+]]</f>
        <v>9.5899999999999874E-3</v>
      </c>
      <c r="BK134" s="5">
        <f>P_R[[#This Row],[21+]]-P_R[[#This Row],[22+]]</f>
        <v>1.368999999999998E-2</v>
      </c>
      <c r="BL134" s="5">
        <f>P_R[[#This Row],[22+]]-P_R[[#This Row],[23+]]</f>
        <v>2.0669999999999966E-2</v>
      </c>
      <c r="BM134" s="5">
        <f>P_R[[#This Row],[23+]]-P_R[[#This Row],[24+]]</f>
        <v>2.8700000000000059E-2</v>
      </c>
      <c r="BN134" s="5">
        <f>P_R[[#This Row],[24+]]-P_R[[#This Row],[25+]]</f>
        <v>3.6109999999999975E-2</v>
      </c>
      <c r="BO134" s="5">
        <f>P_R[[#This Row],[25+]]-P_R[[#This Row],[26+]]</f>
        <v>4.8039999999999972E-2</v>
      </c>
      <c r="BP134" s="5">
        <f>P_R[[#This Row],[26+]]-P_R[[#This Row],[27+]]</f>
        <v>5.8590000000000031E-2</v>
      </c>
      <c r="BQ134" s="5">
        <f>P_R[[#This Row],[27+]]-P_R[[#This Row],[28+]]</f>
        <v>6.4949999999999952E-2</v>
      </c>
      <c r="BR134" s="5">
        <f>P_R[[#This Row],[28+]]-P_R[[#This Row],[29+]]</f>
        <v>7.6100000000000056E-2</v>
      </c>
      <c r="BS134" s="5">
        <f>P_R[[#This Row],[29+]]-P_R[[#This Row],[30+]]</f>
        <v>8.1539999999999946E-2</v>
      </c>
      <c r="BT134" s="5">
        <f>P_R[[#This Row],[30+]]-P_R[[#This Row],[31+]]</f>
        <v>7.9640000000000044E-2</v>
      </c>
      <c r="BU134" s="5">
        <f>P_R[[#This Row],[31+]]-P_R[[#This Row],[32+]]</f>
        <v>8.2210000000000005E-2</v>
      </c>
      <c r="BV134" s="5">
        <f>P_R[[#This Row],[32+]]-P_R[[#This Row],[33+]]</f>
        <v>7.7369999999999994E-2</v>
      </c>
      <c r="BW134" s="5">
        <f>P_R[[#This Row],[33+]]-P_R[[#This Row],[34+]]</f>
        <v>6.6579999999999973E-2</v>
      </c>
      <c r="BX134" s="5">
        <f>P_R[[#This Row],[34+]]-P_R[[#This Row],[35+]]</f>
        <v>6.055000000000002E-2</v>
      </c>
      <c r="BY134" s="5">
        <f>P_R[[#This Row],[35+]]-P_R[[#This Row],[36+]]</f>
        <v>5.0049999999999983E-2</v>
      </c>
      <c r="BZ134" s="5">
        <f>P_R[[#This Row],[36+]]-P_R[[#This Row],[37+]]</f>
        <v>3.7940000000000002E-2</v>
      </c>
      <c r="CA134" s="5">
        <f>P_R[[#This Row],[37+]]-P_R[[#This Row],[38+]]</f>
        <v>3.0410000000000006E-2</v>
      </c>
      <c r="CB134" s="5">
        <f>P_R[[#This Row],[38+]]-P_R[[#This Row],[39+]]</f>
        <v>2.2079999999999995E-2</v>
      </c>
      <c r="CC134" s="5">
        <f>P_R[[#This Row],[39+]]-P_R[[#This Row],[40+]]</f>
        <v>1.474E-2</v>
      </c>
      <c r="CD134" s="5">
        <f>P_R[[#This Row],[40+]]-P_R[[#This Row],[41+]]</f>
        <v>1.0410000000000003E-2</v>
      </c>
      <c r="CE134" s="5">
        <f>P_R[[#This Row],[41+]]-P_R[[#This Row],[42+]]</f>
        <v>6.3899999999999981E-3</v>
      </c>
      <c r="CF134" s="5">
        <f>P_R[[#This Row],[42+]]-P_R[[#This Row],[43+]]</f>
        <v>4.1600000000000005E-3</v>
      </c>
      <c r="CG134" s="5">
        <f>P_R[[#This Row],[43+]]-P_R[[#This Row],[44+]]</f>
        <v>2.4300000000000003E-3</v>
      </c>
      <c r="CH134" s="5">
        <f>P_R[[#This Row],[44+]]-P_R[[#This Row],[45+]]</f>
        <v>1.31E-3</v>
      </c>
      <c r="CI134" s="5">
        <f>P_R[[#This Row],[45+]]-P_R[[#This Row],[46+]]</f>
        <v>7.5000000000000002E-4</v>
      </c>
      <c r="CJ134" s="5">
        <f>P_R[[#This Row],[46+]]-P_R[[#This Row],[47+]]</f>
        <v>3.8999999999999999E-4</v>
      </c>
      <c r="CK134" s="5">
        <f>P_R[[#This Row],[47+]]-P_R[[#This Row],[48+]]</f>
        <v>1.7999999999999998E-4</v>
      </c>
      <c r="CL134" s="5">
        <f>P_R[[#This Row],[48+]]-P_R[[#This Row],[49+]]</f>
        <v>1.0000000000000002E-4</v>
      </c>
    </row>
    <row r="135" spans="1:90" x14ac:dyDescent="0.25">
      <c r="A135" s="10">
        <v>22400723</v>
      </c>
      <c r="B135" s="13" t="s">
        <v>80</v>
      </c>
      <c r="C135" s="13" t="s">
        <v>97</v>
      </c>
      <c r="D135" s="11">
        <v>0.83333333333333337</v>
      </c>
      <c r="E135" s="9" t="str">
        <f>HYPERLINK("https://www.nba.com/stats/player/1630172/boxscores-traditional", "Patrick Williams")</f>
        <v>Patrick Williams</v>
      </c>
      <c r="F135">
        <v>18.600000000000001</v>
      </c>
      <c r="G135" s="4">
        <v>3.0070000000000001</v>
      </c>
      <c r="H135" s="3">
        <v>0.99978999999999996</v>
      </c>
      <c r="I135" s="3">
        <v>0.99929000000000001</v>
      </c>
      <c r="J135" s="3">
        <v>0.99787999999999999</v>
      </c>
      <c r="K135" s="3">
        <v>0.99429999999999996</v>
      </c>
      <c r="L135" s="3">
        <v>0.98573999999999995</v>
      </c>
      <c r="M135" s="3">
        <v>0.96855999999999998</v>
      </c>
      <c r="N135" s="3">
        <v>0.93698999999999999</v>
      </c>
      <c r="O135" s="3">
        <v>0.88492999999999999</v>
      </c>
      <c r="P135" s="3">
        <v>0.80510999999999999</v>
      </c>
      <c r="Q135" s="3">
        <v>0.70194000000000001</v>
      </c>
      <c r="R135" s="3">
        <v>0.57926</v>
      </c>
      <c r="S135" s="3">
        <v>0.44828000000000001</v>
      </c>
      <c r="T135" s="3">
        <v>0.31918000000000002</v>
      </c>
      <c r="U135" s="3">
        <v>0.21185999999999999</v>
      </c>
      <c r="V135" s="3">
        <v>0.12923999999999999</v>
      </c>
      <c r="W135" s="3">
        <v>7.2150000000000006E-2</v>
      </c>
      <c r="X135" s="3">
        <v>3.5929999999999997E-2</v>
      </c>
      <c r="Y135" s="3">
        <v>1.6590000000000001E-2</v>
      </c>
      <c r="Z135" s="3">
        <v>6.9499999999999996E-3</v>
      </c>
      <c r="AA135" s="3">
        <v>2.64E-3</v>
      </c>
      <c r="AB135" s="3">
        <v>8.7000000000000001E-4</v>
      </c>
      <c r="AC135" s="3">
        <v>2.7E-4</v>
      </c>
      <c r="AD135" s="3">
        <v>8.0000000000000007E-5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P_R[[#This Row],[8+]]-P_R[[#This Row],[9+]]</f>
        <v>4.9999999999994493E-4</v>
      </c>
      <c r="AY135" s="5">
        <f>P_R[[#This Row],[9+]]-P_R[[#This Row],[10+]]</f>
        <v>1.4100000000000223E-3</v>
      </c>
      <c r="AZ135" s="5">
        <f>P_R[[#This Row],[10+]]-P_R[[#This Row],[11+]]</f>
        <v>3.5800000000000276E-3</v>
      </c>
      <c r="BA135" s="5">
        <f>P_R[[#This Row],[11+]]-P_R[[#This Row],[12+]]</f>
        <v>8.560000000000012E-3</v>
      </c>
      <c r="BB135" s="5">
        <f>P_R[[#This Row],[12+]]-P_R[[#This Row],[13+]]</f>
        <v>1.7179999999999973E-2</v>
      </c>
      <c r="BC135" s="5">
        <f>P_R[[#This Row],[13+]]-P_R[[#This Row],[14+]]</f>
        <v>3.1569999999999987E-2</v>
      </c>
      <c r="BD135" s="5">
        <f>P_R[[#This Row],[14+]]-P_R[[#This Row],[15+]]</f>
        <v>5.2059999999999995E-2</v>
      </c>
      <c r="BE135" s="5">
        <f>P_R[[#This Row],[15+]]-P_R[[#This Row],[16+]]</f>
        <v>7.9820000000000002E-2</v>
      </c>
      <c r="BF135" s="5">
        <f>P_R[[#This Row],[16+]]-P_R[[#This Row],[17+]]</f>
        <v>0.10316999999999998</v>
      </c>
      <c r="BG135" s="5">
        <f>P_R[[#This Row],[17+]]-P_R[[#This Row],[18+]]</f>
        <v>0.12268000000000001</v>
      </c>
      <c r="BH135" s="5">
        <f>P_R[[#This Row],[18+]]-P_R[[#This Row],[19+]]</f>
        <v>0.13097999999999999</v>
      </c>
      <c r="BI135" s="5">
        <f>P_R[[#This Row],[19+]]-P_R[[#This Row],[20+]]</f>
        <v>0.12909999999999999</v>
      </c>
      <c r="BJ135" s="5">
        <f>P_R[[#This Row],[20+]]-P_R[[#This Row],[21+]]</f>
        <v>0.10732000000000003</v>
      </c>
      <c r="BK135" s="5">
        <f>P_R[[#This Row],[21+]]-P_R[[#This Row],[22+]]</f>
        <v>8.2619999999999999E-2</v>
      </c>
      <c r="BL135" s="5">
        <f>P_R[[#This Row],[22+]]-P_R[[#This Row],[23+]]</f>
        <v>5.7089999999999988E-2</v>
      </c>
      <c r="BM135" s="5">
        <f>P_R[[#This Row],[23+]]-P_R[[#This Row],[24+]]</f>
        <v>3.6220000000000009E-2</v>
      </c>
      <c r="BN135" s="5">
        <f>P_R[[#This Row],[24+]]-P_R[[#This Row],[25+]]</f>
        <v>1.9339999999999996E-2</v>
      </c>
      <c r="BO135" s="5">
        <f>P_R[[#This Row],[25+]]-P_R[[#This Row],[26+]]</f>
        <v>9.640000000000001E-3</v>
      </c>
      <c r="BP135" s="5">
        <f>P_R[[#This Row],[26+]]-P_R[[#This Row],[27+]]</f>
        <v>4.3099999999999996E-3</v>
      </c>
      <c r="BQ135" s="5">
        <f>P_R[[#This Row],[27+]]-P_R[[#This Row],[28+]]</f>
        <v>1.7699999999999999E-3</v>
      </c>
      <c r="BR135" s="5">
        <f>P_R[[#This Row],[28+]]-P_R[[#This Row],[29+]]</f>
        <v>6.0000000000000006E-4</v>
      </c>
      <c r="BS135" s="5">
        <f>P_R[[#This Row],[29+]]-P_R[[#This Row],[30+]]</f>
        <v>1.9000000000000001E-4</v>
      </c>
      <c r="BT135" s="5">
        <f>P_R[[#This Row],[30+]]-P_R[[#This Row],[31+]]</f>
        <v>8.0000000000000007E-5</v>
      </c>
      <c r="BU135" s="5">
        <f>P_R[[#This Row],[31+]]-P_R[[#This Row],[32+]]</f>
        <v>0</v>
      </c>
      <c r="BV135" s="5">
        <f>P_R[[#This Row],[32+]]-P_R[[#This Row],[33+]]</f>
        <v>0</v>
      </c>
      <c r="BW135" s="5">
        <f>P_R[[#This Row],[33+]]-P_R[[#This Row],[34+]]</f>
        <v>0</v>
      </c>
      <c r="BX135" s="5">
        <f>P_R[[#This Row],[34+]]-P_R[[#This Row],[35+]]</f>
        <v>0</v>
      </c>
      <c r="BY135" s="5">
        <f>P_R[[#This Row],[35+]]-P_R[[#This Row],[36+]]</f>
        <v>0</v>
      </c>
      <c r="BZ135" s="5">
        <f>P_R[[#This Row],[36+]]-P_R[[#This Row],[37+]]</f>
        <v>0</v>
      </c>
      <c r="CA135" s="5">
        <f>P_R[[#This Row],[37+]]-P_R[[#This Row],[38+]]</f>
        <v>0</v>
      </c>
      <c r="CB135" s="5">
        <f>P_R[[#This Row],[38+]]-P_R[[#This Row],[39+]]</f>
        <v>0</v>
      </c>
      <c r="CC135" s="5">
        <f>P_R[[#This Row],[39+]]-P_R[[#This Row],[40+]]</f>
        <v>0</v>
      </c>
      <c r="CD135" s="5">
        <f>P_R[[#This Row],[40+]]-P_R[[#This Row],[41+]]</f>
        <v>0</v>
      </c>
      <c r="CE135" s="5">
        <f>P_R[[#This Row],[41+]]-P_R[[#This Row],[42+]]</f>
        <v>0</v>
      </c>
      <c r="CF135" s="5">
        <f>P_R[[#This Row],[42+]]-P_R[[#This Row],[43+]]</f>
        <v>0</v>
      </c>
      <c r="CG135" s="5">
        <f>P_R[[#This Row],[43+]]-P_R[[#This Row],[44+]]</f>
        <v>0</v>
      </c>
      <c r="CH135" s="5">
        <f>P_R[[#This Row],[44+]]-P_R[[#This Row],[45+]]</f>
        <v>0</v>
      </c>
      <c r="CI135" s="5">
        <f>P_R[[#This Row],[45+]]-P_R[[#This Row],[46+]]</f>
        <v>0</v>
      </c>
      <c r="CJ135" s="5">
        <f>P_R[[#This Row],[46+]]-P_R[[#This Row],[47+]]</f>
        <v>0</v>
      </c>
      <c r="CK135" s="5">
        <f>P_R[[#This Row],[47+]]-P_R[[#This Row],[48+]]</f>
        <v>0</v>
      </c>
      <c r="CL135" s="5">
        <f>P_R[[#This Row],[48+]]-P_R[[#This Row],[49+]]</f>
        <v>0</v>
      </c>
    </row>
    <row r="136" spans="1:90" x14ac:dyDescent="0.25">
      <c r="A136" s="10">
        <v>22400723</v>
      </c>
      <c r="B136" s="13" t="s">
        <v>80</v>
      </c>
      <c r="C136" s="13" t="s">
        <v>97</v>
      </c>
      <c r="D136" s="11">
        <v>0.83333333333333337</v>
      </c>
      <c r="E136" s="9" t="str">
        <f>HYPERLINK("https://www.nba.com/stats/player/202696/boxscores-traditional", "Nikola Vucevic")</f>
        <v>Nikola Vucevic</v>
      </c>
      <c r="F136">
        <v>26.6</v>
      </c>
      <c r="G136" s="4">
        <v>5.8170000000000002</v>
      </c>
      <c r="H136" s="3">
        <v>0.99931000000000003</v>
      </c>
      <c r="I136" s="3">
        <v>0.99878</v>
      </c>
      <c r="J136" s="3">
        <v>0.99780999999999997</v>
      </c>
      <c r="K136" s="3">
        <v>0.99631999999999998</v>
      </c>
      <c r="L136" s="3">
        <v>0.99395999999999995</v>
      </c>
      <c r="M136" s="3">
        <v>0.99036000000000002</v>
      </c>
      <c r="N136" s="3">
        <v>0.98499999999999999</v>
      </c>
      <c r="O136" s="3">
        <v>0.97670000000000001</v>
      </c>
      <c r="P136" s="3">
        <v>0.96562000000000003</v>
      </c>
      <c r="Q136" s="3">
        <v>0.95052999999999999</v>
      </c>
      <c r="R136" s="3">
        <v>0.93056000000000005</v>
      </c>
      <c r="S136" s="3">
        <v>0.90490000000000004</v>
      </c>
      <c r="T136" s="3">
        <v>0.87075999999999998</v>
      </c>
      <c r="U136" s="3">
        <v>0.83147000000000004</v>
      </c>
      <c r="V136" s="3">
        <v>0.78524000000000005</v>
      </c>
      <c r="W136" s="3">
        <v>0.73236999999999997</v>
      </c>
      <c r="X136" s="3">
        <v>0.67364000000000002</v>
      </c>
      <c r="Y136" s="3">
        <v>0.61026000000000002</v>
      </c>
      <c r="Z136" s="3">
        <v>0.53983000000000003</v>
      </c>
      <c r="AA136" s="3">
        <v>0.47210000000000002</v>
      </c>
      <c r="AB136" s="3">
        <v>0.40516999999999997</v>
      </c>
      <c r="AC136" s="3">
        <v>0.34089999999999998</v>
      </c>
      <c r="AD136" s="3">
        <v>0.28095999999999999</v>
      </c>
      <c r="AE136" s="3">
        <v>0.22363</v>
      </c>
      <c r="AF136" s="3">
        <v>0.17619000000000001</v>
      </c>
      <c r="AG136" s="3">
        <v>0.13567000000000001</v>
      </c>
      <c r="AH136" s="3">
        <v>0.10204000000000001</v>
      </c>
      <c r="AI136" s="3">
        <v>7.4929999999999997E-2</v>
      </c>
      <c r="AJ136" s="3">
        <v>5.262E-2</v>
      </c>
      <c r="AK136" s="3">
        <v>3.6729999999999999E-2</v>
      </c>
      <c r="AL136" s="3">
        <v>2.5000000000000001E-2</v>
      </c>
      <c r="AM136" s="3">
        <v>1.6590000000000001E-2</v>
      </c>
      <c r="AN136" s="3">
        <v>1.072E-2</v>
      </c>
      <c r="AO136" s="3">
        <v>6.5700000000000003E-3</v>
      </c>
      <c r="AP136" s="3">
        <v>4.0200000000000001E-3</v>
      </c>
      <c r="AQ136" s="3">
        <v>2.3999999999999998E-3</v>
      </c>
      <c r="AR136" s="3">
        <v>1.39E-3</v>
      </c>
      <c r="AS136" s="3">
        <v>7.9000000000000001E-4</v>
      </c>
      <c r="AT136" s="3">
        <v>4.2000000000000002E-4</v>
      </c>
      <c r="AU136" s="3">
        <v>2.2000000000000001E-4</v>
      </c>
      <c r="AV136" s="3">
        <v>1.2E-4</v>
      </c>
      <c r="AW136" s="3">
        <v>6.0000000000000002E-5</v>
      </c>
      <c r="AX136" s="5">
        <f>P_R[[#This Row],[8+]]-P_R[[#This Row],[9+]]</f>
        <v>5.3000000000003045E-4</v>
      </c>
      <c r="AY136" s="5">
        <f>P_R[[#This Row],[9+]]-P_R[[#This Row],[10+]]</f>
        <v>9.700000000000264E-4</v>
      </c>
      <c r="AZ136" s="5">
        <f>P_R[[#This Row],[10+]]-P_R[[#This Row],[11+]]</f>
        <v>1.4899999999999913E-3</v>
      </c>
      <c r="BA136" s="5">
        <f>P_R[[#This Row],[11+]]-P_R[[#This Row],[12+]]</f>
        <v>2.3600000000000287E-3</v>
      </c>
      <c r="BB136" s="5">
        <f>P_R[[#This Row],[12+]]-P_R[[#This Row],[13+]]</f>
        <v>3.5999999999999366E-3</v>
      </c>
      <c r="BC136" s="5">
        <f>P_R[[#This Row],[13+]]-P_R[[#This Row],[14+]]</f>
        <v>5.3600000000000314E-3</v>
      </c>
      <c r="BD136" s="5">
        <f>P_R[[#This Row],[14+]]-P_R[[#This Row],[15+]]</f>
        <v>8.2999999999999741E-3</v>
      </c>
      <c r="BE136" s="5">
        <f>P_R[[#This Row],[15+]]-P_R[[#This Row],[16+]]</f>
        <v>1.1079999999999979E-2</v>
      </c>
      <c r="BF136" s="5">
        <f>P_R[[#This Row],[16+]]-P_R[[#This Row],[17+]]</f>
        <v>1.5090000000000048E-2</v>
      </c>
      <c r="BG136" s="5">
        <f>P_R[[#This Row],[17+]]-P_R[[#This Row],[18+]]</f>
        <v>1.9969999999999932E-2</v>
      </c>
      <c r="BH136" s="5">
        <f>P_R[[#This Row],[18+]]-P_R[[#This Row],[19+]]</f>
        <v>2.5660000000000016E-2</v>
      </c>
      <c r="BI136" s="5">
        <f>P_R[[#This Row],[19+]]-P_R[[#This Row],[20+]]</f>
        <v>3.4140000000000059E-2</v>
      </c>
      <c r="BJ136" s="5">
        <f>P_R[[#This Row],[20+]]-P_R[[#This Row],[21+]]</f>
        <v>3.9289999999999936E-2</v>
      </c>
      <c r="BK136" s="5">
        <f>P_R[[#This Row],[21+]]-P_R[[#This Row],[22+]]</f>
        <v>4.6229999999999993E-2</v>
      </c>
      <c r="BL136" s="5">
        <f>P_R[[#This Row],[22+]]-P_R[[#This Row],[23+]]</f>
        <v>5.2870000000000084E-2</v>
      </c>
      <c r="BM136" s="5">
        <f>P_R[[#This Row],[23+]]-P_R[[#This Row],[24+]]</f>
        <v>5.8729999999999949E-2</v>
      </c>
      <c r="BN136" s="5">
        <f>P_R[[#This Row],[24+]]-P_R[[#This Row],[25+]]</f>
        <v>6.3379999999999992E-2</v>
      </c>
      <c r="BO136" s="5">
        <f>P_R[[#This Row],[25+]]-P_R[[#This Row],[26+]]</f>
        <v>7.0429999999999993E-2</v>
      </c>
      <c r="BP136" s="5">
        <f>P_R[[#This Row],[26+]]-P_R[[#This Row],[27+]]</f>
        <v>6.7730000000000012E-2</v>
      </c>
      <c r="BQ136" s="5">
        <f>P_R[[#This Row],[27+]]-P_R[[#This Row],[28+]]</f>
        <v>6.6930000000000045E-2</v>
      </c>
      <c r="BR136" s="5">
        <f>P_R[[#This Row],[28+]]-P_R[[#This Row],[29+]]</f>
        <v>6.4269999999999994E-2</v>
      </c>
      <c r="BS136" s="5">
        <f>P_R[[#This Row],[29+]]-P_R[[#This Row],[30+]]</f>
        <v>5.9939999999999993E-2</v>
      </c>
      <c r="BT136" s="5">
        <f>P_R[[#This Row],[30+]]-P_R[[#This Row],[31+]]</f>
        <v>5.7329999999999992E-2</v>
      </c>
      <c r="BU136" s="5">
        <f>P_R[[#This Row],[31+]]-P_R[[#This Row],[32+]]</f>
        <v>4.7439999999999982E-2</v>
      </c>
      <c r="BV136" s="5">
        <f>P_R[[#This Row],[32+]]-P_R[[#This Row],[33+]]</f>
        <v>4.052E-2</v>
      </c>
      <c r="BW136" s="5">
        <f>P_R[[#This Row],[33+]]-P_R[[#This Row],[34+]]</f>
        <v>3.3630000000000007E-2</v>
      </c>
      <c r="BX136" s="5">
        <f>P_R[[#This Row],[34+]]-P_R[[#This Row],[35+]]</f>
        <v>2.7110000000000009E-2</v>
      </c>
      <c r="BY136" s="5">
        <f>P_R[[#This Row],[35+]]-P_R[[#This Row],[36+]]</f>
        <v>2.2309999999999997E-2</v>
      </c>
      <c r="BZ136" s="5">
        <f>P_R[[#This Row],[36+]]-P_R[[#This Row],[37+]]</f>
        <v>1.5890000000000001E-2</v>
      </c>
      <c r="CA136" s="5">
        <f>P_R[[#This Row],[37+]]-P_R[[#This Row],[38+]]</f>
        <v>1.1729999999999997E-2</v>
      </c>
      <c r="CB136" s="5">
        <f>P_R[[#This Row],[38+]]-P_R[[#This Row],[39+]]</f>
        <v>8.4100000000000008E-3</v>
      </c>
      <c r="CC136" s="5">
        <f>P_R[[#This Row],[39+]]-P_R[[#This Row],[40+]]</f>
        <v>5.8700000000000002E-3</v>
      </c>
      <c r="CD136" s="5">
        <f>P_R[[#This Row],[40+]]-P_R[[#This Row],[41+]]</f>
        <v>4.15E-3</v>
      </c>
      <c r="CE136" s="5">
        <f>P_R[[#This Row],[41+]]-P_R[[#This Row],[42+]]</f>
        <v>2.5500000000000002E-3</v>
      </c>
      <c r="CF136" s="5">
        <f>P_R[[#This Row],[42+]]-P_R[[#This Row],[43+]]</f>
        <v>1.6200000000000003E-3</v>
      </c>
      <c r="CG136" s="5">
        <f>P_R[[#This Row],[43+]]-P_R[[#This Row],[44+]]</f>
        <v>1.0099999999999998E-3</v>
      </c>
      <c r="CH136" s="5">
        <f>P_R[[#This Row],[44+]]-P_R[[#This Row],[45+]]</f>
        <v>5.9999999999999995E-4</v>
      </c>
      <c r="CI136" s="5">
        <f>P_R[[#This Row],[45+]]-P_R[[#This Row],[46+]]</f>
        <v>3.6999999999999999E-4</v>
      </c>
      <c r="CJ136" s="5">
        <f>P_R[[#This Row],[46+]]-P_R[[#This Row],[47+]]</f>
        <v>2.0000000000000001E-4</v>
      </c>
      <c r="CK136" s="5">
        <f>P_R[[#This Row],[47+]]-P_R[[#This Row],[48+]]</f>
        <v>1E-4</v>
      </c>
      <c r="CL136" s="5">
        <f>P_R[[#This Row],[48+]]-P_R[[#This Row],[49+]]</f>
        <v>6.0000000000000002E-5</v>
      </c>
    </row>
    <row r="137" spans="1:90" x14ac:dyDescent="0.25">
      <c r="A137" s="10">
        <v>22400723</v>
      </c>
      <c r="B137" s="13" t="s">
        <v>80</v>
      </c>
      <c r="C137" s="13" t="s">
        <v>97</v>
      </c>
      <c r="D137" s="11">
        <v>0.83333333333333337</v>
      </c>
      <c r="E137" s="9" t="str">
        <f>HYPERLINK("https://www.nba.com/stats/player/1630188/boxscores-traditional", "Jalen Smith")</f>
        <v>Jalen Smith</v>
      </c>
      <c r="F137">
        <v>17.2</v>
      </c>
      <c r="G137" s="4">
        <v>3.4870000000000001</v>
      </c>
      <c r="H137" s="3">
        <v>0.99585000000000001</v>
      </c>
      <c r="I137" s="3">
        <v>0.99060999999999999</v>
      </c>
      <c r="J137" s="3">
        <v>0.98029999999999995</v>
      </c>
      <c r="K137" s="3">
        <v>0.96245999999999998</v>
      </c>
      <c r="L137" s="3">
        <v>0.93189</v>
      </c>
      <c r="M137" s="3">
        <v>0.88492999999999999</v>
      </c>
      <c r="N137" s="3">
        <v>0.82121</v>
      </c>
      <c r="O137" s="3">
        <v>0.73565000000000003</v>
      </c>
      <c r="P137" s="3">
        <v>0.63307000000000002</v>
      </c>
      <c r="Q137" s="3">
        <v>0.52392000000000005</v>
      </c>
      <c r="R137" s="3">
        <v>0.40905000000000002</v>
      </c>
      <c r="S137" s="3">
        <v>0.30153000000000002</v>
      </c>
      <c r="T137" s="3">
        <v>0.21185999999999999</v>
      </c>
      <c r="U137" s="3">
        <v>0.13786000000000001</v>
      </c>
      <c r="V137" s="3">
        <v>8.3790000000000003E-2</v>
      </c>
      <c r="W137" s="3">
        <v>4.8460000000000003E-2</v>
      </c>
      <c r="X137" s="3">
        <v>2.5590000000000002E-2</v>
      </c>
      <c r="Y137" s="3">
        <v>1.255E-2</v>
      </c>
      <c r="Z137" s="3">
        <v>5.8700000000000002E-3</v>
      </c>
      <c r="AA137" s="3">
        <v>2.48E-3</v>
      </c>
      <c r="AB137" s="3">
        <v>9.7000000000000005E-4</v>
      </c>
      <c r="AC137" s="3">
        <v>3.6000000000000002E-4</v>
      </c>
      <c r="AD137" s="3">
        <v>1.2E-4</v>
      </c>
      <c r="AE137" s="3">
        <v>4.0000000000000003E-5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5">
        <f>P_R[[#This Row],[8+]]-P_R[[#This Row],[9+]]</f>
        <v>5.2400000000000224E-3</v>
      </c>
      <c r="AY137" s="5">
        <f>P_R[[#This Row],[9+]]-P_R[[#This Row],[10+]]</f>
        <v>1.0310000000000041E-2</v>
      </c>
      <c r="AZ137" s="5">
        <f>P_R[[#This Row],[10+]]-P_R[[#This Row],[11+]]</f>
        <v>1.7839999999999967E-2</v>
      </c>
      <c r="BA137" s="5">
        <f>P_R[[#This Row],[11+]]-P_R[[#This Row],[12+]]</f>
        <v>3.0569999999999986E-2</v>
      </c>
      <c r="BB137" s="5">
        <f>P_R[[#This Row],[12+]]-P_R[[#This Row],[13+]]</f>
        <v>4.6960000000000002E-2</v>
      </c>
      <c r="BC137" s="5">
        <f>P_R[[#This Row],[13+]]-P_R[[#This Row],[14+]]</f>
        <v>6.3719999999999999E-2</v>
      </c>
      <c r="BD137" s="5">
        <f>P_R[[#This Row],[14+]]-P_R[[#This Row],[15+]]</f>
        <v>8.5559999999999969E-2</v>
      </c>
      <c r="BE137" s="5">
        <f>P_R[[#This Row],[15+]]-P_R[[#This Row],[16+]]</f>
        <v>0.10258</v>
      </c>
      <c r="BF137" s="5">
        <f>P_R[[#This Row],[16+]]-P_R[[#This Row],[17+]]</f>
        <v>0.10914999999999997</v>
      </c>
      <c r="BG137" s="5">
        <f>P_R[[#This Row],[17+]]-P_R[[#This Row],[18+]]</f>
        <v>0.11487000000000003</v>
      </c>
      <c r="BH137" s="5">
        <f>P_R[[#This Row],[18+]]-P_R[[#This Row],[19+]]</f>
        <v>0.10752</v>
      </c>
      <c r="BI137" s="5">
        <f>P_R[[#This Row],[19+]]-P_R[[#This Row],[20+]]</f>
        <v>8.9670000000000027E-2</v>
      </c>
      <c r="BJ137" s="5">
        <f>P_R[[#This Row],[20+]]-P_R[[#This Row],[21+]]</f>
        <v>7.3999999999999982E-2</v>
      </c>
      <c r="BK137" s="5">
        <f>P_R[[#This Row],[21+]]-P_R[[#This Row],[22+]]</f>
        <v>5.4070000000000007E-2</v>
      </c>
      <c r="BL137" s="5">
        <f>P_R[[#This Row],[22+]]-P_R[[#This Row],[23+]]</f>
        <v>3.533E-2</v>
      </c>
      <c r="BM137" s="5">
        <f>P_R[[#This Row],[23+]]-P_R[[#This Row],[24+]]</f>
        <v>2.2870000000000001E-2</v>
      </c>
      <c r="BN137" s="5">
        <f>P_R[[#This Row],[24+]]-P_R[[#This Row],[25+]]</f>
        <v>1.3040000000000001E-2</v>
      </c>
      <c r="BO137" s="5">
        <f>P_R[[#This Row],[25+]]-P_R[[#This Row],[26+]]</f>
        <v>6.6800000000000002E-3</v>
      </c>
      <c r="BP137" s="5">
        <f>P_R[[#This Row],[26+]]-P_R[[#This Row],[27+]]</f>
        <v>3.3900000000000002E-3</v>
      </c>
      <c r="BQ137" s="5">
        <f>P_R[[#This Row],[27+]]-P_R[[#This Row],[28+]]</f>
        <v>1.5100000000000001E-3</v>
      </c>
      <c r="BR137" s="5">
        <f>P_R[[#This Row],[28+]]-P_R[[#This Row],[29+]]</f>
        <v>6.1000000000000008E-4</v>
      </c>
      <c r="BS137" s="5">
        <f>P_R[[#This Row],[29+]]-P_R[[#This Row],[30+]]</f>
        <v>2.4000000000000003E-4</v>
      </c>
      <c r="BT137" s="5">
        <f>P_R[[#This Row],[30+]]-P_R[[#This Row],[31+]]</f>
        <v>7.9999999999999993E-5</v>
      </c>
      <c r="BU137" s="5">
        <f>P_R[[#This Row],[31+]]-P_R[[#This Row],[32+]]</f>
        <v>4.0000000000000003E-5</v>
      </c>
      <c r="BV137" s="5">
        <f>P_R[[#This Row],[32+]]-P_R[[#This Row],[33+]]</f>
        <v>0</v>
      </c>
      <c r="BW137" s="5">
        <f>P_R[[#This Row],[33+]]-P_R[[#This Row],[34+]]</f>
        <v>0</v>
      </c>
      <c r="BX137" s="5">
        <f>P_R[[#This Row],[34+]]-P_R[[#This Row],[35+]]</f>
        <v>0</v>
      </c>
      <c r="BY137" s="5">
        <f>P_R[[#This Row],[35+]]-P_R[[#This Row],[36+]]</f>
        <v>0</v>
      </c>
      <c r="BZ137" s="5">
        <f>P_R[[#This Row],[36+]]-P_R[[#This Row],[37+]]</f>
        <v>0</v>
      </c>
      <c r="CA137" s="5">
        <f>P_R[[#This Row],[37+]]-P_R[[#This Row],[38+]]</f>
        <v>0</v>
      </c>
      <c r="CB137" s="5">
        <f>P_R[[#This Row],[38+]]-P_R[[#This Row],[39+]]</f>
        <v>0</v>
      </c>
      <c r="CC137" s="5">
        <f>P_R[[#This Row],[39+]]-P_R[[#This Row],[40+]]</f>
        <v>0</v>
      </c>
      <c r="CD137" s="5">
        <f>P_R[[#This Row],[40+]]-P_R[[#This Row],[41+]]</f>
        <v>0</v>
      </c>
      <c r="CE137" s="5">
        <f>P_R[[#This Row],[41+]]-P_R[[#This Row],[42+]]</f>
        <v>0</v>
      </c>
      <c r="CF137" s="5">
        <f>P_R[[#This Row],[42+]]-P_R[[#This Row],[43+]]</f>
        <v>0</v>
      </c>
      <c r="CG137" s="5">
        <f>P_R[[#This Row],[43+]]-P_R[[#This Row],[44+]]</f>
        <v>0</v>
      </c>
      <c r="CH137" s="5">
        <f>P_R[[#This Row],[44+]]-P_R[[#This Row],[45+]]</f>
        <v>0</v>
      </c>
      <c r="CI137" s="5">
        <f>P_R[[#This Row],[45+]]-P_R[[#This Row],[46+]]</f>
        <v>0</v>
      </c>
      <c r="CJ137" s="5">
        <f>P_R[[#This Row],[46+]]-P_R[[#This Row],[47+]]</f>
        <v>0</v>
      </c>
      <c r="CK137" s="5">
        <f>P_R[[#This Row],[47+]]-P_R[[#This Row],[48+]]</f>
        <v>0</v>
      </c>
      <c r="CL137" s="5">
        <f>P_R[[#This Row],[48+]]-P_R[[#This Row],[49+]]</f>
        <v>0</v>
      </c>
    </row>
    <row r="138" spans="1:90" x14ac:dyDescent="0.25">
      <c r="A138" s="10">
        <v>22400723</v>
      </c>
      <c r="B138" s="13" t="s">
        <v>80</v>
      </c>
      <c r="C138" s="13" t="s">
        <v>97</v>
      </c>
      <c r="D138" s="11">
        <v>0.83333333333333337</v>
      </c>
      <c r="E138" s="9" t="str">
        <f>HYPERLINK("https://www.nba.com/stats/player/1629632/boxscores-traditional", "Coby White")</f>
        <v>Coby White</v>
      </c>
      <c r="F138">
        <v>21.8</v>
      </c>
      <c r="G138" s="4">
        <v>6.0460000000000003</v>
      </c>
      <c r="H138" s="3">
        <v>0.98870000000000002</v>
      </c>
      <c r="I138" s="3">
        <v>0.98299999999999998</v>
      </c>
      <c r="J138" s="3">
        <v>0.97441</v>
      </c>
      <c r="K138" s="3">
        <v>0.96326999999999996</v>
      </c>
      <c r="L138" s="3">
        <v>0.94738</v>
      </c>
      <c r="M138" s="3">
        <v>0.92784999999999995</v>
      </c>
      <c r="N138" s="3">
        <v>0.90146999999999999</v>
      </c>
      <c r="O138" s="3">
        <v>0.86863999999999997</v>
      </c>
      <c r="P138" s="3">
        <v>0.83147000000000004</v>
      </c>
      <c r="Q138" s="3">
        <v>0.78524000000000005</v>
      </c>
      <c r="R138" s="3">
        <v>0.73565000000000003</v>
      </c>
      <c r="S138" s="3">
        <v>0.67723999999999995</v>
      </c>
      <c r="T138" s="3">
        <v>0.61790999999999996</v>
      </c>
      <c r="U138" s="3">
        <v>0.55171999999999999</v>
      </c>
      <c r="V138" s="3">
        <v>0.48803000000000002</v>
      </c>
      <c r="W138" s="3">
        <v>0.42074</v>
      </c>
      <c r="X138" s="3">
        <v>0.35942000000000002</v>
      </c>
      <c r="Y138" s="3">
        <v>0.29805999999999999</v>
      </c>
      <c r="Z138" s="3">
        <v>0.24510000000000001</v>
      </c>
      <c r="AA138" s="3">
        <v>0.19489000000000001</v>
      </c>
      <c r="AB138" s="3">
        <v>0.15151000000000001</v>
      </c>
      <c r="AC138" s="3">
        <v>0.11702</v>
      </c>
      <c r="AD138" s="3">
        <v>8.6910000000000001E-2</v>
      </c>
      <c r="AE138" s="3">
        <v>6.4259999999999998E-2</v>
      </c>
      <c r="AF138" s="3">
        <v>4.5510000000000002E-2</v>
      </c>
      <c r="AG138" s="3">
        <v>3.2160000000000001E-2</v>
      </c>
      <c r="AH138" s="3">
        <v>2.1690000000000001E-2</v>
      </c>
      <c r="AI138" s="3">
        <v>1.4630000000000001E-2</v>
      </c>
      <c r="AJ138" s="3">
        <v>9.3900000000000008E-3</v>
      </c>
      <c r="AK138" s="3">
        <v>6.0400000000000002E-3</v>
      </c>
      <c r="AL138" s="3">
        <v>3.6800000000000001E-3</v>
      </c>
      <c r="AM138" s="3">
        <v>2.2599999999999999E-3</v>
      </c>
      <c r="AN138" s="3">
        <v>1.31E-3</v>
      </c>
      <c r="AO138" s="3">
        <v>7.3999999999999999E-4</v>
      </c>
      <c r="AP138" s="3">
        <v>4.2000000000000002E-4</v>
      </c>
      <c r="AQ138" s="3">
        <v>2.2000000000000001E-4</v>
      </c>
      <c r="AR138" s="3">
        <v>1.2E-4</v>
      </c>
      <c r="AS138" s="3">
        <v>6.0000000000000002E-5</v>
      </c>
      <c r="AT138" s="3">
        <v>0</v>
      </c>
      <c r="AU138" s="3">
        <v>0</v>
      </c>
      <c r="AV138" s="3">
        <v>0</v>
      </c>
      <c r="AW138" s="3">
        <v>0</v>
      </c>
      <c r="AX138" s="5">
        <f>P_R[[#This Row],[8+]]-P_R[[#This Row],[9+]]</f>
        <v>5.7000000000000384E-3</v>
      </c>
      <c r="AY138" s="5">
        <f>P_R[[#This Row],[9+]]-P_R[[#This Row],[10+]]</f>
        <v>8.5899999999999865E-3</v>
      </c>
      <c r="AZ138" s="5">
        <f>P_R[[#This Row],[10+]]-P_R[[#This Row],[11+]]</f>
        <v>1.1140000000000039E-2</v>
      </c>
      <c r="BA138" s="5">
        <f>P_R[[#This Row],[11+]]-P_R[[#This Row],[12+]]</f>
        <v>1.588999999999996E-2</v>
      </c>
      <c r="BB138" s="5">
        <f>P_R[[#This Row],[12+]]-P_R[[#This Row],[13+]]</f>
        <v>1.9530000000000047E-2</v>
      </c>
      <c r="BC138" s="5">
        <f>P_R[[#This Row],[13+]]-P_R[[#This Row],[14+]]</f>
        <v>2.6379999999999959E-2</v>
      </c>
      <c r="BD138" s="5">
        <f>P_R[[#This Row],[14+]]-P_R[[#This Row],[15+]]</f>
        <v>3.2830000000000026E-2</v>
      </c>
      <c r="BE138" s="5">
        <f>P_R[[#This Row],[15+]]-P_R[[#This Row],[16+]]</f>
        <v>3.7169999999999925E-2</v>
      </c>
      <c r="BF138" s="5">
        <f>P_R[[#This Row],[16+]]-P_R[[#This Row],[17+]]</f>
        <v>4.6229999999999993E-2</v>
      </c>
      <c r="BG138" s="5">
        <f>P_R[[#This Row],[17+]]-P_R[[#This Row],[18+]]</f>
        <v>4.9590000000000023E-2</v>
      </c>
      <c r="BH138" s="5">
        <f>P_R[[#This Row],[18+]]-P_R[[#This Row],[19+]]</f>
        <v>5.8410000000000073E-2</v>
      </c>
      <c r="BI138" s="5">
        <f>P_R[[#This Row],[19+]]-P_R[[#This Row],[20+]]</f>
        <v>5.9329999999999994E-2</v>
      </c>
      <c r="BJ138" s="5">
        <f>P_R[[#This Row],[20+]]-P_R[[#This Row],[21+]]</f>
        <v>6.6189999999999971E-2</v>
      </c>
      <c r="BK138" s="5">
        <f>P_R[[#This Row],[21+]]-P_R[[#This Row],[22+]]</f>
        <v>6.3689999999999969E-2</v>
      </c>
      <c r="BL138" s="5">
        <f>P_R[[#This Row],[22+]]-P_R[[#This Row],[23+]]</f>
        <v>6.7290000000000016E-2</v>
      </c>
      <c r="BM138" s="5">
        <f>P_R[[#This Row],[23+]]-P_R[[#This Row],[24+]]</f>
        <v>6.1319999999999986E-2</v>
      </c>
      <c r="BN138" s="5">
        <f>P_R[[#This Row],[24+]]-P_R[[#This Row],[25+]]</f>
        <v>6.1360000000000026E-2</v>
      </c>
      <c r="BO138" s="5">
        <f>P_R[[#This Row],[25+]]-P_R[[#This Row],[26+]]</f>
        <v>5.2959999999999979E-2</v>
      </c>
      <c r="BP138" s="5">
        <f>P_R[[#This Row],[26+]]-P_R[[#This Row],[27+]]</f>
        <v>5.0210000000000005E-2</v>
      </c>
      <c r="BQ138" s="5">
        <f>P_R[[#This Row],[27+]]-P_R[[#This Row],[28+]]</f>
        <v>4.3380000000000002E-2</v>
      </c>
      <c r="BR138" s="5">
        <f>P_R[[#This Row],[28+]]-P_R[[#This Row],[29+]]</f>
        <v>3.4490000000000007E-2</v>
      </c>
      <c r="BS138" s="5">
        <f>P_R[[#This Row],[29+]]-P_R[[#This Row],[30+]]</f>
        <v>3.0109999999999998E-2</v>
      </c>
      <c r="BT138" s="5">
        <f>P_R[[#This Row],[30+]]-P_R[[#This Row],[31+]]</f>
        <v>2.2650000000000003E-2</v>
      </c>
      <c r="BU138" s="5">
        <f>P_R[[#This Row],[31+]]-P_R[[#This Row],[32+]]</f>
        <v>1.8749999999999996E-2</v>
      </c>
      <c r="BV138" s="5">
        <f>P_R[[#This Row],[32+]]-P_R[[#This Row],[33+]]</f>
        <v>1.3350000000000001E-2</v>
      </c>
      <c r="BW138" s="5">
        <f>P_R[[#This Row],[33+]]-P_R[[#This Row],[34+]]</f>
        <v>1.047E-2</v>
      </c>
      <c r="BX138" s="5">
        <f>P_R[[#This Row],[34+]]-P_R[[#This Row],[35+]]</f>
        <v>7.0600000000000003E-3</v>
      </c>
      <c r="BY138" s="5">
        <f>P_R[[#This Row],[35+]]-P_R[[#This Row],[36+]]</f>
        <v>5.2399999999999999E-3</v>
      </c>
      <c r="BZ138" s="5">
        <f>P_R[[#This Row],[36+]]-P_R[[#This Row],[37+]]</f>
        <v>3.3500000000000005E-3</v>
      </c>
      <c r="CA138" s="5">
        <f>P_R[[#This Row],[37+]]-P_R[[#This Row],[38+]]</f>
        <v>2.3600000000000001E-3</v>
      </c>
      <c r="CB138" s="5">
        <f>P_R[[#This Row],[38+]]-P_R[[#This Row],[39+]]</f>
        <v>1.4200000000000003E-3</v>
      </c>
      <c r="CC138" s="5">
        <f>P_R[[#This Row],[39+]]-P_R[[#This Row],[40+]]</f>
        <v>9.4999999999999989E-4</v>
      </c>
      <c r="CD138" s="5">
        <f>P_R[[#This Row],[40+]]-P_R[[#This Row],[41+]]</f>
        <v>5.6999999999999998E-4</v>
      </c>
      <c r="CE138" s="5">
        <f>P_R[[#This Row],[41+]]-P_R[[#This Row],[42+]]</f>
        <v>3.1999999999999997E-4</v>
      </c>
      <c r="CF138" s="5">
        <f>P_R[[#This Row],[42+]]-P_R[[#This Row],[43+]]</f>
        <v>2.0000000000000001E-4</v>
      </c>
      <c r="CG138" s="5">
        <f>P_R[[#This Row],[43+]]-P_R[[#This Row],[44+]]</f>
        <v>1E-4</v>
      </c>
      <c r="CH138" s="5">
        <f>P_R[[#This Row],[44+]]-P_R[[#This Row],[45+]]</f>
        <v>6.0000000000000002E-5</v>
      </c>
      <c r="CI138" s="5">
        <f>P_R[[#This Row],[45+]]-P_R[[#This Row],[46+]]</f>
        <v>6.0000000000000002E-5</v>
      </c>
      <c r="CJ138" s="5">
        <f>P_R[[#This Row],[46+]]-P_R[[#This Row],[47+]]</f>
        <v>0</v>
      </c>
      <c r="CK138" s="5">
        <f>P_R[[#This Row],[47+]]-P_R[[#This Row],[48+]]</f>
        <v>0</v>
      </c>
      <c r="CL138" s="5">
        <f>P_R[[#This Row],[48+]]-P_R[[#This Row],[49+]]</f>
        <v>0</v>
      </c>
    </row>
    <row r="139" spans="1:90" x14ac:dyDescent="0.25">
      <c r="A139" s="10">
        <v>22400723</v>
      </c>
      <c r="B139" s="13" t="s">
        <v>80</v>
      </c>
      <c r="C139" s="13" t="s">
        <v>97</v>
      </c>
      <c r="D139" s="11">
        <v>0.83333333333333337</v>
      </c>
      <c r="E139" s="9" t="str">
        <f>HYPERLINK("https://www.nba.com/stats/player/1641824/boxscores-traditional", "Matas Buzelis")</f>
        <v>Matas Buzelis</v>
      </c>
      <c r="F139">
        <v>17.8</v>
      </c>
      <c r="G139" s="4">
        <v>4.5339999999999998</v>
      </c>
      <c r="H139" s="3">
        <v>0.98460999999999999</v>
      </c>
      <c r="I139" s="3">
        <v>0.97380999999999995</v>
      </c>
      <c r="J139" s="3">
        <v>0.95728000000000002</v>
      </c>
      <c r="K139" s="3">
        <v>0.93318999999999996</v>
      </c>
      <c r="L139" s="3">
        <v>0.89973000000000003</v>
      </c>
      <c r="M139" s="3">
        <v>0.85543000000000002</v>
      </c>
      <c r="N139" s="3">
        <v>0.79954999999999998</v>
      </c>
      <c r="O139" s="3">
        <v>0.73236999999999997</v>
      </c>
      <c r="P139" s="3">
        <v>0.65542</v>
      </c>
      <c r="Q139" s="3">
        <v>0.57142000000000004</v>
      </c>
      <c r="R139" s="3">
        <v>0.48404999999999998</v>
      </c>
      <c r="S139" s="3">
        <v>0.39743000000000001</v>
      </c>
      <c r="T139" s="3">
        <v>0.31207000000000001</v>
      </c>
      <c r="U139" s="3">
        <v>0.23885000000000001</v>
      </c>
      <c r="V139" s="3">
        <v>0.17619000000000001</v>
      </c>
      <c r="W139" s="3">
        <v>0.12506999999999999</v>
      </c>
      <c r="X139" s="3">
        <v>8.5339999999999999E-2</v>
      </c>
      <c r="Y139" s="3">
        <v>5.5919999999999997E-2</v>
      </c>
      <c r="Z139" s="3">
        <v>3.5150000000000001E-2</v>
      </c>
      <c r="AA139" s="3">
        <v>2.1180000000000001E-2</v>
      </c>
      <c r="AB139" s="3">
        <v>1.222E-2</v>
      </c>
      <c r="AC139" s="3">
        <v>6.7600000000000004E-3</v>
      </c>
      <c r="AD139" s="3">
        <v>3.5699999999999998E-3</v>
      </c>
      <c r="AE139" s="3">
        <v>1.81E-3</v>
      </c>
      <c r="AF139" s="3">
        <v>8.7000000000000001E-4</v>
      </c>
      <c r="AG139" s="3">
        <v>4.0000000000000002E-4</v>
      </c>
      <c r="AH139" s="3">
        <v>1.8000000000000001E-4</v>
      </c>
      <c r="AI139" s="3">
        <v>8.0000000000000007E-5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5">
        <f>P_R[[#This Row],[8+]]-P_R[[#This Row],[9+]]</f>
        <v>1.0800000000000032E-2</v>
      </c>
      <c r="AY139" s="5">
        <f>P_R[[#This Row],[9+]]-P_R[[#This Row],[10+]]</f>
        <v>1.6529999999999934E-2</v>
      </c>
      <c r="AZ139" s="5">
        <f>P_R[[#This Row],[10+]]-P_R[[#This Row],[11+]]</f>
        <v>2.4090000000000056E-2</v>
      </c>
      <c r="BA139" s="5">
        <f>P_R[[#This Row],[11+]]-P_R[[#This Row],[12+]]</f>
        <v>3.3459999999999934E-2</v>
      </c>
      <c r="BB139" s="5">
        <f>P_R[[#This Row],[12+]]-P_R[[#This Row],[13+]]</f>
        <v>4.4300000000000006E-2</v>
      </c>
      <c r="BC139" s="5">
        <f>P_R[[#This Row],[13+]]-P_R[[#This Row],[14+]]</f>
        <v>5.5880000000000041E-2</v>
      </c>
      <c r="BD139" s="5">
        <f>P_R[[#This Row],[14+]]-P_R[[#This Row],[15+]]</f>
        <v>6.7180000000000017E-2</v>
      </c>
      <c r="BE139" s="5">
        <f>P_R[[#This Row],[15+]]-P_R[[#This Row],[16+]]</f>
        <v>7.6949999999999963E-2</v>
      </c>
      <c r="BF139" s="5">
        <f>P_R[[#This Row],[16+]]-P_R[[#This Row],[17+]]</f>
        <v>8.3999999999999964E-2</v>
      </c>
      <c r="BG139" s="5">
        <f>P_R[[#This Row],[17+]]-P_R[[#This Row],[18+]]</f>
        <v>8.7370000000000059E-2</v>
      </c>
      <c r="BH139" s="5">
        <f>P_R[[#This Row],[18+]]-P_R[[#This Row],[19+]]</f>
        <v>8.6619999999999975E-2</v>
      </c>
      <c r="BI139" s="5">
        <f>P_R[[#This Row],[19+]]-P_R[[#This Row],[20+]]</f>
        <v>8.5359999999999991E-2</v>
      </c>
      <c r="BJ139" s="5">
        <f>P_R[[#This Row],[20+]]-P_R[[#This Row],[21+]]</f>
        <v>7.3220000000000007E-2</v>
      </c>
      <c r="BK139" s="5">
        <f>P_R[[#This Row],[21+]]-P_R[[#This Row],[22+]]</f>
        <v>6.2659999999999993E-2</v>
      </c>
      <c r="BL139" s="5">
        <f>P_R[[#This Row],[22+]]-P_R[[#This Row],[23+]]</f>
        <v>5.1120000000000027E-2</v>
      </c>
      <c r="BM139" s="5">
        <f>P_R[[#This Row],[23+]]-P_R[[#This Row],[24+]]</f>
        <v>3.9729999999999988E-2</v>
      </c>
      <c r="BN139" s="5">
        <f>P_R[[#This Row],[24+]]-P_R[[#This Row],[25+]]</f>
        <v>2.9420000000000002E-2</v>
      </c>
      <c r="BO139" s="5">
        <f>P_R[[#This Row],[25+]]-P_R[[#This Row],[26+]]</f>
        <v>2.0769999999999997E-2</v>
      </c>
      <c r="BP139" s="5">
        <f>P_R[[#This Row],[26+]]-P_R[[#This Row],[27+]]</f>
        <v>1.397E-2</v>
      </c>
      <c r="BQ139" s="5">
        <f>P_R[[#This Row],[27+]]-P_R[[#This Row],[28+]]</f>
        <v>8.9600000000000009E-3</v>
      </c>
      <c r="BR139" s="5">
        <f>P_R[[#This Row],[28+]]-P_R[[#This Row],[29+]]</f>
        <v>5.4599999999999996E-3</v>
      </c>
      <c r="BS139" s="5">
        <f>P_R[[#This Row],[29+]]-P_R[[#This Row],[30+]]</f>
        <v>3.1900000000000006E-3</v>
      </c>
      <c r="BT139" s="5">
        <f>P_R[[#This Row],[30+]]-P_R[[#This Row],[31+]]</f>
        <v>1.7599999999999998E-3</v>
      </c>
      <c r="BU139" s="5">
        <f>P_R[[#This Row],[31+]]-P_R[[#This Row],[32+]]</f>
        <v>9.3999999999999997E-4</v>
      </c>
      <c r="BV139" s="5">
        <f>P_R[[#This Row],[32+]]-P_R[[#This Row],[33+]]</f>
        <v>4.6999999999999999E-4</v>
      </c>
      <c r="BW139" s="5">
        <f>P_R[[#This Row],[33+]]-P_R[[#This Row],[34+]]</f>
        <v>2.2000000000000001E-4</v>
      </c>
      <c r="BX139" s="5">
        <f>P_R[[#This Row],[34+]]-P_R[[#This Row],[35+]]</f>
        <v>1E-4</v>
      </c>
      <c r="BY139" s="5">
        <f>P_R[[#This Row],[35+]]-P_R[[#This Row],[36+]]</f>
        <v>8.0000000000000007E-5</v>
      </c>
      <c r="BZ139" s="5">
        <f>P_R[[#This Row],[36+]]-P_R[[#This Row],[37+]]</f>
        <v>0</v>
      </c>
      <c r="CA139" s="5">
        <f>P_R[[#This Row],[37+]]-P_R[[#This Row],[38+]]</f>
        <v>0</v>
      </c>
      <c r="CB139" s="5">
        <f>P_R[[#This Row],[38+]]-P_R[[#This Row],[39+]]</f>
        <v>0</v>
      </c>
      <c r="CC139" s="5">
        <f>P_R[[#This Row],[39+]]-P_R[[#This Row],[40+]]</f>
        <v>0</v>
      </c>
      <c r="CD139" s="5">
        <f>P_R[[#This Row],[40+]]-P_R[[#This Row],[41+]]</f>
        <v>0</v>
      </c>
      <c r="CE139" s="5">
        <f>P_R[[#This Row],[41+]]-P_R[[#This Row],[42+]]</f>
        <v>0</v>
      </c>
      <c r="CF139" s="5">
        <f>P_R[[#This Row],[42+]]-P_R[[#This Row],[43+]]</f>
        <v>0</v>
      </c>
      <c r="CG139" s="5">
        <f>P_R[[#This Row],[43+]]-P_R[[#This Row],[44+]]</f>
        <v>0</v>
      </c>
      <c r="CH139" s="5">
        <f>P_R[[#This Row],[44+]]-P_R[[#This Row],[45+]]</f>
        <v>0</v>
      </c>
      <c r="CI139" s="5">
        <f>P_R[[#This Row],[45+]]-P_R[[#This Row],[46+]]</f>
        <v>0</v>
      </c>
      <c r="CJ139" s="5">
        <f>P_R[[#This Row],[46+]]-P_R[[#This Row],[47+]]</f>
        <v>0</v>
      </c>
      <c r="CK139" s="5">
        <f>P_R[[#This Row],[47+]]-P_R[[#This Row],[48+]]</f>
        <v>0</v>
      </c>
      <c r="CL139" s="5">
        <f>P_R[[#This Row],[48+]]-P_R[[#This Row],[49+]]</f>
        <v>0</v>
      </c>
    </row>
    <row r="140" spans="1:90" x14ac:dyDescent="0.25">
      <c r="A140" s="10">
        <v>22400723</v>
      </c>
      <c r="B140" s="13" t="s">
        <v>80</v>
      </c>
      <c r="C140" s="13" t="s">
        <v>97</v>
      </c>
      <c r="D140" s="11">
        <v>0.83333333333333337</v>
      </c>
      <c r="E140" s="9" t="str">
        <f>HYPERLINK("https://www.nba.com/stats/player/1630581/boxscores-traditional", "Josh Giddey")</f>
        <v>Josh Giddey</v>
      </c>
      <c r="F140">
        <v>22.4</v>
      </c>
      <c r="G140" s="4">
        <v>6.7709999999999999</v>
      </c>
      <c r="H140" s="3">
        <v>0.98341000000000001</v>
      </c>
      <c r="I140" s="3">
        <v>0.97614999999999996</v>
      </c>
      <c r="J140" s="3">
        <v>0.96638000000000002</v>
      </c>
      <c r="K140" s="3">
        <v>0.95352000000000003</v>
      </c>
      <c r="L140" s="3">
        <v>0.93822000000000005</v>
      </c>
      <c r="M140" s="3">
        <v>0.91774</v>
      </c>
      <c r="N140" s="3">
        <v>0.89251000000000003</v>
      </c>
      <c r="O140" s="3">
        <v>0.86214000000000002</v>
      </c>
      <c r="P140" s="3">
        <v>0.82894000000000001</v>
      </c>
      <c r="Q140" s="3">
        <v>0.78813999999999995</v>
      </c>
      <c r="R140" s="3">
        <v>0.74214999999999998</v>
      </c>
      <c r="S140" s="3">
        <v>0.69145999999999996</v>
      </c>
      <c r="T140" s="3">
        <v>0.63683000000000001</v>
      </c>
      <c r="U140" s="3">
        <v>0.58316999999999997</v>
      </c>
      <c r="V140" s="3">
        <v>0.52392000000000005</v>
      </c>
      <c r="W140" s="3">
        <v>0.46414</v>
      </c>
      <c r="X140" s="3">
        <v>0.40516999999999997</v>
      </c>
      <c r="Y140" s="3">
        <v>0.35197000000000001</v>
      </c>
      <c r="Z140" s="3">
        <v>0.29805999999999999</v>
      </c>
      <c r="AA140" s="3">
        <v>0.24825</v>
      </c>
      <c r="AB140" s="3">
        <v>0.20327000000000001</v>
      </c>
      <c r="AC140" s="3">
        <v>0.16602</v>
      </c>
      <c r="AD140" s="3">
        <v>0.13136</v>
      </c>
      <c r="AE140" s="3">
        <v>0.10204000000000001</v>
      </c>
      <c r="AF140" s="3">
        <v>7.7799999999999994E-2</v>
      </c>
      <c r="AG140" s="3">
        <v>5.8209999999999998E-2</v>
      </c>
      <c r="AH140" s="3">
        <v>4.3630000000000002E-2</v>
      </c>
      <c r="AI140" s="3">
        <v>3.1440000000000003E-2</v>
      </c>
      <c r="AJ140" s="3">
        <v>2.222E-2</v>
      </c>
      <c r="AK140" s="3">
        <v>1.5389999999999999E-2</v>
      </c>
      <c r="AL140" s="3">
        <v>1.072E-2</v>
      </c>
      <c r="AM140" s="3">
        <v>7.1399999999999996E-3</v>
      </c>
      <c r="AN140" s="3">
        <v>4.6600000000000001E-3</v>
      </c>
      <c r="AO140" s="3">
        <v>2.98E-3</v>
      </c>
      <c r="AP140" s="3">
        <v>1.9300000000000001E-3</v>
      </c>
      <c r="AQ140" s="3">
        <v>1.1800000000000001E-3</v>
      </c>
      <c r="AR140" s="3">
        <v>7.1000000000000002E-4</v>
      </c>
      <c r="AS140" s="3">
        <v>4.2000000000000002E-4</v>
      </c>
      <c r="AT140" s="3">
        <v>2.4000000000000001E-4</v>
      </c>
      <c r="AU140" s="3">
        <v>1.3999999999999999E-4</v>
      </c>
      <c r="AV140" s="3">
        <v>8.0000000000000007E-5</v>
      </c>
      <c r="AW140" s="3">
        <v>4.0000000000000003E-5</v>
      </c>
      <c r="AX140" s="5">
        <f>P_R[[#This Row],[8+]]-P_R[[#This Row],[9+]]</f>
        <v>7.2600000000000442E-3</v>
      </c>
      <c r="AY140" s="5">
        <f>P_R[[#This Row],[9+]]-P_R[[#This Row],[10+]]</f>
        <v>9.7699999999999454E-3</v>
      </c>
      <c r="AZ140" s="5">
        <f>P_R[[#This Row],[10+]]-P_R[[#This Row],[11+]]</f>
        <v>1.2859999999999983E-2</v>
      </c>
      <c r="BA140" s="5">
        <f>P_R[[#This Row],[11+]]-P_R[[#This Row],[12+]]</f>
        <v>1.529999999999998E-2</v>
      </c>
      <c r="BB140" s="5">
        <f>P_R[[#This Row],[12+]]-P_R[[#This Row],[13+]]</f>
        <v>2.0480000000000054E-2</v>
      </c>
      <c r="BC140" s="5">
        <f>P_R[[#This Row],[13+]]-P_R[[#This Row],[14+]]</f>
        <v>2.5229999999999975E-2</v>
      </c>
      <c r="BD140" s="5">
        <f>P_R[[#This Row],[14+]]-P_R[[#This Row],[15+]]</f>
        <v>3.0370000000000008E-2</v>
      </c>
      <c r="BE140" s="5">
        <f>P_R[[#This Row],[15+]]-P_R[[#This Row],[16+]]</f>
        <v>3.3200000000000007E-2</v>
      </c>
      <c r="BF140" s="5">
        <f>P_R[[#This Row],[16+]]-P_R[[#This Row],[17+]]</f>
        <v>4.0800000000000058E-2</v>
      </c>
      <c r="BG140" s="5">
        <f>P_R[[#This Row],[17+]]-P_R[[#This Row],[18+]]</f>
        <v>4.5989999999999975E-2</v>
      </c>
      <c r="BH140" s="5">
        <f>P_R[[#This Row],[18+]]-P_R[[#This Row],[19+]]</f>
        <v>5.0690000000000013E-2</v>
      </c>
      <c r="BI140" s="5">
        <f>P_R[[#This Row],[19+]]-P_R[[#This Row],[20+]]</f>
        <v>5.4629999999999956E-2</v>
      </c>
      <c r="BJ140" s="5">
        <f>P_R[[#This Row],[20+]]-P_R[[#This Row],[21+]]</f>
        <v>5.3660000000000041E-2</v>
      </c>
      <c r="BK140" s="5">
        <f>P_R[[#This Row],[21+]]-P_R[[#This Row],[22+]]</f>
        <v>5.9249999999999914E-2</v>
      </c>
      <c r="BL140" s="5">
        <f>P_R[[#This Row],[22+]]-P_R[[#This Row],[23+]]</f>
        <v>5.9780000000000055E-2</v>
      </c>
      <c r="BM140" s="5">
        <f>P_R[[#This Row],[23+]]-P_R[[#This Row],[24+]]</f>
        <v>5.8970000000000022E-2</v>
      </c>
      <c r="BN140" s="5">
        <f>P_R[[#This Row],[24+]]-P_R[[#This Row],[25+]]</f>
        <v>5.319999999999997E-2</v>
      </c>
      <c r="BO140" s="5">
        <f>P_R[[#This Row],[25+]]-P_R[[#This Row],[26+]]</f>
        <v>5.3910000000000013E-2</v>
      </c>
      <c r="BP140" s="5">
        <f>P_R[[#This Row],[26+]]-P_R[[#This Row],[27+]]</f>
        <v>4.9809999999999993E-2</v>
      </c>
      <c r="BQ140" s="5">
        <f>P_R[[#This Row],[27+]]-P_R[[#This Row],[28+]]</f>
        <v>4.4979999999999992E-2</v>
      </c>
      <c r="BR140" s="5">
        <f>P_R[[#This Row],[28+]]-P_R[[#This Row],[29+]]</f>
        <v>3.7250000000000005E-2</v>
      </c>
      <c r="BS140" s="5">
        <f>P_R[[#This Row],[29+]]-P_R[[#This Row],[30+]]</f>
        <v>3.4659999999999996E-2</v>
      </c>
      <c r="BT140" s="5">
        <f>P_R[[#This Row],[30+]]-P_R[[#This Row],[31+]]</f>
        <v>2.9319999999999999E-2</v>
      </c>
      <c r="BU140" s="5">
        <f>P_R[[#This Row],[31+]]-P_R[[#This Row],[32+]]</f>
        <v>2.4240000000000012E-2</v>
      </c>
      <c r="BV140" s="5">
        <f>P_R[[#This Row],[32+]]-P_R[[#This Row],[33+]]</f>
        <v>1.9589999999999996E-2</v>
      </c>
      <c r="BW140" s="5">
        <f>P_R[[#This Row],[33+]]-P_R[[#This Row],[34+]]</f>
        <v>1.4579999999999996E-2</v>
      </c>
      <c r="BX140" s="5">
        <f>P_R[[#This Row],[34+]]-P_R[[#This Row],[35+]]</f>
        <v>1.2189999999999999E-2</v>
      </c>
      <c r="BY140" s="5">
        <f>P_R[[#This Row],[35+]]-P_R[[#This Row],[36+]]</f>
        <v>9.2200000000000025E-3</v>
      </c>
      <c r="BZ140" s="5">
        <f>P_R[[#This Row],[36+]]-P_R[[#This Row],[37+]]</f>
        <v>6.830000000000001E-3</v>
      </c>
      <c r="CA140" s="5">
        <f>P_R[[#This Row],[37+]]-P_R[[#This Row],[38+]]</f>
        <v>4.6699999999999988E-3</v>
      </c>
      <c r="CB140" s="5">
        <f>P_R[[#This Row],[38+]]-P_R[[#This Row],[39+]]</f>
        <v>3.5800000000000007E-3</v>
      </c>
      <c r="CC140" s="5">
        <f>P_R[[#This Row],[39+]]-P_R[[#This Row],[40+]]</f>
        <v>2.4799999999999996E-3</v>
      </c>
      <c r="CD140" s="5">
        <f>P_R[[#This Row],[40+]]-P_R[[#This Row],[41+]]</f>
        <v>1.6800000000000001E-3</v>
      </c>
      <c r="CE140" s="5">
        <f>P_R[[#This Row],[41+]]-P_R[[#This Row],[42+]]</f>
        <v>1.0499999999999999E-3</v>
      </c>
      <c r="CF140" s="5">
        <f>P_R[[#This Row],[42+]]-P_R[[#This Row],[43+]]</f>
        <v>7.5000000000000002E-4</v>
      </c>
      <c r="CG140" s="5">
        <f>P_R[[#This Row],[43+]]-P_R[[#This Row],[44+]]</f>
        <v>4.7000000000000004E-4</v>
      </c>
      <c r="CH140" s="5">
        <f>P_R[[#This Row],[44+]]-P_R[[#This Row],[45+]]</f>
        <v>2.9E-4</v>
      </c>
      <c r="CI140" s="5">
        <f>P_R[[#This Row],[45+]]-P_R[[#This Row],[46+]]</f>
        <v>1.8000000000000001E-4</v>
      </c>
      <c r="CJ140" s="5">
        <f>P_R[[#This Row],[46+]]-P_R[[#This Row],[47+]]</f>
        <v>1.0000000000000002E-4</v>
      </c>
      <c r="CK140" s="5">
        <f>P_R[[#This Row],[47+]]-P_R[[#This Row],[48+]]</f>
        <v>5.9999999999999981E-5</v>
      </c>
      <c r="CL140" s="5">
        <f>P_R[[#This Row],[48+]]-P_R[[#This Row],[49+]]</f>
        <v>4.0000000000000003E-5</v>
      </c>
    </row>
    <row r="141" spans="1:90" x14ac:dyDescent="0.25">
      <c r="A141" s="10">
        <v>22400723</v>
      </c>
      <c r="B141" s="13" t="s">
        <v>80</v>
      </c>
      <c r="C141" s="13" t="s">
        <v>97</v>
      </c>
      <c r="D141" s="11">
        <v>0.83333333333333337</v>
      </c>
      <c r="E141" s="9" t="str">
        <f>HYPERLINK("https://www.nba.com/stats/player/1630245/boxscores-traditional", "Ayo Dosunmu")</f>
        <v>Ayo Dosunmu</v>
      </c>
      <c r="F141">
        <v>17</v>
      </c>
      <c r="G141" s="4">
        <v>4.2430000000000003</v>
      </c>
      <c r="H141" s="3">
        <v>0.98299999999999998</v>
      </c>
      <c r="I141" s="3">
        <v>0.97062000000000004</v>
      </c>
      <c r="J141" s="3">
        <v>0.95052999999999999</v>
      </c>
      <c r="K141" s="3">
        <v>0.92073000000000005</v>
      </c>
      <c r="L141" s="3">
        <v>0.88100000000000001</v>
      </c>
      <c r="M141" s="3">
        <v>0.82638999999999996</v>
      </c>
      <c r="N141" s="3">
        <v>0.76114999999999999</v>
      </c>
      <c r="O141" s="3">
        <v>0.68081999999999998</v>
      </c>
      <c r="P141" s="3">
        <v>0.59482999999999997</v>
      </c>
      <c r="Q141" s="3">
        <v>0.5</v>
      </c>
      <c r="R141" s="3">
        <v>0.40516999999999997</v>
      </c>
      <c r="S141" s="3">
        <v>0.31918000000000002</v>
      </c>
      <c r="T141" s="3">
        <v>0.23885000000000001</v>
      </c>
      <c r="U141" s="3">
        <v>0.17360999999999999</v>
      </c>
      <c r="V141" s="3">
        <v>0.11899999999999999</v>
      </c>
      <c r="W141" s="3">
        <v>7.9269999999999993E-2</v>
      </c>
      <c r="X141" s="3">
        <v>4.947E-2</v>
      </c>
      <c r="Y141" s="3">
        <v>2.938E-2</v>
      </c>
      <c r="Z141" s="3">
        <v>1.7000000000000001E-2</v>
      </c>
      <c r="AA141" s="3">
        <v>9.1400000000000006E-3</v>
      </c>
      <c r="AB141" s="3">
        <v>4.7999999999999996E-3</v>
      </c>
      <c r="AC141" s="3">
        <v>2.33E-3</v>
      </c>
      <c r="AD141" s="3">
        <v>1.1100000000000001E-3</v>
      </c>
      <c r="AE141" s="3">
        <v>4.8000000000000001E-4</v>
      </c>
      <c r="AF141" s="3">
        <v>2.0000000000000001E-4</v>
      </c>
      <c r="AG141" s="3">
        <v>8.0000000000000007E-5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5">
        <f>P_R[[#This Row],[8+]]-P_R[[#This Row],[9+]]</f>
        <v>1.2379999999999947E-2</v>
      </c>
      <c r="AY141" s="5">
        <f>P_R[[#This Row],[9+]]-P_R[[#This Row],[10+]]</f>
        <v>2.0090000000000052E-2</v>
      </c>
      <c r="AZ141" s="5">
        <f>P_R[[#This Row],[10+]]-P_R[[#This Row],[11+]]</f>
        <v>2.9799999999999938E-2</v>
      </c>
      <c r="BA141" s="5">
        <f>P_R[[#This Row],[11+]]-P_R[[#This Row],[12+]]</f>
        <v>3.9730000000000043E-2</v>
      </c>
      <c r="BB141" s="5">
        <f>P_R[[#This Row],[12+]]-P_R[[#This Row],[13+]]</f>
        <v>5.4610000000000047E-2</v>
      </c>
      <c r="BC141" s="5">
        <f>P_R[[#This Row],[13+]]-P_R[[#This Row],[14+]]</f>
        <v>6.5239999999999965E-2</v>
      </c>
      <c r="BD141" s="5">
        <f>P_R[[#This Row],[14+]]-P_R[[#This Row],[15+]]</f>
        <v>8.0330000000000013E-2</v>
      </c>
      <c r="BE141" s="5">
        <f>P_R[[#This Row],[15+]]-P_R[[#This Row],[16+]]</f>
        <v>8.5990000000000011E-2</v>
      </c>
      <c r="BF141" s="5">
        <f>P_R[[#This Row],[16+]]-P_R[[#This Row],[17+]]</f>
        <v>9.482999999999997E-2</v>
      </c>
      <c r="BG141" s="5">
        <f>P_R[[#This Row],[17+]]-P_R[[#This Row],[18+]]</f>
        <v>9.4830000000000025E-2</v>
      </c>
      <c r="BH141" s="5">
        <f>P_R[[#This Row],[18+]]-P_R[[#This Row],[19+]]</f>
        <v>8.5989999999999955E-2</v>
      </c>
      <c r="BI141" s="5">
        <f>P_R[[#This Row],[19+]]-P_R[[#This Row],[20+]]</f>
        <v>8.0330000000000013E-2</v>
      </c>
      <c r="BJ141" s="5">
        <f>P_R[[#This Row],[20+]]-P_R[[#This Row],[21+]]</f>
        <v>6.524000000000002E-2</v>
      </c>
      <c r="BK141" s="5">
        <f>P_R[[#This Row],[21+]]-P_R[[#This Row],[22+]]</f>
        <v>5.4609999999999992E-2</v>
      </c>
      <c r="BL141" s="5">
        <f>P_R[[#This Row],[22+]]-P_R[[#This Row],[23+]]</f>
        <v>3.9730000000000001E-2</v>
      </c>
      <c r="BM141" s="5">
        <f>P_R[[#This Row],[23+]]-P_R[[#This Row],[24+]]</f>
        <v>2.9799999999999993E-2</v>
      </c>
      <c r="BN141" s="5">
        <f>P_R[[#This Row],[24+]]-P_R[[#This Row],[25+]]</f>
        <v>2.009E-2</v>
      </c>
      <c r="BO141" s="5">
        <f>P_R[[#This Row],[25+]]-P_R[[#This Row],[26+]]</f>
        <v>1.2379999999999999E-2</v>
      </c>
      <c r="BP141" s="5">
        <f>P_R[[#This Row],[26+]]-P_R[[#This Row],[27+]]</f>
        <v>7.8600000000000007E-3</v>
      </c>
      <c r="BQ141" s="5">
        <f>P_R[[#This Row],[27+]]-P_R[[#This Row],[28+]]</f>
        <v>4.340000000000001E-3</v>
      </c>
      <c r="BR141" s="5">
        <f>P_R[[#This Row],[28+]]-P_R[[#This Row],[29+]]</f>
        <v>2.4699999999999995E-3</v>
      </c>
      <c r="BS141" s="5">
        <f>P_R[[#This Row],[29+]]-P_R[[#This Row],[30+]]</f>
        <v>1.2199999999999999E-3</v>
      </c>
      <c r="BT141" s="5">
        <f>P_R[[#This Row],[30+]]-P_R[[#This Row],[31+]]</f>
        <v>6.3000000000000013E-4</v>
      </c>
      <c r="BU141" s="5">
        <f>P_R[[#This Row],[31+]]-P_R[[#This Row],[32+]]</f>
        <v>2.7999999999999998E-4</v>
      </c>
      <c r="BV141" s="5">
        <f>P_R[[#This Row],[32+]]-P_R[[#This Row],[33+]]</f>
        <v>1.2E-4</v>
      </c>
      <c r="BW141" s="5">
        <f>P_R[[#This Row],[33+]]-P_R[[#This Row],[34+]]</f>
        <v>8.0000000000000007E-5</v>
      </c>
      <c r="BX141" s="5">
        <f>P_R[[#This Row],[34+]]-P_R[[#This Row],[35+]]</f>
        <v>0</v>
      </c>
      <c r="BY141" s="5">
        <f>P_R[[#This Row],[35+]]-P_R[[#This Row],[36+]]</f>
        <v>0</v>
      </c>
      <c r="BZ141" s="5">
        <f>P_R[[#This Row],[36+]]-P_R[[#This Row],[37+]]</f>
        <v>0</v>
      </c>
      <c r="CA141" s="5">
        <f>P_R[[#This Row],[37+]]-P_R[[#This Row],[38+]]</f>
        <v>0</v>
      </c>
      <c r="CB141" s="5">
        <f>P_R[[#This Row],[38+]]-P_R[[#This Row],[39+]]</f>
        <v>0</v>
      </c>
      <c r="CC141" s="5">
        <f>P_R[[#This Row],[39+]]-P_R[[#This Row],[40+]]</f>
        <v>0</v>
      </c>
      <c r="CD141" s="5">
        <f>P_R[[#This Row],[40+]]-P_R[[#This Row],[41+]]</f>
        <v>0</v>
      </c>
      <c r="CE141" s="5">
        <f>P_R[[#This Row],[41+]]-P_R[[#This Row],[42+]]</f>
        <v>0</v>
      </c>
      <c r="CF141" s="5">
        <f>P_R[[#This Row],[42+]]-P_R[[#This Row],[43+]]</f>
        <v>0</v>
      </c>
      <c r="CG141" s="5">
        <f>P_R[[#This Row],[43+]]-P_R[[#This Row],[44+]]</f>
        <v>0</v>
      </c>
      <c r="CH141" s="5">
        <f>P_R[[#This Row],[44+]]-P_R[[#This Row],[45+]]</f>
        <v>0</v>
      </c>
      <c r="CI141" s="5">
        <f>P_R[[#This Row],[45+]]-P_R[[#This Row],[46+]]</f>
        <v>0</v>
      </c>
      <c r="CJ141" s="5">
        <f>P_R[[#This Row],[46+]]-P_R[[#This Row],[47+]]</f>
        <v>0</v>
      </c>
      <c r="CK141" s="5">
        <f>P_R[[#This Row],[47+]]-P_R[[#This Row],[48+]]</f>
        <v>0</v>
      </c>
      <c r="CL141" s="5">
        <f>P_R[[#This Row],[48+]]-P_R[[#This Row],[49+]]</f>
        <v>0</v>
      </c>
    </row>
    <row r="142" spans="1:90" x14ac:dyDescent="0.25">
      <c r="A142" s="10">
        <v>22400723</v>
      </c>
      <c r="B142" s="13" t="s">
        <v>80</v>
      </c>
      <c r="C142" s="13" t="s">
        <v>97</v>
      </c>
      <c r="D142" s="11">
        <v>0.83333333333333337</v>
      </c>
      <c r="E142" s="9" t="str">
        <f>HYPERLINK("https://www.nba.com/stats/player/1628366/boxscores-traditional", "Lonzo Ball")</f>
        <v>Lonzo Ball</v>
      </c>
      <c r="F142">
        <v>13.8</v>
      </c>
      <c r="G142" s="4">
        <v>5.0750000000000002</v>
      </c>
      <c r="H142" s="3">
        <v>0.87285999999999997</v>
      </c>
      <c r="I142" s="3">
        <v>0.82894000000000001</v>
      </c>
      <c r="J142" s="3">
        <v>0.77337</v>
      </c>
      <c r="K142" s="3">
        <v>0.70884000000000003</v>
      </c>
      <c r="L142" s="3">
        <v>0.63683000000000001</v>
      </c>
      <c r="M142" s="3">
        <v>0.56355999999999995</v>
      </c>
      <c r="N142" s="3">
        <v>0.48404999999999998</v>
      </c>
      <c r="O142" s="3">
        <v>0.40516999999999997</v>
      </c>
      <c r="P142" s="3">
        <v>0.33360000000000001</v>
      </c>
      <c r="Q142" s="3">
        <v>0.26434999999999997</v>
      </c>
      <c r="R142" s="3">
        <v>0.20327000000000001</v>
      </c>
      <c r="S142" s="3">
        <v>0.15386</v>
      </c>
      <c r="T142" s="3">
        <v>0.11123</v>
      </c>
      <c r="U142" s="3">
        <v>7.7799999999999994E-2</v>
      </c>
      <c r="V142" s="3">
        <v>5.262E-2</v>
      </c>
      <c r="W142" s="3">
        <v>3.5150000000000001E-2</v>
      </c>
      <c r="X142" s="3">
        <v>2.222E-2</v>
      </c>
      <c r="Y142" s="3">
        <v>1.355E-2</v>
      </c>
      <c r="Z142" s="3">
        <v>8.2000000000000007E-3</v>
      </c>
      <c r="AA142" s="3">
        <v>4.6600000000000001E-3</v>
      </c>
      <c r="AB142" s="3">
        <v>2.5600000000000002E-3</v>
      </c>
      <c r="AC142" s="3">
        <v>1.3500000000000001E-3</v>
      </c>
      <c r="AD142" s="3">
        <v>7.1000000000000002E-4</v>
      </c>
      <c r="AE142" s="3">
        <v>3.5E-4</v>
      </c>
      <c r="AF142" s="3">
        <v>1.7000000000000001E-4</v>
      </c>
      <c r="AG142" s="3">
        <v>8.0000000000000007E-5</v>
      </c>
      <c r="AH142" s="3">
        <v>3.0000000000000001E-5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5">
        <f>P_R[[#This Row],[8+]]-P_R[[#This Row],[9+]]</f>
        <v>4.3919999999999959E-2</v>
      </c>
      <c r="AY142" s="5">
        <f>P_R[[#This Row],[9+]]-P_R[[#This Row],[10+]]</f>
        <v>5.5570000000000008E-2</v>
      </c>
      <c r="AZ142" s="5">
        <f>P_R[[#This Row],[10+]]-P_R[[#This Row],[11+]]</f>
        <v>6.4529999999999976E-2</v>
      </c>
      <c r="BA142" s="5">
        <f>P_R[[#This Row],[11+]]-P_R[[#This Row],[12+]]</f>
        <v>7.2010000000000018E-2</v>
      </c>
      <c r="BB142" s="5">
        <f>P_R[[#This Row],[12+]]-P_R[[#This Row],[13+]]</f>
        <v>7.3270000000000057E-2</v>
      </c>
      <c r="BC142" s="5">
        <f>P_R[[#This Row],[13+]]-P_R[[#This Row],[14+]]</f>
        <v>7.950999999999997E-2</v>
      </c>
      <c r="BD142" s="5">
        <f>P_R[[#This Row],[14+]]-P_R[[#This Row],[15+]]</f>
        <v>7.8880000000000006E-2</v>
      </c>
      <c r="BE142" s="5">
        <f>P_R[[#This Row],[15+]]-P_R[[#This Row],[16+]]</f>
        <v>7.1569999999999967E-2</v>
      </c>
      <c r="BF142" s="5">
        <f>P_R[[#This Row],[16+]]-P_R[[#This Row],[17+]]</f>
        <v>6.9250000000000034E-2</v>
      </c>
      <c r="BG142" s="5">
        <f>P_R[[#This Row],[17+]]-P_R[[#This Row],[18+]]</f>
        <v>6.1079999999999968E-2</v>
      </c>
      <c r="BH142" s="5">
        <f>P_R[[#This Row],[18+]]-P_R[[#This Row],[19+]]</f>
        <v>4.9410000000000009E-2</v>
      </c>
      <c r="BI142" s="5">
        <f>P_R[[#This Row],[19+]]-P_R[[#This Row],[20+]]</f>
        <v>4.2630000000000001E-2</v>
      </c>
      <c r="BJ142" s="5">
        <f>P_R[[#This Row],[20+]]-P_R[[#This Row],[21+]]</f>
        <v>3.3430000000000001E-2</v>
      </c>
      <c r="BK142" s="5">
        <f>P_R[[#This Row],[21+]]-P_R[[#This Row],[22+]]</f>
        <v>2.5179999999999994E-2</v>
      </c>
      <c r="BL142" s="5">
        <f>P_R[[#This Row],[22+]]-P_R[[#This Row],[23+]]</f>
        <v>1.7469999999999999E-2</v>
      </c>
      <c r="BM142" s="5">
        <f>P_R[[#This Row],[23+]]-P_R[[#This Row],[24+]]</f>
        <v>1.2930000000000001E-2</v>
      </c>
      <c r="BN142" s="5">
        <f>P_R[[#This Row],[24+]]-P_R[[#This Row],[25+]]</f>
        <v>8.6700000000000006E-3</v>
      </c>
      <c r="BO142" s="5">
        <f>P_R[[#This Row],[25+]]-P_R[[#This Row],[26+]]</f>
        <v>5.3499999999999989E-3</v>
      </c>
      <c r="BP142" s="5">
        <f>P_R[[#This Row],[26+]]-P_R[[#This Row],[27+]]</f>
        <v>3.5400000000000006E-3</v>
      </c>
      <c r="BQ142" s="5">
        <f>P_R[[#This Row],[27+]]-P_R[[#This Row],[28+]]</f>
        <v>2.0999999999999999E-3</v>
      </c>
      <c r="BR142" s="5">
        <f>P_R[[#This Row],[28+]]-P_R[[#This Row],[29+]]</f>
        <v>1.2100000000000001E-3</v>
      </c>
      <c r="BS142" s="5">
        <f>P_R[[#This Row],[29+]]-P_R[[#This Row],[30+]]</f>
        <v>6.4000000000000005E-4</v>
      </c>
      <c r="BT142" s="5">
        <f>P_R[[#This Row],[30+]]-P_R[[#This Row],[31+]]</f>
        <v>3.6000000000000002E-4</v>
      </c>
      <c r="BU142" s="5">
        <f>P_R[[#This Row],[31+]]-P_R[[#This Row],[32+]]</f>
        <v>1.7999999999999998E-4</v>
      </c>
      <c r="BV142" s="5">
        <f>P_R[[#This Row],[32+]]-P_R[[#This Row],[33+]]</f>
        <v>9.0000000000000006E-5</v>
      </c>
      <c r="BW142" s="5">
        <f>P_R[[#This Row],[33+]]-P_R[[#This Row],[34+]]</f>
        <v>5.0000000000000009E-5</v>
      </c>
      <c r="BX142" s="5">
        <f>P_R[[#This Row],[34+]]-P_R[[#This Row],[35+]]</f>
        <v>3.0000000000000001E-5</v>
      </c>
      <c r="BY142" s="5">
        <f>P_R[[#This Row],[35+]]-P_R[[#This Row],[36+]]</f>
        <v>0</v>
      </c>
      <c r="BZ142" s="5">
        <f>P_R[[#This Row],[36+]]-P_R[[#This Row],[37+]]</f>
        <v>0</v>
      </c>
      <c r="CA142" s="5">
        <f>P_R[[#This Row],[37+]]-P_R[[#This Row],[38+]]</f>
        <v>0</v>
      </c>
      <c r="CB142" s="5">
        <f>P_R[[#This Row],[38+]]-P_R[[#This Row],[39+]]</f>
        <v>0</v>
      </c>
      <c r="CC142" s="5">
        <f>P_R[[#This Row],[39+]]-P_R[[#This Row],[40+]]</f>
        <v>0</v>
      </c>
      <c r="CD142" s="5">
        <f>P_R[[#This Row],[40+]]-P_R[[#This Row],[41+]]</f>
        <v>0</v>
      </c>
      <c r="CE142" s="5">
        <f>P_R[[#This Row],[41+]]-P_R[[#This Row],[42+]]</f>
        <v>0</v>
      </c>
      <c r="CF142" s="5">
        <f>P_R[[#This Row],[42+]]-P_R[[#This Row],[43+]]</f>
        <v>0</v>
      </c>
      <c r="CG142" s="5">
        <f>P_R[[#This Row],[43+]]-P_R[[#This Row],[44+]]</f>
        <v>0</v>
      </c>
      <c r="CH142" s="5">
        <f>P_R[[#This Row],[44+]]-P_R[[#This Row],[45+]]</f>
        <v>0</v>
      </c>
      <c r="CI142" s="5">
        <f>P_R[[#This Row],[45+]]-P_R[[#This Row],[46+]]</f>
        <v>0</v>
      </c>
      <c r="CJ142" s="5">
        <f>P_R[[#This Row],[46+]]-P_R[[#This Row],[47+]]</f>
        <v>0</v>
      </c>
      <c r="CK142" s="5">
        <f>P_R[[#This Row],[47+]]-P_R[[#This Row],[48+]]</f>
        <v>0</v>
      </c>
      <c r="CL142" s="5">
        <f>P_R[[#This Row],[48+]]-P_R[[#This Row],[49+]]</f>
        <v>0</v>
      </c>
    </row>
    <row r="143" spans="1:90" x14ac:dyDescent="0.25">
      <c r="A143" s="10">
        <v>22400723</v>
      </c>
      <c r="B143" s="13" t="s">
        <v>97</v>
      </c>
      <c r="C143" s="13" t="s">
        <v>80</v>
      </c>
      <c r="D143" s="11">
        <v>0.83333333333333337</v>
      </c>
      <c r="E143" s="9" t="str">
        <f>HYPERLINK("https://www.nba.com/stats/player/1630162/boxscores-traditional", "Anthony Edwards")</f>
        <v>Anthony Edwards</v>
      </c>
      <c r="F143">
        <v>32.6</v>
      </c>
      <c r="G143" s="4">
        <v>6.9169999999999998</v>
      </c>
      <c r="H143" s="3">
        <v>0.99980999999999998</v>
      </c>
      <c r="I143" s="3">
        <v>0.99968000000000001</v>
      </c>
      <c r="J143" s="3">
        <v>0.99946000000000002</v>
      </c>
      <c r="K143" s="3">
        <v>0.99909999999999999</v>
      </c>
      <c r="L143" s="3">
        <v>0.99856</v>
      </c>
      <c r="M143" s="3">
        <v>0.99766999999999995</v>
      </c>
      <c r="N143" s="3">
        <v>0.99643000000000004</v>
      </c>
      <c r="O143" s="3">
        <v>0.99446000000000001</v>
      </c>
      <c r="P143" s="3">
        <v>0.99180000000000001</v>
      </c>
      <c r="Q143" s="3">
        <v>0.98809000000000002</v>
      </c>
      <c r="R143" s="3">
        <v>0.98257000000000005</v>
      </c>
      <c r="S143" s="3">
        <v>0.97558</v>
      </c>
      <c r="T143" s="3">
        <v>0.96562000000000003</v>
      </c>
      <c r="U143" s="3">
        <v>0.95352000000000003</v>
      </c>
      <c r="V143" s="3">
        <v>0.93698999999999999</v>
      </c>
      <c r="W143" s="3">
        <v>0.91774</v>
      </c>
      <c r="X143" s="3">
        <v>0.89251000000000003</v>
      </c>
      <c r="Y143" s="3">
        <v>0.86433000000000004</v>
      </c>
      <c r="Z143" s="3">
        <v>0.82894000000000001</v>
      </c>
      <c r="AA143" s="3">
        <v>0.79103000000000001</v>
      </c>
      <c r="AB143" s="3">
        <v>0.74856999999999996</v>
      </c>
      <c r="AC143" s="3">
        <v>0.69847000000000004</v>
      </c>
      <c r="AD143" s="3">
        <v>0.64802999999999999</v>
      </c>
      <c r="AE143" s="3">
        <v>0.59094999999999998</v>
      </c>
      <c r="AF143" s="3">
        <v>0.53586</v>
      </c>
      <c r="AG143" s="3">
        <v>0.47608</v>
      </c>
      <c r="AH143" s="3">
        <v>0.42074</v>
      </c>
      <c r="AI143" s="3">
        <v>0.36316999999999999</v>
      </c>
      <c r="AJ143" s="3">
        <v>0.31207000000000001</v>
      </c>
      <c r="AK143" s="3">
        <v>0.26108999999999999</v>
      </c>
      <c r="AL143" s="3">
        <v>0.2177</v>
      </c>
      <c r="AM143" s="3">
        <v>0.17619000000000001</v>
      </c>
      <c r="AN143" s="3">
        <v>0.14230999999999999</v>
      </c>
      <c r="AO143" s="3">
        <v>0.11314</v>
      </c>
      <c r="AP143" s="3">
        <v>8.6910000000000001E-2</v>
      </c>
      <c r="AQ143" s="3">
        <v>6.6809999999999994E-2</v>
      </c>
      <c r="AR143" s="3">
        <v>4.947E-2</v>
      </c>
      <c r="AS143" s="3">
        <v>3.6729999999999999E-2</v>
      </c>
      <c r="AT143" s="3">
        <v>2.6190000000000001E-2</v>
      </c>
      <c r="AU143" s="3">
        <v>1.8759999999999999E-2</v>
      </c>
      <c r="AV143" s="3">
        <v>1.2869999999999999E-2</v>
      </c>
      <c r="AW143" s="3">
        <v>8.8900000000000003E-3</v>
      </c>
      <c r="AX143" s="5">
        <f>P_R[[#This Row],[8+]]-P_R[[#This Row],[9+]]</f>
        <v>1.2999999999996348E-4</v>
      </c>
      <c r="AY143" s="5">
        <f>P_R[[#This Row],[9+]]-P_R[[#This Row],[10+]]</f>
        <v>2.1999999999999797E-4</v>
      </c>
      <c r="AZ143" s="5">
        <f>P_R[[#This Row],[10+]]-P_R[[#This Row],[11+]]</f>
        <v>3.6000000000002697E-4</v>
      </c>
      <c r="BA143" s="5">
        <f>P_R[[#This Row],[11+]]-P_R[[#This Row],[12+]]</f>
        <v>5.3999999999998494E-4</v>
      </c>
      <c r="BB143" s="5">
        <f>P_R[[#This Row],[12+]]-P_R[[#This Row],[13+]]</f>
        <v>8.9000000000005741E-4</v>
      </c>
      <c r="BC143" s="5">
        <f>P_R[[#This Row],[13+]]-P_R[[#This Row],[14+]]</f>
        <v>1.2399999999999078E-3</v>
      </c>
      <c r="BD143" s="5">
        <f>P_R[[#This Row],[14+]]-P_R[[#This Row],[15+]]</f>
        <v>1.9700000000000273E-3</v>
      </c>
      <c r="BE143" s="5">
        <f>P_R[[#This Row],[15+]]-P_R[[#This Row],[16+]]</f>
        <v>2.6599999999999957E-3</v>
      </c>
      <c r="BF143" s="5">
        <f>P_R[[#This Row],[16+]]-P_R[[#This Row],[17+]]</f>
        <v>3.7099999999999911E-3</v>
      </c>
      <c r="BG143" s="5">
        <f>P_R[[#This Row],[17+]]-P_R[[#This Row],[18+]]</f>
        <v>5.5199999999999694E-3</v>
      </c>
      <c r="BH143" s="5">
        <f>P_R[[#This Row],[18+]]-P_R[[#This Row],[19+]]</f>
        <v>6.9900000000000517E-3</v>
      </c>
      <c r="BI143" s="5">
        <f>P_R[[#This Row],[19+]]-P_R[[#This Row],[20+]]</f>
        <v>9.9599999999999689E-3</v>
      </c>
      <c r="BJ143" s="5">
        <f>P_R[[#This Row],[20+]]-P_R[[#This Row],[21+]]</f>
        <v>1.21E-2</v>
      </c>
      <c r="BK143" s="5">
        <f>P_R[[#This Row],[21+]]-P_R[[#This Row],[22+]]</f>
        <v>1.6530000000000045E-2</v>
      </c>
      <c r="BL143" s="5">
        <f>P_R[[#This Row],[22+]]-P_R[[#This Row],[23+]]</f>
        <v>1.9249999999999989E-2</v>
      </c>
      <c r="BM143" s="5">
        <f>P_R[[#This Row],[23+]]-P_R[[#This Row],[24+]]</f>
        <v>2.5229999999999975E-2</v>
      </c>
      <c r="BN143" s="5">
        <f>P_R[[#This Row],[24+]]-P_R[[#This Row],[25+]]</f>
        <v>2.8179999999999983E-2</v>
      </c>
      <c r="BO143" s="5">
        <f>P_R[[#This Row],[25+]]-P_R[[#This Row],[26+]]</f>
        <v>3.5390000000000033E-2</v>
      </c>
      <c r="BP143" s="5">
        <f>P_R[[#This Row],[26+]]-P_R[[#This Row],[27+]]</f>
        <v>3.7909999999999999E-2</v>
      </c>
      <c r="BQ143" s="5">
        <f>P_R[[#This Row],[27+]]-P_R[[#This Row],[28+]]</f>
        <v>4.2460000000000053E-2</v>
      </c>
      <c r="BR143" s="5">
        <f>P_R[[#This Row],[28+]]-P_R[[#This Row],[29+]]</f>
        <v>5.0099999999999922E-2</v>
      </c>
      <c r="BS143" s="5">
        <f>P_R[[#This Row],[29+]]-P_R[[#This Row],[30+]]</f>
        <v>5.044000000000004E-2</v>
      </c>
      <c r="BT143" s="5">
        <f>P_R[[#This Row],[30+]]-P_R[[#This Row],[31+]]</f>
        <v>5.708000000000002E-2</v>
      </c>
      <c r="BU143" s="5">
        <f>P_R[[#This Row],[31+]]-P_R[[#This Row],[32+]]</f>
        <v>5.5089999999999972E-2</v>
      </c>
      <c r="BV143" s="5">
        <f>P_R[[#This Row],[32+]]-P_R[[#This Row],[33+]]</f>
        <v>5.978E-2</v>
      </c>
      <c r="BW143" s="5">
        <f>P_R[[#This Row],[33+]]-P_R[[#This Row],[34+]]</f>
        <v>5.534E-2</v>
      </c>
      <c r="BX143" s="5">
        <f>P_R[[#This Row],[34+]]-P_R[[#This Row],[35+]]</f>
        <v>5.757000000000001E-2</v>
      </c>
      <c r="BY143" s="5">
        <f>P_R[[#This Row],[35+]]-P_R[[#This Row],[36+]]</f>
        <v>5.1099999999999979E-2</v>
      </c>
      <c r="BZ143" s="5">
        <f>P_R[[#This Row],[36+]]-P_R[[#This Row],[37+]]</f>
        <v>5.0980000000000025E-2</v>
      </c>
      <c r="CA143" s="5">
        <f>P_R[[#This Row],[37+]]-P_R[[#This Row],[38+]]</f>
        <v>4.3389999999999984E-2</v>
      </c>
      <c r="CB143" s="5">
        <f>P_R[[#This Row],[38+]]-P_R[[#This Row],[39+]]</f>
        <v>4.1509999999999991E-2</v>
      </c>
      <c r="CC143" s="5">
        <f>P_R[[#This Row],[39+]]-P_R[[#This Row],[40+]]</f>
        <v>3.3880000000000021E-2</v>
      </c>
      <c r="CD143" s="5">
        <f>P_R[[#This Row],[40+]]-P_R[[#This Row],[41+]]</f>
        <v>2.9169999999999988E-2</v>
      </c>
      <c r="CE143" s="5">
        <f>P_R[[#This Row],[41+]]-P_R[[#This Row],[42+]]</f>
        <v>2.6230000000000003E-2</v>
      </c>
      <c r="CF143" s="5">
        <f>P_R[[#This Row],[42+]]-P_R[[#This Row],[43+]]</f>
        <v>2.0100000000000007E-2</v>
      </c>
      <c r="CG143" s="5">
        <f>P_R[[#This Row],[43+]]-P_R[[#This Row],[44+]]</f>
        <v>1.7339999999999994E-2</v>
      </c>
      <c r="CH143" s="5">
        <f>P_R[[#This Row],[44+]]-P_R[[#This Row],[45+]]</f>
        <v>1.2740000000000001E-2</v>
      </c>
      <c r="CI143" s="5">
        <f>P_R[[#This Row],[45+]]-P_R[[#This Row],[46+]]</f>
        <v>1.0539999999999997E-2</v>
      </c>
      <c r="CJ143" s="5">
        <f>P_R[[#This Row],[46+]]-P_R[[#This Row],[47+]]</f>
        <v>7.4300000000000026E-3</v>
      </c>
      <c r="CK143" s="5">
        <f>P_R[[#This Row],[47+]]-P_R[[#This Row],[48+]]</f>
        <v>5.8899999999999994E-3</v>
      </c>
      <c r="CL143" s="5">
        <f>P_R[[#This Row],[48+]]-P_R[[#This Row],[49+]]</f>
        <v>3.9799999999999992E-3</v>
      </c>
    </row>
    <row r="144" spans="1:90" x14ac:dyDescent="0.25">
      <c r="A144" s="10">
        <v>22400723</v>
      </c>
      <c r="B144" s="13" t="s">
        <v>97</v>
      </c>
      <c r="C144" s="13" t="s">
        <v>80</v>
      </c>
      <c r="D144" s="11">
        <v>0.83333333333333337</v>
      </c>
      <c r="E144" s="9" t="str">
        <f>HYPERLINK("https://www.nba.com/stats/player/203944/boxscores-traditional", "Julius Randle")</f>
        <v>Julius Randle</v>
      </c>
      <c r="F144">
        <v>27</v>
      </c>
      <c r="G144" s="4">
        <v>7.2110000000000003</v>
      </c>
      <c r="H144" s="3">
        <v>0.99573</v>
      </c>
      <c r="I144" s="3">
        <v>0.99378999999999995</v>
      </c>
      <c r="J144" s="3">
        <v>0.99085999999999996</v>
      </c>
      <c r="K144" s="3">
        <v>0.98678999999999994</v>
      </c>
      <c r="L144" s="3">
        <v>0.98124</v>
      </c>
      <c r="M144" s="3">
        <v>0.97380999999999995</v>
      </c>
      <c r="N144" s="3">
        <v>0.96406999999999998</v>
      </c>
      <c r="O144" s="3">
        <v>0.95154000000000005</v>
      </c>
      <c r="P144" s="3">
        <v>0.93698999999999999</v>
      </c>
      <c r="Q144" s="3">
        <v>0.91774</v>
      </c>
      <c r="R144" s="3">
        <v>0.89434999999999998</v>
      </c>
      <c r="S144" s="3">
        <v>0.86650000000000005</v>
      </c>
      <c r="T144" s="3">
        <v>0.83398000000000005</v>
      </c>
      <c r="U144" s="3">
        <v>0.79673000000000005</v>
      </c>
      <c r="V144" s="3">
        <v>0.75490000000000002</v>
      </c>
      <c r="W144" s="3">
        <v>0.70884000000000003</v>
      </c>
      <c r="X144" s="3">
        <v>0.66276000000000002</v>
      </c>
      <c r="Y144" s="3">
        <v>0.61026000000000002</v>
      </c>
      <c r="Z144" s="3">
        <v>0.55567</v>
      </c>
      <c r="AA144" s="3">
        <v>0.5</v>
      </c>
      <c r="AB144" s="3">
        <v>0.44433</v>
      </c>
      <c r="AC144" s="3">
        <v>0.38973999999999998</v>
      </c>
      <c r="AD144" s="3">
        <v>0.33723999999999998</v>
      </c>
      <c r="AE144" s="3">
        <v>0.29115999999999997</v>
      </c>
      <c r="AF144" s="3">
        <v>0.24510000000000001</v>
      </c>
      <c r="AG144" s="3">
        <v>0.20327000000000001</v>
      </c>
      <c r="AH144" s="3">
        <v>0.16602</v>
      </c>
      <c r="AI144" s="3">
        <v>0.13350000000000001</v>
      </c>
      <c r="AJ144" s="3">
        <v>0.10564999999999999</v>
      </c>
      <c r="AK144" s="3">
        <v>8.226E-2</v>
      </c>
      <c r="AL144" s="3">
        <v>6.3009999999999997E-2</v>
      </c>
      <c r="AM144" s="3">
        <v>4.8460000000000003E-2</v>
      </c>
      <c r="AN144" s="3">
        <v>3.5929999999999997E-2</v>
      </c>
      <c r="AO144" s="3">
        <v>2.6190000000000001E-2</v>
      </c>
      <c r="AP144" s="3">
        <v>1.8759999999999999E-2</v>
      </c>
      <c r="AQ144" s="3">
        <v>1.321E-2</v>
      </c>
      <c r="AR144" s="3">
        <v>9.1400000000000006E-3</v>
      </c>
      <c r="AS144" s="3">
        <v>6.2100000000000002E-3</v>
      </c>
      <c r="AT144" s="3">
        <v>4.2700000000000004E-3</v>
      </c>
      <c r="AU144" s="3">
        <v>2.8E-3</v>
      </c>
      <c r="AV144" s="3">
        <v>1.81E-3</v>
      </c>
      <c r="AW144" s="3">
        <v>1.14E-3</v>
      </c>
      <c r="AX144" s="5">
        <f>P_R[[#This Row],[8+]]-P_R[[#This Row],[9+]]</f>
        <v>1.9400000000000528E-3</v>
      </c>
      <c r="AY144" s="5">
        <f>P_R[[#This Row],[9+]]-P_R[[#This Row],[10+]]</f>
        <v>2.9299999999999882E-3</v>
      </c>
      <c r="AZ144" s="5">
        <f>P_R[[#This Row],[10+]]-P_R[[#This Row],[11+]]</f>
        <v>4.070000000000018E-3</v>
      </c>
      <c r="BA144" s="5">
        <f>P_R[[#This Row],[11+]]-P_R[[#This Row],[12+]]</f>
        <v>5.5499999999999439E-3</v>
      </c>
      <c r="BB144" s="5">
        <f>P_R[[#This Row],[12+]]-P_R[[#This Row],[13+]]</f>
        <v>7.4300000000000477E-3</v>
      </c>
      <c r="BC144" s="5">
        <f>P_R[[#This Row],[13+]]-P_R[[#This Row],[14+]]</f>
        <v>9.7399999999999709E-3</v>
      </c>
      <c r="BD144" s="5">
        <f>P_R[[#This Row],[14+]]-P_R[[#This Row],[15+]]</f>
        <v>1.252999999999993E-2</v>
      </c>
      <c r="BE144" s="5">
        <f>P_R[[#This Row],[15+]]-P_R[[#This Row],[16+]]</f>
        <v>1.4550000000000063E-2</v>
      </c>
      <c r="BF144" s="5">
        <f>P_R[[#This Row],[16+]]-P_R[[#This Row],[17+]]</f>
        <v>1.9249999999999989E-2</v>
      </c>
      <c r="BG144" s="5">
        <f>P_R[[#This Row],[17+]]-P_R[[#This Row],[18+]]</f>
        <v>2.3390000000000022E-2</v>
      </c>
      <c r="BH144" s="5">
        <f>P_R[[#This Row],[18+]]-P_R[[#This Row],[19+]]</f>
        <v>2.784999999999993E-2</v>
      </c>
      <c r="BI144" s="5">
        <f>P_R[[#This Row],[19+]]-P_R[[#This Row],[20+]]</f>
        <v>3.2519999999999993E-2</v>
      </c>
      <c r="BJ144" s="5">
        <f>P_R[[#This Row],[20+]]-P_R[[#This Row],[21+]]</f>
        <v>3.7250000000000005E-2</v>
      </c>
      <c r="BK144" s="5">
        <f>P_R[[#This Row],[21+]]-P_R[[#This Row],[22+]]</f>
        <v>4.1830000000000034E-2</v>
      </c>
      <c r="BL144" s="5">
        <f>P_R[[#This Row],[22+]]-P_R[[#This Row],[23+]]</f>
        <v>4.605999999999999E-2</v>
      </c>
      <c r="BM144" s="5">
        <f>P_R[[#This Row],[23+]]-P_R[[#This Row],[24+]]</f>
        <v>4.608000000000001E-2</v>
      </c>
      <c r="BN144" s="5">
        <f>P_R[[#This Row],[24+]]-P_R[[#This Row],[25+]]</f>
        <v>5.2499999999999991E-2</v>
      </c>
      <c r="BO144" s="5">
        <f>P_R[[#This Row],[25+]]-P_R[[#This Row],[26+]]</f>
        <v>5.4590000000000027E-2</v>
      </c>
      <c r="BP144" s="5">
        <f>P_R[[#This Row],[26+]]-P_R[[#This Row],[27+]]</f>
        <v>5.5669999999999997E-2</v>
      </c>
      <c r="BQ144" s="5">
        <f>P_R[[#This Row],[27+]]-P_R[[#This Row],[28+]]</f>
        <v>5.5669999999999997E-2</v>
      </c>
      <c r="BR144" s="5">
        <f>P_R[[#This Row],[28+]]-P_R[[#This Row],[29+]]</f>
        <v>5.4590000000000027E-2</v>
      </c>
      <c r="BS144" s="5">
        <f>P_R[[#This Row],[29+]]-P_R[[#This Row],[30+]]</f>
        <v>5.2499999999999991E-2</v>
      </c>
      <c r="BT144" s="5">
        <f>P_R[[#This Row],[30+]]-P_R[[#This Row],[31+]]</f>
        <v>4.608000000000001E-2</v>
      </c>
      <c r="BU144" s="5">
        <f>P_R[[#This Row],[31+]]-P_R[[#This Row],[32+]]</f>
        <v>4.6059999999999962E-2</v>
      </c>
      <c r="BV144" s="5">
        <f>P_R[[#This Row],[32+]]-P_R[[#This Row],[33+]]</f>
        <v>4.1830000000000006E-2</v>
      </c>
      <c r="BW144" s="5">
        <f>P_R[[#This Row],[33+]]-P_R[[#This Row],[34+]]</f>
        <v>3.7250000000000005E-2</v>
      </c>
      <c r="BX144" s="5">
        <f>P_R[[#This Row],[34+]]-P_R[[#This Row],[35+]]</f>
        <v>3.2519999999999993E-2</v>
      </c>
      <c r="BY144" s="5">
        <f>P_R[[#This Row],[35+]]-P_R[[#This Row],[36+]]</f>
        <v>2.7850000000000014E-2</v>
      </c>
      <c r="BZ144" s="5">
        <f>P_R[[#This Row],[36+]]-P_R[[#This Row],[37+]]</f>
        <v>2.3389999999999994E-2</v>
      </c>
      <c r="CA144" s="5">
        <f>P_R[[#This Row],[37+]]-P_R[[#This Row],[38+]]</f>
        <v>1.9250000000000003E-2</v>
      </c>
      <c r="CB144" s="5">
        <f>P_R[[#This Row],[38+]]-P_R[[#This Row],[39+]]</f>
        <v>1.4549999999999993E-2</v>
      </c>
      <c r="CC144" s="5">
        <f>P_R[[#This Row],[39+]]-P_R[[#This Row],[40+]]</f>
        <v>1.2530000000000006E-2</v>
      </c>
      <c r="CD144" s="5">
        <f>P_R[[#This Row],[40+]]-P_R[[#This Row],[41+]]</f>
        <v>9.7399999999999952E-3</v>
      </c>
      <c r="CE144" s="5">
        <f>P_R[[#This Row],[41+]]-P_R[[#This Row],[42+]]</f>
        <v>7.4300000000000026E-3</v>
      </c>
      <c r="CF144" s="5">
        <f>P_R[[#This Row],[42+]]-P_R[[#This Row],[43+]]</f>
        <v>5.5499999999999994E-3</v>
      </c>
      <c r="CG144" s="5">
        <f>P_R[[#This Row],[43+]]-P_R[[#This Row],[44+]]</f>
        <v>4.069999999999999E-3</v>
      </c>
      <c r="CH144" s="5">
        <f>P_R[[#This Row],[44+]]-P_R[[#This Row],[45+]]</f>
        <v>2.9300000000000003E-3</v>
      </c>
      <c r="CI144" s="5">
        <f>P_R[[#This Row],[45+]]-P_R[[#This Row],[46+]]</f>
        <v>1.9399999999999999E-3</v>
      </c>
      <c r="CJ144" s="5">
        <f>P_R[[#This Row],[46+]]-P_R[[#This Row],[47+]]</f>
        <v>1.4700000000000004E-3</v>
      </c>
      <c r="CK144" s="5">
        <f>P_R[[#This Row],[47+]]-P_R[[#This Row],[48+]]</f>
        <v>9.8999999999999999E-4</v>
      </c>
      <c r="CL144" s="5">
        <f>P_R[[#This Row],[48+]]-P_R[[#This Row],[49+]]</f>
        <v>6.7000000000000002E-4</v>
      </c>
    </row>
    <row r="145" spans="1:90" x14ac:dyDescent="0.25">
      <c r="A145" s="10">
        <v>22400723</v>
      </c>
      <c r="B145" s="13" t="s">
        <v>97</v>
      </c>
      <c r="C145" s="13" t="s">
        <v>80</v>
      </c>
      <c r="D145" s="11">
        <v>0.83333333333333337</v>
      </c>
      <c r="E145" s="9" t="str">
        <f>HYPERLINK("https://www.nba.com/stats/player/203497/boxscores-traditional", "Rudy Gobert")</f>
        <v>Rudy Gobert</v>
      </c>
      <c r="F145">
        <v>25.2</v>
      </c>
      <c r="G145" s="4">
        <v>8.5180000000000007</v>
      </c>
      <c r="H145" s="3">
        <v>0.97831000000000001</v>
      </c>
      <c r="I145" s="3">
        <v>0.97128000000000003</v>
      </c>
      <c r="J145" s="3">
        <v>0.96245999999999998</v>
      </c>
      <c r="K145" s="3">
        <v>0.95254000000000005</v>
      </c>
      <c r="L145" s="3">
        <v>0.93942999999999999</v>
      </c>
      <c r="M145" s="3">
        <v>0.92364000000000002</v>
      </c>
      <c r="N145" s="3">
        <v>0.90490000000000004</v>
      </c>
      <c r="O145" s="3">
        <v>0.88492999999999999</v>
      </c>
      <c r="P145" s="3">
        <v>0.85992999999999997</v>
      </c>
      <c r="Q145" s="3">
        <v>0.83147000000000004</v>
      </c>
      <c r="R145" s="3">
        <v>0.80234000000000005</v>
      </c>
      <c r="S145" s="3">
        <v>0.76729999999999998</v>
      </c>
      <c r="T145" s="3">
        <v>0.72907</v>
      </c>
      <c r="U145" s="3">
        <v>0.68793000000000004</v>
      </c>
      <c r="V145" s="3">
        <v>0.64802999999999999</v>
      </c>
      <c r="W145" s="3">
        <v>0.60257000000000005</v>
      </c>
      <c r="X145" s="3">
        <v>0.55567</v>
      </c>
      <c r="Y145" s="3">
        <v>0.50797999999999999</v>
      </c>
      <c r="Z145" s="3">
        <v>0.46414</v>
      </c>
      <c r="AA145" s="3">
        <v>0.41682999999999998</v>
      </c>
      <c r="AB145" s="3">
        <v>0.37069999999999997</v>
      </c>
      <c r="AC145" s="3">
        <v>0.32635999999999998</v>
      </c>
      <c r="AD145" s="3">
        <v>0.28774</v>
      </c>
      <c r="AE145" s="3">
        <v>0.24825</v>
      </c>
      <c r="AF145" s="3">
        <v>0.21185999999999999</v>
      </c>
      <c r="AG145" s="3">
        <v>0.17879</v>
      </c>
      <c r="AH145" s="3">
        <v>0.15151000000000001</v>
      </c>
      <c r="AI145" s="3">
        <v>0.12506999999999999</v>
      </c>
      <c r="AJ145" s="3">
        <v>0.10204000000000001</v>
      </c>
      <c r="AK145" s="3">
        <v>8.226E-2</v>
      </c>
      <c r="AL145" s="3">
        <v>6.6809999999999994E-2</v>
      </c>
      <c r="AM145" s="3">
        <v>5.262E-2</v>
      </c>
      <c r="AN145" s="3">
        <v>4.0930000000000001E-2</v>
      </c>
      <c r="AO145" s="3">
        <v>3.2160000000000001E-2</v>
      </c>
      <c r="AP145" s="3">
        <v>2.4420000000000001E-2</v>
      </c>
      <c r="AQ145" s="3">
        <v>1.831E-2</v>
      </c>
      <c r="AR145" s="3">
        <v>1.355E-2</v>
      </c>
      <c r="AS145" s="3">
        <v>1.017E-2</v>
      </c>
      <c r="AT145" s="3">
        <v>7.3400000000000002E-3</v>
      </c>
      <c r="AU145" s="3">
        <v>5.2300000000000003E-3</v>
      </c>
      <c r="AV145" s="3">
        <v>3.6800000000000001E-3</v>
      </c>
      <c r="AW145" s="3">
        <v>2.64E-3</v>
      </c>
      <c r="AX145" s="5">
        <f>P_R[[#This Row],[8+]]-P_R[[#This Row],[9+]]</f>
        <v>7.0299999999999807E-3</v>
      </c>
      <c r="AY145" s="5">
        <f>P_R[[#This Row],[9+]]-P_R[[#This Row],[10+]]</f>
        <v>8.82000000000005E-3</v>
      </c>
      <c r="AZ145" s="5">
        <f>P_R[[#This Row],[10+]]-P_R[[#This Row],[11+]]</f>
        <v>9.9199999999999289E-3</v>
      </c>
      <c r="BA145" s="5">
        <f>P_R[[#This Row],[11+]]-P_R[[#This Row],[12+]]</f>
        <v>1.3110000000000066E-2</v>
      </c>
      <c r="BB145" s="5">
        <f>P_R[[#This Row],[12+]]-P_R[[#This Row],[13+]]</f>
        <v>1.5789999999999971E-2</v>
      </c>
      <c r="BC145" s="5">
        <f>P_R[[#This Row],[13+]]-P_R[[#This Row],[14+]]</f>
        <v>1.8739999999999979E-2</v>
      </c>
      <c r="BD145" s="5">
        <f>P_R[[#This Row],[14+]]-P_R[[#This Row],[15+]]</f>
        <v>1.9970000000000043E-2</v>
      </c>
      <c r="BE145" s="5">
        <f>P_R[[#This Row],[15+]]-P_R[[#This Row],[16+]]</f>
        <v>2.5000000000000022E-2</v>
      </c>
      <c r="BF145" s="5">
        <f>P_R[[#This Row],[16+]]-P_R[[#This Row],[17+]]</f>
        <v>2.845999999999993E-2</v>
      </c>
      <c r="BG145" s="5">
        <f>P_R[[#This Row],[17+]]-P_R[[#This Row],[18+]]</f>
        <v>2.9129999999999989E-2</v>
      </c>
      <c r="BH145" s="5">
        <f>P_R[[#This Row],[18+]]-P_R[[#This Row],[19+]]</f>
        <v>3.5040000000000071E-2</v>
      </c>
      <c r="BI145" s="5">
        <f>P_R[[#This Row],[19+]]-P_R[[#This Row],[20+]]</f>
        <v>3.8229999999999986E-2</v>
      </c>
      <c r="BJ145" s="5">
        <f>P_R[[#This Row],[20+]]-P_R[[#This Row],[21+]]</f>
        <v>4.1139999999999954E-2</v>
      </c>
      <c r="BK145" s="5">
        <f>P_R[[#This Row],[21+]]-P_R[[#This Row],[22+]]</f>
        <v>3.9900000000000047E-2</v>
      </c>
      <c r="BL145" s="5">
        <f>P_R[[#This Row],[22+]]-P_R[[#This Row],[23+]]</f>
        <v>4.5459999999999945E-2</v>
      </c>
      <c r="BM145" s="5">
        <f>P_R[[#This Row],[23+]]-P_R[[#This Row],[24+]]</f>
        <v>4.6900000000000053E-2</v>
      </c>
      <c r="BN145" s="5">
        <f>P_R[[#This Row],[24+]]-P_R[[#This Row],[25+]]</f>
        <v>4.769000000000001E-2</v>
      </c>
      <c r="BO145" s="5">
        <f>P_R[[#This Row],[25+]]-P_R[[#This Row],[26+]]</f>
        <v>4.383999999999999E-2</v>
      </c>
      <c r="BP145" s="5">
        <f>P_R[[#This Row],[26+]]-P_R[[#This Row],[27+]]</f>
        <v>4.7310000000000019E-2</v>
      </c>
      <c r="BQ145" s="5">
        <f>P_R[[#This Row],[27+]]-P_R[[#This Row],[28+]]</f>
        <v>4.6130000000000004E-2</v>
      </c>
      <c r="BR145" s="5">
        <f>P_R[[#This Row],[28+]]-P_R[[#This Row],[29+]]</f>
        <v>4.4339999999999991E-2</v>
      </c>
      <c r="BS145" s="5">
        <f>P_R[[#This Row],[29+]]-P_R[[#This Row],[30+]]</f>
        <v>3.8619999999999988E-2</v>
      </c>
      <c r="BT145" s="5">
        <f>P_R[[#This Row],[30+]]-P_R[[#This Row],[31+]]</f>
        <v>3.9489999999999997E-2</v>
      </c>
      <c r="BU145" s="5">
        <f>P_R[[#This Row],[31+]]-P_R[[#This Row],[32+]]</f>
        <v>3.6390000000000006E-2</v>
      </c>
      <c r="BV145" s="5">
        <f>P_R[[#This Row],[32+]]-P_R[[#This Row],[33+]]</f>
        <v>3.3069999999999988E-2</v>
      </c>
      <c r="BW145" s="5">
        <f>P_R[[#This Row],[33+]]-P_R[[#This Row],[34+]]</f>
        <v>2.7279999999999999E-2</v>
      </c>
      <c r="BX145" s="5">
        <f>P_R[[#This Row],[34+]]-P_R[[#This Row],[35+]]</f>
        <v>2.6440000000000019E-2</v>
      </c>
      <c r="BY145" s="5">
        <f>P_R[[#This Row],[35+]]-P_R[[#This Row],[36+]]</f>
        <v>2.3029999999999981E-2</v>
      </c>
      <c r="BZ145" s="5">
        <f>P_R[[#This Row],[36+]]-P_R[[#This Row],[37+]]</f>
        <v>1.9780000000000006E-2</v>
      </c>
      <c r="CA145" s="5">
        <f>P_R[[#This Row],[37+]]-P_R[[#This Row],[38+]]</f>
        <v>1.5450000000000005E-2</v>
      </c>
      <c r="CB145" s="5">
        <f>P_R[[#This Row],[38+]]-P_R[[#This Row],[39+]]</f>
        <v>1.4189999999999994E-2</v>
      </c>
      <c r="CC145" s="5">
        <f>P_R[[#This Row],[39+]]-P_R[[#This Row],[40+]]</f>
        <v>1.1689999999999999E-2</v>
      </c>
      <c r="CD145" s="5">
        <f>P_R[[#This Row],[40+]]-P_R[[#This Row],[41+]]</f>
        <v>8.77E-3</v>
      </c>
      <c r="CE145" s="5">
        <f>P_R[[#This Row],[41+]]-P_R[[#This Row],[42+]]</f>
        <v>7.7400000000000004E-3</v>
      </c>
      <c r="CF145" s="5">
        <f>P_R[[#This Row],[42+]]-P_R[[#This Row],[43+]]</f>
        <v>6.1100000000000008E-3</v>
      </c>
      <c r="CG145" s="5">
        <f>P_R[[#This Row],[43+]]-P_R[[#This Row],[44+]]</f>
        <v>4.7600000000000003E-3</v>
      </c>
      <c r="CH145" s="5">
        <f>P_R[[#This Row],[44+]]-P_R[[#This Row],[45+]]</f>
        <v>3.3799999999999993E-3</v>
      </c>
      <c r="CI145" s="5">
        <f>P_R[[#This Row],[45+]]-P_R[[#This Row],[46+]]</f>
        <v>2.8300000000000001E-3</v>
      </c>
      <c r="CJ145" s="5">
        <f>P_R[[#This Row],[46+]]-P_R[[#This Row],[47+]]</f>
        <v>2.1099999999999999E-3</v>
      </c>
      <c r="CK145" s="5">
        <f>P_R[[#This Row],[47+]]-P_R[[#This Row],[48+]]</f>
        <v>1.5500000000000002E-3</v>
      </c>
      <c r="CL145" s="5">
        <f>P_R[[#This Row],[48+]]-P_R[[#This Row],[49+]]</f>
        <v>1.0400000000000001E-3</v>
      </c>
    </row>
    <row r="146" spans="1:90" x14ac:dyDescent="0.25">
      <c r="A146" s="10">
        <v>22400723</v>
      </c>
      <c r="B146" s="13" t="s">
        <v>97</v>
      </c>
      <c r="C146" s="13" t="s">
        <v>80</v>
      </c>
      <c r="D146" s="11">
        <v>0.83333333333333337</v>
      </c>
      <c r="E146" s="9" t="str">
        <f>HYPERLINK("https://www.nba.com/stats/player/1630183/boxscores-traditional", "Jaden McDaniels")</f>
        <v>Jaden McDaniels</v>
      </c>
      <c r="F146">
        <v>22</v>
      </c>
      <c r="G146" s="4">
        <v>9.3170000000000002</v>
      </c>
      <c r="H146" s="3">
        <v>0.93318999999999996</v>
      </c>
      <c r="I146" s="3">
        <v>0.91923999999999995</v>
      </c>
      <c r="J146" s="3">
        <v>0.90146999999999999</v>
      </c>
      <c r="K146" s="3">
        <v>0.88100000000000001</v>
      </c>
      <c r="L146" s="3">
        <v>0.85768999999999995</v>
      </c>
      <c r="M146" s="3">
        <v>0.83398000000000005</v>
      </c>
      <c r="N146" s="3">
        <v>0.80510999999999999</v>
      </c>
      <c r="O146" s="3">
        <v>0.77337</v>
      </c>
      <c r="P146" s="3">
        <v>0.73890999999999996</v>
      </c>
      <c r="Q146" s="3">
        <v>0.70540000000000003</v>
      </c>
      <c r="R146" s="3">
        <v>0.66639999999999999</v>
      </c>
      <c r="S146" s="3">
        <v>0.62551999999999996</v>
      </c>
      <c r="T146" s="3">
        <v>0.58316999999999997</v>
      </c>
      <c r="U146" s="3">
        <v>0.54379999999999995</v>
      </c>
      <c r="V146" s="3">
        <v>0.5</v>
      </c>
      <c r="W146" s="3">
        <v>0.45619999999999999</v>
      </c>
      <c r="X146" s="3">
        <v>0.41682999999999998</v>
      </c>
      <c r="Y146" s="3">
        <v>0.37447999999999998</v>
      </c>
      <c r="Z146" s="3">
        <v>0.33360000000000001</v>
      </c>
      <c r="AA146" s="3">
        <v>0.29459999999999997</v>
      </c>
      <c r="AB146" s="3">
        <v>0.26108999999999999</v>
      </c>
      <c r="AC146" s="3">
        <v>0.22663</v>
      </c>
      <c r="AD146" s="3">
        <v>0.19489000000000001</v>
      </c>
      <c r="AE146" s="3">
        <v>0.16602</v>
      </c>
      <c r="AF146" s="3">
        <v>0.14230999999999999</v>
      </c>
      <c r="AG146" s="3">
        <v>0.11899999999999999</v>
      </c>
      <c r="AH146" s="3">
        <v>9.8530000000000006E-2</v>
      </c>
      <c r="AI146" s="3">
        <v>8.0759999999999998E-2</v>
      </c>
      <c r="AJ146" s="3">
        <v>6.6809999999999994E-2</v>
      </c>
      <c r="AK146" s="3">
        <v>5.3699999999999998E-2</v>
      </c>
      <c r="AL146" s="3">
        <v>4.2720000000000001E-2</v>
      </c>
      <c r="AM146" s="3">
        <v>3.4380000000000001E-2</v>
      </c>
      <c r="AN146" s="3">
        <v>2.6800000000000001E-2</v>
      </c>
      <c r="AO146" s="3">
        <v>2.068E-2</v>
      </c>
      <c r="AP146" s="3">
        <v>1.5779999999999999E-2</v>
      </c>
      <c r="AQ146" s="3">
        <v>1.222E-2</v>
      </c>
      <c r="AR146" s="3">
        <v>9.1400000000000006E-3</v>
      </c>
      <c r="AS146" s="3">
        <v>6.7600000000000004E-3</v>
      </c>
      <c r="AT146" s="3">
        <v>4.9399999999999999E-3</v>
      </c>
      <c r="AU146" s="3">
        <v>3.6800000000000001E-3</v>
      </c>
      <c r="AV146" s="3">
        <v>2.64E-3</v>
      </c>
      <c r="AW146" s="3">
        <v>1.8699999999999999E-3</v>
      </c>
      <c r="AX146" s="5">
        <f>P_R[[#This Row],[8+]]-P_R[[#This Row],[9+]]</f>
        <v>1.3950000000000018E-2</v>
      </c>
      <c r="AY146" s="5">
        <f>P_R[[#This Row],[9+]]-P_R[[#This Row],[10+]]</f>
        <v>1.7769999999999953E-2</v>
      </c>
      <c r="AZ146" s="5">
        <f>P_R[[#This Row],[10+]]-P_R[[#This Row],[11+]]</f>
        <v>2.0469999999999988E-2</v>
      </c>
      <c r="BA146" s="5">
        <f>P_R[[#This Row],[11+]]-P_R[[#This Row],[12+]]</f>
        <v>2.3310000000000053E-2</v>
      </c>
      <c r="BB146" s="5">
        <f>P_R[[#This Row],[12+]]-P_R[[#This Row],[13+]]</f>
        <v>2.3709999999999898E-2</v>
      </c>
      <c r="BC146" s="5">
        <f>P_R[[#This Row],[13+]]-P_R[[#This Row],[14+]]</f>
        <v>2.8870000000000062E-2</v>
      </c>
      <c r="BD146" s="5">
        <f>P_R[[#This Row],[14+]]-P_R[[#This Row],[15+]]</f>
        <v>3.173999999999999E-2</v>
      </c>
      <c r="BE146" s="5">
        <f>P_R[[#This Row],[15+]]-P_R[[#This Row],[16+]]</f>
        <v>3.4460000000000046E-2</v>
      </c>
      <c r="BF146" s="5">
        <f>P_R[[#This Row],[16+]]-P_R[[#This Row],[17+]]</f>
        <v>3.3509999999999929E-2</v>
      </c>
      <c r="BG146" s="5">
        <f>P_R[[#This Row],[17+]]-P_R[[#This Row],[18+]]</f>
        <v>3.9000000000000035E-2</v>
      </c>
      <c r="BH146" s="5">
        <f>P_R[[#This Row],[18+]]-P_R[[#This Row],[19+]]</f>
        <v>4.0880000000000027E-2</v>
      </c>
      <c r="BI146" s="5">
        <f>P_R[[#This Row],[19+]]-P_R[[#This Row],[20+]]</f>
        <v>4.2349999999999999E-2</v>
      </c>
      <c r="BJ146" s="5">
        <f>P_R[[#This Row],[20+]]-P_R[[#This Row],[21+]]</f>
        <v>3.9370000000000016E-2</v>
      </c>
      <c r="BK146" s="5">
        <f>P_R[[#This Row],[21+]]-P_R[[#This Row],[22+]]</f>
        <v>4.379999999999995E-2</v>
      </c>
      <c r="BL146" s="5">
        <f>P_R[[#This Row],[22+]]-P_R[[#This Row],[23+]]</f>
        <v>4.3800000000000006E-2</v>
      </c>
      <c r="BM146" s="5">
        <f>P_R[[#This Row],[23+]]-P_R[[#This Row],[24+]]</f>
        <v>3.9370000000000016E-2</v>
      </c>
      <c r="BN146" s="5">
        <f>P_R[[#This Row],[24+]]-P_R[[#This Row],[25+]]</f>
        <v>4.2349999999999999E-2</v>
      </c>
      <c r="BO146" s="5">
        <f>P_R[[#This Row],[25+]]-P_R[[#This Row],[26+]]</f>
        <v>4.0879999999999972E-2</v>
      </c>
      <c r="BP146" s="5">
        <f>P_R[[#This Row],[26+]]-P_R[[#This Row],[27+]]</f>
        <v>3.9000000000000035E-2</v>
      </c>
      <c r="BQ146" s="5">
        <f>P_R[[#This Row],[27+]]-P_R[[#This Row],[28+]]</f>
        <v>3.3509999999999984E-2</v>
      </c>
      <c r="BR146" s="5">
        <f>P_R[[#This Row],[28+]]-P_R[[#This Row],[29+]]</f>
        <v>3.4459999999999991E-2</v>
      </c>
      <c r="BS146" s="5">
        <f>P_R[[#This Row],[29+]]-P_R[[#This Row],[30+]]</f>
        <v>3.173999999999999E-2</v>
      </c>
      <c r="BT146" s="5">
        <f>P_R[[#This Row],[30+]]-P_R[[#This Row],[31+]]</f>
        <v>2.8870000000000007E-2</v>
      </c>
      <c r="BU146" s="5">
        <f>P_R[[#This Row],[31+]]-P_R[[#This Row],[32+]]</f>
        <v>2.3710000000000009E-2</v>
      </c>
      <c r="BV146" s="5">
        <f>P_R[[#This Row],[32+]]-P_R[[#This Row],[33+]]</f>
        <v>2.3309999999999997E-2</v>
      </c>
      <c r="BW146" s="5">
        <f>P_R[[#This Row],[33+]]-P_R[[#This Row],[34+]]</f>
        <v>2.0469999999999988E-2</v>
      </c>
      <c r="BX146" s="5">
        <f>P_R[[#This Row],[34+]]-P_R[[#This Row],[35+]]</f>
        <v>1.7770000000000008E-2</v>
      </c>
      <c r="BY146" s="5">
        <f>P_R[[#This Row],[35+]]-P_R[[#This Row],[36+]]</f>
        <v>1.3950000000000004E-2</v>
      </c>
      <c r="BZ146" s="5">
        <f>P_R[[#This Row],[36+]]-P_R[[#This Row],[37+]]</f>
        <v>1.3109999999999997E-2</v>
      </c>
      <c r="CA146" s="5">
        <f>P_R[[#This Row],[37+]]-P_R[[#This Row],[38+]]</f>
        <v>1.0979999999999997E-2</v>
      </c>
      <c r="CB146" s="5">
        <f>P_R[[#This Row],[38+]]-P_R[[#This Row],[39+]]</f>
        <v>8.3400000000000002E-3</v>
      </c>
      <c r="CC146" s="5">
        <f>P_R[[#This Row],[39+]]-P_R[[#This Row],[40+]]</f>
        <v>7.5799999999999999E-3</v>
      </c>
      <c r="CD146" s="5">
        <f>P_R[[#This Row],[40+]]-P_R[[#This Row],[41+]]</f>
        <v>6.1200000000000004E-3</v>
      </c>
      <c r="CE146" s="5">
        <f>P_R[[#This Row],[41+]]-P_R[[#This Row],[42+]]</f>
        <v>4.9000000000000016E-3</v>
      </c>
      <c r="CF146" s="5">
        <f>P_R[[#This Row],[42+]]-P_R[[#This Row],[43+]]</f>
        <v>3.5599999999999989E-3</v>
      </c>
      <c r="CG146" s="5">
        <f>P_R[[#This Row],[43+]]-P_R[[#This Row],[44+]]</f>
        <v>3.0799999999999994E-3</v>
      </c>
      <c r="CH146" s="5">
        <f>P_R[[#This Row],[44+]]-P_R[[#This Row],[45+]]</f>
        <v>2.3800000000000002E-3</v>
      </c>
      <c r="CI146" s="5">
        <f>P_R[[#This Row],[45+]]-P_R[[#This Row],[46+]]</f>
        <v>1.8200000000000004E-3</v>
      </c>
      <c r="CJ146" s="5">
        <f>P_R[[#This Row],[46+]]-P_R[[#This Row],[47+]]</f>
        <v>1.2599999999999998E-3</v>
      </c>
      <c r="CK146" s="5">
        <f>P_R[[#This Row],[47+]]-P_R[[#This Row],[48+]]</f>
        <v>1.0400000000000001E-3</v>
      </c>
      <c r="CL146" s="5">
        <f>P_R[[#This Row],[48+]]-P_R[[#This Row],[49+]]</f>
        <v>7.7000000000000007E-4</v>
      </c>
    </row>
    <row r="147" spans="1:90" x14ac:dyDescent="0.25">
      <c r="A147" s="10">
        <v>22400723</v>
      </c>
      <c r="B147" s="13" t="s">
        <v>97</v>
      </c>
      <c r="C147" s="13" t="s">
        <v>80</v>
      </c>
      <c r="D147" s="11">
        <v>0.83333333333333337</v>
      </c>
      <c r="E147" s="9" t="str">
        <f>HYPERLINK("https://www.nba.com/stats/player/1629675/boxscores-traditional", "Naz Reid")</f>
        <v>Naz Reid</v>
      </c>
      <c r="F147">
        <v>19.600000000000001</v>
      </c>
      <c r="G147" s="4">
        <v>8.1140000000000008</v>
      </c>
      <c r="H147" s="3">
        <v>0.92364000000000002</v>
      </c>
      <c r="I147" s="3">
        <v>0.90490000000000004</v>
      </c>
      <c r="J147" s="3">
        <v>0.88100000000000001</v>
      </c>
      <c r="K147" s="3">
        <v>0.85543000000000002</v>
      </c>
      <c r="L147" s="3">
        <v>0.82638999999999996</v>
      </c>
      <c r="M147" s="3">
        <v>0.79103000000000001</v>
      </c>
      <c r="N147" s="3">
        <v>0.75490000000000002</v>
      </c>
      <c r="O147" s="3">
        <v>0.71565999999999996</v>
      </c>
      <c r="P147" s="3">
        <v>0.67003000000000001</v>
      </c>
      <c r="Q147" s="3">
        <v>0.62551999999999996</v>
      </c>
      <c r="R147" s="3">
        <v>0.57926</v>
      </c>
      <c r="S147" s="3">
        <v>0.52790000000000004</v>
      </c>
      <c r="T147" s="3">
        <v>0.48005999999999999</v>
      </c>
      <c r="U147" s="3">
        <v>0.43251000000000001</v>
      </c>
      <c r="V147" s="3">
        <v>0.38208999999999999</v>
      </c>
      <c r="W147" s="3">
        <v>0.33723999999999998</v>
      </c>
      <c r="X147" s="3">
        <v>0.29459999999999997</v>
      </c>
      <c r="Y147" s="3">
        <v>0.25142999999999999</v>
      </c>
      <c r="Z147" s="3">
        <v>0.21476000000000001</v>
      </c>
      <c r="AA147" s="3">
        <v>0.18140999999999999</v>
      </c>
      <c r="AB147" s="3">
        <v>0.14917</v>
      </c>
      <c r="AC147" s="3">
        <v>0.12302</v>
      </c>
      <c r="AD147" s="3">
        <v>0.10027</v>
      </c>
      <c r="AE147" s="3">
        <v>8.0759999999999998E-2</v>
      </c>
      <c r="AF147" s="3">
        <v>6.3009999999999997E-2</v>
      </c>
      <c r="AG147" s="3">
        <v>4.947E-2</v>
      </c>
      <c r="AH147" s="3">
        <v>3.8359999999999998E-2</v>
      </c>
      <c r="AI147" s="3">
        <v>2.8719999999999999E-2</v>
      </c>
      <c r="AJ147" s="3">
        <v>2.1690000000000001E-2</v>
      </c>
      <c r="AK147" s="3">
        <v>1.618E-2</v>
      </c>
      <c r="AL147" s="3">
        <v>1.1599999999999999E-2</v>
      </c>
      <c r="AM147" s="3">
        <v>8.4200000000000004E-3</v>
      </c>
      <c r="AN147" s="3">
        <v>6.0400000000000002E-3</v>
      </c>
      <c r="AO147" s="3">
        <v>4.15E-3</v>
      </c>
      <c r="AP147" s="3">
        <v>2.8900000000000002E-3</v>
      </c>
      <c r="AQ147" s="3">
        <v>1.99E-3</v>
      </c>
      <c r="AR147" s="3">
        <v>1.31E-3</v>
      </c>
      <c r="AS147" s="3">
        <v>8.7000000000000001E-4</v>
      </c>
      <c r="AT147" s="3">
        <v>5.8E-4</v>
      </c>
      <c r="AU147" s="3">
        <v>3.6000000000000002E-4</v>
      </c>
      <c r="AV147" s="3">
        <v>2.3000000000000001E-4</v>
      </c>
      <c r="AW147" s="3">
        <v>1.4999999999999999E-4</v>
      </c>
      <c r="AX147" s="5">
        <f>P_R[[#This Row],[8+]]-P_R[[#This Row],[9+]]</f>
        <v>1.8739999999999979E-2</v>
      </c>
      <c r="AY147" s="5">
        <f>P_R[[#This Row],[9+]]-P_R[[#This Row],[10+]]</f>
        <v>2.3900000000000032E-2</v>
      </c>
      <c r="AZ147" s="5">
        <f>P_R[[#This Row],[10+]]-P_R[[#This Row],[11+]]</f>
        <v>2.5569999999999982E-2</v>
      </c>
      <c r="BA147" s="5">
        <f>P_R[[#This Row],[11+]]-P_R[[#This Row],[12+]]</f>
        <v>2.9040000000000066E-2</v>
      </c>
      <c r="BB147" s="5">
        <f>P_R[[#This Row],[12+]]-P_R[[#This Row],[13+]]</f>
        <v>3.5359999999999947E-2</v>
      </c>
      <c r="BC147" s="5">
        <f>P_R[[#This Row],[13+]]-P_R[[#This Row],[14+]]</f>
        <v>3.6129999999999995E-2</v>
      </c>
      <c r="BD147" s="5">
        <f>P_R[[#This Row],[14+]]-P_R[[#This Row],[15+]]</f>
        <v>3.9240000000000053E-2</v>
      </c>
      <c r="BE147" s="5">
        <f>P_R[[#This Row],[15+]]-P_R[[#This Row],[16+]]</f>
        <v>4.5629999999999948E-2</v>
      </c>
      <c r="BF147" s="5">
        <f>P_R[[#This Row],[16+]]-P_R[[#This Row],[17+]]</f>
        <v>4.451000000000005E-2</v>
      </c>
      <c r="BG147" s="5">
        <f>P_R[[#This Row],[17+]]-P_R[[#This Row],[18+]]</f>
        <v>4.6259999999999968E-2</v>
      </c>
      <c r="BH147" s="5">
        <f>P_R[[#This Row],[18+]]-P_R[[#This Row],[19+]]</f>
        <v>5.1359999999999961E-2</v>
      </c>
      <c r="BI147" s="5">
        <f>P_R[[#This Row],[19+]]-P_R[[#This Row],[20+]]</f>
        <v>4.7840000000000049E-2</v>
      </c>
      <c r="BJ147" s="5">
        <f>P_R[[#This Row],[20+]]-P_R[[#This Row],[21+]]</f>
        <v>4.7549999999999981E-2</v>
      </c>
      <c r="BK147" s="5">
        <f>P_R[[#This Row],[21+]]-P_R[[#This Row],[22+]]</f>
        <v>5.042000000000002E-2</v>
      </c>
      <c r="BL147" s="5">
        <f>P_R[[#This Row],[22+]]-P_R[[#This Row],[23+]]</f>
        <v>4.4850000000000001E-2</v>
      </c>
      <c r="BM147" s="5">
        <f>P_R[[#This Row],[23+]]-P_R[[#This Row],[24+]]</f>
        <v>4.2640000000000011E-2</v>
      </c>
      <c r="BN147" s="5">
        <f>P_R[[#This Row],[24+]]-P_R[[#This Row],[25+]]</f>
        <v>4.3169999999999986E-2</v>
      </c>
      <c r="BO147" s="5">
        <f>P_R[[#This Row],[25+]]-P_R[[#This Row],[26+]]</f>
        <v>3.666999999999998E-2</v>
      </c>
      <c r="BP147" s="5">
        <f>P_R[[#This Row],[26+]]-P_R[[#This Row],[27+]]</f>
        <v>3.3350000000000019E-2</v>
      </c>
      <c r="BQ147" s="5">
        <f>P_R[[#This Row],[27+]]-P_R[[#This Row],[28+]]</f>
        <v>3.2239999999999991E-2</v>
      </c>
      <c r="BR147" s="5">
        <f>P_R[[#This Row],[28+]]-P_R[[#This Row],[29+]]</f>
        <v>2.6149999999999993E-2</v>
      </c>
      <c r="BS147" s="5">
        <f>P_R[[#This Row],[29+]]-P_R[[#This Row],[30+]]</f>
        <v>2.2750000000000006E-2</v>
      </c>
      <c r="BT147" s="5">
        <f>P_R[[#This Row],[30+]]-P_R[[#This Row],[31+]]</f>
        <v>1.951E-2</v>
      </c>
      <c r="BU147" s="5">
        <f>P_R[[#This Row],[31+]]-P_R[[#This Row],[32+]]</f>
        <v>1.7750000000000002E-2</v>
      </c>
      <c r="BV147" s="5">
        <f>P_R[[#This Row],[32+]]-P_R[[#This Row],[33+]]</f>
        <v>1.3539999999999996E-2</v>
      </c>
      <c r="BW147" s="5">
        <f>P_R[[#This Row],[33+]]-P_R[[#This Row],[34+]]</f>
        <v>1.1110000000000002E-2</v>
      </c>
      <c r="BX147" s="5">
        <f>P_R[[#This Row],[34+]]-P_R[[#This Row],[35+]]</f>
        <v>9.6399999999999993E-3</v>
      </c>
      <c r="BY147" s="5">
        <f>P_R[[#This Row],[35+]]-P_R[[#This Row],[36+]]</f>
        <v>7.0299999999999981E-3</v>
      </c>
      <c r="BZ147" s="5">
        <f>P_R[[#This Row],[36+]]-P_R[[#This Row],[37+]]</f>
        <v>5.510000000000001E-3</v>
      </c>
      <c r="CA147" s="5">
        <f>P_R[[#This Row],[37+]]-P_R[[#This Row],[38+]]</f>
        <v>4.5800000000000007E-3</v>
      </c>
      <c r="CB147" s="5">
        <f>P_R[[#This Row],[38+]]-P_R[[#This Row],[39+]]</f>
        <v>3.1799999999999988E-3</v>
      </c>
      <c r="CC147" s="5">
        <f>P_R[[#This Row],[39+]]-P_R[[#This Row],[40+]]</f>
        <v>2.3800000000000002E-3</v>
      </c>
      <c r="CD147" s="5">
        <f>P_R[[#This Row],[40+]]-P_R[[#This Row],[41+]]</f>
        <v>1.8900000000000002E-3</v>
      </c>
      <c r="CE147" s="5">
        <f>P_R[[#This Row],[41+]]-P_R[[#This Row],[42+]]</f>
        <v>1.2599999999999998E-3</v>
      </c>
      <c r="CF147" s="5">
        <f>P_R[[#This Row],[42+]]-P_R[[#This Row],[43+]]</f>
        <v>9.0000000000000019E-4</v>
      </c>
      <c r="CG147" s="5">
        <f>P_R[[#This Row],[43+]]-P_R[[#This Row],[44+]]</f>
        <v>6.8000000000000005E-4</v>
      </c>
      <c r="CH147" s="5">
        <f>P_R[[#This Row],[44+]]-P_R[[#This Row],[45+]]</f>
        <v>4.3999999999999996E-4</v>
      </c>
      <c r="CI147" s="5">
        <f>P_R[[#This Row],[45+]]-P_R[[#This Row],[46+]]</f>
        <v>2.9E-4</v>
      </c>
      <c r="CJ147" s="5">
        <f>P_R[[#This Row],[46+]]-P_R[[#This Row],[47+]]</f>
        <v>2.1999999999999998E-4</v>
      </c>
      <c r="CK147" s="5">
        <f>P_R[[#This Row],[47+]]-P_R[[#This Row],[48+]]</f>
        <v>1.3000000000000002E-4</v>
      </c>
      <c r="CL147" s="5">
        <f>P_R[[#This Row],[48+]]-P_R[[#This Row],[49+]]</f>
        <v>8.000000000000002E-5</v>
      </c>
    </row>
    <row r="148" spans="1:90" x14ac:dyDescent="0.25">
      <c r="A148" s="10">
        <v>22400723</v>
      </c>
      <c r="B148" s="13" t="s">
        <v>97</v>
      </c>
      <c r="C148" s="13" t="s">
        <v>80</v>
      </c>
      <c r="D148" s="11">
        <v>0.83333333333333337</v>
      </c>
      <c r="E148" s="9" t="str">
        <f>HYPERLINK("https://www.nba.com/stats/player/1628978/boxscores-traditional", "Donte DiVincenzo")</f>
        <v>Donte DiVincenzo</v>
      </c>
      <c r="F148">
        <v>22.6</v>
      </c>
      <c r="G148" s="4">
        <v>10.651</v>
      </c>
      <c r="H148" s="3">
        <v>0.91466000000000003</v>
      </c>
      <c r="I148" s="3">
        <v>0.89973000000000003</v>
      </c>
      <c r="J148" s="3">
        <v>0.88100000000000001</v>
      </c>
      <c r="K148" s="3">
        <v>0.86214000000000002</v>
      </c>
      <c r="L148" s="3">
        <v>0.84133999999999998</v>
      </c>
      <c r="M148" s="3">
        <v>0.81594</v>
      </c>
      <c r="N148" s="3">
        <v>0.79103000000000001</v>
      </c>
      <c r="O148" s="3">
        <v>0.76114999999999999</v>
      </c>
      <c r="P148" s="3">
        <v>0.73236999999999997</v>
      </c>
      <c r="Q148" s="3">
        <v>0.70194000000000001</v>
      </c>
      <c r="R148" s="3">
        <v>0.66639999999999999</v>
      </c>
      <c r="S148" s="3">
        <v>0.63307000000000002</v>
      </c>
      <c r="T148" s="3">
        <v>0.59482999999999997</v>
      </c>
      <c r="U148" s="3">
        <v>0.55962000000000001</v>
      </c>
      <c r="V148" s="3">
        <v>0.52392000000000005</v>
      </c>
      <c r="W148" s="3">
        <v>0.48404999999999998</v>
      </c>
      <c r="X148" s="3">
        <v>0.44828000000000001</v>
      </c>
      <c r="Y148" s="3">
        <v>0.40905000000000002</v>
      </c>
      <c r="Z148" s="3">
        <v>0.37447999999999998</v>
      </c>
      <c r="AA148" s="3">
        <v>0.34089999999999998</v>
      </c>
      <c r="AB148" s="3">
        <v>0.30503000000000002</v>
      </c>
      <c r="AC148" s="3">
        <v>0.27424999999999999</v>
      </c>
      <c r="AD148" s="3">
        <v>0.24510000000000001</v>
      </c>
      <c r="AE148" s="3">
        <v>0.21476000000000001</v>
      </c>
      <c r="AF148" s="3">
        <v>0.18942999999999999</v>
      </c>
      <c r="AG148" s="3">
        <v>0.16353999999999999</v>
      </c>
      <c r="AH148" s="3">
        <v>0.14230999999999999</v>
      </c>
      <c r="AI148" s="3">
        <v>0.12302</v>
      </c>
      <c r="AJ148" s="3">
        <v>0.10383000000000001</v>
      </c>
      <c r="AK148" s="3">
        <v>8.8510000000000005E-2</v>
      </c>
      <c r="AL148" s="3">
        <v>7.3529999999999998E-2</v>
      </c>
      <c r="AM148" s="3">
        <v>6.1780000000000002E-2</v>
      </c>
      <c r="AN148" s="3">
        <v>5.1549999999999999E-2</v>
      </c>
      <c r="AO148" s="3">
        <v>4.1820000000000003E-2</v>
      </c>
      <c r="AP148" s="3">
        <v>3.4380000000000001E-2</v>
      </c>
      <c r="AQ148" s="3">
        <v>2.743E-2</v>
      </c>
      <c r="AR148" s="3">
        <v>2.222E-2</v>
      </c>
      <c r="AS148" s="3">
        <v>1.7860000000000001E-2</v>
      </c>
      <c r="AT148" s="3">
        <v>1.3899999999999999E-2</v>
      </c>
      <c r="AU148" s="3">
        <v>1.1010000000000001E-2</v>
      </c>
      <c r="AV148" s="3">
        <v>8.6599999999999993E-3</v>
      </c>
      <c r="AW148" s="3">
        <v>6.5700000000000003E-3</v>
      </c>
      <c r="AX148" s="5">
        <f>P_R[[#This Row],[8+]]-P_R[[#This Row],[9+]]</f>
        <v>1.4929999999999999E-2</v>
      </c>
      <c r="AY148" s="5">
        <f>P_R[[#This Row],[9+]]-P_R[[#This Row],[10+]]</f>
        <v>1.8730000000000024E-2</v>
      </c>
      <c r="AZ148" s="5">
        <f>P_R[[#This Row],[10+]]-P_R[[#This Row],[11+]]</f>
        <v>1.8859999999999988E-2</v>
      </c>
      <c r="BA148" s="5">
        <f>P_R[[#This Row],[11+]]-P_R[[#This Row],[12+]]</f>
        <v>2.0800000000000041E-2</v>
      </c>
      <c r="BB148" s="5">
        <f>P_R[[#This Row],[12+]]-P_R[[#This Row],[13+]]</f>
        <v>2.5399999999999978E-2</v>
      </c>
      <c r="BC148" s="5">
        <f>P_R[[#This Row],[13+]]-P_R[[#This Row],[14+]]</f>
        <v>2.4909999999999988E-2</v>
      </c>
      <c r="BD148" s="5">
        <f>P_R[[#This Row],[14+]]-P_R[[#This Row],[15+]]</f>
        <v>2.9880000000000018E-2</v>
      </c>
      <c r="BE148" s="5">
        <f>P_R[[#This Row],[15+]]-P_R[[#This Row],[16+]]</f>
        <v>2.8780000000000028E-2</v>
      </c>
      <c r="BF148" s="5">
        <f>P_R[[#This Row],[16+]]-P_R[[#This Row],[17+]]</f>
        <v>3.0429999999999957E-2</v>
      </c>
      <c r="BG148" s="5">
        <f>P_R[[#This Row],[17+]]-P_R[[#This Row],[18+]]</f>
        <v>3.5540000000000016E-2</v>
      </c>
      <c r="BH148" s="5">
        <f>P_R[[#This Row],[18+]]-P_R[[#This Row],[19+]]</f>
        <v>3.3329999999999971E-2</v>
      </c>
      <c r="BI148" s="5">
        <f>P_R[[#This Row],[19+]]-P_R[[#This Row],[20+]]</f>
        <v>3.8240000000000052E-2</v>
      </c>
      <c r="BJ148" s="5">
        <f>P_R[[#This Row],[20+]]-P_R[[#This Row],[21+]]</f>
        <v>3.5209999999999964E-2</v>
      </c>
      <c r="BK148" s="5">
        <f>P_R[[#This Row],[21+]]-P_R[[#This Row],[22+]]</f>
        <v>3.5699999999999954E-2</v>
      </c>
      <c r="BL148" s="5">
        <f>P_R[[#This Row],[22+]]-P_R[[#This Row],[23+]]</f>
        <v>3.9870000000000072E-2</v>
      </c>
      <c r="BM148" s="5">
        <f>P_R[[#This Row],[23+]]-P_R[[#This Row],[24+]]</f>
        <v>3.5769999999999968E-2</v>
      </c>
      <c r="BN148" s="5">
        <f>P_R[[#This Row],[24+]]-P_R[[#This Row],[25+]]</f>
        <v>3.9229999999999987E-2</v>
      </c>
      <c r="BO148" s="5">
        <f>P_R[[#This Row],[25+]]-P_R[[#This Row],[26+]]</f>
        <v>3.4570000000000045E-2</v>
      </c>
      <c r="BP148" s="5">
        <f>P_R[[#This Row],[26+]]-P_R[[#This Row],[27+]]</f>
        <v>3.3579999999999999E-2</v>
      </c>
      <c r="BQ148" s="5">
        <f>P_R[[#This Row],[27+]]-P_R[[#This Row],[28+]]</f>
        <v>3.5869999999999957E-2</v>
      </c>
      <c r="BR148" s="5">
        <f>P_R[[#This Row],[28+]]-P_R[[#This Row],[29+]]</f>
        <v>3.078000000000003E-2</v>
      </c>
      <c r="BS148" s="5">
        <f>P_R[[#This Row],[29+]]-P_R[[#This Row],[30+]]</f>
        <v>2.9149999999999981E-2</v>
      </c>
      <c r="BT148" s="5">
        <f>P_R[[#This Row],[30+]]-P_R[[#This Row],[31+]]</f>
        <v>3.0340000000000006E-2</v>
      </c>
      <c r="BU148" s="5">
        <f>P_R[[#This Row],[31+]]-P_R[[#This Row],[32+]]</f>
        <v>2.5330000000000019E-2</v>
      </c>
      <c r="BV148" s="5">
        <f>P_R[[#This Row],[32+]]-P_R[[#This Row],[33+]]</f>
        <v>2.5889999999999996E-2</v>
      </c>
      <c r="BW148" s="5">
        <f>P_R[[#This Row],[33+]]-P_R[[#This Row],[34+]]</f>
        <v>2.1229999999999999E-2</v>
      </c>
      <c r="BX148" s="5">
        <f>P_R[[#This Row],[34+]]-P_R[[#This Row],[35+]]</f>
        <v>1.9289999999999988E-2</v>
      </c>
      <c r="BY148" s="5">
        <f>P_R[[#This Row],[35+]]-P_R[[#This Row],[36+]]</f>
        <v>1.9189999999999999E-2</v>
      </c>
      <c r="BZ148" s="5">
        <f>P_R[[#This Row],[36+]]-P_R[[#This Row],[37+]]</f>
        <v>1.532E-2</v>
      </c>
      <c r="CA148" s="5">
        <f>P_R[[#This Row],[37+]]-P_R[[#This Row],[38+]]</f>
        <v>1.4980000000000007E-2</v>
      </c>
      <c r="CB148" s="5">
        <f>P_R[[#This Row],[38+]]-P_R[[#This Row],[39+]]</f>
        <v>1.1749999999999997E-2</v>
      </c>
      <c r="CC148" s="5">
        <f>P_R[[#This Row],[39+]]-P_R[[#This Row],[40+]]</f>
        <v>1.0230000000000003E-2</v>
      </c>
      <c r="CD148" s="5">
        <f>P_R[[#This Row],[40+]]-P_R[[#This Row],[41+]]</f>
        <v>9.7299999999999956E-3</v>
      </c>
      <c r="CE148" s="5">
        <f>P_R[[#This Row],[41+]]-P_R[[#This Row],[42+]]</f>
        <v>7.4400000000000022E-3</v>
      </c>
      <c r="CF148" s="5">
        <f>P_R[[#This Row],[42+]]-P_R[[#This Row],[43+]]</f>
        <v>6.9500000000000013E-3</v>
      </c>
      <c r="CG148" s="5">
        <f>P_R[[#This Row],[43+]]-P_R[[#This Row],[44+]]</f>
        <v>5.2099999999999994E-3</v>
      </c>
      <c r="CH148" s="5">
        <f>P_R[[#This Row],[44+]]-P_R[[#This Row],[45+]]</f>
        <v>4.3599999999999993E-3</v>
      </c>
      <c r="CI148" s="5">
        <f>P_R[[#This Row],[45+]]-P_R[[#This Row],[46+]]</f>
        <v>3.9600000000000017E-3</v>
      </c>
      <c r="CJ148" s="5">
        <f>P_R[[#This Row],[46+]]-P_R[[#This Row],[47+]]</f>
        <v>2.8899999999999985E-3</v>
      </c>
      <c r="CK148" s="5">
        <f>P_R[[#This Row],[47+]]-P_R[[#This Row],[48+]]</f>
        <v>2.3500000000000014E-3</v>
      </c>
      <c r="CL148" s="5">
        <f>P_R[[#This Row],[48+]]-P_R[[#This Row],[49+]]</f>
        <v>2.089999999999999E-3</v>
      </c>
    </row>
    <row r="149" spans="1:90" x14ac:dyDescent="0.25">
      <c r="A149" s="10">
        <v>22400723</v>
      </c>
      <c r="B149" s="13" t="s">
        <v>97</v>
      </c>
      <c r="C149" s="13" t="s">
        <v>80</v>
      </c>
      <c r="D149" s="11">
        <v>0.83333333333333337</v>
      </c>
      <c r="E149" s="9" t="str">
        <f>HYPERLINK("https://www.nba.com/stats/player/1629638/boxscores-traditional", "Nickeil Alexander-Walker")</f>
        <v>Nickeil Alexander-Walker</v>
      </c>
      <c r="F149">
        <v>16</v>
      </c>
      <c r="G149" s="4">
        <v>7.7969999999999997</v>
      </c>
      <c r="H149" s="3">
        <v>0.84848999999999997</v>
      </c>
      <c r="I149" s="3">
        <v>0.81594</v>
      </c>
      <c r="J149" s="3">
        <v>0.77934999999999999</v>
      </c>
      <c r="K149" s="3">
        <v>0.73890999999999996</v>
      </c>
      <c r="L149" s="3">
        <v>0.69496999999999998</v>
      </c>
      <c r="M149" s="3">
        <v>0.64802999999999999</v>
      </c>
      <c r="N149" s="3">
        <v>0.60257000000000005</v>
      </c>
      <c r="O149" s="3">
        <v>0.55171999999999999</v>
      </c>
      <c r="P149" s="3">
        <v>0.5</v>
      </c>
      <c r="Q149" s="3">
        <v>0.44828000000000001</v>
      </c>
      <c r="R149" s="3">
        <v>0.39743000000000001</v>
      </c>
      <c r="S149" s="3">
        <v>0.35197000000000001</v>
      </c>
      <c r="T149" s="3">
        <v>0.30503000000000002</v>
      </c>
      <c r="U149" s="3">
        <v>0.26108999999999999</v>
      </c>
      <c r="V149" s="3">
        <v>0.22065000000000001</v>
      </c>
      <c r="W149" s="3">
        <v>0.18406</v>
      </c>
      <c r="X149" s="3">
        <v>0.15151000000000001</v>
      </c>
      <c r="Y149" s="3">
        <v>0.12506999999999999</v>
      </c>
      <c r="Z149" s="3">
        <v>0.10027</v>
      </c>
      <c r="AA149" s="3">
        <v>7.9269999999999993E-2</v>
      </c>
      <c r="AB149" s="3">
        <v>6.1780000000000002E-2</v>
      </c>
      <c r="AC149" s="3">
        <v>4.7460000000000002E-2</v>
      </c>
      <c r="AD149" s="3">
        <v>3.5929999999999997E-2</v>
      </c>
      <c r="AE149" s="3">
        <v>2.743E-2</v>
      </c>
      <c r="AF149" s="3">
        <v>2.018E-2</v>
      </c>
      <c r="AG149" s="3">
        <v>1.4630000000000001E-2</v>
      </c>
      <c r="AH149" s="3">
        <v>1.044E-2</v>
      </c>
      <c r="AI149" s="3">
        <v>7.3400000000000002E-3</v>
      </c>
      <c r="AJ149" s="3">
        <v>5.0800000000000003E-3</v>
      </c>
      <c r="AK149" s="3">
        <v>3.5699999999999998E-3</v>
      </c>
      <c r="AL149" s="3">
        <v>2.3999999999999998E-3</v>
      </c>
      <c r="AM149" s="3">
        <v>1.5900000000000001E-3</v>
      </c>
      <c r="AN149" s="3">
        <v>1.0399999999999999E-3</v>
      </c>
      <c r="AO149" s="3">
        <v>6.6E-4</v>
      </c>
      <c r="AP149" s="3">
        <v>4.2999999999999999E-4</v>
      </c>
      <c r="AQ149" s="3">
        <v>2.7E-4</v>
      </c>
      <c r="AR149" s="3">
        <v>1.7000000000000001E-4</v>
      </c>
      <c r="AS149" s="3">
        <v>1E-4</v>
      </c>
      <c r="AT149" s="3">
        <v>6.0000000000000002E-5</v>
      </c>
      <c r="AU149" s="3">
        <v>3.0000000000000001E-5</v>
      </c>
      <c r="AV149" s="3">
        <v>0</v>
      </c>
      <c r="AW149" s="3">
        <v>0</v>
      </c>
      <c r="AX149" s="5">
        <f>P_R[[#This Row],[8+]]-P_R[[#This Row],[9+]]</f>
        <v>3.2549999999999968E-2</v>
      </c>
      <c r="AY149" s="5">
        <f>P_R[[#This Row],[9+]]-P_R[[#This Row],[10+]]</f>
        <v>3.6590000000000011E-2</v>
      </c>
      <c r="AZ149" s="5">
        <f>P_R[[#This Row],[10+]]-P_R[[#This Row],[11+]]</f>
        <v>4.0440000000000031E-2</v>
      </c>
      <c r="BA149" s="5">
        <f>P_R[[#This Row],[11+]]-P_R[[#This Row],[12+]]</f>
        <v>4.3939999999999979E-2</v>
      </c>
      <c r="BB149" s="5">
        <f>P_R[[#This Row],[12+]]-P_R[[#This Row],[13+]]</f>
        <v>4.6939999999999982E-2</v>
      </c>
      <c r="BC149" s="5">
        <f>P_R[[#This Row],[13+]]-P_R[[#This Row],[14+]]</f>
        <v>4.5459999999999945E-2</v>
      </c>
      <c r="BD149" s="5">
        <f>P_R[[#This Row],[14+]]-P_R[[#This Row],[15+]]</f>
        <v>5.0850000000000062E-2</v>
      </c>
      <c r="BE149" s="5">
        <f>P_R[[#This Row],[15+]]-P_R[[#This Row],[16+]]</f>
        <v>5.1719999999999988E-2</v>
      </c>
      <c r="BF149" s="5">
        <f>P_R[[#This Row],[16+]]-P_R[[#This Row],[17+]]</f>
        <v>5.1719999999999988E-2</v>
      </c>
      <c r="BG149" s="5">
        <f>P_R[[#This Row],[17+]]-P_R[[#This Row],[18+]]</f>
        <v>5.0850000000000006E-2</v>
      </c>
      <c r="BH149" s="5">
        <f>P_R[[#This Row],[18+]]-P_R[[#This Row],[19+]]</f>
        <v>4.546E-2</v>
      </c>
      <c r="BI149" s="5">
        <f>P_R[[#This Row],[19+]]-P_R[[#This Row],[20+]]</f>
        <v>4.6939999999999982E-2</v>
      </c>
      <c r="BJ149" s="5">
        <f>P_R[[#This Row],[20+]]-P_R[[#This Row],[21+]]</f>
        <v>4.3940000000000035E-2</v>
      </c>
      <c r="BK149" s="5">
        <f>P_R[[#This Row],[21+]]-P_R[[#This Row],[22+]]</f>
        <v>4.0439999999999976E-2</v>
      </c>
      <c r="BL149" s="5">
        <f>P_R[[#This Row],[22+]]-P_R[[#This Row],[23+]]</f>
        <v>3.6590000000000011E-2</v>
      </c>
      <c r="BM149" s="5">
        <f>P_R[[#This Row],[23+]]-P_R[[#This Row],[24+]]</f>
        <v>3.2549999999999996E-2</v>
      </c>
      <c r="BN149" s="5">
        <f>P_R[[#This Row],[24+]]-P_R[[#This Row],[25+]]</f>
        <v>2.6440000000000019E-2</v>
      </c>
      <c r="BO149" s="5">
        <f>P_R[[#This Row],[25+]]-P_R[[#This Row],[26+]]</f>
        <v>2.4799999999999989E-2</v>
      </c>
      <c r="BP149" s="5">
        <f>P_R[[#This Row],[26+]]-P_R[[#This Row],[27+]]</f>
        <v>2.1000000000000005E-2</v>
      </c>
      <c r="BQ149" s="5">
        <f>P_R[[#This Row],[27+]]-P_R[[#This Row],[28+]]</f>
        <v>1.7489999999999992E-2</v>
      </c>
      <c r="BR149" s="5">
        <f>P_R[[#This Row],[28+]]-P_R[[#This Row],[29+]]</f>
        <v>1.4319999999999999E-2</v>
      </c>
      <c r="BS149" s="5">
        <f>P_R[[#This Row],[29+]]-P_R[[#This Row],[30+]]</f>
        <v>1.1530000000000006E-2</v>
      </c>
      <c r="BT149" s="5">
        <f>P_R[[#This Row],[30+]]-P_R[[#This Row],[31+]]</f>
        <v>8.4999999999999971E-3</v>
      </c>
      <c r="BU149" s="5">
        <f>P_R[[#This Row],[31+]]-P_R[[#This Row],[32+]]</f>
        <v>7.2499999999999995E-3</v>
      </c>
      <c r="BV149" s="5">
        <f>P_R[[#This Row],[32+]]-P_R[[#This Row],[33+]]</f>
        <v>5.5499999999999994E-3</v>
      </c>
      <c r="BW149" s="5">
        <f>P_R[[#This Row],[33+]]-P_R[[#This Row],[34+]]</f>
        <v>4.190000000000001E-3</v>
      </c>
      <c r="BX149" s="5">
        <f>P_R[[#This Row],[34+]]-P_R[[#This Row],[35+]]</f>
        <v>3.0999999999999995E-3</v>
      </c>
      <c r="BY149" s="5">
        <f>P_R[[#This Row],[35+]]-P_R[[#This Row],[36+]]</f>
        <v>2.2599999999999999E-3</v>
      </c>
      <c r="BZ149" s="5">
        <f>P_R[[#This Row],[36+]]-P_R[[#This Row],[37+]]</f>
        <v>1.5100000000000005E-3</v>
      </c>
      <c r="CA149" s="5">
        <f>P_R[[#This Row],[37+]]-P_R[[#This Row],[38+]]</f>
        <v>1.17E-3</v>
      </c>
      <c r="CB149" s="5">
        <f>P_R[[#This Row],[38+]]-P_R[[#This Row],[39+]]</f>
        <v>8.0999999999999974E-4</v>
      </c>
      <c r="CC149" s="5">
        <f>P_R[[#This Row],[39+]]-P_R[[#This Row],[40+]]</f>
        <v>5.5000000000000014E-4</v>
      </c>
      <c r="CD149" s="5">
        <f>P_R[[#This Row],[40+]]-P_R[[#This Row],[41+]]</f>
        <v>3.7999999999999991E-4</v>
      </c>
      <c r="CE149" s="5">
        <f>P_R[[#This Row],[41+]]-P_R[[#This Row],[42+]]</f>
        <v>2.3000000000000001E-4</v>
      </c>
      <c r="CF149" s="5">
        <f>P_R[[#This Row],[42+]]-P_R[[#This Row],[43+]]</f>
        <v>1.5999999999999999E-4</v>
      </c>
      <c r="CG149" s="5">
        <f>P_R[[#This Row],[43+]]-P_R[[#This Row],[44+]]</f>
        <v>9.9999999999999991E-5</v>
      </c>
      <c r="CH149" s="5">
        <f>P_R[[#This Row],[44+]]-P_R[[#This Row],[45+]]</f>
        <v>7.0000000000000007E-5</v>
      </c>
      <c r="CI149" s="5">
        <f>P_R[[#This Row],[45+]]-P_R[[#This Row],[46+]]</f>
        <v>4.0000000000000003E-5</v>
      </c>
      <c r="CJ149" s="5">
        <f>P_R[[#This Row],[46+]]-P_R[[#This Row],[47+]]</f>
        <v>3.0000000000000001E-5</v>
      </c>
      <c r="CK149" s="5">
        <f>P_R[[#This Row],[47+]]-P_R[[#This Row],[48+]]</f>
        <v>3.0000000000000001E-5</v>
      </c>
      <c r="CL149" s="5">
        <f>P_R[[#This Row],[48+]]-P_R[[#This Row],[49+]]</f>
        <v>0</v>
      </c>
    </row>
    <row r="150" spans="1:90" x14ac:dyDescent="0.25">
      <c r="A150" s="10">
        <v>22400723</v>
      </c>
      <c r="B150" s="13" t="s">
        <v>97</v>
      </c>
      <c r="C150" s="13" t="s">
        <v>80</v>
      </c>
      <c r="D150" s="11">
        <v>0.83333333333333337</v>
      </c>
      <c r="E150" s="9" t="str">
        <f>HYPERLINK("https://www.nba.com/stats/player/201144/boxscores-traditional", "Mike Conley")</f>
        <v>Mike Conley</v>
      </c>
      <c r="F150">
        <v>12.8</v>
      </c>
      <c r="G150" s="4">
        <v>6.8529999999999998</v>
      </c>
      <c r="H150" s="3">
        <v>0.75804000000000005</v>
      </c>
      <c r="I150" s="3">
        <v>0.70884000000000003</v>
      </c>
      <c r="J150" s="3">
        <v>0.65910000000000002</v>
      </c>
      <c r="K150" s="3">
        <v>0.60257000000000005</v>
      </c>
      <c r="L150" s="3">
        <v>0.54776000000000002</v>
      </c>
      <c r="M150" s="3">
        <v>0.48803000000000002</v>
      </c>
      <c r="N150" s="3">
        <v>0.42858000000000002</v>
      </c>
      <c r="O150" s="3">
        <v>0.37447999999999998</v>
      </c>
      <c r="P150" s="3">
        <v>0.31918000000000002</v>
      </c>
      <c r="Q150" s="3">
        <v>0.27093</v>
      </c>
      <c r="R150" s="3">
        <v>0.22363</v>
      </c>
      <c r="S150" s="3">
        <v>0.18406</v>
      </c>
      <c r="T150" s="3">
        <v>0.14685999999999999</v>
      </c>
      <c r="U150" s="3">
        <v>0.11507000000000001</v>
      </c>
      <c r="V150" s="3">
        <v>9.0120000000000006E-2</v>
      </c>
      <c r="W150" s="3">
        <v>6.8110000000000004E-2</v>
      </c>
      <c r="X150" s="3">
        <v>5.1549999999999999E-2</v>
      </c>
      <c r="Y150" s="3">
        <v>3.7539999999999997E-2</v>
      </c>
      <c r="Z150" s="3">
        <v>2.6800000000000001E-2</v>
      </c>
      <c r="AA150" s="3">
        <v>1.9230000000000001E-2</v>
      </c>
      <c r="AB150" s="3">
        <v>1.321E-2</v>
      </c>
      <c r="AC150" s="3">
        <v>9.1400000000000006E-3</v>
      </c>
      <c r="AD150" s="3">
        <v>6.0400000000000002E-3</v>
      </c>
      <c r="AE150" s="3">
        <v>3.9100000000000003E-3</v>
      </c>
      <c r="AF150" s="3">
        <v>2.5600000000000002E-3</v>
      </c>
      <c r="AG150" s="3">
        <v>1.5900000000000001E-3</v>
      </c>
      <c r="AH150" s="3">
        <v>1E-3</v>
      </c>
      <c r="AI150" s="3">
        <v>5.9999999999999995E-4</v>
      </c>
      <c r="AJ150" s="3">
        <v>3.5E-4</v>
      </c>
      <c r="AK150" s="3">
        <v>2.1000000000000001E-4</v>
      </c>
      <c r="AL150" s="3">
        <v>1.2E-4</v>
      </c>
      <c r="AM150" s="3">
        <v>6.9999999999999994E-5</v>
      </c>
      <c r="AN150" s="3">
        <v>4.0000000000000003E-5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5">
        <f>P_R[[#This Row],[8+]]-P_R[[#This Row],[9+]]</f>
        <v>4.9200000000000021E-2</v>
      </c>
      <c r="AY150" s="5">
        <f>P_R[[#This Row],[9+]]-P_R[[#This Row],[10+]]</f>
        <v>4.9740000000000006E-2</v>
      </c>
      <c r="AZ150" s="5">
        <f>P_R[[#This Row],[10+]]-P_R[[#This Row],[11+]]</f>
        <v>5.6529999999999969E-2</v>
      </c>
      <c r="BA150" s="5">
        <f>P_R[[#This Row],[11+]]-P_R[[#This Row],[12+]]</f>
        <v>5.4810000000000025E-2</v>
      </c>
      <c r="BB150" s="5">
        <f>P_R[[#This Row],[12+]]-P_R[[#This Row],[13+]]</f>
        <v>5.9730000000000005E-2</v>
      </c>
      <c r="BC150" s="5">
        <f>P_R[[#This Row],[13+]]-P_R[[#This Row],[14+]]</f>
        <v>5.9450000000000003E-2</v>
      </c>
      <c r="BD150" s="5">
        <f>P_R[[#This Row],[14+]]-P_R[[#This Row],[15+]]</f>
        <v>5.4100000000000037E-2</v>
      </c>
      <c r="BE150" s="5">
        <f>P_R[[#This Row],[15+]]-P_R[[#This Row],[16+]]</f>
        <v>5.529999999999996E-2</v>
      </c>
      <c r="BF150" s="5">
        <f>P_R[[#This Row],[16+]]-P_R[[#This Row],[17+]]</f>
        <v>4.8250000000000015E-2</v>
      </c>
      <c r="BG150" s="5">
        <f>P_R[[#This Row],[17+]]-P_R[[#This Row],[18+]]</f>
        <v>4.7300000000000009E-2</v>
      </c>
      <c r="BH150" s="5">
        <f>P_R[[#This Row],[18+]]-P_R[[#This Row],[19+]]</f>
        <v>3.9569999999999994E-2</v>
      </c>
      <c r="BI150" s="5">
        <f>P_R[[#This Row],[19+]]-P_R[[#This Row],[20+]]</f>
        <v>3.7200000000000011E-2</v>
      </c>
      <c r="BJ150" s="5">
        <f>P_R[[#This Row],[20+]]-P_R[[#This Row],[21+]]</f>
        <v>3.1789999999999985E-2</v>
      </c>
      <c r="BK150" s="5">
        <f>P_R[[#This Row],[21+]]-P_R[[#This Row],[22+]]</f>
        <v>2.495E-2</v>
      </c>
      <c r="BL150" s="5">
        <f>P_R[[#This Row],[22+]]-P_R[[#This Row],[23+]]</f>
        <v>2.2010000000000002E-2</v>
      </c>
      <c r="BM150" s="5">
        <f>P_R[[#This Row],[23+]]-P_R[[#This Row],[24+]]</f>
        <v>1.6560000000000005E-2</v>
      </c>
      <c r="BN150" s="5">
        <f>P_R[[#This Row],[24+]]-P_R[[#This Row],[25+]]</f>
        <v>1.4010000000000002E-2</v>
      </c>
      <c r="BO150" s="5">
        <f>P_R[[#This Row],[25+]]-P_R[[#This Row],[26+]]</f>
        <v>1.0739999999999996E-2</v>
      </c>
      <c r="BP150" s="5">
        <f>P_R[[#This Row],[26+]]-P_R[[#This Row],[27+]]</f>
        <v>7.5700000000000003E-3</v>
      </c>
      <c r="BQ150" s="5">
        <f>P_R[[#This Row],[27+]]-P_R[[#This Row],[28+]]</f>
        <v>6.020000000000001E-3</v>
      </c>
      <c r="BR150" s="5">
        <f>P_R[[#This Row],[28+]]-P_R[[#This Row],[29+]]</f>
        <v>4.069999999999999E-3</v>
      </c>
      <c r="BS150" s="5">
        <f>P_R[[#This Row],[29+]]-P_R[[#This Row],[30+]]</f>
        <v>3.1000000000000003E-3</v>
      </c>
      <c r="BT150" s="5">
        <f>P_R[[#This Row],[30+]]-P_R[[#This Row],[31+]]</f>
        <v>2.1299999999999999E-3</v>
      </c>
      <c r="BU150" s="5">
        <f>P_R[[#This Row],[31+]]-P_R[[#This Row],[32+]]</f>
        <v>1.3500000000000001E-3</v>
      </c>
      <c r="BV150" s="5">
        <f>P_R[[#This Row],[32+]]-P_R[[#This Row],[33+]]</f>
        <v>9.7000000000000016E-4</v>
      </c>
      <c r="BW150" s="5">
        <f>P_R[[#This Row],[33+]]-P_R[[#This Row],[34+]]</f>
        <v>5.9000000000000003E-4</v>
      </c>
      <c r="BX150" s="5">
        <f>P_R[[#This Row],[34+]]-P_R[[#This Row],[35+]]</f>
        <v>4.0000000000000007E-4</v>
      </c>
      <c r="BY150" s="5">
        <f>P_R[[#This Row],[35+]]-P_R[[#This Row],[36+]]</f>
        <v>2.4999999999999995E-4</v>
      </c>
      <c r="BZ150" s="5">
        <f>P_R[[#This Row],[36+]]-P_R[[#This Row],[37+]]</f>
        <v>1.3999999999999999E-4</v>
      </c>
      <c r="CA150" s="5">
        <f>P_R[[#This Row],[37+]]-P_R[[#This Row],[38+]]</f>
        <v>9.0000000000000006E-5</v>
      </c>
      <c r="CB150" s="5">
        <f>P_R[[#This Row],[38+]]-P_R[[#This Row],[39+]]</f>
        <v>5.0000000000000009E-5</v>
      </c>
      <c r="CC150" s="5">
        <f>P_R[[#This Row],[39+]]-P_R[[#This Row],[40+]]</f>
        <v>2.9999999999999991E-5</v>
      </c>
      <c r="CD150" s="5">
        <f>P_R[[#This Row],[40+]]-P_R[[#This Row],[41+]]</f>
        <v>4.0000000000000003E-5</v>
      </c>
      <c r="CE150" s="5">
        <f>P_R[[#This Row],[41+]]-P_R[[#This Row],[42+]]</f>
        <v>0</v>
      </c>
      <c r="CF150" s="5">
        <f>P_R[[#This Row],[42+]]-P_R[[#This Row],[43+]]</f>
        <v>0</v>
      </c>
      <c r="CG150" s="5">
        <f>P_R[[#This Row],[43+]]-P_R[[#This Row],[44+]]</f>
        <v>0</v>
      </c>
      <c r="CH150" s="5">
        <f>P_R[[#This Row],[44+]]-P_R[[#This Row],[45+]]</f>
        <v>0</v>
      </c>
      <c r="CI150" s="5">
        <f>P_R[[#This Row],[45+]]-P_R[[#This Row],[46+]]</f>
        <v>0</v>
      </c>
      <c r="CJ150" s="5">
        <f>P_R[[#This Row],[46+]]-P_R[[#This Row],[47+]]</f>
        <v>0</v>
      </c>
      <c r="CK150" s="5">
        <f>P_R[[#This Row],[47+]]-P_R[[#This Row],[48+]]</f>
        <v>0</v>
      </c>
      <c r="CL150" s="5">
        <f>P_R[[#This Row],[48+]]-P_R[[#This Row],[49+]]</f>
        <v>0</v>
      </c>
    </row>
    <row r="151" spans="1:90" x14ac:dyDescent="0.25">
      <c r="A151" s="10">
        <v>22400723</v>
      </c>
      <c r="B151" s="13" t="s">
        <v>97</v>
      </c>
      <c r="C151" s="13" t="s">
        <v>80</v>
      </c>
      <c r="D151" s="11">
        <v>0.83333333333333337</v>
      </c>
      <c r="E151" s="9" t="str">
        <f>HYPERLINK("https://www.nba.com/stats/player/1642265/boxscores-traditional", "Rob Dillingham")</f>
        <v>Rob Dillingham</v>
      </c>
      <c r="F151">
        <v>10</v>
      </c>
      <c r="G151" s="4">
        <v>5.0199999999999996</v>
      </c>
      <c r="H151" s="3">
        <v>0.65542</v>
      </c>
      <c r="I151" s="3">
        <v>0.57926</v>
      </c>
      <c r="J151" s="3">
        <v>0.5</v>
      </c>
      <c r="K151" s="3">
        <v>0.42074</v>
      </c>
      <c r="L151" s="3">
        <v>0.34458</v>
      </c>
      <c r="M151" s="3">
        <v>0.27424999999999999</v>
      </c>
      <c r="N151" s="3">
        <v>0.21185999999999999</v>
      </c>
      <c r="O151" s="3">
        <v>0.15866</v>
      </c>
      <c r="P151" s="3">
        <v>0.11507000000000001</v>
      </c>
      <c r="Q151" s="3">
        <v>8.226E-2</v>
      </c>
      <c r="R151" s="3">
        <v>5.5919999999999997E-2</v>
      </c>
      <c r="S151" s="3">
        <v>3.6729999999999999E-2</v>
      </c>
      <c r="T151" s="3">
        <v>2.3300000000000001E-2</v>
      </c>
      <c r="U151" s="3">
        <v>1.426E-2</v>
      </c>
      <c r="V151" s="3">
        <v>8.4200000000000004E-3</v>
      </c>
      <c r="W151" s="3">
        <v>4.7999999999999996E-3</v>
      </c>
      <c r="X151" s="3">
        <v>2.64E-3</v>
      </c>
      <c r="Y151" s="3">
        <v>1.39E-3</v>
      </c>
      <c r="Z151" s="3">
        <v>7.1000000000000002E-4</v>
      </c>
      <c r="AA151" s="3">
        <v>3.5E-4</v>
      </c>
      <c r="AB151" s="3">
        <v>1.7000000000000001E-4</v>
      </c>
      <c r="AC151" s="3">
        <v>8.0000000000000007E-5</v>
      </c>
      <c r="AD151" s="3">
        <v>3.0000000000000001E-5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f>P_R[[#This Row],[8+]]-P_R[[#This Row],[9+]]</f>
        <v>7.6160000000000005E-2</v>
      </c>
      <c r="AY151" s="5">
        <f>P_R[[#This Row],[9+]]-P_R[[#This Row],[10+]]</f>
        <v>7.9259999999999997E-2</v>
      </c>
      <c r="AZ151" s="5">
        <f>P_R[[#This Row],[10+]]-P_R[[#This Row],[11+]]</f>
        <v>7.9259999999999997E-2</v>
      </c>
      <c r="BA151" s="5">
        <f>P_R[[#This Row],[11+]]-P_R[[#This Row],[12+]]</f>
        <v>7.6160000000000005E-2</v>
      </c>
      <c r="BB151" s="5">
        <f>P_R[[#This Row],[12+]]-P_R[[#This Row],[13+]]</f>
        <v>7.0330000000000004E-2</v>
      </c>
      <c r="BC151" s="5">
        <f>P_R[[#This Row],[13+]]-P_R[[#This Row],[14+]]</f>
        <v>6.2390000000000001E-2</v>
      </c>
      <c r="BD151" s="5">
        <f>P_R[[#This Row],[14+]]-P_R[[#This Row],[15+]]</f>
        <v>5.3199999999999997E-2</v>
      </c>
      <c r="BE151" s="5">
        <f>P_R[[#This Row],[15+]]-P_R[[#This Row],[16+]]</f>
        <v>4.358999999999999E-2</v>
      </c>
      <c r="BF151" s="5">
        <f>P_R[[#This Row],[16+]]-P_R[[#This Row],[17+]]</f>
        <v>3.2810000000000006E-2</v>
      </c>
      <c r="BG151" s="5">
        <f>P_R[[#This Row],[17+]]-P_R[[#This Row],[18+]]</f>
        <v>2.6340000000000002E-2</v>
      </c>
      <c r="BH151" s="5">
        <f>P_R[[#This Row],[18+]]-P_R[[#This Row],[19+]]</f>
        <v>1.9189999999999999E-2</v>
      </c>
      <c r="BI151" s="5">
        <f>P_R[[#This Row],[19+]]-P_R[[#This Row],[20+]]</f>
        <v>1.3429999999999997E-2</v>
      </c>
      <c r="BJ151" s="5">
        <f>P_R[[#This Row],[20+]]-P_R[[#This Row],[21+]]</f>
        <v>9.0400000000000012E-3</v>
      </c>
      <c r="BK151" s="5">
        <f>P_R[[#This Row],[21+]]-P_R[[#This Row],[22+]]</f>
        <v>5.8399999999999997E-3</v>
      </c>
      <c r="BL151" s="5">
        <f>P_R[[#This Row],[22+]]-P_R[[#This Row],[23+]]</f>
        <v>3.6200000000000008E-3</v>
      </c>
      <c r="BM151" s="5">
        <f>P_R[[#This Row],[23+]]-P_R[[#This Row],[24+]]</f>
        <v>2.1599999999999996E-3</v>
      </c>
      <c r="BN151" s="5">
        <f>P_R[[#This Row],[24+]]-P_R[[#This Row],[25+]]</f>
        <v>1.25E-3</v>
      </c>
      <c r="BO151" s="5">
        <f>P_R[[#This Row],[25+]]-P_R[[#This Row],[26+]]</f>
        <v>6.7999999999999994E-4</v>
      </c>
      <c r="BP151" s="5">
        <f>P_R[[#This Row],[26+]]-P_R[[#This Row],[27+]]</f>
        <v>3.6000000000000002E-4</v>
      </c>
      <c r="BQ151" s="5">
        <f>P_R[[#This Row],[27+]]-P_R[[#This Row],[28+]]</f>
        <v>1.7999999999999998E-4</v>
      </c>
      <c r="BR151" s="5">
        <f>P_R[[#This Row],[28+]]-P_R[[#This Row],[29+]]</f>
        <v>9.0000000000000006E-5</v>
      </c>
      <c r="BS151" s="5">
        <f>P_R[[#This Row],[29+]]-P_R[[#This Row],[30+]]</f>
        <v>5.0000000000000009E-5</v>
      </c>
      <c r="BT151" s="5">
        <f>P_R[[#This Row],[30+]]-P_R[[#This Row],[31+]]</f>
        <v>3.0000000000000001E-5</v>
      </c>
      <c r="BU151" s="5">
        <f>P_R[[#This Row],[31+]]-P_R[[#This Row],[32+]]</f>
        <v>0</v>
      </c>
      <c r="BV151" s="5">
        <f>P_R[[#This Row],[32+]]-P_R[[#This Row],[33+]]</f>
        <v>0</v>
      </c>
      <c r="BW151" s="5">
        <f>P_R[[#This Row],[33+]]-P_R[[#This Row],[34+]]</f>
        <v>0</v>
      </c>
      <c r="BX151" s="5">
        <f>P_R[[#This Row],[34+]]-P_R[[#This Row],[35+]]</f>
        <v>0</v>
      </c>
      <c r="BY151" s="5">
        <f>P_R[[#This Row],[35+]]-P_R[[#This Row],[36+]]</f>
        <v>0</v>
      </c>
      <c r="BZ151" s="5">
        <f>P_R[[#This Row],[36+]]-P_R[[#This Row],[37+]]</f>
        <v>0</v>
      </c>
      <c r="CA151" s="5">
        <f>P_R[[#This Row],[37+]]-P_R[[#This Row],[38+]]</f>
        <v>0</v>
      </c>
      <c r="CB151" s="5">
        <f>P_R[[#This Row],[38+]]-P_R[[#This Row],[39+]]</f>
        <v>0</v>
      </c>
      <c r="CC151" s="5">
        <f>P_R[[#This Row],[39+]]-P_R[[#This Row],[40+]]</f>
        <v>0</v>
      </c>
      <c r="CD151" s="5">
        <f>P_R[[#This Row],[40+]]-P_R[[#This Row],[41+]]</f>
        <v>0</v>
      </c>
      <c r="CE151" s="5">
        <f>P_R[[#This Row],[41+]]-P_R[[#This Row],[42+]]</f>
        <v>0</v>
      </c>
      <c r="CF151" s="5">
        <f>P_R[[#This Row],[42+]]-P_R[[#This Row],[43+]]</f>
        <v>0</v>
      </c>
      <c r="CG151" s="5">
        <f>P_R[[#This Row],[43+]]-P_R[[#This Row],[44+]]</f>
        <v>0</v>
      </c>
      <c r="CH151" s="5">
        <f>P_R[[#This Row],[44+]]-P_R[[#This Row],[45+]]</f>
        <v>0</v>
      </c>
      <c r="CI151" s="5">
        <f>P_R[[#This Row],[45+]]-P_R[[#This Row],[46+]]</f>
        <v>0</v>
      </c>
      <c r="CJ151" s="5">
        <f>P_R[[#This Row],[46+]]-P_R[[#This Row],[47+]]</f>
        <v>0</v>
      </c>
      <c r="CK151" s="5">
        <f>P_R[[#This Row],[47+]]-P_R[[#This Row],[48+]]</f>
        <v>0</v>
      </c>
      <c r="CL151" s="5">
        <f>P_R[[#This Row],[48+]]-P_R[[#This Row],[49+]]</f>
        <v>0</v>
      </c>
    </row>
    <row r="152" spans="1:90" x14ac:dyDescent="0.25">
      <c r="A152" s="10">
        <v>22400723</v>
      </c>
      <c r="B152" s="13" t="s">
        <v>97</v>
      </c>
      <c r="C152" s="13" t="s">
        <v>80</v>
      </c>
      <c r="D152" s="11">
        <v>0.83333333333333337</v>
      </c>
      <c r="E152" s="9" t="str">
        <f>HYPERLINK("https://www.nba.com/stats/player/1641740/boxscores-traditional", "Jaylen Clark")</f>
        <v>Jaylen Clark</v>
      </c>
      <c r="F152">
        <v>8.5</v>
      </c>
      <c r="G152" s="4">
        <v>2.9580000000000002</v>
      </c>
      <c r="H152" s="3">
        <v>0.56749000000000005</v>
      </c>
      <c r="I152" s="3">
        <v>0.43251000000000001</v>
      </c>
      <c r="J152" s="3">
        <v>0.30503000000000002</v>
      </c>
      <c r="K152" s="3">
        <v>0.19766</v>
      </c>
      <c r="L152" s="3">
        <v>0.11899999999999999</v>
      </c>
      <c r="M152" s="3">
        <v>6.4259999999999998E-2</v>
      </c>
      <c r="N152" s="3">
        <v>3.1440000000000003E-2</v>
      </c>
      <c r="O152" s="3">
        <v>1.3899999999999999E-2</v>
      </c>
      <c r="P152" s="3">
        <v>5.5399999999999998E-3</v>
      </c>
      <c r="Q152" s="3">
        <v>2.0500000000000002E-3</v>
      </c>
      <c r="R152" s="3">
        <v>6.6E-4</v>
      </c>
      <c r="S152" s="3">
        <v>1.9000000000000001E-4</v>
      </c>
      <c r="T152" s="3">
        <v>5.0000000000000002E-5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5">
        <f>P_R[[#This Row],[8+]]-P_R[[#This Row],[9+]]</f>
        <v>0.13498000000000004</v>
      </c>
      <c r="AY152" s="5">
        <f>P_R[[#This Row],[9+]]-P_R[[#This Row],[10+]]</f>
        <v>0.12747999999999998</v>
      </c>
      <c r="AZ152" s="5">
        <f>P_R[[#This Row],[10+]]-P_R[[#This Row],[11+]]</f>
        <v>0.10737000000000002</v>
      </c>
      <c r="BA152" s="5">
        <f>P_R[[#This Row],[11+]]-P_R[[#This Row],[12+]]</f>
        <v>7.8660000000000008E-2</v>
      </c>
      <c r="BB152" s="5">
        <f>P_R[[#This Row],[12+]]-P_R[[#This Row],[13+]]</f>
        <v>5.4739999999999997E-2</v>
      </c>
      <c r="BC152" s="5">
        <f>P_R[[#This Row],[13+]]-P_R[[#This Row],[14+]]</f>
        <v>3.2819999999999995E-2</v>
      </c>
      <c r="BD152" s="5">
        <f>P_R[[#This Row],[14+]]-P_R[[#This Row],[15+]]</f>
        <v>1.7540000000000004E-2</v>
      </c>
      <c r="BE152" s="5">
        <f>P_R[[#This Row],[15+]]-P_R[[#This Row],[16+]]</f>
        <v>8.3599999999999994E-3</v>
      </c>
      <c r="BF152" s="5">
        <f>P_R[[#This Row],[16+]]-P_R[[#This Row],[17+]]</f>
        <v>3.4899999999999996E-3</v>
      </c>
      <c r="BG152" s="5">
        <f>P_R[[#This Row],[17+]]-P_R[[#This Row],[18+]]</f>
        <v>1.3900000000000002E-3</v>
      </c>
      <c r="BH152" s="5">
        <f>P_R[[#This Row],[18+]]-P_R[[#This Row],[19+]]</f>
        <v>4.6999999999999999E-4</v>
      </c>
      <c r="BI152" s="5">
        <f>P_R[[#This Row],[19+]]-P_R[[#This Row],[20+]]</f>
        <v>1.4000000000000001E-4</v>
      </c>
      <c r="BJ152" s="5">
        <f>P_R[[#This Row],[20+]]-P_R[[#This Row],[21+]]</f>
        <v>5.0000000000000002E-5</v>
      </c>
      <c r="BK152" s="5">
        <f>P_R[[#This Row],[21+]]-P_R[[#This Row],[22+]]</f>
        <v>0</v>
      </c>
      <c r="BL152" s="5">
        <f>P_R[[#This Row],[22+]]-P_R[[#This Row],[23+]]</f>
        <v>0</v>
      </c>
      <c r="BM152" s="5">
        <f>P_R[[#This Row],[23+]]-P_R[[#This Row],[24+]]</f>
        <v>0</v>
      </c>
      <c r="BN152" s="5">
        <f>P_R[[#This Row],[24+]]-P_R[[#This Row],[25+]]</f>
        <v>0</v>
      </c>
      <c r="BO152" s="5">
        <f>P_R[[#This Row],[25+]]-P_R[[#This Row],[26+]]</f>
        <v>0</v>
      </c>
      <c r="BP152" s="5">
        <f>P_R[[#This Row],[26+]]-P_R[[#This Row],[27+]]</f>
        <v>0</v>
      </c>
      <c r="BQ152" s="5">
        <f>P_R[[#This Row],[27+]]-P_R[[#This Row],[28+]]</f>
        <v>0</v>
      </c>
      <c r="BR152" s="5">
        <f>P_R[[#This Row],[28+]]-P_R[[#This Row],[29+]]</f>
        <v>0</v>
      </c>
      <c r="BS152" s="5">
        <f>P_R[[#This Row],[29+]]-P_R[[#This Row],[30+]]</f>
        <v>0</v>
      </c>
      <c r="BT152" s="5">
        <f>P_R[[#This Row],[30+]]-P_R[[#This Row],[31+]]</f>
        <v>0</v>
      </c>
      <c r="BU152" s="5">
        <f>P_R[[#This Row],[31+]]-P_R[[#This Row],[32+]]</f>
        <v>0</v>
      </c>
      <c r="BV152" s="5">
        <f>P_R[[#This Row],[32+]]-P_R[[#This Row],[33+]]</f>
        <v>0</v>
      </c>
      <c r="BW152" s="5">
        <f>P_R[[#This Row],[33+]]-P_R[[#This Row],[34+]]</f>
        <v>0</v>
      </c>
      <c r="BX152" s="5">
        <f>P_R[[#This Row],[34+]]-P_R[[#This Row],[35+]]</f>
        <v>0</v>
      </c>
      <c r="BY152" s="5">
        <f>P_R[[#This Row],[35+]]-P_R[[#This Row],[36+]]</f>
        <v>0</v>
      </c>
      <c r="BZ152" s="5">
        <f>P_R[[#This Row],[36+]]-P_R[[#This Row],[37+]]</f>
        <v>0</v>
      </c>
      <c r="CA152" s="5">
        <f>P_R[[#This Row],[37+]]-P_R[[#This Row],[38+]]</f>
        <v>0</v>
      </c>
      <c r="CB152" s="5">
        <f>P_R[[#This Row],[38+]]-P_R[[#This Row],[39+]]</f>
        <v>0</v>
      </c>
      <c r="CC152" s="5">
        <f>P_R[[#This Row],[39+]]-P_R[[#This Row],[40+]]</f>
        <v>0</v>
      </c>
      <c r="CD152" s="5">
        <f>P_R[[#This Row],[40+]]-P_R[[#This Row],[41+]]</f>
        <v>0</v>
      </c>
      <c r="CE152" s="5">
        <f>P_R[[#This Row],[41+]]-P_R[[#This Row],[42+]]</f>
        <v>0</v>
      </c>
      <c r="CF152" s="5">
        <f>P_R[[#This Row],[42+]]-P_R[[#This Row],[43+]]</f>
        <v>0</v>
      </c>
      <c r="CG152" s="5">
        <f>P_R[[#This Row],[43+]]-P_R[[#This Row],[44+]]</f>
        <v>0</v>
      </c>
      <c r="CH152" s="5">
        <f>P_R[[#This Row],[44+]]-P_R[[#This Row],[45+]]</f>
        <v>0</v>
      </c>
      <c r="CI152" s="5">
        <f>P_R[[#This Row],[45+]]-P_R[[#This Row],[46+]]</f>
        <v>0</v>
      </c>
      <c r="CJ152" s="5">
        <f>P_R[[#This Row],[46+]]-P_R[[#This Row],[47+]]</f>
        <v>0</v>
      </c>
      <c r="CK152" s="5">
        <f>P_R[[#This Row],[47+]]-P_R[[#This Row],[48+]]</f>
        <v>0</v>
      </c>
      <c r="CL152" s="5">
        <f>P_R[[#This Row],[48+]]-P_R[[#This Row],[49+]]</f>
        <v>0</v>
      </c>
    </row>
    <row r="153" spans="1:90" x14ac:dyDescent="0.25">
      <c r="A153" s="10">
        <v>22400725</v>
      </c>
      <c r="B153" s="13" t="s">
        <v>98</v>
      </c>
      <c r="C153" s="13" t="s">
        <v>99</v>
      </c>
      <c r="D153" s="11">
        <v>0.875</v>
      </c>
      <c r="E153" s="9" t="str">
        <f>HYPERLINK("https://www.nba.com/stats/player/1628381/boxscores-traditional", "John Collins")</f>
        <v>John Collins</v>
      </c>
      <c r="F153">
        <v>29.2</v>
      </c>
      <c r="G153" s="4">
        <v>5.2309999999999999</v>
      </c>
      <c r="H153" s="3">
        <v>1</v>
      </c>
      <c r="I153" s="3">
        <v>0.99994000000000005</v>
      </c>
      <c r="J153" s="3">
        <v>0.99987999999999999</v>
      </c>
      <c r="K153" s="3">
        <v>0.99975000000000003</v>
      </c>
      <c r="L153" s="3">
        <v>0.99950000000000006</v>
      </c>
      <c r="M153" s="3">
        <v>0.99902999999999997</v>
      </c>
      <c r="N153" s="3">
        <v>0.99819000000000002</v>
      </c>
      <c r="O153" s="3">
        <v>0.99663999999999997</v>
      </c>
      <c r="P153" s="3">
        <v>0.99412999999999996</v>
      </c>
      <c r="Q153" s="3">
        <v>0.99009999999999998</v>
      </c>
      <c r="R153" s="3">
        <v>0.98382000000000003</v>
      </c>
      <c r="S153" s="3">
        <v>0.97441</v>
      </c>
      <c r="T153" s="3">
        <v>0.96079999999999999</v>
      </c>
      <c r="U153" s="3">
        <v>0.94179000000000002</v>
      </c>
      <c r="V153" s="3">
        <v>0.91620999999999997</v>
      </c>
      <c r="W153" s="3">
        <v>0.88297999999999999</v>
      </c>
      <c r="X153" s="3">
        <v>0.83891000000000004</v>
      </c>
      <c r="Y153" s="3">
        <v>0.78813999999999995</v>
      </c>
      <c r="Z153" s="3">
        <v>0.72907</v>
      </c>
      <c r="AA153" s="3">
        <v>0.66276000000000002</v>
      </c>
      <c r="AB153" s="3">
        <v>0.59094999999999998</v>
      </c>
      <c r="AC153" s="3">
        <v>0.51595000000000002</v>
      </c>
      <c r="AD153" s="3">
        <v>0.44037999999999999</v>
      </c>
      <c r="AE153" s="3">
        <v>0.36692999999999998</v>
      </c>
      <c r="AF153" s="3">
        <v>0.29459999999999997</v>
      </c>
      <c r="AG153" s="3">
        <v>0.23269999999999999</v>
      </c>
      <c r="AH153" s="3">
        <v>0.17879</v>
      </c>
      <c r="AI153" s="3">
        <v>0.13350000000000001</v>
      </c>
      <c r="AJ153" s="3">
        <v>9.6799999999999997E-2</v>
      </c>
      <c r="AK153" s="3">
        <v>6.8110000000000004E-2</v>
      </c>
      <c r="AL153" s="3">
        <v>4.648E-2</v>
      </c>
      <c r="AM153" s="3">
        <v>3.074E-2</v>
      </c>
      <c r="AN153" s="3">
        <v>1.9699999999999999E-2</v>
      </c>
      <c r="AO153" s="3">
        <v>1.191E-2</v>
      </c>
      <c r="AP153" s="3">
        <v>7.1399999999999996E-3</v>
      </c>
      <c r="AQ153" s="3">
        <v>4.15E-3</v>
      </c>
      <c r="AR153" s="3">
        <v>2.33E-3</v>
      </c>
      <c r="AS153" s="3">
        <v>1.2600000000000001E-3</v>
      </c>
      <c r="AT153" s="3">
        <v>6.6E-4</v>
      </c>
      <c r="AU153" s="3">
        <v>3.4000000000000002E-4</v>
      </c>
      <c r="AV153" s="3">
        <v>1.7000000000000001E-4</v>
      </c>
      <c r="AW153" s="3">
        <v>8.0000000000000007E-5</v>
      </c>
      <c r="AX153" s="5">
        <f>P_R[[#This Row],[8+]]-P_R[[#This Row],[9+]]</f>
        <v>5.9999999999948983E-5</v>
      </c>
      <c r="AY153" s="5">
        <f>P_R[[#This Row],[9+]]-P_R[[#This Row],[10+]]</f>
        <v>6.0000000000060005E-5</v>
      </c>
      <c r="AZ153" s="5">
        <f>P_R[[#This Row],[10+]]-P_R[[#This Row],[11+]]</f>
        <v>1.2999999999996348E-4</v>
      </c>
      <c r="BA153" s="5">
        <f>P_R[[#This Row],[11+]]-P_R[[#This Row],[12+]]</f>
        <v>2.4999999999997247E-4</v>
      </c>
      <c r="BB153" s="5">
        <f>P_R[[#This Row],[12+]]-P_R[[#This Row],[13+]]</f>
        <v>4.7000000000008146E-4</v>
      </c>
      <c r="BC153" s="5">
        <f>P_R[[#This Row],[13+]]-P_R[[#This Row],[14+]]</f>
        <v>8.399999999999519E-4</v>
      </c>
      <c r="BD153" s="5">
        <f>P_R[[#This Row],[14+]]-P_R[[#This Row],[15+]]</f>
        <v>1.5500000000000513E-3</v>
      </c>
      <c r="BE153" s="5">
        <f>P_R[[#This Row],[15+]]-P_R[[#This Row],[16+]]</f>
        <v>2.5100000000000122E-3</v>
      </c>
      <c r="BF153" s="5">
        <f>P_R[[#This Row],[16+]]-P_R[[#This Row],[17+]]</f>
        <v>4.029999999999978E-3</v>
      </c>
      <c r="BG153" s="5">
        <f>P_R[[#This Row],[17+]]-P_R[[#This Row],[18+]]</f>
        <v>6.2799999999999523E-3</v>
      </c>
      <c r="BH153" s="5">
        <f>P_R[[#This Row],[18+]]-P_R[[#This Row],[19+]]</f>
        <v>9.4100000000000295E-3</v>
      </c>
      <c r="BI153" s="5">
        <f>P_R[[#This Row],[19+]]-P_R[[#This Row],[20+]]</f>
        <v>1.3610000000000011E-2</v>
      </c>
      <c r="BJ153" s="5">
        <f>P_R[[#This Row],[20+]]-P_R[[#This Row],[21+]]</f>
        <v>1.9009999999999971E-2</v>
      </c>
      <c r="BK153" s="5">
        <f>P_R[[#This Row],[21+]]-P_R[[#This Row],[22+]]</f>
        <v>2.5580000000000047E-2</v>
      </c>
      <c r="BL153" s="5">
        <f>P_R[[#This Row],[22+]]-P_R[[#This Row],[23+]]</f>
        <v>3.3229999999999982E-2</v>
      </c>
      <c r="BM153" s="5">
        <f>P_R[[#This Row],[23+]]-P_R[[#This Row],[24+]]</f>
        <v>4.4069999999999943E-2</v>
      </c>
      <c r="BN153" s="5">
        <f>P_R[[#This Row],[24+]]-P_R[[#This Row],[25+]]</f>
        <v>5.0770000000000093E-2</v>
      </c>
      <c r="BO153" s="5">
        <f>P_R[[#This Row],[25+]]-P_R[[#This Row],[26+]]</f>
        <v>5.9069999999999956E-2</v>
      </c>
      <c r="BP153" s="5">
        <f>P_R[[#This Row],[26+]]-P_R[[#This Row],[27+]]</f>
        <v>6.630999999999998E-2</v>
      </c>
      <c r="BQ153" s="5">
        <f>P_R[[#This Row],[27+]]-P_R[[#This Row],[28+]]</f>
        <v>7.181000000000004E-2</v>
      </c>
      <c r="BR153" s="5">
        <f>P_R[[#This Row],[28+]]-P_R[[#This Row],[29+]]</f>
        <v>7.4999999999999956E-2</v>
      </c>
      <c r="BS153" s="5">
        <f>P_R[[#This Row],[29+]]-P_R[[#This Row],[30+]]</f>
        <v>7.5570000000000026E-2</v>
      </c>
      <c r="BT153" s="5">
        <f>P_R[[#This Row],[30+]]-P_R[[#This Row],[31+]]</f>
        <v>7.3450000000000015E-2</v>
      </c>
      <c r="BU153" s="5">
        <f>P_R[[#This Row],[31+]]-P_R[[#This Row],[32+]]</f>
        <v>7.2330000000000005E-2</v>
      </c>
      <c r="BV153" s="5">
        <f>P_R[[#This Row],[32+]]-P_R[[#This Row],[33+]]</f>
        <v>6.1899999999999983E-2</v>
      </c>
      <c r="BW153" s="5">
        <f>P_R[[#This Row],[33+]]-P_R[[#This Row],[34+]]</f>
        <v>5.3909999999999986E-2</v>
      </c>
      <c r="BX153" s="5">
        <f>P_R[[#This Row],[34+]]-P_R[[#This Row],[35+]]</f>
        <v>4.5289999999999997E-2</v>
      </c>
      <c r="BY153" s="5">
        <f>P_R[[#This Row],[35+]]-P_R[[#This Row],[36+]]</f>
        <v>3.670000000000001E-2</v>
      </c>
      <c r="BZ153" s="5">
        <f>P_R[[#This Row],[36+]]-P_R[[#This Row],[37+]]</f>
        <v>2.8689999999999993E-2</v>
      </c>
      <c r="CA153" s="5">
        <f>P_R[[#This Row],[37+]]-P_R[[#This Row],[38+]]</f>
        <v>2.1630000000000003E-2</v>
      </c>
      <c r="CB153" s="5">
        <f>P_R[[#This Row],[38+]]-P_R[[#This Row],[39+]]</f>
        <v>1.5740000000000001E-2</v>
      </c>
      <c r="CC153" s="5">
        <f>P_R[[#This Row],[39+]]-P_R[[#This Row],[40+]]</f>
        <v>1.1040000000000001E-2</v>
      </c>
      <c r="CD153" s="5">
        <f>P_R[[#This Row],[40+]]-P_R[[#This Row],[41+]]</f>
        <v>7.7899999999999983E-3</v>
      </c>
      <c r="CE153" s="5">
        <f>P_R[[#This Row],[41+]]-P_R[[#This Row],[42+]]</f>
        <v>4.7700000000000008E-3</v>
      </c>
      <c r="CF153" s="5">
        <f>P_R[[#This Row],[42+]]-P_R[[#This Row],[43+]]</f>
        <v>2.9899999999999996E-3</v>
      </c>
      <c r="CG153" s="5">
        <f>P_R[[#This Row],[43+]]-P_R[[#This Row],[44+]]</f>
        <v>1.82E-3</v>
      </c>
      <c r="CH153" s="5">
        <f>P_R[[#This Row],[44+]]-P_R[[#This Row],[45+]]</f>
        <v>1.07E-3</v>
      </c>
      <c r="CI153" s="5">
        <f>P_R[[#This Row],[45+]]-P_R[[#This Row],[46+]]</f>
        <v>6.0000000000000006E-4</v>
      </c>
      <c r="CJ153" s="5">
        <f>P_R[[#This Row],[46+]]-P_R[[#This Row],[47+]]</f>
        <v>3.1999999999999997E-4</v>
      </c>
      <c r="CK153" s="5">
        <f>P_R[[#This Row],[47+]]-P_R[[#This Row],[48+]]</f>
        <v>1.7000000000000001E-4</v>
      </c>
      <c r="CL153" s="5">
        <f>P_R[[#This Row],[48+]]-P_R[[#This Row],[49+]]</f>
        <v>9.0000000000000006E-5</v>
      </c>
    </row>
    <row r="154" spans="1:90" x14ac:dyDescent="0.25">
      <c r="A154" s="10">
        <v>22400725</v>
      </c>
      <c r="B154" s="13" t="s">
        <v>98</v>
      </c>
      <c r="C154" s="13" t="s">
        <v>99</v>
      </c>
      <c r="D154" s="11">
        <v>0.875</v>
      </c>
      <c r="E154" s="9" t="str">
        <f>HYPERLINK("https://www.nba.com/stats/player/1629012/boxscores-traditional", "Collin Sexton")</f>
        <v>Collin Sexton</v>
      </c>
      <c r="F154">
        <v>25.6</v>
      </c>
      <c r="G154" s="4">
        <v>3.6109999999999998</v>
      </c>
      <c r="H154" s="3">
        <v>1</v>
      </c>
      <c r="I154" s="3">
        <v>1</v>
      </c>
      <c r="J154" s="3">
        <v>1</v>
      </c>
      <c r="K154" s="3">
        <v>1</v>
      </c>
      <c r="L154" s="3">
        <v>0.99992000000000003</v>
      </c>
      <c r="M154" s="3">
        <v>0.99975999999999998</v>
      </c>
      <c r="N154" s="3">
        <v>0.99934000000000001</v>
      </c>
      <c r="O154" s="3">
        <v>0.99836000000000003</v>
      </c>
      <c r="P154" s="3">
        <v>0.99609000000000003</v>
      </c>
      <c r="Q154" s="3">
        <v>0.99134</v>
      </c>
      <c r="R154" s="3">
        <v>0.98214000000000001</v>
      </c>
      <c r="S154" s="3">
        <v>0.96638000000000002</v>
      </c>
      <c r="T154" s="3">
        <v>0.93942999999999999</v>
      </c>
      <c r="U154" s="3">
        <v>0.89795999999999998</v>
      </c>
      <c r="V154" s="3">
        <v>0.84133999999999998</v>
      </c>
      <c r="W154" s="3">
        <v>0.76424000000000003</v>
      </c>
      <c r="X154" s="3">
        <v>0.67003000000000001</v>
      </c>
      <c r="Y154" s="3">
        <v>0.56749000000000005</v>
      </c>
      <c r="Z154" s="3">
        <v>0.45619999999999999</v>
      </c>
      <c r="AA154" s="3">
        <v>0.34827000000000002</v>
      </c>
      <c r="AB154" s="3">
        <v>0.25463000000000002</v>
      </c>
      <c r="AC154" s="3">
        <v>0.17360999999999999</v>
      </c>
      <c r="AD154" s="3">
        <v>0.11123</v>
      </c>
      <c r="AE154" s="3">
        <v>6.6809999999999994E-2</v>
      </c>
      <c r="AF154" s="3">
        <v>3.8359999999999998E-2</v>
      </c>
      <c r="AG154" s="3">
        <v>2.018E-2</v>
      </c>
      <c r="AH154" s="3">
        <v>9.9000000000000008E-3</v>
      </c>
      <c r="AI154" s="3">
        <v>4.6600000000000001E-3</v>
      </c>
      <c r="AJ154" s="3">
        <v>1.99E-3</v>
      </c>
      <c r="AK154" s="3">
        <v>7.9000000000000001E-4</v>
      </c>
      <c r="AL154" s="3">
        <v>2.9999999999999997E-4</v>
      </c>
      <c r="AM154" s="3">
        <v>1E-4</v>
      </c>
      <c r="AN154" s="3">
        <v>3.0000000000000001E-5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5">
        <f>P_R[[#This Row],[8+]]-P_R[[#This Row],[9+]]</f>
        <v>0</v>
      </c>
      <c r="AY154" s="5">
        <f>P_R[[#This Row],[9+]]-P_R[[#This Row],[10+]]</f>
        <v>0</v>
      </c>
      <c r="AZ154" s="5">
        <f>P_R[[#This Row],[10+]]-P_R[[#This Row],[11+]]</f>
        <v>0</v>
      </c>
      <c r="BA154" s="5">
        <f>P_R[[#This Row],[11+]]-P_R[[#This Row],[12+]]</f>
        <v>7.9999999999968985E-5</v>
      </c>
      <c r="BB154" s="5">
        <f>P_R[[#This Row],[12+]]-P_R[[#This Row],[13+]]</f>
        <v>1.6000000000004899E-4</v>
      </c>
      <c r="BC154" s="5">
        <f>P_R[[#This Row],[13+]]-P_R[[#This Row],[14+]]</f>
        <v>4.1999999999997595E-4</v>
      </c>
      <c r="BD154" s="5">
        <f>P_R[[#This Row],[14+]]-P_R[[#This Row],[15+]]</f>
        <v>9.7999999999998089E-4</v>
      </c>
      <c r="BE154" s="5">
        <f>P_R[[#This Row],[15+]]-P_R[[#This Row],[16+]]</f>
        <v>2.2699999999999942E-3</v>
      </c>
      <c r="BF154" s="5">
        <f>P_R[[#This Row],[16+]]-P_R[[#This Row],[17+]]</f>
        <v>4.750000000000032E-3</v>
      </c>
      <c r="BG154" s="5">
        <f>P_R[[#This Row],[17+]]-P_R[[#This Row],[18+]]</f>
        <v>9.199999999999986E-3</v>
      </c>
      <c r="BH154" s="5">
        <f>P_R[[#This Row],[18+]]-P_R[[#This Row],[19+]]</f>
        <v>1.5759999999999996E-2</v>
      </c>
      <c r="BI154" s="5">
        <f>P_R[[#This Row],[19+]]-P_R[[#This Row],[20+]]</f>
        <v>2.6950000000000029E-2</v>
      </c>
      <c r="BJ154" s="5">
        <f>P_R[[#This Row],[20+]]-P_R[[#This Row],[21+]]</f>
        <v>4.1470000000000007E-2</v>
      </c>
      <c r="BK154" s="5">
        <f>P_R[[#This Row],[21+]]-P_R[[#This Row],[22+]]</f>
        <v>5.6620000000000004E-2</v>
      </c>
      <c r="BL154" s="5">
        <f>P_R[[#This Row],[22+]]-P_R[[#This Row],[23+]]</f>
        <v>7.7099999999999946E-2</v>
      </c>
      <c r="BM154" s="5">
        <f>P_R[[#This Row],[23+]]-P_R[[#This Row],[24+]]</f>
        <v>9.4210000000000016E-2</v>
      </c>
      <c r="BN154" s="5">
        <f>P_R[[#This Row],[24+]]-P_R[[#This Row],[25+]]</f>
        <v>0.10253999999999996</v>
      </c>
      <c r="BO154" s="5">
        <f>P_R[[#This Row],[25+]]-P_R[[#This Row],[26+]]</f>
        <v>0.11129000000000006</v>
      </c>
      <c r="BP154" s="5">
        <f>P_R[[#This Row],[26+]]-P_R[[#This Row],[27+]]</f>
        <v>0.10792999999999997</v>
      </c>
      <c r="BQ154" s="5">
        <f>P_R[[#This Row],[27+]]-P_R[[#This Row],[28+]]</f>
        <v>9.3640000000000001E-2</v>
      </c>
      <c r="BR154" s="5">
        <f>P_R[[#This Row],[28+]]-P_R[[#This Row],[29+]]</f>
        <v>8.1020000000000036E-2</v>
      </c>
      <c r="BS154" s="5">
        <f>P_R[[#This Row],[29+]]-P_R[[#This Row],[30+]]</f>
        <v>6.2379999999999991E-2</v>
      </c>
      <c r="BT154" s="5">
        <f>P_R[[#This Row],[30+]]-P_R[[#This Row],[31+]]</f>
        <v>4.4420000000000001E-2</v>
      </c>
      <c r="BU154" s="5">
        <f>P_R[[#This Row],[31+]]-P_R[[#This Row],[32+]]</f>
        <v>2.8449999999999996E-2</v>
      </c>
      <c r="BV154" s="5">
        <f>P_R[[#This Row],[32+]]-P_R[[#This Row],[33+]]</f>
        <v>1.8179999999999998E-2</v>
      </c>
      <c r="BW154" s="5">
        <f>P_R[[#This Row],[33+]]-P_R[[#This Row],[34+]]</f>
        <v>1.0279999999999999E-2</v>
      </c>
      <c r="BX154" s="5">
        <f>P_R[[#This Row],[34+]]-P_R[[#This Row],[35+]]</f>
        <v>5.2400000000000007E-3</v>
      </c>
      <c r="BY154" s="5">
        <f>P_R[[#This Row],[35+]]-P_R[[#This Row],[36+]]</f>
        <v>2.6700000000000001E-3</v>
      </c>
      <c r="BZ154" s="5">
        <f>P_R[[#This Row],[36+]]-P_R[[#This Row],[37+]]</f>
        <v>1.2000000000000001E-3</v>
      </c>
      <c r="CA154" s="5">
        <f>P_R[[#This Row],[37+]]-P_R[[#This Row],[38+]]</f>
        <v>4.8999999999999998E-4</v>
      </c>
      <c r="CB154" s="5">
        <f>P_R[[#This Row],[38+]]-P_R[[#This Row],[39+]]</f>
        <v>1.9999999999999998E-4</v>
      </c>
      <c r="CC154" s="5">
        <f>P_R[[#This Row],[39+]]-P_R[[#This Row],[40+]]</f>
        <v>7.0000000000000007E-5</v>
      </c>
      <c r="CD154" s="5">
        <f>P_R[[#This Row],[40+]]-P_R[[#This Row],[41+]]</f>
        <v>3.0000000000000001E-5</v>
      </c>
      <c r="CE154" s="5">
        <f>P_R[[#This Row],[41+]]-P_R[[#This Row],[42+]]</f>
        <v>0</v>
      </c>
      <c r="CF154" s="5">
        <f>P_R[[#This Row],[42+]]-P_R[[#This Row],[43+]]</f>
        <v>0</v>
      </c>
      <c r="CG154" s="5">
        <f>P_R[[#This Row],[43+]]-P_R[[#This Row],[44+]]</f>
        <v>0</v>
      </c>
      <c r="CH154" s="5">
        <f>P_R[[#This Row],[44+]]-P_R[[#This Row],[45+]]</f>
        <v>0</v>
      </c>
      <c r="CI154" s="5">
        <f>P_R[[#This Row],[45+]]-P_R[[#This Row],[46+]]</f>
        <v>0</v>
      </c>
      <c r="CJ154" s="5">
        <f>P_R[[#This Row],[46+]]-P_R[[#This Row],[47+]]</f>
        <v>0</v>
      </c>
      <c r="CK154" s="5">
        <f>P_R[[#This Row],[47+]]-P_R[[#This Row],[48+]]</f>
        <v>0</v>
      </c>
      <c r="CL154" s="5">
        <f>P_R[[#This Row],[48+]]-P_R[[#This Row],[49+]]</f>
        <v>0</v>
      </c>
    </row>
    <row r="155" spans="1:90" x14ac:dyDescent="0.25">
      <c r="A155" s="10">
        <v>22400725</v>
      </c>
      <c r="B155" s="13" t="s">
        <v>98</v>
      </c>
      <c r="C155" s="13" t="s">
        <v>99</v>
      </c>
      <c r="D155" s="11">
        <v>0.875</v>
      </c>
      <c r="E155" s="9" t="str">
        <f>HYPERLINK("https://www.nba.com/stats/player/1641718/boxscores-traditional", "Keyonte George")</f>
        <v>Keyonte George</v>
      </c>
      <c r="F155">
        <v>20.2</v>
      </c>
      <c r="G155" s="4">
        <v>3.25</v>
      </c>
      <c r="H155" s="3">
        <v>0.99990999999999997</v>
      </c>
      <c r="I155" s="3">
        <v>0.99972000000000005</v>
      </c>
      <c r="J155" s="3">
        <v>0.99916000000000005</v>
      </c>
      <c r="K155" s="3">
        <v>0.99766999999999995</v>
      </c>
      <c r="L155" s="3">
        <v>0.99412999999999996</v>
      </c>
      <c r="M155" s="3">
        <v>0.98678999999999994</v>
      </c>
      <c r="N155" s="3">
        <v>0.97192999999999996</v>
      </c>
      <c r="O155" s="3">
        <v>0.94520000000000004</v>
      </c>
      <c r="P155" s="3">
        <v>0.90146999999999999</v>
      </c>
      <c r="Q155" s="3">
        <v>0.83645999999999998</v>
      </c>
      <c r="R155" s="3">
        <v>0.75175000000000003</v>
      </c>
      <c r="S155" s="3">
        <v>0.64431000000000005</v>
      </c>
      <c r="T155" s="3">
        <v>0.52392000000000005</v>
      </c>
      <c r="U155" s="3">
        <v>0.40128999999999998</v>
      </c>
      <c r="V155" s="3">
        <v>0.29115999999999997</v>
      </c>
      <c r="W155" s="3">
        <v>0.19489000000000001</v>
      </c>
      <c r="X155" s="3">
        <v>0.121</v>
      </c>
      <c r="Y155" s="3">
        <v>6.9440000000000002E-2</v>
      </c>
      <c r="Z155" s="3">
        <v>3.7539999999999997E-2</v>
      </c>
      <c r="AA155" s="3">
        <v>1.831E-2</v>
      </c>
      <c r="AB155" s="3">
        <v>8.2000000000000007E-3</v>
      </c>
      <c r="AC155" s="3">
        <v>3.3600000000000001E-3</v>
      </c>
      <c r="AD155" s="3">
        <v>1.2600000000000001E-3</v>
      </c>
      <c r="AE155" s="3">
        <v>4.4999999999999999E-4</v>
      </c>
      <c r="AF155" s="3">
        <v>1.3999999999999999E-4</v>
      </c>
      <c r="AG155" s="3">
        <v>4.0000000000000003E-5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5">
        <f>P_R[[#This Row],[8+]]-P_R[[#This Row],[9+]]</f>
        <v>1.8999999999991246E-4</v>
      </c>
      <c r="AY155" s="5">
        <f>P_R[[#This Row],[9+]]-P_R[[#This Row],[10+]]</f>
        <v>5.6000000000000494E-4</v>
      </c>
      <c r="AZ155" s="5">
        <f>P_R[[#This Row],[10+]]-P_R[[#This Row],[11+]]</f>
        <v>1.4900000000001024E-3</v>
      </c>
      <c r="BA155" s="5">
        <f>P_R[[#This Row],[11+]]-P_R[[#This Row],[12+]]</f>
        <v>3.5399999999999876E-3</v>
      </c>
      <c r="BB155" s="5">
        <f>P_R[[#This Row],[12+]]-P_R[[#This Row],[13+]]</f>
        <v>7.3400000000000132E-3</v>
      </c>
      <c r="BC155" s="5">
        <f>P_R[[#This Row],[13+]]-P_R[[#This Row],[14+]]</f>
        <v>1.4859999999999984E-2</v>
      </c>
      <c r="BD155" s="5">
        <f>P_R[[#This Row],[14+]]-P_R[[#This Row],[15+]]</f>
        <v>2.672999999999992E-2</v>
      </c>
      <c r="BE155" s="5">
        <f>P_R[[#This Row],[15+]]-P_R[[#This Row],[16+]]</f>
        <v>4.3730000000000047E-2</v>
      </c>
      <c r="BF155" s="5">
        <f>P_R[[#This Row],[16+]]-P_R[[#This Row],[17+]]</f>
        <v>6.5010000000000012E-2</v>
      </c>
      <c r="BG155" s="5">
        <f>P_R[[#This Row],[17+]]-P_R[[#This Row],[18+]]</f>
        <v>8.4709999999999952E-2</v>
      </c>
      <c r="BH155" s="5">
        <f>P_R[[#This Row],[18+]]-P_R[[#This Row],[19+]]</f>
        <v>0.10743999999999998</v>
      </c>
      <c r="BI155" s="5">
        <f>P_R[[#This Row],[19+]]-P_R[[#This Row],[20+]]</f>
        <v>0.12039</v>
      </c>
      <c r="BJ155" s="5">
        <f>P_R[[#This Row],[20+]]-P_R[[#This Row],[21+]]</f>
        <v>0.12263000000000007</v>
      </c>
      <c r="BK155" s="5">
        <f>P_R[[#This Row],[21+]]-P_R[[#This Row],[22+]]</f>
        <v>0.11013000000000001</v>
      </c>
      <c r="BL155" s="5">
        <f>P_R[[#This Row],[22+]]-P_R[[#This Row],[23+]]</f>
        <v>9.6269999999999967E-2</v>
      </c>
      <c r="BM155" s="5">
        <f>P_R[[#This Row],[23+]]-P_R[[#This Row],[24+]]</f>
        <v>7.3890000000000011E-2</v>
      </c>
      <c r="BN155" s="5">
        <f>P_R[[#This Row],[24+]]-P_R[[#This Row],[25+]]</f>
        <v>5.1559999999999995E-2</v>
      </c>
      <c r="BO155" s="5">
        <f>P_R[[#This Row],[25+]]-P_R[[#This Row],[26+]]</f>
        <v>3.1900000000000005E-2</v>
      </c>
      <c r="BP155" s="5">
        <f>P_R[[#This Row],[26+]]-P_R[[#This Row],[27+]]</f>
        <v>1.9229999999999997E-2</v>
      </c>
      <c r="BQ155" s="5">
        <f>P_R[[#This Row],[27+]]-P_R[[#This Row],[28+]]</f>
        <v>1.0109999999999999E-2</v>
      </c>
      <c r="BR155" s="5">
        <f>P_R[[#This Row],[28+]]-P_R[[#This Row],[29+]]</f>
        <v>4.8400000000000006E-3</v>
      </c>
      <c r="BS155" s="5">
        <f>P_R[[#This Row],[29+]]-P_R[[#This Row],[30+]]</f>
        <v>2.1000000000000003E-3</v>
      </c>
      <c r="BT155" s="5">
        <f>P_R[[#This Row],[30+]]-P_R[[#This Row],[31+]]</f>
        <v>8.1000000000000006E-4</v>
      </c>
      <c r="BU155" s="5">
        <f>P_R[[#This Row],[31+]]-P_R[[#This Row],[32+]]</f>
        <v>3.1E-4</v>
      </c>
      <c r="BV155" s="5">
        <f>P_R[[#This Row],[32+]]-P_R[[#This Row],[33+]]</f>
        <v>9.9999999999999991E-5</v>
      </c>
      <c r="BW155" s="5">
        <f>P_R[[#This Row],[33+]]-P_R[[#This Row],[34+]]</f>
        <v>4.0000000000000003E-5</v>
      </c>
      <c r="BX155" s="5">
        <f>P_R[[#This Row],[34+]]-P_R[[#This Row],[35+]]</f>
        <v>0</v>
      </c>
      <c r="BY155" s="5">
        <f>P_R[[#This Row],[35+]]-P_R[[#This Row],[36+]]</f>
        <v>0</v>
      </c>
      <c r="BZ155" s="5">
        <f>P_R[[#This Row],[36+]]-P_R[[#This Row],[37+]]</f>
        <v>0</v>
      </c>
      <c r="CA155" s="5">
        <f>P_R[[#This Row],[37+]]-P_R[[#This Row],[38+]]</f>
        <v>0</v>
      </c>
      <c r="CB155" s="5">
        <f>P_R[[#This Row],[38+]]-P_R[[#This Row],[39+]]</f>
        <v>0</v>
      </c>
      <c r="CC155" s="5">
        <f>P_R[[#This Row],[39+]]-P_R[[#This Row],[40+]]</f>
        <v>0</v>
      </c>
      <c r="CD155" s="5">
        <f>P_R[[#This Row],[40+]]-P_R[[#This Row],[41+]]</f>
        <v>0</v>
      </c>
      <c r="CE155" s="5">
        <f>P_R[[#This Row],[41+]]-P_R[[#This Row],[42+]]</f>
        <v>0</v>
      </c>
      <c r="CF155" s="5">
        <f>P_R[[#This Row],[42+]]-P_R[[#This Row],[43+]]</f>
        <v>0</v>
      </c>
      <c r="CG155" s="5">
        <f>P_R[[#This Row],[43+]]-P_R[[#This Row],[44+]]</f>
        <v>0</v>
      </c>
      <c r="CH155" s="5">
        <f>P_R[[#This Row],[44+]]-P_R[[#This Row],[45+]]</f>
        <v>0</v>
      </c>
      <c r="CI155" s="5">
        <f>P_R[[#This Row],[45+]]-P_R[[#This Row],[46+]]</f>
        <v>0</v>
      </c>
      <c r="CJ155" s="5">
        <f>P_R[[#This Row],[46+]]-P_R[[#This Row],[47+]]</f>
        <v>0</v>
      </c>
      <c r="CK155" s="5">
        <f>P_R[[#This Row],[47+]]-P_R[[#This Row],[48+]]</f>
        <v>0</v>
      </c>
      <c r="CL155" s="5">
        <f>P_R[[#This Row],[48+]]-P_R[[#This Row],[49+]]</f>
        <v>0</v>
      </c>
    </row>
    <row r="156" spans="1:90" x14ac:dyDescent="0.25">
      <c r="A156" s="10">
        <v>22400725</v>
      </c>
      <c r="B156" s="13" t="s">
        <v>98</v>
      </c>
      <c r="C156" s="13" t="s">
        <v>99</v>
      </c>
      <c r="D156" s="11">
        <v>0.875</v>
      </c>
      <c r="E156" s="9" t="str">
        <f>HYPERLINK("https://www.nba.com/stats/player/1630548/boxscores-traditional", "Johnny Juzang")</f>
        <v>Johnny Juzang</v>
      </c>
      <c r="F156">
        <v>13.8</v>
      </c>
      <c r="G156" s="4">
        <v>1.6</v>
      </c>
      <c r="H156" s="3">
        <v>0.99985999999999997</v>
      </c>
      <c r="I156" s="3">
        <v>0.99865000000000004</v>
      </c>
      <c r="J156" s="3">
        <v>0.99134</v>
      </c>
      <c r="K156" s="3">
        <v>0.95994000000000002</v>
      </c>
      <c r="L156" s="3">
        <v>0.87075999999999998</v>
      </c>
      <c r="M156" s="3">
        <v>0.69145999999999996</v>
      </c>
      <c r="N156" s="3">
        <v>0.45223999999999998</v>
      </c>
      <c r="O156" s="3">
        <v>0.22663</v>
      </c>
      <c r="P156" s="3">
        <v>8.5339999999999999E-2</v>
      </c>
      <c r="Q156" s="3">
        <v>2.2749999999999999E-2</v>
      </c>
      <c r="R156" s="3">
        <v>4.4000000000000003E-3</v>
      </c>
      <c r="S156" s="3">
        <v>5.8E-4</v>
      </c>
      <c r="T156" s="3">
        <v>5.0000000000000002E-5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5">
        <f>P_R[[#This Row],[8+]]-P_R[[#This Row],[9+]]</f>
        <v>1.2099999999999334E-3</v>
      </c>
      <c r="AY156" s="5">
        <f>P_R[[#This Row],[9+]]-P_R[[#This Row],[10+]]</f>
        <v>7.3100000000000387E-3</v>
      </c>
      <c r="AZ156" s="5">
        <f>P_R[[#This Row],[10+]]-P_R[[#This Row],[11+]]</f>
        <v>3.1399999999999983E-2</v>
      </c>
      <c r="BA156" s="5">
        <f>P_R[[#This Row],[11+]]-P_R[[#This Row],[12+]]</f>
        <v>8.9180000000000037E-2</v>
      </c>
      <c r="BB156" s="5">
        <f>P_R[[#This Row],[12+]]-P_R[[#This Row],[13+]]</f>
        <v>0.17930000000000001</v>
      </c>
      <c r="BC156" s="5">
        <f>P_R[[#This Row],[13+]]-P_R[[#This Row],[14+]]</f>
        <v>0.23921999999999999</v>
      </c>
      <c r="BD156" s="5">
        <f>P_R[[#This Row],[14+]]-P_R[[#This Row],[15+]]</f>
        <v>0.22560999999999998</v>
      </c>
      <c r="BE156" s="5">
        <f>P_R[[#This Row],[15+]]-P_R[[#This Row],[16+]]</f>
        <v>0.14129</v>
      </c>
      <c r="BF156" s="5">
        <f>P_R[[#This Row],[16+]]-P_R[[#This Row],[17+]]</f>
        <v>6.2590000000000007E-2</v>
      </c>
      <c r="BG156" s="5">
        <f>P_R[[#This Row],[17+]]-P_R[[#This Row],[18+]]</f>
        <v>1.8349999999999998E-2</v>
      </c>
      <c r="BH156" s="5">
        <f>P_R[[#This Row],[18+]]-P_R[[#This Row],[19+]]</f>
        <v>3.8200000000000005E-3</v>
      </c>
      <c r="BI156" s="5">
        <f>P_R[[#This Row],[19+]]-P_R[[#This Row],[20+]]</f>
        <v>5.2999999999999998E-4</v>
      </c>
      <c r="BJ156" s="5">
        <f>P_R[[#This Row],[20+]]-P_R[[#This Row],[21+]]</f>
        <v>5.0000000000000002E-5</v>
      </c>
      <c r="BK156" s="5">
        <f>P_R[[#This Row],[21+]]-P_R[[#This Row],[22+]]</f>
        <v>0</v>
      </c>
      <c r="BL156" s="5">
        <f>P_R[[#This Row],[22+]]-P_R[[#This Row],[23+]]</f>
        <v>0</v>
      </c>
      <c r="BM156" s="5">
        <f>P_R[[#This Row],[23+]]-P_R[[#This Row],[24+]]</f>
        <v>0</v>
      </c>
      <c r="BN156" s="5">
        <f>P_R[[#This Row],[24+]]-P_R[[#This Row],[25+]]</f>
        <v>0</v>
      </c>
      <c r="BO156" s="5">
        <f>P_R[[#This Row],[25+]]-P_R[[#This Row],[26+]]</f>
        <v>0</v>
      </c>
      <c r="BP156" s="5">
        <f>P_R[[#This Row],[26+]]-P_R[[#This Row],[27+]]</f>
        <v>0</v>
      </c>
      <c r="BQ156" s="5">
        <f>P_R[[#This Row],[27+]]-P_R[[#This Row],[28+]]</f>
        <v>0</v>
      </c>
      <c r="BR156" s="5">
        <f>P_R[[#This Row],[28+]]-P_R[[#This Row],[29+]]</f>
        <v>0</v>
      </c>
      <c r="BS156" s="5">
        <f>P_R[[#This Row],[29+]]-P_R[[#This Row],[30+]]</f>
        <v>0</v>
      </c>
      <c r="BT156" s="5">
        <f>P_R[[#This Row],[30+]]-P_R[[#This Row],[31+]]</f>
        <v>0</v>
      </c>
      <c r="BU156" s="5">
        <f>P_R[[#This Row],[31+]]-P_R[[#This Row],[32+]]</f>
        <v>0</v>
      </c>
      <c r="BV156" s="5">
        <f>P_R[[#This Row],[32+]]-P_R[[#This Row],[33+]]</f>
        <v>0</v>
      </c>
      <c r="BW156" s="5">
        <f>P_R[[#This Row],[33+]]-P_R[[#This Row],[34+]]</f>
        <v>0</v>
      </c>
      <c r="BX156" s="5">
        <f>P_R[[#This Row],[34+]]-P_R[[#This Row],[35+]]</f>
        <v>0</v>
      </c>
      <c r="BY156" s="5">
        <f>P_R[[#This Row],[35+]]-P_R[[#This Row],[36+]]</f>
        <v>0</v>
      </c>
      <c r="BZ156" s="5">
        <f>P_R[[#This Row],[36+]]-P_R[[#This Row],[37+]]</f>
        <v>0</v>
      </c>
      <c r="CA156" s="5">
        <f>P_R[[#This Row],[37+]]-P_R[[#This Row],[38+]]</f>
        <v>0</v>
      </c>
      <c r="CB156" s="5">
        <f>P_R[[#This Row],[38+]]-P_R[[#This Row],[39+]]</f>
        <v>0</v>
      </c>
      <c r="CC156" s="5">
        <f>P_R[[#This Row],[39+]]-P_R[[#This Row],[40+]]</f>
        <v>0</v>
      </c>
      <c r="CD156" s="5">
        <f>P_R[[#This Row],[40+]]-P_R[[#This Row],[41+]]</f>
        <v>0</v>
      </c>
      <c r="CE156" s="5">
        <f>P_R[[#This Row],[41+]]-P_R[[#This Row],[42+]]</f>
        <v>0</v>
      </c>
      <c r="CF156" s="5">
        <f>P_R[[#This Row],[42+]]-P_R[[#This Row],[43+]]</f>
        <v>0</v>
      </c>
      <c r="CG156" s="5">
        <f>P_R[[#This Row],[43+]]-P_R[[#This Row],[44+]]</f>
        <v>0</v>
      </c>
      <c r="CH156" s="5">
        <f>P_R[[#This Row],[44+]]-P_R[[#This Row],[45+]]</f>
        <v>0</v>
      </c>
      <c r="CI156" s="5">
        <f>P_R[[#This Row],[45+]]-P_R[[#This Row],[46+]]</f>
        <v>0</v>
      </c>
      <c r="CJ156" s="5">
        <f>P_R[[#This Row],[46+]]-P_R[[#This Row],[47+]]</f>
        <v>0</v>
      </c>
      <c r="CK156" s="5">
        <f>P_R[[#This Row],[47+]]-P_R[[#This Row],[48+]]</f>
        <v>0</v>
      </c>
      <c r="CL156" s="5">
        <f>P_R[[#This Row],[48+]]-P_R[[#This Row],[49+]]</f>
        <v>0</v>
      </c>
    </row>
    <row r="157" spans="1:90" x14ac:dyDescent="0.25">
      <c r="A157" s="10">
        <v>22400725</v>
      </c>
      <c r="B157" s="13" t="s">
        <v>98</v>
      </c>
      <c r="C157" s="13" t="s">
        <v>99</v>
      </c>
      <c r="D157" s="11">
        <v>0.875</v>
      </c>
      <c r="E157" s="9" t="str">
        <f>HYPERLINK("https://www.nba.com/stats/player/1628374/boxscores-traditional", "Lauri Markkanen")</f>
        <v>Lauri Markkanen</v>
      </c>
      <c r="F157">
        <v>21.6</v>
      </c>
      <c r="G157" s="4">
        <v>4.1760000000000002</v>
      </c>
      <c r="H157" s="3">
        <v>0.99944</v>
      </c>
      <c r="I157" s="3">
        <v>0.99873999999999996</v>
      </c>
      <c r="J157" s="3">
        <v>0.99728000000000006</v>
      </c>
      <c r="K157" s="3">
        <v>0.99446000000000001</v>
      </c>
      <c r="L157" s="3">
        <v>0.98928000000000005</v>
      </c>
      <c r="M157" s="3">
        <v>0.98029999999999995</v>
      </c>
      <c r="N157" s="3">
        <v>0.96562000000000003</v>
      </c>
      <c r="O157" s="3">
        <v>0.94294999999999995</v>
      </c>
      <c r="P157" s="3">
        <v>0.90988000000000002</v>
      </c>
      <c r="Q157" s="3">
        <v>0.86433000000000004</v>
      </c>
      <c r="R157" s="3">
        <v>0.80510999999999999</v>
      </c>
      <c r="S157" s="3">
        <v>0.73236999999999997</v>
      </c>
      <c r="T157" s="3">
        <v>0.64802999999999999</v>
      </c>
      <c r="U157" s="3">
        <v>0.55567</v>
      </c>
      <c r="V157" s="3">
        <v>0.46017000000000002</v>
      </c>
      <c r="W157" s="3">
        <v>0.36692999999999998</v>
      </c>
      <c r="X157" s="3">
        <v>0.28433999999999998</v>
      </c>
      <c r="Y157" s="3">
        <v>0.20896999999999999</v>
      </c>
      <c r="Z157" s="3">
        <v>0.14685999999999999</v>
      </c>
      <c r="AA157" s="3">
        <v>9.8530000000000006E-2</v>
      </c>
      <c r="AB157" s="3">
        <v>6.3009999999999997E-2</v>
      </c>
      <c r="AC157" s="3">
        <v>3.8359999999999998E-2</v>
      </c>
      <c r="AD157" s="3">
        <v>2.222E-2</v>
      </c>
      <c r="AE157" s="3">
        <v>1.222E-2</v>
      </c>
      <c r="AF157" s="3">
        <v>6.3899999999999998E-3</v>
      </c>
      <c r="AG157" s="3">
        <v>3.1700000000000001E-3</v>
      </c>
      <c r="AH157" s="3">
        <v>1.49E-3</v>
      </c>
      <c r="AI157" s="3">
        <v>6.6E-4</v>
      </c>
      <c r="AJ157" s="3">
        <v>2.7999999999999998E-4</v>
      </c>
      <c r="AK157" s="3">
        <v>1.1E-4</v>
      </c>
      <c r="AL157" s="3">
        <v>4.0000000000000003E-5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5">
        <f>P_R[[#This Row],[8+]]-P_R[[#This Row],[9+]]</f>
        <v>7.0000000000003393E-4</v>
      </c>
      <c r="AY157" s="5">
        <f>P_R[[#This Row],[9+]]-P_R[[#This Row],[10+]]</f>
        <v>1.4599999999999058E-3</v>
      </c>
      <c r="AZ157" s="5">
        <f>P_R[[#This Row],[10+]]-P_R[[#This Row],[11+]]</f>
        <v>2.8200000000000447E-3</v>
      </c>
      <c r="BA157" s="5">
        <f>P_R[[#This Row],[11+]]-P_R[[#This Row],[12+]]</f>
        <v>5.1799999999999624E-3</v>
      </c>
      <c r="BB157" s="5">
        <f>P_R[[#This Row],[12+]]-P_R[[#This Row],[13+]]</f>
        <v>8.980000000000099E-3</v>
      </c>
      <c r="BC157" s="5">
        <f>P_R[[#This Row],[13+]]-P_R[[#This Row],[14+]]</f>
        <v>1.4679999999999915E-2</v>
      </c>
      <c r="BD157" s="5">
        <f>P_R[[#This Row],[14+]]-P_R[[#This Row],[15+]]</f>
        <v>2.2670000000000079E-2</v>
      </c>
      <c r="BE157" s="5">
        <f>P_R[[#This Row],[15+]]-P_R[[#This Row],[16+]]</f>
        <v>3.3069999999999933E-2</v>
      </c>
      <c r="BF157" s="5">
        <f>P_R[[#This Row],[16+]]-P_R[[#This Row],[17+]]</f>
        <v>4.5549999999999979E-2</v>
      </c>
      <c r="BG157" s="5">
        <f>P_R[[#This Row],[17+]]-P_R[[#This Row],[18+]]</f>
        <v>5.922000000000005E-2</v>
      </c>
      <c r="BH157" s="5">
        <f>P_R[[#This Row],[18+]]-P_R[[#This Row],[19+]]</f>
        <v>7.2740000000000027E-2</v>
      </c>
      <c r="BI157" s="5">
        <f>P_R[[#This Row],[19+]]-P_R[[#This Row],[20+]]</f>
        <v>8.4339999999999971E-2</v>
      </c>
      <c r="BJ157" s="5">
        <f>P_R[[#This Row],[20+]]-P_R[[#This Row],[21+]]</f>
        <v>9.2359999999999998E-2</v>
      </c>
      <c r="BK157" s="5">
        <f>P_R[[#This Row],[21+]]-P_R[[#This Row],[22+]]</f>
        <v>9.5499999999999974E-2</v>
      </c>
      <c r="BL157" s="5">
        <f>P_R[[#This Row],[22+]]-P_R[[#This Row],[23+]]</f>
        <v>9.3240000000000045E-2</v>
      </c>
      <c r="BM157" s="5">
        <f>P_R[[#This Row],[23+]]-P_R[[#This Row],[24+]]</f>
        <v>8.2589999999999997E-2</v>
      </c>
      <c r="BN157" s="5">
        <f>P_R[[#This Row],[24+]]-P_R[[#This Row],[25+]]</f>
        <v>7.5369999999999993E-2</v>
      </c>
      <c r="BO157" s="5">
        <f>P_R[[#This Row],[25+]]-P_R[[#This Row],[26+]]</f>
        <v>6.2109999999999999E-2</v>
      </c>
      <c r="BP157" s="5">
        <f>P_R[[#This Row],[26+]]-P_R[[#This Row],[27+]]</f>
        <v>4.8329999999999984E-2</v>
      </c>
      <c r="BQ157" s="5">
        <f>P_R[[#This Row],[27+]]-P_R[[#This Row],[28+]]</f>
        <v>3.552000000000001E-2</v>
      </c>
      <c r="BR157" s="5">
        <f>P_R[[#This Row],[28+]]-P_R[[#This Row],[29+]]</f>
        <v>2.4649999999999998E-2</v>
      </c>
      <c r="BS157" s="5">
        <f>P_R[[#This Row],[29+]]-P_R[[#This Row],[30+]]</f>
        <v>1.6139999999999998E-2</v>
      </c>
      <c r="BT157" s="5">
        <f>P_R[[#This Row],[30+]]-P_R[[#This Row],[31+]]</f>
        <v>0.01</v>
      </c>
      <c r="BU157" s="5">
        <f>P_R[[#This Row],[31+]]-P_R[[#This Row],[32+]]</f>
        <v>5.8300000000000001E-3</v>
      </c>
      <c r="BV157" s="5">
        <f>P_R[[#This Row],[32+]]-P_R[[#This Row],[33+]]</f>
        <v>3.2199999999999998E-3</v>
      </c>
      <c r="BW157" s="5">
        <f>P_R[[#This Row],[33+]]-P_R[[#This Row],[34+]]</f>
        <v>1.6800000000000001E-3</v>
      </c>
      <c r="BX157" s="5">
        <f>P_R[[#This Row],[34+]]-P_R[[#This Row],[35+]]</f>
        <v>8.3000000000000001E-4</v>
      </c>
      <c r="BY157" s="5">
        <f>P_R[[#This Row],[35+]]-P_R[[#This Row],[36+]]</f>
        <v>3.8000000000000002E-4</v>
      </c>
      <c r="BZ157" s="5">
        <f>P_R[[#This Row],[36+]]-P_R[[#This Row],[37+]]</f>
        <v>1.6999999999999996E-4</v>
      </c>
      <c r="CA157" s="5">
        <f>P_R[[#This Row],[37+]]-P_R[[#This Row],[38+]]</f>
        <v>6.9999999999999994E-5</v>
      </c>
      <c r="CB157" s="5">
        <f>P_R[[#This Row],[38+]]-P_R[[#This Row],[39+]]</f>
        <v>4.0000000000000003E-5</v>
      </c>
      <c r="CC157" s="5">
        <f>P_R[[#This Row],[39+]]-P_R[[#This Row],[40+]]</f>
        <v>0</v>
      </c>
      <c r="CD157" s="5">
        <f>P_R[[#This Row],[40+]]-P_R[[#This Row],[41+]]</f>
        <v>0</v>
      </c>
      <c r="CE157" s="5">
        <f>P_R[[#This Row],[41+]]-P_R[[#This Row],[42+]]</f>
        <v>0</v>
      </c>
      <c r="CF157" s="5">
        <f>P_R[[#This Row],[42+]]-P_R[[#This Row],[43+]]</f>
        <v>0</v>
      </c>
      <c r="CG157" s="5">
        <f>P_R[[#This Row],[43+]]-P_R[[#This Row],[44+]]</f>
        <v>0</v>
      </c>
      <c r="CH157" s="5">
        <f>P_R[[#This Row],[44+]]-P_R[[#This Row],[45+]]</f>
        <v>0</v>
      </c>
      <c r="CI157" s="5">
        <f>P_R[[#This Row],[45+]]-P_R[[#This Row],[46+]]</f>
        <v>0</v>
      </c>
      <c r="CJ157" s="5">
        <f>P_R[[#This Row],[46+]]-P_R[[#This Row],[47+]]</f>
        <v>0</v>
      </c>
      <c r="CK157" s="5">
        <f>P_R[[#This Row],[47+]]-P_R[[#This Row],[48+]]</f>
        <v>0</v>
      </c>
      <c r="CL157" s="5">
        <f>P_R[[#This Row],[48+]]-P_R[[#This Row],[49+]]</f>
        <v>0</v>
      </c>
    </row>
    <row r="158" spans="1:90" x14ac:dyDescent="0.25">
      <c r="A158" s="10">
        <v>22400725</v>
      </c>
      <c r="B158" s="13" t="s">
        <v>98</v>
      </c>
      <c r="C158" s="13" t="s">
        <v>99</v>
      </c>
      <c r="D158" s="11">
        <v>0.875</v>
      </c>
      <c r="E158" s="9" t="str">
        <f>HYPERLINK("https://www.nba.com/stats/player/1642268/boxscores-traditional", "Isaiah Collier")</f>
        <v>Isaiah Collier</v>
      </c>
      <c r="F158">
        <v>14.6</v>
      </c>
      <c r="G158" s="4">
        <v>2.1539999999999999</v>
      </c>
      <c r="H158" s="3">
        <v>0.99888999999999994</v>
      </c>
      <c r="I158" s="3">
        <v>0.99534</v>
      </c>
      <c r="J158" s="3">
        <v>0.98382000000000003</v>
      </c>
      <c r="K158" s="3">
        <v>0.95254000000000005</v>
      </c>
      <c r="L158" s="3">
        <v>0.88685999999999998</v>
      </c>
      <c r="M158" s="3">
        <v>0.77034999999999998</v>
      </c>
      <c r="N158" s="3">
        <v>0.61026000000000002</v>
      </c>
      <c r="O158" s="3">
        <v>0.42465000000000003</v>
      </c>
      <c r="P158" s="3">
        <v>0.25785000000000002</v>
      </c>
      <c r="Q158" s="3">
        <v>0.13350000000000001</v>
      </c>
      <c r="R158" s="3">
        <v>5.7049999999999997E-2</v>
      </c>
      <c r="S158" s="3">
        <v>2.068E-2</v>
      </c>
      <c r="T158" s="3">
        <v>6.0400000000000002E-3</v>
      </c>
      <c r="U158" s="3">
        <v>1.49E-3</v>
      </c>
      <c r="V158" s="3">
        <v>2.9E-4</v>
      </c>
      <c r="W158" s="3">
        <v>5.0000000000000002E-5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5">
        <f>P_R[[#This Row],[8+]]-P_R[[#This Row],[9+]]</f>
        <v>3.5499999999999421E-3</v>
      </c>
      <c r="AY158" s="5">
        <f>P_R[[#This Row],[9+]]-P_R[[#This Row],[10+]]</f>
        <v>1.1519999999999975E-2</v>
      </c>
      <c r="AZ158" s="5">
        <f>P_R[[#This Row],[10+]]-P_R[[#This Row],[11+]]</f>
        <v>3.1279999999999974E-2</v>
      </c>
      <c r="BA158" s="5">
        <f>P_R[[#This Row],[11+]]-P_R[[#This Row],[12+]]</f>
        <v>6.5680000000000072E-2</v>
      </c>
      <c r="BB158" s="5">
        <f>P_R[[#This Row],[12+]]-P_R[[#This Row],[13+]]</f>
        <v>0.11651</v>
      </c>
      <c r="BC158" s="5">
        <f>P_R[[#This Row],[13+]]-P_R[[#This Row],[14+]]</f>
        <v>0.16008999999999995</v>
      </c>
      <c r="BD158" s="5">
        <f>P_R[[#This Row],[14+]]-P_R[[#This Row],[15+]]</f>
        <v>0.18561</v>
      </c>
      <c r="BE158" s="5">
        <f>P_R[[#This Row],[15+]]-P_R[[#This Row],[16+]]</f>
        <v>0.1668</v>
      </c>
      <c r="BF158" s="5">
        <f>P_R[[#This Row],[16+]]-P_R[[#This Row],[17+]]</f>
        <v>0.12435000000000002</v>
      </c>
      <c r="BG158" s="5">
        <f>P_R[[#This Row],[17+]]-P_R[[#This Row],[18+]]</f>
        <v>7.6450000000000018E-2</v>
      </c>
      <c r="BH158" s="5">
        <f>P_R[[#This Row],[18+]]-P_R[[#This Row],[19+]]</f>
        <v>3.637E-2</v>
      </c>
      <c r="BI158" s="5">
        <f>P_R[[#This Row],[19+]]-P_R[[#This Row],[20+]]</f>
        <v>1.464E-2</v>
      </c>
      <c r="BJ158" s="5">
        <f>P_R[[#This Row],[20+]]-P_R[[#This Row],[21+]]</f>
        <v>4.5500000000000002E-3</v>
      </c>
      <c r="BK158" s="5">
        <f>P_R[[#This Row],[21+]]-P_R[[#This Row],[22+]]</f>
        <v>1.2000000000000001E-3</v>
      </c>
      <c r="BL158" s="5">
        <f>P_R[[#This Row],[22+]]-P_R[[#This Row],[23+]]</f>
        <v>2.4000000000000001E-4</v>
      </c>
      <c r="BM158" s="5">
        <f>P_R[[#This Row],[23+]]-P_R[[#This Row],[24+]]</f>
        <v>5.0000000000000002E-5</v>
      </c>
      <c r="BN158" s="5">
        <f>P_R[[#This Row],[24+]]-P_R[[#This Row],[25+]]</f>
        <v>0</v>
      </c>
      <c r="BO158" s="5">
        <f>P_R[[#This Row],[25+]]-P_R[[#This Row],[26+]]</f>
        <v>0</v>
      </c>
      <c r="BP158" s="5">
        <f>P_R[[#This Row],[26+]]-P_R[[#This Row],[27+]]</f>
        <v>0</v>
      </c>
      <c r="BQ158" s="5">
        <f>P_R[[#This Row],[27+]]-P_R[[#This Row],[28+]]</f>
        <v>0</v>
      </c>
      <c r="BR158" s="5">
        <f>P_R[[#This Row],[28+]]-P_R[[#This Row],[29+]]</f>
        <v>0</v>
      </c>
      <c r="BS158" s="5">
        <f>P_R[[#This Row],[29+]]-P_R[[#This Row],[30+]]</f>
        <v>0</v>
      </c>
      <c r="BT158" s="5">
        <f>P_R[[#This Row],[30+]]-P_R[[#This Row],[31+]]</f>
        <v>0</v>
      </c>
      <c r="BU158" s="5">
        <f>P_R[[#This Row],[31+]]-P_R[[#This Row],[32+]]</f>
        <v>0</v>
      </c>
      <c r="BV158" s="5">
        <f>P_R[[#This Row],[32+]]-P_R[[#This Row],[33+]]</f>
        <v>0</v>
      </c>
      <c r="BW158" s="5">
        <f>P_R[[#This Row],[33+]]-P_R[[#This Row],[34+]]</f>
        <v>0</v>
      </c>
      <c r="BX158" s="5">
        <f>P_R[[#This Row],[34+]]-P_R[[#This Row],[35+]]</f>
        <v>0</v>
      </c>
      <c r="BY158" s="5">
        <f>P_R[[#This Row],[35+]]-P_R[[#This Row],[36+]]</f>
        <v>0</v>
      </c>
      <c r="BZ158" s="5">
        <f>P_R[[#This Row],[36+]]-P_R[[#This Row],[37+]]</f>
        <v>0</v>
      </c>
      <c r="CA158" s="5">
        <f>P_R[[#This Row],[37+]]-P_R[[#This Row],[38+]]</f>
        <v>0</v>
      </c>
      <c r="CB158" s="5">
        <f>P_R[[#This Row],[38+]]-P_R[[#This Row],[39+]]</f>
        <v>0</v>
      </c>
      <c r="CC158" s="5">
        <f>P_R[[#This Row],[39+]]-P_R[[#This Row],[40+]]</f>
        <v>0</v>
      </c>
      <c r="CD158" s="5">
        <f>P_R[[#This Row],[40+]]-P_R[[#This Row],[41+]]</f>
        <v>0</v>
      </c>
      <c r="CE158" s="5">
        <f>P_R[[#This Row],[41+]]-P_R[[#This Row],[42+]]</f>
        <v>0</v>
      </c>
      <c r="CF158" s="5">
        <f>P_R[[#This Row],[42+]]-P_R[[#This Row],[43+]]</f>
        <v>0</v>
      </c>
      <c r="CG158" s="5">
        <f>P_R[[#This Row],[43+]]-P_R[[#This Row],[44+]]</f>
        <v>0</v>
      </c>
      <c r="CH158" s="5">
        <f>P_R[[#This Row],[44+]]-P_R[[#This Row],[45+]]</f>
        <v>0</v>
      </c>
      <c r="CI158" s="5">
        <f>P_R[[#This Row],[45+]]-P_R[[#This Row],[46+]]</f>
        <v>0</v>
      </c>
      <c r="CJ158" s="5">
        <f>P_R[[#This Row],[46+]]-P_R[[#This Row],[47+]]</f>
        <v>0</v>
      </c>
      <c r="CK158" s="5">
        <f>P_R[[#This Row],[47+]]-P_R[[#This Row],[48+]]</f>
        <v>0</v>
      </c>
      <c r="CL158" s="5">
        <f>P_R[[#This Row],[48+]]-P_R[[#This Row],[49+]]</f>
        <v>0</v>
      </c>
    </row>
    <row r="159" spans="1:90" x14ac:dyDescent="0.25">
      <c r="A159" s="10">
        <v>22400725</v>
      </c>
      <c r="B159" s="13" t="s">
        <v>98</v>
      </c>
      <c r="C159" s="13" t="s">
        <v>99</v>
      </c>
      <c r="D159" s="11">
        <v>0.875</v>
      </c>
      <c r="E159" s="9" t="str">
        <f>HYPERLINK("https://www.nba.com/stats/player/203903/boxscores-traditional", "Jordan Clarkson")</f>
        <v>Jordan Clarkson</v>
      </c>
      <c r="F159">
        <v>20.6</v>
      </c>
      <c r="G159" s="4">
        <v>5.3890000000000002</v>
      </c>
      <c r="H159" s="3">
        <v>0.99036000000000002</v>
      </c>
      <c r="I159" s="3">
        <v>0.98421999999999998</v>
      </c>
      <c r="J159" s="3">
        <v>0.97558</v>
      </c>
      <c r="K159" s="3">
        <v>0.96245999999999998</v>
      </c>
      <c r="L159" s="3">
        <v>0.94520000000000004</v>
      </c>
      <c r="M159" s="3">
        <v>0.92073000000000005</v>
      </c>
      <c r="N159" s="3">
        <v>0.88876999999999995</v>
      </c>
      <c r="O159" s="3">
        <v>0.85082999999999998</v>
      </c>
      <c r="P159" s="3">
        <v>0.80234000000000005</v>
      </c>
      <c r="Q159" s="3">
        <v>0.74856999999999996</v>
      </c>
      <c r="R159" s="3">
        <v>0.68439000000000005</v>
      </c>
      <c r="S159" s="3">
        <v>0.61790999999999996</v>
      </c>
      <c r="T159" s="3">
        <v>0.54379999999999995</v>
      </c>
      <c r="U159" s="3">
        <v>0.47210000000000002</v>
      </c>
      <c r="V159" s="3">
        <v>0.39743000000000001</v>
      </c>
      <c r="W159" s="3">
        <v>0.32635999999999998</v>
      </c>
      <c r="X159" s="3">
        <v>0.26434999999999997</v>
      </c>
      <c r="Y159" s="3">
        <v>0.20610999999999999</v>
      </c>
      <c r="Z159" s="3">
        <v>0.15866</v>
      </c>
      <c r="AA159" s="3">
        <v>0.11702</v>
      </c>
      <c r="AB159" s="3">
        <v>8.5339999999999999E-2</v>
      </c>
      <c r="AC159" s="3">
        <v>5.9380000000000002E-2</v>
      </c>
      <c r="AD159" s="3">
        <v>4.0930000000000001E-2</v>
      </c>
      <c r="AE159" s="3">
        <v>2.6800000000000001E-2</v>
      </c>
      <c r="AF159" s="3">
        <v>1.7000000000000001E-2</v>
      </c>
      <c r="AG159" s="3">
        <v>1.072E-2</v>
      </c>
      <c r="AH159" s="3">
        <v>6.3899999999999998E-3</v>
      </c>
      <c r="AI159" s="3">
        <v>3.79E-3</v>
      </c>
      <c r="AJ159" s="3">
        <v>2.1199999999999999E-3</v>
      </c>
      <c r="AK159" s="3">
        <v>1.1800000000000001E-3</v>
      </c>
      <c r="AL159" s="3">
        <v>6.2E-4</v>
      </c>
      <c r="AM159" s="3">
        <v>3.2000000000000003E-4</v>
      </c>
      <c r="AN159" s="3">
        <v>1.6000000000000001E-4</v>
      </c>
      <c r="AO159" s="3">
        <v>8.0000000000000007E-5</v>
      </c>
      <c r="AP159" s="3">
        <v>4.0000000000000003E-5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5">
        <f>P_R[[#This Row],[8+]]-P_R[[#This Row],[9+]]</f>
        <v>6.1400000000000343E-3</v>
      </c>
      <c r="AY159" s="5">
        <f>P_R[[#This Row],[9+]]-P_R[[#This Row],[10+]]</f>
        <v>8.639999999999981E-3</v>
      </c>
      <c r="AZ159" s="5">
        <f>P_R[[#This Row],[10+]]-P_R[[#This Row],[11+]]</f>
        <v>1.3120000000000021E-2</v>
      </c>
      <c r="BA159" s="5">
        <f>P_R[[#This Row],[11+]]-P_R[[#This Row],[12+]]</f>
        <v>1.7259999999999942E-2</v>
      </c>
      <c r="BB159" s="5">
        <f>P_R[[#This Row],[12+]]-P_R[[#This Row],[13+]]</f>
        <v>2.4469999999999992E-2</v>
      </c>
      <c r="BC159" s="5">
        <f>P_R[[#This Row],[13+]]-P_R[[#This Row],[14+]]</f>
        <v>3.1960000000000099E-2</v>
      </c>
      <c r="BD159" s="5">
        <f>P_R[[#This Row],[14+]]-P_R[[#This Row],[15+]]</f>
        <v>3.7939999999999974E-2</v>
      </c>
      <c r="BE159" s="5">
        <f>P_R[[#This Row],[15+]]-P_R[[#This Row],[16+]]</f>
        <v>4.8489999999999922E-2</v>
      </c>
      <c r="BF159" s="5">
        <f>P_R[[#This Row],[16+]]-P_R[[#This Row],[17+]]</f>
        <v>5.3770000000000095E-2</v>
      </c>
      <c r="BG159" s="5">
        <f>P_R[[#This Row],[17+]]-P_R[[#This Row],[18+]]</f>
        <v>6.4179999999999904E-2</v>
      </c>
      <c r="BH159" s="5">
        <f>P_R[[#This Row],[18+]]-P_R[[#This Row],[19+]]</f>
        <v>6.6480000000000095E-2</v>
      </c>
      <c r="BI159" s="5">
        <f>P_R[[#This Row],[19+]]-P_R[[#This Row],[20+]]</f>
        <v>7.4110000000000009E-2</v>
      </c>
      <c r="BJ159" s="5">
        <f>P_R[[#This Row],[20+]]-P_R[[#This Row],[21+]]</f>
        <v>7.169999999999993E-2</v>
      </c>
      <c r="BK159" s="5">
        <f>P_R[[#This Row],[21+]]-P_R[[#This Row],[22+]]</f>
        <v>7.4670000000000014E-2</v>
      </c>
      <c r="BL159" s="5">
        <f>P_R[[#This Row],[22+]]-P_R[[#This Row],[23+]]</f>
        <v>7.1070000000000022E-2</v>
      </c>
      <c r="BM159" s="5">
        <f>P_R[[#This Row],[23+]]-P_R[[#This Row],[24+]]</f>
        <v>6.201000000000001E-2</v>
      </c>
      <c r="BN159" s="5">
        <f>P_R[[#This Row],[24+]]-P_R[[#This Row],[25+]]</f>
        <v>5.8239999999999986E-2</v>
      </c>
      <c r="BO159" s="5">
        <f>P_R[[#This Row],[25+]]-P_R[[#This Row],[26+]]</f>
        <v>4.7449999999999992E-2</v>
      </c>
      <c r="BP159" s="5">
        <f>P_R[[#This Row],[26+]]-P_R[[#This Row],[27+]]</f>
        <v>4.1639999999999996E-2</v>
      </c>
      <c r="BQ159" s="5">
        <f>P_R[[#This Row],[27+]]-P_R[[#This Row],[28+]]</f>
        <v>3.168E-2</v>
      </c>
      <c r="BR159" s="5">
        <f>P_R[[#This Row],[28+]]-P_R[[#This Row],[29+]]</f>
        <v>2.5959999999999997E-2</v>
      </c>
      <c r="BS159" s="5">
        <f>P_R[[#This Row],[29+]]-P_R[[#This Row],[30+]]</f>
        <v>1.8450000000000001E-2</v>
      </c>
      <c r="BT159" s="5">
        <f>P_R[[#This Row],[30+]]-P_R[[#This Row],[31+]]</f>
        <v>1.413E-2</v>
      </c>
      <c r="BU159" s="5">
        <f>P_R[[#This Row],[31+]]-P_R[[#This Row],[32+]]</f>
        <v>9.7999999999999997E-3</v>
      </c>
      <c r="BV159" s="5">
        <f>P_R[[#This Row],[32+]]-P_R[[#This Row],[33+]]</f>
        <v>6.2800000000000009E-3</v>
      </c>
      <c r="BW159" s="5">
        <f>P_R[[#This Row],[33+]]-P_R[[#This Row],[34+]]</f>
        <v>4.3300000000000005E-3</v>
      </c>
      <c r="BX159" s="5">
        <f>P_R[[#This Row],[34+]]-P_R[[#This Row],[35+]]</f>
        <v>2.5999999999999999E-3</v>
      </c>
      <c r="BY159" s="5">
        <f>P_R[[#This Row],[35+]]-P_R[[#This Row],[36+]]</f>
        <v>1.67E-3</v>
      </c>
      <c r="BZ159" s="5">
        <f>P_R[[#This Row],[36+]]-P_R[[#This Row],[37+]]</f>
        <v>9.3999999999999986E-4</v>
      </c>
      <c r="CA159" s="5">
        <f>P_R[[#This Row],[37+]]-P_R[[#This Row],[38+]]</f>
        <v>5.6000000000000006E-4</v>
      </c>
      <c r="CB159" s="5">
        <f>P_R[[#This Row],[38+]]-P_R[[#This Row],[39+]]</f>
        <v>2.9999999999999997E-4</v>
      </c>
      <c r="CC159" s="5">
        <f>P_R[[#This Row],[39+]]-P_R[[#This Row],[40+]]</f>
        <v>1.6000000000000001E-4</v>
      </c>
      <c r="CD159" s="5">
        <f>P_R[[#This Row],[40+]]-P_R[[#This Row],[41+]]</f>
        <v>8.0000000000000007E-5</v>
      </c>
      <c r="CE159" s="5">
        <f>P_R[[#This Row],[41+]]-P_R[[#This Row],[42+]]</f>
        <v>4.0000000000000003E-5</v>
      </c>
      <c r="CF159" s="5">
        <f>P_R[[#This Row],[42+]]-P_R[[#This Row],[43+]]</f>
        <v>4.0000000000000003E-5</v>
      </c>
      <c r="CG159" s="5">
        <f>P_R[[#This Row],[43+]]-P_R[[#This Row],[44+]]</f>
        <v>0</v>
      </c>
      <c r="CH159" s="5">
        <f>P_R[[#This Row],[44+]]-P_R[[#This Row],[45+]]</f>
        <v>0</v>
      </c>
      <c r="CI159" s="5">
        <f>P_R[[#This Row],[45+]]-P_R[[#This Row],[46+]]</f>
        <v>0</v>
      </c>
      <c r="CJ159" s="5">
        <f>P_R[[#This Row],[46+]]-P_R[[#This Row],[47+]]</f>
        <v>0</v>
      </c>
      <c r="CK159" s="5">
        <f>P_R[[#This Row],[47+]]-P_R[[#This Row],[48+]]</f>
        <v>0</v>
      </c>
      <c r="CL159" s="5">
        <f>P_R[[#This Row],[48+]]-P_R[[#This Row],[49+]]</f>
        <v>0</v>
      </c>
    </row>
    <row r="160" spans="1:90" x14ac:dyDescent="0.25">
      <c r="A160" s="10">
        <v>22400725</v>
      </c>
      <c r="B160" s="13" t="s">
        <v>98</v>
      </c>
      <c r="C160" s="13" t="s">
        <v>99</v>
      </c>
      <c r="D160" s="11">
        <v>0.875</v>
      </c>
      <c r="E160" s="9" t="str">
        <f>HYPERLINK("https://www.nba.com/stats/player/1631117/boxscores-traditional", "Walker Kessler")</f>
        <v>Walker Kessler</v>
      </c>
      <c r="F160">
        <v>21.6</v>
      </c>
      <c r="G160" s="4">
        <v>7.0030000000000001</v>
      </c>
      <c r="H160" s="3">
        <v>0.97380999999999995</v>
      </c>
      <c r="I160" s="3">
        <v>0.96406999999999998</v>
      </c>
      <c r="J160" s="3">
        <v>0.95154000000000005</v>
      </c>
      <c r="K160" s="3">
        <v>0.93447999999999998</v>
      </c>
      <c r="L160" s="3">
        <v>0.91466000000000003</v>
      </c>
      <c r="M160" s="3">
        <v>0.89065000000000005</v>
      </c>
      <c r="N160" s="3">
        <v>0.86214000000000002</v>
      </c>
      <c r="O160" s="3">
        <v>0.82638999999999996</v>
      </c>
      <c r="P160" s="3">
        <v>0.78813999999999995</v>
      </c>
      <c r="Q160" s="3">
        <v>0.74536999999999998</v>
      </c>
      <c r="R160" s="3">
        <v>0.69496999999999998</v>
      </c>
      <c r="S160" s="3">
        <v>0.64431000000000005</v>
      </c>
      <c r="T160" s="3">
        <v>0.59094999999999998</v>
      </c>
      <c r="U160" s="3">
        <v>0.53586</v>
      </c>
      <c r="V160" s="3">
        <v>0.47608</v>
      </c>
      <c r="W160" s="3">
        <v>0.42074</v>
      </c>
      <c r="X160" s="3">
        <v>0.36692999999999998</v>
      </c>
      <c r="Y160" s="3">
        <v>0.31207000000000001</v>
      </c>
      <c r="Z160" s="3">
        <v>0.26434999999999997</v>
      </c>
      <c r="AA160" s="3">
        <v>0.22065000000000001</v>
      </c>
      <c r="AB160" s="3">
        <v>0.18140999999999999</v>
      </c>
      <c r="AC160" s="3">
        <v>0.14457</v>
      </c>
      <c r="AD160" s="3">
        <v>0.11507000000000001</v>
      </c>
      <c r="AE160" s="3">
        <v>9.0120000000000006E-2</v>
      </c>
      <c r="AF160" s="3">
        <v>6.8110000000000004E-2</v>
      </c>
      <c r="AG160" s="3">
        <v>5.1549999999999999E-2</v>
      </c>
      <c r="AH160" s="3">
        <v>3.8359999999999998E-2</v>
      </c>
      <c r="AI160" s="3">
        <v>2.8070000000000001E-2</v>
      </c>
      <c r="AJ160" s="3">
        <v>1.9699999999999999E-2</v>
      </c>
      <c r="AK160" s="3">
        <v>1.3899999999999999E-2</v>
      </c>
      <c r="AL160" s="3">
        <v>9.6399999999999993E-3</v>
      </c>
      <c r="AM160" s="3">
        <v>6.5700000000000003E-3</v>
      </c>
      <c r="AN160" s="3">
        <v>4.2700000000000004E-3</v>
      </c>
      <c r="AO160" s="3">
        <v>2.8E-3</v>
      </c>
      <c r="AP160" s="3">
        <v>1.81E-3</v>
      </c>
      <c r="AQ160" s="3">
        <v>1.1100000000000001E-3</v>
      </c>
      <c r="AR160" s="3">
        <v>6.8999999999999997E-4</v>
      </c>
      <c r="AS160" s="3">
        <v>4.2000000000000002E-4</v>
      </c>
      <c r="AT160" s="3">
        <v>2.5000000000000001E-4</v>
      </c>
      <c r="AU160" s="3">
        <v>1.3999999999999999E-4</v>
      </c>
      <c r="AV160" s="3">
        <v>8.0000000000000007E-5</v>
      </c>
      <c r="AW160" s="3">
        <v>5.0000000000000002E-5</v>
      </c>
      <c r="AX160" s="5">
        <f>P_R[[#This Row],[8+]]-P_R[[#This Row],[9+]]</f>
        <v>9.7399999999999709E-3</v>
      </c>
      <c r="AY160" s="5">
        <f>P_R[[#This Row],[9+]]-P_R[[#This Row],[10+]]</f>
        <v>1.252999999999993E-2</v>
      </c>
      <c r="AZ160" s="5">
        <f>P_R[[#This Row],[10+]]-P_R[[#This Row],[11+]]</f>
        <v>1.7060000000000075E-2</v>
      </c>
      <c r="BA160" s="5">
        <f>P_R[[#This Row],[11+]]-P_R[[#This Row],[12+]]</f>
        <v>1.9819999999999949E-2</v>
      </c>
      <c r="BB160" s="5">
        <f>P_R[[#This Row],[12+]]-P_R[[#This Row],[13+]]</f>
        <v>2.4009999999999976E-2</v>
      </c>
      <c r="BC160" s="5">
        <f>P_R[[#This Row],[13+]]-P_R[[#This Row],[14+]]</f>
        <v>2.8510000000000035E-2</v>
      </c>
      <c r="BD160" s="5">
        <f>P_R[[#This Row],[14+]]-P_R[[#This Row],[15+]]</f>
        <v>3.575000000000006E-2</v>
      </c>
      <c r="BE160" s="5">
        <f>P_R[[#This Row],[15+]]-P_R[[#This Row],[16+]]</f>
        <v>3.8250000000000006E-2</v>
      </c>
      <c r="BF160" s="5">
        <f>P_R[[#This Row],[16+]]-P_R[[#This Row],[17+]]</f>
        <v>4.2769999999999975E-2</v>
      </c>
      <c r="BG160" s="5">
        <f>P_R[[#This Row],[17+]]-P_R[[#This Row],[18+]]</f>
        <v>5.04E-2</v>
      </c>
      <c r="BH160" s="5">
        <f>P_R[[#This Row],[18+]]-P_R[[#This Row],[19+]]</f>
        <v>5.0659999999999927E-2</v>
      </c>
      <c r="BI160" s="5">
        <f>P_R[[#This Row],[19+]]-P_R[[#This Row],[20+]]</f>
        <v>5.3360000000000074E-2</v>
      </c>
      <c r="BJ160" s="5">
        <f>P_R[[#This Row],[20+]]-P_R[[#This Row],[21+]]</f>
        <v>5.5089999999999972E-2</v>
      </c>
      <c r="BK160" s="5">
        <f>P_R[[#This Row],[21+]]-P_R[[#This Row],[22+]]</f>
        <v>5.978E-2</v>
      </c>
      <c r="BL160" s="5">
        <f>P_R[[#This Row],[22+]]-P_R[[#This Row],[23+]]</f>
        <v>5.534E-2</v>
      </c>
      <c r="BM160" s="5">
        <f>P_R[[#This Row],[23+]]-P_R[[#This Row],[24+]]</f>
        <v>5.3810000000000024E-2</v>
      </c>
      <c r="BN160" s="5">
        <f>P_R[[#This Row],[24+]]-P_R[[#This Row],[25+]]</f>
        <v>5.4859999999999964E-2</v>
      </c>
      <c r="BO160" s="5">
        <f>P_R[[#This Row],[25+]]-P_R[[#This Row],[26+]]</f>
        <v>4.772000000000004E-2</v>
      </c>
      <c r="BP160" s="5">
        <f>P_R[[#This Row],[26+]]-P_R[[#This Row],[27+]]</f>
        <v>4.3699999999999961E-2</v>
      </c>
      <c r="BQ160" s="5">
        <f>P_R[[#This Row],[27+]]-P_R[[#This Row],[28+]]</f>
        <v>3.9240000000000025E-2</v>
      </c>
      <c r="BR160" s="5">
        <f>P_R[[#This Row],[28+]]-P_R[[#This Row],[29+]]</f>
        <v>3.6839999999999984E-2</v>
      </c>
      <c r="BS160" s="5">
        <f>P_R[[#This Row],[29+]]-P_R[[#This Row],[30+]]</f>
        <v>2.9499999999999998E-2</v>
      </c>
      <c r="BT160" s="5">
        <f>P_R[[#This Row],[30+]]-P_R[[#This Row],[31+]]</f>
        <v>2.495E-2</v>
      </c>
      <c r="BU160" s="5">
        <f>P_R[[#This Row],[31+]]-P_R[[#This Row],[32+]]</f>
        <v>2.2010000000000002E-2</v>
      </c>
      <c r="BV160" s="5">
        <f>P_R[[#This Row],[32+]]-P_R[[#This Row],[33+]]</f>
        <v>1.6560000000000005E-2</v>
      </c>
      <c r="BW160" s="5">
        <f>P_R[[#This Row],[33+]]-P_R[[#This Row],[34+]]</f>
        <v>1.319E-2</v>
      </c>
      <c r="BX160" s="5">
        <f>P_R[[#This Row],[34+]]-P_R[[#This Row],[35+]]</f>
        <v>1.0289999999999997E-2</v>
      </c>
      <c r="BY160" s="5">
        <f>P_R[[#This Row],[35+]]-P_R[[#This Row],[36+]]</f>
        <v>8.3700000000000024E-3</v>
      </c>
      <c r="BZ160" s="5">
        <f>P_R[[#This Row],[36+]]-P_R[[#This Row],[37+]]</f>
        <v>5.7999999999999996E-3</v>
      </c>
      <c r="CA160" s="5">
        <f>P_R[[#This Row],[37+]]-P_R[[#This Row],[38+]]</f>
        <v>4.2599999999999999E-3</v>
      </c>
      <c r="CB160" s="5">
        <f>P_R[[#This Row],[38+]]-P_R[[#This Row],[39+]]</f>
        <v>3.0699999999999989E-3</v>
      </c>
      <c r="CC160" s="5">
        <f>P_R[[#This Row],[39+]]-P_R[[#This Row],[40+]]</f>
        <v>2.3E-3</v>
      </c>
      <c r="CD160" s="5">
        <f>P_R[[#This Row],[40+]]-P_R[[#This Row],[41+]]</f>
        <v>1.4700000000000004E-3</v>
      </c>
      <c r="CE160" s="5">
        <f>P_R[[#This Row],[41+]]-P_R[[#This Row],[42+]]</f>
        <v>9.8999999999999999E-4</v>
      </c>
      <c r="CF160" s="5">
        <f>P_R[[#This Row],[42+]]-P_R[[#This Row],[43+]]</f>
        <v>6.9999999999999988E-4</v>
      </c>
      <c r="CG160" s="5">
        <f>P_R[[#This Row],[43+]]-P_R[[#This Row],[44+]]</f>
        <v>4.2000000000000013E-4</v>
      </c>
      <c r="CH160" s="5">
        <f>P_R[[#This Row],[44+]]-P_R[[#This Row],[45+]]</f>
        <v>2.6999999999999995E-4</v>
      </c>
      <c r="CI160" s="5">
        <f>P_R[[#This Row],[45+]]-P_R[[#This Row],[46+]]</f>
        <v>1.7000000000000001E-4</v>
      </c>
      <c r="CJ160" s="5">
        <f>P_R[[#This Row],[46+]]-P_R[[#This Row],[47+]]</f>
        <v>1.1000000000000002E-4</v>
      </c>
      <c r="CK160" s="5">
        <f>P_R[[#This Row],[47+]]-P_R[[#This Row],[48+]]</f>
        <v>5.9999999999999981E-5</v>
      </c>
      <c r="CL160" s="5">
        <f>P_R[[#This Row],[48+]]-P_R[[#This Row],[49+]]</f>
        <v>3.0000000000000004E-5</v>
      </c>
    </row>
    <row r="161" spans="1:90" x14ac:dyDescent="0.25">
      <c r="A161" s="10">
        <v>22400725</v>
      </c>
      <c r="B161" s="13" t="s">
        <v>98</v>
      </c>
      <c r="C161" s="13" t="s">
        <v>99</v>
      </c>
      <c r="D161" s="11">
        <v>0.875</v>
      </c>
      <c r="E161" s="9" t="str">
        <f>HYPERLINK("https://www.nba.com/stats/player/1629004/boxscores-traditional", "Svi Mykhailiuk")</f>
        <v>Svi Mykhailiuk</v>
      </c>
      <c r="F161">
        <v>15.8</v>
      </c>
      <c r="G161" s="4">
        <v>6.524</v>
      </c>
      <c r="H161" s="3">
        <v>0.88492999999999999</v>
      </c>
      <c r="I161" s="3">
        <v>0.85082999999999998</v>
      </c>
      <c r="J161" s="3">
        <v>0.81327000000000005</v>
      </c>
      <c r="K161" s="3">
        <v>0.77034999999999998</v>
      </c>
      <c r="L161" s="3">
        <v>0.71904000000000001</v>
      </c>
      <c r="M161" s="3">
        <v>0.66639999999999999</v>
      </c>
      <c r="N161" s="3">
        <v>0.61026000000000002</v>
      </c>
      <c r="O161" s="3">
        <v>0.54776000000000002</v>
      </c>
      <c r="P161" s="3">
        <v>0.48803000000000002</v>
      </c>
      <c r="Q161" s="3">
        <v>0.42858000000000002</v>
      </c>
      <c r="R161" s="3">
        <v>0.36692999999999998</v>
      </c>
      <c r="S161" s="3">
        <v>0.31207000000000001</v>
      </c>
      <c r="T161" s="3">
        <v>0.26108999999999999</v>
      </c>
      <c r="U161" s="3">
        <v>0.21185999999999999</v>
      </c>
      <c r="V161" s="3">
        <v>0.17105999999999999</v>
      </c>
      <c r="W161" s="3">
        <v>0.13567000000000001</v>
      </c>
      <c r="X161" s="3">
        <v>0.10383000000000001</v>
      </c>
      <c r="Y161" s="3">
        <v>7.9269999999999993E-2</v>
      </c>
      <c r="Z161" s="3">
        <v>5.9380000000000002E-2</v>
      </c>
      <c r="AA161" s="3">
        <v>4.2720000000000001E-2</v>
      </c>
      <c r="AB161" s="3">
        <v>3.074E-2</v>
      </c>
      <c r="AC161" s="3">
        <v>2.1690000000000001E-2</v>
      </c>
      <c r="AD161" s="3">
        <v>1.4630000000000001E-2</v>
      </c>
      <c r="AE161" s="3">
        <v>9.9000000000000008E-3</v>
      </c>
      <c r="AF161" s="3">
        <v>6.5700000000000003E-3</v>
      </c>
      <c r="AG161" s="3">
        <v>4.15E-3</v>
      </c>
      <c r="AH161" s="3">
        <v>2.64E-3</v>
      </c>
      <c r="AI161" s="3">
        <v>1.64E-3</v>
      </c>
      <c r="AJ161" s="3">
        <v>9.7000000000000005E-4</v>
      </c>
      <c r="AK161" s="3">
        <v>5.8E-4</v>
      </c>
      <c r="AL161" s="3">
        <v>3.4000000000000002E-4</v>
      </c>
      <c r="AM161" s="3">
        <v>1.9000000000000001E-4</v>
      </c>
      <c r="AN161" s="3">
        <v>1E-4</v>
      </c>
      <c r="AO161" s="3">
        <v>6.0000000000000002E-5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5">
        <f>P_R[[#This Row],[8+]]-P_R[[#This Row],[9+]]</f>
        <v>3.4100000000000019E-2</v>
      </c>
      <c r="AY161" s="5">
        <f>P_R[[#This Row],[9+]]-P_R[[#This Row],[10+]]</f>
        <v>3.7559999999999927E-2</v>
      </c>
      <c r="AZ161" s="5">
        <f>P_R[[#This Row],[10+]]-P_R[[#This Row],[11+]]</f>
        <v>4.2920000000000069E-2</v>
      </c>
      <c r="BA161" s="5">
        <f>P_R[[#This Row],[11+]]-P_R[[#This Row],[12+]]</f>
        <v>5.1309999999999967E-2</v>
      </c>
      <c r="BB161" s="5">
        <f>P_R[[#This Row],[12+]]-P_R[[#This Row],[13+]]</f>
        <v>5.264000000000002E-2</v>
      </c>
      <c r="BC161" s="5">
        <f>P_R[[#This Row],[13+]]-P_R[[#This Row],[14+]]</f>
        <v>5.6139999999999968E-2</v>
      </c>
      <c r="BD161" s="5">
        <f>P_R[[#This Row],[14+]]-P_R[[#This Row],[15+]]</f>
        <v>6.25E-2</v>
      </c>
      <c r="BE161" s="5">
        <f>P_R[[#This Row],[15+]]-P_R[[#This Row],[16+]]</f>
        <v>5.9730000000000005E-2</v>
      </c>
      <c r="BF161" s="5">
        <f>P_R[[#This Row],[16+]]-P_R[[#This Row],[17+]]</f>
        <v>5.9450000000000003E-2</v>
      </c>
      <c r="BG161" s="5">
        <f>P_R[[#This Row],[17+]]-P_R[[#This Row],[18+]]</f>
        <v>6.1650000000000038E-2</v>
      </c>
      <c r="BH161" s="5">
        <f>P_R[[#This Row],[18+]]-P_R[[#This Row],[19+]]</f>
        <v>5.4859999999999964E-2</v>
      </c>
      <c r="BI161" s="5">
        <f>P_R[[#This Row],[19+]]-P_R[[#This Row],[20+]]</f>
        <v>5.0980000000000025E-2</v>
      </c>
      <c r="BJ161" s="5">
        <f>P_R[[#This Row],[20+]]-P_R[[#This Row],[21+]]</f>
        <v>4.9229999999999996E-2</v>
      </c>
      <c r="BK161" s="5">
        <f>P_R[[#This Row],[21+]]-P_R[[#This Row],[22+]]</f>
        <v>4.0800000000000003E-2</v>
      </c>
      <c r="BL161" s="5">
        <f>P_R[[#This Row],[22+]]-P_R[[#This Row],[23+]]</f>
        <v>3.5389999999999977E-2</v>
      </c>
      <c r="BM161" s="5">
        <f>P_R[[#This Row],[23+]]-P_R[[#This Row],[24+]]</f>
        <v>3.1840000000000007E-2</v>
      </c>
      <c r="BN161" s="5">
        <f>P_R[[#This Row],[24+]]-P_R[[#This Row],[25+]]</f>
        <v>2.4560000000000012E-2</v>
      </c>
      <c r="BO161" s="5">
        <f>P_R[[#This Row],[25+]]-P_R[[#This Row],[26+]]</f>
        <v>1.9889999999999991E-2</v>
      </c>
      <c r="BP161" s="5">
        <f>P_R[[#This Row],[26+]]-P_R[[#This Row],[27+]]</f>
        <v>1.6660000000000001E-2</v>
      </c>
      <c r="BQ161" s="5">
        <f>P_R[[#This Row],[27+]]-P_R[[#This Row],[28+]]</f>
        <v>1.1980000000000001E-2</v>
      </c>
      <c r="BR161" s="5">
        <f>P_R[[#This Row],[28+]]-P_R[[#This Row],[29+]]</f>
        <v>9.049999999999999E-3</v>
      </c>
      <c r="BS161" s="5">
        <f>P_R[[#This Row],[29+]]-P_R[[#This Row],[30+]]</f>
        <v>7.0600000000000003E-3</v>
      </c>
      <c r="BT161" s="5">
        <f>P_R[[#This Row],[30+]]-P_R[[#This Row],[31+]]</f>
        <v>4.7299999999999998E-3</v>
      </c>
      <c r="BU161" s="5">
        <f>P_R[[#This Row],[31+]]-P_R[[#This Row],[32+]]</f>
        <v>3.3300000000000005E-3</v>
      </c>
      <c r="BV161" s="5">
        <f>P_R[[#This Row],[32+]]-P_R[[#This Row],[33+]]</f>
        <v>2.4200000000000003E-3</v>
      </c>
      <c r="BW161" s="5">
        <f>P_R[[#This Row],[33+]]-P_R[[#This Row],[34+]]</f>
        <v>1.5100000000000001E-3</v>
      </c>
      <c r="BX161" s="5">
        <f>P_R[[#This Row],[34+]]-P_R[[#This Row],[35+]]</f>
        <v>1E-3</v>
      </c>
      <c r="BY161" s="5">
        <f>P_R[[#This Row],[35+]]-P_R[[#This Row],[36+]]</f>
        <v>6.6999999999999991E-4</v>
      </c>
      <c r="BZ161" s="5">
        <f>P_R[[#This Row],[36+]]-P_R[[#This Row],[37+]]</f>
        <v>3.9000000000000005E-4</v>
      </c>
      <c r="CA161" s="5">
        <f>P_R[[#This Row],[37+]]-P_R[[#This Row],[38+]]</f>
        <v>2.3999999999999998E-4</v>
      </c>
      <c r="CB161" s="5">
        <f>P_R[[#This Row],[38+]]-P_R[[#This Row],[39+]]</f>
        <v>1.5000000000000001E-4</v>
      </c>
      <c r="CC161" s="5">
        <f>P_R[[#This Row],[39+]]-P_R[[#This Row],[40+]]</f>
        <v>9.0000000000000006E-5</v>
      </c>
      <c r="CD161" s="5">
        <f>P_R[[#This Row],[40+]]-P_R[[#This Row],[41+]]</f>
        <v>4.0000000000000003E-5</v>
      </c>
      <c r="CE161" s="5">
        <f>P_R[[#This Row],[41+]]-P_R[[#This Row],[42+]]</f>
        <v>6.0000000000000002E-5</v>
      </c>
      <c r="CF161" s="5">
        <f>P_R[[#This Row],[42+]]-P_R[[#This Row],[43+]]</f>
        <v>0</v>
      </c>
      <c r="CG161" s="5">
        <f>P_R[[#This Row],[43+]]-P_R[[#This Row],[44+]]</f>
        <v>0</v>
      </c>
      <c r="CH161" s="5">
        <f>P_R[[#This Row],[44+]]-P_R[[#This Row],[45+]]</f>
        <v>0</v>
      </c>
      <c r="CI161" s="5">
        <f>P_R[[#This Row],[45+]]-P_R[[#This Row],[46+]]</f>
        <v>0</v>
      </c>
      <c r="CJ161" s="5">
        <f>P_R[[#This Row],[46+]]-P_R[[#This Row],[47+]]</f>
        <v>0</v>
      </c>
      <c r="CK161" s="5">
        <f>P_R[[#This Row],[47+]]-P_R[[#This Row],[48+]]</f>
        <v>0</v>
      </c>
      <c r="CL161" s="5">
        <f>P_R[[#This Row],[48+]]-P_R[[#This Row],[49+]]</f>
        <v>0</v>
      </c>
    </row>
    <row r="162" spans="1:90" x14ac:dyDescent="0.25">
      <c r="A162" s="10">
        <v>22400725</v>
      </c>
      <c r="B162" s="13" t="s">
        <v>98</v>
      </c>
      <c r="C162" s="13" t="s">
        <v>99</v>
      </c>
      <c r="D162" s="11">
        <v>0.875</v>
      </c>
      <c r="E162" s="9" t="str">
        <f>HYPERLINK("https://www.nba.com/stats/player/1629234/boxscores-traditional", "Drew Eubanks")</f>
        <v>Drew Eubanks</v>
      </c>
      <c r="F162">
        <v>10.5</v>
      </c>
      <c r="G162" s="4">
        <v>5.1230000000000002</v>
      </c>
      <c r="H162" s="3">
        <v>0.68793000000000004</v>
      </c>
      <c r="I162" s="3">
        <v>0.61409000000000002</v>
      </c>
      <c r="J162" s="3">
        <v>0.53983000000000003</v>
      </c>
      <c r="K162" s="3">
        <v>0.46017000000000002</v>
      </c>
      <c r="L162" s="3">
        <v>0.38590999999999998</v>
      </c>
      <c r="M162" s="3">
        <v>0.31207000000000001</v>
      </c>
      <c r="N162" s="3">
        <v>0.24825</v>
      </c>
      <c r="O162" s="3">
        <v>0.18942999999999999</v>
      </c>
      <c r="P162" s="3">
        <v>0.14230999999999999</v>
      </c>
      <c r="Q162" s="3">
        <v>0.10204000000000001</v>
      </c>
      <c r="R162" s="3">
        <v>7.2150000000000006E-2</v>
      </c>
      <c r="S162" s="3">
        <v>4.8460000000000003E-2</v>
      </c>
      <c r="T162" s="3">
        <v>3.2160000000000001E-2</v>
      </c>
      <c r="U162" s="3">
        <v>2.018E-2</v>
      </c>
      <c r="V162" s="3">
        <v>1.255E-2</v>
      </c>
      <c r="W162" s="3">
        <v>7.3400000000000002E-3</v>
      </c>
      <c r="X162" s="3">
        <v>4.15E-3</v>
      </c>
      <c r="Y162" s="3">
        <v>2.33E-3</v>
      </c>
      <c r="Z162" s="3">
        <v>1.2199999999999999E-3</v>
      </c>
      <c r="AA162" s="3">
        <v>6.4000000000000005E-4</v>
      </c>
      <c r="AB162" s="3">
        <v>3.1E-4</v>
      </c>
      <c r="AC162" s="3">
        <v>1.4999999999999999E-4</v>
      </c>
      <c r="AD162" s="3">
        <v>6.9999999999999994E-5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5">
        <f>P_R[[#This Row],[8+]]-P_R[[#This Row],[9+]]</f>
        <v>7.3840000000000017E-2</v>
      </c>
      <c r="AY162" s="5">
        <f>P_R[[#This Row],[9+]]-P_R[[#This Row],[10+]]</f>
        <v>7.4259999999999993E-2</v>
      </c>
      <c r="AZ162" s="5">
        <f>P_R[[#This Row],[10+]]-P_R[[#This Row],[11+]]</f>
        <v>7.9660000000000009E-2</v>
      </c>
      <c r="BA162" s="5">
        <f>P_R[[#This Row],[11+]]-P_R[[#This Row],[12+]]</f>
        <v>7.4260000000000048E-2</v>
      </c>
      <c r="BB162" s="5">
        <f>P_R[[#This Row],[12+]]-P_R[[#This Row],[13+]]</f>
        <v>7.3839999999999961E-2</v>
      </c>
      <c r="BC162" s="5">
        <f>P_R[[#This Row],[13+]]-P_R[[#This Row],[14+]]</f>
        <v>6.3820000000000016E-2</v>
      </c>
      <c r="BD162" s="5">
        <f>P_R[[#This Row],[14+]]-P_R[[#This Row],[15+]]</f>
        <v>5.8820000000000011E-2</v>
      </c>
      <c r="BE162" s="5">
        <f>P_R[[#This Row],[15+]]-P_R[[#This Row],[16+]]</f>
        <v>4.7119999999999995E-2</v>
      </c>
      <c r="BF162" s="5">
        <f>P_R[[#This Row],[16+]]-P_R[[#This Row],[17+]]</f>
        <v>4.0269999999999986E-2</v>
      </c>
      <c r="BG162" s="5">
        <f>P_R[[#This Row],[17+]]-P_R[[#This Row],[18+]]</f>
        <v>2.989E-2</v>
      </c>
      <c r="BH162" s="5">
        <f>P_R[[#This Row],[18+]]-P_R[[#This Row],[19+]]</f>
        <v>2.3690000000000003E-2</v>
      </c>
      <c r="BI162" s="5">
        <f>P_R[[#This Row],[19+]]-P_R[[#This Row],[20+]]</f>
        <v>1.6300000000000002E-2</v>
      </c>
      <c r="BJ162" s="5">
        <f>P_R[[#This Row],[20+]]-P_R[[#This Row],[21+]]</f>
        <v>1.1980000000000001E-2</v>
      </c>
      <c r="BK162" s="5">
        <f>P_R[[#This Row],[21+]]-P_R[[#This Row],[22+]]</f>
        <v>7.6299999999999996E-3</v>
      </c>
      <c r="BL162" s="5">
        <f>P_R[[#This Row],[22+]]-P_R[[#This Row],[23+]]</f>
        <v>5.2100000000000002E-3</v>
      </c>
      <c r="BM162" s="5">
        <f>P_R[[#This Row],[23+]]-P_R[[#This Row],[24+]]</f>
        <v>3.1900000000000001E-3</v>
      </c>
      <c r="BN162" s="5">
        <f>P_R[[#This Row],[24+]]-P_R[[#This Row],[25+]]</f>
        <v>1.82E-3</v>
      </c>
      <c r="BO162" s="5">
        <f>P_R[[#This Row],[25+]]-P_R[[#This Row],[26+]]</f>
        <v>1.1100000000000001E-3</v>
      </c>
      <c r="BP162" s="5">
        <f>P_R[[#This Row],[26+]]-P_R[[#This Row],[27+]]</f>
        <v>5.7999999999999989E-4</v>
      </c>
      <c r="BQ162" s="5">
        <f>P_R[[#This Row],[27+]]-P_R[[#This Row],[28+]]</f>
        <v>3.3000000000000005E-4</v>
      </c>
      <c r="BR162" s="5">
        <f>P_R[[#This Row],[28+]]-P_R[[#This Row],[29+]]</f>
        <v>1.6000000000000001E-4</v>
      </c>
      <c r="BS162" s="5">
        <f>P_R[[#This Row],[29+]]-P_R[[#This Row],[30+]]</f>
        <v>7.9999999999999993E-5</v>
      </c>
      <c r="BT162" s="5">
        <f>P_R[[#This Row],[30+]]-P_R[[#This Row],[31+]]</f>
        <v>6.9999999999999994E-5</v>
      </c>
      <c r="BU162" s="5">
        <f>P_R[[#This Row],[31+]]-P_R[[#This Row],[32+]]</f>
        <v>0</v>
      </c>
      <c r="BV162" s="5">
        <f>P_R[[#This Row],[32+]]-P_R[[#This Row],[33+]]</f>
        <v>0</v>
      </c>
      <c r="BW162" s="5">
        <f>P_R[[#This Row],[33+]]-P_R[[#This Row],[34+]]</f>
        <v>0</v>
      </c>
      <c r="BX162" s="5">
        <f>P_R[[#This Row],[34+]]-P_R[[#This Row],[35+]]</f>
        <v>0</v>
      </c>
      <c r="BY162" s="5">
        <f>P_R[[#This Row],[35+]]-P_R[[#This Row],[36+]]</f>
        <v>0</v>
      </c>
      <c r="BZ162" s="5">
        <f>P_R[[#This Row],[36+]]-P_R[[#This Row],[37+]]</f>
        <v>0</v>
      </c>
      <c r="CA162" s="5">
        <f>P_R[[#This Row],[37+]]-P_R[[#This Row],[38+]]</f>
        <v>0</v>
      </c>
      <c r="CB162" s="5">
        <f>P_R[[#This Row],[38+]]-P_R[[#This Row],[39+]]</f>
        <v>0</v>
      </c>
      <c r="CC162" s="5">
        <f>P_R[[#This Row],[39+]]-P_R[[#This Row],[40+]]</f>
        <v>0</v>
      </c>
      <c r="CD162" s="5">
        <f>P_R[[#This Row],[40+]]-P_R[[#This Row],[41+]]</f>
        <v>0</v>
      </c>
      <c r="CE162" s="5">
        <f>P_R[[#This Row],[41+]]-P_R[[#This Row],[42+]]</f>
        <v>0</v>
      </c>
      <c r="CF162" s="5">
        <f>P_R[[#This Row],[42+]]-P_R[[#This Row],[43+]]</f>
        <v>0</v>
      </c>
      <c r="CG162" s="5">
        <f>P_R[[#This Row],[43+]]-P_R[[#This Row],[44+]]</f>
        <v>0</v>
      </c>
      <c r="CH162" s="5">
        <f>P_R[[#This Row],[44+]]-P_R[[#This Row],[45+]]</f>
        <v>0</v>
      </c>
      <c r="CI162" s="5">
        <f>P_R[[#This Row],[45+]]-P_R[[#This Row],[46+]]</f>
        <v>0</v>
      </c>
      <c r="CJ162" s="5">
        <f>P_R[[#This Row],[46+]]-P_R[[#This Row],[47+]]</f>
        <v>0</v>
      </c>
      <c r="CK162" s="5">
        <f>P_R[[#This Row],[47+]]-P_R[[#This Row],[48+]]</f>
        <v>0</v>
      </c>
      <c r="CL162" s="5">
        <f>P_R[[#This Row],[48+]]-P_R[[#This Row],[49+]]</f>
        <v>0</v>
      </c>
    </row>
    <row r="163" spans="1:90" x14ac:dyDescent="0.25">
      <c r="A163" s="10">
        <v>22400725</v>
      </c>
      <c r="B163" s="13" t="s">
        <v>98</v>
      </c>
      <c r="C163" s="13" t="s">
        <v>99</v>
      </c>
      <c r="D163" s="11">
        <v>0.875</v>
      </c>
      <c r="E163" s="9" t="str">
        <f>HYPERLINK("https://www.nba.com/stats/player/1641729/boxscores-traditional", "Brice Sensabaugh")</f>
        <v>Brice Sensabaugh</v>
      </c>
      <c r="F163">
        <v>9.8000000000000007</v>
      </c>
      <c r="G163" s="4">
        <v>4.5780000000000003</v>
      </c>
      <c r="H163" s="3">
        <v>0.65173000000000003</v>
      </c>
      <c r="I163" s="3">
        <v>0.56749000000000005</v>
      </c>
      <c r="J163" s="3">
        <v>0.48404999999999998</v>
      </c>
      <c r="K163" s="3">
        <v>0.39743000000000001</v>
      </c>
      <c r="L163" s="3">
        <v>0.31561</v>
      </c>
      <c r="M163" s="3">
        <v>0.24196000000000001</v>
      </c>
      <c r="N163" s="3">
        <v>0.17879</v>
      </c>
      <c r="O163" s="3">
        <v>0.12714</v>
      </c>
      <c r="P163" s="3">
        <v>8.8510000000000005E-2</v>
      </c>
      <c r="Q163" s="3">
        <v>5.8209999999999998E-2</v>
      </c>
      <c r="R163" s="3">
        <v>3.6729999999999999E-2</v>
      </c>
      <c r="S163" s="3">
        <v>2.222E-2</v>
      </c>
      <c r="T163" s="3">
        <v>1.2869999999999999E-2</v>
      </c>
      <c r="U163" s="3">
        <v>7.1399999999999996E-3</v>
      </c>
      <c r="V163" s="3">
        <v>3.9100000000000003E-3</v>
      </c>
      <c r="W163" s="3">
        <v>1.99E-3</v>
      </c>
      <c r="X163" s="3">
        <v>9.7000000000000005E-4</v>
      </c>
      <c r="Y163" s="3">
        <v>4.4999999999999999E-4</v>
      </c>
      <c r="Z163" s="3">
        <v>2.0000000000000001E-4</v>
      </c>
      <c r="AA163" s="3">
        <v>8.0000000000000007E-5</v>
      </c>
      <c r="AB163" s="3">
        <v>3.0000000000000001E-5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5">
        <f>P_R[[#This Row],[8+]]-P_R[[#This Row],[9+]]</f>
        <v>8.4239999999999982E-2</v>
      </c>
      <c r="AY163" s="5">
        <f>P_R[[#This Row],[9+]]-P_R[[#This Row],[10+]]</f>
        <v>8.344000000000007E-2</v>
      </c>
      <c r="AZ163" s="5">
        <f>P_R[[#This Row],[10+]]-P_R[[#This Row],[11+]]</f>
        <v>8.6619999999999975E-2</v>
      </c>
      <c r="BA163" s="5">
        <f>P_R[[#This Row],[11+]]-P_R[[#This Row],[12+]]</f>
        <v>8.1820000000000004E-2</v>
      </c>
      <c r="BB163" s="5">
        <f>P_R[[#This Row],[12+]]-P_R[[#This Row],[13+]]</f>
        <v>7.3649999999999993E-2</v>
      </c>
      <c r="BC163" s="5">
        <f>P_R[[#This Row],[13+]]-P_R[[#This Row],[14+]]</f>
        <v>6.3170000000000004E-2</v>
      </c>
      <c r="BD163" s="5">
        <f>P_R[[#This Row],[14+]]-P_R[[#This Row],[15+]]</f>
        <v>5.1650000000000001E-2</v>
      </c>
      <c r="BE163" s="5">
        <f>P_R[[#This Row],[15+]]-P_R[[#This Row],[16+]]</f>
        <v>3.8629999999999998E-2</v>
      </c>
      <c r="BF163" s="5">
        <f>P_R[[#This Row],[16+]]-P_R[[#This Row],[17+]]</f>
        <v>3.0300000000000007E-2</v>
      </c>
      <c r="BG163" s="5">
        <f>P_R[[#This Row],[17+]]-P_R[[#This Row],[18+]]</f>
        <v>2.1479999999999999E-2</v>
      </c>
      <c r="BH163" s="5">
        <f>P_R[[#This Row],[18+]]-P_R[[#This Row],[19+]]</f>
        <v>1.4509999999999999E-2</v>
      </c>
      <c r="BI163" s="5">
        <f>P_R[[#This Row],[19+]]-P_R[[#This Row],[20+]]</f>
        <v>9.3500000000000007E-3</v>
      </c>
      <c r="BJ163" s="5">
        <f>P_R[[#This Row],[20+]]-P_R[[#This Row],[21+]]</f>
        <v>5.7299999999999999E-3</v>
      </c>
      <c r="BK163" s="5">
        <f>P_R[[#This Row],[21+]]-P_R[[#This Row],[22+]]</f>
        <v>3.2299999999999994E-3</v>
      </c>
      <c r="BL163" s="5">
        <f>P_R[[#This Row],[22+]]-P_R[[#This Row],[23+]]</f>
        <v>1.9200000000000003E-3</v>
      </c>
      <c r="BM163" s="5">
        <f>P_R[[#This Row],[23+]]-P_R[[#This Row],[24+]]</f>
        <v>1.0200000000000001E-3</v>
      </c>
      <c r="BN163" s="5">
        <f>P_R[[#This Row],[24+]]-P_R[[#This Row],[25+]]</f>
        <v>5.2000000000000006E-4</v>
      </c>
      <c r="BO163" s="5">
        <f>P_R[[#This Row],[25+]]-P_R[[#This Row],[26+]]</f>
        <v>2.5000000000000001E-4</v>
      </c>
      <c r="BP163" s="5">
        <f>P_R[[#This Row],[26+]]-P_R[[#This Row],[27+]]</f>
        <v>1.2E-4</v>
      </c>
      <c r="BQ163" s="5">
        <f>P_R[[#This Row],[27+]]-P_R[[#This Row],[28+]]</f>
        <v>5.0000000000000009E-5</v>
      </c>
      <c r="BR163" s="5">
        <f>P_R[[#This Row],[28+]]-P_R[[#This Row],[29+]]</f>
        <v>3.0000000000000001E-5</v>
      </c>
      <c r="BS163" s="5">
        <f>P_R[[#This Row],[29+]]-P_R[[#This Row],[30+]]</f>
        <v>0</v>
      </c>
      <c r="BT163" s="5">
        <f>P_R[[#This Row],[30+]]-P_R[[#This Row],[31+]]</f>
        <v>0</v>
      </c>
      <c r="BU163" s="5">
        <f>P_R[[#This Row],[31+]]-P_R[[#This Row],[32+]]</f>
        <v>0</v>
      </c>
      <c r="BV163" s="5">
        <f>P_R[[#This Row],[32+]]-P_R[[#This Row],[33+]]</f>
        <v>0</v>
      </c>
      <c r="BW163" s="5">
        <f>P_R[[#This Row],[33+]]-P_R[[#This Row],[34+]]</f>
        <v>0</v>
      </c>
      <c r="BX163" s="5">
        <f>P_R[[#This Row],[34+]]-P_R[[#This Row],[35+]]</f>
        <v>0</v>
      </c>
      <c r="BY163" s="5">
        <f>P_R[[#This Row],[35+]]-P_R[[#This Row],[36+]]</f>
        <v>0</v>
      </c>
      <c r="BZ163" s="5">
        <f>P_R[[#This Row],[36+]]-P_R[[#This Row],[37+]]</f>
        <v>0</v>
      </c>
      <c r="CA163" s="5">
        <f>P_R[[#This Row],[37+]]-P_R[[#This Row],[38+]]</f>
        <v>0</v>
      </c>
      <c r="CB163" s="5">
        <f>P_R[[#This Row],[38+]]-P_R[[#This Row],[39+]]</f>
        <v>0</v>
      </c>
      <c r="CC163" s="5">
        <f>P_R[[#This Row],[39+]]-P_R[[#This Row],[40+]]</f>
        <v>0</v>
      </c>
      <c r="CD163" s="5">
        <f>P_R[[#This Row],[40+]]-P_R[[#This Row],[41+]]</f>
        <v>0</v>
      </c>
      <c r="CE163" s="5">
        <f>P_R[[#This Row],[41+]]-P_R[[#This Row],[42+]]</f>
        <v>0</v>
      </c>
      <c r="CF163" s="5">
        <f>P_R[[#This Row],[42+]]-P_R[[#This Row],[43+]]</f>
        <v>0</v>
      </c>
      <c r="CG163" s="5">
        <f>P_R[[#This Row],[43+]]-P_R[[#This Row],[44+]]</f>
        <v>0</v>
      </c>
      <c r="CH163" s="5">
        <f>P_R[[#This Row],[44+]]-P_R[[#This Row],[45+]]</f>
        <v>0</v>
      </c>
      <c r="CI163" s="5">
        <f>P_R[[#This Row],[45+]]-P_R[[#This Row],[46+]]</f>
        <v>0</v>
      </c>
      <c r="CJ163" s="5">
        <f>P_R[[#This Row],[46+]]-P_R[[#This Row],[47+]]</f>
        <v>0</v>
      </c>
      <c r="CK163" s="5">
        <f>P_R[[#This Row],[47+]]-P_R[[#This Row],[48+]]</f>
        <v>0</v>
      </c>
      <c r="CL163" s="5">
        <f>P_R[[#This Row],[48+]]-P_R[[#This Row],[49+]]</f>
        <v>0</v>
      </c>
    </row>
    <row r="164" spans="1:90" x14ac:dyDescent="0.25">
      <c r="A164" s="10">
        <v>22400725</v>
      </c>
      <c r="B164" s="13" t="s">
        <v>98</v>
      </c>
      <c r="C164" s="13" t="s">
        <v>99</v>
      </c>
      <c r="D164" s="11">
        <v>0.875</v>
      </c>
      <c r="E164" s="9" t="str">
        <f>HYPERLINK("https://www.nba.com/stats/player/1641707/boxscores-traditional", "Taylor Hendricks")</f>
        <v>Taylor Hendricks</v>
      </c>
      <c r="F164">
        <v>9.67</v>
      </c>
      <c r="G164" s="4">
        <v>5.2489999999999997</v>
      </c>
      <c r="H164" s="3">
        <v>0.62551999999999996</v>
      </c>
      <c r="I164" s="3">
        <v>0.55171999999999999</v>
      </c>
      <c r="J164" s="3">
        <v>0.47608</v>
      </c>
      <c r="K164" s="3">
        <v>0.40128999999999998</v>
      </c>
      <c r="L164" s="3">
        <v>0.32996999999999999</v>
      </c>
      <c r="M164" s="3">
        <v>0.26434999999999997</v>
      </c>
      <c r="N164" s="3">
        <v>0.20610999999999999</v>
      </c>
      <c r="O164" s="3">
        <v>0.15386</v>
      </c>
      <c r="P164" s="3">
        <v>0.11314</v>
      </c>
      <c r="Q164" s="3">
        <v>8.0759999999999998E-2</v>
      </c>
      <c r="R164" s="3">
        <v>5.5919999999999997E-2</v>
      </c>
      <c r="S164" s="3">
        <v>3.7539999999999997E-2</v>
      </c>
      <c r="T164" s="3">
        <v>2.4420000000000001E-2</v>
      </c>
      <c r="U164" s="3">
        <v>1.5389999999999999E-2</v>
      </c>
      <c r="V164" s="3">
        <v>9.3900000000000008E-3</v>
      </c>
      <c r="W164" s="3">
        <v>5.5399999999999998E-3</v>
      </c>
      <c r="X164" s="3">
        <v>3.1700000000000001E-3</v>
      </c>
      <c r="Y164" s="3">
        <v>1.75E-3</v>
      </c>
      <c r="Z164" s="3">
        <v>9.3999999999999997E-4</v>
      </c>
      <c r="AA164" s="3">
        <v>4.8000000000000001E-4</v>
      </c>
      <c r="AB164" s="3">
        <v>2.4000000000000001E-4</v>
      </c>
      <c r="AC164" s="3">
        <v>1.2E-4</v>
      </c>
      <c r="AD164" s="3">
        <v>5.0000000000000002E-5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5">
        <f>P_R[[#This Row],[8+]]-P_R[[#This Row],[9+]]</f>
        <v>7.3799999999999977E-2</v>
      </c>
      <c r="AY164" s="5">
        <f>P_R[[#This Row],[9+]]-P_R[[#This Row],[10+]]</f>
        <v>7.5639999999999985E-2</v>
      </c>
      <c r="AZ164" s="5">
        <f>P_R[[#This Row],[10+]]-P_R[[#This Row],[11+]]</f>
        <v>7.4790000000000023E-2</v>
      </c>
      <c r="BA164" s="5">
        <f>P_R[[#This Row],[11+]]-P_R[[#This Row],[12+]]</f>
        <v>7.1319999999999995E-2</v>
      </c>
      <c r="BB164" s="5">
        <f>P_R[[#This Row],[12+]]-P_R[[#This Row],[13+]]</f>
        <v>6.5620000000000012E-2</v>
      </c>
      <c r="BC164" s="5">
        <f>P_R[[#This Row],[13+]]-P_R[[#This Row],[14+]]</f>
        <v>5.8239999999999986E-2</v>
      </c>
      <c r="BD164" s="5">
        <f>P_R[[#This Row],[14+]]-P_R[[#This Row],[15+]]</f>
        <v>5.2249999999999991E-2</v>
      </c>
      <c r="BE164" s="5">
        <f>P_R[[#This Row],[15+]]-P_R[[#This Row],[16+]]</f>
        <v>4.0719999999999992E-2</v>
      </c>
      <c r="BF164" s="5">
        <f>P_R[[#This Row],[16+]]-P_R[[#This Row],[17+]]</f>
        <v>3.2380000000000006E-2</v>
      </c>
      <c r="BG164" s="5">
        <f>P_R[[#This Row],[17+]]-P_R[[#This Row],[18+]]</f>
        <v>2.4840000000000001E-2</v>
      </c>
      <c r="BH164" s="5">
        <f>P_R[[#This Row],[18+]]-P_R[[#This Row],[19+]]</f>
        <v>1.8380000000000001E-2</v>
      </c>
      <c r="BI164" s="5">
        <f>P_R[[#This Row],[19+]]-P_R[[#This Row],[20+]]</f>
        <v>1.3119999999999996E-2</v>
      </c>
      <c r="BJ164" s="5">
        <f>P_R[[#This Row],[20+]]-P_R[[#This Row],[21+]]</f>
        <v>9.0300000000000016E-3</v>
      </c>
      <c r="BK164" s="5">
        <f>P_R[[#This Row],[21+]]-P_R[[#This Row],[22+]]</f>
        <v>5.9999999999999984E-3</v>
      </c>
      <c r="BL164" s="5">
        <f>P_R[[#This Row],[22+]]-P_R[[#This Row],[23+]]</f>
        <v>3.850000000000001E-3</v>
      </c>
      <c r="BM164" s="5">
        <f>P_R[[#This Row],[23+]]-P_R[[#This Row],[24+]]</f>
        <v>2.3699999999999997E-3</v>
      </c>
      <c r="BN164" s="5">
        <f>P_R[[#This Row],[24+]]-P_R[[#This Row],[25+]]</f>
        <v>1.42E-3</v>
      </c>
      <c r="BO164" s="5">
        <f>P_R[[#This Row],[25+]]-P_R[[#This Row],[26+]]</f>
        <v>8.1000000000000006E-4</v>
      </c>
      <c r="BP164" s="5">
        <f>P_R[[#This Row],[26+]]-P_R[[#This Row],[27+]]</f>
        <v>4.5999999999999996E-4</v>
      </c>
      <c r="BQ164" s="5">
        <f>P_R[[#This Row],[27+]]-P_R[[#This Row],[28+]]</f>
        <v>2.4000000000000001E-4</v>
      </c>
      <c r="BR164" s="5">
        <f>P_R[[#This Row],[28+]]-P_R[[#This Row],[29+]]</f>
        <v>1.2E-4</v>
      </c>
      <c r="BS164" s="5">
        <f>P_R[[#This Row],[29+]]-P_R[[#This Row],[30+]]</f>
        <v>6.9999999999999994E-5</v>
      </c>
      <c r="BT164" s="5">
        <f>P_R[[#This Row],[30+]]-P_R[[#This Row],[31+]]</f>
        <v>5.0000000000000002E-5</v>
      </c>
      <c r="BU164" s="5">
        <f>P_R[[#This Row],[31+]]-P_R[[#This Row],[32+]]</f>
        <v>0</v>
      </c>
      <c r="BV164" s="5">
        <f>P_R[[#This Row],[32+]]-P_R[[#This Row],[33+]]</f>
        <v>0</v>
      </c>
      <c r="BW164" s="5">
        <f>P_R[[#This Row],[33+]]-P_R[[#This Row],[34+]]</f>
        <v>0</v>
      </c>
      <c r="BX164" s="5">
        <f>P_R[[#This Row],[34+]]-P_R[[#This Row],[35+]]</f>
        <v>0</v>
      </c>
      <c r="BY164" s="5">
        <f>P_R[[#This Row],[35+]]-P_R[[#This Row],[36+]]</f>
        <v>0</v>
      </c>
      <c r="BZ164" s="5">
        <f>P_R[[#This Row],[36+]]-P_R[[#This Row],[37+]]</f>
        <v>0</v>
      </c>
      <c r="CA164" s="5">
        <f>P_R[[#This Row],[37+]]-P_R[[#This Row],[38+]]</f>
        <v>0</v>
      </c>
      <c r="CB164" s="5">
        <f>P_R[[#This Row],[38+]]-P_R[[#This Row],[39+]]</f>
        <v>0</v>
      </c>
      <c r="CC164" s="5">
        <f>P_R[[#This Row],[39+]]-P_R[[#This Row],[40+]]</f>
        <v>0</v>
      </c>
      <c r="CD164" s="5">
        <f>P_R[[#This Row],[40+]]-P_R[[#This Row],[41+]]</f>
        <v>0</v>
      </c>
      <c r="CE164" s="5">
        <f>P_R[[#This Row],[41+]]-P_R[[#This Row],[42+]]</f>
        <v>0</v>
      </c>
      <c r="CF164" s="5">
        <f>P_R[[#This Row],[42+]]-P_R[[#This Row],[43+]]</f>
        <v>0</v>
      </c>
      <c r="CG164" s="5">
        <f>P_R[[#This Row],[43+]]-P_R[[#This Row],[44+]]</f>
        <v>0</v>
      </c>
      <c r="CH164" s="5">
        <f>P_R[[#This Row],[44+]]-P_R[[#This Row],[45+]]</f>
        <v>0</v>
      </c>
      <c r="CI164" s="5">
        <f>P_R[[#This Row],[45+]]-P_R[[#This Row],[46+]]</f>
        <v>0</v>
      </c>
      <c r="CJ164" s="5">
        <f>P_R[[#This Row],[46+]]-P_R[[#This Row],[47+]]</f>
        <v>0</v>
      </c>
      <c r="CK164" s="5">
        <f>P_R[[#This Row],[47+]]-P_R[[#This Row],[48+]]</f>
        <v>0</v>
      </c>
      <c r="CL164" s="5">
        <f>P_R[[#This Row],[48+]]-P_R[[#This Row],[49+]]</f>
        <v>0</v>
      </c>
    </row>
    <row r="165" spans="1:90" x14ac:dyDescent="0.25">
      <c r="A165" s="10">
        <v>22400725</v>
      </c>
      <c r="B165" s="13" t="s">
        <v>98</v>
      </c>
      <c r="C165" s="13" t="s">
        <v>99</v>
      </c>
      <c r="D165" s="11">
        <v>0.875</v>
      </c>
      <c r="E165" s="9" t="str">
        <f>HYPERLINK("https://www.nba.com/stats/player/1642271/boxscores-traditional", "Kyle Filipowski")</f>
        <v>Kyle Filipowski</v>
      </c>
      <c r="F165">
        <v>9.6</v>
      </c>
      <c r="G165" s="4">
        <v>6.375</v>
      </c>
      <c r="H165" s="3">
        <v>0.59870999999999996</v>
      </c>
      <c r="I165" s="3">
        <v>0.53586</v>
      </c>
      <c r="J165" s="3">
        <v>0.47608</v>
      </c>
      <c r="K165" s="3">
        <v>0.41293999999999997</v>
      </c>
      <c r="L165" s="3">
        <v>0.35197000000000001</v>
      </c>
      <c r="M165" s="3">
        <v>0.29805999999999999</v>
      </c>
      <c r="N165" s="3">
        <v>0.24510000000000001</v>
      </c>
      <c r="O165" s="3">
        <v>0.19766</v>
      </c>
      <c r="P165" s="3">
        <v>0.15866</v>
      </c>
      <c r="Q165" s="3">
        <v>0.12302</v>
      </c>
      <c r="R165" s="3">
        <v>9.3420000000000003E-2</v>
      </c>
      <c r="S165" s="3">
        <v>7.0779999999999996E-2</v>
      </c>
      <c r="T165" s="3">
        <v>5.1549999999999999E-2</v>
      </c>
      <c r="U165" s="3">
        <v>3.6729999999999999E-2</v>
      </c>
      <c r="V165" s="3">
        <v>2.5590000000000002E-2</v>
      </c>
      <c r="W165" s="3">
        <v>1.7860000000000001E-2</v>
      </c>
      <c r="X165" s="3">
        <v>1.191E-2</v>
      </c>
      <c r="Y165" s="3">
        <v>7.7600000000000004E-3</v>
      </c>
      <c r="Z165" s="3">
        <v>5.0800000000000003E-3</v>
      </c>
      <c r="AA165" s="3">
        <v>3.1700000000000001E-3</v>
      </c>
      <c r="AB165" s="3">
        <v>1.9300000000000001E-3</v>
      </c>
      <c r="AC165" s="3">
        <v>1.1800000000000001E-3</v>
      </c>
      <c r="AD165" s="3">
        <v>6.8999999999999997E-4</v>
      </c>
      <c r="AE165" s="3">
        <v>3.8999999999999999E-4</v>
      </c>
      <c r="AF165" s="3">
        <v>2.2000000000000001E-4</v>
      </c>
      <c r="AG165" s="3">
        <v>1.2E-4</v>
      </c>
      <c r="AH165" s="3">
        <v>6.0000000000000002E-5</v>
      </c>
      <c r="AI165" s="3">
        <v>3.0000000000000001E-5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5">
        <f>P_R[[#This Row],[8+]]-P_R[[#This Row],[9+]]</f>
        <v>6.2849999999999961E-2</v>
      </c>
      <c r="AY165" s="5">
        <f>P_R[[#This Row],[9+]]-P_R[[#This Row],[10+]]</f>
        <v>5.978E-2</v>
      </c>
      <c r="AZ165" s="5">
        <f>P_R[[#This Row],[10+]]-P_R[[#This Row],[11+]]</f>
        <v>6.3140000000000029E-2</v>
      </c>
      <c r="BA165" s="5">
        <f>P_R[[#This Row],[11+]]-P_R[[#This Row],[12+]]</f>
        <v>6.0969999999999969E-2</v>
      </c>
      <c r="BB165" s="5">
        <f>P_R[[#This Row],[12+]]-P_R[[#This Row],[13+]]</f>
        <v>5.3910000000000013E-2</v>
      </c>
      <c r="BC165" s="5">
        <f>P_R[[#This Row],[13+]]-P_R[[#This Row],[14+]]</f>
        <v>5.2959999999999979E-2</v>
      </c>
      <c r="BD165" s="5">
        <f>P_R[[#This Row],[14+]]-P_R[[#This Row],[15+]]</f>
        <v>4.744000000000001E-2</v>
      </c>
      <c r="BE165" s="5">
        <f>P_R[[#This Row],[15+]]-P_R[[#This Row],[16+]]</f>
        <v>3.9000000000000007E-2</v>
      </c>
      <c r="BF165" s="5">
        <f>P_R[[#This Row],[16+]]-P_R[[#This Row],[17+]]</f>
        <v>3.5639999999999991E-2</v>
      </c>
      <c r="BG165" s="5">
        <f>P_R[[#This Row],[17+]]-P_R[[#This Row],[18+]]</f>
        <v>2.9600000000000001E-2</v>
      </c>
      <c r="BH165" s="5">
        <f>P_R[[#This Row],[18+]]-P_R[[#This Row],[19+]]</f>
        <v>2.2640000000000007E-2</v>
      </c>
      <c r="BI165" s="5">
        <f>P_R[[#This Row],[19+]]-P_R[[#This Row],[20+]]</f>
        <v>1.9229999999999997E-2</v>
      </c>
      <c r="BJ165" s="5">
        <f>P_R[[#This Row],[20+]]-P_R[[#This Row],[21+]]</f>
        <v>1.482E-2</v>
      </c>
      <c r="BK165" s="5">
        <f>P_R[[#This Row],[21+]]-P_R[[#This Row],[22+]]</f>
        <v>1.1139999999999997E-2</v>
      </c>
      <c r="BL165" s="5">
        <f>P_R[[#This Row],[22+]]-P_R[[#This Row],[23+]]</f>
        <v>7.7300000000000008E-3</v>
      </c>
      <c r="BM165" s="5">
        <f>P_R[[#This Row],[23+]]-P_R[[#This Row],[24+]]</f>
        <v>5.9500000000000004E-3</v>
      </c>
      <c r="BN165" s="5">
        <f>P_R[[#This Row],[24+]]-P_R[[#This Row],[25+]]</f>
        <v>4.15E-3</v>
      </c>
      <c r="BO165" s="5">
        <f>P_R[[#This Row],[25+]]-P_R[[#This Row],[26+]]</f>
        <v>2.6800000000000001E-3</v>
      </c>
      <c r="BP165" s="5">
        <f>P_R[[#This Row],[26+]]-P_R[[#This Row],[27+]]</f>
        <v>1.9100000000000002E-3</v>
      </c>
      <c r="BQ165" s="5">
        <f>P_R[[#This Row],[27+]]-P_R[[#This Row],[28+]]</f>
        <v>1.24E-3</v>
      </c>
      <c r="BR165" s="5">
        <f>P_R[[#This Row],[28+]]-P_R[[#This Row],[29+]]</f>
        <v>7.5000000000000002E-4</v>
      </c>
      <c r="BS165" s="5">
        <f>P_R[[#This Row],[29+]]-P_R[[#This Row],[30+]]</f>
        <v>4.9000000000000009E-4</v>
      </c>
      <c r="BT165" s="5">
        <f>P_R[[#This Row],[30+]]-P_R[[#This Row],[31+]]</f>
        <v>2.9999999999999997E-4</v>
      </c>
      <c r="BU165" s="5">
        <f>P_R[[#This Row],[31+]]-P_R[[#This Row],[32+]]</f>
        <v>1.6999999999999999E-4</v>
      </c>
      <c r="BV165" s="5">
        <f>P_R[[#This Row],[32+]]-P_R[[#This Row],[33+]]</f>
        <v>1E-4</v>
      </c>
      <c r="BW165" s="5">
        <f>P_R[[#This Row],[33+]]-P_R[[#This Row],[34+]]</f>
        <v>6.0000000000000002E-5</v>
      </c>
      <c r="BX165" s="5">
        <f>P_R[[#This Row],[34+]]-P_R[[#This Row],[35+]]</f>
        <v>3.0000000000000001E-5</v>
      </c>
      <c r="BY165" s="5">
        <f>P_R[[#This Row],[35+]]-P_R[[#This Row],[36+]]</f>
        <v>3.0000000000000001E-5</v>
      </c>
      <c r="BZ165" s="5">
        <f>P_R[[#This Row],[36+]]-P_R[[#This Row],[37+]]</f>
        <v>0</v>
      </c>
      <c r="CA165" s="5">
        <f>P_R[[#This Row],[37+]]-P_R[[#This Row],[38+]]</f>
        <v>0</v>
      </c>
      <c r="CB165" s="5">
        <f>P_R[[#This Row],[38+]]-P_R[[#This Row],[39+]]</f>
        <v>0</v>
      </c>
      <c r="CC165" s="5">
        <f>P_R[[#This Row],[39+]]-P_R[[#This Row],[40+]]</f>
        <v>0</v>
      </c>
      <c r="CD165" s="5">
        <f>P_R[[#This Row],[40+]]-P_R[[#This Row],[41+]]</f>
        <v>0</v>
      </c>
      <c r="CE165" s="5">
        <f>P_R[[#This Row],[41+]]-P_R[[#This Row],[42+]]</f>
        <v>0</v>
      </c>
      <c r="CF165" s="5">
        <f>P_R[[#This Row],[42+]]-P_R[[#This Row],[43+]]</f>
        <v>0</v>
      </c>
      <c r="CG165" s="5">
        <f>P_R[[#This Row],[43+]]-P_R[[#This Row],[44+]]</f>
        <v>0</v>
      </c>
      <c r="CH165" s="5">
        <f>P_R[[#This Row],[44+]]-P_R[[#This Row],[45+]]</f>
        <v>0</v>
      </c>
      <c r="CI165" s="5">
        <f>P_R[[#This Row],[45+]]-P_R[[#This Row],[46+]]</f>
        <v>0</v>
      </c>
      <c r="CJ165" s="5">
        <f>P_R[[#This Row],[46+]]-P_R[[#This Row],[47+]]</f>
        <v>0</v>
      </c>
      <c r="CK165" s="5">
        <f>P_R[[#This Row],[47+]]-P_R[[#This Row],[48+]]</f>
        <v>0</v>
      </c>
      <c r="CL165" s="5">
        <f>P_R[[#This Row],[48+]]-P_R[[#This Row],[49+]]</f>
        <v>0</v>
      </c>
    </row>
    <row r="166" spans="1:90" x14ac:dyDescent="0.25">
      <c r="A166" s="10">
        <v>22400725</v>
      </c>
      <c r="B166" s="13" t="s">
        <v>98</v>
      </c>
      <c r="C166" s="13" t="s">
        <v>99</v>
      </c>
      <c r="D166" s="11">
        <v>0.875</v>
      </c>
      <c r="E166" s="9" t="str">
        <f>HYPERLINK("https://www.nba.com/stats/player/1630695/boxscores-traditional", "Micah Potter")</f>
        <v>Micah Potter</v>
      </c>
      <c r="F166">
        <v>8.6</v>
      </c>
      <c r="G166" s="4">
        <v>5.7830000000000004</v>
      </c>
      <c r="H166" s="3">
        <v>0.53983000000000003</v>
      </c>
      <c r="I166" s="3">
        <v>0.47210000000000002</v>
      </c>
      <c r="J166" s="3">
        <v>0.40516999999999997</v>
      </c>
      <c r="K166" s="3">
        <v>0.33723999999999998</v>
      </c>
      <c r="L166" s="3">
        <v>0.27760000000000001</v>
      </c>
      <c r="M166" s="3">
        <v>0.22363</v>
      </c>
      <c r="N166" s="3">
        <v>0.17619000000000001</v>
      </c>
      <c r="O166" s="3">
        <v>0.13350000000000001</v>
      </c>
      <c r="P166" s="3">
        <v>0.10027</v>
      </c>
      <c r="Q166" s="3">
        <v>7.3529999999999998E-2</v>
      </c>
      <c r="R166" s="3">
        <v>5.1549999999999999E-2</v>
      </c>
      <c r="S166" s="3">
        <v>3.5929999999999997E-2</v>
      </c>
      <c r="T166" s="3">
        <v>2.4420000000000001E-2</v>
      </c>
      <c r="U166" s="3">
        <v>1.618E-2</v>
      </c>
      <c r="V166" s="3">
        <v>1.017E-2</v>
      </c>
      <c r="W166" s="3">
        <v>6.3899999999999998E-3</v>
      </c>
      <c r="X166" s="3">
        <v>3.9100000000000003E-3</v>
      </c>
      <c r="Y166" s="3">
        <v>2.2599999999999999E-3</v>
      </c>
      <c r="Z166" s="3">
        <v>1.31E-3</v>
      </c>
      <c r="AA166" s="3">
        <v>7.3999999999999999E-4</v>
      </c>
      <c r="AB166" s="3">
        <v>4.0000000000000002E-4</v>
      </c>
      <c r="AC166" s="3">
        <v>2.1000000000000001E-4</v>
      </c>
      <c r="AD166" s="3">
        <v>1.1E-4</v>
      </c>
      <c r="AE166" s="3">
        <v>5.0000000000000002E-5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5">
        <f>P_R[[#This Row],[8+]]-P_R[[#This Row],[9+]]</f>
        <v>6.7730000000000012E-2</v>
      </c>
      <c r="AY166" s="5">
        <f>P_R[[#This Row],[9+]]-P_R[[#This Row],[10+]]</f>
        <v>6.6930000000000045E-2</v>
      </c>
      <c r="AZ166" s="5">
        <f>P_R[[#This Row],[10+]]-P_R[[#This Row],[11+]]</f>
        <v>6.792999999999999E-2</v>
      </c>
      <c r="BA166" s="5">
        <f>P_R[[#This Row],[11+]]-P_R[[#This Row],[12+]]</f>
        <v>5.9639999999999971E-2</v>
      </c>
      <c r="BB166" s="5">
        <f>P_R[[#This Row],[12+]]-P_R[[#This Row],[13+]]</f>
        <v>5.3970000000000018E-2</v>
      </c>
      <c r="BC166" s="5">
        <f>P_R[[#This Row],[13+]]-P_R[[#This Row],[14+]]</f>
        <v>4.7439999999999982E-2</v>
      </c>
      <c r="BD166" s="5">
        <f>P_R[[#This Row],[14+]]-P_R[[#This Row],[15+]]</f>
        <v>4.2690000000000006E-2</v>
      </c>
      <c r="BE166" s="5">
        <f>P_R[[#This Row],[15+]]-P_R[[#This Row],[16+]]</f>
        <v>3.323000000000001E-2</v>
      </c>
      <c r="BF166" s="5">
        <f>P_R[[#This Row],[16+]]-P_R[[#This Row],[17+]]</f>
        <v>2.674E-2</v>
      </c>
      <c r="BG166" s="5">
        <f>P_R[[#This Row],[17+]]-P_R[[#This Row],[18+]]</f>
        <v>2.198E-2</v>
      </c>
      <c r="BH166" s="5">
        <f>P_R[[#This Row],[18+]]-P_R[[#This Row],[19+]]</f>
        <v>1.5620000000000002E-2</v>
      </c>
      <c r="BI166" s="5">
        <f>P_R[[#This Row],[19+]]-P_R[[#This Row],[20+]]</f>
        <v>1.1509999999999996E-2</v>
      </c>
      <c r="BJ166" s="5">
        <f>P_R[[#This Row],[20+]]-P_R[[#This Row],[21+]]</f>
        <v>8.2400000000000008E-3</v>
      </c>
      <c r="BK166" s="5">
        <f>P_R[[#This Row],[21+]]-P_R[[#This Row],[22+]]</f>
        <v>6.0099999999999997E-3</v>
      </c>
      <c r="BL166" s="5">
        <f>P_R[[#This Row],[22+]]-P_R[[#This Row],[23+]]</f>
        <v>3.7800000000000004E-3</v>
      </c>
      <c r="BM166" s="5">
        <f>P_R[[#This Row],[23+]]-P_R[[#This Row],[24+]]</f>
        <v>2.4799999999999996E-3</v>
      </c>
      <c r="BN166" s="5">
        <f>P_R[[#This Row],[24+]]-P_R[[#This Row],[25+]]</f>
        <v>1.6500000000000004E-3</v>
      </c>
      <c r="BO166" s="5">
        <f>P_R[[#This Row],[25+]]-P_R[[#This Row],[26+]]</f>
        <v>9.4999999999999989E-4</v>
      </c>
      <c r="BP166" s="5">
        <f>P_R[[#This Row],[26+]]-P_R[[#This Row],[27+]]</f>
        <v>5.6999999999999998E-4</v>
      </c>
      <c r="BQ166" s="5">
        <f>P_R[[#This Row],[27+]]-P_R[[#This Row],[28+]]</f>
        <v>3.3999999999999997E-4</v>
      </c>
      <c r="BR166" s="5">
        <f>P_R[[#This Row],[28+]]-P_R[[#This Row],[29+]]</f>
        <v>1.9000000000000001E-4</v>
      </c>
      <c r="BS166" s="5">
        <f>P_R[[#This Row],[29+]]-P_R[[#This Row],[30+]]</f>
        <v>1E-4</v>
      </c>
      <c r="BT166" s="5">
        <f>P_R[[#This Row],[30+]]-P_R[[#This Row],[31+]]</f>
        <v>6.0000000000000002E-5</v>
      </c>
      <c r="BU166" s="5">
        <f>P_R[[#This Row],[31+]]-P_R[[#This Row],[32+]]</f>
        <v>5.0000000000000002E-5</v>
      </c>
      <c r="BV166" s="5">
        <f>P_R[[#This Row],[32+]]-P_R[[#This Row],[33+]]</f>
        <v>0</v>
      </c>
      <c r="BW166" s="5">
        <f>P_R[[#This Row],[33+]]-P_R[[#This Row],[34+]]</f>
        <v>0</v>
      </c>
      <c r="BX166" s="5">
        <f>P_R[[#This Row],[34+]]-P_R[[#This Row],[35+]]</f>
        <v>0</v>
      </c>
      <c r="BY166" s="5">
        <f>P_R[[#This Row],[35+]]-P_R[[#This Row],[36+]]</f>
        <v>0</v>
      </c>
      <c r="BZ166" s="5">
        <f>P_R[[#This Row],[36+]]-P_R[[#This Row],[37+]]</f>
        <v>0</v>
      </c>
      <c r="CA166" s="5">
        <f>P_R[[#This Row],[37+]]-P_R[[#This Row],[38+]]</f>
        <v>0</v>
      </c>
      <c r="CB166" s="5">
        <f>P_R[[#This Row],[38+]]-P_R[[#This Row],[39+]]</f>
        <v>0</v>
      </c>
      <c r="CC166" s="5">
        <f>P_R[[#This Row],[39+]]-P_R[[#This Row],[40+]]</f>
        <v>0</v>
      </c>
      <c r="CD166" s="5">
        <f>P_R[[#This Row],[40+]]-P_R[[#This Row],[41+]]</f>
        <v>0</v>
      </c>
      <c r="CE166" s="5">
        <f>P_R[[#This Row],[41+]]-P_R[[#This Row],[42+]]</f>
        <v>0</v>
      </c>
      <c r="CF166" s="5">
        <f>P_R[[#This Row],[42+]]-P_R[[#This Row],[43+]]</f>
        <v>0</v>
      </c>
      <c r="CG166" s="5">
        <f>P_R[[#This Row],[43+]]-P_R[[#This Row],[44+]]</f>
        <v>0</v>
      </c>
      <c r="CH166" s="5">
        <f>P_R[[#This Row],[44+]]-P_R[[#This Row],[45+]]</f>
        <v>0</v>
      </c>
      <c r="CI166" s="5">
        <f>P_R[[#This Row],[45+]]-P_R[[#This Row],[46+]]</f>
        <v>0</v>
      </c>
      <c r="CJ166" s="5">
        <f>P_R[[#This Row],[46+]]-P_R[[#This Row],[47+]]</f>
        <v>0</v>
      </c>
      <c r="CK166" s="5">
        <f>P_R[[#This Row],[47+]]-P_R[[#This Row],[48+]]</f>
        <v>0</v>
      </c>
      <c r="CL166" s="5">
        <f>P_R[[#This Row],[48+]]-P_R[[#This Row],[49+]]</f>
        <v>0</v>
      </c>
    </row>
    <row r="167" spans="1:90" x14ac:dyDescent="0.25">
      <c r="A167" s="10">
        <v>22400725</v>
      </c>
      <c r="B167" s="13" t="s">
        <v>99</v>
      </c>
      <c r="C167" s="13" t="s">
        <v>98</v>
      </c>
      <c r="D167" s="11">
        <v>0.875</v>
      </c>
      <c r="E167" s="9" t="str">
        <f>HYPERLINK("https://www.nba.com/stats/player/203952/boxscores-traditional", "Andrew Wiggins")</f>
        <v>Andrew Wiggins</v>
      </c>
      <c r="F167">
        <v>26</v>
      </c>
      <c r="G167" s="4">
        <v>3.2250000000000001</v>
      </c>
      <c r="H167" s="3">
        <v>1</v>
      </c>
      <c r="I167" s="3">
        <v>1</v>
      </c>
      <c r="J167" s="3">
        <v>1</v>
      </c>
      <c r="K167" s="3">
        <v>1</v>
      </c>
      <c r="L167" s="3">
        <v>1</v>
      </c>
      <c r="M167" s="3">
        <v>1</v>
      </c>
      <c r="N167" s="3">
        <v>0.99990000000000001</v>
      </c>
      <c r="O167" s="3">
        <v>0.99968000000000001</v>
      </c>
      <c r="P167" s="3">
        <v>0.99902999999999997</v>
      </c>
      <c r="Q167" s="3">
        <v>0.99736000000000002</v>
      </c>
      <c r="R167" s="3">
        <v>0.99343000000000004</v>
      </c>
      <c r="S167" s="3">
        <v>0.98499999999999999</v>
      </c>
      <c r="T167" s="3">
        <v>0.96855999999999998</v>
      </c>
      <c r="U167" s="3">
        <v>0.93942999999999999</v>
      </c>
      <c r="V167" s="3">
        <v>0.89251000000000003</v>
      </c>
      <c r="W167" s="3">
        <v>0.82381000000000004</v>
      </c>
      <c r="X167" s="3">
        <v>0.73236999999999997</v>
      </c>
      <c r="Y167" s="3">
        <v>0.62172000000000005</v>
      </c>
      <c r="Z167" s="3">
        <v>0.5</v>
      </c>
      <c r="AA167" s="3">
        <v>0.37828000000000001</v>
      </c>
      <c r="AB167" s="3">
        <v>0.26762999999999998</v>
      </c>
      <c r="AC167" s="3">
        <v>0.17619000000000001</v>
      </c>
      <c r="AD167" s="3">
        <v>0.10749</v>
      </c>
      <c r="AE167" s="3">
        <v>6.0569999999999999E-2</v>
      </c>
      <c r="AF167" s="3">
        <v>3.1440000000000003E-2</v>
      </c>
      <c r="AG167" s="3">
        <v>1.4999999999999999E-2</v>
      </c>
      <c r="AH167" s="3">
        <v>6.5700000000000003E-3</v>
      </c>
      <c r="AI167" s="3">
        <v>2.64E-3</v>
      </c>
      <c r="AJ167" s="3">
        <v>9.7000000000000005E-4</v>
      </c>
      <c r="AK167" s="3">
        <v>3.2000000000000003E-4</v>
      </c>
      <c r="AL167" s="3">
        <v>1E-4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5">
        <f>P_R[[#This Row],[8+]]-P_R[[#This Row],[9+]]</f>
        <v>0</v>
      </c>
      <c r="AY167" s="5">
        <f>P_R[[#This Row],[9+]]-P_R[[#This Row],[10+]]</f>
        <v>0</v>
      </c>
      <c r="AZ167" s="5">
        <f>P_R[[#This Row],[10+]]-P_R[[#This Row],[11+]]</f>
        <v>0</v>
      </c>
      <c r="BA167" s="5">
        <f>P_R[[#This Row],[11+]]-P_R[[#This Row],[12+]]</f>
        <v>0</v>
      </c>
      <c r="BB167" s="5">
        <f>P_R[[#This Row],[12+]]-P_R[[#This Row],[13+]]</f>
        <v>0</v>
      </c>
      <c r="BC167" s="5">
        <f>P_R[[#This Row],[13+]]-P_R[[#This Row],[14+]]</f>
        <v>9.9999999999988987E-5</v>
      </c>
      <c r="BD167" s="5">
        <f>P_R[[#This Row],[14+]]-P_R[[#This Row],[15+]]</f>
        <v>2.1999999999999797E-4</v>
      </c>
      <c r="BE167" s="5">
        <f>P_R[[#This Row],[15+]]-P_R[[#This Row],[16+]]</f>
        <v>6.5000000000003944E-4</v>
      </c>
      <c r="BF167" s="5">
        <f>P_R[[#This Row],[16+]]-P_R[[#This Row],[17+]]</f>
        <v>1.6699999999999493E-3</v>
      </c>
      <c r="BG167" s="5">
        <f>P_R[[#This Row],[17+]]-P_R[[#This Row],[18+]]</f>
        <v>3.9299999999999891E-3</v>
      </c>
      <c r="BH167" s="5">
        <f>P_R[[#This Row],[18+]]-P_R[[#This Row],[19+]]</f>
        <v>8.4300000000000486E-3</v>
      </c>
      <c r="BI167" s="5">
        <f>P_R[[#This Row],[19+]]-P_R[[#This Row],[20+]]</f>
        <v>1.644000000000001E-2</v>
      </c>
      <c r="BJ167" s="5">
        <f>P_R[[#This Row],[20+]]-P_R[[#This Row],[21+]]</f>
        <v>2.9129999999999989E-2</v>
      </c>
      <c r="BK167" s="5">
        <f>P_R[[#This Row],[21+]]-P_R[[#This Row],[22+]]</f>
        <v>4.6919999999999962E-2</v>
      </c>
      <c r="BL167" s="5">
        <f>P_R[[#This Row],[22+]]-P_R[[#This Row],[23+]]</f>
        <v>6.8699999999999983E-2</v>
      </c>
      <c r="BM167" s="5">
        <f>P_R[[#This Row],[23+]]-P_R[[#This Row],[24+]]</f>
        <v>9.1440000000000077E-2</v>
      </c>
      <c r="BN167" s="5">
        <f>P_R[[#This Row],[24+]]-P_R[[#This Row],[25+]]</f>
        <v>0.11064999999999992</v>
      </c>
      <c r="BO167" s="5">
        <f>P_R[[#This Row],[25+]]-P_R[[#This Row],[26+]]</f>
        <v>0.12172000000000005</v>
      </c>
      <c r="BP167" s="5">
        <f>P_R[[#This Row],[26+]]-P_R[[#This Row],[27+]]</f>
        <v>0.12171999999999999</v>
      </c>
      <c r="BQ167" s="5">
        <f>P_R[[#This Row],[27+]]-P_R[[#This Row],[28+]]</f>
        <v>0.11065000000000003</v>
      </c>
      <c r="BR167" s="5">
        <f>P_R[[#This Row],[28+]]-P_R[[#This Row],[29+]]</f>
        <v>9.1439999999999966E-2</v>
      </c>
      <c r="BS167" s="5">
        <f>P_R[[#This Row],[29+]]-P_R[[#This Row],[30+]]</f>
        <v>6.8700000000000011E-2</v>
      </c>
      <c r="BT167" s="5">
        <f>P_R[[#This Row],[30+]]-P_R[[#This Row],[31+]]</f>
        <v>4.6920000000000003E-2</v>
      </c>
      <c r="BU167" s="5">
        <f>P_R[[#This Row],[31+]]-P_R[[#This Row],[32+]]</f>
        <v>2.9129999999999996E-2</v>
      </c>
      <c r="BV167" s="5">
        <f>P_R[[#This Row],[32+]]-P_R[[#This Row],[33+]]</f>
        <v>1.6440000000000003E-2</v>
      </c>
      <c r="BW167" s="5">
        <f>P_R[[#This Row],[33+]]-P_R[[#This Row],[34+]]</f>
        <v>8.43E-3</v>
      </c>
      <c r="BX167" s="5">
        <f>P_R[[#This Row],[34+]]-P_R[[#This Row],[35+]]</f>
        <v>3.9300000000000003E-3</v>
      </c>
      <c r="BY167" s="5">
        <f>P_R[[#This Row],[35+]]-P_R[[#This Row],[36+]]</f>
        <v>1.67E-3</v>
      </c>
      <c r="BZ167" s="5">
        <f>P_R[[#This Row],[36+]]-P_R[[#This Row],[37+]]</f>
        <v>6.4999999999999997E-4</v>
      </c>
      <c r="CA167" s="5">
        <f>P_R[[#This Row],[37+]]-P_R[[#This Row],[38+]]</f>
        <v>2.2000000000000003E-4</v>
      </c>
      <c r="CB167" s="5">
        <f>P_R[[#This Row],[38+]]-P_R[[#This Row],[39+]]</f>
        <v>1E-4</v>
      </c>
      <c r="CC167" s="5">
        <f>P_R[[#This Row],[39+]]-P_R[[#This Row],[40+]]</f>
        <v>0</v>
      </c>
      <c r="CD167" s="5">
        <f>P_R[[#This Row],[40+]]-P_R[[#This Row],[41+]]</f>
        <v>0</v>
      </c>
      <c r="CE167" s="5">
        <f>P_R[[#This Row],[41+]]-P_R[[#This Row],[42+]]</f>
        <v>0</v>
      </c>
      <c r="CF167" s="5">
        <f>P_R[[#This Row],[42+]]-P_R[[#This Row],[43+]]</f>
        <v>0</v>
      </c>
      <c r="CG167" s="5">
        <f>P_R[[#This Row],[43+]]-P_R[[#This Row],[44+]]</f>
        <v>0</v>
      </c>
      <c r="CH167" s="5">
        <f>P_R[[#This Row],[44+]]-P_R[[#This Row],[45+]]</f>
        <v>0</v>
      </c>
      <c r="CI167" s="5">
        <f>P_R[[#This Row],[45+]]-P_R[[#This Row],[46+]]</f>
        <v>0</v>
      </c>
      <c r="CJ167" s="5">
        <f>P_R[[#This Row],[46+]]-P_R[[#This Row],[47+]]</f>
        <v>0</v>
      </c>
      <c r="CK167" s="5">
        <f>P_R[[#This Row],[47+]]-P_R[[#This Row],[48+]]</f>
        <v>0</v>
      </c>
      <c r="CL167" s="5">
        <f>P_R[[#This Row],[48+]]-P_R[[#This Row],[49+]]</f>
        <v>0</v>
      </c>
    </row>
    <row r="168" spans="1:90" x14ac:dyDescent="0.25">
      <c r="A168" s="10">
        <v>22400725</v>
      </c>
      <c r="B168" s="13" t="s">
        <v>99</v>
      </c>
      <c r="C168" s="13" t="s">
        <v>98</v>
      </c>
      <c r="D168" s="11">
        <v>0.875</v>
      </c>
      <c r="E168" s="9" t="str">
        <f>HYPERLINK("https://www.nba.com/stats/player/201939/boxscores-traditional", "Stephen Curry")</f>
        <v>Stephen Curry</v>
      </c>
      <c r="F168">
        <v>20.6</v>
      </c>
      <c r="G168" s="4">
        <v>4.4089999999999998</v>
      </c>
      <c r="H168" s="3">
        <v>0.99787999999999999</v>
      </c>
      <c r="I168" s="3">
        <v>0.99573</v>
      </c>
      <c r="J168" s="3">
        <v>0.99180000000000001</v>
      </c>
      <c r="K168" s="3">
        <v>0.98536999999999997</v>
      </c>
      <c r="L168" s="3">
        <v>0.97441</v>
      </c>
      <c r="M168" s="3">
        <v>0.95728000000000002</v>
      </c>
      <c r="N168" s="3">
        <v>0.93318999999999996</v>
      </c>
      <c r="O168" s="3">
        <v>0.89795999999999998</v>
      </c>
      <c r="P168" s="3">
        <v>0.85082999999999998</v>
      </c>
      <c r="Q168" s="3">
        <v>0.79388999999999998</v>
      </c>
      <c r="R168" s="3">
        <v>0.72240000000000004</v>
      </c>
      <c r="S168" s="3">
        <v>0.64058000000000004</v>
      </c>
      <c r="T168" s="3">
        <v>0.55567</v>
      </c>
      <c r="U168" s="3">
        <v>0.46414</v>
      </c>
      <c r="V168" s="3">
        <v>0.37447999999999998</v>
      </c>
      <c r="W168" s="3">
        <v>0.29459999999999997</v>
      </c>
      <c r="X168" s="3">
        <v>0.22065000000000001</v>
      </c>
      <c r="Y168" s="3">
        <v>0.15866</v>
      </c>
      <c r="Z168" s="3">
        <v>0.11123</v>
      </c>
      <c r="AA168" s="3">
        <v>7.3529999999999998E-2</v>
      </c>
      <c r="AB168" s="3">
        <v>4.648E-2</v>
      </c>
      <c r="AC168" s="3">
        <v>2.8070000000000001E-2</v>
      </c>
      <c r="AD168" s="3">
        <v>1.6590000000000001E-2</v>
      </c>
      <c r="AE168" s="3">
        <v>9.1400000000000006E-3</v>
      </c>
      <c r="AF168" s="3">
        <v>4.7999999999999996E-3</v>
      </c>
      <c r="AG168" s="3">
        <v>2.48E-3</v>
      </c>
      <c r="AH168" s="3">
        <v>1.1800000000000001E-3</v>
      </c>
      <c r="AI168" s="3">
        <v>5.4000000000000001E-4</v>
      </c>
      <c r="AJ168" s="3">
        <v>2.4000000000000001E-4</v>
      </c>
      <c r="AK168" s="3">
        <v>1E-4</v>
      </c>
      <c r="AL168" s="3">
        <v>4.0000000000000003E-5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5">
        <f>P_R[[#This Row],[8+]]-P_R[[#This Row],[9+]]</f>
        <v>2.1499999999999853E-3</v>
      </c>
      <c r="AY168" s="5">
        <f>P_R[[#This Row],[9+]]-P_R[[#This Row],[10+]]</f>
        <v>3.9299999999999891E-3</v>
      </c>
      <c r="AZ168" s="5">
        <f>P_R[[#This Row],[10+]]-P_R[[#This Row],[11+]]</f>
        <v>6.4300000000000468E-3</v>
      </c>
      <c r="BA168" s="5">
        <f>P_R[[#This Row],[11+]]-P_R[[#This Row],[12+]]</f>
        <v>1.095999999999997E-2</v>
      </c>
      <c r="BB168" s="5">
        <f>P_R[[#This Row],[12+]]-P_R[[#This Row],[13+]]</f>
        <v>1.7129999999999979E-2</v>
      </c>
      <c r="BC168" s="5">
        <f>P_R[[#This Row],[13+]]-P_R[[#This Row],[14+]]</f>
        <v>2.4090000000000056E-2</v>
      </c>
      <c r="BD168" s="5">
        <f>P_R[[#This Row],[14+]]-P_R[[#This Row],[15+]]</f>
        <v>3.5229999999999984E-2</v>
      </c>
      <c r="BE168" s="5">
        <f>P_R[[#This Row],[15+]]-P_R[[#This Row],[16+]]</f>
        <v>4.7130000000000005E-2</v>
      </c>
      <c r="BF168" s="5">
        <f>P_R[[#This Row],[16+]]-P_R[[#This Row],[17+]]</f>
        <v>5.6939999999999991E-2</v>
      </c>
      <c r="BG168" s="5">
        <f>P_R[[#This Row],[17+]]-P_R[[#This Row],[18+]]</f>
        <v>7.1489999999999942E-2</v>
      </c>
      <c r="BH168" s="5">
        <f>P_R[[#This Row],[18+]]-P_R[[#This Row],[19+]]</f>
        <v>8.1820000000000004E-2</v>
      </c>
      <c r="BI168" s="5">
        <f>P_R[[#This Row],[19+]]-P_R[[#This Row],[20+]]</f>
        <v>8.4910000000000041E-2</v>
      </c>
      <c r="BJ168" s="5">
        <f>P_R[[#This Row],[20+]]-P_R[[#This Row],[21+]]</f>
        <v>9.153E-2</v>
      </c>
      <c r="BK168" s="5">
        <f>P_R[[#This Row],[21+]]-P_R[[#This Row],[22+]]</f>
        <v>8.9660000000000017E-2</v>
      </c>
      <c r="BL168" s="5">
        <f>P_R[[#This Row],[22+]]-P_R[[#This Row],[23+]]</f>
        <v>7.9880000000000007E-2</v>
      </c>
      <c r="BM168" s="5">
        <f>P_R[[#This Row],[23+]]-P_R[[#This Row],[24+]]</f>
        <v>7.394999999999996E-2</v>
      </c>
      <c r="BN168" s="5">
        <f>P_R[[#This Row],[24+]]-P_R[[#This Row],[25+]]</f>
        <v>6.1990000000000017E-2</v>
      </c>
      <c r="BO168" s="5">
        <f>P_R[[#This Row],[25+]]-P_R[[#This Row],[26+]]</f>
        <v>4.743E-2</v>
      </c>
      <c r="BP168" s="5">
        <f>P_R[[#This Row],[26+]]-P_R[[#This Row],[27+]]</f>
        <v>3.7699999999999997E-2</v>
      </c>
      <c r="BQ168" s="5">
        <f>P_R[[#This Row],[27+]]-P_R[[#This Row],[28+]]</f>
        <v>2.7049999999999998E-2</v>
      </c>
      <c r="BR168" s="5">
        <f>P_R[[#This Row],[28+]]-P_R[[#This Row],[29+]]</f>
        <v>1.8409999999999999E-2</v>
      </c>
      <c r="BS168" s="5">
        <f>P_R[[#This Row],[29+]]-P_R[[#This Row],[30+]]</f>
        <v>1.1480000000000001E-2</v>
      </c>
      <c r="BT168" s="5">
        <f>P_R[[#This Row],[30+]]-P_R[[#This Row],[31+]]</f>
        <v>7.45E-3</v>
      </c>
      <c r="BU168" s="5">
        <f>P_R[[#This Row],[31+]]-P_R[[#This Row],[32+]]</f>
        <v>4.340000000000001E-3</v>
      </c>
      <c r="BV168" s="5">
        <f>P_R[[#This Row],[32+]]-P_R[[#This Row],[33+]]</f>
        <v>2.3199999999999996E-3</v>
      </c>
      <c r="BW168" s="5">
        <f>P_R[[#This Row],[33+]]-P_R[[#This Row],[34+]]</f>
        <v>1.2999999999999999E-3</v>
      </c>
      <c r="BX168" s="5">
        <f>P_R[[#This Row],[34+]]-P_R[[#This Row],[35+]]</f>
        <v>6.4000000000000005E-4</v>
      </c>
      <c r="BY168" s="5">
        <f>P_R[[#This Row],[35+]]-P_R[[#This Row],[36+]]</f>
        <v>3.0000000000000003E-4</v>
      </c>
      <c r="BZ168" s="5">
        <f>P_R[[#This Row],[36+]]-P_R[[#This Row],[37+]]</f>
        <v>1.3999999999999999E-4</v>
      </c>
      <c r="CA168" s="5">
        <f>P_R[[#This Row],[37+]]-P_R[[#This Row],[38+]]</f>
        <v>6.0000000000000002E-5</v>
      </c>
      <c r="CB168" s="5">
        <f>P_R[[#This Row],[38+]]-P_R[[#This Row],[39+]]</f>
        <v>4.0000000000000003E-5</v>
      </c>
      <c r="CC168" s="5">
        <f>P_R[[#This Row],[39+]]-P_R[[#This Row],[40+]]</f>
        <v>0</v>
      </c>
      <c r="CD168" s="5">
        <f>P_R[[#This Row],[40+]]-P_R[[#This Row],[41+]]</f>
        <v>0</v>
      </c>
      <c r="CE168" s="5">
        <f>P_R[[#This Row],[41+]]-P_R[[#This Row],[42+]]</f>
        <v>0</v>
      </c>
      <c r="CF168" s="5">
        <f>P_R[[#This Row],[42+]]-P_R[[#This Row],[43+]]</f>
        <v>0</v>
      </c>
      <c r="CG168" s="5">
        <f>P_R[[#This Row],[43+]]-P_R[[#This Row],[44+]]</f>
        <v>0</v>
      </c>
      <c r="CH168" s="5">
        <f>P_R[[#This Row],[44+]]-P_R[[#This Row],[45+]]</f>
        <v>0</v>
      </c>
      <c r="CI168" s="5">
        <f>P_R[[#This Row],[45+]]-P_R[[#This Row],[46+]]</f>
        <v>0</v>
      </c>
      <c r="CJ168" s="5">
        <f>P_R[[#This Row],[46+]]-P_R[[#This Row],[47+]]</f>
        <v>0</v>
      </c>
      <c r="CK168" s="5">
        <f>P_R[[#This Row],[47+]]-P_R[[#This Row],[48+]]</f>
        <v>0</v>
      </c>
      <c r="CL168" s="5">
        <f>P_R[[#This Row],[48+]]-P_R[[#This Row],[49+]]</f>
        <v>0</v>
      </c>
    </row>
    <row r="169" spans="1:90" x14ac:dyDescent="0.25">
      <c r="A169" s="10">
        <v>22400725</v>
      </c>
      <c r="B169" s="13" t="s">
        <v>99</v>
      </c>
      <c r="C169" s="13" t="s">
        <v>98</v>
      </c>
      <c r="D169" s="11">
        <v>0.875</v>
      </c>
      <c r="E169" s="9" t="str">
        <f>HYPERLINK("https://www.nba.com/stats/player/203110/boxscores-traditional", "Draymond Green")</f>
        <v>Draymond Green</v>
      </c>
      <c r="F169">
        <v>13</v>
      </c>
      <c r="G169" s="4">
        <v>2.2800000000000002</v>
      </c>
      <c r="H169" s="3">
        <v>0.98573999999999995</v>
      </c>
      <c r="I169" s="3">
        <v>0.95994000000000002</v>
      </c>
      <c r="J169" s="3">
        <v>0.90658000000000005</v>
      </c>
      <c r="K169" s="3">
        <v>0.81057000000000001</v>
      </c>
      <c r="L169" s="3">
        <v>0.67003000000000001</v>
      </c>
      <c r="M169" s="3">
        <v>0.5</v>
      </c>
      <c r="N169" s="3">
        <v>0.32996999999999999</v>
      </c>
      <c r="O169" s="3">
        <v>0.18942999999999999</v>
      </c>
      <c r="P169" s="3">
        <v>9.3420000000000003E-2</v>
      </c>
      <c r="Q169" s="3">
        <v>4.0059999999999998E-2</v>
      </c>
      <c r="R169" s="3">
        <v>1.426E-2</v>
      </c>
      <c r="S169" s="3">
        <v>4.2700000000000004E-3</v>
      </c>
      <c r="T169" s="3">
        <v>1.07E-3</v>
      </c>
      <c r="U169" s="3">
        <v>2.2000000000000001E-4</v>
      </c>
      <c r="V169" s="3">
        <v>4.0000000000000003E-5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5">
        <f>P_R[[#This Row],[8+]]-P_R[[#This Row],[9+]]</f>
        <v>2.5799999999999934E-2</v>
      </c>
      <c r="AY169" s="5">
        <f>P_R[[#This Row],[9+]]-P_R[[#This Row],[10+]]</f>
        <v>5.3359999999999963E-2</v>
      </c>
      <c r="AZ169" s="5">
        <f>P_R[[#This Row],[10+]]-P_R[[#This Row],[11+]]</f>
        <v>9.601000000000004E-2</v>
      </c>
      <c r="BA169" s="5">
        <f>P_R[[#This Row],[11+]]-P_R[[#This Row],[12+]]</f>
        <v>0.14054</v>
      </c>
      <c r="BB169" s="5">
        <f>P_R[[#This Row],[12+]]-P_R[[#This Row],[13+]]</f>
        <v>0.17003000000000001</v>
      </c>
      <c r="BC169" s="5">
        <f>P_R[[#This Row],[13+]]-P_R[[#This Row],[14+]]</f>
        <v>0.17003000000000001</v>
      </c>
      <c r="BD169" s="5">
        <f>P_R[[#This Row],[14+]]-P_R[[#This Row],[15+]]</f>
        <v>0.14054</v>
      </c>
      <c r="BE169" s="5">
        <f>P_R[[#This Row],[15+]]-P_R[[#This Row],[16+]]</f>
        <v>9.6009999999999984E-2</v>
      </c>
      <c r="BF169" s="5">
        <f>P_R[[#This Row],[16+]]-P_R[[#This Row],[17+]]</f>
        <v>5.3360000000000005E-2</v>
      </c>
      <c r="BG169" s="5">
        <f>P_R[[#This Row],[17+]]-P_R[[#This Row],[18+]]</f>
        <v>2.5799999999999997E-2</v>
      </c>
      <c r="BH169" s="5">
        <f>P_R[[#This Row],[18+]]-P_R[[#This Row],[19+]]</f>
        <v>9.9899999999999989E-3</v>
      </c>
      <c r="BI169" s="5">
        <f>P_R[[#This Row],[19+]]-P_R[[#This Row],[20+]]</f>
        <v>3.2000000000000006E-3</v>
      </c>
      <c r="BJ169" s="5">
        <f>P_R[[#This Row],[20+]]-P_R[[#This Row],[21+]]</f>
        <v>8.4999999999999995E-4</v>
      </c>
      <c r="BK169" s="5">
        <f>P_R[[#This Row],[21+]]-P_R[[#This Row],[22+]]</f>
        <v>1.8000000000000001E-4</v>
      </c>
      <c r="BL169" s="5">
        <f>P_R[[#This Row],[22+]]-P_R[[#This Row],[23+]]</f>
        <v>4.0000000000000003E-5</v>
      </c>
      <c r="BM169" s="5">
        <f>P_R[[#This Row],[23+]]-P_R[[#This Row],[24+]]</f>
        <v>0</v>
      </c>
      <c r="BN169" s="5">
        <f>P_R[[#This Row],[24+]]-P_R[[#This Row],[25+]]</f>
        <v>0</v>
      </c>
      <c r="BO169" s="5">
        <f>P_R[[#This Row],[25+]]-P_R[[#This Row],[26+]]</f>
        <v>0</v>
      </c>
      <c r="BP169" s="5">
        <f>P_R[[#This Row],[26+]]-P_R[[#This Row],[27+]]</f>
        <v>0</v>
      </c>
      <c r="BQ169" s="5">
        <f>P_R[[#This Row],[27+]]-P_R[[#This Row],[28+]]</f>
        <v>0</v>
      </c>
      <c r="BR169" s="5">
        <f>P_R[[#This Row],[28+]]-P_R[[#This Row],[29+]]</f>
        <v>0</v>
      </c>
      <c r="BS169" s="5">
        <f>P_R[[#This Row],[29+]]-P_R[[#This Row],[30+]]</f>
        <v>0</v>
      </c>
      <c r="BT169" s="5">
        <f>P_R[[#This Row],[30+]]-P_R[[#This Row],[31+]]</f>
        <v>0</v>
      </c>
      <c r="BU169" s="5">
        <f>P_R[[#This Row],[31+]]-P_R[[#This Row],[32+]]</f>
        <v>0</v>
      </c>
      <c r="BV169" s="5">
        <f>P_R[[#This Row],[32+]]-P_R[[#This Row],[33+]]</f>
        <v>0</v>
      </c>
      <c r="BW169" s="5">
        <f>P_R[[#This Row],[33+]]-P_R[[#This Row],[34+]]</f>
        <v>0</v>
      </c>
      <c r="BX169" s="5">
        <f>P_R[[#This Row],[34+]]-P_R[[#This Row],[35+]]</f>
        <v>0</v>
      </c>
      <c r="BY169" s="5">
        <f>P_R[[#This Row],[35+]]-P_R[[#This Row],[36+]]</f>
        <v>0</v>
      </c>
      <c r="BZ169" s="5">
        <f>P_R[[#This Row],[36+]]-P_R[[#This Row],[37+]]</f>
        <v>0</v>
      </c>
      <c r="CA169" s="5">
        <f>P_R[[#This Row],[37+]]-P_R[[#This Row],[38+]]</f>
        <v>0</v>
      </c>
      <c r="CB169" s="5">
        <f>P_R[[#This Row],[38+]]-P_R[[#This Row],[39+]]</f>
        <v>0</v>
      </c>
      <c r="CC169" s="5">
        <f>P_R[[#This Row],[39+]]-P_R[[#This Row],[40+]]</f>
        <v>0</v>
      </c>
      <c r="CD169" s="5">
        <f>P_R[[#This Row],[40+]]-P_R[[#This Row],[41+]]</f>
        <v>0</v>
      </c>
      <c r="CE169" s="5">
        <f>P_R[[#This Row],[41+]]-P_R[[#This Row],[42+]]</f>
        <v>0</v>
      </c>
      <c r="CF169" s="5">
        <f>P_R[[#This Row],[42+]]-P_R[[#This Row],[43+]]</f>
        <v>0</v>
      </c>
      <c r="CG169" s="5">
        <f>P_R[[#This Row],[43+]]-P_R[[#This Row],[44+]]</f>
        <v>0</v>
      </c>
      <c r="CH169" s="5">
        <f>P_R[[#This Row],[44+]]-P_R[[#This Row],[45+]]</f>
        <v>0</v>
      </c>
      <c r="CI169" s="5">
        <f>P_R[[#This Row],[45+]]-P_R[[#This Row],[46+]]</f>
        <v>0</v>
      </c>
      <c r="CJ169" s="5">
        <f>P_R[[#This Row],[46+]]-P_R[[#This Row],[47+]]</f>
        <v>0</v>
      </c>
      <c r="CK169" s="5">
        <f>P_R[[#This Row],[47+]]-P_R[[#This Row],[48+]]</f>
        <v>0</v>
      </c>
      <c r="CL169" s="5">
        <f>P_R[[#This Row],[48+]]-P_R[[#This Row],[49+]]</f>
        <v>0</v>
      </c>
    </row>
    <row r="170" spans="1:90" x14ac:dyDescent="0.25">
      <c r="A170" s="10">
        <v>22400725</v>
      </c>
      <c r="B170" s="13" t="s">
        <v>99</v>
      </c>
      <c r="C170" s="13" t="s">
        <v>98</v>
      </c>
      <c r="D170" s="11">
        <v>0.875</v>
      </c>
      <c r="E170" s="9" t="str">
        <f>HYPERLINK("https://www.nba.com/stats/player/1641764/boxscores-traditional", "Brandin Podziemski")</f>
        <v>Brandin Podziemski</v>
      </c>
      <c r="F170">
        <v>18.399999999999999</v>
      </c>
      <c r="G170" s="4">
        <v>4.883</v>
      </c>
      <c r="H170" s="3">
        <v>0.98341000000000001</v>
      </c>
      <c r="I170" s="3">
        <v>0.97319999999999995</v>
      </c>
      <c r="J170" s="3">
        <v>0.95728000000000002</v>
      </c>
      <c r="K170" s="3">
        <v>0.93574000000000002</v>
      </c>
      <c r="L170" s="3">
        <v>0.90490000000000004</v>
      </c>
      <c r="M170" s="3">
        <v>0.86650000000000005</v>
      </c>
      <c r="N170" s="3">
        <v>0.81594</v>
      </c>
      <c r="O170" s="3">
        <v>0.75804000000000005</v>
      </c>
      <c r="P170" s="3">
        <v>0.68793000000000004</v>
      </c>
      <c r="Q170" s="3">
        <v>0.61409000000000002</v>
      </c>
      <c r="R170" s="3">
        <v>0.53188000000000002</v>
      </c>
      <c r="S170" s="3">
        <v>0.45223999999999998</v>
      </c>
      <c r="T170" s="3">
        <v>0.37069999999999997</v>
      </c>
      <c r="U170" s="3">
        <v>0.29805999999999999</v>
      </c>
      <c r="V170" s="3">
        <v>0.22964999999999999</v>
      </c>
      <c r="W170" s="3">
        <v>0.17360999999999999</v>
      </c>
      <c r="X170" s="3">
        <v>0.12506999999999999</v>
      </c>
      <c r="Y170" s="3">
        <v>8.8510000000000005E-2</v>
      </c>
      <c r="Z170" s="3">
        <v>5.9380000000000002E-2</v>
      </c>
      <c r="AA170" s="3">
        <v>3.9199999999999999E-2</v>
      </c>
      <c r="AB170" s="3">
        <v>2.4420000000000001E-2</v>
      </c>
      <c r="AC170" s="3">
        <v>1.4999999999999999E-2</v>
      </c>
      <c r="AD170" s="3">
        <v>8.6599999999999993E-3</v>
      </c>
      <c r="AE170" s="3">
        <v>4.9399999999999999E-3</v>
      </c>
      <c r="AF170" s="3">
        <v>2.64E-3</v>
      </c>
      <c r="AG170" s="3">
        <v>1.39E-3</v>
      </c>
      <c r="AH170" s="3">
        <v>7.1000000000000002E-4</v>
      </c>
      <c r="AI170" s="3">
        <v>3.4000000000000002E-4</v>
      </c>
      <c r="AJ170" s="3">
        <v>1.6000000000000001E-4</v>
      </c>
      <c r="AK170" s="3">
        <v>6.9999999999999994E-5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5">
        <f>P_R[[#This Row],[8+]]-P_R[[#This Row],[9+]]</f>
        <v>1.0210000000000052E-2</v>
      </c>
      <c r="AY170" s="5">
        <f>P_R[[#This Row],[9+]]-P_R[[#This Row],[10+]]</f>
        <v>1.5919999999999934E-2</v>
      </c>
      <c r="AZ170" s="5">
        <f>P_R[[#This Row],[10+]]-P_R[[#This Row],[11+]]</f>
        <v>2.1540000000000004E-2</v>
      </c>
      <c r="BA170" s="5">
        <f>P_R[[#This Row],[11+]]-P_R[[#This Row],[12+]]</f>
        <v>3.0839999999999979E-2</v>
      </c>
      <c r="BB170" s="5">
        <f>P_R[[#This Row],[12+]]-P_R[[#This Row],[13+]]</f>
        <v>3.839999999999999E-2</v>
      </c>
      <c r="BC170" s="5">
        <f>P_R[[#This Row],[13+]]-P_R[[#This Row],[14+]]</f>
        <v>5.0560000000000049E-2</v>
      </c>
      <c r="BD170" s="5">
        <f>P_R[[#This Row],[14+]]-P_R[[#This Row],[15+]]</f>
        <v>5.7899999999999952E-2</v>
      </c>
      <c r="BE170" s="5">
        <f>P_R[[#This Row],[15+]]-P_R[[#This Row],[16+]]</f>
        <v>7.0110000000000006E-2</v>
      </c>
      <c r="BF170" s="5">
        <f>P_R[[#This Row],[16+]]-P_R[[#This Row],[17+]]</f>
        <v>7.3840000000000017E-2</v>
      </c>
      <c r="BG170" s="5">
        <f>P_R[[#This Row],[17+]]-P_R[[#This Row],[18+]]</f>
        <v>8.2210000000000005E-2</v>
      </c>
      <c r="BH170" s="5">
        <f>P_R[[#This Row],[18+]]-P_R[[#This Row],[19+]]</f>
        <v>7.9640000000000044E-2</v>
      </c>
      <c r="BI170" s="5">
        <f>P_R[[#This Row],[19+]]-P_R[[#This Row],[20+]]</f>
        <v>8.1540000000000001E-2</v>
      </c>
      <c r="BJ170" s="5">
        <f>P_R[[#This Row],[20+]]-P_R[[#This Row],[21+]]</f>
        <v>7.2639999999999982E-2</v>
      </c>
      <c r="BK170" s="5">
        <f>P_R[[#This Row],[21+]]-P_R[[#This Row],[22+]]</f>
        <v>6.8409999999999999E-2</v>
      </c>
      <c r="BL170" s="5">
        <f>P_R[[#This Row],[22+]]-P_R[[#This Row],[23+]]</f>
        <v>5.6040000000000006E-2</v>
      </c>
      <c r="BM170" s="5">
        <f>P_R[[#This Row],[23+]]-P_R[[#This Row],[24+]]</f>
        <v>4.854E-2</v>
      </c>
      <c r="BN170" s="5">
        <f>P_R[[#This Row],[24+]]-P_R[[#This Row],[25+]]</f>
        <v>3.6559999999999981E-2</v>
      </c>
      <c r="BO170" s="5">
        <f>P_R[[#This Row],[25+]]-P_R[[#This Row],[26+]]</f>
        <v>2.9130000000000003E-2</v>
      </c>
      <c r="BP170" s="5">
        <f>P_R[[#This Row],[26+]]-P_R[[#This Row],[27+]]</f>
        <v>2.0180000000000003E-2</v>
      </c>
      <c r="BQ170" s="5">
        <f>P_R[[#This Row],[27+]]-P_R[[#This Row],[28+]]</f>
        <v>1.4779999999999998E-2</v>
      </c>
      <c r="BR170" s="5">
        <f>P_R[[#This Row],[28+]]-P_R[[#This Row],[29+]]</f>
        <v>9.4200000000000013E-3</v>
      </c>
      <c r="BS170" s="5">
        <f>P_R[[#This Row],[29+]]-P_R[[#This Row],[30+]]</f>
        <v>6.3400000000000001E-3</v>
      </c>
      <c r="BT170" s="5">
        <f>P_R[[#This Row],[30+]]-P_R[[#This Row],[31+]]</f>
        <v>3.7199999999999993E-3</v>
      </c>
      <c r="BU170" s="5">
        <f>P_R[[#This Row],[31+]]-P_R[[#This Row],[32+]]</f>
        <v>2.3E-3</v>
      </c>
      <c r="BV170" s="5">
        <f>P_R[[#This Row],[32+]]-P_R[[#This Row],[33+]]</f>
        <v>1.25E-3</v>
      </c>
      <c r="BW170" s="5">
        <f>P_R[[#This Row],[33+]]-P_R[[#This Row],[34+]]</f>
        <v>6.7999999999999994E-4</v>
      </c>
      <c r="BX170" s="5">
        <f>P_R[[#This Row],[34+]]-P_R[[#This Row],[35+]]</f>
        <v>3.6999999999999999E-4</v>
      </c>
      <c r="BY170" s="5">
        <f>P_R[[#This Row],[35+]]-P_R[[#This Row],[36+]]</f>
        <v>1.8000000000000001E-4</v>
      </c>
      <c r="BZ170" s="5">
        <f>P_R[[#This Row],[36+]]-P_R[[#This Row],[37+]]</f>
        <v>9.0000000000000019E-5</v>
      </c>
      <c r="CA170" s="5">
        <f>P_R[[#This Row],[37+]]-P_R[[#This Row],[38+]]</f>
        <v>6.9999999999999994E-5</v>
      </c>
      <c r="CB170" s="5">
        <f>P_R[[#This Row],[38+]]-P_R[[#This Row],[39+]]</f>
        <v>0</v>
      </c>
      <c r="CC170" s="5">
        <f>P_R[[#This Row],[39+]]-P_R[[#This Row],[40+]]</f>
        <v>0</v>
      </c>
      <c r="CD170" s="5">
        <f>P_R[[#This Row],[40+]]-P_R[[#This Row],[41+]]</f>
        <v>0</v>
      </c>
      <c r="CE170" s="5">
        <f>P_R[[#This Row],[41+]]-P_R[[#This Row],[42+]]</f>
        <v>0</v>
      </c>
      <c r="CF170" s="5">
        <f>P_R[[#This Row],[42+]]-P_R[[#This Row],[43+]]</f>
        <v>0</v>
      </c>
      <c r="CG170" s="5">
        <f>P_R[[#This Row],[43+]]-P_R[[#This Row],[44+]]</f>
        <v>0</v>
      </c>
      <c r="CH170" s="5">
        <f>P_R[[#This Row],[44+]]-P_R[[#This Row],[45+]]</f>
        <v>0</v>
      </c>
      <c r="CI170" s="5">
        <f>P_R[[#This Row],[45+]]-P_R[[#This Row],[46+]]</f>
        <v>0</v>
      </c>
      <c r="CJ170" s="5">
        <f>P_R[[#This Row],[46+]]-P_R[[#This Row],[47+]]</f>
        <v>0</v>
      </c>
      <c r="CK170" s="5">
        <f>P_R[[#This Row],[47+]]-P_R[[#This Row],[48+]]</f>
        <v>0</v>
      </c>
      <c r="CL170" s="5">
        <f>P_R[[#This Row],[48+]]-P_R[[#This Row],[49+]]</f>
        <v>0</v>
      </c>
    </row>
    <row r="171" spans="1:90" x14ac:dyDescent="0.25">
      <c r="A171" s="10">
        <v>22400725</v>
      </c>
      <c r="B171" s="13" t="s">
        <v>99</v>
      </c>
      <c r="C171" s="13" t="s">
        <v>98</v>
      </c>
      <c r="D171" s="11">
        <v>0.875</v>
      </c>
      <c r="E171" s="9" t="str">
        <f>HYPERLINK("https://www.nba.com/stats/player/1630228/boxscores-traditional", "Jonathan Kuminga")</f>
        <v>Jonathan Kuminga</v>
      </c>
      <c r="F171">
        <v>31</v>
      </c>
      <c r="G171" s="4">
        <v>11.082000000000001</v>
      </c>
      <c r="H171" s="3">
        <v>0.98124</v>
      </c>
      <c r="I171" s="3">
        <v>0.97670000000000001</v>
      </c>
      <c r="J171" s="3">
        <v>0.97062000000000004</v>
      </c>
      <c r="K171" s="3">
        <v>0.96406999999999998</v>
      </c>
      <c r="L171" s="3">
        <v>0.95637000000000005</v>
      </c>
      <c r="M171" s="3">
        <v>0.94738</v>
      </c>
      <c r="N171" s="3">
        <v>0.93698999999999999</v>
      </c>
      <c r="O171" s="3">
        <v>0.92506999999999995</v>
      </c>
      <c r="P171" s="3">
        <v>0.91149000000000002</v>
      </c>
      <c r="Q171" s="3">
        <v>0.89617000000000002</v>
      </c>
      <c r="R171" s="3">
        <v>0.879</v>
      </c>
      <c r="S171" s="3">
        <v>0.85992999999999997</v>
      </c>
      <c r="T171" s="3">
        <v>0.83891000000000004</v>
      </c>
      <c r="U171" s="3">
        <v>0.81594</v>
      </c>
      <c r="V171" s="3">
        <v>0.79103000000000001</v>
      </c>
      <c r="W171" s="3">
        <v>0.76424000000000003</v>
      </c>
      <c r="X171" s="3">
        <v>0.73565000000000003</v>
      </c>
      <c r="Y171" s="3">
        <v>0.70540000000000003</v>
      </c>
      <c r="Z171" s="3">
        <v>0.67364000000000002</v>
      </c>
      <c r="AA171" s="3">
        <v>0.64058000000000004</v>
      </c>
      <c r="AB171" s="3">
        <v>0.60641999999999996</v>
      </c>
      <c r="AC171" s="3">
        <v>0.57142000000000004</v>
      </c>
      <c r="AD171" s="3">
        <v>0.53586</v>
      </c>
      <c r="AE171" s="3">
        <v>0.5</v>
      </c>
      <c r="AF171" s="3">
        <v>0.46414</v>
      </c>
      <c r="AG171" s="3">
        <v>0.42858000000000002</v>
      </c>
      <c r="AH171" s="3">
        <v>0.39357999999999999</v>
      </c>
      <c r="AI171" s="3">
        <v>0.35942000000000002</v>
      </c>
      <c r="AJ171" s="3">
        <v>0.32635999999999998</v>
      </c>
      <c r="AK171" s="3">
        <v>0.29459999999999997</v>
      </c>
      <c r="AL171" s="3">
        <v>0.26434999999999997</v>
      </c>
      <c r="AM171" s="3">
        <v>0.23576</v>
      </c>
      <c r="AN171" s="3">
        <v>0.20896999999999999</v>
      </c>
      <c r="AO171" s="3">
        <v>0.18406</v>
      </c>
      <c r="AP171" s="3">
        <v>0.16109000000000001</v>
      </c>
      <c r="AQ171" s="3">
        <v>0.14007</v>
      </c>
      <c r="AR171" s="3">
        <v>0.121</v>
      </c>
      <c r="AS171" s="3">
        <v>0.10383000000000001</v>
      </c>
      <c r="AT171" s="3">
        <v>8.8510000000000005E-2</v>
      </c>
      <c r="AU171" s="3">
        <v>7.4929999999999997E-2</v>
      </c>
      <c r="AV171" s="3">
        <v>6.3009999999999997E-2</v>
      </c>
      <c r="AW171" s="3">
        <v>5.262E-2</v>
      </c>
      <c r="AX171" s="5">
        <f>P_R[[#This Row],[8+]]-P_R[[#This Row],[9+]]</f>
        <v>4.5399999999999885E-3</v>
      </c>
      <c r="AY171" s="5">
        <f>P_R[[#This Row],[9+]]-P_R[[#This Row],[10+]]</f>
        <v>6.0799999999999743E-3</v>
      </c>
      <c r="AZ171" s="5">
        <f>P_R[[#This Row],[10+]]-P_R[[#This Row],[11+]]</f>
        <v>6.5500000000000558E-3</v>
      </c>
      <c r="BA171" s="5">
        <f>P_R[[#This Row],[11+]]-P_R[[#This Row],[12+]]</f>
        <v>7.6999999999999291E-3</v>
      </c>
      <c r="BB171" s="5">
        <f>P_R[[#This Row],[12+]]-P_R[[#This Row],[13+]]</f>
        <v>8.9900000000000535E-3</v>
      </c>
      <c r="BC171" s="5">
        <f>P_R[[#This Row],[13+]]-P_R[[#This Row],[14+]]</f>
        <v>1.039000000000001E-2</v>
      </c>
      <c r="BD171" s="5">
        <f>P_R[[#This Row],[14+]]-P_R[[#This Row],[15+]]</f>
        <v>1.1920000000000042E-2</v>
      </c>
      <c r="BE171" s="5">
        <f>P_R[[#This Row],[15+]]-P_R[[#This Row],[16+]]</f>
        <v>1.3579999999999925E-2</v>
      </c>
      <c r="BF171" s="5">
        <f>P_R[[#This Row],[16+]]-P_R[[#This Row],[17+]]</f>
        <v>1.532E-2</v>
      </c>
      <c r="BG171" s="5">
        <f>P_R[[#This Row],[17+]]-P_R[[#This Row],[18+]]</f>
        <v>1.7170000000000019E-2</v>
      </c>
      <c r="BH171" s="5">
        <f>P_R[[#This Row],[18+]]-P_R[[#This Row],[19+]]</f>
        <v>1.9070000000000031E-2</v>
      </c>
      <c r="BI171" s="5">
        <f>P_R[[#This Row],[19+]]-P_R[[#This Row],[20+]]</f>
        <v>2.1019999999999928E-2</v>
      </c>
      <c r="BJ171" s="5">
        <f>P_R[[#This Row],[20+]]-P_R[[#This Row],[21+]]</f>
        <v>2.2970000000000046E-2</v>
      </c>
      <c r="BK171" s="5">
        <f>P_R[[#This Row],[21+]]-P_R[[#This Row],[22+]]</f>
        <v>2.4909999999999988E-2</v>
      </c>
      <c r="BL171" s="5">
        <f>P_R[[#This Row],[22+]]-P_R[[#This Row],[23+]]</f>
        <v>2.678999999999998E-2</v>
      </c>
      <c r="BM171" s="5">
        <f>P_R[[#This Row],[23+]]-P_R[[#This Row],[24+]]</f>
        <v>2.8590000000000004E-2</v>
      </c>
      <c r="BN171" s="5">
        <f>P_R[[#This Row],[24+]]-P_R[[#This Row],[25+]]</f>
        <v>3.0249999999999999E-2</v>
      </c>
      <c r="BO171" s="5">
        <f>P_R[[#This Row],[25+]]-P_R[[#This Row],[26+]]</f>
        <v>3.176000000000001E-2</v>
      </c>
      <c r="BP171" s="5">
        <f>P_R[[#This Row],[26+]]-P_R[[#This Row],[27+]]</f>
        <v>3.3059999999999978E-2</v>
      </c>
      <c r="BQ171" s="5">
        <f>P_R[[#This Row],[27+]]-P_R[[#This Row],[28+]]</f>
        <v>3.4160000000000079E-2</v>
      </c>
      <c r="BR171" s="5">
        <f>P_R[[#This Row],[28+]]-P_R[[#This Row],[29+]]</f>
        <v>3.499999999999992E-2</v>
      </c>
      <c r="BS171" s="5">
        <f>P_R[[#This Row],[29+]]-P_R[[#This Row],[30+]]</f>
        <v>3.5560000000000036E-2</v>
      </c>
      <c r="BT171" s="5">
        <f>P_R[[#This Row],[30+]]-P_R[[#This Row],[31+]]</f>
        <v>3.5860000000000003E-2</v>
      </c>
      <c r="BU171" s="5">
        <f>P_R[[#This Row],[31+]]-P_R[[#This Row],[32+]]</f>
        <v>3.5860000000000003E-2</v>
      </c>
      <c r="BV171" s="5">
        <f>P_R[[#This Row],[32+]]-P_R[[#This Row],[33+]]</f>
        <v>3.5559999999999981E-2</v>
      </c>
      <c r="BW171" s="5">
        <f>P_R[[#This Row],[33+]]-P_R[[#This Row],[34+]]</f>
        <v>3.5000000000000031E-2</v>
      </c>
      <c r="BX171" s="5">
        <f>P_R[[#This Row],[34+]]-P_R[[#This Row],[35+]]</f>
        <v>3.4159999999999968E-2</v>
      </c>
      <c r="BY171" s="5">
        <f>P_R[[#This Row],[35+]]-P_R[[#This Row],[36+]]</f>
        <v>3.3060000000000034E-2</v>
      </c>
      <c r="BZ171" s="5">
        <f>P_R[[#This Row],[36+]]-P_R[[#This Row],[37+]]</f>
        <v>3.176000000000001E-2</v>
      </c>
      <c r="CA171" s="5">
        <f>P_R[[#This Row],[37+]]-P_R[[#This Row],[38+]]</f>
        <v>3.0249999999999999E-2</v>
      </c>
      <c r="CB171" s="5">
        <f>P_R[[#This Row],[38+]]-P_R[[#This Row],[39+]]</f>
        <v>2.8589999999999977E-2</v>
      </c>
      <c r="CC171" s="5">
        <f>P_R[[#This Row],[39+]]-P_R[[#This Row],[40+]]</f>
        <v>2.6790000000000008E-2</v>
      </c>
      <c r="CD171" s="5">
        <f>P_R[[#This Row],[40+]]-P_R[[#This Row],[41+]]</f>
        <v>2.4909999999999988E-2</v>
      </c>
      <c r="CE171" s="5">
        <f>P_R[[#This Row],[41+]]-P_R[[#This Row],[42+]]</f>
        <v>2.296999999999999E-2</v>
      </c>
      <c r="CF171" s="5">
        <f>P_R[[#This Row],[42+]]-P_R[[#This Row],[43+]]</f>
        <v>2.1020000000000011E-2</v>
      </c>
      <c r="CG171" s="5">
        <f>P_R[[#This Row],[43+]]-P_R[[#This Row],[44+]]</f>
        <v>1.9070000000000004E-2</v>
      </c>
      <c r="CH171" s="5">
        <f>P_R[[#This Row],[44+]]-P_R[[#This Row],[45+]]</f>
        <v>1.7169999999999991E-2</v>
      </c>
      <c r="CI171" s="5">
        <f>P_R[[#This Row],[45+]]-P_R[[#This Row],[46+]]</f>
        <v>1.532E-2</v>
      </c>
      <c r="CJ171" s="5">
        <f>P_R[[#This Row],[46+]]-P_R[[#This Row],[47+]]</f>
        <v>1.3580000000000009E-2</v>
      </c>
      <c r="CK171" s="5">
        <f>P_R[[#This Row],[47+]]-P_R[[#This Row],[48+]]</f>
        <v>1.192E-2</v>
      </c>
      <c r="CL171" s="5">
        <f>P_R[[#This Row],[48+]]-P_R[[#This Row],[49+]]</f>
        <v>1.0389999999999996E-2</v>
      </c>
    </row>
    <row r="172" spans="1:90" x14ac:dyDescent="0.25">
      <c r="A172" s="10">
        <v>22400725</v>
      </c>
      <c r="B172" s="13" t="s">
        <v>99</v>
      </c>
      <c r="C172" s="13" t="s">
        <v>98</v>
      </c>
      <c r="D172" s="11">
        <v>0.875</v>
      </c>
      <c r="E172" s="9" t="str">
        <f>HYPERLINK("https://www.nba.com/stats/player/1630541/boxscores-traditional", "Moses Moody")</f>
        <v>Moses Moody</v>
      </c>
      <c r="F172">
        <v>15.8</v>
      </c>
      <c r="G172" s="4">
        <v>5.6360000000000001</v>
      </c>
      <c r="H172" s="3">
        <v>0.91620999999999997</v>
      </c>
      <c r="I172" s="3">
        <v>0.88685999999999998</v>
      </c>
      <c r="J172" s="3">
        <v>0.84848999999999997</v>
      </c>
      <c r="K172" s="3">
        <v>0.80234000000000005</v>
      </c>
      <c r="L172" s="3">
        <v>0.74856999999999996</v>
      </c>
      <c r="M172" s="3">
        <v>0.69145999999999996</v>
      </c>
      <c r="N172" s="3">
        <v>0.62551999999999996</v>
      </c>
      <c r="O172" s="3">
        <v>0.55567</v>
      </c>
      <c r="P172" s="3">
        <v>0.48404999999999998</v>
      </c>
      <c r="Q172" s="3">
        <v>0.41682999999999998</v>
      </c>
      <c r="R172" s="3">
        <v>0.34827000000000002</v>
      </c>
      <c r="S172" s="3">
        <v>0.28433999999999998</v>
      </c>
      <c r="T172" s="3">
        <v>0.22663</v>
      </c>
      <c r="U172" s="3">
        <v>0.17879</v>
      </c>
      <c r="V172" s="3">
        <v>0.13567000000000001</v>
      </c>
      <c r="W172" s="3">
        <v>0.10027</v>
      </c>
      <c r="X172" s="3">
        <v>7.3529999999999998E-2</v>
      </c>
      <c r="Y172" s="3">
        <v>5.1549999999999999E-2</v>
      </c>
      <c r="Z172" s="3">
        <v>3.5150000000000001E-2</v>
      </c>
      <c r="AA172" s="3">
        <v>2.3300000000000001E-2</v>
      </c>
      <c r="AB172" s="3">
        <v>1.5389999999999999E-2</v>
      </c>
      <c r="AC172" s="3">
        <v>9.6399999999999993E-3</v>
      </c>
      <c r="AD172" s="3">
        <v>5.8700000000000002E-3</v>
      </c>
      <c r="AE172" s="3">
        <v>3.47E-3</v>
      </c>
      <c r="AF172" s="3">
        <v>2.0500000000000002E-3</v>
      </c>
      <c r="AG172" s="3">
        <v>1.14E-3</v>
      </c>
      <c r="AH172" s="3">
        <v>6.2E-4</v>
      </c>
      <c r="AI172" s="3">
        <v>3.2000000000000003E-4</v>
      </c>
      <c r="AJ172" s="3">
        <v>1.7000000000000001E-4</v>
      </c>
      <c r="AK172" s="3">
        <v>8.0000000000000007E-5</v>
      </c>
      <c r="AL172" s="3">
        <v>4.0000000000000003E-5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5">
        <f>P_R[[#This Row],[8+]]-P_R[[#This Row],[9+]]</f>
        <v>2.9349999999999987E-2</v>
      </c>
      <c r="AY172" s="5">
        <f>P_R[[#This Row],[9+]]-P_R[[#This Row],[10+]]</f>
        <v>3.8370000000000015E-2</v>
      </c>
      <c r="AZ172" s="5">
        <f>P_R[[#This Row],[10+]]-P_R[[#This Row],[11+]]</f>
        <v>4.6149999999999913E-2</v>
      </c>
      <c r="BA172" s="5">
        <f>P_R[[#This Row],[11+]]-P_R[[#This Row],[12+]]</f>
        <v>5.3770000000000095E-2</v>
      </c>
      <c r="BB172" s="5">
        <f>P_R[[#This Row],[12+]]-P_R[[#This Row],[13+]]</f>
        <v>5.7109999999999994E-2</v>
      </c>
      <c r="BC172" s="5">
        <f>P_R[[#This Row],[13+]]-P_R[[#This Row],[14+]]</f>
        <v>6.5939999999999999E-2</v>
      </c>
      <c r="BD172" s="5">
        <f>P_R[[#This Row],[14+]]-P_R[[#This Row],[15+]]</f>
        <v>6.9849999999999968E-2</v>
      </c>
      <c r="BE172" s="5">
        <f>P_R[[#This Row],[15+]]-P_R[[#This Row],[16+]]</f>
        <v>7.1620000000000017E-2</v>
      </c>
      <c r="BF172" s="5">
        <f>P_R[[#This Row],[16+]]-P_R[[#This Row],[17+]]</f>
        <v>6.7220000000000002E-2</v>
      </c>
      <c r="BG172" s="5">
        <f>P_R[[#This Row],[17+]]-P_R[[#This Row],[18+]]</f>
        <v>6.8559999999999954E-2</v>
      </c>
      <c r="BH172" s="5">
        <f>P_R[[#This Row],[18+]]-P_R[[#This Row],[19+]]</f>
        <v>6.3930000000000042E-2</v>
      </c>
      <c r="BI172" s="5">
        <f>P_R[[#This Row],[19+]]-P_R[[#This Row],[20+]]</f>
        <v>5.7709999999999984E-2</v>
      </c>
      <c r="BJ172" s="5">
        <f>P_R[[#This Row],[20+]]-P_R[[#This Row],[21+]]</f>
        <v>4.7839999999999994E-2</v>
      </c>
      <c r="BK172" s="5">
        <f>P_R[[#This Row],[21+]]-P_R[[#This Row],[22+]]</f>
        <v>4.3119999999999992E-2</v>
      </c>
      <c r="BL172" s="5">
        <f>P_R[[#This Row],[22+]]-P_R[[#This Row],[23+]]</f>
        <v>3.5400000000000015E-2</v>
      </c>
      <c r="BM172" s="5">
        <f>P_R[[#This Row],[23+]]-P_R[[#This Row],[24+]]</f>
        <v>2.674E-2</v>
      </c>
      <c r="BN172" s="5">
        <f>P_R[[#This Row],[24+]]-P_R[[#This Row],[25+]]</f>
        <v>2.198E-2</v>
      </c>
      <c r="BO172" s="5">
        <f>P_R[[#This Row],[25+]]-P_R[[#This Row],[26+]]</f>
        <v>1.6399999999999998E-2</v>
      </c>
      <c r="BP172" s="5">
        <f>P_R[[#This Row],[26+]]-P_R[[#This Row],[27+]]</f>
        <v>1.1849999999999999E-2</v>
      </c>
      <c r="BQ172" s="5">
        <f>P_R[[#This Row],[27+]]-P_R[[#This Row],[28+]]</f>
        <v>7.9100000000000021E-3</v>
      </c>
      <c r="BR172" s="5">
        <f>P_R[[#This Row],[28+]]-P_R[[#This Row],[29+]]</f>
        <v>5.7499999999999999E-3</v>
      </c>
      <c r="BS172" s="5">
        <f>P_R[[#This Row],[29+]]-P_R[[#This Row],[30+]]</f>
        <v>3.769999999999999E-3</v>
      </c>
      <c r="BT172" s="5">
        <f>P_R[[#This Row],[30+]]-P_R[[#This Row],[31+]]</f>
        <v>2.4000000000000002E-3</v>
      </c>
      <c r="BU172" s="5">
        <f>P_R[[#This Row],[31+]]-P_R[[#This Row],[32+]]</f>
        <v>1.4199999999999998E-3</v>
      </c>
      <c r="BV172" s="5">
        <f>P_R[[#This Row],[32+]]-P_R[[#This Row],[33+]]</f>
        <v>9.1000000000000022E-4</v>
      </c>
      <c r="BW172" s="5">
        <f>P_R[[#This Row],[33+]]-P_R[[#This Row],[34+]]</f>
        <v>5.1999999999999995E-4</v>
      </c>
      <c r="BX172" s="5">
        <f>P_R[[#This Row],[34+]]-P_R[[#This Row],[35+]]</f>
        <v>2.9999999999999997E-4</v>
      </c>
      <c r="BY172" s="5">
        <f>P_R[[#This Row],[35+]]-P_R[[#This Row],[36+]]</f>
        <v>1.5000000000000001E-4</v>
      </c>
      <c r="BZ172" s="5">
        <f>P_R[[#This Row],[36+]]-P_R[[#This Row],[37+]]</f>
        <v>9.0000000000000006E-5</v>
      </c>
      <c r="CA172" s="5">
        <f>P_R[[#This Row],[37+]]-P_R[[#This Row],[38+]]</f>
        <v>4.0000000000000003E-5</v>
      </c>
      <c r="CB172" s="5">
        <f>P_R[[#This Row],[38+]]-P_R[[#This Row],[39+]]</f>
        <v>4.0000000000000003E-5</v>
      </c>
      <c r="CC172" s="5">
        <f>P_R[[#This Row],[39+]]-P_R[[#This Row],[40+]]</f>
        <v>0</v>
      </c>
      <c r="CD172" s="5">
        <f>P_R[[#This Row],[40+]]-P_R[[#This Row],[41+]]</f>
        <v>0</v>
      </c>
      <c r="CE172" s="5">
        <f>P_R[[#This Row],[41+]]-P_R[[#This Row],[42+]]</f>
        <v>0</v>
      </c>
      <c r="CF172" s="5">
        <f>P_R[[#This Row],[42+]]-P_R[[#This Row],[43+]]</f>
        <v>0</v>
      </c>
      <c r="CG172" s="5">
        <f>P_R[[#This Row],[43+]]-P_R[[#This Row],[44+]]</f>
        <v>0</v>
      </c>
      <c r="CH172" s="5">
        <f>P_R[[#This Row],[44+]]-P_R[[#This Row],[45+]]</f>
        <v>0</v>
      </c>
      <c r="CI172" s="5">
        <f>P_R[[#This Row],[45+]]-P_R[[#This Row],[46+]]</f>
        <v>0</v>
      </c>
      <c r="CJ172" s="5">
        <f>P_R[[#This Row],[46+]]-P_R[[#This Row],[47+]]</f>
        <v>0</v>
      </c>
      <c r="CK172" s="5">
        <f>P_R[[#This Row],[47+]]-P_R[[#This Row],[48+]]</f>
        <v>0</v>
      </c>
      <c r="CL172" s="5">
        <f>P_R[[#This Row],[48+]]-P_R[[#This Row],[49+]]</f>
        <v>0</v>
      </c>
    </row>
    <row r="173" spans="1:90" x14ac:dyDescent="0.25">
      <c r="A173" s="10">
        <v>22400725</v>
      </c>
      <c r="B173" s="13" t="s">
        <v>99</v>
      </c>
      <c r="C173" s="13" t="s">
        <v>98</v>
      </c>
      <c r="D173" s="11">
        <v>0.875</v>
      </c>
      <c r="E173" s="9" t="str">
        <f>HYPERLINK("https://www.nba.com/stats/player/203471/boxscores-traditional", "Dennis Schröder")</f>
        <v>Dennis Schröder</v>
      </c>
      <c r="F173">
        <v>14.8</v>
      </c>
      <c r="G173" s="4">
        <v>6.6449999999999996</v>
      </c>
      <c r="H173" s="3">
        <v>0.84614</v>
      </c>
      <c r="I173" s="3">
        <v>0.80784999999999996</v>
      </c>
      <c r="J173" s="3">
        <v>0.76424000000000003</v>
      </c>
      <c r="K173" s="3">
        <v>0.71565999999999996</v>
      </c>
      <c r="L173" s="3">
        <v>0.66276000000000002</v>
      </c>
      <c r="M173" s="3">
        <v>0.60641999999999996</v>
      </c>
      <c r="N173" s="3">
        <v>0.54776000000000002</v>
      </c>
      <c r="O173" s="3">
        <v>0.48803000000000002</v>
      </c>
      <c r="P173" s="3">
        <v>0.42858000000000002</v>
      </c>
      <c r="Q173" s="3">
        <v>0.37069999999999997</v>
      </c>
      <c r="R173" s="3">
        <v>0.31561</v>
      </c>
      <c r="S173" s="3">
        <v>0.26434999999999997</v>
      </c>
      <c r="T173" s="3">
        <v>0.2177</v>
      </c>
      <c r="U173" s="3">
        <v>0.17619000000000001</v>
      </c>
      <c r="V173" s="3">
        <v>0.14007</v>
      </c>
      <c r="W173" s="3">
        <v>0.10935</v>
      </c>
      <c r="X173" s="3">
        <v>8.3790000000000003E-2</v>
      </c>
      <c r="Y173" s="3">
        <v>6.3009999999999997E-2</v>
      </c>
      <c r="Z173" s="3">
        <v>4.5510000000000002E-2</v>
      </c>
      <c r="AA173" s="3">
        <v>3.288E-2</v>
      </c>
      <c r="AB173" s="3">
        <v>2.3300000000000001E-2</v>
      </c>
      <c r="AC173" s="3">
        <v>1.618E-2</v>
      </c>
      <c r="AD173" s="3">
        <v>1.1010000000000001E-2</v>
      </c>
      <c r="AE173" s="3">
        <v>7.3400000000000002E-3</v>
      </c>
      <c r="AF173" s="3">
        <v>4.7999999999999996E-3</v>
      </c>
      <c r="AG173" s="3">
        <v>3.0699999999999998E-3</v>
      </c>
      <c r="AH173" s="3">
        <v>1.9300000000000001E-3</v>
      </c>
      <c r="AI173" s="3">
        <v>1.1800000000000001E-3</v>
      </c>
      <c r="AJ173" s="3">
        <v>7.1000000000000002E-4</v>
      </c>
      <c r="AK173" s="3">
        <v>4.2000000000000002E-4</v>
      </c>
      <c r="AL173" s="3">
        <v>2.4000000000000001E-4</v>
      </c>
      <c r="AM173" s="3">
        <v>1.3999999999999999E-4</v>
      </c>
      <c r="AN173" s="3">
        <v>8.0000000000000007E-5</v>
      </c>
      <c r="AO173" s="3">
        <v>4.0000000000000003E-5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5">
        <f>P_R[[#This Row],[8+]]-P_R[[#This Row],[9+]]</f>
        <v>3.8290000000000046E-2</v>
      </c>
      <c r="AY173" s="5">
        <f>P_R[[#This Row],[9+]]-P_R[[#This Row],[10+]]</f>
        <v>4.3609999999999927E-2</v>
      </c>
      <c r="AZ173" s="5">
        <f>P_R[[#This Row],[10+]]-P_R[[#This Row],[11+]]</f>
        <v>4.8580000000000068E-2</v>
      </c>
      <c r="BA173" s="5">
        <f>P_R[[#This Row],[11+]]-P_R[[#This Row],[12+]]</f>
        <v>5.2899999999999947E-2</v>
      </c>
      <c r="BB173" s="5">
        <f>P_R[[#This Row],[12+]]-P_R[[#This Row],[13+]]</f>
        <v>5.6340000000000057E-2</v>
      </c>
      <c r="BC173" s="5">
        <f>P_R[[#This Row],[13+]]-P_R[[#This Row],[14+]]</f>
        <v>5.8659999999999934E-2</v>
      </c>
      <c r="BD173" s="5">
        <f>P_R[[#This Row],[14+]]-P_R[[#This Row],[15+]]</f>
        <v>5.9730000000000005E-2</v>
      </c>
      <c r="BE173" s="5">
        <f>P_R[[#This Row],[15+]]-P_R[[#This Row],[16+]]</f>
        <v>5.9450000000000003E-2</v>
      </c>
      <c r="BF173" s="5">
        <f>P_R[[#This Row],[16+]]-P_R[[#This Row],[17+]]</f>
        <v>5.7880000000000043E-2</v>
      </c>
      <c r="BG173" s="5">
        <f>P_R[[#This Row],[17+]]-P_R[[#This Row],[18+]]</f>
        <v>5.5089999999999972E-2</v>
      </c>
      <c r="BH173" s="5">
        <f>P_R[[#This Row],[18+]]-P_R[[#This Row],[19+]]</f>
        <v>5.1260000000000028E-2</v>
      </c>
      <c r="BI173" s="5">
        <f>P_R[[#This Row],[19+]]-P_R[[#This Row],[20+]]</f>
        <v>4.6649999999999969E-2</v>
      </c>
      <c r="BJ173" s="5">
        <f>P_R[[#This Row],[20+]]-P_R[[#This Row],[21+]]</f>
        <v>4.1509999999999991E-2</v>
      </c>
      <c r="BK173" s="5">
        <f>P_R[[#This Row],[21+]]-P_R[[#This Row],[22+]]</f>
        <v>3.6120000000000013E-2</v>
      </c>
      <c r="BL173" s="5">
        <f>P_R[[#This Row],[22+]]-P_R[[#This Row],[23+]]</f>
        <v>3.0719999999999997E-2</v>
      </c>
      <c r="BM173" s="5">
        <f>P_R[[#This Row],[23+]]-P_R[[#This Row],[24+]]</f>
        <v>2.5559999999999999E-2</v>
      </c>
      <c r="BN173" s="5">
        <f>P_R[[#This Row],[24+]]-P_R[[#This Row],[25+]]</f>
        <v>2.0780000000000007E-2</v>
      </c>
      <c r="BO173" s="5">
        <f>P_R[[#This Row],[25+]]-P_R[[#This Row],[26+]]</f>
        <v>1.7499999999999995E-2</v>
      </c>
      <c r="BP173" s="5">
        <f>P_R[[#This Row],[26+]]-P_R[[#This Row],[27+]]</f>
        <v>1.2630000000000002E-2</v>
      </c>
      <c r="BQ173" s="5">
        <f>P_R[[#This Row],[27+]]-P_R[[#This Row],[28+]]</f>
        <v>9.5799999999999982E-3</v>
      </c>
      <c r="BR173" s="5">
        <f>P_R[[#This Row],[28+]]-P_R[[#This Row],[29+]]</f>
        <v>7.1200000000000013E-3</v>
      </c>
      <c r="BS173" s="5">
        <f>P_R[[#This Row],[29+]]-P_R[[#This Row],[30+]]</f>
        <v>5.1699999999999992E-3</v>
      </c>
      <c r="BT173" s="5">
        <f>P_R[[#This Row],[30+]]-P_R[[#This Row],[31+]]</f>
        <v>3.6700000000000005E-3</v>
      </c>
      <c r="BU173" s="5">
        <f>P_R[[#This Row],[31+]]-P_R[[#This Row],[32+]]</f>
        <v>2.5400000000000006E-3</v>
      </c>
      <c r="BV173" s="5">
        <f>P_R[[#This Row],[32+]]-P_R[[#This Row],[33+]]</f>
        <v>1.7299999999999998E-3</v>
      </c>
      <c r="BW173" s="5">
        <f>P_R[[#This Row],[33+]]-P_R[[#This Row],[34+]]</f>
        <v>1.1399999999999997E-3</v>
      </c>
      <c r="BX173" s="5">
        <f>P_R[[#This Row],[34+]]-P_R[[#This Row],[35+]]</f>
        <v>7.5000000000000002E-4</v>
      </c>
      <c r="BY173" s="5">
        <f>P_R[[#This Row],[35+]]-P_R[[#This Row],[36+]]</f>
        <v>4.7000000000000004E-4</v>
      </c>
      <c r="BZ173" s="5">
        <f>P_R[[#This Row],[36+]]-P_R[[#This Row],[37+]]</f>
        <v>2.9E-4</v>
      </c>
      <c r="CA173" s="5">
        <f>P_R[[#This Row],[37+]]-P_R[[#This Row],[38+]]</f>
        <v>1.8000000000000001E-4</v>
      </c>
      <c r="CB173" s="5">
        <f>P_R[[#This Row],[38+]]-P_R[[#This Row],[39+]]</f>
        <v>1.0000000000000002E-4</v>
      </c>
      <c r="CC173" s="5">
        <f>P_R[[#This Row],[39+]]-P_R[[#This Row],[40+]]</f>
        <v>5.9999999999999981E-5</v>
      </c>
      <c r="CD173" s="5">
        <f>P_R[[#This Row],[40+]]-P_R[[#This Row],[41+]]</f>
        <v>4.0000000000000003E-5</v>
      </c>
      <c r="CE173" s="5">
        <f>P_R[[#This Row],[41+]]-P_R[[#This Row],[42+]]</f>
        <v>4.0000000000000003E-5</v>
      </c>
      <c r="CF173" s="5">
        <f>P_R[[#This Row],[42+]]-P_R[[#This Row],[43+]]</f>
        <v>0</v>
      </c>
      <c r="CG173" s="5">
        <f>P_R[[#This Row],[43+]]-P_R[[#This Row],[44+]]</f>
        <v>0</v>
      </c>
      <c r="CH173" s="5">
        <f>P_R[[#This Row],[44+]]-P_R[[#This Row],[45+]]</f>
        <v>0</v>
      </c>
      <c r="CI173" s="5">
        <f>P_R[[#This Row],[45+]]-P_R[[#This Row],[46+]]</f>
        <v>0</v>
      </c>
      <c r="CJ173" s="5">
        <f>P_R[[#This Row],[46+]]-P_R[[#This Row],[47+]]</f>
        <v>0</v>
      </c>
      <c r="CK173" s="5">
        <f>P_R[[#This Row],[47+]]-P_R[[#This Row],[48+]]</f>
        <v>0</v>
      </c>
      <c r="CL173" s="5">
        <f>P_R[[#This Row],[48+]]-P_R[[#This Row],[49+]]</f>
        <v>0</v>
      </c>
    </row>
    <row r="174" spans="1:90" x14ac:dyDescent="0.25">
      <c r="A174" s="10">
        <v>22400725</v>
      </c>
      <c r="B174" s="13" t="s">
        <v>99</v>
      </c>
      <c r="C174" s="13" t="s">
        <v>98</v>
      </c>
      <c r="D174" s="11">
        <v>0.875</v>
      </c>
      <c r="E174" s="9" t="str">
        <f>HYPERLINK("https://www.nba.com/stats/player/1631218/boxscores-traditional", "Trayce Jackson-Davis")</f>
        <v>Trayce Jackson-Davis</v>
      </c>
      <c r="F174">
        <v>13.4</v>
      </c>
      <c r="G174" s="4">
        <v>5.5350000000000001</v>
      </c>
      <c r="H174" s="3">
        <v>0.83645999999999998</v>
      </c>
      <c r="I174" s="3">
        <v>0.78524000000000005</v>
      </c>
      <c r="J174" s="3">
        <v>0.72907</v>
      </c>
      <c r="K174" s="3">
        <v>0.66639999999999999</v>
      </c>
      <c r="L174" s="3">
        <v>0.59870999999999996</v>
      </c>
      <c r="M174" s="3">
        <v>0.52790000000000004</v>
      </c>
      <c r="N174" s="3">
        <v>0.45619999999999999</v>
      </c>
      <c r="O174" s="3">
        <v>0.38590999999999998</v>
      </c>
      <c r="P174" s="3">
        <v>0.31918000000000002</v>
      </c>
      <c r="Q174" s="3">
        <v>0.25785000000000002</v>
      </c>
      <c r="R174" s="3">
        <v>0.20327000000000001</v>
      </c>
      <c r="S174" s="3">
        <v>0.15625</v>
      </c>
      <c r="T174" s="3">
        <v>0.11702</v>
      </c>
      <c r="U174" s="3">
        <v>8.5339999999999999E-2</v>
      </c>
      <c r="V174" s="3">
        <v>6.0569999999999999E-2</v>
      </c>
      <c r="W174" s="3">
        <v>4.1820000000000003E-2</v>
      </c>
      <c r="X174" s="3">
        <v>2.743E-2</v>
      </c>
      <c r="Y174" s="3">
        <v>1.7860000000000001E-2</v>
      </c>
      <c r="Z174" s="3">
        <v>1.1299999999999999E-2</v>
      </c>
      <c r="AA174" s="3">
        <v>6.9499999999999996E-3</v>
      </c>
      <c r="AB174" s="3">
        <v>4.15E-3</v>
      </c>
      <c r="AC174" s="3">
        <v>2.3999999999999998E-3</v>
      </c>
      <c r="AD174" s="3">
        <v>1.3500000000000001E-3</v>
      </c>
      <c r="AE174" s="3">
        <v>7.3999999999999999E-4</v>
      </c>
      <c r="AF174" s="3">
        <v>3.8999999999999999E-4</v>
      </c>
      <c r="AG174" s="3">
        <v>2.0000000000000001E-4</v>
      </c>
      <c r="AH174" s="3">
        <v>1E-4</v>
      </c>
      <c r="AI174" s="3">
        <v>5.0000000000000002E-5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5">
        <f>P_R[[#This Row],[8+]]-P_R[[#This Row],[9+]]</f>
        <v>5.1219999999999932E-2</v>
      </c>
      <c r="AY174" s="5">
        <f>P_R[[#This Row],[9+]]-P_R[[#This Row],[10+]]</f>
        <v>5.6170000000000053E-2</v>
      </c>
      <c r="AZ174" s="5">
        <f>P_R[[#This Row],[10+]]-P_R[[#This Row],[11+]]</f>
        <v>6.2670000000000003E-2</v>
      </c>
      <c r="BA174" s="5">
        <f>P_R[[#This Row],[11+]]-P_R[[#This Row],[12+]]</f>
        <v>6.7690000000000028E-2</v>
      </c>
      <c r="BB174" s="5">
        <f>P_R[[#This Row],[12+]]-P_R[[#This Row],[13+]]</f>
        <v>7.0809999999999929E-2</v>
      </c>
      <c r="BC174" s="5">
        <f>P_R[[#This Row],[13+]]-P_R[[#This Row],[14+]]</f>
        <v>7.1700000000000041E-2</v>
      </c>
      <c r="BD174" s="5">
        <f>P_R[[#This Row],[14+]]-P_R[[#This Row],[15+]]</f>
        <v>7.0290000000000019E-2</v>
      </c>
      <c r="BE174" s="5">
        <f>P_R[[#This Row],[15+]]-P_R[[#This Row],[16+]]</f>
        <v>6.6729999999999956E-2</v>
      </c>
      <c r="BF174" s="5">
        <f>P_R[[#This Row],[16+]]-P_R[[#This Row],[17+]]</f>
        <v>6.1329999999999996E-2</v>
      </c>
      <c r="BG174" s="5">
        <f>P_R[[#This Row],[17+]]-P_R[[#This Row],[18+]]</f>
        <v>5.4580000000000017E-2</v>
      </c>
      <c r="BH174" s="5">
        <f>P_R[[#This Row],[18+]]-P_R[[#This Row],[19+]]</f>
        <v>4.7020000000000006E-2</v>
      </c>
      <c r="BI174" s="5">
        <f>P_R[[#This Row],[19+]]-P_R[[#This Row],[20+]]</f>
        <v>3.9230000000000001E-2</v>
      </c>
      <c r="BJ174" s="5">
        <f>P_R[[#This Row],[20+]]-P_R[[#This Row],[21+]]</f>
        <v>3.168E-2</v>
      </c>
      <c r="BK174" s="5">
        <f>P_R[[#This Row],[21+]]-P_R[[#This Row],[22+]]</f>
        <v>2.477E-2</v>
      </c>
      <c r="BL174" s="5">
        <f>P_R[[#This Row],[22+]]-P_R[[#This Row],[23+]]</f>
        <v>1.8749999999999996E-2</v>
      </c>
      <c r="BM174" s="5">
        <f>P_R[[#This Row],[23+]]-P_R[[#This Row],[24+]]</f>
        <v>1.4390000000000003E-2</v>
      </c>
      <c r="BN174" s="5">
        <f>P_R[[#This Row],[24+]]-P_R[[#This Row],[25+]]</f>
        <v>9.5699999999999986E-3</v>
      </c>
      <c r="BO174" s="5">
        <f>P_R[[#This Row],[25+]]-P_R[[#This Row],[26+]]</f>
        <v>6.5600000000000016E-3</v>
      </c>
      <c r="BP174" s="5">
        <f>P_R[[#This Row],[26+]]-P_R[[#This Row],[27+]]</f>
        <v>4.3499999999999997E-3</v>
      </c>
      <c r="BQ174" s="5">
        <f>P_R[[#This Row],[27+]]-P_R[[#This Row],[28+]]</f>
        <v>2.7999999999999995E-3</v>
      </c>
      <c r="BR174" s="5">
        <f>P_R[[#This Row],[28+]]-P_R[[#This Row],[29+]]</f>
        <v>1.7500000000000003E-3</v>
      </c>
      <c r="BS174" s="5">
        <f>P_R[[#This Row],[29+]]-P_R[[#This Row],[30+]]</f>
        <v>1.0499999999999997E-3</v>
      </c>
      <c r="BT174" s="5">
        <f>P_R[[#This Row],[30+]]-P_R[[#This Row],[31+]]</f>
        <v>6.1000000000000008E-4</v>
      </c>
      <c r="BU174" s="5">
        <f>P_R[[#This Row],[31+]]-P_R[[#This Row],[32+]]</f>
        <v>3.5E-4</v>
      </c>
      <c r="BV174" s="5">
        <f>P_R[[#This Row],[32+]]-P_R[[#This Row],[33+]]</f>
        <v>1.8999999999999998E-4</v>
      </c>
      <c r="BW174" s="5">
        <f>P_R[[#This Row],[33+]]-P_R[[#This Row],[34+]]</f>
        <v>1E-4</v>
      </c>
      <c r="BX174" s="5">
        <f>P_R[[#This Row],[34+]]-P_R[[#This Row],[35+]]</f>
        <v>5.0000000000000002E-5</v>
      </c>
      <c r="BY174" s="5">
        <f>P_R[[#This Row],[35+]]-P_R[[#This Row],[36+]]</f>
        <v>5.0000000000000002E-5</v>
      </c>
      <c r="BZ174" s="5">
        <f>P_R[[#This Row],[36+]]-P_R[[#This Row],[37+]]</f>
        <v>0</v>
      </c>
      <c r="CA174" s="5">
        <f>P_R[[#This Row],[37+]]-P_R[[#This Row],[38+]]</f>
        <v>0</v>
      </c>
      <c r="CB174" s="5">
        <f>P_R[[#This Row],[38+]]-P_R[[#This Row],[39+]]</f>
        <v>0</v>
      </c>
      <c r="CC174" s="5">
        <f>P_R[[#This Row],[39+]]-P_R[[#This Row],[40+]]</f>
        <v>0</v>
      </c>
      <c r="CD174" s="5">
        <f>P_R[[#This Row],[40+]]-P_R[[#This Row],[41+]]</f>
        <v>0</v>
      </c>
      <c r="CE174" s="5">
        <f>P_R[[#This Row],[41+]]-P_R[[#This Row],[42+]]</f>
        <v>0</v>
      </c>
      <c r="CF174" s="5">
        <f>P_R[[#This Row],[42+]]-P_R[[#This Row],[43+]]</f>
        <v>0</v>
      </c>
      <c r="CG174" s="5">
        <f>P_R[[#This Row],[43+]]-P_R[[#This Row],[44+]]</f>
        <v>0</v>
      </c>
      <c r="CH174" s="5">
        <f>P_R[[#This Row],[44+]]-P_R[[#This Row],[45+]]</f>
        <v>0</v>
      </c>
      <c r="CI174" s="5">
        <f>P_R[[#This Row],[45+]]-P_R[[#This Row],[46+]]</f>
        <v>0</v>
      </c>
      <c r="CJ174" s="5">
        <f>P_R[[#This Row],[46+]]-P_R[[#This Row],[47+]]</f>
        <v>0</v>
      </c>
      <c r="CK174" s="5">
        <f>P_R[[#This Row],[47+]]-P_R[[#This Row],[48+]]</f>
        <v>0</v>
      </c>
      <c r="CL174" s="5">
        <f>P_R[[#This Row],[48+]]-P_R[[#This Row],[49+]]</f>
        <v>0</v>
      </c>
    </row>
    <row r="175" spans="1:90" x14ac:dyDescent="0.25">
      <c r="A175" s="10">
        <v>22400725</v>
      </c>
      <c r="B175" s="13" t="s">
        <v>99</v>
      </c>
      <c r="C175" s="13" t="s">
        <v>98</v>
      </c>
      <c r="D175" s="11">
        <v>0.875</v>
      </c>
      <c r="E175" s="9" t="str">
        <f>HYPERLINK("https://www.nba.com/stats/player/1630611/boxscores-traditional", "Gui Santos")</f>
        <v>Gui Santos</v>
      </c>
      <c r="F175">
        <v>12.8</v>
      </c>
      <c r="G175" s="4">
        <v>7.1109999999999998</v>
      </c>
      <c r="H175" s="3">
        <v>0.75175000000000003</v>
      </c>
      <c r="I175" s="3">
        <v>0.70194000000000001</v>
      </c>
      <c r="J175" s="3">
        <v>0.65173000000000003</v>
      </c>
      <c r="K175" s="3">
        <v>0.59870999999999996</v>
      </c>
      <c r="L175" s="3">
        <v>0.54379999999999995</v>
      </c>
      <c r="M175" s="3">
        <v>0.48803000000000002</v>
      </c>
      <c r="N175" s="3">
        <v>0.43251000000000001</v>
      </c>
      <c r="O175" s="3">
        <v>0.37828000000000001</v>
      </c>
      <c r="P175" s="3">
        <v>0.32635999999999998</v>
      </c>
      <c r="Q175" s="3">
        <v>0.27760000000000001</v>
      </c>
      <c r="R175" s="3">
        <v>0.23269999999999999</v>
      </c>
      <c r="S175" s="3">
        <v>0.19214999999999999</v>
      </c>
      <c r="T175" s="3">
        <v>0.15625</v>
      </c>
      <c r="U175" s="3">
        <v>0.12506999999999999</v>
      </c>
      <c r="V175" s="3">
        <v>9.8530000000000006E-2</v>
      </c>
      <c r="W175" s="3">
        <v>7.6359999999999997E-2</v>
      </c>
      <c r="X175" s="3">
        <v>5.7049999999999997E-2</v>
      </c>
      <c r="Y175" s="3">
        <v>4.2720000000000001E-2</v>
      </c>
      <c r="Z175" s="3">
        <v>3.1440000000000003E-2</v>
      </c>
      <c r="AA175" s="3">
        <v>2.2749999999999999E-2</v>
      </c>
      <c r="AB175" s="3">
        <v>1.618E-2</v>
      </c>
      <c r="AC175" s="3">
        <v>1.1299999999999999E-2</v>
      </c>
      <c r="AD175" s="3">
        <v>7.7600000000000004E-3</v>
      </c>
      <c r="AE175" s="3">
        <v>5.2300000000000003E-3</v>
      </c>
      <c r="AF175" s="3">
        <v>3.47E-3</v>
      </c>
      <c r="AG175" s="3">
        <v>2.2599999999999999E-3</v>
      </c>
      <c r="AH175" s="3">
        <v>1.4400000000000001E-3</v>
      </c>
      <c r="AI175" s="3">
        <v>8.9999999999999998E-4</v>
      </c>
      <c r="AJ175" s="3">
        <v>5.5999999999999995E-4</v>
      </c>
      <c r="AK175" s="3">
        <v>3.4000000000000002E-4</v>
      </c>
      <c r="AL175" s="3">
        <v>2.0000000000000001E-4</v>
      </c>
      <c r="AM175" s="3">
        <v>1.2E-4</v>
      </c>
      <c r="AN175" s="3">
        <v>6.0000000000000002E-5</v>
      </c>
      <c r="AO175" s="3">
        <v>4.0000000000000003E-5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5">
        <f>P_R[[#This Row],[8+]]-P_R[[#This Row],[9+]]</f>
        <v>4.9810000000000021E-2</v>
      </c>
      <c r="AY175" s="5">
        <f>P_R[[#This Row],[9+]]-P_R[[#This Row],[10+]]</f>
        <v>5.0209999999999977E-2</v>
      </c>
      <c r="AZ175" s="5">
        <f>P_R[[#This Row],[10+]]-P_R[[#This Row],[11+]]</f>
        <v>5.3020000000000067E-2</v>
      </c>
      <c r="BA175" s="5">
        <f>P_R[[#This Row],[11+]]-P_R[[#This Row],[12+]]</f>
        <v>5.4910000000000014E-2</v>
      </c>
      <c r="BB175" s="5">
        <f>P_R[[#This Row],[12+]]-P_R[[#This Row],[13+]]</f>
        <v>5.5769999999999931E-2</v>
      </c>
      <c r="BC175" s="5">
        <f>P_R[[#This Row],[13+]]-P_R[[#This Row],[14+]]</f>
        <v>5.5520000000000014E-2</v>
      </c>
      <c r="BD175" s="5">
        <f>P_R[[#This Row],[14+]]-P_R[[#This Row],[15+]]</f>
        <v>5.423E-2</v>
      </c>
      <c r="BE175" s="5">
        <f>P_R[[#This Row],[15+]]-P_R[[#This Row],[16+]]</f>
        <v>5.1920000000000022E-2</v>
      </c>
      <c r="BF175" s="5">
        <f>P_R[[#This Row],[16+]]-P_R[[#This Row],[17+]]</f>
        <v>4.875999999999997E-2</v>
      </c>
      <c r="BG175" s="5">
        <f>P_R[[#This Row],[17+]]-P_R[[#This Row],[18+]]</f>
        <v>4.4900000000000023E-2</v>
      </c>
      <c r="BH175" s="5">
        <f>P_R[[#This Row],[18+]]-P_R[[#This Row],[19+]]</f>
        <v>4.0550000000000003E-2</v>
      </c>
      <c r="BI175" s="5">
        <f>P_R[[#This Row],[19+]]-P_R[[#This Row],[20+]]</f>
        <v>3.5899999999999987E-2</v>
      </c>
      <c r="BJ175" s="5">
        <f>P_R[[#This Row],[20+]]-P_R[[#This Row],[21+]]</f>
        <v>3.1180000000000013E-2</v>
      </c>
      <c r="BK175" s="5">
        <f>P_R[[#This Row],[21+]]-P_R[[#This Row],[22+]]</f>
        <v>2.653999999999998E-2</v>
      </c>
      <c r="BL175" s="5">
        <f>P_R[[#This Row],[22+]]-P_R[[#This Row],[23+]]</f>
        <v>2.2170000000000009E-2</v>
      </c>
      <c r="BM175" s="5">
        <f>P_R[[#This Row],[23+]]-P_R[[#This Row],[24+]]</f>
        <v>1.9310000000000001E-2</v>
      </c>
      <c r="BN175" s="5">
        <f>P_R[[#This Row],[24+]]-P_R[[#This Row],[25+]]</f>
        <v>1.4329999999999996E-2</v>
      </c>
      <c r="BO175" s="5">
        <f>P_R[[#This Row],[25+]]-P_R[[#This Row],[26+]]</f>
        <v>1.1279999999999998E-2</v>
      </c>
      <c r="BP175" s="5">
        <f>P_R[[#This Row],[26+]]-P_R[[#This Row],[27+]]</f>
        <v>8.6900000000000033E-3</v>
      </c>
      <c r="BQ175" s="5">
        <f>P_R[[#This Row],[27+]]-P_R[[#This Row],[28+]]</f>
        <v>6.5699999999999995E-3</v>
      </c>
      <c r="BR175" s="5">
        <f>P_R[[#This Row],[28+]]-P_R[[#This Row],[29+]]</f>
        <v>4.8800000000000007E-3</v>
      </c>
      <c r="BS175" s="5">
        <f>P_R[[#This Row],[29+]]-P_R[[#This Row],[30+]]</f>
        <v>3.5399999999999989E-3</v>
      </c>
      <c r="BT175" s="5">
        <f>P_R[[#This Row],[30+]]-P_R[[#This Row],[31+]]</f>
        <v>2.5300000000000001E-3</v>
      </c>
      <c r="BU175" s="5">
        <f>P_R[[#This Row],[31+]]-P_R[[#This Row],[32+]]</f>
        <v>1.7600000000000003E-3</v>
      </c>
      <c r="BV175" s="5">
        <f>P_R[[#This Row],[32+]]-P_R[[#This Row],[33+]]</f>
        <v>1.2100000000000001E-3</v>
      </c>
      <c r="BW175" s="5">
        <f>P_R[[#This Row],[33+]]-P_R[[#This Row],[34+]]</f>
        <v>8.1999999999999977E-4</v>
      </c>
      <c r="BX175" s="5">
        <f>P_R[[#This Row],[34+]]-P_R[[#This Row],[35+]]</f>
        <v>5.4000000000000012E-4</v>
      </c>
      <c r="BY175" s="5">
        <f>P_R[[#This Row],[35+]]-P_R[[#This Row],[36+]]</f>
        <v>3.4000000000000002E-4</v>
      </c>
      <c r="BZ175" s="5">
        <f>P_R[[#This Row],[36+]]-P_R[[#This Row],[37+]]</f>
        <v>2.1999999999999993E-4</v>
      </c>
      <c r="CA175" s="5">
        <f>P_R[[#This Row],[37+]]-P_R[[#This Row],[38+]]</f>
        <v>1.4000000000000001E-4</v>
      </c>
      <c r="CB175" s="5">
        <f>P_R[[#This Row],[38+]]-P_R[[#This Row],[39+]]</f>
        <v>8.0000000000000007E-5</v>
      </c>
      <c r="CC175" s="5">
        <f>P_R[[#This Row],[39+]]-P_R[[#This Row],[40+]]</f>
        <v>6.0000000000000002E-5</v>
      </c>
      <c r="CD175" s="5">
        <f>P_R[[#This Row],[40+]]-P_R[[#This Row],[41+]]</f>
        <v>1.9999999999999998E-5</v>
      </c>
      <c r="CE175" s="5">
        <f>P_R[[#This Row],[41+]]-P_R[[#This Row],[42+]]</f>
        <v>4.0000000000000003E-5</v>
      </c>
      <c r="CF175" s="5">
        <f>P_R[[#This Row],[42+]]-P_R[[#This Row],[43+]]</f>
        <v>0</v>
      </c>
      <c r="CG175" s="5">
        <f>P_R[[#This Row],[43+]]-P_R[[#This Row],[44+]]</f>
        <v>0</v>
      </c>
      <c r="CH175" s="5">
        <f>P_R[[#This Row],[44+]]-P_R[[#This Row],[45+]]</f>
        <v>0</v>
      </c>
      <c r="CI175" s="5">
        <f>P_R[[#This Row],[45+]]-P_R[[#This Row],[46+]]</f>
        <v>0</v>
      </c>
      <c r="CJ175" s="5">
        <f>P_R[[#This Row],[46+]]-P_R[[#This Row],[47+]]</f>
        <v>0</v>
      </c>
      <c r="CK175" s="5">
        <f>P_R[[#This Row],[47+]]-P_R[[#This Row],[48+]]</f>
        <v>0</v>
      </c>
      <c r="CL175" s="5">
        <f>P_R[[#This Row],[48+]]-P_R[[#This Row],[49+]]</f>
        <v>0</v>
      </c>
    </row>
    <row r="176" spans="1:90" x14ac:dyDescent="0.25">
      <c r="A176" s="10">
        <v>22400725</v>
      </c>
      <c r="B176" s="13" t="s">
        <v>99</v>
      </c>
      <c r="C176" s="13" t="s">
        <v>98</v>
      </c>
      <c r="D176" s="11">
        <v>0.875</v>
      </c>
      <c r="E176" s="9" t="str">
        <f>HYPERLINK("https://www.nba.com/stats/player/1626172/boxscores-traditional", "Kevon Looney")</f>
        <v>Kevon Looney</v>
      </c>
      <c r="F176">
        <v>12.6</v>
      </c>
      <c r="G176" s="4">
        <v>7.2830000000000004</v>
      </c>
      <c r="H176" s="3">
        <v>0.73565000000000003</v>
      </c>
      <c r="I176" s="3">
        <v>0.68793000000000004</v>
      </c>
      <c r="J176" s="3">
        <v>0.64058000000000004</v>
      </c>
      <c r="K176" s="3">
        <v>0.58706000000000003</v>
      </c>
      <c r="L176" s="3">
        <v>0.53188000000000002</v>
      </c>
      <c r="M176" s="3">
        <v>0.48005999999999999</v>
      </c>
      <c r="N176" s="3">
        <v>0.42465000000000003</v>
      </c>
      <c r="O176" s="3">
        <v>0.37069999999999997</v>
      </c>
      <c r="P176" s="3">
        <v>0.31918000000000002</v>
      </c>
      <c r="Q176" s="3">
        <v>0.27424999999999999</v>
      </c>
      <c r="R176" s="3">
        <v>0.22964999999999999</v>
      </c>
      <c r="S176" s="3">
        <v>0.18942999999999999</v>
      </c>
      <c r="T176" s="3">
        <v>0.15386</v>
      </c>
      <c r="U176" s="3">
        <v>0.12506999999999999</v>
      </c>
      <c r="V176" s="3">
        <v>9.8530000000000006E-2</v>
      </c>
      <c r="W176" s="3">
        <v>7.6359999999999997E-2</v>
      </c>
      <c r="X176" s="3">
        <v>5.8209999999999998E-2</v>
      </c>
      <c r="Y176" s="3">
        <v>4.4569999999999999E-2</v>
      </c>
      <c r="Z176" s="3">
        <v>3.288E-2</v>
      </c>
      <c r="AA176" s="3">
        <v>2.385E-2</v>
      </c>
      <c r="AB176" s="3">
        <v>1.7430000000000001E-2</v>
      </c>
      <c r="AC176" s="3">
        <v>1.222E-2</v>
      </c>
      <c r="AD176" s="3">
        <v>8.4200000000000004E-3</v>
      </c>
      <c r="AE176" s="3">
        <v>5.7000000000000002E-3</v>
      </c>
      <c r="AF176" s="3">
        <v>3.9100000000000003E-3</v>
      </c>
      <c r="AG176" s="3">
        <v>2.5600000000000002E-3</v>
      </c>
      <c r="AH176" s="3">
        <v>1.64E-3</v>
      </c>
      <c r="AI176" s="3">
        <v>1.0399999999999999E-3</v>
      </c>
      <c r="AJ176" s="3">
        <v>6.6E-4</v>
      </c>
      <c r="AK176" s="3">
        <v>4.0000000000000002E-4</v>
      </c>
      <c r="AL176" s="3">
        <v>2.4000000000000001E-4</v>
      </c>
      <c r="AM176" s="3">
        <v>1.4999999999999999E-4</v>
      </c>
      <c r="AN176" s="3">
        <v>8.0000000000000007E-5</v>
      </c>
      <c r="AO176" s="3">
        <v>5.0000000000000002E-5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5">
        <f>P_R[[#This Row],[8+]]-P_R[[#This Row],[9+]]</f>
        <v>4.7719999999999985E-2</v>
      </c>
      <c r="AY176" s="5">
        <f>P_R[[#This Row],[9+]]-P_R[[#This Row],[10+]]</f>
        <v>4.7350000000000003E-2</v>
      </c>
      <c r="AZ176" s="5">
        <f>P_R[[#This Row],[10+]]-P_R[[#This Row],[11+]]</f>
        <v>5.3520000000000012E-2</v>
      </c>
      <c r="BA176" s="5">
        <f>P_R[[#This Row],[11+]]-P_R[[#This Row],[12+]]</f>
        <v>5.5180000000000007E-2</v>
      </c>
      <c r="BB176" s="5">
        <f>P_R[[#This Row],[12+]]-P_R[[#This Row],[13+]]</f>
        <v>5.1820000000000033E-2</v>
      </c>
      <c r="BC176" s="5">
        <f>P_R[[#This Row],[13+]]-P_R[[#This Row],[14+]]</f>
        <v>5.5409999999999959E-2</v>
      </c>
      <c r="BD176" s="5">
        <f>P_R[[#This Row],[14+]]-P_R[[#This Row],[15+]]</f>
        <v>5.3950000000000053E-2</v>
      </c>
      <c r="BE176" s="5">
        <f>P_R[[#This Row],[15+]]-P_R[[#This Row],[16+]]</f>
        <v>5.1519999999999955E-2</v>
      </c>
      <c r="BF176" s="5">
        <f>P_R[[#This Row],[16+]]-P_R[[#This Row],[17+]]</f>
        <v>4.4930000000000025E-2</v>
      </c>
      <c r="BG176" s="5">
        <f>P_R[[#This Row],[17+]]-P_R[[#This Row],[18+]]</f>
        <v>4.4600000000000001E-2</v>
      </c>
      <c r="BH176" s="5">
        <f>P_R[[#This Row],[18+]]-P_R[[#This Row],[19+]]</f>
        <v>4.0220000000000006E-2</v>
      </c>
      <c r="BI176" s="5">
        <f>P_R[[#This Row],[19+]]-P_R[[#This Row],[20+]]</f>
        <v>3.5569999999999991E-2</v>
      </c>
      <c r="BJ176" s="5">
        <f>P_R[[#This Row],[20+]]-P_R[[#This Row],[21+]]</f>
        <v>2.879000000000001E-2</v>
      </c>
      <c r="BK176" s="5">
        <f>P_R[[#This Row],[21+]]-P_R[[#This Row],[22+]]</f>
        <v>2.653999999999998E-2</v>
      </c>
      <c r="BL176" s="5">
        <f>P_R[[#This Row],[22+]]-P_R[[#This Row],[23+]]</f>
        <v>2.2170000000000009E-2</v>
      </c>
      <c r="BM176" s="5">
        <f>P_R[[#This Row],[23+]]-P_R[[#This Row],[24+]]</f>
        <v>1.8149999999999999E-2</v>
      </c>
      <c r="BN176" s="5">
        <f>P_R[[#This Row],[24+]]-P_R[[#This Row],[25+]]</f>
        <v>1.3639999999999999E-2</v>
      </c>
      <c r="BO176" s="5">
        <f>P_R[[#This Row],[25+]]-P_R[[#This Row],[26+]]</f>
        <v>1.1689999999999999E-2</v>
      </c>
      <c r="BP176" s="5">
        <f>P_R[[#This Row],[26+]]-P_R[[#This Row],[27+]]</f>
        <v>9.0299999999999998E-3</v>
      </c>
      <c r="BQ176" s="5">
        <f>P_R[[#This Row],[27+]]-P_R[[#This Row],[28+]]</f>
        <v>6.4199999999999986E-3</v>
      </c>
      <c r="BR176" s="5">
        <f>P_R[[#This Row],[28+]]-P_R[[#This Row],[29+]]</f>
        <v>5.2100000000000011E-3</v>
      </c>
      <c r="BS176" s="5">
        <f>P_R[[#This Row],[29+]]-P_R[[#This Row],[30+]]</f>
        <v>3.7999999999999996E-3</v>
      </c>
      <c r="BT176" s="5">
        <f>P_R[[#This Row],[30+]]-P_R[[#This Row],[31+]]</f>
        <v>2.7200000000000002E-3</v>
      </c>
      <c r="BU176" s="5">
        <f>P_R[[#This Row],[31+]]-P_R[[#This Row],[32+]]</f>
        <v>1.7899999999999999E-3</v>
      </c>
      <c r="BV176" s="5">
        <f>P_R[[#This Row],[32+]]-P_R[[#This Row],[33+]]</f>
        <v>1.3500000000000001E-3</v>
      </c>
      <c r="BW176" s="5">
        <f>P_R[[#This Row],[33+]]-P_R[[#This Row],[34+]]</f>
        <v>9.2000000000000024E-4</v>
      </c>
      <c r="BX176" s="5">
        <f>P_R[[#This Row],[34+]]-P_R[[#This Row],[35+]]</f>
        <v>6.0000000000000006E-4</v>
      </c>
      <c r="BY176" s="5">
        <f>P_R[[#This Row],[35+]]-P_R[[#This Row],[36+]]</f>
        <v>3.7999999999999991E-4</v>
      </c>
      <c r="BZ176" s="5">
        <f>P_R[[#This Row],[36+]]-P_R[[#This Row],[37+]]</f>
        <v>2.5999999999999998E-4</v>
      </c>
      <c r="CA176" s="5">
        <f>P_R[[#This Row],[37+]]-P_R[[#This Row],[38+]]</f>
        <v>1.6000000000000001E-4</v>
      </c>
      <c r="CB176" s="5">
        <f>P_R[[#This Row],[38+]]-P_R[[#This Row],[39+]]</f>
        <v>9.0000000000000019E-5</v>
      </c>
      <c r="CC176" s="5">
        <f>P_R[[#This Row],[39+]]-P_R[[#This Row],[40+]]</f>
        <v>6.999999999999998E-5</v>
      </c>
      <c r="CD176" s="5">
        <f>P_R[[#This Row],[40+]]-P_R[[#This Row],[41+]]</f>
        <v>3.0000000000000004E-5</v>
      </c>
      <c r="CE176" s="5">
        <f>P_R[[#This Row],[41+]]-P_R[[#This Row],[42+]]</f>
        <v>5.0000000000000002E-5</v>
      </c>
      <c r="CF176" s="5">
        <f>P_R[[#This Row],[42+]]-P_R[[#This Row],[43+]]</f>
        <v>0</v>
      </c>
      <c r="CG176" s="5">
        <f>P_R[[#This Row],[43+]]-P_R[[#This Row],[44+]]</f>
        <v>0</v>
      </c>
      <c r="CH176" s="5">
        <f>P_R[[#This Row],[44+]]-P_R[[#This Row],[45+]]</f>
        <v>0</v>
      </c>
      <c r="CI176" s="5">
        <f>P_R[[#This Row],[45+]]-P_R[[#This Row],[46+]]</f>
        <v>0</v>
      </c>
      <c r="CJ176" s="5">
        <f>P_R[[#This Row],[46+]]-P_R[[#This Row],[47+]]</f>
        <v>0</v>
      </c>
      <c r="CK176" s="5">
        <f>P_R[[#This Row],[47+]]-P_R[[#This Row],[48+]]</f>
        <v>0</v>
      </c>
      <c r="CL176" s="5">
        <f>P_R[[#This Row],[48+]]-P_R[[#This Row],[49+]]</f>
        <v>0</v>
      </c>
    </row>
    <row r="177" spans="1:90" x14ac:dyDescent="0.25">
      <c r="A177" s="10">
        <v>22400725</v>
      </c>
      <c r="B177" s="13" t="s">
        <v>99</v>
      </c>
      <c r="C177" s="13" t="s">
        <v>98</v>
      </c>
      <c r="D177" s="11">
        <v>0.875</v>
      </c>
      <c r="E177" s="9" t="str">
        <f>HYPERLINK("https://www.nba.com/stats/player/1629001/boxscores-traditional", "De'Anthony Melton")</f>
        <v>De'Anthony Melton</v>
      </c>
      <c r="F177">
        <v>13.8</v>
      </c>
      <c r="G177" s="4">
        <v>9.3680000000000003</v>
      </c>
      <c r="H177" s="3">
        <v>0.73236999999999997</v>
      </c>
      <c r="I177" s="3">
        <v>0.69496999999999998</v>
      </c>
      <c r="J177" s="3">
        <v>0.65910000000000002</v>
      </c>
      <c r="K177" s="3">
        <v>0.61790999999999996</v>
      </c>
      <c r="L177" s="3">
        <v>0.57535000000000003</v>
      </c>
      <c r="M177" s="3">
        <v>0.53586</v>
      </c>
      <c r="N177" s="3">
        <v>0.49202000000000001</v>
      </c>
      <c r="O177" s="3">
        <v>0.44828000000000001</v>
      </c>
      <c r="P177" s="3">
        <v>0.40905000000000002</v>
      </c>
      <c r="Q177" s="3">
        <v>0.36692999999999998</v>
      </c>
      <c r="R177" s="3">
        <v>0.32635999999999998</v>
      </c>
      <c r="S177" s="3">
        <v>0.28774</v>
      </c>
      <c r="T177" s="3">
        <v>0.25463000000000002</v>
      </c>
      <c r="U177" s="3">
        <v>0.22065000000000001</v>
      </c>
      <c r="V177" s="3">
        <v>0.18942999999999999</v>
      </c>
      <c r="W177" s="3">
        <v>0.16353999999999999</v>
      </c>
      <c r="X177" s="3">
        <v>0.13786000000000001</v>
      </c>
      <c r="Y177" s="3">
        <v>0.11507000000000001</v>
      </c>
      <c r="Z177" s="3">
        <v>9.6799999999999997E-2</v>
      </c>
      <c r="AA177" s="3">
        <v>7.9269999999999993E-2</v>
      </c>
      <c r="AB177" s="3">
        <v>6.4259999999999998E-2</v>
      </c>
      <c r="AC177" s="3">
        <v>5.262E-2</v>
      </c>
      <c r="AD177" s="3">
        <v>4.1820000000000003E-2</v>
      </c>
      <c r="AE177" s="3">
        <v>3.288E-2</v>
      </c>
      <c r="AF177" s="3">
        <v>2.6190000000000001E-2</v>
      </c>
      <c r="AG177" s="3">
        <v>2.018E-2</v>
      </c>
      <c r="AH177" s="3">
        <v>1.5389999999999999E-2</v>
      </c>
      <c r="AI177" s="3">
        <v>1.191E-2</v>
      </c>
      <c r="AJ177" s="3">
        <v>8.8900000000000003E-3</v>
      </c>
      <c r="AK177" s="3">
        <v>6.5700000000000003E-3</v>
      </c>
      <c r="AL177" s="3">
        <v>4.9399999999999999E-3</v>
      </c>
      <c r="AM177" s="3">
        <v>3.5699999999999998E-3</v>
      </c>
      <c r="AN177" s="3">
        <v>2.5600000000000002E-3</v>
      </c>
      <c r="AO177" s="3">
        <v>1.8699999999999999E-3</v>
      </c>
      <c r="AP177" s="3">
        <v>1.31E-3</v>
      </c>
      <c r="AQ177" s="3">
        <v>8.9999999999999998E-4</v>
      </c>
      <c r="AR177" s="3">
        <v>6.4000000000000005E-4</v>
      </c>
      <c r="AS177" s="3">
        <v>4.2999999999999999E-4</v>
      </c>
      <c r="AT177" s="3">
        <v>2.9E-4</v>
      </c>
      <c r="AU177" s="3">
        <v>2.0000000000000001E-4</v>
      </c>
      <c r="AV177" s="3">
        <v>1.2999999999999999E-4</v>
      </c>
      <c r="AW177" s="3">
        <v>8.0000000000000007E-5</v>
      </c>
      <c r="AX177" s="5">
        <f>P_R[[#This Row],[8+]]-P_R[[#This Row],[9+]]</f>
        <v>3.7399999999999989E-2</v>
      </c>
      <c r="AY177" s="5">
        <f>P_R[[#This Row],[9+]]-P_R[[#This Row],[10+]]</f>
        <v>3.5869999999999957E-2</v>
      </c>
      <c r="AZ177" s="5">
        <f>P_R[[#This Row],[10+]]-P_R[[#This Row],[11+]]</f>
        <v>4.119000000000006E-2</v>
      </c>
      <c r="BA177" s="5">
        <f>P_R[[#This Row],[11+]]-P_R[[#This Row],[12+]]</f>
        <v>4.2559999999999931E-2</v>
      </c>
      <c r="BB177" s="5">
        <f>P_R[[#This Row],[12+]]-P_R[[#This Row],[13+]]</f>
        <v>3.9490000000000025E-2</v>
      </c>
      <c r="BC177" s="5">
        <f>P_R[[#This Row],[13+]]-P_R[[#This Row],[14+]]</f>
        <v>4.383999999999999E-2</v>
      </c>
      <c r="BD177" s="5">
        <f>P_R[[#This Row],[14+]]-P_R[[#This Row],[15+]]</f>
        <v>4.3740000000000001E-2</v>
      </c>
      <c r="BE177" s="5">
        <f>P_R[[#This Row],[15+]]-P_R[[#This Row],[16+]]</f>
        <v>3.9229999999999987E-2</v>
      </c>
      <c r="BF177" s="5">
        <f>P_R[[#This Row],[16+]]-P_R[[#This Row],[17+]]</f>
        <v>4.2120000000000046E-2</v>
      </c>
      <c r="BG177" s="5">
        <f>P_R[[#This Row],[17+]]-P_R[[#This Row],[18+]]</f>
        <v>4.0569999999999995E-2</v>
      </c>
      <c r="BH177" s="5">
        <f>P_R[[#This Row],[18+]]-P_R[[#This Row],[19+]]</f>
        <v>3.8619999999999988E-2</v>
      </c>
      <c r="BI177" s="5">
        <f>P_R[[#This Row],[19+]]-P_R[[#This Row],[20+]]</f>
        <v>3.3109999999999973E-2</v>
      </c>
      <c r="BJ177" s="5">
        <f>P_R[[#This Row],[20+]]-P_R[[#This Row],[21+]]</f>
        <v>3.398000000000001E-2</v>
      </c>
      <c r="BK177" s="5">
        <f>P_R[[#This Row],[21+]]-P_R[[#This Row],[22+]]</f>
        <v>3.1220000000000026E-2</v>
      </c>
      <c r="BL177" s="5">
        <f>P_R[[#This Row],[22+]]-P_R[[#This Row],[23+]]</f>
        <v>2.5889999999999996E-2</v>
      </c>
      <c r="BM177" s="5">
        <f>P_R[[#This Row],[23+]]-P_R[[#This Row],[24+]]</f>
        <v>2.5679999999999981E-2</v>
      </c>
      <c r="BN177" s="5">
        <f>P_R[[#This Row],[24+]]-P_R[[#This Row],[25+]]</f>
        <v>2.2790000000000005E-2</v>
      </c>
      <c r="BO177" s="5">
        <f>P_R[[#This Row],[25+]]-P_R[[#This Row],[26+]]</f>
        <v>1.8270000000000008E-2</v>
      </c>
      <c r="BP177" s="5">
        <f>P_R[[#This Row],[26+]]-P_R[[#This Row],[27+]]</f>
        <v>1.7530000000000004E-2</v>
      </c>
      <c r="BQ177" s="5">
        <f>P_R[[#This Row],[27+]]-P_R[[#This Row],[28+]]</f>
        <v>1.5009999999999996E-2</v>
      </c>
      <c r="BR177" s="5">
        <f>P_R[[#This Row],[28+]]-P_R[[#This Row],[29+]]</f>
        <v>1.1639999999999998E-2</v>
      </c>
      <c r="BS177" s="5">
        <f>P_R[[#This Row],[29+]]-P_R[[#This Row],[30+]]</f>
        <v>1.0799999999999997E-2</v>
      </c>
      <c r="BT177" s="5">
        <f>P_R[[#This Row],[30+]]-P_R[[#This Row],[31+]]</f>
        <v>8.9400000000000035E-3</v>
      </c>
      <c r="BU177" s="5">
        <f>P_R[[#This Row],[31+]]-P_R[[#This Row],[32+]]</f>
        <v>6.689999999999998E-3</v>
      </c>
      <c r="BV177" s="5">
        <f>P_R[[#This Row],[32+]]-P_R[[#This Row],[33+]]</f>
        <v>6.0100000000000015E-3</v>
      </c>
      <c r="BW177" s="5">
        <f>P_R[[#This Row],[33+]]-P_R[[#This Row],[34+]]</f>
        <v>4.7900000000000009E-3</v>
      </c>
      <c r="BX177" s="5">
        <f>P_R[[#This Row],[34+]]-P_R[[#This Row],[35+]]</f>
        <v>3.4799999999999987E-3</v>
      </c>
      <c r="BY177" s="5">
        <f>P_R[[#This Row],[35+]]-P_R[[#This Row],[36+]]</f>
        <v>3.0200000000000001E-3</v>
      </c>
      <c r="BZ177" s="5">
        <f>P_R[[#This Row],[36+]]-P_R[[#This Row],[37+]]</f>
        <v>2.32E-3</v>
      </c>
      <c r="CA177" s="5">
        <f>P_R[[#This Row],[37+]]-P_R[[#This Row],[38+]]</f>
        <v>1.6300000000000004E-3</v>
      </c>
      <c r="CB177" s="5">
        <f>P_R[[#This Row],[38+]]-P_R[[#This Row],[39+]]</f>
        <v>1.3700000000000001E-3</v>
      </c>
      <c r="CC177" s="5">
        <f>P_R[[#This Row],[39+]]-P_R[[#This Row],[40+]]</f>
        <v>1.0099999999999996E-3</v>
      </c>
      <c r="CD177" s="5">
        <f>P_R[[#This Row],[40+]]-P_R[[#This Row],[41+]]</f>
        <v>6.9000000000000029E-4</v>
      </c>
      <c r="CE177" s="5">
        <f>P_R[[#This Row],[41+]]-P_R[[#This Row],[42+]]</f>
        <v>5.5999999999999995E-4</v>
      </c>
      <c r="CF177" s="5">
        <f>P_R[[#This Row],[42+]]-P_R[[#This Row],[43+]]</f>
        <v>4.0999999999999999E-4</v>
      </c>
      <c r="CG177" s="5">
        <f>P_R[[#This Row],[43+]]-P_R[[#This Row],[44+]]</f>
        <v>2.5999999999999992E-4</v>
      </c>
      <c r="CH177" s="5">
        <f>P_R[[#This Row],[44+]]-P_R[[#This Row],[45+]]</f>
        <v>2.1000000000000006E-4</v>
      </c>
      <c r="CI177" s="5">
        <f>P_R[[#This Row],[45+]]-P_R[[#This Row],[46+]]</f>
        <v>1.3999999999999999E-4</v>
      </c>
      <c r="CJ177" s="5">
        <f>P_R[[#This Row],[46+]]-P_R[[#This Row],[47+]]</f>
        <v>8.9999999999999992E-5</v>
      </c>
      <c r="CK177" s="5">
        <f>P_R[[#This Row],[47+]]-P_R[[#This Row],[48+]]</f>
        <v>7.0000000000000021E-5</v>
      </c>
      <c r="CL177" s="5">
        <f>P_R[[#This Row],[48+]]-P_R[[#This Row],[49+]]</f>
        <v>4.9999999999999982E-5</v>
      </c>
    </row>
    <row r="178" spans="1:90" x14ac:dyDescent="0.25">
      <c r="A178" s="10">
        <v>22400725</v>
      </c>
      <c r="B178" s="13" t="s">
        <v>99</v>
      </c>
      <c r="C178" s="13" t="s">
        <v>98</v>
      </c>
      <c r="D178" s="11">
        <v>0.875</v>
      </c>
      <c r="E178" s="9" t="str">
        <f>HYPERLINK("https://www.nba.com/stats/player/1642366/boxscores-traditional", "Quinten Post")</f>
        <v>Quinten Post</v>
      </c>
      <c r="F178">
        <v>11.2</v>
      </c>
      <c r="G178" s="4">
        <v>6.0460000000000003</v>
      </c>
      <c r="H178" s="3">
        <v>0.70194000000000001</v>
      </c>
      <c r="I178" s="3">
        <v>0.64058000000000004</v>
      </c>
      <c r="J178" s="3">
        <v>0.57926</v>
      </c>
      <c r="K178" s="3">
        <v>0.51197000000000004</v>
      </c>
      <c r="L178" s="3">
        <v>0.44828000000000001</v>
      </c>
      <c r="M178" s="3">
        <v>0.38208999999999999</v>
      </c>
      <c r="N178" s="3">
        <v>0.32275999999999999</v>
      </c>
      <c r="O178" s="3">
        <v>0.26434999999999997</v>
      </c>
      <c r="P178" s="3">
        <v>0.21476000000000001</v>
      </c>
      <c r="Q178" s="3">
        <v>0.16853000000000001</v>
      </c>
      <c r="R178" s="3">
        <v>0.13136</v>
      </c>
      <c r="S178" s="3">
        <v>9.8530000000000006E-2</v>
      </c>
      <c r="T178" s="3">
        <v>7.2150000000000006E-2</v>
      </c>
      <c r="U178" s="3">
        <v>5.262E-2</v>
      </c>
      <c r="V178" s="3">
        <v>3.6729999999999999E-2</v>
      </c>
      <c r="W178" s="3">
        <v>2.5590000000000002E-2</v>
      </c>
      <c r="X178" s="3">
        <v>1.7000000000000001E-2</v>
      </c>
      <c r="Y178" s="3">
        <v>1.1299999999999999E-2</v>
      </c>
      <c r="Z178" s="3">
        <v>7.1399999999999996E-3</v>
      </c>
      <c r="AA178" s="3">
        <v>4.5300000000000002E-3</v>
      </c>
      <c r="AB178" s="3">
        <v>2.7200000000000002E-3</v>
      </c>
      <c r="AC178" s="3">
        <v>1.64E-3</v>
      </c>
      <c r="AD178" s="3">
        <v>9.3999999999999997E-4</v>
      </c>
      <c r="AE178" s="3">
        <v>5.4000000000000001E-4</v>
      </c>
      <c r="AF178" s="3">
        <v>2.9E-4</v>
      </c>
      <c r="AG178" s="3">
        <v>1.4999999999999999E-4</v>
      </c>
      <c r="AH178" s="3">
        <v>8.0000000000000007E-5</v>
      </c>
      <c r="AI178" s="3">
        <v>4.0000000000000003E-5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5">
        <f>P_R[[#This Row],[8+]]-P_R[[#This Row],[9+]]</f>
        <v>6.135999999999997E-2</v>
      </c>
      <c r="AY178" s="5">
        <f>P_R[[#This Row],[9+]]-P_R[[#This Row],[10+]]</f>
        <v>6.1320000000000041E-2</v>
      </c>
      <c r="AZ178" s="5">
        <f>P_R[[#This Row],[10+]]-P_R[[#This Row],[11+]]</f>
        <v>6.7289999999999961E-2</v>
      </c>
      <c r="BA178" s="5">
        <f>P_R[[#This Row],[11+]]-P_R[[#This Row],[12+]]</f>
        <v>6.3690000000000024E-2</v>
      </c>
      <c r="BB178" s="5">
        <f>P_R[[#This Row],[12+]]-P_R[[#This Row],[13+]]</f>
        <v>6.6190000000000027E-2</v>
      </c>
      <c r="BC178" s="5">
        <f>P_R[[#This Row],[13+]]-P_R[[#This Row],[14+]]</f>
        <v>5.9329999999999994E-2</v>
      </c>
      <c r="BD178" s="5">
        <f>P_R[[#This Row],[14+]]-P_R[[#This Row],[15+]]</f>
        <v>5.8410000000000017E-2</v>
      </c>
      <c r="BE178" s="5">
        <f>P_R[[#This Row],[15+]]-P_R[[#This Row],[16+]]</f>
        <v>4.9589999999999967E-2</v>
      </c>
      <c r="BF178" s="5">
        <f>P_R[[#This Row],[16+]]-P_R[[#This Row],[17+]]</f>
        <v>4.6229999999999993E-2</v>
      </c>
      <c r="BG178" s="5">
        <f>P_R[[#This Row],[17+]]-P_R[[#This Row],[18+]]</f>
        <v>3.7170000000000009E-2</v>
      </c>
      <c r="BH178" s="5">
        <f>P_R[[#This Row],[18+]]-P_R[[#This Row],[19+]]</f>
        <v>3.2829999999999998E-2</v>
      </c>
      <c r="BI178" s="5">
        <f>P_R[[#This Row],[19+]]-P_R[[#This Row],[20+]]</f>
        <v>2.6380000000000001E-2</v>
      </c>
      <c r="BJ178" s="5">
        <f>P_R[[#This Row],[20+]]-P_R[[#This Row],[21+]]</f>
        <v>1.9530000000000006E-2</v>
      </c>
      <c r="BK178" s="5">
        <f>P_R[[#This Row],[21+]]-P_R[[#This Row],[22+]]</f>
        <v>1.5890000000000001E-2</v>
      </c>
      <c r="BL178" s="5">
        <f>P_R[[#This Row],[22+]]-P_R[[#This Row],[23+]]</f>
        <v>1.1139999999999997E-2</v>
      </c>
      <c r="BM178" s="5">
        <f>P_R[[#This Row],[23+]]-P_R[[#This Row],[24+]]</f>
        <v>8.5900000000000004E-3</v>
      </c>
      <c r="BN178" s="5">
        <f>P_R[[#This Row],[24+]]-P_R[[#This Row],[25+]]</f>
        <v>5.7000000000000019E-3</v>
      </c>
      <c r="BO178" s="5">
        <f>P_R[[#This Row],[25+]]-P_R[[#This Row],[26+]]</f>
        <v>4.1599999999999996E-3</v>
      </c>
      <c r="BP178" s="5">
        <f>P_R[[#This Row],[26+]]-P_R[[#This Row],[27+]]</f>
        <v>2.6099999999999995E-3</v>
      </c>
      <c r="BQ178" s="5">
        <f>P_R[[#This Row],[27+]]-P_R[[#This Row],[28+]]</f>
        <v>1.81E-3</v>
      </c>
      <c r="BR178" s="5">
        <f>P_R[[#This Row],[28+]]-P_R[[#This Row],[29+]]</f>
        <v>1.0800000000000002E-3</v>
      </c>
      <c r="BS178" s="5">
        <f>P_R[[#This Row],[29+]]-P_R[[#This Row],[30+]]</f>
        <v>6.9999999999999999E-4</v>
      </c>
      <c r="BT178" s="5">
        <f>P_R[[#This Row],[30+]]-P_R[[#This Row],[31+]]</f>
        <v>3.9999999999999996E-4</v>
      </c>
      <c r="BU178" s="5">
        <f>P_R[[#This Row],[31+]]-P_R[[#This Row],[32+]]</f>
        <v>2.5000000000000001E-4</v>
      </c>
      <c r="BV178" s="5">
        <f>P_R[[#This Row],[32+]]-P_R[[#This Row],[33+]]</f>
        <v>1.4000000000000001E-4</v>
      </c>
      <c r="BW178" s="5">
        <f>P_R[[#This Row],[33+]]-P_R[[#This Row],[34+]]</f>
        <v>6.999999999999998E-5</v>
      </c>
      <c r="BX178" s="5">
        <f>P_R[[#This Row],[34+]]-P_R[[#This Row],[35+]]</f>
        <v>4.0000000000000003E-5</v>
      </c>
      <c r="BY178" s="5">
        <f>P_R[[#This Row],[35+]]-P_R[[#This Row],[36+]]</f>
        <v>4.0000000000000003E-5</v>
      </c>
      <c r="BZ178" s="5">
        <f>P_R[[#This Row],[36+]]-P_R[[#This Row],[37+]]</f>
        <v>0</v>
      </c>
      <c r="CA178" s="5">
        <f>P_R[[#This Row],[37+]]-P_R[[#This Row],[38+]]</f>
        <v>0</v>
      </c>
      <c r="CB178" s="5">
        <f>P_R[[#This Row],[38+]]-P_R[[#This Row],[39+]]</f>
        <v>0</v>
      </c>
      <c r="CC178" s="5">
        <f>P_R[[#This Row],[39+]]-P_R[[#This Row],[40+]]</f>
        <v>0</v>
      </c>
      <c r="CD178" s="5">
        <f>P_R[[#This Row],[40+]]-P_R[[#This Row],[41+]]</f>
        <v>0</v>
      </c>
      <c r="CE178" s="5">
        <f>P_R[[#This Row],[41+]]-P_R[[#This Row],[42+]]</f>
        <v>0</v>
      </c>
      <c r="CF178" s="5">
        <f>P_R[[#This Row],[42+]]-P_R[[#This Row],[43+]]</f>
        <v>0</v>
      </c>
      <c r="CG178" s="5">
        <f>P_R[[#This Row],[43+]]-P_R[[#This Row],[44+]]</f>
        <v>0</v>
      </c>
      <c r="CH178" s="5">
        <f>P_R[[#This Row],[44+]]-P_R[[#This Row],[45+]]</f>
        <v>0</v>
      </c>
      <c r="CI178" s="5">
        <f>P_R[[#This Row],[45+]]-P_R[[#This Row],[46+]]</f>
        <v>0</v>
      </c>
      <c r="CJ178" s="5">
        <f>P_R[[#This Row],[46+]]-P_R[[#This Row],[47+]]</f>
        <v>0</v>
      </c>
      <c r="CK178" s="5">
        <f>P_R[[#This Row],[47+]]-P_R[[#This Row],[48+]]</f>
        <v>0</v>
      </c>
      <c r="CL178" s="5">
        <f>P_R[[#This Row],[48+]]-P_R[[#This Row],[49+]]</f>
        <v>0</v>
      </c>
    </row>
    <row r="179" spans="1:90" x14ac:dyDescent="0.25">
      <c r="A179" s="10">
        <v>22400725</v>
      </c>
      <c r="B179" s="13" t="s">
        <v>99</v>
      </c>
      <c r="C179" s="13" t="s">
        <v>98</v>
      </c>
      <c r="D179" s="11">
        <v>0.875</v>
      </c>
      <c r="E179" s="9" t="str">
        <f>HYPERLINK("https://www.nba.com/stats/player/1627741/boxscores-traditional", "Buddy Hield")</f>
        <v>Buddy Hield</v>
      </c>
      <c r="F179">
        <v>10</v>
      </c>
      <c r="G179" s="4">
        <v>4.5170000000000003</v>
      </c>
      <c r="H179" s="3">
        <v>0.67003000000000001</v>
      </c>
      <c r="I179" s="3">
        <v>0.58706000000000003</v>
      </c>
      <c r="J179" s="3">
        <v>0.5</v>
      </c>
      <c r="K179" s="3">
        <v>0.41293999999999997</v>
      </c>
      <c r="L179" s="3">
        <v>0.32996999999999999</v>
      </c>
      <c r="M179" s="3">
        <v>0.25463000000000002</v>
      </c>
      <c r="N179" s="3">
        <v>0.18673000000000001</v>
      </c>
      <c r="O179" s="3">
        <v>0.13350000000000001</v>
      </c>
      <c r="P179" s="3">
        <v>9.1759999999999994E-2</v>
      </c>
      <c r="Q179" s="3">
        <v>6.0569999999999999E-2</v>
      </c>
      <c r="R179" s="3">
        <v>3.8359999999999998E-2</v>
      </c>
      <c r="S179" s="3">
        <v>2.3300000000000001E-2</v>
      </c>
      <c r="T179" s="3">
        <v>1.355E-2</v>
      </c>
      <c r="U179" s="3">
        <v>7.3400000000000002E-3</v>
      </c>
      <c r="V179" s="3">
        <v>3.9100000000000003E-3</v>
      </c>
      <c r="W179" s="3">
        <v>1.99E-3</v>
      </c>
      <c r="X179" s="3">
        <v>9.7000000000000005E-4</v>
      </c>
      <c r="Y179" s="3">
        <v>4.4999999999999999E-4</v>
      </c>
      <c r="Z179" s="3">
        <v>2.0000000000000001E-4</v>
      </c>
      <c r="AA179" s="3">
        <v>8.0000000000000007E-5</v>
      </c>
      <c r="AB179" s="3">
        <v>3.0000000000000001E-5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5">
        <f>P_R[[#This Row],[8+]]-P_R[[#This Row],[9+]]</f>
        <v>8.2969999999999988E-2</v>
      </c>
      <c r="AY179" s="5">
        <f>P_R[[#This Row],[9+]]-P_R[[#This Row],[10+]]</f>
        <v>8.7060000000000026E-2</v>
      </c>
      <c r="AZ179" s="5">
        <f>P_R[[#This Row],[10+]]-P_R[[#This Row],[11+]]</f>
        <v>8.7060000000000026E-2</v>
      </c>
      <c r="BA179" s="5">
        <f>P_R[[#This Row],[11+]]-P_R[[#This Row],[12+]]</f>
        <v>8.2969999999999988E-2</v>
      </c>
      <c r="BB179" s="5">
        <f>P_R[[#This Row],[12+]]-P_R[[#This Row],[13+]]</f>
        <v>7.5339999999999963E-2</v>
      </c>
      <c r="BC179" s="5">
        <f>P_R[[#This Row],[13+]]-P_R[[#This Row],[14+]]</f>
        <v>6.7900000000000016E-2</v>
      </c>
      <c r="BD179" s="5">
        <f>P_R[[#This Row],[14+]]-P_R[[#This Row],[15+]]</f>
        <v>5.323E-2</v>
      </c>
      <c r="BE179" s="5">
        <f>P_R[[#This Row],[15+]]-P_R[[#This Row],[16+]]</f>
        <v>4.1740000000000013E-2</v>
      </c>
      <c r="BF179" s="5">
        <f>P_R[[#This Row],[16+]]-P_R[[#This Row],[17+]]</f>
        <v>3.1189999999999996E-2</v>
      </c>
      <c r="BG179" s="5">
        <f>P_R[[#This Row],[17+]]-P_R[[#This Row],[18+]]</f>
        <v>2.2210000000000001E-2</v>
      </c>
      <c r="BH179" s="5">
        <f>P_R[[#This Row],[18+]]-P_R[[#This Row],[19+]]</f>
        <v>1.5059999999999997E-2</v>
      </c>
      <c r="BI179" s="5">
        <f>P_R[[#This Row],[19+]]-P_R[[#This Row],[20+]]</f>
        <v>9.7500000000000017E-3</v>
      </c>
      <c r="BJ179" s="5">
        <f>P_R[[#This Row],[20+]]-P_R[[#This Row],[21+]]</f>
        <v>6.2099999999999994E-3</v>
      </c>
      <c r="BK179" s="5">
        <f>P_R[[#This Row],[21+]]-P_R[[#This Row],[22+]]</f>
        <v>3.4299999999999999E-3</v>
      </c>
      <c r="BL179" s="5">
        <f>P_R[[#This Row],[22+]]-P_R[[#This Row],[23+]]</f>
        <v>1.9200000000000003E-3</v>
      </c>
      <c r="BM179" s="5">
        <f>P_R[[#This Row],[23+]]-P_R[[#This Row],[24+]]</f>
        <v>1.0200000000000001E-3</v>
      </c>
      <c r="BN179" s="5">
        <f>P_R[[#This Row],[24+]]-P_R[[#This Row],[25+]]</f>
        <v>5.2000000000000006E-4</v>
      </c>
      <c r="BO179" s="5">
        <f>P_R[[#This Row],[25+]]-P_R[[#This Row],[26+]]</f>
        <v>2.5000000000000001E-4</v>
      </c>
      <c r="BP179" s="5">
        <f>P_R[[#This Row],[26+]]-P_R[[#This Row],[27+]]</f>
        <v>1.2E-4</v>
      </c>
      <c r="BQ179" s="5">
        <f>P_R[[#This Row],[27+]]-P_R[[#This Row],[28+]]</f>
        <v>5.0000000000000009E-5</v>
      </c>
      <c r="BR179" s="5">
        <f>P_R[[#This Row],[28+]]-P_R[[#This Row],[29+]]</f>
        <v>3.0000000000000001E-5</v>
      </c>
      <c r="BS179" s="5">
        <f>P_R[[#This Row],[29+]]-P_R[[#This Row],[30+]]</f>
        <v>0</v>
      </c>
      <c r="BT179" s="5">
        <f>P_R[[#This Row],[30+]]-P_R[[#This Row],[31+]]</f>
        <v>0</v>
      </c>
      <c r="BU179" s="5">
        <f>P_R[[#This Row],[31+]]-P_R[[#This Row],[32+]]</f>
        <v>0</v>
      </c>
      <c r="BV179" s="5">
        <f>P_R[[#This Row],[32+]]-P_R[[#This Row],[33+]]</f>
        <v>0</v>
      </c>
      <c r="BW179" s="5">
        <f>P_R[[#This Row],[33+]]-P_R[[#This Row],[34+]]</f>
        <v>0</v>
      </c>
      <c r="BX179" s="5">
        <f>P_R[[#This Row],[34+]]-P_R[[#This Row],[35+]]</f>
        <v>0</v>
      </c>
      <c r="BY179" s="5">
        <f>P_R[[#This Row],[35+]]-P_R[[#This Row],[36+]]</f>
        <v>0</v>
      </c>
      <c r="BZ179" s="5">
        <f>P_R[[#This Row],[36+]]-P_R[[#This Row],[37+]]</f>
        <v>0</v>
      </c>
      <c r="CA179" s="5">
        <f>P_R[[#This Row],[37+]]-P_R[[#This Row],[38+]]</f>
        <v>0</v>
      </c>
      <c r="CB179" s="5">
        <f>P_R[[#This Row],[38+]]-P_R[[#This Row],[39+]]</f>
        <v>0</v>
      </c>
      <c r="CC179" s="5">
        <f>P_R[[#This Row],[39+]]-P_R[[#This Row],[40+]]</f>
        <v>0</v>
      </c>
      <c r="CD179" s="5">
        <f>P_R[[#This Row],[40+]]-P_R[[#This Row],[41+]]</f>
        <v>0</v>
      </c>
      <c r="CE179" s="5">
        <f>P_R[[#This Row],[41+]]-P_R[[#This Row],[42+]]</f>
        <v>0</v>
      </c>
      <c r="CF179" s="5">
        <f>P_R[[#This Row],[42+]]-P_R[[#This Row],[43+]]</f>
        <v>0</v>
      </c>
      <c r="CG179" s="5">
        <f>P_R[[#This Row],[43+]]-P_R[[#This Row],[44+]]</f>
        <v>0</v>
      </c>
      <c r="CH179" s="5">
        <f>P_R[[#This Row],[44+]]-P_R[[#This Row],[45+]]</f>
        <v>0</v>
      </c>
      <c r="CI179" s="5">
        <f>P_R[[#This Row],[45+]]-P_R[[#This Row],[46+]]</f>
        <v>0</v>
      </c>
      <c r="CJ179" s="5">
        <f>P_R[[#This Row],[46+]]-P_R[[#This Row],[47+]]</f>
        <v>0</v>
      </c>
      <c r="CK179" s="5">
        <f>P_R[[#This Row],[47+]]-P_R[[#This Row],[48+]]</f>
        <v>0</v>
      </c>
      <c r="CL179" s="5">
        <f>P_R[[#This Row],[48+]]-P_R[[#This Row],[49+]]</f>
        <v>0</v>
      </c>
    </row>
    <row r="180" spans="1:90" x14ac:dyDescent="0.25">
      <c r="A180" s="10">
        <v>22400725</v>
      </c>
      <c r="B180" s="13" t="s">
        <v>99</v>
      </c>
      <c r="C180" s="13" t="s">
        <v>98</v>
      </c>
      <c r="D180" s="11">
        <v>0.875</v>
      </c>
      <c r="E180" s="9" t="str">
        <f>HYPERLINK("https://www.nba.com/stats/player/203937/boxscores-traditional", "Kyle Anderson")</f>
        <v>Kyle Anderson</v>
      </c>
      <c r="F180">
        <v>9.8000000000000007</v>
      </c>
      <c r="G180" s="4">
        <v>4.3540000000000001</v>
      </c>
      <c r="H180" s="3">
        <v>0.65910000000000002</v>
      </c>
      <c r="I180" s="3">
        <v>0.57142000000000004</v>
      </c>
      <c r="J180" s="3">
        <v>0.48005999999999999</v>
      </c>
      <c r="K180" s="3">
        <v>0.38973999999999998</v>
      </c>
      <c r="L180" s="3">
        <v>0.30503000000000002</v>
      </c>
      <c r="M180" s="3">
        <v>0.23269999999999999</v>
      </c>
      <c r="N180" s="3">
        <v>0.16853000000000001</v>
      </c>
      <c r="O180" s="3">
        <v>0.11702</v>
      </c>
      <c r="P180" s="3">
        <v>7.7799999999999994E-2</v>
      </c>
      <c r="Q180" s="3">
        <v>4.947E-2</v>
      </c>
      <c r="R180" s="3">
        <v>3.005E-2</v>
      </c>
      <c r="S180" s="3">
        <v>1.7430000000000001E-2</v>
      </c>
      <c r="T180" s="3">
        <v>9.6399999999999993E-3</v>
      </c>
      <c r="U180" s="3">
        <v>5.0800000000000003E-3</v>
      </c>
      <c r="V180" s="3">
        <v>2.5600000000000002E-3</v>
      </c>
      <c r="W180" s="3">
        <v>1.2199999999999999E-3</v>
      </c>
      <c r="X180" s="3">
        <v>5.5999999999999995E-4</v>
      </c>
      <c r="Y180" s="3">
        <v>2.4000000000000001E-4</v>
      </c>
      <c r="Z180" s="3">
        <v>1E-4</v>
      </c>
      <c r="AA180" s="3">
        <v>4.0000000000000003E-5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5">
        <f>P_R[[#This Row],[8+]]-P_R[[#This Row],[9+]]</f>
        <v>8.767999999999998E-2</v>
      </c>
      <c r="AY180" s="5">
        <f>P_R[[#This Row],[9+]]-P_R[[#This Row],[10+]]</f>
        <v>9.1360000000000052E-2</v>
      </c>
      <c r="AZ180" s="5">
        <f>P_R[[#This Row],[10+]]-P_R[[#This Row],[11+]]</f>
        <v>9.0320000000000011E-2</v>
      </c>
      <c r="BA180" s="5">
        <f>P_R[[#This Row],[11+]]-P_R[[#This Row],[12+]]</f>
        <v>8.4709999999999952E-2</v>
      </c>
      <c r="BB180" s="5">
        <f>P_R[[#This Row],[12+]]-P_R[[#This Row],[13+]]</f>
        <v>7.2330000000000033E-2</v>
      </c>
      <c r="BC180" s="5">
        <f>P_R[[#This Row],[13+]]-P_R[[#This Row],[14+]]</f>
        <v>6.4169999999999977E-2</v>
      </c>
      <c r="BD180" s="5">
        <f>P_R[[#This Row],[14+]]-P_R[[#This Row],[15+]]</f>
        <v>5.1510000000000014E-2</v>
      </c>
      <c r="BE180" s="5">
        <f>P_R[[#This Row],[15+]]-P_R[[#This Row],[16+]]</f>
        <v>3.9220000000000005E-2</v>
      </c>
      <c r="BF180" s="5">
        <f>P_R[[#This Row],[16+]]-P_R[[#This Row],[17+]]</f>
        <v>2.8329999999999994E-2</v>
      </c>
      <c r="BG180" s="5">
        <f>P_R[[#This Row],[17+]]-P_R[[#This Row],[18+]]</f>
        <v>1.942E-2</v>
      </c>
      <c r="BH180" s="5">
        <f>P_R[[#This Row],[18+]]-P_R[[#This Row],[19+]]</f>
        <v>1.2619999999999999E-2</v>
      </c>
      <c r="BI180" s="5">
        <f>P_R[[#This Row],[19+]]-P_R[[#This Row],[20+]]</f>
        <v>7.7900000000000018E-3</v>
      </c>
      <c r="BJ180" s="5">
        <f>P_R[[#This Row],[20+]]-P_R[[#This Row],[21+]]</f>
        <v>4.559999999999999E-3</v>
      </c>
      <c r="BK180" s="5">
        <f>P_R[[#This Row],[21+]]-P_R[[#This Row],[22+]]</f>
        <v>2.5200000000000001E-3</v>
      </c>
      <c r="BL180" s="5">
        <f>P_R[[#This Row],[22+]]-P_R[[#This Row],[23+]]</f>
        <v>1.3400000000000003E-3</v>
      </c>
      <c r="BM180" s="5">
        <f>P_R[[#This Row],[23+]]-P_R[[#This Row],[24+]]</f>
        <v>6.6E-4</v>
      </c>
      <c r="BN180" s="5">
        <f>P_R[[#This Row],[24+]]-P_R[[#This Row],[25+]]</f>
        <v>3.1999999999999997E-4</v>
      </c>
      <c r="BO180" s="5">
        <f>P_R[[#This Row],[25+]]-P_R[[#This Row],[26+]]</f>
        <v>1.3999999999999999E-4</v>
      </c>
      <c r="BP180" s="5">
        <f>P_R[[#This Row],[26+]]-P_R[[#This Row],[27+]]</f>
        <v>6.0000000000000002E-5</v>
      </c>
      <c r="BQ180" s="5">
        <f>P_R[[#This Row],[27+]]-P_R[[#This Row],[28+]]</f>
        <v>4.0000000000000003E-5</v>
      </c>
      <c r="BR180" s="5">
        <f>P_R[[#This Row],[28+]]-P_R[[#This Row],[29+]]</f>
        <v>0</v>
      </c>
      <c r="BS180" s="5">
        <f>P_R[[#This Row],[29+]]-P_R[[#This Row],[30+]]</f>
        <v>0</v>
      </c>
      <c r="BT180" s="5">
        <f>P_R[[#This Row],[30+]]-P_R[[#This Row],[31+]]</f>
        <v>0</v>
      </c>
      <c r="BU180" s="5">
        <f>P_R[[#This Row],[31+]]-P_R[[#This Row],[32+]]</f>
        <v>0</v>
      </c>
      <c r="BV180" s="5">
        <f>P_R[[#This Row],[32+]]-P_R[[#This Row],[33+]]</f>
        <v>0</v>
      </c>
      <c r="BW180" s="5">
        <f>P_R[[#This Row],[33+]]-P_R[[#This Row],[34+]]</f>
        <v>0</v>
      </c>
      <c r="BX180" s="5">
        <f>P_R[[#This Row],[34+]]-P_R[[#This Row],[35+]]</f>
        <v>0</v>
      </c>
      <c r="BY180" s="5">
        <f>P_R[[#This Row],[35+]]-P_R[[#This Row],[36+]]</f>
        <v>0</v>
      </c>
      <c r="BZ180" s="5">
        <f>P_R[[#This Row],[36+]]-P_R[[#This Row],[37+]]</f>
        <v>0</v>
      </c>
      <c r="CA180" s="5">
        <f>P_R[[#This Row],[37+]]-P_R[[#This Row],[38+]]</f>
        <v>0</v>
      </c>
      <c r="CB180" s="5">
        <f>P_R[[#This Row],[38+]]-P_R[[#This Row],[39+]]</f>
        <v>0</v>
      </c>
      <c r="CC180" s="5">
        <f>P_R[[#This Row],[39+]]-P_R[[#This Row],[40+]]</f>
        <v>0</v>
      </c>
      <c r="CD180" s="5">
        <f>P_R[[#This Row],[40+]]-P_R[[#This Row],[41+]]</f>
        <v>0</v>
      </c>
      <c r="CE180" s="5">
        <f>P_R[[#This Row],[41+]]-P_R[[#This Row],[42+]]</f>
        <v>0</v>
      </c>
      <c r="CF180" s="5">
        <f>P_R[[#This Row],[42+]]-P_R[[#This Row],[43+]]</f>
        <v>0</v>
      </c>
      <c r="CG180" s="5">
        <f>P_R[[#This Row],[43+]]-P_R[[#This Row],[44+]]</f>
        <v>0</v>
      </c>
      <c r="CH180" s="5">
        <f>P_R[[#This Row],[44+]]-P_R[[#This Row],[45+]]</f>
        <v>0</v>
      </c>
      <c r="CI180" s="5">
        <f>P_R[[#This Row],[45+]]-P_R[[#This Row],[46+]]</f>
        <v>0</v>
      </c>
      <c r="CJ180" s="5">
        <f>P_R[[#This Row],[46+]]-P_R[[#This Row],[47+]]</f>
        <v>0</v>
      </c>
      <c r="CK180" s="5">
        <f>P_R[[#This Row],[47+]]-P_R[[#This Row],[48+]]</f>
        <v>0</v>
      </c>
      <c r="CL180" s="5">
        <f>P_R[[#This Row],[48+]]-P_R[[#This Row],[49+]]</f>
        <v>0</v>
      </c>
    </row>
    <row r="181" spans="1:90" x14ac:dyDescent="0.25">
      <c r="A181" s="10">
        <v>22400725</v>
      </c>
      <c r="B181" s="13" t="s">
        <v>99</v>
      </c>
      <c r="C181" s="13" t="s">
        <v>98</v>
      </c>
      <c r="D181" s="11">
        <v>0.875</v>
      </c>
      <c r="E181" s="9" t="str">
        <f>HYPERLINK("https://www.nba.com/stats/player/1630322/boxscores-traditional", "Lindy Waters III")</f>
        <v>Lindy Waters III</v>
      </c>
      <c r="F181">
        <v>8.4</v>
      </c>
      <c r="G181" s="4">
        <v>6.1509999999999998</v>
      </c>
      <c r="H181" s="3">
        <v>0.52790000000000004</v>
      </c>
      <c r="I181" s="3">
        <v>0.46017000000000002</v>
      </c>
      <c r="J181" s="3">
        <v>0.39743000000000001</v>
      </c>
      <c r="K181" s="3">
        <v>0.33723999999999998</v>
      </c>
      <c r="L181" s="3">
        <v>0.27760000000000001</v>
      </c>
      <c r="M181" s="3">
        <v>0.22663</v>
      </c>
      <c r="N181" s="3">
        <v>0.18140999999999999</v>
      </c>
      <c r="O181" s="3">
        <v>0.14230999999999999</v>
      </c>
      <c r="P181" s="3">
        <v>0.10749</v>
      </c>
      <c r="Q181" s="3">
        <v>8.0759999999999998E-2</v>
      </c>
      <c r="R181" s="3">
        <v>5.9380000000000002E-2</v>
      </c>
      <c r="S181" s="3">
        <v>4.2720000000000001E-2</v>
      </c>
      <c r="T181" s="3">
        <v>2.938E-2</v>
      </c>
      <c r="U181" s="3">
        <v>2.018E-2</v>
      </c>
      <c r="V181" s="3">
        <v>1.355E-2</v>
      </c>
      <c r="W181" s="3">
        <v>8.8900000000000003E-3</v>
      </c>
      <c r="X181" s="3">
        <v>5.5399999999999998E-3</v>
      </c>
      <c r="Y181" s="3">
        <v>3.47E-3</v>
      </c>
      <c r="Z181" s="3">
        <v>2.1199999999999999E-3</v>
      </c>
      <c r="AA181" s="3">
        <v>1.2600000000000001E-3</v>
      </c>
      <c r="AB181" s="3">
        <v>7.1000000000000002E-4</v>
      </c>
      <c r="AC181" s="3">
        <v>4.0000000000000002E-4</v>
      </c>
      <c r="AD181" s="3">
        <v>2.2000000000000001E-4</v>
      </c>
      <c r="AE181" s="3">
        <v>1.2E-4</v>
      </c>
      <c r="AF181" s="3">
        <v>6.0000000000000002E-5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5">
        <f>P_R[[#This Row],[8+]]-P_R[[#This Row],[9+]]</f>
        <v>6.7730000000000012E-2</v>
      </c>
      <c r="AY181" s="5">
        <f>P_R[[#This Row],[9+]]-P_R[[#This Row],[10+]]</f>
        <v>6.2740000000000018E-2</v>
      </c>
      <c r="AZ181" s="5">
        <f>P_R[[#This Row],[10+]]-P_R[[#This Row],[11+]]</f>
        <v>6.0190000000000021E-2</v>
      </c>
      <c r="BA181" s="5">
        <f>P_R[[#This Row],[11+]]-P_R[[#This Row],[12+]]</f>
        <v>5.9639999999999971E-2</v>
      </c>
      <c r="BB181" s="5">
        <f>P_R[[#This Row],[12+]]-P_R[[#This Row],[13+]]</f>
        <v>5.0970000000000015E-2</v>
      </c>
      <c r="BC181" s="5">
        <f>P_R[[#This Row],[13+]]-P_R[[#This Row],[14+]]</f>
        <v>4.522000000000001E-2</v>
      </c>
      <c r="BD181" s="5">
        <f>P_R[[#This Row],[14+]]-P_R[[#This Row],[15+]]</f>
        <v>3.9099999999999996E-2</v>
      </c>
      <c r="BE181" s="5">
        <f>P_R[[#This Row],[15+]]-P_R[[#This Row],[16+]]</f>
        <v>3.481999999999999E-2</v>
      </c>
      <c r="BF181" s="5">
        <f>P_R[[#This Row],[16+]]-P_R[[#This Row],[17+]]</f>
        <v>2.6730000000000004E-2</v>
      </c>
      <c r="BG181" s="5">
        <f>P_R[[#This Row],[17+]]-P_R[[#This Row],[18+]]</f>
        <v>2.1379999999999996E-2</v>
      </c>
      <c r="BH181" s="5">
        <f>P_R[[#This Row],[18+]]-P_R[[#This Row],[19+]]</f>
        <v>1.6660000000000001E-2</v>
      </c>
      <c r="BI181" s="5">
        <f>P_R[[#This Row],[19+]]-P_R[[#This Row],[20+]]</f>
        <v>1.3340000000000001E-2</v>
      </c>
      <c r="BJ181" s="5">
        <f>P_R[[#This Row],[20+]]-P_R[[#This Row],[21+]]</f>
        <v>9.1999999999999998E-3</v>
      </c>
      <c r="BK181" s="5">
        <f>P_R[[#This Row],[21+]]-P_R[[#This Row],[22+]]</f>
        <v>6.6300000000000005E-3</v>
      </c>
      <c r="BL181" s="5">
        <f>P_R[[#This Row],[22+]]-P_R[[#This Row],[23+]]</f>
        <v>4.6599999999999992E-3</v>
      </c>
      <c r="BM181" s="5">
        <f>P_R[[#This Row],[23+]]-P_R[[#This Row],[24+]]</f>
        <v>3.3500000000000005E-3</v>
      </c>
      <c r="BN181" s="5">
        <f>P_R[[#This Row],[24+]]-P_R[[#This Row],[25+]]</f>
        <v>2.0699999999999998E-3</v>
      </c>
      <c r="BO181" s="5">
        <f>P_R[[#This Row],[25+]]-P_R[[#This Row],[26+]]</f>
        <v>1.3500000000000001E-3</v>
      </c>
      <c r="BP181" s="5">
        <f>P_R[[#This Row],[26+]]-P_R[[#This Row],[27+]]</f>
        <v>8.5999999999999987E-4</v>
      </c>
      <c r="BQ181" s="5">
        <f>P_R[[#This Row],[27+]]-P_R[[#This Row],[28+]]</f>
        <v>5.5000000000000003E-4</v>
      </c>
      <c r="BR181" s="5">
        <f>P_R[[#This Row],[28+]]-P_R[[#This Row],[29+]]</f>
        <v>3.1E-4</v>
      </c>
      <c r="BS181" s="5">
        <f>P_R[[#This Row],[29+]]-P_R[[#This Row],[30+]]</f>
        <v>1.8000000000000001E-4</v>
      </c>
      <c r="BT181" s="5">
        <f>P_R[[#This Row],[30+]]-P_R[[#This Row],[31+]]</f>
        <v>1E-4</v>
      </c>
      <c r="BU181" s="5">
        <f>P_R[[#This Row],[31+]]-P_R[[#This Row],[32+]]</f>
        <v>6.0000000000000002E-5</v>
      </c>
      <c r="BV181" s="5">
        <f>P_R[[#This Row],[32+]]-P_R[[#This Row],[33+]]</f>
        <v>6.0000000000000002E-5</v>
      </c>
      <c r="BW181" s="5">
        <f>P_R[[#This Row],[33+]]-P_R[[#This Row],[34+]]</f>
        <v>0</v>
      </c>
      <c r="BX181" s="5">
        <f>P_R[[#This Row],[34+]]-P_R[[#This Row],[35+]]</f>
        <v>0</v>
      </c>
      <c r="BY181" s="5">
        <f>P_R[[#This Row],[35+]]-P_R[[#This Row],[36+]]</f>
        <v>0</v>
      </c>
      <c r="BZ181" s="5">
        <f>P_R[[#This Row],[36+]]-P_R[[#This Row],[37+]]</f>
        <v>0</v>
      </c>
      <c r="CA181" s="5">
        <f>P_R[[#This Row],[37+]]-P_R[[#This Row],[38+]]</f>
        <v>0</v>
      </c>
      <c r="CB181" s="5">
        <f>P_R[[#This Row],[38+]]-P_R[[#This Row],[39+]]</f>
        <v>0</v>
      </c>
      <c r="CC181" s="5">
        <f>P_R[[#This Row],[39+]]-P_R[[#This Row],[40+]]</f>
        <v>0</v>
      </c>
      <c r="CD181" s="5">
        <f>P_R[[#This Row],[40+]]-P_R[[#This Row],[41+]]</f>
        <v>0</v>
      </c>
      <c r="CE181" s="5">
        <f>P_R[[#This Row],[41+]]-P_R[[#This Row],[42+]]</f>
        <v>0</v>
      </c>
      <c r="CF181" s="5">
        <f>P_R[[#This Row],[42+]]-P_R[[#This Row],[43+]]</f>
        <v>0</v>
      </c>
      <c r="CG181" s="5">
        <f>P_R[[#This Row],[43+]]-P_R[[#This Row],[44+]]</f>
        <v>0</v>
      </c>
      <c r="CH181" s="5">
        <f>P_R[[#This Row],[44+]]-P_R[[#This Row],[45+]]</f>
        <v>0</v>
      </c>
      <c r="CI181" s="5">
        <f>P_R[[#This Row],[45+]]-P_R[[#This Row],[46+]]</f>
        <v>0</v>
      </c>
      <c r="CJ181" s="5">
        <f>P_R[[#This Row],[46+]]-P_R[[#This Row],[47+]]</f>
        <v>0</v>
      </c>
      <c r="CK181" s="5">
        <f>P_R[[#This Row],[47+]]-P_R[[#This Row],[48+]]</f>
        <v>0</v>
      </c>
      <c r="CL181" s="5">
        <f>P_R[[#This Row],[48+]]-P_R[[#This Row],[49+]]</f>
        <v>0</v>
      </c>
    </row>
    <row r="182" spans="1:90" x14ac:dyDescent="0.25">
      <c r="A182" s="10">
        <v>22400726</v>
      </c>
      <c r="B182" s="13" t="s">
        <v>100</v>
      </c>
      <c r="C182" s="13" t="s">
        <v>101</v>
      </c>
      <c r="D182" s="11">
        <v>0.875</v>
      </c>
      <c r="E182" s="9" t="str">
        <f>HYPERLINK("https://www.nba.com/stats/player/203999/boxscores-traditional", "Nikola Jokic")</f>
        <v>Nikola Jokic</v>
      </c>
      <c r="F182">
        <v>37.4</v>
      </c>
      <c r="G182" s="4">
        <v>7.6319999999999997</v>
      </c>
      <c r="H182" s="3">
        <v>0.99994000000000005</v>
      </c>
      <c r="I182" s="3">
        <v>0.99990000000000001</v>
      </c>
      <c r="J182" s="3">
        <v>0.99983</v>
      </c>
      <c r="K182" s="3">
        <v>0.99973000000000001</v>
      </c>
      <c r="L182" s="3">
        <v>0.99956999999999996</v>
      </c>
      <c r="M182" s="3">
        <v>0.99931000000000003</v>
      </c>
      <c r="N182" s="3">
        <v>0.99892999999999998</v>
      </c>
      <c r="O182" s="3">
        <v>0.99836000000000003</v>
      </c>
      <c r="P182" s="3">
        <v>0.99743999999999999</v>
      </c>
      <c r="Q182" s="3">
        <v>0.99621000000000004</v>
      </c>
      <c r="R182" s="3">
        <v>0.99446000000000001</v>
      </c>
      <c r="S182" s="3">
        <v>0.99202000000000001</v>
      </c>
      <c r="T182" s="3">
        <v>0.98870000000000002</v>
      </c>
      <c r="U182" s="3">
        <v>0.98421999999999998</v>
      </c>
      <c r="V182" s="3">
        <v>0.97831000000000001</v>
      </c>
      <c r="W182" s="3">
        <v>0.97062000000000004</v>
      </c>
      <c r="X182" s="3">
        <v>0.96079999999999999</v>
      </c>
      <c r="Y182" s="3">
        <v>0.94738</v>
      </c>
      <c r="Z182" s="3">
        <v>0.93189</v>
      </c>
      <c r="AA182" s="3">
        <v>0.91308999999999996</v>
      </c>
      <c r="AB182" s="3">
        <v>0.89065000000000005</v>
      </c>
      <c r="AC182" s="3">
        <v>0.86433000000000004</v>
      </c>
      <c r="AD182" s="3">
        <v>0.83398000000000005</v>
      </c>
      <c r="AE182" s="3">
        <v>0.79954999999999998</v>
      </c>
      <c r="AF182" s="3">
        <v>0.76114999999999999</v>
      </c>
      <c r="AG182" s="3">
        <v>0.71904000000000001</v>
      </c>
      <c r="AH182" s="3">
        <v>0.67364000000000002</v>
      </c>
      <c r="AI182" s="3">
        <v>0.62172000000000005</v>
      </c>
      <c r="AJ182" s="3">
        <v>0.57142000000000004</v>
      </c>
      <c r="AK182" s="3">
        <v>0.51993999999999996</v>
      </c>
      <c r="AL182" s="3">
        <v>0.46811999999999998</v>
      </c>
      <c r="AM182" s="3">
        <v>0.41682999999999998</v>
      </c>
      <c r="AN182" s="3">
        <v>0.36692999999999998</v>
      </c>
      <c r="AO182" s="3">
        <v>0.31918000000000002</v>
      </c>
      <c r="AP182" s="3">
        <v>0.27424999999999999</v>
      </c>
      <c r="AQ182" s="3">
        <v>0.23269999999999999</v>
      </c>
      <c r="AR182" s="3">
        <v>0.19489000000000001</v>
      </c>
      <c r="AS182" s="3">
        <v>0.15866</v>
      </c>
      <c r="AT182" s="3">
        <v>0.12923999999999999</v>
      </c>
      <c r="AU182" s="3">
        <v>0.10383000000000001</v>
      </c>
      <c r="AV182" s="3">
        <v>8.226E-2</v>
      </c>
      <c r="AW182" s="3">
        <v>6.4259999999999998E-2</v>
      </c>
      <c r="AX182" s="5">
        <f>P_R[[#This Row],[8+]]-P_R[[#This Row],[9+]]</f>
        <v>4.0000000000040004E-5</v>
      </c>
      <c r="AY182" s="5">
        <f>P_R[[#This Row],[9+]]-P_R[[#This Row],[10+]]</f>
        <v>7.0000000000014495E-5</v>
      </c>
      <c r="AZ182" s="5">
        <f>P_R[[#This Row],[10+]]-P_R[[#This Row],[11+]]</f>
        <v>9.9999999999988987E-5</v>
      </c>
      <c r="BA182" s="5">
        <f>P_R[[#This Row],[11+]]-P_R[[#This Row],[12+]]</f>
        <v>1.6000000000004899E-4</v>
      </c>
      <c r="BB182" s="5">
        <f>P_R[[#This Row],[12+]]-P_R[[#This Row],[13+]]</f>
        <v>2.5999999999992696E-4</v>
      </c>
      <c r="BC182" s="5">
        <f>P_R[[#This Row],[13+]]-P_R[[#This Row],[14+]]</f>
        <v>3.8000000000004697E-4</v>
      </c>
      <c r="BD182" s="5">
        <f>P_R[[#This Row],[14+]]-P_R[[#This Row],[15+]]</f>
        <v>5.6999999999995943E-4</v>
      </c>
      <c r="BE182" s="5">
        <f>P_R[[#This Row],[15+]]-P_R[[#This Row],[16+]]</f>
        <v>9.200000000000319E-4</v>
      </c>
      <c r="BF182" s="5">
        <f>P_R[[#This Row],[16+]]-P_R[[#This Row],[17+]]</f>
        <v>1.2299999999999534E-3</v>
      </c>
      <c r="BG182" s="5">
        <f>P_R[[#This Row],[17+]]-P_R[[#This Row],[18+]]</f>
        <v>1.7500000000000293E-3</v>
      </c>
      <c r="BH182" s="5">
        <f>P_R[[#This Row],[18+]]-P_R[[#This Row],[19+]]</f>
        <v>2.4399999999999977E-3</v>
      </c>
      <c r="BI182" s="5">
        <f>P_R[[#This Row],[19+]]-P_R[[#This Row],[20+]]</f>
        <v>3.3199999999999896E-3</v>
      </c>
      <c r="BJ182" s="5">
        <f>P_R[[#This Row],[20+]]-P_R[[#This Row],[21+]]</f>
        <v>4.4800000000000395E-3</v>
      </c>
      <c r="BK182" s="5">
        <f>P_R[[#This Row],[21+]]-P_R[[#This Row],[22+]]</f>
        <v>5.9099999999999708E-3</v>
      </c>
      <c r="BL182" s="5">
        <f>P_R[[#This Row],[22+]]-P_R[[#This Row],[23+]]</f>
        <v>7.6899999999999746E-3</v>
      </c>
      <c r="BM182" s="5">
        <f>P_R[[#This Row],[23+]]-P_R[[#This Row],[24+]]</f>
        <v>9.8200000000000509E-3</v>
      </c>
      <c r="BN182" s="5">
        <f>P_R[[#This Row],[24+]]-P_R[[#This Row],[25+]]</f>
        <v>1.3419999999999987E-2</v>
      </c>
      <c r="BO182" s="5">
        <f>P_R[[#This Row],[25+]]-P_R[[#This Row],[26+]]</f>
        <v>1.5490000000000004E-2</v>
      </c>
      <c r="BP182" s="5">
        <f>P_R[[#This Row],[26+]]-P_R[[#This Row],[27+]]</f>
        <v>1.8800000000000039E-2</v>
      </c>
      <c r="BQ182" s="5">
        <f>P_R[[#This Row],[27+]]-P_R[[#This Row],[28+]]</f>
        <v>2.2439999999999904E-2</v>
      </c>
      <c r="BR182" s="5">
        <f>P_R[[#This Row],[28+]]-P_R[[#This Row],[29+]]</f>
        <v>2.632000000000001E-2</v>
      </c>
      <c r="BS182" s="5">
        <f>P_R[[#This Row],[29+]]-P_R[[#This Row],[30+]]</f>
        <v>3.0349999999999988E-2</v>
      </c>
      <c r="BT182" s="5">
        <f>P_R[[#This Row],[30+]]-P_R[[#This Row],[31+]]</f>
        <v>3.4430000000000072E-2</v>
      </c>
      <c r="BU182" s="5">
        <f>P_R[[#This Row],[31+]]-P_R[[#This Row],[32+]]</f>
        <v>3.839999999999999E-2</v>
      </c>
      <c r="BV182" s="5">
        <f>P_R[[#This Row],[32+]]-P_R[[#This Row],[33+]]</f>
        <v>4.2109999999999981E-2</v>
      </c>
      <c r="BW182" s="5">
        <f>P_R[[#This Row],[33+]]-P_R[[#This Row],[34+]]</f>
        <v>4.5399999999999996E-2</v>
      </c>
      <c r="BX182" s="5">
        <f>P_R[[#This Row],[34+]]-P_R[[#This Row],[35+]]</f>
        <v>5.1919999999999966E-2</v>
      </c>
      <c r="BY182" s="5">
        <f>P_R[[#This Row],[35+]]-P_R[[#This Row],[36+]]</f>
        <v>5.0300000000000011E-2</v>
      </c>
      <c r="BZ182" s="5">
        <f>P_R[[#This Row],[36+]]-P_R[[#This Row],[37+]]</f>
        <v>5.1480000000000081E-2</v>
      </c>
      <c r="CA182" s="5">
        <f>P_R[[#This Row],[37+]]-P_R[[#This Row],[38+]]</f>
        <v>5.1819999999999977E-2</v>
      </c>
      <c r="CB182" s="5">
        <f>P_R[[#This Row],[38+]]-P_R[[#This Row],[39+]]</f>
        <v>5.1290000000000002E-2</v>
      </c>
      <c r="CC182" s="5">
        <f>P_R[[#This Row],[39+]]-P_R[[#This Row],[40+]]</f>
        <v>4.99E-2</v>
      </c>
      <c r="CD182" s="5">
        <f>P_R[[#This Row],[40+]]-P_R[[#This Row],[41+]]</f>
        <v>4.7749999999999959E-2</v>
      </c>
      <c r="CE182" s="5">
        <f>P_R[[#This Row],[41+]]-P_R[[#This Row],[42+]]</f>
        <v>4.4930000000000025E-2</v>
      </c>
      <c r="CF182" s="5">
        <f>P_R[[#This Row],[42+]]-P_R[[#This Row],[43+]]</f>
        <v>4.1550000000000004E-2</v>
      </c>
      <c r="CG182" s="5">
        <f>P_R[[#This Row],[43+]]-P_R[[#This Row],[44+]]</f>
        <v>3.7809999999999983E-2</v>
      </c>
      <c r="CH182" s="5">
        <f>P_R[[#This Row],[44+]]-P_R[[#This Row],[45+]]</f>
        <v>3.6230000000000012E-2</v>
      </c>
      <c r="CI182" s="5">
        <f>P_R[[#This Row],[45+]]-P_R[[#This Row],[46+]]</f>
        <v>2.9420000000000002E-2</v>
      </c>
      <c r="CJ182" s="5">
        <f>P_R[[#This Row],[46+]]-P_R[[#This Row],[47+]]</f>
        <v>2.5409999999999988E-2</v>
      </c>
      <c r="CK182" s="5">
        <f>P_R[[#This Row],[47+]]-P_R[[#This Row],[48+]]</f>
        <v>2.1570000000000006E-2</v>
      </c>
      <c r="CL182" s="5">
        <f>P_R[[#This Row],[48+]]-P_R[[#This Row],[49+]]</f>
        <v>1.8000000000000002E-2</v>
      </c>
    </row>
    <row r="183" spans="1:90" x14ac:dyDescent="0.25">
      <c r="A183" s="10">
        <v>22400726</v>
      </c>
      <c r="B183" s="13" t="s">
        <v>100</v>
      </c>
      <c r="C183" s="13" t="s">
        <v>101</v>
      </c>
      <c r="D183" s="11">
        <v>0.875</v>
      </c>
      <c r="E183" s="9" t="str">
        <f>HYPERLINK("https://www.nba.com/stats/player/1627750/boxscores-traditional", "Jamal Murray")</f>
        <v>Jamal Murray</v>
      </c>
      <c r="F183">
        <v>29</v>
      </c>
      <c r="G183" s="4">
        <v>7.0709999999999997</v>
      </c>
      <c r="H183" s="3">
        <v>0.99851000000000001</v>
      </c>
      <c r="I183" s="3">
        <v>0.99766999999999995</v>
      </c>
      <c r="J183" s="3">
        <v>0.99643000000000004</v>
      </c>
      <c r="K183" s="3">
        <v>0.99460999999999999</v>
      </c>
      <c r="L183" s="3">
        <v>0.99180000000000001</v>
      </c>
      <c r="M183" s="3">
        <v>0.98809000000000002</v>
      </c>
      <c r="N183" s="3">
        <v>0.98299999999999998</v>
      </c>
      <c r="O183" s="3">
        <v>0.97614999999999996</v>
      </c>
      <c r="P183" s="3">
        <v>0.96711999999999998</v>
      </c>
      <c r="Q183" s="3">
        <v>0.95543</v>
      </c>
      <c r="R183" s="3">
        <v>0.94062000000000001</v>
      </c>
      <c r="S183" s="3">
        <v>0.92073000000000005</v>
      </c>
      <c r="T183" s="3">
        <v>0.89795999999999998</v>
      </c>
      <c r="U183" s="3">
        <v>0.87075999999999998</v>
      </c>
      <c r="V183" s="3">
        <v>0.83891000000000004</v>
      </c>
      <c r="W183" s="3">
        <v>0.80234000000000005</v>
      </c>
      <c r="X183" s="3">
        <v>0.76114999999999999</v>
      </c>
      <c r="Y183" s="3">
        <v>0.71565999999999996</v>
      </c>
      <c r="Z183" s="3">
        <v>0.66276000000000002</v>
      </c>
      <c r="AA183" s="3">
        <v>0.61026000000000002</v>
      </c>
      <c r="AB183" s="3">
        <v>0.55567</v>
      </c>
      <c r="AC183" s="3">
        <v>0.5</v>
      </c>
      <c r="AD183" s="3">
        <v>0.44433</v>
      </c>
      <c r="AE183" s="3">
        <v>0.38973999999999998</v>
      </c>
      <c r="AF183" s="3">
        <v>0.33723999999999998</v>
      </c>
      <c r="AG183" s="3">
        <v>0.28433999999999998</v>
      </c>
      <c r="AH183" s="3">
        <v>0.23885000000000001</v>
      </c>
      <c r="AI183" s="3">
        <v>0.19766</v>
      </c>
      <c r="AJ183" s="3">
        <v>0.16109000000000001</v>
      </c>
      <c r="AK183" s="3">
        <v>0.12923999999999999</v>
      </c>
      <c r="AL183" s="3">
        <v>0.10204000000000001</v>
      </c>
      <c r="AM183" s="3">
        <v>7.9269999999999993E-2</v>
      </c>
      <c r="AN183" s="3">
        <v>5.9380000000000002E-2</v>
      </c>
      <c r="AO183" s="3">
        <v>4.4569999999999999E-2</v>
      </c>
      <c r="AP183" s="3">
        <v>3.288E-2</v>
      </c>
      <c r="AQ183" s="3">
        <v>2.385E-2</v>
      </c>
      <c r="AR183" s="3">
        <v>1.7000000000000001E-2</v>
      </c>
      <c r="AS183" s="3">
        <v>1.191E-2</v>
      </c>
      <c r="AT183" s="3">
        <v>8.2000000000000007E-3</v>
      </c>
      <c r="AU183" s="3">
        <v>5.3899999999999998E-3</v>
      </c>
      <c r="AV183" s="3">
        <v>3.5699999999999998E-3</v>
      </c>
      <c r="AW183" s="3">
        <v>2.33E-3</v>
      </c>
      <c r="AX183" s="5">
        <f>P_R[[#This Row],[8+]]-P_R[[#This Row],[9+]]</f>
        <v>8.4000000000006292E-4</v>
      </c>
      <c r="AY183" s="5">
        <f>P_R[[#This Row],[9+]]-P_R[[#This Row],[10+]]</f>
        <v>1.2399999999999078E-3</v>
      </c>
      <c r="AZ183" s="5">
        <f>P_R[[#This Row],[10+]]-P_R[[#This Row],[11+]]</f>
        <v>1.8200000000000438E-3</v>
      </c>
      <c r="BA183" s="5">
        <f>P_R[[#This Row],[11+]]-P_R[[#This Row],[12+]]</f>
        <v>2.8099999999999792E-3</v>
      </c>
      <c r="BB183" s="5">
        <f>P_R[[#This Row],[12+]]-P_R[[#This Row],[13+]]</f>
        <v>3.7099999999999911E-3</v>
      </c>
      <c r="BC183" s="5">
        <f>P_R[[#This Row],[13+]]-P_R[[#This Row],[14+]]</f>
        <v>5.0900000000000389E-3</v>
      </c>
      <c r="BD183" s="5">
        <f>P_R[[#This Row],[14+]]-P_R[[#This Row],[15+]]</f>
        <v>6.8500000000000227E-3</v>
      </c>
      <c r="BE183" s="5">
        <f>P_R[[#This Row],[15+]]-P_R[[#This Row],[16+]]</f>
        <v>9.0299999999999825E-3</v>
      </c>
      <c r="BF183" s="5">
        <f>P_R[[#This Row],[16+]]-P_R[[#This Row],[17+]]</f>
        <v>1.1689999999999978E-2</v>
      </c>
      <c r="BG183" s="5">
        <f>P_R[[#This Row],[17+]]-P_R[[#This Row],[18+]]</f>
        <v>1.480999999999999E-2</v>
      </c>
      <c r="BH183" s="5">
        <f>P_R[[#This Row],[18+]]-P_R[[#This Row],[19+]]</f>
        <v>1.9889999999999963E-2</v>
      </c>
      <c r="BI183" s="5">
        <f>P_R[[#This Row],[19+]]-P_R[[#This Row],[20+]]</f>
        <v>2.2770000000000068E-2</v>
      </c>
      <c r="BJ183" s="5">
        <f>P_R[[#This Row],[20+]]-P_R[[#This Row],[21+]]</f>
        <v>2.7200000000000002E-2</v>
      </c>
      <c r="BK183" s="5">
        <f>P_R[[#This Row],[21+]]-P_R[[#This Row],[22+]]</f>
        <v>3.1849999999999934E-2</v>
      </c>
      <c r="BL183" s="5">
        <f>P_R[[#This Row],[22+]]-P_R[[#This Row],[23+]]</f>
        <v>3.6569999999999991E-2</v>
      </c>
      <c r="BM183" s="5">
        <f>P_R[[#This Row],[23+]]-P_R[[#This Row],[24+]]</f>
        <v>4.119000000000006E-2</v>
      </c>
      <c r="BN183" s="5">
        <f>P_R[[#This Row],[24+]]-P_R[[#This Row],[25+]]</f>
        <v>4.549000000000003E-2</v>
      </c>
      <c r="BO183" s="5">
        <f>P_R[[#This Row],[25+]]-P_R[[#This Row],[26+]]</f>
        <v>5.2899999999999947E-2</v>
      </c>
      <c r="BP183" s="5">
        <f>P_R[[#This Row],[26+]]-P_R[[#This Row],[27+]]</f>
        <v>5.2499999999999991E-2</v>
      </c>
      <c r="BQ183" s="5">
        <f>P_R[[#This Row],[27+]]-P_R[[#This Row],[28+]]</f>
        <v>5.4590000000000027E-2</v>
      </c>
      <c r="BR183" s="5">
        <f>P_R[[#This Row],[28+]]-P_R[[#This Row],[29+]]</f>
        <v>5.5669999999999997E-2</v>
      </c>
      <c r="BS183" s="5">
        <f>P_R[[#This Row],[29+]]-P_R[[#This Row],[30+]]</f>
        <v>5.5669999999999997E-2</v>
      </c>
      <c r="BT183" s="5">
        <f>P_R[[#This Row],[30+]]-P_R[[#This Row],[31+]]</f>
        <v>5.4590000000000027E-2</v>
      </c>
      <c r="BU183" s="5">
        <f>P_R[[#This Row],[31+]]-P_R[[#This Row],[32+]]</f>
        <v>5.2499999999999991E-2</v>
      </c>
      <c r="BV183" s="5">
        <f>P_R[[#This Row],[32+]]-P_R[[#This Row],[33+]]</f>
        <v>5.2900000000000003E-2</v>
      </c>
      <c r="BW183" s="5">
        <f>P_R[[#This Row],[33+]]-P_R[[#This Row],[34+]]</f>
        <v>4.5489999999999975E-2</v>
      </c>
      <c r="BX183" s="5">
        <f>P_R[[#This Row],[34+]]-P_R[[#This Row],[35+]]</f>
        <v>4.1190000000000004E-2</v>
      </c>
      <c r="BY183" s="5">
        <f>P_R[[#This Row],[35+]]-P_R[[#This Row],[36+]]</f>
        <v>3.6569999999999991E-2</v>
      </c>
      <c r="BZ183" s="5">
        <f>P_R[[#This Row],[36+]]-P_R[[#This Row],[37+]]</f>
        <v>3.1850000000000017E-2</v>
      </c>
      <c r="CA183" s="5">
        <f>P_R[[#This Row],[37+]]-P_R[[#This Row],[38+]]</f>
        <v>2.7199999999999988E-2</v>
      </c>
      <c r="CB183" s="5">
        <f>P_R[[#This Row],[38+]]-P_R[[#This Row],[39+]]</f>
        <v>2.2770000000000012E-2</v>
      </c>
      <c r="CC183" s="5">
        <f>P_R[[#This Row],[39+]]-P_R[[#This Row],[40+]]</f>
        <v>1.9889999999999991E-2</v>
      </c>
      <c r="CD183" s="5">
        <f>P_R[[#This Row],[40+]]-P_R[[#This Row],[41+]]</f>
        <v>1.4810000000000004E-2</v>
      </c>
      <c r="CE183" s="5">
        <f>P_R[[#This Row],[41+]]-P_R[[#This Row],[42+]]</f>
        <v>1.1689999999999999E-2</v>
      </c>
      <c r="CF183" s="5">
        <f>P_R[[#This Row],[42+]]-P_R[[#This Row],[43+]]</f>
        <v>9.0299999999999998E-3</v>
      </c>
      <c r="CG183" s="5">
        <f>P_R[[#This Row],[43+]]-P_R[[#This Row],[44+]]</f>
        <v>6.8499999999999985E-3</v>
      </c>
      <c r="CH183" s="5">
        <f>P_R[[#This Row],[44+]]-P_R[[#This Row],[45+]]</f>
        <v>5.0900000000000008E-3</v>
      </c>
      <c r="CI183" s="5">
        <f>P_R[[#This Row],[45+]]-P_R[[#This Row],[46+]]</f>
        <v>3.7099999999999998E-3</v>
      </c>
      <c r="CJ183" s="5">
        <f>P_R[[#This Row],[46+]]-P_R[[#This Row],[47+]]</f>
        <v>2.8100000000000009E-3</v>
      </c>
      <c r="CK183" s="5">
        <f>P_R[[#This Row],[47+]]-P_R[[#This Row],[48+]]</f>
        <v>1.82E-3</v>
      </c>
      <c r="CL183" s="5">
        <f>P_R[[#This Row],[48+]]-P_R[[#This Row],[49+]]</f>
        <v>1.2399999999999998E-3</v>
      </c>
    </row>
    <row r="184" spans="1:90" x14ac:dyDescent="0.25">
      <c r="A184" s="10">
        <v>22400726</v>
      </c>
      <c r="B184" s="13" t="s">
        <v>100</v>
      </c>
      <c r="C184" s="13" t="s">
        <v>101</v>
      </c>
      <c r="D184" s="11">
        <v>0.875</v>
      </c>
      <c r="E184" s="9" t="str">
        <f>HYPERLINK("https://www.nba.com/stats/player/1631128/boxscores-traditional", "Christian Braun")</f>
        <v>Christian Braun</v>
      </c>
      <c r="F184">
        <v>24.6</v>
      </c>
      <c r="G184" s="4">
        <v>7.7610000000000001</v>
      </c>
      <c r="H184" s="3">
        <v>0.98382000000000003</v>
      </c>
      <c r="I184" s="3">
        <v>0.97777999999999998</v>
      </c>
      <c r="J184" s="3">
        <v>0.96994999999999998</v>
      </c>
      <c r="K184" s="3">
        <v>0.95994000000000002</v>
      </c>
      <c r="L184" s="3">
        <v>0.94738</v>
      </c>
      <c r="M184" s="3">
        <v>0.93189</v>
      </c>
      <c r="N184" s="3">
        <v>0.91466000000000003</v>
      </c>
      <c r="O184" s="3">
        <v>0.89251000000000003</v>
      </c>
      <c r="P184" s="3">
        <v>0.86650000000000005</v>
      </c>
      <c r="Q184" s="3">
        <v>0.83645999999999998</v>
      </c>
      <c r="R184" s="3">
        <v>0.80234000000000005</v>
      </c>
      <c r="S184" s="3">
        <v>0.76424000000000003</v>
      </c>
      <c r="T184" s="3">
        <v>0.72240000000000004</v>
      </c>
      <c r="U184" s="3">
        <v>0.67723999999999995</v>
      </c>
      <c r="V184" s="3">
        <v>0.63307000000000002</v>
      </c>
      <c r="W184" s="3">
        <v>0.58316999999999997</v>
      </c>
      <c r="X184" s="3">
        <v>0.53188000000000002</v>
      </c>
      <c r="Y184" s="3">
        <v>0.48005999999999999</v>
      </c>
      <c r="Z184" s="3">
        <v>0.42858000000000002</v>
      </c>
      <c r="AA184" s="3">
        <v>0.37828000000000001</v>
      </c>
      <c r="AB184" s="3">
        <v>0.32996999999999999</v>
      </c>
      <c r="AC184" s="3">
        <v>0.28433999999999998</v>
      </c>
      <c r="AD184" s="3">
        <v>0.24196000000000001</v>
      </c>
      <c r="AE184" s="3">
        <v>0.20610999999999999</v>
      </c>
      <c r="AF184" s="3">
        <v>0.17105999999999999</v>
      </c>
      <c r="AG184" s="3">
        <v>0.14007</v>
      </c>
      <c r="AH184" s="3">
        <v>0.11314</v>
      </c>
      <c r="AI184" s="3">
        <v>9.0120000000000006E-2</v>
      </c>
      <c r="AJ184" s="3">
        <v>7.0779999999999996E-2</v>
      </c>
      <c r="AK184" s="3">
        <v>5.4800000000000001E-2</v>
      </c>
      <c r="AL184" s="3">
        <v>4.1820000000000003E-2</v>
      </c>
      <c r="AM184" s="3">
        <v>3.1440000000000003E-2</v>
      </c>
      <c r="AN184" s="3">
        <v>2.385E-2</v>
      </c>
      <c r="AO184" s="3">
        <v>1.7430000000000001E-2</v>
      </c>
      <c r="AP184" s="3">
        <v>1.255E-2</v>
      </c>
      <c r="AQ184" s="3">
        <v>8.8900000000000003E-3</v>
      </c>
      <c r="AR184" s="3">
        <v>6.2100000000000002E-3</v>
      </c>
      <c r="AS184" s="3">
        <v>4.2700000000000004E-3</v>
      </c>
      <c r="AT184" s="3">
        <v>2.8900000000000002E-3</v>
      </c>
      <c r="AU184" s="3">
        <v>1.9300000000000001E-3</v>
      </c>
      <c r="AV184" s="3">
        <v>1.2600000000000001E-3</v>
      </c>
      <c r="AW184" s="3">
        <v>8.4000000000000003E-4</v>
      </c>
      <c r="AX184" s="5">
        <f>P_R[[#This Row],[8+]]-P_R[[#This Row],[9+]]</f>
        <v>6.0400000000000453E-3</v>
      </c>
      <c r="AY184" s="5">
        <f>P_R[[#This Row],[9+]]-P_R[[#This Row],[10+]]</f>
        <v>7.8300000000000036E-3</v>
      </c>
      <c r="AZ184" s="5">
        <f>P_R[[#This Row],[10+]]-P_R[[#This Row],[11+]]</f>
        <v>1.0009999999999963E-2</v>
      </c>
      <c r="BA184" s="5">
        <f>P_R[[#This Row],[11+]]-P_R[[#This Row],[12+]]</f>
        <v>1.2560000000000016E-2</v>
      </c>
      <c r="BB184" s="5">
        <f>P_R[[#This Row],[12+]]-P_R[[#This Row],[13+]]</f>
        <v>1.5490000000000004E-2</v>
      </c>
      <c r="BC184" s="5">
        <f>P_R[[#This Row],[13+]]-P_R[[#This Row],[14+]]</f>
        <v>1.7229999999999968E-2</v>
      </c>
      <c r="BD184" s="5">
        <f>P_R[[#This Row],[14+]]-P_R[[#This Row],[15+]]</f>
        <v>2.2150000000000003E-2</v>
      </c>
      <c r="BE184" s="5">
        <f>P_R[[#This Row],[15+]]-P_R[[#This Row],[16+]]</f>
        <v>2.6009999999999978E-2</v>
      </c>
      <c r="BF184" s="5">
        <f>P_R[[#This Row],[16+]]-P_R[[#This Row],[17+]]</f>
        <v>3.0040000000000067E-2</v>
      </c>
      <c r="BG184" s="5">
        <f>P_R[[#This Row],[17+]]-P_R[[#This Row],[18+]]</f>
        <v>3.4119999999999928E-2</v>
      </c>
      <c r="BH184" s="5">
        <f>P_R[[#This Row],[18+]]-P_R[[#This Row],[19+]]</f>
        <v>3.8100000000000023E-2</v>
      </c>
      <c r="BI184" s="5">
        <f>P_R[[#This Row],[19+]]-P_R[[#This Row],[20+]]</f>
        <v>4.1839999999999988E-2</v>
      </c>
      <c r="BJ184" s="5">
        <f>P_R[[#This Row],[20+]]-P_R[[#This Row],[21+]]</f>
        <v>4.5160000000000089E-2</v>
      </c>
      <c r="BK184" s="5">
        <f>P_R[[#This Row],[21+]]-P_R[[#This Row],[22+]]</f>
        <v>4.4169999999999932E-2</v>
      </c>
      <c r="BL184" s="5">
        <f>P_R[[#This Row],[22+]]-P_R[[#This Row],[23+]]</f>
        <v>4.9900000000000055E-2</v>
      </c>
      <c r="BM184" s="5">
        <f>P_R[[#This Row],[23+]]-P_R[[#This Row],[24+]]</f>
        <v>5.1289999999999947E-2</v>
      </c>
      <c r="BN184" s="5">
        <f>P_R[[#This Row],[24+]]-P_R[[#This Row],[25+]]</f>
        <v>5.1820000000000033E-2</v>
      </c>
      <c r="BO184" s="5">
        <f>P_R[[#This Row],[25+]]-P_R[[#This Row],[26+]]</f>
        <v>5.147999999999997E-2</v>
      </c>
      <c r="BP184" s="5">
        <f>P_R[[#This Row],[26+]]-P_R[[#This Row],[27+]]</f>
        <v>5.0300000000000011E-2</v>
      </c>
      <c r="BQ184" s="5">
        <f>P_R[[#This Row],[27+]]-P_R[[#This Row],[28+]]</f>
        <v>4.831000000000002E-2</v>
      </c>
      <c r="BR184" s="5">
        <f>P_R[[#This Row],[28+]]-P_R[[#This Row],[29+]]</f>
        <v>4.5630000000000004E-2</v>
      </c>
      <c r="BS184" s="5">
        <f>P_R[[#This Row],[29+]]-P_R[[#This Row],[30+]]</f>
        <v>4.2379999999999973E-2</v>
      </c>
      <c r="BT184" s="5">
        <f>P_R[[#This Row],[30+]]-P_R[[#This Row],[31+]]</f>
        <v>3.5850000000000021E-2</v>
      </c>
      <c r="BU184" s="5">
        <f>P_R[[#This Row],[31+]]-P_R[[#This Row],[32+]]</f>
        <v>3.5049999999999998E-2</v>
      </c>
      <c r="BV184" s="5">
        <f>P_R[[#This Row],[32+]]-P_R[[#This Row],[33+]]</f>
        <v>3.098999999999999E-2</v>
      </c>
      <c r="BW184" s="5">
        <f>P_R[[#This Row],[33+]]-P_R[[#This Row],[34+]]</f>
        <v>2.6929999999999996E-2</v>
      </c>
      <c r="BX184" s="5">
        <f>P_R[[#This Row],[34+]]-P_R[[#This Row],[35+]]</f>
        <v>2.3019999999999999E-2</v>
      </c>
      <c r="BY184" s="5">
        <f>P_R[[#This Row],[35+]]-P_R[[#This Row],[36+]]</f>
        <v>1.934000000000001E-2</v>
      </c>
      <c r="BZ184" s="5">
        <f>P_R[[#This Row],[36+]]-P_R[[#This Row],[37+]]</f>
        <v>1.5979999999999994E-2</v>
      </c>
      <c r="CA184" s="5">
        <f>P_R[[#This Row],[37+]]-P_R[[#This Row],[38+]]</f>
        <v>1.2979999999999998E-2</v>
      </c>
      <c r="CB184" s="5">
        <f>P_R[[#This Row],[38+]]-P_R[[#This Row],[39+]]</f>
        <v>1.038E-2</v>
      </c>
      <c r="CC184" s="5">
        <f>P_R[[#This Row],[39+]]-P_R[[#This Row],[40+]]</f>
        <v>7.590000000000003E-3</v>
      </c>
      <c r="CD184" s="5">
        <f>P_R[[#This Row],[40+]]-P_R[[#This Row],[41+]]</f>
        <v>6.4199999999999986E-3</v>
      </c>
      <c r="CE184" s="5">
        <f>P_R[[#This Row],[41+]]-P_R[[#This Row],[42+]]</f>
        <v>4.8800000000000007E-3</v>
      </c>
      <c r="CF184" s="5">
        <f>P_R[[#This Row],[42+]]-P_R[[#This Row],[43+]]</f>
        <v>3.6600000000000001E-3</v>
      </c>
      <c r="CG184" s="5">
        <f>P_R[[#This Row],[43+]]-P_R[[#This Row],[44+]]</f>
        <v>2.6800000000000001E-3</v>
      </c>
      <c r="CH184" s="5">
        <f>P_R[[#This Row],[44+]]-P_R[[#This Row],[45+]]</f>
        <v>1.9399999999999999E-3</v>
      </c>
      <c r="CI184" s="5">
        <f>P_R[[#This Row],[45+]]-P_R[[#This Row],[46+]]</f>
        <v>1.3800000000000002E-3</v>
      </c>
      <c r="CJ184" s="5">
        <f>P_R[[#This Row],[46+]]-P_R[[#This Row],[47+]]</f>
        <v>9.6000000000000013E-4</v>
      </c>
      <c r="CK184" s="5">
        <f>P_R[[#This Row],[47+]]-P_R[[#This Row],[48+]]</f>
        <v>6.7000000000000002E-4</v>
      </c>
      <c r="CL184" s="5">
        <f>P_R[[#This Row],[48+]]-P_R[[#This Row],[49+]]</f>
        <v>4.2000000000000002E-4</v>
      </c>
    </row>
    <row r="185" spans="1:90" x14ac:dyDescent="0.25">
      <c r="A185" s="10">
        <v>22400726</v>
      </c>
      <c r="B185" s="13" t="s">
        <v>100</v>
      </c>
      <c r="C185" s="13" t="s">
        <v>101</v>
      </c>
      <c r="D185" s="11">
        <v>0.875</v>
      </c>
      <c r="E185" s="9" t="str">
        <f>HYPERLINK("https://www.nba.com/stats/player/1629008/boxscores-traditional", "Michael Porter Jr.")</f>
        <v>Michael Porter Jr.</v>
      </c>
      <c r="F185">
        <v>27</v>
      </c>
      <c r="G185" s="4">
        <v>9.98</v>
      </c>
      <c r="H185" s="3">
        <v>0.97128000000000003</v>
      </c>
      <c r="I185" s="3">
        <v>0.96406999999999998</v>
      </c>
      <c r="J185" s="3">
        <v>0.95543</v>
      </c>
      <c r="K185" s="3">
        <v>0.94520000000000004</v>
      </c>
      <c r="L185" s="3">
        <v>0.93318999999999996</v>
      </c>
      <c r="M185" s="3">
        <v>0.91923999999999995</v>
      </c>
      <c r="N185" s="3">
        <v>0.9032</v>
      </c>
      <c r="O185" s="3">
        <v>0.88492999999999999</v>
      </c>
      <c r="P185" s="3">
        <v>0.86433000000000004</v>
      </c>
      <c r="Q185" s="3">
        <v>0.84133999999999998</v>
      </c>
      <c r="R185" s="3">
        <v>0.81594</v>
      </c>
      <c r="S185" s="3">
        <v>0.78813999999999995</v>
      </c>
      <c r="T185" s="3">
        <v>0.75804000000000005</v>
      </c>
      <c r="U185" s="3">
        <v>0.72575000000000001</v>
      </c>
      <c r="V185" s="3">
        <v>0.69145999999999996</v>
      </c>
      <c r="W185" s="3">
        <v>0.65542</v>
      </c>
      <c r="X185" s="3">
        <v>0.61790999999999996</v>
      </c>
      <c r="Y185" s="3">
        <v>0.57926</v>
      </c>
      <c r="Z185" s="3">
        <v>0.53983000000000003</v>
      </c>
      <c r="AA185" s="3">
        <v>0.5</v>
      </c>
      <c r="AB185" s="3">
        <v>0.46017000000000002</v>
      </c>
      <c r="AC185" s="3">
        <v>0.42074</v>
      </c>
      <c r="AD185" s="3">
        <v>0.38208999999999999</v>
      </c>
      <c r="AE185" s="3">
        <v>0.34458</v>
      </c>
      <c r="AF185" s="3">
        <v>0.30853999999999998</v>
      </c>
      <c r="AG185" s="3">
        <v>0.27424999999999999</v>
      </c>
      <c r="AH185" s="3">
        <v>0.24196000000000001</v>
      </c>
      <c r="AI185" s="3">
        <v>0.21185999999999999</v>
      </c>
      <c r="AJ185" s="3">
        <v>0.18406</v>
      </c>
      <c r="AK185" s="3">
        <v>0.15866</v>
      </c>
      <c r="AL185" s="3">
        <v>0.13567000000000001</v>
      </c>
      <c r="AM185" s="3">
        <v>0.11507000000000001</v>
      </c>
      <c r="AN185" s="3">
        <v>9.6799999999999997E-2</v>
      </c>
      <c r="AO185" s="3">
        <v>8.0759999999999998E-2</v>
      </c>
      <c r="AP185" s="3">
        <v>6.6809999999999994E-2</v>
      </c>
      <c r="AQ185" s="3">
        <v>5.4800000000000001E-2</v>
      </c>
      <c r="AR185" s="3">
        <v>4.4569999999999999E-2</v>
      </c>
      <c r="AS185" s="3">
        <v>3.5929999999999997E-2</v>
      </c>
      <c r="AT185" s="3">
        <v>2.8719999999999999E-2</v>
      </c>
      <c r="AU185" s="3">
        <v>2.2749999999999999E-2</v>
      </c>
      <c r="AV185" s="3">
        <v>1.7860000000000001E-2</v>
      </c>
      <c r="AW185" s="3">
        <v>1.3899999999999999E-2</v>
      </c>
      <c r="AX185" s="5">
        <f>P_R[[#This Row],[8+]]-P_R[[#This Row],[9+]]</f>
        <v>7.2100000000000497E-3</v>
      </c>
      <c r="AY185" s="5">
        <f>P_R[[#This Row],[9+]]-P_R[[#This Row],[10+]]</f>
        <v>8.639999999999981E-3</v>
      </c>
      <c r="AZ185" s="5">
        <f>P_R[[#This Row],[10+]]-P_R[[#This Row],[11+]]</f>
        <v>1.0229999999999961E-2</v>
      </c>
      <c r="BA185" s="5">
        <f>P_R[[#This Row],[11+]]-P_R[[#This Row],[12+]]</f>
        <v>1.2010000000000076E-2</v>
      </c>
      <c r="BB185" s="5">
        <f>P_R[[#This Row],[12+]]-P_R[[#This Row],[13+]]</f>
        <v>1.3950000000000018E-2</v>
      </c>
      <c r="BC185" s="5">
        <f>P_R[[#This Row],[13+]]-P_R[[#This Row],[14+]]</f>
        <v>1.6039999999999943E-2</v>
      </c>
      <c r="BD185" s="5">
        <f>P_R[[#This Row],[14+]]-P_R[[#This Row],[15+]]</f>
        <v>1.8270000000000008E-2</v>
      </c>
      <c r="BE185" s="5">
        <f>P_R[[#This Row],[15+]]-P_R[[#This Row],[16+]]</f>
        <v>2.0599999999999952E-2</v>
      </c>
      <c r="BF185" s="5">
        <f>P_R[[#This Row],[16+]]-P_R[[#This Row],[17+]]</f>
        <v>2.2990000000000066E-2</v>
      </c>
      <c r="BG185" s="5">
        <f>P_R[[#This Row],[17+]]-P_R[[#This Row],[18+]]</f>
        <v>2.5399999999999978E-2</v>
      </c>
      <c r="BH185" s="5">
        <f>P_R[[#This Row],[18+]]-P_R[[#This Row],[19+]]</f>
        <v>2.7800000000000047E-2</v>
      </c>
      <c r="BI185" s="5">
        <f>P_R[[#This Row],[19+]]-P_R[[#This Row],[20+]]</f>
        <v>3.0099999999999905E-2</v>
      </c>
      <c r="BJ185" s="5">
        <f>P_R[[#This Row],[20+]]-P_R[[#This Row],[21+]]</f>
        <v>3.2290000000000041E-2</v>
      </c>
      <c r="BK185" s="5">
        <f>P_R[[#This Row],[21+]]-P_R[[#This Row],[22+]]</f>
        <v>3.4290000000000043E-2</v>
      </c>
      <c r="BL185" s="5">
        <f>P_R[[#This Row],[22+]]-P_R[[#This Row],[23+]]</f>
        <v>3.6039999999999961E-2</v>
      </c>
      <c r="BM185" s="5">
        <f>P_R[[#This Row],[23+]]-P_R[[#This Row],[24+]]</f>
        <v>3.7510000000000043E-2</v>
      </c>
      <c r="BN185" s="5">
        <f>P_R[[#This Row],[24+]]-P_R[[#This Row],[25+]]</f>
        <v>3.8649999999999962E-2</v>
      </c>
      <c r="BO185" s="5">
        <f>P_R[[#This Row],[25+]]-P_R[[#This Row],[26+]]</f>
        <v>3.9429999999999965E-2</v>
      </c>
      <c r="BP185" s="5">
        <f>P_R[[#This Row],[26+]]-P_R[[#This Row],[27+]]</f>
        <v>3.9830000000000032E-2</v>
      </c>
      <c r="BQ185" s="5">
        <f>P_R[[#This Row],[27+]]-P_R[[#This Row],[28+]]</f>
        <v>3.9829999999999977E-2</v>
      </c>
      <c r="BR185" s="5">
        <f>P_R[[#This Row],[28+]]-P_R[[#This Row],[29+]]</f>
        <v>3.9430000000000021E-2</v>
      </c>
      <c r="BS185" s="5">
        <f>P_R[[#This Row],[29+]]-P_R[[#This Row],[30+]]</f>
        <v>3.8650000000000018E-2</v>
      </c>
      <c r="BT185" s="5">
        <f>P_R[[#This Row],[30+]]-P_R[[#This Row],[31+]]</f>
        <v>3.7509999999999988E-2</v>
      </c>
      <c r="BU185" s="5">
        <f>P_R[[#This Row],[31+]]-P_R[[#This Row],[32+]]</f>
        <v>3.6040000000000016E-2</v>
      </c>
      <c r="BV185" s="5">
        <f>P_R[[#This Row],[32+]]-P_R[[#This Row],[33+]]</f>
        <v>3.4289999999999987E-2</v>
      </c>
      <c r="BW185" s="5">
        <f>P_R[[#This Row],[33+]]-P_R[[#This Row],[34+]]</f>
        <v>3.2289999999999985E-2</v>
      </c>
      <c r="BX185" s="5">
        <f>P_R[[#This Row],[34+]]-P_R[[#This Row],[35+]]</f>
        <v>3.0100000000000016E-2</v>
      </c>
      <c r="BY185" s="5">
        <f>P_R[[#This Row],[35+]]-P_R[[#This Row],[36+]]</f>
        <v>2.7799999999999991E-2</v>
      </c>
      <c r="BZ185" s="5">
        <f>P_R[[#This Row],[36+]]-P_R[[#This Row],[37+]]</f>
        <v>2.5400000000000006E-2</v>
      </c>
      <c r="CA185" s="5">
        <f>P_R[[#This Row],[37+]]-P_R[[#This Row],[38+]]</f>
        <v>2.2989999999999983E-2</v>
      </c>
      <c r="CB185" s="5">
        <f>P_R[[#This Row],[38+]]-P_R[[#This Row],[39+]]</f>
        <v>2.0600000000000007E-2</v>
      </c>
      <c r="CC185" s="5">
        <f>P_R[[#This Row],[39+]]-P_R[[#This Row],[40+]]</f>
        <v>1.8270000000000008E-2</v>
      </c>
      <c r="CD185" s="5">
        <f>P_R[[#This Row],[40+]]-P_R[[#This Row],[41+]]</f>
        <v>1.6039999999999999E-2</v>
      </c>
      <c r="CE185" s="5">
        <f>P_R[[#This Row],[41+]]-P_R[[#This Row],[42+]]</f>
        <v>1.3950000000000004E-2</v>
      </c>
      <c r="CF185" s="5">
        <f>P_R[[#This Row],[42+]]-P_R[[#This Row],[43+]]</f>
        <v>1.2009999999999993E-2</v>
      </c>
      <c r="CG185" s="5">
        <f>P_R[[#This Row],[43+]]-P_R[[#This Row],[44+]]</f>
        <v>1.0230000000000003E-2</v>
      </c>
      <c r="CH185" s="5">
        <f>P_R[[#This Row],[44+]]-P_R[[#This Row],[45+]]</f>
        <v>8.6400000000000018E-3</v>
      </c>
      <c r="CI185" s="5">
        <f>P_R[[#This Row],[45+]]-P_R[[#This Row],[46+]]</f>
        <v>7.2099999999999977E-3</v>
      </c>
      <c r="CJ185" s="5">
        <f>P_R[[#This Row],[46+]]-P_R[[#This Row],[47+]]</f>
        <v>5.9699999999999996E-3</v>
      </c>
      <c r="CK185" s="5">
        <f>P_R[[#This Row],[47+]]-P_R[[#This Row],[48+]]</f>
        <v>4.8899999999999985E-3</v>
      </c>
      <c r="CL185" s="5">
        <f>P_R[[#This Row],[48+]]-P_R[[#This Row],[49+]]</f>
        <v>3.9600000000000017E-3</v>
      </c>
    </row>
    <row r="186" spans="1:90" x14ac:dyDescent="0.25">
      <c r="A186" s="10">
        <v>22400726</v>
      </c>
      <c r="B186" s="13" t="s">
        <v>100</v>
      </c>
      <c r="C186" s="13" t="s">
        <v>101</v>
      </c>
      <c r="D186" s="11">
        <v>0.875</v>
      </c>
      <c r="E186" s="9" t="str">
        <f>HYPERLINK("https://www.nba.com/stats/player/201566/boxscores-traditional", "Russell Westbrook")</f>
        <v>Russell Westbrook</v>
      </c>
      <c r="F186">
        <v>18</v>
      </c>
      <c r="G186" s="4">
        <v>8.0250000000000004</v>
      </c>
      <c r="H186" s="3">
        <v>0.89434999999999998</v>
      </c>
      <c r="I186" s="3">
        <v>0.86863999999999997</v>
      </c>
      <c r="J186" s="3">
        <v>0.84133999999999998</v>
      </c>
      <c r="K186" s="3">
        <v>0.80784999999999996</v>
      </c>
      <c r="L186" s="3">
        <v>0.77337</v>
      </c>
      <c r="M186" s="3">
        <v>0.73236999999999997</v>
      </c>
      <c r="N186" s="3">
        <v>0.69145999999999996</v>
      </c>
      <c r="O186" s="3">
        <v>0.64431000000000005</v>
      </c>
      <c r="P186" s="3">
        <v>0.59870999999999996</v>
      </c>
      <c r="Q186" s="3">
        <v>0.54776000000000002</v>
      </c>
      <c r="R186" s="3">
        <v>0.5</v>
      </c>
      <c r="S186" s="3">
        <v>0.45223999999999998</v>
      </c>
      <c r="T186" s="3">
        <v>0.40128999999999998</v>
      </c>
      <c r="U186" s="3">
        <v>0.35569000000000001</v>
      </c>
      <c r="V186" s="3">
        <v>0.30853999999999998</v>
      </c>
      <c r="W186" s="3">
        <v>0.26762999999999998</v>
      </c>
      <c r="X186" s="3">
        <v>0.22663</v>
      </c>
      <c r="Y186" s="3">
        <v>0.19214999999999999</v>
      </c>
      <c r="Z186" s="3">
        <v>0.15866</v>
      </c>
      <c r="AA186" s="3">
        <v>0.13136</v>
      </c>
      <c r="AB186" s="3">
        <v>0.10564999999999999</v>
      </c>
      <c r="AC186" s="3">
        <v>8.5339999999999999E-2</v>
      </c>
      <c r="AD186" s="3">
        <v>6.6809999999999994E-2</v>
      </c>
      <c r="AE186" s="3">
        <v>5.262E-2</v>
      </c>
      <c r="AF186" s="3">
        <v>4.0930000000000001E-2</v>
      </c>
      <c r="AG186" s="3">
        <v>3.074E-2</v>
      </c>
      <c r="AH186" s="3">
        <v>2.3300000000000001E-2</v>
      </c>
      <c r="AI186" s="3">
        <v>1.7000000000000001E-2</v>
      </c>
      <c r="AJ186" s="3">
        <v>1.255E-2</v>
      </c>
      <c r="AK186" s="3">
        <v>8.8900000000000003E-3</v>
      </c>
      <c r="AL186" s="3">
        <v>6.3899999999999998E-3</v>
      </c>
      <c r="AM186" s="3">
        <v>4.4000000000000003E-3</v>
      </c>
      <c r="AN186" s="3">
        <v>3.0699999999999998E-3</v>
      </c>
      <c r="AO186" s="3">
        <v>2.0500000000000002E-3</v>
      </c>
      <c r="AP186" s="3">
        <v>1.39E-3</v>
      </c>
      <c r="AQ186" s="3">
        <v>8.9999999999999998E-4</v>
      </c>
      <c r="AR186" s="3">
        <v>5.9999999999999995E-4</v>
      </c>
      <c r="AS186" s="3">
        <v>3.8999999999999999E-4</v>
      </c>
      <c r="AT186" s="3">
        <v>2.4000000000000001E-4</v>
      </c>
      <c r="AU186" s="3">
        <v>1.4999999999999999E-4</v>
      </c>
      <c r="AV186" s="3">
        <v>9.0000000000000006E-5</v>
      </c>
      <c r="AW186" s="3">
        <v>6.0000000000000002E-5</v>
      </c>
      <c r="AX186" s="5">
        <f>P_R[[#This Row],[8+]]-P_R[[#This Row],[9+]]</f>
        <v>2.5710000000000011E-2</v>
      </c>
      <c r="AY186" s="5">
        <f>P_R[[#This Row],[9+]]-P_R[[#This Row],[10+]]</f>
        <v>2.7299999999999991E-2</v>
      </c>
      <c r="AZ186" s="5">
        <f>P_R[[#This Row],[10+]]-P_R[[#This Row],[11+]]</f>
        <v>3.349000000000002E-2</v>
      </c>
      <c r="BA186" s="5">
        <f>P_R[[#This Row],[11+]]-P_R[[#This Row],[12+]]</f>
        <v>3.4479999999999955E-2</v>
      </c>
      <c r="BB186" s="5">
        <f>P_R[[#This Row],[12+]]-P_R[[#This Row],[13+]]</f>
        <v>4.1000000000000036E-2</v>
      </c>
      <c r="BC186" s="5">
        <f>P_R[[#This Row],[13+]]-P_R[[#This Row],[14+]]</f>
        <v>4.0910000000000002E-2</v>
      </c>
      <c r="BD186" s="5">
        <f>P_R[[#This Row],[14+]]-P_R[[#This Row],[15+]]</f>
        <v>4.7149999999999914E-2</v>
      </c>
      <c r="BE186" s="5">
        <f>P_R[[#This Row],[15+]]-P_R[[#This Row],[16+]]</f>
        <v>4.5600000000000085E-2</v>
      </c>
      <c r="BF186" s="5">
        <f>P_R[[#This Row],[16+]]-P_R[[#This Row],[17+]]</f>
        <v>5.094999999999994E-2</v>
      </c>
      <c r="BG186" s="5">
        <f>P_R[[#This Row],[17+]]-P_R[[#This Row],[18+]]</f>
        <v>4.7760000000000025E-2</v>
      </c>
      <c r="BH186" s="5">
        <f>P_R[[#This Row],[18+]]-P_R[[#This Row],[19+]]</f>
        <v>4.7760000000000025E-2</v>
      </c>
      <c r="BI186" s="5">
        <f>P_R[[#This Row],[19+]]-P_R[[#This Row],[20+]]</f>
        <v>5.0949999999999995E-2</v>
      </c>
      <c r="BJ186" s="5">
        <f>P_R[[#This Row],[20+]]-P_R[[#This Row],[21+]]</f>
        <v>4.5599999999999974E-2</v>
      </c>
      <c r="BK186" s="5">
        <f>P_R[[#This Row],[21+]]-P_R[[#This Row],[22+]]</f>
        <v>4.7150000000000025E-2</v>
      </c>
      <c r="BL186" s="5">
        <f>P_R[[#This Row],[22+]]-P_R[[#This Row],[23+]]</f>
        <v>4.0910000000000002E-2</v>
      </c>
      <c r="BM186" s="5">
        <f>P_R[[#This Row],[23+]]-P_R[[#This Row],[24+]]</f>
        <v>4.0999999999999981E-2</v>
      </c>
      <c r="BN186" s="5">
        <f>P_R[[#This Row],[24+]]-P_R[[#This Row],[25+]]</f>
        <v>3.4480000000000011E-2</v>
      </c>
      <c r="BO186" s="5">
        <f>P_R[[#This Row],[25+]]-P_R[[#This Row],[26+]]</f>
        <v>3.3489999999999992E-2</v>
      </c>
      <c r="BP186" s="5">
        <f>P_R[[#This Row],[26+]]-P_R[[#This Row],[27+]]</f>
        <v>2.7299999999999991E-2</v>
      </c>
      <c r="BQ186" s="5">
        <f>P_R[[#This Row],[27+]]-P_R[[#This Row],[28+]]</f>
        <v>2.5710000000000011E-2</v>
      </c>
      <c r="BR186" s="5">
        <f>P_R[[#This Row],[28+]]-P_R[[#This Row],[29+]]</f>
        <v>2.0309999999999995E-2</v>
      </c>
      <c r="BS186" s="5">
        <f>P_R[[#This Row],[29+]]-P_R[[#This Row],[30+]]</f>
        <v>1.8530000000000005E-2</v>
      </c>
      <c r="BT186" s="5">
        <f>P_R[[#This Row],[30+]]-P_R[[#This Row],[31+]]</f>
        <v>1.4189999999999994E-2</v>
      </c>
      <c r="BU186" s="5">
        <f>P_R[[#This Row],[31+]]-P_R[[#This Row],[32+]]</f>
        <v>1.1689999999999999E-2</v>
      </c>
      <c r="BV186" s="5">
        <f>P_R[[#This Row],[32+]]-P_R[[#This Row],[33+]]</f>
        <v>1.0190000000000001E-2</v>
      </c>
      <c r="BW186" s="5">
        <f>P_R[[#This Row],[33+]]-P_R[[#This Row],[34+]]</f>
        <v>7.4399999999999987E-3</v>
      </c>
      <c r="BX186" s="5">
        <f>P_R[[#This Row],[34+]]-P_R[[#This Row],[35+]]</f>
        <v>6.3E-3</v>
      </c>
      <c r="BY186" s="5">
        <f>P_R[[#This Row],[35+]]-P_R[[#This Row],[36+]]</f>
        <v>4.4500000000000008E-3</v>
      </c>
      <c r="BZ186" s="5">
        <f>P_R[[#This Row],[36+]]-P_R[[#This Row],[37+]]</f>
        <v>3.6600000000000001E-3</v>
      </c>
      <c r="CA186" s="5">
        <f>P_R[[#This Row],[37+]]-P_R[[#This Row],[38+]]</f>
        <v>2.5000000000000005E-3</v>
      </c>
      <c r="CB186" s="5">
        <f>P_R[[#This Row],[38+]]-P_R[[#This Row],[39+]]</f>
        <v>1.9899999999999996E-3</v>
      </c>
      <c r="CC186" s="5">
        <f>P_R[[#This Row],[39+]]-P_R[[#This Row],[40+]]</f>
        <v>1.3300000000000005E-3</v>
      </c>
      <c r="CD186" s="5">
        <f>P_R[[#This Row],[40+]]-P_R[[#This Row],[41+]]</f>
        <v>1.0199999999999996E-3</v>
      </c>
      <c r="CE186" s="5">
        <f>P_R[[#This Row],[41+]]-P_R[[#This Row],[42+]]</f>
        <v>6.6000000000000021E-4</v>
      </c>
      <c r="CF186" s="5">
        <f>P_R[[#This Row],[42+]]-P_R[[#This Row],[43+]]</f>
        <v>4.8999999999999998E-4</v>
      </c>
      <c r="CG186" s="5">
        <f>P_R[[#This Row],[43+]]-P_R[[#This Row],[44+]]</f>
        <v>3.0000000000000003E-4</v>
      </c>
      <c r="CH186" s="5">
        <f>P_R[[#This Row],[44+]]-P_R[[#This Row],[45+]]</f>
        <v>2.0999999999999995E-4</v>
      </c>
      <c r="CI186" s="5">
        <f>P_R[[#This Row],[45+]]-P_R[[#This Row],[46+]]</f>
        <v>1.4999999999999999E-4</v>
      </c>
      <c r="CJ186" s="5">
        <f>P_R[[#This Row],[46+]]-P_R[[#This Row],[47+]]</f>
        <v>9.0000000000000019E-5</v>
      </c>
      <c r="CK186" s="5">
        <f>P_R[[#This Row],[47+]]-P_R[[#This Row],[48+]]</f>
        <v>5.9999999999999981E-5</v>
      </c>
      <c r="CL186" s="5">
        <f>P_R[[#This Row],[48+]]-P_R[[#This Row],[49+]]</f>
        <v>3.0000000000000004E-5</v>
      </c>
    </row>
    <row r="187" spans="1:90" x14ac:dyDescent="0.25">
      <c r="A187" s="10">
        <v>22400726</v>
      </c>
      <c r="B187" s="13" t="s">
        <v>100</v>
      </c>
      <c r="C187" s="13" t="s">
        <v>101</v>
      </c>
      <c r="D187" s="11">
        <v>0.875</v>
      </c>
      <c r="E187" s="9" t="str">
        <f>HYPERLINK("https://www.nba.com/stats/player/203967/boxscores-traditional", "Dario Šaric")</f>
        <v>Dario Šaric</v>
      </c>
      <c r="F187">
        <v>12</v>
      </c>
      <c r="G187" s="4">
        <v>6.1639999999999997</v>
      </c>
      <c r="H187" s="3">
        <v>0.74214999999999998</v>
      </c>
      <c r="I187" s="3">
        <v>0.68793000000000004</v>
      </c>
      <c r="J187" s="3">
        <v>0.62551999999999996</v>
      </c>
      <c r="K187" s="3">
        <v>0.56355999999999995</v>
      </c>
      <c r="L187" s="3">
        <v>0.5</v>
      </c>
      <c r="M187" s="3">
        <v>0.43643999999999999</v>
      </c>
      <c r="N187" s="3">
        <v>0.37447999999999998</v>
      </c>
      <c r="O187" s="3">
        <v>0.31207000000000001</v>
      </c>
      <c r="P187" s="3">
        <v>0.25785000000000002</v>
      </c>
      <c r="Q187" s="3">
        <v>0.20896999999999999</v>
      </c>
      <c r="R187" s="3">
        <v>0.16602</v>
      </c>
      <c r="S187" s="3">
        <v>0.12714</v>
      </c>
      <c r="T187" s="3">
        <v>9.6799999999999997E-2</v>
      </c>
      <c r="U187" s="3">
        <v>7.2150000000000006E-2</v>
      </c>
      <c r="V187" s="3">
        <v>5.262E-2</v>
      </c>
      <c r="W187" s="3">
        <v>3.7539999999999997E-2</v>
      </c>
      <c r="X187" s="3">
        <v>2.5590000000000002E-2</v>
      </c>
      <c r="Y187" s="3">
        <v>1.7430000000000001E-2</v>
      </c>
      <c r="Z187" s="3">
        <v>1.1599999999999999E-2</v>
      </c>
      <c r="AA187" s="3">
        <v>7.5500000000000003E-3</v>
      </c>
      <c r="AB187" s="3">
        <v>4.6600000000000001E-3</v>
      </c>
      <c r="AC187" s="3">
        <v>2.8900000000000002E-3</v>
      </c>
      <c r="AD187" s="3">
        <v>1.75E-3</v>
      </c>
      <c r="AE187" s="3">
        <v>1.0399999999999999E-3</v>
      </c>
      <c r="AF187" s="3">
        <v>5.9999999999999995E-4</v>
      </c>
      <c r="AG187" s="3">
        <v>3.2000000000000003E-4</v>
      </c>
      <c r="AH187" s="3">
        <v>1.8000000000000001E-4</v>
      </c>
      <c r="AI187" s="3">
        <v>1E-4</v>
      </c>
      <c r="AJ187" s="3">
        <v>5.0000000000000002E-5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5">
        <f>P_R[[#This Row],[8+]]-P_R[[#This Row],[9+]]</f>
        <v>5.4219999999999935E-2</v>
      </c>
      <c r="AY187" s="5">
        <f>P_R[[#This Row],[9+]]-P_R[[#This Row],[10+]]</f>
        <v>6.2410000000000077E-2</v>
      </c>
      <c r="AZ187" s="5">
        <f>P_R[[#This Row],[10+]]-P_R[[#This Row],[11+]]</f>
        <v>6.1960000000000015E-2</v>
      </c>
      <c r="BA187" s="5">
        <f>P_R[[#This Row],[11+]]-P_R[[#This Row],[12+]]</f>
        <v>6.355999999999995E-2</v>
      </c>
      <c r="BB187" s="5">
        <f>P_R[[#This Row],[12+]]-P_R[[#This Row],[13+]]</f>
        <v>6.3560000000000005E-2</v>
      </c>
      <c r="BC187" s="5">
        <f>P_R[[#This Row],[13+]]-P_R[[#This Row],[14+]]</f>
        <v>6.1960000000000015E-2</v>
      </c>
      <c r="BD187" s="5">
        <f>P_R[[#This Row],[14+]]-P_R[[#This Row],[15+]]</f>
        <v>6.2409999999999966E-2</v>
      </c>
      <c r="BE187" s="5">
        <f>P_R[[#This Row],[15+]]-P_R[[#This Row],[16+]]</f>
        <v>5.421999999999999E-2</v>
      </c>
      <c r="BF187" s="5">
        <f>P_R[[#This Row],[16+]]-P_R[[#This Row],[17+]]</f>
        <v>4.8880000000000035E-2</v>
      </c>
      <c r="BG187" s="5">
        <f>P_R[[#This Row],[17+]]-P_R[[#This Row],[18+]]</f>
        <v>4.2949999999999988E-2</v>
      </c>
      <c r="BH187" s="5">
        <f>P_R[[#This Row],[18+]]-P_R[[#This Row],[19+]]</f>
        <v>3.8879999999999998E-2</v>
      </c>
      <c r="BI187" s="5">
        <f>P_R[[#This Row],[19+]]-P_R[[#This Row],[20+]]</f>
        <v>3.0340000000000006E-2</v>
      </c>
      <c r="BJ187" s="5">
        <f>P_R[[#This Row],[20+]]-P_R[[#This Row],[21+]]</f>
        <v>2.4649999999999991E-2</v>
      </c>
      <c r="BK187" s="5">
        <f>P_R[[#This Row],[21+]]-P_R[[#This Row],[22+]]</f>
        <v>1.9530000000000006E-2</v>
      </c>
      <c r="BL187" s="5">
        <f>P_R[[#This Row],[22+]]-P_R[[#This Row],[23+]]</f>
        <v>1.5080000000000003E-2</v>
      </c>
      <c r="BM187" s="5">
        <f>P_R[[#This Row],[23+]]-P_R[[#This Row],[24+]]</f>
        <v>1.1949999999999995E-2</v>
      </c>
      <c r="BN187" s="5">
        <f>P_R[[#This Row],[24+]]-P_R[[#This Row],[25+]]</f>
        <v>8.1600000000000006E-3</v>
      </c>
      <c r="BO187" s="5">
        <f>P_R[[#This Row],[25+]]-P_R[[#This Row],[26+]]</f>
        <v>5.8300000000000018E-3</v>
      </c>
      <c r="BP187" s="5">
        <f>P_R[[#This Row],[26+]]-P_R[[#This Row],[27+]]</f>
        <v>4.0499999999999989E-3</v>
      </c>
      <c r="BQ187" s="5">
        <f>P_R[[#This Row],[27+]]-P_R[[#This Row],[28+]]</f>
        <v>2.8900000000000002E-3</v>
      </c>
      <c r="BR187" s="5">
        <f>P_R[[#This Row],[28+]]-P_R[[#This Row],[29+]]</f>
        <v>1.7699999999999999E-3</v>
      </c>
      <c r="BS187" s="5">
        <f>P_R[[#This Row],[29+]]-P_R[[#This Row],[30+]]</f>
        <v>1.1400000000000002E-3</v>
      </c>
      <c r="BT187" s="5">
        <f>P_R[[#This Row],[30+]]-P_R[[#This Row],[31+]]</f>
        <v>7.1000000000000013E-4</v>
      </c>
      <c r="BU187" s="5">
        <f>P_R[[#This Row],[31+]]-P_R[[#This Row],[32+]]</f>
        <v>4.3999999999999996E-4</v>
      </c>
      <c r="BV187" s="5">
        <f>P_R[[#This Row],[32+]]-P_R[[#This Row],[33+]]</f>
        <v>2.7999999999999992E-4</v>
      </c>
      <c r="BW187" s="5">
        <f>P_R[[#This Row],[33+]]-P_R[[#This Row],[34+]]</f>
        <v>1.4000000000000001E-4</v>
      </c>
      <c r="BX187" s="5">
        <f>P_R[[#This Row],[34+]]-P_R[[#This Row],[35+]]</f>
        <v>8.0000000000000007E-5</v>
      </c>
      <c r="BY187" s="5">
        <f>P_R[[#This Row],[35+]]-P_R[[#This Row],[36+]]</f>
        <v>5.0000000000000002E-5</v>
      </c>
      <c r="BZ187" s="5">
        <f>P_R[[#This Row],[36+]]-P_R[[#This Row],[37+]]</f>
        <v>5.0000000000000002E-5</v>
      </c>
      <c r="CA187" s="5">
        <f>P_R[[#This Row],[37+]]-P_R[[#This Row],[38+]]</f>
        <v>0</v>
      </c>
      <c r="CB187" s="5">
        <f>P_R[[#This Row],[38+]]-P_R[[#This Row],[39+]]</f>
        <v>0</v>
      </c>
      <c r="CC187" s="5">
        <f>P_R[[#This Row],[39+]]-P_R[[#This Row],[40+]]</f>
        <v>0</v>
      </c>
      <c r="CD187" s="5">
        <f>P_R[[#This Row],[40+]]-P_R[[#This Row],[41+]]</f>
        <v>0</v>
      </c>
      <c r="CE187" s="5">
        <f>P_R[[#This Row],[41+]]-P_R[[#This Row],[42+]]</f>
        <v>0</v>
      </c>
      <c r="CF187" s="5">
        <f>P_R[[#This Row],[42+]]-P_R[[#This Row],[43+]]</f>
        <v>0</v>
      </c>
      <c r="CG187" s="5">
        <f>P_R[[#This Row],[43+]]-P_R[[#This Row],[44+]]</f>
        <v>0</v>
      </c>
      <c r="CH187" s="5">
        <f>P_R[[#This Row],[44+]]-P_R[[#This Row],[45+]]</f>
        <v>0</v>
      </c>
      <c r="CI187" s="5">
        <f>P_R[[#This Row],[45+]]-P_R[[#This Row],[46+]]</f>
        <v>0</v>
      </c>
      <c r="CJ187" s="5">
        <f>P_R[[#This Row],[46+]]-P_R[[#This Row],[47+]]</f>
        <v>0</v>
      </c>
      <c r="CK187" s="5">
        <f>P_R[[#This Row],[47+]]-P_R[[#This Row],[48+]]</f>
        <v>0</v>
      </c>
      <c r="CL187" s="5">
        <f>P_R[[#This Row],[48+]]-P_R[[#This Row],[49+]]</f>
        <v>0</v>
      </c>
    </row>
    <row r="188" spans="1:90" x14ac:dyDescent="0.25">
      <c r="A188" s="10">
        <v>22400726</v>
      </c>
      <c r="B188" s="13" t="s">
        <v>100</v>
      </c>
      <c r="C188" s="13" t="s">
        <v>101</v>
      </c>
      <c r="D188" s="11">
        <v>0.875</v>
      </c>
      <c r="E188" s="9" t="str">
        <f>HYPERLINK("https://www.nba.com/stats/player/203932/boxscores-traditional", "Aaron Gordon")</f>
        <v>Aaron Gordon</v>
      </c>
      <c r="F188">
        <v>11.4</v>
      </c>
      <c r="G188" s="4">
        <v>5.6070000000000002</v>
      </c>
      <c r="H188" s="3">
        <v>0.72907</v>
      </c>
      <c r="I188" s="3">
        <v>0.66639999999999999</v>
      </c>
      <c r="J188" s="3">
        <v>0.59870999999999996</v>
      </c>
      <c r="K188" s="3">
        <v>0.52790000000000004</v>
      </c>
      <c r="L188" s="3">
        <v>0.45619999999999999</v>
      </c>
      <c r="M188" s="3">
        <v>0.38590999999999998</v>
      </c>
      <c r="N188" s="3">
        <v>0.32275999999999999</v>
      </c>
      <c r="O188" s="3">
        <v>0.26108999999999999</v>
      </c>
      <c r="P188" s="3">
        <v>0.20610999999999999</v>
      </c>
      <c r="Q188" s="3">
        <v>0.15866</v>
      </c>
      <c r="R188" s="3">
        <v>0.11899999999999999</v>
      </c>
      <c r="S188" s="3">
        <v>8.6910000000000001E-2</v>
      </c>
      <c r="T188" s="3">
        <v>6.3009999999999997E-2</v>
      </c>
      <c r="U188" s="3">
        <v>4.3630000000000002E-2</v>
      </c>
      <c r="V188" s="3">
        <v>2.938E-2</v>
      </c>
      <c r="W188" s="3">
        <v>1.9230000000000001E-2</v>
      </c>
      <c r="X188" s="3">
        <v>1.222E-2</v>
      </c>
      <c r="Y188" s="3">
        <v>7.5500000000000003E-3</v>
      </c>
      <c r="Z188" s="3">
        <v>4.6600000000000001E-3</v>
      </c>
      <c r="AA188" s="3">
        <v>2.7200000000000002E-3</v>
      </c>
      <c r="AB188" s="3">
        <v>1.5399999999999999E-3</v>
      </c>
      <c r="AC188" s="3">
        <v>8.4000000000000003E-4</v>
      </c>
      <c r="AD188" s="3">
        <v>4.4999999999999999E-4</v>
      </c>
      <c r="AE188" s="3">
        <v>2.3000000000000001E-4</v>
      </c>
      <c r="AF188" s="3">
        <v>1.2E-4</v>
      </c>
      <c r="AG188" s="3">
        <v>6.0000000000000002E-5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5">
        <f>P_R[[#This Row],[8+]]-P_R[[#This Row],[9+]]</f>
        <v>6.2670000000000003E-2</v>
      </c>
      <c r="AY188" s="5">
        <f>P_R[[#This Row],[9+]]-P_R[[#This Row],[10+]]</f>
        <v>6.7690000000000028E-2</v>
      </c>
      <c r="AZ188" s="5">
        <f>P_R[[#This Row],[10+]]-P_R[[#This Row],[11+]]</f>
        <v>7.0809999999999929E-2</v>
      </c>
      <c r="BA188" s="5">
        <f>P_R[[#This Row],[11+]]-P_R[[#This Row],[12+]]</f>
        <v>7.1700000000000041E-2</v>
      </c>
      <c r="BB188" s="5">
        <f>P_R[[#This Row],[12+]]-P_R[[#This Row],[13+]]</f>
        <v>7.0290000000000019E-2</v>
      </c>
      <c r="BC188" s="5">
        <f>P_R[[#This Row],[13+]]-P_R[[#This Row],[14+]]</f>
        <v>6.3149999999999984E-2</v>
      </c>
      <c r="BD188" s="5">
        <f>P_R[[#This Row],[14+]]-P_R[[#This Row],[15+]]</f>
        <v>6.1670000000000003E-2</v>
      </c>
      <c r="BE188" s="5">
        <f>P_R[[#This Row],[15+]]-P_R[[#This Row],[16+]]</f>
        <v>5.4980000000000001E-2</v>
      </c>
      <c r="BF188" s="5">
        <f>P_R[[#This Row],[16+]]-P_R[[#This Row],[17+]]</f>
        <v>4.7449999999999992E-2</v>
      </c>
      <c r="BG188" s="5">
        <f>P_R[[#This Row],[17+]]-P_R[[#This Row],[18+]]</f>
        <v>3.9660000000000001E-2</v>
      </c>
      <c r="BH188" s="5">
        <f>P_R[[#This Row],[18+]]-P_R[[#This Row],[19+]]</f>
        <v>3.2089999999999994E-2</v>
      </c>
      <c r="BI188" s="5">
        <f>P_R[[#This Row],[19+]]-P_R[[#This Row],[20+]]</f>
        <v>2.3900000000000005E-2</v>
      </c>
      <c r="BJ188" s="5">
        <f>P_R[[#This Row],[20+]]-P_R[[#This Row],[21+]]</f>
        <v>1.9379999999999994E-2</v>
      </c>
      <c r="BK188" s="5">
        <f>P_R[[#This Row],[21+]]-P_R[[#This Row],[22+]]</f>
        <v>1.4250000000000002E-2</v>
      </c>
      <c r="BL188" s="5">
        <f>P_R[[#This Row],[22+]]-P_R[[#This Row],[23+]]</f>
        <v>1.0149999999999999E-2</v>
      </c>
      <c r="BM188" s="5">
        <f>P_R[[#This Row],[23+]]-P_R[[#This Row],[24+]]</f>
        <v>7.0100000000000006E-3</v>
      </c>
      <c r="BN188" s="5">
        <f>P_R[[#This Row],[24+]]-P_R[[#This Row],[25+]]</f>
        <v>4.6699999999999997E-3</v>
      </c>
      <c r="BO188" s="5">
        <f>P_R[[#This Row],[25+]]-P_R[[#This Row],[26+]]</f>
        <v>2.8900000000000002E-3</v>
      </c>
      <c r="BP188" s="5">
        <f>P_R[[#This Row],[26+]]-P_R[[#This Row],[27+]]</f>
        <v>1.9399999999999999E-3</v>
      </c>
      <c r="BQ188" s="5">
        <f>P_R[[#This Row],[27+]]-P_R[[#This Row],[28+]]</f>
        <v>1.1800000000000003E-3</v>
      </c>
      <c r="BR188" s="5">
        <f>P_R[[#This Row],[28+]]-P_R[[#This Row],[29+]]</f>
        <v>6.9999999999999988E-4</v>
      </c>
      <c r="BS188" s="5">
        <f>P_R[[#This Row],[29+]]-P_R[[#This Row],[30+]]</f>
        <v>3.9000000000000005E-4</v>
      </c>
      <c r="BT188" s="5">
        <f>P_R[[#This Row],[30+]]-P_R[[#This Row],[31+]]</f>
        <v>2.1999999999999998E-4</v>
      </c>
      <c r="BU188" s="5">
        <f>P_R[[#This Row],[31+]]-P_R[[#This Row],[32+]]</f>
        <v>1.1E-4</v>
      </c>
      <c r="BV188" s="5">
        <f>P_R[[#This Row],[32+]]-P_R[[#This Row],[33+]]</f>
        <v>6.0000000000000002E-5</v>
      </c>
      <c r="BW188" s="5">
        <f>P_R[[#This Row],[33+]]-P_R[[#This Row],[34+]]</f>
        <v>6.0000000000000002E-5</v>
      </c>
      <c r="BX188" s="5">
        <f>P_R[[#This Row],[34+]]-P_R[[#This Row],[35+]]</f>
        <v>0</v>
      </c>
      <c r="BY188" s="5">
        <f>P_R[[#This Row],[35+]]-P_R[[#This Row],[36+]]</f>
        <v>0</v>
      </c>
      <c r="BZ188" s="5">
        <f>P_R[[#This Row],[36+]]-P_R[[#This Row],[37+]]</f>
        <v>0</v>
      </c>
      <c r="CA188" s="5">
        <f>P_R[[#This Row],[37+]]-P_R[[#This Row],[38+]]</f>
        <v>0</v>
      </c>
      <c r="CB188" s="5">
        <f>P_R[[#This Row],[38+]]-P_R[[#This Row],[39+]]</f>
        <v>0</v>
      </c>
      <c r="CC188" s="5">
        <f>P_R[[#This Row],[39+]]-P_R[[#This Row],[40+]]</f>
        <v>0</v>
      </c>
      <c r="CD188" s="5">
        <f>P_R[[#This Row],[40+]]-P_R[[#This Row],[41+]]</f>
        <v>0</v>
      </c>
      <c r="CE188" s="5">
        <f>P_R[[#This Row],[41+]]-P_R[[#This Row],[42+]]</f>
        <v>0</v>
      </c>
      <c r="CF188" s="5">
        <f>P_R[[#This Row],[42+]]-P_R[[#This Row],[43+]]</f>
        <v>0</v>
      </c>
      <c r="CG188" s="5">
        <f>P_R[[#This Row],[43+]]-P_R[[#This Row],[44+]]</f>
        <v>0</v>
      </c>
      <c r="CH188" s="5">
        <f>P_R[[#This Row],[44+]]-P_R[[#This Row],[45+]]</f>
        <v>0</v>
      </c>
      <c r="CI188" s="5">
        <f>P_R[[#This Row],[45+]]-P_R[[#This Row],[46+]]</f>
        <v>0</v>
      </c>
      <c r="CJ188" s="5">
        <f>P_R[[#This Row],[46+]]-P_R[[#This Row],[47+]]</f>
        <v>0</v>
      </c>
      <c r="CK188" s="5">
        <f>P_R[[#This Row],[47+]]-P_R[[#This Row],[48+]]</f>
        <v>0</v>
      </c>
      <c r="CL188" s="5">
        <f>P_R[[#This Row],[48+]]-P_R[[#This Row],[49+]]</f>
        <v>0</v>
      </c>
    </row>
    <row r="189" spans="1:90" x14ac:dyDescent="0.25">
      <c r="A189" s="10">
        <v>22400726</v>
      </c>
      <c r="B189" s="13" t="s">
        <v>100</v>
      </c>
      <c r="C189" s="13" t="s">
        <v>101</v>
      </c>
      <c r="D189" s="11">
        <v>0.875</v>
      </c>
      <c r="E189" s="9" t="str">
        <f>HYPERLINK("https://www.nba.com/stats/player/1631124/boxscores-traditional", "Julian Strawther")</f>
        <v>Julian Strawther</v>
      </c>
      <c r="F189">
        <v>11</v>
      </c>
      <c r="G189" s="4">
        <v>6.9279999999999999</v>
      </c>
      <c r="H189" s="3">
        <v>0.66639999999999999</v>
      </c>
      <c r="I189" s="3">
        <v>0.61409000000000002</v>
      </c>
      <c r="J189" s="3">
        <v>0.55567</v>
      </c>
      <c r="K189" s="3">
        <v>0.5</v>
      </c>
      <c r="L189" s="3">
        <v>0.44433</v>
      </c>
      <c r="M189" s="3">
        <v>0.38590999999999998</v>
      </c>
      <c r="N189" s="3">
        <v>0.33360000000000001</v>
      </c>
      <c r="O189" s="3">
        <v>0.28095999999999999</v>
      </c>
      <c r="P189" s="3">
        <v>0.23576</v>
      </c>
      <c r="Q189" s="3">
        <v>0.19214999999999999</v>
      </c>
      <c r="R189" s="3">
        <v>0.15625</v>
      </c>
      <c r="S189" s="3">
        <v>0.12506999999999999</v>
      </c>
      <c r="T189" s="3">
        <v>9.6799999999999997E-2</v>
      </c>
      <c r="U189" s="3">
        <v>7.4929999999999997E-2</v>
      </c>
      <c r="V189" s="3">
        <v>5.5919999999999997E-2</v>
      </c>
      <c r="W189" s="3">
        <v>4.1820000000000003E-2</v>
      </c>
      <c r="X189" s="3">
        <v>3.005E-2</v>
      </c>
      <c r="Y189" s="3">
        <v>2.1690000000000001E-2</v>
      </c>
      <c r="Z189" s="3">
        <v>1.4999999999999999E-2</v>
      </c>
      <c r="AA189" s="3">
        <v>1.044E-2</v>
      </c>
      <c r="AB189" s="3">
        <v>7.1399999999999996E-3</v>
      </c>
      <c r="AC189" s="3">
        <v>4.6600000000000001E-3</v>
      </c>
      <c r="AD189" s="3">
        <v>3.0699999999999998E-3</v>
      </c>
      <c r="AE189" s="3">
        <v>1.9300000000000001E-3</v>
      </c>
      <c r="AF189" s="3">
        <v>1.2199999999999999E-3</v>
      </c>
      <c r="AG189" s="3">
        <v>7.3999999999999999E-4</v>
      </c>
      <c r="AH189" s="3">
        <v>4.4999999999999999E-4</v>
      </c>
      <c r="AI189" s="3">
        <v>2.7E-4</v>
      </c>
      <c r="AJ189" s="3">
        <v>1.4999999999999999E-4</v>
      </c>
      <c r="AK189" s="3">
        <v>9.0000000000000006E-5</v>
      </c>
      <c r="AL189" s="3">
        <v>5.0000000000000002E-5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5">
        <f>P_R[[#This Row],[8+]]-P_R[[#This Row],[9+]]</f>
        <v>5.2309999999999968E-2</v>
      </c>
      <c r="AY189" s="5">
        <f>P_R[[#This Row],[9+]]-P_R[[#This Row],[10+]]</f>
        <v>5.8420000000000027E-2</v>
      </c>
      <c r="AZ189" s="5">
        <f>P_R[[#This Row],[10+]]-P_R[[#This Row],[11+]]</f>
        <v>5.5669999999999997E-2</v>
      </c>
      <c r="BA189" s="5">
        <f>P_R[[#This Row],[11+]]-P_R[[#This Row],[12+]]</f>
        <v>5.5669999999999997E-2</v>
      </c>
      <c r="BB189" s="5">
        <f>P_R[[#This Row],[12+]]-P_R[[#This Row],[13+]]</f>
        <v>5.8420000000000027E-2</v>
      </c>
      <c r="BC189" s="5">
        <f>P_R[[#This Row],[13+]]-P_R[[#This Row],[14+]]</f>
        <v>5.2309999999999968E-2</v>
      </c>
      <c r="BD189" s="5">
        <f>P_R[[#This Row],[14+]]-P_R[[#This Row],[15+]]</f>
        <v>5.264000000000002E-2</v>
      </c>
      <c r="BE189" s="5">
        <f>P_R[[#This Row],[15+]]-P_R[[#This Row],[16+]]</f>
        <v>4.519999999999999E-2</v>
      </c>
      <c r="BF189" s="5">
        <f>P_R[[#This Row],[16+]]-P_R[[#This Row],[17+]]</f>
        <v>4.361000000000001E-2</v>
      </c>
      <c r="BG189" s="5">
        <f>P_R[[#This Row],[17+]]-P_R[[#This Row],[18+]]</f>
        <v>3.5899999999999987E-2</v>
      </c>
      <c r="BH189" s="5">
        <f>P_R[[#This Row],[18+]]-P_R[[#This Row],[19+]]</f>
        <v>3.1180000000000013E-2</v>
      </c>
      <c r="BI189" s="5">
        <f>P_R[[#This Row],[19+]]-P_R[[#This Row],[20+]]</f>
        <v>2.826999999999999E-2</v>
      </c>
      <c r="BJ189" s="5">
        <f>P_R[[#This Row],[20+]]-P_R[[#This Row],[21+]]</f>
        <v>2.1870000000000001E-2</v>
      </c>
      <c r="BK189" s="5">
        <f>P_R[[#This Row],[21+]]-P_R[[#This Row],[22+]]</f>
        <v>1.9009999999999999E-2</v>
      </c>
      <c r="BL189" s="5">
        <f>P_R[[#This Row],[22+]]-P_R[[#This Row],[23+]]</f>
        <v>1.4099999999999994E-2</v>
      </c>
      <c r="BM189" s="5">
        <f>P_R[[#This Row],[23+]]-P_R[[#This Row],[24+]]</f>
        <v>1.1770000000000003E-2</v>
      </c>
      <c r="BN189" s="5">
        <f>P_R[[#This Row],[24+]]-P_R[[#This Row],[25+]]</f>
        <v>8.3599999999999994E-3</v>
      </c>
      <c r="BO189" s="5">
        <f>P_R[[#This Row],[25+]]-P_R[[#This Row],[26+]]</f>
        <v>6.6900000000000015E-3</v>
      </c>
      <c r="BP189" s="5">
        <f>P_R[[#This Row],[26+]]-P_R[[#This Row],[27+]]</f>
        <v>4.5599999999999998E-3</v>
      </c>
      <c r="BQ189" s="5">
        <f>P_R[[#This Row],[27+]]-P_R[[#This Row],[28+]]</f>
        <v>3.3E-3</v>
      </c>
      <c r="BR189" s="5">
        <f>P_R[[#This Row],[28+]]-P_R[[#This Row],[29+]]</f>
        <v>2.4799999999999996E-3</v>
      </c>
      <c r="BS189" s="5">
        <f>P_R[[#This Row],[29+]]-P_R[[#This Row],[30+]]</f>
        <v>1.5900000000000003E-3</v>
      </c>
      <c r="BT189" s="5">
        <f>P_R[[#This Row],[30+]]-P_R[[#This Row],[31+]]</f>
        <v>1.1399999999999997E-3</v>
      </c>
      <c r="BU189" s="5">
        <f>P_R[[#This Row],[31+]]-P_R[[#This Row],[32+]]</f>
        <v>7.1000000000000013E-4</v>
      </c>
      <c r="BV189" s="5">
        <f>P_R[[#This Row],[32+]]-P_R[[#This Row],[33+]]</f>
        <v>4.7999999999999996E-4</v>
      </c>
      <c r="BW189" s="5">
        <f>P_R[[#This Row],[33+]]-P_R[[#This Row],[34+]]</f>
        <v>2.9E-4</v>
      </c>
      <c r="BX189" s="5">
        <f>P_R[[#This Row],[34+]]-P_R[[#This Row],[35+]]</f>
        <v>1.7999999999999998E-4</v>
      </c>
      <c r="BY189" s="5">
        <f>P_R[[#This Row],[35+]]-P_R[[#This Row],[36+]]</f>
        <v>1.2000000000000002E-4</v>
      </c>
      <c r="BZ189" s="5">
        <f>P_R[[#This Row],[36+]]-P_R[[#This Row],[37+]]</f>
        <v>5.9999999999999981E-5</v>
      </c>
      <c r="CA189" s="5">
        <f>P_R[[#This Row],[37+]]-P_R[[#This Row],[38+]]</f>
        <v>4.0000000000000003E-5</v>
      </c>
      <c r="CB189" s="5">
        <f>P_R[[#This Row],[38+]]-P_R[[#This Row],[39+]]</f>
        <v>5.0000000000000002E-5</v>
      </c>
      <c r="CC189" s="5">
        <f>P_R[[#This Row],[39+]]-P_R[[#This Row],[40+]]</f>
        <v>0</v>
      </c>
      <c r="CD189" s="5">
        <f>P_R[[#This Row],[40+]]-P_R[[#This Row],[41+]]</f>
        <v>0</v>
      </c>
      <c r="CE189" s="5">
        <f>P_R[[#This Row],[41+]]-P_R[[#This Row],[42+]]</f>
        <v>0</v>
      </c>
      <c r="CF189" s="5">
        <f>P_R[[#This Row],[42+]]-P_R[[#This Row],[43+]]</f>
        <v>0</v>
      </c>
      <c r="CG189" s="5">
        <f>P_R[[#This Row],[43+]]-P_R[[#This Row],[44+]]</f>
        <v>0</v>
      </c>
      <c r="CH189" s="5">
        <f>P_R[[#This Row],[44+]]-P_R[[#This Row],[45+]]</f>
        <v>0</v>
      </c>
      <c r="CI189" s="5">
        <f>P_R[[#This Row],[45+]]-P_R[[#This Row],[46+]]</f>
        <v>0</v>
      </c>
      <c r="CJ189" s="5">
        <f>P_R[[#This Row],[46+]]-P_R[[#This Row],[47+]]</f>
        <v>0</v>
      </c>
      <c r="CK189" s="5">
        <f>P_R[[#This Row],[47+]]-P_R[[#This Row],[48+]]</f>
        <v>0</v>
      </c>
      <c r="CL189" s="5">
        <f>P_R[[#This Row],[48+]]-P_R[[#This Row],[49+]]</f>
        <v>0</v>
      </c>
    </row>
    <row r="190" spans="1:90" x14ac:dyDescent="0.25">
      <c r="A190" s="10">
        <v>22400726</v>
      </c>
      <c r="B190" s="13" t="s">
        <v>100</v>
      </c>
      <c r="C190" s="13" t="s">
        <v>101</v>
      </c>
      <c r="D190" s="11">
        <v>0.875</v>
      </c>
      <c r="E190" s="9" t="str">
        <f>HYPERLINK("https://www.nba.com/stats/player/1631212/boxscores-traditional", "Peyton Watson")</f>
        <v>Peyton Watson</v>
      </c>
      <c r="F190">
        <v>8</v>
      </c>
      <c r="G190" s="4">
        <v>3.0329999999999999</v>
      </c>
      <c r="H190" s="3">
        <v>0.5</v>
      </c>
      <c r="I190" s="3">
        <v>0.37069999999999997</v>
      </c>
      <c r="J190" s="3">
        <v>0.25463000000000002</v>
      </c>
      <c r="K190" s="3">
        <v>0.16109000000000001</v>
      </c>
      <c r="L190" s="3">
        <v>9.3420000000000003E-2</v>
      </c>
      <c r="M190" s="3">
        <v>4.947E-2</v>
      </c>
      <c r="N190" s="3">
        <v>2.385E-2</v>
      </c>
      <c r="O190" s="3">
        <v>1.044E-2</v>
      </c>
      <c r="P190" s="3">
        <v>4.15E-3</v>
      </c>
      <c r="Q190" s="3">
        <v>1.49E-3</v>
      </c>
      <c r="R190" s="3">
        <v>4.8000000000000001E-4</v>
      </c>
      <c r="S190" s="3">
        <v>1.3999999999999999E-4</v>
      </c>
      <c r="T190" s="3">
        <v>4.0000000000000003E-5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5">
        <f>P_R[[#This Row],[8+]]-P_R[[#This Row],[9+]]</f>
        <v>0.12930000000000003</v>
      </c>
      <c r="AY190" s="5">
        <f>P_R[[#This Row],[9+]]-P_R[[#This Row],[10+]]</f>
        <v>0.11606999999999995</v>
      </c>
      <c r="AZ190" s="5">
        <f>P_R[[#This Row],[10+]]-P_R[[#This Row],[11+]]</f>
        <v>9.3540000000000012E-2</v>
      </c>
      <c r="BA190" s="5">
        <f>P_R[[#This Row],[11+]]-P_R[[#This Row],[12+]]</f>
        <v>6.7670000000000008E-2</v>
      </c>
      <c r="BB190" s="5">
        <f>P_R[[#This Row],[12+]]-P_R[[#This Row],[13+]]</f>
        <v>4.3950000000000003E-2</v>
      </c>
      <c r="BC190" s="5">
        <f>P_R[[#This Row],[13+]]-P_R[[#This Row],[14+]]</f>
        <v>2.562E-2</v>
      </c>
      <c r="BD190" s="5">
        <f>P_R[[#This Row],[14+]]-P_R[[#This Row],[15+]]</f>
        <v>1.341E-2</v>
      </c>
      <c r="BE190" s="5">
        <f>P_R[[#This Row],[15+]]-P_R[[#This Row],[16+]]</f>
        <v>6.2899999999999996E-3</v>
      </c>
      <c r="BF190" s="5">
        <f>P_R[[#This Row],[16+]]-P_R[[#This Row],[17+]]</f>
        <v>2.66E-3</v>
      </c>
      <c r="BG190" s="5">
        <f>P_R[[#This Row],[17+]]-P_R[[#This Row],[18+]]</f>
        <v>1.01E-3</v>
      </c>
      <c r="BH190" s="5">
        <f>P_R[[#This Row],[18+]]-P_R[[#This Row],[19+]]</f>
        <v>3.4000000000000002E-4</v>
      </c>
      <c r="BI190" s="5">
        <f>P_R[[#This Row],[19+]]-P_R[[#This Row],[20+]]</f>
        <v>9.9999999999999991E-5</v>
      </c>
      <c r="BJ190" s="5">
        <f>P_R[[#This Row],[20+]]-P_R[[#This Row],[21+]]</f>
        <v>4.0000000000000003E-5</v>
      </c>
      <c r="BK190" s="5">
        <f>P_R[[#This Row],[21+]]-P_R[[#This Row],[22+]]</f>
        <v>0</v>
      </c>
      <c r="BL190" s="5">
        <f>P_R[[#This Row],[22+]]-P_R[[#This Row],[23+]]</f>
        <v>0</v>
      </c>
      <c r="BM190" s="5">
        <f>P_R[[#This Row],[23+]]-P_R[[#This Row],[24+]]</f>
        <v>0</v>
      </c>
      <c r="BN190" s="5">
        <f>P_R[[#This Row],[24+]]-P_R[[#This Row],[25+]]</f>
        <v>0</v>
      </c>
      <c r="BO190" s="5">
        <f>P_R[[#This Row],[25+]]-P_R[[#This Row],[26+]]</f>
        <v>0</v>
      </c>
      <c r="BP190" s="5">
        <f>P_R[[#This Row],[26+]]-P_R[[#This Row],[27+]]</f>
        <v>0</v>
      </c>
      <c r="BQ190" s="5">
        <f>P_R[[#This Row],[27+]]-P_R[[#This Row],[28+]]</f>
        <v>0</v>
      </c>
      <c r="BR190" s="5">
        <f>P_R[[#This Row],[28+]]-P_R[[#This Row],[29+]]</f>
        <v>0</v>
      </c>
      <c r="BS190" s="5">
        <f>P_R[[#This Row],[29+]]-P_R[[#This Row],[30+]]</f>
        <v>0</v>
      </c>
      <c r="BT190" s="5">
        <f>P_R[[#This Row],[30+]]-P_R[[#This Row],[31+]]</f>
        <v>0</v>
      </c>
      <c r="BU190" s="5">
        <f>P_R[[#This Row],[31+]]-P_R[[#This Row],[32+]]</f>
        <v>0</v>
      </c>
      <c r="BV190" s="5">
        <f>P_R[[#This Row],[32+]]-P_R[[#This Row],[33+]]</f>
        <v>0</v>
      </c>
      <c r="BW190" s="5">
        <f>P_R[[#This Row],[33+]]-P_R[[#This Row],[34+]]</f>
        <v>0</v>
      </c>
      <c r="BX190" s="5">
        <f>P_R[[#This Row],[34+]]-P_R[[#This Row],[35+]]</f>
        <v>0</v>
      </c>
      <c r="BY190" s="5">
        <f>P_R[[#This Row],[35+]]-P_R[[#This Row],[36+]]</f>
        <v>0</v>
      </c>
      <c r="BZ190" s="5">
        <f>P_R[[#This Row],[36+]]-P_R[[#This Row],[37+]]</f>
        <v>0</v>
      </c>
      <c r="CA190" s="5">
        <f>P_R[[#This Row],[37+]]-P_R[[#This Row],[38+]]</f>
        <v>0</v>
      </c>
      <c r="CB190" s="5">
        <f>P_R[[#This Row],[38+]]-P_R[[#This Row],[39+]]</f>
        <v>0</v>
      </c>
      <c r="CC190" s="5">
        <f>P_R[[#This Row],[39+]]-P_R[[#This Row],[40+]]</f>
        <v>0</v>
      </c>
      <c r="CD190" s="5">
        <f>P_R[[#This Row],[40+]]-P_R[[#This Row],[41+]]</f>
        <v>0</v>
      </c>
      <c r="CE190" s="5">
        <f>P_R[[#This Row],[41+]]-P_R[[#This Row],[42+]]</f>
        <v>0</v>
      </c>
      <c r="CF190" s="5">
        <f>P_R[[#This Row],[42+]]-P_R[[#This Row],[43+]]</f>
        <v>0</v>
      </c>
      <c r="CG190" s="5">
        <f>P_R[[#This Row],[43+]]-P_R[[#This Row],[44+]]</f>
        <v>0</v>
      </c>
      <c r="CH190" s="5">
        <f>P_R[[#This Row],[44+]]-P_R[[#This Row],[45+]]</f>
        <v>0</v>
      </c>
      <c r="CI190" s="5">
        <f>P_R[[#This Row],[45+]]-P_R[[#This Row],[46+]]</f>
        <v>0</v>
      </c>
      <c r="CJ190" s="5">
        <f>P_R[[#This Row],[46+]]-P_R[[#This Row],[47+]]</f>
        <v>0</v>
      </c>
      <c r="CK190" s="5">
        <f>P_R[[#This Row],[47+]]-P_R[[#This Row],[48+]]</f>
        <v>0</v>
      </c>
      <c r="CL190" s="5">
        <f>P_R[[#This Row],[48+]]-P_R[[#This Row],[49+]]</f>
        <v>0</v>
      </c>
    </row>
    <row r="191" spans="1:90" x14ac:dyDescent="0.25">
      <c r="A191" s="10">
        <v>22400726</v>
      </c>
      <c r="B191" s="13" t="s">
        <v>101</v>
      </c>
      <c r="C191" s="13" t="s">
        <v>100</v>
      </c>
      <c r="D191" s="11">
        <v>0.875</v>
      </c>
      <c r="E191" s="9" t="str">
        <f>HYPERLINK("https://www.nba.com/stats/player/1629627/boxscores-traditional", "Zion Williamson")</f>
        <v>Zion Williamson</v>
      </c>
      <c r="F191">
        <v>34</v>
      </c>
      <c r="G191" s="4">
        <v>7.1269999999999998</v>
      </c>
      <c r="H191" s="3">
        <v>0.99987000000000004</v>
      </c>
      <c r="I191" s="3">
        <v>0.99978</v>
      </c>
      <c r="J191" s="3">
        <v>0.99961999999999995</v>
      </c>
      <c r="K191" s="3">
        <v>0.99938000000000005</v>
      </c>
      <c r="L191" s="3">
        <v>0.999</v>
      </c>
      <c r="M191" s="3">
        <v>0.99841000000000002</v>
      </c>
      <c r="N191" s="3">
        <v>0.99751999999999996</v>
      </c>
      <c r="O191" s="3">
        <v>0.99621000000000004</v>
      </c>
      <c r="P191" s="3">
        <v>0.99429999999999996</v>
      </c>
      <c r="Q191" s="3">
        <v>0.99158000000000002</v>
      </c>
      <c r="R191" s="3">
        <v>0.98745000000000005</v>
      </c>
      <c r="S191" s="3">
        <v>0.98214000000000001</v>
      </c>
      <c r="T191" s="3">
        <v>0.97499999999999998</v>
      </c>
      <c r="U191" s="3">
        <v>0.96562000000000003</v>
      </c>
      <c r="V191" s="3">
        <v>0.95352000000000003</v>
      </c>
      <c r="W191" s="3">
        <v>0.93822000000000005</v>
      </c>
      <c r="X191" s="3">
        <v>0.91923999999999995</v>
      </c>
      <c r="Y191" s="3">
        <v>0.89617000000000002</v>
      </c>
      <c r="Z191" s="3">
        <v>0.86863999999999997</v>
      </c>
      <c r="AA191" s="3">
        <v>0.83645999999999998</v>
      </c>
      <c r="AB191" s="3">
        <v>0.79954999999999998</v>
      </c>
      <c r="AC191" s="3">
        <v>0.75804000000000005</v>
      </c>
      <c r="AD191" s="3">
        <v>0.71226</v>
      </c>
      <c r="AE191" s="3">
        <v>0.66276000000000002</v>
      </c>
      <c r="AF191" s="3">
        <v>0.61026000000000002</v>
      </c>
      <c r="AG191" s="3">
        <v>0.55567</v>
      </c>
      <c r="AH191" s="3">
        <v>0.5</v>
      </c>
      <c r="AI191" s="3">
        <v>0.44433</v>
      </c>
      <c r="AJ191" s="3">
        <v>0.38973999999999998</v>
      </c>
      <c r="AK191" s="3">
        <v>0.33723999999999998</v>
      </c>
      <c r="AL191" s="3">
        <v>0.28774</v>
      </c>
      <c r="AM191" s="3">
        <v>0.24196000000000001</v>
      </c>
      <c r="AN191" s="3">
        <v>0.20044999999999999</v>
      </c>
      <c r="AO191" s="3">
        <v>0.16353999999999999</v>
      </c>
      <c r="AP191" s="3">
        <v>0.13136</v>
      </c>
      <c r="AQ191" s="3">
        <v>0.10383000000000001</v>
      </c>
      <c r="AR191" s="3">
        <v>8.0759999999999998E-2</v>
      </c>
      <c r="AS191" s="3">
        <v>6.1780000000000002E-2</v>
      </c>
      <c r="AT191" s="3">
        <v>4.648E-2</v>
      </c>
      <c r="AU191" s="3">
        <v>3.4380000000000001E-2</v>
      </c>
      <c r="AV191" s="3">
        <v>2.5000000000000001E-2</v>
      </c>
      <c r="AW191" s="3">
        <v>1.7860000000000001E-2</v>
      </c>
      <c r="AX191" s="5">
        <f>P_R[[#This Row],[8+]]-P_R[[#This Row],[9+]]</f>
        <v>9.0000000000034497E-5</v>
      </c>
      <c r="AY191" s="5">
        <f>P_R[[#This Row],[9+]]-P_R[[#This Row],[10+]]</f>
        <v>1.6000000000004899E-4</v>
      </c>
      <c r="AZ191" s="5">
        <f>P_R[[#This Row],[10+]]-P_R[[#This Row],[11+]]</f>
        <v>2.3999999999990695E-4</v>
      </c>
      <c r="BA191" s="5">
        <f>P_R[[#This Row],[11+]]-P_R[[#This Row],[12+]]</f>
        <v>3.8000000000004697E-4</v>
      </c>
      <c r="BB191" s="5">
        <f>P_R[[#This Row],[12+]]-P_R[[#This Row],[13+]]</f>
        <v>5.8999999999997943E-4</v>
      </c>
      <c r="BC191" s="5">
        <f>P_R[[#This Row],[13+]]-P_R[[#This Row],[14+]]</f>
        <v>8.9000000000005741E-4</v>
      </c>
      <c r="BD191" s="5">
        <f>P_R[[#This Row],[14+]]-P_R[[#This Row],[15+]]</f>
        <v>1.3099999999999223E-3</v>
      </c>
      <c r="BE191" s="5">
        <f>P_R[[#This Row],[15+]]-P_R[[#This Row],[16+]]</f>
        <v>1.9100000000000783E-3</v>
      </c>
      <c r="BF191" s="5">
        <f>P_R[[#This Row],[16+]]-P_R[[#This Row],[17+]]</f>
        <v>2.7199999999999447E-3</v>
      </c>
      <c r="BG191" s="5">
        <f>P_R[[#This Row],[17+]]-P_R[[#This Row],[18+]]</f>
        <v>4.129999999999967E-3</v>
      </c>
      <c r="BH191" s="5">
        <f>P_R[[#This Row],[18+]]-P_R[[#This Row],[19+]]</f>
        <v>5.3100000000000369E-3</v>
      </c>
      <c r="BI191" s="5">
        <f>P_R[[#This Row],[19+]]-P_R[[#This Row],[20+]]</f>
        <v>7.1400000000000352E-3</v>
      </c>
      <c r="BJ191" s="5">
        <f>P_R[[#This Row],[20+]]-P_R[[#This Row],[21+]]</f>
        <v>9.3799999999999439E-3</v>
      </c>
      <c r="BK191" s="5">
        <f>P_R[[#This Row],[21+]]-P_R[[#This Row],[22+]]</f>
        <v>1.21E-2</v>
      </c>
      <c r="BL191" s="5">
        <f>P_R[[#This Row],[22+]]-P_R[[#This Row],[23+]]</f>
        <v>1.529999999999998E-2</v>
      </c>
      <c r="BM191" s="5">
        <f>P_R[[#This Row],[23+]]-P_R[[#This Row],[24+]]</f>
        <v>1.8980000000000108E-2</v>
      </c>
      <c r="BN191" s="5">
        <f>P_R[[#This Row],[24+]]-P_R[[#This Row],[25+]]</f>
        <v>2.3069999999999924E-2</v>
      </c>
      <c r="BO191" s="5">
        <f>P_R[[#This Row],[25+]]-P_R[[#This Row],[26+]]</f>
        <v>2.7530000000000054E-2</v>
      </c>
      <c r="BP191" s="5">
        <f>P_R[[#This Row],[26+]]-P_R[[#This Row],[27+]]</f>
        <v>3.2179999999999986E-2</v>
      </c>
      <c r="BQ191" s="5">
        <f>P_R[[#This Row],[27+]]-P_R[[#This Row],[28+]]</f>
        <v>3.6909999999999998E-2</v>
      </c>
      <c r="BR191" s="5">
        <f>P_R[[#This Row],[28+]]-P_R[[#This Row],[29+]]</f>
        <v>4.1509999999999936E-2</v>
      </c>
      <c r="BS191" s="5">
        <f>P_R[[#This Row],[29+]]-P_R[[#This Row],[30+]]</f>
        <v>4.5780000000000043E-2</v>
      </c>
      <c r="BT191" s="5">
        <f>P_R[[#This Row],[30+]]-P_R[[#This Row],[31+]]</f>
        <v>4.9499999999999988E-2</v>
      </c>
      <c r="BU191" s="5">
        <f>P_R[[#This Row],[31+]]-P_R[[#This Row],[32+]]</f>
        <v>5.2499999999999991E-2</v>
      </c>
      <c r="BV191" s="5">
        <f>P_R[[#This Row],[32+]]-P_R[[#This Row],[33+]]</f>
        <v>5.4590000000000027E-2</v>
      </c>
      <c r="BW191" s="5">
        <f>P_R[[#This Row],[33+]]-P_R[[#This Row],[34+]]</f>
        <v>5.5669999999999997E-2</v>
      </c>
      <c r="BX191" s="5">
        <f>P_R[[#This Row],[34+]]-P_R[[#This Row],[35+]]</f>
        <v>5.5669999999999997E-2</v>
      </c>
      <c r="BY191" s="5">
        <f>P_R[[#This Row],[35+]]-P_R[[#This Row],[36+]]</f>
        <v>5.4590000000000027E-2</v>
      </c>
      <c r="BZ191" s="5">
        <f>P_R[[#This Row],[36+]]-P_R[[#This Row],[37+]]</f>
        <v>5.2499999999999991E-2</v>
      </c>
      <c r="CA191" s="5">
        <f>P_R[[#This Row],[37+]]-P_R[[#This Row],[38+]]</f>
        <v>4.9499999999999988E-2</v>
      </c>
      <c r="CB191" s="5">
        <f>P_R[[#This Row],[38+]]-P_R[[#This Row],[39+]]</f>
        <v>4.5779999999999987E-2</v>
      </c>
      <c r="CC191" s="5">
        <f>P_R[[#This Row],[39+]]-P_R[[#This Row],[40+]]</f>
        <v>4.1510000000000019E-2</v>
      </c>
      <c r="CD191" s="5">
        <f>P_R[[#This Row],[40+]]-P_R[[#This Row],[41+]]</f>
        <v>3.6909999999999998E-2</v>
      </c>
      <c r="CE191" s="5">
        <f>P_R[[#This Row],[41+]]-P_R[[#This Row],[42+]]</f>
        <v>3.2179999999999986E-2</v>
      </c>
      <c r="CF191" s="5">
        <f>P_R[[#This Row],[42+]]-P_R[[#This Row],[43+]]</f>
        <v>2.7529999999999999E-2</v>
      </c>
      <c r="CG191" s="5">
        <f>P_R[[#This Row],[43+]]-P_R[[#This Row],[44+]]</f>
        <v>2.3070000000000007E-2</v>
      </c>
      <c r="CH191" s="5">
        <f>P_R[[#This Row],[44+]]-P_R[[#This Row],[45+]]</f>
        <v>1.8979999999999997E-2</v>
      </c>
      <c r="CI191" s="5">
        <f>P_R[[#This Row],[45+]]-P_R[[#This Row],[46+]]</f>
        <v>1.5300000000000001E-2</v>
      </c>
      <c r="CJ191" s="5">
        <f>P_R[[#This Row],[46+]]-P_R[[#This Row],[47+]]</f>
        <v>1.21E-2</v>
      </c>
      <c r="CK191" s="5">
        <f>P_R[[#This Row],[47+]]-P_R[[#This Row],[48+]]</f>
        <v>9.3799999999999994E-3</v>
      </c>
      <c r="CL191" s="5">
        <f>P_R[[#This Row],[48+]]-P_R[[#This Row],[49+]]</f>
        <v>7.1400000000000005E-3</v>
      </c>
    </row>
    <row r="192" spans="1:90" x14ac:dyDescent="0.25">
      <c r="A192" s="10">
        <v>22400726</v>
      </c>
      <c r="B192" s="13" t="s">
        <v>101</v>
      </c>
      <c r="C192" s="13" t="s">
        <v>100</v>
      </c>
      <c r="D192" s="11">
        <v>0.875</v>
      </c>
      <c r="E192" s="9" t="str">
        <f>HYPERLINK("https://www.nba.com/stats/player/1630527/boxscores-traditional", "Brandon Boston Jr.")</f>
        <v>Brandon Boston Jr.</v>
      </c>
      <c r="F192">
        <v>12.6</v>
      </c>
      <c r="G192" s="4">
        <v>1.625</v>
      </c>
      <c r="H192" s="3">
        <v>0.99766999999999995</v>
      </c>
      <c r="I192" s="3">
        <v>0.98678999999999994</v>
      </c>
      <c r="J192" s="3">
        <v>0.94520000000000004</v>
      </c>
      <c r="K192" s="3">
        <v>0.83645999999999998</v>
      </c>
      <c r="L192" s="3">
        <v>0.64431000000000005</v>
      </c>
      <c r="M192" s="3">
        <v>0.40128999999999998</v>
      </c>
      <c r="N192" s="3">
        <v>0.19489000000000001</v>
      </c>
      <c r="O192" s="3">
        <v>6.9440000000000002E-2</v>
      </c>
      <c r="P192" s="3">
        <v>1.831E-2</v>
      </c>
      <c r="Q192" s="3">
        <v>3.3600000000000001E-3</v>
      </c>
      <c r="R192" s="3">
        <v>4.4999999999999999E-4</v>
      </c>
      <c r="S192" s="3">
        <v>4.0000000000000003E-5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5">
        <f>P_R[[#This Row],[8+]]-P_R[[#This Row],[9+]]</f>
        <v>1.0880000000000001E-2</v>
      </c>
      <c r="AY192" s="5">
        <f>P_R[[#This Row],[9+]]-P_R[[#This Row],[10+]]</f>
        <v>4.1589999999999905E-2</v>
      </c>
      <c r="AZ192" s="5">
        <f>P_R[[#This Row],[10+]]-P_R[[#This Row],[11+]]</f>
        <v>0.10874000000000006</v>
      </c>
      <c r="BA192" s="5">
        <f>P_R[[#This Row],[11+]]-P_R[[#This Row],[12+]]</f>
        <v>0.19214999999999993</v>
      </c>
      <c r="BB192" s="5">
        <f>P_R[[#This Row],[12+]]-P_R[[#This Row],[13+]]</f>
        <v>0.24302000000000007</v>
      </c>
      <c r="BC192" s="5">
        <f>P_R[[#This Row],[13+]]-P_R[[#This Row],[14+]]</f>
        <v>0.20639999999999997</v>
      </c>
      <c r="BD192" s="5">
        <f>P_R[[#This Row],[14+]]-P_R[[#This Row],[15+]]</f>
        <v>0.12545000000000001</v>
      </c>
      <c r="BE192" s="5">
        <f>P_R[[#This Row],[15+]]-P_R[[#This Row],[16+]]</f>
        <v>5.1130000000000002E-2</v>
      </c>
      <c r="BF192" s="5">
        <f>P_R[[#This Row],[16+]]-P_R[[#This Row],[17+]]</f>
        <v>1.495E-2</v>
      </c>
      <c r="BG192" s="5">
        <f>P_R[[#This Row],[17+]]-P_R[[#This Row],[18+]]</f>
        <v>2.9100000000000003E-3</v>
      </c>
      <c r="BH192" s="5">
        <f>P_R[[#This Row],[18+]]-P_R[[#This Row],[19+]]</f>
        <v>4.0999999999999999E-4</v>
      </c>
      <c r="BI192" s="5">
        <f>P_R[[#This Row],[19+]]-P_R[[#This Row],[20+]]</f>
        <v>4.0000000000000003E-5</v>
      </c>
      <c r="BJ192" s="5">
        <f>P_R[[#This Row],[20+]]-P_R[[#This Row],[21+]]</f>
        <v>0</v>
      </c>
      <c r="BK192" s="5">
        <f>P_R[[#This Row],[21+]]-P_R[[#This Row],[22+]]</f>
        <v>0</v>
      </c>
      <c r="BL192" s="5">
        <f>P_R[[#This Row],[22+]]-P_R[[#This Row],[23+]]</f>
        <v>0</v>
      </c>
      <c r="BM192" s="5">
        <f>P_R[[#This Row],[23+]]-P_R[[#This Row],[24+]]</f>
        <v>0</v>
      </c>
      <c r="BN192" s="5">
        <f>P_R[[#This Row],[24+]]-P_R[[#This Row],[25+]]</f>
        <v>0</v>
      </c>
      <c r="BO192" s="5">
        <f>P_R[[#This Row],[25+]]-P_R[[#This Row],[26+]]</f>
        <v>0</v>
      </c>
      <c r="BP192" s="5">
        <f>P_R[[#This Row],[26+]]-P_R[[#This Row],[27+]]</f>
        <v>0</v>
      </c>
      <c r="BQ192" s="5">
        <f>P_R[[#This Row],[27+]]-P_R[[#This Row],[28+]]</f>
        <v>0</v>
      </c>
      <c r="BR192" s="5">
        <f>P_R[[#This Row],[28+]]-P_R[[#This Row],[29+]]</f>
        <v>0</v>
      </c>
      <c r="BS192" s="5">
        <f>P_R[[#This Row],[29+]]-P_R[[#This Row],[30+]]</f>
        <v>0</v>
      </c>
      <c r="BT192" s="5">
        <f>P_R[[#This Row],[30+]]-P_R[[#This Row],[31+]]</f>
        <v>0</v>
      </c>
      <c r="BU192" s="5">
        <f>P_R[[#This Row],[31+]]-P_R[[#This Row],[32+]]</f>
        <v>0</v>
      </c>
      <c r="BV192" s="5">
        <f>P_R[[#This Row],[32+]]-P_R[[#This Row],[33+]]</f>
        <v>0</v>
      </c>
      <c r="BW192" s="5">
        <f>P_R[[#This Row],[33+]]-P_R[[#This Row],[34+]]</f>
        <v>0</v>
      </c>
      <c r="BX192" s="5">
        <f>P_R[[#This Row],[34+]]-P_R[[#This Row],[35+]]</f>
        <v>0</v>
      </c>
      <c r="BY192" s="5">
        <f>P_R[[#This Row],[35+]]-P_R[[#This Row],[36+]]</f>
        <v>0</v>
      </c>
      <c r="BZ192" s="5">
        <f>P_R[[#This Row],[36+]]-P_R[[#This Row],[37+]]</f>
        <v>0</v>
      </c>
      <c r="CA192" s="5">
        <f>P_R[[#This Row],[37+]]-P_R[[#This Row],[38+]]</f>
        <v>0</v>
      </c>
      <c r="CB192" s="5">
        <f>P_R[[#This Row],[38+]]-P_R[[#This Row],[39+]]</f>
        <v>0</v>
      </c>
      <c r="CC192" s="5">
        <f>P_R[[#This Row],[39+]]-P_R[[#This Row],[40+]]</f>
        <v>0</v>
      </c>
      <c r="CD192" s="5">
        <f>P_R[[#This Row],[40+]]-P_R[[#This Row],[41+]]</f>
        <v>0</v>
      </c>
      <c r="CE192" s="5">
        <f>P_R[[#This Row],[41+]]-P_R[[#This Row],[42+]]</f>
        <v>0</v>
      </c>
      <c r="CF192" s="5">
        <f>P_R[[#This Row],[42+]]-P_R[[#This Row],[43+]]</f>
        <v>0</v>
      </c>
      <c r="CG192" s="5">
        <f>P_R[[#This Row],[43+]]-P_R[[#This Row],[44+]]</f>
        <v>0</v>
      </c>
      <c r="CH192" s="5">
        <f>P_R[[#This Row],[44+]]-P_R[[#This Row],[45+]]</f>
        <v>0</v>
      </c>
      <c r="CI192" s="5">
        <f>P_R[[#This Row],[45+]]-P_R[[#This Row],[46+]]</f>
        <v>0</v>
      </c>
      <c r="CJ192" s="5">
        <f>P_R[[#This Row],[46+]]-P_R[[#This Row],[47+]]</f>
        <v>0</v>
      </c>
      <c r="CK192" s="5">
        <f>P_R[[#This Row],[47+]]-P_R[[#This Row],[48+]]</f>
        <v>0</v>
      </c>
      <c r="CL192" s="5">
        <f>P_R[[#This Row],[48+]]-P_R[[#This Row],[49+]]</f>
        <v>0</v>
      </c>
    </row>
    <row r="193" spans="1:90" x14ac:dyDescent="0.25">
      <c r="A193" s="10">
        <v>22400726</v>
      </c>
      <c r="B193" s="13" t="s">
        <v>101</v>
      </c>
      <c r="C193" s="13" t="s">
        <v>100</v>
      </c>
      <c r="D193" s="11">
        <v>0.875</v>
      </c>
      <c r="E193" s="9" t="str">
        <f>HYPERLINK("https://www.nba.com/stats/player/1627749/boxscores-traditional", "Dejounte Murray")</f>
        <v>Dejounte Murray</v>
      </c>
      <c r="F193">
        <v>28</v>
      </c>
      <c r="G193" s="4">
        <v>7.8230000000000004</v>
      </c>
      <c r="H193" s="3">
        <v>0.99477000000000004</v>
      </c>
      <c r="I193" s="3">
        <v>0.99245000000000005</v>
      </c>
      <c r="J193" s="3">
        <v>0.98928000000000005</v>
      </c>
      <c r="K193" s="3">
        <v>0.98499999999999999</v>
      </c>
      <c r="L193" s="3">
        <v>0.97982000000000002</v>
      </c>
      <c r="M193" s="3">
        <v>0.97257000000000005</v>
      </c>
      <c r="N193" s="3">
        <v>0.96326999999999996</v>
      </c>
      <c r="O193" s="3">
        <v>0.95154000000000005</v>
      </c>
      <c r="P193" s="3">
        <v>0.93698999999999999</v>
      </c>
      <c r="Q193" s="3">
        <v>0.92073000000000005</v>
      </c>
      <c r="R193" s="3">
        <v>0.89973000000000003</v>
      </c>
      <c r="S193" s="3">
        <v>0.87492999999999999</v>
      </c>
      <c r="T193" s="3">
        <v>0.84614</v>
      </c>
      <c r="U193" s="3">
        <v>0.81327000000000005</v>
      </c>
      <c r="V193" s="3">
        <v>0.77934999999999999</v>
      </c>
      <c r="W193" s="3">
        <v>0.73890999999999996</v>
      </c>
      <c r="X193" s="3">
        <v>0.69496999999999998</v>
      </c>
      <c r="Y193" s="3">
        <v>0.64802999999999999</v>
      </c>
      <c r="Z193" s="3">
        <v>0.60257000000000005</v>
      </c>
      <c r="AA193" s="3">
        <v>0.55171999999999999</v>
      </c>
      <c r="AB193" s="3">
        <v>0.5</v>
      </c>
      <c r="AC193" s="3">
        <v>0.44828000000000001</v>
      </c>
      <c r="AD193" s="3">
        <v>0.39743000000000001</v>
      </c>
      <c r="AE193" s="3">
        <v>0.35197000000000001</v>
      </c>
      <c r="AF193" s="3">
        <v>0.30503000000000002</v>
      </c>
      <c r="AG193" s="3">
        <v>0.26108999999999999</v>
      </c>
      <c r="AH193" s="3">
        <v>0.22065000000000001</v>
      </c>
      <c r="AI193" s="3">
        <v>0.18673000000000001</v>
      </c>
      <c r="AJ193" s="3">
        <v>0.15386</v>
      </c>
      <c r="AK193" s="3">
        <v>0.12506999999999999</v>
      </c>
      <c r="AL193" s="3">
        <v>0.10027</v>
      </c>
      <c r="AM193" s="3">
        <v>7.9269999999999993E-2</v>
      </c>
      <c r="AN193" s="3">
        <v>6.3009999999999997E-2</v>
      </c>
      <c r="AO193" s="3">
        <v>4.8460000000000003E-2</v>
      </c>
      <c r="AP193" s="3">
        <v>3.6729999999999999E-2</v>
      </c>
      <c r="AQ193" s="3">
        <v>2.743E-2</v>
      </c>
      <c r="AR193" s="3">
        <v>2.018E-2</v>
      </c>
      <c r="AS193" s="3">
        <v>1.4999999999999999E-2</v>
      </c>
      <c r="AT193" s="3">
        <v>1.072E-2</v>
      </c>
      <c r="AU193" s="3">
        <v>7.5500000000000003E-3</v>
      </c>
      <c r="AV193" s="3">
        <v>5.2300000000000003E-3</v>
      </c>
      <c r="AW193" s="3">
        <v>3.6800000000000001E-3</v>
      </c>
      <c r="AX193" s="5">
        <f>P_R[[#This Row],[8+]]-P_R[[#This Row],[9+]]</f>
        <v>2.3199999999999887E-3</v>
      </c>
      <c r="AY193" s="5">
        <f>P_R[[#This Row],[9+]]-P_R[[#This Row],[10+]]</f>
        <v>3.1700000000000061E-3</v>
      </c>
      <c r="AZ193" s="5">
        <f>P_R[[#This Row],[10+]]-P_R[[#This Row],[11+]]</f>
        <v>4.2800000000000615E-3</v>
      </c>
      <c r="BA193" s="5">
        <f>P_R[[#This Row],[11+]]-P_R[[#This Row],[12+]]</f>
        <v>5.1799999999999624E-3</v>
      </c>
      <c r="BB193" s="5">
        <f>P_R[[#This Row],[12+]]-P_R[[#This Row],[13+]]</f>
        <v>7.2499999999999787E-3</v>
      </c>
      <c r="BC193" s="5">
        <f>P_R[[#This Row],[13+]]-P_R[[#This Row],[14+]]</f>
        <v>9.300000000000086E-3</v>
      </c>
      <c r="BD193" s="5">
        <f>P_R[[#This Row],[14+]]-P_R[[#This Row],[15+]]</f>
        <v>1.1729999999999907E-2</v>
      </c>
      <c r="BE193" s="5">
        <f>P_R[[#This Row],[15+]]-P_R[[#This Row],[16+]]</f>
        <v>1.4550000000000063E-2</v>
      </c>
      <c r="BF193" s="5">
        <f>P_R[[#This Row],[16+]]-P_R[[#This Row],[17+]]</f>
        <v>1.6259999999999941E-2</v>
      </c>
      <c r="BG193" s="5">
        <f>P_R[[#This Row],[17+]]-P_R[[#This Row],[18+]]</f>
        <v>2.1000000000000019E-2</v>
      </c>
      <c r="BH193" s="5">
        <f>P_R[[#This Row],[18+]]-P_R[[#This Row],[19+]]</f>
        <v>2.4800000000000044E-2</v>
      </c>
      <c r="BI193" s="5">
        <f>P_R[[#This Row],[19+]]-P_R[[#This Row],[20+]]</f>
        <v>2.8789999999999982E-2</v>
      </c>
      <c r="BJ193" s="5">
        <f>P_R[[#This Row],[20+]]-P_R[[#This Row],[21+]]</f>
        <v>3.2869999999999955E-2</v>
      </c>
      <c r="BK193" s="5">
        <f>P_R[[#This Row],[21+]]-P_R[[#This Row],[22+]]</f>
        <v>3.3920000000000061E-2</v>
      </c>
      <c r="BL193" s="5">
        <f>P_R[[#This Row],[22+]]-P_R[[#This Row],[23+]]</f>
        <v>4.0440000000000031E-2</v>
      </c>
      <c r="BM193" s="5">
        <f>P_R[[#This Row],[23+]]-P_R[[#This Row],[24+]]</f>
        <v>4.3939999999999979E-2</v>
      </c>
      <c r="BN193" s="5">
        <f>P_R[[#This Row],[24+]]-P_R[[#This Row],[25+]]</f>
        <v>4.6939999999999982E-2</v>
      </c>
      <c r="BO193" s="5">
        <f>P_R[[#This Row],[25+]]-P_R[[#This Row],[26+]]</f>
        <v>4.5459999999999945E-2</v>
      </c>
      <c r="BP193" s="5">
        <f>P_R[[#This Row],[26+]]-P_R[[#This Row],[27+]]</f>
        <v>5.0850000000000062E-2</v>
      </c>
      <c r="BQ193" s="5">
        <f>P_R[[#This Row],[27+]]-P_R[[#This Row],[28+]]</f>
        <v>5.1719999999999988E-2</v>
      </c>
      <c r="BR193" s="5">
        <f>P_R[[#This Row],[28+]]-P_R[[#This Row],[29+]]</f>
        <v>5.1719999999999988E-2</v>
      </c>
      <c r="BS193" s="5">
        <f>P_R[[#This Row],[29+]]-P_R[[#This Row],[30+]]</f>
        <v>5.0850000000000006E-2</v>
      </c>
      <c r="BT193" s="5">
        <f>P_R[[#This Row],[30+]]-P_R[[#This Row],[31+]]</f>
        <v>4.546E-2</v>
      </c>
      <c r="BU193" s="5">
        <f>P_R[[#This Row],[31+]]-P_R[[#This Row],[32+]]</f>
        <v>4.6939999999999982E-2</v>
      </c>
      <c r="BV193" s="5">
        <f>P_R[[#This Row],[32+]]-P_R[[#This Row],[33+]]</f>
        <v>4.3940000000000035E-2</v>
      </c>
      <c r="BW193" s="5">
        <f>P_R[[#This Row],[33+]]-P_R[[#This Row],[34+]]</f>
        <v>4.0439999999999976E-2</v>
      </c>
      <c r="BX193" s="5">
        <f>P_R[[#This Row],[34+]]-P_R[[#This Row],[35+]]</f>
        <v>3.3920000000000006E-2</v>
      </c>
      <c r="BY193" s="5">
        <f>P_R[[#This Row],[35+]]-P_R[[#This Row],[36+]]</f>
        <v>3.287000000000001E-2</v>
      </c>
      <c r="BZ193" s="5">
        <f>P_R[[#This Row],[36+]]-P_R[[#This Row],[37+]]</f>
        <v>2.879000000000001E-2</v>
      </c>
      <c r="CA193" s="5">
        <f>P_R[[#This Row],[37+]]-P_R[[#This Row],[38+]]</f>
        <v>2.4799999999999989E-2</v>
      </c>
      <c r="CB193" s="5">
        <f>P_R[[#This Row],[38+]]-P_R[[#This Row],[39+]]</f>
        <v>2.1000000000000005E-2</v>
      </c>
      <c r="CC193" s="5">
        <f>P_R[[#This Row],[39+]]-P_R[[#This Row],[40+]]</f>
        <v>1.6259999999999997E-2</v>
      </c>
      <c r="CD193" s="5">
        <f>P_R[[#This Row],[40+]]-P_R[[#This Row],[41+]]</f>
        <v>1.4549999999999993E-2</v>
      </c>
      <c r="CE193" s="5">
        <f>P_R[[#This Row],[41+]]-P_R[[#This Row],[42+]]</f>
        <v>1.1730000000000004E-2</v>
      </c>
      <c r="CF193" s="5">
        <f>P_R[[#This Row],[42+]]-P_R[[#This Row],[43+]]</f>
        <v>9.2999999999999992E-3</v>
      </c>
      <c r="CG193" s="5">
        <f>P_R[[#This Row],[43+]]-P_R[[#This Row],[44+]]</f>
        <v>7.2499999999999995E-3</v>
      </c>
      <c r="CH193" s="5">
        <f>P_R[[#This Row],[44+]]-P_R[[#This Row],[45+]]</f>
        <v>5.1800000000000006E-3</v>
      </c>
      <c r="CI193" s="5">
        <f>P_R[[#This Row],[45+]]-P_R[[#This Row],[46+]]</f>
        <v>4.2799999999999991E-3</v>
      </c>
      <c r="CJ193" s="5">
        <f>P_R[[#This Row],[46+]]-P_R[[#This Row],[47+]]</f>
        <v>3.1700000000000001E-3</v>
      </c>
      <c r="CK193" s="5">
        <f>P_R[[#This Row],[47+]]-P_R[[#This Row],[48+]]</f>
        <v>2.32E-3</v>
      </c>
      <c r="CL193" s="5">
        <f>P_R[[#This Row],[48+]]-P_R[[#This Row],[49+]]</f>
        <v>1.5500000000000002E-3</v>
      </c>
    </row>
    <row r="194" spans="1:90" x14ac:dyDescent="0.25">
      <c r="A194" s="10">
        <v>22400726</v>
      </c>
      <c r="B194" s="13" t="s">
        <v>101</v>
      </c>
      <c r="C194" s="13" t="s">
        <v>100</v>
      </c>
      <c r="D194" s="11">
        <v>0.875</v>
      </c>
      <c r="E194" s="9" t="str">
        <f>HYPERLINK("https://www.nba.com/stats/player/1630530/boxscores-traditional", "Trey Murphy III")</f>
        <v>Trey Murphy III</v>
      </c>
      <c r="F194">
        <v>33.6</v>
      </c>
      <c r="G194" s="4">
        <v>10.965</v>
      </c>
      <c r="H194" s="3">
        <v>0.99009999999999998</v>
      </c>
      <c r="I194" s="3">
        <v>0.98745000000000005</v>
      </c>
      <c r="J194" s="3">
        <v>0.98421999999999998</v>
      </c>
      <c r="K194" s="3">
        <v>0.98029999999999995</v>
      </c>
      <c r="L194" s="3">
        <v>0.97558</v>
      </c>
      <c r="M194" s="3">
        <v>0.96994999999999998</v>
      </c>
      <c r="N194" s="3">
        <v>0.96326999999999996</v>
      </c>
      <c r="O194" s="3">
        <v>0.95543</v>
      </c>
      <c r="P194" s="3">
        <v>0.94630000000000003</v>
      </c>
      <c r="Q194" s="3">
        <v>0.93447999999999998</v>
      </c>
      <c r="R194" s="3">
        <v>0.92220000000000002</v>
      </c>
      <c r="S194" s="3">
        <v>0.90824000000000005</v>
      </c>
      <c r="T194" s="3">
        <v>0.89251000000000003</v>
      </c>
      <c r="U194" s="3">
        <v>0.87492999999999999</v>
      </c>
      <c r="V194" s="3">
        <v>0.85543000000000002</v>
      </c>
      <c r="W194" s="3">
        <v>0.83398000000000005</v>
      </c>
      <c r="X194" s="3">
        <v>0.81057000000000001</v>
      </c>
      <c r="Y194" s="3">
        <v>0.7823</v>
      </c>
      <c r="Z194" s="3">
        <v>0.75490000000000002</v>
      </c>
      <c r="AA194" s="3">
        <v>0.72575000000000001</v>
      </c>
      <c r="AB194" s="3">
        <v>0.69496999999999998</v>
      </c>
      <c r="AC194" s="3">
        <v>0.66276000000000002</v>
      </c>
      <c r="AD194" s="3">
        <v>0.62929999999999997</v>
      </c>
      <c r="AE194" s="3">
        <v>0.59482999999999997</v>
      </c>
      <c r="AF194" s="3">
        <v>0.55962000000000001</v>
      </c>
      <c r="AG194" s="3">
        <v>0.51993999999999996</v>
      </c>
      <c r="AH194" s="3">
        <v>0.48404999999999998</v>
      </c>
      <c r="AI194" s="3">
        <v>0.44828000000000001</v>
      </c>
      <c r="AJ194" s="3">
        <v>0.41293999999999997</v>
      </c>
      <c r="AK194" s="3">
        <v>0.37828000000000001</v>
      </c>
      <c r="AL194" s="3">
        <v>0.34458</v>
      </c>
      <c r="AM194" s="3">
        <v>0.31207000000000001</v>
      </c>
      <c r="AN194" s="3">
        <v>0.28095999999999999</v>
      </c>
      <c r="AO194" s="3">
        <v>0.25142999999999999</v>
      </c>
      <c r="AP194" s="3">
        <v>0.22065000000000001</v>
      </c>
      <c r="AQ194" s="3">
        <v>0.19489000000000001</v>
      </c>
      <c r="AR194" s="3">
        <v>0.17105999999999999</v>
      </c>
      <c r="AS194" s="3">
        <v>0.14917</v>
      </c>
      <c r="AT194" s="3">
        <v>0.12923999999999999</v>
      </c>
      <c r="AU194" s="3">
        <v>0.11123</v>
      </c>
      <c r="AV194" s="3">
        <v>9.5100000000000004E-2</v>
      </c>
      <c r="AW194" s="3">
        <v>8.0759999999999998E-2</v>
      </c>
      <c r="AX194" s="5">
        <f>P_R[[#This Row],[8+]]-P_R[[#This Row],[9+]]</f>
        <v>2.6499999999999302E-3</v>
      </c>
      <c r="AY194" s="5">
        <f>P_R[[#This Row],[9+]]-P_R[[#This Row],[10+]]</f>
        <v>3.2300000000000662E-3</v>
      </c>
      <c r="AZ194" s="5">
        <f>P_R[[#This Row],[10+]]-P_R[[#This Row],[11+]]</f>
        <v>3.9200000000000346E-3</v>
      </c>
      <c r="BA194" s="5">
        <f>P_R[[#This Row],[11+]]-P_R[[#This Row],[12+]]</f>
        <v>4.7199999999999465E-3</v>
      </c>
      <c r="BB194" s="5">
        <f>P_R[[#This Row],[12+]]-P_R[[#This Row],[13+]]</f>
        <v>5.6300000000000239E-3</v>
      </c>
      <c r="BC194" s="5">
        <f>P_R[[#This Row],[13+]]-P_R[[#This Row],[14+]]</f>
        <v>6.6800000000000193E-3</v>
      </c>
      <c r="BD194" s="5">
        <f>P_R[[#This Row],[14+]]-P_R[[#This Row],[15+]]</f>
        <v>7.8399999999999581E-3</v>
      </c>
      <c r="BE194" s="5">
        <f>P_R[[#This Row],[15+]]-P_R[[#This Row],[16+]]</f>
        <v>9.1299999999999715E-3</v>
      </c>
      <c r="BF194" s="5">
        <f>P_R[[#This Row],[16+]]-P_R[[#This Row],[17+]]</f>
        <v>1.1820000000000053E-2</v>
      </c>
      <c r="BG194" s="5">
        <f>P_R[[#This Row],[17+]]-P_R[[#This Row],[18+]]</f>
        <v>1.2279999999999958E-2</v>
      </c>
      <c r="BH194" s="5">
        <f>P_R[[#This Row],[18+]]-P_R[[#This Row],[19+]]</f>
        <v>1.3959999999999972E-2</v>
      </c>
      <c r="BI194" s="5">
        <f>P_R[[#This Row],[19+]]-P_R[[#This Row],[20+]]</f>
        <v>1.5730000000000022E-2</v>
      </c>
      <c r="BJ194" s="5">
        <f>P_R[[#This Row],[20+]]-P_R[[#This Row],[21+]]</f>
        <v>1.758000000000004E-2</v>
      </c>
      <c r="BK194" s="5">
        <f>P_R[[#This Row],[21+]]-P_R[[#This Row],[22+]]</f>
        <v>1.9499999999999962E-2</v>
      </c>
      <c r="BL194" s="5">
        <f>P_R[[#This Row],[22+]]-P_R[[#This Row],[23+]]</f>
        <v>2.1449999999999969E-2</v>
      </c>
      <c r="BM194" s="5">
        <f>P_R[[#This Row],[23+]]-P_R[[#This Row],[24+]]</f>
        <v>2.3410000000000042E-2</v>
      </c>
      <c r="BN194" s="5">
        <f>P_R[[#This Row],[24+]]-P_R[[#This Row],[25+]]</f>
        <v>2.8270000000000017E-2</v>
      </c>
      <c r="BO194" s="5">
        <f>P_R[[#This Row],[25+]]-P_R[[#This Row],[26+]]</f>
        <v>2.739999999999998E-2</v>
      </c>
      <c r="BP194" s="5">
        <f>P_R[[#This Row],[26+]]-P_R[[#This Row],[27+]]</f>
        <v>2.9150000000000009E-2</v>
      </c>
      <c r="BQ194" s="5">
        <f>P_R[[#This Row],[27+]]-P_R[[#This Row],[28+]]</f>
        <v>3.078000000000003E-2</v>
      </c>
      <c r="BR194" s="5">
        <f>P_R[[#This Row],[28+]]-P_R[[#This Row],[29+]]</f>
        <v>3.2209999999999961E-2</v>
      </c>
      <c r="BS194" s="5">
        <f>P_R[[#This Row],[29+]]-P_R[[#This Row],[30+]]</f>
        <v>3.3460000000000045E-2</v>
      </c>
      <c r="BT194" s="5">
        <f>P_R[[#This Row],[30+]]-P_R[[#This Row],[31+]]</f>
        <v>3.4470000000000001E-2</v>
      </c>
      <c r="BU194" s="5">
        <f>P_R[[#This Row],[31+]]-P_R[[#This Row],[32+]]</f>
        <v>3.5209999999999964E-2</v>
      </c>
      <c r="BV194" s="5">
        <f>P_R[[#This Row],[32+]]-P_R[[#This Row],[33+]]</f>
        <v>3.9680000000000049E-2</v>
      </c>
      <c r="BW194" s="5">
        <f>P_R[[#This Row],[33+]]-P_R[[#This Row],[34+]]</f>
        <v>3.5889999999999977E-2</v>
      </c>
      <c r="BX194" s="5">
        <f>P_R[[#This Row],[34+]]-P_R[[#This Row],[35+]]</f>
        <v>3.5769999999999968E-2</v>
      </c>
      <c r="BY194" s="5">
        <f>P_R[[#This Row],[35+]]-P_R[[#This Row],[36+]]</f>
        <v>3.5340000000000038E-2</v>
      </c>
      <c r="BZ194" s="5">
        <f>P_R[[#This Row],[36+]]-P_R[[#This Row],[37+]]</f>
        <v>3.4659999999999969E-2</v>
      </c>
      <c r="CA194" s="5">
        <f>P_R[[#This Row],[37+]]-P_R[[#This Row],[38+]]</f>
        <v>3.3700000000000008E-2</v>
      </c>
      <c r="CB194" s="5">
        <f>P_R[[#This Row],[38+]]-P_R[[#This Row],[39+]]</f>
        <v>3.2509999999999983E-2</v>
      </c>
      <c r="CC194" s="5">
        <f>P_R[[#This Row],[39+]]-P_R[[#This Row],[40+]]</f>
        <v>3.1110000000000027E-2</v>
      </c>
      <c r="CD194" s="5">
        <f>P_R[[#This Row],[40+]]-P_R[[#This Row],[41+]]</f>
        <v>2.9530000000000001E-2</v>
      </c>
      <c r="CE194" s="5">
        <f>P_R[[#This Row],[41+]]-P_R[[#This Row],[42+]]</f>
        <v>3.0779999999999974E-2</v>
      </c>
      <c r="CF194" s="5">
        <f>P_R[[#This Row],[42+]]-P_R[[#This Row],[43+]]</f>
        <v>2.5760000000000005E-2</v>
      </c>
      <c r="CG194" s="5">
        <f>P_R[[#This Row],[43+]]-P_R[[#This Row],[44+]]</f>
        <v>2.3830000000000018E-2</v>
      </c>
      <c r="CH194" s="5">
        <f>P_R[[#This Row],[44+]]-P_R[[#This Row],[45+]]</f>
        <v>2.1889999999999993E-2</v>
      </c>
      <c r="CI194" s="5">
        <f>P_R[[#This Row],[45+]]-P_R[[#This Row],[46+]]</f>
        <v>1.9930000000000003E-2</v>
      </c>
      <c r="CJ194" s="5">
        <f>P_R[[#This Row],[46+]]-P_R[[#This Row],[47+]]</f>
        <v>1.8009999999999998E-2</v>
      </c>
      <c r="CK194" s="5">
        <f>P_R[[#This Row],[47+]]-P_R[[#This Row],[48+]]</f>
        <v>1.6129999999999992E-2</v>
      </c>
      <c r="CL194" s="5">
        <f>P_R[[#This Row],[48+]]-P_R[[#This Row],[49+]]</f>
        <v>1.4340000000000006E-2</v>
      </c>
    </row>
    <row r="195" spans="1:90" x14ac:dyDescent="0.25">
      <c r="A195" s="10">
        <v>22400726</v>
      </c>
      <c r="B195" s="13" t="s">
        <v>101</v>
      </c>
      <c r="C195" s="13" t="s">
        <v>100</v>
      </c>
      <c r="D195" s="11">
        <v>0.875</v>
      </c>
      <c r="E195" s="9" t="str">
        <f>HYPERLINK("https://www.nba.com/stats/player/203468/boxscores-traditional", "CJ McCollum")</f>
        <v>CJ McCollum</v>
      </c>
      <c r="F195">
        <v>24.2</v>
      </c>
      <c r="G195" s="4">
        <v>8.5649999999999995</v>
      </c>
      <c r="H195" s="3">
        <v>0.97062000000000004</v>
      </c>
      <c r="I195" s="3">
        <v>0.96164000000000005</v>
      </c>
      <c r="J195" s="3">
        <v>0.95154000000000005</v>
      </c>
      <c r="K195" s="3">
        <v>0.93822000000000005</v>
      </c>
      <c r="L195" s="3">
        <v>0.92220000000000002</v>
      </c>
      <c r="M195" s="3">
        <v>0.90490000000000004</v>
      </c>
      <c r="N195" s="3">
        <v>0.88297999999999999</v>
      </c>
      <c r="O195" s="3">
        <v>0.85768999999999995</v>
      </c>
      <c r="P195" s="3">
        <v>0.83147000000000004</v>
      </c>
      <c r="Q195" s="3">
        <v>0.79954999999999998</v>
      </c>
      <c r="R195" s="3">
        <v>0.76424000000000003</v>
      </c>
      <c r="S195" s="3">
        <v>0.72907</v>
      </c>
      <c r="T195" s="3">
        <v>0.68793000000000004</v>
      </c>
      <c r="U195" s="3">
        <v>0.64431000000000005</v>
      </c>
      <c r="V195" s="3">
        <v>0.60257000000000005</v>
      </c>
      <c r="W195" s="3">
        <v>0.55567</v>
      </c>
      <c r="X195" s="3">
        <v>0.50797999999999999</v>
      </c>
      <c r="Y195" s="3">
        <v>0.46414</v>
      </c>
      <c r="Z195" s="3">
        <v>0.41682999999999998</v>
      </c>
      <c r="AA195" s="3">
        <v>0.37069999999999997</v>
      </c>
      <c r="AB195" s="3">
        <v>0.32996999999999999</v>
      </c>
      <c r="AC195" s="3">
        <v>0.28774</v>
      </c>
      <c r="AD195" s="3">
        <v>0.24825</v>
      </c>
      <c r="AE195" s="3">
        <v>0.21476000000000001</v>
      </c>
      <c r="AF195" s="3">
        <v>0.18140999999999999</v>
      </c>
      <c r="AG195" s="3">
        <v>0.15151000000000001</v>
      </c>
      <c r="AH195" s="3">
        <v>0.12714</v>
      </c>
      <c r="AI195" s="3">
        <v>0.10383000000000001</v>
      </c>
      <c r="AJ195" s="3">
        <v>8.3790000000000003E-2</v>
      </c>
      <c r="AK195" s="3">
        <v>6.8110000000000004E-2</v>
      </c>
      <c r="AL195" s="3">
        <v>5.3699999999999998E-2</v>
      </c>
      <c r="AM195" s="3">
        <v>4.1820000000000003E-2</v>
      </c>
      <c r="AN195" s="3">
        <v>3.288E-2</v>
      </c>
      <c r="AO195" s="3">
        <v>2.5000000000000001E-2</v>
      </c>
      <c r="AP195" s="3">
        <v>1.8759999999999999E-2</v>
      </c>
      <c r="AQ195" s="3">
        <v>1.426E-2</v>
      </c>
      <c r="AR195" s="3">
        <v>1.044E-2</v>
      </c>
      <c r="AS195" s="3">
        <v>7.5500000000000003E-3</v>
      </c>
      <c r="AT195" s="3">
        <v>5.3899999999999998E-3</v>
      </c>
      <c r="AU195" s="3">
        <v>3.9100000000000003E-3</v>
      </c>
      <c r="AV195" s="3">
        <v>2.7200000000000002E-3</v>
      </c>
      <c r="AW195" s="3">
        <v>1.8699999999999999E-3</v>
      </c>
      <c r="AX195" s="5">
        <f>P_R[[#This Row],[8+]]-P_R[[#This Row],[9+]]</f>
        <v>8.979999999999988E-3</v>
      </c>
      <c r="AY195" s="5">
        <f>P_R[[#This Row],[9+]]-P_R[[#This Row],[10+]]</f>
        <v>1.0099999999999998E-2</v>
      </c>
      <c r="AZ195" s="5">
        <f>P_R[[#This Row],[10+]]-P_R[[#This Row],[11+]]</f>
        <v>1.3319999999999999E-2</v>
      </c>
      <c r="BA195" s="5">
        <f>P_R[[#This Row],[11+]]-P_R[[#This Row],[12+]]</f>
        <v>1.6020000000000034E-2</v>
      </c>
      <c r="BB195" s="5">
        <f>P_R[[#This Row],[12+]]-P_R[[#This Row],[13+]]</f>
        <v>1.7299999999999982E-2</v>
      </c>
      <c r="BC195" s="5">
        <f>P_R[[#This Row],[13+]]-P_R[[#This Row],[14+]]</f>
        <v>2.1920000000000051E-2</v>
      </c>
      <c r="BD195" s="5">
        <f>P_R[[#This Row],[14+]]-P_R[[#This Row],[15+]]</f>
        <v>2.5290000000000035E-2</v>
      </c>
      <c r="BE195" s="5">
        <f>P_R[[#This Row],[15+]]-P_R[[#This Row],[16+]]</f>
        <v>2.621999999999991E-2</v>
      </c>
      <c r="BF195" s="5">
        <f>P_R[[#This Row],[16+]]-P_R[[#This Row],[17+]]</f>
        <v>3.1920000000000059E-2</v>
      </c>
      <c r="BG195" s="5">
        <f>P_R[[#This Row],[17+]]-P_R[[#This Row],[18+]]</f>
        <v>3.5309999999999953E-2</v>
      </c>
      <c r="BH195" s="5">
        <f>P_R[[#This Row],[18+]]-P_R[[#This Row],[19+]]</f>
        <v>3.5170000000000035E-2</v>
      </c>
      <c r="BI195" s="5">
        <f>P_R[[#This Row],[19+]]-P_R[[#This Row],[20+]]</f>
        <v>4.1139999999999954E-2</v>
      </c>
      <c r="BJ195" s="5">
        <f>P_R[[#This Row],[20+]]-P_R[[#This Row],[21+]]</f>
        <v>4.3619999999999992E-2</v>
      </c>
      <c r="BK195" s="5">
        <f>P_R[[#This Row],[21+]]-P_R[[#This Row],[22+]]</f>
        <v>4.1739999999999999E-2</v>
      </c>
      <c r="BL195" s="5">
        <f>P_R[[#This Row],[22+]]-P_R[[#This Row],[23+]]</f>
        <v>4.6900000000000053E-2</v>
      </c>
      <c r="BM195" s="5">
        <f>P_R[[#This Row],[23+]]-P_R[[#This Row],[24+]]</f>
        <v>4.769000000000001E-2</v>
      </c>
      <c r="BN195" s="5">
        <f>P_R[[#This Row],[24+]]-P_R[[#This Row],[25+]]</f>
        <v>4.383999999999999E-2</v>
      </c>
      <c r="BO195" s="5">
        <f>P_R[[#This Row],[25+]]-P_R[[#This Row],[26+]]</f>
        <v>4.7310000000000019E-2</v>
      </c>
      <c r="BP195" s="5">
        <f>P_R[[#This Row],[26+]]-P_R[[#This Row],[27+]]</f>
        <v>4.6130000000000004E-2</v>
      </c>
      <c r="BQ195" s="5">
        <f>P_R[[#This Row],[27+]]-P_R[[#This Row],[28+]]</f>
        <v>4.0729999999999988E-2</v>
      </c>
      <c r="BR195" s="5">
        <f>P_R[[#This Row],[28+]]-P_R[[#This Row],[29+]]</f>
        <v>4.222999999999999E-2</v>
      </c>
      <c r="BS195" s="5">
        <f>P_R[[#This Row],[29+]]-P_R[[#This Row],[30+]]</f>
        <v>3.9489999999999997E-2</v>
      </c>
      <c r="BT195" s="5">
        <f>P_R[[#This Row],[30+]]-P_R[[#This Row],[31+]]</f>
        <v>3.3489999999999992E-2</v>
      </c>
      <c r="BU195" s="5">
        <f>P_R[[#This Row],[31+]]-P_R[[#This Row],[32+]]</f>
        <v>3.3350000000000019E-2</v>
      </c>
      <c r="BV195" s="5">
        <f>P_R[[#This Row],[32+]]-P_R[[#This Row],[33+]]</f>
        <v>2.9899999999999982E-2</v>
      </c>
      <c r="BW195" s="5">
        <f>P_R[[#This Row],[33+]]-P_R[[#This Row],[34+]]</f>
        <v>2.4370000000000003E-2</v>
      </c>
      <c r="BX195" s="5">
        <f>P_R[[#This Row],[34+]]-P_R[[#This Row],[35+]]</f>
        <v>2.3309999999999997E-2</v>
      </c>
      <c r="BY195" s="5">
        <f>P_R[[#This Row],[35+]]-P_R[[#This Row],[36+]]</f>
        <v>2.0040000000000002E-2</v>
      </c>
      <c r="BZ195" s="5">
        <f>P_R[[#This Row],[36+]]-P_R[[#This Row],[37+]]</f>
        <v>1.5679999999999999E-2</v>
      </c>
      <c r="CA195" s="5">
        <f>P_R[[#This Row],[37+]]-P_R[[#This Row],[38+]]</f>
        <v>1.4410000000000006E-2</v>
      </c>
      <c r="CB195" s="5">
        <f>P_R[[#This Row],[38+]]-P_R[[#This Row],[39+]]</f>
        <v>1.1879999999999995E-2</v>
      </c>
      <c r="CC195" s="5">
        <f>P_R[[#This Row],[39+]]-P_R[[#This Row],[40+]]</f>
        <v>8.9400000000000035E-3</v>
      </c>
      <c r="CD195" s="5">
        <f>P_R[[#This Row],[40+]]-P_R[[#This Row],[41+]]</f>
        <v>7.8799999999999981E-3</v>
      </c>
      <c r="CE195" s="5">
        <f>P_R[[#This Row],[41+]]-P_R[[#This Row],[42+]]</f>
        <v>6.2400000000000025E-3</v>
      </c>
      <c r="CF195" s="5">
        <f>P_R[[#This Row],[42+]]-P_R[[#This Row],[43+]]</f>
        <v>4.4999999999999988E-3</v>
      </c>
      <c r="CG195" s="5">
        <f>P_R[[#This Row],[43+]]-P_R[[#This Row],[44+]]</f>
        <v>3.8200000000000005E-3</v>
      </c>
      <c r="CH195" s="5">
        <f>P_R[[#This Row],[44+]]-P_R[[#This Row],[45+]]</f>
        <v>2.8899999999999993E-3</v>
      </c>
      <c r="CI195" s="5">
        <f>P_R[[#This Row],[45+]]-P_R[[#This Row],[46+]]</f>
        <v>2.1600000000000005E-3</v>
      </c>
      <c r="CJ195" s="5">
        <f>P_R[[#This Row],[46+]]-P_R[[#This Row],[47+]]</f>
        <v>1.4799999999999995E-3</v>
      </c>
      <c r="CK195" s="5">
        <f>P_R[[#This Row],[47+]]-P_R[[#This Row],[48+]]</f>
        <v>1.1900000000000001E-3</v>
      </c>
      <c r="CL195" s="5">
        <f>P_R[[#This Row],[48+]]-P_R[[#This Row],[49+]]</f>
        <v>8.5000000000000028E-4</v>
      </c>
    </row>
    <row r="196" spans="1:90" x14ac:dyDescent="0.25">
      <c r="A196" s="10">
        <v>22400726</v>
      </c>
      <c r="B196" s="13" t="s">
        <v>101</v>
      </c>
      <c r="C196" s="13" t="s">
        <v>100</v>
      </c>
      <c r="D196" s="11">
        <v>0.875</v>
      </c>
      <c r="E196" s="9" t="str">
        <f>HYPERLINK("https://www.nba.com/stats/player/1627742/boxscores-traditional", "Brandon Ingram")</f>
        <v>Brandon Ingram</v>
      </c>
      <c r="F196">
        <v>24.2</v>
      </c>
      <c r="G196" s="4">
        <v>11.179</v>
      </c>
      <c r="H196" s="3">
        <v>0.92647000000000002</v>
      </c>
      <c r="I196" s="3">
        <v>0.91308999999999996</v>
      </c>
      <c r="J196" s="3">
        <v>0.89795999999999998</v>
      </c>
      <c r="K196" s="3">
        <v>0.88100000000000001</v>
      </c>
      <c r="L196" s="3">
        <v>0.86214000000000002</v>
      </c>
      <c r="M196" s="3">
        <v>0.84133999999999998</v>
      </c>
      <c r="N196" s="3">
        <v>0.81859000000000004</v>
      </c>
      <c r="O196" s="3">
        <v>0.79388999999999998</v>
      </c>
      <c r="P196" s="3">
        <v>0.76729999999999998</v>
      </c>
      <c r="Q196" s="3">
        <v>0.73890999999999996</v>
      </c>
      <c r="R196" s="3">
        <v>0.70884000000000003</v>
      </c>
      <c r="S196" s="3">
        <v>0.68081999999999998</v>
      </c>
      <c r="T196" s="3">
        <v>0.64802999999999999</v>
      </c>
      <c r="U196" s="3">
        <v>0.61409000000000002</v>
      </c>
      <c r="V196" s="3">
        <v>0.57926</v>
      </c>
      <c r="W196" s="3">
        <v>0.54379999999999995</v>
      </c>
      <c r="X196" s="3">
        <v>0.50797999999999999</v>
      </c>
      <c r="Y196" s="3">
        <v>0.47210000000000002</v>
      </c>
      <c r="Z196" s="3">
        <v>0.43643999999999999</v>
      </c>
      <c r="AA196" s="3">
        <v>0.40128999999999998</v>
      </c>
      <c r="AB196" s="3">
        <v>0.36692999999999998</v>
      </c>
      <c r="AC196" s="3">
        <v>0.33360000000000001</v>
      </c>
      <c r="AD196" s="3">
        <v>0.30153000000000002</v>
      </c>
      <c r="AE196" s="3">
        <v>0.27093</v>
      </c>
      <c r="AF196" s="3">
        <v>0.24196000000000001</v>
      </c>
      <c r="AG196" s="3">
        <v>0.21476000000000001</v>
      </c>
      <c r="AH196" s="3">
        <v>0.18942999999999999</v>
      </c>
      <c r="AI196" s="3">
        <v>0.16602</v>
      </c>
      <c r="AJ196" s="3">
        <v>0.14457</v>
      </c>
      <c r="AK196" s="3">
        <v>0.12506999999999999</v>
      </c>
      <c r="AL196" s="3">
        <v>0.10935</v>
      </c>
      <c r="AM196" s="3">
        <v>9.3420000000000003E-2</v>
      </c>
      <c r="AN196" s="3">
        <v>7.9269999999999993E-2</v>
      </c>
      <c r="AO196" s="3">
        <v>6.6809999999999994E-2</v>
      </c>
      <c r="AP196" s="3">
        <v>5.5919999999999997E-2</v>
      </c>
      <c r="AQ196" s="3">
        <v>4.648E-2</v>
      </c>
      <c r="AR196" s="3">
        <v>3.8359999999999998E-2</v>
      </c>
      <c r="AS196" s="3">
        <v>3.1440000000000003E-2</v>
      </c>
      <c r="AT196" s="3">
        <v>2.5590000000000002E-2</v>
      </c>
      <c r="AU196" s="3">
        <v>2.068E-2</v>
      </c>
      <c r="AV196" s="3">
        <v>1.6590000000000001E-2</v>
      </c>
      <c r="AW196" s="3">
        <v>1.321E-2</v>
      </c>
      <c r="AX196" s="5">
        <f>P_R[[#This Row],[8+]]-P_R[[#This Row],[9+]]</f>
        <v>1.3380000000000059E-2</v>
      </c>
      <c r="AY196" s="5">
        <f>P_R[[#This Row],[9+]]-P_R[[#This Row],[10+]]</f>
        <v>1.5129999999999977E-2</v>
      </c>
      <c r="AZ196" s="5">
        <f>P_R[[#This Row],[10+]]-P_R[[#This Row],[11+]]</f>
        <v>1.6959999999999975E-2</v>
      </c>
      <c r="BA196" s="5">
        <f>P_R[[#This Row],[11+]]-P_R[[#This Row],[12+]]</f>
        <v>1.8859999999999988E-2</v>
      </c>
      <c r="BB196" s="5">
        <f>P_R[[#This Row],[12+]]-P_R[[#This Row],[13+]]</f>
        <v>2.0800000000000041E-2</v>
      </c>
      <c r="BC196" s="5">
        <f>P_R[[#This Row],[13+]]-P_R[[#This Row],[14+]]</f>
        <v>2.2749999999999937E-2</v>
      </c>
      <c r="BD196" s="5">
        <f>P_R[[#This Row],[14+]]-P_R[[#This Row],[15+]]</f>
        <v>2.4700000000000055E-2</v>
      </c>
      <c r="BE196" s="5">
        <f>P_R[[#This Row],[15+]]-P_R[[#This Row],[16+]]</f>
        <v>2.6590000000000003E-2</v>
      </c>
      <c r="BF196" s="5">
        <f>P_R[[#This Row],[16+]]-P_R[[#This Row],[17+]]</f>
        <v>2.8390000000000026E-2</v>
      </c>
      <c r="BG196" s="5">
        <f>P_R[[#This Row],[17+]]-P_R[[#This Row],[18+]]</f>
        <v>3.006999999999993E-2</v>
      </c>
      <c r="BH196" s="5">
        <f>P_R[[#This Row],[18+]]-P_R[[#This Row],[19+]]</f>
        <v>2.8020000000000045E-2</v>
      </c>
      <c r="BI196" s="5">
        <f>P_R[[#This Row],[19+]]-P_R[[#This Row],[20+]]</f>
        <v>3.2789999999999986E-2</v>
      </c>
      <c r="BJ196" s="5">
        <f>P_R[[#This Row],[20+]]-P_R[[#This Row],[21+]]</f>
        <v>3.393999999999997E-2</v>
      </c>
      <c r="BK196" s="5">
        <f>P_R[[#This Row],[21+]]-P_R[[#This Row],[22+]]</f>
        <v>3.4830000000000028E-2</v>
      </c>
      <c r="BL196" s="5">
        <f>P_R[[#This Row],[22+]]-P_R[[#This Row],[23+]]</f>
        <v>3.5460000000000047E-2</v>
      </c>
      <c r="BM196" s="5">
        <f>P_R[[#This Row],[23+]]-P_R[[#This Row],[24+]]</f>
        <v>3.5819999999999963E-2</v>
      </c>
      <c r="BN196" s="5">
        <f>P_R[[#This Row],[24+]]-P_R[[#This Row],[25+]]</f>
        <v>3.5879999999999967E-2</v>
      </c>
      <c r="BO196" s="5">
        <f>P_R[[#This Row],[25+]]-P_R[[#This Row],[26+]]</f>
        <v>3.5660000000000025E-2</v>
      </c>
      <c r="BP196" s="5">
        <f>P_R[[#This Row],[26+]]-P_R[[#This Row],[27+]]</f>
        <v>3.5150000000000015E-2</v>
      </c>
      <c r="BQ196" s="5">
        <f>P_R[[#This Row],[27+]]-P_R[[#This Row],[28+]]</f>
        <v>3.4360000000000002E-2</v>
      </c>
      <c r="BR196" s="5">
        <f>P_R[[#This Row],[28+]]-P_R[[#This Row],[29+]]</f>
        <v>3.3329999999999971E-2</v>
      </c>
      <c r="BS196" s="5">
        <f>P_R[[#This Row],[29+]]-P_R[[#This Row],[30+]]</f>
        <v>3.2069999999999987E-2</v>
      </c>
      <c r="BT196" s="5">
        <f>P_R[[#This Row],[30+]]-P_R[[#This Row],[31+]]</f>
        <v>3.0600000000000016E-2</v>
      </c>
      <c r="BU196" s="5">
        <f>P_R[[#This Row],[31+]]-P_R[[#This Row],[32+]]</f>
        <v>2.8969999999999996E-2</v>
      </c>
      <c r="BV196" s="5">
        <f>P_R[[#This Row],[32+]]-P_R[[#This Row],[33+]]</f>
        <v>2.7200000000000002E-2</v>
      </c>
      <c r="BW196" s="5">
        <f>P_R[[#This Row],[33+]]-P_R[[#This Row],[34+]]</f>
        <v>2.5330000000000019E-2</v>
      </c>
      <c r="BX196" s="5">
        <f>P_R[[#This Row],[34+]]-P_R[[#This Row],[35+]]</f>
        <v>2.3409999999999986E-2</v>
      </c>
      <c r="BY196" s="5">
        <f>P_R[[#This Row],[35+]]-P_R[[#This Row],[36+]]</f>
        <v>2.1449999999999997E-2</v>
      </c>
      <c r="BZ196" s="5">
        <f>P_R[[#This Row],[36+]]-P_R[[#This Row],[37+]]</f>
        <v>1.9500000000000017E-2</v>
      </c>
      <c r="CA196" s="5">
        <f>P_R[[#This Row],[37+]]-P_R[[#This Row],[38+]]</f>
        <v>1.5719999999999984E-2</v>
      </c>
      <c r="CB196" s="5">
        <f>P_R[[#This Row],[38+]]-P_R[[#This Row],[39+]]</f>
        <v>1.593E-2</v>
      </c>
      <c r="CC196" s="5">
        <f>P_R[[#This Row],[39+]]-P_R[[#This Row],[40+]]</f>
        <v>1.415000000000001E-2</v>
      </c>
      <c r="CD196" s="5">
        <f>P_R[[#This Row],[40+]]-P_R[[#This Row],[41+]]</f>
        <v>1.2459999999999999E-2</v>
      </c>
      <c r="CE196" s="5">
        <f>P_R[[#This Row],[41+]]-P_R[[#This Row],[42+]]</f>
        <v>1.0889999999999997E-2</v>
      </c>
      <c r="CF196" s="5">
        <f>P_R[[#This Row],[42+]]-P_R[[#This Row],[43+]]</f>
        <v>9.439999999999997E-3</v>
      </c>
      <c r="CG196" s="5">
        <f>P_R[[#This Row],[43+]]-P_R[[#This Row],[44+]]</f>
        <v>8.1200000000000022E-3</v>
      </c>
      <c r="CH196" s="5">
        <f>P_R[[#This Row],[44+]]-P_R[[#This Row],[45+]]</f>
        <v>6.9199999999999956E-3</v>
      </c>
      <c r="CI196" s="5">
        <f>P_R[[#This Row],[45+]]-P_R[[#This Row],[46+]]</f>
        <v>5.850000000000001E-3</v>
      </c>
      <c r="CJ196" s="5">
        <f>P_R[[#This Row],[46+]]-P_R[[#This Row],[47+]]</f>
        <v>4.9100000000000012E-3</v>
      </c>
      <c r="CK196" s="5">
        <f>P_R[[#This Row],[47+]]-P_R[[#This Row],[48+]]</f>
        <v>4.0899999999999999E-3</v>
      </c>
      <c r="CL196" s="5">
        <f>P_R[[#This Row],[48+]]-P_R[[#This Row],[49+]]</f>
        <v>3.3800000000000011E-3</v>
      </c>
    </row>
    <row r="197" spans="1:90" x14ac:dyDescent="0.25">
      <c r="A197" s="10">
        <v>22400726</v>
      </c>
      <c r="B197" s="13" t="s">
        <v>101</v>
      </c>
      <c r="C197" s="13" t="s">
        <v>100</v>
      </c>
      <c r="D197" s="11">
        <v>0.875</v>
      </c>
      <c r="E197" s="9" t="str">
        <f>HYPERLINK("https://www.nba.com/stats/player/1629669/boxscores-traditional", "Jaylen Nowell")</f>
        <v>Jaylen Nowell</v>
      </c>
      <c r="F197">
        <v>12.8</v>
      </c>
      <c r="G197" s="4">
        <v>5.7409999999999997</v>
      </c>
      <c r="H197" s="3">
        <v>0.79954999999999998</v>
      </c>
      <c r="I197" s="3">
        <v>0.74536999999999998</v>
      </c>
      <c r="J197" s="3">
        <v>0.68793000000000004</v>
      </c>
      <c r="K197" s="3">
        <v>0.62172000000000005</v>
      </c>
      <c r="L197" s="3">
        <v>0.55567</v>
      </c>
      <c r="M197" s="3">
        <v>0.48803000000000002</v>
      </c>
      <c r="N197" s="3">
        <v>0.41682999999999998</v>
      </c>
      <c r="O197" s="3">
        <v>0.35197000000000001</v>
      </c>
      <c r="P197" s="3">
        <v>0.28774</v>
      </c>
      <c r="Q197" s="3">
        <v>0.23269999999999999</v>
      </c>
      <c r="R197" s="3">
        <v>0.18140999999999999</v>
      </c>
      <c r="S197" s="3">
        <v>0.14007</v>
      </c>
      <c r="T197" s="3">
        <v>0.10564999999999999</v>
      </c>
      <c r="U197" s="3">
        <v>7.6359999999999997E-2</v>
      </c>
      <c r="V197" s="3">
        <v>5.4800000000000001E-2</v>
      </c>
      <c r="W197" s="3">
        <v>3.7539999999999997E-2</v>
      </c>
      <c r="X197" s="3">
        <v>2.5590000000000002E-2</v>
      </c>
      <c r="Y197" s="3">
        <v>1.6590000000000001E-2</v>
      </c>
      <c r="Z197" s="3">
        <v>1.072E-2</v>
      </c>
      <c r="AA197" s="3">
        <v>6.7600000000000004E-3</v>
      </c>
      <c r="AB197" s="3">
        <v>4.0200000000000001E-3</v>
      </c>
      <c r="AC197" s="3">
        <v>2.3999999999999998E-3</v>
      </c>
      <c r="AD197" s="3">
        <v>1.3500000000000001E-3</v>
      </c>
      <c r="AE197" s="3">
        <v>7.6000000000000004E-4</v>
      </c>
      <c r="AF197" s="3">
        <v>4.2000000000000002E-4</v>
      </c>
      <c r="AG197" s="3">
        <v>2.2000000000000001E-4</v>
      </c>
      <c r="AH197" s="3">
        <v>1.1E-4</v>
      </c>
      <c r="AI197" s="3">
        <v>5.0000000000000002E-5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5">
        <f>P_R[[#This Row],[8+]]-P_R[[#This Row],[9+]]</f>
        <v>5.4180000000000006E-2</v>
      </c>
      <c r="AY197" s="5">
        <f>P_R[[#This Row],[9+]]-P_R[[#This Row],[10+]]</f>
        <v>5.7439999999999936E-2</v>
      </c>
      <c r="AZ197" s="5">
        <f>P_R[[#This Row],[10+]]-P_R[[#This Row],[11+]]</f>
        <v>6.6209999999999991E-2</v>
      </c>
      <c r="BA197" s="5">
        <f>P_R[[#This Row],[11+]]-P_R[[#This Row],[12+]]</f>
        <v>6.6050000000000053E-2</v>
      </c>
      <c r="BB197" s="5">
        <f>P_R[[#This Row],[12+]]-P_R[[#This Row],[13+]]</f>
        <v>6.7639999999999978E-2</v>
      </c>
      <c r="BC197" s="5">
        <f>P_R[[#This Row],[13+]]-P_R[[#This Row],[14+]]</f>
        <v>7.1200000000000041E-2</v>
      </c>
      <c r="BD197" s="5">
        <f>P_R[[#This Row],[14+]]-P_R[[#This Row],[15+]]</f>
        <v>6.4859999999999973E-2</v>
      </c>
      <c r="BE197" s="5">
        <f>P_R[[#This Row],[15+]]-P_R[[#This Row],[16+]]</f>
        <v>6.4230000000000009E-2</v>
      </c>
      <c r="BF197" s="5">
        <f>P_R[[#This Row],[16+]]-P_R[[#This Row],[17+]]</f>
        <v>5.5040000000000006E-2</v>
      </c>
      <c r="BG197" s="5">
        <f>P_R[[#This Row],[17+]]-P_R[[#This Row],[18+]]</f>
        <v>5.1290000000000002E-2</v>
      </c>
      <c r="BH197" s="5">
        <f>P_R[[#This Row],[18+]]-P_R[[#This Row],[19+]]</f>
        <v>4.1339999999999988E-2</v>
      </c>
      <c r="BI197" s="5">
        <f>P_R[[#This Row],[19+]]-P_R[[#This Row],[20+]]</f>
        <v>3.4420000000000006E-2</v>
      </c>
      <c r="BJ197" s="5">
        <f>P_R[[#This Row],[20+]]-P_R[[#This Row],[21+]]</f>
        <v>2.9289999999999997E-2</v>
      </c>
      <c r="BK197" s="5">
        <f>P_R[[#This Row],[21+]]-P_R[[#This Row],[22+]]</f>
        <v>2.1559999999999996E-2</v>
      </c>
      <c r="BL197" s="5">
        <f>P_R[[#This Row],[22+]]-P_R[[#This Row],[23+]]</f>
        <v>1.7260000000000005E-2</v>
      </c>
      <c r="BM197" s="5">
        <f>P_R[[#This Row],[23+]]-P_R[[#This Row],[24+]]</f>
        <v>1.1949999999999995E-2</v>
      </c>
      <c r="BN197" s="5">
        <f>P_R[[#This Row],[24+]]-P_R[[#This Row],[25+]]</f>
        <v>9.0000000000000011E-3</v>
      </c>
      <c r="BO197" s="5">
        <f>P_R[[#This Row],[25+]]-P_R[[#This Row],[26+]]</f>
        <v>5.8700000000000002E-3</v>
      </c>
      <c r="BP197" s="5">
        <f>P_R[[#This Row],[26+]]-P_R[[#This Row],[27+]]</f>
        <v>3.96E-3</v>
      </c>
      <c r="BQ197" s="5">
        <f>P_R[[#This Row],[27+]]-P_R[[#This Row],[28+]]</f>
        <v>2.7400000000000002E-3</v>
      </c>
      <c r="BR197" s="5">
        <f>P_R[[#This Row],[28+]]-P_R[[#This Row],[29+]]</f>
        <v>1.6200000000000003E-3</v>
      </c>
      <c r="BS197" s="5">
        <f>P_R[[#This Row],[29+]]-P_R[[#This Row],[30+]]</f>
        <v>1.0499999999999997E-3</v>
      </c>
      <c r="BT197" s="5">
        <f>P_R[[#This Row],[30+]]-P_R[[#This Row],[31+]]</f>
        <v>5.9000000000000003E-4</v>
      </c>
      <c r="BU197" s="5">
        <f>P_R[[#This Row],[31+]]-P_R[[#This Row],[32+]]</f>
        <v>3.4000000000000002E-4</v>
      </c>
      <c r="BV197" s="5">
        <f>P_R[[#This Row],[32+]]-P_R[[#This Row],[33+]]</f>
        <v>2.0000000000000001E-4</v>
      </c>
      <c r="BW197" s="5">
        <f>P_R[[#This Row],[33+]]-P_R[[#This Row],[34+]]</f>
        <v>1.1E-4</v>
      </c>
      <c r="BX197" s="5">
        <f>P_R[[#This Row],[34+]]-P_R[[#This Row],[35+]]</f>
        <v>6.0000000000000002E-5</v>
      </c>
      <c r="BY197" s="5">
        <f>P_R[[#This Row],[35+]]-P_R[[#This Row],[36+]]</f>
        <v>5.0000000000000002E-5</v>
      </c>
      <c r="BZ197" s="5">
        <f>P_R[[#This Row],[36+]]-P_R[[#This Row],[37+]]</f>
        <v>0</v>
      </c>
      <c r="CA197" s="5">
        <f>P_R[[#This Row],[37+]]-P_R[[#This Row],[38+]]</f>
        <v>0</v>
      </c>
      <c r="CB197" s="5">
        <f>P_R[[#This Row],[38+]]-P_R[[#This Row],[39+]]</f>
        <v>0</v>
      </c>
      <c r="CC197" s="5">
        <f>P_R[[#This Row],[39+]]-P_R[[#This Row],[40+]]</f>
        <v>0</v>
      </c>
      <c r="CD197" s="5">
        <f>P_R[[#This Row],[40+]]-P_R[[#This Row],[41+]]</f>
        <v>0</v>
      </c>
      <c r="CE197" s="5">
        <f>P_R[[#This Row],[41+]]-P_R[[#This Row],[42+]]</f>
        <v>0</v>
      </c>
      <c r="CF197" s="5">
        <f>P_R[[#This Row],[42+]]-P_R[[#This Row],[43+]]</f>
        <v>0</v>
      </c>
      <c r="CG197" s="5">
        <f>P_R[[#This Row],[43+]]-P_R[[#This Row],[44+]]</f>
        <v>0</v>
      </c>
      <c r="CH197" s="5">
        <f>P_R[[#This Row],[44+]]-P_R[[#This Row],[45+]]</f>
        <v>0</v>
      </c>
      <c r="CI197" s="5">
        <f>P_R[[#This Row],[45+]]-P_R[[#This Row],[46+]]</f>
        <v>0</v>
      </c>
      <c r="CJ197" s="5">
        <f>P_R[[#This Row],[46+]]-P_R[[#This Row],[47+]]</f>
        <v>0</v>
      </c>
      <c r="CK197" s="5">
        <f>P_R[[#This Row],[47+]]-P_R[[#This Row],[48+]]</f>
        <v>0</v>
      </c>
      <c r="CL197" s="5">
        <f>P_R[[#This Row],[48+]]-P_R[[#This Row],[49+]]</f>
        <v>0</v>
      </c>
    </row>
    <row r="198" spans="1:90" x14ac:dyDescent="0.25">
      <c r="A198" s="10">
        <v>22400726</v>
      </c>
      <c r="B198" s="13" t="s">
        <v>101</v>
      </c>
      <c r="C198" s="13" t="s">
        <v>100</v>
      </c>
      <c r="D198" s="11">
        <v>0.875</v>
      </c>
      <c r="E198" s="9" t="str">
        <f>HYPERLINK("https://www.nba.com/stats/player/1642274/boxscores-traditional", "Yves Missi")</f>
        <v>Yves Missi</v>
      </c>
      <c r="F198">
        <v>13</v>
      </c>
      <c r="G198" s="4">
        <v>6.0990000000000002</v>
      </c>
      <c r="H198" s="3">
        <v>0.79388999999999998</v>
      </c>
      <c r="I198" s="3">
        <v>0.74536999999999998</v>
      </c>
      <c r="J198" s="3">
        <v>0.68793000000000004</v>
      </c>
      <c r="K198" s="3">
        <v>0.62929999999999997</v>
      </c>
      <c r="L198" s="3">
        <v>0.56355999999999995</v>
      </c>
      <c r="M198" s="3">
        <v>0.5</v>
      </c>
      <c r="N198" s="3">
        <v>0.43643999999999999</v>
      </c>
      <c r="O198" s="3">
        <v>0.37069999999999997</v>
      </c>
      <c r="P198" s="3">
        <v>0.31207000000000001</v>
      </c>
      <c r="Q198" s="3">
        <v>0.25463000000000002</v>
      </c>
      <c r="R198" s="3">
        <v>0.20610999999999999</v>
      </c>
      <c r="S198" s="3">
        <v>0.16353999999999999</v>
      </c>
      <c r="T198" s="3">
        <v>0.12506999999999999</v>
      </c>
      <c r="U198" s="3">
        <v>9.5100000000000004E-2</v>
      </c>
      <c r="V198" s="3">
        <v>6.9440000000000002E-2</v>
      </c>
      <c r="W198" s="3">
        <v>5.0500000000000003E-2</v>
      </c>
      <c r="X198" s="3">
        <v>3.5929999999999997E-2</v>
      </c>
      <c r="Y198" s="3">
        <v>2.4420000000000001E-2</v>
      </c>
      <c r="Z198" s="3">
        <v>1.6590000000000001E-2</v>
      </c>
      <c r="AA198" s="3">
        <v>1.072E-2</v>
      </c>
      <c r="AB198" s="3">
        <v>6.9499999999999996E-3</v>
      </c>
      <c r="AC198" s="3">
        <v>4.4000000000000003E-3</v>
      </c>
      <c r="AD198" s="3">
        <v>2.64E-3</v>
      </c>
      <c r="AE198" s="3">
        <v>1.5900000000000001E-3</v>
      </c>
      <c r="AF198" s="3">
        <v>8.9999999999999998E-4</v>
      </c>
      <c r="AG198" s="3">
        <v>5.1999999999999995E-4</v>
      </c>
      <c r="AH198" s="3">
        <v>2.9E-4</v>
      </c>
      <c r="AI198" s="3">
        <v>1.4999999999999999E-4</v>
      </c>
      <c r="AJ198" s="3">
        <v>8.0000000000000007E-5</v>
      </c>
      <c r="AK198" s="3">
        <v>4.0000000000000003E-5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5">
        <f>P_R[[#This Row],[8+]]-P_R[[#This Row],[9+]]</f>
        <v>4.8520000000000008E-2</v>
      </c>
      <c r="AY198" s="5">
        <f>P_R[[#This Row],[9+]]-P_R[[#This Row],[10+]]</f>
        <v>5.7439999999999936E-2</v>
      </c>
      <c r="AZ198" s="5">
        <f>P_R[[#This Row],[10+]]-P_R[[#This Row],[11+]]</f>
        <v>5.8630000000000071E-2</v>
      </c>
      <c r="BA198" s="5">
        <f>P_R[[#This Row],[11+]]-P_R[[#This Row],[12+]]</f>
        <v>6.5740000000000021E-2</v>
      </c>
      <c r="BB198" s="5">
        <f>P_R[[#This Row],[12+]]-P_R[[#This Row],[13+]]</f>
        <v>6.355999999999995E-2</v>
      </c>
      <c r="BC198" s="5">
        <f>P_R[[#This Row],[13+]]-P_R[[#This Row],[14+]]</f>
        <v>6.3560000000000005E-2</v>
      </c>
      <c r="BD198" s="5">
        <f>P_R[[#This Row],[14+]]-P_R[[#This Row],[15+]]</f>
        <v>6.5740000000000021E-2</v>
      </c>
      <c r="BE198" s="5">
        <f>P_R[[#This Row],[15+]]-P_R[[#This Row],[16+]]</f>
        <v>5.862999999999996E-2</v>
      </c>
      <c r="BF198" s="5">
        <f>P_R[[#This Row],[16+]]-P_R[[#This Row],[17+]]</f>
        <v>5.7439999999999991E-2</v>
      </c>
      <c r="BG198" s="5">
        <f>P_R[[#This Row],[17+]]-P_R[[#This Row],[18+]]</f>
        <v>4.8520000000000035E-2</v>
      </c>
      <c r="BH198" s="5">
        <f>P_R[[#This Row],[18+]]-P_R[[#This Row],[19+]]</f>
        <v>4.2569999999999997E-2</v>
      </c>
      <c r="BI198" s="5">
        <f>P_R[[#This Row],[19+]]-P_R[[#This Row],[20+]]</f>
        <v>3.8470000000000004E-2</v>
      </c>
      <c r="BJ198" s="5">
        <f>P_R[[#This Row],[20+]]-P_R[[#This Row],[21+]]</f>
        <v>2.9969999999999983E-2</v>
      </c>
      <c r="BK198" s="5">
        <f>P_R[[#This Row],[21+]]-P_R[[#This Row],[22+]]</f>
        <v>2.5660000000000002E-2</v>
      </c>
      <c r="BL198" s="5">
        <f>P_R[[#This Row],[22+]]-P_R[[#This Row],[23+]]</f>
        <v>1.8939999999999999E-2</v>
      </c>
      <c r="BM198" s="5">
        <f>P_R[[#This Row],[23+]]-P_R[[#This Row],[24+]]</f>
        <v>1.4570000000000007E-2</v>
      </c>
      <c r="BN198" s="5">
        <f>P_R[[#This Row],[24+]]-P_R[[#This Row],[25+]]</f>
        <v>1.1509999999999996E-2</v>
      </c>
      <c r="BO198" s="5">
        <f>P_R[[#This Row],[25+]]-P_R[[#This Row],[26+]]</f>
        <v>7.8300000000000002E-3</v>
      </c>
      <c r="BP198" s="5">
        <f>P_R[[#This Row],[26+]]-P_R[[#This Row],[27+]]</f>
        <v>5.8700000000000002E-3</v>
      </c>
      <c r="BQ198" s="5">
        <f>P_R[[#This Row],[27+]]-P_R[[#This Row],[28+]]</f>
        <v>3.7700000000000008E-3</v>
      </c>
      <c r="BR198" s="5">
        <f>P_R[[#This Row],[28+]]-P_R[[#This Row],[29+]]</f>
        <v>2.5499999999999993E-3</v>
      </c>
      <c r="BS198" s="5">
        <f>P_R[[#This Row],[29+]]-P_R[[#This Row],[30+]]</f>
        <v>1.7600000000000003E-3</v>
      </c>
      <c r="BT198" s="5">
        <f>P_R[[#This Row],[30+]]-P_R[[#This Row],[31+]]</f>
        <v>1.0499999999999999E-3</v>
      </c>
      <c r="BU198" s="5">
        <f>P_R[[#This Row],[31+]]-P_R[[#This Row],[32+]]</f>
        <v>6.9000000000000008E-4</v>
      </c>
      <c r="BV198" s="5">
        <f>P_R[[#This Row],[32+]]-P_R[[#This Row],[33+]]</f>
        <v>3.8000000000000002E-4</v>
      </c>
      <c r="BW198" s="5">
        <f>P_R[[#This Row],[33+]]-P_R[[#This Row],[34+]]</f>
        <v>2.2999999999999995E-4</v>
      </c>
      <c r="BX198" s="5">
        <f>P_R[[#This Row],[34+]]-P_R[[#This Row],[35+]]</f>
        <v>1.4000000000000001E-4</v>
      </c>
      <c r="BY198" s="5">
        <f>P_R[[#This Row],[35+]]-P_R[[#This Row],[36+]]</f>
        <v>6.999999999999998E-5</v>
      </c>
      <c r="BZ198" s="5">
        <f>P_R[[#This Row],[36+]]-P_R[[#This Row],[37+]]</f>
        <v>4.0000000000000003E-5</v>
      </c>
      <c r="CA198" s="5">
        <f>P_R[[#This Row],[37+]]-P_R[[#This Row],[38+]]</f>
        <v>4.0000000000000003E-5</v>
      </c>
      <c r="CB198" s="5">
        <f>P_R[[#This Row],[38+]]-P_R[[#This Row],[39+]]</f>
        <v>0</v>
      </c>
      <c r="CC198" s="5">
        <f>P_R[[#This Row],[39+]]-P_R[[#This Row],[40+]]</f>
        <v>0</v>
      </c>
      <c r="CD198" s="5">
        <f>P_R[[#This Row],[40+]]-P_R[[#This Row],[41+]]</f>
        <v>0</v>
      </c>
      <c r="CE198" s="5">
        <f>P_R[[#This Row],[41+]]-P_R[[#This Row],[42+]]</f>
        <v>0</v>
      </c>
      <c r="CF198" s="5">
        <f>P_R[[#This Row],[42+]]-P_R[[#This Row],[43+]]</f>
        <v>0</v>
      </c>
      <c r="CG198" s="5">
        <f>P_R[[#This Row],[43+]]-P_R[[#This Row],[44+]]</f>
        <v>0</v>
      </c>
      <c r="CH198" s="5">
        <f>P_R[[#This Row],[44+]]-P_R[[#This Row],[45+]]</f>
        <v>0</v>
      </c>
      <c r="CI198" s="5">
        <f>P_R[[#This Row],[45+]]-P_R[[#This Row],[46+]]</f>
        <v>0</v>
      </c>
      <c r="CJ198" s="5">
        <f>P_R[[#This Row],[46+]]-P_R[[#This Row],[47+]]</f>
        <v>0</v>
      </c>
      <c r="CK198" s="5">
        <f>P_R[[#This Row],[47+]]-P_R[[#This Row],[48+]]</f>
        <v>0</v>
      </c>
      <c r="CL198" s="5">
        <f>P_R[[#This Row],[48+]]-P_R[[#This Row],[49+]]</f>
        <v>0</v>
      </c>
    </row>
    <row r="199" spans="1:90" x14ac:dyDescent="0.25">
      <c r="A199" s="10">
        <v>22400726</v>
      </c>
      <c r="B199" s="13" t="s">
        <v>101</v>
      </c>
      <c r="C199" s="13" t="s">
        <v>100</v>
      </c>
      <c r="D199" s="11">
        <v>0.875</v>
      </c>
      <c r="E199" s="9" t="str">
        <f>HYPERLINK("https://www.nba.com/stats/player/1641722/boxscores-traditional", "Jordan Hawkins")</f>
        <v>Jordan Hawkins</v>
      </c>
      <c r="F199">
        <v>13.8</v>
      </c>
      <c r="G199" s="4">
        <v>7.5469999999999997</v>
      </c>
      <c r="H199" s="3">
        <v>0.77934999999999999</v>
      </c>
      <c r="I199" s="3">
        <v>0.73890999999999996</v>
      </c>
      <c r="J199" s="3">
        <v>0.69145999999999996</v>
      </c>
      <c r="K199" s="3">
        <v>0.64431000000000005</v>
      </c>
      <c r="L199" s="3">
        <v>0.59482999999999997</v>
      </c>
      <c r="M199" s="3">
        <v>0.54379999999999995</v>
      </c>
      <c r="N199" s="3">
        <v>0.48803000000000002</v>
      </c>
      <c r="O199" s="3">
        <v>0.43643999999999999</v>
      </c>
      <c r="P199" s="3">
        <v>0.38590999999999998</v>
      </c>
      <c r="Q199" s="3">
        <v>0.33723999999999998</v>
      </c>
      <c r="R199" s="3">
        <v>0.28774</v>
      </c>
      <c r="S199" s="3">
        <v>0.24510000000000001</v>
      </c>
      <c r="T199" s="3">
        <v>0.20610999999999999</v>
      </c>
      <c r="U199" s="3">
        <v>0.17105999999999999</v>
      </c>
      <c r="V199" s="3">
        <v>0.13786000000000001</v>
      </c>
      <c r="W199" s="3">
        <v>0.11123</v>
      </c>
      <c r="X199" s="3">
        <v>8.8510000000000005E-2</v>
      </c>
      <c r="Y199" s="3">
        <v>6.9440000000000002E-2</v>
      </c>
      <c r="Z199" s="3">
        <v>5.262E-2</v>
      </c>
      <c r="AA199" s="3">
        <v>4.0059999999999998E-2</v>
      </c>
      <c r="AB199" s="3">
        <v>3.005E-2</v>
      </c>
      <c r="AC199" s="3">
        <v>2.222E-2</v>
      </c>
      <c r="AD199" s="3">
        <v>1.5779999999999999E-2</v>
      </c>
      <c r="AE199" s="3">
        <v>1.1299999999999999E-2</v>
      </c>
      <c r="AF199" s="3">
        <v>7.9799999999999992E-3</v>
      </c>
      <c r="AG199" s="3">
        <v>5.5399999999999998E-3</v>
      </c>
      <c r="AH199" s="3">
        <v>3.6800000000000001E-3</v>
      </c>
      <c r="AI199" s="3">
        <v>2.48E-3</v>
      </c>
      <c r="AJ199" s="3">
        <v>1.64E-3</v>
      </c>
      <c r="AK199" s="3">
        <v>1.07E-3</v>
      </c>
      <c r="AL199" s="3">
        <v>6.6E-4</v>
      </c>
      <c r="AM199" s="3">
        <v>4.2000000000000002E-4</v>
      </c>
      <c r="AN199" s="3">
        <v>2.5999999999999998E-4</v>
      </c>
      <c r="AO199" s="3">
        <v>1.6000000000000001E-4</v>
      </c>
      <c r="AP199" s="3">
        <v>9.0000000000000006E-5</v>
      </c>
      <c r="AQ199" s="3">
        <v>5.0000000000000002E-5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5">
        <f>P_R[[#This Row],[8+]]-P_R[[#This Row],[9+]]</f>
        <v>4.0440000000000031E-2</v>
      </c>
      <c r="AY199" s="5">
        <f>P_R[[#This Row],[9+]]-P_R[[#This Row],[10+]]</f>
        <v>4.7449999999999992E-2</v>
      </c>
      <c r="AZ199" s="5">
        <f>P_R[[#This Row],[10+]]-P_R[[#This Row],[11+]]</f>
        <v>4.7149999999999914E-2</v>
      </c>
      <c r="BA199" s="5">
        <f>P_R[[#This Row],[11+]]-P_R[[#This Row],[12+]]</f>
        <v>4.9480000000000079E-2</v>
      </c>
      <c r="BB199" s="5">
        <f>P_R[[#This Row],[12+]]-P_R[[#This Row],[13+]]</f>
        <v>5.103000000000002E-2</v>
      </c>
      <c r="BC199" s="5">
        <f>P_R[[#This Row],[13+]]-P_R[[#This Row],[14+]]</f>
        <v>5.5769999999999931E-2</v>
      </c>
      <c r="BD199" s="5">
        <f>P_R[[#This Row],[14+]]-P_R[[#This Row],[15+]]</f>
        <v>5.1590000000000025E-2</v>
      </c>
      <c r="BE199" s="5">
        <f>P_R[[#This Row],[15+]]-P_R[[#This Row],[16+]]</f>
        <v>5.0530000000000019E-2</v>
      </c>
      <c r="BF199" s="5">
        <f>P_R[[#This Row],[16+]]-P_R[[#This Row],[17+]]</f>
        <v>4.8669999999999991E-2</v>
      </c>
      <c r="BG199" s="5">
        <f>P_R[[#This Row],[17+]]-P_R[[#This Row],[18+]]</f>
        <v>4.9499999999999988E-2</v>
      </c>
      <c r="BH199" s="5">
        <f>P_R[[#This Row],[18+]]-P_R[[#This Row],[19+]]</f>
        <v>4.2639999999999983E-2</v>
      </c>
      <c r="BI199" s="5">
        <f>P_R[[#This Row],[19+]]-P_R[[#This Row],[20+]]</f>
        <v>3.8990000000000025E-2</v>
      </c>
      <c r="BJ199" s="5">
        <f>P_R[[#This Row],[20+]]-P_R[[#This Row],[21+]]</f>
        <v>3.5049999999999998E-2</v>
      </c>
      <c r="BK199" s="5">
        <f>P_R[[#This Row],[21+]]-P_R[[#This Row],[22+]]</f>
        <v>3.319999999999998E-2</v>
      </c>
      <c r="BL199" s="5">
        <f>P_R[[#This Row],[22+]]-P_R[[#This Row],[23+]]</f>
        <v>2.6630000000000015E-2</v>
      </c>
      <c r="BM199" s="5">
        <f>P_R[[#This Row],[23+]]-P_R[[#This Row],[24+]]</f>
        <v>2.271999999999999E-2</v>
      </c>
      <c r="BN199" s="5">
        <f>P_R[[#This Row],[24+]]-P_R[[#This Row],[25+]]</f>
        <v>1.9070000000000004E-2</v>
      </c>
      <c r="BO199" s="5">
        <f>P_R[[#This Row],[25+]]-P_R[[#This Row],[26+]]</f>
        <v>1.6820000000000002E-2</v>
      </c>
      <c r="BP199" s="5">
        <f>P_R[[#This Row],[26+]]-P_R[[#This Row],[27+]]</f>
        <v>1.2560000000000002E-2</v>
      </c>
      <c r="BQ199" s="5">
        <f>P_R[[#This Row],[27+]]-P_R[[#This Row],[28+]]</f>
        <v>1.0009999999999998E-2</v>
      </c>
      <c r="BR199" s="5">
        <f>P_R[[#This Row],[28+]]-P_R[[#This Row],[29+]]</f>
        <v>7.8300000000000002E-3</v>
      </c>
      <c r="BS199" s="5">
        <f>P_R[[#This Row],[29+]]-P_R[[#This Row],[30+]]</f>
        <v>6.4400000000000013E-3</v>
      </c>
      <c r="BT199" s="5">
        <f>P_R[[#This Row],[30+]]-P_R[[#This Row],[31+]]</f>
        <v>4.4799999999999996E-3</v>
      </c>
      <c r="BU199" s="5">
        <f>P_R[[#This Row],[31+]]-P_R[[#This Row],[32+]]</f>
        <v>3.32E-3</v>
      </c>
      <c r="BV199" s="5">
        <f>P_R[[#This Row],[32+]]-P_R[[#This Row],[33+]]</f>
        <v>2.4399999999999995E-3</v>
      </c>
      <c r="BW199" s="5">
        <f>P_R[[#This Row],[33+]]-P_R[[#This Row],[34+]]</f>
        <v>1.8599999999999997E-3</v>
      </c>
      <c r="BX199" s="5">
        <f>P_R[[#This Row],[34+]]-P_R[[#This Row],[35+]]</f>
        <v>1.2000000000000001E-3</v>
      </c>
      <c r="BY199" s="5">
        <f>P_R[[#This Row],[35+]]-P_R[[#This Row],[36+]]</f>
        <v>8.4000000000000003E-4</v>
      </c>
      <c r="BZ199" s="5">
        <f>P_R[[#This Row],[36+]]-P_R[[#This Row],[37+]]</f>
        <v>5.6999999999999998E-4</v>
      </c>
      <c r="CA199" s="5">
        <f>P_R[[#This Row],[37+]]-P_R[[#This Row],[38+]]</f>
        <v>4.0999999999999999E-4</v>
      </c>
      <c r="CB199" s="5">
        <f>P_R[[#This Row],[38+]]-P_R[[#This Row],[39+]]</f>
        <v>2.3999999999999998E-4</v>
      </c>
      <c r="CC199" s="5">
        <f>P_R[[#This Row],[39+]]-P_R[[#This Row],[40+]]</f>
        <v>1.6000000000000004E-4</v>
      </c>
      <c r="CD199" s="5">
        <f>P_R[[#This Row],[40+]]-P_R[[#This Row],[41+]]</f>
        <v>9.9999999999999964E-5</v>
      </c>
      <c r="CE199" s="5">
        <f>P_R[[#This Row],[41+]]-P_R[[#This Row],[42+]]</f>
        <v>7.0000000000000007E-5</v>
      </c>
      <c r="CF199" s="5">
        <f>P_R[[#This Row],[42+]]-P_R[[#This Row],[43+]]</f>
        <v>4.0000000000000003E-5</v>
      </c>
      <c r="CG199" s="5">
        <f>P_R[[#This Row],[43+]]-P_R[[#This Row],[44+]]</f>
        <v>5.0000000000000002E-5</v>
      </c>
      <c r="CH199" s="5">
        <f>P_R[[#This Row],[44+]]-P_R[[#This Row],[45+]]</f>
        <v>0</v>
      </c>
      <c r="CI199" s="5">
        <f>P_R[[#This Row],[45+]]-P_R[[#This Row],[46+]]</f>
        <v>0</v>
      </c>
      <c r="CJ199" s="5">
        <f>P_R[[#This Row],[46+]]-P_R[[#This Row],[47+]]</f>
        <v>0</v>
      </c>
      <c r="CK199" s="5">
        <f>P_R[[#This Row],[47+]]-P_R[[#This Row],[48+]]</f>
        <v>0</v>
      </c>
      <c r="CL199" s="5">
        <f>P_R[[#This Row],[48+]]-P_R[[#This Row],[49+]]</f>
        <v>0</v>
      </c>
    </row>
    <row r="200" spans="1:90" x14ac:dyDescent="0.25">
      <c r="A200" s="10">
        <v>22400726</v>
      </c>
      <c r="B200" s="13" t="s">
        <v>101</v>
      </c>
      <c r="C200" s="13" t="s">
        <v>100</v>
      </c>
      <c r="D200" s="11">
        <v>0.875</v>
      </c>
      <c r="E200" s="9" t="str">
        <f>HYPERLINK("https://www.nba.com/stats/player/1630529/boxscores-traditional", "Herbert Jones")</f>
        <v>Herbert Jones</v>
      </c>
      <c r="F200">
        <v>10.8</v>
      </c>
      <c r="G200" s="4">
        <v>5.7059999999999995</v>
      </c>
      <c r="H200" s="3">
        <v>0.68793000000000004</v>
      </c>
      <c r="I200" s="3">
        <v>0.62551999999999996</v>
      </c>
      <c r="J200" s="3">
        <v>0.55567</v>
      </c>
      <c r="K200" s="3">
        <v>0.48404999999999998</v>
      </c>
      <c r="L200" s="3">
        <v>0.41682999999999998</v>
      </c>
      <c r="M200" s="3">
        <v>0.34827000000000002</v>
      </c>
      <c r="N200" s="3">
        <v>0.28774</v>
      </c>
      <c r="O200" s="3">
        <v>0.22964999999999999</v>
      </c>
      <c r="P200" s="3">
        <v>0.18140999999999999</v>
      </c>
      <c r="Q200" s="3">
        <v>0.13786000000000001</v>
      </c>
      <c r="R200" s="3">
        <v>0.10383000000000001</v>
      </c>
      <c r="S200" s="3">
        <v>7.4929999999999997E-2</v>
      </c>
      <c r="T200" s="3">
        <v>5.3699999999999998E-2</v>
      </c>
      <c r="U200" s="3">
        <v>3.6729999999999999E-2</v>
      </c>
      <c r="V200" s="3">
        <v>2.5000000000000001E-2</v>
      </c>
      <c r="W200" s="3">
        <v>1.618E-2</v>
      </c>
      <c r="X200" s="3">
        <v>1.044E-2</v>
      </c>
      <c r="Y200" s="3">
        <v>6.3899999999999998E-3</v>
      </c>
      <c r="Z200" s="3">
        <v>3.9100000000000003E-3</v>
      </c>
      <c r="AA200" s="3">
        <v>2.2599999999999999E-3</v>
      </c>
      <c r="AB200" s="3">
        <v>1.31E-3</v>
      </c>
      <c r="AC200" s="3">
        <v>7.1000000000000002E-4</v>
      </c>
      <c r="AD200" s="3">
        <v>3.8999999999999999E-4</v>
      </c>
      <c r="AE200" s="3">
        <v>2.0000000000000001E-4</v>
      </c>
      <c r="AF200" s="3">
        <v>1E-4</v>
      </c>
      <c r="AG200" s="3">
        <v>5.0000000000000002E-5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5">
        <f>P_R[[#This Row],[8+]]-P_R[[#This Row],[9+]]</f>
        <v>6.2410000000000077E-2</v>
      </c>
      <c r="AY200" s="5">
        <f>P_R[[#This Row],[9+]]-P_R[[#This Row],[10+]]</f>
        <v>6.9849999999999968E-2</v>
      </c>
      <c r="AZ200" s="5">
        <f>P_R[[#This Row],[10+]]-P_R[[#This Row],[11+]]</f>
        <v>7.1620000000000017E-2</v>
      </c>
      <c r="BA200" s="5">
        <f>P_R[[#This Row],[11+]]-P_R[[#This Row],[12+]]</f>
        <v>6.7220000000000002E-2</v>
      </c>
      <c r="BB200" s="5">
        <f>P_R[[#This Row],[12+]]-P_R[[#This Row],[13+]]</f>
        <v>6.8559999999999954E-2</v>
      </c>
      <c r="BC200" s="5">
        <f>P_R[[#This Row],[13+]]-P_R[[#This Row],[14+]]</f>
        <v>6.0530000000000028E-2</v>
      </c>
      <c r="BD200" s="5">
        <f>P_R[[#This Row],[14+]]-P_R[[#This Row],[15+]]</f>
        <v>5.8090000000000003E-2</v>
      </c>
      <c r="BE200" s="5">
        <f>P_R[[#This Row],[15+]]-P_R[[#This Row],[16+]]</f>
        <v>4.8240000000000005E-2</v>
      </c>
      <c r="BF200" s="5">
        <f>P_R[[#This Row],[16+]]-P_R[[#This Row],[17+]]</f>
        <v>4.3549999999999978E-2</v>
      </c>
      <c r="BG200" s="5">
        <f>P_R[[#This Row],[17+]]-P_R[[#This Row],[18+]]</f>
        <v>3.4030000000000005E-2</v>
      </c>
      <c r="BH200" s="5">
        <f>P_R[[#This Row],[18+]]-P_R[[#This Row],[19+]]</f>
        <v>2.8900000000000009E-2</v>
      </c>
      <c r="BI200" s="5">
        <f>P_R[[#This Row],[19+]]-P_R[[#This Row],[20+]]</f>
        <v>2.1229999999999999E-2</v>
      </c>
      <c r="BJ200" s="5">
        <f>P_R[[#This Row],[20+]]-P_R[[#This Row],[21+]]</f>
        <v>1.6969999999999999E-2</v>
      </c>
      <c r="BK200" s="5">
        <f>P_R[[#This Row],[21+]]-P_R[[#This Row],[22+]]</f>
        <v>1.1729999999999997E-2</v>
      </c>
      <c r="BL200" s="5">
        <f>P_R[[#This Row],[22+]]-P_R[[#This Row],[23+]]</f>
        <v>8.8200000000000014E-3</v>
      </c>
      <c r="BM200" s="5">
        <f>P_R[[#This Row],[23+]]-P_R[[#This Row],[24+]]</f>
        <v>5.7400000000000003E-3</v>
      </c>
      <c r="BN200" s="5">
        <f>P_R[[#This Row],[24+]]-P_R[[#This Row],[25+]]</f>
        <v>4.0499999999999998E-3</v>
      </c>
      <c r="BO200" s="5">
        <f>P_R[[#This Row],[25+]]-P_R[[#This Row],[26+]]</f>
        <v>2.4799999999999996E-3</v>
      </c>
      <c r="BP200" s="5">
        <f>P_R[[#This Row],[26+]]-P_R[[#This Row],[27+]]</f>
        <v>1.6500000000000004E-3</v>
      </c>
      <c r="BQ200" s="5">
        <f>P_R[[#This Row],[27+]]-P_R[[#This Row],[28+]]</f>
        <v>9.4999999999999989E-4</v>
      </c>
      <c r="BR200" s="5">
        <f>P_R[[#This Row],[28+]]-P_R[[#This Row],[29+]]</f>
        <v>5.9999999999999995E-4</v>
      </c>
      <c r="BS200" s="5">
        <f>P_R[[#This Row],[29+]]-P_R[[#This Row],[30+]]</f>
        <v>3.2000000000000003E-4</v>
      </c>
      <c r="BT200" s="5">
        <f>P_R[[#This Row],[30+]]-P_R[[#This Row],[31+]]</f>
        <v>1.8999999999999998E-4</v>
      </c>
      <c r="BU200" s="5">
        <f>P_R[[#This Row],[31+]]-P_R[[#This Row],[32+]]</f>
        <v>1E-4</v>
      </c>
      <c r="BV200" s="5">
        <f>P_R[[#This Row],[32+]]-P_R[[#This Row],[33+]]</f>
        <v>5.0000000000000002E-5</v>
      </c>
      <c r="BW200" s="5">
        <f>P_R[[#This Row],[33+]]-P_R[[#This Row],[34+]]</f>
        <v>5.0000000000000002E-5</v>
      </c>
      <c r="BX200" s="5">
        <f>P_R[[#This Row],[34+]]-P_R[[#This Row],[35+]]</f>
        <v>0</v>
      </c>
      <c r="BY200" s="5">
        <f>P_R[[#This Row],[35+]]-P_R[[#This Row],[36+]]</f>
        <v>0</v>
      </c>
      <c r="BZ200" s="5">
        <f>P_R[[#This Row],[36+]]-P_R[[#This Row],[37+]]</f>
        <v>0</v>
      </c>
      <c r="CA200" s="5">
        <f>P_R[[#This Row],[37+]]-P_R[[#This Row],[38+]]</f>
        <v>0</v>
      </c>
      <c r="CB200" s="5">
        <f>P_R[[#This Row],[38+]]-P_R[[#This Row],[39+]]</f>
        <v>0</v>
      </c>
      <c r="CC200" s="5">
        <f>P_R[[#This Row],[39+]]-P_R[[#This Row],[40+]]</f>
        <v>0</v>
      </c>
      <c r="CD200" s="5">
        <f>P_R[[#This Row],[40+]]-P_R[[#This Row],[41+]]</f>
        <v>0</v>
      </c>
      <c r="CE200" s="5">
        <f>P_R[[#This Row],[41+]]-P_R[[#This Row],[42+]]</f>
        <v>0</v>
      </c>
      <c r="CF200" s="5">
        <f>P_R[[#This Row],[42+]]-P_R[[#This Row],[43+]]</f>
        <v>0</v>
      </c>
      <c r="CG200" s="5">
        <f>P_R[[#This Row],[43+]]-P_R[[#This Row],[44+]]</f>
        <v>0</v>
      </c>
      <c r="CH200" s="5">
        <f>P_R[[#This Row],[44+]]-P_R[[#This Row],[45+]]</f>
        <v>0</v>
      </c>
      <c r="CI200" s="5">
        <f>P_R[[#This Row],[45+]]-P_R[[#This Row],[46+]]</f>
        <v>0</v>
      </c>
      <c r="CJ200" s="5">
        <f>P_R[[#This Row],[46+]]-P_R[[#This Row],[47+]]</f>
        <v>0</v>
      </c>
      <c r="CK200" s="5">
        <f>P_R[[#This Row],[47+]]-P_R[[#This Row],[48+]]</f>
        <v>0</v>
      </c>
      <c r="CL200" s="5">
        <f>P_R[[#This Row],[48+]]-P_R[[#This Row],[49+]]</f>
        <v>0</v>
      </c>
    </row>
    <row r="201" spans="1:90" x14ac:dyDescent="0.25">
      <c r="A201" s="10">
        <v>22400726</v>
      </c>
      <c r="B201" s="13" t="s">
        <v>101</v>
      </c>
      <c r="C201" s="13" t="s">
        <v>100</v>
      </c>
      <c r="D201" s="11">
        <v>0.875</v>
      </c>
      <c r="E201" s="9" t="str">
        <f>HYPERLINK("https://www.nba.com/stats/player/203901/boxscores-traditional", "Elfrid Payton")</f>
        <v>Elfrid Payton</v>
      </c>
      <c r="F201">
        <v>11</v>
      </c>
      <c r="G201" s="4">
        <v>6.0659999999999998</v>
      </c>
      <c r="H201" s="3">
        <v>0.68793000000000004</v>
      </c>
      <c r="I201" s="3">
        <v>0.62929999999999997</v>
      </c>
      <c r="J201" s="3">
        <v>0.56355999999999995</v>
      </c>
      <c r="K201" s="3">
        <v>0.5</v>
      </c>
      <c r="L201" s="3">
        <v>0.43643999999999999</v>
      </c>
      <c r="M201" s="3">
        <v>0.37069999999999997</v>
      </c>
      <c r="N201" s="3">
        <v>0.31207000000000001</v>
      </c>
      <c r="O201" s="3">
        <v>0.25463000000000002</v>
      </c>
      <c r="P201" s="3">
        <v>0.20610999999999999</v>
      </c>
      <c r="Q201" s="3">
        <v>0.16109000000000001</v>
      </c>
      <c r="R201" s="3">
        <v>0.12506999999999999</v>
      </c>
      <c r="S201" s="3">
        <v>9.3420000000000003E-2</v>
      </c>
      <c r="T201" s="3">
        <v>6.9440000000000002E-2</v>
      </c>
      <c r="U201" s="3">
        <v>4.947E-2</v>
      </c>
      <c r="V201" s="3">
        <v>3.5150000000000001E-2</v>
      </c>
      <c r="W201" s="3">
        <v>2.385E-2</v>
      </c>
      <c r="X201" s="3">
        <v>1.618E-2</v>
      </c>
      <c r="Y201" s="3">
        <v>1.044E-2</v>
      </c>
      <c r="Z201" s="3">
        <v>6.7600000000000004E-3</v>
      </c>
      <c r="AA201" s="3">
        <v>4.15E-3</v>
      </c>
      <c r="AB201" s="3">
        <v>2.5600000000000002E-3</v>
      </c>
      <c r="AC201" s="3">
        <v>1.49E-3</v>
      </c>
      <c r="AD201" s="3">
        <v>8.7000000000000001E-4</v>
      </c>
      <c r="AE201" s="3">
        <v>4.8000000000000001E-4</v>
      </c>
      <c r="AF201" s="3">
        <v>2.7E-4</v>
      </c>
      <c r="AG201" s="3">
        <v>1.3999999999999999E-4</v>
      </c>
      <c r="AH201" s="3">
        <v>8.0000000000000007E-5</v>
      </c>
      <c r="AI201" s="3">
        <v>4.0000000000000003E-5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f>P_R[[#This Row],[8+]]-P_R[[#This Row],[9+]]</f>
        <v>5.8630000000000071E-2</v>
      </c>
      <c r="AY201" s="5">
        <f>P_R[[#This Row],[9+]]-P_R[[#This Row],[10+]]</f>
        <v>6.5740000000000021E-2</v>
      </c>
      <c r="AZ201" s="5">
        <f>P_R[[#This Row],[10+]]-P_R[[#This Row],[11+]]</f>
        <v>6.355999999999995E-2</v>
      </c>
      <c r="BA201" s="5">
        <f>P_R[[#This Row],[11+]]-P_R[[#This Row],[12+]]</f>
        <v>6.3560000000000005E-2</v>
      </c>
      <c r="BB201" s="5">
        <f>P_R[[#This Row],[12+]]-P_R[[#This Row],[13+]]</f>
        <v>6.5740000000000021E-2</v>
      </c>
      <c r="BC201" s="5">
        <f>P_R[[#This Row],[13+]]-P_R[[#This Row],[14+]]</f>
        <v>5.862999999999996E-2</v>
      </c>
      <c r="BD201" s="5">
        <f>P_R[[#This Row],[14+]]-P_R[[#This Row],[15+]]</f>
        <v>5.7439999999999991E-2</v>
      </c>
      <c r="BE201" s="5">
        <f>P_R[[#This Row],[15+]]-P_R[[#This Row],[16+]]</f>
        <v>4.8520000000000035E-2</v>
      </c>
      <c r="BF201" s="5">
        <f>P_R[[#This Row],[16+]]-P_R[[#This Row],[17+]]</f>
        <v>4.5019999999999977E-2</v>
      </c>
      <c r="BG201" s="5">
        <f>P_R[[#This Row],[17+]]-P_R[[#This Row],[18+]]</f>
        <v>3.6020000000000024E-2</v>
      </c>
      <c r="BH201" s="5">
        <f>P_R[[#This Row],[18+]]-P_R[[#This Row],[19+]]</f>
        <v>3.1649999999999984E-2</v>
      </c>
      <c r="BI201" s="5">
        <f>P_R[[#This Row],[19+]]-P_R[[#This Row],[20+]]</f>
        <v>2.3980000000000001E-2</v>
      </c>
      <c r="BJ201" s="5">
        <f>P_R[[#This Row],[20+]]-P_R[[#This Row],[21+]]</f>
        <v>1.9970000000000002E-2</v>
      </c>
      <c r="BK201" s="5">
        <f>P_R[[#This Row],[21+]]-P_R[[#This Row],[22+]]</f>
        <v>1.4319999999999999E-2</v>
      </c>
      <c r="BL201" s="5">
        <f>P_R[[#This Row],[22+]]-P_R[[#This Row],[23+]]</f>
        <v>1.1300000000000001E-2</v>
      </c>
      <c r="BM201" s="5">
        <f>P_R[[#This Row],[23+]]-P_R[[#This Row],[24+]]</f>
        <v>7.6699999999999997E-3</v>
      </c>
      <c r="BN201" s="5">
        <f>P_R[[#This Row],[24+]]-P_R[[#This Row],[25+]]</f>
        <v>5.7400000000000003E-3</v>
      </c>
      <c r="BO201" s="5">
        <f>P_R[[#This Row],[25+]]-P_R[[#This Row],[26+]]</f>
        <v>3.6799999999999992E-3</v>
      </c>
      <c r="BP201" s="5">
        <f>P_R[[#This Row],[26+]]-P_R[[#This Row],[27+]]</f>
        <v>2.6100000000000003E-3</v>
      </c>
      <c r="BQ201" s="5">
        <f>P_R[[#This Row],[27+]]-P_R[[#This Row],[28+]]</f>
        <v>1.5899999999999998E-3</v>
      </c>
      <c r="BR201" s="5">
        <f>P_R[[#This Row],[28+]]-P_R[[#This Row],[29+]]</f>
        <v>1.0700000000000002E-3</v>
      </c>
      <c r="BS201" s="5">
        <f>P_R[[#This Row],[29+]]-P_R[[#This Row],[30+]]</f>
        <v>6.2E-4</v>
      </c>
      <c r="BT201" s="5">
        <f>P_R[[#This Row],[30+]]-P_R[[#This Row],[31+]]</f>
        <v>3.8999999999999999E-4</v>
      </c>
      <c r="BU201" s="5">
        <f>P_R[[#This Row],[31+]]-P_R[[#This Row],[32+]]</f>
        <v>2.1000000000000001E-4</v>
      </c>
      <c r="BV201" s="5">
        <f>P_R[[#This Row],[32+]]-P_R[[#This Row],[33+]]</f>
        <v>1.3000000000000002E-4</v>
      </c>
      <c r="BW201" s="5">
        <f>P_R[[#This Row],[33+]]-P_R[[#This Row],[34+]]</f>
        <v>5.9999999999999981E-5</v>
      </c>
      <c r="BX201" s="5">
        <f>P_R[[#This Row],[34+]]-P_R[[#This Row],[35+]]</f>
        <v>4.0000000000000003E-5</v>
      </c>
      <c r="BY201" s="5">
        <f>P_R[[#This Row],[35+]]-P_R[[#This Row],[36+]]</f>
        <v>4.0000000000000003E-5</v>
      </c>
      <c r="BZ201" s="5">
        <f>P_R[[#This Row],[36+]]-P_R[[#This Row],[37+]]</f>
        <v>0</v>
      </c>
      <c r="CA201" s="5">
        <f>P_R[[#This Row],[37+]]-P_R[[#This Row],[38+]]</f>
        <v>0</v>
      </c>
      <c r="CB201" s="5">
        <f>P_R[[#This Row],[38+]]-P_R[[#This Row],[39+]]</f>
        <v>0</v>
      </c>
      <c r="CC201" s="5">
        <f>P_R[[#This Row],[39+]]-P_R[[#This Row],[40+]]</f>
        <v>0</v>
      </c>
      <c r="CD201" s="5">
        <f>P_R[[#This Row],[40+]]-P_R[[#This Row],[41+]]</f>
        <v>0</v>
      </c>
      <c r="CE201" s="5">
        <f>P_R[[#This Row],[41+]]-P_R[[#This Row],[42+]]</f>
        <v>0</v>
      </c>
      <c r="CF201" s="5">
        <f>P_R[[#This Row],[42+]]-P_R[[#This Row],[43+]]</f>
        <v>0</v>
      </c>
      <c r="CG201" s="5">
        <f>P_R[[#This Row],[43+]]-P_R[[#This Row],[44+]]</f>
        <v>0</v>
      </c>
      <c r="CH201" s="5">
        <f>P_R[[#This Row],[44+]]-P_R[[#This Row],[45+]]</f>
        <v>0</v>
      </c>
      <c r="CI201" s="5">
        <f>P_R[[#This Row],[45+]]-P_R[[#This Row],[46+]]</f>
        <v>0</v>
      </c>
      <c r="CJ201" s="5">
        <f>P_R[[#This Row],[46+]]-P_R[[#This Row],[47+]]</f>
        <v>0</v>
      </c>
      <c r="CK201" s="5">
        <f>P_R[[#This Row],[47+]]-P_R[[#This Row],[48+]]</f>
        <v>0</v>
      </c>
      <c r="CL201" s="5">
        <f>P_R[[#This Row],[48+]]-P_R[[#This Row],[49+]]</f>
        <v>0</v>
      </c>
    </row>
    <row r="202" spans="1:90" x14ac:dyDescent="0.25">
      <c r="A202" s="10">
        <v>22400726</v>
      </c>
      <c r="B202" s="13" t="s">
        <v>101</v>
      </c>
      <c r="C202" s="13" t="s">
        <v>100</v>
      </c>
      <c r="D202" s="11">
        <v>0.875</v>
      </c>
      <c r="E202" s="9" t="str">
        <f>HYPERLINK("https://www.nba.com/stats/player/1629750/boxscores-traditional", "Javonte Green")</f>
        <v>Javonte Green</v>
      </c>
      <c r="F202">
        <v>9.8000000000000007</v>
      </c>
      <c r="G202" s="4">
        <v>4.3079999999999998</v>
      </c>
      <c r="H202" s="3">
        <v>0.66276000000000002</v>
      </c>
      <c r="I202" s="3">
        <v>0.57535000000000003</v>
      </c>
      <c r="J202" s="3">
        <v>0.48005999999999999</v>
      </c>
      <c r="K202" s="3">
        <v>0.38973999999999998</v>
      </c>
      <c r="L202" s="3">
        <v>0.30503000000000002</v>
      </c>
      <c r="M202" s="3">
        <v>0.22964999999999999</v>
      </c>
      <c r="N202" s="3">
        <v>0.16602</v>
      </c>
      <c r="O202" s="3">
        <v>0.11314</v>
      </c>
      <c r="P202" s="3">
        <v>7.4929999999999997E-2</v>
      </c>
      <c r="Q202" s="3">
        <v>4.7460000000000002E-2</v>
      </c>
      <c r="R202" s="3">
        <v>2.8719999999999999E-2</v>
      </c>
      <c r="S202" s="3">
        <v>1.618E-2</v>
      </c>
      <c r="T202" s="3">
        <v>8.8900000000000003E-3</v>
      </c>
      <c r="U202" s="3">
        <v>4.6600000000000001E-3</v>
      </c>
      <c r="V202" s="3">
        <v>2.33E-3</v>
      </c>
      <c r="W202" s="3">
        <v>1.1100000000000001E-3</v>
      </c>
      <c r="X202" s="3">
        <v>4.8000000000000001E-4</v>
      </c>
      <c r="Y202" s="3">
        <v>2.1000000000000001E-4</v>
      </c>
      <c r="Z202" s="3">
        <v>8.0000000000000007E-5</v>
      </c>
      <c r="AA202" s="3">
        <v>3.0000000000000001E-5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5">
        <f>P_R[[#This Row],[8+]]-P_R[[#This Row],[9+]]</f>
        <v>8.7409999999999988E-2</v>
      </c>
      <c r="AY202" s="5">
        <f>P_R[[#This Row],[9+]]-P_R[[#This Row],[10+]]</f>
        <v>9.5290000000000041E-2</v>
      </c>
      <c r="AZ202" s="5">
        <f>P_R[[#This Row],[10+]]-P_R[[#This Row],[11+]]</f>
        <v>9.0320000000000011E-2</v>
      </c>
      <c r="BA202" s="5">
        <f>P_R[[#This Row],[11+]]-P_R[[#This Row],[12+]]</f>
        <v>8.4709999999999952E-2</v>
      </c>
      <c r="BB202" s="5">
        <f>P_R[[#This Row],[12+]]-P_R[[#This Row],[13+]]</f>
        <v>7.538000000000003E-2</v>
      </c>
      <c r="BC202" s="5">
        <f>P_R[[#This Row],[13+]]-P_R[[#This Row],[14+]]</f>
        <v>6.3629999999999992E-2</v>
      </c>
      <c r="BD202" s="5">
        <f>P_R[[#This Row],[14+]]-P_R[[#This Row],[15+]]</f>
        <v>5.2879999999999996E-2</v>
      </c>
      <c r="BE202" s="5">
        <f>P_R[[#This Row],[15+]]-P_R[[#This Row],[16+]]</f>
        <v>3.8210000000000008E-2</v>
      </c>
      <c r="BF202" s="5">
        <f>P_R[[#This Row],[16+]]-P_R[[#This Row],[17+]]</f>
        <v>2.7469999999999994E-2</v>
      </c>
      <c r="BG202" s="5">
        <f>P_R[[#This Row],[17+]]-P_R[[#This Row],[18+]]</f>
        <v>1.8740000000000003E-2</v>
      </c>
      <c r="BH202" s="5">
        <f>P_R[[#This Row],[18+]]-P_R[[#This Row],[19+]]</f>
        <v>1.2539999999999999E-2</v>
      </c>
      <c r="BI202" s="5">
        <f>P_R[[#This Row],[19+]]-P_R[[#This Row],[20+]]</f>
        <v>7.2899999999999996E-3</v>
      </c>
      <c r="BJ202" s="5">
        <f>P_R[[#This Row],[20+]]-P_R[[#This Row],[21+]]</f>
        <v>4.2300000000000003E-3</v>
      </c>
      <c r="BK202" s="5">
        <f>P_R[[#This Row],[21+]]-P_R[[#This Row],[22+]]</f>
        <v>2.33E-3</v>
      </c>
      <c r="BL202" s="5">
        <f>P_R[[#This Row],[22+]]-P_R[[#This Row],[23+]]</f>
        <v>1.2199999999999999E-3</v>
      </c>
      <c r="BM202" s="5">
        <f>P_R[[#This Row],[23+]]-P_R[[#This Row],[24+]]</f>
        <v>6.3000000000000013E-4</v>
      </c>
      <c r="BN202" s="5">
        <f>P_R[[#This Row],[24+]]-P_R[[#This Row],[25+]]</f>
        <v>2.7E-4</v>
      </c>
      <c r="BO202" s="5">
        <f>P_R[[#This Row],[25+]]-P_R[[#This Row],[26+]]</f>
        <v>1.3000000000000002E-4</v>
      </c>
      <c r="BP202" s="5">
        <f>P_R[[#This Row],[26+]]-P_R[[#This Row],[27+]]</f>
        <v>5.0000000000000009E-5</v>
      </c>
      <c r="BQ202" s="5">
        <f>P_R[[#This Row],[27+]]-P_R[[#This Row],[28+]]</f>
        <v>3.0000000000000001E-5</v>
      </c>
      <c r="BR202" s="5">
        <f>P_R[[#This Row],[28+]]-P_R[[#This Row],[29+]]</f>
        <v>0</v>
      </c>
      <c r="BS202" s="5">
        <f>P_R[[#This Row],[29+]]-P_R[[#This Row],[30+]]</f>
        <v>0</v>
      </c>
      <c r="BT202" s="5">
        <f>P_R[[#This Row],[30+]]-P_R[[#This Row],[31+]]</f>
        <v>0</v>
      </c>
      <c r="BU202" s="5">
        <f>P_R[[#This Row],[31+]]-P_R[[#This Row],[32+]]</f>
        <v>0</v>
      </c>
      <c r="BV202" s="5">
        <f>P_R[[#This Row],[32+]]-P_R[[#This Row],[33+]]</f>
        <v>0</v>
      </c>
      <c r="BW202" s="5">
        <f>P_R[[#This Row],[33+]]-P_R[[#This Row],[34+]]</f>
        <v>0</v>
      </c>
      <c r="BX202" s="5">
        <f>P_R[[#This Row],[34+]]-P_R[[#This Row],[35+]]</f>
        <v>0</v>
      </c>
      <c r="BY202" s="5">
        <f>P_R[[#This Row],[35+]]-P_R[[#This Row],[36+]]</f>
        <v>0</v>
      </c>
      <c r="BZ202" s="5">
        <f>P_R[[#This Row],[36+]]-P_R[[#This Row],[37+]]</f>
        <v>0</v>
      </c>
      <c r="CA202" s="5">
        <f>P_R[[#This Row],[37+]]-P_R[[#This Row],[38+]]</f>
        <v>0</v>
      </c>
      <c r="CB202" s="5">
        <f>P_R[[#This Row],[38+]]-P_R[[#This Row],[39+]]</f>
        <v>0</v>
      </c>
      <c r="CC202" s="5">
        <f>P_R[[#This Row],[39+]]-P_R[[#This Row],[40+]]</f>
        <v>0</v>
      </c>
      <c r="CD202" s="5">
        <f>P_R[[#This Row],[40+]]-P_R[[#This Row],[41+]]</f>
        <v>0</v>
      </c>
      <c r="CE202" s="5">
        <f>P_R[[#This Row],[41+]]-P_R[[#This Row],[42+]]</f>
        <v>0</v>
      </c>
      <c r="CF202" s="5">
        <f>P_R[[#This Row],[42+]]-P_R[[#This Row],[43+]]</f>
        <v>0</v>
      </c>
      <c r="CG202" s="5">
        <f>P_R[[#This Row],[43+]]-P_R[[#This Row],[44+]]</f>
        <v>0</v>
      </c>
      <c r="CH202" s="5">
        <f>P_R[[#This Row],[44+]]-P_R[[#This Row],[45+]]</f>
        <v>0</v>
      </c>
      <c r="CI202" s="5">
        <f>P_R[[#This Row],[45+]]-P_R[[#This Row],[46+]]</f>
        <v>0</v>
      </c>
      <c r="CJ202" s="5">
        <f>P_R[[#This Row],[46+]]-P_R[[#This Row],[47+]]</f>
        <v>0</v>
      </c>
      <c r="CK202" s="5">
        <f>P_R[[#This Row],[47+]]-P_R[[#This Row],[48+]]</f>
        <v>0</v>
      </c>
      <c r="CL202" s="5">
        <f>P_R[[#This Row],[48+]]-P_R[[#This Row],[49+]]</f>
        <v>0</v>
      </c>
    </row>
    <row r="203" spans="1:90" x14ac:dyDescent="0.25">
      <c r="A203" s="10">
        <v>22400726</v>
      </c>
      <c r="B203" s="13" t="s">
        <v>101</v>
      </c>
      <c r="C203" s="13" t="s">
        <v>100</v>
      </c>
      <c r="D203" s="11">
        <v>0.875</v>
      </c>
      <c r="E203" s="9" t="str">
        <f>HYPERLINK("https://www.nba.com/stats/player/1630631/boxscores-traditional", "Jose Alvarado")</f>
        <v>Jose Alvarado</v>
      </c>
      <c r="F203">
        <v>10.8</v>
      </c>
      <c r="G203" s="4">
        <v>6.7050000000000001</v>
      </c>
      <c r="H203" s="3">
        <v>0.66276000000000002</v>
      </c>
      <c r="I203" s="3">
        <v>0.60641999999999996</v>
      </c>
      <c r="J203" s="3">
        <v>0.54776000000000002</v>
      </c>
      <c r="K203" s="3">
        <v>0.48803000000000002</v>
      </c>
      <c r="L203" s="3">
        <v>0.42858000000000002</v>
      </c>
      <c r="M203" s="3">
        <v>0.37069999999999997</v>
      </c>
      <c r="N203" s="3">
        <v>0.31561</v>
      </c>
      <c r="O203" s="3">
        <v>0.26434999999999997</v>
      </c>
      <c r="P203" s="3">
        <v>0.2177</v>
      </c>
      <c r="Q203" s="3">
        <v>0.17879</v>
      </c>
      <c r="R203" s="3">
        <v>0.14230999999999999</v>
      </c>
      <c r="S203" s="3">
        <v>0.11123</v>
      </c>
      <c r="T203" s="3">
        <v>8.5339999999999999E-2</v>
      </c>
      <c r="U203" s="3">
        <v>6.4259999999999998E-2</v>
      </c>
      <c r="V203" s="3">
        <v>4.7460000000000002E-2</v>
      </c>
      <c r="W203" s="3">
        <v>3.4380000000000001E-2</v>
      </c>
      <c r="X203" s="3">
        <v>2.4420000000000001E-2</v>
      </c>
      <c r="Y203" s="3">
        <v>1.7000000000000001E-2</v>
      </c>
      <c r="Z203" s="3">
        <v>1.1599999999999999E-2</v>
      </c>
      <c r="AA203" s="3">
        <v>7.7600000000000004E-3</v>
      </c>
      <c r="AB203" s="3">
        <v>5.0800000000000003E-3</v>
      </c>
      <c r="AC203" s="3">
        <v>3.3600000000000001E-3</v>
      </c>
      <c r="AD203" s="3">
        <v>2.1199999999999999E-3</v>
      </c>
      <c r="AE203" s="3">
        <v>1.31E-3</v>
      </c>
      <c r="AF203" s="3">
        <v>7.9000000000000001E-4</v>
      </c>
      <c r="AG203" s="3">
        <v>4.6999999999999999E-4</v>
      </c>
      <c r="AH203" s="3">
        <v>2.7E-4</v>
      </c>
      <c r="AI203" s="3">
        <v>1.4999999999999999E-4</v>
      </c>
      <c r="AJ203" s="3">
        <v>8.0000000000000007E-5</v>
      </c>
      <c r="AK203" s="3">
        <v>5.0000000000000002E-5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5">
        <f>P_R[[#This Row],[8+]]-P_R[[#This Row],[9+]]</f>
        <v>5.6340000000000057E-2</v>
      </c>
      <c r="AY203" s="5">
        <f>P_R[[#This Row],[9+]]-P_R[[#This Row],[10+]]</f>
        <v>5.8659999999999934E-2</v>
      </c>
      <c r="AZ203" s="5">
        <f>P_R[[#This Row],[10+]]-P_R[[#This Row],[11+]]</f>
        <v>5.9730000000000005E-2</v>
      </c>
      <c r="BA203" s="5">
        <f>P_R[[#This Row],[11+]]-P_R[[#This Row],[12+]]</f>
        <v>5.9450000000000003E-2</v>
      </c>
      <c r="BB203" s="5">
        <f>P_R[[#This Row],[12+]]-P_R[[#This Row],[13+]]</f>
        <v>5.7880000000000043E-2</v>
      </c>
      <c r="BC203" s="5">
        <f>P_R[[#This Row],[13+]]-P_R[[#This Row],[14+]]</f>
        <v>5.5089999999999972E-2</v>
      </c>
      <c r="BD203" s="5">
        <f>P_R[[#This Row],[14+]]-P_R[[#This Row],[15+]]</f>
        <v>5.1260000000000028E-2</v>
      </c>
      <c r="BE203" s="5">
        <f>P_R[[#This Row],[15+]]-P_R[[#This Row],[16+]]</f>
        <v>4.6649999999999969E-2</v>
      </c>
      <c r="BF203" s="5">
        <f>P_R[[#This Row],[16+]]-P_R[[#This Row],[17+]]</f>
        <v>3.891E-2</v>
      </c>
      <c r="BG203" s="5">
        <f>P_R[[#This Row],[17+]]-P_R[[#This Row],[18+]]</f>
        <v>3.6480000000000012E-2</v>
      </c>
      <c r="BH203" s="5">
        <f>P_R[[#This Row],[18+]]-P_R[[#This Row],[19+]]</f>
        <v>3.1079999999999997E-2</v>
      </c>
      <c r="BI203" s="5">
        <f>P_R[[#This Row],[19+]]-P_R[[#This Row],[20+]]</f>
        <v>2.5889999999999996E-2</v>
      </c>
      <c r="BJ203" s="5">
        <f>P_R[[#This Row],[20+]]-P_R[[#This Row],[21+]]</f>
        <v>2.1080000000000002E-2</v>
      </c>
      <c r="BK203" s="5">
        <f>P_R[[#This Row],[21+]]-P_R[[#This Row],[22+]]</f>
        <v>1.6799999999999995E-2</v>
      </c>
      <c r="BL203" s="5">
        <f>P_R[[#This Row],[22+]]-P_R[[#This Row],[23+]]</f>
        <v>1.3080000000000001E-2</v>
      </c>
      <c r="BM203" s="5">
        <f>P_R[[#This Row],[23+]]-P_R[[#This Row],[24+]]</f>
        <v>9.9600000000000001E-3</v>
      </c>
      <c r="BN203" s="5">
        <f>P_R[[#This Row],[24+]]-P_R[[#This Row],[25+]]</f>
        <v>7.4199999999999995E-3</v>
      </c>
      <c r="BO203" s="5">
        <f>P_R[[#This Row],[25+]]-P_R[[#This Row],[26+]]</f>
        <v>5.400000000000002E-3</v>
      </c>
      <c r="BP203" s="5">
        <f>P_R[[#This Row],[26+]]-P_R[[#This Row],[27+]]</f>
        <v>3.8399999999999988E-3</v>
      </c>
      <c r="BQ203" s="5">
        <f>P_R[[#This Row],[27+]]-P_R[[#This Row],[28+]]</f>
        <v>2.6800000000000001E-3</v>
      </c>
      <c r="BR203" s="5">
        <f>P_R[[#This Row],[28+]]-P_R[[#This Row],[29+]]</f>
        <v>1.7200000000000002E-3</v>
      </c>
      <c r="BS203" s="5">
        <f>P_R[[#This Row],[29+]]-P_R[[#This Row],[30+]]</f>
        <v>1.2400000000000002E-3</v>
      </c>
      <c r="BT203" s="5">
        <f>P_R[[#This Row],[30+]]-P_R[[#This Row],[31+]]</f>
        <v>8.0999999999999996E-4</v>
      </c>
      <c r="BU203" s="5">
        <f>P_R[[#This Row],[31+]]-P_R[[#This Row],[32+]]</f>
        <v>5.1999999999999995E-4</v>
      </c>
      <c r="BV203" s="5">
        <f>P_R[[#This Row],[32+]]-P_R[[#This Row],[33+]]</f>
        <v>3.2000000000000003E-4</v>
      </c>
      <c r="BW203" s="5">
        <f>P_R[[#This Row],[33+]]-P_R[[#This Row],[34+]]</f>
        <v>1.9999999999999998E-4</v>
      </c>
      <c r="BX203" s="5">
        <f>P_R[[#This Row],[34+]]-P_R[[#This Row],[35+]]</f>
        <v>1.2000000000000002E-4</v>
      </c>
      <c r="BY203" s="5">
        <f>P_R[[#This Row],[35+]]-P_R[[#This Row],[36+]]</f>
        <v>6.999999999999998E-5</v>
      </c>
      <c r="BZ203" s="5">
        <f>P_R[[#This Row],[36+]]-P_R[[#This Row],[37+]]</f>
        <v>3.0000000000000004E-5</v>
      </c>
      <c r="CA203" s="5">
        <f>P_R[[#This Row],[37+]]-P_R[[#This Row],[38+]]</f>
        <v>5.0000000000000002E-5</v>
      </c>
      <c r="CB203" s="5">
        <f>P_R[[#This Row],[38+]]-P_R[[#This Row],[39+]]</f>
        <v>0</v>
      </c>
      <c r="CC203" s="5">
        <f>P_R[[#This Row],[39+]]-P_R[[#This Row],[40+]]</f>
        <v>0</v>
      </c>
      <c r="CD203" s="5">
        <f>P_R[[#This Row],[40+]]-P_R[[#This Row],[41+]]</f>
        <v>0</v>
      </c>
      <c r="CE203" s="5">
        <f>P_R[[#This Row],[41+]]-P_R[[#This Row],[42+]]</f>
        <v>0</v>
      </c>
      <c r="CF203" s="5">
        <f>P_R[[#This Row],[42+]]-P_R[[#This Row],[43+]]</f>
        <v>0</v>
      </c>
      <c r="CG203" s="5">
        <f>P_R[[#This Row],[43+]]-P_R[[#This Row],[44+]]</f>
        <v>0</v>
      </c>
      <c r="CH203" s="5">
        <f>P_R[[#This Row],[44+]]-P_R[[#This Row],[45+]]</f>
        <v>0</v>
      </c>
      <c r="CI203" s="5">
        <f>P_R[[#This Row],[45+]]-P_R[[#This Row],[46+]]</f>
        <v>0</v>
      </c>
      <c r="CJ203" s="5">
        <f>P_R[[#This Row],[46+]]-P_R[[#This Row],[47+]]</f>
        <v>0</v>
      </c>
      <c r="CK203" s="5">
        <f>P_R[[#This Row],[47+]]-P_R[[#This Row],[48+]]</f>
        <v>0</v>
      </c>
      <c r="CL203" s="5">
        <f>P_R[[#This Row],[48+]]-P_R[[#This Row],[49+]]</f>
        <v>0</v>
      </c>
    </row>
    <row r="204" spans="1:90" x14ac:dyDescent="0.25">
      <c r="A204" s="10">
        <v>22400724</v>
      </c>
      <c r="B204" s="13" t="s">
        <v>102</v>
      </c>
      <c r="C204" s="13" t="s">
        <v>103</v>
      </c>
      <c r="D204" s="11">
        <v>0.89583333333333337</v>
      </c>
      <c r="E204" s="9" t="str">
        <f>HYPERLINK("https://www.nba.com/stats/player/1626164/boxscores-traditional", "Devin Booker")</f>
        <v>Devin Booker</v>
      </c>
      <c r="F204">
        <v>35.799999999999997</v>
      </c>
      <c r="G204" s="4">
        <v>3.1869999999999998</v>
      </c>
      <c r="H204" s="3">
        <v>1</v>
      </c>
      <c r="I204" s="3">
        <v>1</v>
      </c>
      <c r="J204" s="3">
        <v>1</v>
      </c>
      <c r="K204" s="3">
        <v>1</v>
      </c>
      <c r="L204" s="3">
        <v>1</v>
      </c>
      <c r="M204" s="3">
        <v>1</v>
      </c>
      <c r="N204" s="3">
        <v>1</v>
      </c>
      <c r="O204" s="3">
        <v>1</v>
      </c>
      <c r="P204" s="3">
        <v>1</v>
      </c>
      <c r="Q204" s="3">
        <v>1</v>
      </c>
      <c r="R204" s="3">
        <v>1</v>
      </c>
      <c r="S204" s="3">
        <v>1</v>
      </c>
      <c r="T204" s="3">
        <v>1</v>
      </c>
      <c r="U204" s="3">
        <v>1</v>
      </c>
      <c r="V204" s="3">
        <v>1</v>
      </c>
      <c r="W204" s="3">
        <v>1</v>
      </c>
      <c r="X204" s="3">
        <v>0.99988999999999995</v>
      </c>
      <c r="Y204" s="3">
        <v>0.99965000000000004</v>
      </c>
      <c r="Z204" s="3">
        <v>0.99892999999999998</v>
      </c>
      <c r="AA204" s="3">
        <v>0.99711000000000005</v>
      </c>
      <c r="AB204" s="3">
        <v>0.99285999999999996</v>
      </c>
      <c r="AC204" s="3">
        <v>0.98341000000000001</v>
      </c>
      <c r="AD204" s="3">
        <v>0.96562000000000003</v>
      </c>
      <c r="AE204" s="3">
        <v>0.93447999999999998</v>
      </c>
      <c r="AF204" s="3">
        <v>0.88297999999999999</v>
      </c>
      <c r="AG204" s="3">
        <v>0.81057000000000001</v>
      </c>
      <c r="AH204" s="3">
        <v>0.71226</v>
      </c>
      <c r="AI204" s="3">
        <v>0.59870999999999996</v>
      </c>
      <c r="AJ204" s="3">
        <v>0.47608</v>
      </c>
      <c r="AK204" s="3">
        <v>0.35197000000000001</v>
      </c>
      <c r="AL204" s="3">
        <v>0.24510000000000001</v>
      </c>
      <c r="AM204" s="3">
        <v>0.15866</v>
      </c>
      <c r="AN204" s="3">
        <v>9.3420000000000003E-2</v>
      </c>
      <c r="AO204" s="3">
        <v>5.1549999999999999E-2</v>
      </c>
      <c r="AP204" s="3">
        <v>2.5590000000000002E-2</v>
      </c>
      <c r="AQ204" s="3">
        <v>1.191E-2</v>
      </c>
      <c r="AR204" s="3">
        <v>5.0800000000000003E-3</v>
      </c>
      <c r="AS204" s="3">
        <v>1.9300000000000001E-3</v>
      </c>
      <c r="AT204" s="3">
        <v>6.8999999999999997E-4</v>
      </c>
      <c r="AU204" s="3">
        <v>2.2000000000000001E-4</v>
      </c>
      <c r="AV204" s="3">
        <v>6.0000000000000002E-5</v>
      </c>
      <c r="AW204" s="3">
        <v>0</v>
      </c>
      <c r="AX204" s="5">
        <f>P_R[[#This Row],[8+]]-P_R[[#This Row],[9+]]</f>
        <v>0</v>
      </c>
      <c r="AY204" s="5">
        <f>P_R[[#This Row],[9+]]-P_R[[#This Row],[10+]]</f>
        <v>0</v>
      </c>
      <c r="AZ204" s="5">
        <f>P_R[[#This Row],[10+]]-P_R[[#This Row],[11+]]</f>
        <v>0</v>
      </c>
      <c r="BA204" s="5">
        <f>P_R[[#This Row],[11+]]-P_R[[#This Row],[12+]]</f>
        <v>0</v>
      </c>
      <c r="BB204" s="5">
        <f>P_R[[#This Row],[12+]]-P_R[[#This Row],[13+]]</f>
        <v>0</v>
      </c>
      <c r="BC204" s="5">
        <f>P_R[[#This Row],[13+]]-P_R[[#This Row],[14+]]</f>
        <v>0</v>
      </c>
      <c r="BD204" s="5">
        <f>P_R[[#This Row],[14+]]-P_R[[#This Row],[15+]]</f>
        <v>0</v>
      </c>
      <c r="BE204" s="5">
        <f>P_R[[#This Row],[15+]]-P_R[[#This Row],[16+]]</f>
        <v>0</v>
      </c>
      <c r="BF204" s="5">
        <f>P_R[[#This Row],[16+]]-P_R[[#This Row],[17+]]</f>
        <v>0</v>
      </c>
      <c r="BG204" s="5">
        <f>P_R[[#This Row],[17+]]-P_R[[#This Row],[18+]]</f>
        <v>0</v>
      </c>
      <c r="BH204" s="5">
        <f>P_R[[#This Row],[18+]]-P_R[[#This Row],[19+]]</f>
        <v>0</v>
      </c>
      <c r="BI204" s="5">
        <f>P_R[[#This Row],[19+]]-P_R[[#This Row],[20+]]</f>
        <v>0</v>
      </c>
      <c r="BJ204" s="5">
        <f>P_R[[#This Row],[20+]]-P_R[[#This Row],[21+]]</f>
        <v>0</v>
      </c>
      <c r="BK204" s="5">
        <f>P_R[[#This Row],[21+]]-P_R[[#This Row],[22+]]</f>
        <v>0</v>
      </c>
      <c r="BL204" s="5">
        <f>P_R[[#This Row],[22+]]-P_R[[#This Row],[23+]]</f>
        <v>0</v>
      </c>
      <c r="BM204" s="5">
        <f>P_R[[#This Row],[23+]]-P_R[[#This Row],[24+]]</f>
        <v>1.100000000000545E-4</v>
      </c>
      <c r="BN204" s="5">
        <f>P_R[[#This Row],[24+]]-P_R[[#This Row],[25+]]</f>
        <v>2.3999999999990695E-4</v>
      </c>
      <c r="BO204" s="5">
        <f>P_R[[#This Row],[25+]]-P_R[[#This Row],[26+]]</f>
        <v>7.2000000000005393E-4</v>
      </c>
      <c r="BP204" s="5">
        <f>P_R[[#This Row],[26+]]-P_R[[#This Row],[27+]]</f>
        <v>1.8199999999999328E-3</v>
      </c>
      <c r="BQ204" s="5">
        <f>P_R[[#This Row],[27+]]-P_R[[#This Row],[28+]]</f>
        <v>4.250000000000087E-3</v>
      </c>
      <c r="BR204" s="5">
        <f>P_R[[#This Row],[28+]]-P_R[[#This Row],[29+]]</f>
        <v>9.4499999999999584E-3</v>
      </c>
      <c r="BS204" s="5">
        <f>P_R[[#This Row],[29+]]-P_R[[#This Row],[30+]]</f>
        <v>1.7789999999999973E-2</v>
      </c>
      <c r="BT204" s="5">
        <f>P_R[[#This Row],[30+]]-P_R[[#This Row],[31+]]</f>
        <v>3.1140000000000057E-2</v>
      </c>
      <c r="BU204" s="5">
        <f>P_R[[#This Row],[31+]]-P_R[[#This Row],[32+]]</f>
        <v>5.149999999999999E-2</v>
      </c>
      <c r="BV204" s="5">
        <f>P_R[[#This Row],[32+]]-P_R[[#This Row],[33+]]</f>
        <v>7.2409999999999974E-2</v>
      </c>
      <c r="BW204" s="5">
        <f>P_R[[#This Row],[33+]]-P_R[[#This Row],[34+]]</f>
        <v>9.8310000000000008E-2</v>
      </c>
      <c r="BX204" s="5">
        <f>P_R[[#This Row],[34+]]-P_R[[#This Row],[35+]]</f>
        <v>0.11355000000000004</v>
      </c>
      <c r="BY204" s="5">
        <f>P_R[[#This Row],[35+]]-P_R[[#This Row],[36+]]</f>
        <v>0.12262999999999996</v>
      </c>
      <c r="BZ204" s="5">
        <f>P_R[[#This Row],[36+]]-P_R[[#This Row],[37+]]</f>
        <v>0.12411</v>
      </c>
      <c r="CA204" s="5">
        <f>P_R[[#This Row],[37+]]-P_R[[#This Row],[38+]]</f>
        <v>0.10686999999999999</v>
      </c>
      <c r="CB204" s="5">
        <f>P_R[[#This Row],[38+]]-P_R[[#This Row],[39+]]</f>
        <v>8.6440000000000017E-2</v>
      </c>
      <c r="CC204" s="5">
        <f>P_R[[#This Row],[39+]]-P_R[[#This Row],[40+]]</f>
        <v>6.5239999999999992E-2</v>
      </c>
      <c r="CD204" s="5">
        <f>P_R[[#This Row],[40+]]-P_R[[#This Row],[41+]]</f>
        <v>4.1870000000000004E-2</v>
      </c>
      <c r="CE204" s="5">
        <f>P_R[[#This Row],[41+]]-P_R[[#This Row],[42+]]</f>
        <v>2.5959999999999997E-2</v>
      </c>
      <c r="CF204" s="5">
        <f>P_R[[#This Row],[42+]]-P_R[[#This Row],[43+]]</f>
        <v>1.3680000000000001E-2</v>
      </c>
      <c r="CG204" s="5">
        <f>P_R[[#This Row],[43+]]-P_R[[#This Row],[44+]]</f>
        <v>6.8300000000000001E-3</v>
      </c>
      <c r="CH204" s="5">
        <f>P_R[[#This Row],[44+]]-P_R[[#This Row],[45+]]</f>
        <v>3.15E-3</v>
      </c>
      <c r="CI204" s="5">
        <f>P_R[[#This Row],[45+]]-P_R[[#This Row],[46+]]</f>
        <v>1.2400000000000002E-3</v>
      </c>
      <c r="CJ204" s="5">
        <f>P_R[[#This Row],[46+]]-P_R[[#This Row],[47+]]</f>
        <v>4.6999999999999993E-4</v>
      </c>
      <c r="CK204" s="5">
        <f>P_R[[#This Row],[47+]]-P_R[[#This Row],[48+]]</f>
        <v>1.6000000000000001E-4</v>
      </c>
      <c r="CL204" s="5">
        <f>P_R[[#This Row],[48+]]-P_R[[#This Row],[49+]]</f>
        <v>6.0000000000000002E-5</v>
      </c>
    </row>
    <row r="205" spans="1:90" x14ac:dyDescent="0.25">
      <c r="A205" s="10">
        <v>22400724</v>
      </c>
      <c r="B205" s="13" t="s">
        <v>102</v>
      </c>
      <c r="C205" s="13" t="s">
        <v>103</v>
      </c>
      <c r="D205" s="11">
        <v>0.89583333333333337</v>
      </c>
      <c r="E205" s="9" t="str">
        <f>HYPERLINK("https://www.nba.com/stats/player/201142/boxscores-traditional", "Kevin Durant")</f>
        <v>Kevin Durant</v>
      </c>
      <c r="F205">
        <v>28.6</v>
      </c>
      <c r="G205" s="4">
        <v>4.4089999999999998</v>
      </c>
      <c r="H205" s="3">
        <v>1</v>
      </c>
      <c r="I205" s="3">
        <v>1</v>
      </c>
      <c r="J205" s="3">
        <v>1</v>
      </c>
      <c r="K205" s="3">
        <v>0.99997000000000003</v>
      </c>
      <c r="L205" s="3">
        <v>0.99992000000000003</v>
      </c>
      <c r="M205" s="3">
        <v>0.99980000000000002</v>
      </c>
      <c r="N205" s="3">
        <v>0.99953000000000003</v>
      </c>
      <c r="O205" s="3">
        <v>0.99895999999999996</v>
      </c>
      <c r="P205" s="3">
        <v>0.99787999999999999</v>
      </c>
      <c r="Q205" s="3">
        <v>0.99573</v>
      </c>
      <c r="R205" s="3">
        <v>0.99180000000000001</v>
      </c>
      <c r="S205" s="3">
        <v>0.98536999999999997</v>
      </c>
      <c r="T205" s="3">
        <v>0.97441</v>
      </c>
      <c r="U205" s="3">
        <v>0.95728000000000002</v>
      </c>
      <c r="V205" s="3">
        <v>0.93318999999999996</v>
      </c>
      <c r="W205" s="3">
        <v>0.89795999999999998</v>
      </c>
      <c r="X205" s="3">
        <v>0.85082999999999998</v>
      </c>
      <c r="Y205" s="3">
        <v>0.79388999999999998</v>
      </c>
      <c r="Z205" s="3">
        <v>0.72240000000000004</v>
      </c>
      <c r="AA205" s="3">
        <v>0.64058000000000004</v>
      </c>
      <c r="AB205" s="3">
        <v>0.55567</v>
      </c>
      <c r="AC205" s="3">
        <v>0.46414</v>
      </c>
      <c r="AD205" s="3">
        <v>0.37447999999999998</v>
      </c>
      <c r="AE205" s="3">
        <v>0.29459999999999997</v>
      </c>
      <c r="AF205" s="3">
        <v>0.22065000000000001</v>
      </c>
      <c r="AG205" s="3">
        <v>0.15866</v>
      </c>
      <c r="AH205" s="3">
        <v>0.11123</v>
      </c>
      <c r="AI205" s="3">
        <v>7.3529999999999998E-2</v>
      </c>
      <c r="AJ205" s="3">
        <v>4.648E-2</v>
      </c>
      <c r="AK205" s="3">
        <v>2.8070000000000001E-2</v>
      </c>
      <c r="AL205" s="3">
        <v>1.6590000000000001E-2</v>
      </c>
      <c r="AM205" s="3">
        <v>9.1400000000000006E-3</v>
      </c>
      <c r="AN205" s="3">
        <v>4.7999999999999996E-3</v>
      </c>
      <c r="AO205" s="3">
        <v>2.48E-3</v>
      </c>
      <c r="AP205" s="3">
        <v>1.1800000000000001E-3</v>
      </c>
      <c r="AQ205" s="3">
        <v>5.4000000000000001E-4</v>
      </c>
      <c r="AR205" s="3">
        <v>2.4000000000000001E-4</v>
      </c>
      <c r="AS205" s="3">
        <v>1E-4</v>
      </c>
      <c r="AT205" s="3">
        <v>4.0000000000000003E-5</v>
      </c>
      <c r="AU205" s="3">
        <v>0</v>
      </c>
      <c r="AV205" s="3">
        <v>0</v>
      </c>
      <c r="AW205" s="3">
        <v>0</v>
      </c>
      <c r="AX205" s="5">
        <f>P_R[[#This Row],[8+]]-P_R[[#This Row],[9+]]</f>
        <v>0</v>
      </c>
      <c r="AY205" s="5">
        <f>P_R[[#This Row],[9+]]-P_R[[#This Row],[10+]]</f>
        <v>0</v>
      </c>
      <c r="AZ205" s="5">
        <f>P_R[[#This Row],[10+]]-P_R[[#This Row],[11+]]</f>
        <v>2.9999999999974492E-5</v>
      </c>
      <c r="BA205" s="5">
        <f>P_R[[#This Row],[11+]]-P_R[[#This Row],[12+]]</f>
        <v>4.9999999999994493E-5</v>
      </c>
      <c r="BB205" s="5">
        <f>P_R[[#This Row],[12+]]-P_R[[#This Row],[13+]]</f>
        <v>1.2000000000000899E-4</v>
      </c>
      <c r="BC205" s="5">
        <f>P_R[[#This Row],[13+]]-P_R[[#This Row],[14+]]</f>
        <v>2.6999999999999247E-4</v>
      </c>
      <c r="BD205" s="5">
        <f>P_R[[#This Row],[14+]]-P_R[[#This Row],[15+]]</f>
        <v>5.7000000000007045E-4</v>
      </c>
      <c r="BE205" s="5">
        <f>P_R[[#This Row],[15+]]-P_R[[#This Row],[16+]]</f>
        <v>1.0799999999999699E-3</v>
      </c>
      <c r="BF205" s="5">
        <f>P_R[[#This Row],[16+]]-P_R[[#This Row],[17+]]</f>
        <v>2.1499999999999853E-3</v>
      </c>
      <c r="BG205" s="5">
        <f>P_R[[#This Row],[17+]]-P_R[[#This Row],[18+]]</f>
        <v>3.9299999999999891E-3</v>
      </c>
      <c r="BH205" s="5">
        <f>P_R[[#This Row],[18+]]-P_R[[#This Row],[19+]]</f>
        <v>6.4300000000000468E-3</v>
      </c>
      <c r="BI205" s="5">
        <f>P_R[[#This Row],[19+]]-P_R[[#This Row],[20+]]</f>
        <v>1.095999999999997E-2</v>
      </c>
      <c r="BJ205" s="5">
        <f>P_R[[#This Row],[20+]]-P_R[[#This Row],[21+]]</f>
        <v>1.7129999999999979E-2</v>
      </c>
      <c r="BK205" s="5">
        <f>P_R[[#This Row],[21+]]-P_R[[#This Row],[22+]]</f>
        <v>2.4090000000000056E-2</v>
      </c>
      <c r="BL205" s="5">
        <f>P_R[[#This Row],[22+]]-P_R[[#This Row],[23+]]</f>
        <v>3.5229999999999984E-2</v>
      </c>
      <c r="BM205" s="5">
        <f>P_R[[#This Row],[23+]]-P_R[[#This Row],[24+]]</f>
        <v>4.7130000000000005E-2</v>
      </c>
      <c r="BN205" s="5">
        <f>P_R[[#This Row],[24+]]-P_R[[#This Row],[25+]]</f>
        <v>5.6939999999999991E-2</v>
      </c>
      <c r="BO205" s="5">
        <f>P_R[[#This Row],[25+]]-P_R[[#This Row],[26+]]</f>
        <v>7.1489999999999942E-2</v>
      </c>
      <c r="BP205" s="5">
        <f>P_R[[#This Row],[26+]]-P_R[[#This Row],[27+]]</f>
        <v>8.1820000000000004E-2</v>
      </c>
      <c r="BQ205" s="5">
        <f>P_R[[#This Row],[27+]]-P_R[[#This Row],[28+]]</f>
        <v>8.4910000000000041E-2</v>
      </c>
      <c r="BR205" s="5">
        <f>P_R[[#This Row],[28+]]-P_R[[#This Row],[29+]]</f>
        <v>9.153E-2</v>
      </c>
      <c r="BS205" s="5">
        <f>P_R[[#This Row],[29+]]-P_R[[#This Row],[30+]]</f>
        <v>8.9660000000000017E-2</v>
      </c>
      <c r="BT205" s="5">
        <f>P_R[[#This Row],[30+]]-P_R[[#This Row],[31+]]</f>
        <v>7.9880000000000007E-2</v>
      </c>
      <c r="BU205" s="5">
        <f>P_R[[#This Row],[31+]]-P_R[[#This Row],[32+]]</f>
        <v>7.394999999999996E-2</v>
      </c>
      <c r="BV205" s="5">
        <f>P_R[[#This Row],[32+]]-P_R[[#This Row],[33+]]</f>
        <v>6.1990000000000017E-2</v>
      </c>
      <c r="BW205" s="5">
        <f>P_R[[#This Row],[33+]]-P_R[[#This Row],[34+]]</f>
        <v>4.743E-2</v>
      </c>
      <c r="BX205" s="5">
        <f>P_R[[#This Row],[34+]]-P_R[[#This Row],[35+]]</f>
        <v>3.7699999999999997E-2</v>
      </c>
      <c r="BY205" s="5">
        <f>P_R[[#This Row],[35+]]-P_R[[#This Row],[36+]]</f>
        <v>2.7049999999999998E-2</v>
      </c>
      <c r="BZ205" s="5">
        <f>P_R[[#This Row],[36+]]-P_R[[#This Row],[37+]]</f>
        <v>1.8409999999999999E-2</v>
      </c>
      <c r="CA205" s="5">
        <f>P_R[[#This Row],[37+]]-P_R[[#This Row],[38+]]</f>
        <v>1.1480000000000001E-2</v>
      </c>
      <c r="CB205" s="5">
        <f>P_R[[#This Row],[38+]]-P_R[[#This Row],[39+]]</f>
        <v>7.45E-3</v>
      </c>
      <c r="CC205" s="5">
        <f>P_R[[#This Row],[39+]]-P_R[[#This Row],[40+]]</f>
        <v>4.340000000000001E-3</v>
      </c>
      <c r="CD205" s="5">
        <f>P_R[[#This Row],[40+]]-P_R[[#This Row],[41+]]</f>
        <v>2.3199999999999996E-3</v>
      </c>
      <c r="CE205" s="5">
        <f>P_R[[#This Row],[41+]]-P_R[[#This Row],[42+]]</f>
        <v>1.2999999999999999E-3</v>
      </c>
      <c r="CF205" s="5">
        <f>P_R[[#This Row],[42+]]-P_R[[#This Row],[43+]]</f>
        <v>6.4000000000000005E-4</v>
      </c>
      <c r="CG205" s="5">
        <f>P_R[[#This Row],[43+]]-P_R[[#This Row],[44+]]</f>
        <v>3.0000000000000003E-4</v>
      </c>
      <c r="CH205" s="5">
        <f>P_R[[#This Row],[44+]]-P_R[[#This Row],[45+]]</f>
        <v>1.3999999999999999E-4</v>
      </c>
      <c r="CI205" s="5">
        <f>P_R[[#This Row],[45+]]-P_R[[#This Row],[46+]]</f>
        <v>6.0000000000000002E-5</v>
      </c>
      <c r="CJ205" s="5">
        <f>P_R[[#This Row],[46+]]-P_R[[#This Row],[47+]]</f>
        <v>4.0000000000000003E-5</v>
      </c>
      <c r="CK205" s="5">
        <f>P_R[[#This Row],[47+]]-P_R[[#This Row],[48+]]</f>
        <v>0</v>
      </c>
      <c r="CL205" s="5">
        <f>P_R[[#This Row],[48+]]-P_R[[#This Row],[49+]]</f>
        <v>0</v>
      </c>
    </row>
    <row r="206" spans="1:90" x14ac:dyDescent="0.25">
      <c r="A206" s="10">
        <v>22400724</v>
      </c>
      <c r="B206" s="13" t="s">
        <v>102</v>
      </c>
      <c r="C206" s="13" t="s">
        <v>103</v>
      </c>
      <c r="D206" s="11">
        <v>0.89583333333333337</v>
      </c>
      <c r="E206" s="9" t="str">
        <f>HYPERLINK("https://www.nba.com/stats/player/203078/boxscores-traditional", "Bradley Beal")</f>
        <v>Bradley Beal</v>
      </c>
      <c r="F206">
        <v>19.399999999999999</v>
      </c>
      <c r="G206" s="4">
        <v>6.8879999999999999</v>
      </c>
      <c r="H206" s="3">
        <v>0.95154000000000005</v>
      </c>
      <c r="I206" s="3">
        <v>0.93447999999999998</v>
      </c>
      <c r="J206" s="3">
        <v>0.91308999999999996</v>
      </c>
      <c r="K206" s="3">
        <v>0.88876999999999995</v>
      </c>
      <c r="L206" s="3">
        <v>0.85768999999999995</v>
      </c>
      <c r="M206" s="3">
        <v>0.82381000000000004</v>
      </c>
      <c r="N206" s="3">
        <v>0.7823</v>
      </c>
      <c r="O206" s="3">
        <v>0.73890999999999996</v>
      </c>
      <c r="P206" s="3">
        <v>0.68793000000000004</v>
      </c>
      <c r="Q206" s="3">
        <v>0.63683000000000001</v>
      </c>
      <c r="R206" s="3">
        <v>0.57926</v>
      </c>
      <c r="S206" s="3">
        <v>0.52392000000000005</v>
      </c>
      <c r="T206" s="3">
        <v>0.46414</v>
      </c>
      <c r="U206" s="3">
        <v>0.40905000000000002</v>
      </c>
      <c r="V206" s="3">
        <v>0.35197000000000001</v>
      </c>
      <c r="W206" s="3">
        <v>0.30153000000000002</v>
      </c>
      <c r="X206" s="3">
        <v>0.25142999999999999</v>
      </c>
      <c r="Y206" s="3">
        <v>0.20896999999999999</v>
      </c>
      <c r="Z206" s="3">
        <v>0.16853000000000001</v>
      </c>
      <c r="AA206" s="3">
        <v>0.13567000000000001</v>
      </c>
      <c r="AB206" s="3">
        <v>0.10564999999999999</v>
      </c>
      <c r="AC206" s="3">
        <v>8.226E-2</v>
      </c>
      <c r="AD206" s="3">
        <v>6.1780000000000002E-2</v>
      </c>
      <c r="AE206" s="3">
        <v>4.648E-2</v>
      </c>
      <c r="AF206" s="3">
        <v>3.3619999999999997E-2</v>
      </c>
      <c r="AG206" s="3">
        <v>2.4420000000000001E-2</v>
      </c>
      <c r="AH206" s="3">
        <v>1.7000000000000001E-2</v>
      </c>
      <c r="AI206" s="3">
        <v>1.191E-2</v>
      </c>
      <c r="AJ206" s="3">
        <v>7.9799999999999992E-3</v>
      </c>
      <c r="AK206" s="3">
        <v>5.2300000000000003E-3</v>
      </c>
      <c r="AL206" s="3">
        <v>3.47E-3</v>
      </c>
      <c r="AM206" s="3">
        <v>2.1900000000000001E-3</v>
      </c>
      <c r="AN206" s="3">
        <v>1.39E-3</v>
      </c>
      <c r="AO206" s="3">
        <v>8.4000000000000003E-4</v>
      </c>
      <c r="AP206" s="3">
        <v>5.1999999999999995E-4</v>
      </c>
      <c r="AQ206" s="3">
        <v>2.9999999999999997E-4</v>
      </c>
      <c r="AR206" s="3">
        <v>1.8000000000000001E-4</v>
      </c>
      <c r="AS206" s="3">
        <v>1E-4</v>
      </c>
      <c r="AT206" s="3">
        <v>6.0000000000000002E-5</v>
      </c>
      <c r="AU206" s="3">
        <v>0</v>
      </c>
      <c r="AV206" s="3">
        <v>0</v>
      </c>
      <c r="AW206" s="3">
        <v>0</v>
      </c>
      <c r="AX206" s="5">
        <f>P_R[[#This Row],[8+]]-P_R[[#This Row],[9+]]</f>
        <v>1.7060000000000075E-2</v>
      </c>
      <c r="AY206" s="5">
        <f>P_R[[#This Row],[9+]]-P_R[[#This Row],[10+]]</f>
        <v>2.139000000000002E-2</v>
      </c>
      <c r="AZ206" s="5">
        <f>P_R[[#This Row],[10+]]-P_R[[#This Row],[11+]]</f>
        <v>2.4320000000000008E-2</v>
      </c>
      <c r="BA206" s="5">
        <f>P_R[[#This Row],[11+]]-P_R[[#This Row],[12+]]</f>
        <v>3.1079999999999997E-2</v>
      </c>
      <c r="BB206" s="5">
        <f>P_R[[#This Row],[12+]]-P_R[[#This Row],[13+]]</f>
        <v>3.387999999999991E-2</v>
      </c>
      <c r="BC206" s="5">
        <f>P_R[[#This Row],[13+]]-P_R[[#This Row],[14+]]</f>
        <v>4.1510000000000047E-2</v>
      </c>
      <c r="BD206" s="5">
        <f>P_R[[#This Row],[14+]]-P_R[[#This Row],[15+]]</f>
        <v>4.339000000000004E-2</v>
      </c>
      <c r="BE206" s="5">
        <f>P_R[[#This Row],[15+]]-P_R[[#This Row],[16+]]</f>
        <v>5.0979999999999914E-2</v>
      </c>
      <c r="BF206" s="5">
        <f>P_R[[#This Row],[16+]]-P_R[[#This Row],[17+]]</f>
        <v>5.1100000000000034E-2</v>
      </c>
      <c r="BG206" s="5">
        <f>P_R[[#This Row],[17+]]-P_R[[#This Row],[18+]]</f>
        <v>5.757000000000001E-2</v>
      </c>
      <c r="BH206" s="5">
        <f>P_R[[#This Row],[18+]]-P_R[[#This Row],[19+]]</f>
        <v>5.5339999999999945E-2</v>
      </c>
      <c r="BI206" s="5">
        <f>P_R[[#This Row],[19+]]-P_R[[#This Row],[20+]]</f>
        <v>5.9780000000000055E-2</v>
      </c>
      <c r="BJ206" s="5">
        <f>P_R[[#This Row],[20+]]-P_R[[#This Row],[21+]]</f>
        <v>5.5089999999999972E-2</v>
      </c>
      <c r="BK206" s="5">
        <f>P_R[[#This Row],[21+]]-P_R[[#This Row],[22+]]</f>
        <v>5.708000000000002E-2</v>
      </c>
      <c r="BL206" s="5">
        <f>P_R[[#This Row],[22+]]-P_R[[#This Row],[23+]]</f>
        <v>5.0439999999999985E-2</v>
      </c>
      <c r="BM206" s="5">
        <f>P_R[[#This Row],[23+]]-P_R[[#This Row],[24+]]</f>
        <v>5.0100000000000033E-2</v>
      </c>
      <c r="BN206" s="5">
        <f>P_R[[#This Row],[24+]]-P_R[[#This Row],[25+]]</f>
        <v>4.2459999999999998E-2</v>
      </c>
      <c r="BO206" s="5">
        <f>P_R[[#This Row],[25+]]-P_R[[#This Row],[26+]]</f>
        <v>4.0439999999999976E-2</v>
      </c>
      <c r="BP206" s="5">
        <f>P_R[[#This Row],[26+]]-P_R[[#This Row],[27+]]</f>
        <v>3.286E-2</v>
      </c>
      <c r="BQ206" s="5">
        <f>P_R[[#This Row],[27+]]-P_R[[#This Row],[28+]]</f>
        <v>3.0020000000000019E-2</v>
      </c>
      <c r="BR206" s="5">
        <f>P_R[[#This Row],[28+]]-P_R[[#This Row],[29+]]</f>
        <v>2.3389999999999994E-2</v>
      </c>
      <c r="BS206" s="5">
        <f>P_R[[#This Row],[29+]]-P_R[[#This Row],[30+]]</f>
        <v>2.0479999999999998E-2</v>
      </c>
      <c r="BT206" s="5">
        <f>P_R[[#This Row],[30+]]-P_R[[#This Row],[31+]]</f>
        <v>1.5300000000000001E-2</v>
      </c>
      <c r="BU206" s="5">
        <f>P_R[[#This Row],[31+]]-P_R[[#This Row],[32+]]</f>
        <v>1.2860000000000003E-2</v>
      </c>
      <c r="BV206" s="5">
        <f>P_R[[#This Row],[32+]]-P_R[[#This Row],[33+]]</f>
        <v>9.1999999999999964E-3</v>
      </c>
      <c r="BW206" s="5">
        <f>P_R[[#This Row],[33+]]-P_R[[#This Row],[34+]]</f>
        <v>7.4199999999999995E-3</v>
      </c>
      <c r="BX206" s="5">
        <f>P_R[[#This Row],[34+]]-P_R[[#This Row],[35+]]</f>
        <v>5.0900000000000008E-3</v>
      </c>
      <c r="BY206" s="5">
        <f>P_R[[#This Row],[35+]]-P_R[[#This Row],[36+]]</f>
        <v>3.9300000000000012E-3</v>
      </c>
      <c r="BZ206" s="5">
        <f>P_R[[#This Row],[36+]]-P_R[[#This Row],[37+]]</f>
        <v>2.749999999999999E-3</v>
      </c>
      <c r="CA206" s="5">
        <f>P_R[[#This Row],[37+]]-P_R[[#This Row],[38+]]</f>
        <v>1.7600000000000003E-3</v>
      </c>
      <c r="CB206" s="5">
        <f>P_R[[#This Row],[38+]]-P_R[[#This Row],[39+]]</f>
        <v>1.2799999999999999E-3</v>
      </c>
      <c r="CC206" s="5">
        <f>P_R[[#This Row],[39+]]-P_R[[#This Row],[40+]]</f>
        <v>8.0000000000000015E-4</v>
      </c>
      <c r="CD206" s="5">
        <f>P_R[[#This Row],[40+]]-P_R[[#This Row],[41+]]</f>
        <v>5.4999999999999992E-4</v>
      </c>
      <c r="CE206" s="5">
        <f>P_R[[#This Row],[41+]]-P_R[[#This Row],[42+]]</f>
        <v>3.2000000000000008E-4</v>
      </c>
      <c r="CF206" s="5">
        <f>P_R[[#This Row],[42+]]-P_R[[#This Row],[43+]]</f>
        <v>2.1999999999999998E-4</v>
      </c>
      <c r="CG206" s="5">
        <f>P_R[[#This Row],[43+]]-P_R[[#This Row],[44+]]</f>
        <v>1.1999999999999996E-4</v>
      </c>
      <c r="CH206" s="5">
        <f>P_R[[#This Row],[44+]]-P_R[[#This Row],[45+]]</f>
        <v>8.0000000000000007E-5</v>
      </c>
      <c r="CI206" s="5">
        <f>P_R[[#This Row],[45+]]-P_R[[#This Row],[46+]]</f>
        <v>4.0000000000000003E-5</v>
      </c>
      <c r="CJ206" s="5">
        <f>P_R[[#This Row],[46+]]-P_R[[#This Row],[47+]]</f>
        <v>6.0000000000000002E-5</v>
      </c>
      <c r="CK206" s="5">
        <f>P_R[[#This Row],[47+]]-P_R[[#This Row],[48+]]</f>
        <v>0</v>
      </c>
      <c r="CL206" s="5">
        <f>P_R[[#This Row],[48+]]-P_R[[#This Row],[49+]]</f>
        <v>0</v>
      </c>
    </row>
    <row r="207" spans="1:90" x14ac:dyDescent="0.25">
      <c r="A207" s="10">
        <v>22400724</v>
      </c>
      <c r="B207" s="13" t="s">
        <v>102</v>
      </c>
      <c r="C207" s="13" t="s">
        <v>103</v>
      </c>
      <c r="D207" s="11">
        <v>0.89583333333333337</v>
      </c>
      <c r="E207" s="9" t="str">
        <f>HYPERLINK("https://www.nba.com/stats/player/1628960/boxscores-traditional", "Grayson Allen")</f>
        <v>Grayson Allen</v>
      </c>
      <c r="F207">
        <v>16</v>
      </c>
      <c r="G207" s="4">
        <v>5.55</v>
      </c>
      <c r="H207" s="3">
        <v>0.92506999999999995</v>
      </c>
      <c r="I207" s="3">
        <v>0.89617000000000002</v>
      </c>
      <c r="J207" s="3">
        <v>0.85992999999999997</v>
      </c>
      <c r="K207" s="3">
        <v>0.81594</v>
      </c>
      <c r="L207" s="3">
        <v>0.76424000000000003</v>
      </c>
      <c r="M207" s="3">
        <v>0.70540000000000003</v>
      </c>
      <c r="N207" s="3">
        <v>0.64058000000000004</v>
      </c>
      <c r="O207" s="3">
        <v>0.57142000000000004</v>
      </c>
      <c r="P207" s="3">
        <v>0.5</v>
      </c>
      <c r="Q207" s="3">
        <v>0.42858000000000002</v>
      </c>
      <c r="R207" s="3">
        <v>0.35942000000000002</v>
      </c>
      <c r="S207" s="3">
        <v>0.29459999999999997</v>
      </c>
      <c r="T207" s="3">
        <v>0.23576</v>
      </c>
      <c r="U207" s="3">
        <v>0.18406</v>
      </c>
      <c r="V207" s="3">
        <v>0.14007</v>
      </c>
      <c r="W207" s="3">
        <v>0.10383000000000001</v>
      </c>
      <c r="X207" s="3">
        <v>7.4929999999999997E-2</v>
      </c>
      <c r="Y207" s="3">
        <v>5.262E-2</v>
      </c>
      <c r="Z207" s="3">
        <v>3.5929999999999997E-2</v>
      </c>
      <c r="AA207" s="3">
        <v>2.385E-2</v>
      </c>
      <c r="AB207" s="3">
        <v>1.5389999999999999E-2</v>
      </c>
      <c r="AC207" s="3">
        <v>9.6399999999999993E-3</v>
      </c>
      <c r="AD207" s="3">
        <v>5.8700000000000002E-3</v>
      </c>
      <c r="AE207" s="3">
        <v>3.47E-3</v>
      </c>
      <c r="AF207" s="3">
        <v>1.99E-3</v>
      </c>
      <c r="AG207" s="3">
        <v>1.1100000000000001E-3</v>
      </c>
      <c r="AH207" s="3">
        <v>5.9999999999999995E-4</v>
      </c>
      <c r="AI207" s="3">
        <v>3.1E-4</v>
      </c>
      <c r="AJ207" s="3">
        <v>1.6000000000000001E-4</v>
      </c>
      <c r="AK207" s="3">
        <v>8.0000000000000007E-5</v>
      </c>
      <c r="AL207" s="3">
        <v>4.0000000000000003E-5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5">
        <f>P_R[[#This Row],[8+]]-P_R[[#This Row],[9+]]</f>
        <v>2.8899999999999926E-2</v>
      </c>
      <c r="AY207" s="5">
        <f>P_R[[#This Row],[9+]]-P_R[[#This Row],[10+]]</f>
        <v>3.624000000000005E-2</v>
      </c>
      <c r="AZ207" s="5">
        <f>P_R[[#This Row],[10+]]-P_R[[#This Row],[11+]]</f>
        <v>4.3989999999999974E-2</v>
      </c>
      <c r="BA207" s="5">
        <f>P_R[[#This Row],[11+]]-P_R[[#This Row],[12+]]</f>
        <v>5.1699999999999968E-2</v>
      </c>
      <c r="BB207" s="5">
        <f>P_R[[#This Row],[12+]]-P_R[[#This Row],[13+]]</f>
        <v>5.8840000000000003E-2</v>
      </c>
      <c r="BC207" s="5">
        <f>P_R[[#This Row],[13+]]-P_R[[#This Row],[14+]]</f>
        <v>6.4819999999999989E-2</v>
      </c>
      <c r="BD207" s="5">
        <f>P_R[[#This Row],[14+]]-P_R[[#This Row],[15+]]</f>
        <v>6.9159999999999999E-2</v>
      </c>
      <c r="BE207" s="5">
        <f>P_R[[#This Row],[15+]]-P_R[[#This Row],[16+]]</f>
        <v>7.1420000000000039E-2</v>
      </c>
      <c r="BF207" s="5">
        <f>P_R[[#This Row],[16+]]-P_R[[#This Row],[17+]]</f>
        <v>7.1419999999999983E-2</v>
      </c>
      <c r="BG207" s="5">
        <f>P_R[[#This Row],[17+]]-P_R[[#This Row],[18+]]</f>
        <v>6.9159999999999999E-2</v>
      </c>
      <c r="BH207" s="5">
        <f>P_R[[#This Row],[18+]]-P_R[[#This Row],[19+]]</f>
        <v>6.4820000000000044E-2</v>
      </c>
      <c r="BI207" s="5">
        <f>P_R[[#This Row],[19+]]-P_R[[#This Row],[20+]]</f>
        <v>5.8839999999999976E-2</v>
      </c>
      <c r="BJ207" s="5">
        <f>P_R[[#This Row],[20+]]-P_R[[#This Row],[21+]]</f>
        <v>5.1699999999999996E-2</v>
      </c>
      <c r="BK207" s="5">
        <f>P_R[[#This Row],[21+]]-P_R[[#This Row],[22+]]</f>
        <v>4.3990000000000001E-2</v>
      </c>
      <c r="BL207" s="5">
        <f>P_R[[#This Row],[22+]]-P_R[[#This Row],[23+]]</f>
        <v>3.6239999999999994E-2</v>
      </c>
      <c r="BM207" s="5">
        <f>P_R[[#This Row],[23+]]-P_R[[#This Row],[24+]]</f>
        <v>2.8900000000000009E-2</v>
      </c>
      <c r="BN207" s="5">
        <f>P_R[[#This Row],[24+]]-P_R[[#This Row],[25+]]</f>
        <v>2.2309999999999997E-2</v>
      </c>
      <c r="BO207" s="5">
        <f>P_R[[#This Row],[25+]]-P_R[[#This Row],[26+]]</f>
        <v>1.6690000000000003E-2</v>
      </c>
      <c r="BP207" s="5">
        <f>P_R[[#This Row],[26+]]-P_R[[#This Row],[27+]]</f>
        <v>1.2079999999999997E-2</v>
      </c>
      <c r="BQ207" s="5">
        <f>P_R[[#This Row],[27+]]-P_R[[#This Row],[28+]]</f>
        <v>8.4600000000000005E-3</v>
      </c>
      <c r="BR207" s="5">
        <f>P_R[[#This Row],[28+]]-P_R[[#This Row],[29+]]</f>
        <v>5.7499999999999999E-3</v>
      </c>
      <c r="BS207" s="5">
        <f>P_R[[#This Row],[29+]]-P_R[[#This Row],[30+]]</f>
        <v>3.769999999999999E-3</v>
      </c>
      <c r="BT207" s="5">
        <f>P_R[[#This Row],[30+]]-P_R[[#This Row],[31+]]</f>
        <v>2.4000000000000002E-3</v>
      </c>
      <c r="BU207" s="5">
        <f>P_R[[#This Row],[31+]]-P_R[[#This Row],[32+]]</f>
        <v>1.48E-3</v>
      </c>
      <c r="BV207" s="5">
        <f>P_R[[#This Row],[32+]]-P_R[[#This Row],[33+]]</f>
        <v>8.7999999999999992E-4</v>
      </c>
      <c r="BW207" s="5">
        <f>P_R[[#This Row],[33+]]-P_R[[#This Row],[34+]]</f>
        <v>5.1000000000000015E-4</v>
      </c>
      <c r="BX207" s="5">
        <f>P_R[[#This Row],[34+]]-P_R[[#This Row],[35+]]</f>
        <v>2.8999999999999995E-4</v>
      </c>
      <c r="BY207" s="5">
        <f>P_R[[#This Row],[35+]]-P_R[[#This Row],[36+]]</f>
        <v>1.4999999999999999E-4</v>
      </c>
      <c r="BZ207" s="5">
        <f>P_R[[#This Row],[36+]]-P_R[[#This Row],[37+]]</f>
        <v>8.0000000000000007E-5</v>
      </c>
      <c r="CA207" s="5">
        <f>P_R[[#This Row],[37+]]-P_R[[#This Row],[38+]]</f>
        <v>4.0000000000000003E-5</v>
      </c>
      <c r="CB207" s="5">
        <f>P_R[[#This Row],[38+]]-P_R[[#This Row],[39+]]</f>
        <v>4.0000000000000003E-5</v>
      </c>
      <c r="CC207" s="5">
        <f>P_R[[#This Row],[39+]]-P_R[[#This Row],[40+]]</f>
        <v>0</v>
      </c>
      <c r="CD207" s="5">
        <f>P_R[[#This Row],[40+]]-P_R[[#This Row],[41+]]</f>
        <v>0</v>
      </c>
      <c r="CE207" s="5">
        <f>P_R[[#This Row],[41+]]-P_R[[#This Row],[42+]]</f>
        <v>0</v>
      </c>
      <c r="CF207" s="5">
        <f>P_R[[#This Row],[42+]]-P_R[[#This Row],[43+]]</f>
        <v>0</v>
      </c>
      <c r="CG207" s="5">
        <f>P_R[[#This Row],[43+]]-P_R[[#This Row],[44+]]</f>
        <v>0</v>
      </c>
      <c r="CH207" s="5">
        <f>P_R[[#This Row],[44+]]-P_R[[#This Row],[45+]]</f>
        <v>0</v>
      </c>
      <c r="CI207" s="5">
        <f>P_R[[#This Row],[45+]]-P_R[[#This Row],[46+]]</f>
        <v>0</v>
      </c>
      <c r="CJ207" s="5">
        <f>P_R[[#This Row],[46+]]-P_R[[#This Row],[47+]]</f>
        <v>0</v>
      </c>
      <c r="CK207" s="5">
        <f>P_R[[#This Row],[47+]]-P_R[[#This Row],[48+]]</f>
        <v>0</v>
      </c>
      <c r="CL207" s="5">
        <f>P_R[[#This Row],[48+]]-P_R[[#This Row],[49+]]</f>
        <v>0</v>
      </c>
    </row>
    <row r="208" spans="1:90" x14ac:dyDescent="0.25">
      <c r="A208" s="10">
        <v>22400724</v>
      </c>
      <c r="B208" s="13" t="s">
        <v>102</v>
      </c>
      <c r="C208" s="13" t="s">
        <v>103</v>
      </c>
      <c r="D208" s="11">
        <v>0.89583333333333337</v>
      </c>
      <c r="E208" s="9" t="str">
        <f>HYPERLINK("https://www.nba.com/stats/player/1630208/boxscores-traditional", "Nick Richards")</f>
        <v>Nick Richards</v>
      </c>
      <c r="F208">
        <v>15</v>
      </c>
      <c r="G208" s="4">
        <v>7.6159999999999997</v>
      </c>
      <c r="H208" s="3">
        <v>0.82121</v>
      </c>
      <c r="I208" s="3">
        <v>0.78524000000000005</v>
      </c>
      <c r="J208" s="3">
        <v>0.74536999999999998</v>
      </c>
      <c r="K208" s="3">
        <v>0.70194000000000001</v>
      </c>
      <c r="L208" s="3">
        <v>0.65173000000000003</v>
      </c>
      <c r="M208" s="3">
        <v>0.60257000000000005</v>
      </c>
      <c r="N208" s="3">
        <v>0.55171999999999999</v>
      </c>
      <c r="O208" s="3">
        <v>0.5</v>
      </c>
      <c r="P208" s="3">
        <v>0.44828000000000001</v>
      </c>
      <c r="Q208" s="3">
        <v>0.39743000000000001</v>
      </c>
      <c r="R208" s="3">
        <v>0.34827000000000002</v>
      </c>
      <c r="S208" s="3">
        <v>0.29805999999999999</v>
      </c>
      <c r="T208" s="3">
        <v>0.25463000000000002</v>
      </c>
      <c r="U208" s="3">
        <v>0.21476000000000001</v>
      </c>
      <c r="V208" s="3">
        <v>0.17879</v>
      </c>
      <c r="W208" s="3">
        <v>0.14685999999999999</v>
      </c>
      <c r="X208" s="3">
        <v>0.11899999999999999</v>
      </c>
      <c r="Y208" s="3">
        <v>9.5100000000000004E-2</v>
      </c>
      <c r="Z208" s="3">
        <v>7.4929999999999997E-2</v>
      </c>
      <c r="AA208" s="3">
        <v>5.7049999999999997E-2</v>
      </c>
      <c r="AB208" s="3">
        <v>4.3630000000000002E-2</v>
      </c>
      <c r="AC208" s="3">
        <v>3.288E-2</v>
      </c>
      <c r="AD208" s="3">
        <v>2.4420000000000001E-2</v>
      </c>
      <c r="AE208" s="3">
        <v>1.7860000000000001E-2</v>
      </c>
      <c r="AF208" s="3">
        <v>1.2869999999999999E-2</v>
      </c>
      <c r="AG208" s="3">
        <v>9.1400000000000006E-3</v>
      </c>
      <c r="AH208" s="3">
        <v>6.3899999999999998E-3</v>
      </c>
      <c r="AI208" s="3">
        <v>4.2700000000000004E-3</v>
      </c>
      <c r="AJ208" s="3">
        <v>2.8900000000000002E-3</v>
      </c>
      <c r="AK208" s="3">
        <v>1.9300000000000001E-3</v>
      </c>
      <c r="AL208" s="3">
        <v>1.2600000000000001E-3</v>
      </c>
      <c r="AM208" s="3">
        <v>8.1999999999999998E-4</v>
      </c>
      <c r="AN208" s="3">
        <v>5.1999999999999995E-4</v>
      </c>
      <c r="AO208" s="3">
        <v>3.2000000000000003E-4</v>
      </c>
      <c r="AP208" s="3">
        <v>1.9000000000000001E-4</v>
      </c>
      <c r="AQ208" s="3">
        <v>1.2E-4</v>
      </c>
      <c r="AR208" s="3">
        <v>6.9999999999999994E-5</v>
      </c>
      <c r="AS208" s="3">
        <v>4.0000000000000003E-5</v>
      </c>
      <c r="AT208" s="3">
        <v>0</v>
      </c>
      <c r="AU208" s="3">
        <v>0</v>
      </c>
      <c r="AV208" s="3">
        <v>0</v>
      </c>
      <c r="AW208" s="3">
        <v>0</v>
      </c>
      <c r="AX208" s="5">
        <f>P_R[[#This Row],[8+]]-P_R[[#This Row],[9+]]</f>
        <v>3.5969999999999946E-2</v>
      </c>
      <c r="AY208" s="5">
        <f>P_R[[#This Row],[9+]]-P_R[[#This Row],[10+]]</f>
        <v>3.9870000000000072E-2</v>
      </c>
      <c r="AZ208" s="5">
        <f>P_R[[#This Row],[10+]]-P_R[[#This Row],[11+]]</f>
        <v>4.3429999999999969E-2</v>
      </c>
      <c r="BA208" s="5">
        <f>P_R[[#This Row],[11+]]-P_R[[#This Row],[12+]]</f>
        <v>5.0209999999999977E-2</v>
      </c>
      <c r="BB208" s="5">
        <f>P_R[[#This Row],[12+]]-P_R[[#This Row],[13+]]</f>
        <v>4.9159999999999981E-2</v>
      </c>
      <c r="BC208" s="5">
        <f>P_R[[#This Row],[13+]]-P_R[[#This Row],[14+]]</f>
        <v>5.0850000000000062E-2</v>
      </c>
      <c r="BD208" s="5">
        <f>P_R[[#This Row],[14+]]-P_R[[#This Row],[15+]]</f>
        <v>5.1719999999999988E-2</v>
      </c>
      <c r="BE208" s="5">
        <f>P_R[[#This Row],[15+]]-P_R[[#This Row],[16+]]</f>
        <v>5.1719999999999988E-2</v>
      </c>
      <c r="BF208" s="5">
        <f>P_R[[#This Row],[16+]]-P_R[[#This Row],[17+]]</f>
        <v>5.0850000000000006E-2</v>
      </c>
      <c r="BG208" s="5">
        <f>P_R[[#This Row],[17+]]-P_R[[#This Row],[18+]]</f>
        <v>4.9159999999999981E-2</v>
      </c>
      <c r="BH208" s="5">
        <f>P_R[[#This Row],[18+]]-P_R[[#This Row],[19+]]</f>
        <v>5.0210000000000032E-2</v>
      </c>
      <c r="BI208" s="5">
        <f>P_R[[#This Row],[19+]]-P_R[[#This Row],[20+]]</f>
        <v>4.3429999999999969E-2</v>
      </c>
      <c r="BJ208" s="5">
        <f>P_R[[#This Row],[20+]]-P_R[[#This Row],[21+]]</f>
        <v>3.9870000000000017E-2</v>
      </c>
      <c r="BK208" s="5">
        <f>P_R[[#This Row],[21+]]-P_R[[#This Row],[22+]]</f>
        <v>3.5970000000000002E-2</v>
      </c>
      <c r="BL208" s="5">
        <f>P_R[[#This Row],[22+]]-P_R[[#This Row],[23+]]</f>
        <v>3.1930000000000014E-2</v>
      </c>
      <c r="BM208" s="5">
        <f>P_R[[#This Row],[23+]]-P_R[[#This Row],[24+]]</f>
        <v>2.7859999999999996E-2</v>
      </c>
      <c r="BN208" s="5">
        <f>P_R[[#This Row],[24+]]-P_R[[#This Row],[25+]]</f>
        <v>2.3899999999999991E-2</v>
      </c>
      <c r="BO208" s="5">
        <f>P_R[[#This Row],[25+]]-P_R[[#This Row],[26+]]</f>
        <v>2.0170000000000007E-2</v>
      </c>
      <c r="BP208" s="5">
        <f>P_R[[#This Row],[26+]]-P_R[[#This Row],[27+]]</f>
        <v>1.788E-2</v>
      </c>
      <c r="BQ208" s="5">
        <f>P_R[[#This Row],[27+]]-P_R[[#This Row],[28+]]</f>
        <v>1.3419999999999994E-2</v>
      </c>
      <c r="BR208" s="5">
        <f>P_R[[#This Row],[28+]]-P_R[[#This Row],[29+]]</f>
        <v>1.0750000000000003E-2</v>
      </c>
      <c r="BS208" s="5">
        <f>P_R[[#This Row],[29+]]-P_R[[#This Row],[30+]]</f>
        <v>8.4599999999999988E-3</v>
      </c>
      <c r="BT208" s="5">
        <f>P_R[[#This Row],[30+]]-P_R[[#This Row],[31+]]</f>
        <v>6.5599999999999999E-3</v>
      </c>
      <c r="BU208" s="5">
        <f>P_R[[#This Row],[31+]]-P_R[[#This Row],[32+]]</f>
        <v>4.9900000000000014E-3</v>
      </c>
      <c r="BV208" s="5">
        <f>P_R[[#This Row],[32+]]-P_R[[#This Row],[33+]]</f>
        <v>3.7299999999999989E-3</v>
      </c>
      <c r="BW208" s="5">
        <f>P_R[[#This Row],[33+]]-P_R[[#This Row],[34+]]</f>
        <v>2.7500000000000007E-3</v>
      </c>
      <c r="BX208" s="5">
        <f>P_R[[#This Row],[34+]]-P_R[[#This Row],[35+]]</f>
        <v>2.1199999999999995E-3</v>
      </c>
      <c r="BY208" s="5">
        <f>P_R[[#This Row],[35+]]-P_R[[#This Row],[36+]]</f>
        <v>1.3800000000000002E-3</v>
      </c>
      <c r="BZ208" s="5">
        <f>P_R[[#This Row],[36+]]-P_R[[#This Row],[37+]]</f>
        <v>9.6000000000000013E-4</v>
      </c>
      <c r="CA208" s="5">
        <f>P_R[[#This Row],[37+]]-P_R[[#This Row],[38+]]</f>
        <v>6.7000000000000002E-4</v>
      </c>
      <c r="CB208" s="5">
        <f>P_R[[#This Row],[38+]]-P_R[[#This Row],[39+]]</f>
        <v>4.4000000000000007E-4</v>
      </c>
      <c r="CC208" s="5">
        <f>P_R[[#This Row],[39+]]-P_R[[#This Row],[40+]]</f>
        <v>3.0000000000000003E-4</v>
      </c>
      <c r="CD208" s="5">
        <f>P_R[[#This Row],[40+]]-P_R[[#This Row],[41+]]</f>
        <v>1.9999999999999993E-4</v>
      </c>
      <c r="CE208" s="5">
        <f>P_R[[#This Row],[41+]]-P_R[[#This Row],[42+]]</f>
        <v>1.3000000000000002E-4</v>
      </c>
      <c r="CF208" s="5">
        <f>P_R[[#This Row],[42+]]-P_R[[#This Row],[43+]]</f>
        <v>7.0000000000000007E-5</v>
      </c>
      <c r="CG208" s="5">
        <f>P_R[[#This Row],[43+]]-P_R[[#This Row],[44+]]</f>
        <v>5.0000000000000009E-5</v>
      </c>
      <c r="CH208" s="5">
        <f>P_R[[#This Row],[44+]]-P_R[[#This Row],[45+]]</f>
        <v>2.9999999999999991E-5</v>
      </c>
      <c r="CI208" s="5">
        <f>P_R[[#This Row],[45+]]-P_R[[#This Row],[46+]]</f>
        <v>4.0000000000000003E-5</v>
      </c>
      <c r="CJ208" s="5">
        <f>P_R[[#This Row],[46+]]-P_R[[#This Row],[47+]]</f>
        <v>0</v>
      </c>
      <c r="CK208" s="5">
        <f>P_R[[#This Row],[47+]]-P_R[[#This Row],[48+]]</f>
        <v>0</v>
      </c>
      <c r="CL208" s="5">
        <f>P_R[[#This Row],[48+]]-P_R[[#This Row],[49+]]</f>
        <v>0</v>
      </c>
    </row>
    <row r="209" spans="1:90" x14ac:dyDescent="0.25">
      <c r="A209" s="10">
        <v>22400724</v>
      </c>
      <c r="B209" s="13" t="s">
        <v>102</v>
      </c>
      <c r="C209" s="13" t="s">
        <v>103</v>
      </c>
      <c r="D209" s="11">
        <v>0.89583333333333337</v>
      </c>
      <c r="E209" s="9" t="str">
        <f>HYPERLINK("https://www.nba.com/stats/player/203994/boxscores-traditional", "Jusuf Nurkic")</f>
        <v>Jusuf Nurkic</v>
      </c>
      <c r="F209">
        <v>12</v>
      </c>
      <c r="G209" s="4">
        <v>4.7750000000000004</v>
      </c>
      <c r="H209" s="3">
        <v>0.79954999999999998</v>
      </c>
      <c r="I209" s="3">
        <v>0.73565000000000003</v>
      </c>
      <c r="J209" s="3">
        <v>0.66276000000000002</v>
      </c>
      <c r="K209" s="3">
        <v>0.58316999999999997</v>
      </c>
      <c r="L209" s="3">
        <v>0.5</v>
      </c>
      <c r="M209" s="3">
        <v>0.41682999999999998</v>
      </c>
      <c r="N209" s="3">
        <v>0.33723999999999998</v>
      </c>
      <c r="O209" s="3">
        <v>0.26434999999999997</v>
      </c>
      <c r="P209" s="3">
        <v>0.20044999999999999</v>
      </c>
      <c r="Q209" s="3">
        <v>0.14685999999999999</v>
      </c>
      <c r="R209" s="3">
        <v>0.10383000000000001</v>
      </c>
      <c r="S209" s="3">
        <v>7.0779999999999996E-2</v>
      </c>
      <c r="T209" s="3">
        <v>4.648E-2</v>
      </c>
      <c r="U209" s="3">
        <v>3.005E-2</v>
      </c>
      <c r="V209" s="3">
        <v>1.831E-2</v>
      </c>
      <c r="W209" s="3">
        <v>1.072E-2</v>
      </c>
      <c r="X209" s="3">
        <v>6.0400000000000002E-3</v>
      </c>
      <c r="Y209" s="3">
        <v>3.2599999999999999E-3</v>
      </c>
      <c r="Z209" s="3">
        <v>1.6900000000000001E-3</v>
      </c>
      <c r="AA209" s="3">
        <v>8.4000000000000003E-4</v>
      </c>
      <c r="AB209" s="3">
        <v>4.0000000000000002E-4</v>
      </c>
      <c r="AC209" s="3">
        <v>1.9000000000000001E-4</v>
      </c>
      <c r="AD209" s="3">
        <v>8.0000000000000007E-5</v>
      </c>
      <c r="AE209" s="3">
        <v>3.0000000000000001E-5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5">
        <f>P_R[[#This Row],[8+]]-P_R[[#This Row],[9+]]</f>
        <v>6.3899999999999957E-2</v>
      </c>
      <c r="AY209" s="5">
        <f>P_R[[#This Row],[9+]]-P_R[[#This Row],[10+]]</f>
        <v>7.289000000000001E-2</v>
      </c>
      <c r="AZ209" s="5">
        <f>P_R[[#This Row],[10+]]-P_R[[#This Row],[11+]]</f>
        <v>7.959000000000005E-2</v>
      </c>
      <c r="BA209" s="5">
        <f>P_R[[#This Row],[11+]]-P_R[[#This Row],[12+]]</f>
        <v>8.3169999999999966E-2</v>
      </c>
      <c r="BB209" s="5">
        <f>P_R[[#This Row],[12+]]-P_R[[#This Row],[13+]]</f>
        <v>8.3170000000000022E-2</v>
      </c>
      <c r="BC209" s="5">
        <f>P_R[[#This Row],[13+]]-P_R[[#This Row],[14+]]</f>
        <v>7.9589999999999994E-2</v>
      </c>
      <c r="BD209" s="5">
        <f>P_R[[#This Row],[14+]]-P_R[[#This Row],[15+]]</f>
        <v>7.289000000000001E-2</v>
      </c>
      <c r="BE209" s="5">
        <f>P_R[[#This Row],[15+]]-P_R[[#This Row],[16+]]</f>
        <v>6.3899999999999985E-2</v>
      </c>
      <c r="BF209" s="5">
        <f>P_R[[#This Row],[16+]]-P_R[[#This Row],[17+]]</f>
        <v>5.3589999999999999E-2</v>
      </c>
      <c r="BG209" s="5">
        <f>P_R[[#This Row],[17+]]-P_R[[#This Row],[18+]]</f>
        <v>4.3029999999999985E-2</v>
      </c>
      <c r="BH209" s="5">
        <f>P_R[[#This Row],[18+]]-P_R[[#This Row],[19+]]</f>
        <v>3.305000000000001E-2</v>
      </c>
      <c r="BI209" s="5">
        <f>P_R[[#This Row],[19+]]-P_R[[#This Row],[20+]]</f>
        <v>2.4299999999999995E-2</v>
      </c>
      <c r="BJ209" s="5">
        <f>P_R[[#This Row],[20+]]-P_R[[#This Row],[21+]]</f>
        <v>1.643E-2</v>
      </c>
      <c r="BK209" s="5">
        <f>P_R[[#This Row],[21+]]-P_R[[#This Row],[22+]]</f>
        <v>1.174E-2</v>
      </c>
      <c r="BL209" s="5">
        <f>P_R[[#This Row],[22+]]-P_R[[#This Row],[23+]]</f>
        <v>7.5899999999999995E-3</v>
      </c>
      <c r="BM209" s="5">
        <f>P_R[[#This Row],[23+]]-P_R[[#This Row],[24+]]</f>
        <v>4.6800000000000001E-3</v>
      </c>
      <c r="BN209" s="5">
        <f>P_R[[#This Row],[24+]]-P_R[[#This Row],[25+]]</f>
        <v>2.7800000000000004E-3</v>
      </c>
      <c r="BO209" s="5">
        <f>P_R[[#This Row],[25+]]-P_R[[#This Row],[26+]]</f>
        <v>1.5699999999999998E-3</v>
      </c>
      <c r="BP209" s="5">
        <f>P_R[[#This Row],[26+]]-P_R[[#This Row],[27+]]</f>
        <v>8.5000000000000006E-4</v>
      </c>
      <c r="BQ209" s="5">
        <f>P_R[[#This Row],[27+]]-P_R[[#This Row],[28+]]</f>
        <v>4.4000000000000002E-4</v>
      </c>
      <c r="BR209" s="5">
        <f>P_R[[#This Row],[28+]]-P_R[[#This Row],[29+]]</f>
        <v>2.1000000000000001E-4</v>
      </c>
      <c r="BS209" s="5">
        <f>P_R[[#This Row],[29+]]-P_R[[#This Row],[30+]]</f>
        <v>1.1E-4</v>
      </c>
      <c r="BT209" s="5">
        <f>P_R[[#This Row],[30+]]-P_R[[#This Row],[31+]]</f>
        <v>5.0000000000000009E-5</v>
      </c>
      <c r="BU209" s="5">
        <f>P_R[[#This Row],[31+]]-P_R[[#This Row],[32+]]</f>
        <v>3.0000000000000001E-5</v>
      </c>
      <c r="BV209" s="5">
        <f>P_R[[#This Row],[32+]]-P_R[[#This Row],[33+]]</f>
        <v>0</v>
      </c>
      <c r="BW209" s="5">
        <f>P_R[[#This Row],[33+]]-P_R[[#This Row],[34+]]</f>
        <v>0</v>
      </c>
      <c r="BX209" s="5">
        <f>P_R[[#This Row],[34+]]-P_R[[#This Row],[35+]]</f>
        <v>0</v>
      </c>
      <c r="BY209" s="5">
        <f>P_R[[#This Row],[35+]]-P_R[[#This Row],[36+]]</f>
        <v>0</v>
      </c>
      <c r="BZ209" s="5">
        <f>P_R[[#This Row],[36+]]-P_R[[#This Row],[37+]]</f>
        <v>0</v>
      </c>
      <c r="CA209" s="5">
        <f>P_R[[#This Row],[37+]]-P_R[[#This Row],[38+]]</f>
        <v>0</v>
      </c>
      <c r="CB209" s="5">
        <f>P_R[[#This Row],[38+]]-P_R[[#This Row],[39+]]</f>
        <v>0</v>
      </c>
      <c r="CC209" s="5">
        <f>P_R[[#This Row],[39+]]-P_R[[#This Row],[40+]]</f>
        <v>0</v>
      </c>
      <c r="CD209" s="5">
        <f>P_R[[#This Row],[40+]]-P_R[[#This Row],[41+]]</f>
        <v>0</v>
      </c>
      <c r="CE209" s="5">
        <f>P_R[[#This Row],[41+]]-P_R[[#This Row],[42+]]</f>
        <v>0</v>
      </c>
      <c r="CF209" s="5">
        <f>P_R[[#This Row],[42+]]-P_R[[#This Row],[43+]]</f>
        <v>0</v>
      </c>
      <c r="CG209" s="5">
        <f>P_R[[#This Row],[43+]]-P_R[[#This Row],[44+]]</f>
        <v>0</v>
      </c>
      <c r="CH209" s="5">
        <f>P_R[[#This Row],[44+]]-P_R[[#This Row],[45+]]</f>
        <v>0</v>
      </c>
      <c r="CI209" s="5">
        <f>P_R[[#This Row],[45+]]-P_R[[#This Row],[46+]]</f>
        <v>0</v>
      </c>
      <c r="CJ209" s="5">
        <f>P_R[[#This Row],[46+]]-P_R[[#This Row],[47+]]</f>
        <v>0</v>
      </c>
      <c r="CK209" s="5">
        <f>P_R[[#This Row],[47+]]-P_R[[#This Row],[48+]]</f>
        <v>0</v>
      </c>
      <c r="CL209" s="5">
        <f>P_R[[#This Row],[48+]]-P_R[[#This Row],[49+]]</f>
        <v>0</v>
      </c>
    </row>
    <row r="210" spans="1:90" x14ac:dyDescent="0.25">
      <c r="A210" s="10">
        <v>22400724</v>
      </c>
      <c r="B210" s="13" t="s">
        <v>102</v>
      </c>
      <c r="C210" s="13" t="s">
        <v>103</v>
      </c>
      <c r="D210" s="11">
        <v>0.89583333333333337</v>
      </c>
      <c r="E210" s="9" t="str">
        <f>HYPERLINK("https://www.nba.com/stats/player/1626220/boxscores-traditional", "Royce O'Neale")</f>
        <v>Royce O'Neale</v>
      </c>
      <c r="F210">
        <v>11.2</v>
      </c>
      <c r="G210" s="4">
        <v>3.8679999999999999</v>
      </c>
      <c r="H210" s="3">
        <v>0.79673000000000005</v>
      </c>
      <c r="I210" s="3">
        <v>0.71565999999999996</v>
      </c>
      <c r="J210" s="3">
        <v>0.62172000000000005</v>
      </c>
      <c r="K210" s="3">
        <v>0.51993999999999996</v>
      </c>
      <c r="L210" s="3">
        <v>0.41682999999999998</v>
      </c>
      <c r="M210" s="3">
        <v>0.31918000000000002</v>
      </c>
      <c r="N210" s="3">
        <v>0.23576</v>
      </c>
      <c r="O210" s="3">
        <v>0.16353999999999999</v>
      </c>
      <c r="P210" s="3">
        <v>0.10749</v>
      </c>
      <c r="Q210" s="3">
        <v>6.6809999999999994E-2</v>
      </c>
      <c r="R210" s="3">
        <v>3.9199999999999999E-2</v>
      </c>
      <c r="S210" s="3">
        <v>2.1690000000000001E-2</v>
      </c>
      <c r="T210" s="3">
        <v>1.1299999999999999E-2</v>
      </c>
      <c r="U210" s="3">
        <v>5.7000000000000002E-3</v>
      </c>
      <c r="V210" s="3">
        <v>2.64E-3</v>
      </c>
      <c r="W210" s="3">
        <v>1.14E-3</v>
      </c>
      <c r="X210" s="3">
        <v>4.6999999999999999E-4</v>
      </c>
      <c r="Y210" s="3">
        <v>1.8000000000000001E-4</v>
      </c>
      <c r="Z210" s="3">
        <v>6.0000000000000002E-5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5">
        <f>P_R[[#This Row],[8+]]-P_R[[#This Row],[9+]]</f>
        <v>8.1070000000000086E-2</v>
      </c>
      <c r="AY210" s="5">
        <f>P_R[[#This Row],[9+]]-P_R[[#This Row],[10+]]</f>
        <v>9.3939999999999912E-2</v>
      </c>
      <c r="AZ210" s="5">
        <f>P_R[[#This Row],[10+]]-P_R[[#This Row],[11+]]</f>
        <v>0.10178000000000009</v>
      </c>
      <c r="BA210" s="5">
        <f>P_R[[#This Row],[11+]]-P_R[[#This Row],[12+]]</f>
        <v>0.10310999999999998</v>
      </c>
      <c r="BB210" s="5">
        <f>P_R[[#This Row],[12+]]-P_R[[#This Row],[13+]]</f>
        <v>9.7649999999999959E-2</v>
      </c>
      <c r="BC210" s="5">
        <f>P_R[[#This Row],[13+]]-P_R[[#This Row],[14+]]</f>
        <v>8.3420000000000022E-2</v>
      </c>
      <c r="BD210" s="5">
        <f>P_R[[#This Row],[14+]]-P_R[[#This Row],[15+]]</f>
        <v>7.2220000000000006E-2</v>
      </c>
      <c r="BE210" s="5">
        <f>P_R[[#This Row],[15+]]-P_R[[#This Row],[16+]]</f>
        <v>5.6049999999999989E-2</v>
      </c>
      <c r="BF210" s="5">
        <f>P_R[[#This Row],[16+]]-P_R[[#This Row],[17+]]</f>
        <v>4.0680000000000008E-2</v>
      </c>
      <c r="BG210" s="5">
        <f>P_R[[#This Row],[17+]]-P_R[[#This Row],[18+]]</f>
        <v>2.7609999999999996E-2</v>
      </c>
      <c r="BH210" s="5">
        <f>P_R[[#This Row],[18+]]-P_R[[#This Row],[19+]]</f>
        <v>1.7509999999999998E-2</v>
      </c>
      <c r="BI210" s="5">
        <f>P_R[[#This Row],[19+]]-P_R[[#This Row],[20+]]</f>
        <v>1.0390000000000002E-2</v>
      </c>
      <c r="BJ210" s="5">
        <f>P_R[[#This Row],[20+]]-P_R[[#This Row],[21+]]</f>
        <v>5.5999999999999991E-3</v>
      </c>
      <c r="BK210" s="5">
        <f>P_R[[#This Row],[21+]]-P_R[[#This Row],[22+]]</f>
        <v>3.0600000000000002E-3</v>
      </c>
      <c r="BL210" s="5">
        <f>P_R[[#This Row],[22+]]-P_R[[#This Row],[23+]]</f>
        <v>1.5E-3</v>
      </c>
      <c r="BM210" s="5">
        <f>P_R[[#This Row],[23+]]-P_R[[#This Row],[24+]]</f>
        <v>6.7000000000000002E-4</v>
      </c>
      <c r="BN210" s="5">
        <f>P_R[[#This Row],[24+]]-P_R[[#This Row],[25+]]</f>
        <v>2.9E-4</v>
      </c>
      <c r="BO210" s="5">
        <f>P_R[[#This Row],[25+]]-P_R[[#This Row],[26+]]</f>
        <v>1.2000000000000002E-4</v>
      </c>
      <c r="BP210" s="5">
        <f>P_R[[#This Row],[26+]]-P_R[[#This Row],[27+]]</f>
        <v>6.0000000000000002E-5</v>
      </c>
      <c r="BQ210" s="5">
        <f>P_R[[#This Row],[27+]]-P_R[[#This Row],[28+]]</f>
        <v>0</v>
      </c>
      <c r="BR210" s="5">
        <f>P_R[[#This Row],[28+]]-P_R[[#This Row],[29+]]</f>
        <v>0</v>
      </c>
      <c r="BS210" s="5">
        <f>P_R[[#This Row],[29+]]-P_R[[#This Row],[30+]]</f>
        <v>0</v>
      </c>
      <c r="BT210" s="5">
        <f>P_R[[#This Row],[30+]]-P_R[[#This Row],[31+]]</f>
        <v>0</v>
      </c>
      <c r="BU210" s="5">
        <f>P_R[[#This Row],[31+]]-P_R[[#This Row],[32+]]</f>
        <v>0</v>
      </c>
      <c r="BV210" s="5">
        <f>P_R[[#This Row],[32+]]-P_R[[#This Row],[33+]]</f>
        <v>0</v>
      </c>
      <c r="BW210" s="5">
        <f>P_R[[#This Row],[33+]]-P_R[[#This Row],[34+]]</f>
        <v>0</v>
      </c>
      <c r="BX210" s="5">
        <f>P_R[[#This Row],[34+]]-P_R[[#This Row],[35+]]</f>
        <v>0</v>
      </c>
      <c r="BY210" s="5">
        <f>P_R[[#This Row],[35+]]-P_R[[#This Row],[36+]]</f>
        <v>0</v>
      </c>
      <c r="BZ210" s="5">
        <f>P_R[[#This Row],[36+]]-P_R[[#This Row],[37+]]</f>
        <v>0</v>
      </c>
      <c r="CA210" s="5">
        <f>P_R[[#This Row],[37+]]-P_R[[#This Row],[38+]]</f>
        <v>0</v>
      </c>
      <c r="CB210" s="5">
        <f>P_R[[#This Row],[38+]]-P_R[[#This Row],[39+]]</f>
        <v>0</v>
      </c>
      <c r="CC210" s="5">
        <f>P_R[[#This Row],[39+]]-P_R[[#This Row],[40+]]</f>
        <v>0</v>
      </c>
      <c r="CD210" s="5">
        <f>P_R[[#This Row],[40+]]-P_R[[#This Row],[41+]]</f>
        <v>0</v>
      </c>
      <c r="CE210" s="5">
        <f>P_R[[#This Row],[41+]]-P_R[[#This Row],[42+]]</f>
        <v>0</v>
      </c>
      <c r="CF210" s="5">
        <f>P_R[[#This Row],[42+]]-P_R[[#This Row],[43+]]</f>
        <v>0</v>
      </c>
      <c r="CG210" s="5">
        <f>P_R[[#This Row],[43+]]-P_R[[#This Row],[44+]]</f>
        <v>0</v>
      </c>
      <c r="CH210" s="5">
        <f>P_R[[#This Row],[44+]]-P_R[[#This Row],[45+]]</f>
        <v>0</v>
      </c>
      <c r="CI210" s="5">
        <f>P_R[[#This Row],[45+]]-P_R[[#This Row],[46+]]</f>
        <v>0</v>
      </c>
      <c r="CJ210" s="5">
        <f>P_R[[#This Row],[46+]]-P_R[[#This Row],[47+]]</f>
        <v>0</v>
      </c>
      <c r="CK210" s="5">
        <f>P_R[[#This Row],[47+]]-P_R[[#This Row],[48+]]</f>
        <v>0</v>
      </c>
      <c r="CL210" s="5">
        <f>P_R[[#This Row],[48+]]-P_R[[#This Row],[49+]]</f>
        <v>0</v>
      </c>
    </row>
    <row r="211" spans="1:90" x14ac:dyDescent="0.25">
      <c r="A211" s="10">
        <v>22400724</v>
      </c>
      <c r="B211" s="13" t="s">
        <v>102</v>
      </c>
      <c r="C211" s="13" t="s">
        <v>103</v>
      </c>
      <c r="D211" s="11">
        <v>0.89583333333333337</v>
      </c>
      <c r="E211" s="9" t="str">
        <f>HYPERLINK("https://www.nba.com/stats/player/203486/boxscores-traditional", "Mason Plumlee")</f>
        <v>Mason Plumlee</v>
      </c>
      <c r="F211">
        <v>11</v>
      </c>
      <c r="G211" s="4">
        <v>5.0599999999999996</v>
      </c>
      <c r="H211" s="3">
        <v>0.72240000000000004</v>
      </c>
      <c r="I211" s="3">
        <v>0.65542</v>
      </c>
      <c r="J211" s="3">
        <v>0.57926</v>
      </c>
      <c r="K211" s="3">
        <v>0.5</v>
      </c>
      <c r="L211" s="3">
        <v>0.42074</v>
      </c>
      <c r="M211" s="3">
        <v>0.34458</v>
      </c>
      <c r="N211" s="3">
        <v>0.27760000000000001</v>
      </c>
      <c r="O211" s="3">
        <v>0.21476000000000001</v>
      </c>
      <c r="P211" s="3">
        <v>0.16109000000000001</v>
      </c>
      <c r="Q211" s="3">
        <v>0.11702</v>
      </c>
      <c r="R211" s="3">
        <v>8.3790000000000003E-2</v>
      </c>
      <c r="S211" s="3">
        <v>5.7049999999999997E-2</v>
      </c>
      <c r="T211" s="3">
        <v>3.7539999999999997E-2</v>
      </c>
      <c r="U211" s="3">
        <v>2.385E-2</v>
      </c>
      <c r="V211" s="3">
        <v>1.4999999999999999E-2</v>
      </c>
      <c r="W211" s="3">
        <v>8.8900000000000003E-3</v>
      </c>
      <c r="X211" s="3">
        <v>5.0800000000000003E-3</v>
      </c>
      <c r="Y211" s="3">
        <v>2.8E-3</v>
      </c>
      <c r="Z211" s="3">
        <v>1.5399999999999999E-3</v>
      </c>
      <c r="AA211" s="3">
        <v>7.9000000000000001E-4</v>
      </c>
      <c r="AB211" s="3">
        <v>3.8999999999999999E-4</v>
      </c>
      <c r="AC211" s="3">
        <v>1.9000000000000001E-4</v>
      </c>
      <c r="AD211" s="3">
        <v>9.0000000000000006E-5</v>
      </c>
      <c r="AE211" s="3">
        <v>4.0000000000000003E-5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5">
        <f>P_R[[#This Row],[8+]]-P_R[[#This Row],[9+]]</f>
        <v>6.698000000000004E-2</v>
      </c>
      <c r="AY211" s="5">
        <f>P_R[[#This Row],[9+]]-P_R[[#This Row],[10+]]</f>
        <v>7.6160000000000005E-2</v>
      </c>
      <c r="AZ211" s="5">
        <f>P_R[[#This Row],[10+]]-P_R[[#This Row],[11+]]</f>
        <v>7.9259999999999997E-2</v>
      </c>
      <c r="BA211" s="5">
        <f>P_R[[#This Row],[11+]]-P_R[[#This Row],[12+]]</f>
        <v>7.9259999999999997E-2</v>
      </c>
      <c r="BB211" s="5">
        <f>P_R[[#This Row],[12+]]-P_R[[#This Row],[13+]]</f>
        <v>7.6160000000000005E-2</v>
      </c>
      <c r="BC211" s="5">
        <f>P_R[[#This Row],[13+]]-P_R[[#This Row],[14+]]</f>
        <v>6.6979999999999984E-2</v>
      </c>
      <c r="BD211" s="5">
        <f>P_R[[#This Row],[14+]]-P_R[[#This Row],[15+]]</f>
        <v>6.2840000000000007E-2</v>
      </c>
      <c r="BE211" s="5">
        <f>P_R[[#This Row],[15+]]-P_R[[#This Row],[16+]]</f>
        <v>5.3669999999999995E-2</v>
      </c>
      <c r="BF211" s="5">
        <f>P_R[[#This Row],[16+]]-P_R[[#This Row],[17+]]</f>
        <v>4.4070000000000012E-2</v>
      </c>
      <c r="BG211" s="5">
        <f>P_R[[#This Row],[17+]]-P_R[[#This Row],[18+]]</f>
        <v>3.3229999999999996E-2</v>
      </c>
      <c r="BH211" s="5">
        <f>P_R[[#This Row],[18+]]-P_R[[#This Row],[19+]]</f>
        <v>2.6740000000000007E-2</v>
      </c>
      <c r="BI211" s="5">
        <f>P_R[[#This Row],[19+]]-P_R[[#This Row],[20+]]</f>
        <v>1.951E-2</v>
      </c>
      <c r="BJ211" s="5">
        <f>P_R[[#This Row],[20+]]-P_R[[#This Row],[21+]]</f>
        <v>1.3689999999999997E-2</v>
      </c>
      <c r="BK211" s="5">
        <f>P_R[[#This Row],[21+]]-P_R[[#This Row],[22+]]</f>
        <v>8.8500000000000002E-3</v>
      </c>
      <c r="BL211" s="5">
        <f>P_R[[#This Row],[22+]]-P_R[[#This Row],[23+]]</f>
        <v>6.1099999999999991E-3</v>
      </c>
      <c r="BM211" s="5">
        <f>P_R[[#This Row],[23+]]-P_R[[#This Row],[24+]]</f>
        <v>3.81E-3</v>
      </c>
      <c r="BN211" s="5">
        <f>P_R[[#This Row],[24+]]-P_R[[#This Row],[25+]]</f>
        <v>2.2800000000000003E-3</v>
      </c>
      <c r="BO211" s="5">
        <f>P_R[[#This Row],[25+]]-P_R[[#This Row],[26+]]</f>
        <v>1.2600000000000001E-3</v>
      </c>
      <c r="BP211" s="5">
        <f>P_R[[#This Row],[26+]]-P_R[[#This Row],[27+]]</f>
        <v>7.4999999999999991E-4</v>
      </c>
      <c r="BQ211" s="5">
        <f>P_R[[#This Row],[27+]]-P_R[[#This Row],[28+]]</f>
        <v>4.0000000000000002E-4</v>
      </c>
      <c r="BR211" s="5">
        <f>P_R[[#This Row],[28+]]-P_R[[#This Row],[29+]]</f>
        <v>1.9999999999999998E-4</v>
      </c>
      <c r="BS211" s="5">
        <f>P_R[[#This Row],[29+]]-P_R[[#This Row],[30+]]</f>
        <v>1E-4</v>
      </c>
      <c r="BT211" s="5">
        <f>P_R[[#This Row],[30+]]-P_R[[#This Row],[31+]]</f>
        <v>5.0000000000000002E-5</v>
      </c>
      <c r="BU211" s="5">
        <f>P_R[[#This Row],[31+]]-P_R[[#This Row],[32+]]</f>
        <v>4.0000000000000003E-5</v>
      </c>
      <c r="BV211" s="5">
        <f>P_R[[#This Row],[32+]]-P_R[[#This Row],[33+]]</f>
        <v>0</v>
      </c>
      <c r="BW211" s="5">
        <f>P_R[[#This Row],[33+]]-P_R[[#This Row],[34+]]</f>
        <v>0</v>
      </c>
      <c r="BX211" s="5">
        <f>P_R[[#This Row],[34+]]-P_R[[#This Row],[35+]]</f>
        <v>0</v>
      </c>
      <c r="BY211" s="5">
        <f>P_R[[#This Row],[35+]]-P_R[[#This Row],[36+]]</f>
        <v>0</v>
      </c>
      <c r="BZ211" s="5">
        <f>P_R[[#This Row],[36+]]-P_R[[#This Row],[37+]]</f>
        <v>0</v>
      </c>
      <c r="CA211" s="5">
        <f>P_R[[#This Row],[37+]]-P_R[[#This Row],[38+]]</f>
        <v>0</v>
      </c>
      <c r="CB211" s="5">
        <f>P_R[[#This Row],[38+]]-P_R[[#This Row],[39+]]</f>
        <v>0</v>
      </c>
      <c r="CC211" s="5">
        <f>P_R[[#This Row],[39+]]-P_R[[#This Row],[40+]]</f>
        <v>0</v>
      </c>
      <c r="CD211" s="5">
        <f>P_R[[#This Row],[40+]]-P_R[[#This Row],[41+]]</f>
        <v>0</v>
      </c>
      <c r="CE211" s="5">
        <f>P_R[[#This Row],[41+]]-P_R[[#This Row],[42+]]</f>
        <v>0</v>
      </c>
      <c r="CF211" s="5">
        <f>P_R[[#This Row],[42+]]-P_R[[#This Row],[43+]]</f>
        <v>0</v>
      </c>
      <c r="CG211" s="5">
        <f>P_R[[#This Row],[43+]]-P_R[[#This Row],[44+]]</f>
        <v>0</v>
      </c>
      <c r="CH211" s="5">
        <f>P_R[[#This Row],[44+]]-P_R[[#This Row],[45+]]</f>
        <v>0</v>
      </c>
      <c r="CI211" s="5">
        <f>P_R[[#This Row],[45+]]-P_R[[#This Row],[46+]]</f>
        <v>0</v>
      </c>
      <c r="CJ211" s="5">
        <f>P_R[[#This Row],[46+]]-P_R[[#This Row],[47+]]</f>
        <v>0</v>
      </c>
      <c r="CK211" s="5">
        <f>P_R[[#This Row],[47+]]-P_R[[#This Row],[48+]]</f>
        <v>0</v>
      </c>
      <c r="CL211" s="5">
        <f>P_R[[#This Row],[48+]]-P_R[[#This Row],[49+]]</f>
        <v>0</v>
      </c>
    </row>
    <row r="212" spans="1:90" x14ac:dyDescent="0.25">
      <c r="A212" s="10">
        <v>22400724</v>
      </c>
      <c r="B212" s="13" t="s">
        <v>102</v>
      </c>
      <c r="C212" s="13" t="s">
        <v>103</v>
      </c>
      <c r="D212" s="11">
        <v>0.89583333333333337</v>
      </c>
      <c r="E212" s="9" t="str">
        <f>HYPERLINK("https://www.nba.com/stats/player/1626145/boxscores-traditional", "Tyus Jones")</f>
        <v>Tyus Jones</v>
      </c>
      <c r="F212">
        <v>9</v>
      </c>
      <c r="G212" s="4">
        <v>7.2110000000000003</v>
      </c>
      <c r="H212" s="3">
        <v>0.55567</v>
      </c>
      <c r="I212" s="3">
        <v>0.5</v>
      </c>
      <c r="J212" s="3">
        <v>0.44433</v>
      </c>
      <c r="K212" s="3">
        <v>0.38973999999999998</v>
      </c>
      <c r="L212" s="3">
        <v>0.33723999999999998</v>
      </c>
      <c r="M212" s="3">
        <v>0.29115999999999997</v>
      </c>
      <c r="N212" s="3">
        <v>0.24510000000000001</v>
      </c>
      <c r="O212" s="3">
        <v>0.20327000000000001</v>
      </c>
      <c r="P212" s="3">
        <v>0.16602</v>
      </c>
      <c r="Q212" s="3">
        <v>0.13350000000000001</v>
      </c>
      <c r="R212" s="3">
        <v>0.10564999999999999</v>
      </c>
      <c r="S212" s="3">
        <v>8.226E-2</v>
      </c>
      <c r="T212" s="3">
        <v>6.3009999999999997E-2</v>
      </c>
      <c r="U212" s="3">
        <v>4.8460000000000003E-2</v>
      </c>
      <c r="V212" s="3">
        <v>3.5929999999999997E-2</v>
      </c>
      <c r="W212" s="3">
        <v>2.6190000000000001E-2</v>
      </c>
      <c r="X212" s="3">
        <v>1.8759999999999999E-2</v>
      </c>
      <c r="Y212" s="3">
        <v>1.321E-2</v>
      </c>
      <c r="Z212" s="3">
        <v>9.1400000000000006E-3</v>
      </c>
      <c r="AA212" s="3">
        <v>6.2100000000000002E-3</v>
      </c>
      <c r="AB212" s="3">
        <v>4.2700000000000004E-3</v>
      </c>
      <c r="AC212" s="3">
        <v>2.8E-3</v>
      </c>
      <c r="AD212" s="3">
        <v>1.81E-3</v>
      </c>
      <c r="AE212" s="3">
        <v>1.14E-3</v>
      </c>
      <c r="AF212" s="3">
        <v>7.1000000000000002E-4</v>
      </c>
      <c r="AG212" s="3">
        <v>4.2999999999999999E-4</v>
      </c>
      <c r="AH212" s="3">
        <v>2.5999999999999998E-4</v>
      </c>
      <c r="AI212" s="3">
        <v>1.4999999999999999E-4</v>
      </c>
      <c r="AJ212" s="3">
        <v>9.0000000000000006E-5</v>
      </c>
      <c r="AK212" s="3">
        <v>5.0000000000000002E-5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5">
        <f>P_R[[#This Row],[8+]]-P_R[[#This Row],[9+]]</f>
        <v>5.5669999999999997E-2</v>
      </c>
      <c r="AY212" s="5">
        <f>P_R[[#This Row],[9+]]-P_R[[#This Row],[10+]]</f>
        <v>5.5669999999999997E-2</v>
      </c>
      <c r="AZ212" s="5">
        <f>P_R[[#This Row],[10+]]-P_R[[#This Row],[11+]]</f>
        <v>5.4590000000000027E-2</v>
      </c>
      <c r="BA212" s="5">
        <f>P_R[[#This Row],[11+]]-P_R[[#This Row],[12+]]</f>
        <v>5.2499999999999991E-2</v>
      </c>
      <c r="BB212" s="5">
        <f>P_R[[#This Row],[12+]]-P_R[[#This Row],[13+]]</f>
        <v>4.608000000000001E-2</v>
      </c>
      <c r="BC212" s="5">
        <f>P_R[[#This Row],[13+]]-P_R[[#This Row],[14+]]</f>
        <v>4.6059999999999962E-2</v>
      </c>
      <c r="BD212" s="5">
        <f>P_R[[#This Row],[14+]]-P_R[[#This Row],[15+]]</f>
        <v>4.1830000000000006E-2</v>
      </c>
      <c r="BE212" s="5">
        <f>P_R[[#This Row],[15+]]-P_R[[#This Row],[16+]]</f>
        <v>3.7250000000000005E-2</v>
      </c>
      <c r="BF212" s="5">
        <f>P_R[[#This Row],[16+]]-P_R[[#This Row],[17+]]</f>
        <v>3.2519999999999993E-2</v>
      </c>
      <c r="BG212" s="5">
        <f>P_R[[#This Row],[17+]]-P_R[[#This Row],[18+]]</f>
        <v>2.7850000000000014E-2</v>
      </c>
      <c r="BH212" s="5">
        <f>P_R[[#This Row],[18+]]-P_R[[#This Row],[19+]]</f>
        <v>2.3389999999999994E-2</v>
      </c>
      <c r="BI212" s="5">
        <f>P_R[[#This Row],[19+]]-P_R[[#This Row],[20+]]</f>
        <v>1.9250000000000003E-2</v>
      </c>
      <c r="BJ212" s="5">
        <f>P_R[[#This Row],[20+]]-P_R[[#This Row],[21+]]</f>
        <v>1.4549999999999993E-2</v>
      </c>
      <c r="BK212" s="5">
        <f>P_R[[#This Row],[21+]]-P_R[[#This Row],[22+]]</f>
        <v>1.2530000000000006E-2</v>
      </c>
      <c r="BL212" s="5">
        <f>P_R[[#This Row],[22+]]-P_R[[#This Row],[23+]]</f>
        <v>9.7399999999999952E-3</v>
      </c>
      <c r="BM212" s="5">
        <f>P_R[[#This Row],[23+]]-P_R[[#This Row],[24+]]</f>
        <v>7.4300000000000026E-3</v>
      </c>
      <c r="BN212" s="5">
        <f>P_R[[#This Row],[24+]]-P_R[[#This Row],[25+]]</f>
        <v>5.5499999999999994E-3</v>
      </c>
      <c r="BO212" s="5">
        <f>P_R[[#This Row],[25+]]-P_R[[#This Row],[26+]]</f>
        <v>4.069999999999999E-3</v>
      </c>
      <c r="BP212" s="5">
        <f>P_R[[#This Row],[26+]]-P_R[[#This Row],[27+]]</f>
        <v>2.9300000000000003E-3</v>
      </c>
      <c r="BQ212" s="5">
        <f>P_R[[#This Row],[27+]]-P_R[[#This Row],[28+]]</f>
        <v>1.9399999999999999E-3</v>
      </c>
      <c r="BR212" s="5">
        <f>P_R[[#This Row],[28+]]-P_R[[#This Row],[29+]]</f>
        <v>1.4700000000000004E-3</v>
      </c>
      <c r="BS212" s="5">
        <f>P_R[[#This Row],[29+]]-P_R[[#This Row],[30+]]</f>
        <v>9.8999999999999999E-4</v>
      </c>
      <c r="BT212" s="5">
        <f>P_R[[#This Row],[30+]]-P_R[[#This Row],[31+]]</f>
        <v>6.7000000000000002E-4</v>
      </c>
      <c r="BU212" s="5">
        <f>P_R[[#This Row],[31+]]-P_R[[#This Row],[32+]]</f>
        <v>4.2999999999999994E-4</v>
      </c>
      <c r="BV212" s="5">
        <f>P_R[[#This Row],[32+]]-P_R[[#This Row],[33+]]</f>
        <v>2.8000000000000003E-4</v>
      </c>
      <c r="BW212" s="5">
        <f>P_R[[#This Row],[33+]]-P_R[[#This Row],[34+]]</f>
        <v>1.7000000000000001E-4</v>
      </c>
      <c r="BX212" s="5">
        <f>P_R[[#This Row],[34+]]-P_R[[#This Row],[35+]]</f>
        <v>1.0999999999999999E-4</v>
      </c>
      <c r="BY212" s="5">
        <f>P_R[[#This Row],[35+]]-P_R[[#This Row],[36+]]</f>
        <v>5.9999999999999981E-5</v>
      </c>
      <c r="BZ212" s="5">
        <f>P_R[[#This Row],[36+]]-P_R[[#This Row],[37+]]</f>
        <v>4.0000000000000003E-5</v>
      </c>
      <c r="CA212" s="5">
        <f>P_R[[#This Row],[37+]]-P_R[[#This Row],[38+]]</f>
        <v>5.0000000000000002E-5</v>
      </c>
      <c r="CB212" s="5">
        <f>P_R[[#This Row],[38+]]-P_R[[#This Row],[39+]]</f>
        <v>0</v>
      </c>
      <c r="CC212" s="5">
        <f>P_R[[#This Row],[39+]]-P_R[[#This Row],[40+]]</f>
        <v>0</v>
      </c>
      <c r="CD212" s="5">
        <f>P_R[[#This Row],[40+]]-P_R[[#This Row],[41+]]</f>
        <v>0</v>
      </c>
      <c r="CE212" s="5">
        <f>P_R[[#This Row],[41+]]-P_R[[#This Row],[42+]]</f>
        <v>0</v>
      </c>
      <c r="CF212" s="5">
        <f>P_R[[#This Row],[42+]]-P_R[[#This Row],[43+]]</f>
        <v>0</v>
      </c>
      <c r="CG212" s="5">
        <f>P_R[[#This Row],[43+]]-P_R[[#This Row],[44+]]</f>
        <v>0</v>
      </c>
      <c r="CH212" s="5">
        <f>P_R[[#This Row],[44+]]-P_R[[#This Row],[45+]]</f>
        <v>0</v>
      </c>
      <c r="CI212" s="5">
        <f>P_R[[#This Row],[45+]]-P_R[[#This Row],[46+]]</f>
        <v>0</v>
      </c>
      <c r="CJ212" s="5">
        <f>P_R[[#This Row],[46+]]-P_R[[#This Row],[47+]]</f>
        <v>0</v>
      </c>
      <c r="CK212" s="5">
        <f>P_R[[#This Row],[47+]]-P_R[[#This Row],[48+]]</f>
        <v>0</v>
      </c>
      <c r="CL212" s="5">
        <f>P_R[[#This Row],[48+]]-P_R[[#This Row],[49+]]</f>
        <v>0</v>
      </c>
    </row>
    <row r="213" spans="1:90" x14ac:dyDescent="0.25">
      <c r="A213" s="10">
        <v>22400724</v>
      </c>
      <c r="B213" s="13" t="s">
        <v>103</v>
      </c>
      <c r="C213" s="13" t="s">
        <v>102</v>
      </c>
      <c r="D213" s="11">
        <v>0.89583333333333337</v>
      </c>
      <c r="E213" s="9" t="str">
        <f>HYPERLINK("https://www.nba.com/stats/player/1631114/boxscores-traditional", "Jalen Williams")</f>
        <v>Jalen Williams</v>
      </c>
      <c r="F213">
        <v>30</v>
      </c>
      <c r="G213" s="4">
        <v>4.5170000000000003</v>
      </c>
      <c r="H213" s="3">
        <v>1</v>
      </c>
      <c r="I213" s="3">
        <v>1</v>
      </c>
      <c r="J213" s="3">
        <v>1</v>
      </c>
      <c r="K213" s="3">
        <v>1</v>
      </c>
      <c r="L213" s="3">
        <v>0.99997000000000003</v>
      </c>
      <c r="M213" s="3">
        <v>0.99992000000000003</v>
      </c>
      <c r="N213" s="3">
        <v>0.99980000000000002</v>
      </c>
      <c r="O213" s="3">
        <v>0.99955000000000005</v>
      </c>
      <c r="P213" s="3">
        <v>0.99902999999999997</v>
      </c>
      <c r="Q213" s="3">
        <v>0.99800999999999995</v>
      </c>
      <c r="R213" s="3">
        <v>0.99609000000000003</v>
      </c>
      <c r="S213" s="3">
        <v>0.99265999999999999</v>
      </c>
      <c r="T213" s="3">
        <v>0.98645000000000005</v>
      </c>
      <c r="U213" s="3">
        <v>0.97670000000000001</v>
      </c>
      <c r="V213" s="3">
        <v>0.96164000000000005</v>
      </c>
      <c r="W213" s="3">
        <v>0.93942999999999999</v>
      </c>
      <c r="X213" s="3">
        <v>0.90824000000000005</v>
      </c>
      <c r="Y213" s="3">
        <v>0.86650000000000005</v>
      </c>
      <c r="Z213" s="3">
        <v>0.81327000000000005</v>
      </c>
      <c r="AA213" s="3">
        <v>0.74536999999999998</v>
      </c>
      <c r="AB213" s="3">
        <v>0.67003000000000001</v>
      </c>
      <c r="AC213" s="3">
        <v>0.58706000000000003</v>
      </c>
      <c r="AD213" s="3">
        <v>0.5</v>
      </c>
      <c r="AE213" s="3">
        <v>0.41293999999999997</v>
      </c>
      <c r="AF213" s="3">
        <v>0.32996999999999999</v>
      </c>
      <c r="AG213" s="3">
        <v>0.25463000000000002</v>
      </c>
      <c r="AH213" s="3">
        <v>0.18673000000000001</v>
      </c>
      <c r="AI213" s="3">
        <v>0.13350000000000001</v>
      </c>
      <c r="AJ213" s="3">
        <v>9.1759999999999994E-2</v>
      </c>
      <c r="AK213" s="3">
        <v>6.0569999999999999E-2</v>
      </c>
      <c r="AL213" s="3">
        <v>3.8359999999999998E-2</v>
      </c>
      <c r="AM213" s="3">
        <v>2.3300000000000001E-2</v>
      </c>
      <c r="AN213" s="3">
        <v>1.355E-2</v>
      </c>
      <c r="AO213" s="3">
        <v>7.3400000000000002E-3</v>
      </c>
      <c r="AP213" s="3">
        <v>3.9100000000000003E-3</v>
      </c>
      <c r="AQ213" s="3">
        <v>1.99E-3</v>
      </c>
      <c r="AR213" s="3">
        <v>9.7000000000000005E-4</v>
      </c>
      <c r="AS213" s="3">
        <v>4.4999999999999999E-4</v>
      </c>
      <c r="AT213" s="3">
        <v>2.0000000000000001E-4</v>
      </c>
      <c r="AU213" s="3">
        <v>8.0000000000000007E-5</v>
      </c>
      <c r="AV213" s="3">
        <v>3.0000000000000001E-5</v>
      </c>
      <c r="AW213" s="3">
        <v>0</v>
      </c>
      <c r="AX213" s="5">
        <f>P_R[[#This Row],[8+]]-P_R[[#This Row],[9+]]</f>
        <v>0</v>
      </c>
      <c r="AY213" s="5">
        <f>P_R[[#This Row],[9+]]-P_R[[#This Row],[10+]]</f>
        <v>0</v>
      </c>
      <c r="AZ213" s="5">
        <f>P_R[[#This Row],[10+]]-P_R[[#This Row],[11+]]</f>
        <v>0</v>
      </c>
      <c r="BA213" s="5">
        <f>P_R[[#This Row],[11+]]-P_R[[#This Row],[12+]]</f>
        <v>2.9999999999974492E-5</v>
      </c>
      <c r="BB213" s="5">
        <f>P_R[[#This Row],[12+]]-P_R[[#This Row],[13+]]</f>
        <v>4.9999999999994493E-5</v>
      </c>
      <c r="BC213" s="5">
        <f>P_R[[#This Row],[13+]]-P_R[[#This Row],[14+]]</f>
        <v>1.2000000000000899E-4</v>
      </c>
      <c r="BD213" s="5">
        <f>P_R[[#This Row],[14+]]-P_R[[#This Row],[15+]]</f>
        <v>2.4999999999997247E-4</v>
      </c>
      <c r="BE213" s="5">
        <f>P_R[[#This Row],[15+]]-P_R[[#This Row],[16+]]</f>
        <v>5.2000000000007596E-4</v>
      </c>
      <c r="BF213" s="5">
        <f>P_R[[#This Row],[16+]]-P_R[[#This Row],[17+]]</f>
        <v>1.0200000000000209E-3</v>
      </c>
      <c r="BG213" s="5">
        <f>P_R[[#This Row],[17+]]-P_R[[#This Row],[18+]]</f>
        <v>1.9199999999999218E-3</v>
      </c>
      <c r="BH213" s="5">
        <f>P_R[[#This Row],[18+]]-P_R[[#This Row],[19+]]</f>
        <v>3.4300000000000441E-3</v>
      </c>
      <c r="BI213" s="5">
        <f>P_R[[#This Row],[19+]]-P_R[[#This Row],[20+]]</f>
        <v>6.2099999999999378E-3</v>
      </c>
      <c r="BJ213" s="5">
        <f>P_R[[#This Row],[20+]]-P_R[[#This Row],[21+]]</f>
        <v>9.7500000000000364E-3</v>
      </c>
      <c r="BK213" s="5">
        <f>P_R[[#This Row],[21+]]-P_R[[#This Row],[22+]]</f>
        <v>1.5059999999999962E-2</v>
      </c>
      <c r="BL213" s="5">
        <f>P_R[[#This Row],[22+]]-P_R[[#This Row],[23+]]</f>
        <v>2.2210000000000063E-2</v>
      </c>
      <c r="BM213" s="5">
        <f>P_R[[#This Row],[23+]]-P_R[[#This Row],[24+]]</f>
        <v>3.118999999999994E-2</v>
      </c>
      <c r="BN213" s="5">
        <f>P_R[[#This Row],[24+]]-P_R[[#This Row],[25+]]</f>
        <v>4.1739999999999999E-2</v>
      </c>
      <c r="BO213" s="5">
        <f>P_R[[#This Row],[25+]]-P_R[[#This Row],[26+]]</f>
        <v>5.323E-2</v>
      </c>
      <c r="BP213" s="5">
        <f>P_R[[#This Row],[26+]]-P_R[[#This Row],[27+]]</f>
        <v>6.7900000000000071E-2</v>
      </c>
      <c r="BQ213" s="5">
        <f>P_R[[#This Row],[27+]]-P_R[[#This Row],[28+]]</f>
        <v>7.5339999999999963E-2</v>
      </c>
      <c r="BR213" s="5">
        <f>P_R[[#This Row],[28+]]-P_R[[#This Row],[29+]]</f>
        <v>8.2969999999999988E-2</v>
      </c>
      <c r="BS213" s="5">
        <f>P_R[[#This Row],[29+]]-P_R[[#This Row],[30+]]</f>
        <v>8.7060000000000026E-2</v>
      </c>
      <c r="BT213" s="5">
        <f>P_R[[#This Row],[30+]]-P_R[[#This Row],[31+]]</f>
        <v>8.7060000000000026E-2</v>
      </c>
      <c r="BU213" s="5">
        <f>P_R[[#This Row],[31+]]-P_R[[#This Row],[32+]]</f>
        <v>8.2969999999999988E-2</v>
      </c>
      <c r="BV213" s="5">
        <f>P_R[[#This Row],[32+]]-P_R[[#This Row],[33+]]</f>
        <v>7.5339999999999963E-2</v>
      </c>
      <c r="BW213" s="5">
        <f>P_R[[#This Row],[33+]]-P_R[[#This Row],[34+]]</f>
        <v>6.7900000000000016E-2</v>
      </c>
      <c r="BX213" s="5">
        <f>P_R[[#This Row],[34+]]-P_R[[#This Row],[35+]]</f>
        <v>5.323E-2</v>
      </c>
      <c r="BY213" s="5">
        <f>P_R[[#This Row],[35+]]-P_R[[#This Row],[36+]]</f>
        <v>4.1740000000000013E-2</v>
      </c>
      <c r="BZ213" s="5">
        <f>P_R[[#This Row],[36+]]-P_R[[#This Row],[37+]]</f>
        <v>3.1189999999999996E-2</v>
      </c>
      <c r="CA213" s="5">
        <f>P_R[[#This Row],[37+]]-P_R[[#This Row],[38+]]</f>
        <v>2.2210000000000001E-2</v>
      </c>
      <c r="CB213" s="5">
        <f>P_R[[#This Row],[38+]]-P_R[[#This Row],[39+]]</f>
        <v>1.5059999999999997E-2</v>
      </c>
      <c r="CC213" s="5">
        <f>P_R[[#This Row],[39+]]-P_R[[#This Row],[40+]]</f>
        <v>9.7500000000000017E-3</v>
      </c>
      <c r="CD213" s="5">
        <f>P_R[[#This Row],[40+]]-P_R[[#This Row],[41+]]</f>
        <v>6.2099999999999994E-3</v>
      </c>
      <c r="CE213" s="5">
        <f>P_R[[#This Row],[41+]]-P_R[[#This Row],[42+]]</f>
        <v>3.4299999999999999E-3</v>
      </c>
      <c r="CF213" s="5">
        <f>P_R[[#This Row],[42+]]-P_R[[#This Row],[43+]]</f>
        <v>1.9200000000000003E-3</v>
      </c>
      <c r="CG213" s="5">
        <f>P_R[[#This Row],[43+]]-P_R[[#This Row],[44+]]</f>
        <v>1.0200000000000001E-3</v>
      </c>
      <c r="CH213" s="5">
        <f>P_R[[#This Row],[44+]]-P_R[[#This Row],[45+]]</f>
        <v>5.2000000000000006E-4</v>
      </c>
      <c r="CI213" s="5">
        <f>P_R[[#This Row],[45+]]-P_R[[#This Row],[46+]]</f>
        <v>2.5000000000000001E-4</v>
      </c>
      <c r="CJ213" s="5">
        <f>P_R[[#This Row],[46+]]-P_R[[#This Row],[47+]]</f>
        <v>1.2E-4</v>
      </c>
      <c r="CK213" s="5">
        <f>P_R[[#This Row],[47+]]-P_R[[#This Row],[48+]]</f>
        <v>5.0000000000000009E-5</v>
      </c>
      <c r="CL213" s="5">
        <f>P_R[[#This Row],[48+]]-P_R[[#This Row],[49+]]</f>
        <v>3.0000000000000001E-5</v>
      </c>
    </row>
    <row r="214" spans="1:90" x14ac:dyDescent="0.25">
      <c r="A214" s="10">
        <v>22400724</v>
      </c>
      <c r="B214" s="13" t="s">
        <v>103</v>
      </c>
      <c r="C214" s="13" t="s">
        <v>102</v>
      </c>
      <c r="D214" s="11">
        <v>0.89583333333333337</v>
      </c>
      <c r="E214" s="9" t="str">
        <f>HYPERLINK("https://www.nba.com/stats/player/1628983/boxscores-traditional", "Shai Gilgeous-Alexander")</f>
        <v>Shai Gilgeous-Alexander</v>
      </c>
      <c r="F214">
        <v>39.799999999999997</v>
      </c>
      <c r="G214" s="4">
        <v>8.0350000000000001</v>
      </c>
      <c r="H214" s="3">
        <v>0.99995999999999996</v>
      </c>
      <c r="I214" s="3">
        <v>0.99994000000000005</v>
      </c>
      <c r="J214" s="3">
        <v>0.99990000000000001</v>
      </c>
      <c r="K214" s="3">
        <v>0.99983</v>
      </c>
      <c r="L214" s="3">
        <v>0.99973000000000001</v>
      </c>
      <c r="M214" s="3">
        <v>0.99958000000000002</v>
      </c>
      <c r="N214" s="3">
        <v>0.99934000000000001</v>
      </c>
      <c r="O214" s="3">
        <v>0.999</v>
      </c>
      <c r="P214" s="3">
        <v>0.99846000000000001</v>
      </c>
      <c r="Q214" s="3">
        <v>0.99773999999999996</v>
      </c>
      <c r="R214" s="3">
        <v>0.99663999999999997</v>
      </c>
      <c r="S214" s="3">
        <v>0.99519999999999997</v>
      </c>
      <c r="T214" s="3">
        <v>0.99304999999999999</v>
      </c>
      <c r="U214" s="3">
        <v>0.99036000000000002</v>
      </c>
      <c r="V214" s="3">
        <v>0.98678999999999994</v>
      </c>
      <c r="W214" s="3">
        <v>0.98168999999999995</v>
      </c>
      <c r="X214" s="3">
        <v>0.97558</v>
      </c>
      <c r="Y214" s="3">
        <v>0.96711999999999998</v>
      </c>
      <c r="Z214" s="3">
        <v>0.95728000000000002</v>
      </c>
      <c r="AA214" s="3">
        <v>0.94408000000000003</v>
      </c>
      <c r="AB214" s="3">
        <v>0.92922000000000005</v>
      </c>
      <c r="AC214" s="3">
        <v>0.90988000000000002</v>
      </c>
      <c r="AD214" s="3">
        <v>0.88876999999999995</v>
      </c>
      <c r="AE214" s="3">
        <v>0.86433000000000004</v>
      </c>
      <c r="AF214" s="3">
        <v>0.83398000000000005</v>
      </c>
      <c r="AG214" s="3">
        <v>0.80234000000000005</v>
      </c>
      <c r="AH214" s="3">
        <v>0.76424000000000003</v>
      </c>
      <c r="AI214" s="3">
        <v>0.72575000000000001</v>
      </c>
      <c r="AJ214" s="3">
        <v>0.68081999999999998</v>
      </c>
      <c r="AK214" s="3">
        <v>0.63683000000000001</v>
      </c>
      <c r="AL214" s="3">
        <v>0.58706000000000003</v>
      </c>
      <c r="AM214" s="3">
        <v>0.53983000000000003</v>
      </c>
      <c r="AN214" s="3">
        <v>0.49202000000000001</v>
      </c>
      <c r="AO214" s="3">
        <v>0.44037999999999999</v>
      </c>
      <c r="AP214" s="3">
        <v>0.39357999999999999</v>
      </c>
      <c r="AQ214" s="3">
        <v>0.34458</v>
      </c>
      <c r="AR214" s="3">
        <v>0.30153000000000002</v>
      </c>
      <c r="AS214" s="3">
        <v>0.25785000000000002</v>
      </c>
      <c r="AT214" s="3">
        <v>0.22065000000000001</v>
      </c>
      <c r="AU214" s="3">
        <v>0.18406</v>
      </c>
      <c r="AV214" s="3">
        <v>0.15386</v>
      </c>
      <c r="AW214" s="3">
        <v>0.12714</v>
      </c>
      <c r="AX214" s="5">
        <f>P_R[[#This Row],[8+]]-P_R[[#This Row],[9+]]</f>
        <v>1.9999999999908979E-5</v>
      </c>
      <c r="AY214" s="5">
        <f>P_R[[#This Row],[9+]]-P_R[[#This Row],[10+]]</f>
        <v>4.0000000000040004E-5</v>
      </c>
      <c r="AZ214" s="5">
        <f>P_R[[#This Row],[10+]]-P_R[[#This Row],[11+]]</f>
        <v>7.0000000000014495E-5</v>
      </c>
      <c r="BA214" s="5">
        <f>P_R[[#This Row],[11+]]-P_R[[#This Row],[12+]]</f>
        <v>9.9999999999988987E-5</v>
      </c>
      <c r="BB214" s="5">
        <f>P_R[[#This Row],[12+]]-P_R[[#This Row],[13+]]</f>
        <v>1.4999999999998348E-4</v>
      </c>
      <c r="BC214" s="5">
        <f>P_R[[#This Row],[13+]]-P_R[[#This Row],[14+]]</f>
        <v>2.4000000000001798E-4</v>
      </c>
      <c r="BD214" s="5">
        <f>P_R[[#This Row],[14+]]-P_R[[#This Row],[15+]]</f>
        <v>3.4000000000000696E-4</v>
      </c>
      <c r="BE214" s="5">
        <f>P_R[[#This Row],[15+]]-P_R[[#This Row],[16+]]</f>
        <v>5.3999999999998494E-4</v>
      </c>
      <c r="BF214" s="5">
        <f>P_R[[#This Row],[16+]]-P_R[[#This Row],[17+]]</f>
        <v>7.2000000000005393E-4</v>
      </c>
      <c r="BG214" s="5">
        <f>P_R[[#This Row],[17+]]-P_R[[#This Row],[18+]]</f>
        <v>1.0999999999999899E-3</v>
      </c>
      <c r="BH214" s="5">
        <f>P_R[[#This Row],[18+]]-P_R[[#This Row],[19+]]</f>
        <v>1.4399999999999968E-3</v>
      </c>
      <c r="BI214" s="5">
        <f>P_R[[#This Row],[19+]]-P_R[[#This Row],[20+]]</f>
        <v>2.1499999999999853E-3</v>
      </c>
      <c r="BJ214" s="5">
        <f>P_R[[#This Row],[20+]]-P_R[[#This Row],[21+]]</f>
        <v>2.6899999999999702E-3</v>
      </c>
      <c r="BK214" s="5">
        <f>P_R[[#This Row],[21+]]-P_R[[#This Row],[22+]]</f>
        <v>3.5700000000000731E-3</v>
      </c>
      <c r="BL214" s="5">
        <f>P_R[[#This Row],[22+]]-P_R[[#This Row],[23+]]</f>
        <v>5.0999999999999934E-3</v>
      </c>
      <c r="BM214" s="5">
        <f>P_R[[#This Row],[23+]]-P_R[[#This Row],[24+]]</f>
        <v>6.1099999999999488E-3</v>
      </c>
      <c r="BN214" s="5">
        <f>P_R[[#This Row],[24+]]-P_R[[#This Row],[25+]]</f>
        <v>8.4600000000000231E-3</v>
      </c>
      <c r="BO214" s="5">
        <f>P_R[[#This Row],[25+]]-P_R[[#This Row],[26+]]</f>
        <v>9.8399999999999599E-3</v>
      </c>
      <c r="BP214" s="5">
        <f>P_R[[#This Row],[26+]]-P_R[[#This Row],[27+]]</f>
        <v>1.319999999999999E-2</v>
      </c>
      <c r="BQ214" s="5">
        <f>P_R[[#This Row],[27+]]-P_R[[#This Row],[28+]]</f>
        <v>1.4859999999999984E-2</v>
      </c>
      <c r="BR214" s="5">
        <f>P_R[[#This Row],[28+]]-P_R[[#This Row],[29+]]</f>
        <v>1.9340000000000024E-2</v>
      </c>
      <c r="BS214" s="5">
        <f>P_R[[#This Row],[29+]]-P_R[[#This Row],[30+]]</f>
        <v>2.1110000000000073E-2</v>
      </c>
      <c r="BT214" s="5">
        <f>P_R[[#This Row],[30+]]-P_R[[#This Row],[31+]]</f>
        <v>2.4439999999999906E-2</v>
      </c>
      <c r="BU214" s="5">
        <f>P_R[[#This Row],[31+]]-P_R[[#This Row],[32+]]</f>
        <v>3.0349999999999988E-2</v>
      </c>
      <c r="BV214" s="5">
        <f>P_R[[#This Row],[32+]]-P_R[[#This Row],[33+]]</f>
        <v>3.1640000000000001E-2</v>
      </c>
      <c r="BW214" s="5">
        <f>P_R[[#This Row],[33+]]-P_R[[#This Row],[34+]]</f>
        <v>3.8100000000000023E-2</v>
      </c>
      <c r="BX214" s="5">
        <f>P_R[[#This Row],[34+]]-P_R[[#This Row],[35+]]</f>
        <v>3.8490000000000024E-2</v>
      </c>
      <c r="BY214" s="5">
        <f>P_R[[#This Row],[35+]]-P_R[[#This Row],[36+]]</f>
        <v>4.4930000000000025E-2</v>
      </c>
      <c r="BZ214" s="5">
        <f>P_R[[#This Row],[36+]]-P_R[[#This Row],[37+]]</f>
        <v>4.3989999999999974E-2</v>
      </c>
      <c r="CA214" s="5">
        <f>P_R[[#This Row],[37+]]-P_R[[#This Row],[38+]]</f>
        <v>4.9769999999999981E-2</v>
      </c>
      <c r="CB214" s="5">
        <f>P_R[[#This Row],[38+]]-P_R[[#This Row],[39+]]</f>
        <v>4.7229999999999994E-2</v>
      </c>
      <c r="CC214" s="5">
        <f>P_R[[#This Row],[39+]]-P_R[[#This Row],[40+]]</f>
        <v>4.7810000000000019E-2</v>
      </c>
      <c r="CD214" s="5">
        <f>P_R[[#This Row],[40+]]-P_R[[#This Row],[41+]]</f>
        <v>5.1640000000000019E-2</v>
      </c>
      <c r="CE214" s="5">
        <f>P_R[[#This Row],[41+]]-P_R[[#This Row],[42+]]</f>
        <v>4.6800000000000008E-2</v>
      </c>
      <c r="CF214" s="5">
        <f>P_R[[#This Row],[42+]]-P_R[[#This Row],[43+]]</f>
        <v>4.8999999999999988E-2</v>
      </c>
      <c r="CG214" s="5">
        <f>P_R[[#This Row],[43+]]-P_R[[#This Row],[44+]]</f>
        <v>4.3049999999999977E-2</v>
      </c>
      <c r="CH214" s="5">
        <f>P_R[[#This Row],[44+]]-P_R[[#This Row],[45+]]</f>
        <v>4.3679999999999997E-2</v>
      </c>
      <c r="CI214" s="5">
        <f>P_R[[#This Row],[45+]]-P_R[[#This Row],[46+]]</f>
        <v>3.7200000000000011E-2</v>
      </c>
      <c r="CJ214" s="5">
        <f>P_R[[#This Row],[46+]]-P_R[[#This Row],[47+]]</f>
        <v>3.6590000000000011E-2</v>
      </c>
      <c r="CK214" s="5">
        <f>P_R[[#This Row],[47+]]-P_R[[#This Row],[48+]]</f>
        <v>3.0200000000000005E-2</v>
      </c>
      <c r="CL214" s="5">
        <f>P_R[[#This Row],[48+]]-P_R[[#This Row],[49+]]</f>
        <v>2.6719999999999994E-2</v>
      </c>
    </row>
    <row r="215" spans="1:90" x14ac:dyDescent="0.25">
      <c r="A215" s="10">
        <v>22400724</v>
      </c>
      <c r="B215" s="13" t="s">
        <v>103</v>
      </c>
      <c r="C215" s="13" t="s">
        <v>102</v>
      </c>
      <c r="D215" s="11">
        <v>0.89583333333333337</v>
      </c>
      <c r="E215" s="9" t="str">
        <f>HYPERLINK("https://www.nba.com/stats/player/1628392/boxscores-traditional", "Isaiah Hartenstein")</f>
        <v>Isaiah Hartenstein</v>
      </c>
      <c r="F215">
        <v>24.4</v>
      </c>
      <c r="G215" s="4">
        <v>4.3170000000000002</v>
      </c>
      <c r="H215" s="3">
        <v>0.99992999999999999</v>
      </c>
      <c r="I215" s="3">
        <v>0.99982000000000004</v>
      </c>
      <c r="J215" s="3">
        <v>0.99958000000000002</v>
      </c>
      <c r="K215" s="3">
        <v>0.99902999999999997</v>
      </c>
      <c r="L215" s="3">
        <v>0.99795</v>
      </c>
      <c r="M215" s="3">
        <v>0.99585000000000001</v>
      </c>
      <c r="N215" s="3">
        <v>0.99202000000000001</v>
      </c>
      <c r="O215" s="3">
        <v>0.98536999999999997</v>
      </c>
      <c r="P215" s="3">
        <v>0.97441</v>
      </c>
      <c r="Q215" s="3">
        <v>0.95637000000000005</v>
      </c>
      <c r="R215" s="3">
        <v>0.93056000000000005</v>
      </c>
      <c r="S215" s="3">
        <v>0.89434999999999998</v>
      </c>
      <c r="T215" s="3">
        <v>0.84614</v>
      </c>
      <c r="U215" s="3">
        <v>0.78524000000000005</v>
      </c>
      <c r="V215" s="3">
        <v>0.71226</v>
      </c>
      <c r="W215" s="3">
        <v>0.62551999999999996</v>
      </c>
      <c r="X215" s="3">
        <v>0.53586</v>
      </c>
      <c r="Y215" s="3">
        <v>0.44433</v>
      </c>
      <c r="Z215" s="3">
        <v>0.35569000000000001</v>
      </c>
      <c r="AA215" s="3">
        <v>0.27424999999999999</v>
      </c>
      <c r="AB215" s="3">
        <v>0.20327000000000001</v>
      </c>
      <c r="AC215" s="3">
        <v>0.14230999999999999</v>
      </c>
      <c r="AD215" s="3">
        <v>9.6799999999999997E-2</v>
      </c>
      <c r="AE215" s="3">
        <v>6.3009999999999997E-2</v>
      </c>
      <c r="AF215" s="3">
        <v>3.9199999999999999E-2</v>
      </c>
      <c r="AG215" s="3">
        <v>2.3300000000000001E-2</v>
      </c>
      <c r="AH215" s="3">
        <v>1.321E-2</v>
      </c>
      <c r="AI215" s="3">
        <v>6.9499999999999996E-3</v>
      </c>
      <c r="AJ215" s="3">
        <v>3.5699999999999998E-3</v>
      </c>
      <c r="AK215" s="3">
        <v>1.75E-3</v>
      </c>
      <c r="AL215" s="3">
        <v>8.1999999999999998E-4</v>
      </c>
      <c r="AM215" s="3">
        <v>3.6000000000000002E-4</v>
      </c>
      <c r="AN215" s="3">
        <v>1.4999999999999999E-4</v>
      </c>
      <c r="AO215" s="3">
        <v>6.0000000000000002E-5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5">
        <f>P_R[[#This Row],[8+]]-P_R[[#This Row],[9+]]</f>
        <v>1.0999999999994348E-4</v>
      </c>
      <c r="AY215" s="5">
        <f>P_R[[#This Row],[9+]]-P_R[[#This Row],[10+]]</f>
        <v>2.4000000000001798E-4</v>
      </c>
      <c r="AZ215" s="5">
        <f>P_R[[#This Row],[10+]]-P_R[[#This Row],[11+]]</f>
        <v>5.5000000000005045E-4</v>
      </c>
      <c r="BA215" s="5">
        <f>P_R[[#This Row],[11+]]-P_R[[#This Row],[12+]]</f>
        <v>1.0799999999999699E-3</v>
      </c>
      <c r="BB215" s="5">
        <f>P_R[[#This Row],[12+]]-P_R[[#This Row],[13+]]</f>
        <v>2.0999999999999908E-3</v>
      </c>
      <c r="BC215" s="5">
        <f>P_R[[#This Row],[13+]]-P_R[[#This Row],[14+]]</f>
        <v>3.8300000000000001E-3</v>
      </c>
      <c r="BD215" s="5">
        <f>P_R[[#This Row],[14+]]-P_R[[#This Row],[15+]]</f>
        <v>6.6500000000000448E-3</v>
      </c>
      <c r="BE215" s="5">
        <f>P_R[[#This Row],[15+]]-P_R[[#This Row],[16+]]</f>
        <v>1.095999999999997E-2</v>
      </c>
      <c r="BF215" s="5">
        <f>P_R[[#This Row],[16+]]-P_R[[#This Row],[17+]]</f>
        <v>1.8039999999999945E-2</v>
      </c>
      <c r="BG215" s="5">
        <f>P_R[[#This Row],[17+]]-P_R[[#This Row],[18+]]</f>
        <v>2.581E-2</v>
      </c>
      <c r="BH215" s="5">
        <f>P_R[[#This Row],[18+]]-P_R[[#This Row],[19+]]</f>
        <v>3.6210000000000075E-2</v>
      </c>
      <c r="BI215" s="5">
        <f>P_R[[#This Row],[19+]]-P_R[[#This Row],[20+]]</f>
        <v>4.8209999999999975E-2</v>
      </c>
      <c r="BJ215" s="5">
        <f>P_R[[#This Row],[20+]]-P_R[[#This Row],[21+]]</f>
        <v>6.0899999999999954E-2</v>
      </c>
      <c r="BK215" s="5">
        <f>P_R[[#This Row],[21+]]-P_R[[#This Row],[22+]]</f>
        <v>7.2980000000000045E-2</v>
      </c>
      <c r="BL215" s="5">
        <f>P_R[[#This Row],[22+]]-P_R[[#This Row],[23+]]</f>
        <v>8.6740000000000039E-2</v>
      </c>
      <c r="BM215" s="5">
        <f>P_R[[#This Row],[23+]]-P_R[[#This Row],[24+]]</f>
        <v>8.9659999999999962E-2</v>
      </c>
      <c r="BN215" s="5">
        <f>P_R[[#This Row],[24+]]-P_R[[#This Row],[25+]]</f>
        <v>9.153E-2</v>
      </c>
      <c r="BO215" s="5">
        <f>P_R[[#This Row],[25+]]-P_R[[#This Row],[26+]]</f>
        <v>8.8639999999999997E-2</v>
      </c>
      <c r="BP215" s="5">
        <f>P_R[[#This Row],[26+]]-P_R[[#This Row],[27+]]</f>
        <v>8.1440000000000012E-2</v>
      </c>
      <c r="BQ215" s="5">
        <f>P_R[[#This Row],[27+]]-P_R[[#This Row],[28+]]</f>
        <v>7.0979999999999988E-2</v>
      </c>
      <c r="BR215" s="5">
        <f>P_R[[#This Row],[28+]]-P_R[[#This Row],[29+]]</f>
        <v>6.0960000000000014E-2</v>
      </c>
      <c r="BS215" s="5">
        <f>P_R[[#This Row],[29+]]-P_R[[#This Row],[30+]]</f>
        <v>4.5509999999999995E-2</v>
      </c>
      <c r="BT215" s="5">
        <f>P_R[[#This Row],[30+]]-P_R[[#This Row],[31+]]</f>
        <v>3.3790000000000001E-2</v>
      </c>
      <c r="BU215" s="5">
        <f>P_R[[#This Row],[31+]]-P_R[[#This Row],[32+]]</f>
        <v>2.3809999999999998E-2</v>
      </c>
      <c r="BV215" s="5">
        <f>P_R[[#This Row],[32+]]-P_R[[#This Row],[33+]]</f>
        <v>1.5899999999999997E-2</v>
      </c>
      <c r="BW215" s="5">
        <f>P_R[[#This Row],[33+]]-P_R[[#This Row],[34+]]</f>
        <v>1.0090000000000002E-2</v>
      </c>
      <c r="BX215" s="5">
        <f>P_R[[#This Row],[34+]]-P_R[[#This Row],[35+]]</f>
        <v>6.2599999999999999E-3</v>
      </c>
      <c r="BY215" s="5">
        <f>P_R[[#This Row],[35+]]-P_R[[#This Row],[36+]]</f>
        <v>3.3799999999999998E-3</v>
      </c>
      <c r="BZ215" s="5">
        <f>P_R[[#This Row],[36+]]-P_R[[#This Row],[37+]]</f>
        <v>1.8199999999999998E-3</v>
      </c>
      <c r="CA215" s="5">
        <f>P_R[[#This Row],[37+]]-P_R[[#This Row],[38+]]</f>
        <v>9.3000000000000005E-4</v>
      </c>
      <c r="CB215" s="5">
        <f>P_R[[#This Row],[38+]]-P_R[[#This Row],[39+]]</f>
        <v>4.5999999999999996E-4</v>
      </c>
      <c r="CC215" s="5">
        <f>P_R[[#This Row],[39+]]-P_R[[#This Row],[40+]]</f>
        <v>2.1000000000000004E-4</v>
      </c>
      <c r="CD215" s="5">
        <f>P_R[[#This Row],[40+]]-P_R[[#This Row],[41+]]</f>
        <v>8.9999999999999992E-5</v>
      </c>
      <c r="CE215" s="5">
        <f>P_R[[#This Row],[41+]]-P_R[[#This Row],[42+]]</f>
        <v>6.0000000000000002E-5</v>
      </c>
      <c r="CF215" s="5">
        <f>P_R[[#This Row],[42+]]-P_R[[#This Row],[43+]]</f>
        <v>0</v>
      </c>
      <c r="CG215" s="5">
        <f>P_R[[#This Row],[43+]]-P_R[[#This Row],[44+]]</f>
        <v>0</v>
      </c>
      <c r="CH215" s="5">
        <f>P_R[[#This Row],[44+]]-P_R[[#This Row],[45+]]</f>
        <v>0</v>
      </c>
      <c r="CI215" s="5">
        <f>P_R[[#This Row],[45+]]-P_R[[#This Row],[46+]]</f>
        <v>0</v>
      </c>
      <c r="CJ215" s="5">
        <f>P_R[[#This Row],[46+]]-P_R[[#This Row],[47+]]</f>
        <v>0</v>
      </c>
      <c r="CK215" s="5">
        <f>P_R[[#This Row],[47+]]-P_R[[#This Row],[48+]]</f>
        <v>0</v>
      </c>
      <c r="CL215" s="5">
        <f>P_R[[#This Row],[48+]]-P_R[[#This Row],[49+]]</f>
        <v>0</v>
      </c>
    </row>
    <row r="216" spans="1:90" x14ac:dyDescent="0.25">
      <c r="A216" s="10">
        <v>22400724</v>
      </c>
      <c r="B216" s="13" t="s">
        <v>103</v>
      </c>
      <c r="C216" s="13" t="s">
        <v>102</v>
      </c>
      <c r="D216" s="11">
        <v>0.89583333333333337</v>
      </c>
      <c r="E216" s="9" t="str">
        <f>HYPERLINK("https://www.nba.com/stats/player/1630198/boxscores-traditional", "Isaiah Joe")</f>
        <v>Isaiah Joe</v>
      </c>
      <c r="F216">
        <v>18.399999999999999</v>
      </c>
      <c r="G216" s="4">
        <v>6.0529999999999999</v>
      </c>
      <c r="H216" s="3">
        <v>0.95728000000000002</v>
      </c>
      <c r="I216" s="3">
        <v>0.93942999999999999</v>
      </c>
      <c r="J216" s="3">
        <v>0.91774</v>
      </c>
      <c r="K216" s="3">
        <v>0.88876999999999995</v>
      </c>
      <c r="L216" s="3">
        <v>0.85543000000000002</v>
      </c>
      <c r="M216" s="3">
        <v>0.81327000000000005</v>
      </c>
      <c r="N216" s="3">
        <v>0.76729999999999998</v>
      </c>
      <c r="O216" s="3">
        <v>0.71226</v>
      </c>
      <c r="P216" s="3">
        <v>0.65542</v>
      </c>
      <c r="Q216" s="3">
        <v>0.59094999999999998</v>
      </c>
      <c r="R216" s="3">
        <v>0.52790000000000004</v>
      </c>
      <c r="S216" s="3">
        <v>0.46017000000000002</v>
      </c>
      <c r="T216" s="3">
        <v>0.39743000000000001</v>
      </c>
      <c r="U216" s="3">
        <v>0.33360000000000001</v>
      </c>
      <c r="V216" s="3">
        <v>0.27760000000000001</v>
      </c>
      <c r="W216" s="3">
        <v>0.22363</v>
      </c>
      <c r="X216" s="3">
        <v>0.17619000000000001</v>
      </c>
      <c r="Y216" s="3">
        <v>0.13786000000000001</v>
      </c>
      <c r="Z216" s="3">
        <v>0.10383000000000001</v>
      </c>
      <c r="AA216" s="3">
        <v>7.7799999999999994E-2</v>
      </c>
      <c r="AB216" s="3">
        <v>5.5919999999999997E-2</v>
      </c>
      <c r="AC216" s="3">
        <v>4.0059999999999998E-2</v>
      </c>
      <c r="AD216" s="3">
        <v>2.743E-2</v>
      </c>
      <c r="AE216" s="3">
        <v>1.8759999999999999E-2</v>
      </c>
      <c r="AF216" s="3">
        <v>1.222E-2</v>
      </c>
      <c r="AG216" s="3">
        <v>7.9799999999999992E-3</v>
      </c>
      <c r="AH216" s="3">
        <v>4.9399999999999999E-3</v>
      </c>
      <c r="AI216" s="3">
        <v>3.0699999999999998E-3</v>
      </c>
      <c r="AJ216" s="3">
        <v>1.81E-3</v>
      </c>
      <c r="AK216" s="3">
        <v>1.07E-3</v>
      </c>
      <c r="AL216" s="3">
        <v>5.9999999999999995E-4</v>
      </c>
      <c r="AM216" s="3">
        <v>3.4000000000000002E-4</v>
      </c>
      <c r="AN216" s="3">
        <v>1.8000000000000001E-4</v>
      </c>
      <c r="AO216" s="3">
        <v>1E-4</v>
      </c>
      <c r="AP216" s="3">
        <v>5.0000000000000002E-5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5">
        <f>P_R[[#This Row],[8+]]-P_R[[#This Row],[9+]]</f>
        <v>1.7850000000000033E-2</v>
      </c>
      <c r="AY216" s="5">
        <f>P_R[[#This Row],[9+]]-P_R[[#This Row],[10+]]</f>
        <v>2.1689999999999987E-2</v>
      </c>
      <c r="AZ216" s="5">
        <f>P_R[[#This Row],[10+]]-P_R[[#This Row],[11+]]</f>
        <v>2.8970000000000051E-2</v>
      </c>
      <c r="BA216" s="5">
        <f>P_R[[#This Row],[11+]]-P_R[[#This Row],[12+]]</f>
        <v>3.3339999999999925E-2</v>
      </c>
      <c r="BB216" s="5">
        <f>P_R[[#This Row],[12+]]-P_R[[#This Row],[13+]]</f>
        <v>4.2159999999999975E-2</v>
      </c>
      <c r="BC216" s="5">
        <f>P_R[[#This Row],[13+]]-P_R[[#This Row],[14+]]</f>
        <v>4.5970000000000066E-2</v>
      </c>
      <c r="BD216" s="5">
        <f>P_R[[#This Row],[14+]]-P_R[[#This Row],[15+]]</f>
        <v>5.5039999999999978E-2</v>
      </c>
      <c r="BE216" s="5">
        <f>P_R[[#This Row],[15+]]-P_R[[#This Row],[16+]]</f>
        <v>5.6840000000000002E-2</v>
      </c>
      <c r="BF216" s="5">
        <f>P_R[[#This Row],[16+]]-P_R[[#This Row],[17+]]</f>
        <v>6.4470000000000027E-2</v>
      </c>
      <c r="BG216" s="5">
        <f>P_R[[#This Row],[17+]]-P_R[[#This Row],[18+]]</f>
        <v>6.3049999999999939E-2</v>
      </c>
      <c r="BH216" s="5">
        <f>P_R[[#This Row],[18+]]-P_R[[#This Row],[19+]]</f>
        <v>6.7730000000000012E-2</v>
      </c>
      <c r="BI216" s="5">
        <f>P_R[[#This Row],[19+]]-P_R[[#This Row],[20+]]</f>
        <v>6.2740000000000018E-2</v>
      </c>
      <c r="BJ216" s="5">
        <f>P_R[[#This Row],[20+]]-P_R[[#This Row],[21+]]</f>
        <v>6.3829999999999998E-2</v>
      </c>
      <c r="BK216" s="5">
        <f>P_R[[#This Row],[21+]]-P_R[[#This Row],[22+]]</f>
        <v>5.5999999999999994E-2</v>
      </c>
      <c r="BL216" s="5">
        <f>P_R[[#This Row],[22+]]-P_R[[#This Row],[23+]]</f>
        <v>5.3970000000000018E-2</v>
      </c>
      <c r="BM216" s="5">
        <f>P_R[[#This Row],[23+]]-P_R[[#This Row],[24+]]</f>
        <v>4.7439999999999982E-2</v>
      </c>
      <c r="BN216" s="5">
        <f>P_R[[#This Row],[24+]]-P_R[[#This Row],[25+]]</f>
        <v>3.8330000000000003E-2</v>
      </c>
      <c r="BO216" s="5">
        <f>P_R[[#This Row],[25+]]-P_R[[#This Row],[26+]]</f>
        <v>3.4030000000000005E-2</v>
      </c>
      <c r="BP216" s="5">
        <f>P_R[[#This Row],[26+]]-P_R[[#This Row],[27+]]</f>
        <v>2.6030000000000011E-2</v>
      </c>
      <c r="BQ216" s="5">
        <f>P_R[[#This Row],[27+]]-P_R[[#This Row],[28+]]</f>
        <v>2.1879999999999997E-2</v>
      </c>
      <c r="BR216" s="5">
        <f>P_R[[#This Row],[28+]]-P_R[[#This Row],[29+]]</f>
        <v>1.5859999999999999E-2</v>
      </c>
      <c r="BS216" s="5">
        <f>P_R[[#This Row],[29+]]-P_R[[#This Row],[30+]]</f>
        <v>1.2629999999999999E-2</v>
      </c>
      <c r="BT216" s="5">
        <f>P_R[[#This Row],[30+]]-P_R[[#This Row],[31+]]</f>
        <v>8.6700000000000006E-3</v>
      </c>
      <c r="BU216" s="5">
        <f>P_R[[#This Row],[31+]]-P_R[[#This Row],[32+]]</f>
        <v>6.5399999999999989E-3</v>
      </c>
      <c r="BV216" s="5">
        <f>P_R[[#This Row],[32+]]-P_R[[#This Row],[33+]]</f>
        <v>4.2400000000000007E-3</v>
      </c>
      <c r="BW216" s="5">
        <f>P_R[[#This Row],[33+]]-P_R[[#This Row],[34+]]</f>
        <v>3.0399999999999993E-3</v>
      </c>
      <c r="BX216" s="5">
        <f>P_R[[#This Row],[34+]]-P_R[[#This Row],[35+]]</f>
        <v>1.8700000000000001E-3</v>
      </c>
      <c r="BY216" s="5">
        <f>P_R[[#This Row],[35+]]-P_R[[#This Row],[36+]]</f>
        <v>1.2599999999999998E-3</v>
      </c>
      <c r="BZ216" s="5">
        <f>P_R[[#This Row],[36+]]-P_R[[#This Row],[37+]]</f>
        <v>7.3999999999999999E-4</v>
      </c>
      <c r="CA216" s="5">
        <f>P_R[[#This Row],[37+]]-P_R[[#This Row],[38+]]</f>
        <v>4.7000000000000004E-4</v>
      </c>
      <c r="CB216" s="5">
        <f>P_R[[#This Row],[38+]]-P_R[[#This Row],[39+]]</f>
        <v>2.5999999999999992E-4</v>
      </c>
      <c r="CC216" s="5">
        <f>P_R[[#This Row],[39+]]-P_R[[#This Row],[40+]]</f>
        <v>1.6000000000000001E-4</v>
      </c>
      <c r="CD216" s="5">
        <f>P_R[[#This Row],[40+]]-P_R[[#This Row],[41+]]</f>
        <v>8.0000000000000007E-5</v>
      </c>
      <c r="CE216" s="5">
        <f>P_R[[#This Row],[41+]]-P_R[[#This Row],[42+]]</f>
        <v>5.0000000000000002E-5</v>
      </c>
      <c r="CF216" s="5">
        <f>P_R[[#This Row],[42+]]-P_R[[#This Row],[43+]]</f>
        <v>5.0000000000000002E-5</v>
      </c>
      <c r="CG216" s="5">
        <f>P_R[[#This Row],[43+]]-P_R[[#This Row],[44+]]</f>
        <v>0</v>
      </c>
      <c r="CH216" s="5">
        <f>P_R[[#This Row],[44+]]-P_R[[#This Row],[45+]]</f>
        <v>0</v>
      </c>
      <c r="CI216" s="5">
        <f>P_R[[#This Row],[45+]]-P_R[[#This Row],[46+]]</f>
        <v>0</v>
      </c>
      <c r="CJ216" s="5">
        <f>P_R[[#This Row],[46+]]-P_R[[#This Row],[47+]]</f>
        <v>0</v>
      </c>
      <c r="CK216" s="5">
        <f>P_R[[#This Row],[47+]]-P_R[[#This Row],[48+]]</f>
        <v>0</v>
      </c>
      <c r="CL216" s="5">
        <f>P_R[[#This Row],[48+]]-P_R[[#This Row],[49+]]</f>
        <v>0</v>
      </c>
    </row>
    <row r="217" spans="1:90" x14ac:dyDescent="0.25">
      <c r="A217" s="10">
        <v>22400724</v>
      </c>
      <c r="B217" s="13" t="s">
        <v>103</v>
      </c>
      <c r="C217" s="13" t="s">
        <v>102</v>
      </c>
      <c r="D217" s="11">
        <v>0.89583333333333337</v>
      </c>
      <c r="E217" s="9" t="str">
        <f>HYPERLINK("https://www.nba.com/stats/player/1631119/boxscores-traditional", "Jaylin Williams")</f>
        <v>Jaylin Williams</v>
      </c>
      <c r="F217">
        <v>15.6</v>
      </c>
      <c r="G217" s="4">
        <v>4.4989999999999997</v>
      </c>
      <c r="H217" s="3">
        <v>0.95448999999999995</v>
      </c>
      <c r="I217" s="3">
        <v>0.92922000000000005</v>
      </c>
      <c r="J217" s="3">
        <v>0.89251000000000003</v>
      </c>
      <c r="K217" s="3">
        <v>0.84614</v>
      </c>
      <c r="L217" s="3">
        <v>0.78813999999999995</v>
      </c>
      <c r="M217" s="3">
        <v>0.71904000000000001</v>
      </c>
      <c r="N217" s="3">
        <v>0.64058000000000004</v>
      </c>
      <c r="O217" s="3">
        <v>0.55171999999999999</v>
      </c>
      <c r="P217" s="3">
        <v>0.46414</v>
      </c>
      <c r="Q217" s="3">
        <v>0.37828000000000001</v>
      </c>
      <c r="R217" s="3">
        <v>0.29805999999999999</v>
      </c>
      <c r="S217" s="3">
        <v>0.22363</v>
      </c>
      <c r="T217" s="3">
        <v>0.16353999999999999</v>
      </c>
      <c r="U217" s="3">
        <v>0.11507000000000001</v>
      </c>
      <c r="V217" s="3">
        <v>7.7799999999999994E-2</v>
      </c>
      <c r="W217" s="3">
        <v>5.0500000000000003E-2</v>
      </c>
      <c r="X217" s="3">
        <v>3.074E-2</v>
      </c>
      <c r="Y217" s="3">
        <v>1.831E-2</v>
      </c>
      <c r="Z217" s="3">
        <v>1.044E-2</v>
      </c>
      <c r="AA217" s="3">
        <v>5.7000000000000002E-3</v>
      </c>
      <c r="AB217" s="3">
        <v>2.8900000000000002E-3</v>
      </c>
      <c r="AC217" s="3">
        <v>1.4400000000000001E-3</v>
      </c>
      <c r="AD217" s="3">
        <v>6.8999999999999997E-4</v>
      </c>
      <c r="AE217" s="3">
        <v>3.1E-4</v>
      </c>
      <c r="AF217" s="3">
        <v>1.2999999999999999E-4</v>
      </c>
      <c r="AG217" s="3">
        <v>5.0000000000000002E-5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5">
        <f>P_R[[#This Row],[8+]]-P_R[[#This Row],[9+]]</f>
        <v>2.5269999999999904E-2</v>
      </c>
      <c r="AY217" s="5">
        <f>P_R[[#This Row],[9+]]-P_R[[#This Row],[10+]]</f>
        <v>3.671000000000002E-2</v>
      </c>
      <c r="AZ217" s="5">
        <f>P_R[[#This Row],[10+]]-P_R[[#This Row],[11+]]</f>
        <v>4.6370000000000022E-2</v>
      </c>
      <c r="BA217" s="5">
        <f>P_R[[#This Row],[11+]]-P_R[[#This Row],[12+]]</f>
        <v>5.8000000000000052E-2</v>
      </c>
      <c r="BB217" s="5">
        <f>P_R[[#This Row],[12+]]-P_R[[#This Row],[13+]]</f>
        <v>6.9099999999999939E-2</v>
      </c>
      <c r="BC217" s="5">
        <f>P_R[[#This Row],[13+]]-P_R[[#This Row],[14+]]</f>
        <v>7.8459999999999974E-2</v>
      </c>
      <c r="BD217" s="5">
        <f>P_R[[#This Row],[14+]]-P_R[[#This Row],[15+]]</f>
        <v>8.886000000000005E-2</v>
      </c>
      <c r="BE217" s="5">
        <f>P_R[[#This Row],[15+]]-P_R[[#This Row],[16+]]</f>
        <v>8.7579999999999991E-2</v>
      </c>
      <c r="BF217" s="5">
        <f>P_R[[#This Row],[16+]]-P_R[[#This Row],[17+]]</f>
        <v>8.5859999999999992E-2</v>
      </c>
      <c r="BG217" s="5">
        <f>P_R[[#This Row],[17+]]-P_R[[#This Row],[18+]]</f>
        <v>8.0220000000000014E-2</v>
      </c>
      <c r="BH217" s="5">
        <f>P_R[[#This Row],[18+]]-P_R[[#This Row],[19+]]</f>
        <v>7.4429999999999996E-2</v>
      </c>
      <c r="BI217" s="5">
        <f>P_R[[#This Row],[19+]]-P_R[[#This Row],[20+]]</f>
        <v>6.0090000000000005E-2</v>
      </c>
      <c r="BJ217" s="5">
        <f>P_R[[#This Row],[20+]]-P_R[[#This Row],[21+]]</f>
        <v>4.8469999999999985E-2</v>
      </c>
      <c r="BK217" s="5">
        <f>P_R[[#This Row],[21+]]-P_R[[#This Row],[22+]]</f>
        <v>3.7270000000000011E-2</v>
      </c>
      <c r="BL217" s="5">
        <f>P_R[[#This Row],[22+]]-P_R[[#This Row],[23+]]</f>
        <v>2.7299999999999991E-2</v>
      </c>
      <c r="BM217" s="5">
        <f>P_R[[#This Row],[23+]]-P_R[[#This Row],[24+]]</f>
        <v>1.9760000000000003E-2</v>
      </c>
      <c r="BN217" s="5">
        <f>P_R[[#This Row],[24+]]-P_R[[#This Row],[25+]]</f>
        <v>1.243E-2</v>
      </c>
      <c r="BO217" s="5">
        <f>P_R[[#This Row],[25+]]-P_R[[#This Row],[26+]]</f>
        <v>7.8700000000000003E-3</v>
      </c>
      <c r="BP217" s="5">
        <f>P_R[[#This Row],[26+]]-P_R[[#This Row],[27+]]</f>
        <v>4.7399999999999994E-3</v>
      </c>
      <c r="BQ217" s="5">
        <f>P_R[[#This Row],[27+]]-P_R[[#This Row],[28+]]</f>
        <v>2.81E-3</v>
      </c>
      <c r="BR217" s="5">
        <f>P_R[[#This Row],[28+]]-P_R[[#This Row],[29+]]</f>
        <v>1.4500000000000001E-3</v>
      </c>
      <c r="BS217" s="5">
        <f>P_R[[#This Row],[29+]]-P_R[[#This Row],[30+]]</f>
        <v>7.5000000000000012E-4</v>
      </c>
      <c r="BT217" s="5">
        <f>P_R[[#This Row],[30+]]-P_R[[#This Row],[31+]]</f>
        <v>3.7999999999999997E-4</v>
      </c>
      <c r="BU217" s="5">
        <f>P_R[[#This Row],[31+]]-P_R[[#This Row],[32+]]</f>
        <v>1.8000000000000001E-4</v>
      </c>
      <c r="BV217" s="5">
        <f>P_R[[#This Row],[32+]]-P_R[[#This Row],[33+]]</f>
        <v>7.9999999999999993E-5</v>
      </c>
      <c r="BW217" s="5">
        <f>P_R[[#This Row],[33+]]-P_R[[#This Row],[34+]]</f>
        <v>5.0000000000000002E-5</v>
      </c>
      <c r="BX217" s="5">
        <f>P_R[[#This Row],[34+]]-P_R[[#This Row],[35+]]</f>
        <v>0</v>
      </c>
      <c r="BY217" s="5">
        <f>P_R[[#This Row],[35+]]-P_R[[#This Row],[36+]]</f>
        <v>0</v>
      </c>
      <c r="BZ217" s="5">
        <f>P_R[[#This Row],[36+]]-P_R[[#This Row],[37+]]</f>
        <v>0</v>
      </c>
      <c r="CA217" s="5">
        <f>P_R[[#This Row],[37+]]-P_R[[#This Row],[38+]]</f>
        <v>0</v>
      </c>
      <c r="CB217" s="5">
        <f>P_R[[#This Row],[38+]]-P_R[[#This Row],[39+]]</f>
        <v>0</v>
      </c>
      <c r="CC217" s="5">
        <f>P_R[[#This Row],[39+]]-P_R[[#This Row],[40+]]</f>
        <v>0</v>
      </c>
      <c r="CD217" s="5">
        <f>P_R[[#This Row],[40+]]-P_R[[#This Row],[41+]]</f>
        <v>0</v>
      </c>
      <c r="CE217" s="5">
        <f>P_R[[#This Row],[41+]]-P_R[[#This Row],[42+]]</f>
        <v>0</v>
      </c>
      <c r="CF217" s="5">
        <f>P_R[[#This Row],[42+]]-P_R[[#This Row],[43+]]</f>
        <v>0</v>
      </c>
      <c r="CG217" s="5">
        <f>P_R[[#This Row],[43+]]-P_R[[#This Row],[44+]]</f>
        <v>0</v>
      </c>
      <c r="CH217" s="5">
        <f>P_R[[#This Row],[44+]]-P_R[[#This Row],[45+]]</f>
        <v>0</v>
      </c>
      <c r="CI217" s="5">
        <f>P_R[[#This Row],[45+]]-P_R[[#This Row],[46+]]</f>
        <v>0</v>
      </c>
      <c r="CJ217" s="5">
        <f>P_R[[#This Row],[46+]]-P_R[[#This Row],[47+]]</f>
        <v>0</v>
      </c>
      <c r="CK217" s="5">
        <f>P_R[[#This Row],[47+]]-P_R[[#This Row],[48+]]</f>
        <v>0</v>
      </c>
      <c r="CL217" s="5">
        <f>P_R[[#This Row],[48+]]-P_R[[#This Row],[49+]]</f>
        <v>0</v>
      </c>
    </row>
    <row r="218" spans="1:90" x14ac:dyDescent="0.25">
      <c r="A218" s="10">
        <v>22400724</v>
      </c>
      <c r="B218" s="13" t="s">
        <v>103</v>
      </c>
      <c r="C218" s="13" t="s">
        <v>102</v>
      </c>
      <c r="D218" s="11">
        <v>0.89583333333333337</v>
      </c>
      <c r="E218" s="9" t="str">
        <f>HYPERLINK("https://www.nba.com/stats/player/1631096/boxscores-traditional", "Chet Holmgren")</f>
        <v>Chet Holmgren</v>
      </c>
      <c r="F218">
        <v>22.6</v>
      </c>
      <c r="G218" s="4">
        <v>8.7319999999999993</v>
      </c>
      <c r="H218" s="3">
        <v>0.95254000000000005</v>
      </c>
      <c r="I218" s="3">
        <v>0.94062000000000001</v>
      </c>
      <c r="J218" s="3">
        <v>0.92506999999999995</v>
      </c>
      <c r="K218" s="3">
        <v>0.90824000000000005</v>
      </c>
      <c r="L218" s="3">
        <v>0.88685999999999998</v>
      </c>
      <c r="M218" s="3">
        <v>0.86433000000000004</v>
      </c>
      <c r="N218" s="3">
        <v>0.83645999999999998</v>
      </c>
      <c r="O218" s="3">
        <v>0.80784999999999996</v>
      </c>
      <c r="P218" s="3">
        <v>0.77637</v>
      </c>
      <c r="Q218" s="3">
        <v>0.73890999999999996</v>
      </c>
      <c r="R218" s="3">
        <v>0.70194000000000001</v>
      </c>
      <c r="S218" s="3">
        <v>0.65910000000000002</v>
      </c>
      <c r="T218" s="3">
        <v>0.61790999999999996</v>
      </c>
      <c r="U218" s="3">
        <v>0.57142000000000004</v>
      </c>
      <c r="V218" s="3">
        <v>0.52790000000000004</v>
      </c>
      <c r="W218" s="3">
        <v>0.48005999999999999</v>
      </c>
      <c r="X218" s="3">
        <v>0.43643999999999999</v>
      </c>
      <c r="Y218" s="3">
        <v>0.39357999999999999</v>
      </c>
      <c r="Z218" s="3">
        <v>0.34827000000000002</v>
      </c>
      <c r="AA218" s="3">
        <v>0.30853999999999998</v>
      </c>
      <c r="AB218" s="3">
        <v>0.26762999999999998</v>
      </c>
      <c r="AC218" s="3">
        <v>0.23269999999999999</v>
      </c>
      <c r="AD218" s="3">
        <v>0.19766</v>
      </c>
      <c r="AE218" s="3">
        <v>0.16853000000000001</v>
      </c>
      <c r="AF218" s="3">
        <v>0.14007</v>
      </c>
      <c r="AG218" s="3">
        <v>0.11702</v>
      </c>
      <c r="AH218" s="3">
        <v>9.5100000000000004E-2</v>
      </c>
      <c r="AI218" s="3">
        <v>7.7799999999999994E-2</v>
      </c>
      <c r="AJ218" s="3">
        <v>6.3009999999999997E-2</v>
      </c>
      <c r="AK218" s="3">
        <v>4.947E-2</v>
      </c>
      <c r="AL218" s="3">
        <v>3.9199999999999999E-2</v>
      </c>
      <c r="AM218" s="3">
        <v>3.005E-2</v>
      </c>
      <c r="AN218" s="3">
        <v>2.3300000000000001E-2</v>
      </c>
      <c r="AO218" s="3">
        <v>1.7430000000000001E-2</v>
      </c>
      <c r="AP218" s="3">
        <v>1.321E-2</v>
      </c>
      <c r="AQ218" s="3">
        <v>9.6399999999999993E-3</v>
      </c>
      <c r="AR218" s="3">
        <v>7.1399999999999996E-3</v>
      </c>
      <c r="AS218" s="3">
        <v>5.0800000000000003E-3</v>
      </c>
      <c r="AT218" s="3">
        <v>3.6800000000000001E-3</v>
      </c>
      <c r="AU218" s="3">
        <v>2.64E-3</v>
      </c>
      <c r="AV218" s="3">
        <v>1.81E-3</v>
      </c>
      <c r="AW218" s="3">
        <v>1.2600000000000001E-3</v>
      </c>
      <c r="AX218" s="5">
        <f>P_R[[#This Row],[8+]]-P_R[[#This Row],[9+]]</f>
        <v>1.1920000000000042E-2</v>
      </c>
      <c r="AY218" s="5">
        <f>P_R[[#This Row],[9+]]-P_R[[#This Row],[10+]]</f>
        <v>1.5550000000000064E-2</v>
      </c>
      <c r="AZ218" s="5">
        <f>P_R[[#This Row],[10+]]-P_R[[#This Row],[11+]]</f>
        <v>1.6829999999999901E-2</v>
      </c>
      <c r="BA218" s="5">
        <f>P_R[[#This Row],[11+]]-P_R[[#This Row],[12+]]</f>
        <v>2.1380000000000066E-2</v>
      </c>
      <c r="BB218" s="5">
        <f>P_R[[#This Row],[12+]]-P_R[[#This Row],[13+]]</f>
        <v>2.2529999999999939E-2</v>
      </c>
      <c r="BC218" s="5">
        <f>P_R[[#This Row],[13+]]-P_R[[#This Row],[14+]]</f>
        <v>2.7870000000000061E-2</v>
      </c>
      <c r="BD218" s="5">
        <f>P_R[[#This Row],[14+]]-P_R[[#This Row],[15+]]</f>
        <v>2.8610000000000024E-2</v>
      </c>
      <c r="BE218" s="5">
        <f>P_R[[#This Row],[15+]]-P_R[[#This Row],[16+]]</f>
        <v>3.1479999999999952E-2</v>
      </c>
      <c r="BF218" s="5">
        <f>P_R[[#This Row],[16+]]-P_R[[#This Row],[17+]]</f>
        <v>3.7460000000000049E-2</v>
      </c>
      <c r="BG218" s="5">
        <f>P_R[[#This Row],[17+]]-P_R[[#This Row],[18+]]</f>
        <v>3.6969999999999947E-2</v>
      </c>
      <c r="BH218" s="5">
        <f>P_R[[#This Row],[18+]]-P_R[[#This Row],[19+]]</f>
        <v>4.2839999999999989E-2</v>
      </c>
      <c r="BI218" s="5">
        <f>P_R[[#This Row],[19+]]-P_R[[#This Row],[20+]]</f>
        <v>4.119000000000006E-2</v>
      </c>
      <c r="BJ218" s="5">
        <f>P_R[[#This Row],[20+]]-P_R[[#This Row],[21+]]</f>
        <v>4.648999999999992E-2</v>
      </c>
      <c r="BK218" s="5">
        <f>P_R[[#This Row],[21+]]-P_R[[#This Row],[22+]]</f>
        <v>4.3520000000000003E-2</v>
      </c>
      <c r="BL218" s="5">
        <f>P_R[[#This Row],[22+]]-P_R[[#This Row],[23+]]</f>
        <v>4.7840000000000049E-2</v>
      </c>
      <c r="BM218" s="5">
        <f>P_R[[#This Row],[23+]]-P_R[[#This Row],[24+]]</f>
        <v>4.3619999999999992E-2</v>
      </c>
      <c r="BN218" s="5">
        <f>P_R[[#This Row],[24+]]-P_R[[#This Row],[25+]]</f>
        <v>4.2860000000000009E-2</v>
      </c>
      <c r="BO218" s="5">
        <f>P_R[[#This Row],[25+]]-P_R[[#This Row],[26+]]</f>
        <v>4.5309999999999961E-2</v>
      </c>
      <c r="BP218" s="5">
        <f>P_R[[#This Row],[26+]]-P_R[[#This Row],[27+]]</f>
        <v>3.9730000000000043E-2</v>
      </c>
      <c r="BQ218" s="5">
        <f>P_R[[#This Row],[27+]]-P_R[[#This Row],[28+]]</f>
        <v>4.0910000000000002E-2</v>
      </c>
      <c r="BR218" s="5">
        <f>P_R[[#This Row],[28+]]-P_R[[#This Row],[29+]]</f>
        <v>3.4929999999999989E-2</v>
      </c>
      <c r="BS218" s="5">
        <f>P_R[[#This Row],[29+]]-P_R[[#This Row],[30+]]</f>
        <v>3.5039999999999988E-2</v>
      </c>
      <c r="BT218" s="5">
        <f>P_R[[#This Row],[30+]]-P_R[[#This Row],[31+]]</f>
        <v>2.9129999999999989E-2</v>
      </c>
      <c r="BU218" s="5">
        <f>P_R[[#This Row],[31+]]-P_R[[#This Row],[32+]]</f>
        <v>2.8460000000000013E-2</v>
      </c>
      <c r="BV218" s="5">
        <f>P_R[[#This Row],[32+]]-P_R[[#This Row],[33+]]</f>
        <v>2.3050000000000001E-2</v>
      </c>
      <c r="BW218" s="5">
        <f>P_R[[#This Row],[33+]]-P_R[[#This Row],[34+]]</f>
        <v>2.1919999999999995E-2</v>
      </c>
      <c r="BX218" s="5">
        <f>P_R[[#This Row],[34+]]-P_R[[#This Row],[35+]]</f>
        <v>1.730000000000001E-2</v>
      </c>
      <c r="BY218" s="5">
        <f>P_R[[#This Row],[35+]]-P_R[[#This Row],[36+]]</f>
        <v>1.4789999999999998E-2</v>
      </c>
      <c r="BZ218" s="5">
        <f>P_R[[#This Row],[36+]]-P_R[[#This Row],[37+]]</f>
        <v>1.3539999999999996E-2</v>
      </c>
      <c r="CA218" s="5">
        <f>P_R[[#This Row],[37+]]-P_R[[#This Row],[38+]]</f>
        <v>1.0270000000000001E-2</v>
      </c>
      <c r="CB218" s="5">
        <f>P_R[[#This Row],[38+]]-P_R[[#This Row],[39+]]</f>
        <v>9.1499999999999984E-3</v>
      </c>
      <c r="CC218" s="5">
        <f>P_R[[#This Row],[39+]]-P_R[[#This Row],[40+]]</f>
        <v>6.7499999999999991E-3</v>
      </c>
      <c r="CD218" s="5">
        <f>P_R[[#This Row],[40+]]-P_R[[#This Row],[41+]]</f>
        <v>5.8700000000000002E-3</v>
      </c>
      <c r="CE218" s="5">
        <f>P_R[[#This Row],[41+]]-P_R[[#This Row],[42+]]</f>
        <v>4.2200000000000015E-3</v>
      </c>
      <c r="CF218" s="5">
        <f>P_R[[#This Row],[42+]]-P_R[[#This Row],[43+]]</f>
        <v>3.5700000000000003E-3</v>
      </c>
      <c r="CG218" s="5">
        <f>P_R[[#This Row],[43+]]-P_R[[#This Row],[44+]]</f>
        <v>2.4999999999999996E-3</v>
      </c>
      <c r="CH218" s="5">
        <f>P_R[[#This Row],[44+]]-P_R[[#This Row],[45+]]</f>
        <v>2.0599999999999993E-3</v>
      </c>
      <c r="CI218" s="5">
        <f>P_R[[#This Row],[45+]]-P_R[[#This Row],[46+]]</f>
        <v>1.4000000000000002E-3</v>
      </c>
      <c r="CJ218" s="5">
        <f>P_R[[#This Row],[46+]]-P_R[[#This Row],[47+]]</f>
        <v>1.0400000000000001E-3</v>
      </c>
      <c r="CK218" s="5">
        <f>P_R[[#This Row],[47+]]-P_R[[#This Row],[48+]]</f>
        <v>8.3000000000000001E-4</v>
      </c>
      <c r="CL218" s="5">
        <f>P_R[[#This Row],[48+]]-P_R[[#This Row],[49+]]</f>
        <v>5.4999999999999992E-4</v>
      </c>
    </row>
    <row r="219" spans="1:90" x14ac:dyDescent="0.25">
      <c r="A219" s="10">
        <v>22400724</v>
      </c>
      <c r="B219" s="13" t="s">
        <v>103</v>
      </c>
      <c r="C219" s="13" t="s">
        <v>102</v>
      </c>
      <c r="D219" s="11">
        <v>0.89583333333333337</v>
      </c>
      <c r="E219" s="9" t="str">
        <f>HYPERLINK("https://www.nba.com/stats/player/1642349/boxscores-traditional", "Ajay Mitchell")</f>
        <v>Ajay Mitchell</v>
      </c>
      <c r="F219">
        <v>12.2</v>
      </c>
      <c r="G219" s="4">
        <v>4.2610000000000001</v>
      </c>
      <c r="H219" s="3">
        <v>0.83891000000000004</v>
      </c>
      <c r="I219" s="3">
        <v>0.77337</v>
      </c>
      <c r="J219" s="3">
        <v>0.69847000000000004</v>
      </c>
      <c r="K219" s="3">
        <v>0.61026000000000002</v>
      </c>
      <c r="L219" s="3">
        <v>0.51993999999999996</v>
      </c>
      <c r="M219" s="3">
        <v>0.42465000000000003</v>
      </c>
      <c r="N219" s="3">
        <v>0.33723999999999998</v>
      </c>
      <c r="O219" s="3">
        <v>0.25463000000000002</v>
      </c>
      <c r="P219" s="3">
        <v>0.18673000000000001</v>
      </c>
      <c r="Q219" s="3">
        <v>0.12923999999999999</v>
      </c>
      <c r="R219" s="3">
        <v>8.6910000000000001E-2</v>
      </c>
      <c r="S219" s="3">
        <v>5.4800000000000001E-2</v>
      </c>
      <c r="T219" s="3">
        <v>3.3619999999999997E-2</v>
      </c>
      <c r="U219" s="3">
        <v>1.9230000000000001E-2</v>
      </c>
      <c r="V219" s="3">
        <v>1.072E-2</v>
      </c>
      <c r="W219" s="3">
        <v>5.7000000000000002E-3</v>
      </c>
      <c r="X219" s="3">
        <v>2.8E-3</v>
      </c>
      <c r="Y219" s="3">
        <v>1.3500000000000001E-3</v>
      </c>
      <c r="Z219" s="3">
        <v>5.9999999999999995E-4</v>
      </c>
      <c r="AA219" s="3">
        <v>2.5999999999999998E-4</v>
      </c>
      <c r="AB219" s="3">
        <v>1E-4</v>
      </c>
      <c r="AC219" s="3">
        <v>4.0000000000000003E-5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5">
        <f>P_R[[#This Row],[8+]]-P_R[[#This Row],[9+]]</f>
        <v>6.5540000000000043E-2</v>
      </c>
      <c r="AY219" s="5">
        <f>P_R[[#This Row],[9+]]-P_R[[#This Row],[10+]]</f>
        <v>7.4899999999999967E-2</v>
      </c>
      <c r="AZ219" s="5">
        <f>P_R[[#This Row],[10+]]-P_R[[#This Row],[11+]]</f>
        <v>8.8210000000000011E-2</v>
      </c>
      <c r="BA219" s="5">
        <f>P_R[[#This Row],[11+]]-P_R[[#This Row],[12+]]</f>
        <v>9.0320000000000067E-2</v>
      </c>
      <c r="BB219" s="5">
        <f>P_R[[#This Row],[12+]]-P_R[[#This Row],[13+]]</f>
        <v>9.528999999999993E-2</v>
      </c>
      <c r="BC219" s="5">
        <f>P_R[[#This Row],[13+]]-P_R[[#This Row],[14+]]</f>
        <v>8.7410000000000043E-2</v>
      </c>
      <c r="BD219" s="5">
        <f>P_R[[#This Row],[14+]]-P_R[[#This Row],[15+]]</f>
        <v>8.2609999999999961E-2</v>
      </c>
      <c r="BE219" s="5">
        <f>P_R[[#This Row],[15+]]-P_R[[#This Row],[16+]]</f>
        <v>6.7900000000000016E-2</v>
      </c>
      <c r="BF219" s="5">
        <f>P_R[[#This Row],[16+]]-P_R[[#This Row],[17+]]</f>
        <v>5.7490000000000013E-2</v>
      </c>
      <c r="BG219" s="5">
        <f>P_R[[#This Row],[17+]]-P_R[[#This Row],[18+]]</f>
        <v>4.2329999999999993E-2</v>
      </c>
      <c r="BH219" s="5">
        <f>P_R[[#This Row],[18+]]-P_R[[#This Row],[19+]]</f>
        <v>3.211E-2</v>
      </c>
      <c r="BI219" s="5">
        <f>P_R[[#This Row],[19+]]-P_R[[#This Row],[20+]]</f>
        <v>2.1180000000000004E-2</v>
      </c>
      <c r="BJ219" s="5">
        <f>P_R[[#This Row],[20+]]-P_R[[#This Row],[21+]]</f>
        <v>1.4389999999999997E-2</v>
      </c>
      <c r="BK219" s="5">
        <f>P_R[[#This Row],[21+]]-P_R[[#This Row],[22+]]</f>
        <v>8.5100000000000002E-3</v>
      </c>
      <c r="BL219" s="5">
        <f>P_R[[#This Row],[22+]]-P_R[[#This Row],[23+]]</f>
        <v>5.0200000000000002E-3</v>
      </c>
      <c r="BM219" s="5">
        <f>P_R[[#This Row],[23+]]-P_R[[#This Row],[24+]]</f>
        <v>2.9000000000000002E-3</v>
      </c>
      <c r="BN219" s="5">
        <f>P_R[[#This Row],[24+]]-P_R[[#This Row],[25+]]</f>
        <v>1.4499999999999999E-3</v>
      </c>
      <c r="BO219" s="5">
        <f>P_R[[#This Row],[25+]]-P_R[[#This Row],[26+]]</f>
        <v>7.5000000000000012E-4</v>
      </c>
      <c r="BP219" s="5">
        <f>P_R[[#This Row],[26+]]-P_R[[#This Row],[27+]]</f>
        <v>3.3999999999999997E-4</v>
      </c>
      <c r="BQ219" s="5">
        <f>P_R[[#This Row],[27+]]-P_R[[#This Row],[28+]]</f>
        <v>1.5999999999999999E-4</v>
      </c>
      <c r="BR219" s="5">
        <f>P_R[[#This Row],[28+]]-P_R[[#This Row],[29+]]</f>
        <v>6.0000000000000002E-5</v>
      </c>
      <c r="BS219" s="5">
        <f>P_R[[#This Row],[29+]]-P_R[[#This Row],[30+]]</f>
        <v>4.0000000000000003E-5</v>
      </c>
      <c r="BT219" s="5">
        <f>P_R[[#This Row],[30+]]-P_R[[#This Row],[31+]]</f>
        <v>0</v>
      </c>
      <c r="BU219" s="5">
        <f>P_R[[#This Row],[31+]]-P_R[[#This Row],[32+]]</f>
        <v>0</v>
      </c>
      <c r="BV219" s="5">
        <f>P_R[[#This Row],[32+]]-P_R[[#This Row],[33+]]</f>
        <v>0</v>
      </c>
      <c r="BW219" s="5">
        <f>P_R[[#This Row],[33+]]-P_R[[#This Row],[34+]]</f>
        <v>0</v>
      </c>
      <c r="BX219" s="5">
        <f>P_R[[#This Row],[34+]]-P_R[[#This Row],[35+]]</f>
        <v>0</v>
      </c>
      <c r="BY219" s="5">
        <f>P_R[[#This Row],[35+]]-P_R[[#This Row],[36+]]</f>
        <v>0</v>
      </c>
      <c r="BZ219" s="5">
        <f>P_R[[#This Row],[36+]]-P_R[[#This Row],[37+]]</f>
        <v>0</v>
      </c>
      <c r="CA219" s="5">
        <f>P_R[[#This Row],[37+]]-P_R[[#This Row],[38+]]</f>
        <v>0</v>
      </c>
      <c r="CB219" s="5">
        <f>P_R[[#This Row],[38+]]-P_R[[#This Row],[39+]]</f>
        <v>0</v>
      </c>
      <c r="CC219" s="5">
        <f>P_R[[#This Row],[39+]]-P_R[[#This Row],[40+]]</f>
        <v>0</v>
      </c>
      <c r="CD219" s="5">
        <f>P_R[[#This Row],[40+]]-P_R[[#This Row],[41+]]</f>
        <v>0</v>
      </c>
      <c r="CE219" s="5">
        <f>P_R[[#This Row],[41+]]-P_R[[#This Row],[42+]]</f>
        <v>0</v>
      </c>
      <c r="CF219" s="5">
        <f>P_R[[#This Row],[42+]]-P_R[[#This Row],[43+]]</f>
        <v>0</v>
      </c>
      <c r="CG219" s="5">
        <f>P_R[[#This Row],[43+]]-P_R[[#This Row],[44+]]</f>
        <v>0</v>
      </c>
      <c r="CH219" s="5">
        <f>P_R[[#This Row],[44+]]-P_R[[#This Row],[45+]]</f>
        <v>0</v>
      </c>
      <c r="CI219" s="5">
        <f>P_R[[#This Row],[45+]]-P_R[[#This Row],[46+]]</f>
        <v>0</v>
      </c>
      <c r="CJ219" s="5">
        <f>P_R[[#This Row],[46+]]-P_R[[#This Row],[47+]]</f>
        <v>0</v>
      </c>
      <c r="CK219" s="5">
        <f>P_R[[#This Row],[47+]]-P_R[[#This Row],[48+]]</f>
        <v>0</v>
      </c>
      <c r="CL219" s="5">
        <f>P_R[[#This Row],[48+]]-P_R[[#This Row],[49+]]</f>
        <v>0</v>
      </c>
    </row>
    <row r="220" spans="1:90" x14ac:dyDescent="0.25">
      <c r="A220" s="10">
        <v>22400724</v>
      </c>
      <c r="B220" s="13" t="s">
        <v>103</v>
      </c>
      <c r="C220" s="13" t="s">
        <v>102</v>
      </c>
      <c r="D220" s="11">
        <v>0.89583333333333337</v>
      </c>
      <c r="E220" s="9" t="str">
        <f>HYPERLINK("https://www.nba.com/stats/player/1629652/boxscores-traditional", "Luguentz Dort")</f>
        <v>Luguentz Dort</v>
      </c>
      <c r="F220">
        <v>14.2</v>
      </c>
      <c r="G220" s="4">
        <v>6.585</v>
      </c>
      <c r="H220" s="3">
        <v>0.82638999999999996</v>
      </c>
      <c r="I220" s="3">
        <v>0.78524000000000005</v>
      </c>
      <c r="J220" s="3">
        <v>0.73890999999999996</v>
      </c>
      <c r="K220" s="3">
        <v>0.68793000000000004</v>
      </c>
      <c r="L220" s="3">
        <v>0.62929999999999997</v>
      </c>
      <c r="M220" s="3">
        <v>0.57142000000000004</v>
      </c>
      <c r="N220" s="3">
        <v>0.51197000000000004</v>
      </c>
      <c r="O220" s="3">
        <v>0.45223999999999998</v>
      </c>
      <c r="P220" s="3">
        <v>0.39357999999999999</v>
      </c>
      <c r="Q220" s="3">
        <v>0.33360000000000001</v>
      </c>
      <c r="R220" s="3">
        <v>0.28095999999999999</v>
      </c>
      <c r="S220" s="3">
        <v>0.23269999999999999</v>
      </c>
      <c r="T220" s="3">
        <v>0.18942999999999999</v>
      </c>
      <c r="U220" s="3">
        <v>0.15151000000000001</v>
      </c>
      <c r="V220" s="3">
        <v>0.11899999999999999</v>
      </c>
      <c r="W220" s="3">
        <v>9.0120000000000006E-2</v>
      </c>
      <c r="X220" s="3">
        <v>6.8110000000000004E-2</v>
      </c>
      <c r="Y220" s="3">
        <v>5.0500000000000003E-2</v>
      </c>
      <c r="Z220" s="3">
        <v>3.6729999999999999E-2</v>
      </c>
      <c r="AA220" s="3">
        <v>2.6190000000000001E-2</v>
      </c>
      <c r="AB220" s="3">
        <v>1.7860000000000001E-2</v>
      </c>
      <c r="AC220" s="3">
        <v>1.222E-2</v>
      </c>
      <c r="AD220" s="3">
        <v>8.2000000000000007E-3</v>
      </c>
      <c r="AE220" s="3">
        <v>5.3899999999999998E-3</v>
      </c>
      <c r="AF220" s="3">
        <v>3.47E-3</v>
      </c>
      <c r="AG220" s="3">
        <v>2.1900000000000001E-3</v>
      </c>
      <c r="AH220" s="3">
        <v>1.31E-3</v>
      </c>
      <c r="AI220" s="3">
        <v>7.9000000000000001E-4</v>
      </c>
      <c r="AJ220" s="3">
        <v>4.6999999999999999E-4</v>
      </c>
      <c r="AK220" s="3">
        <v>2.7E-4</v>
      </c>
      <c r="AL220" s="3">
        <v>1.4999999999999999E-4</v>
      </c>
      <c r="AM220" s="3">
        <v>8.0000000000000007E-5</v>
      </c>
      <c r="AN220" s="3">
        <v>4.0000000000000003E-5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5">
        <f>P_R[[#This Row],[8+]]-P_R[[#This Row],[9+]]</f>
        <v>4.1149999999999909E-2</v>
      </c>
      <c r="AY220" s="5">
        <f>P_R[[#This Row],[9+]]-P_R[[#This Row],[10+]]</f>
        <v>4.6330000000000093E-2</v>
      </c>
      <c r="AZ220" s="5">
        <f>P_R[[#This Row],[10+]]-P_R[[#This Row],[11+]]</f>
        <v>5.0979999999999914E-2</v>
      </c>
      <c r="BA220" s="5">
        <f>P_R[[#This Row],[11+]]-P_R[[#This Row],[12+]]</f>
        <v>5.8630000000000071E-2</v>
      </c>
      <c r="BB220" s="5">
        <f>P_R[[#This Row],[12+]]-P_R[[#This Row],[13+]]</f>
        <v>5.7879999999999932E-2</v>
      </c>
      <c r="BC220" s="5">
        <f>P_R[[#This Row],[13+]]-P_R[[#This Row],[14+]]</f>
        <v>5.9450000000000003E-2</v>
      </c>
      <c r="BD220" s="5">
        <f>P_R[[#This Row],[14+]]-P_R[[#This Row],[15+]]</f>
        <v>5.9730000000000061E-2</v>
      </c>
      <c r="BE220" s="5">
        <f>P_R[[#This Row],[15+]]-P_R[[#This Row],[16+]]</f>
        <v>5.865999999999999E-2</v>
      </c>
      <c r="BF220" s="5">
        <f>P_R[[#This Row],[16+]]-P_R[[#This Row],[17+]]</f>
        <v>5.9979999999999978E-2</v>
      </c>
      <c r="BG220" s="5">
        <f>P_R[[#This Row],[17+]]-P_R[[#This Row],[18+]]</f>
        <v>5.264000000000002E-2</v>
      </c>
      <c r="BH220" s="5">
        <f>P_R[[#This Row],[18+]]-P_R[[#This Row],[19+]]</f>
        <v>4.8259999999999997E-2</v>
      </c>
      <c r="BI220" s="5">
        <f>P_R[[#This Row],[19+]]-P_R[[#This Row],[20+]]</f>
        <v>4.3270000000000003E-2</v>
      </c>
      <c r="BJ220" s="5">
        <f>P_R[[#This Row],[20+]]-P_R[[#This Row],[21+]]</f>
        <v>3.7919999999999981E-2</v>
      </c>
      <c r="BK220" s="5">
        <f>P_R[[#This Row],[21+]]-P_R[[#This Row],[22+]]</f>
        <v>3.2510000000000011E-2</v>
      </c>
      <c r="BL220" s="5">
        <f>P_R[[#This Row],[22+]]-P_R[[#This Row],[23+]]</f>
        <v>2.8879999999999989E-2</v>
      </c>
      <c r="BM220" s="5">
        <f>P_R[[#This Row],[23+]]-P_R[[#This Row],[24+]]</f>
        <v>2.2010000000000002E-2</v>
      </c>
      <c r="BN220" s="5">
        <f>P_R[[#This Row],[24+]]-P_R[[#This Row],[25+]]</f>
        <v>1.7610000000000001E-2</v>
      </c>
      <c r="BO220" s="5">
        <f>P_R[[#This Row],[25+]]-P_R[[#This Row],[26+]]</f>
        <v>1.3770000000000004E-2</v>
      </c>
      <c r="BP220" s="5">
        <f>P_R[[#This Row],[26+]]-P_R[[#This Row],[27+]]</f>
        <v>1.0539999999999997E-2</v>
      </c>
      <c r="BQ220" s="5">
        <f>P_R[[#This Row],[27+]]-P_R[[#This Row],[28+]]</f>
        <v>8.3300000000000006E-3</v>
      </c>
      <c r="BR220" s="5">
        <f>P_R[[#This Row],[28+]]-P_R[[#This Row],[29+]]</f>
        <v>5.6400000000000009E-3</v>
      </c>
      <c r="BS220" s="5">
        <f>P_R[[#This Row],[29+]]-P_R[[#This Row],[30+]]</f>
        <v>4.0199999999999993E-3</v>
      </c>
      <c r="BT220" s="5">
        <f>P_R[[#This Row],[30+]]-P_R[[#This Row],[31+]]</f>
        <v>2.8100000000000009E-3</v>
      </c>
      <c r="BU220" s="5">
        <f>P_R[[#This Row],[31+]]-P_R[[#This Row],[32+]]</f>
        <v>1.9199999999999998E-3</v>
      </c>
      <c r="BV220" s="5">
        <f>P_R[[#This Row],[32+]]-P_R[[#This Row],[33+]]</f>
        <v>1.2799999999999999E-3</v>
      </c>
      <c r="BW220" s="5">
        <f>P_R[[#This Row],[33+]]-P_R[[#This Row],[34+]]</f>
        <v>8.8000000000000014E-4</v>
      </c>
      <c r="BX220" s="5">
        <f>P_R[[#This Row],[34+]]-P_R[[#This Row],[35+]]</f>
        <v>5.1999999999999995E-4</v>
      </c>
      <c r="BY220" s="5">
        <f>P_R[[#This Row],[35+]]-P_R[[#This Row],[36+]]</f>
        <v>3.2000000000000003E-4</v>
      </c>
      <c r="BZ220" s="5">
        <f>P_R[[#This Row],[36+]]-P_R[[#This Row],[37+]]</f>
        <v>1.9999999999999998E-4</v>
      </c>
      <c r="CA220" s="5">
        <f>P_R[[#This Row],[37+]]-P_R[[#This Row],[38+]]</f>
        <v>1.2000000000000002E-4</v>
      </c>
      <c r="CB220" s="5">
        <f>P_R[[#This Row],[38+]]-P_R[[#This Row],[39+]]</f>
        <v>6.999999999999998E-5</v>
      </c>
      <c r="CC220" s="5">
        <f>P_R[[#This Row],[39+]]-P_R[[#This Row],[40+]]</f>
        <v>4.0000000000000003E-5</v>
      </c>
      <c r="CD220" s="5">
        <f>P_R[[#This Row],[40+]]-P_R[[#This Row],[41+]]</f>
        <v>4.0000000000000003E-5</v>
      </c>
      <c r="CE220" s="5">
        <f>P_R[[#This Row],[41+]]-P_R[[#This Row],[42+]]</f>
        <v>0</v>
      </c>
      <c r="CF220" s="5">
        <f>P_R[[#This Row],[42+]]-P_R[[#This Row],[43+]]</f>
        <v>0</v>
      </c>
      <c r="CG220" s="5">
        <f>P_R[[#This Row],[43+]]-P_R[[#This Row],[44+]]</f>
        <v>0</v>
      </c>
      <c r="CH220" s="5">
        <f>P_R[[#This Row],[44+]]-P_R[[#This Row],[45+]]</f>
        <v>0</v>
      </c>
      <c r="CI220" s="5">
        <f>P_R[[#This Row],[45+]]-P_R[[#This Row],[46+]]</f>
        <v>0</v>
      </c>
      <c r="CJ220" s="5">
        <f>P_R[[#This Row],[46+]]-P_R[[#This Row],[47+]]</f>
        <v>0</v>
      </c>
      <c r="CK220" s="5">
        <f>P_R[[#This Row],[47+]]-P_R[[#This Row],[48+]]</f>
        <v>0</v>
      </c>
      <c r="CL220" s="5">
        <f>P_R[[#This Row],[48+]]-P_R[[#This Row],[49+]]</f>
        <v>0</v>
      </c>
    </row>
    <row r="221" spans="1:90" x14ac:dyDescent="0.25">
      <c r="A221" s="10">
        <v>22400724</v>
      </c>
      <c r="B221" s="13" t="s">
        <v>103</v>
      </c>
      <c r="C221" s="13" t="s">
        <v>102</v>
      </c>
      <c r="D221" s="11">
        <v>0.89583333333333337</v>
      </c>
      <c r="E221" s="9" t="str">
        <f>HYPERLINK("https://www.nba.com/stats/player/1627936/boxscores-traditional", "Alex Caruso")</f>
        <v>Alex Caruso</v>
      </c>
      <c r="F221">
        <v>9.1999999999999993</v>
      </c>
      <c r="G221" s="4">
        <v>1.327</v>
      </c>
      <c r="H221" s="3">
        <v>0.81594</v>
      </c>
      <c r="I221" s="3">
        <v>0.55962000000000001</v>
      </c>
      <c r="J221" s="3">
        <v>0.27424999999999999</v>
      </c>
      <c r="K221" s="3">
        <v>8.6910000000000001E-2</v>
      </c>
      <c r="L221" s="3">
        <v>1.7430000000000001E-2</v>
      </c>
      <c r="M221" s="3">
        <v>2.1199999999999999E-3</v>
      </c>
      <c r="N221" s="3">
        <v>1.4999999999999999E-4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5">
        <f>P_R[[#This Row],[8+]]-P_R[[#This Row],[9+]]</f>
        <v>0.25631999999999999</v>
      </c>
      <c r="AY221" s="5">
        <f>P_R[[#This Row],[9+]]-P_R[[#This Row],[10+]]</f>
        <v>0.28537000000000001</v>
      </c>
      <c r="AZ221" s="5">
        <f>P_R[[#This Row],[10+]]-P_R[[#This Row],[11+]]</f>
        <v>0.18734000000000001</v>
      </c>
      <c r="BA221" s="5">
        <f>P_R[[#This Row],[11+]]-P_R[[#This Row],[12+]]</f>
        <v>6.948E-2</v>
      </c>
      <c r="BB221" s="5">
        <f>P_R[[#This Row],[12+]]-P_R[[#This Row],[13+]]</f>
        <v>1.5310000000000001E-2</v>
      </c>
      <c r="BC221" s="5">
        <f>P_R[[#This Row],[13+]]-P_R[[#This Row],[14+]]</f>
        <v>1.97E-3</v>
      </c>
      <c r="BD221" s="5">
        <f>P_R[[#This Row],[14+]]-P_R[[#This Row],[15+]]</f>
        <v>1.4999999999999999E-4</v>
      </c>
      <c r="BE221" s="5">
        <f>P_R[[#This Row],[15+]]-P_R[[#This Row],[16+]]</f>
        <v>0</v>
      </c>
      <c r="BF221" s="5">
        <f>P_R[[#This Row],[16+]]-P_R[[#This Row],[17+]]</f>
        <v>0</v>
      </c>
      <c r="BG221" s="5">
        <f>P_R[[#This Row],[17+]]-P_R[[#This Row],[18+]]</f>
        <v>0</v>
      </c>
      <c r="BH221" s="5">
        <f>P_R[[#This Row],[18+]]-P_R[[#This Row],[19+]]</f>
        <v>0</v>
      </c>
      <c r="BI221" s="5">
        <f>P_R[[#This Row],[19+]]-P_R[[#This Row],[20+]]</f>
        <v>0</v>
      </c>
      <c r="BJ221" s="5">
        <f>P_R[[#This Row],[20+]]-P_R[[#This Row],[21+]]</f>
        <v>0</v>
      </c>
      <c r="BK221" s="5">
        <f>P_R[[#This Row],[21+]]-P_R[[#This Row],[22+]]</f>
        <v>0</v>
      </c>
      <c r="BL221" s="5">
        <f>P_R[[#This Row],[22+]]-P_R[[#This Row],[23+]]</f>
        <v>0</v>
      </c>
      <c r="BM221" s="5">
        <f>P_R[[#This Row],[23+]]-P_R[[#This Row],[24+]]</f>
        <v>0</v>
      </c>
      <c r="BN221" s="5">
        <f>P_R[[#This Row],[24+]]-P_R[[#This Row],[25+]]</f>
        <v>0</v>
      </c>
      <c r="BO221" s="5">
        <f>P_R[[#This Row],[25+]]-P_R[[#This Row],[26+]]</f>
        <v>0</v>
      </c>
      <c r="BP221" s="5">
        <f>P_R[[#This Row],[26+]]-P_R[[#This Row],[27+]]</f>
        <v>0</v>
      </c>
      <c r="BQ221" s="5">
        <f>P_R[[#This Row],[27+]]-P_R[[#This Row],[28+]]</f>
        <v>0</v>
      </c>
      <c r="BR221" s="5">
        <f>P_R[[#This Row],[28+]]-P_R[[#This Row],[29+]]</f>
        <v>0</v>
      </c>
      <c r="BS221" s="5">
        <f>P_R[[#This Row],[29+]]-P_R[[#This Row],[30+]]</f>
        <v>0</v>
      </c>
      <c r="BT221" s="5">
        <f>P_R[[#This Row],[30+]]-P_R[[#This Row],[31+]]</f>
        <v>0</v>
      </c>
      <c r="BU221" s="5">
        <f>P_R[[#This Row],[31+]]-P_R[[#This Row],[32+]]</f>
        <v>0</v>
      </c>
      <c r="BV221" s="5">
        <f>P_R[[#This Row],[32+]]-P_R[[#This Row],[33+]]</f>
        <v>0</v>
      </c>
      <c r="BW221" s="5">
        <f>P_R[[#This Row],[33+]]-P_R[[#This Row],[34+]]</f>
        <v>0</v>
      </c>
      <c r="BX221" s="5">
        <f>P_R[[#This Row],[34+]]-P_R[[#This Row],[35+]]</f>
        <v>0</v>
      </c>
      <c r="BY221" s="5">
        <f>P_R[[#This Row],[35+]]-P_R[[#This Row],[36+]]</f>
        <v>0</v>
      </c>
      <c r="BZ221" s="5">
        <f>P_R[[#This Row],[36+]]-P_R[[#This Row],[37+]]</f>
        <v>0</v>
      </c>
      <c r="CA221" s="5">
        <f>P_R[[#This Row],[37+]]-P_R[[#This Row],[38+]]</f>
        <v>0</v>
      </c>
      <c r="CB221" s="5">
        <f>P_R[[#This Row],[38+]]-P_R[[#This Row],[39+]]</f>
        <v>0</v>
      </c>
      <c r="CC221" s="5">
        <f>P_R[[#This Row],[39+]]-P_R[[#This Row],[40+]]</f>
        <v>0</v>
      </c>
      <c r="CD221" s="5">
        <f>P_R[[#This Row],[40+]]-P_R[[#This Row],[41+]]</f>
        <v>0</v>
      </c>
      <c r="CE221" s="5">
        <f>P_R[[#This Row],[41+]]-P_R[[#This Row],[42+]]</f>
        <v>0</v>
      </c>
      <c r="CF221" s="5">
        <f>P_R[[#This Row],[42+]]-P_R[[#This Row],[43+]]</f>
        <v>0</v>
      </c>
      <c r="CG221" s="5">
        <f>P_R[[#This Row],[43+]]-P_R[[#This Row],[44+]]</f>
        <v>0</v>
      </c>
      <c r="CH221" s="5">
        <f>P_R[[#This Row],[44+]]-P_R[[#This Row],[45+]]</f>
        <v>0</v>
      </c>
      <c r="CI221" s="5">
        <f>P_R[[#This Row],[45+]]-P_R[[#This Row],[46+]]</f>
        <v>0</v>
      </c>
      <c r="CJ221" s="5">
        <f>P_R[[#This Row],[46+]]-P_R[[#This Row],[47+]]</f>
        <v>0</v>
      </c>
      <c r="CK221" s="5">
        <f>P_R[[#This Row],[47+]]-P_R[[#This Row],[48+]]</f>
        <v>0</v>
      </c>
      <c r="CL221" s="5">
        <f>P_R[[#This Row],[48+]]-P_R[[#This Row],[49+]]</f>
        <v>0</v>
      </c>
    </row>
    <row r="222" spans="1:90" x14ac:dyDescent="0.25">
      <c r="A222" s="10">
        <v>22400724</v>
      </c>
      <c r="B222" s="13" t="s">
        <v>103</v>
      </c>
      <c r="C222" s="13" t="s">
        <v>102</v>
      </c>
      <c r="D222" s="11">
        <v>0.89583333333333337</v>
      </c>
      <c r="E222" s="9" t="str">
        <f>HYPERLINK("https://www.nba.com/stats/player/1641717/boxscores-traditional", "Cason Wallace")</f>
        <v>Cason Wallace</v>
      </c>
      <c r="F222">
        <v>11.6</v>
      </c>
      <c r="G222" s="4">
        <v>4.7160000000000002</v>
      </c>
      <c r="H222" s="3">
        <v>0.77637</v>
      </c>
      <c r="I222" s="3">
        <v>0.70884000000000003</v>
      </c>
      <c r="J222" s="3">
        <v>0.63307000000000002</v>
      </c>
      <c r="K222" s="3">
        <v>0.55171999999999999</v>
      </c>
      <c r="L222" s="3">
        <v>0.46811999999999998</v>
      </c>
      <c r="M222" s="3">
        <v>0.38208999999999999</v>
      </c>
      <c r="N222" s="3">
        <v>0.30503000000000002</v>
      </c>
      <c r="O222" s="3">
        <v>0.23576</v>
      </c>
      <c r="P222" s="3">
        <v>0.17619000000000001</v>
      </c>
      <c r="Q222" s="3">
        <v>0.12506999999999999</v>
      </c>
      <c r="R222" s="3">
        <v>8.6910000000000001E-2</v>
      </c>
      <c r="S222" s="3">
        <v>5.8209999999999998E-2</v>
      </c>
      <c r="T222" s="3">
        <v>3.7539999999999997E-2</v>
      </c>
      <c r="U222" s="3">
        <v>2.3300000000000001E-2</v>
      </c>
      <c r="V222" s="3">
        <v>1.355E-2</v>
      </c>
      <c r="W222" s="3">
        <v>7.7600000000000004E-3</v>
      </c>
      <c r="X222" s="3">
        <v>4.2700000000000004E-3</v>
      </c>
      <c r="Y222" s="3">
        <v>2.2599999999999999E-3</v>
      </c>
      <c r="Z222" s="3">
        <v>1.14E-3</v>
      </c>
      <c r="AA222" s="3">
        <v>5.4000000000000001E-4</v>
      </c>
      <c r="AB222" s="3">
        <v>2.5000000000000001E-4</v>
      </c>
      <c r="AC222" s="3">
        <v>1.1E-4</v>
      </c>
      <c r="AD222" s="3">
        <v>5.0000000000000002E-5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5">
        <f>P_R[[#This Row],[8+]]-P_R[[#This Row],[9+]]</f>
        <v>6.7529999999999979E-2</v>
      </c>
      <c r="AY222" s="5">
        <f>P_R[[#This Row],[9+]]-P_R[[#This Row],[10+]]</f>
        <v>7.5770000000000004E-2</v>
      </c>
      <c r="AZ222" s="5">
        <f>P_R[[#This Row],[10+]]-P_R[[#This Row],[11+]]</f>
        <v>8.1350000000000033E-2</v>
      </c>
      <c r="BA222" s="5">
        <f>P_R[[#This Row],[11+]]-P_R[[#This Row],[12+]]</f>
        <v>8.3600000000000008E-2</v>
      </c>
      <c r="BB222" s="5">
        <f>P_R[[#This Row],[12+]]-P_R[[#This Row],[13+]]</f>
        <v>8.6029999999999995E-2</v>
      </c>
      <c r="BC222" s="5">
        <f>P_R[[#This Row],[13+]]-P_R[[#This Row],[14+]]</f>
        <v>7.7059999999999962E-2</v>
      </c>
      <c r="BD222" s="5">
        <f>P_R[[#This Row],[14+]]-P_R[[#This Row],[15+]]</f>
        <v>6.9270000000000026E-2</v>
      </c>
      <c r="BE222" s="5">
        <f>P_R[[#This Row],[15+]]-P_R[[#This Row],[16+]]</f>
        <v>5.9569999999999984E-2</v>
      </c>
      <c r="BF222" s="5">
        <f>P_R[[#This Row],[16+]]-P_R[[#This Row],[17+]]</f>
        <v>5.1120000000000027E-2</v>
      </c>
      <c r="BG222" s="5">
        <f>P_R[[#This Row],[17+]]-P_R[[#This Row],[18+]]</f>
        <v>3.8159999999999986E-2</v>
      </c>
      <c r="BH222" s="5">
        <f>P_R[[#This Row],[18+]]-P_R[[#This Row],[19+]]</f>
        <v>2.8700000000000003E-2</v>
      </c>
      <c r="BI222" s="5">
        <f>P_R[[#This Row],[19+]]-P_R[[#This Row],[20+]]</f>
        <v>2.0670000000000001E-2</v>
      </c>
      <c r="BJ222" s="5">
        <f>P_R[[#This Row],[20+]]-P_R[[#This Row],[21+]]</f>
        <v>1.4239999999999996E-2</v>
      </c>
      <c r="BK222" s="5">
        <f>P_R[[#This Row],[21+]]-P_R[[#This Row],[22+]]</f>
        <v>9.7500000000000017E-3</v>
      </c>
      <c r="BL222" s="5">
        <f>P_R[[#This Row],[22+]]-P_R[[#This Row],[23+]]</f>
        <v>5.7899999999999991E-3</v>
      </c>
      <c r="BM222" s="5">
        <f>P_R[[#This Row],[23+]]-P_R[[#This Row],[24+]]</f>
        <v>3.49E-3</v>
      </c>
      <c r="BN222" s="5">
        <f>P_R[[#This Row],[24+]]-P_R[[#This Row],[25+]]</f>
        <v>2.0100000000000005E-3</v>
      </c>
      <c r="BO222" s="5">
        <f>P_R[[#This Row],[25+]]-P_R[[#This Row],[26+]]</f>
        <v>1.1199999999999999E-3</v>
      </c>
      <c r="BP222" s="5">
        <f>P_R[[#This Row],[26+]]-P_R[[#This Row],[27+]]</f>
        <v>5.9999999999999995E-4</v>
      </c>
      <c r="BQ222" s="5">
        <f>P_R[[#This Row],[27+]]-P_R[[#This Row],[28+]]</f>
        <v>2.9E-4</v>
      </c>
      <c r="BR222" s="5">
        <f>P_R[[#This Row],[28+]]-P_R[[#This Row],[29+]]</f>
        <v>1.3999999999999999E-4</v>
      </c>
      <c r="BS222" s="5">
        <f>P_R[[#This Row],[29+]]-P_R[[#This Row],[30+]]</f>
        <v>6.0000000000000002E-5</v>
      </c>
      <c r="BT222" s="5">
        <f>P_R[[#This Row],[30+]]-P_R[[#This Row],[31+]]</f>
        <v>5.0000000000000002E-5</v>
      </c>
      <c r="BU222" s="5">
        <f>P_R[[#This Row],[31+]]-P_R[[#This Row],[32+]]</f>
        <v>0</v>
      </c>
      <c r="BV222" s="5">
        <f>P_R[[#This Row],[32+]]-P_R[[#This Row],[33+]]</f>
        <v>0</v>
      </c>
      <c r="BW222" s="5">
        <f>P_R[[#This Row],[33+]]-P_R[[#This Row],[34+]]</f>
        <v>0</v>
      </c>
      <c r="BX222" s="5">
        <f>P_R[[#This Row],[34+]]-P_R[[#This Row],[35+]]</f>
        <v>0</v>
      </c>
      <c r="BY222" s="5">
        <f>P_R[[#This Row],[35+]]-P_R[[#This Row],[36+]]</f>
        <v>0</v>
      </c>
      <c r="BZ222" s="5">
        <f>P_R[[#This Row],[36+]]-P_R[[#This Row],[37+]]</f>
        <v>0</v>
      </c>
      <c r="CA222" s="5">
        <f>P_R[[#This Row],[37+]]-P_R[[#This Row],[38+]]</f>
        <v>0</v>
      </c>
      <c r="CB222" s="5">
        <f>P_R[[#This Row],[38+]]-P_R[[#This Row],[39+]]</f>
        <v>0</v>
      </c>
      <c r="CC222" s="5">
        <f>P_R[[#This Row],[39+]]-P_R[[#This Row],[40+]]</f>
        <v>0</v>
      </c>
      <c r="CD222" s="5">
        <f>P_R[[#This Row],[40+]]-P_R[[#This Row],[41+]]</f>
        <v>0</v>
      </c>
      <c r="CE222" s="5">
        <f>P_R[[#This Row],[41+]]-P_R[[#This Row],[42+]]</f>
        <v>0</v>
      </c>
      <c r="CF222" s="5">
        <f>P_R[[#This Row],[42+]]-P_R[[#This Row],[43+]]</f>
        <v>0</v>
      </c>
      <c r="CG222" s="5">
        <f>P_R[[#This Row],[43+]]-P_R[[#This Row],[44+]]</f>
        <v>0</v>
      </c>
      <c r="CH222" s="5">
        <f>P_R[[#This Row],[44+]]-P_R[[#This Row],[45+]]</f>
        <v>0</v>
      </c>
      <c r="CI222" s="5">
        <f>P_R[[#This Row],[45+]]-P_R[[#This Row],[46+]]</f>
        <v>0</v>
      </c>
      <c r="CJ222" s="5">
        <f>P_R[[#This Row],[46+]]-P_R[[#This Row],[47+]]</f>
        <v>0</v>
      </c>
      <c r="CK222" s="5">
        <f>P_R[[#This Row],[47+]]-P_R[[#This Row],[48+]]</f>
        <v>0</v>
      </c>
      <c r="CL222" s="5">
        <f>P_R[[#This Row],[48+]]-P_R[[#This Row],[49+]]</f>
        <v>0</v>
      </c>
    </row>
    <row r="223" spans="1:90" x14ac:dyDescent="0.25">
      <c r="A223" s="10">
        <v>22400724</v>
      </c>
      <c r="B223" s="13" t="s">
        <v>103</v>
      </c>
      <c r="C223" s="13" t="s">
        <v>102</v>
      </c>
      <c r="D223" s="11">
        <v>0.89583333333333337</v>
      </c>
      <c r="E223" s="9" t="str">
        <f>HYPERLINK("https://www.nba.com/stats/player/1630598/boxscores-traditional", "Aaron Wiggins")</f>
        <v>Aaron Wiggins</v>
      </c>
      <c r="F223">
        <v>18</v>
      </c>
      <c r="G223" s="4">
        <v>18.899999999999999</v>
      </c>
      <c r="H223" s="3">
        <v>0.70194000000000001</v>
      </c>
      <c r="I223" s="3">
        <v>0.68439000000000005</v>
      </c>
      <c r="J223" s="3">
        <v>0.66276000000000002</v>
      </c>
      <c r="K223" s="3">
        <v>0.64431000000000005</v>
      </c>
      <c r="L223" s="3">
        <v>0.62551999999999996</v>
      </c>
      <c r="M223" s="3">
        <v>0.60257000000000005</v>
      </c>
      <c r="N223" s="3">
        <v>0.58316999999999997</v>
      </c>
      <c r="O223" s="3">
        <v>0.56355999999999995</v>
      </c>
      <c r="P223" s="3">
        <v>0.54379999999999995</v>
      </c>
      <c r="Q223" s="3">
        <v>0.51993999999999996</v>
      </c>
      <c r="R223" s="3">
        <v>0.5</v>
      </c>
      <c r="S223" s="3">
        <v>0.48005999999999999</v>
      </c>
      <c r="T223" s="3">
        <v>0.45619999999999999</v>
      </c>
      <c r="U223" s="3">
        <v>0.43643999999999999</v>
      </c>
      <c r="V223" s="3">
        <v>0.41682999999999998</v>
      </c>
      <c r="W223" s="3">
        <v>0.39743000000000001</v>
      </c>
      <c r="X223" s="3">
        <v>0.37447999999999998</v>
      </c>
      <c r="Y223" s="3">
        <v>0.35569000000000001</v>
      </c>
      <c r="Z223" s="3">
        <v>0.33723999999999998</v>
      </c>
      <c r="AA223" s="3">
        <v>0.31561</v>
      </c>
      <c r="AB223" s="3">
        <v>0.29805999999999999</v>
      </c>
      <c r="AC223" s="3">
        <v>0.28095999999999999</v>
      </c>
      <c r="AD223" s="3">
        <v>0.26434999999999997</v>
      </c>
      <c r="AE223" s="3">
        <v>0.24510000000000001</v>
      </c>
      <c r="AF223" s="3">
        <v>0.22964999999999999</v>
      </c>
      <c r="AG223" s="3">
        <v>0.21476000000000001</v>
      </c>
      <c r="AH223" s="3">
        <v>0.19766</v>
      </c>
      <c r="AI223" s="3">
        <v>0.18406</v>
      </c>
      <c r="AJ223" s="3">
        <v>0.17105999999999999</v>
      </c>
      <c r="AK223" s="3">
        <v>0.15625</v>
      </c>
      <c r="AL223" s="3">
        <v>0.14457</v>
      </c>
      <c r="AM223" s="3">
        <v>0.13350000000000001</v>
      </c>
      <c r="AN223" s="3">
        <v>0.12302</v>
      </c>
      <c r="AO223" s="3">
        <v>0.11123</v>
      </c>
      <c r="AP223" s="3">
        <v>0.10204000000000001</v>
      </c>
      <c r="AQ223" s="3">
        <v>9.3420000000000003E-2</v>
      </c>
      <c r="AR223" s="3">
        <v>8.3790000000000003E-2</v>
      </c>
      <c r="AS223" s="3">
        <v>7.6359999999999997E-2</v>
      </c>
      <c r="AT223" s="3">
        <v>6.9440000000000002E-2</v>
      </c>
      <c r="AU223" s="3">
        <v>6.3009999999999997E-2</v>
      </c>
      <c r="AV223" s="3">
        <v>5.5919999999999997E-2</v>
      </c>
      <c r="AW223" s="3">
        <v>5.0500000000000003E-2</v>
      </c>
      <c r="AX223" s="5">
        <f>P_R[[#This Row],[8+]]-P_R[[#This Row],[9+]]</f>
        <v>1.7549999999999955E-2</v>
      </c>
      <c r="AY223" s="5">
        <f>P_R[[#This Row],[9+]]-P_R[[#This Row],[10+]]</f>
        <v>2.1630000000000038E-2</v>
      </c>
      <c r="AZ223" s="5">
        <f>P_R[[#This Row],[10+]]-P_R[[#This Row],[11+]]</f>
        <v>1.8449999999999966E-2</v>
      </c>
      <c r="BA223" s="5">
        <f>P_R[[#This Row],[11+]]-P_R[[#This Row],[12+]]</f>
        <v>1.8790000000000084E-2</v>
      </c>
      <c r="BB223" s="5">
        <f>P_R[[#This Row],[12+]]-P_R[[#This Row],[13+]]</f>
        <v>2.2949999999999915E-2</v>
      </c>
      <c r="BC223" s="5">
        <f>P_R[[#This Row],[13+]]-P_R[[#This Row],[14+]]</f>
        <v>1.9400000000000084E-2</v>
      </c>
      <c r="BD223" s="5">
        <f>P_R[[#This Row],[14+]]-P_R[[#This Row],[15+]]</f>
        <v>1.9610000000000016E-2</v>
      </c>
      <c r="BE223" s="5">
        <f>P_R[[#This Row],[15+]]-P_R[[#This Row],[16+]]</f>
        <v>1.976E-2</v>
      </c>
      <c r="BF223" s="5">
        <f>P_R[[#This Row],[16+]]-P_R[[#This Row],[17+]]</f>
        <v>2.3859999999999992E-2</v>
      </c>
      <c r="BG223" s="5">
        <f>P_R[[#This Row],[17+]]-P_R[[#This Row],[18+]]</f>
        <v>1.9939999999999958E-2</v>
      </c>
      <c r="BH223" s="5">
        <f>P_R[[#This Row],[18+]]-P_R[[#This Row],[19+]]</f>
        <v>1.9940000000000013E-2</v>
      </c>
      <c r="BI223" s="5">
        <f>P_R[[#This Row],[19+]]-P_R[[#This Row],[20+]]</f>
        <v>2.3859999999999992E-2</v>
      </c>
      <c r="BJ223" s="5">
        <f>P_R[[#This Row],[20+]]-P_R[[#This Row],[21+]]</f>
        <v>1.976E-2</v>
      </c>
      <c r="BK223" s="5">
        <f>P_R[[#This Row],[21+]]-P_R[[#This Row],[22+]]</f>
        <v>1.9610000000000016E-2</v>
      </c>
      <c r="BL223" s="5">
        <f>P_R[[#This Row],[22+]]-P_R[[#This Row],[23+]]</f>
        <v>1.9399999999999973E-2</v>
      </c>
      <c r="BM223" s="5">
        <f>P_R[[#This Row],[23+]]-P_R[[#This Row],[24+]]</f>
        <v>2.2950000000000026E-2</v>
      </c>
      <c r="BN223" s="5">
        <f>P_R[[#This Row],[24+]]-P_R[[#This Row],[25+]]</f>
        <v>1.8789999999999973E-2</v>
      </c>
      <c r="BO223" s="5">
        <f>P_R[[#This Row],[25+]]-P_R[[#This Row],[26+]]</f>
        <v>1.8450000000000022E-2</v>
      </c>
      <c r="BP223" s="5">
        <f>P_R[[#This Row],[26+]]-P_R[[#This Row],[27+]]</f>
        <v>2.1629999999999983E-2</v>
      </c>
      <c r="BQ223" s="5">
        <f>P_R[[#This Row],[27+]]-P_R[[#This Row],[28+]]</f>
        <v>1.755000000000001E-2</v>
      </c>
      <c r="BR223" s="5">
        <f>P_R[[#This Row],[28+]]-P_R[[#This Row],[29+]]</f>
        <v>1.7100000000000004E-2</v>
      </c>
      <c r="BS223" s="5">
        <f>P_R[[#This Row],[29+]]-P_R[[#This Row],[30+]]</f>
        <v>1.6610000000000014E-2</v>
      </c>
      <c r="BT223" s="5">
        <f>P_R[[#This Row],[30+]]-P_R[[#This Row],[31+]]</f>
        <v>1.9249999999999962E-2</v>
      </c>
      <c r="BU223" s="5">
        <f>P_R[[#This Row],[31+]]-P_R[[#This Row],[32+]]</f>
        <v>1.5450000000000019E-2</v>
      </c>
      <c r="BV223" s="5">
        <f>P_R[[#This Row],[32+]]-P_R[[#This Row],[33+]]</f>
        <v>1.4889999999999987E-2</v>
      </c>
      <c r="BW223" s="5">
        <f>P_R[[#This Row],[33+]]-P_R[[#This Row],[34+]]</f>
        <v>1.7100000000000004E-2</v>
      </c>
      <c r="BX223" s="5">
        <f>P_R[[#This Row],[34+]]-P_R[[#This Row],[35+]]</f>
        <v>1.3600000000000001E-2</v>
      </c>
      <c r="BY223" s="5">
        <f>P_R[[#This Row],[35+]]-P_R[[#This Row],[36+]]</f>
        <v>1.3000000000000012E-2</v>
      </c>
      <c r="BZ223" s="5">
        <f>P_R[[#This Row],[36+]]-P_R[[#This Row],[37+]]</f>
        <v>1.480999999999999E-2</v>
      </c>
      <c r="CA223" s="5">
        <f>P_R[[#This Row],[37+]]-P_R[[#This Row],[38+]]</f>
        <v>1.1679999999999996E-2</v>
      </c>
      <c r="CB223" s="5">
        <f>P_R[[#This Row],[38+]]-P_R[[#This Row],[39+]]</f>
        <v>1.1069999999999997E-2</v>
      </c>
      <c r="CC223" s="5">
        <f>P_R[[#This Row],[39+]]-P_R[[#This Row],[40+]]</f>
        <v>1.0480000000000003E-2</v>
      </c>
      <c r="CD223" s="5">
        <f>P_R[[#This Row],[40+]]-P_R[[#This Row],[41+]]</f>
        <v>1.1790000000000009E-2</v>
      </c>
      <c r="CE223" s="5">
        <f>P_R[[#This Row],[41+]]-P_R[[#This Row],[42+]]</f>
        <v>9.1899999999999898E-3</v>
      </c>
      <c r="CF223" s="5">
        <f>P_R[[#This Row],[42+]]-P_R[[#This Row],[43+]]</f>
        <v>8.6200000000000027E-3</v>
      </c>
      <c r="CG223" s="5">
        <f>P_R[[#This Row],[43+]]-P_R[[#This Row],[44+]]</f>
        <v>9.6299999999999997E-3</v>
      </c>
      <c r="CH223" s="5">
        <f>P_R[[#This Row],[44+]]-P_R[[#This Row],[45+]]</f>
        <v>7.430000000000006E-3</v>
      </c>
      <c r="CI223" s="5">
        <f>P_R[[#This Row],[45+]]-P_R[[#This Row],[46+]]</f>
        <v>6.9199999999999956E-3</v>
      </c>
      <c r="CJ223" s="5">
        <f>P_R[[#This Row],[46+]]-P_R[[#This Row],[47+]]</f>
        <v>6.4300000000000052E-3</v>
      </c>
      <c r="CK223" s="5">
        <f>P_R[[#This Row],[47+]]-P_R[[#This Row],[48+]]</f>
        <v>7.0899999999999991E-3</v>
      </c>
      <c r="CL223" s="5">
        <f>P_R[[#This Row],[48+]]-P_R[[#This Row],[49+]]</f>
        <v>5.4199999999999943E-3</v>
      </c>
    </row>
    <row r="224" spans="1:90" x14ac:dyDescent="0.25">
      <c r="A224" s="10">
        <v>22400724</v>
      </c>
      <c r="B224" s="13" t="s">
        <v>103</v>
      </c>
      <c r="C224" s="13" t="s">
        <v>102</v>
      </c>
      <c r="D224" s="11">
        <v>0.89583333333333337</v>
      </c>
      <c r="E224" s="9" t="str">
        <f>HYPERLINK("https://www.nba.com/stats/player/1629026/boxscores-traditional", "Kenrich Williams")</f>
        <v>Kenrich Williams</v>
      </c>
      <c r="F224">
        <v>11.2</v>
      </c>
      <c r="G224" s="4">
        <v>9.4320000000000004</v>
      </c>
      <c r="H224" s="3">
        <v>0.63307000000000002</v>
      </c>
      <c r="I224" s="3">
        <v>0.59094999999999998</v>
      </c>
      <c r="J224" s="3">
        <v>0.55171999999999999</v>
      </c>
      <c r="K224" s="3">
        <v>0.50797999999999999</v>
      </c>
      <c r="L224" s="3">
        <v>0.46811999999999998</v>
      </c>
      <c r="M224" s="3">
        <v>0.42465000000000003</v>
      </c>
      <c r="N224" s="3">
        <v>0.38208999999999999</v>
      </c>
      <c r="O224" s="3">
        <v>0.34458</v>
      </c>
      <c r="P224" s="3">
        <v>0.30503000000000002</v>
      </c>
      <c r="Q224" s="3">
        <v>0.27093</v>
      </c>
      <c r="R224" s="3">
        <v>0.23576</v>
      </c>
      <c r="S224" s="3">
        <v>0.20327000000000001</v>
      </c>
      <c r="T224" s="3">
        <v>0.17619000000000001</v>
      </c>
      <c r="U224" s="3">
        <v>0.14917</v>
      </c>
      <c r="V224" s="3">
        <v>0.12506999999999999</v>
      </c>
      <c r="W224" s="3">
        <v>0.10564999999999999</v>
      </c>
      <c r="X224" s="3">
        <v>8.6910000000000001E-2</v>
      </c>
      <c r="Y224" s="3">
        <v>7.2150000000000006E-2</v>
      </c>
      <c r="Z224" s="3">
        <v>5.8209999999999998E-2</v>
      </c>
      <c r="AA224" s="3">
        <v>4.648E-2</v>
      </c>
      <c r="AB224" s="3">
        <v>3.7539999999999997E-2</v>
      </c>
      <c r="AC224" s="3">
        <v>2.938E-2</v>
      </c>
      <c r="AD224" s="3">
        <v>2.3300000000000001E-2</v>
      </c>
      <c r="AE224" s="3">
        <v>1.7860000000000001E-2</v>
      </c>
      <c r="AF224" s="3">
        <v>1.355E-2</v>
      </c>
      <c r="AG224" s="3">
        <v>1.044E-2</v>
      </c>
      <c r="AH224" s="3">
        <v>7.7600000000000004E-3</v>
      </c>
      <c r="AI224" s="3">
        <v>5.8700000000000002E-3</v>
      </c>
      <c r="AJ224" s="3">
        <v>4.2700000000000004E-3</v>
      </c>
      <c r="AK224" s="3">
        <v>3.0699999999999998E-3</v>
      </c>
      <c r="AL224" s="3">
        <v>2.2599999999999999E-3</v>
      </c>
      <c r="AM224" s="3">
        <v>1.5900000000000001E-3</v>
      </c>
      <c r="AN224" s="3">
        <v>1.14E-3</v>
      </c>
      <c r="AO224" s="3">
        <v>7.9000000000000001E-4</v>
      </c>
      <c r="AP224" s="3">
        <v>5.4000000000000001E-4</v>
      </c>
      <c r="AQ224" s="3">
        <v>3.8000000000000002E-4</v>
      </c>
      <c r="AR224" s="3">
        <v>2.5000000000000001E-4</v>
      </c>
      <c r="AS224" s="3">
        <v>1.7000000000000001E-4</v>
      </c>
      <c r="AT224" s="3">
        <v>1.1E-4</v>
      </c>
      <c r="AU224" s="3">
        <v>6.9999999999999994E-5</v>
      </c>
      <c r="AV224" s="3">
        <v>5.0000000000000002E-5</v>
      </c>
      <c r="AW224" s="3">
        <v>0</v>
      </c>
      <c r="AX224" s="5">
        <f>P_R[[#This Row],[8+]]-P_R[[#This Row],[9+]]</f>
        <v>4.2120000000000046E-2</v>
      </c>
      <c r="AY224" s="5">
        <f>P_R[[#This Row],[9+]]-P_R[[#This Row],[10+]]</f>
        <v>3.9229999999999987E-2</v>
      </c>
      <c r="AZ224" s="5">
        <f>P_R[[#This Row],[10+]]-P_R[[#This Row],[11+]]</f>
        <v>4.3740000000000001E-2</v>
      </c>
      <c r="BA224" s="5">
        <f>P_R[[#This Row],[11+]]-P_R[[#This Row],[12+]]</f>
        <v>3.9860000000000007E-2</v>
      </c>
      <c r="BB224" s="5">
        <f>P_R[[#This Row],[12+]]-P_R[[#This Row],[13+]]</f>
        <v>4.3469999999999953E-2</v>
      </c>
      <c r="BC224" s="5">
        <f>P_R[[#This Row],[13+]]-P_R[[#This Row],[14+]]</f>
        <v>4.2560000000000042E-2</v>
      </c>
      <c r="BD224" s="5">
        <f>P_R[[#This Row],[14+]]-P_R[[#This Row],[15+]]</f>
        <v>3.7509999999999988E-2</v>
      </c>
      <c r="BE224" s="5">
        <f>P_R[[#This Row],[15+]]-P_R[[#This Row],[16+]]</f>
        <v>3.9549999999999974E-2</v>
      </c>
      <c r="BF224" s="5">
        <f>P_R[[#This Row],[16+]]-P_R[[#This Row],[17+]]</f>
        <v>3.4100000000000019E-2</v>
      </c>
      <c r="BG224" s="5">
        <f>P_R[[#This Row],[17+]]-P_R[[#This Row],[18+]]</f>
        <v>3.5170000000000007E-2</v>
      </c>
      <c r="BH224" s="5">
        <f>P_R[[#This Row],[18+]]-P_R[[#This Row],[19+]]</f>
        <v>3.2489999999999991E-2</v>
      </c>
      <c r="BI224" s="5">
        <f>P_R[[#This Row],[19+]]-P_R[[#This Row],[20+]]</f>
        <v>2.7079999999999993E-2</v>
      </c>
      <c r="BJ224" s="5">
        <f>P_R[[#This Row],[20+]]-P_R[[#This Row],[21+]]</f>
        <v>2.7020000000000016E-2</v>
      </c>
      <c r="BK224" s="5">
        <f>P_R[[#This Row],[21+]]-P_R[[#This Row],[22+]]</f>
        <v>2.410000000000001E-2</v>
      </c>
      <c r="BL224" s="5">
        <f>P_R[[#This Row],[22+]]-P_R[[#This Row],[23+]]</f>
        <v>1.9419999999999993E-2</v>
      </c>
      <c r="BM224" s="5">
        <f>P_R[[#This Row],[23+]]-P_R[[#This Row],[24+]]</f>
        <v>1.8739999999999993E-2</v>
      </c>
      <c r="BN224" s="5">
        <f>P_R[[#This Row],[24+]]-P_R[[#This Row],[25+]]</f>
        <v>1.4759999999999995E-2</v>
      </c>
      <c r="BO224" s="5">
        <f>P_R[[#This Row],[25+]]-P_R[[#This Row],[26+]]</f>
        <v>1.3940000000000008E-2</v>
      </c>
      <c r="BP224" s="5">
        <f>P_R[[#This Row],[26+]]-P_R[[#This Row],[27+]]</f>
        <v>1.1729999999999997E-2</v>
      </c>
      <c r="BQ224" s="5">
        <f>P_R[[#This Row],[27+]]-P_R[[#This Row],[28+]]</f>
        <v>8.9400000000000035E-3</v>
      </c>
      <c r="BR224" s="5">
        <f>P_R[[#This Row],[28+]]-P_R[[#This Row],[29+]]</f>
        <v>8.1599999999999971E-3</v>
      </c>
      <c r="BS224" s="5">
        <f>P_R[[#This Row],[29+]]-P_R[[#This Row],[30+]]</f>
        <v>6.0799999999999986E-3</v>
      </c>
      <c r="BT224" s="5">
        <f>P_R[[#This Row],[30+]]-P_R[[#This Row],[31+]]</f>
        <v>5.4400000000000004E-3</v>
      </c>
      <c r="BU224" s="5">
        <f>P_R[[#This Row],[31+]]-P_R[[#This Row],[32+]]</f>
        <v>4.3100000000000013E-3</v>
      </c>
      <c r="BV224" s="5">
        <f>P_R[[#This Row],[32+]]-P_R[[#This Row],[33+]]</f>
        <v>3.1099999999999999E-3</v>
      </c>
      <c r="BW224" s="5">
        <f>P_R[[#This Row],[33+]]-P_R[[#This Row],[34+]]</f>
        <v>2.6799999999999992E-3</v>
      </c>
      <c r="BX224" s="5">
        <f>P_R[[#This Row],[34+]]-P_R[[#This Row],[35+]]</f>
        <v>1.8900000000000002E-3</v>
      </c>
      <c r="BY224" s="5">
        <f>P_R[[#This Row],[35+]]-P_R[[#This Row],[36+]]</f>
        <v>1.5999999999999999E-3</v>
      </c>
      <c r="BZ224" s="5">
        <f>P_R[[#This Row],[36+]]-P_R[[#This Row],[37+]]</f>
        <v>1.2000000000000005E-3</v>
      </c>
      <c r="CA224" s="5">
        <f>P_R[[#This Row],[37+]]-P_R[[#This Row],[38+]]</f>
        <v>8.0999999999999996E-4</v>
      </c>
      <c r="CB224" s="5">
        <f>P_R[[#This Row],[38+]]-P_R[[#This Row],[39+]]</f>
        <v>6.6999999999999981E-4</v>
      </c>
      <c r="CC224" s="5">
        <f>P_R[[#This Row],[39+]]-P_R[[#This Row],[40+]]</f>
        <v>4.500000000000001E-4</v>
      </c>
      <c r="CD224" s="5">
        <f>P_R[[#This Row],[40+]]-P_R[[#This Row],[41+]]</f>
        <v>3.4999999999999994E-4</v>
      </c>
      <c r="CE224" s="5">
        <f>P_R[[#This Row],[41+]]-P_R[[#This Row],[42+]]</f>
        <v>2.5000000000000001E-4</v>
      </c>
      <c r="CF224" s="5">
        <f>P_R[[#This Row],[42+]]-P_R[[#This Row],[43+]]</f>
        <v>1.5999999999999999E-4</v>
      </c>
      <c r="CG224" s="5">
        <f>P_R[[#This Row],[43+]]-P_R[[#This Row],[44+]]</f>
        <v>1.3000000000000002E-4</v>
      </c>
      <c r="CH224" s="5">
        <f>P_R[[#This Row],[44+]]-P_R[[#This Row],[45+]]</f>
        <v>7.9999999999999993E-5</v>
      </c>
      <c r="CI224" s="5">
        <f>P_R[[#This Row],[45+]]-P_R[[#This Row],[46+]]</f>
        <v>6.0000000000000008E-5</v>
      </c>
      <c r="CJ224" s="5">
        <f>P_R[[#This Row],[46+]]-P_R[[#This Row],[47+]]</f>
        <v>4.000000000000001E-5</v>
      </c>
      <c r="CK224" s="5">
        <f>P_R[[#This Row],[47+]]-P_R[[#This Row],[48+]]</f>
        <v>1.9999999999999991E-5</v>
      </c>
      <c r="CL224" s="5">
        <f>P_R[[#This Row],[48+]]-P_R[[#This Row],[49+]]</f>
        <v>5.0000000000000002E-5</v>
      </c>
    </row>
    <row r="225" spans="1:90" x14ac:dyDescent="0.25">
      <c r="A225" s="10">
        <v>22400724</v>
      </c>
      <c r="B225" s="13" t="s">
        <v>103</v>
      </c>
      <c r="C225" s="13" t="s">
        <v>102</v>
      </c>
      <c r="D225" s="11">
        <v>0.89583333333333337</v>
      </c>
      <c r="E225" s="9" t="str">
        <f>HYPERLINK("https://www.nba.com/stats/player/1631172/boxscores-traditional", "Ousmane Dieng")</f>
        <v>Ousmane Dieng</v>
      </c>
      <c r="F225">
        <v>8.1999999999999993</v>
      </c>
      <c r="G225" s="4">
        <v>10.534000000000001</v>
      </c>
      <c r="H225" s="3">
        <v>0.50797999999999999</v>
      </c>
      <c r="I225" s="3">
        <v>0.46811999999999998</v>
      </c>
      <c r="J225" s="3">
        <v>0.43251000000000001</v>
      </c>
      <c r="K225" s="3">
        <v>0.39357999999999999</v>
      </c>
      <c r="L225" s="3">
        <v>0.35942000000000002</v>
      </c>
      <c r="M225" s="3">
        <v>0.32275999999999999</v>
      </c>
      <c r="N225" s="3">
        <v>0.29115999999999997</v>
      </c>
      <c r="O225" s="3">
        <v>0.25785000000000002</v>
      </c>
      <c r="P225" s="3">
        <v>0.22964999999999999</v>
      </c>
      <c r="Q225" s="3">
        <v>0.20044999999999999</v>
      </c>
      <c r="R225" s="3">
        <v>0.17619000000000001</v>
      </c>
      <c r="S225" s="3">
        <v>0.15151000000000001</v>
      </c>
      <c r="T225" s="3">
        <v>0.13136</v>
      </c>
      <c r="U225" s="3">
        <v>0.11123</v>
      </c>
      <c r="V225" s="3">
        <v>9.5100000000000004E-2</v>
      </c>
      <c r="W225" s="3">
        <v>8.0759999999999998E-2</v>
      </c>
      <c r="X225" s="3">
        <v>6.6809999999999994E-2</v>
      </c>
      <c r="Y225" s="3">
        <v>5.5919999999999997E-2</v>
      </c>
      <c r="Z225" s="3">
        <v>4.5510000000000002E-2</v>
      </c>
      <c r="AA225" s="3">
        <v>3.7539999999999997E-2</v>
      </c>
      <c r="AB225" s="3">
        <v>3.005E-2</v>
      </c>
      <c r="AC225" s="3">
        <v>2.4420000000000001E-2</v>
      </c>
      <c r="AD225" s="3">
        <v>1.9230000000000001E-2</v>
      </c>
      <c r="AE225" s="3">
        <v>1.5389999999999999E-2</v>
      </c>
      <c r="AF225" s="3">
        <v>1.191E-2</v>
      </c>
      <c r="AG225" s="3">
        <v>9.3900000000000008E-3</v>
      </c>
      <c r="AH225" s="3">
        <v>7.1399999999999996E-3</v>
      </c>
      <c r="AI225" s="3">
        <v>5.5399999999999998E-3</v>
      </c>
      <c r="AJ225" s="3">
        <v>4.15E-3</v>
      </c>
      <c r="AK225" s="3">
        <v>3.1700000000000001E-3</v>
      </c>
      <c r="AL225" s="3">
        <v>2.33E-3</v>
      </c>
      <c r="AM225" s="3">
        <v>1.75E-3</v>
      </c>
      <c r="AN225" s="3">
        <v>1.2600000000000001E-3</v>
      </c>
      <c r="AO225" s="3">
        <v>9.3999999999999997E-4</v>
      </c>
      <c r="AP225" s="3">
        <v>6.6E-4</v>
      </c>
      <c r="AQ225" s="3">
        <v>4.8000000000000001E-4</v>
      </c>
      <c r="AR225" s="3">
        <v>3.4000000000000002E-4</v>
      </c>
      <c r="AS225" s="3">
        <v>2.4000000000000001E-4</v>
      </c>
      <c r="AT225" s="3">
        <v>1.7000000000000001E-4</v>
      </c>
      <c r="AU225" s="3">
        <v>1.2E-4</v>
      </c>
      <c r="AV225" s="3">
        <v>8.0000000000000007E-5</v>
      </c>
      <c r="AW225" s="3">
        <v>5.0000000000000002E-5</v>
      </c>
      <c r="AX225" s="5">
        <f>P_R[[#This Row],[8+]]-P_R[[#This Row],[9+]]</f>
        <v>3.9860000000000007E-2</v>
      </c>
      <c r="AY225" s="5">
        <f>P_R[[#This Row],[9+]]-P_R[[#This Row],[10+]]</f>
        <v>3.5609999999999975E-2</v>
      </c>
      <c r="AZ225" s="5">
        <f>P_R[[#This Row],[10+]]-P_R[[#This Row],[11+]]</f>
        <v>3.893000000000002E-2</v>
      </c>
      <c r="BA225" s="5">
        <f>P_R[[#This Row],[11+]]-P_R[[#This Row],[12+]]</f>
        <v>3.4159999999999968E-2</v>
      </c>
      <c r="BB225" s="5">
        <f>P_R[[#This Row],[12+]]-P_R[[#This Row],[13+]]</f>
        <v>3.6660000000000026E-2</v>
      </c>
      <c r="BC225" s="5">
        <f>P_R[[#This Row],[13+]]-P_R[[#This Row],[14+]]</f>
        <v>3.1600000000000017E-2</v>
      </c>
      <c r="BD225" s="5">
        <f>P_R[[#This Row],[14+]]-P_R[[#This Row],[15+]]</f>
        <v>3.3309999999999951E-2</v>
      </c>
      <c r="BE225" s="5">
        <f>P_R[[#This Row],[15+]]-P_R[[#This Row],[16+]]</f>
        <v>2.8200000000000031E-2</v>
      </c>
      <c r="BF225" s="5">
        <f>P_R[[#This Row],[16+]]-P_R[[#This Row],[17+]]</f>
        <v>2.9200000000000004E-2</v>
      </c>
      <c r="BG225" s="5">
        <f>P_R[[#This Row],[17+]]-P_R[[#This Row],[18+]]</f>
        <v>2.4259999999999976E-2</v>
      </c>
      <c r="BH225" s="5">
        <f>P_R[[#This Row],[18+]]-P_R[[#This Row],[19+]]</f>
        <v>2.4680000000000007E-2</v>
      </c>
      <c r="BI225" s="5">
        <f>P_R[[#This Row],[19+]]-P_R[[#This Row],[20+]]</f>
        <v>2.0150000000000001E-2</v>
      </c>
      <c r="BJ225" s="5">
        <f>P_R[[#This Row],[20+]]-P_R[[#This Row],[21+]]</f>
        <v>2.0130000000000009E-2</v>
      </c>
      <c r="BK225" s="5">
        <f>P_R[[#This Row],[21+]]-P_R[[#This Row],[22+]]</f>
        <v>1.6129999999999992E-2</v>
      </c>
      <c r="BL225" s="5">
        <f>P_R[[#This Row],[22+]]-P_R[[#This Row],[23+]]</f>
        <v>1.4340000000000006E-2</v>
      </c>
      <c r="BM225" s="5">
        <f>P_R[[#This Row],[23+]]-P_R[[#This Row],[24+]]</f>
        <v>1.3950000000000004E-2</v>
      </c>
      <c r="BN225" s="5">
        <f>P_R[[#This Row],[24+]]-P_R[[#This Row],[25+]]</f>
        <v>1.0889999999999997E-2</v>
      </c>
      <c r="BO225" s="5">
        <f>P_R[[#This Row],[25+]]-P_R[[#This Row],[26+]]</f>
        <v>1.0409999999999996E-2</v>
      </c>
      <c r="BP225" s="5">
        <f>P_R[[#This Row],[26+]]-P_R[[#This Row],[27+]]</f>
        <v>7.9700000000000049E-3</v>
      </c>
      <c r="BQ225" s="5">
        <f>P_R[[#This Row],[27+]]-P_R[[#This Row],[28+]]</f>
        <v>7.4899999999999967E-3</v>
      </c>
      <c r="BR225" s="5">
        <f>P_R[[#This Row],[28+]]-P_R[[#This Row],[29+]]</f>
        <v>5.6299999999999996E-3</v>
      </c>
      <c r="BS225" s="5">
        <f>P_R[[#This Row],[29+]]-P_R[[#This Row],[30+]]</f>
        <v>5.1900000000000002E-3</v>
      </c>
      <c r="BT225" s="5">
        <f>P_R[[#This Row],[30+]]-P_R[[#This Row],[31+]]</f>
        <v>3.8400000000000014E-3</v>
      </c>
      <c r="BU225" s="5">
        <f>P_R[[#This Row],[31+]]-P_R[[#This Row],[32+]]</f>
        <v>3.4799999999999987E-3</v>
      </c>
      <c r="BV225" s="5">
        <f>P_R[[#This Row],[32+]]-P_R[[#This Row],[33+]]</f>
        <v>2.5199999999999997E-3</v>
      </c>
      <c r="BW225" s="5">
        <f>P_R[[#This Row],[33+]]-P_R[[#This Row],[34+]]</f>
        <v>2.2500000000000011E-3</v>
      </c>
      <c r="BX225" s="5">
        <f>P_R[[#This Row],[34+]]-P_R[[#This Row],[35+]]</f>
        <v>1.5999999999999999E-3</v>
      </c>
      <c r="BY225" s="5">
        <f>P_R[[#This Row],[35+]]-P_R[[#This Row],[36+]]</f>
        <v>1.3899999999999997E-3</v>
      </c>
      <c r="BZ225" s="5">
        <f>P_R[[#This Row],[36+]]-P_R[[#This Row],[37+]]</f>
        <v>9.7999999999999997E-4</v>
      </c>
      <c r="CA225" s="5">
        <f>P_R[[#This Row],[37+]]-P_R[[#This Row],[38+]]</f>
        <v>8.4000000000000003E-4</v>
      </c>
      <c r="CB225" s="5">
        <f>P_R[[#This Row],[38+]]-P_R[[#This Row],[39+]]</f>
        <v>5.8E-4</v>
      </c>
      <c r="CC225" s="5">
        <f>P_R[[#This Row],[39+]]-P_R[[#This Row],[40+]]</f>
        <v>4.8999999999999998E-4</v>
      </c>
      <c r="CD225" s="5">
        <f>P_R[[#This Row],[40+]]-P_R[[#This Row],[41+]]</f>
        <v>3.2000000000000008E-4</v>
      </c>
      <c r="CE225" s="5">
        <f>P_R[[#This Row],[41+]]-P_R[[#This Row],[42+]]</f>
        <v>2.7999999999999998E-4</v>
      </c>
      <c r="CF225" s="5">
        <f>P_R[[#This Row],[42+]]-P_R[[#This Row],[43+]]</f>
        <v>1.7999999999999998E-4</v>
      </c>
      <c r="CG225" s="5">
        <f>P_R[[#This Row],[43+]]-P_R[[#This Row],[44+]]</f>
        <v>1.3999999999999999E-4</v>
      </c>
      <c r="CH225" s="5">
        <f>P_R[[#This Row],[44+]]-P_R[[#This Row],[45+]]</f>
        <v>1.0000000000000002E-4</v>
      </c>
      <c r="CI225" s="5">
        <f>P_R[[#This Row],[45+]]-P_R[[#This Row],[46+]]</f>
        <v>6.9999999999999994E-5</v>
      </c>
      <c r="CJ225" s="5">
        <f>P_R[[#This Row],[46+]]-P_R[[#This Row],[47+]]</f>
        <v>5.0000000000000009E-5</v>
      </c>
      <c r="CK225" s="5">
        <f>P_R[[#This Row],[47+]]-P_R[[#This Row],[48+]]</f>
        <v>3.9999999999999996E-5</v>
      </c>
      <c r="CL225" s="5">
        <f>P_R[[#This Row],[48+]]-P_R[[#This Row],[49+]]</f>
        <v>3.0000000000000004E-5</v>
      </c>
    </row>
    <row r="226" spans="1:90" x14ac:dyDescent="0.25">
      <c r="A226" s="10">
        <v>22400727</v>
      </c>
      <c r="B226" s="13" t="s">
        <v>104</v>
      </c>
      <c r="C226" s="13" t="s">
        <v>105</v>
      </c>
      <c r="D226" s="11">
        <v>0.91666666666666663</v>
      </c>
      <c r="E226" s="9" t="str">
        <f>HYPERLINK("https://www.nba.com/stats/player/1628370/boxscores-traditional", "Malik Monk")</f>
        <v>Malik Monk</v>
      </c>
      <c r="F226">
        <v>27.8</v>
      </c>
      <c r="G226" s="4">
        <v>5.2309999999999999</v>
      </c>
      <c r="H226" s="3">
        <v>0.99992000000000003</v>
      </c>
      <c r="I226" s="3">
        <v>0.99983</v>
      </c>
      <c r="J226" s="3">
        <v>0.99965999999999999</v>
      </c>
      <c r="K226" s="3">
        <v>0.99934000000000001</v>
      </c>
      <c r="L226" s="3">
        <v>0.99873999999999996</v>
      </c>
      <c r="M226" s="3">
        <v>0.99766999999999995</v>
      </c>
      <c r="N226" s="3">
        <v>0.99585000000000001</v>
      </c>
      <c r="O226" s="3">
        <v>0.99285999999999996</v>
      </c>
      <c r="P226" s="3">
        <v>0.98809000000000002</v>
      </c>
      <c r="Q226" s="3">
        <v>0.98029999999999995</v>
      </c>
      <c r="R226" s="3">
        <v>0.96926000000000001</v>
      </c>
      <c r="S226" s="3">
        <v>0.95352000000000003</v>
      </c>
      <c r="T226" s="3">
        <v>0.93189</v>
      </c>
      <c r="U226" s="3">
        <v>0.9032</v>
      </c>
      <c r="V226" s="3">
        <v>0.86650000000000005</v>
      </c>
      <c r="W226" s="3">
        <v>0.82121</v>
      </c>
      <c r="X226" s="3">
        <v>0.76729999999999998</v>
      </c>
      <c r="Y226" s="3">
        <v>0.70540000000000003</v>
      </c>
      <c r="Z226" s="3">
        <v>0.63307000000000002</v>
      </c>
      <c r="AA226" s="3">
        <v>0.55962000000000001</v>
      </c>
      <c r="AB226" s="3">
        <v>0.48404999999999998</v>
      </c>
      <c r="AC226" s="3">
        <v>0.40905000000000002</v>
      </c>
      <c r="AD226" s="3">
        <v>0.33723999999999998</v>
      </c>
      <c r="AE226" s="3">
        <v>0.27093</v>
      </c>
      <c r="AF226" s="3">
        <v>0.21185999999999999</v>
      </c>
      <c r="AG226" s="3">
        <v>0.16109000000000001</v>
      </c>
      <c r="AH226" s="3">
        <v>0.11702</v>
      </c>
      <c r="AI226" s="3">
        <v>8.3790000000000003E-2</v>
      </c>
      <c r="AJ226" s="3">
        <v>5.8209999999999998E-2</v>
      </c>
      <c r="AK226" s="3">
        <v>3.9199999999999999E-2</v>
      </c>
      <c r="AL226" s="3">
        <v>2.5590000000000002E-2</v>
      </c>
      <c r="AM226" s="3">
        <v>1.618E-2</v>
      </c>
      <c r="AN226" s="3">
        <v>9.9000000000000008E-3</v>
      </c>
      <c r="AO226" s="3">
        <v>5.8700000000000002E-3</v>
      </c>
      <c r="AP226" s="3">
        <v>3.3600000000000001E-3</v>
      </c>
      <c r="AQ226" s="3">
        <v>1.81E-3</v>
      </c>
      <c r="AR226" s="3">
        <v>9.7000000000000005E-4</v>
      </c>
      <c r="AS226" s="3">
        <v>5.0000000000000001E-4</v>
      </c>
      <c r="AT226" s="3">
        <v>2.5000000000000001E-4</v>
      </c>
      <c r="AU226" s="3">
        <v>1.2E-4</v>
      </c>
      <c r="AV226" s="3">
        <v>6.0000000000000002E-5</v>
      </c>
      <c r="AW226" s="3">
        <v>0</v>
      </c>
      <c r="AX226" s="5">
        <f>P_R[[#This Row],[8+]]-P_R[[#This Row],[9+]]</f>
        <v>9.0000000000034497E-5</v>
      </c>
      <c r="AY226" s="5">
        <f>P_R[[#This Row],[9+]]-P_R[[#This Row],[10+]]</f>
        <v>1.7000000000000348E-4</v>
      </c>
      <c r="AZ226" s="5">
        <f>P_R[[#This Row],[10+]]-P_R[[#This Row],[11+]]</f>
        <v>3.1999999999998696E-4</v>
      </c>
      <c r="BA226" s="5">
        <f>P_R[[#This Row],[11+]]-P_R[[#This Row],[12+]]</f>
        <v>6.0000000000004494E-4</v>
      </c>
      <c r="BB226" s="5">
        <f>P_R[[#This Row],[12+]]-P_R[[#This Row],[13+]]</f>
        <v>1.0700000000000154E-3</v>
      </c>
      <c r="BC226" s="5">
        <f>P_R[[#This Row],[13+]]-P_R[[#This Row],[14+]]</f>
        <v>1.8199999999999328E-3</v>
      </c>
      <c r="BD226" s="5">
        <f>P_R[[#This Row],[14+]]-P_R[[#This Row],[15+]]</f>
        <v>2.9900000000000482E-3</v>
      </c>
      <c r="BE226" s="5">
        <f>P_R[[#This Row],[15+]]-P_R[[#This Row],[16+]]</f>
        <v>4.769999999999941E-3</v>
      </c>
      <c r="BF226" s="5">
        <f>P_R[[#This Row],[16+]]-P_R[[#This Row],[17+]]</f>
        <v>7.7900000000000746E-3</v>
      </c>
      <c r="BG226" s="5">
        <f>P_R[[#This Row],[17+]]-P_R[[#This Row],[18+]]</f>
        <v>1.1039999999999939E-2</v>
      </c>
      <c r="BH226" s="5">
        <f>P_R[[#This Row],[18+]]-P_R[[#This Row],[19+]]</f>
        <v>1.5739999999999976E-2</v>
      </c>
      <c r="BI226" s="5">
        <f>P_R[[#This Row],[19+]]-P_R[[#This Row],[20+]]</f>
        <v>2.1630000000000038E-2</v>
      </c>
      <c r="BJ226" s="5">
        <f>P_R[[#This Row],[20+]]-P_R[[#This Row],[21+]]</f>
        <v>2.8689999999999993E-2</v>
      </c>
      <c r="BK226" s="5">
        <f>P_R[[#This Row],[21+]]-P_R[[#This Row],[22+]]</f>
        <v>3.6699999999999955E-2</v>
      </c>
      <c r="BL226" s="5">
        <f>P_R[[#This Row],[22+]]-P_R[[#This Row],[23+]]</f>
        <v>4.5290000000000052E-2</v>
      </c>
      <c r="BM226" s="5">
        <f>P_R[[#This Row],[23+]]-P_R[[#This Row],[24+]]</f>
        <v>5.3910000000000013E-2</v>
      </c>
      <c r="BN226" s="5">
        <f>P_R[[#This Row],[24+]]-P_R[[#This Row],[25+]]</f>
        <v>6.1899999999999955E-2</v>
      </c>
      <c r="BO226" s="5">
        <f>P_R[[#This Row],[25+]]-P_R[[#This Row],[26+]]</f>
        <v>7.2330000000000005E-2</v>
      </c>
      <c r="BP226" s="5">
        <f>P_R[[#This Row],[26+]]-P_R[[#This Row],[27+]]</f>
        <v>7.3450000000000015E-2</v>
      </c>
      <c r="BQ226" s="5">
        <f>P_R[[#This Row],[27+]]-P_R[[#This Row],[28+]]</f>
        <v>7.5570000000000026E-2</v>
      </c>
      <c r="BR226" s="5">
        <f>P_R[[#This Row],[28+]]-P_R[[#This Row],[29+]]</f>
        <v>7.4999999999999956E-2</v>
      </c>
      <c r="BS226" s="5">
        <f>P_R[[#This Row],[29+]]-P_R[[#This Row],[30+]]</f>
        <v>7.181000000000004E-2</v>
      </c>
      <c r="BT226" s="5">
        <f>P_R[[#This Row],[30+]]-P_R[[#This Row],[31+]]</f>
        <v>6.630999999999998E-2</v>
      </c>
      <c r="BU226" s="5">
        <f>P_R[[#This Row],[31+]]-P_R[[#This Row],[32+]]</f>
        <v>5.9070000000000011E-2</v>
      </c>
      <c r="BV226" s="5">
        <f>P_R[[#This Row],[32+]]-P_R[[#This Row],[33+]]</f>
        <v>5.0769999999999982E-2</v>
      </c>
      <c r="BW226" s="5">
        <f>P_R[[#This Row],[33+]]-P_R[[#This Row],[34+]]</f>
        <v>4.4070000000000012E-2</v>
      </c>
      <c r="BX226" s="5">
        <f>P_R[[#This Row],[34+]]-P_R[[#This Row],[35+]]</f>
        <v>3.3229999999999996E-2</v>
      </c>
      <c r="BY226" s="5">
        <f>P_R[[#This Row],[35+]]-P_R[[#This Row],[36+]]</f>
        <v>2.5580000000000006E-2</v>
      </c>
      <c r="BZ226" s="5">
        <f>P_R[[#This Row],[36+]]-P_R[[#This Row],[37+]]</f>
        <v>1.9009999999999999E-2</v>
      </c>
      <c r="CA226" s="5">
        <f>P_R[[#This Row],[37+]]-P_R[[#This Row],[38+]]</f>
        <v>1.3609999999999997E-2</v>
      </c>
      <c r="CB226" s="5">
        <f>P_R[[#This Row],[38+]]-P_R[[#This Row],[39+]]</f>
        <v>9.4100000000000017E-3</v>
      </c>
      <c r="CC226" s="5">
        <f>P_R[[#This Row],[39+]]-P_R[[#This Row],[40+]]</f>
        <v>6.2799999999999991E-3</v>
      </c>
      <c r="CD226" s="5">
        <f>P_R[[#This Row],[40+]]-P_R[[#This Row],[41+]]</f>
        <v>4.0300000000000006E-3</v>
      </c>
      <c r="CE226" s="5">
        <f>P_R[[#This Row],[41+]]-P_R[[#This Row],[42+]]</f>
        <v>2.5100000000000001E-3</v>
      </c>
      <c r="CF226" s="5">
        <f>P_R[[#This Row],[42+]]-P_R[[#This Row],[43+]]</f>
        <v>1.5500000000000002E-3</v>
      </c>
      <c r="CG226" s="5">
        <f>P_R[[#This Row],[43+]]-P_R[[#This Row],[44+]]</f>
        <v>8.3999999999999993E-4</v>
      </c>
      <c r="CH226" s="5">
        <f>P_R[[#This Row],[44+]]-P_R[[#This Row],[45+]]</f>
        <v>4.7000000000000004E-4</v>
      </c>
      <c r="CI226" s="5">
        <f>P_R[[#This Row],[45+]]-P_R[[#This Row],[46+]]</f>
        <v>2.5000000000000001E-4</v>
      </c>
      <c r="CJ226" s="5">
        <f>P_R[[#This Row],[46+]]-P_R[[#This Row],[47+]]</f>
        <v>1.3000000000000002E-4</v>
      </c>
      <c r="CK226" s="5">
        <f>P_R[[#This Row],[47+]]-P_R[[#This Row],[48+]]</f>
        <v>6.0000000000000002E-5</v>
      </c>
      <c r="CL226" s="5">
        <f>P_R[[#This Row],[48+]]-P_R[[#This Row],[49+]]</f>
        <v>6.0000000000000002E-5</v>
      </c>
    </row>
    <row r="227" spans="1:90" x14ac:dyDescent="0.25">
      <c r="A227" s="10">
        <v>22400727</v>
      </c>
      <c r="B227" s="13" t="s">
        <v>104</v>
      </c>
      <c r="C227" s="13" t="s">
        <v>105</v>
      </c>
      <c r="D227" s="11">
        <v>0.91666666666666663</v>
      </c>
      <c r="E227" s="9" t="str">
        <f>HYPERLINK("https://www.nba.com/stats/player/1628368/boxscores-traditional", "De'Aaron Fox")</f>
        <v>De'Aaron Fox</v>
      </c>
      <c r="F227">
        <v>23.8</v>
      </c>
      <c r="G227" s="4">
        <v>5.3440000000000003</v>
      </c>
      <c r="H227" s="3">
        <v>0.99846000000000001</v>
      </c>
      <c r="I227" s="3">
        <v>0.99719999999999998</v>
      </c>
      <c r="J227" s="3">
        <v>0.99505999999999994</v>
      </c>
      <c r="K227" s="3">
        <v>0.99180000000000001</v>
      </c>
      <c r="L227" s="3">
        <v>0.98645000000000005</v>
      </c>
      <c r="M227" s="3">
        <v>0.97831000000000001</v>
      </c>
      <c r="N227" s="3">
        <v>0.96638000000000002</v>
      </c>
      <c r="O227" s="3">
        <v>0.95052999999999999</v>
      </c>
      <c r="P227" s="3">
        <v>0.92784999999999995</v>
      </c>
      <c r="Q227" s="3">
        <v>0.89795999999999998</v>
      </c>
      <c r="R227" s="3">
        <v>0.86214000000000002</v>
      </c>
      <c r="S227" s="3">
        <v>0.81594</v>
      </c>
      <c r="T227" s="3">
        <v>0.76114999999999999</v>
      </c>
      <c r="U227" s="3">
        <v>0.69847000000000004</v>
      </c>
      <c r="V227" s="3">
        <v>0.63307000000000002</v>
      </c>
      <c r="W227" s="3">
        <v>0.55962000000000001</v>
      </c>
      <c r="X227" s="3">
        <v>0.48404999999999998</v>
      </c>
      <c r="Y227" s="3">
        <v>0.41293999999999997</v>
      </c>
      <c r="Z227" s="3">
        <v>0.34089999999999998</v>
      </c>
      <c r="AA227" s="3">
        <v>0.27424999999999999</v>
      </c>
      <c r="AB227" s="3">
        <v>0.21476000000000001</v>
      </c>
      <c r="AC227" s="3">
        <v>0.16602</v>
      </c>
      <c r="AD227" s="3">
        <v>0.12302</v>
      </c>
      <c r="AE227" s="3">
        <v>8.8510000000000005E-2</v>
      </c>
      <c r="AF227" s="3">
        <v>6.3009999999999997E-2</v>
      </c>
      <c r="AG227" s="3">
        <v>4.2720000000000001E-2</v>
      </c>
      <c r="AH227" s="3">
        <v>2.8070000000000001E-2</v>
      </c>
      <c r="AI227" s="3">
        <v>1.7860000000000001E-2</v>
      </c>
      <c r="AJ227" s="3">
        <v>1.1299999999999999E-2</v>
      </c>
      <c r="AK227" s="3">
        <v>6.7600000000000004E-3</v>
      </c>
      <c r="AL227" s="3">
        <v>3.9100000000000003E-3</v>
      </c>
      <c r="AM227" s="3">
        <v>2.2599999999999999E-3</v>
      </c>
      <c r="AN227" s="3">
        <v>1.2199999999999999E-3</v>
      </c>
      <c r="AO227" s="3">
        <v>6.4000000000000005E-4</v>
      </c>
      <c r="AP227" s="3">
        <v>3.2000000000000003E-4</v>
      </c>
      <c r="AQ227" s="3">
        <v>1.7000000000000001E-4</v>
      </c>
      <c r="AR227" s="3">
        <v>8.0000000000000007E-5</v>
      </c>
      <c r="AS227" s="3">
        <v>4.0000000000000003E-5</v>
      </c>
      <c r="AT227" s="3">
        <v>0</v>
      </c>
      <c r="AU227" s="3">
        <v>0</v>
      </c>
      <c r="AV227" s="3">
        <v>0</v>
      </c>
      <c r="AW227" s="3">
        <v>0</v>
      </c>
      <c r="AX227" s="5">
        <f>P_R[[#This Row],[8+]]-P_R[[#This Row],[9+]]</f>
        <v>1.2600000000000389E-3</v>
      </c>
      <c r="AY227" s="5">
        <f>P_R[[#This Row],[9+]]-P_R[[#This Row],[10+]]</f>
        <v>2.1400000000000308E-3</v>
      </c>
      <c r="AZ227" s="5">
        <f>P_R[[#This Row],[10+]]-P_R[[#This Row],[11+]]</f>
        <v>3.2599999999999296E-3</v>
      </c>
      <c r="BA227" s="5">
        <f>P_R[[#This Row],[11+]]-P_R[[#This Row],[12+]]</f>
        <v>5.3499999999999659E-3</v>
      </c>
      <c r="BB227" s="5">
        <f>P_R[[#This Row],[12+]]-P_R[[#This Row],[13+]]</f>
        <v>8.1400000000000361E-3</v>
      </c>
      <c r="BC227" s="5">
        <f>P_R[[#This Row],[13+]]-P_R[[#This Row],[14+]]</f>
        <v>1.1929999999999996E-2</v>
      </c>
      <c r="BD227" s="5">
        <f>P_R[[#This Row],[14+]]-P_R[[#This Row],[15+]]</f>
        <v>1.5850000000000031E-2</v>
      </c>
      <c r="BE227" s="5">
        <f>P_R[[#This Row],[15+]]-P_R[[#This Row],[16+]]</f>
        <v>2.2680000000000033E-2</v>
      </c>
      <c r="BF227" s="5">
        <f>P_R[[#This Row],[16+]]-P_R[[#This Row],[17+]]</f>
        <v>2.9889999999999972E-2</v>
      </c>
      <c r="BG227" s="5">
        <f>P_R[[#This Row],[17+]]-P_R[[#This Row],[18+]]</f>
        <v>3.5819999999999963E-2</v>
      </c>
      <c r="BH227" s="5">
        <f>P_R[[#This Row],[18+]]-P_R[[#This Row],[19+]]</f>
        <v>4.6200000000000019E-2</v>
      </c>
      <c r="BI227" s="5">
        <f>P_R[[#This Row],[19+]]-P_R[[#This Row],[20+]]</f>
        <v>5.4790000000000005E-2</v>
      </c>
      <c r="BJ227" s="5">
        <f>P_R[[#This Row],[20+]]-P_R[[#This Row],[21+]]</f>
        <v>6.2679999999999958E-2</v>
      </c>
      <c r="BK227" s="5">
        <f>P_R[[#This Row],[21+]]-P_R[[#This Row],[22+]]</f>
        <v>6.5400000000000014E-2</v>
      </c>
      <c r="BL227" s="5">
        <f>P_R[[#This Row],[22+]]-P_R[[#This Row],[23+]]</f>
        <v>7.3450000000000015E-2</v>
      </c>
      <c r="BM227" s="5">
        <f>P_R[[#This Row],[23+]]-P_R[[#This Row],[24+]]</f>
        <v>7.5570000000000026E-2</v>
      </c>
      <c r="BN227" s="5">
        <f>P_R[[#This Row],[24+]]-P_R[[#This Row],[25+]]</f>
        <v>7.1110000000000007E-2</v>
      </c>
      <c r="BO227" s="5">
        <f>P_R[[#This Row],[25+]]-P_R[[#This Row],[26+]]</f>
        <v>7.2039999999999993E-2</v>
      </c>
      <c r="BP227" s="5">
        <f>P_R[[#This Row],[26+]]-P_R[[#This Row],[27+]]</f>
        <v>6.6649999999999987E-2</v>
      </c>
      <c r="BQ227" s="5">
        <f>P_R[[#This Row],[27+]]-P_R[[#This Row],[28+]]</f>
        <v>5.9489999999999987E-2</v>
      </c>
      <c r="BR227" s="5">
        <f>P_R[[#This Row],[28+]]-P_R[[#This Row],[29+]]</f>
        <v>4.8740000000000006E-2</v>
      </c>
      <c r="BS227" s="5">
        <f>P_R[[#This Row],[29+]]-P_R[[#This Row],[30+]]</f>
        <v>4.2999999999999997E-2</v>
      </c>
      <c r="BT227" s="5">
        <f>P_R[[#This Row],[30+]]-P_R[[#This Row],[31+]]</f>
        <v>3.4509999999999999E-2</v>
      </c>
      <c r="BU227" s="5">
        <f>P_R[[#This Row],[31+]]-P_R[[#This Row],[32+]]</f>
        <v>2.5500000000000009E-2</v>
      </c>
      <c r="BV227" s="5">
        <f>P_R[[#This Row],[32+]]-P_R[[#This Row],[33+]]</f>
        <v>2.0289999999999996E-2</v>
      </c>
      <c r="BW227" s="5">
        <f>P_R[[#This Row],[33+]]-P_R[[#This Row],[34+]]</f>
        <v>1.465E-2</v>
      </c>
      <c r="BX227" s="5">
        <f>P_R[[#This Row],[34+]]-P_R[[#This Row],[35+]]</f>
        <v>1.021E-2</v>
      </c>
      <c r="BY227" s="5">
        <f>P_R[[#This Row],[35+]]-P_R[[#This Row],[36+]]</f>
        <v>6.5600000000000016E-3</v>
      </c>
      <c r="BZ227" s="5">
        <f>P_R[[#This Row],[36+]]-P_R[[#This Row],[37+]]</f>
        <v>4.5399999999999989E-3</v>
      </c>
      <c r="CA227" s="5">
        <f>P_R[[#This Row],[37+]]-P_R[[#This Row],[38+]]</f>
        <v>2.8500000000000001E-3</v>
      </c>
      <c r="CB227" s="5">
        <f>P_R[[#This Row],[38+]]-P_R[[#This Row],[39+]]</f>
        <v>1.6500000000000004E-3</v>
      </c>
      <c r="CC227" s="5">
        <f>P_R[[#This Row],[39+]]-P_R[[#This Row],[40+]]</f>
        <v>1.0399999999999999E-3</v>
      </c>
      <c r="CD227" s="5">
        <f>P_R[[#This Row],[40+]]-P_R[[#This Row],[41+]]</f>
        <v>5.7999999999999989E-4</v>
      </c>
      <c r="CE227" s="5">
        <f>P_R[[#This Row],[41+]]-P_R[[#This Row],[42+]]</f>
        <v>3.2000000000000003E-4</v>
      </c>
      <c r="CF227" s="5">
        <f>P_R[[#This Row],[42+]]-P_R[[#This Row],[43+]]</f>
        <v>1.5000000000000001E-4</v>
      </c>
      <c r="CG227" s="5">
        <f>P_R[[#This Row],[43+]]-P_R[[#This Row],[44+]]</f>
        <v>9.0000000000000006E-5</v>
      </c>
      <c r="CH227" s="5">
        <f>P_R[[#This Row],[44+]]-P_R[[#This Row],[45+]]</f>
        <v>4.0000000000000003E-5</v>
      </c>
      <c r="CI227" s="5">
        <f>P_R[[#This Row],[45+]]-P_R[[#This Row],[46+]]</f>
        <v>4.0000000000000003E-5</v>
      </c>
      <c r="CJ227" s="5">
        <f>P_R[[#This Row],[46+]]-P_R[[#This Row],[47+]]</f>
        <v>0</v>
      </c>
      <c r="CK227" s="5">
        <f>P_R[[#This Row],[47+]]-P_R[[#This Row],[48+]]</f>
        <v>0</v>
      </c>
      <c r="CL227" s="5">
        <f>P_R[[#This Row],[48+]]-P_R[[#This Row],[49+]]</f>
        <v>0</v>
      </c>
    </row>
    <row r="228" spans="1:90" x14ac:dyDescent="0.25">
      <c r="A228" s="10">
        <v>22400727</v>
      </c>
      <c r="B228" s="13" t="s">
        <v>104</v>
      </c>
      <c r="C228" s="13" t="s">
        <v>105</v>
      </c>
      <c r="D228" s="11">
        <v>0.91666666666666663</v>
      </c>
      <c r="E228" s="9" t="str">
        <f>HYPERLINK("https://www.nba.com/stats/player/1627734/boxscores-traditional", "Domantas Sabonis")</f>
        <v>Domantas Sabonis</v>
      </c>
      <c r="F228">
        <v>31.2</v>
      </c>
      <c r="G228" s="4">
        <v>7.859</v>
      </c>
      <c r="H228" s="3">
        <v>0.99841000000000002</v>
      </c>
      <c r="I228" s="3">
        <v>0.99760000000000004</v>
      </c>
      <c r="J228" s="3">
        <v>0.99653000000000003</v>
      </c>
      <c r="K228" s="3">
        <v>0.99492000000000003</v>
      </c>
      <c r="L228" s="3">
        <v>0.99265999999999999</v>
      </c>
      <c r="M228" s="3">
        <v>0.98982999999999999</v>
      </c>
      <c r="N228" s="3">
        <v>0.98573999999999995</v>
      </c>
      <c r="O228" s="3">
        <v>0.98029999999999995</v>
      </c>
      <c r="P228" s="3">
        <v>0.97319999999999995</v>
      </c>
      <c r="Q228" s="3">
        <v>0.96484999999999999</v>
      </c>
      <c r="R228" s="3">
        <v>0.95352000000000003</v>
      </c>
      <c r="S228" s="3">
        <v>0.93942999999999999</v>
      </c>
      <c r="T228" s="3">
        <v>0.92364000000000002</v>
      </c>
      <c r="U228" s="3">
        <v>0.9032</v>
      </c>
      <c r="V228" s="3">
        <v>0.879</v>
      </c>
      <c r="W228" s="3">
        <v>0.85082999999999998</v>
      </c>
      <c r="X228" s="3">
        <v>0.82121</v>
      </c>
      <c r="Y228" s="3">
        <v>0.78524000000000005</v>
      </c>
      <c r="Z228" s="3">
        <v>0.74536999999999998</v>
      </c>
      <c r="AA228" s="3">
        <v>0.70194000000000001</v>
      </c>
      <c r="AB228" s="3">
        <v>0.65910000000000002</v>
      </c>
      <c r="AC228" s="3">
        <v>0.61026000000000002</v>
      </c>
      <c r="AD228" s="3">
        <v>0.55962000000000001</v>
      </c>
      <c r="AE228" s="3">
        <v>0.51197000000000004</v>
      </c>
      <c r="AF228" s="3">
        <v>0.46017000000000002</v>
      </c>
      <c r="AG228" s="3">
        <v>0.40905000000000002</v>
      </c>
      <c r="AH228" s="3">
        <v>0.35942000000000002</v>
      </c>
      <c r="AI228" s="3">
        <v>0.31561</v>
      </c>
      <c r="AJ228" s="3">
        <v>0.27093</v>
      </c>
      <c r="AK228" s="3">
        <v>0.22964999999999999</v>
      </c>
      <c r="AL228" s="3">
        <v>0.19214999999999999</v>
      </c>
      <c r="AM228" s="3">
        <v>0.16109000000000001</v>
      </c>
      <c r="AN228" s="3">
        <v>0.13136</v>
      </c>
      <c r="AO228" s="3">
        <v>0.10564999999999999</v>
      </c>
      <c r="AP228" s="3">
        <v>8.5339999999999999E-2</v>
      </c>
      <c r="AQ228" s="3">
        <v>6.6809999999999994E-2</v>
      </c>
      <c r="AR228" s="3">
        <v>5.1549999999999999E-2</v>
      </c>
      <c r="AS228" s="3">
        <v>3.9199999999999999E-2</v>
      </c>
      <c r="AT228" s="3">
        <v>3.005E-2</v>
      </c>
      <c r="AU228" s="3">
        <v>2.222E-2</v>
      </c>
      <c r="AV228" s="3">
        <v>1.618E-2</v>
      </c>
      <c r="AW228" s="3">
        <v>1.191E-2</v>
      </c>
      <c r="AX228" s="5">
        <f>P_R[[#This Row],[8+]]-P_R[[#This Row],[9+]]</f>
        <v>8.099999999999774E-4</v>
      </c>
      <c r="AY228" s="5">
        <f>P_R[[#This Row],[9+]]-P_R[[#This Row],[10+]]</f>
        <v>1.0700000000000154E-3</v>
      </c>
      <c r="AZ228" s="5">
        <f>P_R[[#This Row],[10+]]-P_R[[#This Row],[11+]]</f>
        <v>1.6100000000000003E-3</v>
      </c>
      <c r="BA228" s="5">
        <f>P_R[[#This Row],[11+]]-P_R[[#This Row],[12+]]</f>
        <v>2.2600000000000398E-3</v>
      </c>
      <c r="BB228" s="5">
        <f>P_R[[#This Row],[12+]]-P_R[[#This Row],[13+]]</f>
        <v>2.8299999999999992E-3</v>
      </c>
      <c r="BC228" s="5">
        <f>P_R[[#This Row],[13+]]-P_R[[#This Row],[14+]]</f>
        <v>4.090000000000038E-3</v>
      </c>
      <c r="BD228" s="5">
        <f>P_R[[#This Row],[14+]]-P_R[[#This Row],[15+]]</f>
        <v>5.4400000000000004E-3</v>
      </c>
      <c r="BE228" s="5">
        <f>P_R[[#This Row],[15+]]-P_R[[#This Row],[16+]]</f>
        <v>7.0999999999999952E-3</v>
      </c>
      <c r="BF228" s="5">
        <f>P_R[[#This Row],[16+]]-P_R[[#This Row],[17+]]</f>
        <v>8.3499999999999686E-3</v>
      </c>
      <c r="BG228" s="5">
        <f>P_R[[#This Row],[17+]]-P_R[[#This Row],[18+]]</f>
        <v>1.1329999999999951E-2</v>
      </c>
      <c r="BH228" s="5">
        <f>P_R[[#This Row],[18+]]-P_R[[#This Row],[19+]]</f>
        <v>1.4090000000000047E-2</v>
      </c>
      <c r="BI228" s="5">
        <f>P_R[[#This Row],[19+]]-P_R[[#This Row],[20+]]</f>
        <v>1.5789999999999971E-2</v>
      </c>
      <c r="BJ228" s="5">
        <f>P_R[[#This Row],[20+]]-P_R[[#This Row],[21+]]</f>
        <v>2.0440000000000014E-2</v>
      </c>
      <c r="BK228" s="5">
        <f>P_R[[#This Row],[21+]]-P_R[[#This Row],[22+]]</f>
        <v>2.4199999999999999E-2</v>
      </c>
      <c r="BL228" s="5">
        <f>P_R[[#This Row],[22+]]-P_R[[#This Row],[23+]]</f>
        <v>2.8170000000000028E-2</v>
      </c>
      <c r="BM228" s="5">
        <f>P_R[[#This Row],[23+]]-P_R[[#This Row],[24+]]</f>
        <v>2.961999999999998E-2</v>
      </c>
      <c r="BN228" s="5">
        <f>P_R[[#This Row],[24+]]-P_R[[#This Row],[25+]]</f>
        <v>3.5969999999999946E-2</v>
      </c>
      <c r="BO228" s="5">
        <f>P_R[[#This Row],[25+]]-P_R[[#This Row],[26+]]</f>
        <v>3.9870000000000072E-2</v>
      </c>
      <c r="BP228" s="5">
        <f>P_R[[#This Row],[26+]]-P_R[[#This Row],[27+]]</f>
        <v>4.3429999999999969E-2</v>
      </c>
      <c r="BQ228" s="5">
        <f>P_R[[#This Row],[27+]]-P_R[[#This Row],[28+]]</f>
        <v>4.2839999999999989E-2</v>
      </c>
      <c r="BR228" s="5">
        <f>P_R[[#This Row],[28+]]-P_R[[#This Row],[29+]]</f>
        <v>4.8839999999999995E-2</v>
      </c>
      <c r="BS228" s="5">
        <f>P_R[[#This Row],[29+]]-P_R[[#This Row],[30+]]</f>
        <v>5.0640000000000018E-2</v>
      </c>
      <c r="BT228" s="5">
        <f>P_R[[#This Row],[30+]]-P_R[[#This Row],[31+]]</f>
        <v>4.764999999999997E-2</v>
      </c>
      <c r="BU228" s="5">
        <f>P_R[[#This Row],[31+]]-P_R[[#This Row],[32+]]</f>
        <v>5.1800000000000013E-2</v>
      </c>
      <c r="BV228" s="5">
        <f>P_R[[#This Row],[32+]]-P_R[[#This Row],[33+]]</f>
        <v>5.1119999999999999E-2</v>
      </c>
      <c r="BW228" s="5">
        <f>P_R[[#This Row],[33+]]-P_R[[#This Row],[34+]]</f>
        <v>4.9630000000000007E-2</v>
      </c>
      <c r="BX228" s="5">
        <f>P_R[[#This Row],[34+]]-P_R[[#This Row],[35+]]</f>
        <v>4.3810000000000016E-2</v>
      </c>
      <c r="BY228" s="5">
        <f>P_R[[#This Row],[35+]]-P_R[[#This Row],[36+]]</f>
        <v>4.4679999999999997E-2</v>
      </c>
      <c r="BZ228" s="5">
        <f>P_R[[#This Row],[36+]]-P_R[[#This Row],[37+]]</f>
        <v>4.1280000000000011E-2</v>
      </c>
      <c r="CA228" s="5">
        <f>P_R[[#This Row],[37+]]-P_R[[#This Row],[38+]]</f>
        <v>3.7500000000000006E-2</v>
      </c>
      <c r="CB228" s="5">
        <f>P_R[[#This Row],[38+]]-P_R[[#This Row],[39+]]</f>
        <v>3.1059999999999977E-2</v>
      </c>
      <c r="CC228" s="5">
        <f>P_R[[#This Row],[39+]]-P_R[[#This Row],[40+]]</f>
        <v>2.9730000000000006E-2</v>
      </c>
      <c r="CD228" s="5">
        <f>P_R[[#This Row],[40+]]-P_R[[#This Row],[41+]]</f>
        <v>2.5710000000000011E-2</v>
      </c>
      <c r="CE228" s="5">
        <f>P_R[[#This Row],[41+]]-P_R[[#This Row],[42+]]</f>
        <v>2.0309999999999995E-2</v>
      </c>
      <c r="CF228" s="5">
        <f>P_R[[#This Row],[42+]]-P_R[[#This Row],[43+]]</f>
        <v>1.8530000000000005E-2</v>
      </c>
      <c r="CG228" s="5">
        <f>P_R[[#This Row],[43+]]-P_R[[#This Row],[44+]]</f>
        <v>1.5259999999999996E-2</v>
      </c>
      <c r="CH228" s="5">
        <f>P_R[[#This Row],[44+]]-P_R[[#This Row],[45+]]</f>
        <v>1.235E-2</v>
      </c>
      <c r="CI228" s="5">
        <f>P_R[[#This Row],[45+]]-P_R[[#This Row],[46+]]</f>
        <v>9.1499999999999984E-3</v>
      </c>
      <c r="CJ228" s="5">
        <f>P_R[[#This Row],[46+]]-P_R[[#This Row],[47+]]</f>
        <v>7.8300000000000002E-3</v>
      </c>
      <c r="CK228" s="5">
        <f>P_R[[#This Row],[47+]]-P_R[[#This Row],[48+]]</f>
        <v>6.0400000000000002E-3</v>
      </c>
      <c r="CL228" s="5">
        <f>P_R[[#This Row],[48+]]-P_R[[#This Row],[49+]]</f>
        <v>4.2699999999999995E-3</v>
      </c>
    </row>
    <row r="229" spans="1:90" x14ac:dyDescent="0.25">
      <c r="A229" s="10">
        <v>22400727</v>
      </c>
      <c r="B229" s="13" t="s">
        <v>104</v>
      </c>
      <c r="C229" s="13" t="s">
        <v>105</v>
      </c>
      <c r="D229" s="11">
        <v>0.91666666666666663</v>
      </c>
      <c r="E229" s="9" t="str">
        <f>HYPERLINK("https://www.nba.com/stats/player/1631099/boxscores-traditional", "Keegan Murray")</f>
        <v>Keegan Murray</v>
      </c>
      <c r="F229">
        <v>20.399999999999999</v>
      </c>
      <c r="G229" s="4">
        <v>5.0039999999999996</v>
      </c>
      <c r="H229" s="3">
        <v>0.99343000000000004</v>
      </c>
      <c r="I229" s="3">
        <v>0.98870000000000002</v>
      </c>
      <c r="J229" s="3">
        <v>0.98124</v>
      </c>
      <c r="K229" s="3">
        <v>0.96994999999999998</v>
      </c>
      <c r="L229" s="3">
        <v>0.95352000000000003</v>
      </c>
      <c r="M229" s="3">
        <v>0.93056000000000005</v>
      </c>
      <c r="N229" s="3">
        <v>0.89973000000000003</v>
      </c>
      <c r="O229" s="3">
        <v>0.85992999999999997</v>
      </c>
      <c r="P229" s="3">
        <v>0.81057000000000001</v>
      </c>
      <c r="Q229" s="3">
        <v>0.75175000000000003</v>
      </c>
      <c r="R229" s="3">
        <v>0.68439000000000005</v>
      </c>
      <c r="S229" s="3">
        <v>0.61026000000000002</v>
      </c>
      <c r="T229" s="3">
        <v>0.53188000000000002</v>
      </c>
      <c r="U229" s="3">
        <v>0.45223999999999998</v>
      </c>
      <c r="V229" s="3">
        <v>0.37447999999999998</v>
      </c>
      <c r="W229" s="3">
        <v>0.30153000000000002</v>
      </c>
      <c r="X229" s="3">
        <v>0.23576</v>
      </c>
      <c r="Y229" s="3">
        <v>0.17879</v>
      </c>
      <c r="Z229" s="3">
        <v>0.13136</v>
      </c>
      <c r="AA229" s="3">
        <v>9.3420000000000003E-2</v>
      </c>
      <c r="AB229" s="3">
        <v>6.4259999999999998E-2</v>
      </c>
      <c r="AC229" s="3">
        <v>4.2720000000000001E-2</v>
      </c>
      <c r="AD229" s="3">
        <v>2.743E-2</v>
      </c>
      <c r="AE229" s="3">
        <v>1.7000000000000001E-2</v>
      </c>
      <c r="AF229" s="3">
        <v>1.017E-2</v>
      </c>
      <c r="AG229" s="3">
        <v>5.8700000000000002E-3</v>
      </c>
      <c r="AH229" s="3">
        <v>3.2599999999999999E-3</v>
      </c>
      <c r="AI229" s="3">
        <v>1.75E-3</v>
      </c>
      <c r="AJ229" s="3">
        <v>8.9999999999999998E-4</v>
      </c>
      <c r="AK229" s="3">
        <v>4.4999999999999999E-4</v>
      </c>
      <c r="AL229" s="3">
        <v>2.2000000000000001E-4</v>
      </c>
      <c r="AM229" s="3">
        <v>1E-4</v>
      </c>
      <c r="AN229" s="3">
        <v>4.0000000000000003E-5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5">
        <f>P_R[[#This Row],[8+]]-P_R[[#This Row],[9+]]</f>
        <v>4.730000000000012E-3</v>
      </c>
      <c r="AY229" s="5">
        <f>P_R[[#This Row],[9+]]-P_R[[#This Row],[10+]]</f>
        <v>7.4600000000000222E-3</v>
      </c>
      <c r="AZ229" s="5">
        <f>P_R[[#This Row],[10+]]-P_R[[#This Row],[11+]]</f>
        <v>1.1290000000000022E-2</v>
      </c>
      <c r="BA229" s="5">
        <f>P_R[[#This Row],[11+]]-P_R[[#This Row],[12+]]</f>
        <v>1.6429999999999945E-2</v>
      </c>
      <c r="BB229" s="5">
        <f>P_R[[#This Row],[12+]]-P_R[[#This Row],[13+]]</f>
        <v>2.295999999999998E-2</v>
      </c>
      <c r="BC229" s="5">
        <f>P_R[[#This Row],[13+]]-P_R[[#This Row],[14+]]</f>
        <v>3.0830000000000024E-2</v>
      </c>
      <c r="BD229" s="5">
        <f>P_R[[#This Row],[14+]]-P_R[[#This Row],[15+]]</f>
        <v>3.9800000000000058E-2</v>
      </c>
      <c r="BE229" s="5">
        <f>P_R[[#This Row],[15+]]-P_R[[#This Row],[16+]]</f>
        <v>4.9359999999999959E-2</v>
      </c>
      <c r="BF229" s="5">
        <f>P_R[[#This Row],[16+]]-P_R[[#This Row],[17+]]</f>
        <v>5.8819999999999983E-2</v>
      </c>
      <c r="BG229" s="5">
        <f>P_R[[#This Row],[17+]]-P_R[[#This Row],[18+]]</f>
        <v>6.7359999999999975E-2</v>
      </c>
      <c r="BH229" s="5">
        <f>P_R[[#This Row],[18+]]-P_R[[#This Row],[19+]]</f>
        <v>7.4130000000000029E-2</v>
      </c>
      <c r="BI229" s="5">
        <f>P_R[[#This Row],[19+]]-P_R[[#This Row],[20+]]</f>
        <v>7.8380000000000005E-2</v>
      </c>
      <c r="BJ229" s="5">
        <f>P_R[[#This Row],[20+]]-P_R[[#This Row],[21+]]</f>
        <v>7.9640000000000044E-2</v>
      </c>
      <c r="BK229" s="5">
        <f>P_R[[#This Row],[21+]]-P_R[[#This Row],[22+]]</f>
        <v>7.7759999999999996E-2</v>
      </c>
      <c r="BL229" s="5">
        <f>P_R[[#This Row],[22+]]-P_R[[#This Row],[23+]]</f>
        <v>7.2949999999999959E-2</v>
      </c>
      <c r="BM229" s="5">
        <f>P_R[[#This Row],[23+]]-P_R[[#This Row],[24+]]</f>
        <v>6.5770000000000023E-2</v>
      </c>
      <c r="BN229" s="5">
        <f>P_R[[#This Row],[24+]]-P_R[[#This Row],[25+]]</f>
        <v>5.6969999999999993E-2</v>
      </c>
      <c r="BO229" s="5">
        <f>P_R[[#This Row],[25+]]-P_R[[#This Row],[26+]]</f>
        <v>4.743E-2</v>
      </c>
      <c r="BP229" s="5">
        <f>P_R[[#This Row],[26+]]-P_R[[#This Row],[27+]]</f>
        <v>3.7940000000000002E-2</v>
      </c>
      <c r="BQ229" s="5">
        <f>P_R[[#This Row],[27+]]-P_R[[#This Row],[28+]]</f>
        <v>2.9160000000000005E-2</v>
      </c>
      <c r="BR229" s="5">
        <f>P_R[[#This Row],[28+]]-P_R[[#This Row],[29+]]</f>
        <v>2.1539999999999997E-2</v>
      </c>
      <c r="BS229" s="5">
        <f>P_R[[#This Row],[29+]]-P_R[[#This Row],[30+]]</f>
        <v>1.5290000000000002E-2</v>
      </c>
      <c r="BT229" s="5">
        <f>P_R[[#This Row],[30+]]-P_R[[#This Row],[31+]]</f>
        <v>1.0429999999999998E-2</v>
      </c>
      <c r="BU229" s="5">
        <f>P_R[[#This Row],[31+]]-P_R[[#This Row],[32+]]</f>
        <v>6.830000000000001E-3</v>
      </c>
      <c r="BV229" s="5">
        <f>P_R[[#This Row],[32+]]-P_R[[#This Row],[33+]]</f>
        <v>4.3E-3</v>
      </c>
      <c r="BW229" s="5">
        <f>P_R[[#This Row],[33+]]-P_R[[#This Row],[34+]]</f>
        <v>2.6100000000000003E-3</v>
      </c>
      <c r="BX229" s="5">
        <f>P_R[[#This Row],[34+]]-P_R[[#This Row],[35+]]</f>
        <v>1.5099999999999998E-3</v>
      </c>
      <c r="BY229" s="5">
        <f>P_R[[#This Row],[35+]]-P_R[[#This Row],[36+]]</f>
        <v>8.5000000000000006E-4</v>
      </c>
      <c r="BZ229" s="5">
        <f>P_R[[#This Row],[36+]]-P_R[[#This Row],[37+]]</f>
        <v>4.4999999999999999E-4</v>
      </c>
      <c r="CA229" s="5">
        <f>P_R[[#This Row],[37+]]-P_R[[#This Row],[38+]]</f>
        <v>2.2999999999999998E-4</v>
      </c>
      <c r="CB229" s="5">
        <f>P_R[[#This Row],[38+]]-P_R[[#This Row],[39+]]</f>
        <v>1.2E-4</v>
      </c>
      <c r="CC229" s="5">
        <f>P_R[[#This Row],[39+]]-P_R[[#This Row],[40+]]</f>
        <v>6.0000000000000002E-5</v>
      </c>
      <c r="CD229" s="5">
        <f>P_R[[#This Row],[40+]]-P_R[[#This Row],[41+]]</f>
        <v>4.0000000000000003E-5</v>
      </c>
      <c r="CE229" s="5">
        <f>P_R[[#This Row],[41+]]-P_R[[#This Row],[42+]]</f>
        <v>0</v>
      </c>
      <c r="CF229" s="5">
        <f>P_R[[#This Row],[42+]]-P_R[[#This Row],[43+]]</f>
        <v>0</v>
      </c>
      <c r="CG229" s="5">
        <f>P_R[[#This Row],[43+]]-P_R[[#This Row],[44+]]</f>
        <v>0</v>
      </c>
      <c r="CH229" s="5">
        <f>P_R[[#This Row],[44+]]-P_R[[#This Row],[45+]]</f>
        <v>0</v>
      </c>
      <c r="CI229" s="5">
        <f>P_R[[#This Row],[45+]]-P_R[[#This Row],[46+]]</f>
        <v>0</v>
      </c>
      <c r="CJ229" s="5">
        <f>P_R[[#This Row],[46+]]-P_R[[#This Row],[47+]]</f>
        <v>0</v>
      </c>
      <c r="CK229" s="5">
        <f>P_R[[#This Row],[47+]]-P_R[[#This Row],[48+]]</f>
        <v>0</v>
      </c>
      <c r="CL229" s="5">
        <f>P_R[[#This Row],[48+]]-P_R[[#This Row],[49+]]</f>
        <v>0</v>
      </c>
    </row>
    <row r="230" spans="1:90" x14ac:dyDescent="0.25">
      <c r="A230" s="10">
        <v>22400727</v>
      </c>
      <c r="B230" s="13" t="s">
        <v>104</v>
      </c>
      <c r="C230" s="13" t="s">
        <v>105</v>
      </c>
      <c r="D230" s="11">
        <v>0.91666666666666663</v>
      </c>
      <c r="E230" s="9" t="str">
        <f>HYPERLINK("https://www.nba.com/stats/player/201942/boxscores-traditional", "DeMar DeRozan")</f>
        <v>DeMar DeRozan</v>
      </c>
      <c r="F230">
        <v>23.6</v>
      </c>
      <c r="G230" s="4">
        <v>7.3380000000000001</v>
      </c>
      <c r="H230" s="3">
        <v>0.98341000000000001</v>
      </c>
      <c r="I230" s="3">
        <v>0.97670000000000001</v>
      </c>
      <c r="J230" s="3">
        <v>0.96784000000000003</v>
      </c>
      <c r="K230" s="3">
        <v>0.95728000000000002</v>
      </c>
      <c r="L230" s="3">
        <v>0.94294999999999995</v>
      </c>
      <c r="M230" s="3">
        <v>0.92506999999999995</v>
      </c>
      <c r="N230" s="3">
        <v>0.90490000000000004</v>
      </c>
      <c r="O230" s="3">
        <v>0.879</v>
      </c>
      <c r="P230" s="3">
        <v>0.85082999999999998</v>
      </c>
      <c r="Q230" s="3">
        <v>0.81594</v>
      </c>
      <c r="R230" s="3">
        <v>0.77637</v>
      </c>
      <c r="S230" s="3">
        <v>0.73565000000000003</v>
      </c>
      <c r="T230" s="3">
        <v>0.68793000000000004</v>
      </c>
      <c r="U230" s="3">
        <v>0.63683000000000001</v>
      </c>
      <c r="V230" s="3">
        <v>0.58706000000000003</v>
      </c>
      <c r="W230" s="3">
        <v>0.53188000000000002</v>
      </c>
      <c r="X230" s="3">
        <v>0.48005999999999999</v>
      </c>
      <c r="Y230" s="3">
        <v>0.42465000000000003</v>
      </c>
      <c r="Z230" s="3">
        <v>0.37069999999999997</v>
      </c>
      <c r="AA230" s="3">
        <v>0.32275999999999999</v>
      </c>
      <c r="AB230" s="3">
        <v>0.27424999999999999</v>
      </c>
      <c r="AC230" s="3">
        <v>0.22964999999999999</v>
      </c>
      <c r="AD230" s="3">
        <v>0.19214999999999999</v>
      </c>
      <c r="AE230" s="3">
        <v>0.15625</v>
      </c>
      <c r="AF230" s="3">
        <v>0.12714</v>
      </c>
      <c r="AG230" s="3">
        <v>0.10027</v>
      </c>
      <c r="AH230" s="3">
        <v>7.7799999999999994E-2</v>
      </c>
      <c r="AI230" s="3">
        <v>6.0569999999999999E-2</v>
      </c>
      <c r="AJ230" s="3">
        <v>4.5510000000000002E-2</v>
      </c>
      <c r="AK230" s="3">
        <v>3.3619999999999997E-2</v>
      </c>
      <c r="AL230" s="3">
        <v>2.5000000000000001E-2</v>
      </c>
      <c r="AM230" s="3">
        <v>1.7860000000000001E-2</v>
      </c>
      <c r="AN230" s="3">
        <v>1.2869999999999999E-2</v>
      </c>
      <c r="AO230" s="3">
        <v>8.8900000000000003E-3</v>
      </c>
      <c r="AP230" s="3">
        <v>6.0400000000000002E-3</v>
      </c>
      <c r="AQ230" s="3">
        <v>4.15E-3</v>
      </c>
      <c r="AR230" s="3">
        <v>2.7200000000000002E-3</v>
      </c>
      <c r="AS230" s="3">
        <v>1.75E-3</v>
      </c>
      <c r="AT230" s="3">
        <v>1.14E-3</v>
      </c>
      <c r="AU230" s="3">
        <v>7.1000000000000002E-4</v>
      </c>
      <c r="AV230" s="3">
        <v>4.2999999999999999E-4</v>
      </c>
      <c r="AW230" s="3">
        <v>2.7E-4</v>
      </c>
      <c r="AX230" s="5">
        <f>P_R[[#This Row],[8+]]-P_R[[#This Row],[9+]]</f>
        <v>6.7099999999999937E-3</v>
      </c>
      <c r="AY230" s="5">
        <f>P_R[[#This Row],[9+]]-P_R[[#This Row],[10+]]</f>
        <v>8.859999999999979E-3</v>
      </c>
      <c r="AZ230" s="5">
        <f>P_R[[#This Row],[10+]]-P_R[[#This Row],[11+]]</f>
        <v>1.0560000000000014E-2</v>
      </c>
      <c r="BA230" s="5">
        <f>P_R[[#This Row],[11+]]-P_R[[#This Row],[12+]]</f>
        <v>1.4330000000000065E-2</v>
      </c>
      <c r="BB230" s="5">
        <f>P_R[[#This Row],[12+]]-P_R[[#This Row],[13+]]</f>
        <v>1.7880000000000007E-2</v>
      </c>
      <c r="BC230" s="5">
        <f>P_R[[#This Row],[13+]]-P_R[[#This Row],[14+]]</f>
        <v>2.016999999999991E-2</v>
      </c>
      <c r="BD230" s="5">
        <f>P_R[[#This Row],[14+]]-P_R[[#This Row],[15+]]</f>
        <v>2.5900000000000034E-2</v>
      </c>
      <c r="BE230" s="5">
        <f>P_R[[#This Row],[15+]]-P_R[[#This Row],[16+]]</f>
        <v>2.8170000000000028E-2</v>
      </c>
      <c r="BF230" s="5">
        <f>P_R[[#This Row],[16+]]-P_R[[#This Row],[17+]]</f>
        <v>3.4889999999999977E-2</v>
      </c>
      <c r="BG230" s="5">
        <f>P_R[[#This Row],[17+]]-P_R[[#This Row],[18+]]</f>
        <v>3.9569999999999994E-2</v>
      </c>
      <c r="BH230" s="5">
        <f>P_R[[#This Row],[18+]]-P_R[[#This Row],[19+]]</f>
        <v>4.0719999999999978E-2</v>
      </c>
      <c r="BI230" s="5">
        <f>P_R[[#This Row],[19+]]-P_R[[#This Row],[20+]]</f>
        <v>4.7719999999999985E-2</v>
      </c>
      <c r="BJ230" s="5">
        <f>P_R[[#This Row],[20+]]-P_R[[#This Row],[21+]]</f>
        <v>5.1100000000000034E-2</v>
      </c>
      <c r="BK230" s="5">
        <f>P_R[[#This Row],[21+]]-P_R[[#This Row],[22+]]</f>
        <v>4.9769999999999981E-2</v>
      </c>
      <c r="BL230" s="5">
        <f>P_R[[#This Row],[22+]]-P_R[[#This Row],[23+]]</f>
        <v>5.5180000000000007E-2</v>
      </c>
      <c r="BM230" s="5">
        <f>P_R[[#This Row],[23+]]-P_R[[#This Row],[24+]]</f>
        <v>5.1820000000000033E-2</v>
      </c>
      <c r="BN230" s="5">
        <f>P_R[[#This Row],[24+]]-P_R[[#This Row],[25+]]</f>
        <v>5.5409999999999959E-2</v>
      </c>
      <c r="BO230" s="5">
        <f>P_R[[#This Row],[25+]]-P_R[[#This Row],[26+]]</f>
        <v>5.3950000000000053E-2</v>
      </c>
      <c r="BP230" s="5">
        <f>P_R[[#This Row],[26+]]-P_R[[#This Row],[27+]]</f>
        <v>4.7939999999999983E-2</v>
      </c>
      <c r="BQ230" s="5">
        <f>P_R[[#This Row],[27+]]-P_R[[#This Row],[28+]]</f>
        <v>4.8509999999999998E-2</v>
      </c>
      <c r="BR230" s="5">
        <f>P_R[[#This Row],[28+]]-P_R[[#This Row],[29+]]</f>
        <v>4.4600000000000001E-2</v>
      </c>
      <c r="BS230" s="5">
        <f>P_R[[#This Row],[29+]]-P_R[[#This Row],[30+]]</f>
        <v>3.7500000000000006E-2</v>
      </c>
      <c r="BT230" s="5">
        <f>P_R[[#This Row],[30+]]-P_R[[#This Row],[31+]]</f>
        <v>3.5899999999999987E-2</v>
      </c>
      <c r="BU230" s="5">
        <f>P_R[[#This Row],[31+]]-P_R[[#This Row],[32+]]</f>
        <v>2.9109999999999997E-2</v>
      </c>
      <c r="BV230" s="5">
        <f>P_R[[#This Row],[32+]]-P_R[[#This Row],[33+]]</f>
        <v>2.6870000000000005E-2</v>
      </c>
      <c r="BW230" s="5">
        <f>P_R[[#This Row],[33+]]-P_R[[#This Row],[34+]]</f>
        <v>2.2470000000000004E-2</v>
      </c>
      <c r="BX230" s="5">
        <f>P_R[[#This Row],[34+]]-P_R[[#This Row],[35+]]</f>
        <v>1.7229999999999995E-2</v>
      </c>
      <c r="BY230" s="5">
        <f>P_R[[#This Row],[35+]]-P_R[[#This Row],[36+]]</f>
        <v>1.5059999999999997E-2</v>
      </c>
      <c r="BZ230" s="5">
        <f>P_R[[#This Row],[36+]]-P_R[[#This Row],[37+]]</f>
        <v>1.1890000000000005E-2</v>
      </c>
      <c r="CA230" s="5">
        <f>P_R[[#This Row],[37+]]-P_R[[#This Row],[38+]]</f>
        <v>8.6199999999999957E-3</v>
      </c>
      <c r="CB230" s="5">
        <f>P_R[[#This Row],[38+]]-P_R[[#This Row],[39+]]</f>
        <v>7.1400000000000005E-3</v>
      </c>
      <c r="CC230" s="5">
        <f>P_R[[#This Row],[39+]]-P_R[[#This Row],[40+]]</f>
        <v>4.9900000000000014E-3</v>
      </c>
      <c r="CD230" s="5">
        <f>P_R[[#This Row],[40+]]-P_R[[#This Row],[41+]]</f>
        <v>3.9799999999999992E-3</v>
      </c>
      <c r="CE230" s="5">
        <f>P_R[[#This Row],[41+]]-P_R[[#This Row],[42+]]</f>
        <v>2.8500000000000001E-3</v>
      </c>
      <c r="CF230" s="5">
        <f>P_R[[#This Row],[42+]]-P_R[[#This Row],[43+]]</f>
        <v>1.8900000000000002E-3</v>
      </c>
      <c r="CG230" s="5">
        <f>P_R[[#This Row],[43+]]-P_R[[#This Row],[44+]]</f>
        <v>1.4299999999999998E-3</v>
      </c>
      <c r="CH230" s="5">
        <f>P_R[[#This Row],[44+]]-P_R[[#This Row],[45+]]</f>
        <v>9.7000000000000016E-4</v>
      </c>
      <c r="CI230" s="5">
        <f>P_R[[#This Row],[45+]]-P_R[[#This Row],[46+]]</f>
        <v>6.1000000000000008E-4</v>
      </c>
      <c r="CJ230" s="5">
        <f>P_R[[#This Row],[46+]]-P_R[[#This Row],[47+]]</f>
        <v>4.2999999999999994E-4</v>
      </c>
      <c r="CK230" s="5">
        <f>P_R[[#This Row],[47+]]-P_R[[#This Row],[48+]]</f>
        <v>2.8000000000000003E-4</v>
      </c>
      <c r="CL230" s="5">
        <f>P_R[[#This Row],[48+]]-P_R[[#This Row],[49+]]</f>
        <v>1.5999999999999999E-4</v>
      </c>
    </row>
    <row r="231" spans="1:90" x14ac:dyDescent="0.25">
      <c r="A231" s="10">
        <v>22400727</v>
      </c>
      <c r="B231" s="13" t="s">
        <v>104</v>
      </c>
      <c r="C231" s="13" t="s">
        <v>105</v>
      </c>
      <c r="D231" s="11">
        <v>0.91666666666666663</v>
      </c>
      <c r="E231" s="9" t="str">
        <f>HYPERLINK("https://www.nba.com/stats/player/1631165/boxscores-traditional", "Keon Ellis")</f>
        <v>Keon Ellis</v>
      </c>
      <c r="F231">
        <v>10.4</v>
      </c>
      <c r="G231" s="4">
        <v>3.3820000000000001</v>
      </c>
      <c r="H231" s="3">
        <v>0.76114999999999999</v>
      </c>
      <c r="I231" s="3">
        <v>0.65910000000000002</v>
      </c>
      <c r="J231" s="3">
        <v>0.54776000000000002</v>
      </c>
      <c r="K231" s="3">
        <v>0.42858000000000002</v>
      </c>
      <c r="L231" s="3">
        <v>0.31918000000000002</v>
      </c>
      <c r="M231" s="3">
        <v>0.22065000000000001</v>
      </c>
      <c r="N231" s="3">
        <v>0.14457</v>
      </c>
      <c r="O231" s="3">
        <v>8.6910000000000001E-2</v>
      </c>
      <c r="P231" s="3">
        <v>4.8460000000000003E-2</v>
      </c>
      <c r="Q231" s="3">
        <v>2.5590000000000002E-2</v>
      </c>
      <c r="R231" s="3">
        <v>1.222E-2</v>
      </c>
      <c r="S231" s="3">
        <v>5.5399999999999998E-3</v>
      </c>
      <c r="T231" s="3">
        <v>2.2599999999999999E-3</v>
      </c>
      <c r="U231" s="3">
        <v>8.7000000000000001E-4</v>
      </c>
      <c r="V231" s="3">
        <v>2.9999999999999997E-4</v>
      </c>
      <c r="W231" s="3">
        <v>1E-4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5">
        <f>P_R[[#This Row],[8+]]-P_R[[#This Row],[9+]]</f>
        <v>0.10204999999999997</v>
      </c>
      <c r="AY231" s="5">
        <f>P_R[[#This Row],[9+]]-P_R[[#This Row],[10+]]</f>
        <v>0.11133999999999999</v>
      </c>
      <c r="AZ231" s="5">
        <f>P_R[[#This Row],[10+]]-P_R[[#This Row],[11+]]</f>
        <v>0.11918000000000001</v>
      </c>
      <c r="BA231" s="5">
        <f>P_R[[#This Row],[11+]]-P_R[[#This Row],[12+]]</f>
        <v>0.1094</v>
      </c>
      <c r="BB231" s="5">
        <f>P_R[[#This Row],[12+]]-P_R[[#This Row],[13+]]</f>
        <v>9.8530000000000006E-2</v>
      </c>
      <c r="BC231" s="5">
        <f>P_R[[#This Row],[13+]]-P_R[[#This Row],[14+]]</f>
        <v>7.6080000000000009E-2</v>
      </c>
      <c r="BD231" s="5">
        <f>P_R[[#This Row],[14+]]-P_R[[#This Row],[15+]]</f>
        <v>5.7660000000000003E-2</v>
      </c>
      <c r="BE231" s="5">
        <f>P_R[[#This Row],[15+]]-P_R[[#This Row],[16+]]</f>
        <v>3.8449999999999998E-2</v>
      </c>
      <c r="BF231" s="5">
        <f>P_R[[#This Row],[16+]]-P_R[[#This Row],[17+]]</f>
        <v>2.2870000000000001E-2</v>
      </c>
      <c r="BG231" s="5">
        <f>P_R[[#This Row],[17+]]-P_R[[#This Row],[18+]]</f>
        <v>1.3370000000000002E-2</v>
      </c>
      <c r="BH231" s="5">
        <f>P_R[[#This Row],[18+]]-P_R[[#This Row],[19+]]</f>
        <v>6.6800000000000002E-3</v>
      </c>
      <c r="BI231" s="5">
        <f>P_R[[#This Row],[19+]]-P_R[[#This Row],[20+]]</f>
        <v>3.2799999999999999E-3</v>
      </c>
      <c r="BJ231" s="5">
        <f>P_R[[#This Row],[20+]]-P_R[[#This Row],[21+]]</f>
        <v>1.3899999999999997E-3</v>
      </c>
      <c r="BK231" s="5">
        <f>P_R[[#This Row],[21+]]-P_R[[#This Row],[22+]]</f>
        <v>5.6999999999999998E-4</v>
      </c>
      <c r="BL231" s="5">
        <f>P_R[[#This Row],[22+]]-P_R[[#This Row],[23+]]</f>
        <v>1.9999999999999998E-4</v>
      </c>
      <c r="BM231" s="5">
        <f>P_R[[#This Row],[23+]]-P_R[[#This Row],[24+]]</f>
        <v>1E-4</v>
      </c>
      <c r="BN231" s="5">
        <f>P_R[[#This Row],[24+]]-P_R[[#This Row],[25+]]</f>
        <v>0</v>
      </c>
      <c r="BO231" s="5">
        <f>P_R[[#This Row],[25+]]-P_R[[#This Row],[26+]]</f>
        <v>0</v>
      </c>
      <c r="BP231" s="5">
        <f>P_R[[#This Row],[26+]]-P_R[[#This Row],[27+]]</f>
        <v>0</v>
      </c>
      <c r="BQ231" s="5">
        <f>P_R[[#This Row],[27+]]-P_R[[#This Row],[28+]]</f>
        <v>0</v>
      </c>
      <c r="BR231" s="5">
        <f>P_R[[#This Row],[28+]]-P_R[[#This Row],[29+]]</f>
        <v>0</v>
      </c>
      <c r="BS231" s="5">
        <f>P_R[[#This Row],[29+]]-P_R[[#This Row],[30+]]</f>
        <v>0</v>
      </c>
      <c r="BT231" s="5">
        <f>P_R[[#This Row],[30+]]-P_R[[#This Row],[31+]]</f>
        <v>0</v>
      </c>
      <c r="BU231" s="5">
        <f>P_R[[#This Row],[31+]]-P_R[[#This Row],[32+]]</f>
        <v>0</v>
      </c>
      <c r="BV231" s="5">
        <f>P_R[[#This Row],[32+]]-P_R[[#This Row],[33+]]</f>
        <v>0</v>
      </c>
      <c r="BW231" s="5">
        <f>P_R[[#This Row],[33+]]-P_R[[#This Row],[34+]]</f>
        <v>0</v>
      </c>
      <c r="BX231" s="5">
        <f>P_R[[#This Row],[34+]]-P_R[[#This Row],[35+]]</f>
        <v>0</v>
      </c>
      <c r="BY231" s="5">
        <f>P_R[[#This Row],[35+]]-P_R[[#This Row],[36+]]</f>
        <v>0</v>
      </c>
      <c r="BZ231" s="5">
        <f>P_R[[#This Row],[36+]]-P_R[[#This Row],[37+]]</f>
        <v>0</v>
      </c>
      <c r="CA231" s="5">
        <f>P_R[[#This Row],[37+]]-P_R[[#This Row],[38+]]</f>
        <v>0</v>
      </c>
      <c r="CB231" s="5">
        <f>P_R[[#This Row],[38+]]-P_R[[#This Row],[39+]]</f>
        <v>0</v>
      </c>
      <c r="CC231" s="5">
        <f>P_R[[#This Row],[39+]]-P_R[[#This Row],[40+]]</f>
        <v>0</v>
      </c>
      <c r="CD231" s="5">
        <f>P_R[[#This Row],[40+]]-P_R[[#This Row],[41+]]</f>
        <v>0</v>
      </c>
      <c r="CE231" s="5">
        <f>P_R[[#This Row],[41+]]-P_R[[#This Row],[42+]]</f>
        <v>0</v>
      </c>
      <c r="CF231" s="5">
        <f>P_R[[#This Row],[42+]]-P_R[[#This Row],[43+]]</f>
        <v>0</v>
      </c>
      <c r="CG231" s="5">
        <f>P_R[[#This Row],[43+]]-P_R[[#This Row],[44+]]</f>
        <v>0</v>
      </c>
      <c r="CH231" s="5">
        <f>P_R[[#This Row],[44+]]-P_R[[#This Row],[45+]]</f>
        <v>0</v>
      </c>
      <c r="CI231" s="5">
        <f>P_R[[#This Row],[45+]]-P_R[[#This Row],[46+]]</f>
        <v>0</v>
      </c>
      <c r="CJ231" s="5">
        <f>P_R[[#This Row],[46+]]-P_R[[#This Row],[47+]]</f>
        <v>0</v>
      </c>
      <c r="CK231" s="5">
        <f>P_R[[#This Row],[47+]]-P_R[[#This Row],[48+]]</f>
        <v>0</v>
      </c>
      <c r="CL231" s="5">
        <f>P_R[[#This Row],[48+]]-P_R[[#This Row],[49+]]</f>
        <v>0</v>
      </c>
    </row>
    <row r="232" spans="1:90" x14ac:dyDescent="0.25">
      <c r="A232" s="10">
        <v>22400727</v>
      </c>
      <c r="B232" s="13" t="s">
        <v>104</v>
      </c>
      <c r="C232" s="13" t="s">
        <v>105</v>
      </c>
      <c r="D232" s="11">
        <v>0.91666666666666663</v>
      </c>
      <c r="E232" s="9" t="str">
        <f>HYPERLINK("https://www.nba.com/stats/player/1628989/boxscores-traditional", "Kevin Huerter")</f>
        <v>Kevin Huerter</v>
      </c>
      <c r="F232">
        <v>8.8000000000000007</v>
      </c>
      <c r="G232" s="4">
        <v>4.7919999999999998</v>
      </c>
      <c r="H232" s="3">
        <v>0.56749000000000005</v>
      </c>
      <c r="I232" s="3">
        <v>0.48404999999999998</v>
      </c>
      <c r="J232" s="3">
        <v>0.40128999999999998</v>
      </c>
      <c r="K232" s="3">
        <v>0.32275999999999999</v>
      </c>
      <c r="L232" s="3">
        <v>0.25142999999999999</v>
      </c>
      <c r="M232" s="3">
        <v>0.18942999999999999</v>
      </c>
      <c r="N232" s="3">
        <v>0.13786000000000001</v>
      </c>
      <c r="O232" s="3">
        <v>9.8530000000000006E-2</v>
      </c>
      <c r="P232" s="3">
        <v>6.6809999999999994E-2</v>
      </c>
      <c r="Q232" s="3">
        <v>4.3630000000000002E-2</v>
      </c>
      <c r="R232" s="3">
        <v>2.743E-2</v>
      </c>
      <c r="S232" s="3">
        <v>1.6590000000000001E-2</v>
      </c>
      <c r="T232" s="3">
        <v>9.6399999999999993E-3</v>
      </c>
      <c r="U232" s="3">
        <v>5.3899999999999998E-3</v>
      </c>
      <c r="V232" s="3">
        <v>2.98E-3</v>
      </c>
      <c r="W232" s="3">
        <v>1.5399999999999999E-3</v>
      </c>
      <c r="X232" s="3">
        <v>7.6000000000000004E-4</v>
      </c>
      <c r="Y232" s="3">
        <v>3.6000000000000002E-4</v>
      </c>
      <c r="Z232" s="3">
        <v>1.7000000000000001E-4</v>
      </c>
      <c r="AA232" s="3">
        <v>6.9999999999999994E-5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5">
        <f>P_R[[#This Row],[8+]]-P_R[[#This Row],[9+]]</f>
        <v>8.344000000000007E-2</v>
      </c>
      <c r="AY232" s="5">
        <f>P_R[[#This Row],[9+]]-P_R[[#This Row],[10+]]</f>
        <v>8.276E-2</v>
      </c>
      <c r="AZ232" s="5">
        <f>P_R[[#This Row],[10+]]-P_R[[#This Row],[11+]]</f>
        <v>7.8529999999999989E-2</v>
      </c>
      <c r="BA232" s="5">
        <f>P_R[[#This Row],[11+]]-P_R[[#This Row],[12+]]</f>
        <v>7.1330000000000005E-2</v>
      </c>
      <c r="BB232" s="5">
        <f>P_R[[#This Row],[12+]]-P_R[[#This Row],[13+]]</f>
        <v>6.2E-2</v>
      </c>
      <c r="BC232" s="5">
        <f>P_R[[#This Row],[13+]]-P_R[[#This Row],[14+]]</f>
        <v>5.1569999999999977E-2</v>
      </c>
      <c r="BD232" s="5">
        <f>P_R[[#This Row],[14+]]-P_R[[#This Row],[15+]]</f>
        <v>3.9330000000000004E-2</v>
      </c>
      <c r="BE232" s="5">
        <f>P_R[[#This Row],[15+]]-P_R[[#This Row],[16+]]</f>
        <v>3.1720000000000012E-2</v>
      </c>
      <c r="BF232" s="5">
        <f>P_R[[#This Row],[16+]]-P_R[[#This Row],[17+]]</f>
        <v>2.3179999999999992E-2</v>
      </c>
      <c r="BG232" s="5">
        <f>P_R[[#This Row],[17+]]-P_R[[#This Row],[18+]]</f>
        <v>1.6200000000000003E-2</v>
      </c>
      <c r="BH232" s="5">
        <f>P_R[[#This Row],[18+]]-P_R[[#This Row],[19+]]</f>
        <v>1.0839999999999999E-2</v>
      </c>
      <c r="BI232" s="5">
        <f>P_R[[#This Row],[19+]]-P_R[[#This Row],[20+]]</f>
        <v>6.9500000000000013E-3</v>
      </c>
      <c r="BJ232" s="5">
        <f>P_R[[#This Row],[20+]]-P_R[[#This Row],[21+]]</f>
        <v>4.2499999999999994E-3</v>
      </c>
      <c r="BK232" s="5">
        <f>P_R[[#This Row],[21+]]-P_R[[#This Row],[22+]]</f>
        <v>2.4099999999999998E-3</v>
      </c>
      <c r="BL232" s="5">
        <f>P_R[[#This Row],[22+]]-P_R[[#This Row],[23+]]</f>
        <v>1.4400000000000001E-3</v>
      </c>
      <c r="BM232" s="5">
        <f>P_R[[#This Row],[23+]]-P_R[[#This Row],[24+]]</f>
        <v>7.7999999999999988E-4</v>
      </c>
      <c r="BN232" s="5">
        <f>P_R[[#This Row],[24+]]-P_R[[#This Row],[25+]]</f>
        <v>4.0000000000000002E-4</v>
      </c>
      <c r="BO232" s="5">
        <f>P_R[[#This Row],[25+]]-P_R[[#This Row],[26+]]</f>
        <v>1.9000000000000001E-4</v>
      </c>
      <c r="BP232" s="5">
        <f>P_R[[#This Row],[26+]]-P_R[[#This Row],[27+]]</f>
        <v>1.0000000000000002E-4</v>
      </c>
      <c r="BQ232" s="5">
        <f>P_R[[#This Row],[27+]]-P_R[[#This Row],[28+]]</f>
        <v>6.9999999999999994E-5</v>
      </c>
      <c r="BR232" s="5">
        <f>P_R[[#This Row],[28+]]-P_R[[#This Row],[29+]]</f>
        <v>0</v>
      </c>
      <c r="BS232" s="5">
        <f>P_R[[#This Row],[29+]]-P_R[[#This Row],[30+]]</f>
        <v>0</v>
      </c>
      <c r="BT232" s="5">
        <f>P_R[[#This Row],[30+]]-P_R[[#This Row],[31+]]</f>
        <v>0</v>
      </c>
      <c r="BU232" s="5">
        <f>P_R[[#This Row],[31+]]-P_R[[#This Row],[32+]]</f>
        <v>0</v>
      </c>
      <c r="BV232" s="5">
        <f>P_R[[#This Row],[32+]]-P_R[[#This Row],[33+]]</f>
        <v>0</v>
      </c>
      <c r="BW232" s="5">
        <f>P_R[[#This Row],[33+]]-P_R[[#This Row],[34+]]</f>
        <v>0</v>
      </c>
      <c r="BX232" s="5">
        <f>P_R[[#This Row],[34+]]-P_R[[#This Row],[35+]]</f>
        <v>0</v>
      </c>
      <c r="BY232" s="5">
        <f>P_R[[#This Row],[35+]]-P_R[[#This Row],[36+]]</f>
        <v>0</v>
      </c>
      <c r="BZ232" s="5">
        <f>P_R[[#This Row],[36+]]-P_R[[#This Row],[37+]]</f>
        <v>0</v>
      </c>
      <c r="CA232" s="5">
        <f>P_R[[#This Row],[37+]]-P_R[[#This Row],[38+]]</f>
        <v>0</v>
      </c>
      <c r="CB232" s="5">
        <f>P_R[[#This Row],[38+]]-P_R[[#This Row],[39+]]</f>
        <v>0</v>
      </c>
      <c r="CC232" s="5">
        <f>P_R[[#This Row],[39+]]-P_R[[#This Row],[40+]]</f>
        <v>0</v>
      </c>
      <c r="CD232" s="5">
        <f>P_R[[#This Row],[40+]]-P_R[[#This Row],[41+]]</f>
        <v>0</v>
      </c>
      <c r="CE232" s="5">
        <f>P_R[[#This Row],[41+]]-P_R[[#This Row],[42+]]</f>
        <v>0</v>
      </c>
      <c r="CF232" s="5">
        <f>P_R[[#This Row],[42+]]-P_R[[#This Row],[43+]]</f>
        <v>0</v>
      </c>
      <c r="CG232" s="5">
        <f>P_R[[#This Row],[43+]]-P_R[[#This Row],[44+]]</f>
        <v>0</v>
      </c>
      <c r="CH232" s="5">
        <f>P_R[[#This Row],[44+]]-P_R[[#This Row],[45+]]</f>
        <v>0</v>
      </c>
      <c r="CI232" s="5">
        <f>P_R[[#This Row],[45+]]-P_R[[#This Row],[46+]]</f>
        <v>0</v>
      </c>
      <c r="CJ232" s="5">
        <f>P_R[[#This Row],[46+]]-P_R[[#This Row],[47+]]</f>
        <v>0</v>
      </c>
      <c r="CK232" s="5">
        <f>P_R[[#This Row],[47+]]-P_R[[#This Row],[48+]]</f>
        <v>0</v>
      </c>
      <c r="CL232" s="5">
        <f>P_R[[#This Row],[48+]]-P_R[[#This Row],[49+]]</f>
        <v>0</v>
      </c>
    </row>
    <row r="233" spans="1:90" x14ac:dyDescent="0.25">
      <c r="A233" s="10">
        <v>22400727</v>
      </c>
      <c r="B233" s="13" t="s">
        <v>105</v>
      </c>
      <c r="C233" s="13" t="s">
        <v>104</v>
      </c>
      <c r="D233" s="11">
        <v>0.91666666666666663</v>
      </c>
      <c r="E233" s="9" t="str">
        <f>HYPERLINK("https://www.nba.com/stats/player/1630532/boxscores-traditional", "Franz Wagner")</f>
        <v>Franz Wagner</v>
      </c>
      <c r="F233">
        <v>33.4</v>
      </c>
      <c r="G233" s="4">
        <v>6.9459999999999997</v>
      </c>
      <c r="H233" s="3">
        <v>0.99987000000000004</v>
      </c>
      <c r="I233" s="3">
        <v>0.99978</v>
      </c>
      <c r="J233" s="3">
        <v>0.99961999999999995</v>
      </c>
      <c r="K233" s="3">
        <v>0.99936000000000003</v>
      </c>
      <c r="L233" s="3">
        <v>0.99895999999999996</v>
      </c>
      <c r="M233" s="3">
        <v>0.99836000000000003</v>
      </c>
      <c r="N233" s="3">
        <v>0.99736000000000002</v>
      </c>
      <c r="O233" s="3">
        <v>0.99597999999999998</v>
      </c>
      <c r="P233" s="3">
        <v>0.99395999999999995</v>
      </c>
      <c r="Q233" s="3">
        <v>0.99085999999999996</v>
      </c>
      <c r="R233" s="3">
        <v>0.98678999999999994</v>
      </c>
      <c r="S233" s="3">
        <v>0.98077000000000003</v>
      </c>
      <c r="T233" s="3">
        <v>0.97319999999999995</v>
      </c>
      <c r="U233" s="3">
        <v>0.96326999999999996</v>
      </c>
      <c r="V233" s="3">
        <v>0.94950000000000001</v>
      </c>
      <c r="W233" s="3">
        <v>0.93318999999999996</v>
      </c>
      <c r="X233" s="3">
        <v>0.91149000000000002</v>
      </c>
      <c r="Y233" s="3">
        <v>0.88685999999999998</v>
      </c>
      <c r="Z233" s="3">
        <v>0.85768999999999995</v>
      </c>
      <c r="AA233" s="3">
        <v>0.82121</v>
      </c>
      <c r="AB233" s="3">
        <v>0.7823</v>
      </c>
      <c r="AC233" s="3">
        <v>0.73565000000000003</v>
      </c>
      <c r="AD233" s="3">
        <v>0.68793000000000004</v>
      </c>
      <c r="AE233" s="3">
        <v>0.63683000000000001</v>
      </c>
      <c r="AF233" s="3">
        <v>0.57926</v>
      </c>
      <c r="AG233" s="3">
        <v>0.52392000000000005</v>
      </c>
      <c r="AH233" s="3">
        <v>0.46414</v>
      </c>
      <c r="AI233" s="3">
        <v>0.40905000000000002</v>
      </c>
      <c r="AJ233" s="3">
        <v>0.35569000000000001</v>
      </c>
      <c r="AK233" s="3">
        <v>0.30153000000000002</v>
      </c>
      <c r="AL233" s="3">
        <v>0.25463000000000002</v>
      </c>
      <c r="AM233" s="3">
        <v>0.20896999999999999</v>
      </c>
      <c r="AN233" s="3">
        <v>0.17105999999999999</v>
      </c>
      <c r="AO233" s="3">
        <v>0.13786000000000001</v>
      </c>
      <c r="AP233" s="3">
        <v>0.10749</v>
      </c>
      <c r="AQ233" s="3">
        <v>8.3790000000000003E-2</v>
      </c>
      <c r="AR233" s="3">
        <v>6.3009999999999997E-2</v>
      </c>
      <c r="AS233" s="3">
        <v>4.7460000000000002E-2</v>
      </c>
      <c r="AT233" s="3">
        <v>3.5150000000000001E-2</v>
      </c>
      <c r="AU233" s="3">
        <v>2.5000000000000001E-2</v>
      </c>
      <c r="AV233" s="3">
        <v>1.7860000000000001E-2</v>
      </c>
      <c r="AW233" s="3">
        <v>1.222E-2</v>
      </c>
      <c r="AX233" s="5">
        <f>P_R[[#This Row],[8+]]-P_R[[#This Row],[9+]]</f>
        <v>9.0000000000034497E-5</v>
      </c>
      <c r="AY233" s="5">
        <f>P_R[[#This Row],[9+]]-P_R[[#This Row],[10+]]</f>
        <v>1.6000000000004899E-4</v>
      </c>
      <c r="AZ233" s="5">
        <f>P_R[[#This Row],[10+]]-P_R[[#This Row],[11+]]</f>
        <v>2.5999999999992696E-4</v>
      </c>
      <c r="BA233" s="5">
        <f>P_R[[#This Row],[11+]]-P_R[[#This Row],[12+]]</f>
        <v>4.0000000000006697E-4</v>
      </c>
      <c r="BB233" s="5">
        <f>P_R[[#This Row],[12+]]-P_R[[#This Row],[13+]]</f>
        <v>5.9999999999993392E-4</v>
      </c>
      <c r="BC233" s="5">
        <f>P_R[[#This Row],[13+]]-P_R[[#This Row],[14+]]</f>
        <v>1.0000000000000009E-3</v>
      </c>
      <c r="BD233" s="5">
        <f>P_R[[#This Row],[14+]]-P_R[[#This Row],[15+]]</f>
        <v>1.3800000000000479E-3</v>
      </c>
      <c r="BE233" s="5">
        <f>P_R[[#This Row],[15+]]-P_R[[#This Row],[16+]]</f>
        <v>2.0200000000000218E-3</v>
      </c>
      <c r="BF233" s="5">
        <f>P_R[[#This Row],[16+]]-P_R[[#This Row],[17+]]</f>
        <v>3.0999999999999917E-3</v>
      </c>
      <c r="BG233" s="5">
        <f>P_R[[#This Row],[17+]]-P_R[[#This Row],[18+]]</f>
        <v>4.070000000000018E-3</v>
      </c>
      <c r="BH233" s="5">
        <f>P_R[[#This Row],[18+]]-P_R[[#This Row],[19+]]</f>
        <v>6.0199999999999143E-3</v>
      </c>
      <c r="BI233" s="5">
        <f>P_R[[#This Row],[19+]]-P_R[[#This Row],[20+]]</f>
        <v>7.5700000000000767E-3</v>
      </c>
      <c r="BJ233" s="5">
        <f>P_R[[#This Row],[20+]]-P_R[[#This Row],[21+]]</f>
        <v>9.9299999999999944E-3</v>
      </c>
      <c r="BK233" s="5">
        <f>P_R[[#This Row],[21+]]-P_R[[#This Row],[22+]]</f>
        <v>1.3769999999999949E-2</v>
      </c>
      <c r="BL233" s="5">
        <f>P_R[[#This Row],[22+]]-P_R[[#This Row],[23+]]</f>
        <v>1.6310000000000047E-2</v>
      </c>
      <c r="BM233" s="5">
        <f>P_R[[#This Row],[23+]]-P_R[[#This Row],[24+]]</f>
        <v>2.1699999999999942E-2</v>
      </c>
      <c r="BN233" s="5">
        <f>P_R[[#This Row],[24+]]-P_R[[#This Row],[25+]]</f>
        <v>2.4630000000000041E-2</v>
      </c>
      <c r="BO233" s="5">
        <f>P_R[[#This Row],[25+]]-P_R[[#This Row],[26+]]</f>
        <v>2.9170000000000029E-2</v>
      </c>
      <c r="BP233" s="5">
        <f>P_R[[#This Row],[26+]]-P_R[[#This Row],[27+]]</f>
        <v>3.6479999999999957E-2</v>
      </c>
      <c r="BQ233" s="5">
        <f>P_R[[#This Row],[27+]]-P_R[[#This Row],[28+]]</f>
        <v>3.891E-2</v>
      </c>
      <c r="BR233" s="5">
        <f>P_R[[#This Row],[28+]]-P_R[[#This Row],[29+]]</f>
        <v>4.6649999999999969E-2</v>
      </c>
      <c r="BS233" s="5">
        <f>P_R[[#This Row],[29+]]-P_R[[#This Row],[30+]]</f>
        <v>4.7719999999999985E-2</v>
      </c>
      <c r="BT233" s="5">
        <f>P_R[[#This Row],[30+]]-P_R[[#This Row],[31+]]</f>
        <v>5.1100000000000034E-2</v>
      </c>
      <c r="BU233" s="5">
        <f>P_R[[#This Row],[31+]]-P_R[[#This Row],[32+]]</f>
        <v>5.757000000000001E-2</v>
      </c>
      <c r="BV233" s="5">
        <f>P_R[[#This Row],[32+]]-P_R[[#This Row],[33+]]</f>
        <v>5.5339999999999945E-2</v>
      </c>
      <c r="BW233" s="5">
        <f>P_R[[#This Row],[33+]]-P_R[[#This Row],[34+]]</f>
        <v>5.9780000000000055E-2</v>
      </c>
      <c r="BX233" s="5">
        <f>P_R[[#This Row],[34+]]-P_R[[#This Row],[35+]]</f>
        <v>5.5089999999999972E-2</v>
      </c>
      <c r="BY233" s="5">
        <f>P_R[[#This Row],[35+]]-P_R[[#This Row],[36+]]</f>
        <v>5.3360000000000019E-2</v>
      </c>
      <c r="BZ233" s="5">
        <f>P_R[[#This Row],[36+]]-P_R[[#This Row],[37+]]</f>
        <v>5.4159999999999986E-2</v>
      </c>
      <c r="CA233" s="5">
        <f>P_R[[#This Row],[37+]]-P_R[[#This Row],[38+]]</f>
        <v>4.6899999999999997E-2</v>
      </c>
      <c r="CB233" s="5">
        <f>P_R[[#This Row],[38+]]-P_R[[#This Row],[39+]]</f>
        <v>4.5660000000000034E-2</v>
      </c>
      <c r="CC233" s="5">
        <f>P_R[[#This Row],[39+]]-P_R[[#This Row],[40+]]</f>
        <v>3.7909999999999999E-2</v>
      </c>
      <c r="CD233" s="5">
        <f>P_R[[#This Row],[40+]]-P_R[[#This Row],[41+]]</f>
        <v>3.319999999999998E-2</v>
      </c>
      <c r="CE233" s="5">
        <f>P_R[[#This Row],[41+]]-P_R[[#This Row],[42+]]</f>
        <v>3.0370000000000008E-2</v>
      </c>
      <c r="CF233" s="5">
        <f>P_R[[#This Row],[42+]]-P_R[[#This Row],[43+]]</f>
        <v>2.3699999999999999E-2</v>
      </c>
      <c r="CG233" s="5">
        <f>P_R[[#This Row],[43+]]-P_R[[#This Row],[44+]]</f>
        <v>2.0780000000000007E-2</v>
      </c>
      <c r="CH233" s="5">
        <f>P_R[[#This Row],[44+]]-P_R[[#This Row],[45+]]</f>
        <v>1.5549999999999994E-2</v>
      </c>
      <c r="CI233" s="5">
        <f>P_R[[#This Row],[45+]]-P_R[[#This Row],[46+]]</f>
        <v>1.2310000000000001E-2</v>
      </c>
      <c r="CJ233" s="5">
        <f>P_R[[#This Row],[46+]]-P_R[[#This Row],[47+]]</f>
        <v>1.0149999999999999E-2</v>
      </c>
      <c r="CK233" s="5">
        <f>P_R[[#This Row],[47+]]-P_R[[#This Row],[48+]]</f>
        <v>7.1400000000000005E-3</v>
      </c>
      <c r="CL233" s="5">
        <f>P_R[[#This Row],[48+]]-P_R[[#This Row],[49+]]</f>
        <v>5.6400000000000009E-3</v>
      </c>
    </row>
    <row r="234" spans="1:90" x14ac:dyDescent="0.25">
      <c r="A234" s="10">
        <v>22400727</v>
      </c>
      <c r="B234" s="13" t="s">
        <v>105</v>
      </c>
      <c r="C234" s="13" t="s">
        <v>104</v>
      </c>
      <c r="D234" s="11">
        <v>0.91666666666666663</v>
      </c>
      <c r="E234" s="9" t="str">
        <f>HYPERLINK("https://www.nba.com/stats/player/1628976/boxscores-traditional", "Wendell Carter Jr.")</f>
        <v>Wendell Carter Jr.</v>
      </c>
      <c r="F234">
        <v>17.600000000000001</v>
      </c>
      <c r="G234" s="4">
        <v>4.0789999999999997</v>
      </c>
      <c r="H234" s="3">
        <v>0.99060999999999999</v>
      </c>
      <c r="I234" s="3">
        <v>0.98257000000000005</v>
      </c>
      <c r="J234" s="3">
        <v>0.96855999999999998</v>
      </c>
      <c r="K234" s="3">
        <v>0.94738</v>
      </c>
      <c r="L234" s="3">
        <v>0.91466000000000003</v>
      </c>
      <c r="M234" s="3">
        <v>0.87075999999999998</v>
      </c>
      <c r="N234" s="3">
        <v>0.81057000000000001</v>
      </c>
      <c r="O234" s="3">
        <v>0.73890999999999996</v>
      </c>
      <c r="P234" s="3">
        <v>0.65173000000000003</v>
      </c>
      <c r="Q234" s="3">
        <v>0.55962000000000001</v>
      </c>
      <c r="R234" s="3">
        <v>0.46017000000000002</v>
      </c>
      <c r="S234" s="3">
        <v>0.36692999999999998</v>
      </c>
      <c r="T234" s="3">
        <v>0.27760000000000001</v>
      </c>
      <c r="U234" s="3">
        <v>0.20327000000000001</v>
      </c>
      <c r="V234" s="3">
        <v>0.14007</v>
      </c>
      <c r="W234" s="3">
        <v>9.3420000000000003E-2</v>
      </c>
      <c r="X234" s="3">
        <v>5.8209999999999998E-2</v>
      </c>
      <c r="Y234" s="3">
        <v>3.5150000000000001E-2</v>
      </c>
      <c r="Z234" s="3">
        <v>1.9699999999999999E-2</v>
      </c>
      <c r="AA234" s="3">
        <v>1.072E-2</v>
      </c>
      <c r="AB234" s="3">
        <v>5.3899999999999998E-3</v>
      </c>
      <c r="AC234" s="3">
        <v>2.64E-3</v>
      </c>
      <c r="AD234" s="3">
        <v>1.1800000000000001E-3</v>
      </c>
      <c r="AE234" s="3">
        <v>5.0000000000000001E-4</v>
      </c>
      <c r="AF234" s="3">
        <v>2.1000000000000001E-4</v>
      </c>
      <c r="AG234" s="3">
        <v>8.0000000000000007E-5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5">
        <f>P_R[[#This Row],[8+]]-P_R[[#This Row],[9+]]</f>
        <v>8.0399999999999361E-3</v>
      </c>
      <c r="AY234" s="5">
        <f>P_R[[#This Row],[9+]]-P_R[[#This Row],[10+]]</f>
        <v>1.4010000000000078E-2</v>
      </c>
      <c r="AZ234" s="5">
        <f>P_R[[#This Row],[10+]]-P_R[[#This Row],[11+]]</f>
        <v>2.1179999999999977E-2</v>
      </c>
      <c r="BA234" s="5">
        <f>P_R[[#This Row],[11+]]-P_R[[#This Row],[12+]]</f>
        <v>3.2719999999999971E-2</v>
      </c>
      <c r="BB234" s="5">
        <f>P_R[[#This Row],[12+]]-P_R[[#This Row],[13+]]</f>
        <v>4.390000000000005E-2</v>
      </c>
      <c r="BC234" s="5">
        <f>P_R[[#This Row],[13+]]-P_R[[#This Row],[14+]]</f>
        <v>6.0189999999999966E-2</v>
      </c>
      <c r="BD234" s="5">
        <f>P_R[[#This Row],[14+]]-P_R[[#This Row],[15+]]</f>
        <v>7.1660000000000057E-2</v>
      </c>
      <c r="BE234" s="5">
        <f>P_R[[#This Row],[15+]]-P_R[[#This Row],[16+]]</f>
        <v>8.7179999999999924E-2</v>
      </c>
      <c r="BF234" s="5">
        <f>P_R[[#This Row],[16+]]-P_R[[#This Row],[17+]]</f>
        <v>9.2110000000000025E-2</v>
      </c>
      <c r="BG234" s="5">
        <f>P_R[[#This Row],[17+]]-P_R[[#This Row],[18+]]</f>
        <v>9.9449999999999983E-2</v>
      </c>
      <c r="BH234" s="5">
        <f>P_R[[#This Row],[18+]]-P_R[[#This Row],[19+]]</f>
        <v>9.3240000000000045E-2</v>
      </c>
      <c r="BI234" s="5">
        <f>P_R[[#This Row],[19+]]-P_R[[#This Row],[20+]]</f>
        <v>8.9329999999999965E-2</v>
      </c>
      <c r="BJ234" s="5">
        <f>P_R[[#This Row],[20+]]-P_R[[#This Row],[21+]]</f>
        <v>7.4330000000000007E-2</v>
      </c>
      <c r="BK234" s="5">
        <f>P_R[[#This Row],[21+]]-P_R[[#This Row],[22+]]</f>
        <v>6.3200000000000006E-2</v>
      </c>
      <c r="BL234" s="5">
        <f>P_R[[#This Row],[22+]]-P_R[[#This Row],[23+]]</f>
        <v>4.6649999999999997E-2</v>
      </c>
      <c r="BM234" s="5">
        <f>P_R[[#This Row],[23+]]-P_R[[#This Row],[24+]]</f>
        <v>3.5210000000000005E-2</v>
      </c>
      <c r="BN234" s="5">
        <f>P_R[[#This Row],[24+]]-P_R[[#This Row],[25+]]</f>
        <v>2.3059999999999997E-2</v>
      </c>
      <c r="BO234" s="5">
        <f>P_R[[#This Row],[25+]]-P_R[[#This Row],[26+]]</f>
        <v>1.5450000000000002E-2</v>
      </c>
      <c r="BP234" s="5">
        <f>P_R[[#This Row],[26+]]-P_R[[#This Row],[27+]]</f>
        <v>8.9799999999999984E-3</v>
      </c>
      <c r="BQ234" s="5">
        <f>P_R[[#This Row],[27+]]-P_R[[#This Row],[28+]]</f>
        <v>5.3300000000000005E-3</v>
      </c>
      <c r="BR234" s="5">
        <f>P_R[[#This Row],[28+]]-P_R[[#This Row],[29+]]</f>
        <v>2.7499999999999998E-3</v>
      </c>
      <c r="BS234" s="5">
        <f>P_R[[#This Row],[29+]]-P_R[[#This Row],[30+]]</f>
        <v>1.4599999999999999E-3</v>
      </c>
      <c r="BT234" s="5">
        <f>P_R[[#This Row],[30+]]-P_R[[#This Row],[31+]]</f>
        <v>6.8000000000000005E-4</v>
      </c>
      <c r="BU234" s="5">
        <f>P_R[[#This Row],[31+]]-P_R[[#This Row],[32+]]</f>
        <v>2.9E-4</v>
      </c>
      <c r="BV234" s="5">
        <f>P_R[[#This Row],[32+]]-P_R[[#This Row],[33+]]</f>
        <v>1.3000000000000002E-4</v>
      </c>
      <c r="BW234" s="5">
        <f>P_R[[#This Row],[33+]]-P_R[[#This Row],[34+]]</f>
        <v>8.0000000000000007E-5</v>
      </c>
      <c r="BX234" s="5">
        <f>P_R[[#This Row],[34+]]-P_R[[#This Row],[35+]]</f>
        <v>0</v>
      </c>
      <c r="BY234" s="5">
        <f>P_R[[#This Row],[35+]]-P_R[[#This Row],[36+]]</f>
        <v>0</v>
      </c>
      <c r="BZ234" s="5">
        <f>P_R[[#This Row],[36+]]-P_R[[#This Row],[37+]]</f>
        <v>0</v>
      </c>
      <c r="CA234" s="5">
        <f>P_R[[#This Row],[37+]]-P_R[[#This Row],[38+]]</f>
        <v>0</v>
      </c>
      <c r="CB234" s="5">
        <f>P_R[[#This Row],[38+]]-P_R[[#This Row],[39+]]</f>
        <v>0</v>
      </c>
      <c r="CC234" s="5">
        <f>P_R[[#This Row],[39+]]-P_R[[#This Row],[40+]]</f>
        <v>0</v>
      </c>
      <c r="CD234" s="5">
        <f>P_R[[#This Row],[40+]]-P_R[[#This Row],[41+]]</f>
        <v>0</v>
      </c>
      <c r="CE234" s="5">
        <f>P_R[[#This Row],[41+]]-P_R[[#This Row],[42+]]</f>
        <v>0</v>
      </c>
      <c r="CF234" s="5">
        <f>P_R[[#This Row],[42+]]-P_R[[#This Row],[43+]]</f>
        <v>0</v>
      </c>
      <c r="CG234" s="5">
        <f>P_R[[#This Row],[43+]]-P_R[[#This Row],[44+]]</f>
        <v>0</v>
      </c>
      <c r="CH234" s="5">
        <f>P_R[[#This Row],[44+]]-P_R[[#This Row],[45+]]</f>
        <v>0</v>
      </c>
      <c r="CI234" s="5">
        <f>P_R[[#This Row],[45+]]-P_R[[#This Row],[46+]]</f>
        <v>0</v>
      </c>
      <c r="CJ234" s="5">
        <f>P_R[[#This Row],[46+]]-P_R[[#This Row],[47+]]</f>
        <v>0</v>
      </c>
      <c r="CK234" s="5">
        <f>P_R[[#This Row],[47+]]-P_R[[#This Row],[48+]]</f>
        <v>0</v>
      </c>
      <c r="CL234" s="5">
        <f>P_R[[#This Row],[48+]]-P_R[[#This Row],[49+]]</f>
        <v>0</v>
      </c>
    </row>
    <row r="235" spans="1:90" x14ac:dyDescent="0.25">
      <c r="A235" s="10">
        <v>22400727</v>
      </c>
      <c r="B235" s="13" t="s">
        <v>105</v>
      </c>
      <c r="C235" s="13" t="s">
        <v>104</v>
      </c>
      <c r="D235" s="11">
        <v>0.91666666666666663</v>
      </c>
      <c r="E235" s="9" t="str">
        <f>HYPERLINK("https://www.nba.com/stats/player/1631094/boxscores-traditional", "Paolo Banchero")</f>
        <v>Paolo Banchero</v>
      </c>
      <c r="F235">
        <v>25.8</v>
      </c>
      <c r="G235" s="4">
        <v>8.5649999999999995</v>
      </c>
      <c r="H235" s="3">
        <v>0.98124</v>
      </c>
      <c r="I235" s="3">
        <v>0.97499999999999998</v>
      </c>
      <c r="J235" s="3">
        <v>0.96711999999999998</v>
      </c>
      <c r="K235" s="3">
        <v>0.95818000000000003</v>
      </c>
      <c r="L235" s="3">
        <v>0.94630000000000003</v>
      </c>
      <c r="M235" s="3">
        <v>0.93189</v>
      </c>
      <c r="N235" s="3">
        <v>0.91620999999999997</v>
      </c>
      <c r="O235" s="3">
        <v>0.89617000000000002</v>
      </c>
      <c r="P235" s="3">
        <v>0.87285999999999997</v>
      </c>
      <c r="Q235" s="3">
        <v>0.84848999999999997</v>
      </c>
      <c r="R235" s="3">
        <v>0.81859000000000004</v>
      </c>
      <c r="S235" s="3">
        <v>0.78524000000000005</v>
      </c>
      <c r="T235" s="3">
        <v>0.75175000000000003</v>
      </c>
      <c r="U235" s="3">
        <v>0.71226</v>
      </c>
      <c r="V235" s="3">
        <v>0.67003000000000001</v>
      </c>
      <c r="W235" s="3">
        <v>0.62929999999999997</v>
      </c>
      <c r="X235" s="3">
        <v>0.58316999999999997</v>
      </c>
      <c r="Y235" s="3">
        <v>0.53586</v>
      </c>
      <c r="Z235" s="3">
        <v>0.49202000000000001</v>
      </c>
      <c r="AA235" s="3">
        <v>0.44433</v>
      </c>
      <c r="AB235" s="3">
        <v>0.39743000000000001</v>
      </c>
      <c r="AC235" s="3">
        <v>0.35569000000000001</v>
      </c>
      <c r="AD235" s="3">
        <v>0.31207000000000001</v>
      </c>
      <c r="AE235" s="3">
        <v>0.27093</v>
      </c>
      <c r="AF235" s="3">
        <v>0.23576</v>
      </c>
      <c r="AG235" s="3">
        <v>0.20044999999999999</v>
      </c>
      <c r="AH235" s="3">
        <v>0.16853000000000001</v>
      </c>
      <c r="AI235" s="3">
        <v>0.14230999999999999</v>
      </c>
      <c r="AJ235" s="3">
        <v>0.11702</v>
      </c>
      <c r="AK235" s="3">
        <v>9.5100000000000004E-2</v>
      </c>
      <c r="AL235" s="3">
        <v>7.7799999999999994E-2</v>
      </c>
      <c r="AM235" s="3">
        <v>6.1780000000000002E-2</v>
      </c>
      <c r="AN235" s="3">
        <v>4.8460000000000003E-2</v>
      </c>
      <c r="AO235" s="3">
        <v>3.8359999999999998E-2</v>
      </c>
      <c r="AP235" s="3">
        <v>2.938E-2</v>
      </c>
      <c r="AQ235" s="3">
        <v>2.222E-2</v>
      </c>
      <c r="AR235" s="3">
        <v>1.7000000000000001E-2</v>
      </c>
      <c r="AS235" s="3">
        <v>1.255E-2</v>
      </c>
      <c r="AT235" s="3">
        <v>9.1400000000000006E-3</v>
      </c>
      <c r="AU235" s="3">
        <v>6.5700000000000003E-3</v>
      </c>
      <c r="AV235" s="3">
        <v>4.7999999999999996E-3</v>
      </c>
      <c r="AW235" s="3">
        <v>3.3600000000000001E-3</v>
      </c>
      <c r="AX235" s="5">
        <f>P_R[[#This Row],[8+]]-P_R[[#This Row],[9+]]</f>
        <v>6.2400000000000233E-3</v>
      </c>
      <c r="AY235" s="5">
        <f>P_R[[#This Row],[9+]]-P_R[[#This Row],[10+]]</f>
        <v>7.8799999999999981E-3</v>
      </c>
      <c r="AZ235" s="5">
        <f>P_R[[#This Row],[10+]]-P_R[[#This Row],[11+]]</f>
        <v>8.939999999999948E-3</v>
      </c>
      <c r="BA235" s="5">
        <f>P_R[[#This Row],[11+]]-P_R[[#This Row],[12+]]</f>
        <v>1.1880000000000002E-2</v>
      </c>
      <c r="BB235" s="5">
        <f>P_R[[#This Row],[12+]]-P_R[[#This Row],[13+]]</f>
        <v>1.4410000000000034E-2</v>
      </c>
      <c r="BC235" s="5">
        <f>P_R[[#This Row],[13+]]-P_R[[#This Row],[14+]]</f>
        <v>1.5680000000000027E-2</v>
      </c>
      <c r="BD235" s="5">
        <f>P_R[[#This Row],[14+]]-P_R[[#This Row],[15+]]</f>
        <v>2.0039999999999947E-2</v>
      </c>
      <c r="BE235" s="5">
        <f>P_R[[#This Row],[15+]]-P_R[[#This Row],[16+]]</f>
        <v>2.3310000000000053E-2</v>
      </c>
      <c r="BF235" s="5">
        <f>P_R[[#This Row],[16+]]-P_R[[#This Row],[17+]]</f>
        <v>2.4370000000000003E-2</v>
      </c>
      <c r="BG235" s="5">
        <f>P_R[[#This Row],[17+]]-P_R[[#This Row],[18+]]</f>
        <v>2.9899999999999927E-2</v>
      </c>
      <c r="BH235" s="5">
        <f>P_R[[#This Row],[18+]]-P_R[[#This Row],[19+]]</f>
        <v>3.3349999999999991E-2</v>
      </c>
      <c r="BI235" s="5">
        <f>P_R[[#This Row],[19+]]-P_R[[#This Row],[20+]]</f>
        <v>3.349000000000002E-2</v>
      </c>
      <c r="BJ235" s="5">
        <f>P_R[[#This Row],[20+]]-P_R[[#This Row],[21+]]</f>
        <v>3.9490000000000025E-2</v>
      </c>
      <c r="BK235" s="5">
        <f>P_R[[#This Row],[21+]]-P_R[[#This Row],[22+]]</f>
        <v>4.222999999999999E-2</v>
      </c>
      <c r="BL235" s="5">
        <f>P_R[[#This Row],[22+]]-P_R[[#This Row],[23+]]</f>
        <v>4.0730000000000044E-2</v>
      </c>
      <c r="BM235" s="5">
        <f>P_R[[#This Row],[23+]]-P_R[[#This Row],[24+]]</f>
        <v>4.6130000000000004E-2</v>
      </c>
      <c r="BN235" s="5">
        <f>P_R[[#This Row],[24+]]-P_R[[#This Row],[25+]]</f>
        <v>4.7309999999999963E-2</v>
      </c>
      <c r="BO235" s="5">
        <f>P_R[[#This Row],[25+]]-P_R[[#This Row],[26+]]</f>
        <v>4.383999999999999E-2</v>
      </c>
      <c r="BP235" s="5">
        <f>P_R[[#This Row],[26+]]-P_R[[#This Row],[27+]]</f>
        <v>4.769000000000001E-2</v>
      </c>
      <c r="BQ235" s="5">
        <f>P_R[[#This Row],[27+]]-P_R[[#This Row],[28+]]</f>
        <v>4.6899999999999997E-2</v>
      </c>
      <c r="BR235" s="5">
        <f>P_R[[#This Row],[28+]]-P_R[[#This Row],[29+]]</f>
        <v>4.1739999999999999E-2</v>
      </c>
      <c r="BS235" s="5">
        <f>P_R[[#This Row],[29+]]-P_R[[#This Row],[30+]]</f>
        <v>4.3619999999999992E-2</v>
      </c>
      <c r="BT235" s="5">
        <f>P_R[[#This Row],[30+]]-P_R[[#This Row],[31+]]</f>
        <v>4.114000000000001E-2</v>
      </c>
      <c r="BU235" s="5">
        <f>P_R[[#This Row],[31+]]-P_R[[#This Row],[32+]]</f>
        <v>3.5170000000000007E-2</v>
      </c>
      <c r="BV235" s="5">
        <f>P_R[[#This Row],[32+]]-P_R[[#This Row],[33+]]</f>
        <v>3.5310000000000008E-2</v>
      </c>
      <c r="BW235" s="5">
        <f>P_R[[#This Row],[33+]]-P_R[[#This Row],[34+]]</f>
        <v>3.1919999999999976E-2</v>
      </c>
      <c r="BX235" s="5">
        <f>P_R[[#This Row],[34+]]-P_R[[#This Row],[35+]]</f>
        <v>2.6220000000000021E-2</v>
      </c>
      <c r="BY235" s="5">
        <f>P_R[[#This Row],[35+]]-P_R[[#This Row],[36+]]</f>
        <v>2.5289999999999993E-2</v>
      </c>
      <c r="BZ235" s="5">
        <f>P_R[[#This Row],[36+]]-P_R[[#This Row],[37+]]</f>
        <v>2.1919999999999995E-2</v>
      </c>
      <c r="CA235" s="5">
        <f>P_R[[#This Row],[37+]]-P_R[[#This Row],[38+]]</f>
        <v>1.730000000000001E-2</v>
      </c>
      <c r="CB235" s="5">
        <f>P_R[[#This Row],[38+]]-P_R[[#This Row],[39+]]</f>
        <v>1.6019999999999993E-2</v>
      </c>
      <c r="CC235" s="5">
        <f>P_R[[#This Row],[39+]]-P_R[[#This Row],[40+]]</f>
        <v>1.3319999999999999E-2</v>
      </c>
      <c r="CD235" s="5">
        <f>P_R[[#This Row],[40+]]-P_R[[#This Row],[41+]]</f>
        <v>1.0100000000000005E-2</v>
      </c>
      <c r="CE235" s="5">
        <f>P_R[[#This Row],[41+]]-P_R[[#This Row],[42+]]</f>
        <v>8.9799999999999984E-3</v>
      </c>
      <c r="CF235" s="5">
        <f>P_R[[#This Row],[42+]]-P_R[[#This Row],[43+]]</f>
        <v>7.1599999999999997E-3</v>
      </c>
      <c r="CG235" s="5">
        <f>P_R[[#This Row],[43+]]-P_R[[#This Row],[44+]]</f>
        <v>5.2199999999999989E-3</v>
      </c>
      <c r="CH235" s="5">
        <f>P_R[[#This Row],[44+]]-P_R[[#This Row],[45+]]</f>
        <v>4.4500000000000008E-3</v>
      </c>
      <c r="CI235" s="5">
        <f>P_R[[#This Row],[45+]]-P_R[[#This Row],[46+]]</f>
        <v>3.4099999999999998E-3</v>
      </c>
      <c r="CJ235" s="5">
        <f>P_R[[#This Row],[46+]]-P_R[[#This Row],[47+]]</f>
        <v>2.5700000000000002E-3</v>
      </c>
      <c r="CK235" s="5">
        <f>P_R[[#This Row],[47+]]-P_R[[#This Row],[48+]]</f>
        <v>1.7700000000000007E-3</v>
      </c>
      <c r="CL235" s="5">
        <f>P_R[[#This Row],[48+]]-P_R[[#This Row],[49+]]</f>
        <v>1.4399999999999994E-3</v>
      </c>
    </row>
    <row r="236" spans="1:90" x14ac:dyDescent="0.25">
      <c r="A236" s="10">
        <v>22400727</v>
      </c>
      <c r="B236" s="13" t="s">
        <v>105</v>
      </c>
      <c r="C236" s="13" t="s">
        <v>104</v>
      </c>
      <c r="D236" s="11">
        <v>0.91666666666666663</v>
      </c>
      <c r="E236" s="9" t="str">
        <f>HYPERLINK("https://www.nba.com/stats/player/1630591/boxscores-traditional", "Jalen Suggs")</f>
        <v>Jalen Suggs</v>
      </c>
      <c r="F236">
        <v>24.8</v>
      </c>
      <c r="G236" s="4">
        <v>8.2799999999999994</v>
      </c>
      <c r="H236" s="3">
        <v>0.97882000000000002</v>
      </c>
      <c r="I236" s="3">
        <v>0.97192999999999996</v>
      </c>
      <c r="J236" s="3">
        <v>0.96326999999999996</v>
      </c>
      <c r="K236" s="3">
        <v>0.95254000000000005</v>
      </c>
      <c r="L236" s="3">
        <v>0.93942999999999999</v>
      </c>
      <c r="M236" s="3">
        <v>0.92364000000000002</v>
      </c>
      <c r="N236" s="3">
        <v>0.9032</v>
      </c>
      <c r="O236" s="3">
        <v>0.88100000000000001</v>
      </c>
      <c r="P236" s="3">
        <v>0.85543000000000002</v>
      </c>
      <c r="Q236" s="3">
        <v>0.82638999999999996</v>
      </c>
      <c r="R236" s="3">
        <v>0.79388999999999998</v>
      </c>
      <c r="S236" s="3">
        <v>0.75804000000000005</v>
      </c>
      <c r="T236" s="3">
        <v>0.71904000000000001</v>
      </c>
      <c r="U236" s="3">
        <v>0.67723999999999995</v>
      </c>
      <c r="V236" s="3">
        <v>0.63307000000000002</v>
      </c>
      <c r="W236" s="3">
        <v>0.58706000000000003</v>
      </c>
      <c r="X236" s="3">
        <v>0.53983000000000003</v>
      </c>
      <c r="Y236" s="3">
        <v>0.49202000000000001</v>
      </c>
      <c r="Z236" s="3">
        <v>0.44433</v>
      </c>
      <c r="AA236" s="3">
        <v>0.39357999999999999</v>
      </c>
      <c r="AB236" s="3">
        <v>0.34827000000000002</v>
      </c>
      <c r="AC236" s="3">
        <v>0.30503000000000002</v>
      </c>
      <c r="AD236" s="3">
        <v>0.26434999999999997</v>
      </c>
      <c r="AE236" s="3">
        <v>0.22663</v>
      </c>
      <c r="AF236" s="3">
        <v>0.19214999999999999</v>
      </c>
      <c r="AG236" s="3">
        <v>0.16109000000000001</v>
      </c>
      <c r="AH236" s="3">
        <v>0.13350000000000001</v>
      </c>
      <c r="AI236" s="3">
        <v>0.10935</v>
      </c>
      <c r="AJ236" s="3">
        <v>8.8510000000000005E-2</v>
      </c>
      <c r="AK236" s="3">
        <v>7.0779999999999996E-2</v>
      </c>
      <c r="AL236" s="3">
        <v>5.5919999999999997E-2</v>
      </c>
      <c r="AM236" s="3">
        <v>4.3630000000000002E-2</v>
      </c>
      <c r="AN236" s="3">
        <v>3.288E-2</v>
      </c>
      <c r="AO236" s="3">
        <v>2.5000000000000001E-2</v>
      </c>
      <c r="AP236" s="3">
        <v>1.8759999999999999E-2</v>
      </c>
      <c r="AQ236" s="3">
        <v>1.3899999999999999E-2</v>
      </c>
      <c r="AR236" s="3">
        <v>1.017E-2</v>
      </c>
      <c r="AS236" s="3">
        <v>7.3400000000000002E-3</v>
      </c>
      <c r="AT236" s="3">
        <v>5.2300000000000003E-3</v>
      </c>
      <c r="AU236" s="3">
        <v>3.6800000000000001E-3</v>
      </c>
      <c r="AV236" s="3">
        <v>2.5600000000000002E-3</v>
      </c>
      <c r="AW236" s="3">
        <v>1.75E-3</v>
      </c>
      <c r="AX236" s="5">
        <f>P_R[[#This Row],[8+]]-P_R[[#This Row],[9+]]</f>
        <v>6.8900000000000627E-3</v>
      </c>
      <c r="AY236" s="5">
        <f>P_R[[#This Row],[9+]]-P_R[[#This Row],[10+]]</f>
        <v>8.660000000000001E-3</v>
      </c>
      <c r="AZ236" s="5">
        <f>P_R[[#This Row],[10+]]-P_R[[#This Row],[11+]]</f>
        <v>1.0729999999999906E-2</v>
      </c>
      <c r="BA236" s="5">
        <f>P_R[[#This Row],[11+]]-P_R[[#This Row],[12+]]</f>
        <v>1.3110000000000066E-2</v>
      </c>
      <c r="BB236" s="5">
        <f>P_R[[#This Row],[12+]]-P_R[[#This Row],[13+]]</f>
        <v>1.5789999999999971E-2</v>
      </c>
      <c r="BC236" s="5">
        <f>P_R[[#This Row],[13+]]-P_R[[#This Row],[14+]]</f>
        <v>2.0440000000000014E-2</v>
      </c>
      <c r="BD236" s="5">
        <f>P_R[[#This Row],[14+]]-P_R[[#This Row],[15+]]</f>
        <v>2.2199999999999998E-2</v>
      </c>
      <c r="BE236" s="5">
        <f>P_R[[#This Row],[15+]]-P_R[[#This Row],[16+]]</f>
        <v>2.5569999999999982E-2</v>
      </c>
      <c r="BF236" s="5">
        <f>P_R[[#This Row],[16+]]-P_R[[#This Row],[17+]]</f>
        <v>2.9040000000000066E-2</v>
      </c>
      <c r="BG236" s="5">
        <f>P_R[[#This Row],[17+]]-P_R[[#This Row],[18+]]</f>
        <v>3.2499999999999973E-2</v>
      </c>
      <c r="BH236" s="5">
        <f>P_R[[#This Row],[18+]]-P_R[[#This Row],[19+]]</f>
        <v>3.5849999999999937E-2</v>
      </c>
      <c r="BI236" s="5">
        <f>P_R[[#This Row],[19+]]-P_R[[#This Row],[20+]]</f>
        <v>3.9000000000000035E-2</v>
      </c>
      <c r="BJ236" s="5">
        <f>P_R[[#This Row],[20+]]-P_R[[#This Row],[21+]]</f>
        <v>4.1800000000000059E-2</v>
      </c>
      <c r="BK236" s="5">
        <f>P_R[[#This Row],[21+]]-P_R[[#This Row],[22+]]</f>
        <v>4.4169999999999932E-2</v>
      </c>
      <c r="BL236" s="5">
        <f>P_R[[#This Row],[22+]]-P_R[[#This Row],[23+]]</f>
        <v>4.6009999999999995E-2</v>
      </c>
      <c r="BM236" s="5">
        <f>P_R[[#This Row],[23+]]-P_R[[#This Row],[24+]]</f>
        <v>4.7229999999999994E-2</v>
      </c>
      <c r="BN236" s="5">
        <f>P_R[[#This Row],[24+]]-P_R[[#This Row],[25+]]</f>
        <v>4.7810000000000019E-2</v>
      </c>
      <c r="BO236" s="5">
        <f>P_R[[#This Row],[25+]]-P_R[[#This Row],[26+]]</f>
        <v>4.769000000000001E-2</v>
      </c>
      <c r="BP236" s="5">
        <f>P_R[[#This Row],[26+]]-P_R[[#This Row],[27+]]</f>
        <v>5.0750000000000017E-2</v>
      </c>
      <c r="BQ236" s="5">
        <f>P_R[[#This Row],[27+]]-P_R[[#This Row],[28+]]</f>
        <v>4.5309999999999961E-2</v>
      </c>
      <c r="BR236" s="5">
        <f>P_R[[#This Row],[28+]]-P_R[[#This Row],[29+]]</f>
        <v>4.3240000000000001E-2</v>
      </c>
      <c r="BS236" s="5">
        <f>P_R[[#This Row],[29+]]-P_R[[#This Row],[30+]]</f>
        <v>4.0680000000000049E-2</v>
      </c>
      <c r="BT236" s="5">
        <f>P_R[[#This Row],[30+]]-P_R[[#This Row],[31+]]</f>
        <v>3.7719999999999976E-2</v>
      </c>
      <c r="BU236" s="5">
        <f>P_R[[#This Row],[31+]]-P_R[[#This Row],[32+]]</f>
        <v>3.4480000000000011E-2</v>
      </c>
      <c r="BV236" s="5">
        <f>P_R[[#This Row],[32+]]-P_R[[#This Row],[33+]]</f>
        <v>3.1059999999999977E-2</v>
      </c>
      <c r="BW236" s="5">
        <f>P_R[[#This Row],[33+]]-P_R[[#This Row],[34+]]</f>
        <v>2.7590000000000003E-2</v>
      </c>
      <c r="BX236" s="5">
        <f>P_R[[#This Row],[34+]]-P_R[[#This Row],[35+]]</f>
        <v>2.4150000000000005E-2</v>
      </c>
      <c r="BY236" s="5">
        <f>P_R[[#This Row],[35+]]-P_R[[#This Row],[36+]]</f>
        <v>2.0839999999999997E-2</v>
      </c>
      <c r="BZ236" s="5">
        <f>P_R[[#This Row],[36+]]-P_R[[#This Row],[37+]]</f>
        <v>1.773000000000001E-2</v>
      </c>
      <c r="CA236" s="5">
        <f>P_R[[#This Row],[37+]]-P_R[[#This Row],[38+]]</f>
        <v>1.4859999999999998E-2</v>
      </c>
      <c r="CB236" s="5">
        <f>P_R[[#This Row],[38+]]-P_R[[#This Row],[39+]]</f>
        <v>1.2289999999999995E-2</v>
      </c>
      <c r="CC236" s="5">
        <f>P_R[[#This Row],[39+]]-P_R[[#This Row],[40+]]</f>
        <v>1.0750000000000003E-2</v>
      </c>
      <c r="CD236" s="5">
        <f>P_R[[#This Row],[40+]]-P_R[[#This Row],[41+]]</f>
        <v>7.8799999999999981E-3</v>
      </c>
      <c r="CE236" s="5">
        <f>P_R[[#This Row],[41+]]-P_R[[#This Row],[42+]]</f>
        <v>6.2400000000000025E-3</v>
      </c>
      <c r="CF236" s="5">
        <f>P_R[[#This Row],[42+]]-P_R[[#This Row],[43+]]</f>
        <v>4.8599999999999997E-3</v>
      </c>
      <c r="CG236" s="5">
        <f>P_R[[#This Row],[43+]]-P_R[[#This Row],[44+]]</f>
        <v>3.7299999999999989E-3</v>
      </c>
      <c r="CH236" s="5">
        <f>P_R[[#This Row],[44+]]-P_R[[#This Row],[45+]]</f>
        <v>2.8300000000000001E-3</v>
      </c>
      <c r="CI236" s="5">
        <f>P_R[[#This Row],[45+]]-P_R[[#This Row],[46+]]</f>
        <v>2.1099999999999999E-3</v>
      </c>
      <c r="CJ236" s="5">
        <f>P_R[[#This Row],[46+]]-P_R[[#This Row],[47+]]</f>
        <v>1.5500000000000002E-3</v>
      </c>
      <c r="CK236" s="5">
        <f>P_R[[#This Row],[47+]]-P_R[[#This Row],[48+]]</f>
        <v>1.1199999999999999E-3</v>
      </c>
      <c r="CL236" s="5">
        <f>P_R[[#This Row],[48+]]-P_R[[#This Row],[49+]]</f>
        <v>8.1000000000000017E-4</v>
      </c>
    </row>
    <row r="237" spans="1:90" x14ac:dyDescent="0.25">
      <c r="A237" s="10">
        <v>22400727</v>
      </c>
      <c r="B237" s="13" t="s">
        <v>105</v>
      </c>
      <c r="C237" s="13" t="s">
        <v>104</v>
      </c>
      <c r="D237" s="11">
        <v>0.91666666666666663</v>
      </c>
      <c r="E237" s="9" t="str">
        <f>HYPERLINK("https://www.nba.com/stats/player/1629021/boxscores-traditional", "Moritz Wagner")</f>
        <v>Moritz Wagner</v>
      </c>
      <c r="F237">
        <v>20.2</v>
      </c>
      <c r="G237" s="4">
        <v>9.5579999999999998</v>
      </c>
      <c r="H237" s="3">
        <v>0.89973000000000003</v>
      </c>
      <c r="I237" s="3">
        <v>0.879</v>
      </c>
      <c r="J237" s="3">
        <v>0.85768999999999995</v>
      </c>
      <c r="K237" s="3">
        <v>0.83147000000000004</v>
      </c>
      <c r="L237" s="3">
        <v>0.80510999999999999</v>
      </c>
      <c r="M237" s="3">
        <v>0.77337</v>
      </c>
      <c r="N237" s="3">
        <v>0.74214999999999998</v>
      </c>
      <c r="O237" s="3">
        <v>0.70540000000000003</v>
      </c>
      <c r="P237" s="3">
        <v>0.67003000000000001</v>
      </c>
      <c r="Q237" s="3">
        <v>0.62929999999999997</v>
      </c>
      <c r="R237" s="3">
        <v>0.59094999999999998</v>
      </c>
      <c r="S237" s="3">
        <v>0.55171999999999999</v>
      </c>
      <c r="T237" s="3">
        <v>0.50797999999999999</v>
      </c>
      <c r="U237" s="3">
        <v>0.46811999999999998</v>
      </c>
      <c r="V237" s="3">
        <v>0.42465000000000003</v>
      </c>
      <c r="W237" s="3">
        <v>0.38590999999999998</v>
      </c>
      <c r="X237" s="3">
        <v>0.34458</v>
      </c>
      <c r="Y237" s="3">
        <v>0.30853999999999998</v>
      </c>
      <c r="Z237" s="3">
        <v>0.27093</v>
      </c>
      <c r="AA237" s="3">
        <v>0.23885000000000001</v>
      </c>
      <c r="AB237" s="3">
        <v>0.20610999999999999</v>
      </c>
      <c r="AC237" s="3">
        <v>0.17879</v>
      </c>
      <c r="AD237" s="3">
        <v>0.15151000000000001</v>
      </c>
      <c r="AE237" s="3">
        <v>0.12923999999999999</v>
      </c>
      <c r="AF237" s="3">
        <v>0.10935</v>
      </c>
      <c r="AG237" s="3">
        <v>9.0120000000000006E-2</v>
      </c>
      <c r="AH237" s="3">
        <v>7.4929999999999997E-2</v>
      </c>
      <c r="AI237" s="3">
        <v>6.0569999999999999E-2</v>
      </c>
      <c r="AJ237" s="3">
        <v>4.947E-2</v>
      </c>
      <c r="AK237" s="3">
        <v>3.9199999999999999E-2</v>
      </c>
      <c r="AL237" s="3">
        <v>3.1440000000000003E-2</v>
      </c>
      <c r="AM237" s="3">
        <v>2.4420000000000001E-2</v>
      </c>
      <c r="AN237" s="3">
        <v>1.9230000000000001E-2</v>
      </c>
      <c r="AO237" s="3">
        <v>1.4630000000000001E-2</v>
      </c>
      <c r="AP237" s="3">
        <v>1.1299999999999999E-2</v>
      </c>
      <c r="AQ237" s="3">
        <v>8.4200000000000004E-3</v>
      </c>
      <c r="AR237" s="3">
        <v>6.3899999999999998E-3</v>
      </c>
      <c r="AS237" s="3">
        <v>4.7999999999999996E-3</v>
      </c>
      <c r="AT237" s="3">
        <v>3.47E-3</v>
      </c>
      <c r="AU237" s="3">
        <v>2.5600000000000002E-3</v>
      </c>
      <c r="AV237" s="3">
        <v>1.81E-3</v>
      </c>
      <c r="AW237" s="3">
        <v>1.31E-3</v>
      </c>
      <c r="AX237" s="5">
        <f>P_R[[#This Row],[8+]]-P_R[[#This Row],[9+]]</f>
        <v>2.0730000000000026E-2</v>
      </c>
      <c r="AY237" s="5">
        <f>P_R[[#This Row],[9+]]-P_R[[#This Row],[10+]]</f>
        <v>2.1310000000000051E-2</v>
      </c>
      <c r="AZ237" s="5">
        <f>P_R[[#This Row],[10+]]-P_R[[#This Row],[11+]]</f>
        <v>2.621999999999991E-2</v>
      </c>
      <c r="BA237" s="5">
        <f>P_R[[#This Row],[11+]]-P_R[[#This Row],[12+]]</f>
        <v>2.636000000000005E-2</v>
      </c>
      <c r="BB237" s="5">
        <f>P_R[[#This Row],[12+]]-P_R[[#This Row],[13+]]</f>
        <v>3.173999999999999E-2</v>
      </c>
      <c r="BC237" s="5">
        <f>P_R[[#This Row],[13+]]-P_R[[#This Row],[14+]]</f>
        <v>3.1220000000000026E-2</v>
      </c>
      <c r="BD237" s="5">
        <f>P_R[[#This Row],[14+]]-P_R[[#This Row],[15+]]</f>
        <v>3.6749999999999949E-2</v>
      </c>
      <c r="BE237" s="5">
        <f>P_R[[#This Row],[15+]]-P_R[[#This Row],[16+]]</f>
        <v>3.5370000000000013E-2</v>
      </c>
      <c r="BF237" s="5">
        <f>P_R[[#This Row],[16+]]-P_R[[#This Row],[17+]]</f>
        <v>4.0730000000000044E-2</v>
      </c>
      <c r="BG237" s="5">
        <f>P_R[[#This Row],[17+]]-P_R[[#This Row],[18+]]</f>
        <v>3.8349999999999995E-2</v>
      </c>
      <c r="BH237" s="5">
        <f>P_R[[#This Row],[18+]]-P_R[[#This Row],[19+]]</f>
        <v>3.9229999999999987E-2</v>
      </c>
      <c r="BI237" s="5">
        <f>P_R[[#This Row],[19+]]-P_R[[#This Row],[20+]]</f>
        <v>4.3740000000000001E-2</v>
      </c>
      <c r="BJ237" s="5">
        <f>P_R[[#This Row],[20+]]-P_R[[#This Row],[21+]]</f>
        <v>3.9860000000000007E-2</v>
      </c>
      <c r="BK237" s="5">
        <f>P_R[[#This Row],[21+]]-P_R[[#This Row],[22+]]</f>
        <v>4.3469999999999953E-2</v>
      </c>
      <c r="BL237" s="5">
        <f>P_R[[#This Row],[22+]]-P_R[[#This Row],[23+]]</f>
        <v>3.8740000000000052E-2</v>
      </c>
      <c r="BM237" s="5">
        <f>P_R[[#This Row],[23+]]-P_R[[#This Row],[24+]]</f>
        <v>4.1329999999999978E-2</v>
      </c>
      <c r="BN237" s="5">
        <f>P_R[[#This Row],[24+]]-P_R[[#This Row],[25+]]</f>
        <v>3.6040000000000016E-2</v>
      </c>
      <c r="BO237" s="5">
        <f>P_R[[#This Row],[25+]]-P_R[[#This Row],[26+]]</f>
        <v>3.7609999999999977E-2</v>
      </c>
      <c r="BP237" s="5">
        <f>P_R[[#This Row],[26+]]-P_R[[#This Row],[27+]]</f>
        <v>3.2079999999999997E-2</v>
      </c>
      <c r="BQ237" s="5">
        <f>P_R[[#This Row],[27+]]-P_R[[#This Row],[28+]]</f>
        <v>3.2740000000000019E-2</v>
      </c>
      <c r="BR237" s="5">
        <f>P_R[[#This Row],[28+]]-P_R[[#This Row],[29+]]</f>
        <v>2.7319999999999983E-2</v>
      </c>
      <c r="BS237" s="5">
        <f>P_R[[#This Row],[29+]]-P_R[[#This Row],[30+]]</f>
        <v>2.7279999999999999E-2</v>
      </c>
      <c r="BT237" s="5">
        <f>P_R[[#This Row],[30+]]-P_R[[#This Row],[31+]]</f>
        <v>2.2270000000000012E-2</v>
      </c>
      <c r="BU237" s="5">
        <f>P_R[[#This Row],[31+]]-P_R[[#This Row],[32+]]</f>
        <v>1.9889999999999991E-2</v>
      </c>
      <c r="BV237" s="5">
        <f>P_R[[#This Row],[32+]]-P_R[[#This Row],[33+]]</f>
        <v>1.9229999999999997E-2</v>
      </c>
      <c r="BW237" s="5">
        <f>P_R[[#This Row],[33+]]-P_R[[#This Row],[34+]]</f>
        <v>1.5190000000000009E-2</v>
      </c>
      <c r="BX237" s="5">
        <f>P_R[[#This Row],[34+]]-P_R[[#This Row],[35+]]</f>
        <v>1.4359999999999998E-2</v>
      </c>
      <c r="BY237" s="5">
        <f>P_R[[#This Row],[35+]]-P_R[[#This Row],[36+]]</f>
        <v>1.1099999999999999E-2</v>
      </c>
      <c r="BZ237" s="5">
        <f>P_R[[#This Row],[36+]]-P_R[[#This Row],[37+]]</f>
        <v>1.0270000000000001E-2</v>
      </c>
      <c r="CA237" s="5">
        <f>P_R[[#This Row],[37+]]-P_R[[#This Row],[38+]]</f>
        <v>7.7599999999999961E-3</v>
      </c>
      <c r="CB237" s="5">
        <f>P_R[[#This Row],[38+]]-P_R[[#This Row],[39+]]</f>
        <v>7.0200000000000019E-3</v>
      </c>
      <c r="CC237" s="5">
        <f>P_R[[#This Row],[39+]]-P_R[[#This Row],[40+]]</f>
        <v>5.1900000000000002E-3</v>
      </c>
      <c r="CD237" s="5">
        <f>P_R[[#This Row],[40+]]-P_R[[#This Row],[41+]]</f>
        <v>4.5999999999999999E-3</v>
      </c>
      <c r="CE237" s="5">
        <f>P_R[[#This Row],[41+]]-P_R[[#This Row],[42+]]</f>
        <v>3.3300000000000014E-3</v>
      </c>
      <c r="CF237" s="5">
        <f>P_R[[#This Row],[42+]]-P_R[[#This Row],[43+]]</f>
        <v>2.8799999999999989E-3</v>
      </c>
      <c r="CG237" s="5">
        <f>P_R[[#This Row],[43+]]-P_R[[#This Row],[44+]]</f>
        <v>2.0300000000000006E-3</v>
      </c>
      <c r="CH237" s="5">
        <f>P_R[[#This Row],[44+]]-P_R[[#This Row],[45+]]</f>
        <v>1.5900000000000003E-3</v>
      </c>
      <c r="CI237" s="5">
        <f>P_R[[#This Row],[45+]]-P_R[[#This Row],[46+]]</f>
        <v>1.3299999999999996E-3</v>
      </c>
      <c r="CJ237" s="5">
        <f>P_R[[#This Row],[46+]]-P_R[[#This Row],[47+]]</f>
        <v>9.0999999999999978E-4</v>
      </c>
      <c r="CK237" s="5">
        <f>P_R[[#This Row],[47+]]-P_R[[#This Row],[48+]]</f>
        <v>7.5000000000000023E-4</v>
      </c>
      <c r="CL237" s="5">
        <f>P_R[[#This Row],[48+]]-P_R[[#This Row],[49+]]</f>
        <v>5.0000000000000001E-4</v>
      </c>
    </row>
    <row r="238" spans="1:90" x14ac:dyDescent="0.25">
      <c r="A238" s="10">
        <v>22400727</v>
      </c>
      <c r="B238" s="13" t="s">
        <v>105</v>
      </c>
      <c r="C238" s="13" t="s">
        <v>104</v>
      </c>
      <c r="D238" s="11">
        <v>0.91666666666666663</v>
      </c>
      <c r="E238" s="9" t="str">
        <f>HYPERLINK("https://www.nba.com/stats/player/1630243/boxscores-traditional", "Trevelin Queen")</f>
        <v>Trevelin Queen</v>
      </c>
      <c r="F238">
        <v>10.8</v>
      </c>
      <c r="G238" s="4">
        <v>2.7130000000000001</v>
      </c>
      <c r="H238" s="3">
        <v>0.84848999999999997</v>
      </c>
      <c r="I238" s="3">
        <v>0.74536999999999998</v>
      </c>
      <c r="J238" s="3">
        <v>0.61409000000000002</v>
      </c>
      <c r="K238" s="3">
        <v>0.47210000000000002</v>
      </c>
      <c r="L238" s="3">
        <v>0.32996999999999999</v>
      </c>
      <c r="M238" s="3">
        <v>0.20896999999999999</v>
      </c>
      <c r="N238" s="3">
        <v>0.11899999999999999</v>
      </c>
      <c r="O238" s="3">
        <v>6.0569999999999999E-2</v>
      </c>
      <c r="P238" s="3">
        <v>2.743E-2</v>
      </c>
      <c r="Q238" s="3">
        <v>1.1010000000000001E-2</v>
      </c>
      <c r="R238" s="3">
        <v>4.0200000000000001E-3</v>
      </c>
      <c r="S238" s="3">
        <v>1.2600000000000001E-3</v>
      </c>
      <c r="T238" s="3">
        <v>3.5E-4</v>
      </c>
      <c r="U238" s="3">
        <v>8.0000000000000007E-5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5">
        <f>P_R[[#This Row],[8+]]-P_R[[#This Row],[9+]]</f>
        <v>0.10311999999999999</v>
      </c>
      <c r="AY238" s="5">
        <f>P_R[[#This Row],[9+]]-P_R[[#This Row],[10+]]</f>
        <v>0.13127999999999995</v>
      </c>
      <c r="AZ238" s="5">
        <f>P_R[[#This Row],[10+]]-P_R[[#This Row],[11+]]</f>
        <v>0.14199000000000001</v>
      </c>
      <c r="BA238" s="5">
        <f>P_R[[#This Row],[11+]]-P_R[[#This Row],[12+]]</f>
        <v>0.14213000000000003</v>
      </c>
      <c r="BB238" s="5">
        <f>P_R[[#This Row],[12+]]-P_R[[#This Row],[13+]]</f>
        <v>0.121</v>
      </c>
      <c r="BC238" s="5">
        <f>P_R[[#This Row],[13+]]-P_R[[#This Row],[14+]]</f>
        <v>8.9969999999999994E-2</v>
      </c>
      <c r="BD238" s="5">
        <f>P_R[[#This Row],[14+]]-P_R[[#This Row],[15+]]</f>
        <v>5.8429999999999996E-2</v>
      </c>
      <c r="BE238" s="5">
        <f>P_R[[#This Row],[15+]]-P_R[[#This Row],[16+]]</f>
        <v>3.3140000000000003E-2</v>
      </c>
      <c r="BF238" s="5">
        <f>P_R[[#This Row],[16+]]-P_R[[#This Row],[17+]]</f>
        <v>1.6419999999999997E-2</v>
      </c>
      <c r="BG238" s="5">
        <f>P_R[[#This Row],[17+]]-P_R[[#This Row],[18+]]</f>
        <v>6.9900000000000006E-3</v>
      </c>
      <c r="BH238" s="5">
        <f>P_R[[#This Row],[18+]]-P_R[[#This Row],[19+]]</f>
        <v>2.7600000000000003E-3</v>
      </c>
      <c r="BI238" s="5">
        <f>P_R[[#This Row],[19+]]-P_R[[#This Row],[20+]]</f>
        <v>9.1E-4</v>
      </c>
      <c r="BJ238" s="5">
        <f>P_R[[#This Row],[20+]]-P_R[[#This Row],[21+]]</f>
        <v>2.7E-4</v>
      </c>
      <c r="BK238" s="5">
        <f>P_R[[#This Row],[21+]]-P_R[[#This Row],[22+]]</f>
        <v>8.0000000000000007E-5</v>
      </c>
      <c r="BL238" s="5">
        <f>P_R[[#This Row],[22+]]-P_R[[#This Row],[23+]]</f>
        <v>0</v>
      </c>
      <c r="BM238" s="5">
        <f>P_R[[#This Row],[23+]]-P_R[[#This Row],[24+]]</f>
        <v>0</v>
      </c>
      <c r="BN238" s="5">
        <f>P_R[[#This Row],[24+]]-P_R[[#This Row],[25+]]</f>
        <v>0</v>
      </c>
      <c r="BO238" s="5">
        <f>P_R[[#This Row],[25+]]-P_R[[#This Row],[26+]]</f>
        <v>0</v>
      </c>
      <c r="BP238" s="5">
        <f>P_R[[#This Row],[26+]]-P_R[[#This Row],[27+]]</f>
        <v>0</v>
      </c>
      <c r="BQ238" s="5">
        <f>P_R[[#This Row],[27+]]-P_R[[#This Row],[28+]]</f>
        <v>0</v>
      </c>
      <c r="BR238" s="5">
        <f>P_R[[#This Row],[28+]]-P_R[[#This Row],[29+]]</f>
        <v>0</v>
      </c>
      <c r="BS238" s="5">
        <f>P_R[[#This Row],[29+]]-P_R[[#This Row],[30+]]</f>
        <v>0</v>
      </c>
      <c r="BT238" s="5">
        <f>P_R[[#This Row],[30+]]-P_R[[#This Row],[31+]]</f>
        <v>0</v>
      </c>
      <c r="BU238" s="5">
        <f>P_R[[#This Row],[31+]]-P_R[[#This Row],[32+]]</f>
        <v>0</v>
      </c>
      <c r="BV238" s="5">
        <f>P_R[[#This Row],[32+]]-P_R[[#This Row],[33+]]</f>
        <v>0</v>
      </c>
      <c r="BW238" s="5">
        <f>P_R[[#This Row],[33+]]-P_R[[#This Row],[34+]]</f>
        <v>0</v>
      </c>
      <c r="BX238" s="5">
        <f>P_R[[#This Row],[34+]]-P_R[[#This Row],[35+]]</f>
        <v>0</v>
      </c>
      <c r="BY238" s="5">
        <f>P_R[[#This Row],[35+]]-P_R[[#This Row],[36+]]</f>
        <v>0</v>
      </c>
      <c r="BZ238" s="5">
        <f>P_R[[#This Row],[36+]]-P_R[[#This Row],[37+]]</f>
        <v>0</v>
      </c>
      <c r="CA238" s="5">
        <f>P_R[[#This Row],[37+]]-P_R[[#This Row],[38+]]</f>
        <v>0</v>
      </c>
      <c r="CB238" s="5">
        <f>P_R[[#This Row],[38+]]-P_R[[#This Row],[39+]]</f>
        <v>0</v>
      </c>
      <c r="CC238" s="5">
        <f>P_R[[#This Row],[39+]]-P_R[[#This Row],[40+]]</f>
        <v>0</v>
      </c>
      <c r="CD238" s="5">
        <f>P_R[[#This Row],[40+]]-P_R[[#This Row],[41+]]</f>
        <v>0</v>
      </c>
      <c r="CE238" s="5">
        <f>P_R[[#This Row],[41+]]-P_R[[#This Row],[42+]]</f>
        <v>0</v>
      </c>
      <c r="CF238" s="5">
        <f>P_R[[#This Row],[42+]]-P_R[[#This Row],[43+]]</f>
        <v>0</v>
      </c>
      <c r="CG238" s="5">
        <f>P_R[[#This Row],[43+]]-P_R[[#This Row],[44+]]</f>
        <v>0</v>
      </c>
      <c r="CH238" s="5">
        <f>P_R[[#This Row],[44+]]-P_R[[#This Row],[45+]]</f>
        <v>0</v>
      </c>
      <c r="CI238" s="5">
        <f>P_R[[#This Row],[45+]]-P_R[[#This Row],[46+]]</f>
        <v>0</v>
      </c>
      <c r="CJ238" s="5">
        <f>P_R[[#This Row],[46+]]-P_R[[#This Row],[47+]]</f>
        <v>0</v>
      </c>
      <c r="CK238" s="5">
        <f>P_R[[#This Row],[47+]]-P_R[[#This Row],[48+]]</f>
        <v>0</v>
      </c>
      <c r="CL238" s="5">
        <f>P_R[[#This Row],[48+]]-P_R[[#This Row],[49+]]</f>
        <v>0</v>
      </c>
    </row>
    <row r="239" spans="1:90" x14ac:dyDescent="0.25">
      <c r="A239" s="10">
        <v>22400727</v>
      </c>
      <c r="B239" s="13" t="s">
        <v>105</v>
      </c>
      <c r="C239" s="13" t="s">
        <v>104</v>
      </c>
      <c r="D239" s="11">
        <v>0.91666666666666663</v>
      </c>
      <c r="E239" s="9" t="str">
        <f>HYPERLINK("https://www.nba.com/stats/player/1630175/boxscores-traditional", "Cole Anthony")</f>
        <v>Cole Anthony</v>
      </c>
      <c r="F239">
        <v>18</v>
      </c>
      <c r="G239" s="4">
        <v>11.260999999999999</v>
      </c>
      <c r="H239" s="3">
        <v>0.81327000000000005</v>
      </c>
      <c r="I239" s="3">
        <v>0.78813999999999995</v>
      </c>
      <c r="J239" s="3">
        <v>0.76114999999999999</v>
      </c>
      <c r="K239" s="3">
        <v>0.73236999999999997</v>
      </c>
      <c r="L239" s="3">
        <v>0.70194000000000001</v>
      </c>
      <c r="M239" s="3">
        <v>0.67003000000000001</v>
      </c>
      <c r="N239" s="3">
        <v>0.64058000000000004</v>
      </c>
      <c r="O239" s="3">
        <v>0.60641999999999996</v>
      </c>
      <c r="P239" s="3">
        <v>0.57142000000000004</v>
      </c>
      <c r="Q239" s="3">
        <v>0.53586</v>
      </c>
      <c r="R239" s="3">
        <v>0.5</v>
      </c>
      <c r="S239" s="3">
        <v>0.46414</v>
      </c>
      <c r="T239" s="3">
        <v>0.42858000000000002</v>
      </c>
      <c r="U239" s="3">
        <v>0.39357999999999999</v>
      </c>
      <c r="V239" s="3">
        <v>0.35942000000000002</v>
      </c>
      <c r="W239" s="3">
        <v>0.32996999999999999</v>
      </c>
      <c r="X239" s="3">
        <v>0.29805999999999999</v>
      </c>
      <c r="Y239" s="3">
        <v>0.26762999999999998</v>
      </c>
      <c r="Z239" s="3">
        <v>0.23885000000000001</v>
      </c>
      <c r="AA239" s="3">
        <v>0.21185999999999999</v>
      </c>
      <c r="AB239" s="3">
        <v>0.18673000000000001</v>
      </c>
      <c r="AC239" s="3">
        <v>0.16353999999999999</v>
      </c>
      <c r="AD239" s="3">
        <v>0.14230999999999999</v>
      </c>
      <c r="AE239" s="3">
        <v>0.12506999999999999</v>
      </c>
      <c r="AF239" s="3">
        <v>0.10749</v>
      </c>
      <c r="AG239" s="3">
        <v>9.1759999999999994E-2</v>
      </c>
      <c r="AH239" s="3">
        <v>7.7799999999999994E-2</v>
      </c>
      <c r="AI239" s="3">
        <v>6.5519999999999995E-2</v>
      </c>
      <c r="AJ239" s="3">
        <v>5.4800000000000001E-2</v>
      </c>
      <c r="AK239" s="3">
        <v>4.5510000000000002E-2</v>
      </c>
      <c r="AL239" s="3">
        <v>3.7539999999999997E-2</v>
      </c>
      <c r="AM239" s="3">
        <v>3.1440000000000003E-2</v>
      </c>
      <c r="AN239" s="3">
        <v>2.5590000000000002E-2</v>
      </c>
      <c r="AO239" s="3">
        <v>2.068E-2</v>
      </c>
      <c r="AP239" s="3">
        <v>1.6590000000000001E-2</v>
      </c>
      <c r="AQ239" s="3">
        <v>1.321E-2</v>
      </c>
      <c r="AR239" s="3">
        <v>1.044E-2</v>
      </c>
      <c r="AS239" s="3">
        <v>8.2000000000000007E-3</v>
      </c>
      <c r="AT239" s="3">
        <v>6.3899999999999998E-3</v>
      </c>
      <c r="AU239" s="3">
        <v>4.9399999999999999E-3</v>
      </c>
      <c r="AV239" s="3">
        <v>3.9100000000000003E-3</v>
      </c>
      <c r="AW239" s="3">
        <v>2.98E-3</v>
      </c>
      <c r="AX239" s="5">
        <f>P_R[[#This Row],[8+]]-P_R[[#This Row],[9+]]</f>
        <v>2.5130000000000097E-2</v>
      </c>
      <c r="AY239" s="5">
        <f>P_R[[#This Row],[9+]]-P_R[[#This Row],[10+]]</f>
        <v>2.6989999999999958E-2</v>
      </c>
      <c r="AZ239" s="5">
        <f>P_R[[#This Row],[10+]]-P_R[[#This Row],[11+]]</f>
        <v>2.8780000000000028E-2</v>
      </c>
      <c r="BA239" s="5">
        <f>P_R[[#This Row],[11+]]-P_R[[#This Row],[12+]]</f>
        <v>3.0429999999999957E-2</v>
      </c>
      <c r="BB239" s="5">
        <f>P_R[[#This Row],[12+]]-P_R[[#This Row],[13+]]</f>
        <v>3.1909999999999994E-2</v>
      </c>
      <c r="BC239" s="5">
        <f>P_R[[#This Row],[13+]]-P_R[[#This Row],[14+]]</f>
        <v>2.9449999999999976E-2</v>
      </c>
      <c r="BD239" s="5">
        <f>P_R[[#This Row],[14+]]-P_R[[#This Row],[15+]]</f>
        <v>3.4160000000000079E-2</v>
      </c>
      <c r="BE239" s="5">
        <f>P_R[[#This Row],[15+]]-P_R[[#This Row],[16+]]</f>
        <v>3.499999999999992E-2</v>
      </c>
      <c r="BF239" s="5">
        <f>P_R[[#This Row],[16+]]-P_R[[#This Row],[17+]]</f>
        <v>3.5560000000000036E-2</v>
      </c>
      <c r="BG239" s="5">
        <f>P_R[[#This Row],[17+]]-P_R[[#This Row],[18+]]</f>
        <v>3.5860000000000003E-2</v>
      </c>
      <c r="BH239" s="5">
        <f>P_R[[#This Row],[18+]]-P_R[[#This Row],[19+]]</f>
        <v>3.5860000000000003E-2</v>
      </c>
      <c r="BI239" s="5">
        <f>P_R[[#This Row],[19+]]-P_R[[#This Row],[20+]]</f>
        <v>3.5559999999999981E-2</v>
      </c>
      <c r="BJ239" s="5">
        <f>P_R[[#This Row],[20+]]-P_R[[#This Row],[21+]]</f>
        <v>3.5000000000000031E-2</v>
      </c>
      <c r="BK239" s="5">
        <f>P_R[[#This Row],[21+]]-P_R[[#This Row],[22+]]</f>
        <v>3.4159999999999968E-2</v>
      </c>
      <c r="BL239" s="5">
        <f>P_R[[#This Row],[22+]]-P_R[[#This Row],[23+]]</f>
        <v>2.9450000000000032E-2</v>
      </c>
      <c r="BM239" s="5">
        <f>P_R[[#This Row],[23+]]-P_R[[#This Row],[24+]]</f>
        <v>3.1909999999999994E-2</v>
      </c>
      <c r="BN239" s="5">
        <f>P_R[[#This Row],[24+]]-P_R[[#This Row],[25+]]</f>
        <v>3.0430000000000013E-2</v>
      </c>
      <c r="BO239" s="5">
        <f>P_R[[#This Row],[25+]]-P_R[[#This Row],[26+]]</f>
        <v>2.8779999999999972E-2</v>
      </c>
      <c r="BP239" s="5">
        <f>P_R[[#This Row],[26+]]-P_R[[#This Row],[27+]]</f>
        <v>2.6990000000000014E-2</v>
      </c>
      <c r="BQ239" s="5">
        <f>P_R[[#This Row],[27+]]-P_R[[#This Row],[28+]]</f>
        <v>2.5129999999999986E-2</v>
      </c>
      <c r="BR239" s="5">
        <f>P_R[[#This Row],[28+]]-P_R[[#This Row],[29+]]</f>
        <v>2.3190000000000016E-2</v>
      </c>
      <c r="BS239" s="5">
        <f>P_R[[#This Row],[29+]]-P_R[[#This Row],[30+]]</f>
        <v>2.1229999999999999E-2</v>
      </c>
      <c r="BT239" s="5">
        <f>P_R[[#This Row],[30+]]-P_R[[#This Row],[31+]]</f>
        <v>1.7240000000000005E-2</v>
      </c>
      <c r="BU239" s="5">
        <f>P_R[[#This Row],[31+]]-P_R[[#This Row],[32+]]</f>
        <v>1.7579999999999985E-2</v>
      </c>
      <c r="BV239" s="5">
        <f>P_R[[#This Row],[32+]]-P_R[[#This Row],[33+]]</f>
        <v>1.5730000000000008E-2</v>
      </c>
      <c r="BW239" s="5">
        <f>P_R[[#This Row],[33+]]-P_R[[#This Row],[34+]]</f>
        <v>1.396E-2</v>
      </c>
      <c r="BX239" s="5">
        <f>P_R[[#This Row],[34+]]-P_R[[#This Row],[35+]]</f>
        <v>1.2279999999999999E-2</v>
      </c>
      <c r="BY239" s="5">
        <f>P_R[[#This Row],[35+]]-P_R[[#This Row],[36+]]</f>
        <v>1.0719999999999993E-2</v>
      </c>
      <c r="BZ239" s="5">
        <f>P_R[[#This Row],[36+]]-P_R[[#This Row],[37+]]</f>
        <v>9.2899999999999996E-3</v>
      </c>
      <c r="CA239" s="5">
        <f>P_R[[#This Row],[37+]]-P_R[[#This Row],[38+]]</f>
        <v>7.9700000000000049E-3</v>
      </c>
      <c r="CB239" s="5">
        <f>P_R[[#This Row],[38+]]-P_R[[#This Row],[39+]]</f>
        <v>6.0999999999999943E-3</v>
      </c>
      <c r="CC239" s="5">
        <f>P_R[[#This Row],[39+]]-P_R[[#This Row],[40+]]</f>
        <v>5.850000000000001E-3</v>
      </c>
      <c r="CD239" s="5">
        <f>P_R[[#This Row],[40+]]-P_R[[#This Row],[41+]]</f>
        <v>4.9100000000000012E-3</v>
      </c>
      <c r="CE239" s="5">
        <f>P_R[[#This Row],[41+]]-P_R[[#This Row],[42+]]</f>
        <v>4.0899999999999999E-3</v>
      </c>
      <c r="CF239" s="5">
        <f>P_R[[#This Row],[42+]]-P_R[[#This Row],[43+]]</f>
        <v>3.3800000000000011E-3</v>
      </c>
      <c r="CG239" s="5">
        <f>P_R[[#This Row],[43+]]-P_R[[#This Row],[44+]]</f>
        <v>2.7699999999999999E-3</v>
      </c>
      <c r="CH239" s="5">
        <f>P_R[[#This Row],[44+]]-P_R[[#This Row],[45+]]</f>
        <v>2.2399999999999989E-3</v>
      </c>
      <c r="CI239" s="5">
        <f>P_R[[#This Row],[45+]]-P_R[[#This Row],[46+]]</f>
        <v>1.8100000000000008E-3</v>
      </c>
      <c r="CJ239" s="5">
        <f>P_R[[#This Row],[46+]]-P_R[[#This Row],[47+]]</f>
        <v>1.4499999999999999E-3</v>
      </c>
      <c r="CK239" s="5">
        <f>P_R[[#This Row],[47+]]-P_R[[#This Row],[48+]]</f>
        <v>1.0299999999999997E-3</v>
      </c>
      <c r="CL239" s="5">
        <f>P_R[[#This Row],[48+]]-P_R[[#This Row],[49+]]</f>
        <v>9.3000000000000027E-4</v>
      </c>
    </row>
    <row r="240" spans="1:90" x14ac:dyDescent="0.25">
      <c r="A240" s="10">
        <v>22400727</v>
      </c>
      <c r="B240" s="13" t="s">
        <v>105</v>
      </c>
      <c r="C240" s="13" t="s">
        <v>104</v>
      </c>
      <c r="D240" s="11">
        <v>0.91666666666666663</v>
      </c>
      <c r="E240" s="9" t="str">
        <f>HYPERLINK("https://www.nba.com/stats/player/1629048/boxscores-traditional", "Goga Bitadze")</f>
        <v>Goga Bitadze</v>
      </c>
      <c r="F240">
        <v>12.8</v>
      </c>
      <c r="G240" s="4">
        <v>5.8100000000000005</v>
      </c>
      <c r="H240" s="3">
        <v>0.79673000000000005</v>
      </c>
      <c r="I240" s="3">
        <v>0.74214999999999998</v>
      </c>
      <c r="J240" s="3">
        <v>0.68439000000000005</v>
      </c>
      <c r="K240" s="3">
        <v>0.62172000000000005</v>
      </c>
      <c r="L240" s="3">
        <v>0.55567</v>
      </c>
      <c r="M240" s="3">
        <v>0.48803000000000002</v>
      </c>
      <c r="N240" s="3">
        <v>0.41682999999999998</v>
      </c>
      <c r="O240" s="3">
        <v>0.35197000000000001</v>
      </c>
      <c r="P240" s="3">
        <v>0.29115999999999997</v>
      </c>
      <c r="Q240" s="3">
        <v>0.23576</v>
      </c>
      <c r="R240" s="3">
        <v>0.18406</v>
      </c>
      <c r="S240" s="3">
        <v>0.14230999999999999</v>
      </c>
      <c r="T240" s="3">
        <v>0.10749</v>
      </c>
      <c r="U240" s="3">
        <v>7.9269999999999993E-2</v>
      </c>
      <c r="V240" s="3">
        <v>5.7049999999999997E-2</v>
      </c>
      <c r="W240" s="3">
        <v>3.9199999999999999E-2</v>
      </c>
      <c r="X240" s="3">
        <v>2.6800000000000001E-2</v>
      </c>
      <c r="Y240" s="3">
        <v>1.7860000000000001E-2</v>
      </c>
      <c r="Z240" s="3">
        <v>1.1599999999999999E-2</v>
      </c>
      <c r="AA240" s="3">
        <v>7.3400000000000002E-3</v>
      </c>
      <c r="AB240" s="3">
        <v>4.4000000000000003E-3</v>
      </c>
      <c r="AC240" s="3">
        <v>2.64E-3</v>
      </c>
      <c r="AD240" s="3">
        <v>1.5399999999999999E-3</v>
      </c>
      <c r="AE240" s="3">
        <v>8.7000000000000001E-4</v>
      </c>
      <c r="AF240" s="3">
        <v>4.8000000000000001E-4</v>
      </c>
      <c r="AG240" s="3">
        <v>2.5000000000000001E-4</v>
      </c>
      <c r="AH240" s="3">
        <v>1.2999999999999999E-4</v>
      </c>
      <c r="AI240" s="3">
        <v>6.9999999999999994E-5</v>
      </c>
      <c r="AJ240" s="3">
        <v>3.0000000000000001E-5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5">
        <f>P_R[[#This Row],[8+]]-P_R[[#This Row],[9+]]</f>
        <v>5.4580000000000073E-2</v>
      </c>
      <c r="AY240" s="5">
        <f>P_R[[#This Row],[9+]]-P_R[[#This Row],[10+]]</f>
        <v>5.7759999999999923E-2</v>
      </c>
      <c r="AZ240" s="5">
        <f>P_R[[#This Row],[10+]]-P_R[[#This Row],[11+]]</f>
        <v>6.2670000000000003E-2</v>
      </c>
      <c r="BA240" s="5">
        <f>P_R[[#This Row],[11+]]-P_R[[#This Row],[12+]]</f>
        <v>6.6050000000000053E-2</v>
      </c>
      <c r="BB240" s="5">
        <f>P_R[[#This Row],[12+]]-P_R[[#This Row],[13+]]</f>
        <v>6.7639999999999978E-2</v>
      </c>
      <c r="BC240" s="5">
        <f>P_R[[#This Row],[13+]]-P_R[[#This Row],[14+]]</f>
        <v>7.1200000000000041E-2</v>
      </c>
      <c r="BD240" s="5">
        <f>P_R[[#This Row],[14+]]-P_R[[#This Row],[15+]]</f>
        <v>6.4859999999999973E-2</v>
      </c>
      <c r="BE240" s="5">
        <f>P_R[[#This Row],[15+]]-P_R[[#This Row],[16+]]</f>
        <v>6.0810000000000031E-2</v>
      </c>
      <c r="BF240" s="5">
        <f>P_R[[#This Row],[16+]]-P_R[[#This Row],[17+]]</f>
        <v>5.5399999999999977E-2</v>
      </c>
      <c r="BG240" s="5">
        <f>P_R[[#This Row],[17+]]-P_R[[#This Row],[18+]]</f>
        <v>5.1699999999999996E-2</v>
      </c>
      <c r="BH240" s="5">
        <f>P_R[[#This Row],[18+]]-P_R[[#This Row],[19+]]</f>
        <v>4.1750000000000009E-2</v>
      </c>
      <c r="BI240" s="5">
        <f>P_R[[#This Row],[19+]]-P_R[[#This Row],[20+]]</f>
        <v>3.481999999999999E-2</v>
      </c>
      <c r="BJ240" s="5">
        <f>P_R[[#This Row],[20+]]-P_R[[#This Row],[21+]]</f>
        <v>2.8220000000000009E-2</v>
      </c>
      <c r="BK240" s="5">
        <f>P_R[[#This Row],[21+]]-P_R[[#This Row],[22+]]</f>
        <v>2.2219999999999997E-2</v>
      </c>
      <c r="BL240" s="5">
        <f>P_R[[#This Row],[22+]]-P_R[[#This Row],[23+]]</f>
        <v>1.7849999999999998E-2</v>
      </c>
      <c r="BM240" s="5">
        <f>P_R[[#This Row],[23+]]-P_R[[#This Row],[24+]]</f>
        <v>1.2399999999999998E-2</v>
      </c>
      <c r="BN240" s="5">
        <f>P_R[[#This Row],[24+]]-P_R[[#This Row],[25+]]</f>
        <v>8.94E-3</v>
      </c>
      <c r="BO240" s="5">
        <f>P_R[[#This Row],[25+]]-P_R[[#This Row],[26+]]</f>
        <v>6.2600000000000017E-3</v>
      </c>
      <c r="BP240" s="5">
        <f>P_R[[#This Row],[26+]]-P_R[[#This Row],[27+]]</f>
        <v>4.259999999999999E-3</v>
      </c>
      <c r="BQ240" s="5">
        <f>P_R[[#This Row],[27+]]-P_R[[#This Row],[28+]]</f>
        <v>2.9399999999999999E-3</v>
      </c>
      <c r="BR240" s="5">
        <f>P_R[[#This Row],[28+]]-P_R[[#This Row],[29+]]</f>
        <v>1.7600000000000003E-3</v>
      </c>
      <c r="BS240" s="5">
        <f>P_R[[#This Row],[29+]]-P_R[[#This Row],[30+]]</f>
        <v>1.1000000000000001E-3</v>
      </c>
      <c r="BT240" s="5">
        <f>P_R[[#This Row],[30+]]-P_R[[#This Row],[31+]]</f>
        <v>6.6999999999999991E-4</v>
      </c>
      <c r="BU240" s="5">
        <f>P_R[[#This Row],[31+]]-P_R[[#This Row],[32+]]</f>
        <v>3.8999999999999999E-4</v>
      </c>
      <c r="BV240" s="5">
        <f>P_R[[#This Row],[32+]]-P_R[[#This Row],[33+]]</f>
        <v>2.3000000000000001E-4</v>
      </c>
      <c r="BW240" s="5">
        <f>P_R[[#This Row],[33+]]-P_R[[#This Row],[34+]]</f>
        <v>1.2000000000000002E-4</v>
      </c>
      <c r="BX240" s="5">
        <f>P_R[[#This Row],[34+]]-P_R[[#This Row],[35+]]</f>
        <v>5.9999999999999995E-5</v>
      </c>
      <c r="BY240" s="5">
        <f>P_R[[#This Row],[35+]]-P_R[[#This Row],[36+]]</f>
        <v>3.9999999999999996E-5</v>
      </c>
      <c r="BZ240" s="5">
        <f>P_R[[#This Row],[36+]]-P_R[[#This Row],[37+]]</f>
        <v>3.0000000000000001E-5</v>
      </c>
      <c r="CA240" s="5">
        <f>P_R[[#This Row],[37+]]-P_R[[#This Row],[38+]]</f>
        <v>0</v>
      </c>
      <c r="CB240" s="5">
        <f>P_R[[#This Row],[38+]]-P_R[[#This Row],[39+]]</f>
        <v>0</v>
      </c>
      <c r="CC240" s="5">
        <f>P_R[[#This Row],[39+]]-P_R[[#This Row],[40+]]</f>
        <v>0</v>
      </c>
      <c r="CD240" s="5">
        <f>P_R[[#This Row],[40+]]-P_R[[#This Row],[41+]]</f>
        <v>0</v>
      </c>
      <c r="CE240" s="5">
        <f>P_R[[#This Row],[41+]]-P_R[[#This Row],[42+]]</f>
        <v>0</v>
      </c>
      <c r="CF240" s="5">
        <f>P_R[[#This Row],[42+]]-P_R[[#This Row],[43+]]</f>
        <v>0</v>
      </c>
      <c r="CG240" s="5">
        <f>P_R[[#This Row],[43+]]-P_R[[#This Row],[44+]]</f>
        <v>0</v>
      </c>
      <c r="CH240" s="5">
        <f>P_R[[#This Row],[44+]]-P_R[[#This Row],[45+]]</f>
        <v>0</v>
      </c>
      <c r="CI240" s="5">
        <f>P_R[[#This Row],[45+]]-P_R[[#This Row],[46+]]</f>
        <v>0</v>
      </c>
      <c r="CJ240" s="5">
        <f>P_R[[#This Row],[46+]]-P_R[[#This Row],[47+]]</f>
        <v>0</v>
      </c>
      <c r="CK240" s="5">
        <f>P_R[[#This Row],[47+]]-P_R[[#This Row],[48+]]</f>
        <v>0</v>
      </c>
      <c r="CL240" s="5">
        <f>P_R[[#This Row],[48+]]-P_R[[#This Row],[49+]]</f>
        <v>0</v>
      </c>
    </row>
    <row r="241" spans="1:90" x14ac:dyDescent="0.25">
      <c r="A241" s="10">
        <v>22400727</v>
      </c>
      <c r="B241" s="13" t="s">
        <v>105</v>
      </c>
      <c r="C241" s="13" t="s">
        <v>104</v>
      </c>
      <c r="D241" s="11">
        <v>0.91666666666666663</v>
      </c>
      <c r="E241" s="9" t="str">
        <f>HYPERLINK("https://www.nba.com/stats/player/1641783/boxscores-traditional", "Tristan da Silva")</f>
        <v>Tristan da Silva</v>
      </c>
      <c r="F241">
        <v>13.4</v>
      </c>
      <c r="G241" s="4">
        <v>8.0399999999999991</v>
      </c>
      <c r="H241" s="3">
        <v>0.74856999999999996</v>
      </c>
      <c r="I241" s="3">
        <v>0.70884000000000003</v>
      </c>
      <c r="J241" s="3">
        <v>0.66276000000000002</v>
      </c>
      <c r="K241" s="3">
        <v>0.61790999999999996</v>
      </c>
      <c r="L241" s="3">
        <v>0.56749000000000005</v>
      </c>
      <c r="M241" s="3">
        <v>0.51993999999999996</v>
      </c>
      <c r="N241" s="3">
        <v>0.47210000000000002</v>
      </c>
      <c r="O241" s="3">
        <v>0.42074</v>
      </c>
      <c r="P241" s="3">
        <v>0.37447999999999998</v>
      </c>
      <c r="Q241" s="3">
        <v>0.32635999999999998</v>
      </c>
      <c r="R241" s="3">
        <v>0.28433999999999998</v>
      </c>
      <c r="S241" s="3">
        <v>0.24196000000000001</v>
      </c>
      <c r="T241" s="3">
        <v>0.20610999999999999</v>
      </c>
      <c r="U241" s="3">
        <v>0.17105999999999999</v>
      </c>
      <c r="V241" s="3">
        <v>0.14230999999999999</v>
      </c>
      <c r="W241" s="3">
        <v>0.11702</v>
      </c>
      <c r="X241" s="3">
        <v>9.3420000000000003E-2</v>
      </c>
      <c r="Y241" s="3">
        <v>7.4929999999999997E-2</v>
      </c>
      <c r="Z241" s="3">
        <v>5.8209999999999998E-2</v>
      </c>
      <c r="AA241" s="3">
        <v>4.5510000000000002E-2</v>
      </c>
      <c r="AB241" s="3">
        <v>3.4380000000000001E-2</v>
      </c>
      <c r="AC241" s="3">
        <v>2.6190000000000001E-2</v>
      </c>
      <c r="AD241" s="3">
        <v>1.9699999999999999E-2</v>
      </c>
      <c r="AE241" s="3">
        <v>1.426E-2</v>
      </c>
      <c r="AF241" s="3">
        <v>1.044E-2</v>
      </c>
      <c r="AG241" s="3">
        <v>7.3400000000000002E-3</v>
      </c>
      <c r="AH241" s="3">
        <v>5.2300000000000003E-3</v>
      </c>
      <c r="AI241" s="3">
        <v>3.5699999999999998E-3</v>
      </c>
      <c r="AJ241" s="3">
        <v>2.48E-3</v>
      </c>
      <c r="AK241" s="3">
        <v>1.64E-3</v>
      </c>
      <c r="AL241" s="3">
        <v>1.1100000000000001E-3</v>
      </c>
      <c r="AM241" s="3">
        <v>7.3999999999999999E-4</v>
      </c>
      <c r="AN241" s="3">
        <v>4.6999999999999999E-4</v>
      </c>
      <c r="AO241" s="3">
        <v>2.9999999999999997E-4</v>
      </c>
      <c r="AP241" s="3">
        <v>1.9000000000000001E-4</v>
      </c>
      <c r="AQ241" s="3">
        <v>1.2E-4</v>
      </c>
      <c r="AR241" s="3">
        <v>6.9999999999999994E-5</v>
      </c>
      <c r="AS241" s="3">
        <v>4.0000000000000003E-5</v>
      </c>
      <c r="AT241" s="3">
        <v>0</v>
      </c>
      <c r="AU241" s="3">
        <v>0</v>
      </c>
      <c r="AV241" s="3">
        <v>0</v>
      </c>
      <c r="AW241" s="3">
        <v>0</v>
      </c>
      <c r="AX241" s="5">
        <f>P_R[[#This Row],[8+]]-P_R[[#This Row],[9+]]</f>
        <v>3.9729999999999932E-2</v>
      </c>
      <c r="AY241" s="5">
        <f>P_R[[#This Row],[9+]]-P_R[[#This Row],[10+]]</f>
        <v>4.608000000000001E-2</v>
      </c>
      <c r="AZ241" s="5">
        <f>P_R[[#This Row],[10+]]-P_R[[#This Row],[11+]]</f>
        <v>4.4850000000000056E-2</v>
      </c>
      <c r="BA241" s="5">
        <f>P_R[[#This Row],[11+]]-P_R[[#This Row],[12+]]</f>
        <v>5.0419999999999909E-2</v>
      </c>
      <c r="BB241" s="5">
        <f>P_R[[#This Row],[12+]]-P_R[[#This Row],[13+]]</f>
        <v>4.7550000000000092E-2</v>
      </c>
      <c r="BC241" s="5">
        <f>P_R[[#This Row],[13+]]-P_R[[#This Row],[14+]]</f>
        <v>4.7839999999999938E-2</v>
      </c>
      <c r="BD241" s="5">
        <f>P_R[[#This Row],[14+]]-P_R[[#This Row],[15+]]</f>
        <v>5.1360000000000017E-2</v>
      </c>
      <c r="BE241" s="5">
        <f>P_R[[#This Row],[15+]]-P_R[[#This Row],[16+]]</f>
        <v>4.6260000000000023E-2</v>
      </c>
      <c r="BF241" s="5">
        <f>P_R[[#This Row],[16+]]-P_R[[#This Row],[17+]]</f>
        <v>4.8119999999999996E-2</v>
      </c>
      <c r="BG241" s="5">
        <f>P_R[[#This Row],[17+]]-P_R[[#This Row],[18+]]</f>
        <v>4.2020000000000002E-2</v>
      </c>
      <c r="BH241" s="5">
        <f>P_R[[#This Row],[18+]]-P_R[[#This Row],[19+]]</f>
        <v>4.2379999999999973E-2</v>
      </c>
      <c r="BI241" s="5">
        <f>P_R[[#This Row],[19+]]-P_R[[#This Row],[20+]]</f>
        <v>3.5850000000000021E-2</v>
      </c>
      <c r="BJ241" s="5">
        <f>P_R[[#This Row],[20+]]-P_R[[#This Row],[21+]]</f>
        <v>3.5049999999999998E-2</v>
      </c>
      <c r="BK241" s="5">
        <f>P_R[[#This Row],[21+]]-P_R[[#This Row],[22+]]</f>
        <v>2.8749999999999998E-2</v>
      </c>
      <c r="BL241" s="5">
        <f>P_R[[#This Row],[22+]]-P_R[[#This Row],[23+]]</f>
        <v>2.5289999999999993E-2</v>
      </c>
      <c r="BM241" s="5">
        <f>P_R[[#This Row],[23+]]-P_R[[#This Row],[24+]]</f>
        <v>2.3599999999999996E-2</v>
      </c>
      <c r="BN241" s="5">
        <f>P_R[[#This Row],[24+]]-P_R[[#This Row],[25+]]</f>
        <v>1.8490000000000006E-2</v>
      </c>
      <c r="BO241" s="5">
        <f>P_R[[#This Row],[25+]]-P_R[[#This Row],[26+]]</f>
        <v>1.6719999999999999E-2</v>
      </c>
      <c r="BP241" s="5">
        <f>P_R[[#This Row],[26+]]-P_R[[#This Row],[27+]]</f>
        <v>1.2699999999999996E-2</v>
      </c>
      <c r="BQ241" s="5">
        <f>P_R[[#This Row],[27+]]-P_R[[#This Row],[28+]]</f>
        <v>1.1130000000000001E-2</v>
      </c>
      <c r="BR241" s="5">
        <f>P_R[[#This Row],[28+]]-P_R[[#This Row],[29+]]</f>
        <v>8.1899999999999994E-3</v>
      </c>
      <c r="BS241" s="5">
        <f>P_R[[#This Row],[29+]]-P_R[[#This Row],[30+]]</f>
        <v>6.4900000000000027E-3</v>
      </c>
      <c r="BT241" s="5">
        <f>P_R[[#This Row],[30+]]-P_R[[#This Row],[31+]]</f>
        <v>5.4399999999999987E-3</v>
      </c>
      <c r="BU241" s="5">
        <f>P_R[[#This Row],[31+]]-P_R[[#This Row],[32+]]</f>
        <v>3.8200000000000005E-3</v>
      </c>
      <c r="BV241" s="5">
        <f>P_R[[#This Row],[32+]]-P_R[[#This Row],[33+]]</f>
        <v>3.0999999999999995E-3</v>
      </c>
      <c r="BW241" s="5">
        <f>P_R[[#This Row],[33+]]-P_R[[#This Row],[34+]]</f>
        <v>2.1099999999999999E-3</v>
      </c>
      <c r="BX241" s="5">
        <f>P_R[[#This Row],[34+]]-P_R[[#This Row],[35+]]</f>
        <v>1.6600000000000005E-3</v>
      </c>
      <c r="BY241" s="5">
        <f>P_R[[#This Row],[35+]]-P_R[[#This Row],[36+]]</f>
        <v>1.0899999999999998E-3</v>
      </c>
      <c r="BZ241" s="5">
        <f>P_R[[#This Row],[36+]]-P_R[[#This Row],[37+]]</f>
        <v>8.4000000000000003E-4</v>
      </c>
      <c r="CA241" s="5">
        <f>P_R[[#This Row],[37+]]-P_R[[#This Row],[38+]]</f>
        <v>5.2999999999999987E-4</v>
      </c>
      <c r="CB241" s="5">
        <f>P_R[[#This Row],[38+]]-P_R[[#This Row],[39+]]</f>
        <v>3.700000000000001E-4</v>
      </c>
      <c r="CC241" s="5">
        <f>P_R[[#This Row],[39+]]-P_R[[#This Row],[40+]]</f>
        <v>2.7E-4</v>
      </c>
      <c r="CD241" s="5">
        <f>P_R[[#This Row],[40+]]-P_R[[#This Row],[41+]]</f>
        <v>1.7000000000000001E-4</v>
      </c>
      <c r="CE241" s="5">
        <f>P_R[[#This Row],[41+]]-P_R[[#This Row],[42+]]</f>
        <v>1.0999999999999996E-4</v>
      </c>
      <c r="CF241" s="5">
        <f>P_R[[#This Row],[42+]]-P_R[[#This Row],[43+]]</f>
        <v>7.0000000000000007E-5</v>
      </c>
      <c r="CG241" s="5">
        <f>P_R[[#This Row],[43+]]-P_R[[#This Row],[44+]]</f>
        <v>5.0000000000000009E-5</v>
      </c>
      <c r="CH241" s="5">
        <f>P_R[[#This Row],[44+]]-P_R[[#This Row],[45+]]</f>
        <v>2.9999999999999991E-5</v>
      </c>
      <c r="CI241" s="5">
        <f>P_R[[#This Row],[45+]]-P_R[[#This Row],[46+]]</f>
        <v>4.0000000000000003E-5</v>
      </c>
      <c r="CJ241" s="5">
        <f>P_R[[#This Row],[46+]]-P_R[[#This Row],[47+]]</f>
        <v>0</v>
      </c>
      <c r="CK241" s="5">
        <f>P_R[[#This Row],[47+]]-P_R[[#This Row],[48+]]</f>
        <v>0</v>
      </c>
      <c r="CL241" s="5">
        <f>P_R[[#This Row],[48+]]-P_R[[#This Row],[49+]]</f>
        <v>0</v>
      </c>
    </row>
    <row r="242" spans="1:90" x14ac:dyDescent="0.25">
      <c r="A242" s="10">
        <v>22400727</v>
      </c>
      <c r="B242" s="13" t="s">
        <v>105</v>
      </c>
      <c r="C242" s="13" t="s">
        <v>104</v>
      </c>
      <c r="D242" s="11">
        <v>0.91666666666666663</v>
      </c>
      <c r="E242" s="9" t="str">
        <f>HYPERLINK("https://www.nba.com/stats/player/203484/boxscores-traditional", "Kentavious Caldwell-Pope")</f>
        <v>Kentavious Caldwell-Pope</v>
      </c>
      <c r="F242">
        <v>9.1999999999999993</v>
      </c>
      <c r="G242" s="4">
        <v>3.1240000000000001</v>
      </c>
      <c r="H242" s="3">
        <v>0.64802999999999999</v>
      </c>
      <c r="I242" s="3">
        <v>0.52392000000000005</v>
      </c>
      <c r="J242" s="3">
        <v>0.39743000000000001</v>
      </c>
      <c r="K242" s="3">
        <v>0.28095999999999999</v>
      </c>
      <c r="L242" s="3">
        <v>0.18406</v>
      </c>
      <c r="M242" s="3">
        <v>0.11123</v>
      </c>
      <c r="N242" s="3">
        <v>6.1780000000000002E-2</v>
      </c>
      <c r="O242" s="3">
        <v>3.1440000000000003E-2</v>
      </c>
      <c r="P242" s="3">
        <v>1.4630000000000001E-2</v>
      </c>
      <c r="Q242" s="3">
        <v>6.2100000000000002E-3</v>
      </c>
      <c r="R242" s="3">
        <v>2.3999999999999998E-3</v>
      </c>
      <c r="S242" s="3">
        <v>8.4000000000000003E-4</v>
      </c>
      <c r="T242" s="3">
        <v>2.7E-4</v>
      </c>
      <c r="U242" s="3">
        <v>8.0000000000000007E-5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5">
        <f>P_R[[#This Row],[8+]]-P_R[[#This Row],[9+]]</f>
        <v>0.12410999999999994</v>
      </c>
      <c r="AY242" s="5">
        <f>P_R[[#This Row],[9+]]-P_R[[#This Row],[10+]]</f>
        <v>0.12649000000000005</v>
      </c>
      <c r="AZ242" s="5">
        <f>P_R[[#This Row],[10+]]-P_R[[#This Row],[11+]]</f>
        <v>0.11647000000000002</v>
      </c>
      <c r="BA242" s="5">
        <f>P_R[[#This Row],[11+]]-P_R[[#This Row],[12+]]</f>
        <v>9.6899999999999986E-2</v>
      </c>
      <c r="BB242" s="5">
        <f>P_R[[#This Row],[12+]]-P_R[[#This Row],[13+]]</f>
        <v>7.2830000000000006E-2</v>
      </c>
      <c r="BC242" s="5">
        <f>P_R[[#This Row],[13+]]-P_R[[#This Row],[14+]]</f>
        <v>4.9449999999999994E-2</v>
      </c>
      <c r="BD242" s="5">
        <f>P_R[[#This Row],[14+]]-P_R[[#This Row],[15+]]</f>
        <v>3.0339999999999999E-2</v>
      </c>
      <c r="BE242" s="5">
        <f>P_R[[#This Row],[15+]]-P_R[[#This Row],[16+]]</f>
        <v>1.6810000000000002E-2</v>
      </c>
      <c r="BF242" s="5">
        <f>P_R[[#This Row],[16+]]-P_R[[#This Row],[17+]]</f>
        <v>8.4200000000000004E-3</v>
      </c>
      <c r="BG242" s="5">
        <f>P_R[[#This Row],[17+]]-P_R[[#This Row],[18+]]</f>
        <v>3.8100000000000005E-3</v>
      </c>
      <c r="BH242" s="5">
        <f>P_R[[#This Row],[18+]]-P_R[[#This Row],[19+]]</f>
        <v>1.5599999999999998E-3</v>
      </c>
      <c r="BI242" s="5">
        <f>P_R[[#This Row],[19+]]-P_R[[#This Row],[20+]]</f>
        <v>5.6999999999999998E-4</v>
      </c>
      <c r="BJ242" s="5">
        <f>P_R[[#This Row],[20+]]-P_R[[#This Row],[21+]]</f>
        <v>1.9000000000000001E-4</v>
      </c>
      <c r="BK242" s="5">
        <f>P_R[[#This Row],[21+]]-P_R[[#This Row],[22+]]</f>
        <v>8.0000000000000007E-5</v>
      </c>
      <c r="BL242" s="5">
        <f>P_R[[#This Row],[22+]]-P_R[[#This Row],[23+]]</f>
        <v>0</v>
      </c>
      <c r="BM242" s="5">
        <f>P_R[[#This Row],[23+]]-P_R[[#This Row],[24+]]</f>
        <v>0</v>
      </c>
      <c r="BN242" s="5">
        <f>P_R[[#This Row],[24+]]-P_R[[#This Row],[25+]]</f>
        <v>0</v>
      </c>
      <c r="BO242" s="5">
        <f>P_R[[#This Row],[25+]]-P_R[[#This Row],[26+]]</f>
        <v>0</v>
      </c>
      <c r="BP242" s="5">
        <f>P_R[[#This Row],[26+]]-P_R[[#This Row],[27+]]</f>
        <v>0</v>
      </c>
      <c r="BQ242" s="5">
        <f>P_R[[#This Row],[27+]]-P_R[[#This Row],[28+]]</f>
        <v>0</v>
      </c>
      <c r="BR242" s="5">
        <f>P_R[[#This Row],[28+]]-P_R[[#This Row],[29+]]</f>
        <v>0</v>
      </c>
      <c r="BS242" s="5">
        <f>P_R[[#This Row],[29+]]-P_R[[#This Row],[30+]]</f>
        <v>0</v>
      </c>
      <c r="BT242" s="5">
        <f>P_R[[#This Row],[30+]]-P_R[[#This Row],[31+]]</f>
        <v>0</v>
      </c>
      <c r="BU242" s="5">
        <f>P_R[[#This Row],[31+]]-P_R[[#This Row],[32+]]</f>
        <v>0</v>
      </c>
      <c r="BV242" s="5">
        <f>P_R[[#This Row],[32+]]-P_R[[#This Row],[33+]]</f>
        <v>0</v>
      </c>
      <c r="BW242" s="5">
        <f>P_R[[#This Row],[33+]]-P_R[[#This Row],[34+]]</f>
        <v>0</v>
      </c>
      <c r="BX242" s="5">
        <f>P_R[[#This Row],[34+]]-P_R[[#This Row],[35+]]</f>
        <v>0</v>
      </c>
      <c r="BY242" s="5">
        <f>P_R[[#This Row],[35+]]-P_R[[#This Row],[36+]]</f>
        <v>0</v>
      </c>
      <c r="BZ242" s="5">
        <f>P_R[[#This Row],[36+]]-P_R[[#This Row],[37+]]</f>
        <v>0</v>
      </c>
      <c r="CA242" s="5">
        <f>P_R[[#This Row],[37+]]-P_R[[#This Row],[38+]]</f>
        <v>0</v>
      </c>
      <c r="CB242" s="5">
        <f>P_R[[#This Row],[38+]]-P_R[[#This Row],[39+]]</f>
        <v>0</v>
      </c>
      <c r="CC242" s="5">
        <f>P_R[[#This Row],[39+]]-P_R[[#This Row],[40+]]</f>
        <v>0</v>
      </c>
      <c r="CD242" s="5">
        <f>P_R[[#This Row],[40+]]-P_R[[#This Row],[41+]]</f>
        <v>0</v>
      </c>
      <c r="CE242" s="5">
        <f>P_R[[#This Row],[41+]]-P_R[[#This Row],[42+]]</f>
        <v>0</v>
      </c>
      <c r="CF242" s="5">
        <f>P_R[[#This Row],[42+]]-P_R[[#This Row],[43+]]</f>
        <v>0</v>
      </c>
      <c r="CG242" s="5">
        <f>P_R[[#This Row],[43+]]-P_R[[#This Row],[44+]]</f>
        <v>0</v>
      </c>
      <c r="CH242" s="5">
        <f>P_R[[#This Row],[44+]]-P_R[[#This Row],[45+]]</f>
        <v>0</v>
      </c>
      <c r="CI242" s="5">
        <f>P_R[[#This Row],[45+]]-P_R[[#This Row],[46+]]</f>
        <v>0</v>
      </c>
      <c r="CJ242" s="5">
        <f>P_R[[#This Row],[46+]]-P_R[[#This Row],[47+]]</f>
        <v>0</v>
      </c>
      <c r="CK242" s="5">
        <f>P_R[[#This Row],[47+]]-P_R[[#This Row],[48+]]</f>
        <v>0</v>
      </c>
      <c r="CL242" s="5">
        <f>P_R[[#This Row],[48+]]-P_R[[#This Row],[49+]]</f>
        <v>0</v>
      </c>
    </row>
    <row r="243" spans="1:90" x14ac:dyDescent="0.25">
      <c r="A243" s="10">
        <v>22400727</v>
      </c>
      <c r="B243" s="13" t="s">
        <v>105</v>
      </c>
      <c r="C243" s="13" t="s">
        <v>104</v>
      </c>
      <c r="D243" s="11">
        <v>0.91666666666666663</v>
      </c>
      <c r="E243" s="9" t="str">
        <f>HYPERLINK("https://www.nba.com/stats/player/1641724/boxscores-traditional", "Jett Howard")</f>
        <v>Jett Howard</v>
      </c>
      <c r="F243">
        <v>9.1999999999999993</v>
      </c>
      <c r="G243" s="4">
        <v>6.242</v>
      </c>
      <c r="H243" s="3">
        <v>0.57535000000000003</v>
      </c>
      <c r="I243" s="3">
        <v>0.51197000000000004</v>
      </c>
      <c r="J243" s="3">
        <v>0.44828000000000001</v>
      </c>
      <c r="K243" s="3">
        <v>0.38590999999999998</v>
      </c>
      <c r="L243" s="3">
        <v>0.32635999999999998</v>
      </c>
      <c r="M243" s="3">
        <v>0.27093</v>
      </c>
      <c r="N243" s="3">
        <v>0.22065000000000001</v>
      </c>
      <c r="O243" s="3">
        <v>0.17619000000000001</v>
      </c>
      <c r="P243" s="3">
        <v>0.13786000000000001</v>
      </c>
      <c r="Q243" s="3">
        <v>0.10564999999999999</v>
      </c>
      <c r="R243" s="3">
        <v>7.9269999999999993E-2</v>
      </c>
      <c r="S243" s="3">
        <v>5.8209999999999998E-2</v>
      </c>
      <c r="T243" s="3">
        <v>4.1820000000000003E-2</v>
      </c>
      <c r="U243" s="3">
        <v>2.938E-2</v>
      </c>
      <c r="V243" s="3">
        <v>2.018E-2</v>
      </c>
      <c r="W243" s="3">
        <v>1.355E-2</v>
      </c>
      <c r="X243" s="3">
        <v>8.8900000000000003E-3</v>
      </c>
      <c r="Y243" s="3">
        <v>5.7000000000000002E-3</v>
      </c>
      <c r="Z243" s="3">
        <v>3.5699999999999998E-3</v>
      </c>
      <c r="AA243" s="3">
        <v>2.1900000000000001E-3</v>
      </c>
      <c r="AB243" s="3">
        <v>1.31E-3</v>
      </c>
      <c r="AC243" s="3">
        <v>7.6000000000000004E-4</v>
      </c>
      <c r="AD243" s="3">
        <v>4.2999999999999999E-4</v>
      </c>
      <c r="AE243" s="3">
        <v>2.4000000000000001E-4</v>
      </c>
      <c r="AF243" s="3">
        <v>1.2999999999999999E-4</v>
      </c>
      <c r="AG243" s="3">
        <v>6.9999999999999994E-5</v>
      </c>
      <c r="AH243" s="3">
        <v>4.0000000000000003E-5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5">
        <f>P_R[[#This Row],[8+]]-P_R[[#This Row],[9+]]</f>
        <v>6.3379999999999992E-2</v>
      </c>
      <c r="AY243" s="5">
        <f>P_R[[#This Row],[9+]]-P_R[[#This Row],[10+]]</f>
        <v>6.3690000000000024E-2</v>
      </c>
      <c r="AZ243" s="5">
        <f>P_R[[#This Row],[10+]]-P_R[[#This Row],[11+]]</f>
        <v>6.2370000000000037E-2</v>
      </c>
      <c r="BA243" s="5">
        <f>P_R[[#This Row],[11+]]-P_R[[#This Row],[12+]]</f>
        <v>5.9549999999999992E-2</v>
      </c>
      <c r="BB243" s="5">
        <f>P_R[[#This Row],[12+]]-P_R[[#This Row],[13+]]</f>
        <v>5.5429999999999979E-2</v>
      </c>
      <c r="BC243" s="5">
        <f>P_R[[#This Row],[13+]]-P_R[[#This Row],[14+]]</f>
        <v>5.0279999999999991E-2</v>
      </c>
      <c r="BD243" s="5">
        <f>P_R[[#This Row],[14+]]-P_R[[#This Row],[15+]]</f>
        <v>4.446E-2</v>
      </c>
      <c r="BE243" s="5">
        <f>P_R[[#This Row],[15+]]-P_R[[#This Row],[16+]]</f>
        <v>3.8330000000000003E-2</v>
      </c>
      <c r="BF243" s="5">
        <f>P_R[[#This Row],[16+]]-P_R[[#This Row],[17+]]</f>
        <v>3.2210000000000016E-2</v>
      </c>
      <c r="BG243" s="5">
        <f>P_R[[#This Row],[17+]]-P_R[[#This Row],[18+]]</f>
        <v>2.6380000000000001E-2</v>
      </c>
      <c r="BH243" s="5">
        <f>P_R[[#This Row],[18+]]-P_R[[#This Row],[19+]]</f>
        <v>2.1059999999999995E-2</v>
      </c>
      <c r="BI243" s="5">
        <f>P_R[[#This Row],[19+]]-P_R[[#This Row],[20+]]</f>
        <v>1.6389999999999995E-2</v>
      </c>
      <c r="BJ243" s="5">
        <f>P_R[[#This Row],[20+]]-P_R[[#This Row],[21+]]</f>
        <v>1.2440000000000003E-2</v>
      </c>
      <c r="BK243" s="5">
        <f>P_R[[#This Row],[21+]]-P_R[[#This Row],[22+]]</f>
        <v>9.1999999999999998E-3</v>
      </c>
      <c r="BL243" s="5">
        <f>P_R[[#This Row],[22+]]-P_R[[#This Row],[23+]]</f>
        <v>6.6300000000000005E-3</v>
      </c>
      <c r="BM243" s="5">
        <f>P_R[[#This Row],[23+]]-P_R[[#This Row],[24+]]</f>
        <v>4.6599999999999992E-3</v>
      </c>
      <c r="BN243" s="5">
        <f>P_R[[#This Row],[24+]]-P_R[[#This Row],[25+]]</f>
        <v>3.1900000000000001E-3</v>
      </c>
      <c r="BO243" s="5">
        <f>P_R[[#This Row],[25+]]-P_R[[#This Row],[26+]]</f>
        <v>2.1300000000000004E-3</v>
      </c>
      <c r="BP243" s="5">
        <f>P_R[[#This Row],[26+]]-P_R[[#This Row],[27+]]</f>
        <v>1.3799999999999997E-3</v>
      </c>
      <c r="BQ243" s="5">
        <f>P_R[[#This Row],[27+]]-P_R[[#This Row],[28+]]</f>
        <v>8.8000000000000014E-4</v>
      </c>
      <c r="BR243" s="5">
        <f>P_R[[#This Row],[28+]]-P_R[[#This Row],[29+]]</f>
        <v>5.4999999999999992E-4</v>
      </c>
      <c r="BS243" s="5">
        <f>P_R[[#This Row],[29+]]-P_R[[#This Row],[30+]]</f>
        <v>3.3000000000000005E-4</v>
      </c>
      <c r="BT243" s="5">
        <f>P_R[[#This Row],[30+]]-P_R[[#This Row],[31+]]</f>
        <v>1.8999999999999998E-4</v>
      </c>
      <c r="BU243" s="5">
        <f>P_R[[#This Row],[31+]]-P_R[[#This Row],[32+]]</f>
        <v>1.1000000000000002E-4</v>
      </c>
      <c r="BV243" s="5">
        <f>P_R[[#This Row],[32+]]-P_R[[#This Row],[33+]]</f>
        <v>5.9999999999999995E-5</v>
      </c>
      <c r="BW243" s="5">
        <f>P_R[[#This Row],[33+]]-P_R[[#This Row],[34+]]</f>
        <v>2.9999999999999991E-5</v>
      </c>
      <c r="BX243" s="5">
        <f>P_R[[#This Row],[34+]]-P_R[[#This Row],[35+]]</f>
        <v>4.0000000000000003E-5</v>
      </c>
      <c r="BY243" s="5">
        <f>P_R[[#This Row],[35+]]-P_R[[#This Row],[36+]]</f>
        <v>0</v>
      </c>
      <c r="BZ243" s="5">
        <f>P_R[[#This Row],[36+]]-P_R[[#This Row],[37+]]</f>
        <v>0</v>
      </c>
      <c r="CA243" s="5">
        <f>P_R[[#This Row],[37+]]-P_R[[#This Row],[38+]]</f>
        <v>0</v>
      </c>
      <c r="CB243" s="5">
        <f>P_R[[#This Row],[38+]]-P_R[[#This Row],[39+]]</f>
        <v>0</v>
      </c>
      <c r="CC243" s="5">
        <f>P_R[[#This Row],[39+]]-P_R[[#This Row],[40+]]</f>
        <v>0</v>
      </c>
      <c r="CD243" s="5">
        <f>P_R[[#This Row],[40+]]-P_R[[#This Row],[41+]]</f>
        <v>0</v>
      </c>
      <c r="CE243" s="5">
        <f>P_R[[#This Row],[41+]]-P_R[[#This Row],[42+]]</f>
        <v>0</v>
      </c>
      <c r="CF243" s="5">
        <f>P_R[[#This Row],[42+]]-P_R[[#This Row],[43+]]</f>
        <v>0</v>
      </c>
      <c r="CG243" s="5">
        <f>P_R[[#This Row],[43+]]-P_R[[#This Row],[44+]]</f>
        <v>0</v>
      </c>
      <c r="CH243" s="5">
        <f>P_R[[#This Row],[44+]]-P_R[[#This Row],[45+]]</f>
        <v>0</v>
      </c>
      <c r="CI243" s="5">
        <f>P_R[[#This Row],[45+]]-P_R[[#This Row],[46+]]</f>
        <v>0</v>
      </c>
      <c r="CJ243" s="5">
        <f>P_R[[#This Row],[46+]]-P_R[[#This Row],[47+]]</f>
        <v>0</v>
      </c>
      <c r="CK243" s="5">
        <f>P_R[[#This Row],[47+]]-P_R[[#This Row],[48+]]</f>
        <v>0</v>
      </c>
      <c r="CL243" s="5">
        <f>P_R[[#This Row],[48+]]-P_R[[#This Row],[49+]]</f>
        <v>0</v>
      </c>
    </row>
    <row r="244" spans="1:90" x14ac:dyDescent="0.25">
      <c r="AX244" s="5" t="e">
        <f>P_R[[#This Row],[8+]]-P_R[[#This Row],[9+]]</f>
        <v>#VALUE!</v>
      </c>
      <c r="AY244" s="5" t="e">
        <f>P_R[[#This Row],[9+]]-P_R[[#This Row],[10+]]</f>
        <v>#VALUE!</v>
      </c>
      <c r="AZ244" s="5" t="e">
        <f>P_R[[#This Row],[10+]]-P_R[[#This Row],[11+]]</f>
        <v>#VALUE!</v>
      </c>
      <c r="BA244" s="5" t="e">
        <f>P_R[[#This Row],[11+]]-P_R[[#This Row],[12+]]</f>
        <v>#VALUE!</v>
      </c>
      <c r="BB244" s="5" t="e">
        <f>P_R[[#This Row],[12+]]-P_R[[#This Row],[13+]]</f>
        <v>#VALUE!</v>
      </c>
      <c r="BC244" s="5" t="e">
        <f>P_R[[#This Row],[13+]]-P_R[[#This Row],[14+]]</f>
        <v>#VALUE!</v>
      </c>
      <c r="BD244" s="5" t="e">
        <f>P_R[[#This Row],[14+]]-P_R[[#This Row],[15+]]</f>
        <v>#VALUE!</v>
      </c>
      <c r="BE244" s="5" t="e">
        <f>P_R[[#This Row],[15+]]-P_R[[#This Row],[16+]]</f>
        <v>#VALUE!</v>
      </c>
      <c r="BF244" s="5" t="e">
        <f>P_R[[#This Row],[16+]]-P_R[[#This Row],[17+]]</f>
        <v>#VALUE!</v>
      </c>
      <c r="BG244" s="5" t="e">
        <f>P_R[[#This Row],[17+]]-P_R[[#This Row],[18+]]</f>
        <v>#VALUE!</v>
      </c>
      <c r="BH244" s="5" t="e">
        <f>P_R[[#This Row],[18+]]-P_R[[#This Row],[19+]]</f>
        <v>#VALUE!</v>
      </c>
      <c r="BI244" s="5" t="e">
        <f>P_R[[#This Row],[19+]]-P_R[[#This Row],[20+]]</f>
        <v>#VALUE!</v>
      </c>
      <c r="BJ244" s="5" t="e">
        <f>P_R[[#This Row],[20+]]-P_R[[#This Row],[21+]]</f>
        <v>#VALUE!</v>
      </c>
      <c r="BK244" s="5" t="e">
        <f>P_R[[#This Row],[21+]]-P_R[[#This Row],[22+]]</f>
        <v>#VALUE!</v>
      </c>
      <c r="BL244" s="5" t="e">
        <f>P_R[[#This Row],[22+]]-P_R[[#This Row],[23+]]</f>
        <v>#VALUE!</v>
      </c>
      <c r="BM244" s="5" t="e">
        <f>P_R[[#This Row],[23+]]-P_R[[#This Row],[24+]]</f>
        <v>#VALUE!</v>
      </c>
      <c r="BN244" s="5" t="e">
        <f>P_R[[#This Row],[24+]]-P_R[[#This Row],[25+]]</f>
        <v>#VALUE!</v>
      </c>
      <c r="BO244" s="5" t="e">
        <f>P_R[[#This Row],[25+]]-P_R[[#This Row],[26+]]</f>
        <v>#VALUE!</v>
      </c>
      <c r="BP244" s="5" t="e">
        <f>P_R[[#This Row],[26+]]-P_R[[#This Row],[27+]]</f>
        <v>#VALUE!</v>
      </c>
      <c r="BQ244" s="5" t="e">
        <f>P_R[[#This Row],[27+]]-P_R[[#This Row],[28+]]</f>
        <v>#VALUE!</v>
      </c>
      <c r="BR244" s="5" t="e">
        <f>P_R[[#This Row],[28+]]-P_R[[#This Row],[29+]]</f>
        <v>#VALUE!</v>
      </c>
      <c r="BS244" s="5" t="e">
        <f>P_R[[#This Row],[29+]]-P_R[[#This Row],[30+]]</f>
        <v>#VALUE!</v>
      </c>
      <c r="BT244" s="5" t="e">
        <f>P_R[[#This Row],[30+]]-P_R[[#This Row],[31+]]</f>
        <v>#VALUE!</v>
      </c>
      <c r="BU244" s="5" t="e">
        <f>P_R[[#This Row],[31+]]-P_R[[#This Row],[32+]]</f>
        <v>#VALUE!</v>
      </c>
      <c r="BV244" s="5" t="e">
        <f>P_R[[#This Row],[32+]]-P_R[[#This Row],[33+]]</f>
        <v>#VALUE!</v>
      </c>
      <c r="BW244" s="5" t="e">
        <f>P_R[[#This Row],[33+]]-P_R[[#This Row],[34+]]</f>
        <v>#VALUE!</v>
      </c>
      <c r="BX244" s="5" t="e">
        <f>P_R[[#This Row],[34+]]-P_R[[#This Row],[35+]]</f>
        <v>#VALUE!</v>
      </c>
      <c r="BY244" s="5" t="e">
        <f>P_R[[#This Row],[35+]]-P_R[[#This Row],[36+]]</f>
        <v>#VALUE!</v>
      </c>
      <c r="BZ244" s="5" t="e">
        <f>P_R[[#This Row],[36+]]-P_R[[#This Row],[37+]]</f>
        <v>#VALUE!</v>
      </c>
      <c r="CA244" s="5" t="e">
        <f>P_R[[#This Row],[37+]]-P_R[[#This Row],[38+]]</f>
        <v>#VALUE!</v>
      </c>
      <c r="CB244" s="5" t="e">
        <f>P_R[[#This Row],[38+]]-P_R[[#This Row],[39+]]</f>
        <v>#VALUE!</v>
      </c>
      <c r="CC244" s="5" t="e">
        <f>P_R[[#This Row],[39+]]-P_R[[#This Row],[40+]]</f>
        <v>#VALUE!</v>
      </c>
      <c r="CD244" s="5" t="e">
        <f>P_R[[#This Row],[40+]]-P_R[[#This Row],[41+]]</f>
        <v>#VALUE!</v>
      </c>
      <c r="CE244" s="5" t="e">
        <f>P_R[[#This Row],[41+]]-P_R[[#This Row],[42+]]</f>
        <v>#VALUE!</v>
      </c>
      <c r="CF244" s="5" t="e">
        <f>P_R[[#This Row],[42+]]-P_R[[#This Row],[43+]]</f>
        <v>#VALUE!</v>
      </c>
      <c r="CG244" s="5" t="e">
        <f>P_R[[#This Row],[43+]]-P_R[[#This Row],[44+]]</f>
        <v>#VALUE!</v>
      </c>
      <c r="CH244" s="5" t="e">
        <f>P_R[[#This Row],[44+]]-P_R[[#This Row],[45+]]</f>
        <v>#VALUE!</v>
      </c>
      <c r="CI244" s="5" t="e">
        <f>P_R[[#This Row],[45+]]-P_R[[#This Row],[46+]]</f>
        <v>#VALUE!</v>
      </c>
      <c r="CJ244" s="5" t="e">
        <f>P_R[[#This Row],[46+]]-P_R[[#This Row],[47+]]</f>
        <v>#VALUE!</v>
      </c>
      <c r="CK244" s="5" t="e">
        <f>P_R[[#This Row],[47+]]-P_R[[#This Row],[48+]]</f>
        <v>#VALUE!</v>
      </c>
      <c r="CL244" s="5" t="e">
        <f>P_R[[#This Row],[48+]]-P_R[[#This Row],[49+]]</f>
        <v>#VALUE!</v>
      </c>
    </row>
    <row r="245" spans="1:90" x14ac:dyDescent="0.25">
      <c r="AX245" s="5" t="e">
        <f>P_R[[#This Row],[8+]]-P_R[[#This Row],[9+]]</f>
        <v>#VALUE!</v>
      </c>
      <c r="AY245" s="5" t="e">
        <f>P_R[[#This Row],[9+]]-P_R[[#This Row],[10+]]</f>
        <v>#VALUE!</v>
      </c>
      <c r="AZ245" s="5" t="e">
        <f>P_R[[#This Row],[10+]]-P_R[[#This Row],[11+]]</f>
        <v>#VALUE!</v>
      </c>
      <c r="BA245" s="5" t="e">
        <f>P_R[[#This Row],[11+]]-P_R[[#This Row],[12+]]</f>
        <v>#VALUE!</v>
      </c>
      <c r="BB245" s="5" t="e">
        <f>P_R[[#This Row],[12+]]-P_R[[#This Row],[13+]]</f>
        <v>#VALUE!</v>
      </c>
      <c r="BC245" s="5" t="e">
        <f>P_R[[#This Row],[13+]]-P_R[[#This Row],[14+]]</f>
        <v>#VALUE!</v>
      </c>
      <c r="BD245" s="5" t="e">
        <f>P_R[[#This Row],[14+]]-P_R[[#This Row],[15+]]</f>
        <v>#VALUE!</v>
      </c>
      <c r="BE245" s="5" t="e">
        <f>P_R[[#This Row],[15+]]-P_R[[#This Row],[16+]]</f>
        <v>#VALUE!</v>
      </c>
      <c r="BF245" s="5" t="e">
        <f>P_R[[#This Row],[16+]]-P_R[[#This Row],[17+]]</f>
        <v>#VALUE!</v>
      </c>
      <c r="BG245" s="5" t="e">
        <f>P_R[[#This Row],[17+]]-P_R[[#This Row],[18+]]</f>
        <v>#VALUE!</v>
      </c>
      <c r="BH245" s="5" t="e">
        <f>P_R[[#This Row],[18+]]-P_R[[#This Row],[19+]]</f>
        <v>#VALUE!</v>
      </c>
      <c r="BI245" s="5" t="e">
        <f>P_R[[#This Row],[19+]]-P_R[[#This Row],[20+]]</f>
        <v>#VALUE!</v>
      </c>
      <c r="BJ245" s="5" t="e">
        <f>P_R[[#This Row],[20+]]-P_R[[#This Row],[21+]]</f>
        <v>#VALUE!</v>
      </c>
      <c r="BK245" s="5" t="e">
        <f>P_R[[#This Row],[21+]]-P_R[[#This Row],[22+]]</f>
        <v>#VALUE!</v>
      </c>
      <c r="BL245" s="5" t="e">
        <f>P_R[[#This Row],[22+]]-P_R[[#This Row],[23+]]</f>
        <v>#VALUE!</v>
      </c>
      <c r="BM245" s="5" t="e">
        <f>P_R[[#This Row],[23+]]-P_R[[#This Row],[24+]]</f>
        <v>#VALUE!</v>
      </c>
      <c r="BN245" s="5" t="e">
        <f>P_R[[#This Row],[24+]]-P_R[[#This Row],[25+]]</f>
        <v>#VALUE!</v>
      </c>
      <c r="BO245" s="5" t="e">
        <f>P_R[[#This Row],[25+]]-P_R[[#This Row],[26+]]</f>
        <v>#VALUE!</v>
      </c>
      <c r="BP245" s="5" t="e">
        <f>P_R[[#This Row],[26+]]-P_R[[#This Row],[27+]]</f>
        <v>#VALUE!</v>
      </c>
      <c r="BQ245" s="5" t="e">
        <f>P_R[[#This Row],[27+]]-P_R[[#This Row],[28+]]</f>
        <v>#VALUE!</v>
      </c>
      <c r="BR245" s="5" t="e">
        <f>P_R[[#This Row],[28+]]-P_R[[#This Row],[29+]]</f>
        <v>#VALUE!</v>
      </c>
      <c r="BS245" s="5" t="e">
        <f>P_R[[#This Row],[29+]]-P_R[[#This Row],[30+]]</f>
        <v>#VALUE!</v>
      </c>
      <c r="BT245" s="5" t="e">
        <f>P_R[[#This Row],[30+]]-P_R[[#This Row],[31+]]</f>
        <v>#VALUE!</v>
      </c>
      <c r="BU245" s="5" t="e">
        <f>P_R[[#This Row],[31+]]-P_R[[#This Row],[32+]]</f>
        <v>#VALUE!</v>
      </c>
      <c r="BV245" s="5" t="e">
        <f>P_R[[#This Row],[32+]]-P_R[[#This Row],[33+]]</f>
        <v>#VALUE!</v>
      </c>
      <c r="BW245" s="5" t="e">
        <f>P_R[[#This Row],[33+]]-P_R[[#This Row],[34+]]</f>
        <v>#VALUE!</v>
      </c>
      <c r="BX245" s="5" t="e">
        <f>P_R[[#This Row],[34+]]-P_R[[#This Row],[35+]]</f>
        <v>#VALUE!</v>
      </c>
      <c r="BY245" s="5" t="e">
        <f>P_R[[#This Row],[35+]]-P_R[[#This Row],[36+]]</f>
        <v>#VALUE!</v>
      </c>
      <c r="BZ245" s="5" t="e">
        <f>P_R[[#This Row],[36+]]-P_R[[#This Row],[37+]]</f>
        <v>#VALUE!</v>
      </c>
      <c r="CA245" s="5" t="e">
        <f>P_R[[#This Row],[37+]]-P_R[[#This Row],[38+]]</f>
        <v>#VALUE!</v>
      </c>
      <c r="CB245" s="5" t="e">
        <f>P_R[[#This Row],[38+]]-P_R[[#This Row],[39+]]</f>
        <v>#VALUE!</v>
      </c>
      <c r="CC245" s="5" t="e">
        <f>P_R[[#This Row],[39+]]-P_R[[#This Row],[40+]]</f>
        <v>#VALUE!</v>
      </c>
      <c r="CD245" s="5" t="e">
        <f>P_R[[#This Row],[40+]]-P_R[[#This Row],[41+]]</f>
        <v>#VALUE!</v>
      </c>
      <c r="CE245" s="5" t="e">
        <f>P_R[[#This Row],[41+]]-P_R[[#This Row],[42+]]</f>
        <v>#VALUE!</v>
      </c>
      <c r="CF245" s="5" t="e">
        <f>P_R[[#This Row],[42+]]-P_R[[#This Row],[43+]]</f>
        <v>#VALUE!</v>
      </c>
      <c r="CG245" s="5" t="e">
        <f>P_R[[#This Row],[43+]]-P_R[[#This Row],[44+]]</f>
        <v>#VALUE!</v>
      </c>
      <c r="CH245" s="5" t="e">
        <f>P_R[[#This Row],[44+]]-P_R[[#This Row],[45+]]</f>
        <v>#VALUE!</v>
      </c>
      <c r="CI245" s="5" t="e">
        <f>P_R[[#This Row],[45+]]-P_R[[#This Row],[46+]]</f>
        <v>#VALUE!</v>
      </c>
      <c r="CJ245" s="5" t="e">
        <f>P_R[[#This Row],[46+]]-P_R[[#This Row],[47+]]</f>
        <v>#VALUE!</v>
      </c>
      <c r="CK245" s="5" t="e">
        <f>P_R[[#This Row],[47+]]-P_R[[#This Row],[48+]]</f>
        <v>#VALUE!</v>
      </c>
      <c r="CL245" s="5" t="e">
        <f>P_R[[#This Row],[48+]]-P_R[[#This Row],[49+]]</f>
        <v>#VALUE!</v>
      </c>
    </row>
    <row r="246" spans="1:90" x14ac:dyDescent="0.25">
      <c r="AX246" s="5" t="e">
        <f>P_R[[#This Row],[8+]]-P_R[[#This Row],[9+]]</f>
        <v>#VALUE!</v>
      </c>
      <c r="AY246" s="5" t="e">
        <f>P_R[[#This Row],[9+]]-P_R[[#This Row],[10+]]</f>
        <v>#VALUE!</v>
      </c>
      <c r="AZ246" s="5" t="e">
        <f>P_R[[#This Row],[10+]]-P_R[[#This Row],[11+]]</f>
        <v>#VALUE!</v>
      </c>
      <c r="BA246" s="5" t="e">
        <f>P_R[[#This Row],[11+]]-P_R[[#This Row],[12+]]</f>
        <v>#VALUE!</v>
      </c>
      <c r="BB246" s="5" t="e">
        <f>P_R[[#This Row],[12+]]-P_R[[#This Row],[13+]]</f>
        <v>#VALUE!</v>
      </c>
      <c r="BC246" s="5" t="e">
        <f>P_R[[#This Row],[13+]]-P_R[[#This Row],[14+]]</f>
        <v>#VALUE!</v>
      </c>
      <c r="BD246" s="5" t="e">
        <f>P_R[[#This Row],[14+]]-P_R[[#This Row],[15+]]</f>
        <v>#VALUE!</v>
      </c>
      <c r="BE246" s="5" t="e">
        <f>P_R[[#This Row],[15+]]-P_R[[#This Row],[16+]]</f>
        <v>#VALUE!</v>
      </c>
      <c r="BF246" s="5" t="e">
        <f>P_R[[#This Row],[16+]]-P_R[[#This Row],[17+]]</f>
        <v>#VALUE!</v>
      </c>
      <c r="BG246" s="5" t="e">
        <f>P_R[[#This Row],[17+]]-P_R[[#This Row],[18+]]</f>
        <v>#VALUE!</v>
      </c>
      <c r="BH246" s="5" t="e">
        <f>P_R[[#This Row],[18+]]-P_R[[#This Row],[19+]]</f>
        <v>#VALUE!</v>
      </c>
      <c r="BI246" s="5" t="e">
        <f>P_R[[#This Row],[19+]]-P_R[[#This Row],[20+]]</f>
        <v>#VALUE!</v>
      </c>
      <c r="BJ246" s="5" t="e">
        <f>P_R[[#This Row],[20+]]-P_R[[#This Row],[21+]]</f>
        <v>#VALUE!</v>
      </c>
      <c r="BK246" s="5" t="e">
        <f>P_R[[#This Row],[21+]]-P_R[[#This Row],[22+]]</f>
        <v>#VALUE!</v>
      </c>
      <c r="BL246" s="5" t="e">
        <f>P_R[[#This Row],[22+]]-P_R[[#This Row],[23+]]</f>
        <v>#VALUE!</v>
      </c>
      <c r="BM246" s="5" t="e">
        <f>P_R[[#This Row],[23+]]-P_R[[#This Row],[24+]]</f>
        <v>#VALUE!</v>
      </c>
      <c r="BN246" s="5" t="e">
        <f>P_R[[#This Row],[24+]]-P_R[[#This Row],[25+]]</f>
        <v>#VALUE!</v>
      </c>
      <c r="BO246" s="5" t="e">
        <f>P_R[[#This Row],[25+]]-P_R[[#This Row],[26+]]</f>
        <v>#VALUE!</v>
      </c>
      <c r="BP246" s="5" t="e">
        <f>P_R[[#This Row],[26+]]-P_R[[#This Row],[27+]]</f>
        <v>#VALUE!</v>
      </c>
      <c r="BQ246" s="5" t="e">
        <f>P_R[[#This Row],[27+]]-P_R[[#This Row],[28+]]</f>
        <v>#VALUE!</v>
      </c>
      <c r="BR246" s="5" t="e">
        <f>P_R[[#This Row],[28+]]-P_R[[#This Row],[29+]]</f>
        <v>#VALUE!</v>
      </c>
      <c r="BS246" s="5" t="e">
        <f>P_R[[#This Row],[29+]]-P_R[[#This Row],[30+]]</f>
        <v>#VALUE!</v>
      </c>
      <c r="BT246" s="5" t="e">
        <f>P_R[[#This Row],[30+]]-P_R[[#This Row],[31+]]</f>
        <v>#VALUE!</v>
      </c>
      <c r="BU246" s="5" t="e">
        <f>P_R[[#This Row],[31+]]-P_R[[#This Row],[32+]]</f>
        <v>#VALUE!</v>
      </c>
      <c r="BV246" s="5" t="e">
        <f>P_R[[#This Row],[32+]]-P_R[[#This Row],[33+]]</f>
        <v>#VALUE!</v>
      </c>
      <c r="BW246" s="5" t="e">
        <f>P_R[[#This Row],[33+]]-P_R[[#This Row],[34+]]</f>
        <v>#VALUE!</v>
      </c>
      <c r="BX246" s="5" t="e">
        <f>P_R[[#This Row],[34+]]-P_R[[#This Row],[35+]]</f>
        <v>#VALUE!</v>
      </c>
      <c r="BY246" s="5" t="e">
        <f>P_R[[#This Row],[35+]]-P_R[[#This Row],[36+]]</f>
        <v>#VALUE!</v>
      </c>
      <c r="BZ246" s="5" t="e">
        <f>P_R[[#This Row],[36+]]-P_R[[#This Row],[37+]]</f>
        <v>#VALUE!</v>
      </c>
      <c r="CA246" s="5" t="e">
        <f>P_R[[#This Row],[37+]]-P_R[[#This Row],[38+]]</f>
        <v>#VALUE!</v>
      </c>
      <c r="CB246" s="5" t="e">
        <f>P_R[[#This Row],[38+]]-P_R[[#This Row],[39+]]</f>
        <v>#VALUE!</v>
      </c>
      <c r="CC246" s="5" t="e">
        <f>P_R[[#This Row],[39+]]-P_R[[#This Row],[40+]]</f>
        <v>#VALUE!</v>
      </c>
      <c r="CD246" s="5" t="e">
        <f>P_R[[#This Row],[40+]]-P_R[[#This Row],[41+]]</f>
        <v>#VALUE!</v>
      </c>
      <c r="CE246" s="5" t="e">
        <f>P_R[[#This Row],[41+]]-P_R[[#This Row],[42+]]</f>
        <v>#VALUE!</v>
      </c>
      <c r="CF246" s="5" t="e">
        <f>P_R[[#This Row],[42+]]-P_R[[#This Row],[43+]]</f>
        <v>#VALUE!</v>
      </c>
      <c r="CG246" s="5" t="e">
        <f>P_R[[#This Row],[43+]]-P_R[[#This Row],[44+]]</f>
        <v>#VALUE!</v>
      </c>
      <c r="CH246" s="5" t="e">
        <f>P_R[[#This Row],[44+]]-P_R[[#This Row],[45+]]</f>
        <v>#VALUE!</v>
      </c>
      <c r="CI246" s="5" t="e">
        <f>P_R[[#This Row],[45+]]-P_R[[#This Row],[46+]]</f>
        <v>#VALUE!</v>
      </c>
      <c r="CJ246" s="5" t="e">
        <f>P_R[[#This Row],[46+]]-P_R[[#This Row],[47+]]</f>
        <v>#VALUE!</v>
      </c>
      <c r="CK246" s="5" t="e">
        <f>P_R[[#This Row],[47+]]-P_R[[#This Row],[48+]]</f>
        <v>#VALUE!</v>
      </c>
      <c r="CL246" s="5" t="e">
        <f>P_R[[#This Row],[48+]]-P_R[[#This Row],[49+]]</f>
        <v>#VALUE!</v>
      </c>
    </row>
    <row r="247" spans="1:90" x14ac:dyDescent="0.25">
      <c r="AX247" s="5" t="e">
        <f>P_R[[#This Row],[8+]]-P_R[[#This Row],[9+]]</f>
        <v>#VALUE!</v>
      </c>
      <c r="AY247" s="5" t="e">
        <f>P_R[[#This Row],[9+]]-P_R[[#This Row],[10+]]</f>
        <v>#VALUE!</v>
      </c>
      <c r="AZ247" s="5" t="e">
        <f>P_R[[#This Row],[10+]]-P_R[[#This Row],[11+]]</f>
        <v>#VALUE!</v>
      </c>
      <c r="BA247" s="5" t="e">
        <f>P_R[[#This Row],[11+]]-P_R[[#This Row],[12+]]</f>
        <v>#VALUE!</v>
      </c>
      <c r="BB247" s="5" t="e">
        <f>P_R[[#This Row],[12+]]-P_R[[#This Row],[13+]]</f>
        <v>#VALUE!</v>
      </c>
      <c r="BC247" s="5" t="e">
        <f>P_R[[#This Row],[13+]]-P_R[[#This Row],[14+]]</f>
        <v>#VALUE!</v>
      </c>
      <c r="BD247" s="5" t="e">
        <f>P_R[[#This Row],[14+]]-P_R[[#This Row],[15+]]</f>
        <v>#VALUE!</v>
      </c>
      <c r="BE247" s="5" t="e">
        <f>P_R[[#This Row],[15+]]-P_R[[#This Row],[16+]]</f>
        <v>#VALUE!</v>
      </c>
      <c r="BF247" s="5" t="e">
        <f>P_R[[#This Row],[16+]]-P_R[[#This Row],[17+]]</f>
        <v>#VALUE!</v>
      </c>
      <c r="BG247" s="5" t="e">
        <f>P_R[[#This Row],[17+]]-P_R[[#This Row],[18+]]</f>
        <v>#VALUE!</v>
      </c>
      <c r="BH247" s="5" t="e">
        <f>P_R[[#This Row],[18+]]-P_R[[#This Row],[19+]]</f>
        <v>#VALUE!</v>
      </c>
      <c r="BI247" s="5" t="e">
        <f>P_R[[#This Row],[19+]]-P_R[[#This Row],[20+]]</f>
        <v>#VALUE!</v>
      </c>
      <c r="BJ247" s="5" t="e">
        <f>P_R[[#This Row],[20+]]-P_R[[#This Row],[21+]]</f>
        <v>#VALUE!</v>
      </c>
      <c r="BK247" s="5" t="e">
        <f>P_R[[#This Row],[21+]]-P_R[[#This Row],[22+]]</f>
        <v>#VALUE!</v>
      </c>
      <c r="BL247" s="5" t="e">
        <f>P_R[[#This Row],[22+]]-P_R[[#This Row],[23+]]</f>
        <v>#VALUE!</v>
      </c>
      <c r="BM247" s="5" t="e">
        <f>P_R[[#This Row],[23+]]-P_R[[#This Row],[24+]]</f>
        <v>#VALUE!</v>
      </c>
      <c r="BN247" s="5" t="e">
        <f>P_R[[#This Row],[24+]]-P_R[[#This Row],[25+]]</f>
        <v>#VALUE!</v>
      </c>
      <c r="BO247" s="5" t="e">
        <f>P_R[[#This Row],[25+]]-P_R[[#This Row],[26+]]</f>
        <v>#VALUE!</v>
      </c>
      <c r="BP247" s="5" t="e">
        <f>P_R[[#This Row],[26+]]-P_R[[#This Row],[27+]]</f>
        <v>#VALUE!</v>
      </c>
      <c r="BQ247" s="5" t="e">
        <f>P_R[[#This Row],[27+]]-P_R[[#This Row],[28+]]</f>
        <v>#VALUE!</v>
      </c>
      <c r="BR247" s="5" t="e">
        <f>P_R[[#This Row],[28+]]-P_R[[#This Row],[29+]]</f>
        <v>#VALUE!</v>
      </c>
      <c r="BS247" s="5" t="e">
        <f>P_R[[#This Row],[29+]]-P_R[[#This Row],[30+]]</f>
        <v>#VALUE!</v>
      </c>
      <c r="BT247" s="5" t="e">
        <f>P_R[[#This Row],[30+]]-P_R[[#This Row],[31+]]</f>
        <v>#VALUE!</v>
      </c>
      <c r="BU247" s="5" t="e">
        <f>P_R[[#This Row],[31+]]-P_R[[#This Row],[32+]]</f>
        <v>#VALUE!</v>
      </c>
      <c r="BV247" s="5" t="e">
        <f>P_R[[#This Row],[32+]]-P_R[[#This Row],[33+]]</f>
        <v>#VALUE!</v>
      </c>
      <c r="BW247" s="5" t="e">
        <f>P_R[[#This Row],[33+]]-P_R[[#This Row],[34+]]</f>
        <v>#VALUE!</v>
      </c>
      <c r="BX247" s="5" t="e">
        <f>P_R[[#This Row],[34+]]-P_R[[#This Row],[35+]]</f>
        <v>#VALUE!</v>
      </c>
      <c r="BY247" s="5" t="e">
        <f>P_R[[#This Row],[35+]]-P_R[[#This Row],[36+]]</f>
        <v>#VALUE!</v>
      </c>
      <c r="BZ247" s="5" t="e">
        <f>P_R[[#This Row],[36+]]-P_R[[#This Row],[37+]]</f>
        <v>#VALUE!</v>
      </c>
      <c r="CA247" s="5" t="e">
        <f>P_R[[#This Row],[37+]]-P_R[[#This Row],[38+]]</f>
        <v>#VALUE!</v>
      </c>
      <c r="CB247" s="5" t="e">
        <f>P_R[[#This Row],[38+]]-P_R[[#This Row],[39+]]</f>
        <v>#VALUE!</v>
      </c>
      <c r="CC247" s="5" t="e">
        <f>P_R[[#This Row],[39+]]-P_R[[#This Row],[40+]]</f>
        <v>#VALUE!</v>
      </c>
      <c r="CD247" s="5" t="e">
        <f>P_R[[#This Row],[40+]]-P_R[[#This Row],[41+]]</f>
        <v>#VALUE!</v>
      </c>
      <c r="CE247" s="5" t="e">
        <f>P_R[[#This Row],[41+]]-P_R[[#This Row],[42+]]</f>
        <v>#VALUE!</v>
      </c>
      <c r="CF247" s="5" t="e">
        <f>P_R[[#This Row],[42+]]-P_R[[#This Row],[43+]]</f>
        <v>#VALUE!</v>
      </c>
      <c r="CG247" s="5" t="e">
        <f>P_R[[#This Row],[43+]]-P_R[[#This Row],[44+]]</f>
        <v>#VALUE!</v>
      </c>
      <c r="CH247" s="5" t="e">
        <f>P_R[[#This Row],[44+]]-P_R[[#This Row],[45+]]</f>
        <v>#VALUE!</v>
      </c>
      <c r="CI247" s="5" t="e">
        <f>P_R[[#This Row],[45+]]-P_R[[#This Row],[46+]]</f>
        <v>#VALUE!</v>
      </c>
      <c r="CJ247" s="5" t="e">
        <f>P_R[[#This Row],[46+]]-P_R[[#This Row],[47+]]</f>
        <v>#VALUE!</v>
      </c>
      <c r="CK247" s="5" t="e">
        <f>P_R[[#This Row],[47+]]-P_R[[#This Row],[48+]]</f>
        <v>#VALUE!</v>
      </c>
      <c r="CL247" s="5" t="e">
        <f>P_R[[#This Row],[48+]]-P_R[[#This Row],[49+]]</f>
        <v>#VALUE!</v>
      </c>
    </row>
    <row r="248" spans="1:90" x14ac:dyDescent="0.25">
      <c r="AX248" s="5" t="e">
        <f>P_R[[#This Row],[8+]]-P_R[[#This Row],[9+]]</f>
        <v>#VALUE!</v>
      </c>
      <c r="AY248" s="5" t="e">
        <f>P_R[[#This Row],[9+]]-P_R[[#This Row],[10+]]</f>
        <v>#VALUE!</v>
      </c>
      <c r="AZ248" s="5" t="e">
        <f>P_R[[#This Row],[10+]]-P_R[[#This Row],[11+]]</f>
        <v>#VALUE!</v>
      </c>
      <c r="BA248" s="5" t="e">
        <f>P_R[[#This Row],[11+]]-P_R[[#This Row],[12+]]</f>
        <v>#VALUE!</v>
      </c>
      <c r="BB248" s="5" t="e">
        <f>P_R[[#This Row],[12+]]-P_R[[#This Row],[13+]]</f>
        <v>#VALUE!</v>
      </c>
      <c r="BC248" s="5" t="e">
        <f>P_R[[#This Row],[13+]]-P_R[[#This Row],[14+]]</f>
        <v>#VALUE!</v>
      </c>
      <c r="BD248" s="5" t="e">
        <f>P_R[[#This Row],[14+]]-P_R[[#This Row],[15+]]</f>
        <v>#VALUE!</v>
      </c>
      <c r="BE248" s="5" t="e">
        <f>P_R[[#This Row],[15+]]-P_R[[#This Row],[16+]]</f>
        <v>#VALUE!</v>
      </c>
      <c r="BF248" s="5" t="e">
        <f>P_R[[#This Row],[16+]]-P_R[[#This Row],[17+]]</f>
        <v>#VALUE!</v>
      </c>
      <c r="BG248" s="5" t="e">
        <f>P_R[[#This Row],[17+]]-P_R[[#This Row],[18+]]</f>
        <v>#VALUE!</v>
      </c>
      <c r="BH248" s="5" t="e">
        <f>P_R[[#This Row],[18+]]-P_R[[#This Row],[19+]]</f>
        <v>#VALUE!</v>
      </c>
      <c r="BI248" s="5" t="e">
        <f>P_R[[#This Row],[19+]]-P_R[[#This Row],[20+]]</f>
        <v>#VALUE!</v>
      </c>
      <c r="BJ248" s="5" t="e">
        <f>P_R[[#This Row],[20+]]-P_R[[#This Row],[21+]]</f>
        <v>#VALUE!</v>
      </c>
      <c r="BK248" s="5" t="e">
        <f>P_R[[#This Row],[21+]]-P_R[[#This Row],[22+]]</f>
        <v>#VALUE!</v>
      </c>
      <c r="BL248" s="5" t="e">
        <f>P_R[[#This Row],[22+]]-P_R[[#This Row],[23+]]</f>
        <v>#VALUE!</v>
      </c>
      <c r="BM248" s="5" t="e">
        <f>P_R[[#This Row],[23+]]-P_R[[#This Row],[24+]]</f>
        <v>#VALUE!</v>
      </c>
      <c r="BN248" s="5" t="e">
        <f>P_R[[#This Row],[24+]]-P_R[[#This Row],[25+]]</f>
        <v>#VALUE!</v>
      </c>
      <c r="BO248" s="5" t="e">
        <f>P_R[[#This Row],[25+]]-P_R[[#This Row],[26+]]</f>
        <v>#VALUE!</v>
      </c>
      <c r="BP248" s="5" t="e">
        <f>P_R[[#This Row],[26+]]-P_R[[#This Row],[27+]]</f>
        <v>#VALUE!</v>
      </c>
      <c r="BQ248" s="5" t="e">
        <f>P_R[[#This Row],[27+]]-P_R[[#This Row],[28+]]</f>
        <v>#VALUE!</v>
      </c>
      <c r="BR248" s="5" t="e">
        <f>P_R[[#This Row],[28+]]-P_R[[#This Row],[29+]]</f>
        <v>#VALUE!</v>
      </c>
      <c r="BS248" s="5" t="e">
        <f>P_R[[#This Row],[29+]]-P_R[[#This Row],[30+]]</f>
        <v>#VALUE!</v>
      </c>
      <c r="BT248" s="5" t="e">
        <f>P_R[[#This Row],[30+]]-P_R[[#This Row],[31+]]</f>
        <v>#VALUE!</v>
      </c>
      <c r="BU248" s="5" t="e">
        <f>P_R[[#This Row],[31+]]-P_R[[#This Row],[32+]]</f>
        <v>#VALUE!</v>
      </c>
      <c r="BV248" s="5" t="e">
        <f>P_R[[#This Row],[32+]]-P_R[[#This Row],[33+]]</f>
        <v>#VALUE!</v>
      </c>
      <c r="BW248" s="5" t="e">
        <f>P_R[[#This Row],[33+]]-P_R[[#This Row],[34+]]</f>
        <v>#VALUE!</v>
      </c>
      <c r="BX248" s="5" t="e">
        <f>P_R[[#This Row],[34+]]-P_R[[#This Row],[35+]]</f>
        <v>#VALUE!</v>
      </c>
      <c r="BY248" s="5" t="e">
        <f>P_R[[#This Row],[35+]]-P_R[[#This Row],[36+]]</f>
        <v>#VALUE!</v>
      </c>
      <c r="BZ248" s="5" t="e">
        <f>P_R[[#This Row],[36+]]-P_R[[#This Row],[37+]]</f>
        <v>#VALUE!</v>
      </c>
      <c r="CA248" s="5" t="e">
        <f>P_R[[#This Row],[37+]]-P_R[[#This Row],[38+]]</f>
        <v>#VALUE!</v>
      </c>
      <c r="CB248" s="5" t="e">
        <f>P_R[[#This Row],[38+]]-P_R[[#This Row],[39+]]</f>
        <v>#VALUE!</v>
      </c>
      <c r="CC248" s="5" t="e">
        <f>P_R[[#This Row],[39+]]-P_R[[#This Row],[40+]]</f>
        <v>#VALUE!</v>
      </c>
      <c r="CD248" s="5" t="e">
        <f>P_R[[#This Row],[40+]]-P_R[[#This Row],[41+]]</f>
        <v>#VALUE!</v>
      </c>
      <c r="CE248" s="5" t="e">
        <f>P_R[[#This Row],[41+]]-P_R[[#This Row],[42+]]</f>
        <v>#VALUE!</v>
      </c>
      <c r="CF248" s="5" t="e">
        <f>P_R[[#This Row],[42+]]-P_R[[#This Row],[43+]]</f>
        <v>#VALUE!</v>
      </c>
      <c r="CG248" s="5" t="e">
        <f>P_R[[#This Row],[43+]]-P_R[[#This Row],[44+]]</f>
        <v>#VALUE!</v>
      </c>
      <c r="CH248" s="5" t="e">
        <f>P_R[[#This Row],[44+]]-P_R[[#This Row],[45+]]</f>
        <v>#VALUE!</v>
      </c>
      <c r="CI248" s="5" t="e">
        <f>P_R[[#This Row],[45+]]-P_R[[#This Row],[46+]]</f>
        <v>#VALUE!</v>
      </c>
      <c r="CJ248" s="5" t="e">
        <f>P_R[[#This Row],[46+]]-P_R[[#This Row],[47+]]</f>
        <v>#VALUE!</v>
      </c>
      <c r="CK248" s="5" t="e">
        <f>P_R[[#This Row],[47+]]-P_R[[#This Row],[48+]]</f>
        <v>#VALUE!</v>
      </c>
      <c r="CL248" s="5" t="e">
        <f>P_R[[#This Row],[48+]]-P_R[[#This Row],[49+]]</f>
        <v>#VALUE!</v>
      </c>
    </row>
    <row r="249" spans="1:90" x14ac:dyDescent="0.25">
      <c r="AX249" s="5" t="e">
        <f>P_R[[#This Row],[8+]]-P_R[[#This Row],[9+]]</f>
        <v>#VALUE!</v>
      </c>
      <c r="AY249" s="5" t="e">
        <f>P_R[[#This Row],[9+]]-P_R[[#This Row],[10+]]</f>
        <v>#VALUE!</v>
      </c>
      <c r="AZ249" s="5" t="e">
        <f>P_R[[#This Row],[10+]]-P_R[[#This Row],[11+]]</f>
        <v>#VALUE!</v>
      </c>
      <c r="BA249" s="5" t="e">
        <f>P_R[[#This Row],[11+]]-P_R[[#This Row],[12+]]</f>
        <v>#VALUE!</v>
      </c>
      <c r="BB249" s="5" t="e">
        <f>P_R[[#This Row],[12+]]-P_R[[#This Row],[13+]]</f>
        <v>#VALUE!</v>
      </c>
      <c r="BC249" s="5" t="e">
        <f>P_R[[#This Row],[13+]]-P_R[[#This Row],[14+]]</f>
        <v>#VALUE!</v>
      </c>
      <c r="BD249" s="5" t="e">
        <f>P_R[[#This Row],[14+]]-P_R[[#This Row],[15+]]</f>
        <v>#VALUE!</v>
      </c>
      <c r="BE249" s="5" t="e">
        <f>P_R[[#This Row],[15+]]-P_R[[#This Row],[16+]]</f>
        <v>#VALUE!</v>
      </c>
      <c r="BF249" s="5" t="e">
        <f>P_R[[#This Row],[16+]]-P_R[[#This Row],[17+]]</f>
        <v>#VALUE!</v>
      </c>
      <c r="BG249" s="5" t="e">
        <f>P_R[[#This Row],[17+]]-P_R[[#This Row],[18+]]</f>
        <v>#VALUE!</v>
      </c>
      <c r="BH249" s="5" t="e">
        <f>P_R[[#This Row],[18+]]-P_R[[#This Row],[19+]]</f>
        <v>#VALUE!</v>
      </c>
      <c r="BI249" s="5" t="e">
        <f>P_R[[#This Row],[19+]]-P_R[[#This Row],[20+]]</f>
        <v>#VALUE!</v>
      </c>
      <c r="BJ249" s="5" t="e">
        <f>P_R[[#This Row],[20+]]-P_R[[#This Row],[21+]]</f>
        <v>#VALUE!</v>
      </c>
      <c r="BK249" s="5" t="e">
        <f>P_R[[#This Row],[21+]]-P_R[[#This Row],[22+]]</f>
        <v>#VALUE!</v>
      </c>
      <c r="BL249" s="5" t="e">
        <f>P_R[[#This Row],[22+]]-P_R[[#This Row],[23+]]</f>
        <v>#VALUE!</v>
      </c>
      <c r="BM249" s="5" t="e">
        <f>P_R[[#This Row],[23+]]-P_R[[#This Row],[24+]]</f>
        <v>#VALUE!</v>
      </c>
      <c r="BN249" s="5" t="e">
        <f>P_R[[#This Row],[24+]]-P_R[[#This Row],[25+]]</f>
        <v>#VALUE!</v>
      </c>
      <c r="BO249" s="5" t="e">
        <f>P_R[[#This Row],[25+]]-P_R[[#This Row],[26+]]</f>
        <v>#VALUE!</v>
      </c>
      <c r="BP249" s="5" t="e">
        <f>P_R[[#This Row],[26+]]-P_R[[#This Row],[27+]]</f>
        <v>#VALUE!</v>
      </c>
      <c r="BQ249" s="5" t="e">
        <f>P_R[[#This Row],[27+]]-P_R[[#This Row],[28+]]</f>
        <v>#VALUE!</v>
      </c>
      <c r="BR249" s="5" t="e">
        <f>P_R[[#This Row],[28+]]-P_R[[#This Row],[29+]]</f>
        <v>#VALUE!</v>
      </c>
      <c r="BS249" s="5" t="e">
        <f>P_R[[#This Row],[29+]]-P_R[[#This Row],[30+]]</f>
        <v>#VALUE!</v>
      </c>
      <c r="BT249" s="5" t="e">
        <f>P_R[[#This Row],[30+]]-P_R[[#This Row],[31+]]</f>
        <v>#VALUE!</v>
      </c>
      <c r="BU249" s="5" t="e">
        <f>P_R[[#This Row],[31+]]-P_R[[#This Row],[32+]]</f>
        <v>#VALUE!</v>
      </c>
      <c r="BV249" s="5" t="e">
        <f>P_R[[#This Row],[32+]]-P_R[[#This Row],[33+]]</f>
        <v>#VALUE!</v>
      </c>
      <c r="BW249" s="5" t="e">
        <f>P_R[[#This Row],[33+]]-P_R[[#This Row],[34+]]</f>
        <v>#VALUE!</v>
      </c>
      <c r="BX249" s="5" t="e">
        <f>P_R[[#This Row],[34+]]-P_R[[#This Row],[35+]]</f>
        <v>#VALUE!</v>
      </c>
      <c r="BY249" s="5" t="e">
        <f>P_R[[#This Row],[35+]]-P_R[[#This Row],[36+]]</f>
        <v>#VALUE!</v>
      </c>
      <c r="BZ249" s="5" t="e">
        <f>P_R[[#This Row],[36+]]-P_R[[#This Row],[37+]]</f>
        <v>#VALUE!</v>
      </c>
      <c r="CA249" s="5" t="e">
        <f>P_R[[#This Row],[37+]]-P_R[[#This Row],[38+]]</f>
        <v>#VALUE!</v>
      </c>
      <c r="CB249" s="5" t="e">
        <f>P_R[[#This Row],[38+]]-P_R[[#This Row],[39+]]</f>
        <v>#VALUE!</v>
      </c>
      <c r="CC249" s="5" t="e">
        <f>P_R[[#This Row],[39+]]-P_R[[#This Row],[40+]]</f>
        <v>#VALUE!</v>
      </c>
      <c r="CD249" s="5" t="e">
        <f>P_R[[#This Row],[40+]]-P_R[[#This Row],[41+]]</f>
        <v>#VALUE!</v>
      </c>
      <c r="CE249" s="5" t="e">
        <f>P_R[[#This Row],[41+]]-P_R[[#This Row],[42+]]</f>
        <v>#VALUE!</v>
      </c>
      <c r="CF249" s="5" t="e">
        <f>P_R[[#This Row],[42+]]-P_R[[#This Row],[43+]]</f>
        <v>#VALUE!</v>
      </c>
      <c r="CG249" s="5" t="e">
        <f>P_R[[#This Row],[43+]]-P_R[[#This Row],[44+]]</f>
        <v>#VALUE!</v>
      </c>
      <c r="CH249" s="5" t="e">
        <f>P_R[[#This Row],[44+]]-P_R[[#This Row],[45+]]</f>
        <v>#VALUE!</v>
      </c>
      <c r="CI249" s="5" t="e">
        <f>P_R[[#This Row],[45+]]-P_R[[#This Row],[46+]]</f>
        <v>#VALUE!</v>
      </c>
      <c r="CJ249" s="5" t="e">
        <f>P_R[[#This Row],[46+]]-P_R[[#This Row],[47+]]</f>
        <v>#VALUE!</v>
      </c>
      <c r="CK249" s="5" t="e">
        <f>P_R[[#This Row],[47+]]-P_R[[#This Row],[48+]]</f>
        <v>#VALUE!</v>
      </c>
      <c r="CL249" s="5" t="e">
        <f>P_R[[#This Row],[48+]]-P_R[[#This Row],[49+]]</f>
        <v>#VALUE!</v>
      </c>
    </row>
    <row r="250" spans="1:90" x14ac:dyDescent="0.25">
      <c r="AX250" s="5" t="e">
        <f>P_R[[#This Row],[8+]]-P_R[[#This Row],[9+]]</f>
        <v>#VALUE!</v>
      </c>
      <c r="AY250" s="5" t="e">
        <f>P_R[[#This Row],[9+]]-P_R[[#This Row],[10+]]</f>
        <v>#VALUE!</v>
      </c>
      <c r="AZ250" s="5" t="e">
        <f>P_R[[#This Row],[10+]]-P_R[[#This Row],[11+]]</f>
        <v>#VALUE!</v>
      </c>
      <c r="BA250" s="5" t="e">
        <f>P_R[[#This Row],[11+]]-P_R[[#This Row],[12+]]</f>
        <v>#VALUE!</v>
      </c>
      <c r="BB250" s="5" t="e">
        <f>P_R[[#This Row],[12+]]-P_R[[#This Row],[13+]]</f>
        <v>#VALUE!</v>
      </c>
      <c r="BC250" s="5" t="e">
        <f>P_R[[#This Row],[13+]]-P_R[[#This Row],[14+]]</f>
        <v>#VALUE!</v>
      </c>
      <c r="BD250" s="5" t="e">
        <f>P_R[[#This Row],[14+]]-P_R[[#This Row],[15+]]</f>
        <v>#VALUE!</v>
      </c>
      <c r="BE250" s="5" t="e">
        <f>P_R[[#This Row],[15+]]-P_R[[#This Row],[16+]]</f>
        <v>#VALUE!</v>
      </c>
      <c r="BF250" s="5" t="e">
        <f>P_R[[#This Row],[16+]]-P_R[[#This Row],[17+]]</f>
        <v>#VALUE!</v>
      </c>
      <c r="BG250" s="5" t="e">
        <f>P_R[[#This Row],[17+]]-P_R[[#This Row],[18+]]</f>
        <v>#VALUE!</v>
      </c>
      <c r="BH250" s="5" t="e">
        <f>P_R[[#This Row],[18+]]-P_R[[#This Row],[19+]]</f>
        <v>#VALUE!</v>
      </c>
      <c r="BI250" s="5" t="e">
        <f>P_R[[#This Row],[19+]]-P_R[[#This Row],[20+]]</f>
        <v>#VALUE!</v>
      </c>
      <c r="BJ250" s="5" t="e">
        <f>P_R[[#This Row],[20+]]-P_R[[#This Row],[21+]]</f>
        <v>#VALUE!</v>
      </c>
      <c r="BK250" s="5" t="e">
        <f>P_R[[#This Row],[21+]]-P_R[[#This Row],[22+]]</f>
        <v>#VALUE!</v>
      </c>
      <c r="BL250" s="5" t="e">
        <f>P_R[[#This Row],[22+]]-P_R[[#This Row],[23+]]</f>
        <v>#VALUE!</v>
      </c>
      <c r="BM250" s="5" t="e">
        <f>P_R[[#This Row],[23+]]-P_R[[#This Row],[24+]]</f>
        <v>#VALUE!</v>
      </c>
      <c r="BN250" s="5" t="e">
        <f>P_R[[#This Row],[24+]]-P_R[[#This Row],[25+]]</f>
        <v>#VALUE!</v>
      </c>
      <c r="BO250" s="5" t="e">
        <f>P_R[[#This Row],[25+]]-P_R[[#This Row],[26+]]</f>
        <v>#VALUE!</v>
      </c>
      <c r="BP250" s="5" t="e">
        <f>P_R[[#This Row],[26+]]-P_R[[#This Row],[27+]]</f>
        <v>#VALUE!</v>
      </c>
      <c r="BQ250" s="5" t="e">
        <f>P_R[[#This Row],[27+]]-P_R[[#This Row],[28+]]</f>
        <v>#VALUE!</v>
      </c>
      <c r="BR250" s="5" t="e">
        <f>P_R[[#This Row],[28+]]-P_R[[#This Row],[29+]]</f>
        <v>#VALUE!</v>
      </c>
      <c r="BS250" s="5" t="e">
        <f>P_R[[#This Row],[29+]]-P_R[[#This Row],[30+]]</f>
        <v>#VALUE!</v>
      </c>
      <c r="BT250" s="5" t="e">
        <f>P_R[[#This Row],[30+]]-P_R[[#This Row],[31+]]</f>
        <v>#VALUE!</v>
      </c>
      <c r="BU250" s="5" t="e">
        <f>P_R[[#This Row],[31+]]-P_R[[#This Row],[32+]]</f>
        <v>#VALUE!</v>
      </c>
      <c r="BV250" s="5" t="e">
        <f>P_R[[#This Row],[32+]]-P_R[[#This Row],[33+]]</f>
        <v>#VALUE!</v>
      </c>
      <c r="BW250" s="5" t="e">
        <f>P_R[[#This Row],[33+]]-P_R[[#This Row],[34+]]</f>
        <v>#VALUE!</v>
      </c>
      <c r="BX250" s="5" t="e">
        <f>P_R[[#This Row],[34+]]-P_R[[#This Row],[35+]]</f>
        <v>#VALUE!</v>
      </c>
      <c r="BY250" s="5" t="e">
        <f>P_R[[#This Row],[35+]]-P_R[[#This Row],[36+]]</f>
        <v>#VALUE!</v>
      </c>
      <c r="BZ250" s="5" t="e">
        <f>P_R[[#This Row],[36+]]-P_R[[#This Row],[37+]]</f>
        <v>#VALUE!</v>
      </c>
      <c r="CA250" s="5" t="e">
        <f>P_R[[#This Row],[37+]]-P_R[[#This Row],[38+]]</f>
        <v>#VALUE!</v>
      </c>
      <c r="CB250" s="5" t="e">
        <f>P_R[[#This Row],[38+]]-P_R[[#This Row],[39+]]</f>
        <v>#VALUE!</v>
      </c>
      <c r="CC250" s="5" t="e">
        <f>P_R[[#This Row],[39+]]-P_R[[#This Row],[40+]]</f>
        <v>#VALUE!</v>
      </c>
      <c r="CD250" s="5" t="e">
        <f>P_R[[#This Row],[40+]]-P_R[[#This Row],[41+]]</f>
        <v>#VALUE!</v>
      </c>
      <c r="CE250" s="5" t="e">
        <f>P_R[[#This Row],[41+]]-P_R[[#This Row],[42+]]</f>
        <v>#VALUE!</v>
      </c>
      <c r="CF250" s="5" t="e">
        <f>P_R[[#This Row],[42+]]-P_R[[#This Row],[43+]]</f>
        <v>#VALUE!</v>
      </c>
      <c r="CG250" s="5" t="e">
        <f>P_R[[#This Row],[43+]]-P_R[[#This Row],[44+]]</f>
        <v>#VALUE!</v>
      </c>
      <c r="CH250" s="5" t="e">
        <f>P_R[[#This Row],[44+]]-P_R[[#This Row],[45+]]</f>
        <v>#VALUE!</v>
      </c>
      <c r="CI250" s="5" t="e">
        <f>P_R[[#This Row],[45+]]-P_R[[#This Row],[46+]]</f>
        <v>#VALUE!</v>
      </c>
      <c r="CJ250" s="5" t="e">
        <f>P_R[[#This Row],[46+]]-P_R[[#This Row],[47+]]</f>
        <v>#VALUE!</v>
      </c>
      <c r="CK250" s="5" t="e">
        <f>P_R[[#This Row],[47+]]-P_R[[#This Row],[48+]]</f>
        <v>#VALUE!</v>
      </c>
      <c r="CL250" s="5" t="e">
        <f>P_R[[#This Row],[48+]]-P_R[[#This Row],[49+]]</f>
        <v>#VALUE!</v>
      </c>
    </row>
    <row r="251" spans="1:90" x14ac:dyDescent="0.25">
      <c r="AX251" s="5" t="e">
        <f>P_R[[#This Row],[8+]]-P_R[[#This Row],[9+]]</f>
        <v>#VALUE!</v>
      </c>
      <c r="AY251" s="5" t="e">
        <f>P_R[[#This Row],[9+]]-P_R[[#This Row],[10+]]</f>
        <v>#VALUE!</v>
      </c>
      <c r="AZ251" s="5" t="e">
        <f>P_R[[#This Row],[10+]]-P_R[[#This Row],[11+]]</f>
        <v>#VALUE!</v>
      </c>
      <c r="BA251" s="5" t="e">
        <f>P_R[[#This Row],[11+]]-P_R[[#This Row],[12+]]</f>
        <v>#VALUE!</v>
      </c>
      <c r="BB251" s="5" t="e">
        <f>P_R[[#This Row],[12+]]-P_R[[#This Row],[13+]]</f>
        <v>#VALUE!</v>
      </c>
      <c r="BC251" s="5" t="e">
        <f>P_R[[#This Row],[13+]]-P_R[[#This Row],[14+]]</f>
        <v>#VALUE!</v>
      </c>
      <c r="BD251" s="5" t="e">
        <f>P_R[[#This Row],[14+]]-P_R[[#This Row],[15+]]</f>
        <v>#VALUE!</v>
      </c>
      <c r="BE251" s="5" t="e">
        <f>P_R[[#This Row],[15+]]-P_R[[#This Row],[16+]]</f>
        <v>#VALUE!</v>
      </c>
      <c r="BF251" s="5" t="e">
        <f>P_R[[#This Row],[16+]]-P_R[[#This Row],[17+]]</f>
        <v>#VALUE!</v>
      </c>
      <c r="BG251" s="5" t="e">
        <f>P_R[[#This Row],[17+]]-P_R[[#This Row],[18+]]</f>
        <v>#VALUE!</v>
      </c>
      <c r="BH251" s="5" t="e">
        <f>P_R[[#This Row],[18+]]-P_R[[#This Row],[19+]]</f>
        <v>#VALUE!</v>
      </c>
      <c r="BI251" s="5" t="e">
        <f>P_R[[#This Row],[19+]]-P_R[[#This Row],[20+]]</f>
        <v>#VALUE!</v>
      </c>
      <c r="BJ251" s="5" t="e">
        <f>P_R[[#This Row],[20+]]-P_R[[#This Row],[21+]]</f>
        <v>#VALUE!</v>
      </c>
      <c r="BK251" s="5" t="e">
        <f>P_R[[#This Row],[21+]]-P_R[[#This Row],[22+]]</f>
        <v>#VALUE!</v>
      </c>
      <c r="BL251" s="5" t="e">
        <f>P_R[[#This Row],[22+]]-P_R[[#This Row],[23+]]</f>
        <v>#VALUE!</v>
      </c>
      <c r="BM251" s="5" t="e">
        <f>P_R[[#This Row],[23+]]-P_R[[#This Row],[24+]]</f>
        <v>#VALUE!</v>
      </c>
      <c r="BN251" s="5" t="e">
        <f>P_R[[#This Row],[24+]]-P_R[[#This Row],[25+]]</f>
        <v>#VALUE!</v>
      </c>
      <c r="BO251" s="5" t="e">
        <f>P_R[[#This Row],[25+]]-P_R[[#This Row],[26+]]</f>
        <v>#VALUE!</v>
      </c>
      <c r="BP251" s="5" t="e">
        <f>P_R[[#This Row],[26+]]-P_R[[#This Row],[27+]]</f>
        <v>#VALUE!</v>
      </c>
      <c r="BQ251" s="5" t="e">
        <f>P_R[[#This Row],[27+]]-P_R[[#This Row],[28+]]</f>
        <v>#VALUE!</v>
      </c>
      <c r="BR251" s="5" t="e">
        <f>P_R[[#This Row],[28+]]-P_R[[#This Row],[29+]]</f>
        <v>#VALUE!</v>
      </c>
      <c r="BS251" s="5" t="e">
        <f>P_R[[#This Row],[29+]]-P_R[[#This Row],[30+]]</f>
        <v>#VALUE!</v>
      </c>
      <c r="BT251" s="5" t="e">
        <f>P_R[[#This Row],[30+]]-P_R[[#This Row],[31+]]</f>
        <v>#VALUE!</v>
      </c>
      <c r="BU251" s="5" t="e">
        <f>P_R[[#This Row],[31+]]-P_R[[#This Row],[32+]]</f>
        <v>#VALUE!</v>
      </c>
      <c r="BV251" s="5" t="e">
        <f>P_R[[#This Row],[32+]]-P_R[[#This Row],[33+]]</f>
        <v>#VALUE!</v>
      </c>
      <c r="BW251" s="5" t="e">
        <f>P_R[[#This Row],[33+]]-P_R[[#This Row],[34+]]</f>
        <v>#VALUE!</v>
      </c>
      <c r="BX251" s="5" t="e">
        <f>P_R[[#This Row],[34+]]-P_R[[#This Row],[35+]]</f>
        <v>#VALUE!</v>
      </c>
      <c r="BY251" s="5" t="e">
        <f>P_R[[#This Row],[35+]]-P_R[[#This Row],[36+]]</f>
        <v>#VALUE!</v>
      </c>
      <c r="BZ251" s="5" t="e">
        <f>P_R[[#This Row],[36+]]-P_R[[#This Row],[37+]]</f>
        <v>#VALUE!</v>
      </c>
      <c r="CA251" s="5" t="e">
        <f>P_R[[#This Row],[37+]]-P_R[[#This Row],[38+]]</f>
        <v>#VALUE!</v>
      </c>
      <c r="CB251" s="5" t="e">
        <f>P_R[[#This Row],[38+]]-P_R[[#This Row],[39+]]</f>
        <v>#VALUE!</v>
      </c>
      <c r="CC251" s="5" t="e">
        <f>P_R[[#This Row],[39+]]-P_R[[#This Row],[40+]]</f>
        <v>#VALUE!</v>
      </c>
      <c r="CD251" s="5" t="e">
        <f>P_R[[#This Row],[40+]]-P_R[[#This Row],[41+]]</f>
        <v>#VALUE!</v>
      </c>
      <c r="CE251" s="5" t="e">
        <f>P_R[[#This Row],[41+]]-P_R[[#This Row],[42+]]</f>
        <v>#VALUE!</v>
      </c>
      <c r="CF251" s="5" t="e">
        <f>P_R[[#This Row],[42+]]-P_R[[#This Row],[43+]]</f>
        <v>#VALUE!</v>
      </c>
      <c r="CG251" s="5" t="e">
        <f>P_R[[#This Row],[43+]]-P_R[[#This Row],[44+]]</f>
        <v>#VALUE!</v>
      </c>
      <c r="CH251" s="5" t="e">
        <f>P_R[[#This Row],[44+]]-P_R[[#This Row],[45+]]</f>
        <v>#VALUE!</v>
      </c>
      <c r="CI251" s="5" t="e">
        <f>P_R[[#This Row],[45+]]-P_R[[#This Row],[46+]]</f>
        <v>#VALUE!</v>
      </c>
      <c r="CJ251" s="5" t="e">
        <f>P_R[[#This Row],[46+]]-P_R[[#This Row],[47+]]</f>
        <v>#VALUE!</v>
      </c>
      <c r="CK251" s="5" t="e">
        <f>P_R[[#This Row],[47+]]-P_R[[#This Row],[48+]]</f>
        <v>#VALUE!</v>
      </c>
      <c r="CL251" s="5" t="e">
        <f>P_R[[#This Row],[48+]]-P_R[[#This Row],[49+]]</f>
        <v>#VALUE!</v>
      </c>
    </row>
    <row r="252" spans="1:90" x14ac:dyDescent="0.25">
      <c r="AX252" s="5" t="e">
        <f>P_R[[#This Row],[8+]]-P_R[[#This Row],[9+]]</f>
        <v>#VALUE!</v>
      </c>
      <c r="AY252" s="5" t="e">
        <f>P_R[[#This Row],[9+]]-P_R[[#This Row],[10+]]</f>
        <v>#VALUE!</v>
      </c>
      <c r="AZ252" s="5" t="e">
        <f>P_R[[#This Row],[10+]]-P_R[[#This Row],[11+]]</f>
        <v>#VALUE!</v>
      </c>
      <c r="BA252" s="5" t="e">
        <f>P_R[[#This Row],[11+]]-P_R[[#This Row],[12+]]</f>
        <v>#VALUE!</v>
      </c>
      <c r="BB252" s="5" t="e">
        <f>P_R[[#This Row],[12+]]-P_R[[#This Row],[13+]]</f>
        <v>#VALUE!</v>
      </c>
      <c r="BC252" s="5" t="e">
        <f>P_R[[#This Row],[13+]]-P_R[[#This Row],[14+]]</f>
        <v>#VALUE!</v>
      </c>
      <c r="BD252" s="5" t="e">
        <f>P_R[[#This Row],[14+]]-P_R[[#This Row],[15+]]</f>
        <v>#VALUE!</v>
      </c>
      <c r="BE252" s="5" t="e">
        <f>P_R[[#This Row],[15+]]-P_R[[#This Row],[16+]]</f>
        <v>#VALUE!</v>
      </c>
      <c r="BF252" s="5" t="e">
        <f>P_R[[#This Row],[16+]]-P_R[[#This Row],[17+]]</f>
        <v>#VALUE!</v>
      </c>
      <c r="BG252" s="5" t="e">
        <f>P_R[[#This Row],[17+]]-P_R[[#This Row],[18+]]</f>
        <v>#VALUE!</v>
      </c>
      <c r="BH252" s="5" t="e">
        <f>P_R[[#This Row],[18+]]-P_R[[#This Row],[19+]]</f>
        <v>#VALUE!</v>
      </c>
      <c r="BI252" s="5" t="e">
        <f>P_R[[#This Row],[19+]]-P_R[[#This Row],[20+]]</f>
        <v>#VALUE!</v>
      </c>
      <c r="BJ252" s="5" t="e">
        <f>P_R[[#This Row],[20+]]-P_R[[#This Row],[21+]]</f>
        <v>#VALUE!</v>
      </c>
      <c r="BK252" s="5" t="e">
        <f>P_R[[#This Row],[21+]]-P_R[[#This Row],[22+]]</f>
        <v>#VALUE!</v>
      </c>
      <c r="BL252" s="5" t="e">
        <f>P_R[[#This Row],[22+]]-P_R[[#This Row],[23+]]</f>
        <v>#VALUE!</v>
      </c>
      <c r="BM252" s="5" t="e">
        <f>P_R[[#This Row],[23+]]-P_R[[#This Row],[24+]]</f>
        <v>#VALUE!</v>
      </c>
      <c r="BN252" s="5" t="e">
        <f>P_R[[#This Row],[24+]]-P_R[[#This Row],[25+]]</f>
        <v>#VALUE!</v>
      </c>
      <c r="BO252" s="5" t="e">
        <f>P_R[[#This Row],[25+]]-P_R[[#This Row],[26+]]</f>
        <v>#VALUE!</v>
      </c>
      <c r="BP252" s="5" t="e">
        <f>P_R[[#This Row],[26+]]-P_R[[#This Row],[27+]]</f>
        <v>#VALUE!</v>
      </c>
      <c r="BQ252" s="5" t="e">
        <f>P_R[[#This Row],[27+]]-P_R[[#This Row],[28+]]</f>
        <v>#VALUE!</v>
      </c>
      <c r="BR252" s="5" t="e">
        <f>P_R[[#This Row],[28+]]-P_R[[#This Row],[29+]]</f>
        <v>#VALUE!</v>
      </c>
      <c r="BS252" s="5" t="e">
        <f>P_R[[#This Row],[29+]]-P_R[[#This Row],[30+]]</f>
        <v>#VALUE!</v>
      </c>
      <c r="BT252" s="5" t="e">
        <f>P_R[[#This Row],[30+]]-P_R[[#This Row],[31+]]</f>
        <v>#VALUE!</v>
      </c>
      <c r="BU252" s="5" t="e">
        <f>P_R[[#This Row],[31+]]-P_R[[#This Row],[32+]]</f>
        <v>#VALUE!</v>
      </c>
      <c r="BV252" s="5" t="e">
        <f>P_R[[#This Row],[32+]]-P_R[[#This Row],[33+]]</f>
        <v>#VALUE!</v>
      </c>
      <c r="BW252" s="5" t="e">
        <f>P_R[[#This Row],[33+]]-P_R[[#This Row],[34+]]</f>
        <v>#VALUE!</v>
      </c>
      <c r="BX252" s="5" t="e">
        <f>P_R[[#This Row],[34+]]-P_R[[#This Row],[35+]]</f>
        <v>#VALUE!</v>
      </c>
      <c r="BY252" s="5" t="e">
        <f>P_R[[#This Row],[35+]]-P_R[[#This Row],[36+]]</f>
        <v>#VALUE!</v>
      </c>
      <c r="BZ252" s="5" t="e">
        <f>P_R[[#This Row],[36+]]-P_R[[#This Row],[37+]]</f>
        <v>#VALUE!</v>
      </c>
      <c r="CA252" s="5" t="e">
        <f>P_R[[#This Row],[37+]]-P_R[[#This Row],[38+]]</f>
        <v>#VALUE!</v>
      </c>
      <c r="CB252" s="5" t="e">
        <f>P_R[[#This Row],[38+]]-P_R[[#This Row],[39+]]</f>
        <v>#VALUE!</v>
      </c>
      <c r="CC252" s="5" t="e">
        <f>P_R[[#This Row],[39+]]-P_R[[#This Row],[40+]]</f>
        <v>#VALUE!</v>
      </c>
      <c r="CD252" s="5" t="e">
        <f>P_R[[#This Row],[40+]]-P_R[[#This Row],[41+]]</f>
        <v>#VALUE!</v>
      </c>
      <c r="CE252" s="5" t="e">
        <f>P_R[[#This Row],[41+]]-P_R[[#This Row],[42+]]</f>
        <v>#VALUE!</v>
      </c>
      <c r="CF252" s="5" t="e">
        <f>P_R[[#This Row],[42+]]-P_R[[#This Row],[43+]]</f>
        <v>#VALUE!</v>
      </c>
      <c r="CG252" s="5" t="e">
        <f>P_R[[#This Row],[43+]]-P_R[[#This Row],[44+]]</f>
        <v>#VALUE!</v>
      </c>
      <c r="CH252" s="5" t="e">
        <f>P_R[[#This Row],[44+]]-P_R[[#This Row],[45+]]</f>
        <v>#VALUE!</v>
      </c>
      <c r="CI252" s="5" t="e">
        <f>P_R[[#This Row],[45+]]-P_R[[#This Row],[46+]]</f>
        <v>#VALUE!</v>
      </c>
      <c r="CJ252" s="5" t="e">
        <f>P_R[[#This Row],[46+]]-P_R[[#This Row],[47+]]</f>
        <v>#VALUE!</v>
      </c>
      <c r="CK252" s="5" t="e">
        <f>P_R[[#This Row],[47+]]-P_R[[#This Row],[48+]]</f>
        <v>#VALUE!</v>
      </c>
      <c r="CL252" s="5" t="e">
        <f>P_R[[#This Row],[48+]]-P_R[[#This Row],[49+]]</f>
        <v>#VALUE!</v>
      </c>
    </row>
    <row r="253" spans="1:90" x14ac:dyDescent="0.25">
      <c r="AX253" s="5" t="e">
        <f>P_R[[#This Row],[8+]]-P_R[[#This Row],[9+]]</f>
        <v>#VALUE!</v>
      </c>
      <c r="AY253" s="5" t="e">
        <f>P_R[[#This Row],[9+]]-P_R[[#This Row],[10+]]</f>
        <v>#VALUE!</v>
      </c>
      <c r="AZ253" s="5" t="e">
        <f>P_R[[#This Row],[10+]]-P_R[[#This Row],[11+]]</f>
        <v>#VALUE!</v>
      </c>
      <c r="BA253" s="5" t="e">
        <f>P_R[[#This Row],[11+]]-P_R[[#This Row],[12+]]</f>
        <v>#VALUE!</v>
      </c>
      <c r="BB253" s="5" t="e">
        <f>P_R[[#This Row],[12+]]-P_R[[#This Row],[13+]]</f>
        <v>#VALUE!</v>
      </c>
      <c r="BC253" s="5" t="e">
        <f>P_R[[#This Row],[13+]]-P_R[[#This Row],[14+]]</f>
        <v>#VALUE!</v>
      </c>
      <c r="BD253" s="5" t="e">
        <f>P_R[[#This Row],[14+]]-P_R[[#This Row],[15+]]</f>
        <v>#VALUE!</v>
      </c>
      <c r="BE253" s="5" t="e">
        <f>P_R[[#This Row],[15+]]-P_R[[#This Row],[16+]]</f>
        <v>#VALUE!</v>
      </c>
      <c r="BF253" s="5" t="e">
        <f>P_R[[#This Row],[16+]]-P_R[[#This Row],[17+]]</f>
        <v>#VALUE!</v>
      </c>
      <c r="BG253" s="5" t="e">
        <f>P_R[[#This Row],[17+]]-P_R[[#This Row],[18+]]</f>
        <v>#VALUE!</v>
      </c>
      <c r="BH253" s="5" t="e">
        <f>P_R[[#This Row],[18+]]-P_R[[#This Row],[19+]]</f>
        <v>#VALUE!</v>
      </c>
      <c r="BI253" s="5" t="e">
        <f>P_R[[#This Row],[19+]]-P_R[[#This Row],[20+]]</f>
        <v>#VALUE!</v>
      </c>
      <c r="BJ253" s="5" t="e">
        <f>P_R[[#This Row],[20+]]-P_R[[#This Row],[21+]]</f>
        <v>#VALUE!</v>
      </c>
      <c r="BK253" s="5" t="e">
        <f>P_R[[#This Row],[21+]]-P_R[[#This Row],[22+]]</f>
        <v>#VALUE!</v>
      </c>
      <c r="BL253" s="5" t="e">
        <f>P_R[[#This Row],[22+]]-P_R[[#This Row],[23+]]</f>
        <v>#VALUE!</v>
      </c>
      <c r="BM253" s="5" t="e">
        <f>P_R[[#This Row],[23+]]-P_R[[#This Row],[24+]]</f>
        <v>#VALUE!</v>
      </c>
      <c r="BN253" s="5" t="e">
        <f>P_R[[#This Row],[24+]]-P_R[[#This Row],[25+]]</f>
        <v>#VALUE!</v>
      </c>
      <c r="BO253" s="5" t="e">
        <f>P_R[[#This Row],[25+]]-P_R[[#This Row],[26+]]</f>
        <v>#VALUE!</v>
      </c>
      <c r="BP253" s="5" t="e">
        <f>P_R[[#This Row],[26+]]-P_R[[#This Row],[27+]]</f>
        <v>#VALUE!</v>
      </c>
      <c r="BQ253" s="5" t="e">
        <f>P_R[[#This Row],[27+]]-P_R[[#This Row],[28+]]</f>
        <v>#VALUE!</v>
      </c>
      <c r="BR253" s="5" t="e">
        <f>P_R[[#This Row],[28+]]-P_R[[#This Row],[29+]]</f>
        <v>#VALUE!</v>
      </c>
      <c r="BS253" s="5" t="e">
        <f>P_R[[#This Row],[29+]]-P_R[[#This Row],[30+]]</f>
        <v>#VALUE!</v>
      </c>
      <c r="BT253" s="5" t="e">
        <f>P_R[[#This Row],[30+]]-P_R[[#This Row],[31+]]</f>
        <v>#VALUE!</v>
      </c>
      <c r="BU253" s="5" t="e">
        <f>P_R[[#This Row],[31+]]-P_R[[#This Row],[32+]]</f>
        <v>#VALUE!</v>
      </c>
      <c r="BV253" s="5" t="e">
        <f>P_R[[#This Row],[32+]]-P_R[[#This Row],[33+]]</f>
        <v>#VALUE!</v>
      </c>
      <c r="BW253" s="5" t="e">
        <f>P_R[[#This Row],[33+]]-P_R[[#This Row],[34+]]</f>
        <v>#VALUE!</v>
      </c>
      <c r="BX253" s="5" t="e">
        <f>P_R[[#This Row],[34+]]-P_R[[#This Row],[35+]]</f>
        <v>#VALUE!</v>
      </c>
      <c r="BY253" s="5" t="e">
        <f>P_R[[#This Row],[35+]]-P_R[[#This Row],[36+]]</f>
        <v>#VALUE!</v>
      </c>
      <c r="BZ253" s="5" t="e">
        <f>P_R[[#This Row],[36+]]-P_R[[#This Row],[37+]]</f>
        <v>#VALUE!</v>
      </c>
      <c r="CA253" s="5" t="e">
        <f>P_R[[#This Row],[37+]]-P_R[[#This Row],[38+]]</f>
        <v>#VALUE!</v>
      </c>
      <c r="CB253" s="5" t="e">
        <f>P_R[[#This Row],[38+]]-P_R[[#This Row],[39+]]</f>
        <v>#VALUE!</v>
      </c>
      <c r="CC253" s="5" t="e">
        <f>P_R[[#This Row],[39+]]-P_R[[#This Row],[40+]]</f>
        <v>#VALUE!</v>
      </c>
      <c r="CD253" s="5" t="e">
        <f>P_R[[#This Row],[40+]]-P_R[[#This Row],[41+]]</f>
        <v>#VALUE!</v>
      </c>
      <c r="CE253" s="5" t="e">
        <f>P_R[[#This Row],[41+]]-P_R[[#This Row],[42+]]</f>
        <v>#VALUE!</v>
      </c>
      <c r="CF253" s="5" t="e">
        <f>P_R[[#This Row],[42+]]-P_R[[#This Row],[43+]]</f>
        <v>#VALUE!</v>
      </c>
      <c r="CG253" s="5" t="e">
        <f>P_R[[#This Row],[43+]]-P_R[[#This Row],[44+]]</f>
        <v>#VALUE!</v>
      </c>
      <c r="CH253" s="5" t="e">
        <f>P_R[[#This Row],[44+]]-P_R[[#This Row],[45+]]</f>
        <v>#VALUE!</v>
      </c>
      <c r="CI253" s="5" t="e">
        <f>P_R[[#This Row],[45+]]-P_R[[#This Row],[46+]]</f>
        <v>#VALUE!</v>
      </c>
      <c r="CJ253" s="5" t="e">
        <f>P_R[[#This Row],[46+]]-P_R[[#This Row],[47+]]</f>
        <v>#VALUE!</v>
      </c>
      <c r="CK253" s="5" t="e">
        <f>P_R[[#This Row],[47+]]-P_R[[#This Row],[48+]]</f>
        <v>#VALUE!</v>
      </c>
      <c r="CL253" s="5" t="e">
        <f>P_R[[#This Row],[48+]]-P_R[[#This Row],[49+]]</f>
        <v>#VALUE!</v>
      </c>
    </row>
    <row r="254" spans="1:90" x14ac:dyDescent="0.25">
      <c r="AX254" s="5" t="e">
        <f>P_R[[#This Row],[8+]]-P_R[[#This Row],[9+]]</f>
        <v>#VALUE!</v>
      </c>
      <c r="AY254" s="5" t="e">
        <f>P_R[[#This Row],[9+]]-P_R[[#This Row],[10+]]</f>
        <v>#VALUE!</v>
      </c>
      <c r="AZ254" s="5" t="e">
        <f>P_R[[#This Row],[10+]]-P_R[[#This Row],[11+]]</f>
        <v>#VALUE!</v>
      </c>
      <c r="BA254" s="5" t="e">
        <f>P_R[[#This Row],[11+]]-P_R[[#This Row],[12+]]</f>
        <v>#VALUE!</v>
      </c>
      <c r="BB254" s="5" t="e">
        <f>P_R[[#This Row],[12+]]-P_R[[#This Row],[13+]]</f>
        <v>#VALUE!</v>
      </c>
      <c r="BC254" s="5" t="e">
        <f>P_R[[#This Row],[13+]]-P_R[[#This Row],[14+]]</f>
        <v>#VALUE!</v>
      </c>
      <c r="BD254" s="5" t="e">
        <f>P_R[[#This Row],[14+]]-P_R[[#This Row],[15+]]</f>
        <v>#VALUE!</v>
      </c>
      <c r="BE254" s="5" t="e">
        <f>P_R[[#This Row],[15+]]-P_R[[#This Row],[16+]]</f>
        <v>#VALUE!</v>
      </c>
      <c r="BF254" s="5" t="e">
        <f>P_R[[#This Row],[16+]]-P_R[[#This Row],[17+]]</f>
        <v>#VALUE!</v>
      </c>
      <c r="BG254" s="5" t="e">
        <f>P_R[[#This Row],[17+]]-P_R[[#This Row],[18+]]</f>
        <v>#VALUE!</v>
      </c>
      <c r="BH254" s="5" t="e">
        <f>P_R[[#This Row],[18+]]-P_R[[#This Row],[19+]]</f>
        <v>#VALUE!</v>
      </c>
      <c r="BI254" s="5" t="e">
        <f>P_R[[#This Row],[19+]]-P_R[[#This Row],[20+]]</f>
        <v>#VALUE!</v>
      </c>
      <c r="BJ254" s="5" t="e">
        <f>P_R[[#This Row],[20+]]-P_R[[#This Row],[21+]]</f>
        <v>#VALUE!</v>
      </c>
      <c r="BK254" s="5" t="e">
        <f>P_R[[#This Row],[21+]]-P_R[[#This Row],[22+]]</f>
        <v>#VALUE!</v>
      </c>
      <c r="BL254" s="5" t="e">
        <f>P_R[[#This Row],[22+]]-P_R[[#This Row],[23+]]</f>
        <v>#VALUE!</v>
      </c>
      <c r="BM254" s="5" t="e">
        <f>P_R[[#This Row],[23+]]-P_R[[#This Row],[24+]]</f>
        <v>#VALUE!</v>
      </c>
      <c r="BN254" s="5" t="e">
        <f>P_R[[#This Row],[24+]]-P_R[[#This Row],[25+]]</f>
        <v>#VALUE!</v>
      </c>
      <c r="BO254" s="5" t="e">
        <f>P_R[[#This Row],[25+]]-P_R[[#This Row],[26+]]</f>
        <v>#VALUE!</v>
      </c>
      <c r="BP254" s="5" t="e">
        <f>P_R[[#This Row],[26+]]-P_R[[#This Row],[27+]]</f>
        <v>#VALUE!</v>
      </c>
      <c r="BQ254" s="5" t="e">
        <f>P_R[[#This Row],[27+]]-P_R[[#This Row],[28+]]</f>
        <v>#VALUE!</v>
      </c>
      <c r="BR254" s="5" t="e">
        <f>P_R[[#This Row],[28+]]-P_R[[#This Row],[29+]]</f>
        <v>#VALUE!</v>
      </c>
      <c r="BS254" s="5" t="e">
        <f>P_R[[#This Row],[29+]]-P_R[[#This Row],[30+]]</f>
        <v>#VALUE!</v>
      </c>
      <c r="BT254" s="5" t="e">
        <f>P_R[[#This Row],[30+]]-P_R[[#This Row],[31+]]</f>
        <v>#VALUE!</v>
      </c>
      <c r="BU254" s="5" t="e">
        <f>P_R[[#This Row],[31+]]-P_R[[#This Row],[32+]]</f>
        <v>#VALUE!</v>
      </c>
      <c r="BV254" s="5" t="e">
        <f>P_R[[#This Row],[32+]]-P_R[[#This Row],[33+]]</f>
        <v>#VALUE!</v>
      </c>
      <c r="BW254" s="5" t="e">
        <f>P_R[[#This Row],[33+]]-P_R[[#This Row],[34+]]</f>
        <v>#VALUE!</v>
      </c>
      <c r="BX254" s="5" t="e">
        <f>P_R[[#This Row],[34+]]-P_R[[#This Row],[35+]]</f>
        <v>#VALUE!</v>
      </c>
      <c r="BY254" s="5" t="e">
        <f>P_R[[#This Row],[35+]]-P_R[[#This Row],[36+]]</f>
        <v>#VALUE!</v>
      </c>
      <c r="BZ254" s="5" t="e">
        <f>P_R[[#This Row],[36+]]-P_R[[#This Row],[37+]]</f>
        <v>#VALUE!</v>
      </c>
      <c r="CA254" s="5" t="e">
        <f>P_R[[#This Row],[37+]]-P_R[[#This Row],[38+]]</f>
        <v>#VALUE!</v>
      </c>
      <c r="CB254" s="5" t="e">
        <f>P_R[[#This Row],[38+]]-P_R[[#This Row],[39+]]</f>
        <v>#VALUE!</v>
      </c>
      <c r="CC254" s="5" t="e">
        <f>P_R[[#This Row],[39+]]-P_R[[#This Row],[40+]]</f>
        <v>#VALUE!</v>
      </c>
      <c r="CD254" s="5" t="e">
        <f>P_R[[#This Row],[40+]]-P_R[[#This Row],[41+]]</f>
        <v>#VALUE!</v>
      </c>
      <c r="CE254" s="5" t="e">
        <f>P_R[[#This Row],[41+]]-P_R[[#This Row],[42+]]</f>
        <v>#VALUE!</v>
      </c>
      <c r="CF254" s="5" t="e">
        <f>P_R[[#This Row],[42+]]-P_R[[#This Row],[43+]]</f>
        <v>#VALUE!</v>
      </c>
      <c r="CG254" s="5" t="e">
        <f>P_R[[#This Row],[43+]]-P_R[[#This Row],[44+]]</f>
        <v>#VALUE!</v>
      </c>
      <c r="CH254" s="5" t="e">
        <f>P_R[[#This Row],[44+]]-P_R[[#This Row],[45+]]</f>
        <v>#VALUE!</v>
      </c>
      <c r="CI254" s="5" t="e">
        <f>P_R[[#This Row],[45+]]-P_R[[#This Row],[46+]]</f>
        <v>#VALUE!</v>
      </c>
      <c r="CJ254" s="5" t="e">
        <f>P_R[[#This Row],[46+]]-P_R[[#This Row],[47+]]</f>
        <v>#VALUE!</v>
      </c>
      <c r="CK254" s="5" t="e">
        <f>P_R[[#This Row],[47+]]-P_R[[#This Row],[48+]]</f>
        <v>#VALUE!</v>
      </c>
      <c r="CL254" s="5" t="e">
        <f>P_R[[#This Row],[48+]]-P_R[[#This Row],[49+]]</f>
        <v>#VALUE!</v>
      </c>
    </row>
    <row r="255" spans="1:90" x14ac:dyDescent="0.25">
      <c r="AX255" s="5" t="e">
        <f>P_R[[#This Row],[8+]]-P_R[[#This Row],[9+]]</f>
        <v>#VALUE!</v>
      </c>
      <c r="AY255" s="5" t="e">
        <f>P_R[[#This Row],[9+]]-P_R[[#This Row],[10+]]</f>
        <v>#VALUE!</v>
      </c>
      <c r="AZ255" s="5" t="e">
        <f>P_R[[#This Row],[10+]]-P_R[[#This Row],[11+]]</f>
        <v>#VALUE!</v>
      </c>
      <c r="BA255" s="5" t="e">
        <f>P_R[[#This Row],[11+]]-P_R[[#This Row],[12+]]</f>
        <v>#VALUE!</v>
      </c>
      <c r="BB255" s="5" t="e">
        <f>P_R[[#This Row],[12+]]-P_R[[#This Row],[13+]]</f>
        <v>#VALUE!</v>
      </c>
      <c r="BC255" s="5" t="e">
        <f>P_R[[#This Row],[13+]]-P_R[[#This Row],[14+]]</f>
        <v>#VALUE!</v>
      </c>
      <c r="BD255" s="5" t="e">
        <f>P_R[[#This Row],[14+]]-P_R[[#This Row],[15+]]</f>
        <v>#VALUE!</v>
      </c>
      <c r="BE255" s="5" t="e">
        <f>P_R[[#This Row],[15+]]-P_R[[#This Row],[16+]]</f>
        <v>#VALUE!</v>
      </c>
      <c r="BF255" s="5" t="e">
        <f>P_R[[#This Row],[16+]]-P_R[[#This Row],[17+]]</f>
        <v>#VALUE!</v>
      </c>
      <c r="BG255" s="5" t="e">
        <f>P_R[[#This Row],[17+]]-P_R[[#This Row],[18+]]</f>
        <v>#VALUE!</v>
      </c>
      <c r="BH255" s="5" t="e">
        <f>P_R[[#This Row],[18+]]-P_R[[#This Row],[19+]]</f>
        <v>#VALUE!</v>
      </c>
      <c r="BI255" s="5" t="e">
        <f>P_R[[#This Row],[19+]]-P_R[[#This Row],[20+]]</f>
        <v>#VALUE!</v>
      </c>
      <c r="BJ255" s="5" t="e">
        <f>P_R[[#This Row],[20+]]-P_R[[#This Row],[21+]]</f>
        <v>#VALUE!</v>
      </c>
      <c r="BK255" s="5" t="e">
        <f>P_R[[#This Row],[21+]]-P_R[[#This Row],[22+]]</f>
        <v>#VALUE!</v>
      </c>
      <c r="BL255" s="5" t="e">
        <f>P_R[[#This Row],[22+]]-P_R[[#This Row],[23+]]</f>
        <v>#VALUE!</v>
      </c>
      <c r="BM255" s="5" t="e">
        <f>P_R[[#This Row],[23+]]-P_R[[#This Row],[24+]]</f>
        <v>#VALUE!</v>
      </c>
      <c r="BN255" s="5" t="e">
        <f>P_R[[#This Row],[24+]]-P_R[[#This Row],[25+]]</f>
        <v>#VALUE!</v>
      </c>
      <c r="BO255" s="5" t="e">
        <f>P_R[[#This Row],[25+]]-P_R[[#This Row],[26+]]</f>
        <v>#VALUE!</v>
      </c>
      <c r="BP255" s="5" t="e">
        <f>P_R[[#This Row],[26+]]-P_R[[#This Row],[27+]]</f>
        <v>#VALUE!</v>
      </c>
      <c r="BQ255" s="5" t="e">
        <f>P_R[[#This Row],[27+]]-P_R[[#This Row],[28+]]</f>
        <v>#VALUE!</v>
      </c>
      <c r="BR255" s="5" t="e">
        <f>P_R[[#This Row],[28+]]-P_R[[#This Row],[29+]]</f>
        <v>#VALUE!</v>
      </c>
      <c r="BS255" s="5" t="e">
        <f>P_R[[#This Row],[29+]]-P_R[[#This Row],[30+]]</f>
        <v>#VALUE!</v>
      </c>
      <c r="BT255" s="5" t="e">
        <f>P_R[[#This Row],[30+]]-P_R[[#This Row],[31+]]</f>
        <v>#VALUE!</v>
      </c>
      <c r="BU255" s="5" t="e">
        <f>P_R[[#This Row],[31+]]-P_R[[#This Row],[32+]]</f>
        <v>#VALUE!</v>
      </c>
      <c r="BV255" s="5" t="e">
        <f>P_R[[#This Row],[32+]]-P_R[[#This Row],[33+]]</f>
        <v>#VALUE!</v>
      </c>
      <c r="BW255" s="5" t="e">
        <f>P_R[[#This Row],[33+]]-P_R[[#This Row],[34+]]</f>
        <v>#VALUE!</v>
      </c>
      <c r="BX255" s="5" t="e">
        <f>P_R[[#This Row],[34+]]-P_R[[#This Row],[35+]]</f>
        <v>#VALUE!</v>
      </c>
      <c r="BY255" s="5" t="e">
        <f>P_R[[#This Row],[35+]]-P_R[[#This Row],[36+]]</f>
        <v>#VALUE!</v>
      </c>
      <c r="BZ255" s="5" t="e">
        <f>P_R[[#This Row],[36+]]-P_R[[#This Row],[37+]]</f>
        <v>#VALUE!</v>
      </c>
      <c r="CA255" s="5" t="e">
        <f>P_R[[#This Row],[37+]]-P_R[[#This Row],[38+]]</f>
        <v>#VALUE!</v>
      </c>
      <c r="CB255" s="5" t="e">
        <f>P_R[[#This Row],[38+]]-P_R[[#This Row],[39+]]</f>
        <v>#VALUE!</v>
      </c>
      <c r="CC255" s="5" t="e">
        <f>P_R[[#This Row],[39+]]-P_R[[#This Row],[40+]]</f>
        <v>#VALUE!</v>
      </c>
      <c r="CD255" s="5" t="e">
        <f>P_R[[#This Row],[40+]]-P_R[[#This Row],[41+]]</f>
        <v>#VALUE!</v>
      </c>
      <c r="CE255" s="5" t="e">
        <f>P_R[[#This Row],[41+]]-P_R[[#This Row],[42+]]</f>
        <v>#VALUE!</v>
      </c>
      <c r="CF255" s="5" t="e">
        <f>P_R[[#This Row],[42+]]-P_R[[#This Row],[43+]]</f>
        <v>#VALUE!</v>
      </c>
      <c r="CG255" s="5" t="e">
        <f>P_R[[#This Row],[43+]]-P_R[[#This Row],[44+]]</f>
        <v>#VALUE!</v>
      </c>
      <c r="CH255" s="5" t="e">
        <f>P_R[[#This Row],[44+]]-P_R[[#This Row],[45+]]</f>
        <v>#VALUE!</v>
      </c>
      <c r="CI255" s="5" t="e">
        <f>P_R[[#This Row],[45+]]-P_R[[#This Row],[46+]]</f>
        <v>#VALUE!</v>
      </c>
      <c r="CJ255" s="5" t="e">
        <f>P_R[[#This Row],[46+]]-P_R[[#This Row],[47+]]</f>
        <v>#VALUE!</v>
      </c>
      <c r="CK255" s="5" t="e">
        <f>P_R[[#This Row],[47+]]-P_R[[#This Row],[48+]]</f>
        <v>#VALUE!</v>
      </c>
      <c r="CL255" s="5" t="e">
        <f>P_R[[#This Row],[48+]]-P_R[[#This Row],[49+]]</f>
        <v>#VALUE!</v>
      </c>
    </row>
    <row r="256" spans="1:90" x14ac:dyDescent="0.25">
      <c r="AX256" s="5" t="e">
        <f>P_R[[#This Row],[8+]]-P_R[[#This Row],[9+]]</f>
        <v>#VALUE!</v>
      </c>
      <c r="AY256" s="5" t="e">
        <f>P_R[[#This Row],[9+]]-P_R[[#This Row],[10+]]</f>
        <v>#VALUE!</v>
      </c>
      <c r="AZ256" s="5" t="e">
        <f>P_R[[#This Row],[10+]]-P_R[[#This Row],[11+]]</f>
        <v>#VALUE!</v>
      </c>
      <c r="BA256" s="5" t="e">
        <f>P_R[[#This Row],[11+]]-P_R[[#This Row],[12+]]</f>
        <v>#VALUE!</v>
      </c>
      <c r="BB256" s="5" t="e">
        <f>P_R[[#This Row],[12+]]-P_R[[#This Row],[13+]]</f>
        <v>#VALUE!</v>
      </c>
      <c r="BC256" s="5" t="e">
        <f>P_R[[#This Row],[13+]]-P_R[[#This Row],[14+]]</f>
        <v>#VALUE!</v>
      </c>
      <c r="BD256" s="5" t="e">
        <f>P_R[[#This Row],[14+]]-P_R[[#This Row],[15+]]</f>
        <v>#VALUE!</v>
      </c>
      <c r="BE256" s="5" t="e">
        <f>P_R[[#This Row],[15+]]-P_R[[#This Row],[16+]]</f>
        <v>#VALUE!</v>
      </c>
      <c r="BF256" s="5" t="e">
        <f>P_R[[#This Row],[16+]]-P_R[[#This Row],[17+]]</f>
        <v>#VALUE!</v>
      </c>
      <c r="BG256" s="5" t="e">
        <f>P_R[[#This Row],[17+]]-P_R[[#This Row],[18+]]</f>
        <v>#VALUE!</v>
      </c>
      <c r="BH256" s="5" t="e">
        <f>P_R[[#This Row],[18+]]-P_R[[#This Row],[19+]]</f>
        <v>#VALUE!</v>
      </c>
      <c r="BI256" s="5" t="e">
        <f>P_R[[#This Row],[19+]]-P_R[[#This Row],[20+]]</f>
        <v>#VALUE!</v>
      </c>
      <c r="BJ256" s="5" t="e">
        <f>P_R[[#This Row],[20+]]-P_R[[#This Row],[21+]]</f>
        <v>#VALUE!</v>
      </c>
      <c r="BK256" s="5" t="e">
        <f>P_R[[#This Row],[21+]]-P_R[[#This Row],[22+]]</f>
        <v>#VALUE!</v>
      </c>
      <c r="BL256" s="5" t="e">
        <f>P_R[[#This Row],[22+]]-P_R[[#This Row],[23+]]</f>
        <v>#VALUE!</v>
      </c>
      <c r="BM256" s="5" t="e">
        <f>P_R[[#This Row],[23+]]-P_R[[#This Row],[24+]]</f>
        <v>#VALUE!</v>
      </c>
      <c r="BN256" s="5" t="e">
        <f>P_R[[#This Row],[24+]]-P_R[[#This Row],[25+]]</f>
        <v>#VALUE!</v>
      </c>
      <c r="BO256" s="5" t="e">
        <f>P_R[[#This Row],[25+]]-P_R[[#This Row],[26+]]</f>
        <v>#VALUE!</v>
      </c>
      <c r="BP256" s="5" t="e">
        <f>P_R[[#This Row],[26+]]-P_R[[#This Row],[27+]]</f>
        <v>#VALUE!</v>
      </c>
      <c r="BQ256" s="5" t="e">
        <f>P_R[[#This Row],[27+]]-P_R[[#This Row],[28+]]</f>
        <v>#VALUE!</v>
      </c>
      <c r="BR256" s="5" t="e">
        <f>P_R[[#This Row],[28+]]-P_R[[#This Row],[29+]]</f>
        <v>#VALUE!</v>
      </c>
      <c r="BS256" s="5" t="e">
        <f>P_R[[#This Row],[29+]]-P_R[[#This Row],[30+]]</f>
        <v>#VALUE!</v>
      </c>
      <c r="BT256" s="5" t="e">
        <f>P_R[[#This Row],[30+]]-P_R[[#This Row],[31+]]</f>
        <v>#VALUE!</v>
      </c>
      <c r="BU256" s="5" t="e">
        <f>P_R[[#This Row],[31+]]-P_R[[#This Row],[32+]]</f>
        <v>#VALUE!</v>
      </c>
      <c r="BV256" s="5" t="e">
        <f>P_R[[#This Row],[32+]]-P_R[[#This Row],[33+]]</f>
        <v>#VALUE!</v>
      </c>
      <c r="BW256" s="5" t="e">
        <f>P_R[[#This Row],[33+]]-P_R[[#This Row],[34+]]</f>
        <v>#VALUE!</v>
      </c>
      <c r="BX256" s="5" t="e">
        <f>P_R[[#This Row],[34+]]-P_R[[#This Row],[35+]]</f>
        <v>#VALUE!</v>
      </c>
      <c r="BY256" s="5" t="e">
        <f>P_R[[#This Row],[35+]]-P_R[[#This Row],[36+]]</f>
        <v>#VALUE!</v>
      </c>
      <c r="BZ256" s="5" t="e">
        <f>P_R[[#This Row],[36+]]-P_R[[#This Row],[37+]]</f>
        <v>#VALUE!</v>
      </c>
      <c r="CA256" s="5" t="e">
        <f>P_R[[#This Row],[37+]]-P_R[[#This Row],[38+]]</f>
        <v>#VALUE!</v>
      </c>
      <c r="CB256" s="5" t="e">
        <f>P_R[[#This Row],[38+]]-P_R[[#This Row],[39+]]</f>
        <v>#VALUE!</v>
      </c>
      <c r="CC256" s="5" t="e">
        <f>P_R[[#This Row],[39+]]-P_R[[#This Row],[40+]]</f>
        <v>#VALUE!</v>
      </c>
      <c r="CD256" s="5" t="e">
        <f>P_R[[#This Row],[40+]]-P_R[[#This Row],[41+]]</f>
        <v>#VALUE!</v>
      </c>
      <c r="CE256" s="5" t="e">
        <f>P_R[[#This Row],[41+]]-P_R[[#This Row],[42+]]</f>
        <v>#VALUE!</v>
      </c>
      <c r="CF256" s="5" t="e">
        <f>P_R[[#This Row],[42+]]-P_R[[#This Row],[43+]]</f>
        <v>#VALUE!</v>
      </c>
      <c r="CG256" s="5" t="e">
        <f>P_R[[#This Row],[43+]]-P_R[[#This Row],[44+]]</f>
        <v>#VALUE!</v>
      </c>
      <c r="CH256" s="5" t="e">
        <f>P_R[[#This Row],[44+]]-P_R[[#This Row],[45+]]</f>
        <v>#VALUE!</v>
      </c>
      <c r="CI256" s="5" t="e">
        <f>P_R[[#This Row],[45+]]-P_R[[#This Row],[46+]]</f>
        <v>#VALUE!</v>
      </c>
      <c r="CJ256" s="5" t="e">
        <f>P_R[[#This Row],[46+]]-P_R[[#This Row],[47+]]</f>
        <v>#VALUE!</v>
      </c>
      <c r="CK256" s="5" t="e">
        <f>P_R[[#This Row],[47+]]-P_R[[#This Row],[48+]]</f>
        <v>#VALUE!</v>
      </c>
      <c r="CL256" s="5" t="e">
        <f>P_R[[#This Row],[48+]]-P_R[[#This Row],[49+]]</f>
        <v>#VALUE!</v>
      </c>
    </row>
    <row r="257" spans="50:90" x14ac:dyDescent="0.25">
      <c r="AX257" s="5" t="e">
        <f>P_R[[#This Row],[8+]]-P_R[[#This Row],[9+]]</f>
        <v>#VALUE!</v>
      </c>
      <c r="AY257" s="5" t="e">
        <f>P_R[[#This Row],[9+]]-P_R[[#This Row],[10+]]</f>
        <v>#VALUE!</v>
      </c>
      <c r="AZ257" s="5" t="e">
        <f>P_R[[#This Row],[10+]]-P_R[[#This Row],[11+]]</f>
        <v>#VALUE!</v>
      </c>
      <c r="BA257" s="5" t="e">
        <f>P_R[[#This Row],[11+]]-P_R[[#This Row],[12+]]</f>
        <v>#VALUE!</v>
      </c>
      <c r="BB257" s="5" t="e">
        <f>P_R[[#This Row],[12+]]-P_R[[#This Row],[13+]]</f>
        <v>#VALUE!</v>
      </c>
      <c r="BC257" s="5" t="e">
        <f>P_R[[#This Row],[13+]]-P_R[[#This Row],[14+]]</f>
        <v>#VALUE!</v>
      </c>
      <c r="BD257" s="5" t="e">
        <f>P_R[[#This Row],[14+]]-P_R[[#This Row],[15+]]</f>
        <v>#VALUE!</v>
      </c>
      <c r="BE257" s="5" t="e">
        <f>P_R[[#This Row],[15+]]-P_R[[#This Row],[16+]]</f>
        <v>#VALUE!</v>
      </c>
      <c r="BF257" s="5" t="e">
        <f>P_R[[#This Row],[16+]]-P_R[[#This Row],[17+]]</f>
        <v>#VALUE!</v>
      </c>
      <c r="BG257" s="5" t="e">
        <f>P_R[[#This Row],[17+]]-P_R[[#This Row],[18+]]</f>
        <v>#VALUE!</v>
      </c>
      <c r="BH257" s="5" t="e">
        <f>P_R[[#This Row],[18+]]-P_R[[#This Row],[19+]]</f>
        <v>#VALUE!</v>
      </c>
      <c r="BI257" s="5" t="e">
        <f>P_R[[#This Row],[19+]]-P_R[[#This Row],[20+]]</f>
        <v>#VALUE!</v>
      </c>
      <c r="BJ257" s="5" t="e">
        <f>P_R[[#This Row],[20+]]-P_R[[#This Row],[21+]]</f>
        <v>#VALUE!</v>
      </c>
      <c r="BK257" s="5" t="e">
        <f>P_R[[#This Row],[21+]]-P_R[[#This Row],[22+]]</f>
        <v>#VALUE!</v>
      </c>
      <c r="BL257" s="5" t="e">
        <f>P_R[[#This Row],[22+]]-P_R[[#This Row],[23+]]</f>
        <v>#VALUE!</v>
      </c>
      <c r="BM257" s="5" t="e">
        <f>P_R[[#This Row],[23+]]-P_R[[#This Row],[24+]]</f>
        <v>#VALUE!</v>
      </c>
      <c r="BN257" s="5" t="e">
        <f>P_R[[#This Row],[24+]]-P_R[[#This Row],[25+]]</f>
        <v>#VALUE!</v>
      </c>
      <c r="BO257" s="5" t="e">
        <f>P_R[[#This Row],[25+]]-P_R[[#This Row],[26+]]</f>
        <v>#VALUE!</v>
      </c>
      <c r="BP257" s="5" t="e">
        <f>P_R[[#This Row],[26+]]-P_R[[#This Row],[27+]]</f>
        <v>#VALUE!</v>
      </c>
      <c r="BQ257" s="5" t="e">
        <f>P_R[[#This Row],[27+]]-P_R[[#This Row],[28+]]</f>
        <v>#VALUE!</v>
      </c>
      <c r="BR257" s="5" t="e">
        <f>P_R[[#This Row],[28+]]-P_R[[#This Row],[29+]]</f>
        <v>#VALUE!</v>
      </c>
      <c r="BS257" s="5" t="e">
        <f>P_R[[#This Row],[29+]]-P_R[[#This Row],[30+]]</f>
        <v>#VALUE!</v>
      </c>
      <c r="BT257" s="5" t="e">
        <f>P_R[[#This Row],[30+]]-P_R[[#This Row],[31+]]</f>
        <v>#VALUE!</v>
      </c>
      <c r="BU257" s="5" t="e">
        <f>P_R[[#This Row],[31+]]-P_R[[#This Row],[32+]]</f>
        <v>#VALUE!</v>
      </c>
      <c r="BV257" s="5" t="e">
        <f>P_R[[#This Row],[32+]]-P_R[[#This Row],[33+]]</f>
        <v>#VALUE!</v>
      </c>
      <c r="BW257" s="5" t="e">
        <f>P_R[[#This Row],[33+]]-P_R[[#This Row],[34+]]</f>
        <v>#VALUE!</v>
      </c>
      <c r="BX257" s="5" t="e">
        <f>P_R[[#This Row],[34+]]-P_R[[#This Row],[35+]]</f>
        <v>#VALUE!</v>
      </c>
      <c r="BY257" s="5" t="e">
        <f>P_R[[#This Row],[35+]]-P_R[[#This Row],[36+]]</f>
        <v>#VALUE!</v>
      </c>
      <c r="BZ257" s="5" t="e">
        <f>P_R[[#This Row],[36+]]-P_R[[#This Row],[37+]]</f>
        <v>#VALUE!</v>
      </c>
      <c r="CA257" s="5" t="e">
        <f>P_R[[#This Row],[37+]]-P_R[[#This Row],[38+]]</f>
        <v>#VALUE!</v>
      </c>
      <c r="CB257" s="5" t="e">
        <f>P_R[[#This Row],[38+]]-P_R[[#This Row],[39+]]</f>
        <v>#VALUE!</v>
      </c>
      <c r="CC257" s="5" t="e">
        <f>P_R[[#This Row],[39+]]-P_R[[#This Row],[40+]]</f>
        <v>#VALUE!</v>
      </c>
      <c r="CD257" s="5" t="e">
        <f>P_R[[#This Row],[40+]]-P_R[[#This Row],[41+]]</f>
        <v>#VALUE!</v>
      </c>
      <c r="CE257" s="5" t="e">
        <f>P_R[[#This Row],[41+]]-P_R[[#This Row],[42+]]</f>
        <v>#VALUE!</v>
      </c>
      <c r="CF257" s="5" t="e">
        <f>P_R[[#This Row],[42+]]-P_R[[#This Row],[43+]]</f>
        <v>#VALUE!</v>
      </c>
      <c r="CG257" s="5" t="e">
        <f>P_R[[#This Row],[43+]]-P_R[[#This Row],[44+]]</f>
        <v>#VALUE!</v>
      </c>
      <c r="CH257" s="5" t="e">
        <f>P_R[[#This Row],[44+]]-P_R[[#This Row],[45+]]</f>
        <v>#VALUE!</v>
      </c>
      <c r="CI257" s="5" t="e">
        <f>P_R[[#This Row],[45+]]-P_R[[#This Row],[46+]]</f>
        <v>#VALUE!</v>
      </c>
      <c r="CJ257" s="5" t="e">
        <f>P_R[[#This Row],[46+]]-P_R[[#This Row],[47+]]</f>
        <v>#VALUE!</v>
      </c>
      <c r="CK257" s="5" t="e">
        <f>P_R[[#This Row],[47+]]-P_R[[#This Row],[48+]]</f>
        <v>#VALUE!</v>
      </c>
      <c r="CL257" s="5" t="e">
        <f>P_R[[#This Row],[48+]]-P_R[[#This Row],[49+]]</f>
        <v>#VALUE!</v>
      </c>
    </row>
    <row r="258" spans="50:90" x14ac:dyDescent="0.25">
      <c r="AX258" s="5" t="e">
        <f>P_R[[#This Row],[8+]]-P_R[[#This Row],[9+]]</f>
        <v>#VALUE!</v>
      </c>
      <c r="AY258" s="5" t="e">
        <f>P_R[[#This Row],[9+]]-P_R[[#This Row],[10+]]</f>
        <v>#VALUE!</v>
      </c>
      <c r="AZ258" s="5" t="e">
        <f>P_R[[#This Row],[10+]]-P_R[[#This Row],[11+]]</f>
        <v>#VALUE!</v>
      </c>
      <c r="BA258" s="5" t="e">
        <f>P_R[[#This Row],[11+]]-P_R[[#This Row],[12+]]</f>
        <v>#VALUE!</v>
      </c>
      <c r="BB258" s="5" t="e">
        <f>P_R[[#This Row],[12+]]-P_R[[#This Row],[13+]]</f>
        <v>#VALUE!</v>
      </c>
      <c r="BC258" s="5" t="e">
        <f>P_R[[#This Row],[13+]]-P_R[[#This Row],[14+]]</f>
        <v>#VALUE!</v>
      </c>
      <c r="BD258" s="5" t="e">
        <f>P_R[[#This Row],[14+]]-P_R[[#This Row],[15+]]</f>
        <v>#VALUE!</v>
      </c>
      <c r="BE258" s="5" t="e">
        <f>P_R[[#This Row],[15+]]-P_R[[#This Row],[16+]]</f>
        <v>#VALUE!</v>
      </c>
      <c r="BF258" s="5" t="e">
        <f>P_R[[#This Row],[16+]]-P_R[[#This Row],[17+]]</f>
        <v>#VALUE!</v>
      </c>
      <c r="BG258" s="5" t="e">
        <f>P_R[[#This Row],[17+]]-P_R[[#This Row],[18+]]</f>
        <v>#VALUE!</v>
      </c>
      <c r="BH258" s="5" t="e">
        <f>P_R[[#This Row],[18+]]-P_R[[#This Row],[19+]]</f>
        <v>#VALUE!</v>
      </c>
      <c r="BI258" s="5" t="e">
        <f>P_R[[#This Row],[19+]]-P_R[[#This Row],[20+]]</f>
        <v>#VALUE!</v>
      </c>
      <c r="BJ258" s="5" t="e">
        <f>P_R[[#This Row],[20+]]-P_R[[#This Row],[21+]]</f>
        <v>#VALUE!</v>
      </c>
      <c r="BK258" s="5" t="e">
        <f>P_R[[#This Row],[21+]]-P_R[[#This Row],[22+]]</f>
        <v>#VALUE!</v>
      </c>
      <c r="BL258" s="5" t="e">
        <f>P_R[[#This Row],[22+]]-P_R[[#This Row],[23+]]</f>
        <v>#VALUE!</v>
      </c>
      <c r="BM258" s="5" t="e">
        <f>P_R[[#This Row],[23+]]-P_R[[#This Row],[24+]]</f>
        <v>#VALUE!</v>
      </c>
      <c r="BN258" s="5" t="e">
        <f>P_R[[#This Row],[24+]]-P_R[[#This Row],[25+]]</f>
        <v>#VALUE!</v>
      </c>
      <c r="BO258" s="5" t="e">
        <f>P_R[[#This Row],[25+]]-P_R[[#This Row],[26+]]</f>
        <v>#VALUE!</v>
      </c>
      <c r="BP258" s="5" t="e">
        <f>P_R[[#This Row],[26+]]-P_R[[#This Row],[27+]]</f>
        <v>#VALUE!</v>
      </c>
      <c r="BQ258" s="5" t="e">
        <f>P_R[[#This Row],[27+]]-P_R[[#This Row],[28+]]</f>
        <v>#VALUE!</v>
      </c>
      <c r="BR258" s="5" t="e">
        <f>P_R[[#This Row],[28+]]-P_R[[#This Row],[29+]]</f>
        <v>#VALUE!</v>
      </c>
      <c r="BS258" s="5" t="e">
        <f>P_R[[#This Row],[29+]]-P_R[[#This Row],[30+]]</f>
        <v>#VALUE!</v>
      </c>
      <c r="BT258" s="5" t="e">
        <f>P_R[[#This Row],[30+]]-P_R[[#This Row],[31+]]</f>
        <v>#VALUE!</v>
      </c>
      <c r="BU258" s="5" t="e">
        <f>P_R[[#This Row],[31+]]-P_R[[#This Row],[32+]]</f>
        <v>#VALUE!</v>
      </c>
      <c r="BV258" s="5" t="e">
        <f>P_R[[#This Row],[32+]]-P_R[[#This Row],[33+]]</f>
        <v>#VALUE!</v>
      </c>
      <c r="BW258" s="5" t="e">
        <f>P_R[[#This Row],[33+]]-P_R[[#This Row],[34+]]</f>
        <v>#VALUE!</v>
      </c>
      <c r="BX258" s="5" t="e">
        <f>P_R[[#This Row],[34+]]-P_R[[#This Row],[35+]]</f>
        <v>#VALUE!</v>
      </c>
      <c r="BY258" s="5" t="e">
        <f>P_R[[#This Row],[35+]]-P_R[[#This Row],[36+]]</f>
        <v>#VALUE!</v>
      </c>
      <c r="BZ258" s="5" t="e">
        <f>P_R[[#This Row],[36+]]-P_R[[#This Row],[37+]]</f>
        <v>#VALUE!</v>
      </c>
      <c r="CA258" s="5" t="e">
        <f>P_R[[#This Row],[37+]]-P_R[[#This Row],[38+]]</f>
        <v>#VALUE!</v>
      </c>
      <c r="CB258" s="5" t="e">
        <f>P_R[[#This Row],[38+]]-P_R[[#This Row],[39+]]</f>
        <v>#VALUE!</v>
      </c>
      <c r="CC258" s="5" t="e">
        <f>P_R[[#This Row],[39+]]-P_R[[#This Row],[40+]]</f>
        <v>#VALUE!</v>
      </c>
      <c r="CD258" s="5" t="e">
        <f>P_R[[#This Row],[40+]]-P_R[[#This Row],[41+]]</f>
        <v>#VALUE!</v>
      </c>
      <c r="CE258" s="5" t="e">
        <f>P_R[[#This Row],[41+]]-P_R[[#This Row],[42+]]</f>
        <v>#VALUE!</v>
      </c>
      <c r="CF258" s="5" t="e">
        <f>P_R[[#This Row],[42+]]-P_R[[#This Row],[43+]]</f>
        <v>#VALUE!</v>
      </c>
      <c r="CG258" s="5" t="e">
        <f>P_R[[#This Row],[43+]]-P_R[[#This Row],[44+]]</f>
        <v>#VALUE!</v>
      </c>
      <c r="CH258" s="5" t="e">
        <f>P_R[[#This Row],[44+]]-P_R[[#This Row],[45+]]</f>
        <v>#VALUE!</v>
      </c>
      <c r="CI258" s="5" t="e">
        <f>P_R[[#This Row],[45+]]-P_R[[#This Row],[46+]]</f>
        <v>#VALUE!</v>
      </c>
      <c r="CJ258" s="5" t="e">
        <f>P_R[[#This Row],[46+]]-P_R[[#This Row],[47+]]</f>
        <v>#VALUE!</v>
      </c>
      <c r="CK258" s="5" t="e">
        <f>P_R[[#This Row],[47+]]-P_R[[#This Row],[48+]]</f>
        <v>#VALUE!</v>
      </c>
      <c r="CL258" s="5" t="e">
        <f>P_R[[#This Row],[48+]]-P_R[[#This Row],[49+]]</f>
        <v>#VALUE!</v>
      </c>
    </row>
    <row r="259" spans="50:90" x14ac:dyDescent="0.25">
      <c r="AX259" s="5" t="e">
        <f>P_R[[#This Row],[8+]]-P_R[[#This Row],[9+]]</f>
        <v>#VALUE!</v>
      </c>
      <c r="AY259" s="5" t="e">
        <f>P_R[[#This Row],[9+]]-P_R[[#This Row],[10+]]</f>
        <v>#VALUE!</v>
      </c>
      <c r="AZ259" s="5" t="e">
        <f>P_R[[#This Row],[10+]]-P_R[[#This Row],[11+]]</f>
        <v>#VALUE!</v>
      </c>
      <c r="BA259" s="5" t="e">
        <f>P_R[[#This Row],[11+]]-P_R[[#This Row],[12+]]</f>
        <v>#VALUE!</v>
      </c>
      <c r="BB259" s="5" t="e">
        <f>P_R[[#This Row],[12+]]-P_R[[#This Row],[13+]]</f>
        <v>#VALUE!</v>
      </c>
      <c r="BC259" s="5" t="e">
        <f>P_R[[#This Row],[13+]]-P_R[[#This Row],[14+]]</f>
        <v>#VALUE!</v>
      </c>
      <c r="BD259" s="5" t="e">
        <f>P_R[[#This Row],[14+]]-P_R[[#This Row],[15+]]</f>
        <v>#VALUE!</v>
      </c>
      <c r="BE259" s="5" t="e">
        <f>P_R[[#This Row],[15+]]-P_R[[#This Row],[16+]]</f>
        <v>#VALUE!</v>
      </c>
      <c r="BF259" s="5" t="e">
        <f>P_R[[#This Row],[16+]]-P_R[[#This Row],[17+]]</f>
        <v>#VALUE!</v>
      </c>
      <c r="BG259" s="5" t="e">
        <f>P_R[[#This Row],[17+]]-P_R[[#This Row],[18+]]</f>
        <v>#VALUE!</v>
      </c>
      <c r="BH259" s="5" t="e">
        <f>P_R[[#This Row],[18+]]-P_R[[#This Row],[19+]]</f>
        <v>#VALUE!</v>
      </c>
      <c r="BI259" s="5" t="e">
        <f>P_R[[#This Row],[19+]]-P_R[[#This Row],[20+]]</f>
        <v>#VALUE!</v>
      </c>
      <c r="BJ259" s="5" t="e">
        <f>P_R[[#This Row],[20+]]-P_R[[#This Row],[21+]]</f>
        <v>#VALUE!</v>
      </c>
      <c r="BK259" s="5" t="e">
        <f>P_R[[#This Row],[21+]]-P_R[[#This Row],[22+]]</f>
        <v>#VALUE!</v>
      </c>
      <c r="BL259" s="5" t="e">
        <f>P_R[[#This Row],[22+]]-P_R[[#This Row],[23+]]</f>
        <v>#VALUE!</v>
      </c>
      <c r="BM259" s="5" t="e">
        <f>P_R[[#This Row],[23+]]-P_R[[#This Row],[24+]]</f>
        <v>#VALUE!</v>
      </c>
      <c r="BN259" s="5" t="e">
        <f>P_R[[#This Row],[24+]]-P_R[[#This Row],[25+]]</f>
        <v>#VALUE!</v>
      </c>
      <c r="BO259" s="5" t="e">
        <f>P_R[[#This Row],[25+]]-P_R[[#This Row],[26+]]</f>
        <v>#VALUE!</v>
      </c>
      <c r="BP259" s="5" t="e">
        <f>P_R[[#This Row],[26+]]-P_R[[#This Row],[27+]]</f>
        <v>#VALUE!</v>
      </c>
      <c r="BQ259" s="5" t="e">
        <f>P_R[[#This Row],[27+]]-P_R[[#This Row],[28+]]</f>
        <v>#VALUE!</v>
      </c>
      <c r="BR259" s="5" t="e">
        <f>P_R[[#This Row],[28+]]-P_R[[#This Row],[29+]]</f>
        <v>#VALUE!</v>
      </c>
      <c r="BS259" s="5" t="e">
        <f>P_R[[#This Row],[29+]]-P_R[[#This Row],[30+]]</f>
        <v>#VALUE!</v>
      </c>
      <c r="BT259" s="5" t="e">
        <f>P_R[[#This Row],[30+]]-P_R[[#This Row],[31+]]</f>
        <v>#VALUE!</v>
      </c>
      <c r="BU259" s="5" t="e">
        <f>P_R[[#This Row],[31+]]-P_R[[#This Row],[32+]]</f>
        <v>#VALUE!</v>
      </c>
      <c r="BV259" s="5" t="e">
        <f>P_R[[#This Row],[32+]]-P_R[[#This Row],[33+]]</f>
        <v>#VALUE!</v>
      </c>
      <c r="BW259" s="5" t="e">
        <f>P_R[[#This Row],[33+]]-P_R[[#This Row],[34+]]</f>
        <v>#VALUE!</v>
      </c>
      <c r="BX259" s="5" t="e">
        <f>P_R[[#This Row],[34+]]-P_R[[#This Row],[35+]]</f>
        <v>#VALUE!</v>
      </c>
      <c r="BY259" s="5" t="e">
        <f>P_R[[#This Row],[35+]]-P_R[[#This Row],[36+]]</f>
        <v>#VALUE!</v>
      </c>
      <c r="BZ259" s="5" t="e">
        <f>P_R[[#This Row],[36+]]-P_R[[#This Row],[37+]]</f>
        <v>#VALUE!</v>
      </c>
      <c r="CA259" s="5" t="e">
        <f>P_R[[#This Row],[37+]]-P_R[[#This Row],[38+]]</f>
        <v>#VALUE!</v>
      </c>
      <c r="CB259" s="5" t="e">
        <f>P_R[[#This Row],[38+]]-P_R[[#This Row],[39+]]</f>
        <v>#VALUE!</v>
      </c>
      <c r="CC259" s="5" t="e">
        <f>P_R[[#This Row],[39+]]-P_R[[#This Row],[40+]]</f>
        <v>#VALUE!</v>
      </c>
      <c r="CD259" s="5" t="e">
        <f>P_R[[#This Row],[40+]]-P_R[[#This Row],[41+]]</f>
        <v>#VALUE!</v>
      </c>
      <c r="CE259" s="5" t="e">
        <f>P_R[[#This Row],[41+]]-P_R[[#This Row],[42+]]</f>
        <v>#VALUE!</v>
      </c>
      <c r="CF259" s="5" t="e">
        <f>P_R[[#This Row],[42+]]-P_R[[#This Row],[43+]]</f>
        <v>#VALUE!</v>
      </c>
      <c r="CG259" s="5" t="e">
        <f>P_R[[#This Row],[43+]]-P_R[[#This Row],[44+]]</f>
        <v>#VALUE!</v>
      </c>
      <c r="CH259" s="5" t="e">
        <f>P_R[[#This Row],[44+]]-P_R[[#This Row],[45+]]</f>
        <v>#VALUE!</v>
      </c>
      <c r="CI259" s="5" t="e">
        <f>P_R[[#This Row],[45+]]-P_R[[#This Row],[46+]]</f>
        <v>#VALUE!</v>
      </c>
      <c r="CJ259" s="5" t="e">
        <f>P_R[[#This Row],[46+]]-P_R[[#This Row],[47+]]</f>
        <v>#VALUE!</v>
      </c>
      <c r="CK259" s="5" t="e">
        <f>P_R[[#This Row],[47+]]-P_R[[#This Row],[48+]]</f>
        <v>#VALUE!</v>
      </c>
      <c r="CL259" s="5" t="e">
        <f>P_R[[#This Row],[48+]]-P_R[[#This Row],[49+]]</f>
        <v>#VALUE!</v>
      </c>
    </row>
    <row r="260" spans="50:90" x14ac:dyDescent="0.25">
      <c r="AX260" s="5" t="e">
        <f>P_R[[#This Row],[8+]]-P_R[[#This Row],[9+]]</f>
        <v>#VALUE!</v>
      </c>
      <c r="AY260" s="5" t="e">
        <f>P_R[[#This Row],[9+]]-P_R[[#This Row],[10+]]</f>
        <v>#VALUE!</v>
      </c>
      <c r="AZ260" s="5" t="e">
        <f>P_R[[#This Row],[10+]]-P_R[[#This Row],[11+]]</f>
        <v>#VALUE!</v>
      </c>
      <c r="BA260" s="5" t="e">
        <f>P_R[[#This Row],[11+]]-P_R[[#This Row],[12+]]</f>
        <v>#VALUE!</v>
      </c>
      <c r="BB260" s="5" t="e">
        <f>P_R[[#This Row],[12+]]-P_R[[#This Row],[13+]]</f>
        <v>#VALUE!</v>
      </c>
      <c r="BC260" s="5" t="e">
        <f>P_R[[#This Row],[13+]]-P_R[[#This Row],[14+]]</f>
        <v>#VALUE!</v>
      </c>
      <c r="BD260" s="5" t="e">
        <f>P_R[[#This Row],[14+]]-P_R[[#This Row],[15+]]</f>
        <v>#VALUE!</v>
      </c>
      <c r="BE260" s="5" t="e">
        <f>P_R[[#This Row],[15+]]-P_R[[#This Row],[16+]]</f>
        <v>#VALUE!</v>
      </c>
      <c r="BF260" s="5" t="e">
        <f>P_R[[#This Row],[16+]]-P_R[[#This Row],[17+]]</f>
        <v>#VALUE!</v>
      </c>
      <c r="BG260" s="5" t="e">
        <f>P_R[[#This Row],[17+]]-P_R[[#This Row],[18+]]</f>
        <v>#VALUE!</v>
      </c>
      <c r="BH260" s="5" t="e">
        <f>P_R[[#This Row],[18+]]-P_R[[#This Row],[19+]]</f>
        <v>#VALUE!</v>
      </c>
      <c r="BI260" s="5" t="e">
        <f>P_R[[#This Row],[19+]]-P_R[[#This Row],[20+]]</f>
        <v>#VALUE!</v>
      </c>
      <c r="BJ260" s="5" t="e">
        <f>P_R[[#This Row],[20+]]-P_R[[#This Row],[21+]]</f>
        <v>#VALUE!</v>
      </c>
      <c r="BK260" s="5" t="e">
        <f>P_R[[#This Row],[21+]]-P_R[[#This Row],[22+]]</f>
        <v>#VALUE!</v>
      </c>
      <c r="BL260" s="5" t="e">
        <f>P_R[[#This Row],[22+]]-P_R[[#This Row],[23+]]</f>
        <v>#VALUE!</v>
      </c>
      <c r="BM260" s="5" t="e">
        <f>P_R[[#This Row],[23+]]-P_R[[#This Row],[24+]]</f>
        <v>#VALUE!</v>
      </c>
      <c r="BN260" s="5" t="e">
        <f>P_R[[#This Row],[24+]]-P_R[[#This Row],[25+]]</f>
        <v>#VALUE!</v>
      </c>
      <c r="BO260" s="5" t="e">
        <f>P_R[[#This Row],[25+]]-P_R[[#This Row],[26+]]</f>
        <v>#VALUE!</v>
      </c>
      <c r="BP260" s="5" t="e">
        <f>P_R[[#This Row],[26+]]-P_R[[#This Row],[27+]]</f>
        <v>#VALUE!</v>
      </c>
      <c r="BQ260" s="5" t="e">
        <f>P_R[[#This Row],[27+]]-P_R[[#This Row],[28+]]</f>
        <v>#VALUE!</v>
      </c>
      <c r="BR260" s="5" t="e">
        <f>P_R[[#This Row],[28+]]-P_R[[#This Row],[29+]]</f>
        <v>#VALUE!</v>
      </c>
      <c r="BS260" s="5" t="e">
        <f>P_R[[#This Row],[29+]]-P_R[[#This Row],[30+]]</f>
        <v>#VALUE!</v>
      </c>
      <c r="BT260" s="5" t="e">
        <f>P_R[[#This Row],[30+]]-P_R[[#This Row],[31+]]</f>
        <v>#VALUE!</v>
      </c>
      <c r="BU260" s="5" t="e">
        <f>P_R[[#This Row],[31+]]-P_R[[#This Row],[32+]]</f>
        <v>#VALUE!</v>
      </c>
      <c r="BV260" s="5" t="e">
        <f>P_R[[#This Row],[32+]]-P_R[[#This Row],[33+]]</f>
        <v>#VALUE!</v>
      </c>
      <c r="BW260" s="5" t="e">
        <f>P_R[[#This Row],[33+]]-P_R[[#This Row],[34+]]</f>
        <v>#VALUE!</v>
      </c>
      <c r="BX260" s="5" t="e">
        <f>P_R[[#This Row],[34+]]-P_R[[#This Row],[35+]]</f>
        <v>#VALUE!</v>
      </c>
      <c r="BY260" s="5" t="e">
        <f>P_R[[#This Row],[35+]]-P_R[[#This Row],[36+]]</f>
        <v>#VALUE!</v>
      </c>
      <c r="BZ260" s="5" t="e">
        <f>P_R[[#This Row],[36+]]-P_R[[#This Row],[37+]]</f>
        <v>#VALUE!</v>
      </c>
      <c r="CA260" s="5" t="e">
        <f>P_R[[#This Row],[37+]]-P_R[[#This Row],[38+]]</f>
        <v>#VALUE!</v>
      </c>
      <c r="CB260" s="5" t="e">
        <f>P_R[[#This Row],[38+]]-P_R[[#This Row],[39+]]</f>
        <v>#VALUE!</v>
      </c>
      <c r="CC260" s="5" t="e">
        <f>P_R[[#This Row],[39+]]-P_R[[#This Row],[40+]]</f>
        <v>#VALUE!</v>
      </c>
      <c r="CD260" s="5" t="e">
        <f>P_R[[#This Row],[40+]]-P_R[[#This Row],[41+]]</f>
        <v>#VALUE!</v>
      </c>
      <c r="CE260" s="5" t="e">
        <f>P_R[[#This Row],[41+]]-P_R[[#This Row],[42+]]</f>
        <v>#VALUE!</v>
      </c>
      <c r="CF260" s="5" t="e">
        <f>P_R[[#This Row],[42+]]-P_R[[#This Row],[43+]]</f>
        <v>#VALUE!</v>
      </c>
      <c r="CG260" s="5" t="e">
        <f>P_R[[#This Row],[43+]]-P_R[[#This Row],[44+]]</f>
        <v>#VALUE!</v>
      </c>
      <c r="CH260" s="5" t="e">
        <f>P_R[[#This Row],[44+]]-P_R[[#This Row],[45+]]</f>
        <v>#VALUE!</v>
      </c>
      <c r="CI260" s="5" t="e">
        <f>P_R[[#This Row],[45+]]-P_R[[#This Row],[46+]]</f>
        <v>#VALUE!</v>
      </c>
      <c r="CJ260" s="5" t="e">
        <f>P_R[[#This Row],[46+]]-P_R[[#This Row],[47+]]</f>
        <v>#VALUE!</v>
      </c>
      <c r="CK260" s="5" t="e">
        <f>P_R[[#This Row],[47+]]-P_R[[#This Row],[48+]]</f>
        <v>#VALUE!</v>
      </c>
      <c r="CL260" s="5" t="e">
        <f>P_R[[#This Row],[48+]]-P_R[[#This Row],[49+]]</f>
        <v>#VALUE!</v>
      </c>
    </row>
    <row r="261" spans="50:90" x14ac:dyDescent="0.25">
      <c r="AX261" s="5" t="e">
        <f>P_R[[#This Row],[8+]]-P_R[[#This Row],[9+]]</f>
        <v>#VALUE!</v>
      </c>
      <c r="AY261" s="5" t="e">
        <f>P_R[[#This Row],[9+]]-P_R[[#This Row],[10+]]</f>
        <v>#VALUE!</v>
      </c>
      <c r="AZ261" s="5" t="e">
        <f>P_R[[#This Row],[10+]]-P_R[[#This Row],[11+]]</f>
        <v>#VALUE!</v>
      </c>
      <c r="BA261" s="5" t="e">
        <f>P_R[[#This Row],[11+]]-P_R[[#This Row],[12+]]</f>
        <v>#VALUE!</v>
      </c>
      <c r="BB261" s="5" t="e">
        <f>P_R[[#This Row],[12+]]-P_R[[#This Row],[13+]]</f>
        <v>#VALUE!</v>
      </c>
      <c r="BC261" s="5" t="e">
        <f>P_R[[#This Row],[13+]]-P_R[[#This Row],[14+]]</f>
        <v>#VALUE!</v>
      </c>
      <c r="BD261" s="5" t="e">
        <f>P_R[[#This Row],[14+]]-P_R[[#This Row],[15+]]</f>
        <v>#VALUE!</v>
      </c>
      <c r="BE261" s="5" t="e">
        <f>P_R[[#This Row],[15+]]-P_R[[#This Row],[16+]]</f>
        <v>#VALUE!</v>
      </c>
      <c r="BF261" s="5" t="e">
        <f>P_R[[#This Row],[16+]]-P_R[[#This Row],[17+]]</f>
        <v>#VALUE!</v>
      </c>
      <c r="BG261" s="5" t="e">
        <f>P_R[[#This Row],[17+]]-P_R[[#This Row],[18+]]</f>
        <v>#VALUE!</v>
      </c>
      <c r="BH261" s="5" t="e">
        <f>P_R[[#This Row],[18+]]-P_R[[#This Row],[19+]]</f>
        <v>#VALUE!</v>
      </c>
      <c r="BI261" s="5" t="e">
        <f>P_R[[#This Row],[19+]]-P_R[[#This Row],[20+]]</f>
        <v>#VALUE!</v>
      </c>
      <c r="BJ261" s="5" t="e">
        <f>P_R[[#This Row],[20+]]-P_R[[#This Row],[21+]]</f>
        <v>#VALUE!</v>
      </c>
      <c r="BK261" s="5" t="e">
        <f>P_R[[#This Row],[21+]]-P_R[[#This Row],[22+]]</f>
        <v>#VALUE!</v>
      </c>
      <c r="BL261" s="5" t="e">
        <f>P_R[[#This Row],[22+]]-P_R[[#This Row],[23+]]</f>
        <v>#VALUE!</v>
      </c>
      <c r="BM261" s="5" t="e">
        <f>P_R[[#This Row],[23+]]-P_R[[#This Row],[24+]]</f>
        <v>#VALUE!</v>
      </c>
      <c r="BN261" s="5" t="e">
        <f>P_R[[#This Row],[24+]]-P_R[[#This Row],[25+]]</f>
        <v>#VALUE!</v>
      </c>
      <c r="BO261" s="5" t="e">
        <f>P_R[[#This Row],[25+]]-P_R[[#This Row],[26+]]</f>
        <v>#VALUE!</v>
      </c>
      <c r="BP261" s="5" t="e">
        <f>P_R[[#This Row],[26+]]-P_R[[#This Row],[27+]]</f>
        <v>#VALUE!</v>
      </c>
      <c r="BQ261" s="5" t="e">
        <f>P_R[[#This Row],[27+]]-P_R[[#This Row],[28+]]</f>
        <v>#VALUE!</v>
      </c>
      <c r="BR261" s="5" t="e">
        <f>P_R[[#This Row],[28+]]-P_R[[#This Row],[29+]]</f>
        <v>#VALUE!</v>
      </c>
      <c r="BS261" s="5" t="e">
        <f>P_R[[#This Row],[29+]]-P_R[[#This Row],[30+]]</f>
        <v>#VALUE!</v>
      </c>
      <c r="BT261" s="5" t="e">
        <f>P_R[[#This Row],[30+]]-P_R[[#This Row],[31+]]</f>
        <v>#VALUE!</v>
      </c>
      <c r="BU261" s="5" t="e">
        <f>P_R[[#This Row],[31+]]-P_R[[#This Row],[32+]]</f>
        <v>#VALUE!</v>
      </c>
      <c r="BV261" s="5" t="e">
        <f>P_R[[#This Row],[32+]]-P_R[[#This Row],[33+]]</f>
        <v>#VALUE!</v>
      </c>
      <c r="BW261" s="5" t="e">
        <f>P_R[[#This Row],[33+]]-P_R[[#This Row],[34+]]</f>
        <v>#VALUE!</v>
      </c>
      <c r="BX261" s="5" t="e">
        <f>P_R[[#This Row],[34+]]-P_R[[#This Row],[35+]]</f>
        <v>#VALUE!</v>
      </c>
      <c r="BY261" s="5" t="e">
        <f>P_R[[#This Row],[35+]]-P_R[[#This Row],[36+]]</f>
        <v>#VALUE!</v>
      </c>
      <c r="BZ261" s="5" t="e">
        <f>P_R[[#This Row],[36+]]-P_R[[#This Row],[37+]]</f>
        <v>#VALUE!</v>
      </c>
      <c r="CA261" s="5" t="e">
        <f>P_R[[#This Row],[37+]]-P_R[[#This Row],[38+]]</f>
        <v>#VALUE!</v>
      </c>
      <c r="CB261" s="5" t="e">
        <f>P_R[[#This Row],[38+]]-P_R[[#This Row],[39+]]</f>
        <v>#VALUE!</v>
      </c>
      <c r="CC261" s="5" t="e">
        <f>P_R[[#This Row],[39+]]-P_R[[#This Row],[40+]]</f>
        <v>#VALUE!</v>
      </c>
      <c r="CD261" s="5" t="e">
        <f>P_R[[#This Row],[40+]]-P_R[[#This Row],[41+]]</f>
        <v>#VALUE!</v>
      </c>
      <c r="CE261" s="5" t="e">
        <f>P_R[[#This Row],[41+]]-P_R[[#This Row],[42+]]</f>
        <v>#VALUE!</v>
      </c>
      <c r="CF261" s="5" t="e">
        <f>P_R[[#This Row],[42+]]-P_R[[#This Row],[43+]]</f>
        <v>#VALUE!</v>
      </c>
      <c r="CG261" s="5" t="e">
        <f>P_R[[#This Row],[43+]]-P_R[[#This Row],[44+]]</f>
        <v>#VALUE!</v>
      </c>
      <c r="CH261" s="5" t="e">
        <f>P_R[[#This Row],[44+]]-P_R[[#This Row],[45+]]</f>
        <v>#VALUE!</v>
      </c>
      <c r="CI261" s="5" t="e">
        <f>P_R[[#This Row],[45+]]-P_R[[#This Row],[46+]]</f>
        <v>#VALUE!</v>
      </c>
      <c r="CJ261" s="5" t="e">
        <f>P_R[[#This Row],[46+]]-P_R[[#This Row],[47+]]</f>
        <v>#VALUE!</v>
      </c>
      <c r="CK261" s="5" t="e">
        <f>P_R[[#This Row],[47+]]-P_R[[#This Row],[48+]]</f>
        <v>#VALUE!</v>
      </c>
      <c r="CL261" s="5" t="e">
        <f>P_R[[#This Row],[48+]]-P_R[[#This Row],[49+]]</f>
        <v>#VALUE!</v>
      </c>
    </row>
    <row r="262" spans="50:90" x14ac:dyDescent="0.25">
      <c r="AX262" s="5" t="e">
        <f>P_R[[#This Row],[8+]]-P_R[[#This Row],[9+]]</f>
        <v>#VALUE!</v>
      </c>
      <c r="AY262" s="5" t="e">
        <f>P_R[[#This Row],[9+]]-P_R[[#This Row],[10+]]</f>
        <v>#VALUE!</v>
      </c>
      <c r="AZ262" s="5" t="e">
        <f>P_R[[#This Row],[10+]]-P_R[[#This Row],[11+]]</f>
        <v>#VALUE!</v>
      </c>
      <c r="BA262" s="5" t="e">
        <f>P_R[[#This Row],[11+]]-P_R[[#This Row],[12+]]</f>
        <v>#VALUE!</v>
      </c>
      <c r="BB262" s="5" t="e">
        <f>P_R[[#This Row],[12+]]-P_R[[#This Row],[13+]]</f>
        <v>#VALUE!</v>
      </c>
      <c r="BC262" s="5" t="e">
        <f>P_R[[#This Row],[13+]]-P_R[[#This Row],[14+]]</f>
        <v>#VALUE!</v>
      </c>
      <c r="BD262" s="5" t="e">
        <f>P_R[[#This Row],[14+]]-P_R[[#This Row],[15+]]</f>
        <v>#VALUE!</v>
      </c>
      <c r="BE262" s="5" t="e">
        <f>P_R[[#This Row],[15+]]-P_R[[#This Row],[16+]]</f>
        <v>#VALUE!</v>
      </c>
      <c r="BF262" s="5" t="e">
        <f>P_R[[#This Row],[16+]]-P_R[[#This Row],[17+]]</f>
        <v>#VALUE!</v>
      </c>
      <c r="BG262" s="5" t="e">
        <f>P_R[[#This Row],[17+]]-P_R[[#This Row],[18+]]</f>
        <v>#VALUE!</v>
      </c>
      <c r="BH262" s="5" t="e">
        <f>P_R[[#This Row],[18+]]-P_R[[#This Row],[19+]]</f>
        <v>#VALUE!</v>
      </c>
      <c r="BI262" s="5" t="e">
        <f>P_R[[#This Row],[19+]]-P_R[[#This Row],[20+]]</f>
        <v>#VALUE!</v>
      </c>
      <c r="BJ262" s="5" t="e">
        <f>P_R[[#This Row],[20+]]-P_R[[#This Row],[21+]]</f>
        <v>#VALUE!</v>
      </c>
      <c r="BK262" s="5" t="e">
        <f>P_R[[#This Row],[21+]]-P_R[[#This Row],[22+]]</f>
        <v>#VALUE!</v>
      </c>
      <c r="BL262" s="5" t="e">
        <f>P_R[[#This Row],[22+]]-P_R[[#This Row],[23+]]</f>
        <v>#VALUE!</v>
      </c>
      <c r="BM262" s="5" t="e">
        <f>P_R[[#This Row],[23+]]-P_R[[#This Row],[24+]]</f>
        <v>#VALUE!</v>
      </c>
      <c r="BN262" s="5" t="e">
        <f>P_R[[#This Row],[24+]]-P_R[[#This Row],[25+]]</f>
        <v>#VALUE!</v>
      </c>
      <c r="BO262" s="5" t="e">
        <f>P_R[[#This Row],[25+]]-P_R[[#This Row],[26+]]</f>
        <v>#VALUE!</v>
      </c>
      <c r="BP262" s="5" t="e">
        <f>P_R[[#This Row],[26+]]-P_R[[#This Row],[27+]]</f>
        <v>#VALUE!</v>
      </c>
      <c r="BQ262" s="5" t="e">
        <f>P_R[[#This Row],[27+]]-P_R[[#This Row],[28+]]</f>
        <v>#VALUE!</v>
      </c>
      <c r="BR262" s="5" t="e">
        <f>P_R[[#This Row],[28+]]-P_R[[#This Row],[29+]]</f>
        <v>#VALUE!</v>
      </c>
      <c r="BS262" s="5" t="e">
        <f>P_R[[#This Row],[29+]]-P_R[[#This Row],[30+]]</f>
        <v>#VALUE!</v>
      </c>
      <c r="BT262" s="5" t="e">
        <f>P_R[[#This Row],[30+]]-P_R[[#This Row],[31+]]</f>
        <v>#VALUE!</v>
      </c>
      <c r="BU262" s="5" t="e">
        <f>P_R[[#This Row],[31+]]-P_R[[#This Row],[32+]]</f>
        <v>#VALUE!</v>
      </c>
      <c r="BV262" s="5" t="e">
        <f>P_R[[#This Row],[32+]]-P_R[[#This Row],[33+]]</f>
        <v>#VALUE!</v>
      </c>
      <c r="BW262" s="5" t="e">
        <f>P_R[[#This Row],[33+]]-P_R[[#This Row],[34+]]</f>
        <v>#VALUE!</v>
      </c>
      <c r="BX262" s="5" t="e">
        <f>P_R[[#This Row],[34+]]-P_R[[#This Row],[35+]]</f>
        <v>#VALUE!</v>
      </c>
      <c r="BY262" s="5" t="e">
        <f>P_R[[#This Row],[35+]]-P_R[[#This Row],[36+]]</f>
        <v>#VALUE!</v>
      </c>
      <c r="BZ262" s="5" t="e">
        <f>P_R[[#This Row],[36+]]-P_R[[#This Row],[37+]]</f>
        <v>#VALUE!</v>
      </c>
      <c r="CA262" s="5" t="e">
        <f>P_R[[#This Row],[37+]]-P_R[[#This Row],[38+]]</f>
        <v>#VALUE!</v>
      </c>
      <c r="CB262" s="5" t="e">
        <f>P_R[[#This Row],[38+]]-P_R[[#This Row],[39+]]</f>
        <v>#VALUE!</v>
      </c>
      <c r="CC262" s="5" t="e">
        <f>P_R[[#This Row],[39+]]-P_R[[#This Row],[40+]]</f>
        <v>#VALUE!</v>
      </c>
      <c r="CD262" s="5" t="e">
        <f>P_R[[#This Row],[40+]]-P_R[[#This Row],[41+]]</f>
        <v>#VALUE!</v>
      </c>
      <c r="CE262" s="5" t="e">
        <f>P_R[[#This Row],[41+]]-P_R[[#This Row],[42+]]</f>
        <v>#VALUE!</v>
      </c>
      <c r="CF262" s="5" t="e">
        <f>P_R[[#This Row],[42+]]-P_R[[#This Row],[43+]]</f>
        <v>#VALUE!</v>
      </c>
      <c r="CG262" s="5" t="e">
        <f>P_R[[#This Row],[43+]]-P_R[[#This Row],[44+]]</f>
        <v>#VALUE!</v>
      </c>
      <c r="CH262" s="5" t="e">
        <f>P_R[[#This Row],[44+]]-P_R[[#This Row],[45+]]</f>
        <v>#VALUE!</v>
      </c>
      <c r="CI262" s="5" t="e">
        <f>P_R[[#This Row],[45+]]-P_R[[#This Row],[46+]]</f>
        <v>#VALUE!</v>
      </c>
      <c r="CJ262" s="5" t="e">
        <f>P_R[[#This Row],[46+]]-P_R[[#This Row],[47+]]</f>
        <v>#VALUE!</v>
      </c>
      <c r="CK262" s="5" t="e">
        <f>P_R[[#This Row],[47+]]-P_R[[#This Row],[48+]]</f>
        <v>#VALUE!</v>
      </c>
      <c r="CL262" s="5" t="e">
        <f>P_R[[#This Row],[48+]]-P_R[[#This Row],[49+]]</f>
        <v>#VALUE!</v>
      </c>
    </row>
    <row r="263" spans="50:90" x14ac:dyDescent="0.25">
      <c r="AX263" s="5" t="e">
        <f>P_R[[#This Row],[8+]]-P_R[[#This Row],[9+]]</f>
        <v>#VALUE!</v>
      </c>
      <c r="AY263" s="5" t="e">
        <f>P_R[[#This Row],[9+]]-P_R[[#This Row],[10+]]</f>
        <v>#VALUE!</v>
      </c>
      <c r="AZ263" s="5" t="e">
        <f>P_R[[#This Row],[10+]]-P_R[[#This Row],[11+]]</f>
        <v>#VALUE!</v>
      </c>
      <c r="BA263" s="5" t="e">
        <f>P_R[[#This Row],[11+]]-P_R[[#This Row],[12+]]</f>
        <v>#VALUE!</v>
      </c>
      <c r="BB263" s="5" t="e">
        <f>P_R[[#This Row],[12+]]-P_R[[#This Row],[13+]]</f>
        <v>#VALUE!</v>
      </c>
      <c r="BC263" s="5" t="e">
        <f>P_R[[#This Row],[13+]]-P_R[[#This Row],[14+]]</f>
        <v>#VALUE!</v>
      </c>
      <c r="BD263" s="5" t="e">
        <f>P_R[[#This Row],[14+]]-P_R[[#This Row],[15+]]</f>
        <v>#VALUE!</v>
      </c>
      <c r="BE263" s="5" t="e">
        <f>P_R[[#This Row],[15+]]-P_R[[#This Row],[16+]]</f>
        <v>#VALUE!</v>
      </c>
      <c r="BF263" s="5" t="e">
        <f>P_R[[#This Row],[16+]]-P_R[[#This Row],[17+]]</f>
        <v>#VALUE!</v>
      </c>
      <c r="BG263" s="5" t="e">
        <f>P_R[[#This Row],[17+]]-P_R[[#This Row],[18+]]</f>
        <v>#VALUE!</v>
      </c>
      <c r="BH263" s="5" t="e">
        <f>P_R[[#This Row],[18+]]-P_R[[#This Row],[19+]]</f>
        <v>#VALUE!</v>
      </c>
      <c r="BI263" s="5" t="e">
        <f>P_R[[#This Row],[19+]]-P_R[[#This Row],[20+]]</f>
        <v>#VALUE!</v>
      </c>
      <c r="BJ263" s="5" t="e">
        <f>P_R[[#This Row],[20+]]-P_R[[#This Row],[21+]]</f>
        <v>#VALUE!</v>
      </c>
      <c r="BK263" s="5" t="e">
        <f>P_R[[#This Row],[21+]]-P_R[[#This Row],[22+]]</f>
        <v>#VALUE!</v>
      </c>
      <c r="BL263" s="5" t="e">
        <f>P_R[[#This Row],[22+]]-P_R[[#This Row],[23+]]</f>
        <v>#VALUE!</v>
      </c>
      <c r="BM263" s="5" t="e">
        <f>P_R[[#This Row],[23+]]-P_R[[#This Row],[24+]]</f>
        <v>#VALUE!</v>
      </c>
      <c r="BN263" s="5" t="e">
        <f>P_R[[#This Row],[24+]]-P_R[[#This Row],[25+]]</f>
        <v>#VALUE!</v>
      </c>
      <c r="BO263" s="5" t="e">
        <f>P_R[[#This Row],[25+]]-P_R[[#This Row],[26+]]</f>
        <v>#VALUE!</v>
      </c>
      <c r="BP263" s="5" t="e">
        <f>P_R[[#This Row],[26+]]-P_R[[#This Row],[27+]]</f>
        <v>#VALUE!</v>
      </c>
      <c r="BQ263" s="5" t="e">
        <f>P_R[[#This Row],[27+]]-P_R[[#This Row],[28+]]</f>
        <v>#VALUE!</v>
      </c>
      <c r="BR263" s="5" t="e">
        <f>P_R[[#This Row],[28+]]-P_R[[#This Row],[29+]]</f>
        <v>#VALUE!</v>
      </c>
      <c r="BS263" s="5" t="e">
        <f>P_R[[#This Row],[29+]]-P_R[[#This Row],[30+]]</f>
        <v>#VALUE!</v>
      </c>
      <c r="BT263" s="5" t="e">
        <f>P_R[[#This Row],[30+]]-P_R[[#This Row],[31+]]</f>
        <v>#VALUE!</v>
      </c>
      <c r="BU263" s="5" t="e">
        <f>P_R[[#This Row],[31+]]-P_R[[#This Row],[32+]]</f>
        <v>#VALUE!</v>
      </c>
      <c r="BV263" s="5" t="e">
        <f>P_R[[#This Row],[32+]]-P_R[[#This Row],[33+]]</f>
        <v>#VALUE!</v>
      </c>
      <c r="BW263" s="5" t="e">
        <f>P_R[[#This Row],[33+]]-P_R[[#This Row],[34+]]</f>
        <v>#VALUE!</v>
      </c>
      <c r="BX263" s="5" t="e">
        <f>P_R[[#This Row],[34+]]-P_R[[#This Row],[35+]]</f>
        <v>#VALUE!</v>
      </c>
      <c r="BY263" s="5" t="e">
        <f>P_R[[#This Row],[35+]]-P_R[[#This Row],[36+]]</f>
        <v>#VALUE!</v>
      </c>
      <c r="BZ263" s="5" t="e">
        <f>P_R[[#This Row],[36+]]-P_R[[#This Row],[37+]]</f>
        <v>#VALUE!</v>
      </c>
      <c r="CA263" s="5" t="e">
        <f>P_R[[#This Row],[37+]]-P_R[[#This Row],[38+]]</f>
        <v>#VALUE!</v>
      </c>
      <c r="CB263" s="5" t="e">
        <f>P_R[[#This Row],[38+]]-P_R[[#This Row],[39+]]</f>
        <v>#VALUE!</v>
      </c>
      <c r="CC263" s="5" t="e">
        <f>P_R[[#This Row],[39+]]-P_R[[#This Row],[40+]]</f>
        <v>#VALUE!</v>
      </c>
      <c r="CD263" s="5" t="e">
        <f>P_R[[#This Row],[40+]]-P_R[[#This Row],[41+]]</f>
        <v>#VALUE!</v>
      </c>
      <c r="CE263" s="5" t="e">
        <f>P_R[[#This Row],[41+]]-P_R[[#This Row],[42+]]</f>
        <v>#VALUE!</v>
      </c>
      <c r="CF263" s="5" t="e">
        <f>P_R[[#This Row],[42+]]-P_R[[#This Row],[43+]]</f>
        <v>#VALUE!</v>
      </c>
      <c r="CG263" s="5" t="e">
        <f>P_R[[#This Row],[43+]]-P_R[[#This Row],[44+]]</f>
        <v>#VALUE!</v>
      </c>
      <c r="CH263" s="5" t="e">
        <f>P_R[[#This Row],[44+]]-P_R[[#This Row],[45+]]</f>
        <v>#VALUE!</v>
      </c>
      <c r="CI263" s="5" t="e">
        <f>P_R[[#This Row],[45+]]-P_R[[#This Row],[46+]]</f>
        <v>#VALUE!</v>
      </c>
      <c r="CJ263" s="5" t="e">
        <f>P_R[[#This Row],[46+]]-P_R[[#This Row],[47+]]</f>
        <v>#VALUE!</v>
      </c>
      <c r="CK263" s="5" t="e">
        <f>P_R[[#This Row],[47+]]-P_R[[#This Row],[48+]]</f>
        <v>#VALUE!</v>
      </c>
      <c r="CL263" s="5" t="e">
        <f>P_R[[#This Row],[48+]]-P_R[[#This Row],[49+]]</f>
        <v>#VALUE!</v>
      </c>
    </row>
    <row r="264" spans="50:90" x14ac:dyDescent="0.25">
      <c r="AX264" s="5" t="e">
        <f>P_R[[#This Row],[8+]]-P_R[[#This Row],[9+]]</f>
        <v>#VALUE!</v>
      </c>
      <c r="AY264" s="5" t="e">
        <f>P_R[[#This Row],[9+]]-P_R[[#This Row],[10+]]</f>
        <v>#VALUE!</v>
      </c>
      <c r="AZ264" s="5" t="e">
        <f>P_R[[#This Row],[10+]]-P_R[[#This Row],[11+]]</f>
        <v>#VALUE!</v>
      </c>
      <c r="BA264" s="5" t="e">
        <f>P_R[[#This Row],[11+]]-P_R[[#This Row],[12+]]</f>
        <v>#VALUE!</v>
      </c>
      <c r="BB264" s="5" t="e">
        <f>P_R[[#This Row],[12+]]-P_R[[#This Row],[13+]]</f>
        <v>#VALUE!</v>
      </c>
      <c r="BC264" s="5" t="e">
        <f>P_R[[#This Row],[13+]]-P_R[[#This Row],[14+]]</f>
        <v>#VALUE!</v>
      </c>
      <c r="BD264" s="5" t="e">
        <f>P_R[[#This Row],[14+]]-P_R[[#This Row],[15+]]</f>
        <v>#VALUE!</v>
      </c>
      <c r="BE264" s="5" t="e">
        <f>P_R[[#This Row],[15+]]-P_R[[#This Row],[16+]]</f>
        <v>#VALUE!</v>
      </c>
      <c r="BF264" s="5" t="e">
        <f>P_R[[#This Row],[16+]]-P_R[[#This Row],[17+]]</f>
        <v>#VALUE!</v>
      </c>
      <c r="BG264" s="5" t="e">
        <f>P_R[[#This Row],[17+]]-P_R[[#This Row],[18+]]</f>
        <v>#VALUE!</v>
      </c>
      <c r="BH264" s="5" t="e">
        <f>P_R[[#This Row],[18+]]-P_R[[#This Row],[19+]]</f>
        <v>#VALUE!</v>
      </c>
      <c r="BI264" s="5" t="e">
        <f>P_R[[#This Row],[19+]]-P_R[[#This Row],[20+]]</f>
        <v>#VALUE!</v>
      </c>
      <c r="BJ264" s="5" t="e">
        <f>P_R[[#This Row],[20+]]-P_R[[#This Row],[21+]]</f>
        <v>#VALUE!</v>
      </c>
      <c r="BK264" s="5" t="e">
        <f>P_R[[#This Row],[21+]]-P_R[[#This Row],[22+]]</f>
        <v>#VALUE!</v>
      </c>
      <c r="BL264" s="5" t="e">
        <f>P_R[[#This Row],[22+]]-P_R[[#This Row],[23+]]</f>
        <v>#VALUE!</v>
      </c>
      <c r="BM264" s="5" t="e">
        <f>P_R[[#This Row],[23+]]-P_R[[#This Row],[24+]]</f>
        <v>#VALUE!</v>
      </c>
      <c r="BN264" s="5" t="e">
        <f>P_R[[#This Row],[24+]]-P_R[[#This Row],[25+]]</f>
        <v>#VALUE!</v>
      </c>
      <c r="BO264" s="5" t="e">
        <f>P_R[[#This Row],[25+]]-P_R[[#This Row],[26+]]</f>
        <v>#VALUE!</v>
      </c>
      <c r="BP264" s="5" t="e">
        <f>P_R[[#This Row],[26+]]-P_R[[#This Row],[27+]]</f>
        <v>#VALUE!</v>
      </c>
      <c r="BQ264" s="5" t="e">
        <f>P_R[[#This Row],[27+]]-P_R[[#This Row],[28+]]</f>
        <v>#VALUE!</v>
      </c>
      <c r="BR264" s="5" t="e">
        <f>P_R[[#This Row],[28+]]-P_R[[#This Row],[29+]]</f>
        <v>#VALUE!</v>
      </c>
      <c r="BS264" s="5" t="e">
        <f>P_R[[#This Row],[29+]]-P_R[[#This Row],[30+]]</f>
        <v>#VALUE!</v>
      </c>
      <c r="BT264" s="5" t="e">
        <f>P_R[[#This Row],[30+]]-P_R[[#This Row],[31+]]</f>
        <v>#VALUE!</v>
      </c>
      <c r="BU264" s="5" t="e">
        <f>P_R[[#This Row],[31+]]-P_R[[#This Row],[32+]]</f>
        <v>#VALUE!</v>
      </c>
      <c r="BV264" s="5" t="e">
        <f>P_R[[#This Row],[32+]]-P_R[[#This Row],[33+]]</f>
        <v>#VALUE!</v>
      </c>
      <c r="BW264" s="5" t="e">
        <f>P_R[[#This Row],[33+]]-P_R[[#This Row],[34+]]</f>
        <v>#VALUE!</v>
      </c>
      <c r="BX264" s="5" t="e">
        <f>P_R[[#This Row],[34+]]-P_R[[#This Row],[35+]]</f>
        <v>#VALUE!</v>
      </c>
      <c r="BY264" s="5" t="e">
        <f>P_R[[#This Row],[35+]]-P_R[[#This Row],[36+]]</f>
        <v>#VALUE!</v>
      </c>
      <c r="BZ264" s="5" t="e">
        <f>P_R[[#This Row],[36+]]-P_R[[#This Row],[37+]]</f>
        <v>#VALUE!</v>
      </c>
      <c r="CA264" s="5" t="e">
        <f>P_R[[#This Row],[37+]]-P_R[[#This Row],[38+]]</f>
        <v>#VALUE!</v>
      </c>
      <c r="CB264" s="5" t="e">
        <f>P_R[[#This Row],[38+]]-P_R[[#This Row],[39+]]</f>
        <v>#VALUE!</v>
      </c>
      <c r="CC264" s="5" t="e">
        <f>P_R[[#This Row],[39+]]-P_R[[#This Row],[40+]]</f>
        <v>#VALUE!</v>
      </c>
      <c r="CD264" s="5" t="e">
        <f>P_R[[#This Row],[40+]]-P_R[[#This Row],[41+]]</f>
        <v>#VALUE!</v>
      </c>
      <c r="CE264" s="5" t="e">
        <f>P_R[[#This Row],[41+]]-P_R[[#This Row],[42+]]</f>
        <v>#VALUE!</v>
      </c>
      <c r="CF264" s="5" t="e">
        <f>P_R[[#This Row],[42+]]-P_R[[#This Row],[43+]]</f>
        <v>#VALUE!</v>
      </c>
      <c r="CG264" s="5" t="e">
        <f>P_R[[#This Row],[43+]]-P_R[[#This Row],[44+]]</f>
        <v>#VALUE!</v>
      </c>
      <c r="CH264" s="5" t="e">
        <f>P_R[[#This Row],[44+]]-P_R[[#This Row],[45+]]</f>
        <v>#VALUE!</v>
      </c>
      <c r="CI264" s="5" t="e">
        <f>P_R[[#This Row],[45+]]-P_R[[#This Row],[46+]]</f>
        <v>#VALUE!</v>
      </c>
      <c r="CJ264" s="5" t="e">
        <f>P_R[[#This Row],[46+]]-P_R[[#This Row],[47+]]</f>
        <v>#VALUE!</v>
      </c>
      <c r="CK264" s="5" t="e">
        <f>P_R[[#This Row],[47+]]-P_R[[#This Row],[48+]]</f>
        <v>#VALUE!</v>
      </c>
      <c r="CL264" s="5" t="e">
        <f>P_R[[#This Row],[48+]]-P_R[[#This Row],[49+]]</f>
        <v>#VALUE!</v>
      </c>
    </row>
    <row r="265" spans="50:90" x14ac:dyDescent="0.25">
      <c r="AX265" s="5" t="e">
        <f>P_R[[#This Row],[8+]]-P_R[[#This Row],[9+]]</f>
        <v>#VALUE!</v>
      </c>
      <c r="AY265" s="5" t="e">
        <f>P_R[[#This Row],[9+]]-P_R[[#This Row],[10+]]</f>
        <v>#VALUE!</v>
      </c>
      <c r="AZ265" s="5" t="e">
        <f>P_R[[#This Row],[10+]]-P_R[[#This Row],[11+]]</f>
        <v>#VALUE!</v>
      </c>
      <c r="BA265" s="5" t="e">
        <f>P_R[[#This Row],[11+]]-P_R[[#This Row],[12+]]</f>
        <v>#VALUE!</v>
      </c>
      <c r="BB265" s="5" t="e">
        <f>P_R[[#This Row],[12+]]-P_R[[#This Row],[13+]]</f>
        <v>#VALUE!</v>
      </c>
      <c r="BC265" s="5" t="e">
        <f>P_R[[#This Row],[13+]]-P_R[[#This Row],[14+]]</f>
        <v>#VALUE!</v>
      </c>
      <c r="BD265" s="5" t="e">
        <f>P_R[[#This Row],[14+]]-P_R[[#This Row],[15+]]</f>
        <v>#VALUE!</v>
      </c>
      <c r="BE265" s="5" t="e">
        <f>P_R[[#This Row],[15+]]-P_R[[#This Row],[16+]]</f>
        <v>#VALUE!</v>
      </c>
      <c r="BF265" s="5" t="e">
        <f>P_R[[#This Row],[16+]]-P_R[[#This Row],[17+]]</f>
        <v>#VALUE!</v>
      </c>
      <c r="BG265" s="5" t="e">
        <f>P_R[[#This Row],[17+]]-P_R[[#This Row],[18+]]</f>
        <v>#VALUE!</v>
      </c>
      <c r="BH265" s="5" t="e">
        <f>P_R[[#This Row],[18+]]-P_R[[#This Row],[19+]]</f>
        <v>#VALUE!</v>
      </c>
      <c r="BI265" s="5" t="e">
        <f>P_R[[#This Row],[19+]]-P_R[[#This Row],[20+]]</f>
        <v>#VALUE!</v>
      </c>
      <c r="BJ265" s="5" t="e">
        <f>P_R[[#This Row],[20+]]-P_R[[#This Row],[21+]]</f>
        <v>#VALUE!</v>
      </c>
      <c r="BK265" s="5" t="e">
        <f>P_R[[#This Row],[21+]]-P_R[[#This Row],[22+]]</f>
        <v>#VALUE!</v>
      </c>
      <c r="BL265" s="5" t="e">
        <f>P_R[[#This Row],[22+]]-P_R[[#This Row],[23+]]</f>
        <v>#VALUE!</v>
      </c>
      <c r="BM265" s="5" t="e">
        <f>P_R[[#This Row],[23+]]-P_R[[#This Row],[24+]]</f>
        <v>#VALUE!</v>
      </c>
      <c r="BN265" s="5" t="e">
        <f>P_R[[#This Row],[24+]]-P_R[[#This Row],[25+]]</f>
        <v>#VALUE!</v>
      </c>
      <c r="BO265" s="5" t="e">
        <f>P_R[[#This Row],[25+]]-P_R[[#This Row],[26+]]</f>
        <v>#VALUE!</v>
      </c>
      <c r="BP265" s="5" t="e">
        <f>P_R[[#This Row],[26+]]-P_R[[#This Row],[27+]]</f>
        <v>#VALUE!</v>
      </c>
      <c r="BQ265" s="5" t="e">
        <f>P_R[[#This Row],[27+]]-P_R[[#This Row],[28+]]</f>
        <v>#VALUE!</v>
      </c>
      <c r="BR265" s="5" t="e">
        <f>P_R[[#This Row],[28+]]-P_R[[#This Row],[29+]]</f>
        <v>#VALUE!</v>
      </c>
      <c r="BS265" s="5" t="e">
        <f>P_R[[#This Row],[29+]]-P_R[[#This Row],[30+]]</f>
        <v>#VALUE!</v>
      </c>
      <c r="BT265" s="5" t="e">
        <f>P_R[[#This Row],[30+]]-P_R[[#This Row],[31+]]</f>
        <v>#VALUE!</v>
      </c>
      <c r="BU265" s="5" t="e">
        <f>P_R[[#This Row],[31+]]-P_R[[#This Row],[32+]]</f>
        <v>#VALUE!</v>
      </c>
      <c r="BV265" s="5" t="e">
        <f>P_R[[#This Row],[32+]]-P_R[[#This Row],[33+]]</f>
        <v>#VALUE!</v>
      </c>
      <c r="BW265" s="5" t="e">
        <f>P_R[[#This Row],[33+]]-P_R[[#This Row],[34+]]</f>
        <v>#VALUE!</v>
      </c>
      <c r="BX265" s="5" t="e">
        <f>P_R[[#This Row],[34+]]-P_R[[#This Row],[35+]]</f>
        <v>#VALUE!</v>
      </c>
      <c r="BY265" s="5" t="e">
        <f>P_R[[#This Row],[35+]]-P_R[[#This Row],[36+]]</f>
        <v>#VALUE!</v>
      </c>
      <c r="BZ265" s="5" t="e">
        <f>P_R[[#This Row],[36+]]-P_R[[#This Row],[37+]]</f>
        <v>#VALUE!</v>
      </c>
      <c r="CA265" s="5" t="e">
        <f>P_R[[#This Row],[37+]]-P_R[[#This Row],[38+]]</f>
        <v>#VALUE!</v>
      </c>
      <c r="CB265" s="5" t="e">
        <f>P_R[[#This Row],[38+]]-P_R[[#This Row],[39+]]</f>
        <v>#VALUE!</v>
      </c>
      <c r="CC265" s="5" t="e">
        <f>P_R[[#This Row],[39+]]-P_R[[#This Row],[40+]]</f>
        <v>#VALUE!</v>
      </c>
      <c r="CD265" s="5" t="e">
        <f>P_R[[#This Row],[40+]]-P_R[[#This Row],[41+]]</f>
        <v>#VALUE!</v>
      </c>
      <c r="CE265" s="5" t="e">
        <f>P_R[[#This Row],[41+]]-P_R[[#This Row],[42+]]</f>
        <v>#VALUE!</v>
      </c>
      <c r="CF265" s="5" t="e">
        <f>P_R[[#This Row],[42+]]-P_R[[#This Row],[43+]]</f>
        <v>#VALUE!</v>
      </c>
      <c r="CG265" s="5" t="e">
        <f>P_R[[#This Row],[43+]]-P_R[[#This Row],[44+]]</f>
        <v>#VALUE!</v>
      </c>
      <c r="CH265" s="5" t="e">
        <f>P_R[[#This Row],[44+]]-P_R[[#This Row],[45+]]</f>
        <v>#VALUE!</v>
      </c>
      <c r="CI265" s="5" t="e">
        <f>P_R[[#This Row],[45+]]-P_R[[#This Row],[46+]]</f>
        <v>#VALUE!</v>
      </c>
      <c r="CJ265" s="5" t="e">
        <f>P_R[[#This Row],[46+]]-P_R[[#This Row],[47+]]</f>
        <v>#VALUE!</v>
      </c>
      <c r="CK265" s="5" t="e">
        <f>P_R[[#This Row],[47+]]-P_R[[#This Row],[48+]]</f>
        <v>#VALUE!</v>
      </c>
      <c r="CL265" s="5" t="e">
        <f>P_R[[#This Row],[48+]]-P_R[[#This Row],[49+]]</f>
        <v>#VALUE!</v>
      </c>
    </row>
    <row r="266" spans="50:90" x14ac:dyDescent="0.25">
      <c r="AX266" s="5" t="e">
        <f>P_R[[#This Row],[8+]]-P_R[[#This Row],[9+]]</f>
        <v>#VALUE!</v>
      </c>
      <c r="AY266" s="5" t="e">
        <f>P_R[[#This Row],[9+]]-P_R[[#This Row],[10+]]</f>
        <v>#VALUE!</v>
      </c>
      <c r="AZ266" s="5" t="e">
        <f>P_R[[#This Row],[10+]]-P_R[[#This Row],[11+]]</f>
        <v>#VALUE!</v>
      </c>
      <c r="BA266" s="5" t="e">
        <f>P_R[[#This Row],[11+]]-P_R[[#This Row],[12+]]</f>
        <v>#VALUE!</v>
      </c>
      <c r="BB266" s="5" t="e">
        <f>P_R[[#This Row],[12+]]-P_R[[#This Row],[13+]]</f>
        <v>#VALUE!</v>
      </c>
      <c r="BC266" s="5" t="e">
        <f>P_R[[#This Row],[13+]]-P_R[[#This Row],[14+]]</f>
        <v>#VALUE!</v>
      </c>
      <c r="BD266" s="5" t="e">
        <f>P_R[[#This Row],[14+]]-P_R[[#This Row],[15+]]</f>
        <v>#VALUE!</v>
      </c>
      <c r="BE266" s="5" t="e">
        <f>P_R[[#This Row],[15+]]-P_R[[#This Row],[16+]]</f>
        <v>#VALUE!</v>
      </c>
      <c r="BF266" s="5" t="e">
        <f>P_R[[#This Row],[16+]]-P_R[[#This Row],[17+]]</f>
        <v>#VALUE!</v>
      </c>
      <c r="BG266" s="5" t="e">
        <f>P_R[[#This Row],[17+]]-P_R[[#This Row],[18+]]</f>
        <v>#VALUE!</v>
      </c>
      <c r="BH266" s="5" t="e">
        <f>P_R[[#This Row],[18+]]-P_R[[#This Row],[19+]]</f>
        <v>#VALUE!</v>
      </c>
      <c r="BI266" s="5" t="e">
        <f>P_R[[#This Row],[19+]]-P_R[[#This Row],[20+]]</f>
        <v>#VALUE!</v>
      </c>
      <c r="BJ266" s="5" t="e">
        <f>P_R[[#This Row],[20+]]-P_R[[#This Row],[21+]]</f>
        <v>#VALUE!</v>
      </c>
      <c r="BK266" s="5" t="e">
        <f>P_R[[#This Row],[21+]]-P_R[[#This Row],[22+]]</f>
        <v>#VALUE!</v>
      </c>
      <c r="BL266" s="5" t="e">
        <f>P_R[[#This Row],[22+]]-P_R[[#This Row],[23+]]</f>
        <v>#VALUE!</v>
      </c>
      <c r="BM266" s="5" t="e">
        <f>P_R[[#This Row],[23+]]-P_R[[#This Row],[24+]]</f>
        <v>#VALUE!</v>
      </c>
      <c r="BN266" s="5" t="e">
        <f>P_R[[#This Row],[24+]]-P_R[[#This Row],[25+]]</f>
        <v>#VALUE!</v>
      </c>
      <c r="BO266" s="5" t="e">
        <f>P_R[[#This Row],[25+]]-P_R[[#This Row],[26+]]</f>
        <v>#VALUE!</v>
      </c>
      <c r="BP266" s="5" t="e">
        <f>P_R[[#This Row],[26+]]-P_R[[#This Row],[27+]]</f>
        <v>#VALUE!</v>
      </c>
      <c r="BQ266" s="5" t="e">
        <f>P_R[[#This Row],[27+]]-P_R[[#This Row],[28+]]</f>
        <v>#VALUE!</v>
      </c>
      <c r="BR266" s="5" t="e">
        <f>P_R[[#This Row],[28+]]-P_R[[#This Row],[29+]]</f>
        <v>#VALUE!</v>
      </c>
      <c r="BS266" s="5" t="e">
        <f>P_R[[#This Row],[29+]]-P_R[[#This Row],[30+]]</f>
        <v>#VALUE!</v>
      </c>
      <c r="BT266" s="5" t="e">
        <f>P_R[[#This Row],[30+]]-P_R[[#This Row],[31+]]</f>
        <v>#VALUE!</v>
      </c>
      <c r="BU266" s="5" t="e">
        <f>P_R[[#This Row],[31+]]-P_R[[#This Row],[32+]]</f>
        <v>#VALUE!</v>
      </c>
      <c r="BV266" s="5" t="e">
        <f>P_R[[#This Row],[32+]]-P_R[[#This Row],[33+]]</f>
        <v>#VALUE!</v>
      </c>
      <c r="BW266" s="5" t="e">
        <f>P_R[[#This Row],[33+]]-P_R[[#This Row],[34+]]</f>
        <v>#VALUE!</v>
      </c>
      <c r="BX266" s="5" t="e">
        <f>P_R[[#This Row],[34+]]-P_R[[#This Row],[35+]]</f>
        <v>#VALUE!</v>
      </c>
      <c r="BY266" s="5" t="e">
        <f>P_R[[#This Row],[35+]]-P_R[[#This Row],[36+]]</f>
        <v>#VALUE!</v>
      </c>
      <c r="BZ266" s="5" t="e">
        <f>P_R[[#This Row],[36+]]-P_R[[#This Row],[37+]]</f>
        <v>#VALUE!</v>
      </c>
      <c r="CA266" s="5" t="e">
        <f>P_R[[#This Row],[37+]]-P_R[[#This Row],[38+]]</f>
        <v>#VALUE!</v>
      </c>
      <c r="CB266" s="5" t="e">
        <f>P_R[[#This Row],[38+]]-P_R[[#This Row],[39+]]</f>
        <v>#VALUE!</v>
      </c>
      <c r="CC266" s="5" t="e">
        <f>P_R[[#This Row],[39+]]-P_R[[#This Row],[40+]]</f>
        <v>#VALUE!</v>
      </c>
      <c r="CD266" s="5" t="e">
        <f>P_R[[#This Row],[40+]]-P_R[[#This Row],[41+]]</f>
        <v>#VALUE!</v>
      </c>
      <c r="CE266" s="5" t="e">
        <f>P_R[[#This Row],[41+]]-P_R[[#This Row],[42+]]</f>
        <v>#VALUE!</v>
      </c>
      <c r="CF266" s="5" t="e">
        <f>P_R[[#This Row],[42+]]-P_R[[#This Row],[43+]]</f>
        <v>#VALUE!</v>
      </c>
      <c r="CG266" s="5" t="e">
        <f>P_R[[#This Row],[43+]]-P_R[[#This Row],[44+]]</f>
        <v>#VALUE!</v>
      </c>
      <c r="CH266" s="5" t="e">
        <f>P_R[[#This Row],[44+]]-P_R[[#This Row],[45+]]</f>
        <v>#VALUE!</v>
      </c>
      <c r="CI266" s="5" t="e">
        <f>P_R[[#This Row],[45+]]-P_R[[#This Row],[46+]]</f>
        <v>#VALUE!</v>
      </c>
      <c r="CJ266" s="5" t="e">
        <f>P_R[[#This Row],[46+]]-P_R[[#This Row],[47+]]</f>
        <v>#VALUE!</v>
      </c>
      <c r="CK266" s="5" t="e">
        <f>P_R[[#This Row],[47+]]-P_R[[#This Row],[48+]]</f>
        <v>#VALUE!</v>
      </c>
      <c r="CL266" s="5" t="e">
        <f>P_R[[#This Row],[48+]]-P_R[[#This Row],[49+]]</f>
        <v>#VALUE!</v>
      </c>
    </row>
    <row r="267" spans="50:90" x14ac:dyDescent="0.25">
      <c r="AX267" s="5" t="e">
        <f>P_R[[#This Row],[8+]]-P_R[[#This Row],[9+]]</f>
        <v>#VALUE!</v>
      </c>
      <c r="AY267" s="5" t="e">
        <f>P_R[[#This Row],[9+]]-P_R[[#This Row],[10+]]</f>
        <v>#VALUE!</v>
      </c>
      <c r="AZ267" s="5" t="e">
        <f>P_R[[#This Row],[10+]]-P_R[[#This Row],[11+]]</f>
        <v>#VALUE!</v>
      </c>
      <c r="BA267" s="5" t="e">
        <f>P_R[[#This Row],[11+]]-P_R[[#This Row],[12+]]</f>
        <v>#VALUE!</v>
      </c>
      <c r="BB267" s="5" t="e">
        <f>P_R[[#This Row],[12+]]-P_R[[#This Row],[13+]]</f>
        <v>#VALUE!</v>
      </c>
      <c r="BC267" s="5" t="e">
        <f>P_R[[#This Row],[13+]]-P_R[[#This Row],[14+]]</f>
        <v>#VALUE!</v>
      </c>
      <c r="BD267" s="5" t="e">
        <f>P_R[[#This Row],[14+]]-P_R[[#This Row],[15+]]</f>
        <v>#VALUE!</v>
      </c>
      <c r="BE267" s="5" t="e">
        <f>P_R[[#This Row],[15+]]-P_R[[#This Row],[16+]]</f>
        <v>#VALUE!</v>
      </c>
      <c r="BF267" s="5" t="e">
        <f>P_R[[#This Row],[16+]]-P_R[[#This Row],[17+]]</f>
        <v>#VALUE!</v>
      </c>
      <c r="BG267" s="5" t="e">
        <f>P_R[[#This Row],[17+]]-P_R[[#This Row],[18+]]</f>
        <v>#VALUE!</v>
      </c>
      <c r="BH267" s="5" t="e">
        <f>P_R[[#This Row],[18+]]-P_R[[#This Row],[19+]]</f>
        <v>#VALUE!</v>
      </c>
      <c r="BI267" s="5" t="e">
        <f>P_R[[#This Row],[19+]]-P_R[[#This Row],[20+]]</f>
        <v>#VALUE!</v>
      </c>
      <c r="BJ267" s="5" t="e">
        <f>P_R[[#This Row],[20+]]-P_R[[#This Row],[21+]]</f>
        <v>#VALUE!</v>
      </c>
      <c r="BK267" s="5" t="e">
        <f>P_R[[#This Row],[21+]]-P_R[[#This Row],[22+]]</f>
        <v>#VALUE!</v>
      </c>
      <c r="BL267" s="5" t="e">
        <f>P_R[[#This Row],[22+]]-P_R[[#This Row],[23+]]</f>
        <v>#VALUE!</v>
      </c>
      <c r="BM267" s="5" t="e">
        <f>P_R[[#This Row],[23+]]-P_R[[#This Row],[24+]]</f>
        <v>#VALUE!</v>
      </c>
      <c r="BN267" s="5" t="e">
        <f>P_R[[#This Row],[24+]]-P_R[[#This Row],[25+]]</f>
        <v>#VALUE!</v>
      </c>
      <c r="BO267" s="5" t="e">
        <f>P_R[[#This Row],[25+]]-P_R[[#This Row],[26+]]</f>
        <v>#VALUE!</v>
      </c>
      <c r="BP267" s="5" t="e">
        <f>P_R[[#This Row],[26+]]-P_R[[#This Row],[27+]]</f>
        <v>#VALUE!</v>
      </c>
      <c r="BQ267" s="5" t="e">
        <f>P_R[[#This Row],[27+]]-P_R[[#This Row],[28+]]</f>
        <v>#VALUE!</v>
      </c>
      <c r="BR267" s="5" t="e">
        <f>P_R[[#This Row],[28+]]-P_R[[#This Row],[29+]]</f>
        <v>#VALUE!</v>
      </c>
      <c r="BS267" s="5" t="e">
        <f>P_R[[#This Row],[29+]]-P_R[[#This Row],[30+]]</f>
        <v>#VALUE!</v>
      </c>
      <c r="BT267" s="5" t="e">
        <f>P_R[[#This Row],[30+]]-P_R[[#This Row],[31+]]</f>
        <v>#VALUE!</v>
      </c>
      <c r="BU267" s="5" t="e">
        <f>P_R[[#This Row],[31+]]-P_R[[#This Row],[32+]]</f>
        <v>#VALUE!</v>
      </c>
      <c r="BV267" s="5" t="e">
        <f>P_R[[#This Row],[32+]]-P_R[[#This Row],[33+]]</f>
        <v>#VALUE!</v>
      </c>
      <c r="BW267" s="5" t="e">
        <f>P_R[[#This Row],[33+]]-P_R[[#This Row],[34+]]</f>
        <v>#VALUE!</v>
      </c>
      <c r="BX267" s="5" t="e">
        <f>P_R[[#This Row],[34+]]-P_R[[#This Row],[35+]]</f>
        <v>#VALUE!</v>
      </c>
      <c r="BY267" s="5" t="e">
        <f>P_R[[#This Row],[35+]]-P_R[[#This Row],[36+]]</f>
        <v>#VALUE!</v>
      </c>
      <c r="BZ267" s="5" t="e">
        <f>P_R[[#This Row],[36+]]-P_R[[#This Row],[37+]]</f>
        <v>#VALUE!</v>
      </c>
      <c r="CA267" s="5" t="e">
        <f>P_R[[#This Row],[37+]]-P_R[[#This Row],[38+]]</f>
        <v>#VALUE!</v>
      </c>
      <c r="CB267" s="5" t="e">
        <f>P_R[[#This Row],[38+]]-P_R[[#This Row],[39+]]</f>
        <v>#VALUE!</v>
      </c>
      <c r="CC267" s="5" t="e">
        <f>P_R[[#This Row],[39+]]-P_R[[#This Row],[40+]]</f>
        <v>#VALUE!</v>
      </c>
      <c r="CD267" s="5" t="e">
        <f>P_R[[#This Row],[40+]]-P_R[[#This Row],[41+]]</f>
        <v>#VALUE!</v>
      </c>
      <c r="CE267" s="5" t="e">
        <f>P_R[[#This Row],[41+]]-P_R[[#This Row],[42+]]</f>
        <v>#VALUE!</v>
      </c>
      <c r="CF267" s="5" t="e">
        <f>P_R[[#This Row],[42+]]-P_R[[#This Row],[43+]]</f>
        <v>#VALUE!</v>
      </c>
      <c r="CG267" s="5" t="e">
        <f>P_R[[#This Row],[43+]]-P_R[[#This Row],[44+]]</f>
        <v>#VALUE!</v>
      </c>
      <c r="CH267" s="5" t="e">
        <f>P_R[[#This Row],[44+]]-P_R[[#This Row],[45+]]</f>
        <v>#VALUE!</v>
      </c>
      <c r="CI267" s="5" t="e">
        <f>P_R[[#This Row],[45+]]-P_R[[#This Row],[46+]]</f>
        <v>#VALUE!</v>
      </c>
      <c r="CJ267" s="5" t="e">
        <f>P_R[[#This Row],[46+]]-P_R[[#This Row],[47+]]</f>
        <v>#VALUE!</v>
      </c>
      <c r="CK267" s="5" t="e">
        <f>P_R[[#This Row],[47+]]-P_R[[#This Row],[48+]]</f>
        <v>#VALUE!</v>
      </c>
      <c r="CL267" s="5" t="e">
        <f>P_R[[#This Row],[48+]]-P_R[[#This Row],[49+]]</f>
        <v>#VALUE!</v>
      </c>
    </row>
    <row r="268" spans="50:90" x14ac:dyDescent="0.25">
      <c r="AX268" s="5" t="e">
        <f>P_R[[#This Row],[8+]]-P_R[[#This Row],[9+]]</f>
        <v>#VALUE!</v>
      </c>
      <c r="AY268" s="5" t="e">
        <f>P_R[[#This Row],[9+]]-P_R[[#This Row],[10+]]</f>
        <v>#VALUE!</v>
      </c>
      <c r="AZ268" s="5" t="e">
        <f>P_R[[#This Row],[10+]]-P_R[[#This Row],[11+]]</f>
        <v>#VALUE!</v>
      </c>
      <c r="BA268" s="5" t="e">
        <f>P_R[[#This Row],[11+]]-P_R[[#This Row],[12+]]</f>
        <v>#VALUE!</v>
      </c>
      <c r="BB268" s="5" t="e">
        <f>P_R[[#This Row],[12+]]-P_R[[#This Row],[13+]]</f>
        <v>#VALUE!</v>
      </c>
      <c r="BC268" s="5" t="e">
        <f>P_R[[#This Row],[13+]]-P_R[[#This Row],[14+]]</f>
        <v>#VALUE!</v>
      </c>
      <c r="BD268" s="5" t="e">
        <f>P_R[[#This Row],[14+]]-P_R[[#This Row],[15+]]</f>
        <v>#VALUE!</v>
      </c>
      <c r="BE268" s="5" t="e">
        <f>P_R[[#This Row],[15+]]-P_R[[#This Row],[16+]]</f>
        <v>#VALUE!</v>
      </c>
      <c r="BF268" s="5" t="e">
        <f>P_R[[#This Row],[16+]]-P_R[[#This Row],[17+]]</f>
        <v>#VALUE!</v>
      </c>
      <c r="BG268" s="5" t="e">
        <f>P_R[[#This Row],[17+]]-P_R[[#This Row],[18+]]</f>
        <v>#VALUE!</v>
      </c>
      <c r="BH268" s="5" t="e">
        <f>P_R[[#This Row],[18+]]-P_R[[#This Row],[19+]]</f>
        <v>#VALUE!</v>
      </c>
      <c r="BI268" s="5" t="e">
        <f>P_R[[#This Row],[19+]]-P_R[[#This Row],[20+]]</f>
        <v>#VALUE!</v>
      </c>
      <c r="BJ268" s="5" t="e">
        <f>P_R[[#This Row],[20+]]-P_R[[#This Row],[21+]]</f>
        <v>#VALUE!</v>
      </c>
      <c r="BK268" s="5" t="e">
        <f>P_R[[#This Row],[21+]]-P_R[[#This Row],[22+]]</f>
        <v>#VALUE!</v>
      </c>
      <c r="BL268" s="5" t="e">
        <f>P_R[[#This Row],[22+]]-P_R[[#This Row],[23+]]</f>
        <v>#VALUE!</v>
      </c>
      <c r="BM268" s="5" t="e">
        <f>P_R[[#This Row],[23+]]-P_R[[#This Row],[24+]]</f>
        <v>#VALUE!</v>
      </c>
      <c r="BN268" s="5" t="e">
        <f>P_R[[#This Row],[24+]]-P_R[[#This Row],[25+]]</f>
        <v>#VALUE!</v>
      </c>
      <c r="BO268" s="5" t="e">
        <f>P_R[[#This Row],[25+]]-P_R[[#This Row],[26+]]</f>
        <v>#VALUE!</v>
      </c>
      <c r="BP268" s="5" t="e">
        <f>P_R[[#This Row],[26+]]-P_R[[#This Row],[27+]]</f>
        <v>#VALUE!</v>
      </c>
      <c r="BQ268" s="5" t="e">
        <f>P_R[[#This Row],[27+]]-P_R[[#This Row],[28+]]</f>
        <v>#VALUE!</v>
      </c>
      <c r="BR268" s="5" t="e">
        <f>P_R[[#This Row],[28+]]-P_R[[#This Row],[29+]]</f>
        <v>#VALUE!</v>
      </c>
      <c r="BS268" s="5" t="e">
        <f>P_R[[#This Row],[29+]]-P_R[[#This Row],[30+]]</f>
        <v>#VALUE!</v>
      </c>
      <c r="BT268" s="5" t="e">
        <f>P_R[[#This Row],[30+]]-P_R[[#This Row],[31+]]</f>
        <v>#VALUE!</v>
      </c>
      <c r="BU268" s="5" t="e">
        <f>P_R[[#This Row],[31+]]-P_R[[#This Row],[32+]]</f>
        <v>#VALUE!</v>
      </c>
      <c r="BV268" s="5" t="e">
        <f>P_R[[#This Row],[32+]]-P_R[[#This Row],[33+]]</f>
        <v>#VALUE!</v>
      </c>
      <c r="BW268" s="5" t="e">
        <f>P_R[[#This Row],[33+]]-P_R[[#This Row],[34+]]</f>
        <v>#VALUE!</v>
      </c>
      <c r="BX268" s="5" t="e">
        <f>P_R[[#This Row],[34+]]-P_R[[#This Row],[35+]]</f>
        <v>#VALUE!</v>
      </c>
      <c r="BY268" s="5" t="e">
        <f>P_R[[#This Row],[35+]]-P_R[[#This Row],[36+]]</f>
        <v>#VALUE!</v>
      </c>
      <c r="BZ268" s="5" t="e">
        <f>P_R[[#This Row],[36+]]-P_R[[#This Row],[37+]]</f>
        <v>#VALUE!</v>
      </c>
      <c r="CA268" s="5" t="e">
        <f>P_R[[#This Row],[37+]]-P_R[[#This Row],[38+]]</f>
        <v>#VALUE!</v>
      </c>
      <c r="CB268" s="5" t="e">
        <f>P_R[[#This Row],[38+]]-P_R[[#This Row],[39+]]</f>
        <v>#VALUE!</v>
      </c>
      <c r="CC268" s="5" t="e">
        <f>P_R[[#This Row],[39+]]-P_R[[#This Row],[40+]]</f>
        <v>#VALUE!</v>
      </c>
      <c r="CD268" s="5" t="e">
        <f>P_R[[#This Row],[40+]]-P_R[[#This Row],[41+]]</f>
        <v>#VALUE!</v>
      </c>
      <c r="CE268" s="5" t="e">
        <f>P_R[[#This Row],[41+]]-P_R[[#This Row],[42+]]</f>
        <v>#VALUE!</v>
      </c>
      <c r="CF268" s="5" t="e">
        <f>P_R[[#This Row],[42+]]-P_R[[#This Row],[43+]]</f>
        <v>#VALUE!</v>
      </c>
      <c r="CG268" s="5" t="e">
        <f>P_R[[#This Row],[43+]]-P_R[[#This Row],[44+]]</f>
        <v>#VALUE!</v>
      </c>
      <c r="CH268" s="5" t="e">
        <f>P_R[[#This Row],[44+]]-P_R[[#This Row],[45+]]</f>
        <v>#VALUE!</v>
      </c>
      <c r="CI268" s="5" t="e">
        <f>P_R[[#This Row],[45+]]-P_R[[#This Row],[46+]]</f>
        <v>#VALUE!</v>
      </c>
      <c r="CJ268" s="5" t="e">
        <f>P_R[[#This Row],[46+]]-P_R[[#This Row],[47+]]</f>
        <v>#VALUE!</v>
      </c>
      <c r="CK268" s="5" t="e">
        <f>P_R[[#This Row],[47+]]-P_R[[#This Row],[48+]]</f>
        <v>#VALUE!</v>
      </c>
      <c r="CL268" s="5" t="e">
        <f>P_R[[#This Row],[48+]]-P_R[[#This Row],[49+]]</f>
        <v>#VALUE!</v>
      </c>
    </row>
    <row r="269" spans="50:90" x14ac:dyDescent="0.25">
      <c r="AX269" s="5" t="e">
        <f>P_R[[#This Row],[8+]]-P_R[[#This Row],[9+]]</f>
        <v>#VALUE!</v>
      </c>
      <c r="AY269" s="5" t="e">
        <f>P_R[[#This Row],[9+]]-P_R[[#This Row],[10+]]</f>
        <v>#VALUE!</v>
      </c>
      <c r="AZ269" s="5" t="e">
        <f>P_R[[#This Row],[10+]]-P_R[[#This Row],[11+]]</f>
        <v>#VALUE!</v>
      </c>
      <c r="BA269" s="5" t="e">
        <f>P_R[[#This Row],[11+]]-P_R[[#This Row],[12+]]</f>
        <v>#VALUE!</v>
      </c>
      <c r="BB269" s="5" t="e">
        <f>P_R[[#This Row],[12+]]-P_R[[#This Row],[13+]]</f>
        <v>#VALUE!</v>
      </c>
      <c r="BC269" s="5" t="e">
        <f>P_R[[#This Row],[13+]]-P_R[[#This Row],[14+]]</f>
        <v>#VALUE!</v>
      </c>
      <c r="BD269" s="5" t="e">
        <f>P_R[[#This Row],[14+]]-P_R[[#This Row],[15+]]</f>
        <v>#VALUE!</v>
      </c>
      <c r="BE269" s="5" t="e">
        <f>P_R[[#This Row],[15+]]-P_R[[#This Row],[16+]]</f>
        <v>#VALUE!</v>
      </c>
      <c r="BF269" s="5" t="e">
        <f>P_R[[#This Row],[16+]]-P_R[[#This Row],[17+]]</f>
        <v>#VALUE!</v>
      </c>
      <c r="BG269" s="5" t="e">
        <f>P_R[[#This Row],[17+]]-P_R[[#This Row],[18+]]</f>
        <v>#VALUE!</v>
      </c>
      <c r="BH269" s="5" t="e">
        <f>P_R[[#This Row],[18+]]-P_R[[#This Row],[19+]]</f>
        <v>#VALUE!</v>
      </c>
      <c r="BI269" s="5" t="e">
        <f>P_R[[#This Row],[19+]]-P_R[[#This Row],[20+]]</f>
        <v>#VALUE!</v>
      </c>
      <c r="BJ269" s="5" t="e">
        <f>P_R[[#This Row],[20+]]-P_R[[#This Row],[21+]]</f>
        <v>#VALUE!</v>
      </c>
      <c r="BK269" s="5" t="e">
        <f>P_R[[#This Row],[21+]]-P_R[[#This Row],[22+]]</f>
        <v>#VALUE!</v>
      </c>
      <c r="BL269" s="5" t="e">
        <f>P_R[[#This Row],[22+]]-P_R[[#This Row],[23+]]</f>
        <v>#VALUE!</v>
      </c>
      <c r="BM269" s="5" t="e">
        <f>P_R[[#This Row],[23+]]-P_R[[#This Row],[24+]]</f>
        <v>#VALUE!</v>
      </c>
      <c r="BN269" s="5" t="e">
        <f>P_R[[#This Row],[24+]]-P_R[[#This Row],[25+]]</f>
        <v>#VALUE!</v>
      </c>
      <c r="BO269" s="5" t="e">
        <f>P_R[[#This Row],[25+]]-P_R[[#This Row],[26+]]</f>
        <v>#VALUE!</v>
      </c>
      <c r="BP269" s="5" t="e">
        <f>P_R[[#This Row],[26+]]-P_R[[#This Row],[27+]]</f>
        <v>#VALUE!</v>
      </c>
      <c r="BQ269" s="5" t="e">
        <f>P_R[[#This Row],[27+]]-P_R[[#This Row],[28+]]</f>
        <v>#VALUE!</v>
      </c>
      <c r="BR269" s="5" t="e">
        <f>P_R[[#This Row],[28+]]-P_R[[#This Row],[29+]]</f>
        <v>#VALUE!</v>
      </c>
      <c r="BS269" s="5" t="e">
        <f>P_R[[#This Row],[29+]]-P_R[[#This Row],[30+]]</f>
        <v>#VALUE!</v>
      </c>
      <c r="BT269" s="5" t="e">
        <f>P_R[[#This Row],[30+]]-P_R[[#This Row],[31+]]</f>
        <v>#VALUE!</v>
      </c>
      <c r="BU269" s="5" t="e">
        <f>P_R[[#This Row],[31+]]-P_R[[#This Row],[32+]]</f>
        <v>#VALUE!</v>
      </c>
      <c r="BV269" s="5" t="e">
        <f>P_R[[#This Row],[32+]]-P_R[[#This Row],[33+]]</f>
        <v>#VALUE!</v>
      </c>
      <c r="BW269" s="5" t="e">
        <f>P_R[[#This Row],[33+]]-P_R[[#This Row],[34+]]</f>
        <v>#VALUE!</v>
      </c>
      <c r="BX269" s="5" t="e">
        <f>P_R[[#This Row],[34+]]-P_R[[#This Row],[35+]]</f>
        <v>#VALUE!</v>
      </c>
      <c r="BY269" s="5" t="e">
        <f>P_R[[#This Row],[35+]]-P_R[[#This Row],[36+]]</f>
        <v>#VALUE!</v>
      </c>
      <c r="BZ269" s="5" t="e">
        <f>P_R[[#This Row],[36+]]-P_R[[#This Row],[37+]]</f>
        <v>#VALUE!</v>
      </c>
      <c r="CA269" s="5" t="e">
        <f>P_R[[#This Row],[37+]]-P_R[[#This Row],[38+]]</f>
        <v>#VALUE!</v>
      </c>
      <c r="CB269" s="5" t="e">
        <f>P_R[[#This Row],[38+]]-P_R[[#This Row],[39+]]</f>
        <v>#VALUE!</v>
      </c>
      <c r="CC269" s="5" t="e">
        <f>P_R[[#This Row],[39+]]-P_R[[#This Row],[40+]]</f>
        <v>#VALUE!</v>
      </c>
      <c r="CD269" s="5" t="e">
        <f>P_R[[#This Row],[40+]]-P_R[[#This Row],[41+]]</f>
        <v>#VALUE!</v>
      </c>
      <c r="CE269" s="5" t="e">
        <f>P_R[[#This Row],[41+]]-P_R[[#This Row],[42+]]</f>
        <v>#VALUE!</v>
      </c>
      <c r="CF269" s="5" t="e">
        <f>P_R[[#This Row],[42+]]-P_R[[#This Row],[43+]]</f>
        <v>#VALUE!</v>
      </c>
      <c r="CG269" s="5" t="e">
        <f>P_R[[#This Row],[43+]]-P_R[[#This Row],[44+]]</f>
        <v>#VALUE!</v>
      </c>
      <c r="CH269" s="5" t="e">
        <f>P_R[[#This Row],[44+]]-P_R[[#This Row],[45+]]</f>
        <v>#VALUE!</v>
      </c>
      <c r="CI269" s="5" t="e">
        <f>P_R[[#This Row],[45+]]-P_R[[#This Row],[46+]]</f>
        <v>#VALUE!</v>
      </c>
      <c r="CJ269" s="5" t="e">
        <f>P_R[[#This Row],[46+]]-P_R[[#This Row],[47+]]</f>
        <v>#VALUE!</v>
      </c>
      <c r="CK269" s="5" t="e">
        <f>P_R[[#This Row],[47+]]-P_R[[#This Row],[48+]]</f>
        <v>#VALUE!</v>
      </c>
      <c r="CL269" s="5" t="e">
        <f>P_R[[#This Row],[48+]]-P_R[[#This Row],[49+]]</f>
        <v>#VALUE!</v>
      </c>
    </row>
    <row r="270" spans="50:90" x14ac:dyDescent="0.25">
      <c r="AX270" s="5" t="e">
        <f>P_R[[#This Row],[8+]]-P_R[[#This Row],[9+]]</f>
        <v>#VALUE!</v>
      </c>
      <c r="AY270" s="5" t="e">
        <f>P_R[[#This Row],[9+]]-P_R[[#This Row],[10+]]</f>
        <v>#VALUE!</v>
      </c>
      <c r="AZ270" s="5" t="e">
        <f>P_R[[#This Row],[10+]]-P_R[[#This Row],[11+]]</f>
        <v>#VALUE!</v>
      </c>
      <c r="BA270" s="5" t="e">
        <f>P_R[[#This Row],[11+]]-P_R[[#This Row],[12+]]</f>
        <v>#VALUE!</v>
      </c>
      <c r="BB270" s="5" t="e">
        <f>P_R[[#This Row],[12+]]-P_R[[#This Row],[13+]]</f>
        <v>#VALUE!</v>
      </c>
      <c r="BC270" s="5" t="e">
        <f>P_R[[#This Row],[13+]]-P_R[[#This Row],[14+]]</f>
        <v>#VALUE!</v>
      </c>
      <c r="BD270" s="5" t="e">
        <f>P_R[[#This Row],[14+]]-P_R[[#This Row],[15+]]</f>
        <v>#VALUE!</v>
      </c>
      <c r="BE270" s="5" t="e">
        <f>P_R[[#This Row],[15+]]-P_R[[#This Row],[16+]]</f>
        <v>#VALUE!</v>
      </c>
      <c r="BF270" s="5" t="e">
        <f>P_R[[#This Row],[16+]]-P_R[[#This Row],[17+]]</f>
        <v>#VALUE!</v>
      </c>
      <c r="BG270" s="5" t="e">
        <f>P_R[[#This Row],[17+]]-P_R[[#This Row],[18+]]</f>
        <v>#VALUE!</v>
      </c>
      <c r="BH270" s="5" t="e">
        <f>P_R[[#This Row],[18+]]-P_R[[#This Row],[19+]]</f>
        <v>#VALUE!</v>
      </c>
      <c r="BI270" s="5" t="e">
        <f>P_R[[#This Row],[19+]]-P_R[[#This Row],[20+]]</f>
        <v>#VALUE!</v>
      </c>
      <c r="BJ270" s="5" t="e">
        <f>P_R[[#This Row],[20+]]-P_R[[#This Row],[21+]]</f>
        <v>#VALUE!</v>
      </c>
      <c r="BK270" s="5" t="e">
        <f>P_R[[#This Row],[21+]]-P_R[[#This Row],[22+]]</f>
        <v>#VALUE!</v>
      </c>
      <c r="BL270" s="5" t="e">
        <f>P_R[[#This Row],[22+]]-P_R[[#This Row],[23+]]</f>
        <v>#VALUE!</v>
      </c>
      <c r="BM270" s="5" t="e">
        <f>P_R[[#This Row],[23+]]-P_R[[#This Row],[24+]]</f>
        <v>#VALUE!</v>
      </c>
      <c r="BN270" s="5" t="e">
        <f>P_R[[#This Row],[24+]]-P_R[[#This Row],[25+]]</f>
        <v>#VALUE!</v>
      </c>
      <c r="BO270" s="5" t="e">
        <f>P_R[[#This Row],[25+]]-P_R[[#This Row],[26+]]</f>
        <v>#VALUE!</v>
      </c>
      <c r="BP270" s="5" t="e">
        <f>P_R[[#This Row],[26+]]-P_R[[#This Row],[27+]]</f>
        <v>#VALUE!</v>
      </c>
      <c r="BQ270" s="5" t="e">
        <f>P_R[[#This Row],[27+]]-P_R[[#This Row],[28+]]</f>
        <v>#VALUE!</v>
      </c>
      <c r="BR270" s="5" t="e">
        <f>P_R[[#This Row],[28+]]-P_R[[#This Row],[29+]]</f>
        <v>#VALUE!</v>
      </c>
      <c r="BS270" s="5" t="e">
        <f>P_R[[#This Row],[29+]]-P_R[[#This Row],[30+]]</f>
        <v>#VALUE!</v>
      </c>
      <c r="BT270" s="5" t="e">
        <f>P_R[[#This Row],[30+]]-P_R[[#This Row],[31+]]</f>
        <v>#VALUE!</v>
      </c>
      <c r="BU270" s="5" t="e">
        <f>P_R[[#This Row],[31+]]-P_R[[#This Row],[32+]]</f>
        <v>#VALUE!</v>
      </c>
      <c r="BV270" s="5" t="e">
        <f>P_R[[#This Row],[32+]]-P_R[[#This Row],[33+]]</f>
        <v>#VALUE!</v>
      </c>
      <c r="BW270" s="5" t="e">
        <f>P_R[[#This Row],[33+]]-P_R[[#This Row],[34+]]</f>
        <v>#VALUE!</v>
      </c>
      <c r="BX270" s="5" t="e">
        <f>P_R[[#This Row],[34+]]-P_R[[#This Row],[35+]]</f>
        <v>#VALUE!</v>
      </c>
      <c r="BY270" s="5" t="e">
        <f>P_R[[#This Row],[35+]]-P_R[[#This Row],[36+]]</f>
        <v>#VALUE!</v>
      </c>
      <c r="BZ270" s="5" t="e">
        <f>P_R[[#This Row],[36+]]-P_R[[#This Row],[37+]]</f>
        <v>#VALUE!</v>
      </c>
      <c r="CA270" s="5" t="e">
        <f>P_R[[#This Row],[37+]]-P_R[[#This Row],[38+]]</f>
        <v>#VALUE!</v>
      </c>
      <c r="CB270" s="5" t="e">
        <f>P_R[[#This Row],[38+]]-P_R[[#This Row],[39+]]</f>
        <v>#VALUE!</v>
      </c>
      <c r="CC270" s="5" t="e">
        <f>P_R[[#This Row],[39+]]-P_R[[#This Row],[40+]]</f>
        <v>#VALUE!</v>
      </c>
      <c r="CD270" s="5" t="e">
        <f>P_R[[#This Row],[40+]]-P_R[[#This Row],[41+]]</f>
        <v>#VALUE!</v>
      </c>
      <c r="CE270" s="5" t="e">
        <f>P_R[[#This Row],[41+]]-P_R[[#This Row],[42+]]</f>
        <v>#VALUE!</v>
      </c>
      <c r="CF270" s="5" t="e">
        <f>P_R[[#This Row],[42+]]-P_R[[#This Row],[43+]]</f>
        <v>#VALUE!</v>
      </c>
      <c r="CG270" s="5" t="e">
        <f>P_R[[#This Row],[43+]]-P_R[[#This Row],[44+]]</f>
        <v>#VALUE!</v>
      </c>
      <c r="CH270" s="5" t="e">
        <f>P_R[[#This Row],[44+]]-P_R[[#This Row],[45+]]</f>
        <v>#VALUE!</v>
      </c>
      <c r="CI270" s="5" t="e">
        <f>P_R[[#This Row],[45+]]-P_R[[#This Row],[46+]]</f>
        <v>#VALUE!</v>
      </c>
      <c r="CJ270" s="5" t="e">
        <f>P_R[[#This Row],[46+]]-P_R[[#This Row],[47+]]</f>
        <v>#VALUE!</v>
      </c>
      <c r="CK270" s="5" t="e">
        <f>P_R[[#This Row],[47+]]-P_R[[#This Row],[48+]]</f>
        <v>#VALUE!</v>
      </c>
      <c r="CL270" s="5" t="e">
        <f>P_R[[#This Row],[48+]]-P_R[[#This Row],[49+]]</f>
        <v>#VALUE!</v>
      </c>
    </row>
    <row r="271" spans="50:90" x14ac:dyDescent="0.25">
      <c r="AX271" s="5" t="e">
        <f>P_R[[#This Row],[8+]]-P_R[[#This Row],[9+]]</f>
        <v>#VALUE!</v>
      </c>
      <c r="AY271" s="5" t="e">
        <f>P_R[[#This Row],[9+]]-P_R[[#This Row],[10+]]</f>
        <v>#VALUE!</v>
      </c>
      <c r="AZ271" s="5" t="e">
        <f>P_R[[#This Row],[10+]]-P_R[[#This Row],[11+]]</f>
        <v>#VALUE!</v>
      </c>
      <c r="BA271" s="5" t="e">
        <f>P_R[[#This Row],[11+]]-P_R[[#This Row],[12+]]</f>
        <v>#VALUE!</v>
      </c>
      <c r="BB271" s="5" t="e">
        <f>P_R[[#This Row],[12+]]-P_R[[#This Row],[13+]]</f>
        <v>#VALUE!</v>
      </c>
      <c r="BC271" s="5" t="e">
        <f>P_R[[#This Row],[13+]]-P_R[[#This Row],[14+]]</f>
        <v>#VALUE!</v>
      </c>
      <c r="BD271" s="5" t="e">
        <f>P_R[[#This Row],[14+]]-P_R[[#This Row],[15+]]</f>
        <v>#VALUE!</v>
      </c>
      <c r="BE271" s="5" t="e">
        <f>P_R[[#This Row],[15+]]-P_R[[#This Row],[16+]]</f>
        <v>#VALUE!</v>
      </c>
      <c r="BF271" s="5" t="e">
        <f>P_R[[#This Row],[16+]]-P_R[[#This Row],[17+]]</f>
        <v>#VALUE!</v>
      </c>
      <c r="BG271" s="5" t="e">
        <f>P_R[[#This Row],[17+]]-P_R[[#This Row],[18+]]</f>
        <v>#VALUE!</v>
      </c>
      <c r="BH271" s="5" t="e">
        <f>P_R[[#This Row],[18+]]-P_R[[#This Row],[19+]]</f>
        <v>#VALUE!</v>
      </c>
      <c r="BI271" s="5" t="e">
        <f>P_R[[#This Row],[19+]]-P_R[[#This Row],[20+]]</f>
        <v>#VALUE!</v>
      </c>
      <c r="BJ271" s="5" t="e">
        <f>P_R[[#This Row],[20+]]-P_R[[#This Row],[21+]]</f>
        <v>#VALUE!</v>
      </c>
      <c r="BK271" s="5" t="e">
        <f>P_R[[#This Row],[21+]]-P_R[[#This Row],[22+]]</f>
        <v>#VALUE!</v>
      </c>
      <c r="BL271" s="5" t="e">
        <f>P_R[[#This Row],[22+]]-P_R[[#This Row],[23+]]</f>
        <v>#VALUE!</v>
      </c>
      <c r="BM271" s="5" t="e">
        <f>P_R[[#This Row],[23+]]-P_R[[#This Row],[24+]]</f>
        <v>#VALUE!</v>
      </c>
      <c r="BN271" s="5" t="e">
        <f>P_R[[#This Row],[24+]]-P_R[[#This Row],[25+]]</f>
        <v>#VALUE!</v>
      </c>
      <c r="BO271" s="5" t="e">
        <f>P_R[[#This Row],[25+]]-P_R[[#This Row],[26+]]</f>
        <v>#VALUE!</v>
      </c>
      <c r="BP271" s="5" t="e">
        <f>P_R[[#This Row],[26+]]-P_R[[#This Row],[27+]]</f>
        <v>#VALUE!</v>
      </c>
      <c r="BQ271" s="5" t="e">
        <f>P_R[[#This Row],[27+]]-P_R[[#This Row],[28+]]</f>
        <v>#VALUE!</v>
      </c>
      <c r="BR271" s="5" t="e">
        <f>P_R[[#This Row],[28+]]-P_R[[#This Row],[29+]]</f>
        <v>#VALUE!</v>
      </c>
      <c r="BS271" s="5" t="e">
        <f>P_R[[#This Row],[29+]]-P_R[[#This Row],[30+]]</f>
        <v>#VALUE!</v>
      </c>
      <c r="BT271" s="5" t="e">
        <f>P_R[[#This Row],[30+]]-P_R[[#This Row],[31+]]</f>
        <v>#VALUE!</v>
      </c>
      <c r="BU271" s="5" t="e">
        <f>P_R[[#This Row],[31+]]-P_R[[#This Row],[32+]]</f>
        <v>#VALUE!</v>
      </c>
      <c r="BV271" s="5" t="e">
        <f>P_R[[#This Row],[32+]]-P_R[[#This Row],[33+]]</f>
        <v>#VALUE!</v>
      </c>
      <c r="BW271" s="5" t="e">
        <f>P_R[[#This Row],[33+]]-P_R[[#This Row],[34+]]</f>
        <v>#VALUE!</v>
      </c>
      <c r="BX271" s="5" t="e">
        <f>P_R[[#This Row],[34+]]-P_R[[#This Row],[35+]]</f>
        <v>#VALUE!</v>
      </c>
      <c r="BY271" s="5" t="e">
        <f>P_R[[#This Row],[35+]]-P_R[[#This Row],[36+]]</f>
        <v>#VALUE!</v>
      </c>
      <c r="BZ271" s="5" t="e">
        <f>P_R[[#This Row],[36+]]-P_R[[#This Row],[37+]]</f>
        <v>#VALUE!</v>
      </c>
      <c r="CA271" s="5" t="e">
        <f>P_R[[#This Row],[37+]]-P_R[[#This Row],[38+]]</f>
        <v>#VALUE!</v>
      </c>
      <c r="CB271" s="5" t="e">
        <f>P_R[[#This Row],[38+]]-P_R[[#This Row],[39+]]</f>
        <v>#VALUE!</v>
      </c>
      <c r="CC271" s="5" t="e">
        <f>P_R[[#This Row],[39+]]-P_R[[#This Row],[40+]]</f>
        <v>#VALUE!</v>
      </c>
      <c r="CD271" s="5" t="e">
        <f>P_R[[#This Row],[40+]]-P_R[[#This Row],[41+]]</f>
        <v>#VALUE!</v>
      </c>
      <c r="CE271" s="5" t="e">
        <f>P_R[[#This Row],[41+]]-P_R[[#This Row],[42+]]</f>
        <v>#VALUE!</v>
      </c>
      <c r="CF271" s="5" t="e">
        <f>P_R[[#This Row],[42+]]-P_R[[#This Row],[43+]]</f>
        <v>#VALUE!</v>
      </c>
      <c r="CG271" s="5" t="e">
        <f>P_R[[#This Row],[43+]]-P_R[[#This Row],[44+]]</f>
        <v>#VALUE!</v>
      </c>
      <c r="CH271" s="5" t="e">
        <f>P_R[[#This Row],[44+]]-P_R[[#This Row],[45+]]</f>
        <v>#VALUE!</v>
      </c>
      <c r="CI271" s="5" t="e">
        <f>P_R[[#This Row],[45+]]-P_R[[#This Row],[46+]]</f>
        <v>#VALUE!</v>
      </c>
      <c r="CJ271" s="5" t="e">
        <f>P_R[[#This Row],[46+]]-P_R[[#This Row],[47+]]</f>
        <v>#VALUE!</v>
      </c>
      <c r="CK271" s="5" t="e">
        <f>P_R[[#This Row],[47+]]-P_R[[#This Row],[48+]]</f>
        <v>#VALUE!</v>
      </c>
      <c r="CL271" s="5" t="e">
        <f>P_R[[#This Row],[48+]]-P_R[[#This Row],[49+]]</f>
        <v>#VALUE!</v>
      </c>
    </row>
    <row r="272" spans="50:90" x14ac:dyDescent="0.25">
      <c r="AX272" s="5" t="e">
        <f>P_R[[#This Row],[8+]]-P_R[[#This Row],[9+]]</f>
        <v>#VALUE!</v>
      </c>
      <c r="AY272" s="5" t="e">
        <f>P_R[[#This Row],[9+]]-P_R[[#This Row],[10+]]</f>
        <v>#VALUE!</v>
      </c>
      <c r="AZ272" s="5" t="e">
        <f>P_R[[#This Row],[10+]]-P_R[[#This Row],[11+]]</f>
        <v>#VALUE!</v>
      </c>
      <c r="BA272" s="5" t="e">
        <f>P_R[[#This Row],[11+]]-P_R[[#This Row],[12+]]</f>
        <v>#VALUE!</v>
      </c>
      <c r="BB272" s="5" t="e">
        <f>P_R[[#This Row],[12+]]-P_R[[#This Row],[13+]]</f>
        <v>#VALUE!</v>
      </c>
      <c r="BC272" s="5" t="e">
        <f>P_R[[#This Row],[13+]]-P_R[[#This Row],[14+]]</f>
        <v>#VALUE!</v>
      </c>
      <c r="BD272" s="5" t="e">
        <f>P_R[[#This Row],[14+]]-P_R[[#This Row],[15+]]</f>
        <v>#VALUE!</v>
      </c>
      <c r="BE272" s="5" t="e">
        <f>P_R[[#This Row],[15+]]-P_R[[#This Row],[16+]]</f>
        <v>#VALUE!</v>
      </c>
      <c r="BF272" s="5" t="e">
        <f>P_R[[#This Row],[16+]]-P_R[[#This Row],[17+]]</f>
        <v>#VALUE!</v>
      </c>
      <c r="BG272" s="5" t="e">
        <f>P_R[[#This Row],[17+]]-P_R[[#This Row],[18+]]</f>
        <v>#VALUE!</v>
      </c>
      <c r="BH272" s="5" t="e">
        <f>P_R[[#This Row],[18+]]-P_R[[#This Row],[19+]]</f>
        <v>#VALUE!</v>
      </c>
      <c r="BI272" s="5" t="e">
        <f>P_R[[#This Row],[19+]]-P_R[[#This Row],[20+]]</f>
        <v>#VALUE!</v>
      </c>
      <c r="BJ272" s="5" t="e">
        <f>P_R[[#This Row],[20+]]-P_R[[#This Row],[21+]]</f>
        <v>#VALUE!</v>
      </c>
      <c r="BK272" s="5" t="e">
        <f>P_R[[#This Row],[21+]]-P_R[[#This Row],[22+]]</f>
        <v>#VALUE!</v>
      </c>
      <c r="BL272" s="5" t="e">
        <f>P_R[[#This Row],[22+]]-P_R[[#This Row],[23+]]</f>
        <v>#VALUE!</v>
      </c>
      <c r="BM272" s="5" t="e">
        <f>P_R[[#This Row],[23+]]-P_R[[#This Row],[24+]]</f>
        <v>#VALUE!</v>
      </c>
      <c r="BN272" s="5" t="e">
        <f>P_R[[#This Row],[24+]]-P_R[[#This Row],[25+]]</f>
        <v>#VALUE!</v>
      </c>
      <c r="BO272" s="5" t="e">
        <f>P_R[[#This Row],[25+]]-P_R[[#This Row],[26+]]</f>
        <v>#VALUE!</v>
      </c>
      <c r="BP272" s="5" t="e">
        <f>P_R[[#This Row],[26+]]-P_R[[#This Row],[27+]]</f>
        <v>#VALUE!</v>
      </c>
      <c r="BQ272" s="5" t="e">
        <f>P_R[[#This Row],[27+]]-P_R[[#This Row],[28+]]</f>
        <v>#VALUE!</v>
      </c>
      <c r="BR272" s="5" t="e">
        <f>P_R[[#This Row],[28+]]-P_R[[#This Row],[29+]]</f>
        <v>#VALUE!</v>
      </c>
      <c r="BS272" s="5" t="e">
        <f>P_R[[#This Row],[29+]]-P_R[[#This Row],[30+]]</f>
        <v>#VALUE!</v>
      </c>
      <c r="BT272" s="5" t="e">
        <f>P_R[[#This Row],[30+]]-P_R[[#This Row],[31+]]</f>
        <v>#VALUE!</v>
      </c>
      <c r="BU272" s="5" t="e">
        <f>P_R[[#This Row],[31+]]-P_R[[#This Row],[32+]]</f>
        <v>#VALUE!</v>
      </c>
      <c r="BV272" s="5" t="e">
        <f>P_R[[#This Row],[32+]]-P_R[[#This Row],[33+]]</f>
        <v>#VALUE!</v>
      </c>
      <c r="BW272" s="5" t="e">
        <f>P_R[[#This Row],[33+]]-P_R[[#This Row],[34+]]</f>
        <v>#VALUE!</v>
      </c>
      <c r="BX272" s="5" t="e">
        <f>P_R[[#This Row],[34+]]-P_R[[#This Row],[35+]]</f>
        <v>#VALUE!</v>
      </c>
      <c r="BY272" s="5" t="e">
        <f>P_R[[#This Row],[35+]]-P_R[[#This Row],[36+]]</f>
        <v>#VALUE!</v>
      </c>
      <c r="BZ272" s="5" t="e">
        <f>P_R[[#This Row],[36+]]-P_R[[#This Row],[37+]]</f>
        <v>#VALUE!</v>
      </c>
      <c r="CA272" s="5" t="e">
        <f>P_R[[#This Row],[37+]]-P_R[[#This Row],[38+]]</f>
        <v>#VALUE!</v>
      </c>
      <c r="CB272" s="5" t="e">
        <f>P_R[[#This Row],[38+]]-P_R[[#This Row],[39+]]</f>
        <v>#VALUE!</v>
      </c>
      <c r="CC272" s="5" t="e">
        <f>P_R[[#This Row],[39+]]-P_R[[#This Row],[40+]]</f>
        <v>#VALUE!</v>
      </c>
      <c r="CD272" s="5" t="e">
        <f>P_R[[#This Row],[40+]]-P_R[[#This Row],[41+]]</f>
        <v>#VALUE!</v>
      </c>
      <c r="CE272" s="5" t="e">
        <f>P_R[[#This Row],[41+]]-P_R[[#This Row],[42+]]</f>
        <v>#VALUE!</v>
      </c>
      <c r="CF272" s="5" t="e">
        <f>P_R[[#This Row],[42+]]-P_R[[#This Row],[43+]]</f>
        <v>#VALUE!</v>
      </c>
      <c r="CG272" s="5" t="e">
        <f>P_R[[#This Row],[43+]]-P_R[[#This Row],[44+]]</f>
        <v>#VALUE!</v>
      </c>
      <c r="CH272" s="5" t="e">
        <f>P_R[[#This Row],[44+]]-P_R[[#This Row],[45+]]</f>
        <v>#VALUE!</v>
      </c>
      <c r="CI272" s="5" t="e">
        <f>P_R[[#This Row],[45+]]-P_R[[#This Row],[46+]]</f>
        <v>#VALUE!</v>
      </c>
      <c r="CJ272" s="5" t="e">
        <f>P_R[[#This Row],[46+]]-P_R[[#This Row],[47+]]</f>
        <v>#VALUE!</v>
      </c>
      <c r="CK272" s="5" t="e">
        <f>P_R[[#This Row],[47+]]-P_R[[#This Row],[48+]]</f>
        <v>#VALUE!</v>
      </c>
      <c r="CL272" s="5" t="e">
        <f>P_R[[#This Row],[48+]]-P_R[[#This Row],[49+]]</f>
        <v>#VALUE!</v>
      </c>
    </row>
    <row r="273" spans="50:90" x14ac:dyDescent="0.25">
      <c r="AX273" s="5" t="e">
        <f>P_R[[#This Row],[8+]]-P_R[[#This Row],[9+]]</f>
        <v>#VALUE!</v>
      </c>
      <c r="AY273" s="5" t="e">
        <f>P_R[[#This Row],[9+]]-P_R[[#This Row],[10+]]</f>
        <v>#VALUE!</v>
      </c>
      <c r="AZ273" s="5" t="e">
        <f>P_R[[#This Row],[10+]]-P_R[[#This Row],[11+]]</f>
        <v>#VALUE!</v>
      </c>
      <c r="BA273" s="5" t="e">
        <f>P_R[[#This Row],[11+]]-P_R[[#This Row],[12+]]</f>
        <v>#VALUE!</v>
      </c>
      <c r="BB273" s="5" t="e">
        <f>P_R[[#This Row],[12+]]-P_R[[#This Row],[13+]]</f>
        <v>#VALUE!</v>
      </c>
      <c r="BC273" s="5" t="e">
        <f>P_R[[#This Row],[13+]]-P_R[[#This Row],[14+]]</f>
        <v>#VALUE!</v>
      </c>
      <c r="BD273" s="5" t="e">
        <f>P_R[[#This Row],[14+]]-P_R[[#This Row],[15+]]</f>
        <v>#VALUE!</v>
      </c>
      <c r="BE273" s="5" t="e">
        <f>P_R[[#This Row],[15+]]-P_R[[#This Row],[16+]]</f>
        <v>#VALUE!</v>
      </c>
      <c r="BF273" s="5" t="e">
        <f>P_R[[#This Row],[16+]]-P_R[[#This Row],[17+]]</f>
        <v>#VALUE!</v>
      </c>
      <c r="BG273" s="5" t="e">
        <f>P_R[[#This Row],[17+]]-P_R[[#This Row],[18+]]</f>
        <v>#VALUE!</v>
      </c>
      <c r="BH273" s="5" t="e">
        <f>P_R[[#This Row],[18+]]-P_R[[#This Row],[19+]]</f>
        <v>#VALUE!</v>
      </c>
      <c r="BI273" s="5" t="e">
        <f>P_R[[#This Row],[19+]]-P_R[[#This Row],[20+]]</f>
        <v>#VALUE!</v>
      </c>
      <c r="BJ273" s="5" t="e">
        <f>P_R[[#This Row],[20+]]-P_R[[#This Row],[21+]]</f>
        <v>#VALUE!</v>
      </c>
      <c r="BK273" s="5" t="e">
        <f>P_R[[#This Row],[21+]]-P_R[[#This Row],[22+]]</f>
        <v>#VALUE!</v>
      </c>
      <c r="BL273" s="5" t="e">
        <f>P_R[[#This Row],[22+]]-P_R[[#This Row],[23+]]</f>
        <v>#VALUE!</v>
      </c>
      <c r="BM273" s="5" t="e">
        <f>P_R[[#This Row],[23+]]-P_R[[#This Row],[24+]]</f>
        <v>#VALUE!</v>
      </c>
      <c r="BN273" s="5" t="e">
        <f>P_R[[#This Row],[24+]]-P_R[[#This Row],[25+]]</f>
        <v>#VALUE!</v>
      </c>
      <c r="BO273" s="5" t="e">
        <f>P_R[[#This Row],[25+]]-P_R[[#This Row],[26+]]</f>
        <v>#VALUE!</v>
      </c>
      <c r="BP273" s="5" t="e">
        <f>P_R[[#This Row],[26+]]-P_R[[#This Row],[27+]]</f>
        <v>#VALUE!</v>
      </c>
      <c r="BQ273" s="5" t="e">
        <f>P_R[[#This Row],[27+]]-P_R[[#This Row],[28+]]</f>
        <v>#VALUE!</v>
      </c>
      <c r="BR273" s="5" t="e">
        <f>P_R[[#This Row],[28+]]-P_R[[#This Row],[29+]]</f>
        <v>#VALUE!</v>
      </c>
      <c r="BS273" s="5" t="e">
        <f>P_R[[#This Row],[29+]]-P_R[[#This Row],[30+]]</f>
        <v>#VALUE!</v>
      </c>
      <c r="BT273" s="5" t="e">
        <f>P_R[[#This Row],[30+]]-P_R[[#This Row],[31+]]</f>
        <v>#VALUE!</v>
      </c>
      <c r="BU273" s="5" t="e">
        <f>P_R[[#This Row],[31+]]-P_R[[#This Row],[32+]]</f>
        <v>#VALUE!</v>
      </c>
      <c r="BV273" s="5" t="e">
        <f>P_R[[#This Row],[32+]]-P_R[[#This Row],[33+]]</f>
        <v>#VALUE!</v>
      </c>
      <c r="BW273" s="5" t="e">
        <f>P_R[[#This Row],[33+]]-P_R[[#This Row],[34+]]</f>
        <v>#VALUE!</v>
      </c>
      <c r="BX273" s="5" t="e">
        <f>P_R[[#This Row],[34+]]-P_R[[#This Row],[35+]]</f>
        <v>#VALUE!</v>
      </c>
      <c r="BY273" s="5" t="e">
        <f>P_R[[#This Row],[35+]]-P_R[[#This Row],[36+]]</f>
        <v>#VALUE!</v>
      </c>
      <c r="BZ273" s="5" t="e">
        <f>P_R[[#This Row],[36+]]-P_R[[#This Row],[37+]]</f>
        <v>#VALUE!</v>
      </c>
      <c r="CA273" s="5" t="e">
        <f>P_R[[#This Row],[37+]]-P_R[[#This Row],[38+]]</f>
        <v>#VALUE!</v>
      </c>
      <c r="CB273" s="5" t="e">
        <f>P_R[[#This Row],[38+]]-P_R[[#This Row],[39+]]</f>
        <v>#VALUE!</v>
      </c>
      <c r="CC273" s="5" t="e">
        <f>P_R[[#This Row],[39+]]-P_R[[#This Row],[40+]]</f>
        <v>#VALUE!</v>
      </c>
      <c r="CD273" s="5" t="e">
        <f>P_R[[#This Row],[40+]]-P_R[[#This Row],[41+]]</f>
        <v>#VALUE!</v>
      </c>
      <c r="CE273" s="5" t="e">
        <f>P_R[[#This Row],[41+]]-P_R[[#This Row],[42+]]</f>
        <v>#VALUE!</v>
      </c>
      <c r="CF273" s="5" t="e">
        <f>P_R[[#This Row],[42+]]-P_R[[#This Row],[43+]]</f>
        <v>#VALUE!</v>
      </c>
      <c r="CG273" s="5" t="e">
        <f>P_R[[#This Row],[43+]]-P_R[[#This Row],[44+]]</f>
        <v>#VALUE!</v>
      </c>
      <c r="CH273" s="5" t="e">
        <f>P_R[[#This Row],[44+]]-P_R[[#This Row],[45+]]</f>
        <v>#VALUE!</v>
      </c>
      <c r="CI273" s="5" t="e">
        <f>P_R[[#This Row],[45+]]-P_R[[#This Row],[46+]]</f>
        <v>#VALUE!</v>
      </c>
      <c r="CJ273" s="5" t="e">
        <f>P_R[[#This Row],[46+]]-P_R[[#This Row],[47+]]</f>
        <v>#VALUE!</v>
      </c>
      <c r="CK273" s="5" t="e">
        <f>P_R[[#This Row],[47+]]-P_R[[#This Row],[48+]]</f>
        <v>#VALUE!</v>
      </c>
      <c r="CL273" s="5" t="e">
        <f>P_R[[#This Row],[48+]]-P_R[[#This Row],[49+]]</f>
        <v>#VALUE!</v>
      </c>
    </row>
    <row r="274" spans="50:90" x14ac:dyDescent="0.25">
      <c r="AX274" s="5" t="e">
        <f>P_R[[#This Row],[8+]]-P_R[[#This Row],[9+]]</f>
        <v>#VALUE!</v>
      </c>
      <c r="AY274" s="5" t="e">
        <f>P_R[[#This Row],[9+]]-P_R[[#This Row],[10+]]</f>
        <v>#VALUE!</v>
      </c>
      <c r="AZ274" s="5" t="e">
        <f>P_R[[#This Row],[10+]]-P_R[[#This Row],[11+]]</f>
        <v>#VALUE!</v>
      </c>
      <c r="BA274" s="5" t="e">
        <f>P_R[[#This Row],[11+]]-P_R[[#This Row],[12+]]</f>
        <v>#VALUE!</v>
      </c>
      <c r="BB274" s="5" t="e">
        <f>P_R[[#This Row],[12+]]-P_R[[#This Row],[13+]]</f>
        <v>#VALUE!</v>
      </c>
      <c r="BC274" s="5" t="e">
        <f>P_R[[#This Row],[13+]]-P_R[[#This Row],[14+]]</f>
        <v>#VALUE!</v>
      </c>
      <c r="BD274" s="5" t="e">
        <f>P_R[[#This Row],[14+]]-P_R[[#This Row],[15+]]</f>
        <v>#VALUE!</v>
      </c>
      <c r="BE274" s="5" t="e">
        <f>P_R[[#This Row],[15+]]-P_R[[#This Row],[16+]]</f>
        <v>#VALUE!</v>
      </c>
      <c r="BF274" s="5" t="e">
        <f>P_R[[#This Row],[16+]]-P_R[[#This Row],[17+]]</f>
        <v>#VALUE!</v>
      </c>
      <c r="BG274" s="5" t="e">
        <f>P_R[[#This Row],[17+]]-P_R[[#This Row],[18+]]</f>
        <v>#VALUE!</v>
      </c>
      <c r="BH274" s="5" t="e">
        <f>P_R[[#This Row],[18+]]-P_R[[#This Row],[19+]]</f>
        <v>#VALUE!</v>
      </c>
      <c r="BI274" s="5" t="e">
        <f>P_R[[#This Row],[19+]]-P_R[[#This Row],[20+]]</f>
        <v>#VALUE!</v>
      </c>
      <c r="BJ274" s="5" t="e">
        <f>P_R[[#This Row],[20+]]-P_R[[#This Row],[21+]]</f>
        <v>#VALUE!</v>
      </c>
      <c r="BK274" s="5" t="e">
        <f>P_R[[#This Row],[21+]]-P_R[[#This Row],[22+]]</f>
        <v>#VALUE!</v>
      </c>
      <c r="BL274" s="5" t="e">
        <f>P_R[[#This Row],[22+]]-P_R[[#This Row],[23+]]</f>
        <v>#VALUE!</v>
      </c>
      <c r="BM274" s="5" t="e">
        <f>P_R[[#This Row],[23+]]-P_R[[#This Row],[24+]]</f>
        <v>#VALUE!</v>
      </c>
      <c r="BN274" s="5" t="e">
        <f>P_R[[#This Row],[24+]]-P_R[[#This Row],[25+]]</f>
        <v>#VALUE!</v>
      </c>
      <c r="BO274" s="5" t="e">
        <f>P_R[[#This Row],[25+]]-P_R[[#This Row],[26+]]</f>
        <v>#VALUE!</v>
      </c>
      <c r="BP274" s="5" t="e">
        <f>P_R[[#This Row],[26+]]-P_R[[#This Row],[27+]]</f>
        <v>#VALUE!</v>
      </c>
      <c r="BQ274" s="5" t="e">
        <f>P_R[[#This Row],[27+]]-P_R[[#This Row],[28+]]</f>
        <v>#VALUE!</v>
      </c>
      <c r="BR274" s="5" t="e">
        <f>P_R[[#This Row],[28+]]-P_R[[#This Row],[29+]]</f>
        <v>#VALUE!</v>
      </c>
      <c r="BS274" s="5" t="e">
        <f>P_R[[#This Row],[29+]]-P_R[[#This Row],[30+]]</f>
        <v>#VALUE!</v>
      </c>
      <c r="BT274" s="5" t="e">
        <f>P_R[[#This Row],[30+]]-P_R[[#This Row],[31+]]</f>
        <v>#VALUE!</v>
      </c>
      <c r="BU274" s="5" t="e">
        <f>P_R[[#This Row],[31+]]-P_R[[#This Row],[32+]]</f>
        <v>#VALUE!</v>
      </c>
      <c r="BV274" s="5" t="e">
        <f>P_R[[#This Row],[32+]]-P_R[[#This Row],[33+]]</f>
        <v>#VALUE!</v>
      </c>
      <c r="BW274" s="5" t="e">
        <f>P_R[[#This Row],[33+]]-P_R[[#This Row],[34+]]</f>
        <v>#VALUE!</v>
      </c>
      <c r="BX274" s="5" t="e">
        <f>P_R[[#This Row],[34+]]-P_R[[#This Row],[35+]]</f>
        <v>#VALUE!</v>
      </c>
      <c r="BY274" s="5" t="e">
        <f>P_R[[#This Row],[35+]]-P_R[[#This Row],[36+]]</f>
        <v>#VALUE!</v>
      </c>
      <c r="BZ274" s="5" t="e">
        <f>P_R[[#This Row],[36+]]-P_R[[#This Row],[37+]]</f>
        <v>#VALUE!</v>
      </c>
      <c r="CA274" s="5" t="e">
        <f>P_R[[#This Row],[37+]]-P_R[[#This Row],[38+]]</f>
        <v>#VALUE!</v>
      </c>
      <c r="CB274" s="5" t="e">
        <f>P_R[[#This Row],[38+]]-P_R[[#This Row],[39+]]</f>
        <v>#VALUE!</v>
      </c>
      <c r="CC274" s="5" t="e">
        <f>P_R[[#This Row],[39+]]-P_R[[#This Row],[40+]]</f>
        <v>#VALUE!</v>
      </c>
      <c r="CD274" s="5" t="e">
        <f>P_R[[#This Row],[40+]]-P_R[[#This Row],[41+]]</f>
        <v>#VALUE!</v>
      </c>
      <c r="CE274" s="5" t="e">
        <f>P_R[[#This Row],[41+]]-P_R[[#This Row],[42+]]</f>
        <v>#VALUE!</v>
      </c>
      <c r="CF274" s="5" t="e">
        <f>P_R[[#This Row],[42+]]-P_R[[#This Row],[43+]]</f>
        <v>#VALUE!</v>
      </c>
      <c r="CG274" s="5" t="e">
        <f>P_R[[#This Row],[43+]]-P_R[[#This Row],[44+]]</f>
        <v>#VALUE!</v>
      </c>
      <c r="CH274" s="5" t="e">
        <f>P_R[[#This Row],[44+]]-P_R[[#This Row],[45+]]</f>
        <v>#VALUE!</v>
      </c>
      <c r="CI274" s="5" t="e">
        <f>P_R[[#This Row],[45+]]-P_R[[#This Row],[46+]]</f>
        <v>#VALUE!</v>
      </c>
      <c r="CJ274" s="5" t="e">
        <f>P_R[[#This Row],[46+]]-P_R[[#This Row],[47+]]</f>
        <v>#VALUE!</v>
      </c>
      <c r="CK274" s="5" t="e">
        <f>P_R[[#This Row],[47+]]-P_R[[#This Row],[48+]]</f>
        <v>#VALUE!</v>
      </c>
      <c r="CL274" s="5" t="e">
        <f>P_R[[#This Row],[48+]]-P_R[[#This Row],[49+]]</f>
        <v>#VALUE!</v>
      </c>
    </row>
    <row r="275" spans="50:90" x14ac:dyDescent="0.25">
      <c r="AX275" s="5" t="e">
        <f>P_R[[#This Row],[8+]]-P_R[[#This Row],[9+]]</f>
        <v>#VALUE!</v>
      </c>
      <c r="AY275" s="5" t="e">
        <f>P_R[[#This Row],[9+]]-P_R[[#This Row],[10+]]</f>
        <v>#VALUE!</v>
      </c>
      <c r="AZ275" s="5" t="e">
        <f>P_R[[#This Row],[10+]]-P_R[[#This Row],[11+]]</f>
        <v>#VALUE!</v>
      </c>
      <c r="BA275" s="5" t="e">
        <f>P_R[[#This Row],[11+]]-P_R[[#This Row],[12+]]</f>
        <v>#VALUE!</v>
      </c>
      <c r="BB275" s="5" t="e">
        <f>P_R[[#This Row],[12+]]-P_R[[#This Row],[13+]]</f>
        <v>#VALUE!</v>
      </c>
      <c r="BC275" s="5" t="e">
        <f>P_R[[#This Row],[13+]]-P_R[[#This Row],[14+]]</f>
        <v>#VALUE!</v>
      </c>
      <c r="BD275" s="5" t="e">
        <f>P_R[[#This Row],[14+]]-P_R[[#This Row],[15+]]</f>
        <v>#VALUE!</v>
      </c>
      <c r="BE275" s="5" t="e">
        <f>P_R[[#This Row],[15+]]-P_R[[#This Row],[16+]]</f>
        <v>#VALUE!</v>
      </c>
      <c r="BF275" s="5" t="e">
        <f>P_R[[#This Row],[16+]]-P_R[[#This Row],[17+]]</f>
        <v>#VALUE!</v>
      </c>
      <c r="BG275" s="5" t="e">
        <f>P_R[[#This Row],[17+]]-P_R[[#This Row],[18+]]</f>
        <v>#VALUE!</v>
      </c>
      <c r="BH275" s="5" t="e">
        <f>P_R[[#This Row],[18+]]-P_R[[#This Row],[19+]]</f>
        <v>#VALUE!</v>
      </c>
      <c r="BI275" s="5" t="e">
        <f>P_R[[#This Row],[19+]]-P_R[[#This Row],[20+]]</f>
        <v>#VALUE!</v>
      </c>
      <c r="BJ275" s="5" t="e">
        <f>P_R[[#This Row],[20+]]-P_R[[#This Row],[21+]]</f>
        <v>#VALUE!</v>
      </c>
      <c r="BK275" s="5" t="e">
        <f>P_R[[#This Row],[21+]]-P_R[[#This Row],[22+]]</f>
        <v>#VALUE!</v>
      </c>
      <c r="BL275" s="5" t="e">
        <f>P_R[[#This Row],[22+]]-P_R[[#This Row],[23+]]</f>
        <v>#VALUE!</v>
      </c>
      <c r="BM275" s="5" t="e">
        <f>P_R[[#This Row],[23+]]-P_R[[#This Row],[24+]]</f>
        <v>#VALUE!</v>
      </c>
      <c r="BN275" s="5" t="e">
        <f>P_R[[#This Row],[24+]]-P_R[[#This Row],[25+]]</f>
        <v>#VALUE!</v>
      </c>
      <c r="BO275" s="5" t="e">
        <f>P_R[[#This Row],[25+]]-P_R[[#This Row],[26+]]</f>
        <v>#VALUE!</v>
      </c>
      <c r="BP275" s="5" t="e">
        <f>P_R[[#This Row],[26+]]-P_R[[#This Row],[27+]]</f>
        <v>#VALUE!</v>
      </c>
      <c r="BQ275" s="5" t="e">
        <f>P_R[[#This Row],[27+]]-P_R[[#This Row],[28+]]</f>
        <v>#VALUE!</v>
      </c>
      <c r="BR275" s="5" t="e">
        <f>P_R[[#This Row],[28+]]-P_R[[#This Row],[29+]]</f>
        <v>#VALUE!</v>
      </c>
      <c r="BS275" s="5" t="e">
        <f>P_R[[#This Row],[29+]]-P_R[[#This Row],[30+]]</f>
        <v>#VALUE!</v>
      </c>
      <c r="BT275" s="5" t="e">
        <f>P_R[[#This Row],[30+]]-P_R[[#This Row],[31+]]</f>
        <v>#VALUE!</v>
      </c>
      <c r="BU275" s="5" t="e">
        <f>P_R[[#This Row],[31+]]-P_R[[#This Row],[32+]]</f>
        <v>#VALUE!</v>
      </c>
      <c r="BV275" s="5" t="e">
        <f>P_R[[#This Row],[32+]]-P_R[[#This Row],[33+]]</f>
        <v>#VALUE!</v>
      </c>
      <c r="BW275" s="5" t="e">
        <f>P_R[[#This Row],[33+]]-P_R[[#This Row],[34+]]</f>
        <v>#VALUE!</v>
      </c>
      <c r="BX275" s="5" t="e">
        <f>P_R[[#This Row],[34+]]-P_R[[#This Row],[35+]]</f>
        <v>#VALUE!</v>
      </c>
      <c r="BY275" s="5" t="e">
        <f>P_R[[#This Row],[35+]]-P_R[[#This Row],[36+]]</f>
        <v>#VALUE!</v>
      </c>
      <c r="BZ275" s="5" t="e">
        <f>P_R[[#This Row],[36+]]-P_R[[#This Row],[37+]]</f>
        <v>#VALUE!</v>
      </c>
      <c r="CA275" s="5" t="e">
        <f>P_R[[#This Row],[37+]]-P_R[[#This Row],[38+]]</f>
        <v>#VALUE!</v>
      </c>
      <c r="CB275" s="5" t="e">
        <f>P_R[[#This Row],[38+]]-P_R[[#This Row],[39+]]</f>
        <v>#VALUE!</v>
      </c>
      <c r="CC275" s="5" t="e">
        <f>P_R[[#This Row],[39+]]-P_R[[#This Row],[40+]]</f>
        <v>#VALUE!</v>
      </c>
      <c r="CD275" s="5" t="e">
        <f>P_R[[#This Row],[40+]]-P_R[[#This Row],[41+]]</f>
        <v>#VALUE!</v>
      </c>
      <c r="CE275" s="5" t="e">
        <f>P_R[[#This Row],[41+]]-P_R[[#This Row],[42+]]</f>
        <v>#VALUE!</v>
      </c>
      <c r="CF275" s="5" t="e">
        <f>P_R[[#This Row],[42+]]-P_R[[#This Row],[43+]]</f>
        <v>#VALUE!</v>
      </c>
      <c r="CG275" s="5" t="e">
        <f>P_R[[#This Row],[43+]]-P_R[[#This Row],[44+]]</f>
        <v>#VALUE!</v>
      </c>
      <c r="CH275" s="5" t="e">
        <f>P_R[[#This Row],[44+]]-P_R[[#This Row],[45+]]</f>
        <v>#VALUE!</v>
      </c>
      <c r="CI275" s="5" t="e">
        <f>P_R[[#This Row],[45+]]-P_R[[#This Row],[46+]]</f>
        <v>#VALUE!</v>
      </c>
      <c r="CJ275" s="5" t="e">
        <f>P_R[[#This Row],[46+]]-P_R[[#This Row],[47+]]</f>
        <v>#VALUE!</v>
      </c>
      <c r="CK275" s="5" t="e">
        <f>P_R[[#This Row],[47+]]-P_R[[#This Row],[48+]]</f>
        <v>#VALUE!</v>
      </c>
      <c r="CL275" s="5" t="e">
        <f>P_R[[#This Row],[48+]]-P_R[[#This Row],[49+]]</f>
        <v>#VALUE!</v>
      </c>
    </row>
    <row r="276" spans="50:90" x14ac:dyDescent="0.25">
      <c r="AX276" s="5" t="e">
        <f>P_R[[#This Row],[8+]]-P_R[[#This Row],[9+]]</f>
        <v>#VALUE!</v>
      </c>
      <c r="AY276" s="5" t="e">
        <f>P_R[[#This Row],[9+]]-P_R[[#This Row],[10+]]</f>
        <v>#VALUE!</v>
      </c>
      <c r="AZ276" s="5" t="e">
        <f>P_R[[#This Row],[10+]]-P_R[[#This Row],[11+]]</f>
        <v>#VALUE!</v>
      </c>
      <c r="BA276" s="5" t="e">
        <f>P_R[[#This Row],[11+]]-P_R[[#This Row],[12+]]</f>
        <v>#VALUE!</v>
      </c>
      <c r="BB276" s="5" t="e">
        <f>P_R[[#This Row],[12+]]-P_R[[#This Row],[13+]]</f>
        <v>#VALUE!</v>
      </c>
      <c r="BC276" s="5" t="e">
        <f>P_R[[#This Row],[13+]]-P_R[[#This Row],[14+]]</f>
        <v>#VALUE!</v>
      </c>
      <c r="BD276" s="5" t="e">
        <f>P_R[[#This Row],[14+]]-P_R[[#This Row],[15+]]</f>
        <v>#VALUE!</v>
      </c>
      <c r="BE276" s="5" t="e">
        <f>P_R[[#This Row],[15+]]-P_R[[#This Row],[16+]]</f>
        <v>#VALUE!</v>
      </c>
      <c r="BF276" s="5" t="e">
        <f>P_R[[#This Row],[16+]]-P_R[[#This Row],[17+]]</f>
        <v>#VALUE!</v>
      </c>
      <c r="BG276" s="5" t="e">
        <f>P_R[[#This Row],[17+]]-P_R[[#This Row],[18+]]</f>
        <v>#VALUE!</v>
      </c>
      <c r="BH276" s="5" t="e">
        <f>P_R[[#This Row],[18+]]-P_R[[#This Row],[19+]]</f>
        <v>#VALUE!</v>
      </c>
      <c r="BI276" s="5" t="e">
        <f>P_R[[#This Row],[19+]]-P_R[[#This Row],[20+]]</f>
        <v>#VALUE!</v>
      </c>
      <c r="BJ276" s="5" t="e">
        <f>P_R[[#This Row],[20+]]-P_R[[#This Row],[21+]]</f>
        <v>#VALUE!</v>
      </c>
      <c r="BK276" s="5" t="e">
        <f>P_R[[#This Row],[21+]]-P_R[[#This Row],[22+]]</f>
        <v>#VALUE!</v>
      </c>
      <c r="BL276" s="5" t="e">
        <f>P_R[[#This Row],[22+]]-P_R[[#This Row],[23+]]</f>
        <v>#VALUE!</v>
      </c>
      <c r="BM276" s="5" t="e">
        <f>P_R[[#This Row],[23+]]-P_R[[#This Row],[24+]]</f>
        <v>#VALUE!</v>
      </c>
      <c r="BN276" s="5" t="e">
        <f>P_R[[#This Row],[24+]]-P_R[[#This Row],[25+]]</f>
        <v>#VALUE!</v>
      </c>
      <c r="BO276" s="5" t="e">
        <f>P_R[[#This Row],[25+]]-P_R[[#This Row],[26+]]</f>
        <v>#VALUE!</v>
      </c>
      <c r="BP276" s="5" t="e">
        <f>P_R[[#This Row],[26+]]-P_R[[#This Row],[27+]]</f>
        <v>#VALUE!</v>
      </c>
      <c r="BQ276" s="5" t="e">
        <f>P_R[[#This Row],[27+]]-P_R[[#This Row],[28+]]</f>
        <v>#VALUE!</v>
      </c>
      <c r="BR276" s="5" t="e">
        <f>P_R[[#This Row],[28+]]-P_R[[#This Row],[29+]]</f>
        <v>#VALUE!</v>
      </c>
      <c r="BS276" s="5" t="e">
        <f>P_R[[#This Row],[29+]]-P_R[[#This Row],[30+]]</f>
        <v>#VALUE!</v>
      </c>
      <c r="BT276" s="5" t="e">
        <f>P_R[[#This Row],[30+]]-P_R[[#This Row],[31+]]</f>
        <v>#VALUE!</v>
      </c>
      <c r="BU276" s="5" t="e">
        <f>P_R[[#This Row],[31+]]-P_R[[#This Row],[32+]]</f>
        <v>#VALUE!</v>
      </c>
      <c r="BV276" s="5" t="e">
        <f>P_R[[#This Row],[32+]]-P_R[[#This Row],[33+]]</f>
        <v>#VALUE!</v>
      </c>
      <c r="BW276" s="5" t="e">
        <f>P_R[[#This Row],[33+]]-P_R[[#This Row],[34+]]</f>
        <v>#VALUE!</v>
      </c>
      <c r="BX276" s="5" t="e">
        <f>P_R[[#This Row],[34+]]-P_R[[#This Row],[35+]]</f>
        <v>#VALUE!</v>
      </c>
      <c r="BY276" s="5" t="e">
        <f>P_R[[#This Row],[35+]]-P_R[[#This Row],[36+]]</f>
        <v>#VALUE!</v>
      </c>
      <c r="BZ276" s="5" t="e">
        <f>P_R[[#This Row],[36+]]-P_R[[#This Row],[37+]]</f>
        <v>#VALUE!</v>
      </c>
      <c r="CA276" s="5" t="e">
        <f>P_R[[#This Row],[37+]]-P_R[[#This Row],[38+]]</f>
        <v>#VALUE!</v>
      </c>
      <c r="CB276" s="5" t="e">
        <f>P_R[[#This Row],[38+]]-P_R[[#This Row],[39+]]</f>
        <v>#VALUE!</v>
      </c>
      <c r="CC276" s="5" t="e">
        <f>P_R[[#This Row],[39+]]-P_R[[#This Row],[40+]]</f>
        <v>#VALUE!</v>
      </c>
      <c r="CD276" s="5" t="e">
        <f>P_R[[#This Row],[40+]]-P_R[[#This Row],[41+]]</f>
        <v>#VALUE!</v>
      </c>
      <c r="CE276" s="5" t="e">
        <f>P_R[[#This Row],[41+]]-P_R[[#This Row],[42+]]</f>
        <v>#VALUE!</v>
      </c>
      <c r="CF276" s="5" t="e">
        <f>P_R[[#This Row],[42+]]-P_R[[#This Row],[43+]]</f>
        <v>#VALUE!</v>
      </c>
      <c r="CG276" s="5" t="e">
        <f>P_R[[#This Row],[43+]]-P_R[[#This Row],[44+]]</f>
        <v>#VALUE!</v>
      </c>
      <c r="CH276" s="5" t="e">
        <f>P_R[[#This Row],[44+]]-P_R[[#This Row],[45+]]</f>
        <v>#VALUE!</v>
      </c>
      <c r="CI276" s="5" t="e">
        <f>P_R[[#This Row],[45+]]-P_R[[#This Row],[46+]]</f>
        <v>#VALUE!</v>
      </c>
      <c r="CJ276" s="5" t="e">
        <f>P_R[[#This Row],[46+]]-P_R[[#This Row],[47+]]</f>
        <v>#VALUE!</v>
      </c>
      <c r="CK276" s="5" t="e">
        <f>P_R[[#This Row],[47+]]-P_R[[#This Row],[48+]]</f>
        <v>#VALUE!</v>
      </c>
      <c r="CL276" s="5" t="e">
        <f>P_R[[#This Row],[48+]]-P_R[[#This Row],[49+]]</f>
        <v>#VALUE!</v>
      </c>
    </row>
    <row r="277" spans="50:90" x14ac:dyDescent="0.25">
      <c r="AX277" s="5" t="e">
        <f>P_R[[#This Row],[8+]]-P_R[[#This Row],[9+]]</f>
        <v>#VALUE!</v>
      </c>
      <c r="AY277" s="5" t="e">
        <f>P_R[[#This Row],[9+]]-P_R[[#This Row],[10+]]</f>
        <v>#VALUE!</v>
      </c>
      <c r="AZ277" s="5" t="e">
        <f>P_R[[#This Row],[10+]]-P_R[[#This Row],[11+]]</f>
        <v>#VALUE!</v>
      </c>
      <c r="BA277" s="5" t="e">
        <f>P_R[[#This Row],[11+]]-P_R[[#This Row],[12+]]</f>
        <v>#VALUE!</v>
      </c>
      <c r="BB277" s="5" t="e">
        <f>P_R[[#This Row],[12+]]-P_R[[#This Row],[13+]]</f>
        <v>#VALUE!</v>
      </c>
      <c r="BC277" s="5" t="e">
        <f>P_R[[#This Row],[13+]]-P_R[[#This Row],[14+]]</f>
        <v>#VALUE!</v>
      </c>
      <c r="BD277" s="5" t="e">
        <f>P_R[[#This Row],[14+]]-P_R[[#This Row],[15+]]</f>
        <v>#VALUE!</v>
      </c>
      <c r="BE277" s="5" t="e">
        <f>P_R[[#This Row],[15+]]-P_R[[#This Row],[16+]]</f>
        <v>#VALUE!</v>
      </c>
      <c r="BF277" s="5" t="e">
        <f>P_R[[#This Row],[16+]]-P_R[[#This Row],[17+]]</f>
        <v>#VALUE!</v>
      </c>
      <c r="BG277" s="5" t="e">
        <f>P_R[[#This Row],[17+]]-P_R[[#This Row],[18+]]</f>
        <v>#VALUE!</v>
      </c>
      <c r="BH277" s="5" t="e">
        <f>P_R[[#This Row],[18+]]-P_R[[#This Row],[19+]]</f>
        <v>#VALUE!</v>
      </c>
      <c r="BI277" s="5" t="e">
        <f>P_R[[#This Row],[19+]]-P_R[[#This Row],[20+]]</f>
        <v>#VALUE!</v>
      </c>
      <c r="BJ277" s="5" t="e">
        <f>P_R[[#This Row],[20+]]-P_R[[#This Row],[21+]]</f>
        <v>#VALUE!</v>
      </c>
      <c r="BK277" s="5" t="e">
        <f>P_R[[#This Row],[21+]]-P_R[[#This Row],[22+]]</f>
        <v>#VALUE!</v>
      </c>
      <c r="BL277" s="5" t="e">
        <f>P_R[[#This Row],[22+]]-P_R[[#This Row],[23+]]</f>
        <v>#VALUE!</v>
      </c>
      <c r="BM277" s="5" t="e">
        <f>P_R[[#This Row],[23+]]-P_R[[#This Row],[24+]]</f>
        <v>#VALUE!</v>
      </c>
      <c r="BN277" s="5" t="e">
        <f>P_R[[#This Row],[24+]]-P_R[[#This Row],[25+]]</f>
        <v>#VALUE!</v>
      </c>
      <c r="BO277" s="5" t="e">
        <f>P_R[[#This Row],[25+]]-P_R[[#This Row],[26+]]</f>
        <v>#VALUE!</v>
      </c>
      <c r="BP277" s="5" t="e">
        <f>P_R[[#This Row],[26+]]-P_R[[#This Row],[27+]]</f>
        <v>#VALUE!</v>
      </c>
      <c r="BQ277" s="5" t="e">
        <f>P_R[[#This Row],[27+]]-P_R[[#This Row],[28+]]</f>
        <v>#VALUE!</v>
      </c>
      <c r="BR277" s="5" t="e">
        <f>P_R[[#This Row],[28+]]-P_R[[#This Row],[29+]]</f>
        <v>#VALUE!</v>
      </c>
      <c r="BS277" s="5" t="e">
        <f>P_R[[#This Row],[29+]]-P_R[[#This Row],[30+]]</f>
        <v>#VALUE!</v>
      </c>
      <c r="BT277" s="5" t="e">
        <f>P_R[[#This Row],[30+]]-P_R[[#This Row],[31+]]</f>
        <v>#VALUE!</v>
      </c>
      <c r="BU277" s="5" t="e">
        <f>P_R[[#This Row],[31+]]-P_R[[#This Row],[32+]]</f>
        <v>#VALUE!</v>
      </c>
      <c r="BV277" s="5" t="e">
        <f>P_R[[#This Row],[32+]]-P_R[[#This Row],[33+]]</f>
        <v>#VALUE!</v>
      </c>
      <c r="BW277" s="5" t="e">
        <f>P_R[[#This Row],[33+]]-P_R[[#This Row],[34+]]</f>
        <v>#VALUE!</v>
      </c>
      <c r="BX277" s="5" t="e">
        <f>P_R[[#This Row],[34+]]-P_R[[#This Row],[35+]]</f>
        <v>#VALUE!</v>
      </c>
      <c r="BY277" s="5" t="e">
        <f>P_R[[#This Row],[35+]]-P_R[[#This Row],[36+]]</f>
        <v>#VALUE!</v>
      </c>
      <c r="BZ277" s="5" t="e">
        <f>P_R[[#This Row],[36+]]-P_R[[#This Row],[37+]]</f>
        <v>#VALUE!</v>
      </c>
      <c r="CA277" s="5" t="e">
        <f>P_R[[#This Row],[37+]]-P_R[[#This Row],[38+]]</f>
        <v>#VALUE!</v>
      </c>
      <c r="CB277" s="5" t="e">
        <f>P_R[[#This Row],[38+]]-P_R[[#This Row],[39+]]</f>
        <v>#VALUE!</v>
      </c>
      <c r="CC277" s="5" t="e">
        <f>P_R[[#This Row],[39+]]-P_R[[#This Row],[40+]]</f>
        <v>#VALUE!</v>
      </c>
      <c r="CD277" s="5" t="e">
        <f>P_R[[#This Row],[40+]]-P_R[[#This Row],[41+]]</f>
        <v>#VALUE!</v>
      </c>
      <c r="CE277" s="5" t="e">
        <f>P_R[[#This Row],[41+]]-P_R[[#This Row],[42+]]</f>
        <v>#VALUE!</v>
      </c>
      <c r="CF277" s="5" t="e">
        <f>P_R[[#This Row],[42+]]-P_R[[#This Row],[43+]]</f>
        <v>#VALUE!</v>
      </c>
      <c r="CG277" s="5" t="e">
        <f>P_R[[#This Row],[43+]]-P_R[[#This Row],[44+]]</f>
        <v>#VALUE!</v>
      </c>
      <c r="CH277" s="5" t="e">
        <f>P_R[[#This Row],[44+]]-P_R[[#This Row],[45+]]</f>
        <v>#VALUE!</v>
      </c>
      <c r="CI277" s="5" t="e">
        <f>P_R[[#This Row],[45+]]-P_R[[#This Row],[46+]]</f>
        <v>#VALUE!</v>
      </c>
      <c r="CJ277" s="5" t="e">
        <f>P_R[[#This Row],[46+]]-P_R[[#This Row],[47+]]</f>
        <v>#VALUE!</v>
      </c>
      <c r="CK277" s="5" t="e">
        <f>P_R[[#This Row],[47+]]-P_R[[#This Row],[48+]]</f>
        <v>#VALUE!</v>
      </c>
      <c r="CL277" s="5" t="e">
        <f>P_R[[#This Row],[48+]]-P_R[[#This Row],[49+]]</f>
        <v>#VALUE!</v>
      </c>
    </row>
    <row r="278" spans="50:90" x14ac:dyDescent="0.25">
      <c r="AX278" s="5" t="e">
        <f>P_R[[#This Row],[8+]]-P_R[[#This Row],[9+]]</f>
        <v>#VALUE!</v>
      </c>
      <c r="AY278" s="5" t="e">
        <f>P_R[[#This Row],[9+]]-P_R[[#This Row],[10+]]</f>
        <v>#VALUE!</v>
      </c>
      <c r="AZ278" s="5" t="e">
        <f>P_R[[#This Row],[10+]]-P_R[[#This Row],[11+]]</f>
        <v>#VALUE!</v>
      </c>
      <c r="BA278" s="5" t="e">
        <f>P_R[[#This Row],[11+]]-P_R[[#This Row],[12+]]</f>
        <v>#VALUE!</v>
      </c>
      <c r="BB278" s="5" t="e">
        <f>P_R[[#This Row],[12+]]-P_R[[#This Row],[13+]]</f>
        <v>#VALUE!</v>
      </c>
      <c r="BC278" s="5" t="e">
        <f>P_R[[#This Row],[13+]]-P_R[[#This Row],[14+]]</f>
        <v>#VALUE!</v>
      </c>
      <c r="BD278" s="5" t="e">
        <f>P_R[[#This Row],[14+]]-P_R[[#This Row],[15+]]</f>
        <v>#VALUE!</v>
      </c>
      <c r="BE278" s="5" t="e">
        <f>P_R[[#This Row],[15+]]-P_R[[#This Row],[16+]]</f>
        <v>#VALUE!</v>
      </c>
      <c r="BF278" s="5" t="e">
        <f>P_R[[#This Row],[16+]]-P_R[[#This Row],[17+]]</f>
        <v>#VALUE!</v>
      </c>
      <c r="BG278" s="5" t="e">
        <f>P_R[[#This Row],[17+]]-P_R[[#This Row],[18+]]</f>
        <v>#VALUE!</v>
      </c>
      <c r="BH278" s="5" t="e">
        <f>P_R[[#This Row],[18+]]-P_R[[#This Row],[19+]]</f>
        <v>#VALUE!</v>
      </c>
      <c r="BI278" s="5" t="e">
        <f>P_R[[#This Row],[19+]]-P_R[[#This Row],[20+]]</f>
        <v>#VALUE!</v>
      </c>
      <c r="BJ278" s="5" t="e">
        <f>P_R[[#This Row],[20+]]-P_R[[#This Row],[21+]]</f>
        <v>#VALUE!</v>
      </c>
      <c r="BK278" s="5" t="e">
        <f>P_R[[#This Row],[21+]]-P_R[[#This Row],[22+]]</f>
        <v>#VALUE!</v>
      </c>
      <c r="BL278" s="5" t="e">
        <f>P_R[[#This Row],[22+]]-P_R[[#This Row],[23+]]</f>
        <v>#VALUE!</v>
      </c>
      <c r="BM278" s="5" t="e">
        <f>P_R[[#This Row],[23+]]-P_R[[#This Row],[24+]]</f>
        <v>#VALUE!</v>
      </c>
      <c r="BN278" s="5" t="e">
        <f>P_R[[#This Row],[24+]]-P_R[[#This Row],[25+]]</f>
        <v>#VALUE!</v>
      </c>
      <c r="BO278" s="5" t="e">
        <f>P_R[[#This Row],[25+]]-P_R[[#This Row],[26+]]</f>
        <v>#VALUE!</v>
      </c>
      <c r="BP278" s="5" t="e">
        <f>P_R[[#This Row],[26+]]-P_R[[#This Row],[27+]]</f>
        <v>#VALUE!</v>
      </c>
      <c r="BQ278" s="5" t="e">
        <f>P_R[[#This Row],[27+]]-P_R[[#This Row],[28+]]</f>
        <v>#VALUE!</v>
      </c>
      <c r="BR278" s="5" t="e">
        <f>P_R[[#This Row],[28+]]-P_R[[#This Row],[29+]]</f>
        <v>#VALUE!</v>
      </c>
      <c r="BS278" s="5" t="e">
        <f>P_R[[#This Row],[29+]]-P_R[[#This Row],[30+]]</f>
        <v>#VALUE!</v>
      </c>
      <c r="BT278" s="5" t="e">
        <f>P_R[[#This Row],[30+]]-P_R[[#This Row],[31+]]</f>
        <v>#VALUE!</v>
      </c>
      <c r="BU278" s="5" t="e">
        <f>P_R[[#This Row],[31+]]-P_R[[#This Row],[32+]]</f>
        <v>#VALUE!</v>
      </c>
      <c r="BV278" s="5" t="e">
        <f>P_R[[#This Row],[32+]]-P_R[[#This Row],[33+]]</f>
        <v>#VALUE!</v>
      </c>
      <c r="BW278" s="5" t="e">
        <f>P_R[[#This Row],[33+]]-P_R[[#This Row],[34+]]</f>
        <v>#VALUE!</v>
      </c>
      <c r="BX278" s="5" t="e">
        <f>P_R[[#This Row],[34+]]-P_R[[#This Row],[35+]]</f>
        <v>#VALUE!</v>
      </c>
      <c r="BY278" s="5" t="e">
        <f>P_R[[#This Row],[35+]]-P_R[[#This Row],[36+]]</f>
        <v>#VALUE!</v>
      </c>
      <c r="BZ278" s="5" t="e">
        <f>P_R[[#This Row],[36+]]-P_R[[#This Row],[37+]]</f>
        <v>#VALUE!</v>
      </c>
      <c r="CA278" s="5" t="e">
        <f>P_R[[#This Row],[37+]]-P_R[[#This Row],[38+]]</f>
        <v>#VALUE!</v>
      </c>
      <c r="CB278" s="5" t="e">
        <f>P_R[[#This Row],[38+]]-P_R[[#This Row],[39+]]</f>
        <v>#VALUE!</v>
      </c>
      <c r="CC278" s="5" t="e">
        <f>P_R[[#This Row],[39+]]-P_R[[#This Row],[40+]]</f>
        <v>#VALUE!</v>
      </c>
      <c r="CD278" s="5" t="e">
        <f>P_R[[#This Row],[40+]]-P_R[[#This Row],[41+]]</f>
        <v>#VALUE!</v>
      </c>
      <c r="CE278" s="5" t="e">
        <f>P_R[[#This Row],[41+]]-P_R[[#This Row],[42+]]</f>
        <v>#VALUE!</v>
      </c>
      <c r="CF278" s="5" t="e">
        <f>P_R[[#This Row],[42+]]-P_R[[#This Row],[43+]]</f>
        <v>#VALUE!</v>
      </c>
      <c r="CG278" s="5" t="e">
        <f>P_R[[#This Row],[43+]]-P_R[[#This Row],[44+]]</f>
        <v>#VALUE!</v>
      </c>
      <c r="CH278" s="5" t="e">
        <f>P_R[[#This Row],[44+]]-P_R[[#This Row],[45+]]</f>
        <v>#VALUE!</v>
      </c>
      <c r="CI278" s="5" t="e">
        <f>P_R[[#This Row],[45+]]-P_R[[#This Row],[46+]]</f>
        <v>#VALUE!</v>
      </c>
      <c r="CJ278" s="5" t="e">
        <f>P_R[[#This Row],[46+]]-P_R[[#This Row],[47+]]</f>
        <v>#VALUE!</v>
      </c>
      <c r="CK278" s="5" t="e">
        <f>P_R[[#This Row],[47+]]-P_R[[#This Row],[48+]]</f>
        <v>#VALUE!</v>
      </c>
      <c r="CL278" s="5" t="e">
        <f>P_R[[#This Row],[48+]]-P_R[[#This Row],[49+]]</f>
        <v>#VALUE!</v>
      </c>
    </row>
    <row r="279" spans="50:90" x14ac:dyDescent="0.25">
      <c r="AX279" s="5" t="e">
        <f>P_R[[#This Row],[8+]]-P_R[[#This Row],[9+]]</f>
        <v>#VALUE!</v>
      </c>
      <c r="AY279" s="5" t="e">
        <f>P_R[[#This Row],[9+]]-P_R[[#This Row],[10+]]</f>
        <v>#VALUE!</v>
      </c>
      <c r="AZ279" s="5" t="e">
        <f>P_R[[#This Row],[10+]]-P_R[[#This Row],[11+]]</f>
        <v>#VALUE!</v>
      </c>
      <c r="BA279" s="5" t="e">
        <f>P_R[[#This Row],[11+]]-P_R[[#This Row],[12+]]</f>
        <v>#VALUE!</v>
      </c>
      <c r="BB279" s="5" t="e">
        <f>P_R[[#This Row],[12+]]-P_R[[#This Row],[13+]]</f>
        <v>#VALUE!</v>
      </c>
      <c r="BC279" s="5" t="e">
        <f>P_R[[#This Row],[13+]]-P_R[[#This Row],[14+]]</f>
        <v>#VALUE!</v>
      </c>
      <c r="BD279" s="5" t="e">
        <f>P_R[[#This Row],[14+]]-P_R[[#This Row],[15+]]</f>
        <v>#VALUE!</v>
      </c>
      <c r="BE279" s="5" t="e">
        <f>P_R[[#This Row],[15+]]-P_R[[#This Row],[16+]]</f>
        <v>#VALUE!</v>
      </c>
      <c r="BF279" s="5" t="e">
        <f>P_R[[#This Row],[16+]]-P_R[[#This Row],[17+]]</f>
        <v>#VALUE!</v>
      </c>
      <c r="BG279" s="5" t="e">
        <f>P_R[[#This Row],[17+]]-P_R[[#This Row],[18+]]</f>
        <v>#VALUE!</v>
      </c>
      <c r="BH279" s="5" t="e">
        <f>P_R[[#This Row],[18+]]-P_R[[#This Row],[19+]]</f>
        <v>#VALUE!</v>
      </c>
      <c r="BI279" s="5" t="e">
        <f>P_R[[#This Row],[19+]]-P_R[[#This Row],[20+]]</f>
        <v>#VALUE!</v>
      </c>
      <c r="BJ279" s="5" t="e">
        <f>P_R[[#This Row],[20+]]-P_R[[#This Row],[21+]]</f>
        <v>#VALUE!</v>
      </c>
      <c r="BK279" s="5" t="e">
        <f>P_R[[#This Row],[21+]]-P_R[[#This Row],[22+]]</f>
        <v>#VALUE!</v>
      </c>
      <c r="BL279" s="5" t="e">
        <f>P_R[[#This Row],[22+]]-P_R[[#This Row],[23+]]</f>
        <v>#VALUE!</v>
      </c>
      <c r="BM279" s="5" t="e">
        <f>P_R[[#This Row],[23+]]-P_R[[#This Row],[24+]]</f>
        <v>#VALUE!</v>
      </c>
      <c r="BN279" s="5" t="e">
        <f>P_R[[#This Row],[24+]]-P_R[[#This Row],[25+]]</f>
        <v>#VALUE!</v>
      </c>
      <c r="BO279" s="5" t="e">
        <f>P_R[[#This Row],[25+]]-P_R[[#This Row],[26+]]</f>
        <v>#VALUE!</v>
      </c>
      <c r="BP279" s="5" t="e">
        <f>P_R[[#This Row],[26+]]-P_R[[#This Row],[27+]]</f>
        <v>#VALUE!</v>
      </c>
      <c r="BQ279" s="5" t="e">
        <f>P_R[[#This Row],[27+]]-P_R[[#This Row],[28+]]</f>
        <v>#VALUE!</v>
      </c>
      <c r="BR279" s="5" t="e">
        <f>P_R[[#This Row],[28+]]-P_R[[#This Row],[29+]]</f>
        <v>#VALUE!</v>
      </c>
      <c r="BS279" s="5" t="e">
        <f>P_R[[#This Row],[29+]]-P_R[[#This Row],[30+]]</f>
        <v>#VALUE!</v>
      </c>
      <c r="BT279" s="5" t="e">
        <f>P_R[[#This Row],[30+]]-P_R[[#This Row],[31+]]</f>
        <v>#VALUE!</v>
      </c>
      <c r="BU279" s="5" t="e">
        <f>P_R[[#This Row],[31+]]-P_R[[#This Row],[32+]]</f>
        <v>#VALUE!</v>
      </c>
      <c r="BV279" s="5" t="e">
        <f>P_R[[#This Row],[32+]]-P_R[[#This Row],[33+]]</f>
        <v>#VALUE!</v>
      </c>
      <c r="BW279" s="5" t="e">
        <f>P_R[[#This Row],[33+]]-P_R[[#This Row],[34+]]</f>
        <v>#VALUE!</v>
      </c>
      <c r="BX279" s="5" t="e">
        <f>P_R[[#This Row],[34+]]-P_R[[#This Row],[35+]]</f>
        <v>#VALUE!</v>
      </c>
      <c r="BY279" s="5" t="e">
        <f>P_R[[#This Row],[35+]]-P_R[[#This Row],[36+]]</f>
        <v>#VALUE!</v>
      </c>
      <c r="BZ279" s="5" t="e">
        <f>P_R[[#This Row],[36+]]-P_R[[#This Row],[37+]]</f>
        <v>#VALUE!</v>
      </c>
      <c r="CA279" s="5" t="e">
        <f>P_R[[#This Row],[37+]]-P_R[[#This Row],[38+]]</f>
        <v>#VALUE!</v>
      </c>
      <c r="CB279" s="5" t="e">
        <f>P_R[[#This Row],[38+]]-P_R[[#This Row],[39+]]</f>
        <v>#VALUE!</v>
      </c>
      <c r="CC279" s="5" t="e">
        <f>P_R[[#This Row],[39+]]-P_R[[#This Row],[40+]]</f>
        <v>#VALUE!</v>
      </c>
      <c r="CD279" s="5" t="e">
        <f>P_R[[#This Row],[40+]]-P_R[[#This Row],[41+]]</f>
        <v>#VALUE!</v>
      </c>
      <c r="CE279" s="5" t="e">
        <f>P_R[[#This Row],[41+]]-P_R[[#This Row],[42+]]</f>
        <v>#VALUE!</v>
      </c>
      <c r="CF279" s="5" t="e">
        <f>P_R[[#This Row],[42+]]-P_R[[#This Row],[43+]]</f>
        <v>#VALUE!</v>
      </c>
      <c r="CG279" s="5" t="e">
        <f>P_R[[#This Row],[43+]]-P_R[[#This Row],[44+]]</f>
        <v>#VALUE!</v>
      </c>
      <c r="CH279" s="5" t="e">
        <f>P_R[[#This Row],[44+]]-P_R[[#This Row],[45+]]</f>
        <v>#VALUE!</v>
      </c>
      <c r="CI279" s="5" t="e">
        <f>P_R[[#This Row],[45+]]-P_R[[#This Row],[46+]]</f>
        <v>#VALUE!</v>
      </c>
      <c r="CJ279" s="5" t="e">
        <f>P_R[[#This Row],[46+]]-P_R[[#This Row],[47+]]</f>
        <v>#VALUE!</v>
      </c>
      <c r="CK279" s="5" t="e">
        <f>P_R[[#This Row],[47+]]-P_R[[#This Row],[48+]]</f>
        <v>#VALUE!</v>
      </c>
      <c r="CL279" s="5" t="e">
        <f>P_R[[#This Row],[48+]]-P_R[[#This Row],[49+]]</f>
        <v>#VALUE!</v>
      </c>
    </row>
    <row r="280" spans="50:90" x14ac:dyDescent="0.25">
      <c r="AX280" s="5" t="e">
        <f>P_R[[#This Row],[8+]]-P_R[[#This Row],[9+]]</f>
        <v>#VALUE!</v>
      </c>
      <c r="AY280" s="5" t="e">
        <f>P_R[[#This Row],[9+]]-P_R[[#This Row],[10+]]</f>
        <v>#VALUE!</v>
      </c>
      <c r="AZ280" s="5" t="e">
        <f>P_R[[#This Row],[10+]]-P_R[[#This Row],[11+]]</f>
        <v>#VALUE!</v>
      </c>
      <c r="BA280" s="5" t="e">
        <f>P_R[[#This Row],[11+]]-P_R[[#This Row],[12+]]</f>
        <v>#VALUE!</v>
      </c>
      <c r="BB280" s="5" t="e">
        <f>P_R[[#This Row],[12+]]-P_R[[#This Row],[13+]]</f>
        <v>#VALUE!</v>
      </c>
      <c r="BC280" s="5" t="e">
        <f>P_R[[#This Row],[13+]]-P_R[[#This Row],[14+]]</f>
        <v>#VALUE!</v>
      </c>
      <c r="BD280" s="5" t="e">
        <f>P_R[[#This Row],[14+]]-P_R[[#This Row],[15+]]</f>
        <v>#VALUE!</v>
      </c>
      <c r="BE280" s="5" t="e">
        <f>P_R[[#This Row],[15+]]-P_R[[#This Row],[16+]]</f>
        <v>#VALUE!</v>
      </c>
      <c r="BF280" s="5" t="e">
        <f>P_R[[#This Row],[16+]]-P_R[[#This Row],[17+]]</f>
        <v>#VALUE!</v>
      </c>
      <c r="BG280" s="5" t="e">
        <f>P_R[[#This Row],[17+]]-P_R[[#This Row],[18+]]</f>
        <v>#VALUE!</v>
      </c>
      <c r="BH280" s="5" t="e">
        <f>P_R[[#This Row],[18+]]-P_R[[#This Row],[19+]]</f>
        <v>#VALUE!</v>
      </c>
      <c r="BI280" s="5" t="e">
        <f>P_R[[#This Row],[19+]]-P_R[[#This Row],[20+]]</f>
        <v>#VALUE!</v>
      </c>
      <c r="BJ280" s="5" t="e">
        <f>P_R[[#This Row],[20+]]-P_R[[#This Row],[21+]]</f>
        <v>#VALUE!</v>
      </c>
      <c r="BK280" s="5" t="e">
        <f>P_R[[#This Row],[21+]]-P_R[[#This Row],[22+]]</f>
        <v>#VALUE!</v>
      </c>
      <c r="BL280" s="5" t="e">
        <f>P_R[[#This Row],[22+]]-P_R[[#This Row],[23+]]</f>
        <v>#VALUE!</v>
      </c>
      <c r="BM280" s="5" t="e">
        <f>P_R[[#This Row],[23+]]-P_R[[#This Row],[24+]]</f>
        <v>#VALUE!</v>
      </c>
      <c r="BN280" s="5" t="e">
        <f>P_R[[#This Row],[24+]]-P_R[[#This Row],[25+]]</f>
        <v>#VALUE!</v>
      </c>
      <c r="BO280" s="5" t="e">
        <f>P_R[[#This Row],[25+]]-P_R[[#This Row],[26+]]</f>
        <v>#VALUE!</v>
      </c>
      <c r="BP280" s="5" t="e">
        <f>P_R[[#This Row],[26+]]-P_R[[#This Row],[27+]]</f>
        <v>#VALUE!</v>
      </c>
      <c r="BQ280" s="5" t="e">
        <f>P_R[[#This Row],[27+]]-P_R[[#This Row],[28+]]</f>
        <v>#VALUE!</v>
      </c>
      <c r="BR280" s="5" t="e">
        <f>P_R[[#This Row],[28+]]-P_R[[#This Row],[29+]]</f>
        <v>#VALUE!</v>
      </c>
      <c r="BS280" s="5" t="e">
        <f>P_R[[#This Row],[29+]]-P_R[[#This Row],[30+]]</f>
        <v>#VALUE!</v>
      </c>
      <c r="BT280" s="5" t="e">
        <f>P_R[[#This Row],[30+]]-P_R[[#This Row],[31+]]</f>
        <v>#VALUE!</v>
      </c>
      <c r="BU280" s="5" t="e">
        <f>P_R[[#This Row],[31+]]-P_R[[#This Row],[32+]]</f>
        <v>#VALUE!</v>
      </c>
      <c r="BV280" s="5" t="e">
        <f>P_R[[#This Row],[32+]]-P_R[[#This Row],[33+]]</f>
        <v>#VALUE!</v>
      </c>
      <c r="BW280" s="5" t="e">
        <f>P_R[[#This Row],[33+]]-P_R[[#This Row],[34+]]</f>
        <v>#VALUE!</v>
      </c>
      <c r="BX280" s="5" t="e">
        <f>P_R[[#This Row],[34+]]-P_R[[#This Row],[35+]]</f>
        <v>#VALUE!</v>
      </c>
      <c r="BY280" s="5" t="e">
        <f>P_R[[#This Row],[35+]]-P_R[[#This Row],[36+]]</f>
        <v>#VALUE!</v>
      </c>
      <c r="BZ280" s="5" t="e">
        <f>P_R[[#This Row],[36+]]-P_R[[#This Row],[37+]]</f>
        <v>#VALUE!</v>
      </c>
      <c r="CA280" s="5" t="e">
        <f>P_R[[#This Row],[37+]]-P_R[[#This Row],[38+]]</f>
        <v>#VALUE!</v>
      </c>
      <c r="CB280" s="5" t="e">
        <f>P_R[[#This Row],[38+]]-P_R[[#This Row],[39+]]</f>
        <v>#VALUE!</v>
      </c>
      <c r="CC280" s="5" t="e">
        <f>P_R[[#This Row],[39+]]-P_R[[#This Row],[40+]]</f>
        <v>#VALUE!</v>
      </c>
      <c r="CD280" s="5" t="e">
        <f>P_R[[#This Row],[40+]]-P_R[[#This Row],[41+]]</f>
        <v>#VALUE!</v>
      </c>
      <c r="CE280" s="5" t="e">
        <f>P_R[[#This Row],[41+]]-P_R[[#This Row],[42+]]</f>
        <v>#VALUE!</v>
      </c>
      <c r="CF280" s="5" t="e">
        <f>P_R[[#This Row],[42+]]-P_R[[#This Row],[43+]]</f>
        <v>#VALUE!</v>
      </c>
      <c r="CG280" s="5" t="e">
        <f>P_R[[#This Row],[43+]]-P_R[[#This Row],[44+]]</f>
        <v>#VALUE!</v>
      </c>
      <c r="CH280" s="5" t="e">
        <f>P_R[[#This Row],[44+]]-P_R[[#This Row],[45+]]</f>
        <v>#VALUE!</v>
      </c>
      <c r="CI280" s="5" t="e">
        <f>P_R[[#This Row],[45+]]-P_R[[#This Row],[46+]]</f>
        <v>#VALUE!</v>
      </c>
      <c r="CJ280" s="5" t="e">
        <f>P_R[[#This Row],[46+]]-P_R[[#This Row],[47+]]</f>
        <v>#VALUE!</v>
      </c>
      <c r="CK280" s="5" t="e">
        <f>P_R[[#This Row],[47+]]-P_R[[#This Row],[48+]]</f>
        <v>#VALUE!</v>
      </c>
      <c r="CL280" s="5" t="e">
        <f>P_R[[#This Row],[48+]]-P_R[[#This Row],[49+]]</f>
        <v>#VALUE!</v>
      </c>
    </row>
    <row r="281" spans="50:90" x14ac:dyDescent="0.25">
      <c r="AX281" s="5" t="e">
        <f>P_R[[#This Row],[8+]]-P_R[[#This Row],[9+]]</f>
        <v>#VALUE!</v>
      </c>
      <c r="AY281" s="5" t="e">
        <f>P_R[[#This Row],[9+]]-P_R[[#This Row],[10+]]</f>
        <v>#VALUE!</v>
      </c>
      <c r="AZ281" s="5" t="e">
        <f>P_R[[#This Row],[10+]]-P_R[[#This Row],[11+]]</f>
        <v>#VALUE!</v>
      </c>
      <c r="BA281" s="5" t="e">
        <f>P_R[[#This Row],[11+]]-P_R[[#This Row],[12+]]</f>
        <v>#VALUE!</v>
      </c>
      <c r="BB281" s="5" t="e">
        <f>P_R[[#This Row],[12+]]-P_R[[#This Row],[13+]]</f>
        <v>#VALUE!</v>
      </c>
      <c r="BC281" s="5" t="e">
        <f>P_R[[#This Row],[13+]]-P_R[[#This Row],[14+]]</f>
        <v>#VALUE!</v>
      </c>
      <c r="BD281" s="5" t="e">
        <f>P_R[[#This Row],[14+]]-P_R[[#This Row],[15+]]</f>
        <v>#VALUE!</v>
      </c>
      <c r="BE281" s="5" t="e">
        <f>P_R[[#This Row],[15+]]-P_R[[#This Row],[16+]]</f>
        <v>#VALUE!</v>
      </c>
      <c r="BF281" s="5" t="e">
        <f>P_R[[#This Row],[16+]]-P_R[[#This Row],[17+]]</f>
        <v>#VALUE!</v>
      </c>
      <c r="BG281" s="5" t="e">
        <f>P_R[[#This Row],[17+]]-P_R[[#This Row],[18+]]</f>
        <v>#VALUE!</v>
      </c>
      <c r="BH281" s="5" t="e">
        <f>P_R[[#This Row],[18+]]-P_R[[#This Row],[19+]]</f>
        <v>#VALUE!</v>
      </c>
      <c r="BI281" s="5" t="e">
        <f>P_R[[#This Row],[19+]]-P_R[[#This Row],[20+]]</f>
        <v>#VALUE!</v>
      </c>
      <c r="BJ281" s="5" t="e">
        <f>P_R[[#This Row],[20+]]-P_R[[#This Row],[21+]]</f>
        <v>#VALUE!</v>
      </c>
      <c r="BK281" s="5" t="e">
        <f>P_R[[#This Row],[21+]]-P_R[[#This Row],[22+]]</f>
        <v>#VALUE!</v>
      </c>
      <c r="BL281" s="5" t="e">
        <f>P_R[[#This Row],[22+]]-P_R[[#This Row],[23+]]</f>
        <v>#VALUE!</v>
      </c>
      <c r="BM281" s="5" t="e">
        <f>P_R[[#This Row],[23+]]-P_R[[#This Row],[24+]]</f>
        <v>#VALUE!</v>
      </c>
      <c r="BN281" s="5" t="e">
        <f>P_R[[#This Row],[24+]]-P_R[[#This Row],[25+]]</f>
        <v>#VALUE!</v>
      </c>
      <c r="BO281" s="5" t="e">
        <f>P_R[[#This Row],[25+]]-P_R[[#This Row],[26+]]</f>
        <v>#VALUE!</v>
      </c>
      <c r="BP281" s="5" t="e">
        <f>P_R[[#This Row],[26+]]-P_R[[#This Row],[27+]]</f>
        <v>#VALUE!</v>
      </c>
      <c r="BQ281" s="5" t="e">
        <f>P_R[[#This Row],[27+]]-P_R[[#This Row],[28+]]</f>
        <v>#VALUE!</v>
      </c>
      <c r="BR281" s="5" t="e">
        <f>P_R[[#This Row],[28+]]-P_R[[#This Row],[29+]]</f>
        <v>#VALUE!</v>
      </c>
      <c r="BS281" s="5" t="e">
        <f>P_R[[#This Row],[29+]]-P_R[[#This Row],[30+]]</f>
        <v>#VALUE!</v>
      </c>
      <c r="BT281" s="5" t="e">
        <f>P_R[[#This Row],[30+]]-P_R[[#This Row],[31+]]</f>
        <v>#VALUE!</v>
      </c>
      <c r="BU281" s="5" t="e">
        <f>P_R[[#This Row],[31+]]-P_R[[#This Row],[32+]]</f>
        <v>#VALUE!</v>
      </c>
      <c r="BV281" s="5" t="e">
        <f>P_R[[#This Row],[32+]]-P_R[[#This Row],[33+]]</f>
        <v>#VALUE!</v>
      </c>
      <c r="BW281" s="5" t="e">
        <f>P_R[[#This Row],[33+]]-P_R[[#This Row],[34+]]</f>
        <v>#VALUE!</v>
      </c>
      <c r="BX281" s="5" t="e">
        <f>P_R[[#This Row],[34+]]-P_R[[#This Row],[35+]]</f>
        <v>#VALUE!</v>
      </c>
      <c r="BY281" s="5" t="e">
        <f>P_R[[#This Row],[35+]]-P_R[[#This Row],[36+]]</f>
        <v>#VALUE!</v>
      </c>
      <c r="BZ281" s="5" t="e">
        <f>P_R[[#This Row],[36+]]-P_R[[#This Row],[37+]]</f>
        <v>#VALUE!</v>
      </c>
      <c r="CA281" s="5" t="e">
        <f>P_R[[#This Row],[37+]]-P_R[[#This Row],[38+]]</f>
        <v>#VALUE!</v>
      </c>
      <c r="CB281" s="5" t="e">
        <f>P_R[[#This Row],[38+]]-P_R[[#This Row],[39+]]</f>
        <v>#VALUE!</v>
      </c>
      <c r="CC281" s="5" t="e">
        <f>P_R[[#This Row],[39+]]-P_R[[#This Row],[40+]]</f>
        <v>#VALUE!</v>
      </c>
      <c r="CD281" s="5" t="e">
        <f>P_R[[#This Row],[40+]]-P_R[[#This Row],[41+]]</f>
        <v>#VALUE!</v>
      </c>
      <c r="CE281" s="5" t="e">
        <f>P_R[[#This Row],[41+]]-P_R[[#This Row],[42+]]</f>
        <v>#VALUE!</v>
      </c>
      <c r="CF281" s="5" t="e">
        <f>P_R[[#This Row],[42+]]-P_R[[#This Row],[43+]]</f>
        <v>#VALUE!</v>
      </c>
      <c r="CG281" s="5" t="e">
        <f>P_R[[#This Row],[43+]]-P_R[[#This Row],[44+]]</f>
        <v>#VALUE!</v>
      </c>
      <c r="CH281" s="5" t="e">
        <f>P_R[[#This Row],[44+]]-P_R[[#This Row],[45+]]</f>
        <v>#VALUE!</v>
      </c>
      <c r="CI281" s="5" t="e">
        <f>P_R[[#This Row],[45+]]-P_R[[#This Row],[46+]]</f>
        <v>#VALUE!</v>
      </c>
      <c r="CJ281" s="5" t="e">
        <f>P_R[[#This Row],[46+]]-P_R[[#This Row],[47+]]</f>
        <v>#VALUE!</v>
      </c>
      <c r="CK281" s="5" t="e">
        <f>P_R[[#This Row],[47+]]-P_R[[#This Row],[48+]]</f>
        <v>#VALUE!</v>
      </c>
      <c r="CL281" s="5" t="e">
        <f>P_R[[#This Row],[48+]]-P_R[[#This Row],[49+]]</f>
        <v>#VALUE!</v>
      </c>
    </row>
    <row r="282" spans="50:90" x14ac:dyDescent="0.25">
      <c r="AX282" s="5" t="e">
        <f>P_R[[#This Row],[8+]]-P_R[[#This Row],[9+]]</f>
        <v>#VALUE!</v>
      </c>
      <c r="AY282" s="5" t="e">
        <f>P_R[[#This Row],[9+]]-P_R[[#This Row],[10+]]</f>
        <v>#VALUE!</v>
      </c>
      <c r="AZ282" s="5" t="e">
        <f>P_R[[#This Row],[10+]]-P_R[[#This Row],[11+]]</f>
        <v>#VALUE!</v>
      </c>
      <c r="BA282" s="5" t="e">
        <f>P_R[[#This Row],[11+]]-P_R[[#This Row],[12+]]</f>
        <v>#VALUE!</v>
      </c>
      <c r="BB282" s="5" t="e">
        <f>P_R[[#This Row],[12+]]-P_R[[#This Row],[13+]]</f>
        <v>#VALUE!</v>
      </c>
      <c r="BC282" s="5" t="e">
        <f>P_R[[#This Row],[13+]]-P_R[[#This Row],[14+]]</f>
        <v>#VALUE!</v>
      </c>
      <c r="BD282" s="5" t="e">
        <f>P_R[[#This Row],[14+]]-P_R[[#This Row],[15+]]</f>
        <v>#VALUE!</v>
      </c>
      <c r="BE282" s="5" t="e">
        <f>P_R[[#This Row],[15+]]-P_R[[#This Row],[16+]]</f>
        <v>#VALUE!</v>
      </c>
      <c r="BF282" s="5" t="e">
        <f>P_R[[#This Row],[16+]]-P_R[[#This Row],[17+]]</f>
        <v>#VALUE!</v>
      </c>
      <c r="BG282" s="5" t="e">
        <f>P_R[[#This Row],[17+]]-P_R[[#This Row],[18+]]</f>
        <v>#VALUE!</v>
      </c>
      <c r="BH282" s="5" t="e">
        <f>P_R[[#This Row],[18+]]-P_R[[#This Row],[19+]]</f>
        <v>#VALUE!</v>
      </c>
      <c r="BI282" s="5" t="e">
        <f>P_R[[#This Row],[19+]]-P_R[[#This Row],[20+]]</f>
        <v>#VALUE!</v>
      </c>
      <c r="BJ282" s="5" t="e">
        <f>P_R[[#This Row],[20+]]-P_R[[#This Row],[21+]]</f>
        <v>#VALUE!</v>
      </c>
      <c r="BK282" s="5" t="e">
        <f>P_R[[#This Row],[21+]]-P_R[[#This Row],[22+]]</f>
        <v>#VALUE!</v>
      </c>
      <c r="BL282" s="5" t="e">
        <f>P_R[[#This Row],[22+]]-P_R[[#This Row],[23+]]</f>
        <v>#VALUE!</v>
      </c>
      <c r="BM282" s="5" t="e">
        <f>P_R[[#This Row],[23+]]-P_R[[#This Row],[24+]]</f>
        <v>#VALUE!</v>
      </c>
      <c r="BN282" s="5" t="e">
        <f>P_R[[#This Row],[24+]]-P_R[[#This Row],[25+]]</f>
        <v>#VALUE!</v>
      </c>
      <c r="BO282" s="5" t="e">
        <f>P_R[[#This Row],[25+]]-P_R[[#This Row],[26+]]</f>
        <v>#VALUE!</v>
      </c>
      <c r="BP282" s="5" t="e">
        <f>P_R[[#This Row],[26+]]-P_R[[#This Row],[27+]]</f>
        <v>#VALUE!</v>
      </c>
      <c r="BQ282" s="5" t="e">
        <f>P_R[[#This Row],[27+]]-P_R[[#This Row],[28+]]</f>
        <v>#VALUE!</v>
      </c>
      <c r="BR282" s="5" t="e">
        <f>P_R[[#This Row],[28+]]-P_R[[#This Row],[29+]]</f>
        <v>#VALUE!</v>
      </c>
      <c r="BS282" s="5" t="e">
        <f>P_R[[#This Row],[29+]]-P_R[[#This Row],[30+]]</f>
        <v>#VALUE!</v>
      </c>
      <c r="BT282" s="5" t="e">
        <f>P_R[[#This Row],[30+]]-P_R[[#This Row],[31+]]</f>
        <v>#VALUE!</v>
      </c>
      <c r="BU282" s="5" t="e">
        <f>P_R[[#This Row],[31+]]-P_R[[#This Row],[32+]]</f>
        <v>#VALUE!</v>
      </c>
      <c r="BV282" s="5" t="e">
        <f>P_R[[#This Row],[32+]]-P_R[[#This Row],[33+]]</f>
        <v>#VALUE!</v>
      </c>
      <c r="BW282" s="5" t="e">
        <f>P_R[[#This Row],[33+]]-P_R[[#This Row],[34+]]</f>
        <v>#VALUE!</v>
      </c>
      <c r="BX282" s="5" t="e">
        <f>P_R[[#This Row],[34+]]-P_R[[#This Row],[35+]]</f>
        <v>#VALUE!</v>
      </c>
      <c r="BY282" s="5" t="e">
        <f>P_R[[#This Row],[35+]]-P_R[[#This Row],[36+]]</f>
        <v>#VALUE!</v>
      </c>
      <c r="BZ282" s="5" t="e">
        <f>P_R[[#This Row],[36+]]-P_R[[#This Row],[37+]]</f>
        <v>#VALUE!</v>
      </c>
      <c r="CA282" s="5" t="e">
        <f>P_R[[#This Row],[37+]]-P_R[[#This Row],[38+]]</f>
        <v>#VALUE!</v>
      </c>
      <c r="CB282" s="5" t="e">
        <f>P_R[[#This Row],[38+]]-P_R[[#This Row],[39+]]</f>
        <v>#VALUE!</v>
      </c>
      <c r="CC282" s="5" t="e">
        <f>P_R[[#This Row],[39+]]-P_R[[#This Row],[40+]]</f>
        <v>#VALUE!</v>
      </c>
      <c r="CD282" s="5" t="e">
        <f>P_R[[#This Row],[40+]]-P_R[[#This Row],[41+]]</f>
        <v>#VALUE!</v>
      </c>
      <c r="CE282" s="5" t="e">
        <f>P_R[[#This Row],[41+]]-P_R[[#This Row],[42+]]</f>
        <v>#VALUE!</v>
      </c>
      <c r="CF282" s="5" t="e">
        <f>P_R[[#This Row],[42+]]-P_R[[#This Row],[43+]]</f>
        <v>#VALUE!</v>
      </c>
      <c r="CG282" s="5" t="e">
        <f>P_R[[#This Row],[43+]]-P_R[[#This Row],[44+]]</f>
        <v>#VALUE!</v>
      </c>
      <c r="CH282" s="5" t="e">
        <f>P_R[[#This Row],[44+]]-P_R[[#This Row],[45+]]</f>
        <v>#VALUE!</v>
      </c>
      <c r="CI282" s="5" t="e">
        <f>P_R[[#This Row],[45+]]-P_R[[#This Row],[46+]]</f>
        <v>#VALUE!</v>
      </c>
      <c r="CJ282" s="5" t="e">
        <f>P_R[[#This Row],[46+]]-P_R[[#This Row],[47+]]</f>
        <v>#VALUE!</v>
      </c>
      <c r="CK282" s="5" t="e">
        <f>P_R[[#This Row],[47+]]-P_R[[#This Row],[48+]]</f>
        <v>#VALUE!</v>
      </c>
      <c r="CL282" s="5" t="e">
        <f>P_R[[#This Row],[48+]]-P_R[[#This Row],[49+]]</f>
        <v>#VALUE!</v>
      </c>
    </row>
    <row r="283" spans="50:90" x14ac:dyDescent="0.25">
      <c r="AX283" s="5" t="e">
        <f>P_R[[#This Row],[8+]]-P_R[[#This Row],[9+]]</f>
        <v>#VALUE!</v>
      </c>
      <c r="AY283" s="5" t="e">
        <f>P_R[[#This Row],[9+]]-P_R[[#This Row],[10+]]</f>
        <v>#VALUE!</v>
      </c>
      <c r="AZ283" s="5" t="e">
        <f>P_R[[#This Row],[10+]]-P_R[[#This Row],[11+]]</f>
        <v>#VALUE!</v>
      </c>
      <c r="BA283" s="5" t="e">
        <f>P_R[[#This Row],[11+]]-P_R[[#This Row],[12+]]</f>
        <v>#VALUE!</v>
      </c>
      <c r="BB283" s="5" t="e">
        <f>P_R[[#This Row],[12+]]-P_R[[#This Row],[13+]]</f>
        <v>#VALUE!</v>
      </c>
      <c r="BC283" s="5" t="e">
        <f>P_R[[#This Row],[13+]]-P_R[[#This Row],[14+]]</f>
        <v>#VALUE!</v>
      </c>
      <c r="BD283" s="5" t="e">
        <f>P_R[[#This Row],[14+]]-P_R[[#This Row],[15+]]</f>
        <v>#VALUE!</v>
      </c>
      <c r="BE283" s="5" t="e">
        <f>P_R[[#This Row],[15+]]-P_R[[#This Row],[16+]]</f>
        <v>#VALUE!</v>
      </c>
      <c r="BF283" s="5" t="e">
        <f>P_R[[#This Row],[16+]]-P_R[[#This Row],[17+]]</f>
        <v>#VALUE!</v>
      </c>
      <c r="BG283" s="5" t="e">
        <f>P_R[[#This Row],[17+]]-P_R[[#This Row],[18+]]</f>
        <v>#VALUE!</v>
      </c>
      <c r="BH283" s="5" t="e">
        <f>P_R[[#This Row],[18+]]-P_R[[#This Row],[19+]]</f>
        <v>#VALUE!</v>
      </c>
      <c r="BI283" s="5" t="e">
        <f>P_R[[#This Row],[19+]]-P_R[[#This Row],[20+]]</f>
        <v>#VALUE!</v>
      </c>
      <c r="BJ283" s="5" t="e">
        <f>P_R[[#This Row],[20+]]-P_R[[#This Row],[21+]]</f>
        <v>#VALUE!</v>
      </c>
      <c r="BK283" s="5" t="e">
        <f>P_R[[#This Row],[21+]]-P_R[[#This Row],[22+]]</f>
        <v>#VALUE!</v>
      </c>
      <c r="BL283" s="5" t="e">
        <f>P_R[[#This Row],[22+]]-P_R[[#This Row],[23+]]</f>
        <v>#VALUE!</v>
      </c>
      <c r="BM283" s="5" t="e">
        <f>P_R[[#This Row],[23+]]-P_R[[#This Row],[24+]]</f>
        <v>#VALUE!</v>
      </c>
      <c r="BN283" s="5" t="e">
        <f>P_R[[#This Row],[24+]]-P_R[[#This Row],[25+]]</f>
        <v>#VALUE!</v>
      </c>
      <c r="BO283" s="5" t="e">
        <f>P_R[[#This Row],[25+]]-P_R[[#This Row],[26+]]</f>
        <v>#VALUE!</v>
      </c>
      <c r="BP283" s="5" t="e">
        <f>P_R[[#This Row],[26+]]-P_R[[#This Row],[27+]]</f>
        <v>#VALUE!</v>
      </c>
      <c r="BQ283" s="5" t="e">
        <f>P_R[[#This Row],[27+]]-P_R[[#This Row],[28+]]</f>
        <v>#VALUE!</v>
      </c>
      <c r="BR283" s="5" t="e">
        <f>P_R[[#This Row],[28+]]-P_R[[#This Row],[29+]]</f>
        <v>#VALUE!</v>
      </c>
      <c r="BS283" s="5" t="e">
        <f>P_R[[#This Row],[29+]]-P_R[[#This Row],[30+]]</f>
        <v>#VALUE!</v>
      </c>
      <c r="BT283" s="5" t="e">
        <f>P_R[[#This Row],[30+]]-P_R[[#This Row],[31+]]</f>
        <v>#VALUE!</v>
      </c>
      <c r="BU283" s="5" t="e">
        <f>P_R[[#This Row],[31+]]-P_R[[#This Row],[32+]]</f>
        <v>#VALUE!</v>
      </c>
      <c r="BV283" s="5" t="e">
        <f>P_R[[#This Row],[32+]]-P_R[[#This Row],[33+]]</f>
        <v>#VALUE!</v>
      </c>
      <c r="BW283" s="5" t="e">
        <f>P_R[[#This Row],[33+]]-P_R[[#This Row],[34+]]</f>
        <v>#VALUE!</v>
      </c>
      <c r="BX283" s="5" t="e">
        <f>P_R[[#This Row],[34+]]-P_R[[#This Row],[35+]]</f>
        <v>#VALUE!</v>
      </c>
      <c r="BY283" s="5" t="e">
        <f>P_R[[#This Row],[35+]]-P_R[[#This Row],[36+]]</f>
        <v>#VALUE!</v>
      </c>
      <c r="BZ283" s="5" t="e">
        <f>P_R[[#This Row],[36+]]-P_R[[#This Row],[37+]]</f>
        <v>#VALUE!</v>
      </c>
      <c r="CA283" s="5" t="e">
        <f>P_R[[#This Row],[37+]]-P_R[[#This Row],[38+]]</f>
        <v>#VALUE!</v>
      </c>
      <c r="CB283" s="5" t="e">
        <f>P_R[[#This Row],[38+]]-P_R[[#This Row],[39+]]</f>
        <v>#VALUE!</v>
      </c>
      <c r="CC283" s="5" t="e">
        <f>P_R[[#This Row],[39+]]-P_R[[#This Row],[40+]]</f>
        <v>#VALUE!</v>
      </c>
      <c r="CD283" s="5" t="e">
        <f>P_R[[#This Row],[40+]]-P_R[[#This Row],[41+]]</f>
        <v>#VALUE!</v>
      </c>
      <c r="CE283" s="5" t="e">
        <f>P_R[[#This Row],[41+]]-P_R[[#This Row],[42+]]</f>
        <v>#VALUE!</v>
      </c>
      <c r="CF283" s="5" t="e">
        <f>P_R[[#This Row],[42+]]-P_R[[#This Row],[43+]]</f>
        <v>#VALUE!</v>
      </c>
      <c r="CG283" s="5" t="e">
        <f>P_R[[#This Row],[43+]]-P_R[[#This Row],[44+]]</f>
        <v>#VALUE!</v>
      </c>
      <c r="CH283" s="5" t="e">
        <f>P_R[[#This Row],[44+]]-P_R[[#This Row],[45+]]</f>
        <v>#VALUE!</v>
      </c>
      <c r="CI283" s="5" t="e">
        <f>P_R[[#This Row],[45+]]-P_R[[#This Row],[46+]]</f>
        <v>#VALUE!</v>
      </c>
      <c r="CJ283" s="5" t="e">
        <f>P_R[[#This Row],[46+]]-P_R[[#This Row],[47+]]</f>
        <v>#VALUE!</v>
      </c>
      <c r="CK283" s="5" t="e">
        <f>P_R[[#This Row],[47+]]-P_R[[#This Row],[48+]]</f>
        <v>#VALUE!</v>
      </c>
      <c r="CL283" s="5" t="e">
        <f>P_R[[#This Row],[48+]]-P_R[[#This Row],[49+]]</f>
        <v>#VALUE!</v>
      </c>
    </row>
    <row r="284" spans="50:90" x14ac:dyDescent="0.25">
      <c r="AX284" s="5" t="e">
        <f>P_R[[#This Row],[8+]]-P_R[[#This Row],[9+]]</f>
        <v>#VALUE!</v>
      </c>
      <c r="AY284" s="5" t="e">
        <f>P_R[[#This Row],[9+]]-P_R[[#This Row],[10+]]</f>
        <v>#VALUE!</v>
      </c>
      <c r="AZ284" s="5" t="e">
        <f>P_R[[#This Row],[10+]]-P_R[[#This Row],[11+]]</f>
        <v>#VALUE!</v>
      </c>
      <c r="BA284" s="5" t="e">
        <f>P_R[[#This Row],[11+]]-P_R[[#This Row],[12+]]</f>
        <v>#VALUE!</v>
      </c>
      <c r="BB284" s="5" t="e">
        <f>P_R[[#This Row],[12+]]-P_R[[#This Row],[13+]]</f>
        <v>#VALUE!</v>
      </c>
      <c r="BC284" s="5" t="e">
        <f>P_R[[#This Row],[13+]]-P_R[[#This Row],[14+]]</f>
        <v>#VALUE!</v>
      </c>
      <c r="BD284" s="5" t="e">
        <f>P_R[[#This Row],[14+]]-P_R[[#This Row],[15+]]</f>
        <v>#VALUE!</v>
      </c>
      <c r="BE284" s="5" t="e">
        <f>P_R[[#This Row],[15+]]-P_R[[#This Row],[16+]]</f>
        <v>#VALUE!</v>
      </c>
      <c r="BF284" s="5" t="e">
        <f>P_R[[#This Row],[16+]]-P_R[[#This Row],[17+]]</f>
        <v>#VALUE!</v>
      </c>
      <c r="BG284" s="5" t="e">
        <f>P_R[[#This Row],[17+]]-P_R[[#This Row],[18+]]</f>
        <v>#VALUE!</v>
      </c>
      <c r="BH284" s="5" t="e">
        <f>P_R[[#This Row],[18+]]-P_R[[#This Row],[19+]]</f>
        <v>#VALUE!</v>
      </c>
      <c r="BI284" s="5" t="e">
        <f>P_R[[#This Row],[19+]]-P_R[[#This Row],[20+]]</f>
        <v>#VALUE!</v>
      </c>
      <c r="BJ284" s="5" t="e">
        <f>P_R[[#This Row],[20+]]-P_R[[#This Row],[21+]]</f>
        <v>#VALUE!</v>
      </c>
      <c r="BK284" s="5" t="e">
        <f>P_R[[#This Row],[21+]]-P_R[[#This Row],[22+]]</f>
        <v>#VALUE!</v>
      </c>
      <c r="BL284" s="5" t="e">
        <f>P_R[[#This Row],[22+]]-P_R[[#This Row],[23+]]</f>
        <v>#VALUE!</v>
      </c>
      <c r="BM284" s="5" t="e">
        <f>P_R[[#This Row],[23+]]-P_R[[#This Row],[24+]]</f>
        <v>#VALUE!</v>
      </c>
      <c r="BN284" s="5" t="e">
        <f>P_R[[#This Row],[24+]]-P_R[[#This Row],[25+]]</f>
        <v>#VALUE!</v>
      </c>
      <c r="BO284" s="5" t="e">
        <f>P_R[[#This Row],[25+]]-P_R[[#This Row],[26+]]</f>
        <v>#VALUE!</v>
      </c>
      <c r="BP284" s="5" t="e">
        <f>P_R[[#This Row],[26+]]-P_R[[#This Row],[27+]]</f>
        <v>#VALUE!</v>
      </c>
      <c r="BQ284" s="5" t="e">
        <f>P_R[[#This Row],[27+]]-P_R[[#This Row],[28+]]</f>
        <v>#VALUE!</v>
      </c>
      <c r="BR284" s="5" t="e">
        <f>P_R[[#This Row],[28+]]-P_R[[#This Row],[29+]]</f>
        <v>#VALUE!</v>
      </c>
      <c r="BS284" s="5" t="e">
        <f>P_R[[#This Row],[29+]]-P_R[[#This Row],[30+]]</f>
        <v>#VALUE!</v>
      </c>
      <c r="BT284" s="5" t="e">
        <f>P_R[[#This Row],[30+]]-P_R[[#This Row],[31+]]</f>
        <v>#VALUE!</v>
      </c>
      <c r="BU284" s="5" t="e">
        <f>P_R[[#This Row],[31+]]-P_R[[#This Row],[32+]]</f>
        <v>#VALUE!</v>
      </c>
      <c r="BV284" s="5" t="e">
        <f>P_R[[#This Row],[32+]]-P_R[[#This Row],[33+]]</f>
        <v>#VALUE!</v>
      </c>
      <c r="BW284" s="5" t="e">
        <f>P_R[[#This Row],[33+]]-P_R[[#This Row],[34+]]</f>
        <v>#VALUE!</v>
      </c>
      <c r="BX284" s="5" t="e">
        <f>P_R[[#This Row],[34+]]-P_R[[#This Row],[35+]]</f>
        <v>#VALUE!</v>
      </c>
      <c r="BY284" s="5" t="e">
        <f>P_R[[#This Row],[35+]]-P_R[[#This Row],[36+]]</f>
        <v>#VALUE!</v>
      </c>
      <c r="BZ284" s="5" t="e">
        <f>P_R[[#This Row],[36+]]-P_R[[#This Row],[37+]]</f>
        <v>#VALUE!</v>
      </c>
      <c r="CA284" s="5" t="e">
        <f>P_R[[#This Row],[37+]]-P_R[[#This Row],[38+]]</f>
        <v>#VALUE!</v>
      </c>
      <c r="CB284" s="5" t="e">
        <f>P_R[[#This Row],[38+]]-P_R[[#This Row],[39+]]</f>
        <v>#VALUE!</v>
      </c>
      <c r="CC284" s="5" t="e">
        <f>P_R[[#This Row],[39+]]-P_R[[#This Row],[40+]]</f>
        <v>#VALUE!</v>
      </c>
      <c r="CD284" s="5" t="e">
        <f>P_R[[#This Row],[40+]]-P_R[[#This Row],[41+]]</f>
        <v>#VALUE!</v>
      </c>
      <c r="CE284" s="5" t="e">
        <f>P_R[[#This Row],[41+]]-P_R[[#This Row],[42+]]</f>
        <v>#VALUE!</v>
      </c>
      <c r="CF284" s="5" t="e">
        <f>P_R[[#This Row],[42+]]-P_R[[#This Row],[43+]]</f>
        <v>#VALUE!</v>
      </c>
      <c r="CG284" s="5" t="e">
        <f>P_R[[#This Row],[43+]]-P_R[[#This Row],[44+]]</f>
        <v>#VALUE!</v>
      </c>
      <c r="CH284" s="5" t="e">
        <f>P_R[[#This Row],[44+]]-P_R[[#This Row],[45+]]</f>
        <v>#VALUE!</v>
      </c>
      <c r="CI284" s="5" t="e">
        <f>P_R[[#This Row],[45+]]-P_R[[#This Row],[46+]]</f>
        <v>#VALUE!</v>
      </c>
      <c r="CJ284" s="5" t="e">
        <f>P_R[[#This Row],[46+]]-P_R[[#This Row],[47+]]</f>
        <v>#VALUE!</v>
      </c>
      <c r="CK284" s="5" t="e">
        <f>P_R[[#This Row],[47+]]-P_R[[#This Row],[48+]]</f>
        <v>#VALUE!</v>
      </c>
      <c r="CL284" s="5" t="e">
        <f>P_R[[#This Row],[48+]]-P_R[[#This Row],[49+]]</f>
        <v>#VALUE!</v>
      </c>
    </row>
    <row r="285" spans="50:90" x14ac:dyDescent="0.25">
      <c r="AX285" s="5" t="e">
        <f>P_R[[#This Row],[8+]]-P_R[[#This Row],[9+]]</f>
        <v>#VALUE!</v>
      </c>
      <c r="AY285" s="5" t="e">
        <f>P_R[[#This Row],[9+]]-P_R[[#This Row],[10+]]</f>
        <v>#VALUE!</v>
      </c>
      <c r="AZ285" s="5" t="e">
        <f>P_R[[#This Row],[10+]]-P_R[[#This Row],[11+]]</f>
        <v>#VALUE!</v>
      </c>
      <c r="BA285" s="5" t="e">
        <f>P_R[[#This Row],[11+]]-P_R[[#This Row],[12+]]</f>
        <v>#VALUE!</v>
      </c>
      <c r="BB285" s="5" t="e">
        <f>P_R[[#This Row],[12+]]-P_R[[#This Row],[13+]]</f>
        <v>#VALUE!</v>
      </c>
      <c r="BC285" s="5" t="e">
        <f>P_R[[#This Row],[13+]]-P_R[[#This Row],[14+]]</f>
        <v>#VALUE!</v>
      </c>
      <c r="BD285" s="5" t="e">
        <f>P_R[[#This Row],[14+]]-P_R[[#This Row],[15+]]</f>
        <v>#VALUE!</v>
      </c>
      <c r="BE285" s="5" t="e">
        <f>P_R[[#This Row],[15+]]-P_R[[#This Row],[16+]]</f>
        <v>#VALUE!</v>
      </c>
      <c r="BF285" s="5" t="e">
        <f>P_R[[#This Row],[16+]]-P_R[[#This Row],[17+]]</f>
        <v>#VALUE!</v>
      </c>
      <c r="BG285" s="5" t="e">
        <f>P_R[[#This Row],[17+]]-P_R[[#This Row],[18+]]</f>
        <v>#VALUE!</v>
      </c>
      <c r="BH285" s="5" t="e">
        <f>P_R[[#This Row],[18+]]-P_R[[#This Row],[19+]]</f>
        <v>#VALUE!</v>
      </c>
      <c r="BI285" s="5" t="e">
        <f>P_R[[#This Row],[19+]]-P_R[[#This Row],[20+]]</f>
        <v>#VALUE!</v>
      </c>
      <c r="BJ285" s="5" t="e">
        <f>P_R[[#This Row],[20+]]-P_R[[#This Row],[21+]]</f>
        <v>#VALUE!</v>
      </c>
      <c r="BK285" s="5" t="e">
        <f>P_R[[#This Row],[21+]]-P_R[[#This Row],[22+]]</f>
        <v>#VALUE!</v>
      </c>
      <c r="BL285" s="5" t="e">
        <f>P_R[[#This Row],[22+]]-P_R[[#This Row],[23+]]</f>
        <v>#VALUE!</v>
      </c>
      <c r="BM285" s="5" t="e">
        <f>P_R[[#This Row],[23+]]-P_R[[#This Row],[24+]]</f>
        <v>#VALUE!</v>
      </c>
      <c r="BN285" s="5" t="e">
        <f>P_R[[#This Row],[24+]]-P_R[[#This Row],[25+]]</f>
        <v>#VALUE!</v>
      </c>
      <c r="BO285" s="5" t="e">
        <f>P_R[[#This Row],[25+]]-P_R[[#This Row],[26+]]</f>
        <v>#VALUE!</v>
      </c>
      <c r="BP285" s="5" t="e">
        <f>P_R[[#This Row],[26+]]-P_R[[#This Row],[27+]]</f>
        <v>#VALUE!</v>
      </c>
      <c r="BQ285" s="5" t="e">
        <f>P_R[[#This Row],[27+]]-P_R[[#This Row],[28+]]</f>
        <v>#VALUE!</v>
      </c>
      <c r="BR285" s="5" t="e">
        <f>P_R[[#This Row],[28+]]-P_R[[#This Row],[29+]]</f>
        <v>#VALUE!</v>
      </c>
      <c r="BS285" s="5" t="e">
        <f>P_R[[#This Row],[29+]]-P_R[[#This Row],[30+]]</f>
        <v>#VALUE!</v>
      </c>
      <c r="BT285" s="5" t="e">
        <f>P_R[[#This Row],[30+]]-P_R[[#This Row],[31+]]</f>
        <v>#VALUE!</v>
      </c>
      <c r="BU285" s="5" t="e">
        <f>P_R[[#This Row],[31+]]-P_R[[#This Row],[32+]]</f>
        <v>#VALUE!</v>
      </c>
      <c r="BV285" s="5" t="e">
        <f>P_R[[#This Row],[32+]]-P_R[[#This Row],[33+]]</f>
        <v>#VALUE!</v>
      </c>
      <c r="BW285" s="5" t="e">
        <f>P_R[[#This Row],[33+]]-P_R[[#This Row],[34+]]</f>
        <v>#VALUE!</v>
      </c>
      <c r="BX285" s="5" t="e">
        <f>P_R[[#This Row],[34+]]-P_R[[#This Row],[35+]]</f>
        <v>#VALUE!</v>
      </c>
      <c r="BY285" s="5" t="e">
        <f>P_R[[#This Row],[35+]]-P_R[[#This Row],[36+]]</f>
        <v>#VALUE!</v>
      </c>
      <c r="BZ285" s="5" t="e">
        <f>P_R[[#This Row],[36+]]-P_R[[#This Row],[37+]]</f>
        <v>#VALUE!</v>
      </c>
      <c r="CA285" s="5" t="e">
        <f>P_R[[#This Row],[37+]]-P_R[[#This Row],[38+]]</f>
        <v>#VALUE!</v>
      </c>
      <c r="CB285" s="5" t="e">
        <f>P_R[[#This Row],[38+]]-P_R[[#This Row],[39+]]</f>
        <v>#VALUE!</v>
      </c>
      <c r="CC285" s="5" t="e">
        <f>P_R[[#This Row],[39+]]-P_R[[#This Row],[40+]]</f>
        <v>#VALUE!</v>
      </c>
      <c r="CD285" s="5" t="e">
        <f>P_R[[#This Row],[40+]]-P_R[[#This Row],[41+]]</f>
        <v>#VALUE!</v>
      </c>
      <c r="CE285" s="5" t="e">
        <f>P_R[[#This Row],[41+]]-P_R[[#This Row],[42+]]</f>
        <v>#VALUE!</v>
      </c>
      <c r="CF285" s="5" t="e">
        <f>P_R[[#This Row],[42+]]-P_R[[#This Row],[43+]]</f>
        <v>#VALUE!</v>
      </c>
      <c r="CG285" s="5" t="e">
        <f>P_R[[#This Row],[43+]]-P_R[[#This Row],[44+]]</f>
        <v>#VALUE!</v>
      </c>
      <c r="CH285" s="5" t="e">
        <f>P_R[[#This Row],[44+]]-P_R[[#This Row],[45+]]</f>
        <v>#VALUE!</v>
      </c>
      <c r="CI285" s="5" t="e">
        <f>P_R[[#This Row],[45+]]-P_R[[#This Row],[46+]]</f>
        <v>#VALUE!</v>
      </c>
      <c r="CJ285" s="5" t="e">
        <f>P_R[[#This Row],[46+]]-P_R[[#This Row],[47+]]</f>
        <v>#VALUE!</v>
      </c>
      <c r="CK285" s="5" t="e">
        <f>P_R[[#This Row],[47+]]-P_R[[#This Row],[48+]]</f>
        <v>#VALUE!</v>
      </c>
      <c r="CL285" s="5" t="e">
        <f>P_R[[#This Row],[48+]]-P_R[[#This Row],[49+]]</f>
        <v>#VALUE!</v>
      </c>
    </row>
    <row r="286" spans="50:90" x14ac:dyDescent="0.25">
      <c r="AX286" s="5" t="e">
        <f>P_R[[#This Row],[8+]]-P_R[[#This Row],[9+]]</f>
        <v>#VALUE!</v>
      </c>
      <c r="AY286" s="5" t="e">
        <f>P_R[[#This Row],[9+]]-P_R[[#This Row],[10+]]</f>
        <v>#VALUE!</v>
      </c>
      <c r="AZ286" s="5" t="e">
        <f>P_R[[#This Row],[10+]]-P_R[[#This Row],[11+]]</f>
        <v>#VALUE!</v>
      </c>
      <c r="BA286" s="5" t="e">
        <f>P_R[[#This Row],[11+]]-P_R[[#This Row],[12+]]</f>
        <v>#VALUE!</v>
      </c>
      <c r="BB286" s="5" t="e">
        <f>P_R[[#This Row],[12+]]-P_R[[#This Row],[13+]]</f>
        <v>#VALUE!</v>
      </c>
      <c r="BC286" s="5" t="e">
        <f>P_R[[#This Row],[13+]]-P_R[[#This Row],[14+]]</f>
        <v>#VALUE!</v>
      </c>
      <c r="BD286" s="5" t="e">
        <f>P_R[[#This Row],[14+]]-P_R[[#This Row],[15+]]</f>
        <v>#VALUE!</v>
      </c>
      <c r="BE286" s="5" t="e">
        <f>P_R[[#This Row],[15+]]-P_R[[#This Row],[16+]]</f>
        <v>#VALUE!</v>
      </c>
      <c r="BF286" s="5" t="e">
        <f>P_R[[#This Row],[16+]]-P_R[[#This Row],[17+]]</f>
        <v>#VALUE!</v>
      </c>
      <c r="BG286" s="5" t="e">
        <f>P_R[[#This Row],[17+]]-P_R[[#This Row],[18+]]</f>
        <v>#VALUE!</v>
      </c>
      <c r="BH286" s="5" t="e">
        <f>P_R[[#This Row],[18+]]-P_R[[#This Row],[19+]]</f>
        <v>#VALUE!</v>
      </c>
      <c r="BI286" s="5" t="e">
        <f>P_R[[#This Row],[19+]]-P_R[[#This Row],[20+]]</f>
        <v>#VALUE!</v>
      </c>
      <c r="BJ286" s="5" t="e">
        <f>P_R[[#This Row],[20+]]-P_R[[#This Row],[21+]]</f>
        <v>#VALUE!</v>
      </c>
      <c r="BK286" s="5" t="e">
        <f>P_R[[#This Row],[21+]]-P_R[[#This Row],[22+]]</f>
        <v>#VALUE!</v>
      </c>
      <c r="BL286" s="5" t="e">
        <f>P_R[[#This Row],[22+]]-P_R[[#This Row],[23+]]</f>
        <v>#VALUE!</v>
      </c>
      <c r="BM286" s="5" t="e">
        <f>P_R[[#This Row],[23+]]-P_R[[#This Row],[24+]]</f>
        <v>#VALUE!</v>
      </c>
      <c r="BN286" s="5" t="e">
        <f>P_R[[#This Row],[24+]]-P_R[[#This Row],[25+]]</f>
        <v>#VALUE!</v>
      </c>
      <c r="BO286" s="5" t="e">
        <f>P_R[[#This Row],[25+]]-P_R[[#This Row],[26+]]</f>
        <v>#VALUE!</v>
      </c>
      <c r="BP286" s="5" t="e">
        <f>P_R[[#This Row],[26+]]-P_R[[#This Row],[27+]]</f>
        <v>#VALUE!</v>
      </c>
      <c r="BQ286" s="5" t="e">
        <f>P_R[[#This Row],[27+]]-P_R[[#This Row],[28+]]</f>
        <v>#VALUE!</v>
      </c>
      <c r="BR286" s="5" t="e">
        <f>P_R[[#This Row],[28+]]-P_R[[#This Row],[29+]]</f>
        <v>#VALUE!</v>
      </c>
      <c r="BS286" s="5" t="e">
        <f>P_R[[#This Row],[29+]]-P_R[[#This Row],[30+]]</f>
        <v>#VALUE!</v>
      </c>
      <c r="BT286" s="5" t="e">
        <f>P_R[[#This Row],[30+]]-P_R[[#This Row],[31+]]</f>
        <v>#VALUE!</v>
      </c>
      <c r="BU286" s="5" t="e">
        <f>P_R[[#This Row],[31+]]-P_R[[#This Row],[32+]]</f>
        <v>#VALUE!</v>
      </c>
      <c r="BV286" s="5" t="e">
        <f>P_R[[#This Row],[32+]]-P_R[[#This Row],[33+]]</f>
        <v>#VALUE!</v>
      </c>
      <c r="BW286" s="5" t="e">
        <f>P_R[[#This Row],[33+]]-P_R[[#This Row],[34+]]</f>
        <v>#VALUE!</v>
      </c>
      <c r="BX286" s="5" t="e">
        <f>P_R[[#This Row],[34+]]-P_R[[#This Row],[35+]]</f>
        <v>#VALUE!</v>
      </c>
      <c r="BY286" s="5" t="e">
        <f>P_R[[#This Row],[35+]]-P_R[[#This Row],[36+]]</f>
        <v>#VALUE!</v>
      </c>
      <c r="BZ286" s="5" t="e">
        <f>P_R[[#This Row],[36+]]-P_R[[#This Row],[37+]]</f>
        <v>#VALUE!</v>
      </c>
      <c r="CA286" s="5" t="e">
        <f>P_R[[#This Row],[37+]]-P_R[[#This Row],[38+]]</f>
        <v>#VALUE!</v>
      </c>
      <c r="CB286" s="5" t="e">
        <f>P_R[[#This Row],[38+]]-P_R[[#This Row],[39+]]</f>
        <v>#VALUE!</v>
      </c>
      <c r="CC286" s="5" t="e">
        <f>P_R[[#This Row],[39+]]-P_R[[#This Row],[40+]]</f>
        <v>#VALUE!</v>
      </c>
      <c r="CD286" s="5" t="e">
        <f>P_R[[#This Row],[40+]]-P_R[[#This Row],[41+]]</f>
        <v>#VALUE!</v>
      </c>
      <c r="CE286" s="5" t="e">
        <f>P_R[[#This Row],[41+]]-P_R[[#This Row],[42+]]</f>
        <v>#VALUE!</v>
      </c>
      <c r="CF286" s="5" t="e">
        <f>P_R[[#This Row],[42+]]-P_R[[#This Row],[43+]]</f>
        <v>#VALUE!</v>
      </c>
      <c r="CG286" s="5" t="e">
        <f>P_R[[#This Row],[43+]]-P_R[[#This Row],[44+]]</f>
        <v>#VALUE!</v>
      </c>
      <c r="CH286" s="5" t="e">
        <f>P_R[[#This Row],[44+]]-P_R[[#This Row],[45+]]</f>
        <v>#VALUE!</v>
      </c>
      <c r="CI286" s="5" t="e">
        <f>P_R[[#This Row],[45+]]-P_R[[#This Row],[46+]]</f>
        <v>#VALUE!</v>
      </c>
      <c r="CJ286" s="5" t="e">
        <f>P_R[[#This Row],[46+]]-P_R[[#This Row],[47+]]</f>
        <v>#VALUE!</v>
      </c>
      <c r="CK286" s="5" t="e">
        <f>P_R[[#This Row],[47+]]-P_R[[#This Row],[48+]]</f>
        <v>#VALUE!</v>
      </c>
      <c r="CL286" s="5" t="e">
        <f>P_R[[#This Row],[48+]]-P_R[[#This Row],[49+]]</f>
        <v>#VALUE!</v>
      </c>
    </row>
    <row r="287" spans="50:90" x14ac:dyDescent="0.25">
      <c r="AX287" s="5" t="e">
        <f>P_R[[#This Row],[8+]]-P_R[[#This Row],[9+]]</f>
        <v>#VALUE!</v>
      </c>
      <c r="AY287" s="5" t="e">
        <f>P_R[[#This Row],[9+]]-P_R[[#This Row],[10+]]</f>
        <v>#VALUE!</v>
      </c>
      <c r="AZ287" s="5" t="e">
        <f>P_R[[#This Row],[10+]]-P_R[[#This Row],[11+]]</f>
        <v>#VALUE!</v>
      </c>
      <c r="BA287" s="5" t="e">
        <f>P_R[[#This Row],[11+]]-P_R[[#This Row],[12+]]</f>
        <v>#VALUE!</v>
      </c>
      <c r="BB287" s="5" t="e">
        <f>P_R[[#This Row],[12+]]-P_R[[#This Row],[13+]]</f>
        <v>#VALUE!</v>
      </c>
      <c r="BC287" s="5" t="e">
        <f>P_R[[#This Row],[13+]]-P_R[[#This Row],[14+]]</f>
        <v>#VALUE!</v>
      </c>
      <c r="BD287" s="5" t="e">
        <f>P_R[[#This Row],[14+]]-P_R[[#This Row],[15+]]</f>
        <v>#VALUE!</v>
      </c>
      <c r="BE287" s="5" t="e">
        <f>P_R[[#This Row],[15+]]-P_R[[#This Row],[16+]]</f>
        <v>#VALUE!</v>
      </c>
      <c r="BF287" s="5" t="e">
        <f>P_R[[#This Row],[16+]]-P_R[[#This Row],[17+]]</f>
        <v>#VALUE!</v>
      </c>
      <c r="BG287" s="5" t="e">
        <f>P_R[[#This Row],[17+]]-P_R[[#This Row],[18+]]</f>
        <v>#VALUE!</v>
      </c>
      <c r="BH287" s="5" t="e">
        <f>P_R[[#This Row],[18+]]-P_R[[#This Row],[19+]]</f>
        <v>#VALUE!</v>
      </c>
      <c r="BI287" s="5" t="e">
        <f>P_R[[#This Row],[19+]]-P_R[[#This Row],[20+]]</f>
        <v>#VALUE!</v>
      </c>
      <c r="BJ287" s="5" t="e">
        <f>P_R[[#This Row],[20+]]-P_R[[#This Row],[21+]]</f>
        <v>#VALUE!</v>
      </c>
      <c r="BK287" s="5" t="e">
        <f>P_R[[#This Row],[21+]]-P_R[[#This Row],[22+]]</f>
        <v>#VALUE!</v>
      </c>
      <c r="BL287" s="5" t="e">
        <f>P_R[[#This Row],[22+]]-P_R[[#This Row],[23+]]</f>
        <v>#VALUE!</v>
      </c>
      <c r="BM287" s="5" t="e">
        <f>P_R[[#This Row],[23+]]-P_R[[#This Row],[24+]]</f>
        <v>#VALUE!</v>
      </c>
      <c r="BN287" s="5" t="e">
        <f>P_R[[#This Row],[24+]]-P_R[[#This Row],[25+]]</f>
        <v>#VALUE!</v>
      </c>
      <c r="BO287" s="5" t="e">
        <f>P_R[[#This Row],[25+]]-P_R[[#This Row],[26+]]</f>
        <v>#VALUE!</v>
      </c>
      <c r="BP287" s="5" t="e">
        <f>P_R[[#This Row],[26+]]-P_R[[#This Row],[27+]]</f>
        <v>#VALUE!</v>
      </c>
      <c r="BQ287" s="5" t="e">
        <f>P_R[[#This Row],[27+]]-P_R[[#This Row],[28+]]</f>
        <v>#VALUE!</v>
      </c>
      <c r="BR287" s="5" t="e">
        <f>P_R[[#This Row],[28+]]-P_R[[#This Row],[29+]]</f>
        <v>#VALUE!</v>
      </c>
      <c r="BS287" s="5" t="e">
        <f>P_R[[#This Row],[29+]]-P_R[[#This Row],[30+]]</f>
        <v>#VALUE!</v>
      </c>
      <c r="BT287" s="5" t="e">
        <f>P_R[[#This Row],[30+]]-P_R[[#This Row],[31+]]</f>
        <v>#VALUE!</v>
      </c>
      <c r="BU287" s="5" t="e">
        <f>P_R[[#This Row],[31+]]-P_R[[#This Row],[32+]]</f>
        <v>#VALUE!</v>
      </c>
      <c r="BV287" s="5" t="e">
        <f>P_R[[#This Row],[32+]]-P_R[[#This Row],[33+]]</f>
        <v>#VALUE!</v>
      </c>
      <c r="BW287" s="5" t="e">
        <f>P_R[[#This Row],[33+]]-P_R[[#This Row],[34+]]</f>
        <v>#VALUE!</v>
      </c>
      <c r="BX287" s="5" t="e">
        <f>P_R[[#This Row],[34+]]-P_R[[#This Row],[35+]]</f>
        <v>#VALUE!</v>
      </c>
      <c r="BY287" s="5" t="e">
        <f>P_R[[#This Row],[35+]]-P_R[[#This Row],[36+]]</f>
        <v>#VALUE!</v>
      </c>
      <c r="BZ287" s="5" t="e">
        <f>P_R[[#This Row],[36+]]-P_R[[#This Row],[37+]]</f>
        <v>#VALUE!</v>
      </c>
      <c r="CA287" s="5" t="e">
        <f>P_R[[#This Row],[37+]]-P_R[[#This Row],[38+]]</f>
        <v>#VALUE!</v>
      </c>
      <c r="CB287" s="5" t="e">
        <f>P_R[[#This Row],[38+]]-P_R[[#This Row],[39+]]</f>
        <v>#VALUE!</v>
      </c>
      <c r="CC287" s="5" t="e">
        <f>P_R[[#This Row],[39+]]-P_R[[#This Row],[40+]]</f>
        <v>#VALUE!</v>
      </c>
      <c r="CD287" s="5" t="e">
        <f>P_R[[#This Row],[40+]]-P_R[[#This Row],[41+]]</f>
        <v>#VALUE!</v>
      </c>
      <c r="CE287" s="5" t="e">
        <f>P_R[[#This Row],[41+]]-P_R[[#This Row],[42+]]</f>
        <v>#VALUE!</v>
      </c>
      <c r="CF287" s="5" t="e">
        <f>P_R[[#This Row],[42+]]-P_R[[#This Row],[43+]]</f>
        <v>#VALUE!</v>
      </c>
      <c r="CG287" s="5" t="e">
        <f>P_R[[#This Row],[43+]]-P_R[[#This Row],[44+]]</f>
        <v>#VALUE!</v>
      </c>
      <c r="CH287" s="5" t="e">
        <f>P_R[[#This Row],[44+]]-P_R[[#This Row],[45+]]</f>
        <v>#VALUE!</v>
      </c>
      <c r="CI287" s="5" t="e">
        <f>P_R[[#This Row],[45+]]-P_R[[#This Row],[46+]]</f>
        <v>#VALUE!</v>
      </c>
      <c r="CJ287" s="5" t="e">
        <f>P_R[[#This Row],[46+]]-P_R[[#This Row],[47+]]</f>
        <v>#VALUE!</v>
      </c>
      <c r="CK287" s="5" t="e">
        <f>P_R[[#This Row],[47+]]-P_R[[#This Row],[48+]]</f>
        <v>#VALUE!</v>
      </c>
      <c r="CL287" s="5" t="e">
        <f>P_R[[#This Row],[48+]]-P_R[[#This Row],[49+]]</f>
        <v>#VALUE!</v>
      </c>
    </row>
    <row r="288" spans="50:90" x14ac:dyDescent="0.25">
      <c r="AX288" s="5" t="e">
        <f>P_R[[#This Row],[8+]]-P_R[[#This Row],[9+]]</f>
        <v>#VALUE!</v>
      </c>
      <c r="AY288" s="5" t="e">
        <f>P_R[[#This Row],[9+]]-P_R[[#This Row],[10+]]</f>
        <v>#VALUE!</v>
      </c>
      <c r="AZ288" s="5" t="e">
        <f>P_R[[#This Row],[10+]]-P_R[[#This Row],[11+]]</f>
        <v>#VALUE!</v>
      </c>
      <c r="BA288" s="5" t="e">
        <f>P_R[[#This Row],[11+]]-P_R[[#This Row],[12+]]</f>
        <v>#VALUE!</v>
      </c>
      <c r="BB288" s="5" t="e">
        <f>P_R[[#This Row],[12+]]-P_R[[#This Row],[13+]]</f>
        <v>#VALUE!</v>
      </c>
      <c r="BC288" s="5" t="e">
        <f>P_R[[#This Row],[13+]]-P_R[[#This Row],[14+]]</f>
        <v>#VALUE!</v>
      </c>
      <c r="BD288" s="5" t="e">
        <f>P_R[[#This Row],[14+]]-P_R[[#This Row],[15+]]</f>
        <v>#VALUE!</v>
      </c>
      <c r="BE288" s="5" t="e">
        <f>P_R[[#This Row],[15+]]-P_R[[#This Row],[16+]]</f>
        <v>#VALUE!</v>
      </c>
      <c r="BF288" s="5" t="e">
        <f>P_R[[#This Row],[16+]]-P_R[[#This Row],[17+]]</f>
        <v>#VALUE!</v>
      </c>
      <c r="BG288" s="5" t="e">
        <f>P_R[[#This Row],[17+]]-P_R[[#This Row],[18+]]</f>
        <v>#VALUE!</v>
      </c>
      <c r="BH288" s="5" t="e">
        <f>P_R[[#This Row],[18+]]-P_R[[#This Row],[19+]]</f>
        <v>#VALUE!</v>
      </c>
      <c r="BI288" s="5" t="e">
        <f>P_R[[#This Row],[19+]]-P_R[[#This Row],[20+]]</f>
        <v>#VALUE!</v>
      </c>
      <c r="BJ288" s="5" t="e">
        <f>P_R[[#This Row],[20+]]-P_R[[#This Row],[21+]]</f>
        <v>#VALUE!</v>
      </c>
      <c r="BK288" s="5" t="e">
        <f>P_R[[#This Row],[21+]]-P_R[[#This Row],[22+]]</f>
        <v>#VALUE!</v>
      </c>
      <c r="BL288" s="5" t="e">
        <f>P_R[[#This Row],[22+]]-P_R[[#This Row],[23+]]</f>
        <v>#VALUE!</v>
      </c>
      <c r="BM288" s="5" t="e">
        <f>P_R[[#This Row],[23+]]-P_R[[#This Row],[24+]]</f>
        <v>#VALUE!</v>
      </c>
      <c r="BN288" s="5" t="e">
        <f>P_R[[#This Row],[24+]]-P_R[[#This Row],[25+]]</f>
        <v>#VALUE!</v>
      </c>
      <c r="BO288" s="5" t="e">
        <f>P_R[[#This Row],[25+]]-P_R[[#This Row],[26+]]</f>
        <v>#VALUE!</v>
      </c>
      <c r="BP288" s="5" t="e">
        <f>P_R[[#This Row],[26+]]-P_R[[#This Row],[27+]]</f>
        <v>#VALUE!</v>
      </c>
      <c r="BQ288" s="5" t="e">
        <f>P_R[[#This Row],[27+]]-P_R[[#This Row],[28+]]</f>
        <v>#VALUE!</v>
      </c>
      <c r="BR288" s="5" t="e">
        <f>P_R[[#This Row],[28+]]-P_R[[#This Row],[29+]]</f>
        <v>#VALUE!</v>
      </c>
      <c r="BS288" s="5" t="e">
        <f>P_R[[#This Row],[29+]]-P_R[[#This Row],[30+]]</f>
        <v>#VALUE!</v>
      </c>
      <c r="BT288" s="5" t="e">
        <f>P_R[[#This Row],[30+]]-P_R[[#This Row],[31+]]</f>
        <v>#VALUE!</v>
      </c>
      <c r="BU288" s="5" t="e">
        <f>P_R[[#This Row],[31+]]-P_R[[#This Row],[32+]]</f>
        <v>#VALUE!</v>
      </c>
      <c r="BV288" s="5" t="e">
        <f>P_R[[#This Row],[32+]]-P_R[[#This Row],[33+]]</f>
        <v>#VALUE!</v>
      </c>
      <c r="BW288" s="5" t="e">
        <f>P_R[[#This Row],[33+]]-P_R[[#This Row],[34+]]</f>
        <v>#VALUE!</v>
      </c>
      <c r="BX288" s="5" t="e">
        <f>P_R[[#This Row],[34+]]-P_R[[#This Row],[35+]]</f>
        <v>#VALUE!</v>
      </c>
      <c r="BY288" s="5" t="e">
        <f>P_R[[#This Row],[35+]]-P_R[[#This Row],[36+]]</f>
        <v>#VALUE!</v>
      </c>
      <c r="BZ288" s="5" t="e">
        <f>P_R[[#This Row],[36+]]-P_R[[#This Row],[37+]]</f>
        <v>#VALUE!</v>
      </c>
      <c r="CA288" s="5" t="e">
        <f>P_R[[#This Row],[37+]]-P_R[[#This Row],[38+]]</f>
        <v>#VALUE!</v>
      </c>
      <c r="CB288" s="5" t="e">
        <f>P_R[[#This Row],[38+]]-P_R[[#This Row],[39+]]</f>
        <v>#VALUE!</v>
      </c>
      <c r="CC288" s="5" t="e">
        <f>P_R[[#This Row],[39+]]-P_R[[#This Row],[40+]]</f>
        <v>#VALUE!</v>
      </c>
      <c r="CD288" s="5" t="e">
        <f>P_R[[#This Row],[40+]]-P_R[[#This Row],[41+]]</f>
        <v>#VALUE!</v>
      </c>
      <c r="CE288" s="5" t="e">
        <f>P_R[[#This Row],[41+]]-P_R[[#This Row],[42+]]</f>
        <v>#VALUE!</v>
      </c>
      <c r="CF288" s="5" t="e">
        <f>P_R[[#This Row],[42+]]-P_R[[#This Row],[43+]]</f>
        <v>#VALUE!</v>
      </c>
      <c r="CG288" s="5" t="e">
        <f>P_R[[#This Row],[43+]]-P_R[[#This Row],[44+]]</f>
        <v>#VALUE!</v>
      </c>
      <c r="CH288" s="5" t="e">
        <f>P_R[[#This Row],[44+]]-P_R[[#This Row],[45+]]</f>
        <v>#VALUE!</v>
      </c>
      <c r="CI288" s="5" t="e">
        <f>P_R[[#This Row],[45+]]-P_R[[#This Row],[46+]]</f>
        <v>#VALUE!</v>
      </c>
      <c r="CJ288" s="5" t="e">
        <f>P_R[[#This Row],[46+]]-P_R[[#This Row],[47+]]</f>
        <v>#VALUE!</v>
      </c>
      <c r="CK288" s="5" t="e">
        <f>P_R[[#This Row],[47+]]-P_R[[#This Row],[48+]]</f>
        <v>#VALUE!</v>
      </c>
      <c r="CL288" s="5" t="e">
        <f>P_R[[#This Row],[48+]]-P_R[[#This Row],[49+]]</f>
        <v>#VALUE!</v>
      </c>
    </row>
    <row r="289" spans="50:90" x14ac:dyDescent="0.25">
      <c r="AX289" s="5" t="e">
        <f>P_R[[#This Row],[8+]]-P_R[[#This Row],[9+]]</f>
        <v>#VALUE!</v>
      </c>
      <c r="AY289" s="5" t="e">
        <f>P_R[[#This Row],[9+]]-P_R[[#This Row],[10+]]</f>
        <v>#VALUE!</v>
      </c>
      <c r="AZ289" s="5" t="e">
        <f>P_R[[#This Row],[10+]]-P_R[[#This Row],[11+]]</f>
        <v>#VALUE!</v>
      </c>
      <c r="BA289" s="5" t="e">
        <f>P_R[[#This Row],[11+]]-P_R[[#This Row],[12+]]</f>
        <v>#VALUE!</v>
      </c>
      <c r="BB289" s="5" t="e">
        <f>P_R[[#This Row],[12+]]-P_R[[#This Row],[13+]]</f>
        <v>#VALUE!</v>
      </c>
      <c r="BC289" s="5" t="e">
        <f>P_R[[#This Row],[13+]]-P_R[[#This Row],[14+]]</f>
        <v>#VALUE!</v>
      </c>
      <c r="BD289" s="5" t="e">
        <f>P_R[[#This Row],[14+]]-P_R[[#This Row],[15+]]</f>
        <v>#VALUE!</v>
      </c>
      <c r="BE289" s="5" t="e">
        <f>P_R[[#This Row],[15+]]-P_R[[#This Row],[16+]]</f>
        <v>#VALUE!</v>
      </c>
      <c r="BF289" s="5" t="e">
        <f>P_R[[#This Row],[16+]]-P_R[[#This Row],[17+]]</f>
        <v>#VALUE!</v>
      </c>
      <c r="BG289" s="5" t="e">
        <f>P_R[[#This Row],[17+]]-P_R[[#This Row],[18+]]</f>
        <v>#VALUE!</v>
      </c>
      <c r="BH289" s="5" t="e">
        <f>P_R[[#This Row],[18+]]-P_R[[#This Row],[19+]]</f>
        <v>#VALUE!</v>
      </c>
      <c r="BI289" s="5" t="e">
        <f>P_R[[#This Row],[19+]]-P_R[[#This Row],[20+]]</f>
        <v>#VALUE!</v>
      </c>
      <c r="BJ289" s="5" t="e">
        <f>P_R[[#This Row],[20+]]-P_R[[#This Row],[21+]]</f>
        <v>#VALUE!</v>
      </c>
      <c r="BK289" s="5" t="e">
        <f>P_R[[#This Row],[21+]]-P_R[[#This Row],[22+]]</f>
        <v>#VALUE!</v>
      </c>
      <c r="BL289" s="5" t="e">
        <f>P_R[[#This Row],[22+]]-P_R[[#This Row],[23+]]</f>
        <v>#VALUE!</v>
      </c>
      <c r="BM289" s="5" t="e">
        <f>P_R[[#This Row],[23+]]-P_R[[#This Row],[24+]]</f>
        <v>#VALUE!</v>
      </c>
      <c r="BN289" s="5" t="e">
        <f>P_R[[#This Row],[24+]]-P_R[[#This Row],[25+]]</f>
        <v>#VALUE!</v>
      </c>
      <c r="BO289" s="5" t="e">
        <f>P_R[[#This Row],[25+]]-P_R[[#This Row],[26+]]</f>
        <v>#VALUE!</v>
      </c>
      <c r="BP289" s="5" t="e">
        <f>P_R[[#This Row],[26+]]-P_R[[#This Row],[27+]]</f>
        <v>#VALUE!</v>
      </c>
      <c r="BQ289" s="5" t="e">
        <f>P_R[[#This Row],[27+]]-P_R[[#This Row],[28+]]</f>
        <v>#VALUE!</v>
      </c>
      <c r="BR289" s="5" t="e">
        <f>P_R[[#This Row],[28+]]-P_R[[#This Row],[29+]]</f>
        <v>#VALUE!</v>
      </c>
      <c r="BS289" s="5" t="e">
        <f>P_R[[#This Row],[29+]]-P_R[[#This Row],[30+]]</f>
        <v>#VALUE!</v>
      </c>
      <c r="BT289" s="5" t="e">
        <f>P_R[[#This Row],[30+]]-P_R[[#This Row],[31+]]</f>
        <v>#VALUE!</v>
      </c>
      <c r="BU289" s="5" t="e">
        <f>P_R[[#This Row],[31+]]-P_R[[#This Row],[32+]]</f>
        <v>#VALUE!</v>
      </c>
      <c r="BV289" s="5" t="e">
        <f>P_R[[#This Row],[32+]]-P_R[[#This Row],[33+]]</f>
        <v>#VALUE!</v>
      </c>
      <c r="BW289" s="5" t="e">
        <f>P_R[[#This Row],[33+]]-P_R[[#This Row],[34+]]</f>
        <v>#VALUE!</v>
      </c>
      <c r="BX289" s="5" t="e">
        <f>P_R[[#This Row],[34+]]-P_R[[#This Row],[35+]]</f>
        <v>#VALUE!</v>
      </c>
      <c r="BY289" s="5" t="e">
        <f>P_R[[#This Row],[35+]]-P_R[[#This Row],[36+]]</f>
        <v>#VALUE!</v>
      </c>
      <c r="BZ289" s="5" t="e">
        <f>P_R[[#This Row],[36+]]-P_R[[#This Row],[37+]]</f>
        <v>#VALUE!</v>
      </c>
      <c r="CA289" s="5" t="e">
        <f>P_R[[#This Row],[37+]]-P_R[[#This Row],[38+]]</f>
        <v>#VALUE!</v>
      </c>
      <c r="CB289" s="5" t="e">
        <f>P_R[[#This Row],[38+]]-P_R[[#This Row],[39+]]</f>
        <v>#VALUE!</v>
      </c>
      <c r="CC289" s="5" t="e">
        <f>P_R[[#This Row],[39+]]-P_R[[#This Row],[40+]]</f>
        <v>#VALUE!</v>
      </c>
      <c r="CD289" s="5" t="e">
        <f>P_R[[#This Row],[40+]]-P_R[[#This Row],[41+]]</f>
        <v>#VALUE!</v>
      </c>
      <c r="CE289" s="5" t="e">
        <f>P_R[[#This Row],[41+]]-P_R[[#This Row],[42+]]</f>
        <v>#VALUE!</v>
      </c>
      <c r="CF289" s="5" t="e">
        <f>P_R[[#This Row],[42+]]-P_R[[#This Row],[43+]]</f>
        <v>#VALUE!</v>
      </c>
      <c r="CG289" s="5" t="e">
        <f>P_R[[#This Row],[43+]]-P_R[[#This Row],[44+]]</f>
        <v>#VALUE!</v>
      </c>
      <c r="CH289" s="5" t="e">
        <f>P_R[[#This Row],[44+]]-P_R[[#This Row],[45+]]</f>
        <v>#VALUE!</v>
      </c>
      <c r="CI289" s="5" t="e">
        <f>P_R[[#This Row],[45+]]-P_R[[#This Row],[46+]]</f>
        <v>#VALUE!</v>
      </c>
      <c r="CJ289" s="5" t="e">
        <f>P_R[[#This Row],[46+]]-P_R[[#This Row],[47+]]</f>
        <v>#VALUE!</v>
      </c>
      <c r="CK289" s="5" t="e">
        <f>P_R[[#This Row],[47+]]-P_R[[#This Row],[48+]]</f>
        <v>#VALUE!</v>
      </c>
      <c r="CL289" s="5" t="e">
        <f>P_R[[#This Row],[48+]]-P_R[[#This Row],[49+]]</f>
        <v>#VALUE!</v>
      </c>
    </row>
    <row r="290" spans="50:90" x14ac:dyDescent="0.25">
      <c r="AX290" s="5" t="e">
        <f>P_R[[#This Row],[8+]]-P_R[[#This Row],[9+]]</f>
        <v>#VALUE!</v>
      </c>
      <c r="AY290" s="5" t="e">
        <f>P_R[[#This Row],[9+]]-P_R[[#This Row],[10+]]</f>
        <v>#VALUE!</v>
      </c>
      <c r="AZ290" s="5" t="e">
        <f>P_R[[#This Row],[10+]]-P_R[[#This Row],[11+]]</f>
        <v>#VALUE!</v>
      </c>
      <c r="BA290" s="5" t="e">
        <f>P_R[[#This Row],[11+]]-P_R[[#This Row],[12+]]</f>
        <v>#VALUE!</v>
      </c>
      <c r="BB290" s="5" t="e">
        <f>P_R[[#This Row],[12+]]-P_R[[#This Row],[13+]]</f>
        <v>#VALUE!</v>
      </c>
      <c r="BC290" s="5" t="e">
        <f>P_R[[#This Row],[13+]]-P_R[[#This Row],[14+]]</f>
        <v>#VALUE!</v>
      </c>
      <c r="BD290" s="5" t="e">
        <f>P_R[[#This Row],[14+]]-P_R[[#This Row],[15+]]</f>
        <v>#VALUE!</v>
      </c>
      <c r="BE290" s="5" t="e">
        <f>P_R[[#This Row],[15+]]-P_R[[#This Row],[16+]]</f>
        <v>#VALUE!</v>
      </c>
      <c r="BF290" s="5" t="e">
        <f>P_R[[#This Row],[16+]]-P_R[[#This Row],[17+]]</f>
        <v>#VALUE!</v>
      </c>
      <c r="BG290" s="5" t="e">
        <f>P_R[[#This Row],[17+]]-P_R[[#This Row],[18+]]</f>
        <v>#VALUE!</v>
      </c>
      <c r="BH290" s="5" t="e">
        <f>P_R[[#This Row],[18+]]-P_R[[#This Row],[19+]]</f>
        <v>#VALUE!</v>
      </c>
      <c r="BI290" s="5" t="e">
        <f>P_R[[#This Row],[19+]]-P_R[[#This Row],[20+]]</f>
        <v>#VALUE!</v>
      </c>
      <c r="BJ290" s="5" t="e">
        <f>P_R[[#This Row],[20+]]-P_R[[#This Row],[21+]]</f>
        <v>#VALUE!</v>
      </c>
      <c r="BK290" s="5" t="e">
        <f>P_R[[#This Row],[21+]]-P_R[[#This Row],[22+]]</f>
        <v>#VALUE!</v>
      </c>
      <c r="BL290" s="5" t="e">
        <f>P_R[[#This Row],[22+]]-P_R[[#This Row],[23+]]</f>
        <v>#VALUE!</v>
      </c>
      <c r="BM290" s="5" t="e">
        <f>P_R[[#This Row],[23+]]-P_R[[#This Row],[24+]]</f>
        <v>#VALUE!</v>
      </c>
      <c r="BN290" s="5" t="e">
        <f>P_R[[#This Row],[24+]]-P_R[[#This Row],[25+]]</f>
        <v>#VALUE!</v>
      </c>
      <c r="BO290" s="5" t="e">
        <f>P_R[[#This Row],[25+]]-P_R[[#This Row],[26+]]</f>
        <v>#VALUE!</v>
      </c>
      <c r="BP290" s="5" t="e">
        <f>P_R[[#This Row],[26+]]-P_R[[#This Row],[27+]]</f>
        <v>#VALUE!</v>
      </c>
      <c r="BQ290" s="5" t="e">
        <f>P_R[[#This Row],[27+]]-P_R[[#This Row],[28+]]</f>
        <v>#VALUE!</v>
      </c>
      <c r="BR290" s="5" t="e">
        <f>P_R[[#This Row],[28+]]-P_R[[#This Row],[29+]]</f>
        <v>#VALUE!</v>
      </c>
      <c r="BS290" s="5" t="e">
        <f>P_R[[#This Row],[29+]]-P_R[[#This Row],[30+]]</f>
        <v>#VALUE!</v>
      </c>
      <c r="BT290" s="5" t="e">
        <f>P_R[[#This Row],[30+]]-P_R[[#This Row],[31+]]</f>
        <v>#VALUE!</v>
      </c>
      <c r="BU290" s="5" t="e">
        <f>P_R[[#This Row],[31+]]-P_R[[#This Row],[32+]]</f>
        <v>#VALUE!</v>
      </c>
      <c r="BV290" s="5" t="e">
        <f>P_R[[#This Row],[32+]]-P_R[[#This Row],[33+]]</f>
        <v>#VALUE!</v>
      </c>
      <c r="BW290" s="5" t="e">
        <f>P_R[[#This Row],[33+]]-P_R[[#This Row],[34+]]</f>
        <v>#VALUE!</v>
      </c>
      <c r="BX290" s="5" t="e">
        <f>P_R[[#This Row],[34+]]-P_R[[#This Row],[35+]]</f>
        <v>#VALUE!</v>
      </c>
      <c r="BY290" s="5" t="e">
        <f>P_R[[#This Row],[35+]]-P_R[[#This Row],[36+]]</f>
        <v>#VALUE!</v>
      </c>
      <c r="BZ290" s="5" t="e">
        <f>P_R[[#This Row],[36+]]-P_R[[#This Row],[37+]]</f>
        <v>#VALUE!</v>
      </c>
      <c r="CA290" s="5" t="e">
        <f>P_R[[#This Row],[37+]]-P_R[[#This Row],[38+]]</f>
        <v>#VALUE!</v>
      </c>
      <c r="CB290" s="5" t="e">
        <f>P_R[[#This Row],[38+]]-P_R[[#This Row],[39+]]</f>
        <v>#VALUE!</v>
      </c>
      <c r="CC290" s="5" t="e">
        <f>P_R[[#This Row],[39+]]-P_R[[#This Row],[40+]]</f>
        <v>#VALUE!</v>
      </c>
      <c r="CD290" s="5" t="e">
        <f>P_R[[#This Row],[40+]]-P_R[[#This Row],[41+]]</f>
        <v>#VALUE!</v>
      </c>
      <c r="CE290" s="5" t="e">
        <f>P_R[[#This Row],[41+]]-P_R[[#This Row],[42+]]</f>
        <v>#VALUE!</v>
      </c>
      <c r="CF290" s="5" t="e">
        <f>P_R[[#This Row],[42+]]-P_R[[#This Row],[43+]]</f>
        <v>#VALUE!</v>
      </c>
      <c r="CG290" s="5" t="e">
        <f>P_R[[#This Row],[43+]]-P_R[[#This Row],[44+]]</f>
        <v>#VALUE!</v>
      </c>
      <c r="CH290" s="5" t="e">
        <f>P_R[[#This Row],[44+]]-P_R[[#This Row],[45+]]</f>
        <v>#VALUE!</v>
      </c>
      <c r="CI290" s="5" t="e">
        <f>P_R[[#This Row],[45+]]-P_R[[#This Row],[46+]]</f>
        <v>#VALUE!</v>
      </c>
      <c r="CJ290" s="5" t="e">
        <f>P_R[[#This Row],[46+]]-P_R[[#This Row],[47+]]</f>
        <v>#VALUE!</v>
      </c>
      <c r="CK290" s="5" t="e">
        <f>P_R[[#This Row],[47+]]-P_R[[#This Row],[48+]]</f>
        <v>#VALUE!</v>
      </c>
      <c r="CL290" s="5" t="e">
        <f>P_R[[#This Row],[48+]]-P_R[[#This Row],[49+]]</f>
        <v>#VALUE!</v>
      </c>
    </row>
    <row r="291" spans="50:90" x14ac:dyDescent="0.25">
      <c r="AX291" s="5" t="e">
        <f>P_R[[#This Row],[8+]]-P_R[[#This Row],[9+]]</f>
        <v>#VALUE!</v>
      </c>
      <c r="AY291" s="5" t="e">
        <f>P_R[[#This Row],[9+]]-P_R[[#This Row],[10+]]</f>
        <v>#VALUE!</v>
      </c>
      <c r="AZ291" s="5" t="e">
        <f>P_R[[#This Row],[10+]]-P_R[[#This Row],[11+]]</f>
        <v>#VALUE!</v>
      </c>
      <c r="BA291" s="5" t="e">
        <f>P_R[[#This Row],[11+]]-P_R[[#This Row],[12+]]</f>
        <v>#VALUE!</v>
      </c>
      <c r="BB291" s="5" t="e">
        <f>P_R[[#This Row],[12+]]-P_R[[#This Row],[13+]]</f>
        <v>#VALUE!</v>
      </c>
      <c r="BC291" s="5" t="e">
        <f>P_R[[#This Row],[13+]]-P_R[[#This Row],[14+]]</f>
        <v>#VALUE!</v>
      </c>
      <c r="BD291" s="5" t="e">
        <f>P_R[[#This Row],[14+]]-P_R[[#This Row],[15+]]</f>
        <v>#VALUE!</v>
      </c>
      <c r="BE291" s="5" t="e">
        <f>P_R[[#This Row],[15+]]-P_R[[#This Row],[16+]]</f>
        <v>#VALUE!</v>
      </c>
      <c r="BF291" s="5" t="e">
        <f>P_R[[#This Row],[16+]]-P_R[[#This Row],[17+]]</f>
        <v>#VALUE!</v>
      </c>
      <c r="BG291" s="5" t="e">
        <f>P_R[[#This Row],[17+]]-P_R[[#This Row],[18+]]</f>
        <v>#VALUE!</v>
      </c>
      <c r="BH291" s="5" t="e">
        <f>P_R[[#This Row],[18+]]-P_R[[#This Row],[19+]]</f>
        <v>#VALUE!</v>
      </c>
      <c r="BI291" s="5" t="e">
        <f>P_R[[#This Row],[19+]]-P_R[[#This Row],[20+]]</f>
        <v>#VALUE!</v>
      </c>
      <c r="BJ291" s="5" t="e">
        <f>P_R[[#This Row],[20+]]-P_R[[#This Row],[21+]]</f>
        <v>#VALUE!</v>
      </c>
      <c r="BK291" s="5" t="e">
        <f>P_R[[#This Row],[21+]]-P_R[[#This Row],[22+]]</f>
        <v>#VALUE!</v>
      </c>
      <c r="BL291" s="5" t="e">
        <f>P_R[[#This Row],[22+]]-P_R[[#This Row],[23+]]</f>
        <v>#VALUE!</v>
      </c>
      <c r="BM291" s="5" t="e">
        <f>P_R[[#This Row],[23+]]-P_R[[#This Row],[24+]]</f>
        <v>#VALUE!</v>
      </c>
      <c r="BN291" s="5" t="e">
        <f>P_R[[#This Row],[24+]]-P_R[[#This Row],[25+]]</f>
        <v>#VALUE!</v>
      </c>
      <c r="BO291" s="5" t="e">
        <f>P_R[[#This Row],[25+]]-P_R[[#This Row],[26+]]</f>
        <v>#VALUE!</v>
      </c>
      <c r="BP291" s="5" t="e">
        <f>P_R[[#This Row],[26+]]-P_R[[#This Row],[27+]]</f>
        <v>#VALUE!</v>
      </c>
      <c r="BQ291" s="5" t="e">
        <f>P_R[[#This Row],[27+]]-P_R[[#This Row],[28+]]</f>
        <v>#VALUE!</v>
      </c>
      <c r="BR291" s="5" t="e">
        <f>P_R[[#This Row],[28+]]-P_R[[#This Row],[29+]]</f>
        <v>#VALUE!</v>
      </c>
      <c r="BS291" s="5" t="e">
        <f>P_R[[#This Row],[29+]]-P_R[[#This Row],[30+]]</f>
        <v>#VALUE!</v>
      </c>
      <c r="BT291" s="5" t="e">
        <f>P_R[[#This Row],[30+]]-P_R[[#This Row],[31+]]</f>
        <v>#VALUE!</v>
      </c>
      <c r="BU291" s="5" t="e">
        <f>P_R[[#This Row],[31+]]-P_R[[#This Row],[32+]]</f>
        <v>#VALUE!</v>
      </c>
      <c r="BV291" s="5" t="e">
        <f>P_R[[#This Row],[32+]]-P_R[[#This Row],[33+]]</f>
        <v>#VALUE!</v>
      </c>
      <c r="BW291" s="5" t="e">
        <f>P_R[[#This Row],[33+]]-P_R[[#This Row],[34+]]</f>
        <v>#VALUE!</v>
      </c>
      <c r="BX291" s="5" t="e">
        <f>P_R[[#This Row],[34+]]-P_R[[#This Row],[35+]]</f>
        <v>#VALUE!</v>
      </c>
      <c r="BY291" s="5" t="e">
        <f>P_R[[#This Row],[35+]]-P_R[[#This Row],[36+]]</f>
        <v>#VALUE!</v>
      </c>
      <c r="BZ291" s="5" t="e">
        <f>P_R[[#This Row],[36+]]-P_R[[#This Row],[37+]]</f>
        <v>#VALUE!</v>
      </c>
      <c r="CA291" s="5" t="e">
        <f>P_R[[#This Row],[37+]]-P_R[[#This Row],[38+]]</f>
        <v>#VALUE!</v>
      </c>
      <c r="CB291" s="5" t="e">
        <f>P_R[[#This Row],[38+]]-P_R[[#This Row],[39+]]</f>
        <v>#VALUE!</v>
      </c>
      <c r="CC291" s="5" t="e">
        <f>P_R[[#This Row],[39+]]-P_R[[#This Row],[40+]]</f>
        <v>#VALUE!</v>
      </c>
      <c r="CD291" s="5" t="e">
        <f>P_R[[#This Row],[40+]]-P_R[[#This Row],[41+]]</f>
        <v>#VALUE!</v>
      </c>
      <c r="CE291" s="5" t="e">
        <f>P_R[[#This Row],[41+]]-P_R[[#This Row],[42+]]</f>
        <v>#VALUE!</v>
      </c>
      <c r="CF291" s="5" t="e">
        <f>P_R[[#This Row],[42+]]-P_R[[#This Row],[43+]]</f>
        <v>#VALUE!</v>
      </c>
      <c r="CG291" s="5" t="e">
        <f>P_R[[#This Row],[43+]]-P_R[[#This Row],[44+]]</f>
        <v>#VALUE!</v>
      </c>
      <c r="CH291" s="5" t="e">
        <f>P_R[[#This Row],[44+]]-P_R[[#This Row],[45+]]</f>
        <v>#VALUE!</v>
      </c>
      <c r="CI291" s="5" t="e">
        <f>P_R[[#This Row],[45+]]-P_R[[#This Row],[46+]]</f>
        <v>#VALUE!</v>
      </c>
      <c r="CJ291" s="5" t="e">
        <f>P_R[[#This Row],[46+]]-P_R[[#This Row],[47+]]</f>
        <v>#VALUE!</v>
      </c>
      <c r="CK291" s="5" t="e">
        <f>P_R[[#This Row],[47+]]-P_R[[#This Row],[48+]]</f>
        <v>#VALUE!</v>
      </c>
      <c r="CL291" s="5" t="e">
        <f>P_R[[#This Row],[48+]]-P_R[[#This Row],[49+]]</f>
        <v>#VALUE!</v>
      </c>
    </row>
    <row r="292" spans="50:90" x14ac:dyDescent="0.25">
      <c r="AX292" s="5" t="e">
        <f>P_R[[#This Row],[8+]]-P_R[[#This Row],[9+]]</f>
        <v>#VALUE!</v>
      </c>
      <c r="AY292" s="5" t="e">
        <f>P_R[[#This Row],[9+]]-P_R[[#This Row],[10+]]</f>
        <v>#VALUE!</v>
      </c>
      <c r="AZ292" s="5" t="e">
        <f>P_R[[#This Row],[10+]]-P_R[[#This Row],[11+]]</f>
        <v>#VALUE!</v>
      </c>
      <c r="BA292" s="5" t="e">
        <f>P_R[[#This Row],[11+]]-P_R[[#This Row],[12+]]</f>
        <v>#VALUE!</v>
      </c>
      <c r="BB292" s="5" t="e">
        <f>P_R[[#This Row],[12+]]-P_R[[#This Row],[13+]]</f>
        <v>#VALUE!</v>
      </c>
      <c r="BC292" s="5" t="e">
        <f>P_R[[#This Row],[13+]]-P_R[[#This Row],[14+]]</f>
        <v>#VALUE!</v>
      </c>
      <c r="BD292" s="5" t="e">
        <f>P_R[[#This Row],[14+]]-P_R[[#This Row],[15+]]</f>
        <v>#VALUE!</v>
      </c>
      <c r="BE292" s="5" t="e">
        <f>P_R[[#This Row],[15+]]-P_R[[#This Row],[16+]]</f>
        <v>#VALUE!</v>
      </c>
      <c r="BF292" s="5" t="e">
        <f>P_R[[#This Row],[16+]]-P_R[[#This Row],[17+]]</f>
        <v>#VALUE!</v>
      </c>
      <c r="BG292" s="5" t="e">
        <f>P_R[[#This Row],[17+]]-P_R[[#This Row],[18+]]</f>
        <v>#VALUE!</v>
      </c>
      <c r="BH292" s="5" t="e">
        <f>P_R[[#This Row],[18+]]-P_R[[#This Row],[19+]]</f>
        <v>#VALUE!</v>
      </c>
      <c r="BI292" s="5" t="e">
        <f>P_R[[#This Row],[19+]]-P_R[[#This Row],[20+]]</f>
        <v>#VALUE!</v>
      </c>
      <c r="BJ292" s="5" t="e">
        <f>P_R[[#This Row],[20+]]-P_R[[#This Row],[21+]]</f>
        <v>#VALUE!</v>
      </c>
      <c r="BK292" s="5" t="e">
        <f>P_R[[#This Row],[21+]]-P_R[[#This Row],[22+]]</f>
        <v>#VALUE!</v>
      </c>
      <c r="BL292" s="5" t="e">
        <f>P_R[[#This Row],[22+]]-P_R[[#This Row],[23+]]</f>
        <v>#VALUE!</v>
      </c>
      <c r="BM292" s="5" t="e">
        <f>P_R[[#This Row],[23+]]-P_R[[#This Row],[24+]]</f>
        <v>#VALUE!</v>
      </c>
      <c r="BN292" s="5" t="e">
        <f>P_R[[#This Row],[24+]]-P_R[[#This Row],[25+]]</f>
        <v>#VALUE!</v>
      </c>
      <c r="BO292" s="5" t="e">
        <f>P_R[[#This Row],[25+]]-P_R[[#This Row],[26+]]</f>
        <v>#VALUE!</v>
      </c>
      <c r="BP292" s="5" t="e">
        <f>P_R[[#This Row],[26+]]-P_R[[#This Row],[27+]]</f>
        <v>#VALUE!</v>
      </c>
      <c r="BQ292" s="5" t="e">
        <f>P_R[[#This Row],[27+]]-P_R[[#This Row],[28+]]</f>
        <v>#VALUE!</v>
      </c>
      <c r="BR292" s="5" t="e">
        <f>P_R[[#This Row],[28+]]-P_R[[#This Row],[29+]]</f>
        <v>#VALUE!</v>
      </c>
      <c r="BS292" s="5" t="e">
        <f>P_R[[#This Row],[29+]]-P_R[[#This Row],[30+]]</f>
        <v>#VALUE!</v>
      </c>
      <c r="BT292" s="5" t="e">
        <f>P_R[[#This Row],[30+]]-P_R[[#This Row],[31+]]</f>
        <v>#VALUE!</v>
      </c>
      <c r="BU292" s="5" t="e">
        <f>P_R[[#This Row],[31+]]-P_R[[#This Row],[32+]]</f>
        <v>#VALUE!</v>
      </c>
      <c r="BV292" s="5" t="e">
        <f>P_R[[#This Row],[32+]]-P_R[[#This Row],[33+]]</f>
        <v>#VALUE!</v>
      </c>
      <c r="BW292" s="5" t="e">
        <f>P_R[[#This Row],[33+]]-P_R[[#This Row],[34+]]</f>
        <v>#VALUE!</v>
      </c>
      <c r="BX292" s="5" t="e">
        <f>P_R[[#This Row],[34+]]-P_R[[#This Row],[35+]]</f>
        <v>#VALUE!</v>
      </c>
      <c r="BY292" s="5" t="e">
        <f>P_R[[#This Row],[35+]]-P_R[[#This Row],[36+]]</f>
        <v>#VALUE!</v>
      </c>
      <c r="BZ292" s="5" t="e">
        <f>P_R[[#This Row],[36+]]-P_R[[#This Row],[37+]]</f>
        <v>#VALUE!</v>
      </c>
      <c r="CA292" s="5" t="e">
        <f>P_R[[#This Row],[37+]]-P_R[[#This Row],[38+]]</f>
        <v>#VALUE!</v>
      </c>
      <c r="CB292" s="5" t="e">
        <f>P_R[[#This Row],[38+]]-P_R[[#This Row],[39+]]</f>
        <v>#VALUE!</v>
      </c>
      <c r="CC292" s="5" t="e">
        <f>P_R[[#This Row],[39+]]-P_R[[#This Row],[40+]]</f>
        <v>#VALUE!</v>
      </c>
      <c r="CD292" s="5" t="e">
        <f>P_R[[#This Row],[40+]]-P_R[[#This Row],[41+]]</f>
        <v>#VALUE!</v>
      </c>
      <c r="CE292" s="5" t="e">
        <f>P_R[[#This Row],[41+]]-P_R[[#This Row],[42+]]</f>
        <v>#VALUE!</v>
      </c>
      <c r="CF292" s="5" t="e">
        <f>P_R[[#This Row],[42+]]-P_R[[#This Row],[43+]]</f>
        <v>#VALUE!</v>
      </c>
      <c r="CG292" s="5" t="e">
        <f>P_R[[#This Row],[43+]]-P_R[[#This Row],[44+]]</f>
        <v>#VALUE!</v>
      </c>
      <c r="CH292" s="5" t="e">
        <f>P_R[[#This Row],[44+]]-P_R[[#This Row],[45+]]</f>
        <v>#VALUE!</v>
      </c>
      <c r="CI292" s="5" t="e">
        <f>P_R[[#This Row],[45+]]-P_R[[#This Row],[46+]]</f>
        <v>#VALUE!</v>
      </c>
      <c r="CJ292" s="5" t="e">
        <f>P_R[[#This Row],[46+]]-P_R[[#This Row],[47+]]</f>
        <v>#VALUE!</v>
      </c>
      <c r="CK292" s="5" t="e">
        <f>P_R[[#This Row],[47+]]-P_R[[#This Row],[48+]]</f>
        <v>#VALUE!</v>
      </c>
      <c r="CL292" s="5" t="e">
        <f>P_R[[#This Row],[48+]]-P_R[[#This Row],[49+]]</f>
        <v>#VALUE!</v>
      </c>
    </row>
    <row r="293" spans="50:90" x14ac:dyDescent="0.25">
      <c r="AX293" s="5" t="e">
        <f>P_R[[#This Row],[8+]]-P_R[[#This Row],[9+]]</f>
        <v>#VALUE!</v>
      </c>
      <c r="AY293" s="5" t="e">
        <f>P_R[[#This Row],[9+]]-P_R[[#This Row],[10+]]</f>
        <v>#VALUE!</v>
      </c>
      <c r="AZ293" s="5" t="e">
        <f>P_R[[#This Row],[10+]]-P_R[[#This Row],[11+]]</f>
        <v>#VALUE!</v>
      </c>
      <c r="BA293" s="5" t="e">
        <f>P_R[[#This Row],[11+]]-P_R[[#This Row],[12+]]</f>
        <v>#VALUE!</v>
      </c>
      <c r="BB293" s="5" t="e">
        <f>P_R[[#This Row],[12+]]-P_R[[#This Row],[13+]]</f>
        <v>#VALUE!</v>
      </c>
      <c r="BC293" s="5" t="e">
        <f>P_R[[#This Row],[13+]]-P_R[[#This Row],[14+]]</f>
        <v>#VALUE!</v>
      </c>
      <c r="BD293" s="5" t="e">
        <f>P_R[[#This Row],[14+]]-P_R[[#This Row],[15+]]</f>
        <v>#VALUE!</v>
      </c>
      <c r="BE293" s="5" t="e">
        <f>P_R[[#This Row],[15+]]-P_R[[#This Row],[16+]]</f>
        <v>#VALUE!</v>
      </c>
      <c r="BF293" s="5" t="e">
        <f>P_R[[#This Row],[16+]]-P_R[[#This Row],[17+]]</f>
        <v>#VALUE!</v>
      </c>
      <c r="BG293" s="5" t="e">
        <f>P_R[[#This Row],[17+]]-P_R[[#This Row],[18+]]</f>
        <v>#VALUE!</v>
      </c>
      <c r="BH293" s="5" t="e">
        <f>P_R[[#This Row],[18+]]-P_R[[#This Row],[19+]]</f>
        <v>#VALUE!</v>
      </c>
      <c r="BI293" s="5" t="e">
        <f>P_R[[#This Row],[19+]]-P_R[[#This Row],[20+]]</f>
        <v>#VALUE!</v>
      </c>
      <c r="BJ293" s="5" t="e">
        <f>P_R[[#This Row],[20+]]-P_R[[#This Row],[21+]]</f>
        <v>#VALUE!</v>
      </c>
      <c r="BK293" s="5" t="e">
        <f>P_R[[#This Row],[21+]]-P_R[[#This Row],[22+]]</f>
        <v>#VALUE!</v>
      </c>
      <c r="BL293" s="5" t="e">
        <f>P_R[[#This Row],[22+]]-P_R[[#This Row],[23+]]</f>
        <v>#VALUE!</v>
      </c>
      <c r="BM293" s="5" t="e">
        <f>P_R[[#This Row],[23+]]-P_R[[#This Row],[24+]]</f>
        <v>#VALUE!</v>
      </c>
      <c r="BN293" s="5" t="e">
        <f>P_R[[#This Row],[24+]]-P_R[[#This Row],[25+]]</f>
        <v>#VALUE!</v>
      </c>
      <c r="BO293" s="5" t="e">
        <f>P_R[[#This Row],[25+]]-P_R[[#This Row],[26+]]</f>
        <v>#VALUE!</v>
      </c>
      <c r="BP293" s="5" t="e">
        <f>P_R[[#This Row],[26+]]-P_R[[#This Row],[27+]]</f>
        <v>#VALUE!</v>
      </c>
      <c r="BQ293" s="5" t="e">
        <f>P_R[[#This Row],[27+]]-P_R[[#This Row],[28+]]</f>
        <v>#VALUE!</v>
      </c>
      <c r="BR293" s="5" t="e">
        <f>P_R[[#This Row],[28+]]-P_R[[#This Row],[29+]]</f>
        <v>#VALUE!</v>
      </c>
      <c r="BS293" s="5" t="e">
        <f>P_R[[#This Row],[29+]]-P_R[[#This Row],[30+]]</f>
        <v>#VALUE!</v>
      </c>
      <c r="BT293" s="5" t="e">
        <f>P_R[[#This Row],[30+]]-P_R[[#This Row],[31+]]</f>
        <v>#VALUE!</v>
      </c>
      <c r="BU293" s="5" t="e">
        <f>P_R[[#This Row],[31+]]-P_R[[#This Row],[32+]]</f>
        <v>#VALUE!</v>
      </c>
      <c r="BV293" s="5" t="e">
        <f>P_R[[#This Row],[32+]]-P_R[[#This Row],[33+]]</f>
        <v>#VALUE!</v>
      </c>
      <c r="BW293" s="5" t="e">
        <f>P_R[[#This Row],[33+]]-P_R[[#This Row],[34+]]</f>
        <v>#VALUE!</v>
      </c>
      <c r="BX293" s="5" t="e">
        <f>P_R[[#This Row],[34+]]-P_R[[#This Row],[35+]]</f>
        <v>#VALUE!</v>
      </c>
      <c r="BY293" s="5" t="e">
        <f>P_R[[#This Row],[35+]]-P_R[[#This Row],[36+]]</f>
        <v>#VALUE!</v>
      </c>
      <c r="BZ293" s="5" t="e">
        <f>P_R[[#This Row],[36+]]-P_R[[#This Row],[37+]]</f>
        <v>#VALUE!</v>
      </c>
      <c r="CA293" s="5" t="e">
        <f>P_R[[#This Row],[37+]]-P_R[[#This Row],[38+]]</f>
        <v>#VALUE!</v>
      </c>
      <c r="CB293" s="5" t="e">
        <f>P_R[[#This Row],[38+]]-P_R[[#This Row],[39+]]</f>
        <v>#VALUE!</v>
      </c>
      <c r="CC293" s="5" t="e">
        <f>P_R[[#This Row],[39+]]-P_R[[#This Row],[40+]]</f>
        <v>#VALUE!</v>
      </c>
      <c r="CD293" s="5" t="e">
        <f>P_R[[#This Row],[40+]]-P_R[[#This Row],[41+]]</f>
        <v>#VALUE!</v>
      </c>
      <c r="CE293" s="5" t="e">
        <f>P_R[[#This Row],[41+]]-P_R[[#This Row],[42+]]</f>
        <v>#VALUE!</v>
      </c>
      <c r="CF293" s="5" t="e">
        <f>P_R[[#This Row],[42+]]-P_R[[#This Row],[43+]]</f>
        <v>#VALUE!</v>
      </c>
      <c r="CG293" s="5" t="e">
        <f>P_R[[#This Row],[43+]]-P_R[[#This Row],[44+]]</f>
        <v>#VALUE!</v>
      </c>
      <c r="CH293" s="5" t="e">
        <f>P_R[[#This Row],[44+]]-P_R[[#This Row],[45+]]</f>
        <v>#VALUE!</v>
      </c>
      <c r="CI293" s="5" t="e">
        <f>P_R[[#This Row],[45+]]-P_R[[#This Row],[46+]]</f>
        <v>#VALUE!</v>
      </c>
      <c r="CJ293" s="5" t="e">
        <f>P_R[[#This Row],[46+]]-P_R[[#This Row],[47+]]</f>
        <v>#VALUE!</v>
      </c>
      <c r="CK293" s="5" t="e">
        <f>P_R[[#This Row],[47+]]-P_R[[#This Row],[48+]]</f>
        <v>#VALUE!</v>
      </c>
      <c r="CL293" s="5" t="e">
        <f>P_R[[#This Row],[48+]]-P_R[[#This Row],[49+]]</f>
        <v>#VALUE!</v>
      </c>
    </row>
    <row r="294" spans="50:90" x14ac:dyDescent="0.25">
      <c r="AX294" s="5" t="e">
        <f>P_R[[#This Row],[8+]]-P_R[[#This Row],[9+]]</f>
        <v>#VALUE!</v>
      </c>
      <c r="AY294" s="5" t="e">
        <f>P_R[[#This Row],[9+]]-P_R[[#This Row],[10+]]</f>
        <v>#VALUE!</v>
      </c>
      <c r="AZ294" s="5" t="e">
        <f>P_R[[#This Row],[10+]]-P_R[[#This Row],[11+]]</f>
        <v>#VALUE!</v>
      </c>
      <c r="BA294" s="5" t="e">
        <f>P_R[[#This Row],[11+]]-P_R[[#This Row],[12+]]</f>
        <v>#VALUE!</v>
      </c>
      <c r="BB294" s="5" t="e">
        <f>P_R[[#This Row],[12+]]-P_R[[#This Row],[13+]]</f>
        <v>#VALUE!</v>
      </c>
      <c r="BC294" s="5" t="e">
        <f>P_R[[#This Row],[13+]]-P_R[[#This Row],[14+]]</f>
        <v>#VALUE!</v>
      </c>
      <c r="BD294" s="5" t="e">
        <f>P_R[[#This Row],[14+]]-P_R[[#This Row],[15+]]</f>
        <v>#VALUE!</v>
      </c>
      <c r="BE294" s="5" t="e">
        <f>P_R[[#This Row],[15+]]-P_R[[#This Row],[16+]]</f>
        <v>#VALUE!</v>
      </c>
      <c r="BF294" s="5" t="e">
        <f>P_R[[#This Row],[16+]]-P_R[[#This Row],[17+]]</f>
        <v>#VALUE!</v>
      </c>
      <c r="BG294" s="5" t="e">
        <f>P_R[[#This Row],[17+]]-P_R[[#This Row],[18+]]</f>
        <v>#VALUE!</v>
      </c>
      <c r="BH294" s="5" t="e">
        <f>P_R[[#This Row],[18+]]-P_R[[#This Row],[19+]]</f>
        <v>#VALUE!</v>
      </c>
      <c r="BI294" s="5" t="e">
        <f>P_R[[#This Row],[19+]]-P_R[[#This Row],[20+]]</f>
        <v>#VALUE!</v>
      </c>
      <c r="BJ294" s="5" t="e">
        <f>P_R[[#This Row],[20+]]-P_R[[#This Row],[21+]]</f>
        <v>#VALUE!</v>
      </c>
      <c r="BK294" s="5" t="e">
        <f>P_R[[#This Row],[21+]]-P_R[[#This Row],[22+]]</f>
        <v>#VALUE!</v>
      </c>
      <c r="BL294" s="5" t="e">
        <f>P_R[[#This Row],[22+]]-P_R[[#This Row],[23+]]</f>
        <v>#VALUE!</v>
      </c>
      <c r="BM294" s="5" t="e">
        <f>P_R[[#This Row],[23+]]-P_R[[#This Row],[24+]]</f>
        <v>#VALUE!</v>
      </c>
      <c r="BN294" s="5" t="e">
        <f>P_R[[#This Row],[24+]]-P_R[[#This Row],[25+]]</f>
        <v>#VALUE!</v>
      </c>
      <c r="BO294" s="5" t="e">
        <f>P_R[[#This Row],[25+]]-P_R[[#This Row],[26+]]</f>
        <v>#VALUE!</v>
      </c>
      <c r="BP294" s="5" t="e">
        <f>P_R[[#This Row],[26+]]-P_R[[#This Row],[27+]]</f>
        <v>#VALUE!</v>
      </c>
      <c r="BQ294" s="5" t="e">
        <f>P_R[[#This Row],[27+]]-P_R[[#This Row],[28+]]</f>
        <v>#VALUE!</v>
      </c>
      <c r="BR294" s="5" t="e">
        <f>P_R[[#This Row],[28+]]-P_R[[#This Row],[29+]]</f>
        <v>#VALUE!</v>
      </c>
      <c r="BS294" s="5" t="e">
        <f>P_R[[#This Row],[29+]]-P_R[[#This Row],[30+]]</f>
        <v>#VALUE!</v>
      </c>
      <c r="BT294" s="5" t="e">
        <f>P_R[[#This Row],[30+]]-P_R[[#This Row],[31+]]</f>
        <v>#VALUE!</v>
      </c>
      <c r="BU294" s="5" t="e">
        <f>P_R[[#This Row],[31+]]-P_R[[#This Row],[32+]]</f>
        <v>#VALUE!</v>
      </c>
      <c r="BV294" s="5" t="e">
        <f>P_R[[#This Row],[32+]]-P_R[[#This Row],[33+]]</f>
        <v>#VALUE!</v>
      </c>
      <c r="BW294" s="5" t="e">
        <f>P_R[[#This Row],[33+]]-P_R[[#This Row],[34+]]</f>
        <v>#VALUE!</v>
      </c>
      <c r="BX294" s="5" t="e">
        <f>P_R[[#This Row],[34+]]-P_R[[#This Row],[35+]]</f>
        <v>#VALUE!</v>
      </c>
      <c r="BY294" s="5" t="e">
        <f>P_R[[#This Row],[35+]]-P_R[[#This Row],[36+]]</f>
        <v>#VALUE!</v>
      </c>
      <c r="BZ294" s="5" t="e">
        <f>P_R[[#This Row],[36+]]-P_R[[#This Row],[37+]]</f>
        <v>#VALUE!</v>
      </c>
      <c r="CA294" s="5" t="e">
        <f>P_R[[#This Row],[37+]]-P_R[[#This Row],[38+]]</f>
        <v>#VALUE!</v>
      </c>
      <c r="CB294" s="5" t="e">
        <f>P_R[[#This Row],[38+]]-P_R[[#This Row],[39+]]</f>
        <v>#VALUE!</v>
      </c>
      <c r="CC294" s="5" t="e">
        <f>P_R[[#This Row],[39+]]-P_R[[#This Row],[40+]]</f>
        <v>#VALUE!</v>
      </c>
      <c r="CD294" s="5" t="e">
        <f>P_R[[#This Row],[40+]]-P_R[[#This Row],[41+]]</f>
        <v>#VALUE!</v>
      </c>
      <c r="CE294" s="5" t="e">
        <f>P_R[[#This Row],[41+]]-P_R[[#This Row],[42+]]</f>
        <v>#VALUE!</v>
      </c>
      <c r="CF294" s="5" t="e">
        <f>P_R[[#This Row],[42+]]-P_R[[#This Row],[43+]]</f>
        <v>#VALUE!</v>
      </c>
      <c r="CG294" s="5" t="e">
        <f>P_R[[#This Row],[43+]]-P_R[[#This Row],[44+]]</f>
        <v>#VALUE!</v>
      </c>
      <c r="CH294" s="5" t="e">
        <f>P_R[[#This Row],[44+]]-P_R[[#This Row],[45+]]</f>
        <v>#VALUE!</v>
      </c>
      <c r="CI294" s="5" t="e">
        <f>P_R[[#This Row],[45+]]-P_R[[#This Row],[46+]]</f>
        <v>#VALUE!</v>
      </c>
      <c r="CJ294" s="5" t="e">
        <f>P_R[[#This Row],[46+]]-P_R[[#This Row],[47+]]</f>
        <v>#VALUE!</v>
      </c>
      <c r="CK294" s="5" t="e">
        <f>P_R[[#This Row],[47+]]-P_R[[#This Row],[48+]]</f>
        <v>#VALUE!</v>
      </c>
      <c r="CL294" s="5" t="e">
        <f>P_R[[#This Row],[48+]]-P_R[[#This Row],[49+]]</f>
        <v>#VALUE!</v>
      </c>
    </row>
    <row r="295" spans="50:90" x14ac:dyDescent="0.25">
      <c r="AX295" s="5" t="e">
        <f>P_R[[#This Row],[8+]]-P_R[[#This Row],[9+]]</f>
        <v>#VALUE!</v>
      </c>
      <c r="AY295" s="5" t="e">
        <f>P_R[[#This Row],[9+]]-P_R[[#This Row],[10+]]</f>
        <v>#VALUE!</v>
      </c>
      <c r="AZ295" s="5" t="e">
        <f>P_R[[#This Row],[10+]]-P_R[[#This Row],[11+]]</f>
        <v>#VALUE!</v>
      </c>
      <c r="BA295" s="5" t="e">
        <f>P_R[[#This Row],[11+]]-P_R[[#This Row],[12+]]</f>
        <v>#VALUE!</v>
      </c>
      <c r="BB295" s="5" t="e">
        <f>P_R[[#This Row],[12+]]-P_R[[#This Row],[13+]]</f>
        <v>#VALUE!</v>
      </c>
      <c r="BC295" s="5" t="e">
        <f>P_R[[#This Row],[13+]]-P_R[[#This Row],[14+]]</f>
        <v>#VALUE!</v>
      </c>
      <c r="BD295" s="5" t="e">
        <f>P_R[[#This Row],[14+]]-P_R[[#This Row],[15+]]</f>
        <v>#VALUE!</v>
      </c>
      <c r="BE295" s="5" t="e">
        <f>P_R[[#This Row],[15+]]-P_R[[#This Row],[16+]]</f>
        <v>#VALUE!</v>
      </c>
      <c r="BF295" s="5" t="e">
        <f>P_R[[#This Row],[16+]]-P_R[[#This Row],[17+]]</f>
        <v>#VALUE!</v>
      </c>
      <c r="BG295" s="5" t="e">
        <f>P_R[[#This Row],[17+]]-P_R[[#This Row],[18+]]</f>
        <v>#VALUE!</v>
      </c>
      <c r="BH295" s="5" t="e">
        <f>P_R[[#This Row],[18+]]-P_R[[#This Row],[19+]]</f>
        <v>#VALUE!</v>
      </c>
      <c r="BI295" s="5" t="e">
        <f>P_R[[#This Row],[19+]]-P_R[[#This Row],[20+]]</f>
        <v>#VALUE!</v>
      </c>
      <c r="BJ295" s="5" t="e">
        <f>P_R[[#This Row],[20+]]-P_R[[#This Row],[21+]]</f>
        <v>#VALUE!</v>
      </c>
      <c r="BK295" s="5" t="e">
        <f>P_R[[#This Row],[21+]]-P_R[[#This Row],[22+]]</f>
        <v>#VALUE!</v>
      </c>
      <c r="BL295" s="5" t="e">
        <f>P_R[[#This Row],[22+]]-P_R[[#This Row],[23+]]</f>
        <v>#VALUE!</v>
      </c>
      <c r="BM295" s="5" t="e">
        <f>P_R[[#This Row],[23+]]-P_R[[#This Row],[24+]]</f>
        <v>#VALUE!</v>
      </c>
      <c r="BN295" s="5" t="e">
        <f>P_R[[#This Row],[24+]]-P_R[[#This Row],[25+]]</f>
        <v>#VALUE!</v>
      </c>
      <c r="BO295" s="5" t="e">
        <f>P_R[[#This Row],[25+]]-P_R[[#This Row],[26+]]</f>
        <v>#VALUE!</v>
      </c>
      <c r="BP295" s="5" t="e">
        <f>P_R[[#This Row],[26+]]-P_R[[#This Row],[27+]]</f>
        <v>#VALUE!</v>
      </c>
      <c r="BQ295" s="5" t="e">
        <f>P_R[[#This Row],[27+]]-P_R[[#This Row],[28+]]</f>
        <v>#VALUE!</v>
      </c>
      <c r="BR295" s="5" t="e">
        <f>P_R[[#This Row],[28+]]-P_R[[#This Row],[29+]]</f>
        <v>#VALUE!</v>
      </c>
      <c r="BS295" s="5" t="e">
        <f>P_R[[#This Row],[29+]]-P_R[[#This Row],[30+]]</f>
        <v>#VALUE!</v>
      </c>
      <c r="BT295" s="5" t="e">
        <f>P_R[[#This Row],[30+]]-P_R[[#This Row],[31+]]</f>
        <v>#VALUE!</v>
      </c>
      <c r="BU295" s="5" t="e">
        <f>P_R[[#This Row],[31+]]-P_R[[#This Row],[32+]]</f>
        <v>#VALUE!</v>
      </c>
      <c r="BV295" s="5" t="e">
        <f>P_R[[#This Row],[32+]]-P_R[[#This Row],[33+]]</f>
        <v>#VALUE!</v>
      </c>
      <c r="BW295" s="5" t="e">
        <f>P_R[[#This Row],[33+]]-P_R[[#This Row],[34+]]</f>
        <v>#VALUE!</v>
      </c>
      <c r="BX295" s="5" t="e">
        <f>P_R[[#This Row],[34+]]-P_R[[#This Row],[35+]]</f>
        <v>#VALUE!</v>
      </c>
      <c r="BY295" s="5" t="e">
        <f>P_R[[#This Row],[35+]]-P_R[[#This Row],[36+]]</f>
        <v>#VALUE!</v>
      </c>
      <c r="BZ295" s="5" t="e">
        <f>P_R[[#This Row],[36+]]-P_R[[#This Row],[37+]]</f>
        <v>#VALUE!</v>
      </c>
      <c r="CA295" s="5" t="e">
        <f>P_R[[#This Row],[37+]]-P_R[[#This Row],[38+]]</f>
        <v>#VALUE!</v>
      </c>
      <c r="CB295" s="5" t="e">
        <f>P_R[[#This Row],[38+]]-P_R[[#This Row],[39+]]</f>
        <v>#VALUE!</v>
      </c>
      <c r="CC295" s="5" t="e">
        <f>P_R[[#This Row],[39+]]-P_R[[#This Row],[40+]]</f>
        <v>#VALUE!</v>
      </c>
      <c r="CD295" s="5" t="e">
        <f>P_R[[#This Row],[40+]]-P_R[[#This Row],[41+]]</f>
        <v>#VALUE!</v>
      </c>
      <c r="CE295" s="5" t="e">
        <f>P_R[[#This Row],[41+]]-P_R[[#This Row],[42+]]</f>
        <v>#VALUE!</v>
      </c>
      <c r="CF295" s="5" t="e">
        <f>P_R[[#This Row],[42+]]-P_R[[#This Row],[43+]]</f>
        <v>#VALUE!</v>
      </c>
      <c r="CG295" s="5" t="e">
        <f>P_R[[#This Row],[43+]]-P_R[[#This Row],[44+]]</f>
        <v>#VALUE!</v>
      </c>
      <c r="CH295" s="5" t="e">
        <f>P_R[[#This Row],[44+]]-P_R[[#This Row],[45+]]</f>
        <v>#VALUE!</v>
      </c>
      <c r="CI295" s="5" t="e">
        <f>P_R[[#This Row],[45+]]-P_R[[#This Row],[46+]]</f>
        <v>#VALUE!</v>
      </c>
      <c r="CJ295" s="5" t="e">
        <f>P_R[[#This Row],[46+]]-P_R[[#This Row],[47+]]</f>
        <v>#VALUE!</v>
      </c>
      <c r="CK295" s="5" t="e">
        <f>P_R[[#This Row],[47+]]-P_R[[#This Row],[48+]]</f>
        <v>#VALUE!</v>
      </c>
      <c r="CL295" s="5" t="e">
        <f>P_R[[#This Row],[48+]]-P_R[[#This Row],[49+]]</f>
        <v>#VALUE!</v>
      </c>
    </row>
    <row r="296" spans="50:90" x14ac:dyDescent="0.25">
      <c r="AX296" s="5" t="e">
        <f>P_R[[#This Row],[8+]]-P_R[[#This Row],[9+]]</f>
        <v>#VALUE!</v>
      </c>
      <c r="AY296" s="5" t="e">
        <f>P_R[[#This Row],[9+]]-P_R[[#This Row],[10+]]</f>
        <v>#VALUE!</v>
      </c>
      <c r="AZ296" s="5" t="e">
        <f>P_R[[#This Row],[10+]]-P_R[[#This Row],[11+]]</f>
        <v>#VALUE!</v>
      </c>
      <c r="BA296" s="5" t="e">
        <f>P_R[[#This Row],[11+]]-P_R[[#This Row],[12+]]</f>
        <v>#VALUE!</v>
      </c>
      <c r="BB296" s="5" t="e">
        <f>P_R[[#This Row],[12+]]-P_R[[#This Row],[13+]]</f>
        <v>#VALUE!</v>
      </c>
      <c r="BC296" s="5" t="e">
        <f>P_R[[#This Row],[13+]]-P_R[[#This Row],[14+]]</f>
        <v>#VALUE!</v>
      </c>
      <c r="BD296" s="5" t="e">
        <f>P_R[[#This Row],[14+]]-P_R[[#This Row],[15+]]</f>
        <v>#VALUE!</v>
      </c>
      <c r="BE296" s="5" t="e">
        <f>P_R[[#This Row],[15+]]-P_R[[#This Row],[16+]]</f>
        <v>#VALUE!</v>
      </c>
      <c r="BF296" s="5" t="e">
        <f>P_R[[#This Row],[16+]]-P_R[[#This Row],[17+]]</f>
        <v>#VALUE!</v>
      </c>
      <c r="BG296" s="5" t="e">
        <f>P_R[[#This Row],[17+]]-P_R[[#This Row],[18+]]</f>
        <v>#VALUE!</v>
      </c>
      <c r="BH296" s="5" t="e">
        <f>P_R[[#This Row],[18+]]-P_R[[#This Row],[19+]]</f>
        <v>#VALUE!</v>
      </c>
      <c r="BI296" s="5" t="e">
        <f>P_R[[#This Row],[19+]]-P_R[[#This Row],[20+]]</f>
        <v>#VALUE!</v>
      </c>
      <c r="BJ296" s="5" t="e">
        <f>P_R[[#This Row],[20+]]-P_R[[#This Row],[21+]]</f>
        <v>#VALUE!</v>
      </c>
      <c r="BK296" s="5" t="e">
        <f>P_R[[#This Row],[21+]]-P_R[[#This Row],[22+]]</f>
        <v>#VALUE!</v>
      </c>
      <c r="BL296" s="5" t="e">
        <f>P_R[[#This Row],[22+]]-P_R[[#This Row],[23+]]</f>
        <v>#VALUE!</v>
      </c>
      <c r="BM296" s="5" t="e">
        <f>P_R[[#This Row],[23+]]-P_R[[#This Row],[24+]]</f>
        <v>#VALUE!</v>
      </c>
      <c r="BN296" s="5" t="e">
        <f>P_R[[#This Row],[24+]]-P_R[[#This Row],[25+]]</f>
        <v>#VALUE!</v>
      </c>
      <c r="BO296" s="5" t="e">
        <f>P_R[[#This Row],[25+]]-P_R[[#This Row],[26+]]</f>
        <v>#VALUE!</v>
      </c>
      <c r="BP296" s="5" t="e">
        <f>P_R[[#This Row],[26+]]-P_R[[#This Row],[27+]]</f>
        <v>#VALUE!</v>
      </c>
      <c r="BQ296" s="5" t="e">
        <f>P_R[[#This Row],[27+]]-P_R[[#This Row],[28+]]</f>
        <v>#VALUE!</v>
      </c>
      <c r="BR296" s="5" t="e">
        <f>P_R[[#This Row],[28+]]-P_R[[#This Row],[29+]]</f>
        <v>#VALUE!</v>
      </c>
      <c r="BS296" s="5" t="e">
        <f>P_R[[#This Row],[29+]]-P_R[[#This Row],[30+]]</f>
        <v>#VALUE!</v>
      </c>
      <c r="BT296" s="5" t="e">
        <f>P_R[[#This Row],[30+]]-P_R[[#This Row],[31+]]</f>
        <v>#VALUE!</v>
      </c>
      <c r="BU296" s="5" t="e">
        <f>P_R[[#This Row],[31+]]-P_R[[#This Row],[32+]]</f>
        <v>#VALUE!</v>
      </c>
      <c r="BV296" s="5" t="e">
        <f>P_R[[#This Row],[32+]]-P_R[[#This Row],[33+]]</f>
        <v>#VALUE!</v>
      </c>
      <c r="BW296" s="5" t="e">
        <f>P_R[[#This Row],[33+]]-P_R[[#This Row],[34+]]</f>
        <v>#VALUE!</v>
      </c>
      <c r="BX296" s="5" t="e">
        <f>P_R[[#This Row],[34+]]-P_R[[#This Row],[35+]]</f>
        <v>#VALUE!</v>
      </c>
      <c r="BY296" s="5" t="e">
        <f>P_R[[#This Row],[35+]]-P_R[[#This Row],[36+]]</f>
        <v>#VALUE!</v>
      </c>
      <c r="BZ296" s="5" t="e">
        <f>P_R[[#This Row],[36+]]-P_R[[#This Row],[37+]]</f>
        <v>#VALUE!</v>
      </c>
      <c r="CA296" s="5" t="e">
        <f>P_R[[#This Row],[37+]]-P_R[[#This Row],[38+]]</f>
        <v>#VALUE!</v>
      </c>
      <c r="CB296" s="5" t="e">
        <f>P_R[[#This Row],[38+]]-P_R[[#This Row],[39+]]</f>
        <v>#VALUE!</v>
      </c>
      <c r="CC296" s="5" t="e">
        <f>P_R[[#This Row],[39+]]-P_R[[#This Row],[40+]]</f>
        <v>#VALUE!</v>
      </c>
      <c r="CD296" s="5" t="e">
        <f>P_R[[#This Row],[40+]]-P_R[[#This Row],[41+]]</f>
        <v>#VALUE!</v>
      </c>
      <c r="CE296" s="5" t="e">
        <f>P_R[[#This Row],[41+]]-P_R[[#This Row],[42+]]</f>
        <v>#VALUE!</v>
      </c>
      <c r="CF296" s="5" t="e">
        <f>P_R[[#This Row],[42+]]-P_R[[#This Row],[43+]]</f>
        <v>#VALUE!</v>
      </c>
      <c r="CG296" s="5" t="e">
        <f>P_R[[#This Row],[43+]]-P_R[[#This Row],[44+]]</f>
        <v>#VALUE!</v>
      </c>
      <c r="CH296" s="5" t="e">
        <f>P_R[[#This Row],[44+]]-P_R[[#This Row],[45+]]</f>
        <v>#VALUE!</v>
      </c>
      <c r="CI296" s="5" t="e">
        <f>P_R[[#This Row],[45+]]-P_R[[#This Row],[46+]]</f>
        <v>#VALUE!</v>
      </c>
      <c r="CJ296" s="5" t="e">
        <f>P_R[[#This Row],[46+]]-P_R[[#This Row],[47+]]</f>
        <v>#VALUE!</v>
      </c>
      <c r="CK296" s="5" t="e">
        <f>P_R[[#This Row],[47+]]-P_R[[#This Row],[48+]]</f>
        <v>#VALUE!</v>
      </c>
      <c r="CL296" s="5" t="e">
        <f>P_R[[#This Row],[48+]]-P_R[[#This Row],[49+]]</f>
        <v>#VALUE!</v>
      </c>
    </row>
    <row r="297" spans="50:90" x14ac:dyDescent="0.25">
      <c r="AX297" s="5" t="e">
        <f>P_R[[#This Row],[8+]]-P_R[[#This Row],[9+]]</f>
        <v>#VALUE!</v>
      </c>
      <c r="AY297" s="5" t="e">
        <f>P_R[[#This Row],[9+]]-P_R[[#This Row],[10+]]</f>
        <v>#VALUE!</v>
      </c>
      <c r="AZ297" s="5" t="e">
        <f>P_R[[#This Row],[10+]]-P_R[[#This Row],[11+]]</f>
        <v>#VALUE!</v>
      </c>
      <c r="BA297" s="5" t="e">
        <f>P_R[[#This Row],[11+]]-P_R[[#This Row],[12+]]</f>
        <v>#VALUE!</v>
      </c>
      <c r="BB297" s="5" t="e">
        <f>P_R[[#This Row],[12+]]-P_R[[#This Row],[13+]]</f>
        <v>#VALUE!</v>
      </c>
      <c r="BC297" s="5" t="e">
        <f>P_R[[#This Row],[13+]]-P_R[[#This Row],[14+]]</f>
        <v>#VALUE!</v>
      </c>
      <c r="BD297" s="5" t="e">
        <f>P_R[[#This Row],[14+]]-P_R[[#This Row],[15+]]</f>
        <v>#VALUE!</v>
      </c>
      <c r="BE297" s="5" t="e">
        <f>P_R[[#This Row],[15+]]-P_R[[#This Row],[16+]]</f>
        <v>#VALUE!</v>
      </c>
      <c r="BF297" s="5" t="e">
        <f>P_R[[#This Row],[16+]]-P_R[[#This Row],[17+]]</f>
        <v>#VALUE!</v>
      </c>
      <c r="BG297" s="5" t="e">
        <f>P_R[[#This Row],[17+]]-P_R[[#This Row],[18+]]</f>
        <v>#VALUE!</v>
      </c>
      <c r="BH297" s="5" t="e">
        <f>P_R[[#This Row],[18+]]-P_R[[#This Row],[19+]]</f>
        <v>#VALUE!</v>
      </c>
      <c r="BI297" s="5" t="e">
        <f>P_R[[#This Row],[19+]]-P_R[[#This Row],[20+]]</f>
        <v>#VALUE!</v>
      </c>
      <c r="BJ297" s="5" t="e">
        <f>P_R[[#This Row],[20+]]-P_R[[#This Row],[21+]]</f>
        <v>#VALUE!</v>
      </c>
      <c r="BK297" s="5" t="e">
        <f>P_R[[#This Row],[21+]]-P_R[[#This Row],[22+]]</f>
        <v>#VALUE!</v>
      </c>
      <c r="BL297" s="5" t="e">
        <f>P_R[[#This Row],[22+]]-P_R[[#This Row],[23+]]</f>
        <v>#VALUE!</v>
      </c>
      <c r="BM297" s="5" t="e">
        <f>P_R[[#This Row],[23+]]-P_R[[#This Row],[24+]]</f>
        <v>#VALUE!</v>
      </c>
      <c r="BN297" s="5" t="e">
        <f>P_R[[#This Row],[24+]]-P_R[[#This Row],[25+]]</f>
        <v>#VALUE!</v>
      </c>
      <c r="BO297" s="5" t="e">
        <f>P_R[[#This Row],[25+]]-P_R[[#This Row],[26+]]</f>
        <v>#VALUE!</v>
      </c>
      <c r="BP297" s="5" t="e">
        <f>P_R[[#This Row],[26+]]-P_R[[#This Row],[27+]]</f>
        <v>#VALUE!</v>
      </c>
      <c r="BQ297" s="5" t="e">
        <f>P_R[[#This Row],[27+]]-P_R[[#This Row],[28+]]</f>
        <v>#VALUE!</v>
      </c>
      <c r="BR297" s="5" t="e">
        <f>P_R[[#This Row],[28+]]-P_R[[#This Row],[29+]]</f>
        <v>#VALUE!</v>
      </c>
      <c r="BS297" s="5" t="e">
        <f>P_R[[#This Row],[29+]]-P_R[[#This Row],[30+]]</f>
        <v>#VALUE!</v>
      </c>
      <c r="BT297" s="5" t="e">
        <f>P_R[[#This Row],[30+]]-P_R[[#This Row],[31+]]</f>
        <v>#VALUE!</v>
      </c>
      <c r="BU297" s="5" t="e">
        <f>P_R[[#This Row],[31+]]-P_R[[#This Row],[32+]]</f>
        <v>#VALUE!</v>
      </c>
      <c r="BV297" s="5" t="e">
        <f>P_R[[#This Row],[32+]]-P_R[[#This Row],[33+]]</f>
        <v>#VALUE!</v>
      </c>
      <c r="BW297" s="5" t="e">
        <f>P_R[[#This Row],[33+]]-P_R[[#This Row],[34+]]</f>
        <v>#VALUE!</v>
      </c>
      <c r="BX297" s="5" t="e">
        <f>P_R[[#This Row],[34+]]-P_R[[#This Row],[35+]]</f>
        <v>#VALUE!</v>
      </c>
      <c r="BY297" s="5" t="e">
        <f>P_R[[#This Row],[35+]]-P_R[[#This Row],[36+]]</f>
        <v>#VALUE!</v>
      </c>
      <c r="BZ297" s="5" t="e">
        <f>P_R[[#This Row],[36+]]-P_R[[#This Row],[37+]]</f>
        <v>#VALUE!</v>
      </c>
      <c r="CA297" s="5" t="e">
        <f>P_R[[#This Row],[37+]]-P_R[[#This Row],[38+]]</f>
        <v>#VALUE!</v>
      </c>
      <c r="CB297" s="5" t="e">
        <f>P_R[[#This Row],[38+]]-P_R[[#This Row],[39+]]</f>
        <v>#VALUE!</v>
      </c>
      <c r="CC297" s="5" t="e">
        <f>P_R[[#This Row],[39+]]-P_R[[#This Row],[40+]]</f>
        <v>#VALUE!</v>
      </c>
      <c r="CD297" s="5" t="e">
        <f>P_R[[#This Row],[40+]]-P_R[[#This Row],[41+]]</f>
        <v>#VALUE!</v>
      </c>
      <c r="CE297" s="5" t="e">
        <f>P_R[[#This Row],[41+]]-P_R[[#This Row],[42+]]</f>
        <v>#VALUE!</v>
      </c>
      <c r="CF297" s="5" t="e">
        <f>P_R[[#This Row],[42+]]-P_R[[#This Row],[43+]]</f>
        <v>#VALUE!</v>
      </c>
      <c r="CG297" s="5" t="e">
        <f>P_R[[#This Row],[43+]]-P_R[[#This Row],[44+]]</f>
        <v>#VALUE!</v>
      </c>
      <c r="CH297" s="5" t="e">
        <f>P_R[[#This Row],[44+]]-P_R[[#This Row],[45+]]</f>
        <v>#VALUE!</v>
      </c>
      <c r="CI297" s="5" t="e">
        <f>P_R[[#This Row],[45+]]-P_R[[#This Row],[46+]]</f>
        <v>#VALUE!</v>
      </c>
      <c r="CJ297" s="5" t="e">
        <f>P_R[[#This Row],[46+]]-P_R[[#This Row],[47+]]</f>
        <v>#VALUE!</v>
      </c>
      <c r="CK297" s="5" t="e">
        <f>P_R[[#This Row],[47+]]-P_R[[#This Row],[48+]]</f>
        <v>#VALUE!</v>
      </c>
      <c r="CL297" s="5" t="e">
        <f>P_R[[#This Row],[48+]]-P_R[[#This Row],[49+]]</f>
        <v>#VALUE!</v>
      </c>
    </row>
    <row r="298" spans="50:90" x14ac:dyDescent="0.25">
      <c r="AX298" s="5" t="e">
        <f>P_R[[#This Row],[8+]]-P_R[[#This Row],[9+]]</f>
        <v>#VALUE!</v>
      </c>
      <c r="AY298" s="5" t="e">
        <f>P_R[[#This Row],[9+]]-P_R[[#This Row],[10+]]</f>
        <v>#VALUE!</v>
      </c>
      <c r="AZ298" s="5" t="e">
        <f>P_R[[#This Row],[10+]]-P_R[[#This Row],[11+]]</f>
        <v>#VALUE!</v>
      </c>
      <c r="BA298" s="5" t="e">
        <f>P_R[[#This Row],[11+]]-P_R[[#This Row],[12+]]</f>
        <v>#VALUE!</v>
      </c>
      <c r="BB298" s="5" t="e">
        <f>P_R[[#This Row],[12+]]-P_R[[#This Row],[13+]]</f>
        <v>#VALUE!</v>
      </c>
      <c r="BC298" s="5" t="e">
        <f>P_R[[#This Row],[13+]]-P_R[[#This Row],[14+]]</f>
        <v>#VALUE!</v>
      </c>
      <c r="BD298" s="5" t="e">
        <f>P_R[[#This Row],[14+]]-P_R[[#This Row],[15+]]</f>
        <v>#VALUE!</v>
      </c>
      <c r="BE298" s="5" t="e">
        <f>P_R[[#This Row],[15+]]-P_R[[#This Row],[16+]]</f>
        <v>#VALUE!</v>
      </c>
      <c r="BF298" s="5" t="e">
        <f>P_R[[#This Row],[16+]]-P_R[[#This Row],[17+]]</f>
        <v>#VALUE!</v>
      </c>
      <c r="BG298" s="5" t="e">
        <f>P_R[[#This Row],[17+]]-P_R[[#This Row],[18+]]</f>
        <v>#VALUE!</v>
      </c>
      <c r="BH298" s="5" t="e">
        <f>P_R[[#This Row],[18+]]-P_R[[#This Row],[19+]]</f>
        <v>#VALUE!</v>
      </c>
      <c r="BI298" s="5" t="e">
        <f>P_R[[#This Row],[19+]]-P_R[[#This Row],[20+]]</f>
        <v>#VALUE!</v>
      </c>
      <c r="BJ298" s="5" t="e">
        <f>P_R[[#This Row],[20+]]-P_R[[#This Row],[21+]]</f>
        <v>#VALUE!</v>
      </c>
      <c r="BK298" s="5" t="e">
        <f>P_R[[#This Row],[21+]]-P_R[[#This Row],[22+]]</f>
        <v>#VALUE!</v>
      </c>
      <c r="BL298" s="5" t="e">
        <f>P_R[[#This Row],[22+]]-P_R[[#This Row],[23+]]</f>
        <v>#VALUE!</v>
      </c>
      <c r="BM298" s="5" t="e">
        <f>P_R[[#This Row],[23+]]-P_R[[#This Row],[24+]]</f>
        <v>#VALUE!</v>
      </c>
      <c r="BN298" s="5" t="e">
        <f>P_R[[#This Row],[24+]]-P_R[[#This Row],[25+]]</f>
        <v>#VALUE!</v>
      </c>
      <c r="BO298" s="5" t="e">
        <f>P_R[[#This Row],[25+]]-P_R[[#This Row],[26+]]</f>
        <v>#VALUE!</v>
      </c>
      <c r="BP298" s="5" t="e">
        <f>P_R[[#This Row],[26+]]-P_R[[#This Row],[27+]]</f>
        <v>#VALUE!</v>
      </c>
      <c r="BQ298" s="5" t="e">
        <f>P_R[[#This Row],[27+]]-P_R[[#This Row],[28+]]</f>
        <v>#VALUE!</v>
      </c>
      <c r="BR298" s="5" t="e">
        <f>P_R[[#This Row],[28+]]-P_R[[#This Row],[29+]]</f>
        <v>#VALUE!</v>
      </c>
      <c r="BS298" s="5" t="e">
        <f>P_R[[#This Row],[29+]]-P_R[[#This Row],[30+]]</f>
        <v>#VALUE!</v>
      </c>
      <c r="BT298" s="5" t="e">
        <f>P_R[[#This Row],[30+]]-P_R[[#This Row],[31+]]</f>
        <v>#VALUE!</v>
      </c>
      <c r="BU298" s="5" t="e">
        <f>P_R[[#This Row],[31+]]-P_R[[#This Row],[32+]]</f>
        <v>#VALUE!</v>
      </c>
      <c r="BV298" s="5" t="e">
        <f>P_R[[#This Row],[32+]]-P_R[[#This Row],[33+]]</f>
        <v>#VALUE!</v>
      </c>
      <c r="BW298" s="5" t="e">
        <f>P_R[[#This Row],[33+]]-P_R[[#This Row],[34+]]</f>
        <v>#VALUE!</v>
      </c>
      <c r="BX298" s="5" t="e">
        <f>P_R[[#This Row],[34+]]-P_R[[#This Row],[35+]]</f>
        <v>#VALUE!</v>
      </c>
      <c r="BY298" s="5" t="e">
        <f>P_R[[#This Row],[35+]]-P_R[[#This Row],[36+]]</f>
        <v>#VALUE!</v>
      </c>
      <c r="BZ298" s="5" t="e">
        <f>P_R[[#This Row],[36+]]-P_R[[#This Row],[37+]]</f>
        <v>#VALUE!</v>
      </c>
      <c r="CA298" s="5" t="e">
        <f>P_R[[#This Row],[37+]]-P_R[[#This Row],[38+]]</f>
        <v>#VALUE!</v>
      </c>
      <c r="CB298" s="5" t="e">
        <f>P_R[[#This Row],[38+]]-P_R[[#This Row],[39+]]</f>
        <v>#VALUE!</v>
      </c>
      <c r="CC298" s="5" t="e">
        <f>P_R[[#This Row],[39+]]-P_R[[#This Row],[40+]]</f>
        <v>#VALUE!</v>
      </c>
      <c r="CD298" s="5" t="e">
        <f>P_R[[#This Row],[40+]]-P_R[[#This Row],[41+]]</f>
        <v>#VALUE!</v>
      </c>
      <c r="CE298" s="5" t="e">
        <f>P_R[[#This Row],[41+]]-P_R[[#This Row],[42+]]</f>
        <v>#VALUE!</v>
      </c>
      <c r="CF298" s="5" t="e">
        <f>P_R[[#This Row],[42+]]-P_R[[#This Row],[43+]]</f>
        <v>#VALUE!</v>
      </c>
      <c r="CG298" s="5" t="e">
        <f>P_R[[#This Row],[43+]]-P_R[[#This Row],[44+]]</f>
        <v>#VALUE!</v>
      </c>
      <c r="CH298" s="5" t="e">
        <f>P_R[[#This Row],[44+]]-P_R[[#This Row],[45+]]</f>
        <v>#VALUE!</v>
      </c>
      <c r="CI298" s="5" t="e">
        <f>P_R[[#This Row],[45+]]-P_R[[#This Row],[46+]]</f>
        <v>#VALUE!</v>
      </c>
      <c r="CJ298" s="5" t="e">
        <f>P_R[[#This Row],[46+]]-P_R[[#This Row],[47+]]</f>
        <v>#VALUE!</v>
      </c>
      <c r="CK298" s="5" t="e">
        <f>P_R[[#This Row],[47+]]-P_R[[#This Row],[48+]]</f>
        <v>#VALUE!</v>
      </c>
      <c r="CL298" s="5" t="e">
        <f>P_R[[#This Row],[48+]]-P_R[[#This Row],[49+]]</f>
        <v>#VALUE!</v>
      </c>
    </row>
    <row r="299" spans="50:90" x14ac:dyDescent="0.25">
      <c r="AX299" s="5" t="e">
        <f>P_R[[#This Row],[8+]]-P_R[[#This Row],[9+]]</f>
        <v>#VALUE!</v>
      </c>
      <c r="AY299" s="5" t="e">
        <f>P_R[[#This Row],[9+]]-P_R[[#This Row],[10+]]</f>
        <v>#VALUE!</v>
      </c>
      <c r="AZ299" s="5" t="e">
        <f>P_R[[#This Row],[10+]]-P_R[[#This Row],[11+]]</f>
        <v>#VALUE!</v>
      </c>
      <c r="BA299" s="5" t="e">
        <f>P_R[[#This Row],[11+]]-P_R[[#This Row],[12+]]</f>
        <v>#VALUE!</v>
      </c>
      <c r="BB299" s="5" t="e">
        <f>P_R[[#This Row],[12+]]-P_R[[#This Row],[13+]]</f>
        <v>#VALUE!</v>
      </c>
      <c r="BC299" s="5" t="e">
        <f>P_R[[#This Row],[13+]]-P_R[[#This Row],[14+]]</f>
        <v>#VALUE!</v>
      </c>
      <c r="BD299" s="5" t="e">
        <f>P_R[[#This Row],[14+]]-P_R[[#This Row],[15+]]</f>
        <v>#VALUE!</v>
      </c>
      <c r="BE299" s="5" t="e">
        <f>P_R[[#This Row],[15+]]-P_R[[#This Row],[16+]]</f>
        <v>#VALUE!</v>
      </c>
      <c r="BF299" s="5" t="e">
        <f>P_R[[#This Row],[16+]]-P_R[[#This Row],[17+]]</f>
        <v>#VALUE!</v>
      </c>
      <c r="BG299" s="5" t="e">
        <f>P_R[[#This Row],[17+]]-P_R[[#This Row],[18+]]</f>
        <v>#VALUE!</v>
      </c>
      <c r="BH299" s="5" t="e">
        <f>P_R[[#This Row],[18+]]-P_R[[#This Row],[19+]]</f>
        <v>#VALUE!</v>
      </c>
      <c r="BI299" s="5" t="e">
        <f>P_R[[#This Row],[19+]]-P_R[[#This Row],[20+]]</f>
        <v>#VALUE!</v>
      </c>
      <c r="BJ299" s="5" t="e">
        <f>P_R[[#This Row],[20+]]-P_R[[#This Row],[21+]]</f>
        <v>#VALUE!</v>
      </c>
      <c r="BK299" s="5" t="e">
        <f>P_R[[#This Row],[21+]]-P_R[[#This Row],[22+]]</f>
        <v>#VALUE!</v>
      </c>
      <c r="BL299" s="5" t="e">
        <f>P_R[[#This Row],[22+]]-P_R[[#This Row],[23+]]</f>
        <v>#VALUE!</v>
      </c>
      <c r="BM299" s="5" t="e">
        <f>P_R[[#This Row],[23+]]-P_R[[#This Row],[24+]]</f>
        <v>#VALUE!</v>
      </c>
      <c r="BN299" s="5" t="e">
        <f>P_R[[#This Row],[24+]]-P_R[[#This Row],[25+]]</f>
        <v>#VALUE!</v>
      </c>
      <c r="BO299" s="5" t="e">
        <f>P_R[[#This Row],[25+]]-P_R[[#This Row],[26+]]</f>
        <v>#VALUE!</v>
      </c>
      <c r="BP299" s="5" t="e">
        <f>P_R[[#This Row],[26+]]-P_R[[#This Row],[27+]]</f>
        <v>#VALUE!</v>
      </c>
      <c r="BQ299" s="5" t="e">
        <f>P_R[[#This Row],[27+]]-P_R[[#This Row],[28+]]</f>
        <v>#VALUE!</v>
      </c>
      <c r="BR299" s="5" t="e">
        <f>P_R[[#This Row],[28+]]-P_R[[#This Row],[29+]]</f>
        <v>#VALUE!</v>
      </c>
      <c r="BS299" s="5" t="e">
        <f>P_R[[#This Row],[29+]]-P_R[[#This Row],[30+]]</f>
        <v>#VALUE!</v>
      </c>
      <c r="BT299" s="5" t="e">
        <f>P_R[[#This Row],[30+]]-P_R[[#This Row],[31+]]</f>
        <v>#VALUE!</v>
      </c>
      <c r="BU299" s="5" t="e">
        <f>P_R[[#This Row],[31+]]-P_R[[#This Row],[32+]]</f>
        <v>#VALUE!</v>
      </c>
      <c r="BV299" s="5" t="e">
        <f>P_R[[#This Row],[32+]]-P_R[[#This Row],[33+]]</f>
        <v>#VALUE!</v>
      </c>
      <c r="BW299" s="5" t="e">
        <f>P_R[[#This Row],[33+]]-P_R[[#This Row],[34+]]</f>
        <v>#VALUE!</v>
      </c>
      <c r="BX299" s="5" t="e">
        <f>P_R[[#This Row],[34+]]-P_R[[#This Row],[35+]]</f>
        <v>#VALUE!</v>
      </c>
      <c r="BY299" s="5" t="e">
        <f>P_R[[#This Row],[35+]]-P_R[[#This Row],[36+]]</f>
        <v>#VALUE!</v>
      </c>
      <c r="BZ299" s="5" t="e">
        <f>P_R[[#This Row],[36+]]-P_R[[#This Row],[37+]]</f>
        <v>#VALUE!</v>
      </c>
      <c r="CA299" s="5" t="e">
        <f>P_R[[#This Row],[37+]]-P_R[[#This Row],[38+]]</f>
        <v>#VALUE!</v>
      </c>
      <c r="CB299" s="5" t="e">
        <f>P_R[[#This Row],[38+]]-P_R[[#This Row],[39+]]</f>
        <v>#VALUE!</v>
      </c>
      <c r="CC299" s="5" t="e">
        <f>P_R[[#This Row],[39+]]-P_R[[#This Row],[40+]]</f>
        <v>#VALUE!</v>
      </c>
      <c r="CD299" s="5" t="e">
        <f>P_R[[#This Row],[40+]]-P_R[[#This Row],[41+]]</f>
        <v>#VALUE!</v>
      </c>
      <c r="CE299" s="5" t="e">
        <f>P_R[[#This Row],[41+]]-P_R[[#This Row],[42+]]</f>
        <v>#VALUE!</v>
      </c>
      <c r="CF299" s="5" t="e">
        <f>P_R[[#This Row],[42+]]-P_R[[#This Row],[43+]]</f>
        <v>#VALUE!</v>
      </c>
      <c r="CG299" s="5" t="e">
        <f>P_R[[#This Row],[43+]]-P_R[[#This Row],[44+]]</f>
        <v>#VALUE!</v>
      </c>
      <c r="CH299" s="5" t="e">
        <f>P_R[[#This Row],[44+]]-P_R[[#This Row],[45+]]</f>
        <v>#VALUE!</v>
      </c>
      <c r="CI299" s="5" t="e">
        <f>P_R[[#This Row],[45+]]-P_R[[#This Row],[46+]]</f>
        <v>#VALUE!</v>
      </c>
      <c r="CJ299" s="5" t="e">
        <f>P_R[[#This Row],[46+]]-P_R[[#This Row],[47+]]</f>
        <v>#VALUE!</v>
      </c>
      <c r="CK299" s="5" t="e">
        <f>P_R[[#This Row],[47+]]-P_R[[#This Row],[48+]]</f>
        <v>#VALUE!</v>
      </c>
      <c r="CL299" s="5" t="e">
        <f>P_R[[#This Row],[48+]]-P_R[[#This Row],[49+]]</f>
        <v>#VALUE!</v>
      </c>
    </row>
    <row r="300" spans="50:90" x14ac:dyDescent="0.25">
      <c r="AX300" s="5" t="e">
        <f>P_R[[#This Row],[8+]]-P_R[[#This Row],[9+]]</f>
        <v>#VALUE!</v>
      </c>
      <c r="AY300" s="5" t="e">
        <f>P_R[[#This Row],[9+]]-P_R[[#This Row],[10+]]</f>
        <v>#VALUE!</v>
      </c>
      <c r="AZ300" s="5" t="e">
        <f>P_R[[#This Row],[10+]]-P_R[[#This Row],[11+]]</f>
        <v>#VALUE!</v>
      </c>
      <c r="BA300" s="5" t="e">
        <f>P_R[[#This Row],[11+]]-P_R[[#This Row],[12+]]</f>
        <v>#VALUE!</v>
      </c>
      <c r="BB300" s="5" t="e">
        <f>P_R[[#This Row],[12+]]-P_R[[#This Row],[13+]]</f>
        <v>#VALUE!</v>
      </c>
      <c r="BC300" s="5" t="e">
        <f>P_R[[#This Row],[13+]]-P_R[[#This Row],[14+]]</f>
        <v>#VALUE!</v>
      </c>
      <c r="BD300" s="5" t="e">
        <f>P_R[[#This Row],[14+]]-P_R[[#This Row],[15+]]</f>
        <v>#VALUE!</v>
      </c>
      <c r="BE300" s="5" t="e">
        <f>P_R[[#This Row],[15+]]-P_R[[#This Row],[16+]]</f>
        <v>#VALUE!</v>
      </c>
      <c r="BF300" s="5" t="e">
        <f>P_R[[#This Row],[16+]]-P_R[[#This Row],[17+]]</f>
        <v>#VALUE!</v>
      </c>
      <c r="BG300" s="5" t="e">
        <f>P_R[[#This Row],[17+]]-P_R[[#This Row],[18+]]</f>
        <v>#VALUE!</v>
      </c>
      <c r="BH300" s="5" t="e">
        <f>P_R[[#This Row],[18+]]-P_R[[#This Row],[19+]]</f>
        <v>#VALUE!</v>
      </c>
      <c r="BI300" s="5" t="e">
        <f>P_R[[#This Row],[19+]]-P_R[[#This Row],[20+]]</f>
        <v>#VALUE!</v>
      </c>
      <c r="BJ300" s="5" t="e">
        <f>P_R[[#This Row],[20+]]-P_R[[#This Row],[21+]]</f>
        <v>#VALUE!</v>
      </c>
      <c r="BK300" s="5" t="e">
        <f>P_R[[#This Row],[21+]]-P_R[[#This Row],[22+]]</f>
        <v>#VALUE!</v>
      </c>
      <c r="BL300" s="5" t="e">
        <f>P_R[[#This Row],[22+]]-P_R[[#This Row],[23+]]</f>
        <v>#VALUE!</v>
      </c>
      <c r="BM300" s="5" t="e">
        <f>P_R[[#This Row],[23+]]-P_R[[#This Row],[24+]]</f>
        <v>#VALUE!</v>
      </c>
      <c r="BN300" s="5" t="e">
        <f>P_R[[#This Row],[24+]]-P_R[[#This Row],[25+]]</f>
        <v>#VALUE!</v>
      </c>
      <c r="BO300" s="5" t="e">
        <f>P_R[[#This Row],[25+]]-P_R[[#This Row],[26+]]</f>
        <v>#VALUE!</v>
      </c>
      <c r="BP300" s="5" t="e">
        <f>P_R[[#This Row],[26+]]-P_R[[#This Row],[27+]]</f>
        <v>#VALUE!</v>
      </c>
      <c r="BQ300" s="5" t="e">
        <f>P_R[[#This Row],[27+]]-P_R[[#This Row],[28+]]</f>
        <v>#VALUE!</v>
      </c>
      <c r="BR300" s="5" t="e">
        <f>P_R[[#This Row],[28+]]-P_R[[#This Row],[29+]]</f>
        <v>#VALUE!</v>
      </c>
      <c r="BS300" s="5" t="e">
        <f>P_R[[#This Row],[29+]]-P_R[[#This Row],[30+]]</f>
        <v>#VALUE!</v>
      </c>
      <c r="BT300" s="5" t="e">
        <f>P_R[[#This Row],[30+]]-P_R[[#This Row],[31+]]</f>
        <v>#VALUE!</v>
      </c>
      <c r="BU300" s="5" t="e">
        <f>P_R[[#This Row],[31+]]-P_R[[#This Row],[32+]]</f>
        <v>#VALUE!</v>
      </c>
      <c r="BV300" s="5" t="e">
        <f>P_R[[#This Row],[32+]]-P_R[[#This Row],[33+]]</f>
        <v>#VALUE!</v>
      </c>
      <c r="BW300" s="5" t="e">
        <f>P_R[[#This Row],[33+]]-P_R[[#This Row],[34+]]</f>
        <v>#VALUE!</v>
      </c>
      <c r="BX300" s="5" t="e">
        <f>P_R[[#This Row],[34+]]-P_R[[#This Row],[35+]]</f>
        <v>#VALUE!</v>
      </c>
      <c r="BY300" s="5" t="e">
        <f>P_R[[#This Row],[35+]]-P_R[[#This Row],[36+]]</f>
        <v>#VALUE!</v>
      </c>
      <c r="BZ300" s="5" t="e">
        <f>P_R[[#This Row],[36+]]-P_R[[#This Row],[37+]]</f>
        <v>#VALUE!</v>
      </c>
      <c r="CA300" s="5" t="e">
        <f>P_R[[#This Row],[37+]]-P_R[[#This Row],[38+]]</f>
        <v>#VALUE!</v>
      </c>
      <c r="CB300" s="5" t="e">
        <f>P_R[[#This Row],[38+]]-P_R[[#This Row],[39+]]</f>
        <v>#VALUE!</v>
      </c>
      <c r="CC300" s="5" t="e">
        <f>P_R[[#This Row],[39+]]-P_R[[#This Row],[40+]]</f>
        <v>#VALUE!</v>
      </c>
      <c r="CD300" s="5" t="e">
        <f>P_R[[#This Row],[40+]]-P_R[[#This Row],[41+]]</f>
        <v>#VALUE!</v>
      </c>
      <c r="CE300" s="5" t="e">
        <f>P_R[[#This Row],[41+]]-P_R[[#This Row],[42+]]</f>
        <v>#VALUE!</v>
      </c>
      <c r="CF300" s="5" t="e">
        <f>P_R[[#This Row],[42+]]-P_R[[#This Row],[43+]]</f>
        <v>#VALUE!</v>
      </c>
      <c r="CG300" s="5" t="e">
        <f>P_R[[#This Row],[43+]]-P_R[[#This Row],[44+]]</f>
        <v>#VALUE!</v>
      </c>
      <c r="CH300" s="5" t="e">
        <f>P_R[[#This Row],[44+]]-P_R[[#This Row],[45+]]</f>
        <v>#VALUE!</v>
      </c>
      <c r="CI300" s="5" t="e">
        <f>P_R[[#This Row],[45+]]-P_R[[#This Row],[46+]]</f>
        <v>#VALUE!</v>
      </c>
      <c r="CJ300" s="5" t="e">
        <f>P_R[[#This Row],[46+]]-P_R[[#This Row],[47+]]</f>
        <v>#VALUE!</v>
      </c>
      <c r="CK300" s="5" t="e">
        <f>P_R[[#This Row],[47+]]-P_R[[#This Row],[48+]]</f>
        <v>#VALUE!</v>
      </c>
      <c r="CL300" s="5" t="e">
        <f>P_R[[#This Row],[48+]]-P_R[[#This Row],[49+]]</f>
        <v>#VALUE!</v>
      </c>
    </row>
    <row r="301" spans="50:90" x14ac:dyDescent="0.25">
      <c r="AX301" s="5" t="e">
        <f>P_R[[#This Row],[8+]]-P_R[[#This Row],[9+]]</f>
        <v>#VALUE!</v>
      </c>
      <c r="AY301" s="5" t="e">
        <f>P_R[[#This Row],[9+]]-P_R[[#This Row],[10+]]</f>
        <v>#VALUE!</v>
      </c>
      <c r="AZ301" s="5" t="e">
        <f>P_R[[#This Row],[10+]]-P_R[[#This Row],[11+]]</f>
        <v>#VALUE!</v>
      </c>
      <c r="BA301" s="5" t="e">
        <f>P_R[[#This Row],[11+]]-P_R[[#This Row],[12+]]</f>
        <v>#VALUE!</v>
      </c>
      <c r="BB301" s="5" t="e">
        <f>P_R[[#This Row],[12+]]-P_R[[#This Row],[13+]]</f>
        <v>#VALUE!</v>
      </c>
      <c r="BC301" s="5" t="e">
        <f>P_R[[#This Row],[13+]]-P_R[[#This Row],[14+]]</f>
        <v>#VALUE!</v>
      </c>
      <c r="BD301" s="5" t="e">
        <f>P_R[[#This Row],[14+]]-P_R[[#This Row],[15+]]</f>
        <v>#VALUE!</v>
      </c>
      <c r="BE301" s="5" t="e">
        <f>P_R[[#This Row],[15+]]-P_R[[#This Row],[16+]]</f>
        <v>#VALUE!</v>
      </c>
      <c r="BF301" s="5" t="e">
        <f>P_R[[#This Row],[16+]]-P_R[[#This Row],[17+]]</f>
        <v>#VALUE!</v>
      </c>
      <c r="BG301" s="5" t="e">
        <f>P_R[[#This Row],[17+]]-P_R[[#This Row],[18+]]</f>
        <v>#VALUE!</v>
      </c>
      <c r="BH301" s="5" t="e">
        <f>P_R[[#This Row],[18+]]-P_R[[#This Row],[19+]]</f>
        <v>#VALUE!</v>
      </c>
      <c r="BI301" s="5" t="e">
        <f>P_R[[#This Row],[19+]]-P_R[[#This Row],[20+]]</f>
        <v>#VALUE!</v>
      </c>
      <c r="BJ301" s="5" t="e">
        <f>P_R[[#This Row],[20+]]-P_R[[#This Row],[21+]]</f>
        <v>#VALUE!</v>
      </c>
      <c r="BK301" s="5" t="e">
        <f>P_R[[#This Row],[21+]]-P_R[[#This Row],[22+]]</f>
        <v>#VALUE!</v>
      </c>
      <c r="BL301" s="5" t="e">
        <f>P_R[[#This Row],[22+]]-P_R[[#This Row],[23+]]</f>
        <v>#VALUE!</v>
      </c>
      <c r="BM301" s="5" t="e">
        <f>P_R[[#This Row],[23+]]-P_R[[#This Row],[24+]]</f>
        <v>#VALUE!</v>
      </c>
      <c r="BN301" s="5" t="e">
        <f>P_R[[#This Row],[24+]]-P_R[[#This Row],[25+]]</f>
        <v>#VALUE!</v>
      </c>
      <c r="BO301" s="5" t="e">
        <f>P_R[[#This Row],[25+]]-P_R[[#This Row],[26+]]</f>
        <v>#VALUE!</v>
      </c>
      <c r="BP301" s="5" t="e">
        <f>P_R[[#This Row],[26+]]-P_R[[#This Row],[27+]]</f>
        <v>#VALUE!</v>
      </c>
      <c r="BQ301" s="5" t="e">
        <f>P_R[[#This Row],[27+]]-P_R[[#This Row],[28+]]</f>
        <v>#VALUE!</v>
      </c>
      <c r="BR301" s="5" t="e">
        <f>P_R[[#This Row],[28+]]-P_R[[#This Row],[29+]]</f>
        <v>#VALUE!</v>
      </c>
      <c r="BS301" s="5" t="e">
        <f>P_R[[#This Row],[29+]]-P_R[[#This Row],[30+]]</f>
        <v>#VALUE!</v>
      </c>
      <c r="BT301" s="5" t="e">
        <f>P_R[[#This Row],[30+]]-P_R[[#This Row],[31+]]</f>
        <v>#VALUE!</v>
      </c>
      <c r="BU301" s="5" t="e">
        <f>P_R[[#This Row],[31+]]-P_R[[#This Row],[32+]]</f>
        <v>#VALUE!</v>
      </c>
      <c r="BV301" s="5" t="e">
        <f>P_R[[#This Row],[32+]]-P_R[[#This Row],[33+]]</f>
        <v>#VALUE!</v>
      </c>
      <c r="BW301" s="5" t="e">
        <f>P_R[[#This Row],[33+]]-P_R[[#This Row],[34+]]</f>
        <v>#VALUE!</v>
      </c>
      <c r="BX301" s="5" t="e">
        <f>P_R[[#This Row],[34+]]-P_R[[#This Row],[35+]]</f>
        <v>#VALUE!</v>
      </c>
      <c r="BY301" s="5" t="e">
        <f>P_R[[#This Row],[35+]]-P_R[[#This Row],[36+]]</f>
        <v>#VALUE!</v>
      </c>
      <c r="BZ301" s="5" t="e">
        <f>P_R[[#This Row],[36+]]-P_R[[#This Row],[37+]]</f>
        <v>#VALUE!</v>
      </c>
      <c r="CA301" s="5" t="e">
        <f>P_R[[#This Row],[37+]]-P_R[[#This Row],[38+]]</f>
        <v>#VALUE!</v>
      </c>
      <c r="CB301" s="5" t="e">
        <f>P_R[[#This Row],[38+]]-P_R[[#This Row],[39+]]</f>
        <v>#VALUE!</v>
      </c>
      <c r="CC301" s="5" t="e">
        <f>P_R[[#This Row],[39+]]-P_R[[#This Row],[40+]]</f>
        <v>#VALUE!</v>
      </c>
      <c r="CD301" s="5" t="e">
        <f>P_R[[#This Row],[40+]]-P_R[[#This Row],[41+]]</f>
        <v>#VALUE!</v>
      </c>
      <c r="CE301" s="5" t="e">
        <f>P_R[[#This Row],[41+]]-P_R[[#This Row],[42+]]</f>
        <v>#VALUE!</v>
      </c>
      <c r="CF301" s="5" t="e">
        <f>P_R[[#This Row],[42+]]-P_R[[#This Row],[43+]]</f>
        <v>#VALUE!</v>
      </c>
      <c r="CG301" s="5" t="e">
        <f>P_R[[#This Row],[43+]]-P_R[[#This Row],[44+]]</f>
        <v>#VALUE!</v>
      </c>
      <c r="CH301" s="5" t="e">
        <f>P_R[[#This Row],[44+]]-P_R[[#This Row],[45+]]</f>
        <v>#VALUE!</v>
      </c>
      <c r="CI301" s="5" t="e">
        <f>P_R[[#This Row],[45+]]-P_R[[#This Row],[46+]]</f>
        <v>#VALUE!</v>
      </c>
      <c r="CJ301" s="5" t="e">
        <f>P_R[[#This Row],[46+]]-P_R[[#This Row],[47+]]</f>
        <v>#VALUE!</v>
      </c>
      <c r="CK301" s="5" t="e">
        <f>P_R[[#This Row],[47+]]-P_R[[#This Row],[48+]]</f>
        <v>#VALUE!</v>
      </c>
      <c r="CL301" s="5" t="e">
        <f>P_R[[#This Row],[48+]]-P_R[[#This Row],[49+]]</f>
        <v>#VALUE!</v>
      </c>
    </row>
    <row r="302" spans="50:90" x14ac:dyDescent="0.25">
      <c r="AX302" s="5" t="e">
        <f>P_R[[#This Row],[8+]]-P_R[[#This Row],[9+]]</f>
        <v>#VALUE!</v>
      </c>
      <c r="AY302" s="5" t="e">
        <f>P_R[[#This Row],[9+]]-P_R[[#This Row],[10+]]</f>
        <v>#VALUE!</v>
      </c>
      <c r="AZ302" s="5" t="e">
        <f>P_R[[#This Row],[10+]]-P_R[[#This Row],[11+]]</f>
        <v>#VALUE!</v>
      </c>
      <c r="BA302" s="5" t="e">
        <f>P_R[[#This Row],[11+]]-P_R[[#This Row],[12+]]</f>
        <v>#VALUE!</v>
      </c>
      <c r="BB302" s="5" t="e">
        <f>P_R[[#This Row],[12+]]-P_R[[#This Row],[13+]]</f>
        <v>#VALUE!</v>
      </c>
      <c r="BC302" s="5" t="e">
        <f>P_R[[#This Row],[13+]]-P_R[[#This Row],[14+]]</f>
        <v>#VALUE!</v>
      </c>
      <c r="BD302" s="5" t="e">
        <f>P_R[[#This Row],[14+]]-P_R[[#This Row],[15+]]</f>
        <v>#VALUE!</v>
      </c>
      <c r="BE302" s="5" t="e">
        <f>P_R[[#This Row],[15+]]-P_R[[#This Row],[16+]]</f>
        <v>#VALUE!</v>
      </c>
      <c r="BF302" s="5" t="e">
        <f>P_R[[#This Row],[16+]]-P_R[[#This Row],[17+]]</f>
        <v>#VALUE!</v>
      </c>
      <c r="BG302" s="5" t="e">
        <f>P_R[[#This Row],[17+]]-P_R[[#This Row],[18+]]</f>
        <v>#VALUE!</v>
      </c>
      <c r="BH302" s="5" t="e">
        <f>P_R[[#This Row],[18+]]-P_R[[#This Row],[19+]]</f>
        <v>#VALUE!</v>
      </c>
      <c r="BI302" s="5" t="e">
        <f>P_R[[#This Row],[19+]]-P_R[[#This Row],[20+]]</f>
        <v>#VALUE!</v>
      </c>
      <c r="BJ302" s="5" t="e">
        <f>P_R[[#This Row],[20+]]-P_R[[#This Row],[21+]]</f>
        <v>#VALUE!</v>
      </c>
      <c r="BK302" s="5" t="e">
        <f>P_R[[#This Row],[21+]]-P_R[[#This Row],[22+]]</f>
        <v>#VALUE!</v>
      </c>
      <c r="BL302" s="5" t="e">
        <f>P_R[[#This Row],[22+]]-P_R[[#This Row],[23+]]</f>
        <v>#VALUE!</v>
      </c>
      <c r="BM302" s="5" t="e">
        <f>P_R[[#This Row],[23+]]-P_R[[#This Row],[24+]]</f>
        <v>#VALUE!</v>
      </c>
      <c r="BN302" s="5" t="e">
        <f>P_R[[#This Row],[24+]]-P_R[[#This Row],[25+]]</f>
        <v>#VALUE!</v>
      </c>
      <c r="BO302" s="5" t="e">
        <f>P_R[[#This Row],[25+]]-P_R[[#This Row],[26+]]</f>
        <v>#VALUE!</v>
      </c>
      <c r="BP302" s="5" t="e">
        <f>P_R[[#This Row],[26+]]-P_R[[#This Row],[27+]]</f>
        <v>#VALUE!</v>
      </c>
      <c r="BQ302" s="5" t="e">
        <f>P_R[[#This Row],[27+]]-P_R[[#This Row],[28+]]</f>
        <v>#VALUE!</v>
      </c>
      <c r="BR302" s="5" t="e">
        <f>P_R[[#This Row],[28+]]-P_R[[#This Row],[29+]]</f>
        <v>#VALUE!</v>
      </c>
      <c r="BS302" s="5" t="e">
        <f>P_R[[#This Row],[29+]]-P_R[[#This Row],[30+]]</f>
        <v>#VALUE!</v>
      </c>
      <c r="BT302" s="5" t="e">
        <f>P_R[[#This Row],[30+]]-P_R[[#This Row],[31+]]</f>
        <v>#VALUE!</v>
      </c>
      <c r="BU302" s="5" t="e">
        <f>P_R[[#This Row],[31+]]-P_R[[#This Row],[32+]]</f>
        <v>#VALUE!</v>
      </c>
      <c r="BV302" s="5" t="e">
        <f>P_R[[#This Row],[32+]]-P_R[[#This Row],[33+]]</f>
        <v>#VALUE!</v>
      </c>
      <c r="BW302" s="5" t="e">
        <f>P_R[[#This Row],[33+]]-P_R[[#This Row],[34+]]</f>
        <v>#VALUE!</v>
      </c>
      <c r="BX302" s="5" t="e">
        <f>P_R[[#This Row],[34+]]-P_R[[#This Row],[35+]]</f>
        <v>#VALUE!</v>
      </c>
      <c r="BY302" s="5" t="e">
        <f>P_R[[#This Row],[35+]]-P_R[[#This Row],[36+]]</f>
        <v>#VALUE!</v>
      </c>
      <c r="BZ302" s="5" t="e">
        <f>P_R[[#This Row],[36+]]-P_R[[#This Row],[37+]]</f>
        <v>#VALUE!</v>
      </c>
      <c r="CA302" s="5" t="e">
        <f>P_R[[#This Row],[37+]]-P_R[[#This Row],[38+]]</f>
        <v>#VALUE!</v>
      </c>
      <c r="CB302" s="5" t="e">
        <f>P_R[[#This Row],[38+]]-P_R[[#This Row],[39+]]</f>
        <v>#VALUE!</v>
      </c>
      <c r="CC302" s="5" t="e">
        <f>P_R[[#This Row],[39+]]-P_R[[#This Row],[40+]]</f>
        <v>#VALUE!</v>
      </c>
      <c r="CD302" s="5" t="e">
        <f>P_R[[#This Row],[40+]]-P_R[[#This Row],[41+]]</f>
        <v>#VALUE!</v>
      </c>
      <c r="CE302" s="5" t="e">
        <f>P_R[[#This Row],[41+]]-P_R[[#This Row],[42+]]</f>
        <v>#VALUE!</v>
      </c>
      <c r="CF302" s="5" t="e">
        <f>P_R[[#This Row],[42+]]-P_R[[#This Row],[43+]]</f>
        <v>#VALUE!</v>
      </c>
      <c r="CG302" s="5" t="e">
        <f>P_R[[#This Row],[43+]]-P_R[[#This Row],[44+]]</f>
        <v>#VALUE!</v>
      </c>
      <c r="CH302" s="5" t="e">
        <f>P_R[[#This Row],[44+]]-P_R[[#This Row],[45+]]</f>
        <v>#VALUE!</v>
      </c>
      <c r="CI302" s="5" t="e">
        <f>P_R[[#This Row],[45+]]-P_R[[#This Row],[46+]]</f>
        <v>#VALUE!</v>
      </c>
      <c r="CJ302" s="5" t="e">
        <f>P_R[[#This Row],[46+]]-P_R[[#This Row],[47+]]</f>
        <v>#VALUE!</v>
      </c>
      <c r="CK302" s="5" t="e">
        <f>P_R[[#This Row],[47+]]-P_R[[#This Row],[48+]]</f>
        <v>#VALUE!</v>
      </c>
      <c r="CL302" s="5" t="e">
        <f>P_R[[#This Row],[48+]]-P_R[[#This Row],[49+]]</f>
        <v>#VALUE!</v>
      </c>
    </row>
    <row r="303" spans="50:90" x14ac:dyDescent="0.25">
      <c r="AX303" s="5" t="e">
        <f>P_R[[#This Row],[8+]]-P_R[[#This Row],[9+]]</f>
        <v>#VALUE!</v>
      </c>
      <c r="AY303" s="5" t="e">
        <f>P_R[[#This Row],[9+]]-P_R[[#This Row],[10+]]</f>
        <v>#VALUE!</v>
      </c>
      <c r="AZ303" s="5" t="e">
        <f>P_R[[#This Row],[10+]]-P_R[[#This Row],[11+]]</f>
        <v>#VALUE!</v>
      </c>
      <c r="BA303" s="5" t="e">
        <f>P_R[[#This Row],[11+]]-P_R[[#This Row],[12+]]</f>
        <v>#VALUE!</v>
      </c>
      <c r="BB303" s="5" t="e">
        <f>P_R[[#This Row],[12+]]-P_R[[#This Row],[13+]]</f>
        <v>#VALUE!</v>
      </c>
      <c r="BC303" s="5" t="e">
        <f>P_R[[#This Row],[13+]]-P_R[[#This Row],[14+]]</f>
        <v>#VALUE!</v>
      </c>
      <c r="BD303" s="5" t="e">
        <f>P_R[[#This Row],[14+]]-P_R[[#This Row],[15+]]</f>
        <v>#VALUE!</v>
      </c>
      <c r="BE303" s="5" t="e">
        <f>P_R[[#This Row],[15+]]-P_R[[#This Row],[16+]]</f>
        <v>#VALUE!</v>
      </c>
      <c r="BF303" s="5" t="e">
        <f>P_R[[#This Row],[16+]]-P_R[[#This Row],[17+]]</f>
        <v>#VALUE!</v>
      </c>
      <c r="BG303" s="5" t="e">
        <f>P_R[[#This Row],[17+]]-P_R[[#This Row],[18+]]</f>
        <v>#VALUE!</v>
      </c>
      <c r="BH303" s="5" t="e">
        <f>P_R[[#This Row],[18+]]-P_R[[#This Row],[19+]]</f>
        <v>#VALUE!</v>
      </c>
      <c r="BI303" s="5" t="e">
        <f>P_R[[#This Row],[19+]]-P_R[[#This Row],[20+]]</f>
        <v>#VALUE!</v>
      </c>
      <c r="BJ303" s="5" t="e">
        <f>P_R[[#This Row],[20+]]-P_R[[#This Row],[21+]]</f>
        <v>#VALUE!</v>
      </c>
      <c r="BK303" s="5" t="e">
        <f>P_R[[#This Row],[21+]]-P_R[[#This Row],[22+]]</f>
        <v>#VALUE!</v>
      </c>
      <c r="BL303" s="5" t="e">
        <f>P_R[[#This Row],[22+]]-P_R[[#This Row],[23+]]</f>
        <v>#VALUE!</v>
      </c>
      <c r="BM303" s="5" t="e">
        <f>P_R[[#This Row],[23+]]-P_R[[#This Row],[24+]]</f>
        <v>#VALUE!</v>
      </c>
      <c r="BN303" s="5" t="e">
        <f>P_R[[#This Row],[24+]]-P_R[[#This Row],[25+]]</f>
        <v>#VALUE!</v>
      </c>
      <c r="BO303" s="5" t="e">
        <f>P_R[[#This Row],[25+]]-P_R[[#This Row],[26+]]</f>
        <v>#VALUE!</v>
      </c>
      <c r="BP303" s="5" t="e">
        <f>P_R[[#This Row],[26+]]-P_R[[#This Row],[27+]]</f>
        <v>#VALUE!</v>
      </c>
      <c r="BQ303" s="5" t="e">
        <f>P_R[[#This Row],[27+]]-P_R[[#This Row],[28+]]</f>
        <v>#VALUE!</v>
      </c>
      <c r="BR303" s="5" t="e">
        <f>P_R[[#This Row],[28+]]-P_R[[#This Row],[29+]]</f>
        <v>#VALUE!</v>
      </c>
      <c r="BS303" s="5" t="e">
        <f>P_R[[#This Row],[29+]]-P_R[[#This Row],[30+]]</f>
        <v>#VALUE!</v>
      </c>
      <c r="BT303" s="5" t="e">
        <f>P_R[[#This Row],[30+]]-P_R[[#This Row],[31+]]</f>
        <v>#VALUE!</v>
      </c>
      <c r="BU303" s="5" t="e">
        <f>P_R[[#This Row],[31+]]-P_R[[#This Row],[32+]]</f>
        <v>#VALUE!</v>
      </c>
      <c r="BV303" s="5" t="e">
        <f>P_R[[#This Row],[32+]]-P_R[[#This Row],[33+]]</f>
        <v>#VALUE!</v>
      </c>
      <c r="BW303" s="5" t="e">
        <f>P_R[[#This Row],[33+]]-P_R[[#This Row],[34+]]</f>
        <v>#VALUE!</v>
      </c>
      <c r="BX303" s="5" t="e">
        <f>P_R[[#This Row],[34+]]-P_R[[#This Row],[35+]]</f>
        <v>#VALUE!</v>
      </c>
      <c r="BY303" s="5" t="e">
        <f>P_R[[#This Row],[35+]]-P_R[[#This Row],[36+]]</f>
        <v>#VALUE!</v>
      </c>
      <c r="BZ303" s="5" t="e">
        <f>P_R[[#This Row],[36+]]-P_R[[#This Row],[37+]]</f>
        <v>#VALUE!</v>
      </c>
      <c r="CA303" s="5" t="e">
        <f>P_R[[#This Row],[37+]]-P_R[[#This Row],[38+]]</f>
        <v>#VALUE!</v>
      </c>
      <c r="CB303" s="5" t="e">
        <f>P_R[[#This Row],[38+]]-P_R[[#This Row],[39+]]</f>
        <v>#VALUE!</v>
      </c>
      <c r="CC303" s="5" t="e">
        <f>P_R[[#This Row],[39+]]-P_R[[#This Row],[40+]]</f>
        <v>#VALUE!</v>
      </c>
      <c r="CD303" s="5" t="e">
        <f>P_R[[#This Row],[40+]]-P_R[[#This Row],[41+]]</f>
        <v>#VALUE!</v>
      </c>
      <c r="CE303" s="5" t="e">
        <f>P_R[[#This Row],[41+]]-P_R[[#This Row],[42+]]</f>
        <v>#VALUE!</v>
      </c>
      <c r="CF303" s="5" t="e">
        <f>P_R[[#This Row],[42+]]-P_R[[#This Row],[43+]]</f>
        <v>#VALUE!</v>
      </c>
      <c r="CG303" s="5" t="e">
        <f>P_R[[#This Row],[43+]]-P_R[[#This Row],[44+]]</f>
        <v>#VALUE!</v>
      </c>
      <c r="CH303" s="5" t="e">
        <f>P_R[[#This Row],[44+]]-P_R[[#This Row],[45+]]</f>
        <v>#VALUE!</v>
      </c>
      <c r="CI303" s="5" t="e">
        <f>P_R[[#This Row],[45+]]-P_R[[#This Row],[46+]]</f>
        <v>#VALUE!</v>
      </c>
      <c r="CJ303" s="5" t="e">
        <f>P_R[[#This Row],[46+]]-P_R[[#This Row],[47+]]</f>
        <v>#VALUE!</v>
      </c>
      <c r="CK303" s="5" t="e">
        <f>P_R[[#This Row],[47+]]-P_R[[#This Row],[48+]]</f>
        <v>#VALUE!</v>
      </c>
      <c r="CL303" s="5" t="e">
        <f>P_R[[#This Row],[48+]]-P_R[[#This Row],[49+]]</f>
        <v>#VALUE!</v>
      </c>
    </row>
    <row r="304" spans="50:90" x14ac:dyDescent="0.25">
      <c r="AX304" s="5" t="e">
        <f>P_R[[#This Row],[8+]]-P_R[[#This Row],[9+]]</f>
        <v>#VALUE!</v>
      </c>
      <c r="AY304" s="5" t="e">
        <f>P_R[[#This Row],[9+]]-P_R[[#This Row],[10+]]</f>
        <v>#VALUE!</v>
      </c>
      <c r="AZ304" s="5" t="e">
        <f>P_R[[#This Row],[10+]]-P_R[[#This Row],[11+]]</f>
        <v>#VALUE!</v>
      </c>
      <c r="BA304" s="5" t="e">
        <f>P_R[[#This Row],[11+]]-P_R[[#This Row],[12+]]</f>
        <v>#VALUE!</v>
      </c>
      <c r="BB304" s="5" t="e">
        <f>P_R[[#This Row],[12+]]-P_R[[#This Row],[13+]]</f>
        <v>#VALUE!</v>
      </c>
      <c r="BC304" s="5" t="e">
        <f>P_R[[#This Row],[13+]]-P_R[[#This Row],[14+]]</f>
        <v>#VALUE!</v>
      </c>
      <c r="BD304" s="5" t="e">
        <f>P_R[[#This Row],[14+]]-P_R[[#This Row],[15+]]</f>
        <v>#VALUE!</v>
      </c>
      <c r="BE304" s="5" t="e">
        <f>P_R[[#This Row],[15+]]-P_R[[#This Row],[16+]]</f>
        <v>#VALUE!</v>
      </c>
      <c r="BF304" s="5" t="e">
        <f>P_R[[#This Row],[16+]]-P_R[[#This Row],[17+]]</f>
        <v>#VALUE!</v>
      </c>
      <c r="BG304" s="5" t="e">
        <f>P_R[[#This Row],[17+]]-P_R[[#This Row],[18+]]</f>
        <v>#VALUE!</v>
      </c>
      <c r="BH304" s="5" t="e">
        <f>P_R[[#This Row],[18+]]-P_R[[#This Row],[19+]]</f>
        <v>#VALUE!</v>
      </c>
      <c r="BI304" s="5" t="e">
        <f>P_R[[#This Row],[19+]]-P_R[[#This Row],[20+]]</f>
        <v>#VALUE!</v>
      </c>
      <c r="BJ304" s="5" t="e">
        <f>P_R[[#This Row],[20+]]-P_R[[#This Row],[21+]]</f>
        <v>#VALUE!</v>
      </c>
      <c r="BK304" s="5" t="e">
        <f>P_R[[#This Row],[21+]]-P_R[[#This Row],[22+]]</f>
        <v>#VALUE!</v>
      </c>
      <c r="BL304" s="5" t="e">
        <f>P_R[[#This Row],[22+]]-P_R[[#This Row],[23+]]</f>
        <v>#VALUE!</v>
      </c>
      <c r="BM304" s="5" t="e">
        <f>P_R[[#This Row],[23+]]-P_R[[#This Row],[24+]]</f>
        <v>#VALUE!</v>
      </c>
      <c r="BN304" s="5" t="e">
        <f>P_R[[#This Row],[24+]]-P_R[[#This Row],[25+]]</f>
        <v>#VALUE!</v>
      </c>
      <c r="BO304" s="5" t="e">
        <f>P_R[[#This Row],[25+]]-P_R[[#This Row],[26+]]</f>
        <v>#VALUE!</v>
      </c>
      <c r="BP304" s="5" t="e">
        <f>P_R[[#This Row],[26+]]-P_R[[#This Row],[27+]]</f>
        <v>#VALUE!</v>
      </c>
      <c r="BQ304" s="5" t="e">
        <f>P_R[[#This Row],[27+]]-P_R[[#This Row],[28+]]</f>
        <v>#VALUE!</v>
      </c>
      <c r="BR304" s="5" t="e">
        <f>P_R[[#This Row],[28+]]-P_R[[#This Row],[29+]]</f>
        <v>#VALUE!</v>
      </c>
      <c r="BS304" s="5" t="e">
        <f>P_R[[#This Row],[29+]]-P_R[[#This Row],[30+]]</f>
        <v>#VALUE!</v>
      </c>
      <c r="BT304" s="5" t="e">
        <f>P_R[[#This Row],[30+]]-P_R[[#This Row],[31+]]</f>
        <v>#VALUE!</v>
      </c>
      <c r="BU304" s="5" t="e">
        <f>P_R[[#This Row],[31+]]-P_R[[#This Row],[32+]]</f>
        <v>#VALUE!</v>
      </c>
      <c r="BV304" s="5" t="e">
        <f>P_R[[#This Row],[32+]]-P_R[[#This Row],[33+]]</f>
        <v>#VALUE!</v>
      </c>
      <c r="BW304" s="5" t="e">
        <f>P_R[[#This Row],[33+]]-P_R[[#This Row],[34+]]</f>
        <v>#VALUE!</v>
      </c>
      <c r="BX304" s="5" t="e">
        <f>P_R[[#This Row],[34+]]-P_R[[#This Row],[35+]]</f>
        <v>#VALUE!</v>
      </c>
      <c r="BY304" s="5" t="e">
        <f>P_R[[#This Row],[35+]]-P_R[[#This Row],[36+]]</f>
        <v>#VALUE!</v>
      </c>
      <c r="BZ304" s="5" t="e">
        <f>P_R[[#This Row],[36+]]-P_R[[#This Row],[37+]]</f>
        <v>#VALUE!</v>
      </c>
      <c r="CA304" s="5" t="e">
        <f>P_R[[#This Row],[37+]]-P_R[[#This Row],[38+]]</f>
        <v>#VALUE!</v>
      </c>
      <c r="CB304" s="5" t="e">
        <f>P_R[[#This Row],[38+]]-P_R[[#This Row],[39+]]</f>
        <v>#VALUE!</v>
      </c>
      <c r="CC304" s="5" t="e">
        <f>P_R[[#This Row],[39+]]-P_R[[#This Row],[40+]]</f>
        <v>#VALUE!</v>
      </c>
      <c r="CD304" s="5" t="e">
        <f>P_R[[#This Row],[40+]]-P_R[[#This Row],[41+]]</f>
        <v>#VALUE!</v>
      </c>
      <c r="CE304" s="5" t="e">
        <f>P_R[[#This Row],[41+]]-P_R[[#This Row],[42+]]</f>
        <v>#VALUE!</v>
      </c>
      <c r="CF304" s="5" t="e">
        <f>P_R[[#This Row],[42+]]-P_R[[#This Row],[43+]]</f>
        <v>#VALUE!</v>
      </c>
      <c r="CG304" s="5" t="e">
        <f>P_R[[#This Row],[43+]]-P_R[[#This Row],[44+]]</f>
        <v>#VALUE!</v>
      </c>
      <c r="CH304" s="5" t="e">
        <f>P_R[[#This Row],[44+]]-P_R[[#This Row],[45+]]</f>
        <v>#VALUE!</v>
      </c>
      <c r="CI304" s="5" t="e">
        <f>P_R[[#This Row],[45+]]-P_R[[#This Row],[46+]]</f>
        <v>#VALUE!</v>
      </c>
      <c r="CJ304" s="5" t="e">
        <f>P_R[[#This Row],[46+]]-P_R[[#This Row],[47+]]</f>
        <v>#VALUE!</v>
      </c>
      <c r="CK304" s="5" t="e">
        <f>P_R[[#This Row],[47+]]-P_R[[#This Row],[48+]]</f>
        <v>#VALUE!</v>
      </c>
      <c r="CL304" s="5" t="e">
        <f>P_R[[#This Row],[48+]]-P_R[[#This Row],[49+]]</f>
        <v>#VALUE!</v>
      </c>
    </row>
    <row r="305" spans="50:90" x14ac:dyDescent="0.25">
      <c r="AX305" s="5" t="e">
        <f>P_R[[#This Row],[8+]]-P_R[[#This Row],[9+]]</f>
        <v>#VALUE!</v>
      </c>
      <c r="AY305" s="5" t="e">
        <f>P_R[[#This Row],[9+]]-P_R[[#This Row],[10+]]</f>
        <v>#VALUE!</v>
      </c>
      <c r="AZ305" s="5" t="e">
        <f>P_R[[#This Row],[10+]]-P_R[[#This Row],[11+]]</f>
        <v>#VALUE!</v>
      </c>
      <c r="BA305" s="5" t="e">
        <f>P_R[[#This Row],[11+]]-P_R[[#This Row],[12+]]</f>
        <v>#VALUE!</v>
      </c>
      <c r="BB305" s="5" t="e">
        <f>P_R[[#This Row],[12+]]-P_R[[#This Row],[13+]]</f>
        <v>#VALUE!</v>
      </c>
      <c r="BC305" s="5" t="e">
        <f>P_R[[#This Row],[13+]]-P_R[[#This Row],[14+]]</f>
        <v>#VALUE!</v>
      </c>
      <c r="BD305" s="5" t="e">
        <f>P_R[[#This Row],[14+]]-P_R[[#This Row],[15+]]</f>
        <v>#VALUE!</v>
      </c>
      <c r="BE305" s="5" t="e">
        <f>P_R[[#This Row],[15+]]-P_R[[#This Row],[16+]]</f>
        <v>#VALUE!</v>
      </c>
      <c r="BF305" s="5" t="e">
        <f>P_R[[#This Row],[16+]]-P_R[[#This Row],[17+]]</f>
        <v>#VALUE!</v>
      </c>
      <c r="BG305" s="5" t="e">
        <f>P_R[[#This Row],[17+]]-P_R[[#This Row],[18+]]</f>
        <v>#VALUE!</v>
      </c>
      <c r="BH305" s="5" t="e">
        <f>P_R[[#This Row],[18+]]-P_R[[#This Row],[19+]]</f>
        <v>#VALUE!</v>
      </c>
      <c r="BI305" s="5" t="e">
        <f>P_R[[#This Row],[19+]]-P_R[[#This Row],[20+]]</f>
        <v>#VALUE!</v>
      </c>
      <c r="BJ305" s="5" t="e">
        <f>P_R[[#This Row],[20+]]-P_R[[#This Row],[21+]]</f>
        <v>#VALUE!</v>
      </c>
      <c r="BK305" s="5" t="e">
        <f>P_R[[#This Row],[21+]]-P_R[[#This Row],[22+]]</f>
        <v>#VALUE!</v>
      </c>
      <c r="BL305" s="5" t="e">
        <f>P_R[[#This Row],[22+]]-P_R[[#This Row],[23+]]</f>
        <v>#VALUE!</v>
      </c>
      <c r="BM305" s="5" t="e">
        <f>P_R[[#This Row],[23+]]-P_R[[#This Row],[24+]]</f>
        <v>#VALUE!</v>
      </c>
      <c r="BN305" s="5" t="e">
        <f>P_R[[#This Row],[24+]]-P_R[[#This Row],[25+]]</f>
        <v>#VALUE!</v>
      </c>
      <c r="BO305" s="5" t="e">
        <f>P_R[[#This Row],[25+]]-P_R[[#This Row],[26+]]</f>
        <v>#VALUE!</v>
      </c>
      <c r="BP305" s="5" t="e">
        <f>P_R[[#This Row],[26+]]-P_R[[#This Row],[27+]]</f>
        <v>#VALUE!</v>
      </c>
      <c r="BQ305" s="5" t="e">
        <f>P_R[[#This Row],[27+]]-P_R[[#This Row],[28+]]</f>
        <v>#VALUE!</v>
      </c>
      <c r="BR305" s="5" t="e">
        <f>P_R[[#This Row],[28+]]-P_R[[#This Row],[29+]]</f>
        <v>#VALUE!</v>
      </c>
      <c r="BS305" s="5" t="e">
        <f>P_R[[#This Row],[29+]]-P_R[[#This Row],[30+]]</f>
        <v>#VALUE!</v>
      </c>
      <c r="BT305" s="5" t="e">
        <f>P_R[[#This Row],[30+]]-P_R[[#This Row],[31+]]</f>
        <v>#VALUE!</v>
      </c>
      <c r="BU305" s="5" t="e">
        <f>P_R[[#This Row],[31+]]-P_R[[#This Row],[32+]]</f>
        <v>#VALUE!</v>
      </c>
      <c r="BV305" s="5" t="e">
        <f>P_R[[#This Row],[32+]]-P_R[[#This Row],[33+]]</f>
        <v>#VALUE!</v>
      </c>
      <c r="BW305" s="5" t="e">
        <f>P_R[[#This Row],[33+]]-P_R[[#This Row],[34+]]</f>
        <v>#VALUE!</v>
      </c>
      <c r="BX305" s="5" t="e">
        <f>P_R[[#This Row],[34+]]-P_R[[#This Row],[35+]]</f>
        <v>#VALUE!</v>
      </c>
      <c r="BY305" s="5" t="e">
        <f>P_R[[#This Row],[35+]]-P_R[[#This Row],[36+]]</f>
        <v>#VALUE!</v>
      </c>
      <c r="BZ305" s="5" t="e">
        <f>P_R[[#This Row],[36+]]-P_R[[#This Row],[37+]]</f>
        <v>#VALUE!</v>
      </c>
      <c r="CA305" s="5" t="e">
        <f>P_R[[#This Row],[37+]]-P_R[[#This Row],[38+]]</f>
        <v>#VALUE!</v>
      </c>
      <c r="CB305" s="5" t="e">
        <f>P_R[[#This Row],[38+]]-P_R[[#This Row],[39+]]</f>
        <v>#VALUE!</v>
      </c>
      <c r="CC305" s="5" t="e">
        <f>P_R[[#This Row],[39+]]-P_R[[#This Row],[40+]]</f>
        <v>#VALUE!</v>
      </c>
      <c r="CD305" s="5" t="e">
        <f>P_R[[#This Row],[40+]]-P_R[[#This Row],[41+]]</f>
        <v>#VALUE!</v>
      </c>
      <c r="CE305" s="5" t="e">
        <f>P_R[[#This Row],[41+]]-P_R[[#This Row],[42+]]</f>
        <v>#VALUE!</v>
      </c>
      <c r="CF305" s="5" t="e">
        <f>P_R[[#This Row],[42+]]-P_R[[#This Row],[43+]]</f>
        <v>#VALUE!</v>
      </c>
      <c r="CG305" s="5" t="e">
        <f>P_R[[#This Row],[43+]]-P_R[[#This Row],[44+]]</f>
        <v>#VALUE!</v>
      </c>
      <c r="CH305" s="5" t="e">
        <f>P_R[[#This Row],[44+]]-P_R[[#This Row],[45+]]</f>
        <v>#VALUE!</v>
      </c>
      <c r="CI305" s="5" t="e">
        <f>P_R[[#This Row],[45+]]-P_R[[#This Row],[46+]]</f>
        <v>#VALUE!</v>
      </c>
      <c r="CJ305" s="5" t="e">
        <f>P_R[[#This Row],[46+]]-P_R[[#This Row],[47+]]</f>
        <v>#VALUE!</v>
      </c>
      <c r="CK305" s="5" t="e">
        <f>P_R[[#This Row],[47+]]-P_R[[#This Row],[48+]]</f>
        <v>#VALUE!</v>
      </c>
      <c r="CL305" s="5" t="e">
        <f>P_R[[#This Row],[48+]]-P_R[[#This Row],[49+]]</f>
        <v>#VALUE!</v>
      </c>
    </row>
    <row r="306" spans="50:90" x14ac:dyDescent="0.25">
      <c r="AX306" s="5" t="e">
        <f>P_R[[#This Row],[8+]]-P_R[[#This Row],[9+]]</f>
        <v>#VALUE!</v>
      </c>
      <c r="AY306" s="5" t="e">
        <f>P_R[[#This Row],[9+]]-P_R[[#This Row],[10+]]</f>
        <v>#VALUE!</v>
      </c>
      <c r="AZ306" s="5" t="e">
        <f>P_R[[#This Row],[10+]]-P_R[[#This Row],[11+]]</f>
        <v>#VALUE!</v>
      </c>
      <c r="BA306" s="5" t="e">
        <f>P_R[[#This Row],[11+]]-P_R[[#This Row],[12+]]</f>
        <v>#VALUE!</v>
      </c>
      <c r="BB306" s="5" t="e">
        <f>P_R[[#This Row],[12+]]-P_R[[#This Row],[13+]]</f>
        <v>#VALUE!</v>
      </c>
      <c r="BC306" s="5" t="e">
        <f>P_R[[#This Row],[13+]]-P_R[[#This Row],[14+]]</f>
        <v>#VALUE!</v>
      </c>
      <c r="BD306" s="5" t="e">
        <f>P_R[[#This Row],[14+]]-P_R[[#This Row],[15+]]</f>
        <v>#VALUE!</v>
      </c>
      <c r="BE306" s="5" t="e">
        <f>P_R[[#This Row],[15+]]-P_R[[#This Row],[16+]]</f>
        <v>#VALUE!</v>
      </c>
      <c r="BF306" s="5" t="e">
        <f>P_R[[#This Row],[16+]]-P_R[[#This Row],[17+]]</f>
        <v>#VALUE!</v>
      </c>
      <c r="BG306" s="5" t="e">
        <f>P_R[[#This Row],[17+]]-P_R[[#This Row],[18+]]</f>
        <v>#VALUE!</v>
      </c>
      <c r="BH306" s="5" t="e">
        <f>P_R[[#This Row],[18+]]-P_R[[#This Row],[19+]]</f>
        <v>#VALUE!</v>
      </c>
      <c r="BI306" s="5" t="e">
        <f>P_R[[#This Row],[19+]]-P_R[[#This Row],[20+]]</f>
        <v>#VALUE!</v>
      </c>
      <c r="BJ306" s="5" t="e">
        <f>P_R[[#This Row],[20+]]-P_R[[#This Row],[21+]]</f>
        <v>#VALUE!</v>
      </c>
      <c r="BK306" s="5" t="e">
        <f>P_R[[#This Row],[21+]]-P_R[[#This Row],[22+]]</f>
        <v>#VALUE!</v>
      </c>
      <c r="BL306" s="5" t="e">
        <f>P_R[[#This Row],[22+]]-P_R[[#This Row],[23+]]</f>
        <v>#VALUE!</v>
      </c>
      <c r="BM306" s="5" t="e">
        <f>P_R[[#This Row],[23+]]-P_R[[#This Row],[24+]]</f>
        <v>#VALUE!</v>
      </c>
      <c r="BN306" s="5" t="e">
        <f>P_R[[#This Row],[24+]]-P_R[[#This Row],[25+]]</f>
        <v>#VALUE!</v>
      </c>
      <c r="BO306" s="5" t="e">
        <f>P_R[[#This Row],[25+]]-P_R[[#This Row],[26+]]</f>
        <v>#VALUE!</v>
      </c>
      <c r="BP306" s="5" t="e">
        <f>P_R[[#This Row],[26+]]-P_R[[#This Row],[27+]]</f>
        <v>#VALUE!</v>
      </c>
      <c r="BQ306" s="5" t="e">
        <f>P_R[[#This Row],[27+]]-P_R[[#This Row],[28+]]</f>
        <v>#VALUE!</v>
      </c>
      <c r="BR306" s="5" t="e">
        <f>P_R[[#This Row],[28+]]-P_R[[#This Row],[29+]]</f>
        <v>#VALUE!</v>
      </c>
      <c r="BS306" s="5" t="e">
        <f>P_R[[#This Row],[29+]]-P_R[[#This Row],[30+]]</f>
        <v>#VALUE!</v>
      </c>
      <c r="BT306" s="5" t="e">
        <f>P_R[[#This Row],[30+]]-P_R[[#This Row],[31+]]</f>
        <v>#VALUE!</v>
      </c>
      <c r="BU306" s="5" t="e">
        <f>P_R[[#This Row],[31+]]-P_R[[#This Row],[32+]]</f>
        <v>#VALUE!</v>
      </c>
      <c r="BV306" s="5" t="e">
        <f>P_R[[#This Row],[32+]]-P_R[[#This Row],[33+]]</f>
        <v>#VALUE!</v>
      </c>
      <c r="BW306" s="5" t="e">
        <f>P_R[[#This Row],[33+]]-P_R[[#This Row],[34+]]</f>
        <v>#VALUE!</v>
      </c>
      <c r="BX306" s="5" t="e">
        <f>P_R[[#This Row],[34+]]-P_R[[#This Row],[35+]]</f>
        <v>#VALUE!</v>
      </c>
      <c r="BY306" s="5" t="e">
        <f>P_R[[#This Row],[35+]]-P_R[[#This Row],[36+]]</f>
        <v>#VALUE!</v>
      </c>
      <c r="BZ306" s="5" t="e">
        <f>P_R[[#This Row],[36+]]-P_R[[#This Row],[37+]]</f>
        <v>#VALUE!</v>
      </c>
      <c r="CA306" s="5" t="e">
        <f>P_R[[#This Row],[37+]]-P_R[[#This Row],[38+]]</f>
        <v>#VALUE!</v>
      </c>
      <c r="CB306" s="5" t="e">
        <f>P_R[[#This Row],[38+]]-P_R[[#This Row],[39+]]</f>
        <v>#VALUE!</v>
      </c>
      <c r="CC306" s="5" t="e">
        <f>P_R[[#This Row],[39+]]-P_R[[#This Row],[40+]]</f>
        <v>#VALUE!</v>
      </c>
      <c r="CD306" s="5" t="e">
        <f>P_R[[#This Row],[40+]]-P_R[[#This Row],[41+]]</f>
        <v>#VALUE!</v>
      </c>
      <c r="CE306" s="5" t="e">
        <f>P_R[[#This Row],[41+]]-P_R[[#This Row],[42+]]</f>
        <v>#VALUE!</v>
      </c>
      <c r="CF306" s="5" t="e">
        <f>P_R[[#This Row],[42+]]-P_R[[#This Row],[43+]]</f>
        <v>#VALUE!</v>
      </c>
      <c r="CG306" s="5" t="e">
        <f>P_R[[#This Row],[43+]]-P_R[[#This Row],[44+]]</f>
        <v>#VALUE!</v>
      </c>
      <c r="CH306" s="5" t="e">
        <f>P_R[[#This Row],[44+]]-P_R[[#This Row],[45+]]</f>
        <v>#VALUE!</v>
      </c>
      <c r="CI306" s="5" t="e">
        <f>P_R[[#This Row],[45+]]-P_R[[#This Row],[46+]]</f>
        <v>#VALUE!</v>
      </c>
      <c r="CJ306" s="5" t="e">
        <f>P_R[[#This Row],[46+]]-P_R[[#This Row],[47+]]</f>
        <v>#VALUE!</v>
      </c>
      <c r="CK306" s="5" t="e">
        <f>P_R[[#This Row],[47+]]-P_R[[#This Row],[48+]]</f>
        <v>#VALUE!</v>
      </c>
      <c r="CL306" s="5" t="e">
        <f>P_R[[#This Row],[48+]]-P_R[[#This Row],[49+]]</f>
        <v>#VALUE!</v>
      </c>
    </row>
    <row r="307" spans="50:90" x14ac:dyDescent="0.25">
      <c r="AX307" s="5" t="e">
        <f>P_R[[#This Row],[8+]]-P_R[[#This Row],[9+]]</f>
        <v>#VALUE!</v>
      </c>
      <c r="AY307" s="5" t="e">
        <f>P_R[[#This Row],[9+]]-P_R[[#This Row],[10+]]</f>
        <v>#VALUE!</v>
      </c>
      <c r="AZ307" s="5" t="e">
        <f>P_R[[#This Row],[10+]]-P_R[[#This Row],[11+]]</f>
        <v>#VALUE!</v>
      </c>
      <c r="BA307" s="5" t="e">
        <f>P_R[[#This Row],[11+]]-P_R[[#This Row],[12+]]</f>
        <v>#VALUE!</v>
      </c>
      <c r="BB307" s="5" t="e">
        <f>P_R[[#This Row],[12+]]-P_R[[#This Row],[13+]]</f>
        <v>#VALUE!</v>
      </c>
      <c r="BC307" s="5" t="e">
        <f>P_R[[#This Row],[13+]]-P_R[[#This Row],[14+]]</f>
        <v>#VALUE!</v>
      </c>
      <c r="BD307" s="5" t="e">
        <f>P_R[[#This Row],[14+]]-P_R[[#This Row],[15+]]</f>
        <v>#VALUE!</v>
      </c>
      <c r="BE307" s="5" t="e">
        <f>P_R[[#This Row],[15+]]-P_R[[#This Row],[16+]]</f>
        <v>#VALUE!</v>
      </c>
      <c r="BF307" s="5" t="e">
        <f>P_R[[#This Row],[16+]]-P_R[[#This Row],[17+]]</f>
        <v>#VALUE!</v>
      </c>
      <c r="BG307" s="5" t="e">
        <f>P_R[[#This Row],[17+]]-P_R[[#This Row],[18+]]</f>
        <v>#VALUE!</v>
      </c>
      <c r="BH307" s="5" t="e">
        <f>P_R[[#This Row],[18+]]-P_R[[#This Row],[19+]]</f>
        <v>#VALUE!</v>
      </c>
      <c r="BI307" s="5" t="e">
        <f>P_R[[#This Row],[19+]]-P_R[[#This Row],[20+]]</f>
        <v>#VALUE!</v>
      </c>
      <c r="BJ307" s="5" t="e">
        <f>P_R[[#This Row],[20+]]-P_R[[#This Row],[21+]]</f>
        <v>#VALUE!</v>
      </c>
      <c r="BK307" s="5" t="e">
        <f>P_R[[#This Row],[21+]]-P_R[[#This Row],[22+]]</f>
        <v>#VALUE!</v>
      </c>
      <c r="BL307" s="5" t="e">
        <f>P_R[[#This Row],[22+]]-P_R[[#This Row],[23+]]</f>
        <v>#VALUE!</v>
      </c>
      <c r="BM307" s="5" t="e">
        <f>P_R[[#This Row],[23+]]-P_R[[#This Row],[24+]]</f>
        <v>#VALUE!</v>
      </c>
      <c r="BN307" s="5" t="e">
        <f>P_R[[#This Row],[24+]]-P_R[[#This Row],[25+]]</f>
        <v>#VALUE!</v>
      </c>
      <c r="BO307" s="5" t="e">
        <f>P_R[[#This Row],[25+]]-P_R[[#This Row],[26+]]</f>
        <v>#VALUE!</v>
      </c>
      <c r="BP307" s="5" t="e">
        <f>P_R[[#This Row],[26+]]-P_R[[#This Row],[27+]]</f>
        <v>#VALUE!</v>
      </c>
      <c r="BQ307" s="5" t="e">
        <f>P_R[[#This Row],[27+]]-P_R[[#This Row],[28+]]</f>
        <v>#VALUE!</v>
      </c>
      <c r="BR307" s="5" t="e">
        <f>P_R[[#This Row],[28+]]-P_R[[#This Row],[29+]]</f>
        <v>#VALUE!</v>
      </c>
      <c r="BS307" s="5" t="e">
        <f>P_R[[#This Row],[29+]]-P_R[[#This Row],[30+]]</f>
        <v>#VALUE!</v>
      </c>
      <c r="BT307" s="5" t="e">
        <f>P_R[[#This Row],[30+]]-P_R[[#This Row],[31+]]</f>
        <v>#VALUE!</v>
      </c>
      <c r="BU307" s="5" t="e">
        <f>P_R[[#This Row],[31+]]-P_R[[#This Row],[32+]]</f>
        <v>#VALUE!</v>
      </c>
      <c r="BV307" s="5" t="e">
        <f>P_R[[#This Row],[32+]]-P_R[[#This Row],[33+]]</f>
        <v>#VALUE!</v>
      </c>
      <c r="BW307" s="5" t="e">
        <f>P_R[[#This Row],[33+]]-P_R[[#This Row],[34+]]</f>
        <v>#VALUE!</v>
      </c>
      <c r="BX307" s="5" t="e">
        <f>P_R[[#This Row],[34+]]-P_R[[#This Row],[35+]]</f>
        <v>#VALUE!</v>
      </c>
      <c r="BY307" s="5" t="e">
        <f>P_R[[#This Row],[35+]]-P_R[[#This Row],[36+]]</f>
        <v>#VALUE!</v>
      </c>
      <c r="BZ307" s="5" t="e">
        <f>P_R[[#This Row],[36+]]-P_R[[#This Row],[37+]]</f>
        <v>#VALUE!</v>
      </c>
      <c r="CA307" s="5" t="e">
        <f>P_R[[#This Row],[37+]]-P_R[[#This Row],[38+]]</f>
        <v>#VALUE!</v>
      </c>
      <c r="CB307" s="5" t="e">
        <f>P_R[[#This Row],[38+]]-P_R[[#This Row],[39+]]</f>
        <v>#VALUE!</v>
      </c>
      <c r="CC307" s="5" t="e">
        <f>P_R[[#This Row],[39+]]-P_R[[#This Row],[40+]]</f>
        <v>#VALUE!</v>
      </c>
      <c r="CD307" s="5" t="e">
        <f>P_R[[#This Row],[40+]]-P_R[[#This Row],[41+]]</f>
        <v>#VALUE!</v>
      </c>
      <c r="CE307" s="5" t="e">
        <f>P_R[[#This Row],[41+]]-P_R[[#This Row],[42+]]</f>
        <v>#VALUE!</v>
      </c>
      <c r="CF307" s="5" t="e">
        <f>P_R[[#This Row],[42+]]-P_R[[#This Row],[43+]]</f>
        <v>#VALUE!</v>
      </c>
      <c r="CG307" s="5" t="e">
        <f>P_R[[#This Row],[43+]]-P_R[[#This Row],[44+]]</f>
        <v>#VALUE!</v>
      </c>
      <c r="CH307" s="5" t="e">
        <f>P_R[[#This Row],[44+]]-P_R[[#This Row],[45+]]</f>
        <v>#VALUE!</v>
      </c>
      <c r="CI307" s="5" t="e">
        <f>P_R[[#This Row],[45+]]-P_R[[#This Row],[46+]]</f>
        <v>#VALUE!</v>
      </c>
      <c r="CJ307" s="5" t="e">
        <f>P_R[[#This Row],[46+]]-P_R[[#This Row],[47+]]</f>
        <v>#VALUE!</v>
      </c>
      <c r="CK307" s="5" t="e">
        <f>P_R[[#This Row],[47+]]-P_R[[#This Row],[48+]]</f>
        <v>#VALUE!</v>
      </c>
      <c r="CL307" s="5" t="e">
        <f>P_R[[#This Row],[48+]]-P_R[[#This Row],[49+]]</f>
        <v>#VALUE!</v>
      </c>
    </row>
    <row r="308" spans="50:90" x14ac:dyDescent="0.25">
      <c r="AX308" s="5" t="e">
        <f>P_R[[#This Row],[8+]]-P_R[[#This Row],[9+]]</f>
        <v>#VALUE!</v>
      </c>
      <c r="AY308" s="5" t="e">
        <f>P_R[[#This Row],[9+]]-P_R[[#This Row],[10+]]</f>
        <v>#VALUE!</v>
      </c>
      <c r="AZ308" s="5" t="e">
        <f>P_R[[#This Row],[10+]]-P_R[[#This Row],[11+]]</f>
        <v>#VALUE!</v>
      </c>
      <c r="BA308" s="5" t="e">
        <f>P_R[[#This Row],[11+]]-P_R[[#This Row],[12+]]</f>
        <v>#VALUE!</v>
      </c>
      <c r="BB308" s="5" t="e">
        <f>P_R[[#This Row],[12+]]-P_R[[#This Row],[13+]]</f>
        <v>#VALUE!</v>
      </c>
      <c r="BC308" s="5" t="e">
        <f>P_R[[#This Row],[13+]]-P_R[[#This Row],[14+]]</f>
        <v>#VALUE!</v>
      </c>
      <c r="BD308" s="5" t="e">
        <f>P_R[[#This Row],[14+]]-P_R[[#This Row],[15+]]</f>
        <v>#VALUE!</v>
      </c>
      <c r="BE308" s="5" t="e">
        <f>P_R[[#This Row],[15+]]-P_R[[#This Row],[16+]]</f>
        <v>#VALUE!</v>
      </c>
      <c r="BF308" s="5" t="e">
        <f>P_R[[#This Row],[16+]]-P_R[[#This Row],[17+]]</f>
        <v>#VALUE!</v>
      </c>
      <c r="BG308" s="5" t="e">
        <f>P_R[[#This Row],[17+]]-P_R[[#This Row],[18+]]</f>
        <v>#VALUE!</v>
      </c>
      <c r="BH308" s="5" t="e">
        <f>P_R[[#This Row],[18+]]-P_R[[#This Row],[19+]]</f>
        <v>#VALUE!</v>
      </c>
      <c r="BI308" s="5" t="e">
        <f>P_R[[#This Row],[19+]]-P_R[[#This Row],[20+]]</f>
        <v>#VALUE!</v>
      </c>
      <c r="BJ308" s="5" t="e">
        <f>P_R[[#This Row],[20+]]-P_R[[#This Row],[21+]]</f>
        <v>#VALUE!</v>
      </c>
      <c r="BK308" s="5" t="e">
        <f>P_R[[#This Row],[21+]]-P_R[[#This Row],[22+]]</f>
        <v>#VALUE!</v>
      </c>
      <c r="BL308" s="5" t="e">
        <f>P_R[[#This Row],[22+]]-P_R[[#This Row],[23+]]</f>
        <v>#VALUE!</v>
      </c>
      <c r="BM308" s="5" t="e">
        <f>P_R[[#This Row],[23+]]-P_R[[#This Row],[24+]]</f>
        <v>#VALUE!</v>
      </c>
      <c r="BN308" s="5" t="e">
        <f>P_R[[#This Row],[24+]]-P_R[[#This Row],[25+]]</f>
        <v>#VALUE!</v>
      </c>
      <c r="BO308" s="5" t="e">
        <f>P_R[[#This Row],[25+]]-P_R[[#This Row],[26+]]</f>
        <v>#VALUE!</v>
      </c>
      <c r="BP308" s="5" t="e">
        <f>P_R[[#This Row],[26+]]-P_R[[#This Row],[27+]]</f>
        <v>#VALUE!</v>
      </c>
      <c r="BQ308" s="5" t="e">
        <f>P_R[[#This Row],[27+]]-P_R[[#This Row],[28+]]</f>
        <v>#VALUE!</v>
      </c>
      <c r="BR308" s="5" t="e">
        <f>P_R[[#This Row],[28+]]-P_R[[#This Row],[29+]]</f>
        <v>#VALUE!</v>
      </c>
      <c r="BS308" s="5" t="e">
        <f>P_R[[#This Row],[29+]]-P_R[[#This Row],[30+]]</f>
        <v>#VALUE!</v>
      </c>
      <c r="BT308" s="5" t="e">
        <f>P_R[[#This Row],[30+]]-P_R[[#This Row],[31+]]</f>
        <v>#VALUE!</v>
      </c>
      <c r="BU308" s="5" t="e">
        <f>P_R[[#This Row],[31+]]-P_R[[#This Row],[32+]]</f>
        <v>#VALUE!</v>
      </c>
      <c r="BV308" s="5" t="e">
        <f>P_R[[#This Row],[32+]]-P_R[[#This Row],[33+]]</f>
        <v>#VALUE!</v>
      </c>
      <c r="BW308" s="5" t="e">
        <f>P_R[[#This Row],[33+]]-P_R[[#This Row],[34+]]</f>
        <v>#VALUE!</v>
      </c>
      <c r="BX308" s="5" t="e">
        <f>P_R[[#This Row],[34+]]-P_R[[#This Row],[35+]]</f>
        <v>#VALUE!</v>
      </c>
      <c r="BY308" s="5" t="e">
        <f>P_R[[#This Row],[35+]]-P_R[[#This Row],[36+]]</f>
        <v>#VALUE!</v>
      </c>
      <c r="BZ308" s="5" t="e">
        <f>P_R[[#This Row],[36+]]-P_R[[#This Row],[37+]]</f>
        <v>#VALUE!</v>
      </c>
      <c r="CA308" s="5" t="e">
        <f>P_R[[#This Row],[37+]]-P_R[[#This Row],[38+]]</f>
        <v>#VALUE!</v>
      </c>
      <c r="CB308" s="5" t="e">
        <f>P_R[[#This Row],[38+]]-P_R[[#This Row],[39+]]</f>
        <v>#VALUE!</v>
      </c>
      <c r="CC308" s="5" t="e">
        <f>P_R[[#This Row],[39+]]-P_R[[#This Row],[40+]]</f>
        <v>#VALUE!</v>
      </c>
      <c r="CD308" s="5" t="e">
        <f>P_R[[#This Row],[40+]]-P_R[[#This Row],[41+]]</f>
        <v>#VALUE!</v>
      </c>
      <c r="CE308" s="5" t="e">
        <f>P_R[[#This Row],[41+]]-P_R[[#This Row],[42+]]</f>
        <v>#VALUE!</v>
      </c>
      <c r="CF308" s="5" t="e">
        <f>P_R[[#This Row],[42+]]-P_R[[#This Row],[43+]]</f>
        <v>#VALUE!</v>
      </c>
      <c r="CG308" s="5" t="e">
        <f>P_R[[#This Row],[43+]]-P_R[[#This Row],[44+]]</f>
        <v>#VALUE!</v>
      </c>
      <c r="CH308" s="5" t="e">
        <f>P_R[[#This Row],[44+]]-P_R[[#This Row],[45+]]</f>
        <v>#VALUE!</v>
      </c>
      <c r="CI308" s="5" t="e">
        <f>P_R[[#This Row],[45+]]-P_R[[#This Row],[46+]]</f>
        <v>#VALUE!</v>
      </c>
      <c r="CJ308" s="5" t="e">
        <f>P_R[[#This Row],[46+]]-P_R[[#This Row],[47+]]</f>
        <v>#VALUE!</v>
      </c>
      <c r="CK308" s="5" t="e">
        <f>P_R[[#This Row],[47+]]-P_R[[#This Row],[48+]]</f>
        <v>#VALUE!</v>
      </c>
      <c r="CL308" s="5" t="e">
        <f>P_R[[#This Row],[48+]]-P_R[[#This Row],[49+]]</f>
        <v>#VALUE!</v>
      </c>
    </row>
    <row r="309" spans="50:90" x14ac:dyDescent="0.25">
      <c r="AX309" s="5" t="e">
        <f>P_R[[#This Row],[8+]]-P_R[[#This Row],[9+]]</f>
        <v>#VALUE!</v>
      </c>
      <c r="AY309" s="5" t="e">
        <f>P_R[[#This Row],[9+]]-P_R[[#This Row],[10+]]</f>
        <v>#VALUE!</v>
      </c>
      <c r="AZ309" s="5" t="e">
        <f>P_R[[#This Row],[10+]]-P_R[[#This Row],[11+]]</f>
        <v>#VALUE!</v>
      </c>
      <c r="BA309" s="5" t="e">
        <f>P_R[[#This Row],[11+]]-P_R[[#This Row],[12+]]</f>
        <v>#VALUE!</v>
      </c>
      <c r="BB309" s="5" t="e">
        <f>P_R[[#This Row],[12+]]-P_R[[#This Row],[13+]]</f>
        <v>#VALUE!</v>
      </c>
      <c r="BC309" s="5" t="e">
        <f>P_R[[#This Row],[13+]]-P_R[[#This Row],[14+]]</f>
        <v>#VALUE!</v>
      </c>
      <c r="BD309" s="5" t="e">
        <f>P_R[[#This Row],[14+]]-P_R[[#This Row],[15+]]</f>
        <v>#VALUE!</v>
      </c>
      <c r="BE309" s="5" t="e">
        <f>P_R[[#This Row],[15+]]-P_R[[#This Row],[16+]]</f>
        <v>#VALUE!</v>
      </c>
      <c r="BF309" s="5" t="e">
        <f>P_R[[#This Row],[16+]]-P_R[[#This Row],[17+]]</f>
        <v>#VALUE!</v>
      </c>
      <c r="BG309" s="5" t="e">
        <f>P_R[[#This Row],[17+]]-P_R[[#This Row],[18+]]</f>
        <v>#VALUE!</v>
      </c>
      <c r="BH309" s="5" t="e">
        <f>P_R[[#This Row],[18+]]-P_R[[#This Row],[19+]]</f>
        <v>#VALUE!</v>
      </c>
      <c r="BI309" s="5" t="e">
        <f>P_R[[#This Row],[19+]]-P_R[[#This Row],[20+]]</f>
        <v>#VALUE!</v>
      </c>
      <c r="BJ309" s="5" t="e">
        <f>P_R[[#This Row],[20+]]-P_R[[#This Row],[21+]]</f>
        <v>#VALUE!</v>
      </c>
      <c r="BK309" s="5" t="e">
        <f>P_R[[#This Row],[21+]]-P_R[[#This Row],[22+]]</f>
        <v>#VALUE!</v>
      </c>
      <c r="BL309" s="5" t="e">
        <f>P_R[[#This Row],[22+]]-P_R[[#This Row],[23+]]</f>
        <v>#VALUE!</v>
      </c>
      <c r="BM309" s="5" t="e">
        <f>P_R[[#This Row],[23+]]-P_R[[#This Row],[24+]]</f>
        <v>#VALUE!</v>
      </c>
      <c r="BN309" s="5" t="e">
        <f>P_R[[#This Row],[24+]]-P_R[[#This Row],[25+]]</f>
        <v>#VALUE!</v>
      </c>
      <c r="BO309" s="5" t="e">
        <f>P_R[[#This Row],[25+]]-P_R[[#This Row],[26+]]</f>
        <v>#VALUE!</v>
      </c>
      <c r="BP309" s="5" t="e">
        <f>P_R[[#This Row],[26+]]-P_R[[#This Row],[27+]]</f>
        <v>#VALUE!</v>
      </c>
      <c r="BQ309" s="5" t="e">
        <f>P_R[[#This Row],[27+]]-P_R[[#This Row],[28+]]</f>
        <v>#VALUE!</v>
      </c>
      <c r="BR309" s="5" t="e">
        <f>P_R[[#This Row],[28+]]-P_R[[#This Row],[29+]]</f>
        <v>#VALUE!</v>
      </c>
      <c r="BS309" s="5" t="e">
        <f>P_R[[#This Row],[29+]]-P_R[[#This Row],[30+]]</f>
        <v>#VALUE!</v>
      </c>
      <c r="BT309" s="5" t="e">
        <f>P_R[[#This Row],[30+]]-P_R[[#This Row],[31+]]</f>
        <v>#VALUE!</v>
      </c>
      <c r="BU309" s="5" t="e">
        <f>P_R[[#This Row],[31+]]-P_R[[#This Row],[32+]]</f>
        <v>#VALUE!</v>
      </c>
      <c r="BV309" s="5" t="e">
        <f>P_R[[#This Row],[32+]]-P_R[[#This Row],[33+]]</f>
        <v>#VALUE!</v>
      </c>
      <c r="BW309" s="5" t="e">
        <f>P_R[[#This Row],[33+]]-P_R[[#This Row],[34+]]</f>
        <v>#VALUE!</v>
      </c>
      <c r="BX309" s="5" t="e">
        <f>P_R[[#This Row],[34+]]-P_R[[#This Row],[35+]]</f>
        <v>#VALUE!</v>
      </c>
      <c r="BY309" s="5" t="e">
        <f>P_R[[#This Row],[35+]]-P_R[[#This Row],[36+]]</f>
        <v>#VALUE!</v>
      </c>
      <c r="BZ309" s="5" t="e">
        <f>P_R[[#This Row],[36+]]-P_R[[#This Row],[37+]]</f>
        <v>#VALUE!</v>
      </c>
      <c r="CA309" s="5" t="e">
        <f>P_R[[#This Row],[37+]]-P_R[[#This Row],[38+]]</f>
        <v>#VALUE!</v>
      </c>
      <c r="CB309" s="5" t="e">
        <f>P_R[[#This Row],[38+]]-P_R[[#This Row],[39+]]</f>
        <v>#VALUE!</v>
      </c>
      <c r="CC309" s="5" t="e">
        <f>P_R[[#This Row],[39+]]-P_R[[#This Row],[40+]]</f>
        <v>#VALUE!</v>
      </c>
      <c r="CD309" s="5" t="e">
        <f>P_R[[#This Row],[40+]]-P_R[[#This Row],[41+]]</f>
        <v>#VALUE!</v>
      </c>
      <c r="CE309" s="5" t="e">
        <f>P_R[[#This Row],[41+]]-P_R[[#This Row],[42+]]</f>
        <v>#VALUE!</v>
      </c>
      <c r="CF309" s="5" t="e">
        <f>P_R[[#This Row],[42+]]-P_R[[#This Row],[43+]]</f>
        <v>#VALUE!</v>
      </c>
      <c r="CG309" s="5" t="e">
        <f>P_R[[#This Row],[43+]]-P_R[[#This Row],[44+]]</f>
        <v>#VALUE!</v>
      </c>
      <c r="CH309" s="5" t="e">
        <f>P_R[[#This Row],[44+]]-P_R[[#This Row],[45+]]</f>
        <v>#VALUE!</v>
      </c>
      <c r="CI309" s="5" t="e">
        <f>P_R[[#This Row],[45+]]-P_R[[#This Row],[46+]]</f>
        <v>#VALUE!</v>
      </c>
      <c r="CJ309" s="5" t="e">
        <f>P_R[[#This Row],[46+]]-P_R[[#This Row],[47+]]</f>
        <v>#VALUE!</v>
      </c>
      <c r="CK309" s="5" t="e">
        <f>P_R[[#This Row],[47+]]-P_R[[#This Row],[48+]]</f>
        <v>#VALUE!</v>
      </c>
      <c r="CL309" s="5" t="e">
        <f>P_R[[#This Row],[48+]]-P_R[[#This Row],[49+]]</f>
        <v>#VALUE!</v>
      </c>
    </row>
    <row r="310" spans="50:90" x14ac:dyDescent="0.25">
      <c r="AX310" s="5" t="e">
        <f>P_R[[#This Row],[8+]]-P_R[[#This Row],[9+]]</f>
        <v>#VALUE!</v>
      </c>
      <c r="AY310" s="5" t="e">
        <f>P_R[[#This Row],[9+]]-P_R[[#This Row],[10+]]</f>
        <v>#VALUE!</v>
      </c>
      <c r="AZ310" s="5" t="e">
        <f>P_R[[#This Row],[10+]]-P_R[[#This Row],[11+]]</f>
        <v>#VALUE!</v>
      </c>
      <c r="BA310" s="5" t="e">
        <f>P_R[[#This Row],[11+]]-P_R[[#This Row],[12+]]</f>
        <v>#VALUE!</v>
      </c>
      <c r="BB310" s="5" t="e">
        <f>P_R[[#This Row],[12+]]-P_R[[#This Row],[13+]]</f>
        <v>#VALUE!</v>
      </c>
      <c r="BC310" s="5" t="e">
        <f>P_R[[#This Row],[13+]]-P_R[[#This Row],[14+]]</f>
        <v>#VALUE!</v>
      </c>
      <c r="BD310" s="5" t="e">
        <f>P_R[[#This Row],[14+]]-P_R[[#This Row],[15+]]</f>
        <v>#VALUE!</v>
      </c>
      <c r="BE310" s="5" t="e">
        <f>P_R[[#This Row],[15+]]-P_R[[#This Row],[16+]]</f>
        <v>#VALUE!</v>
      </c>
      <c r="BF310" s="5" t="e">
        <f>P_R[[#This Row],[16+]]-P_R[[#This Row],[17+]]</f>
        <v>#VALUE!</v>
      </c>
      <c r="BG310" s="5" t="e">
        <f>P_R[[#This Row],[17+]]-P_R[[#This Row],[18+]]</f>
        <v>#VALUE!</v>
      </c>
      <c r="BH310" s="5" t="e">
        <f>P_R[[#This Row],[18+]]-P_R[[#This Row],[19+]]</f>
        <v>#VALUE!</v>
      </c>
      <c r="BI310" s="5" t="e">
        <f>P_R[[#This Row],[19+]]-P_R[[#This Row],[20+]]</f>
        <v>#VALUE!</v>
      </c>
      <c r="BJ310" s="5" t="e">
        <f>P_R[[#This Row],[20+]]-P_R[[#This Row],[21+]]</f>
        <v>#VALUE!</v>
      </c>
      <c r="BK310" s="5" t="e">
        <f>P_R[[#This Row],[21+]]-P_R[[#This Row],[22+]]</f>
        <v>#VALUE!</v>
      </c>
      <c r="BL310" s="5" t="e">
        <f>P_R[[#This Row],[22+]]-P_R[[#This Row],[23+]]</f>
        <v>#VALUE!</v>
      </c>
      <c r="BM310" s="5" t="e">
        <f>P_R[[#This Row],[23+]]-P_R[[#This Row],[24+]]</f>
        <v>#VALUE!</v>
      </c>
      <c r="BN310" s="5" t="e">
        <f>P_R[[#This Row],[24+]]-P_R[[#This Row],[25+]]</f>
        <v>#VALUE!</v>
      </c>
      <c r="BO310" s="5" t="e">
        <f>P_R[[#This Row],[25+]]-P_R[[#This Row],[26+]]</f>
        <v>#VALUE!</v>
      </c>
      <c r="BP310" s="5" t="e">
        <f>P_R[[#This Row],[26+]]-P_R[[#This Row],[27+]]</f>
        <v>#VALUE!</v>
      </c>
      <c r="BQ310" s="5" t="e">
        <f>P_R[[#This Row],[27+]]-P_R[[#This Row],[28+]]</f>
        <v>#VALUE!</v>
      </c>
      <c r="BR310" s="5" t="e">
        <f>P_R[[#This Row],[28+]]-P_R[[#This Row],[29+]]</f>
        <v>#VALUE!</v>
      </c>
      <c r="BS310" s="5" t="e">
        <f>P_R[[#This Row],[29+]]-P_R[[#This Row],[30+]]</f>
        <v>#VALUE!</v>
      </c>
      <c r="BT310" s="5" t="e">
        <f>P_R[[#This Row],[30+]]-P_R[[#This Row],[31+]]</f>
        <v>#VALUE!</v>
      </c>
      <c r="BU310" s="5" t="e">
        <f>P_R[[#This Row],[31+]]-P_R[[#This Row],[32+]]</f>
        <v>#VALUE!</v>
      </c>
      <c r="BV310" s="5" t="e">
        <f>P_R[[#This Row],[32+]]-P_R[[#This Row],[33+]]</f>
        <v>#VALUE!</v>
      </c>
      <c r="BW310" s="5" t="e">
        <f>P_R[[#This Row],[33+]]-P_R[[#This Row],[34+]]</f>
        <v>#VALUE!</v>
      </c>
      <c r="BX310" s="5" t="e">
        <f>P_R[[#This Row],[34+]]-P_R[[#This Row],[35+]]</f>
        <v>#VALUE!</v>
      </c>
      <c r="BY310" s="5" t="e">
        <f>P_R[[#This Row],[35+]]-P_R[[#This Row],[36+]]</f>
        <v>#VALUE!</v>
      </c>
      <c r="BZ310" s="5" t="e">
        <f>P_R[[#This Row],[36+]]-P_R[[#This Row],[37+]]</f>
        <v>#VALUE!</v>
      </c>
      <c r="CA310" s="5" t="e">
        <f>P_R[[#This Row],[37+]]-P_R[[#This Row],[38+]]</f>
        <v>#VALUE!</v>
      </c>
      <c r="CB310" s="5" t="e">
        <f>P_R[[#This Row],[38+]]-P_R[[#This Row],[39+]]</f>
        <v>#VALUE!</v>
      </c>
      <c r="CC310" s="5" t="e">
        <f>P_R[[#This Row],[39+]]-P_R[[#This Row],[40+]]</f>
        <v>#VALUE!</v>
      </c>
      <c r="CD310" s="5" t="e">
        <f>P_R[[#This Row],[40+]]-P_R[[#This Row],[41+]]</f>
        <v>#VALUE!</v>
      </c>
      <c r="CE310" s="5" t="e">
        <f>P_R[[#This Row],[41+]]-P_R[[#This Row],[42+]]</f>
        <v>#VALUE!</v>
      </c>
      <c r="CF310" s="5" t="e">
        <f>P_R[[#This Row],[42+]]-P_R[[#This Row],[43+]]</f>
        <v>#VALUE!</v>
      </c>
      <c r="CG310" s="5" t="e">
        <f>P_R[[#This Row],[43+]]-P_R[[#This Row],[44+]]</f>
        <v>#VALUE!</v>
      </c>
      <c r="CH310" s="5" t="e">
        <f>P_R[[#This Row],[44+]]-P_R[[#This Row],[45+]]</f>
        <v>#VALUE!</v>
      </c>
      <c r="CI310" s="5" t="e">
        <f>P_R[[#This Row],[45+]]-P_R[[#This Row],[46+]]</f>
        <v>#VALUE!</v>
      </c>
      <c r="CJ310" s="5" t="e">
        <f>P_R[[#This Row],[46+]]-P_R[[#This Row],[47+]]</f>
        <v>#VALUE!</v>
      </c>
      <c r="CK310" s="5" t="e">
        <f>P_R[[#This Row],[47+]]-P_R[[#This Row],[48+]]</f>
        <v>#VALUE!</v>
      </c>
      <c r="CL310" s="5" t="e">
        <f>P_R[[#This Row],[48+]]-P_R[[#This Row],[49+]]</f>
        <v>#VALUE!</v>
      </c>
    </row>
    <row r="311" spans="50:90" x14ac:dyDescent="0.25">
      <c r="AX311" s="5" t="e">
        <f>P_R[[#This Row],[8+]]-P_R[[#This Row],[9+]]</f>
        <v>#VALUE!</v>
      </c>
      <c r="AY311" s="5" t="e">
        <f>P_R[[#This Row],[9+]]-P_R[[#This Row],[10+]]</f>
        <v>#VALUE!</v>
      </c>
      <c r="AZ311" s="5" t="e">
        <f>P_R[[#This Row],[10+]]-P_R[[#This Row],[11+]]</f>
        <v>#VALUE!</v>
      </c>
      <c r="BA311" s="5" t="e">
        <f>P_R[[#This Row],[11+]]-P_R[[#This Row],[12+]]</f>
        <v>#VALUE!</v>
      </c>
      <c r="BB311" s="5" t="e">
        <f>P_R[[#This Row],[12+]]-P_R[[#This Row],[13+]]</f>
        <v>#VALUE!</v>
      </c>
      <c r="BC311" s="5" t="e">
        <f>P_R[[#This Row],[13+]]-P_R[[#This Row],[14+]]</f>
        <v>#VALUE!</v>
      </c>
      <c r="BD311" s="5" t="e">
        <f>P_R[[#This Row],[14+]]-P_R[[#This Row],[15+]]</f>
        <v>#VALUE!</v>
      </c>
      <c r="BE311" s="5" t="e">
        <f>P_R[[#This Row],[15+]]-P_R[[#This Row],[16+]]</f>
        <v>#VALUE!</v>
      </c>
      <c r="BF311" s="5" t="e">
        <f>P_R[[#This Row],[16+]]-P_R[[#This Row],[17+]]</f>
        <v>#VALUE!</v>
      </c>
      <c r="BG311" s="5" t="e">
        <f>P_R[[#This Row],[17+]]-P_R[[#This Row],[18+]]</f>
        <v>#VALUE!</v>
      </c>
      <c r="BH311" s="5" t="e">
        <f>P_R[[#This Row],[18+]]-P_R[[#This Row],[19+]]</f>
        <v>#VALUE!</v>
      </c>
      <c r="BI311" s="5" t="e">
        <f>P_R[[#This Row],[19+]]-P_R[[#This Row],[20+]]</f>
        <v>#VALUE!</v>
      </c>
      <c r="BJ311" s="5" t="e">
        <f>P_R[[#This Row],[20+]]-P_R[[#This Row],[21+]]</f>
        <v>#VALUE!</v>
      </c>
      <c r="BK311" s="5" t="e">
        <f>P_R[[#This Row],[21+]]-P_R[[#This Row],[22+]]</f>
        <v>#VALUE!</v>
      </c>
      <c r="BL311" s="5" t="e">
        <f>P_R[[#This Row],[22+]]-P_R[[#This Row],[23+]]</f>
        <v>#VALUE!</v>
      </c>
      <c r="BM311" s="5" t="e">
        <f>P_R[[#This Row],[23+]]-P_R[[#This Row],[24+]]</f>
        <v>#VALUE!</v>
      </c>
      <c r="BN311" s="5" t="e">
        <f>P_R[[#This Row],[24+]]-P_R[[#This Row],[25+]]</f>
        <v>#VALUE!</v>
      </c>
      <c r="BO311" s="5" t="e">
        <f>P_R[[#This Row],[25+]]-P_R[[#This Row],[26+]]</f>
        <v>#VALUE!</v>
      </c>
      <c r="BP311" s="5" t="e">
        <f>P_R[[#This Row],[26+]]-P_R[[#This Row],[27+]]</f>
        <v>#VALUE!</v>
      </c>
      <c r="BQ311" s="5" t="e">
        <f>P_R[[#This Row],[27+]]-P_R[[#This Row],[28+]]</f>
        <v>#VALUE!</v>
      </c>
      <c r="BR311" s="5" t="e">
        <f>P_R[[#This Row],[28+]]-P_R[[#This Row],[29+]]</f>
        <v>#VALUE!</v>
      </c>
      <c r="BS311" s="5" t="e">
        <f>P_R[[#This Row],[29+]]-P_R[[#This Row],[30+]]</f>
        <v>#VALUE!</v>
      </c>
      <c r="BT311" s="5" t="e">
        <f>P_R[[#This Row],[30+]]-P_R[[#This Row],[31+]]</f>
        <v>#VALUE!</v>
      </c>
      <c r="BU311" s="5" t="e">
        <f>P_R[[#This Row],[31+]]-P_R[[#This Row],[32+]]</f>
        <v>#VALUE!</v>
      </c>
      <c r="BV311" s="5" t="e">
        <f>P_R[[#This Row],[32+]]-P_R[[#This Row],[33+]]</f>
        <v>#VALUE!</v>
      </c>
      <c r="BW311" s="5" t="e">
        <f>P_R[[#This Row],[33+]]-P_R[[#This Row],[34+]]</f>
        <v>#VALUE!</v>
      </c>
      <c r="BX311" s="5" t="e">
        <f>P_R[[#This Row],[34+]]-P_R[[#This Row],[35+]]</f>
        <v>#VALUE!</v>
      </c>
      <c r="BY311" s="5" t="e">
        <f>P_R[[#This Row],[35+]]-P_R[[#This Row],[36+]]</f>
        <v>#VALUE!</v>
      </c>
      <c r="BZ311" s="5" t="e">
        <f>P_R[[#This Row],[36+]]-P_R[[#This Row],[37+]]</f>
        <v>#VALUE!</v>
      </c>
      <c r="CA311" s="5" t="e">
        <f>P_R[[#This Row],[37+]]-P_R[[#This Row],[38+]]</f>
        <v>#VALUE!</v>
      </c>
      <c r="CB311" s="5" t="e">
        <f>P_R[[#This Row],[38+]]-P_R[[#This Row],[39+]]</f>
        <v>#VALUE!</v>
      </c>
      <c r="CC311" s="5" t="e">
        <f>P_R[[#This Row],[39+]]-P_R[[#This Row],[40+]]</f>
        <v>#VALUE!</v>
      </c>
      <c r="CD311" s="5" t="e">
        <f>P_R[[#This Row],[40+]]-P_R[[#This Row],[41+]]</f>
        <v>#VALUE!</v>
      </c>
      <c r="CE311" s="5" t="e">
        <f>P_R[[#This Row],[41+]]-P_R[[#This Row],[42+]]</f>
        <v>#VALUE!</v>
      </c>
      <c r="CF311" s="5" t="e">
        <f>P_R[[#This Row],[42+]]-P_R[[#This Row],[43+]]</f>
        <v>#VALUE!</v>
      </c>
      <c r="CG311" s="5" t="e">
        <f>P_R[[#This Row],[43+]]-P_R[[#This Row],[44+]]</f>
        <v>#VALUE!</v>
      </c>
      <c r="CH311" s="5" t="e">
        <f>P_R[[#This Row],[44+]]-P_R[[#This Row],[45+]]</f>
        <v>#VALUE!</v>
      </c>
      <c r="CI311" s="5" t="e">
        <f>P_R[[#This Row],[45+]]-P_R[[#This Row],[46+]]</f>
        <v>#VALUE!</v>
      </c>
      <c r="CJ311" s="5" t="e">
        <f>P_R[[#This Row],[46+]]-P_R[[#This Row],[47+]]</f>
        <v>#VALUE!</v>
      </c>
      <c r="CK311" s="5" t="e">
        <f>P_R[[#This Row],[47+]]-P_R[[#This Row],[48+]]</f>
        <v>#VALUE!</v>
      </c>
      <c r="CL311" s="5" t="e">
        <f>P_R[[#This Row],[48+]]-P_R[[#This Row],[49+]]</f>
        <v>#VALUE!</v>
      </c>
    </row>
    <row r="312" spans="50:90" x14ac:dyDescent="0.25">
      <c r="AX312" s="5" t="e">
        <f>P_R[[#This Row],[8+]]-P_R[[#This Row],[9+]]</f>
        <v>#VALUE!</v>
      </c>
      <c r="AY312" s="5" t="e">
        <f>P_R[[#This Row],[9+]]-P_R[[#This Row],[10+]]</f>
        <v>#VALUE!</v>
      </c>
      <c r="AZ312" s="5" t="e">
        <f>P_R[[#This Row],[10+]]-P_R[[#This Row],[11+]]</f>
        <v>#VALUE!</v>
      </c>
      <c r="BA312" s="5" t="e">
        <f>P_R[[#This Row],[11+]]-P_R[[#This Row],[12+]]</f>
        <v>#VALUE!</v>
      </c>
      <c r="BB312" s="5" t="e">
        <f>P_R[[#This Row],[12+]]-P_R[[#This Row],[13+]]</f>
        <v>#VALUE!</v>
      </c>
      <c r="BC312" s="5" t="e">
        <f>P_R[[#This Row],[13+]]-P_R[[#This Row],[14+]]</f>
        <v>#VALUE!</v>
      </c>
      <c r="BD312" s="5" t="e">
        <f>P_R[[#This Row],[14+]]-P_R[[#This Row],[15+]]</f>
        <v>#VALUE!</v>
      </c>
      <c r="BE312" s="5" t="e">
        <f>P_R[[#This Row],[15+]]-P_R[[#This Row],[16+]]</f>
        <v>#VALUE!</v>
      </c>
      <c r="BF312" s="5" t="e">
        <f>P_R[[#This Row],[16+]]-P_R[[#This Row],[17+]]</f>
        <v>#VALUE!</v>
      </c>
      <c r="BG312" s="5" t="e">
        <f>P_R[[#This Row],[17+]]-P_R[[#This Row],[18+]]</f>
        <v>#VALUE!</v>
      </c>
      <c r="BH312" s="5" t="e">
        <f>P_R[[#This Row],[18+]]-P_R[[#This Row],[19+]]</f>
        <v>#VALUE!</v>
      </c>
      <c r="BI312" s="5" t="e">
        <f>P_R[[#This Row],[19+]]-P_R[[#This Row],[20+]]</f>
        <v>#VALUE!</v>
      </c>
      <c r="BJ312" s="5" t="e">
        <f>P_R[[#This Row],[20+]]-P_R[[#This Row],[21+]]</f>
        <v>#VALUE!</v>
      </c>
      <c r="BK312" s="5" t="e">
        <f>P_R[[#This Row],[21+]]-P_R[[#This Row],[22+]]</f>
        <v>#VALUE!</v>
      </c>
      <c r="BL312" s="5" t="e">
        <f>P_R[[#This Row],[22+]]-P_R[[#This Row],[23+]]</f>
        <v>#VALUE!</v>
      </c>
      <c r="BM312" s="5" t="e">
        <f>P_R[[#This Row],[23+]]-P_R[[#This Row],[24+]]</f>
        <v>#VALUE!</v>
      </c>
      <c r="BN312" s="5" t="e">
        <f>P_R[[#This Row],[24+]]-P_R[[#This Row],[25+]]</f>
        <v>#VALUE!</v>
      </c>
      <c r="BO312" s="5" t="e">
        <f>P_R[[#This Row],[25+]]-P_R[[#This Row],[26+]]</f>
        <v>#VALUE!</v>
      </c>
      <c r="BP312" s="5" t="e">
        <f>P_R[[#This Row],[26+]]-P_R[[#This Row],[27+]]</f>
        <v>#VALUE!</v>
      </c>
      <c r="BQ312" s="5" t="e">
        <f>P_R[[#This Row],[27+]]-P_R[[#This Row],[28+]]</f>
        <v>#VALUE!</v>
      </c>
      <c r="BR312" s="5" t="e">
        <f>P_R[[#This Row],[28+]]-P_R[[#This Row],[29+]]</f>
        <v>#VALUE!</v>
      </c>
      <c r="BS312" s="5" t="e">
        <f>P_R[[#This Row],[29+]]-P_R[[#This Row],[30+]]</f>
        <v>#VALUE!</v>
      </c>
      <c r="BT312" s="5" t="e">
        <f>P_R[[#This Row],[30+]]-P_R[[#This Row],[31+]]</f>
        <v>#VALUE!</v>
      </c>
      <c r="BU312" s="5" t="e">
        <f>P_R[[#This Row],[31+]]-P_R[[#This Row],[32+]]</f>
        <v>#VALUE!</v>
      </c>
      <c r="BV312" s="5" t="e">
        <f>P_R[[#This Row],[32+]]-P_R[[#This Row],[33+]]</f>
        <v>#VALUE!</v>
      </c>
      <c r="BW312" s="5" t="e">
        <f>P_R[[#This Row],[33+]]-P_R[[#This Row],[34+]]</f>
        <v>#VALUE!</v>
      </c>
      <c r="BX312" s="5" t="e">
        <f>P_R[[#This Row],[34+]]-P_R[[#This Row],[35+]]</f>
        <v>#VALUE!</v>
      </c>
      <c r="BY312" s="5" t="e">
        <f>P_R[[#This Row],[35+]]-P_R[[#This Row],[36+]]</f>
        <v>#VALUE!</v>
      </c>
      <c r="BZ312" s="5" t="e">
        <f>P_R[[#This Row],[36+]]-P_R[[#This Row],[37+]]</f>
        <v>#VALUE!</v>
      </c>
      <c r="CA312" s="5" t="e">
        <f>P_R[[#This Row],[37+]]-P_R[[#This Row],[38+]]</f>
        <v>#VALUE!</v>
      </c>
      <c r="CB312" s="5" t="e">
        <f>P_R[[#This Row],[38+]]-P_R[[#This Row],[39+]]</f>
        <v>#VALUE!</v>
      </c>
      <c r="CC312" s="5" t="e">
        <f>P_R[[#This Row],[39+]]-P_R[[#This Row],[40+]]</f>
        <v>#VALUE!</v>
      </c>
      <c r="CD312" s="5" t="e">
        <f>P_R[[#This Row],[40+]]-P_R[[#This Row],[41+]]</f>
        <v>#VALUE!</v>
      </c>
      <c r="CE312" s="5" t="e">
        <f>P_R[[#This Row],[41+]]-P_R[[#This Row],[42+]]</f>
        <v>#VALUE!</v>
      </c>
      <c r="CF312" s="5" t="e">
        <f>P_R[[#This Row],[42+]]-P_R[[#This Row],[43+]]</f>
        <v>#VALUE!</v>
      </c>
      <c r="CG312" s="5" t="e">
        <f>P_R[[#This Row],[43+]]-P_R[[#This Row],[44+]]</f>
        <v>#VALUE!</v>
      </c>
      <c r="CH312" s="5" t="e">
        <f>P_R[[#This Row],[44+]]-P_R[[#This Row],[45+]]</f>
        <v>#VALUE!</v>
      </c>
      <c r="CI312" s="5" t="e">
        <f>P_R[[#This Row],[45+]]-P_R[[#This Row],[46+]]</f>
        <v>#VALUE!</v>
      </c>
      <c r="CJ312" s="5" t="e">
        <f>P_R[[#This Row],[46+]]-P_R[[#This Row],[47+]]</f>
        <v>#VALUE!</v>
      </c>
      <c r="CK312" s="5" t="e">
        <f>P_R[[#This Row],[47+]]-P_R[[#This Row],[48+]]</f>
        <v>#VALUE!</v>
      </c>
      <c r="CL312" s="5" t="e">
        <f>P_R[[#This Row],[48+]]-P_R[[#This Row],[49+]]</f>
        <v>#VALUE!</v>
      </c>
    </row>
    <row r="313" spans="50:90" x14ac:dyDescent="0.25">
      <c r="AX313" s="5" t="e">
        <f>P_R[[#This Row],[8+]]-P_R[[#This Row],[9+]]</f>
        <v>#VALUE!</v>
      </c>
      <c r="AY313" s="5" t="e">
        <f>P_R[[#This Row],[9+]]-P_R[[#This Row],[10+]]</f>
        <v>#VALUE!</v>
      </c>
      <c r="AZ313" s="5" t="e">
        <f>P_R[[#This Row],[10+]]-P_R[[#This Row],[11+]]</f>
        <v>#VALUE!</v>
      </c>
      <c r="BA313" s="5" t="e">
        <f>P_R[[#This Row],[11+]]-P_R[[#This Row],[12+]]</f>
        <v>#VALUE!</v>
      </c>
      <c r="BB313" s="5" t="e">
        <f>P_R[[#This Row],[12+]]-P_R[[#This Row],[13+]]</f>
        <v>#VALUE!</v>
      </c>
      <c r="BC313" s="5" t="e">
        <f>P_R[[#This Row],[13+]]-P_R[[#This Row],[14+]]</f>
        <v>#VALUE!</v>
      </c>
      <c r="BD313" s="5" t="e">
        <f>P_R[[#This Row],[14+]]-P_R[[#This Row],[15+]]</f>
        <v>#VALUE!</v>
      </c>
      <c r="BE313" s="5" t="e">
        <f>P_R[[#This Row],[15+]]-P_R[[#This Row],[16+]]</f>
        <v>#VALUE!</v>
      </c>
      <c r="BF313" s="5" t="e">
        <f>P_R[[#This Row],[16+]]-P_R[[#This Row],[17+]]</f>
        <v>#VALUE!</v>
      </c>
      <c r="BG313" s="5" t="e">
        <f>P_R[[#This Row],[17+]]-P_R[[#This Row],[18+]]</f>
        <v>#VALUE!</v>
      </c>
      <c r="BH313" s="5" t="e">
        <f>P_R[[#This Row],[18+]]-P_R[[#This Row],[19+]]</f>
        <v>#VALUE!</v>
      </c>
      <c r="BI313" s="5" t="e">
        <f>P_R[[#This Row],[19+]]-P_R[[#This Row],[20+]]</f>
        <v>#VALUE!</v>
      </c>
      <c r="BJ313" s="5" t="e">
        <f>P_R[[#This Row],[20+]]-P_R[[#This Row],[21+]]</f>
        <v>#VALUE!</v>
      </c>
      <c r="BK313" s="5" t="e">
        <f>P_R[[#This Row],[21+]]-P_R[[#This Row],[22+]]</f>
        <v>#VALUE!</v>
      </c>
      <c r="BL313" s="5" t="e">
        <f>P_R[[#This Row],[22+]]-P_R[[#This Row],[23+]]</f>
        <v>#VALUE!</v>
      </c>
      <c r="BM313" s="5" t="e">
        <f>P_R[[#This Row],[23+]]-P_R[[#This Row],[24+]]</f>
        <v>#VALUE!</v>
      </c>
      <c r="BN313" s="5" t="e">
        <f>P_R[[#This Row],[24+]]-P_R[[#This Row],[25+]]</f>
        <v>#VALUE!</v>
      </c>
      <c r="BO313" s="5" t="e">
        <f>P_R[[#This Row],[25+]]-P_R[[#This Row],[26+]]</f>
        <v>#VALUE!</v>
      </c>
      <c r="BP313" s="5" t="e">
        <f>P_R[[#This Row],[26+]]-P_R[[#This Row],[27+]]</f>
        <v>#VALUE!</v>
      </c>
      <c r="BQ313" s="5" t="e">
        <f>P_R[[#This Row],[27+]]-P_R[[#This Row],[28+]]</f>
        <v>#VALUE!</v>
      </c>
      <c r="BR313" s="5" t="e">
        <f>P_R[[#This Row],[28+]]-P_R[[#This Row],[29+]]</f>
        <v>#VALUE!</v>
      </c>
      <c r="BS313" s="5" t="e">
        <f>P_R[[#This Row],[29+]]-P_R[[#This Row],[30+]]</f>
        <v>#VALUE!</v>
      </c>
      <c r="BT313" s="5" t="e">
        <f>P_R[[#This Row],[30+]]-P_R[[#This Row],[31+]]</f>
        <v>#VALUE!</v>
      </c>
      <c r="BU313" s="5" t="e">
        <f>P_R[[#This Row],[31+]]-P_R[[#This Row],[32+]]</f>
        <v>#VALUE!</v>
      </c>
      <c r="BV313" s="5" t="e">
        <f>P_R[[#This Row],[32+]]-P_R[[#This Row],[33+]]</f>
        <v>#VALUE!</v>
      </c>
      <c r="BW313" s="5" t="e">
        <f>P_R[[#This Row],[33+]]-P_R[[#This Row],[34+]]</f>
        <v>#VALUE!</v>
      </c>
      <c r="BX313" s="5" t="e">
        <f>P_R[[#This Row],[34+]]-P_R[[#This Row],[35+]]</f>
        <v>#VALUE!</v>
      </c>
      <c r="BY313" s="5" t="e">
        <f>P_R[[#This Row],[35+]]-P_R[[#This Row],[36+]]</f>
        <v>#VALUE!</v>
      </c>
      <c r="BZ313" s="5" t="e">
        <f>P_R[[#This Row],[36+]]-P_R[[#This Row],[37+]]</f>
        <v>#VALUE!</v>
      </c>
      <c r="CA313" s="5" t="e">
        <f>P_R[[#This Row],[37+]]-P_R[[#This Row],[38+]]</f>
        <v>#VALUE!</v>
      </c>
      <c r="CB313" s="5" t="e">
        <f>P_R[[#This Row],[38+]]-P_R[[#This Row],[39+]]</f>
        <v>#VALUE!</v>
      </c>
      <c r="CC313" s="5" t="e">
        <f>P_R[[#This Row],[39+]]-P_R[[#This Row],[40+]]</f>
        <v>#VALUE!</v>
      </c>
      <c r="CD313" s="5" t="e">
        <f>P_R[[#This Row],[40+]]-P_R[[#This Row],[41+]]</f>
        <v>#VALUE!</v>
      </c>
      <c r="CE313" s="5" t="e">
        <f>P_R[[#This Row],[41+]]-P_R[[#This Row],[42+]]</f>
        <v>#VALUE!</v>
      </c>
      <c r="CF313" s="5" t="e">
        <f>P_R[[#This Row],[42+]]-P_R[[#This Row],[43+]]</f>
        <v>#VALUE!</v>
      </c>
      <c r="CG313" s="5" t="e">
        <f>P_R[[#This Row],[43+]]-P_R[[#This Row],[44+]]</f>
        <v>#VALUE!</v>
      </c>
      <c r="CH313" s="5" t="e">
        <f>P_R[[#This Row],[44+]]-P_R[[#This Row],[45+]]</f>
        <v>#VALUE!</v>
      </c>
      <c r="CI313" s="5" t="e">
        <f>P_R[[#This Row],[45+]]-P_R[[#This Row],[46+]]</f>
        <v>#VALUE!</v>
      </c>
      <c r="CJ313" s="5" t="e">
        <f>P_R[[#This Row],[46+]]-P_R[[#This Row],[47+]]</f>
        <v>#VALUE!</v>
      </c>
      <c r="CK313" s="5" t="e">
        <f>P_R[[#This Row],[47+]]-P_R[[#This Row],[48+]]</f>
        <v>#VALUE!</v>
      </c>
      <c r="CL313" s="5" t="e">
        <f>P_R[[#This Row],[48+]]-P_R[[#This Row],[49+]]</f>
        <v>#VALUE!</v>
      </c>
    </row>
    <row r="314" spans="50:90" x14ac:dyDescent="0.25">
      <c r="AX314" s="5" t="e">
        <f>P_R[[#This Row],[8+]]-P_R[[#This Row],[9+]]</f>
        <v>#VALUE!</v>
      </c>
      <c r="AY314" s="5" t="e">
        <f>P_R[[#This Row],[9+]]-P_R[[#This Row],[10+]]</f>
        <v>#VALUE!</v>
      </c>
      <c r="AZ314" s="5" t="e">
        <f>P_R[[#This Row],[10+]]-P_R[[#This Row],[11+]]</f>
        <v>#VALUE!</v>
      </c>
      <c r="BA314" s="5" t="e">
        <f>P_R[[#This Row],[11+]]-P_R[[#This Row],[12+]]</f>
        <v>#VALUE!</v>
      </c>
      <c r="BB314" s="5" t="e">
        <f>P_R[[#This Row],[12+]]-P_R[[#This Row],[13+]]</f>
        <v>#VALUE!</v>
      </c>
      <c r="BC314" s="5" t="e">
        <f>P_R[[#This Row],[13+]]-P_R[[#This Row],[14+]]</f>
        <v>#VALUE!</v>
      </c>
      <c r="BD314" s="5" t="e">
        <f>P_R[[#This Row],[14+]]-P_R[[#This Row],[15+]]</f>
        <v>#VALUE!</v>
      </c>
      <c r="BE314" s="5" t="e">
        <f>P_R[[#This Row],[15+]]-P_R[[#This Row],[16+]]</f>
        <v>#VALUE!</v>
      </c>
      <c r="BF314" s="5" t="e">
        <f>P_R[[#This Row],[16+]]-P_R[[#This Row],[17+]]</f>
        <v>#VALUE!</v>
      </c>
      <c r="BG314" s="5" t="e">
        <f>P_R[[#This Row],[17+]]-P_R[[#This Row],[18+]]</f>
        <v>#VALUE!</v>
      </c>
      <c r="BH314" s="5" t="e">
        <f>P_R[[#This Row],[18+]]-P_R[[#This Row],[19+]]</f>
        <v>#VALUE!</v>
      </c>
      <c r="BI314" s="5" t="e">
        <f>P_R[[#This Row],[19+]]-P_R[[#This Row],[20+]]</f>
        <v>#VALUE!</v>
      </c>
      <c r="BJ314" s="5" t="e">
        <f>P_R[[#This Row],[20+]]-P_R[[#This Row],[21+]]</f>
        <v>#VALUE!</v>
      </c>
      <c r="BK314" s="5" t="e">
        <f>P_R[[#This Row],[21+]]-P_R[[#This Row],[22+]]</f>
        <v>#VALUE!</v>
      </c>
      <c r="BL314" s="5" t="e">
        <f>P_R[[#This Row],[22+]]-P_R[[#This Row],[23+]]</f>
        <v>#VALUE!</v>
      </c>
      <c r="BM314" s="5" t="e">
        <f>P_R[[#This Row],[23+]]-P_R[[#This Row],[24+]]</f>
        <v>#VALUE!</v>
      </c>
      <c r="BN314" s="5" t="e">
        <f>P_R[[#This Row],[24+]]-P_R[[#This Row],[25+]]</f>
        <v>#VALUE!</v>
      </c>
      <c r="BO314" s="5" t="e">
        <f>P_R[[#This Row],[25+]]-P_R[[#This Row],[26+]]</f>
        <v>#VALUE!</v>
      </c>
      <c r="BP314" s="5" t="e">
        <f>P_R[[#This Row],[26+]]-P_R[[#This Row],[27+]]</f>
        <v>#VALUE!</v>
      </c>
      <c r="BQ314" s="5" t="e">
        <f>P_R[[#This Row],[27+]]-P_R[[#This Row],[28+]]</f>
        <v>#VALUE!</v>
      </c>
      <c r="BR314" s="5" t="e">
        <f>P_R[[#This Row],[28+]]-P_R[[#This Row],[29+]]</f>
        <v>#VALUE!</v>
      </c>
      <c r="BS314" s="5" t="e">
        <f>P_R[[#This Row],[29+]]-P_R[[#This Row],[30+]]</f>
        <v>#VALUE!</v>
      </c>
      <c r="BT314" s="5" t="e">
        <f>P_R[[#This Row],[30+]]-P_R[[#This Row],[31+]]</f>
        <v>#VALUE!</v>
      </c>
      <c r="BU314" s="5" t="e">
        <f>P_R[[#This Row],[31+]]-P_R[[#This Row],[32+]]</f>
        <v>#VALUE!</v>
      </c>
      <c r="BV314" s="5" t="e">
        <f>P_R[[#This Row],[32+]]-P_R[[#This Row],[33+]]</f>
        <v>#VALUE!</v>
      </c>
      <c r="BW314" s="5" t="e">
        <f>P_R[[#This Row],[33+]]-P_R[[#This Row],[34+]]</f>
        <v>#VALUE!</v>
      </c>
      <c r="BX314" s="5" t="e">
        <f>P_R[[#This Row],[34+]]-P_R[[#This Row],[35+]]</f>
        <v>#VALUE!</v>
      </c>
      <c r="BY314" s="5" t="e">
        <f>P_R[[#This Row],[35+]]-P_R[[#This Row],[36+]]</f>
        <v>#VALUE!</v>
      </c>
      <c r="BZ314" s="5" t="e">
        <f>P_R[[#This Row],[36+]]-P_R[[#This Row],[37+]]</f>
        <v>#VALUE!</v>
      </c>
      <c r="CA314" s="5" t="e">
        <f>P_R[[#This Row],[37+]]-P_R[[#This Row],[38+]]</f>
        <v>#VALUE!</v>
      </c>
      <c r="CB314" s="5" t="e">
        <f>P_R[[#This Row],[38+]]-P_R[[#This Row],[39+]]</f>
        <v>#VALUE!</v>
      </c>
      <c r="CC314" s="5" t="e">
        <f>P_R[[#This Row],[39+]]-P_R[[#This Row],[40+]]</f>
        <v>#VALUE!</v>
      </c>
      <c r="CD314" s="5" t="e">
        <f>P_R[[#This Row],[40+]]-P_R[[#This Row],[41+]]</f>
        <v>#VALUE!</v>
      </c>
      <c r="CE314" s="5" t="e">
        <f>P_R[[#This Row],[41+]]-P_R[[#This Row],[42+]]</f>
        <v>#VALUE!</v>
      </c>
      <c r="CF314" s="5" t="e">
        <f>P_R[[#This Row],[42+]]-P_R[[#This Row],[43+]]</f>
        <v>#VALUE!</v>
      </c>
      <c r="CG314" s="5" t="e">
        <f>P_R[[#This Row],[43+]]-P_R[[#This Row],[44+]]</f>
        <v>#VALUE!</v>
      </c>
      <c r="CH314" s="5" t="e">
        <f>P_R[[#This Row],[44+]]-P_R[[#This Row],[45+]]</f>
        <v>#VALUE!</v>
      </c>
      <c r="CI314" s="5" t="e">
        <f>P_R[[#This Row],[45+]]-P_R[[#This Row],[46+]]</f>
        <v>#VALUE!</v>
      </c>
      <c r="CJ314" s="5" t="e">
        <f>P_R[[#This Row],[46+]]-P_R[[#This Row],[47+]]</f>
        <v>#VALUE!</v>
      </c>
      <c r="CK314" s="5" t="e">
        <f>P_R[[#This Row],[47+]]-P_R[[#This Row],[48+]]</f>
        <v>#VALUE!</v>
      </c>
      <c r="CL314" s="5" t="e">
        <f>P_R[[#This Row],[48+]]-P_R[[#This Row],[49+]]</f>
        <v>#VALUE!</v>
      </c>
    </row>
    <row r="315" spans="50:90" x14ac:dyDescent="0.25">
      <c r="AX315" s="5" t="e">
        <f>P_R[[#This Row],[8+]]-P_R[[#This Row],[9+]]</f>
        <v>#VALUE!</v>
      </c>
      <c r="AY315" s="5" t="e">
        <f>P_R[[#This Row],[9+]]-P_R[[#This Row],[10+]]</f>
        <v>#VALUE!</v>
      </c>
      <c r="AZ315" s="5" t="e">
        <f>P_R[[#This Row],[10+]]-P_R[[#This Row],[11+]]</f>
        <v>#VALUE!</v>
      </c>
      <c r="BA315" s="5" t="e">
        <f>P_R[[#This Row],[11+]]-P_R[[#This Row],[12+]]</f>
        <v>#VALUE!</v>
      </c>
      <c r="BB315" s="5" t="e">
        <f>P_R[[#This Row],[12+]]-P_R[[#This Row],[13+]]</f>
        <v>#VALUE!</v>
      </c>
      <c r="BC315" s="5" t="e">
        <f>P_R[[#This Row],[13+]]-P_R[[#This Row],[14+]]</f>
        <v>#VALUE!</v>
      </c>
      <c r="BD315" s="5" t="e">
        <f>P_R[[#This Row],[14+]]-P_R[[#This Row],[15+]]</f>
        <v>#VALUE!</v>
      </c>
      <c r="BE315" s="5" t="e">
        <f>P_R[[#This Row],[15+]]-P_R[[#This Row],[16+]]</f>
        <v>#VALUE!</v>
      </c>
      <c r="BF315" s="5" t="e">
        <f>P_R[[#This Row],[16+]]-P_R[[#This Row],[17+]]</f>
        <v>#VALUE!</v>
      </c>
      <c r="BG315" s="5" t="e">
        <f>P_R[[#This Row],[17+]]-P_R[[#This Row],[18+]]</f>
        <v>#VALUE!</v>
      </c>
      <c r="BH315" s="5" t="e">
        <f>P_R[[#This Row],[18+]]-P_R[[#This Row],[19+]]</f>
        <v>#VALUE!</v>
      </c>
      <c r="BI315" s="5" t="e">
        <f>P_R[[#This Row],[19+]]-P_R[[#This Row],[20+]]</f>
        <v>#VALUE!</v>
      </c>
      <c r="BJ315" s="5" t="e">
        <f>P_R[[#This Row],[20+]]-P_R[[#This Row],[21+]]</f>
        <v>#VALUE!</v>
      </c>
      <c r="BK315" s="5" t="e">
        <f>P_R[[#This Row],[21+]]-P_R[[#This Row],[22+]]</f>
        <v>#VALUE!</v>
      </c>
      <c r="BL315" s="5" t="e">
        <f>P_R[[#This Row],[22+]]-P_R[[#This Row],[23+]]</f>
        <v>#VALUE!</v>
      </c>
      <c r="BM315" s="5" t="e">
        <f>P_R[[#This Row],[23+]]-P_R[[#This Row],[24+]]</f>
        <v>#VALUE!</v>
      </c>
      <c r="BN315" s="5" t="e">
        <f>P_R[[#This Row],[24+]]-P_R[[#This Row],[25+]]</f>
        <v>#VALUE!</v>
      </c>
      <c r="BO315" s="5" t="e">
        <f>P_R[[#This Row],[25+]]-P_R[[#This Row],[26+]]</f>
        <v>#VALUE!</v>
      </c>
      <c r="BP315" s="5" t="e">
        <f>P_R[[#This Row],[26+]]-P_R[[#This Row],[27+]]</f>
        <v>#VALUE!</v>
      </c>
      <c r="BQ315" s="5" t="e">
        <f>P_R[[#This Row],[27+]]-P_R[[#This Row],[28+]]</f>
        <v>#VALUE!</v>
      </c>
      <c r="BR315" s="5" t="e">
        <f>P_R[[#This Row],[28+]]-P_R[[#This Row],[29+]]</f>
        <v>#VALUE!</v>
      </c>
      <c r="BS315" s="5" t="e">
        <f>P_R[[#This Row],[29+]]-P_R[[#This Row],[30+]]</f>
        <v>#VALUE!</v>
      </c>
      <c r="BT315" s="5" t="e">
        <f>P_R[[#This Row],[30+]]-P_R[[#This Row],[31+]]</f>
        <v>#VALUE!</v>
      </c>
      <c r="BU315" s="5" t="e">
        <f>P_R[[#This Row],[31+]]-P_R[[#This Row],[32+]]</f>
        <v>#VALUE!</v>
      </c>
      <c r="BV315" s="5" t="e">
        <f>P_R[[#This Row],[32+]]-P_R[[#This Row],[33+]]</f>
        <v>#VALUE!</v>
      </c>
      <c r="BW315" s="5" t="e">
        <f>P_R[[#This Row],[33+]]-P_R[[#This Row],[34+]]</f>
        <v>#VALUE!</v>
      </c>
      <c r="BX315" s="5" t="e">
        <f>P_R[[#This Row],[34+]]-P_R[[#This Row],[35+]]</f>
        <v>#VALUE!</v>
      </c>
      <c r="BY315" s="5" t="e">
        <f>P_R[[#This Row],[35+]]-P_R[[#This Row],[36+]]</f>
        <v>#VALUE!</v>
      </c>
      <c r="BZ315" s="5" t="e">
        <f>P_R[[#This Row],[36+]]-P_R[[#This Row],[37+]]</f>
        <v>#VALUE!</v>
      </c>
      <c r="CA315" s="5" t="e">
        <f>P_R[[#This Row],[37+]]-P_R[[#This Row],[38+]]</f>
        <v>#VALUE!</v>
      </c>
      <c r="CB315" s="5" t="e">
        <f>P_R[[#This Row],[38+]]-P_R[[#This Row],[39+]]</f>
        <v>#VALUE!</v>
      </c>
      <c r="CC315" s="5" t="e">
        <f>P_R[[#This Row],[39+]]-P_R[[#This Row],[40+]]</f>
        <v>#VALUE!</v>
      </c>
      <c r="CD315" s="5" t="e">
        <f>P_R[[#This Row],[40+]]-P_R[[#This Row],[41+]]</f>
        <v>#VALUE!</v>
      </c>
      <c r="CE315" s="5" t="e">
        <f>P_R[[#This Row],[41+]]-P_R[[#This Row],[42+]]</f>
        <v>#VALUE!</v>
      </c>
      <c r="CF315" s="5" t="e">
        <f>P_R[[#This Row],[42+]]-P_R[[#This Row],[43+]]</f>
        <v>#VALUE!</v>
      </c>
      <c r="CG315" s="5" t="e">
        <f>P_R[[#This Row],[43+]]-P_R[[#This Row],[44+]]</f>
        <v>#VALUE!</v>
      </c>
      <c r="CH315" s="5" t="e">
        <f>P_R[[#This Row],[44+]]-P_R[[#This Row],[45+]]</f>
        <v>#VALUE!</v>
      </c>
      <c r="CI315" s="5" t="e">
        <f>P_R[[#This Row],[45+]]-P_R[[#This Row],[46+]]</f>
        <v>#VALUE!</v>
      </c>
      <c r="CJ315" s="5" t="e">
        <f>P_R[[#This Row],[46+]]-P_R[[#This Row],[47+]]</f>
        <v>#VALUE!</v>
      </c>
      <c r="CK315" s="5" t="e">
        <f>P_R[[#This Row],[47+]]-P_R[[#This Row],[48+]]</f>
        <v>#VALUE!</v>
      </c>
      <c r="CL315" s="5" t="e">
        <f>P_R[[#This Row],[48+]]-P_R[[#This Row],[49+]]</f>
        <v>#VALUE!</v>
      </c>
    </row>
    <row r="316" spans="50:90" x14ac:dyDescent="0.25">
      <c r="AX316" s="5" t="e">
        <f>P_R[[#This Row],[8+]]-P_R[[#This Row],[9+]]</f>
        <v>#VALUE!</v>
      </c>
      <c r="AY316" s="5" t="e">
        <f>P_R[[#This Row],[9+]]-P_R[[#This Row],[10+]]</f>
        <v>#VALUE!</v>
      </c>
      <c r="AZ316" s="5" t="e">
        <f>P_R[[#This Row],[10+]]-P_R[[#This Row],[11+]]</f>
        <v>#VALUE!</v>
      </c>
      <c r="BA316" s="5" t="e">
        <f>P_R[[#This Row],[11+]]-P_R[[#This Row],[12+]]</f>
        <v>#VALUE!</v>
      </c>
      <c r="BB316" s="5" t="e">
        <f>P_R[[#This Row],[12+]]-P_R[[#This Row],[13+]]</f>
        <v>#VALUE!</v>
      </c>
      <c r="BC316" s="5" t="e">
        <f>P_R[[#This Row],[13+]]-P_R[[#This Row],[14+]]</f>
        <v>#VALUE!</v>
      </c>
      <c r="BD316" s="5" t="e">
        <f>P_R[[#This Row],[14+]]-P_R[[#This Row],[15+]]</f>
        <v>#VALUE!</v>
      </c>
      <c r="BE316" s="5" t="e">
        <f>P_R[[#This Row],[15+]]-P_R[[#This Row],[16+]]</f>
        <v>#VALUE!</v>
      </c>
      <c r="BF316" s="5" t="e">
        <f>P_R[[#This Row],[16+]]-P_R[[#This Row],[17+]]</f>
        <v>#VALUE!</v>
      </c>
      <c r="BG316" s="5" t="e">
        <f>P_R[[#This Row],[17+]]-P_R[[#This Row],[18+]]</f>
        <v>#VALUE!</v>
      </c>
      <c r="BH316" s="5" t="e">
        <f>P_R[[#This Row],[18+]]-P_R[[#This Row],[19+]]</f>
        <v>#VALUE!</v>
      </c>
      <c r="BI316" s="5" t="e">
        <f>P_R[[#This Row],[19+]]-P_R[[#This Row],[20+]]</f>
        <v>#VALUE!</v>
      </c>
      <c r="BJ316" s="5" t="e">
        <f>P_R[[#This Row],[20+]]-P_R[[#This Row],[21+]]</f>
        <v>#VALUE!</v>
      </c>
      <c r="BK316" s="5" t="e">
        <f>P_R[[#This Row],[21+]]-P_R[[#This Row],[22+]]</f>
        <v>#VALUE!</v>
      </c>
      <c r="BL316" s="5" t="e">
        <f>P_R[[#This Row],[22+]]-P_R[[#This Row],[23+]]</f>
        <v>#VALUE!</v>
      </c>
      <c r="BM316" s="5" t="e">
        <f>P_R[[#This Row],[23+]]-P_R[[#This Row],[24+]]</f>
        <v>#VALUE!</v>
      </c>
      <c r="BN316" s="5" t="e">
        <f>P_R[[#This Row],[24+]]-P_R[[#This Row],[25+]]</f>
        <v>#VALUE!</v>
      </c>
      <c r="BO316" s="5" t="e">
        <f>P_R[[#This Row],[25+]]-P_R[[#This Row],[26+]]</f>
        <v>#VALUE!</v>
      </c>
      <c r="BP316" s="5" t="e">
        <f>P_R[[#This Row],[26+]]-P_R[[#This Row],[27+]]</f>
        <v>#VALUE!</v>
      </c>
      <c r="BQ316" s="5" t="e">
        <f>P_R[[#This Row],[27+]]-P_R[[#This Row],[28+]]</f>
        <v>#VALUE!</v>
      </c>
      <c r="BR316" s="5" t="e">
        <f>P_R[[#This Row],[28+]]-P_R[[#This Row],[29+]]</f>
        <v>#VALUE!</v>
      </c>
      <c r="BS316" s="5" t="e">
        <f>P_R[[#This Row],[29+]]-P_R[[#This Row],[30+]]</f>
        <v>#VALUE!</v>
      </c>
      <c r="BT316" s="5" t="e">
        <f>P_R[[#This Row],[30+]]-P_R[[#This Row],[31+]]</f>
        <v>#VALUE!</v>
      </c>
      <c r="BU316" s="5" t="e">
        <f>P_R[[#This Row],[31+]]-P_R[[#This Row],[32+]]</f>
        <v>#VALUE!</v>
      </c>
      <c r="BV316" s="5" t="e">
        <f>P_R[[#This Row],[32+]]-P_R[[#This Row],[33+]]</f>
        <v>#VALUE!</v>
      </c>
      <c r="BW316" s="5" t="e">
        <f>P_R[[#This Row],[33+]]-P_R[[#This Row],[34+]]</f>
        <v>#VALUE!</v>
      </c>
      <c r="BX316" s="5" t="e">
        <f>P_R[[#This Row],[34+]]-P_R[[#This Row],[35+]]</f>
        <v>#VALUE!</v>
      </c>
      <c r="BY316" s="5" t="e">
        <f>P_R[[#This Row],[35+]]-P_R[[#This Row],[36+]]</f>
        <v>#VALUE!</v>
      </c>
      <c r="BZ316" s="5" t="e">
        <f>P_R[[#This Row],[36+]]-P_R[[#This Row],[37+]]</f>
        <v>#VALUE!</v>
      </c>
      <c r="CA316" s="5" t="e">
        <f>P_R[[#This Row],[37+]]-P_R[[#This Row],[38+]]</f>
        <v>#VALUE!</v>
      </c>
      <c r="CB316" s="5" t="e">
        <f>P_R[[#This Row],[38+]]-P_R[[#This Row],[39+]]</f>
        <v>#VALUE!</v>
      </c>
      <c r="CC316" s="5" t="e">
        <f>P_R[[#This Row],[39+]]-P_R[[#This Row],[40+]]</f>
        <v>#VALUE!</v>
      </c>
      <c r="CD316" s="5" t="e">
        <f>P_R[[#This Row],[40+]]-P_R[[#This Row],[41+]]</f>
        <v>#VALUE!</v>
      </c>
      <c r="CE316" s="5" t="e">
        <f>P_R[[#This Row],[41+]]-P_R[[#This Row],[42+]]</f>
        <v>#VALUE!</v>
      </c>
      <c r="CF316" s="5" t="e">
        <f>P_R[[#This Row],[42+]]-P_R[[#This Row],[43+]]</f>
        <v>#VALUE!</v>
      </c>
      <c r="CG316" s="5" t="e">
        <f>P_R[[#This Row],[43+]]-P_R[[#This Row],[44+]]</f>
        <v>#VALUE!</v>
      </c>
      <c r="CH316" s="5" t="e">
        <f>P_R[[#This Row],[44+]]-P_R[[#This Row],[45+]]</f>
        <v>#VALUE!</v>
      </c>
      <c r="CI316" s="5" t="e">
        <f>P_R[[#This Row],[45+]]-P_R[[#This Row],[46+]]</f>
        <v>#VALUE!</v>
      </c>
      <c r="CJ316" s="5" t="e">
        <f>P_R[[#This Row],[46+]]-P_R[[#This Row],[47+]]</f>
        <v>#VALUE!</v>
      </c>
      <c r="CK316" s="5" t="e">
        <f>P_R[[#This Row],[47+]]-P_R[[#This Row],[48+]]</f>
        <v>#VALUE!</v>
      </c>
      <c r="CL316" s="5" t="e">
        <f>P_R[[#This Row],[48+]]-P_R[[#This Row],[49+]]</f>
        <v>#VALUE!</v>
      </c>
    </row>
    <row r="317" spans="50:90" x14ac:dyDescent="0.25">
      <c r="AX317" s="5" t="e">
        <f>P_R[[#This Row],[8+]]-P_R[[#This Row],[9+]]</f>
        <v>#VALUE!</v>
      </c>
      <c r="AY317" s="5" t="e">
        <f>P_R[[#This Row],[9+]]-P_R[[#This Row],[10+]]</f>
        <v>#VALUE!</v>
      </c>
      <c r="AZ317" s="5" t="e">
        <f>P_R[[#This Row],[10+]]-P_R[[#This Row],[11+]]</f>
        <v>#VALUE!</v>
      </c>
      <c r="BA317" s="5" t="e">
        <f>P_R[[#This Row],[11+]]-P_R[[#This Row],[12+]]</f>
        <v>#VALUE!</v>
      </c>
      <c r="BB317" s="5" t="e">
        <f>P_R[[#This Row],[12+]]-P_R[[#This Row],[13+]]</f>
        <v>#VALUE!</v>
      </c>
      <c r="BC317" s="5" t="e">
        <f>P_R[[#This Row],[13+]]-P_R[[#This Row],[14+]]</f>
        <v>#VALUE!</v>
      </c>
      <c r="BD317" s="5" t="e">
        <f>P_R[[#This Row],[14+]]-P_R[[#This Row],[15+]]</f>
        <v>#VALUE!</v>
      </c>
      <c r="BE317" s="5" t="e">
        <f>P_R[[#This Row],[15+]]-P_R[[#This Row],[16+]]</f>
        <v>#VALUE!</v>
      </c>
      <c r="BF317" s="5" t="e">
        <f>P_R[[#This Row],[16+]]-P_R[[#This Row],[17+]]</f>
        <v>#VALUE!</v>
      </c>
      <c r="BG317" s="5" t="e">
        <f>P_R[[#This Row],[17+]]-P_R[[#This Row],[18+]]</f>
        <v>#VALUE!</v>
      </c>
      <c r="BH317" s="5" t="e">
        <f>P_R[[#This Row],[18+]]-P_R[[#This Row],[19+]]</f>
        <v>#VALUE!</v>
      </c>
      <c r="BI317" s="5" t="e">
        <f>P_R[[#This Row],[19+]]-P_R[[#This Row],[20+]]</f>
        <v>#VALUE!</v>
      </c>
      <c r="BJ317" s="5" t="e">
        <f>P_R[[#This Row],[20+]]-P_R[[#This Row],[21+]]</f>
        <v>#VALUE!</v>
      </c>
      <c r="BK317" s="5" t="e">
        <f>P_R[[#This Row],[21+]]-P_R[[#This Row],[22+]]</f>
        <v>#VALUE!</v>
      </c>
      <c r="BL317" s="5" t="e">
        <f>P_R[[#This Row],[22+]]-P_R[[#This Row],[23+]]</f>
        <v>#VALUE!</v>
      </c>
      <c r="BM317" s="5" t="e">
        <f>P_R[[#This Row],[23+]]-P_R[[#This Row],[24+]]</f>
        <v>#VALUE!</v>
      </c>
      <c r="BN317" s="5" t="e">
        <f>P_R[[#This Row],[24+]]-P_R[[#This Row],[25+]]</f>
        <v>#VALUE!</v>
      </c>
      <c r="BO317" s="5" t="e">
        <f>P_R[[#This Row],[25+]]-P_R[[#This Row],[26+]]</f>
        <v>#VALUE!</v>
      </c>
      <c r="BP317" s="5" t="e">
        <f>P_R[[#This Row],[26+]]-P_R[[#This Row],[27+]]</f>
        <v>#VALUE!</v>
      </c>
      <c r="BQ317" s="5" t="e">
        <f>P_R[[#This Row],[27+]]-P_R[[#This Row],[28+]]</f>
        <v>#VALUE!</v>
      </c>
      <c r="BR317" s="5" t="e">
        <f>P_R[[#This Row],[28+]]-P_R[[#This Row],[29+]]</f>
        <v>#VALUE!</v>
      </c>
      <c r="BS317" s="5" t="e">
        <f>P_R[[#This Row],[29+]]-P_R[[#This Row],[30+]]</f>
        <v>#VALUE!</v>
      </c>
      <c r="BT317" s="5" t="e">
        <f>P_R[[#This Row],[30+]]-P_R[[#This Row],[31+]]</f>
        <v>#VALUE!</v>
      </c>
      <c r="BU317" s="5" t="e">
        <f>P_R[[#This Row],[31+]]-P_R[[#This Row],[32+]]</f>
        <v>#VALUE!</v>
      </c>
      <c r="BV317" s="5" t="e">
        <f>P_R[[#This Row],[32+]]-P_R[[#This Row],[33+]]</f>
        <v>#VALUE!</v>
      </c>
      <c r="BW317" s="5" t="e">
        <f>P_R[[#This Row],[33+]]-P_R[[#This Row],[34+]]</f>
        <v>#VALUE!</v>
      </c>
      <c r="BX317" s="5" t="e">
        <f>P_R[[#This Row],[34+]]-P_R[[#This Row],[35+]]</f>
        <v>#VALUE!</v>
      </c>
      <c r="BY317" s="5" t="e">
        <f>P_R[[#This Row],[35+]]-P_R[[#This Row],[36+]]</f>
        <v>#VALUE!</v>
      </c>
      <c r="BZ317" s="5" t="e">
        <f>P_R[[#This Row],[36+]]-P_R[[#This Row],[37+]]</f>
        <v>#VALUE!</v>
      </c>
      <c r="CA317" s="5" t="e">
        <f>P_R[[#This Row],[37+]]-P_R[[#This Row],[38+]]</f>
        <v>#VALUE!</v>
      </c>
      <c r="CB317" s="5" t="e">
        <f>P_R[[#This Row],[38+]]-P_R[[#This Row],[39+]]</f>
        <v>#VALUE!</v>
      </c>
      <c r="CC317" s="5" t="e">
        <f>P_R[[#This Row],[39+]]-P_R[[#This Row],[40+]]</f>
        <v>#VALUE!</v>
      </c>
      <c r="CD317" s="5" t="e">
        <f>P_R[[#This Row],[40+]]-P_R[[#This Row],[41+]]</f>
        <v>#VALUE!</v>
      </c>
      <c r="CE317" s="5" t="e">
        <f>P_R[[#This Row],[41+]]-P_R[[#This Row],[42+]]</f>
        <v>#VALUE!</v>
      </c>
      <c r="CF317" s="5" t="e">
        <f>P_R[[#This Row],[42+]]-P_R[[#This Row],[43+]]</f>
        <v>#VALUE!</v>
      </c>
      <c r="CG317" s="5" t="e">
        <f>P_R[[#This Row],[43+]]-P_R[[#This Row],[44+]]</f>
        <v>#VALUE!</v>
      </c>
      <c r="CH317" s="5" t="e">
        <f>P_R[[#This Row],[44+]]-P_R[[#This Row],[45+]]</f>
        <v>#VALUE!</v>
      </c>
      <c r="CI317" s="5" t="e">
        <f>P_R[[#This Row],[45+]]-P_R[[#This Row],[46+]]</f>
        <v>#VALUE!</v>
      </c>
      <c r="CJ317" s="5" t="e">
        <f>P_R[[#This Row],[46+]]-P_R[[#This Row],[47+]]</f>
        <v>#VALUE!</v>
      </c>
      <c r="CK317" s="5" t="e">
        <f>P_R[[#This Row],[47+]]-P_R[[#This Row],[48+]]</f>
        <v>#VALUE!</v>
      </c>
      <c r="CL317" s="5" t="e">
        <f>P_R[[#This Row],[48+]]-P_R[[#This Row],[49+]]</f>
        <v>#VALUE!</v>
      </c>
    </row>
    <row r="318" spans="50:90" x14ac:dyDescent="0.25">
      <c r="AX318" s="5" t="e">
        <f>P_R[[#This Row],[8+]]-P_R[[#This Row],[9+]]</f>
        <v>#VALUE!</v>
      </c>
      <c r="AY318" s="5" t="e">
        <f>P_R[[#This Row],[9+]]-P_R[[#This Row],[10+]]</f>
        <v>#VALUE!</v>
      </c>
      <c r="AZ318" s="5" t="e">
        <f>P_R[[#This Row],[10+]]-P_R[[#This Row],[11+]]</f>
        <v>#VALUE!</v>
      </c>
      <c r="BA318" s="5" t="e">
        <f>P_R[[#This Row],[11+]]-P_R[[#This Row],[12+]]</f>
        <v>#VALUE!</v>
      </c>
      <c r="BB318" s="5" t="e">
        <f>P_R[[#This Row],[12+]]-P_R[[#This Row],[13+]]</f>
        <v>#VALUE!</v>
      </c>
      <c r="BC318" s="5" t="e">
        <f>P_R[[#This Row],[13+]]-P_R[[#This Row],[14+]]</f>
        <v>#VALUE!</v>
      </c>
      <c r="BD318" s="5" t="e">
        <f>P_R[[#This Row],[14+]]-P_R[[#This Row],[15+]]</f>
        <v>#VALUE!</v>
      </c>
      <c r="BE318" s="5" t="e">
        <f>P_R[[#This Row],[15+]]-P_R[[#This Row],[16+]]</f>
        <v>#VALUE!</v>
      </c>
      <c r="BF318" s="5" t="e">
        <f>P_R[[#This Row],[16+]]-P_R[[#This Row],[17+]]</f>
        <v>#VALUE!</v>
      </c>
      <c r="BG318" s="5" t="e">
        <f>P_R[[#This Row],[17+]]-P_R[[#This Row],[18+]]</f>
        <v>#VALUE!</v>
      </c>
      <c r="BH318" s="5" t="e">
        <f>P_R[[#This Row],[18+]]-P_R[[#This Row],[19+]]</f>
        <v>#VALUE!</v>
      </c>
      <c r="BI318" s="5" t="e">
        <f>P_R[[#This Row],[19+]]-P_R[[#This Row],[20+]]</f>
        <v>#VALUE!</v>
      </c>
      <c r="BJ318" s="5" t="e">
        <f>P_R[[#This Row],[20+]]-P_R[[#This Row],[21+]]</f>
        <v>#VALUE!</v>
      </c>
      <c r="BK318" s="5" t="e">
        <f>P_R[[#This Row],[21+]]-P_R[[#This Row],[22+]]</f>
        <v>#VALUE!</v>
      </c>
      <c r="BL318" s="5" t="e">
        <f>P_R[[#This Row],[22+]]-P_R[[#This Row],[23+]]</f>
        <v>#VALUE!</v>
      </c>
      <c r="BM318" s="5" t="e">
        <f>P_R[[#This Row],[23+]]-P_R[[#This Row],[24+]]</f>
        <v>#VALUE!</v>
      </c>
      <c r="BN318" s="5" t="e">
        <f>P_R[[#This Row],[24+]]-P_R[[#This Row],[25+]]</f>
        <v>#VALUE!</v>
      </c>
      <c r="BO318" s="5" t="e">
        <f>P_R[[#This Row],[25+]]-P_R[[#This Row],[26+]]</f>
        <v>#VALUE!</v>
      </c>
      <c r="BP318" s="5" t="e">
        <f>P_R[[#This Row],[26+]]-P_R[[#This Row],[27+]]</f>
        <v>#VALUE!</v>
      </c>
      <c r="BQ318" s="5" t="e">
        <f>P_R[[#This Row],[27+]]-P_R[[#This Row],[28+]]</f>
        <v>#VALUE!</v>
      </c>
      <c r="BR318" s="5" t="e">
        <f>P_R[[#This Row],[28+]]-P_R[[#This Row],[29+]]</f>
        <v>#VALUE!</v>
      </c>
      <c r="BS318" s="5" t="e">
        <f>P_R[[#This Row],[29+]]-P_R[[#This Row],[30+]]</f>
        <v>#VALUE!</v>
      </c>
      <c r="BT318" s="5" t="e">
        <f>P_R[[#This Row],[30+]]-P_R[[#This Row],[31+]]</f>
        <v>#VALUE!</v>
      </c>
      <c r="BU318" s="5" t="e">
        <f>P_R[[#This Row],[31+]]-P_R[[#This Row],[32+]]</f>
        <v>#VALUE!</v>
      </c>
      <c r="BV318" s="5" t="e">
        <f>P_R[[#This Row],[32+]]-P_R[[#This Row],[33+]]</f>
        <v>#VALUE!</v>
      </c>
      <c r="BW318" s="5" t="e">
        <f>P_R[[#This Row],[33+]]-P_R[[#This Row],[34+]]</f>
        <v>#VALUE!</v>
      </c>
      <c r="BX318" s="5" t="e">
        <f>P_R[[#This Row],[34+]]-P_R[[#This Row],[35+]]</f>
        <v>#VALUE!</v>
      </c>
      <c r="BY318" s="5" t="e">
        <f>P_R[[#This Row],[35+]]-P_R[[#This Row],[36+]]</f>
        <v>#VALUE!</v>
      </c>
      <c r="BZ318" s="5" t="e">
        <f>P_R[[#This Row],[36+]]-P_R[[#This Row],[37+]]</f>
        <v>#VALUE!</v>
      </c>
      <c r="CA318" s="5" t="e">
        <f>P_R[[#This Row],[37+]]-P_R[[#This Row],[38+]]</f>
        <v>#VALUE!</v>
      </c>
      <c r="CB318" s="5" t="e">
        <f>P_R[[#This Row],[38+]]-P_R[[#This Row],[39+]]</f>
        <v>#VALUE!</v>
      </c>
      <c r="CC318" s="5" t="e">
        <f>P_R[[#This Row],[39+]]-P_R[[#This Row],[40+]]</f>
        <v>#VALUE!</v>
      </c>
      <c r="CD318" s="5" t="e">
        <f>P_R[[#This Row],[40+]]-P_R[[#This Row],[41+]]</f>
        <v>#VALUE!</v>
      </c>
      <c r="CE318" s="5" t="e">
        <f>P_R[[#This Row],[41+]]-P_R[[#This Row],[42+]]</f>
        <v>#VALUE!</v>
      </c>
      <c r="CF318" s="5" t="e">
        <f>P_R[[#This Row],[42+]]-P_R[[#This Row],[43+]]</f>
        <v>#VALUE!</v>
      </c>
      <c r="CG318" s="5" t="e">
        <f>P_R[[#This Row],[43+]]-P_R[[#This Row],[44+]]</f>
        <v>#VALUE!</v>
      </c>
      <c r="CH318" s="5" t="e">
        <f>P_R[[#This Row],[44+]]-P_R[[#This Row],[45+]]</f>
        <v>#VALUE!</v>
      </c>
      <c r="CI318" s="5" t="e">
        <f>P_R[[#This Row],[45+]]-P_R[[#This Row],[46+]]</f>
        <v>#VALUE!</v>
      </c>
      <c r="CJ318" s="5" t="e">
        <f>P_R[[#This Row],[46+]]-P_R[[#This Row],[47+]]</f>
        <v>#VALUE!</v>
      </c>
      <c r="CK318" s="5" t="e">
        <f>P_R[[#This Row],[47+]]-P_R[[#This Row],[48+]]</f>
        <v>#VALUE!</v>
      </c>
      <c r="CL318" s="5" t="e">
        <f>P_R[[#This Row],[48+]]-P_R[[#This Row],[49+]]</f>
        <v>#VALUE!</v>
      </c>
    </row>
    <row r="319" spans="50:90" x14ac:dyDescent="0.25">
      <c r="AX319" s="5" t="e">
        <f>P_R[[#This Row],[8+]]-P_R[[#This Row],[9+]]</f>
        <v>#VALUE!</v>
      </c>
      <c r="AY319" s="5" t="e">
        <f>P_R[[#This Row],[9+]]-P_R[[#This Row],[10+]]</f>
        <v>#VALUE!</v>
      </c>
      <c r="AZ319" s="5" t="e">
        <f>P_R[[#This Row],[10+]]-P_R[[#This Row],[11+]]</f>
        <v>#VALUE!</v>
      </c>
      <c r="BA319" s="5" t="e">
        <f>P_R[[#This Row],[11+]]-P_R[[#This Row],[12+]]</f>
        <v>#VALUE!</v>
      </c>
      <c r="BB319" s="5" t="e">
        <f>P_R[[#This Row],[12+]]-P_R[[#This Row],[13+]]</f>
        <v>#VALUE!</v>
      </c>
      <c r="BC319" s="5" t="e">
        <f>P_R[[#This Row],[13+]]-P_R[[#This Row],[14+]]</f>
        <v>#VALUE!</v>
      </c>
      <c r="BD319" s="5" t="e">
        <f>P_R[[#This Row],[14+]]-P_R[[#This Row],[15+]]</f>
        <v>#VALUE!</v>
      </c>
      <c r="BE319" s="5" t="e">
        <f>P_R[[#This Row],[15+]]-P_R[[#This Row],[16+]]</f>
        <v>#VALUE!</v>
      </c>
      <c r="BF319" s="5" t="e">
        <f>P_R[[#This Row],[16+]]-P_R[[#This Row],[17+]]</f>
        <v>#VALUE!</v>
      </c>
      <c r="BG319" s="5" t="e">
        <f>P_R[[#This Row],[17+]]-P_R[[#This Row],[18+]]</f>
        <v>#VALUE!</v>
      </c>
      <c r="BH319" s="5" t="e">
        <f>P_R[[#This Row],[18+]]-P_R[[#This Row],[19+]]</f>
        <v>#VALUE!</v>
      </c>
      <c r="BI319" s="5" t="e">
        <f>P_R[[#This Row],[19+]]-P_R[[#This Row],[20+]]</f>
        <v>#VALUE!</v>
      </c>
      <c r="BJ319" s="5" t="e">
        <f>P_R[[#This Row],[20+]]-P_R[[#This Row],[21+]]</f>
        <v>#VALUE!</v>
      </c>
      <c r="BK319" s="5" t="e">
        <f>P_R[[#This Row],[21+]]-P_R[[#This Row],[22+]]</f>
        <v>#VALUE!</v>
      </c>
      <c r="BL319" s="5" t="e">
        <f>P_R[[#This Row],[22+]]-P_R[[#This Row],[23+]]</f>
        <v>#VALUE!</v>
      </c>
      <c r="BM319" s="5" t="e">
        <f>P_R[[#This Row],[23+]]-P_R[[#This Row],[24+]]</f>
        <v>#VALUE!</v>
      </c>
      <c r="BN319" s="5" t="e">
        <f>P_R[[#This Row],[24+]]-P_R[[#This Row],[25+]]</f>
        <v>#VALUE!</v>
      </c>
      <c r="BO319" s="5" t="e">
        <f>P_R[[#This Row],[25+]]-P_R[[#This Row],[26+]]</f>
        <v>#VALUE!</v>
      </c>
      <c r="BP319" s="5" t="e">
        <f>P_R[[#This Row],[26+]]-P_R[[#This Row],[27+]]</f>
        <v>#VALUE!</v>
      </c>
      <c r="BQ319" s="5" t="e">
        <f>P_R[[#This Row],[27+]]-P_R[[#This Row],[28+]]</f>
        <v>#VALUE!</v>
      </c>
      <c r="BR319" s="5" t="e">
        <f>P_R[[#This Row],[28+]]-P_R[[#This Row],[29+]]</f>
        <v>#VALUE!</v>
      </c>
      <c r="BS319" s="5" t="e">
        <f>P_R[[#This Row],[29+]]-P_R[[#This Row],[30+]]</f>
        <v>#VALUE!</v>
      </c>
      <c r="BT319" s="5" t="e">
        <f>P_R[[#This Row],[30+]]-P_R[[#This Row],[31+]]</f>
        <v>#VALUE!</v>
      </c>
      <c r="BU319" s="5" t="e">
        <f>P_R[[#This Row],[31+]]-P_R[[#This Row],[32+]]</f>
        <v>#VALUE!</v>
      </c>
      <c r="BV319" s="5" t="e">
        <f>P_R[[#This Row],[32+]]-P_R[[#This Row],[33+]]</f>
        <v>#VALUE!</v>
      </c>
      <c r="BW319" s="5" t="e">
        <f>P_R[[#This Row],[33+]]-P_R[[#This Row],[34+]]</f>
        <v>#VALUE!</v>
      </c>
      <c r="BX319" s="5" t="e">
        <f>P_R[[#This Row],[34+]]-P_R[[#This Row],[35+]]</f>
        <v>#VALUE!</v>
      </c>
      <c r="BY319" s="5" t="e">
        <f>P_R[[#This Row],[35+]]-P_R[[#This Row],[36+]]</f>
        <v>#VALUE!</v>
      </c>
      <c r="BZ319" s="5" t="e">
        <f>P_R[[#This Row],[36+]]-P_R[[#This Row],[37+]]</f>
        <v>#VALUE!</v>
      </c>
      <c r="CA319" s="5" t="e">
        <f>P_R[[#This Row],[37+]]-P_R[[#This Row],[38+]]</f>
        <v>#VALUE!</v>
      </c>
      <c r="CB319" s="5" t="e">
        <f>P_R[[#This Row],[38+]]-P_R[[#This Row],[39+]]</f>
        <v>#VALUE!</v>
      </c>
      <c r="CC319" s="5" t="e">
        <f>P_R[[#This Row],[39+]]-P_R[[#This Row],[40+]]</f>
        <v>#VALUE!</v>
      </c>
      <c r="CD319" s="5" t="e">
        <f>P_R[[#This Row],[40+]]-P_R[[#This Row],[41+]]</f>
        <v>#VALUE!</v>
      </c>
      <c r="CE319" s="5" t="e">
        <f>P_R[[#This Row],[41+]]-P_R[[#This Row],[42+]]</f>
        <v>#VALUE!</v>
      </c>
      <c r="CF319" s="5" t="e">
        <f>P_R[[#This Row],[42+]]-P_R[[#This Row],[43+]]</f>
        <v>#VALUE!</v>
      </c>
      <c r="CG319" s="5" t="e">
        <f>P_R[[#This Row],[43+]]-P_R[[#This Row],[44+]]</f>
        <v>#VALUE!</v>
      </c>
      <c r="CH319" s="5" t="e">
        <f>P_R[[#This Row],[44+]]-P_R[[#This Row],[45+]]</f>
        <v>#VALUE!</v>
      </c>
      <c r="CI319" s="5" t="e">
        <f>P_R[[#This Row],[45+]]-P_R[[#This Row],[46+]]</f>
        <v>#VALUE!</v>
      </c>
      <c r="CJ319" s="5" t="e">
        <f>P_R[[#This Row],[46+]]-P_R[[#This Row],[47+]]</f>
        <v>#VALUE!</v>
      </c>
      <c r="CK319" s="5" t="e">
        <f>P_R[[#This Row],[47+]]-P_R[[#This Row],[48+]]</f>
        <v>#VALUE!</v>
      </c>
      <c r="CL319" s="5" t="e">
        <f>P_R[[#This Row],[48+]]-P_R[[#This Row],[49+]]</f>
        <v>#VALUE!</v>
      </c>
    </row>
    <row r="320" spans="50:90" x14ac:dyDescent="0.25">
      <c r="AX320" s="5" t="e">
        <f>P_R[[#This Row],[8+]]-P_R[[#This Row],[9+]]</f>
        <v>#VALUE!</v>
      </c>
      <c r="AY320" s="5" t="e">
        <f>P_R[[#This Row],[9+]]-P_R[[#This Row],[10+]]</f>
        <v>#VALUE!</v>
      </c>
      <c r="AZ320" s="5" t="e">
        <f>P_R[[#This Row],[10+]]-P_R[[#This Row],[11+]]</f>
        <v>#VALUE!</v>
      </c>
      <c r="BA320" s="5" t="e">
        <f>P_R[[#This Row],[11+]]-P_R[[#This Row],[12+]]</f>
        <v>#VALUE!</v>
      </c>
      <c r="BB320" s="5" t="e">
        <f>P_R[[#This Row],[12+]]-P_R[[#This Row],[13+]]</f>
        <v>#VALUE!</v>
      </c>
      <c r="BC320" s="5" t="e">
        <f>P_R[[#This Row],[13+]]-P_R[[#This Row],[14+]]</f>
        <v>#VALUE!</v>
      </c>
      <c r="BD320" s="5" t="e">
        <f>P_R[[#This Row],[14+]]-P_R[[#This Row],[15+]]</f>
        <v>#VALUE!</v>
      </c>
      <c r="BE320" s="5" t="e">
        <f>P_R[[#This Row],[15+]]-P_R[[#This Row],[16+]]</f>
        <v>#VALUE!</v>
      </c>
      <c r="BF320" s="5" t="e">
        <f>P_R[[#This Row],[16+]]-P_R[[#This Row],[17+]]</f>
        <v>#VALUE!</v>
      </c>
      <c r="BG320" s="5" t="e">
        <f>P_R[[#This Row],[17+]]-P_R[[#This Row],[18+]]</f>
        <v>#VALUE!</v>
      </c>
      <c r="BH320" s="5" t="e">
        <f>P_R[[#This Row],[18+]]-P_R[[#This Row],[19+]]</f>
        <v>#VALUE!</v>
      </c>
      <c r="BI320" s="5" t="e">
        <f>P_R[[#This Row],[19+]]-P_R[[#This Row],[20+]]</f>
        <v>#VALUE!</v>
      </c>
      <c r="BJ320" s="5" t="e">
        <f>P_R[[#This Row],[20+]]-P_R[[#This Row],[21+]]</f>
        <v>#VALUE!</v>
      </c>
      <c r="BK320" s="5" t="e">
        <f>P_R[[#This Row],[21+]]-P_R[[#This Row],[22+]]</f>
        <v>#VALUE!</v>
      </c>
      <c r="BL320" s="5" t="e">
        <f>P_R[[#This Row],[22+]]-P_R[[#This Row],[23+]]</f>
        <v>#VALUE!</v>
      </c>
      <c r="BM320" s="5" t="e">
        <f>P_R[[#This Row],[23+]]-P_R[[#This Row],[24+]]</f>
        <v>#VALUE!</v>
      </c>
      <c r="BN320" s="5" t="e">
        <f>P_R[[#This Row],[24+]]-P_R[[#This Row],[25+]]</f>
        <v>#VALUE!</v>
      </c>
      <c r="BO320" s="5" t="e">
        <f>P_R[[#This Row],[25+]]-P_R[[#This Row],[26+]]</f>
        <v>#VALUE!</v>
      </c>
      <c r="BP320" s="5" t="e">
        <f>P_R[[#This Row],[26+]]-P_R[[#This Row],[27+]]</f>
        <v>#VALUE!</v>
      </c>
      <c r="BQ320" s="5" t="e">
        <f>P_R[[#This Row],[27+]]-P_R[[#This Row],[28+]]</f>
        <v>#VALUE!</v>
      </c>
      <c r="BR320" s="5" t="e">
        <f>P_R[[#This Row],[28+]]-P_R[[#This Row],[29+]]</f>
        <v>#VALUE!</v>
      </c>
      <c r="BS320" s="5" t="e">
        <f>P_R[[#This Row],[29+]]-P_R[[#This Row],[30+]]</f>
        <v>#VALUE!</v>
      </c>
      <c r="BT320" s="5" t="e">
        <f>P_R[[#This Row],[30+]]-P_R[[#This Row],[31+]]</f>
        <v>#VALUE!</v>
      </c>
      <c r="BU320" s="5" t="e">
        <f>P_R[[#This Row],[31+]]-P_R[[#This Row],[32+]]</f>
        <v>#VALUE!</v>
      </c>
      <c r="BV320" s="5" t="e">
        <f>P_R[[#This Row],[32+]]-P_R[[#This Row],[33+]]</f>
        <v>#VALUE!</v>
      </c>
      <c r="BW320" s="5" t="e">
        <f>P_R[[#This Row],[33+]]-P_R[[#This Row],[34+]]</f>
        <v>#VALUE!</v>
      </c>
      <c r="BX320" s="5" t="e">
        <f>P_R[[#This Row],[34+]]-P_R[[#This Row],[35+]]</f>
        <v>#VALUE!</v>
      </c>
      <c r="BY320" s="5" t="e">
        <f>P_R[[#This Row],[35+]]-P_R[[#This Row],[36+]]</f>
        <v>#VALUE!</v>
      </c>
      <c r="BZ320" s="5" t="e">
        <f>P_R[[#This Row],[36+]]-P_R[[#This Row],[37+]]</f>
        <v>#VALUE!</v>
      </c>
      <c r="CA320" s="5" t="e">
        <f>P_R[[#This Row],[37+]]-P_R[[#This Row],[38+]]</f>
        <v>#VALUE!</v>
      </c>
      <c r="CB320" s="5" t="e">
        <f>P_R[[#This Row],[38+]]-P_R[[#This Row],[39+]]</f>
        <v>#VALUE!</v>
      </c>
      <c r="CC320" s="5" t="e">
        <f>P_R[[#This Row],[39+]]-P_R[[#This Row],[40+]]</f>
        <v>#VALUE!</v>
      </c>
      <c r="CD320" s="5" t="e">
        <f>P_R[[#This Row],[40+]]-P_R[[#This Row],[41+]]</f>
        <v>#VALUE!</v>
      </c>
      <c r="CE320" s="5" t="e">
        <f>P_R[[#This Row],[41+]]-P_R[[#This Row],[42+]]</f>
        <v>#VALUE!</v>
      </c>
      <c r="CF320" s="5" t="e">
        <f>P_R[[#This Row],[42+]]-P_R[[#This Row],[43+]]</f>
        <v>#VALUE!</v>
      </c>
      <c r="CG320" s="5" t="e">
        <f>P_R[[#This Row],[43+]]-P_R[[#This Row],[44+]]</f>
        <v>#VALUE!</v>
      </c>
      <c r="CH320" s="5" t="e">
        <f>P_R[[#This Row],[44+]]-P_R[[#This Row],[45+]]</f>
        <v>#VALUE!</v>
      </c>
      <c r="CI320" s="5" t="e">
        <f>P_R[[#This Row],[45+]]-P_R[[#This Row],[46+]]</f>
        <v>#VALUE!</v>
      </c>
      <c r="CJ320" s="5" t="e">
        <f>P_R[[#This Row],[46+]]-P_R[[#This Row],[47+]]</f>
        <v>#VALUE!</v>
      </c>
      <c r="CK320" s="5" t="e">
        <f>P_R[[#This Row],[47+]]-P_R[[#This Row],[48+]]</f>
        <v>#VALUE!</v>
      </c>
      <c r="CL320" s="5" t="e">
        <f>P_R[[#This Row],[48+]]-P_R[[#This Row],[49+]]</f>
        <v>#VALUE!</v>
      </c>
    </row>
    <row r="321" spans="50:90" x14ac:dyDescent="0.25">
      <c r="AX321" s="5" t="e">
        <f>P_R[[#This Row],[8+]]-P_R[[#This Row],[9+]]</f>
        <v>#VALUE!</v>
      </c>
      <c r="AY321" s="5" t="e">
        <f>P_R[[#This Row],[9+]]-P_R[[#This Row],[10+]]</f>
        <v>#VALUE!</v>
      </c>
      <c r="AZ321" s="5" t="e">
        <f>P_R[[#This Row],[10+]]-P_R[[#This Row],[11+]]</f>
        <v>#VALUE!</v>
      </c>
      <c r="BA321" s="5" t="e">
        <f>P_R[[#This Row],[11+]]-P_R[[#This Row],[12+]]</f>
        <v>#VALUE!</v>
      </c>
      <c r="BB321" s="5" t="e">
        <f>P_R[[#This Row],[12+]]-P_R[[#This Row],[13+]]</f>
        <v>#VALUE!</v>
      </c>
      <c r="BC321" s="5" t="e">
        <f>P_R[[#This Row],[13+]]-P_R[[#This Row],[14+]]</f>
        <v>#VALUE!</v>
      </c>
      <c r="BD321" s="5" t="e">
        <f>P_R[[#This Row],[14+]]-P_R[[#This Row],[15+]]</f>
        <v>#VALUE!</v>
      </c>
      <c r="BE321" s="5" t="e">
        <f>P_R[[#This Row],[15+]]-P_R[[#This Row],[16+]]</f>
        <v>#VALUE!</v>
      </c>
      <c r="BF321" s="5" t="e">
        <f>P_R[[#This Row],[16+]]-P_R[[#This Row],[17+]]</f>
        <v>#VALUE!</v>
      </c>
      <c r="BG321" s="5" t="e">
        <f>P_R[[#This Row],[17+]]-P_R[[#This Row],[18+]]</f>
        <v>#VALUE!</v>
      </c>
      <c r="BH321" s="5" t="e">
        <f>P_R[[#This Row],[18+]]-P_R[[#This Row],[19+]]</f>
        <v>#VALUE!</v>
      </c>
      <c r="BI321" s="5" t="e">
        <f>P_R[[#This Row],[19+]]-P_R[[#This Row],[20+]]</f>
        <v>#VALUE!</v>
      </c>
      <c r="BJ321" s="5" t="e">
        <f>P_R[[#This Row],[20+]]-P_R[[#This Row],[21+]]</f>
        <v>#VALUE!</v>
      </c>
      <c r="BK321" s="5" t="e">
        <f>P_R[[#This Row],[21+]]-P_R[[#This Row],[22+]]</f>
        <v>#VALUE!</v>
      </c>
      <c r="BL321" s="5" t="e">
        <f>P_R[[#This Row],[22+]]-P_R[[#This Row],[23+]]</f>
        <v>#VALUE!</v>
      </c>
      <c r="BM321" s="5" t="e">
        <f>P_R[[#This Row],[23+]]-P_R[[#This Row],[24+]]</f>
        <v>#VALUE!</v>
      </c>
      <c r="BN321" s="5" t="e">
        <f>P_R[[#This Row],[24+]]-P_R[[#This Row],[25+]]</f>
        <v>#VALUE!</v>
      </c>
      <c r="BO321" s="5" t="e">
        <f>P_R[[#This Row],[25+]]-P_R[[#This Row],[26+]]</f>
        <v>#VALUE!</v>
      </c>
      <c r="BP321" s="5" t="e">
        <f>P_R[[#This Row],[26+]]-P_R[[#This Row],[27+]]</f>
        <v>#VALUE!</v>
      </c>
      <c r="BQ321" s="5" t="e">
        <f>P_R[[#This Row],[27+]]-P_R[[#This Row],[28+]]</f>
        <v>#VALUE!</v>
      </c>
      <c r="BR321" s="5" t="e">
        <f>P_R[[#This Row],[28+]]-P_R[[#This Row],[29+]]</f>
        <v>#VALUE!</v>
      </c>
      <c r="BS321" s="5" t="e">
        <f>P_R[[#This Row],[29+]]-P_R[[#This Row],[30+]]</f>
        <v>#VALUE!</v>
      </c>
      <c r="BT321" s="5" t="e">
        <f>P_R[[#This Row],[30+]]-P_R[[#This Row],[31+]]</f>
        <v>#VALUE!</v>
      </c>
      <c r="BU321" s="5" t="e">
        <f>P_R[[#This Row],[31+]]-P_R[[#This Row],[32+]]</f>
        <v>#VALUE!</v>
      </c>
      <c r="BV321" s="5" t="e">
        <f>P_R[[#This Row],[32+]]-P_R[[#This Row],[33+]]</f>
        <v>#VALUE!</v>
      </c>
      <c r="BW321" s="5" t="e">
        <f>P_R[[#This Row],[33+]]-P_R[[#This Row],[34+]]</f>
        <v>#VALUE!</v>
      </c>
      <c r="BX321" s="5" t="e">
        <f>P_R[[#This Row],[34+]]-P_R[[#This Row],[35+]]</f>
        <v>#VALUE!</v>
      </c>
      <c r="BY321" s="5" t="e">
        <f>P_R[[#This Row],[35+]]-P_R[[#This Row],[36+]]</f>
        <v>#VALUE!</v>
      </c>
      <c r="BZ321" s="5" t="e">
        <f>P_R[[#This Row],[36+]]-P_R[[#This Row],[37+]]</f>
        <v>#VALUE!</v>
      </c>
      <c r="CA321" s="5" t="e">
        <f>P_R[[#This Row],[37+]]-P_R[[#This Row],[38+]]</f>
        <v>#VALUE!</v>
      </c>
      <c r="CB321" s="5" t="e">
        <f>P_R[[#This Row],[38+]]-P_R[[#This Row],[39+]]</f>
        <v>#VALUE!</v>
      </c>
      <c r="CC321" s="5" t="e">
        <f>P_R[[#This Row],[39+]]-P_R[[#This Row],[40+]]</f>
        <v>#VALUE!</v>
      </c>
      <c r="CD321" s="5" t="e">
        <f>P_R[[#This Row],[40+]]-P_R[[#This Row],[41+]]</f>
        <v>#VALUE!</v>
      </c>
      <c r="CE321" s="5" t="e">
        <f>P_R[[#This Row],[41+]]-P_R[[#This Row],[42+]]</f>
        <v>#VALUE!</v>
      </c>
      <c r="CF321" s="5" t="e">
        <f>P_R[[#This Row],[42+]]-P_R[[#This Row],[43+]]</f>
        <v>#VALUE!</v>
      </c>
      <c r="CG321" s="5" t="e">
        <f>P_R[[#This Row],[43+]]-P_R[[#This Row],[44+]]</f>
        <v>#VALUE!</v>
      </c>
      <c r="CH321" s="5" t="e">
        <f>P_R[[#This Row],[44+]]-P_R[[#This Row],[45+]]</f>
        <v>#VALUE!</v>
      </c>
      <c r="CI321" s="5" t="e">
        <f>P_R[[#This Row],[45+]]-P_R[[#This Row],[46+]]</f>
        <v>#VALUE!</v>
      </c>
      <c r="CJ321" s="5" t="e">
        <f>P_R[[#This Row],[46+]]-P_R[[#This Row],[47+]]</f>
        <v>#VALUE!</v>
      </c>
      <c r="CK321" s="5" t="e">
        <f>P_R[[#This Row],[47+]]-P_R[[#This Row],[48+]]</f>
        <v>#VALUE!</v>
      </c>
      <c r="CL321" s="5" t="e">
        <f>P_R[[#This Row],[48+]]-P_R[[#This Row],[49+]]</f>
        <v>#VALUE!</v>
      </c>
    </row>
    <row r="322" spans="50:90" x14ac:dyDescent="0.25">
      <c r="AX322" s="5" t="e">
        <f>P_R[[#This Row],[8+]]-P_R[[#This Row],[9+]]</f>
        <v>#VALUE!</v>
      </c>
      <c r="AY322" s="5" t="e">
        <f>P_R[[#This Row],[9+]]-P_R[[#This Row],[10+]]</f>
        <v>#VALUE!</v>
      </c>
      <c r="AZ322" s="5" t="e">
        <f>P_R[[#This Row],[10+]]-P_R[[#This Row],[11+]]</f>
        <v>#VALUE!</v>
      </c>
      <c r="BA322" s="5" t="e">
        <f>P_R[[#This Row],[11+]]-P_R[[#This Row],[12+]]</f>
        <v>#VALUE!</v>
      </c>
      <c r="BB322" s="5" t="e">
        <f>P_R[[#This Row],[12+]]-P_R[[#This Row],[13+]]</f>
        <v>#VALUE!</v>
      </c>
      <c r="BC322" s="5" t="e">
        <f>P_R[[#This Row],[13+]]-P_R[[#This Row],[14+]]</f>
        <v>#VALUE!</v>
      </c>
      <c r="BD322" s="5" t="e">
        <f>P_R[[#This Row],[14+]]-P_R[[#This Row],[15+]]</f>
        <v>#VALUE!</v>
      </c>
      <c r="BE322" s="5" t="e">
        <f>P_R[[#This Row],[15+]]-P_R[[#This Row],[16+]]</f>
        <v>#VALUE!</v>
      </c>
      <c r="BF322" s="5" t="e">
        <f>P_R[[#This Row],[16+]]-P_R[[#This Row],[17+]]</f>
        <v>#VALUE!</v>
      </c>
      <c r="BG322" s="5" t="e">
        <f>P_R[[#This Row],[17+]]-P_R[[#This Row],[18+]]</f>
        <v>#VALUE!</v>
      </c>
      <c r="BH322" s="5" t="e">
        <f>P_R[[#This Row],[18+]]-P_R[[#This Row],[19+]]</f>
        <v>#VALUE!</v>
      </c>
      <c r="BI322" s="5" t="e">
        <f>P_R[[#This Row],[19+]]-P_R[[#This Row],[20+]]</f>
        <v>#VALUE!</v>
      </c>
      <c r="BJ322" s="5" t="e">
        <f>P_R[[#This Row],[20+]]-P_R[[#This Row],[21+]]</f>
        <v>#VALUE!</v>
      </c>
      <c r="BK322" s="5" t="e">
        <f>P_R[[#This Row],[21+]]-P_R[[#This Row],[22+]]</f>
        <v>#VALUE!</v>
      </c>
      <c r="BL322" s="5" t="e">
        <f>P_R[[#This Row],[22+]]-P_R[[#This Row],[23+]]</f>
        <v>#VALUE!</v>
      </c>
      <c r="BM322" s="5" t="e">
        <f>P_R[[#This Row],[23+]]-P_R[[#This Row],[24+]]</f>
        <v>#VALUE!</v>
      </c>
      <c r="BN322" s="5" t="e">
        <f>P_R[[#This Row],[24+]]-P_R[[#This Row],[25+]]</f>
        <v>#VALUE!</v>
      </c>
      <c r="BO322" s="5" t="e">
        <f>P_R[[#This Row],[25+]]-P_R[[#This Row],[26+]]</f>
        <v>#VALUE!</v>
      </c>
      <c r="BP322" s="5" t="e">
        <f>P_R[[#This Row],[26+]]-P_R[[#This Row],[27+]]</f>
        <v>#VALUE!</v>
      </c>
      <c r="BQ322" s="5" t="e">
        <f>P_R[[#This Row],[27+]]-P_R[[#This Row],[28+]]</f>
        <v>#VALUE!</v>
      </c>
      <c r="BR322" s="5" t="e">
        <f>P_R[[#This Row],[28+]]-P_R[[#This Row],[29+]]</f>
        <v>#VALUE!</v>
      </c>
      <c r="BS322" s="5" t="e">
        <f>P_R[[#This Row],[29+]]-P_R[[#This Row],[30+]]</f>
        <v>#VALUE!</v>
      </c>
      <c r="BT322" s="5" t="e">
        <f>P_R[[#This Row],[30+]]-P_R[[#This Row],[31+]]</f>
        <v>#VALUE!</v>
      </c>
      <c r="BU322" s="5" t="e">
        <f>P_R[[#This Row],[31+]]-P_R[[#This Row],[32+]]</f>
        <v>#VALUE!</v>
      </c>
      <c r="BV322" s="5" t="e">
        <f>P_R[[#This Row],[32+]]-P_R[[#This Row],[33+]]</f>
        <v>#VALUE!</v>
      </c>
      <c r="BW322" s="5" t="e">
        <f>P_R[[#This Row],[33+]]-P_R[[#This Row],[34+]]</f>
        <v>#VALUE!</v>
      </c>
      <c r="BX322" s="5" t="e">
        <f>P_R[[#This Row],[34+]]-P_R[[#This Row],[35+]]</f>
        <v>#VALUE!</v>
      </c>
      <c r="BY322" s="5" t="e">
        <f>P_R[[#This Row],[35+]]-P_R[[#This Row],[36+]]</f>
        <v>#VALUE!</v>
      </c>
      <c r="BZ322" s="5" t="e">
        <f>P_R[[#This Row],[36+]]-P_R[[#This Row],[37+]]</f>
        <v>#VALUE!</v>
      </c>
      <c r="CA322" s="5" t="e">
        <f>P_R[[#This Row],[37+]]-P_R[[#This Row],[38+]]</f>
        <v>#VALUE!</v>
      </c>
      <c r="CB322" s="5" t="e">
        <f>P_R[[#This Row],[38+]]-P_R[[#This Row],[39+]]</f>
        <v>#VALUE!</v>
      </c>
      <c r="CC322" s="5" t="e">
        <f>P_R[[#This Row],[39+]]-P_R[[#This Row],[40+]]</f>
        <v>#VALUE!</v>
      </c>
      <c r="CD322" s="5" t="e">
        <f>P_R[[#This Row],[40+]]-P_R[[#This Row],[41+]]</f>
        <v>#VALUE!</v>
      </c>
      <c r="CE322" s="5" t="e">
        <f>P_R[[#This Row],[41+]]-P_R[[#This Row],[42+]]</f>
        <v>#VALUE!</v>
      </c>
      <c r="CF322" s="5" t="e">
        <f>P_R[[#This Row],[42+]]-P_R[[#This Row],[43+]]</f>
        <v>#VALUE!</v>
      </c>
      <c r="CG322" s="5" t="e">
        <f>P_R[[#This Row],[43+]]-P_R[[#This Row],[44+]]</f>
        <v>#VALUE!</v>
      </c>
      <c r="CH322" s="5" t="e">
        <f>P_R[[#This Row],[44+]]-P_R[[#This Row],[45+]]</f>
        <v>#VALUE!</v>
      </c>
      <c r="CI322" s="5" t="e">
        <f>P_R[[#This Row],[45+]]-P_R[[#This Row],[46+]]</f>
        <v>#VALUE!</v>
      </c>
      <c r="CJ322" s="5" t="e">
        <f>P_R[[#This Row],[46+]]-P_R[[#This Row],[47+]]</f>
        <v>#VALUE!</v>
      </c>
      <c r="CK322" s="5" t="e">
        <f>P_R[[#This Row],[47+]]-P_R[[#This Row],[48+]]</f>
        <v>#VALUE!</v>
      </c>
      <c r="CL322" s="5" t="e">
        <f>P_R[[#This Row],[48+]]-P_R[[#This Row],[49+]]</f>
        <v>#VALUE!</v>
      </c>
    </row>
    <row r="323" spans="50:90" x14ac:dyDescent="0.25">
      <c r="AX323" s="5" t="e">
        <f>P_R[[#This Row],[8+]]-P_R[[#This Row],[9+]]</f>
        <v>#VALUE!</v>
      </c>
      <c r="AY323" s="5" t="e">
        <f>P_R[[#This Row],[9+]]-P_R[[#This Row],[10+]]</f>
        <v>#VALUE!</v>
      </c>
      <c r="AZ323" s="5" t="e">
        <f>P_R[[#This Row],[10+]]-P_R[[#This Row],[11+]]</f>
        <v>#VALUE!</v>
      </c>
      <c r="BA323" s="5" t="e">
        <f>P_R[[#This Row],[11+]]-P_R[[#This Row],[12+]]</f>
        <v>#VALUE!</v>
      </c>
      <c r="BB323" s="5" t="e">
        <f>P_R[[#This Row],[12+]]-P_R[[#This Row],[13+]]</f>
        <v>#VALUE!</v>
      </c>
      <c r="BC323" s="5" t="e">
        <f>P_R[[#This Row],[13+]]-P_R[[#This Row],[14+]]</f>
        <v>#VALUE!</v>
      </c>
      <c r="BD323" s="5" t="e">
        <f>P_R[[#This Row],[14+]]-P_R[[#This Row],[15+]]</f>
        <v>#VALUE!</v>
      </c>
      <c r="BE323" s="5" t="e">
        <f>P_R[[#This Row],[15+]]-P_R[[#This Row],[16+]]</f>
        <v>#VALUE!</v>
      </c>
      <c r="BF323" s="5" t="e">
        <f>P_R[[#This Row],[16+]]-P_R[[#This Row],[17+]]</f>
        <v>#VALUE!</v>
      </c>
      <c r="BG323" s="5" t="e">
        <f>P_R[[#This Row],[17+]]-P_R[[#This Row],[18+]]</f>
        <v>#VALUE!</v>
      </c>
      <c r="BH323" s="5" t="e">
        <f>P_R[[#This Row],[18+]]-P_R[[#This Row],[19+]]</f>
        <v>#VALUE!</v>
      </c>
      <c r="BI323" s="5" t="e">
        <f>P_R[[#This Row],[19+]]-P_R[[#This Row],[20+]]</f>
        <v>#VALUE!</v>
      </c>
      <c r="BJ323" s="5" t="e">
        <f>P_R[[#This Row],[20+]]-P_R[[#This Row],[21+]]</f>
        <v>#VALUE!</v>
      </c>
      <c r="BK323" s="5" t="e">
        <f>P_R[[#This Row],[21+]]-P_R[[#This Row],[22+]]</f>
        <v>#VALUE!</v>
      </c>
      <c r="BL323" s="5" t="e">
        <f>P_R[[#This Row],[22+]]-P_R[[#This Row],[23+]]</f>
        <v>#VALUE!</v>
      </c>
      <c r="BM323" s="5" t="e">
        <f>P_R[[#This Row],[23+]]-P_R[[#This Row],[24+]]</f>
        <v>#VALUE!</v>
      </c>
      <c r="BN323" s="5" t="e">
        <f>P_R[[#This Row],[24+]]-P_R[[#This Row],[25+]]</f>
        <v>#VALUE!</v>
      </c>
      <c r="BO323" s="5" t="e">
        <f>P_R[[#This Row],[25+]]-P_R[[#This Row],[26+]]</f>
        <v>#VALUE!</v>
      </c>
      <c r="BP323" s="5" t="e">
        <f>P_R[[#This Row],[26+]]-P_R[[#This Row],[27+]]</f>
        <v>#VALUE!</v>
      </c>
      <c r="BQ323" s="5" t="e">
        <f>P_R[[#This Row],[27+]]-P_R[[#This Row],[28+]]</f>
        <v>#VALUE!</v>
      </c>
      <c r="BR323" s="5" t="e">
        <f>P_R[[#This Row],[28+]]-P_R[[#This Row],[29+]]</f>
        <v>#VALUE!</v>
      </c>
      <c r="BS323" s="5" t="e">
        <f>P_R[[#This Row],[29+]]-P_R[[#This Row],[30+]]</f>
        <v>#VALUE!</v>
      </c>
      <c r="BT323" s="5" t="e">
        <f>P_R[[#This Row],[30+]]-P_R[[#This Row],[31+]]</f>
        <v>#VALUE!</v>
      </c>
      <c r="BU323" s="5" t="e">
        <f>P_R[[#This Row],[31+]]-P_R[[#This Row],[32+]]</f>
        <v>#VALUE!</v>
      </c>
      <c r="BV323" s="5" t="e">
        <f>P_R[[#This Row],[32+]]-P_R[[#This Row],[33+]]</f>
        <v>#VALUE!</v>
      </c>
      <c r="BW323" s="5" t="e">
        <f>P_R[[#This Row],[33+]]-P_R[[#This Row],[34+]]</f>
        <v>#VALUE!</v>
      </c>
      <c r="BX323" s="5" t="e">
        <f>P_R[[#This Row],[34+]]-P_R[[#This Row],[35+]]</f>
        <v>#VALUE!</v>
      </c>
      <c r="BY323" s="5" t="e">
        <f>P_R[[#This Row],[35+]]-P_R[[#This Row],[36+]]</f>
        <v>#VALUE!</v>
      </c>
      <c r="BZ323" s="5" t="e">
        <f>P_R[[#This Row],[36+]]-P_R[[#This Row],[37+]]</f>
        <v>#VALUE!</v>
      </c>
      <c r="CA323" s="5" t="e">
        <f>P_R[[#This Row],[37+]]-P_R[[#This Row],[38+]]</f>
        <v>#VALUE!</v>
      </c>
      <c r="CB323" s="5" t="e">
        <f>P_R[[#This Row],[38+]]-P_R[[#This Row],[39+]]</f>
        <v>#VALUE!</v>
      </c>
      <c r="CC323" s="5" t="e">
        <f>P_R[[#This Row],[39+]]-P_R[[#This Row],[40+]]</f>
        <v>#VALUE!</v>
      </c>
      <c r="CD323" s="5" t="e">
        <f>P_R[[#This Row],[40+]]-P_R[[#This Row],[41+]]</f>
        <v>#VALUE!</v>
      </c>
      <c r="CE323" s="5" t="e">
        <f>P_R[[#This Row],[41+]]-P_R[[#This Row],[42+]]</f>
        <v>#VALUE!</v>
      </c>
      <c r="CF323" s="5" t="e">
        <f>P_R[[#This Row],[42+]]-P_R[[#This Row],[43+]]</f>
        <v>#VALUE!</v>
      </c>
      <c r="CG323" s="5" t="e">
        <f>P_R[[#This Row],[43+]]-P_R[[#This Row],[44+]]</f>
        <v>#VALUE!</v>
      </c>
      <c r="CH323" s="5" t="e">
        <f>P_R[[#This Row],[44+]]-P_R[[#This Row],[45+]]</f>
        <v>#VALUE!</v>
      </c>
      <c r="CI323" s="5" t="e">
        <f>P_R[[#This Row],[45+]]-P_R[[#This Row],[46+]]</f>
        <v>#VALUE!</v>
      </c>
      <c r="CJ323" s="5" t="e">
        <f>P_R[[#This Row],[46+]]-P_R[[#This Row],[47+]]</f>
        <v>#VALUE!</v>
      </c>
      <c r="CK323" s="5" t="e">
        <f>P_R[[#This Row],[47+]]-P_R[[#This Row],[48+]]</f>
        <v>#VALUE!</v>
      </c>
      <c r="CL323" s="5" t="e">
        <f>P_R[[#This Row],[48+]]-P_R[[#This Row],[49+]]</f>
        <v>#VALUE!</v>
      </c>
    </row>
    <row r="324" spans="50:90" x14ac:dyDescent="0.25">
      <c r="AX324" s="5" t="e">
        <f>P_R[[#This Row],[8+]]-P_R[[#This Row],[9+]]</f>
        <v>#VALUE!</v>
      </c>
      <c r="AY324" s="5" t="e">
        <f>P_R[[#This Row],[9+]]-P_R[[#This Row],[10+]]</f>
        <v>#VALUE!</v>
      </c>
      <c r="AZ324" s="5" t="e">
        <f>P_R[[#This Row],[10+]]-P_R[[#This Row],[11+]]</f>
        <v>#VALUE!</v>
      </c>
      <c r="BA324" s="5" t="e">
        <f>P_R[[#This Row],[11+]]-P_R[[#This Row],[12+]]</f>
        <v>#VALUE!</v>
      </c>
      <c r="BB324" s="5" t="e">
        <f>P_R[[#This Row],[12+]]-P_R[[#This Row],[13+]]</f>
        <v>#VALUE!</v>
      </c>
      <c r="BC324" s="5" t="e">
        <f>P_R[[#This Row],[13+]]-P_R[[#This Row],[14+]]</f>
        <v>#VALUE!</v>
      </c>
      <c r="BD324" s="5" t="e">
        <f>P_R[[#This Row],[14+]]-P_R[[#This Row],[15+]]</f>
        <v>#VALUE!</v>
      </c>
      <c r="BE324" s="5" t="e">
        <f>P_R[[#This Row],[15+]]-P_R[[#This Row],[16+]]</f>
        <v>#VALUE!</v>
      </c>
      <c r="BF324" s="5" t="e">
        <f>P_R[[#This Row],[16+]]-P_R[[#This Row],[17+]]</f>
        <v>#VALUE!</v>
      </c>
      <c r="BG324" s="5" t="e">
        <f>P_R[[#This Row],[17+]]-P_R[[#This Row],[18+]]</f>
        <v>#VALUE!</v>
      </c>
      <c r="BH324" s="5" t="e">
        <f>P_R[[#This Row],[18+]]-P_R[[#This Row],[19+]]</f>
        <v>#VALUE!</v>
      </c>
      <c r="BI324" s="5" t="e">
        <f>P_R[[#This Row],[19+]]-P_R[[#This Row],[20+]]</f>
        <v>#VALUE!</v>
      </c>
      <c r="BJ324" s="5" t="e">
        <f>P_R[[#This Row],[20+]]-P_R[[#This Row],[21+]]</f>
        <v>#VALUE!</v>
      </c>
      <c r="BK324" s="5" t="e">
        <f>P_R[[#This Row],[21+]]-P_R[[#This Row],[22+]]</f>
        <v>#VALUE!</v>
      </c>
      <c r="BL324" s="5" t="e">
        <f>P_R[[#This Row],[22+]]-P_R[[#This Row],[23+]]</f>
        <v>#VALUE!</v>
      </c>
      <c r="BM324" s="5" t="e">
        <f>P_R[[#This Row],[23+]]-P_R[[#This Row],[24+]]</f>
        <v>#VALUE!</v>
      </c>
      <c r="BN324" s="5" t="e">
        <f>P_R[[#This Row],[24+]]-P_R[[#This Row],[25+]]</f>
        <v>#VALUE!</v>
      </c>
      <c r="BO324" s="5" t="e">
        <f>P_R[[#This Row],[25+]]-P_R[[#This Row],[26+]]</f>
        <v>#VALUE!</v>
      </c>
      <c r="BP324" s="5" t="e">
        <f>P_R[[#This Row],[26+]]-P_R[[#This Row],[27+]]</f>
        <v>#VALUE!</v>
      </c>
      <c r="BQ324" s="5" t="e">
        <f>P_R[[#This Row],[27+]]-P_R[[#This Row],[28+]]</f>
        <v>#VALUE!</v>
      </c>
      <c r="BR324" s="5" t="e">
        <f>P_R[[#This Row],[28+]]-P_R[[#This Row],[29+]]</f>
        <v>#VALUE!</v>
      </c>
      <c r="BS324" s="5" t="e">
        <f>P_R[[#This Row],[29+]]-P_R[[#This Row],[30+]]</f>
        <v>#VALUE!</v>
      </c>
      <c r="BT324" s="5" t="e">
        <f>P_R[[#This Row],[30+]]-P_R[[#This Row],[31+]]</f>
        <v>#VALUE!</v>
      </c>
      <c r="BU324" s="5" t="e">
        <f>P_R[[#This Row],[31+]]-P_R[[#This Row],[32+]]</f>
        <v>#VALUE!</v>
      </c>
      <c r="BV324" s="5" t="e">
        <f>P_R[[#This Row],[32+]]-P_R[[#This Row],[33+]]</f>
        <v>#VALUE!</v>
      </c>
      <c r="BW324" s="5" t="e">
        <f>P_R[[#This Row],[33+]]-P_R[[#This Row],[34+]]</f>
        <v>#VALUE!</v>
      </c>
      <c r="BX324" s="5" t="e">
        <f>P_R[[#This Row],[34+]]-P_R[[#This Row],[35+]]</f>
        <v>#VALUE!</v>
      </c>
      <c r="BY324" s="5" t="e">
        <f>P_R[[#This Row],[35+]]-P_R[[#This Row],[36+]]</f>
        <v>#VALUE!</v>
      </c>
      <c r="BZ324" s="5" t="e">
        <f>P_R[[#This Row],[36+]]-P_R[[#This Row],[37+]]</f>
        <v>#VALUE!</v>
      </c>
      <c r="CA324" s="5" t="e">
        <f>P_R[[#This Row],[37+]]-P_R[[#This Row],[38+]]</f>
        <v>#VALUE!</v>
      </c>
      <c r="CB324" s="5" t="e">
        <f>P_R[[#This Row],[38+]]-P_R[[#This Row],[39+]]</f>
        <v>#VALUE!</v>
      </c>
      <c r="CC324" s="5" t="e">
        <f>P_R[[#This Row],[39+]]-P_R[[#This Row],[40+]]</f>
        <v>#VALUE!</v>
      </c>
      <c r="CD324" s="5" t="e">
        <f>P_R[[#This Row],[40+]]-P_R[[#This Row],[41+]]</f>
        <v>#VALUE!</v>
      </c>
      <c r="CE324" s="5" t="e">
        <f>P_R[[#This Row],[41+]]-P_R[[#This Row],[42+]]</f>
        <v>#VALUE!</v>
      </c>
      <c r="CF324" s="5" t="e">
        <f>P_R[[#This Row],[42+]]-P_R[[#This Row],[43+]]</f>
        <v>#VALUE!</v>
      </c>
      <c r="CG324" s="5" t="e">
        <f>P_R[[#This Row],[43+]]-P_R[[#This Row],[44+]]</f>
        <v>#VALUE!</v>
      </c>
      <c r="CH324" s="5" t="e">
        <f>P_R[[#This Row],[44+]]-P_R[[#This Row],[45+]]</f>
        <v>#VALUE!</v>
      </c>
      <c r="CI324" s="5" t="e">
        <f>P_R[[#This Row],[45+]]-P_R[[#This Row],[46+]]</f>
        <v>#VALUE!</v>
      </c>
      <c r="CJ324" s="5" t="e">
        <f>P_R[[#This Row],[46+]]-P_R[[#This Row],[47+]]</f>
        <v>#VALUE!</v>
      </c>
      <c r="CK324" s="5" t="e">
        <f>P_R[[#This Row],[47+]]-P_R[[#This Row],[48+]]</f>
        <v>#VALUE!</v>
      </c>
      <c r="CL324" s="5" t="e">
        <f>P_R[[#This Row],[48+]]-P_R[[#This Row],[49+]]</f>
        <v>#VALUE!</v>
      </c>
    </row>
    <row r="325" spans="50:90" x14ac:dyDescent="0.25">
      <c r="AX325" s="5" t="e">
        <f>P_R[[#This Row],[8+]]-P_R[[#This Row],[9+]]</f>
        <v>#VALUE!</v>
      </c>
      <c r="AY325" s="5" t="e">
        <f>P_R[[#This Row],[9+]]-P_R[[#This Row],[10+]]</f>
        <v>#VALUE!</v>
      </c>
      <c r="AZ325" s="5" t="e">
        <f>P_R[[#This Row],[10+]]-P_R[[#This Row],[11+]]</f>
        <v>#VALUE!</v>
      </c>
      <c r="BA325" s="5" t="e">
        <f>P_R[[#This Row],[11+]]-P_R[[#This Row],[12+]]</f>
        <v>#VALUE!</v>
      </c>
      <c r="BB325" s="5" t="e">
        <f>P_R[[#This Row],[12+]]-P_R[[#This Row],[13+]]</f>
        <v>#VALUE!</v>
      </c>
      <c r="BC325" s="5" t="e">
        <f>P_R[[#This Row],[13+]]-P_R[[#This Row],[14+]]</f>
        <v>#VALUE!</v>
      </c>
      <c r="BD325" s="5" t="e">
        <f>P_R[[#This Row],[14+]]-P_R[[#This Row],[15+]]</f>
        <v>#VALUE!</v>
      </c>
      <c r="BE325" s="5" t="e">
        <f>P_R[[#This Row],[15+]]-P_R[[#This Row],[16+]]</f>
        <v>#VALUE!</v>
      </c>
      <c r="BF325" s="5" t="e">
        <f>P_R[[#This Row],[16+]]-P_R[[#This Row],[17+]]</f>
        <v>#VALUE!</v>
      </c>
      <c r="BG325" s="5" t="e">
        <f>P_R[[#This Row],[17+]]-P_R[[#This Row],[18+]]</f>
        <v>#VALUE!</v>
      </c>
      <c r="BH325" s="5" t="e">
        <f>P_R[[#This Row],[18+]]-P_R[[#This Row],[19+]]</f>
        <v>#VALUE!</v>
      </c>
      <c r="BI325" s="5" t="e">
        <f>P_R[[#This Row],[19+]]-P_R[[#This Row],[20+]]</f>
        <v>#VALUE!</v>
      </c>
      <c r="BJ325" s="5" t="e">
        <f>P_R[[#This Row],[20+]]-P_R[[#This Row],[21+]]</f>
        <v>#VALUE!</v>
      </c>
      <c r="BK325" s="5" t="e">
        <f>P_R[[#This Row],[21+]]-P_R[[#This Row],[22+]]</f>
        <v>#VALUE!</v>
      </c>
      <c r="BL325" s="5" t="e">
        <f>P_R[[#This Row],[22+]]-P_R[[#This Row],[23+]]</f>
        <v>#VALUE!</v>
      </c>
      <c r="BM325" s="5" t="e">
        <f>P_R[[#This Row],[23+]]-P_R[[#This Row],[24+]]</f>
        <v>#VALUE!</v>
      </c>
      <c r="BN325" s="5" t="e">
        <f>P_R[[#This Row],[24+]]-P_R[[#This Row],[25+]]</f>
        <v>#VALUE!</v>
      </c>
      <c r="BO325" s="5" t="e">
        <f>P_R[[#This Row],[25+]]-P_R[[#This Row],[26+]]</f>
        <v>#VALUE!</v>
      </c>
      <c r="BP325" s="5" t="e">
        <f>P_R[[#This Row],[26+]]-P_R[[#This Row],[27+]]</f>
        <v>#VALUE!</v>
      </c>
      <c r="BQ325" s="5" t="e">
        <f>P_R[[#This Row],[27+]]-P_R[[#This Row],[28+]]</f>
        <v>#VALUE!</v>
      </c>
      <c r="BR325" s="5" t="e">
        <f>P_R[[#This Row],[28+]]-P_R[[#This Row],[29+]]</f>
        <v>#VALUE!</v>
      </c>
      <c r="BS325" s="5" t="e">
        <f>P_R[[#This Row],[29+]]-P_R[[#This Row],[30+]]</f>
        <v>#VALUE!</v>
      </c>
      <c r="BT325" s="5" t="e">
        <f>P_R[[#This Row],[30+]]-P_R[[#This Row],[31+]]</f>
        <v>#VALUE!</v>
      </c>
      <c r="BU325" s="5" t="e">
        <f>P_R[[#This Row],[31+]]-P_R[[#This Row],[32+]]</f>
        <v>#VALUE!</v>
      </c>
      <c r="BV325" s="5" t="e">
        <f>P_R[[#This Row],[32+]]-P_R[[#This Row],[33+]]</f>
        <v>#VALUE!</v>
      </c>
      <c r="BW325" s="5" t="e">
        <f>P_R[[#This Row],[33+]]-P_R[[#This Row],[34+]]</f>
        <v>#VALUE!</v>
      </c>
      <c r="BX325" s="5" t="e">
        <f>P_R[[#This Row],[34+]]-P_R[[#This Row],[35+]]</f>
        <v>#VALUE!</v>
      </c>
      <c r="BY325" s="5" t="e">
        <f>P_R[[#This Row],[35+]]-P_R[[#This Row],[36+]]</f>
        <v>#VALUE!</v>
      </c>
      <c r="BZ325" s="5" t="e">
        <f>P_R[[#This Row],[36+]]-P_R[[#This Row],[37+]]</f>
        <v>#VALUE!</v>
      </c>
      <c r="CA325" s="5" t="e">
        <f>P_R[[#This Row],[37+]]-P_R[[#This Row],[38+]]</f>
        <v>#VALUE!</v>
      </c>
      <c r="CB325" s="5" t="e">
        <f>P_R[[#This Row],[38+]]-P_R[[#This Row],[39+]]</f>
        <v>#VALUE!</v>
      </c>
      <c r="CC325" s="5" t="e">
        <f>P_R[[#This Row],[39+]]-P_R[[#This Row],[40+]]</f>
        <v>#VALUE!</v>
      </c>
      <c r="CD325" s="5" t="e">
        <f>P_R[[#This Row],[40+]]-P_R[[#This Row],[41+]]</f>
        <v>#VALUE!</v>
      </c>
      <c r="CE325" s="5" t="e">
        <f>P_R[[#This Row],[41+]]-P_R[[#This Row],[42+]]</f>
        <v>#VALUE!</v>
      </c>
      <c r="CF325" s="5" t="e">
        <f>P_R[[#This Row],[42+]]-P_R[[#This Row],[43+]]</f>
        <v>#VALUE!</v>
      </c>
      <c r="CG325" s="5" t="e">
        <f>P_R[[#This Row],[43+]]-P_R[[#This Row],[44+]]</f>
        <v>#VALUE!</v>
      </c>
      <c r="CH325" s="5" t="e">
        <f>P_R[[#This Row],[44+]]-P_R[[#This Row],[45+]]</f>
        <v>#VALUE!</v>
      </c>
      <c r="CI325" s="5" t="e">
        <f>P_R[[#This Row],[45+]]-P_R[[#This Row],[46+]]</f>
        <v>#VALUE!</v>
      </c>
      <c r="CJ325" s="5" t="e">
        <f>P_R[[#This Row],[46+]]-P_R[[#This Row],[47+]]</f>
        <v>#VALUE!</v>
      </c>
      <c r="CK325" s="5" t="e">
        <f>P_R[[#This Row],[47+]]-P_R[[#This Row],[48+]]</f>
        <v>#VALUE!</v>
      </c>
      <c r="CL325" s="5" t="e">
        <f>P_R[[#This Row],[48+]]-P_R[[#This Row],[49+]]</f>
        <v>#VALUE!</v>
      </c>
    </row>
    <row r="326" spans="50:90" x14ac:dyDescent="0.25">
      <c r="AX326" s="5" t="e">
        <f>P_R[[#This Row],[8+]]-P_R[[#This Row],[9+]]</f>
        <v>#VALUE!</v>
      </c>
      <c r="AY326" s="5" t="e">
        <f>P_R[[#This Row],[9+]]-P_R[[#This Row],[10+]]</f>
        <v>#VALUE!</v>
      </c>
      <c r="AZ326" s="5" t="e">
        <f>P_R[[#This Row],[10+]]-P_R[[#This Row],[11+]]</f>
        <v>#VALUE!</v>
      </c>
      <c r="BA326" s="5" t="e">
        <f>P_R[[#This Row],[11+]]-P_R[[#This Row],[12+]]</f>
        <v>#VALUE!</v>
      </c>
      <c r="BB326" s="5" t="e">
        <f>P_R[[#This Row],[12+]]-P_R[[#This Row],[13+]]</f>
        <v>#VALUE!</v>
      </c>
      <c r="BC326" s="5" t="e">
        <f>P_R[[#This Row],[13+]]-P_R[[#This Row],[14+]]</f>
        <v>#VALUE!</v>
      </c>
      <c r="BD326" s="5" t="e">
        <f>P_R[[#This Row],[14+]]-P_R[[#This Row],[15+]]</f>
        <v>#VALUE!</v>
      </c>
      <c r="BE326" s="5" t="e">
        <f>P_R[[#This Row],[15+]]-P_R[[#This Row],[16+]]</f>
        <v>#VALUE!</v>
      </c>
      <c r="BF326" s="5" t="e">
        <f>P_R[[#This Row],[16+]]-P_R[[#This Row],[17+]]</f>
        <v>#VALUE!</v>
      </c>
      <c r="BG326" s="5" t="e">
        <f>P_R[[#This Row],[17+]]-P_R[[#This Row],[18+]]</f>
        <v>#VALUE!</v>
      </c>
      <c r="BH326" s="5" t="e">
        <f>P_R[[#This Row],[18+]]-P_R[[#This Row],[19+]]</f>
        <v>#VALUE!</v>
      </c>
      <c r="BI326" s="5" t="e">
        <f>P_R[[#This Row],[19+]]-P_R[[#This Row],[20+]]</f>
        <v>#VALUE!</v>
      </c>
      <c r="BJ326" s="5" t="e">
        <f>P_R[[#This Row],[20+]]-P_R[[#This Row],[21+]]</f>
        <v>#VALUE!</v>
      </c>
      <c r="BK326" s="5" t="e">
        <f>P_R[[#This Row],[21+]]-P_R[[#This Row],[22+]]</f>
        <v>#VALUE!</v>
      </c>
      <c r="BL326" s="5" t="e">
        <f>P_R[[#This Row],[22+]]-P_R[[#This Row],[23+]]</f>
        <v>#VALUE!</v>
      </c>
      <c r="BM326" s="5" t="e">
        <f>P_R[[#This Row],[23+]]-P_R[[#This Row],[24+]]</f>
        <v>#VALUE!</v>
      </c>
      <c r="BN326" s="5" t="e">
        <f>P_R[[#This Row],[24+]]-P_R[[#This Row],[25+]]</f>
        <v>#VALUE!</v>
      </c>
      <c r="BO326" s="5" t="e">
        <f>P_R[[#This Row],[25+]]-P_R[[#This Row],[26+]]</f>
        <v>#VALUE!</v>
      </c>
      <c r="BP326" s="5" t="e">
        <f>P_R[[#This Row],[26+]]-P_R[[#This Row],[27+]]</f>
        <v>#VALUE!</v>
      </c>
      <c r="BQ326" s="5" t="e">
        <f>P_R[[#This Row],[27+]]-P_R[[#This Row],[28+]]</f>
        <v>#VALUE!</v>
      </c>
      <c r="BR326" s="5" t="e">
        <f>P_R[[#This Row],[28+]]-P_R[[#This Row],[29+]]</f>
        <v>#VALUE!</v>
      </c>
      <c r="BS326" s="5" t="e">
        <f>P_R[[#This Row],[29+]]-P_R[[#This Row],[30+]]</f>
        <v>#VALUE!</v>
      </c>
      <c r="BT326" s="5" t="e">
        <f>P_R[[#This Row],[30+]]-P_R[[#This Row],[31+]]</f>
        <v>#VALUE!</v>
      </c>
      <c r="BU326" s="5" t="e">
        <f>P_R[[#This Row],[31+]]-P_R[[#This Row],[32+]]</f>
        <v>#VALUE!</v>
      </c>
      <c r="BV326" s="5" t="e">
        <f>P_R[[#This Row],[32+]]-P_R[[#This Row],[33+]]</f>
        <v>#VALUE!</v>
      </c>
      <c r="BW326" s="5" t="e">
        <f>P_R[[#This Row],[33+]]-P_R[[#This Row],[34+]]</f>
        <v>#VALUE!</v>
      </c>
      <c r="BX326" s="5" t="e">
        <f>P_R[[#This Row],[34+]]-P_R[[#This Row],[35+]]</f>
        <v>#VALUE!</v>
      </c>
      <c r="BY326" s="5" t="e">
        <f>P_R[[#This Row],[35+]]-P_R[[#This Row],[36+]]</f>
        <v>#VALUE!</v>
      </c>
      <c r="BZ326" s="5" t="e">
        <f>P_R[[#This Row],[36+]]-P_R[[#This Row],[37+]]</f>
        <v>#VALUE!</v>
      </c>
      <c r="CA326" s="5" t="e">
        <f>P_R[[#This Row],[37+]]-P_R[[#This Row],[38+]]</f>
        <v>#VALUE!</v>
      </c>
      <c r="CB326" s="5" t="e">
        <f>P_R[[#This Row],[38+]]-P_R[[#This Row],[39+]]</f>
        <v>#VALUE!</v>
      </c>
      <c r="CC326" s="5" t="e">
        <f>P_R[[#This Row],[39+]]-P_R[[#This Row],[40+]]</f>
        <v>#VALUE!</v>
      </c>
      <c r="CD326" s="5" t="e">
        <f>P_R[[#This Row],[40+]]-P_R[[#This Row],[41+]]</f>
        <v>#VALUE!</v>
      </c>
      <c r="CE326" s="5" t="e">
        <f>P_R[[#This Row],[41+]]-P_R[[#This Row],[42+]]</f>
        <v>#VALUE!</v>
      </c>
      <c r="CF326" s="5" t="e">
        <f>P_R[[#This Row],[42+]]-P_R[[#This Row],[43+]]</f>
        <v>#VALUE!</v>
      </c>
      <c r="CG326" s="5" t="e">
        <f>P_R[[#This Row],[43+]]-P_R[[#This Row],[44+]]</f>
        <v>#VALUE!</v>
      </c>
      <c r="CH326" s="5" t="e">
        <f>P_R[[#This Row],[44+]]-P_R[[#This Row],[45+]]</f>
        <v>#VALUE!</v>
      </c>
      <c r="CI326" s="5" t="e">
        <f>P_R[[#This Row],[45+]]-P_R[[#This Row],[46+]]</f>
        <v>#VALUE!</v>
      </c>
      <c r="CJ326" s="5" t="e">
        <f>P_R[[#This Row],[46+]]-P_R[[#This Row],[47+]]</f>
        <v>#VALUE!</v>
      </c>
      <c r="CK326" s="5" t="e">
        <f>P_R[[#This Row],[47+]]-P_R[[#This Row],[48+]]</f>
        <v>#VALUE!</v>
      </c>
      <c r="CL326" s="5" t="e">
        <f>P_R[[#This Row],[48+]]-P_R[[#This Row],[49+]]</f>
        <v>#VALUE!</v>
      </c>
    </row>
    <row r="327" spans="50:90" x14ac:dyDescent="0.25">
      <c r="AX327" s="5" t="e">
        <f>P_R[[#This Row],[8+]]-P_R[[#This Row],[9+]]</f>
        <v>#VALUE!</v>
      </c>
      <c r="AY327" s="5" t="e">
        <f>P_R[[#This Row],[9+]]-P_R[[#This Row],[10+]]</f>
        <v>#VALUE!</v>
      </c>
      <c r="AZ327" s="5" t="e">
        <f>P_R[[#This Row],[10+]]-P_R[[#This Row],[11+]]</f>
        <v>#VALUE!</v>
      </c>
      <c r="BA327" s="5" t="e">
        <f>P_R[[#This Row],[11+]]-P_R[[#This Row],[12+]]</f>
        <v>#VALUE!</v>
      </c>
      <c r="BB327" s="5" t="e">
        <f>P_R[[#This Row],[12+]]-P_R[[#This Row],[13+]]</f>
        <v>#VALUE!</v>
      </c>
      <c r="BC327" s="5" t="e">
        <f>P_R[[#This Row],[13+]]-P_R[[#This Row],[14+]]</f>
        <v>#VALUE!</v>
      </c>
      <c r="BD327" s="5" t="e">
        <f>P_R[[#This Row],[14+]]-P_R[[#This Row],[15+]]</f>
        <v>#VALUE!</v>
      </c>
      <c r="BE327" s="5" t="e">
        <f>P_R[[#This Row],[15+]]-P_R[[#This Row],[16+]]</f>
        <v>#VALUE!</v>
      </c>
      <c r="BF327" s="5" t="e">
        <f>P_R[[#This Row],[16+]]-P_R[[#This Row],[17+]]</f>
        <v>#VALUE!</v>
      </c>
      <c r="BG327" s="5" t="e">
        <f>P_R[[#This Row],[17+]]-P_R[[#This Row],[18+]]</f>
        <v>#VALUE!</v>
      </c>
      <c r="BH327" s="5" t="e">
        <f>P_R[[#This Row],[18+]]-P_R[[#This Row],[19+]]</f>
        <v>#VALUE!</v>
      </c>
      <c r="BI327" s="5" t="e">
        <f>P_R[[#This Row],[19+]]-P_R[[#This Row],[20+]]</f>
        <v>#VALUE!</v>
      </c>
      <c r="BJ327" s="5" t="e">
        <f>P_R[[#This Row],[20+]]-P_R[[#This Row],[21+]]</f>
        <v>#VALUE!</v>
      </c>
      <c r="BK327" s="5" t="e">
        <f>P_R[[#This Row],[21+]]-P_R[[#This Row],[22+]]</f>
        <v>#VALUE!</v>
      </c>
      <c r="BL327" s="5" t="e">
        <f>P_R[[#This Row],[22+]]-P_R[[#This Row],[23+]]</f>
        <v>#VALUE!</v>
      </c>
      <c r="BM327" s="5" t="e">
        <f>P_R[[#This Row],[23+]]-P_R[[#This Row],[24+]]</f>
        <v>#VALUE!</v>
      </c>
      <c r="BN327" s="5" t="e">
        <f>P_R[[#This Row],[24+]]-P_R[[#This Row],[25+]]</f>
        <v>#VALUE!</v>
      </c>
      <c r="BO327" s="5" t="e">
        <f>P_R[[#This Row],[25+]]-P_R[[#This Row],[26+]]</f>
        <v>#VALUE!</v>
      </c>
      <c r="BP327" s="5" t="e">
        <f>P_R[[#This Row],[26+]]-P_R[[#This Row],[27+]]</f>
        <v>#VALUE!</v>
      </c>
      <c r="BQ327" s="5" t="e">
        <f>P_R[[#This Row],[27+]]-P_R[[#This Row],[28+]]</f>
        <v>#VALUE!</v>
      </c>
      <c r="BR327" s="5" t="e">
        <f>P_R[[#This Row],[28+]]-P_R[[#This Row],[29+]]</f>
        <v>#VALUE!</v>
      </c>
      <c r="BS327" s="5" t="e">
        <f>P_R[[#This Row],[29+]]-P_R[[#This Row],[30+]]</f>
        <v>#VALUE!</v>
      </c>
      <c r="BT327" s="5" t="e">
        <f>P_R[[#This Row],[30+]]-P_R[[#This Row],[31+]]</f>
        <v>#VALUE!</v>
      </c>
      <c r="BU327" s="5" t="e">
        <f>P_R[[#This Row],[31+]]-P_R[[#This Row],[32+]]</f>
        <v>#VALUE!</v>
      </c>
      <c r="BV327" s="5" t="e">
        <f>P_R[[#This Row],[32+]]-P_R[[#This Row],[33+]]</f>
        <v>#VALUE!</v>
      </c>
      <c r="BW327" s="5" t="e">
        <f>P_R[[#This Row],[33+]]-P_R[[#This Row],[34+]]</f>
        <v>#VALUE!</v>
      </c>
      <c r="BX327" s="5" t="e">
        <f>P_R[[#This Row],[34+]]-P_R[[#This Row],[35+]]</f>
        <v>#VALUE!</v>
      </c>
      <c r="BY327" s="5" t="e">
        <f>P_R[[#This Row],[35+]]-P_R[[#This Row],[36+]]</f>
        <v>#VALUE!</v>
      </c>
      <c r="BZ327" s="5" t="e">
        <f>P_R[[#This Row],[36+]]-P_R[[#This Row],[37+]]</f>
        <v>#VALUE!</v>
      </c>
      <c r="CA327" s="5" t="e">
        <f>P_R[[#This Row],[37+]]-P_R[[#This Row],[38+]]</f>
        <v>#VALUE!</v>
      </c>
      <c r="CB327" s="5" t="e">
        <f>P_R[[#This Row],[38+]]-P_R[[#This Row],[39+]]</f>
        <v>#VALUE!</v>
      </c>
      <c r="CC327" s="5" t="e">
        <f>P_R[[#This Row],[39+]]-P_R[[#This Row],[40+]]</f>
        <v>#VALUE!</v>
      </c>
      <c r="CD327" s="5" t="e">
        <f>P_R[[#This Row],[40+]]-P_R[[#This Row],[41+]]</f>
        <v>#VALUE!</v>
      </c>
      <c r="CE327" s="5" t="e">
        <f>P_R[[#This Row],[41+]]-P_R[[#This Row],[42+]]</f>
        <v>#VALUE!</v>
      </c>
      <c r="CF327" s="5" t="e">
        <f>P_R[[#This Row],[42+]]-P_R[[#This Row],[43+]]</f>
        <v>#VALUE!</v>
      </c>
      <c r="CG327" s="5" t="e">
        <f>P_R[[#This Row],[43+]]-P_R[[#This Row],[44+]]</f>
        <v>#VALUE!</v>
      </c>
      <c r="CH327" s="5" t="e">
        <f>P_R[[#This Row],[44+]]-P_R[[#This Row],[45+]]</f>
        <v>#VALUE!</v>
      </c>
      <c r="CI327" s="5" t="e">
        <f>P_R[[#This Row],[45+]]-P_R[[#This Row],[46+]]</f>
        <v>#VALUE!</v>
      </c>
      <c r="CJ327" s="5" t="e">
        <f>P_R[[#This Row],[46+]]-P_R[[#This Row],[47+]]</f>
        <v>#VALUE!</v>
      </c>
      <c r="CK327" s="5" t="e">
        <f>P_R[[#This Row],[47+]]-P_R[[#This Row],[48+]]</f>
        <v>#VALUE!</v>
      </c>
      <c r="CL327" s="5" t="e">
        <f>P_R[[#This Row],[48+]]-P_R[[#This Row],[49+]]</f>
        <v>#VALUE!</v>
      </c>
    </row>
    <row r="328" spans="50:90" x14ac:dyDescent="0.25">
      <c r="AX328" s="5" t="e">
        <f>P_R[[#This Row],[8+]]-P_R[[#This Row],[9+]]</f>
        <v>#VALUE!</v>
      </c>
      <c r="AY328" s="5" t="e">
        <f>P_R[[#This Row],[9+]]-P_R[[#This Row],[10+]]</f>
        <v>#VALUE!</v>
      </c>
      <c r="AZ328" s="5" t="e">
        <f>P_R[[#This Row],[10+]]-P_R[[#This Row],[11+]]</f>
        <v>#VALUE!</v>
      </c>
      <c r="BA328" s="5" t="e">
        <f>P_R[[#This Row],[11+]]-P_R[[#This Row],[12+]]</f>
        <v>#VALUE!</v>
      </c>
      <c r="BB328" s="5" t="e">
        <f>P_R[[#This Row],[12+]]-P_R[[#This Row],[13+]]</f>
        <v>#VALUE!</v>
      </c>
      <c r="BC328" s="5" t="e">
        <f>P_R[[#This Row],[13+]]-P_R[[#This Row],[14+]]</f>
        <v>#VALUE!</v>
      </c>
      <c r="BD328" s="5" t="e">
        <f>P_R[[#This Row],[14+]]-P_R[[#This Row],[15+]]</f>
        <v>#VALUE!</v>
      </c>
      <c r="BE328" s="5" t="e">
        <f>P_R[[#This Row],[15+]]-P_R[[#This Row],[16+]]</f>
        <v>#VALUE!</v>
      </c>
      <c r="BF328" s="5" t="e">
        <f>P_R[[#This Row],[16+]]-P_R[[#This Row],[17+]]</f>
        <v>#VALUE!</v>
      </c>
      <c r="BG328" s="5" t="e">
        <f>P_R[[#This Row],[17+]]-P_R[[#This Row],[18+]]</f>
        <v>#VALUE!</v>
      </c>
      <c r="BH328" s="5" t="e">
        <f>P_R[[#This Row],[18+]]-P_R[[#This Row],[19+]]</f>
        <v>#VALUE!</v>
      </c>
      <c r="BI328" s="5" t="e">
        <f>P_R[[#This Row],[19+]]-P_R[[#This Row],[20+]]</f>
        <v>#VALUE!</v>
      </c>
      <c r="BJ328" s="5" t="e">
        <f>P_R[[#This Row],[20+]]-P_R[[#This Row],[21+]]</f>
        <v>#VALUE!</v>
      </c>
      <c r="BK328" s="5" t="e">
        <f>P_R[[#This Row],[21+]]-P_R[[#This Row],[22+]]</f>
        <v>#VALUE!</v>
      </c>
      <c r="BL328" s="5" t="e">
        <f>P_R[[#This Row],[22+]]-P_R[[#This Row],[23+]]</f>
        <v>#VALUE!</v>
      </c>
      <c r="BM328" s="5" t="e">
        <f>P_R[[#This Row],[23+]]-P_R[[#This Row],[24+]]</f>
        <v>#VALUE!</v>
      </c>
      <c r="BN328" s="5" t="e">
        <f>P_R[[#This Row],[24+]]-P_R[[#This Row],[25+]]</f>
        <v>#VALUE!</v>
      </c>
      <c r="BO328" s="5" t="e">
        <f>P_R[[#This Row],[25+]]-P_R[[#This Row],[26+]]</f>
        <v>#VALUE!</v>
      </c>
      <c r="BP328" s="5" t="e">
        <f>P_R[[#This Row],[26+]]-P_R[[#This Row],[27+]]</f>
        <v>#VALUE!</v>
      </c>
      <c r="BQ328" s="5" t="e">
        <f>P_R[[#This Row],[27+]]-P_R[[#This Row],[28+]]</f>
        <v>#VALUE!</v>
      </c>
      <c r="BR328" s="5" t="e">
        <f>P_R[[#This Row],[28+]]-P_R[[#This Row],[29+]]</f>
        <v>#VALUE!</v>
      </c>
      <c r="BS328" s="5" t="e">
        <f>P_R[[#This Row],[29+]]-P_R[[#This Row],[30+]]</f>
        <v>#VALUE!</v>
      </c>
      <c r="BT328" s="5" t="e">
        <f>P_R[[#This Row],[30+]]-P_R[[#This Row],[31+]]</f>
        <v>#VALUE!</v>
      </c>
      <c r="BU328" s="5" t="e">
        <f>P_R[[#This Row],[31+]]-P_R[[#This Row],[32+]]</f>
        <v>#VALUE!</v>
      </c>
      <c r="BV328" s="5" t="e">
        <f>P_R[[#This Row],[32+]]-P_R[[#This Row],[33+]]</f>
        <v>#VALUE!</v>
      </c>
      <c r="BW328" s="5" t="e">
        <f>P_R[[#This Row],[33+]]-P_R[[#This Row],[34+]]</f>
        <v>#VALUE!</v>
      </c>
      <c r="BX328" s="5" t="e">
        <f>P_R[[#This Row],[34+]]-P_R[[#This Row],[35+]]</f>
        <v>#VALUE!</v>
      </c>
      <c r="BY328" s="5" t="e">
        <f>P_R[[#This Row],[35+]]-P_R[[#This Row],[36+]]</f>
        <v>#VALUE!</v>
      </c>
      <c r="BZ328" s="5" t="e">
        <f>P_R[[#This Row],[36+]]-P_R[[#This Row],[37+]]</f>
        <v>#VALUE!</v>
      </c>
      <c r="CA328" s="5" t="e">
        <f>P_R[[#This Row],[37+]]-P_R[[#This Row],[38+]]</f>
        <v>#VALUE!</v>
      </c>
      <c r="CB328" s="5" t="e">
        <f>P_R[[#This Row],[38+]]-P_R[[#This Row],[39+]]</f>
        <v>#VALUE!</v>
      </c>
      <c r="CC328" s="5" t="e">
        <f>P_R[[#This Row],[39+]]-P_R[[#This Row],[40+]]</f>
        <v>#VALUE!</v>
      </c>
      <c r="CD328" s="5" t="e">
        <f>P_R[[#This Row],[40+]]-P_R[[#This Row],[41+]]</f>
        <v>#VALUE!</v>
      </c>
      <c r="CE328" s="5" t="e">
        <f>P_R[[#This Row],[41+]]-P_R[[#This Row],[42+]]</f>
        <v>#VALUE!</v>
      </c>
      <c r="CF328" s="5" t="e">
        <f>P_R[[#This Row],[42+]]-P_R[[#This Row],[43+]]</f>
        <v>#VALUE!</v>
      </c>
      <c r="CG328" s="5" t="e">
        <f>P_R[[#This Row],[43+]]-P_R[[#This Row],[44+]]</f>
        <v>#VALUE!</v>
      </c>
      <c r="CH328" s="5" t="e">
        <f>P_R[[#This Row],[44+]]-P_R[[#This Row],[45+]]</f>
        <v>#VALUE!</v>
      </c>
      <c r="CI328" s="5" t="e">
        <f>P_R[[#This Row],[45+]]-P_R[[#This Row],[46+]]</f>
        <v>#VALUE!</v>
      </c>
      <c r="CJ328" s="5" t="e">
        <f>P_R[[#This Row],[46+]]-P_R[[#This Row],[47+]]</f>
        <v>#VALUE!</v>
      </c>
      <c r="CK328" s="5" t="e">
        <f>P_R[[#This Row],[47+]]-P_R[[#This Row],[48+]]</f>
        <v>#VALUE!</v>
      </c>
      <c r="CL328" s="5" t="e">
        <f>P_R[[#This Row],[48+]]-P_R[[#This Row],[49+]]</f>
        <v>#VALUE!</v>
      </c>
    </row>
    <row r="329" spans="50:90" x14ac:dyDescent="0.25">
      <c r="AX329" s="5" t="e">
        <f>P_R[[#This Row],[8+]]-P_R[[#This Row],[9+]]</f>
        <v>#VALUE!</v>
      </c>
      <c r="AY329" s="5" t="e">
        <f>P_R[[#This Row],[9+]]-P_R[[#This Row],[10+]]</f>
        <v>#VALUE!</v>
      </c>
      <c r="AZ329" s="5" t="e">
        <f>P_R[[#This Row],[10+]]-P_R[[#This Row],[11+]]</f>
        <v>#VALUE!</v>
      </c>
      <c r="BA329" s="5" t="e">
        <f>P_R[[#This Row],[11+]]-P_R[[#This Row],[12+]]</f>
        <v>#VALUE!</v>
      </c>
      <c r="BB329" s="5" t="e">
        <f>P_R[[#This Row],[12+]]-P_R[[#This Row],[13+]]</f>
        <v>#VALUE!</v>
      </c>
      <c r="BC329" s="5" t="e">
        <f>P_R[[#This Row],[13+]]-P_R[[#This Row],[14+]]</f>
        <v>#VALUE!</v>
      </c>
      <c r="BD329" s="5" t="e">
        <f>P_R[[#This Row],[14+]]-P_R[[#This Row],[15+]]</f>
        <v>#VALUE!</v>
      </c>
      <c r="BE329" s="5" t="e">
        <f>P_R[[#This Row],[15+]]-P_R[[#This Row],[16+]]</f>
        <v>#VALUE!</v>
      </c>
      <c r="BF329" s="5" t="e">
        <f>P_R[[#This Row],[16+]]-P_R[[#This Row],[17+]]</f>
        <v>#VALUE!</v>
      </c>
      <c r="BG329" s="5" t="e">
        <f>P_R[[#This Row],[17+]]-P_R[[#This Row],[18+]]</f>
        <v>#VALUE!</v>
      </c>
      <c r="BH329" s="5" t="e">
        <f>P_R[[#This Row],[18+]]-P_R[[#This Row],[19+]]</f>
        <v>#VALUE!</v>
      </c>
      <c r="BI329" s="5" t="e">
        <f>P_R[[#This Row],[19+]]-P_R[[#This Row],[20+]]</f>
        <v>#VALUE!</v>
      </c>
      <c r="BJ329" s="5" t="e">
        <f>P_R[[#This Row],[20+]]-P_R[[#This Row],[21+]]</f>
        <v>#VALUE!</v>
      </c>
      <c r="BK329" s="5" t="e">
        <f>P_R[[#This Row],[21+]]-P_R[[#This Row],[22+]]</f>
        <v>#VALUE!</v>
      </c>
      <c r="BL329" s="5" t="e">
        <f>P_R[[#This Row],[22+]]-P_R[[#This Row],[23+]]</f>
        <v>#VALUE!</v>
      </c>
      <c r="BM329" s="5" t="e">
        <f>P_R[[#This Row],[23+]]-P_R[[#This Row],[24+]]</f>
        <v>#VALUE!</v>
      </c>
      <c r="BN329" s="5" t="e">
        <f>P_R[[#This Row],[24+]]-P_R[[#This Row],[25+]]</f>
        <v>#VALUE!</v>
      </c>
      <c r="BO329" s="5" t="e">
        <f>P_R[[#This Row],[25+]]-P_R[[#This Row],[26+]]</f>
        <v>#VALUE!</v>
      </c>
      <c r="BP329" s="5" t="e">
        <f>P_R[[#This Row],[26+]]-P_R[[#This Row],[27+]]</f>
        <v>#VALUE!</v>
      </c>
      <c r="BQ329" s="5" t="e">
        <f>P_R[[#This Row],[27+]]-P_R[[#This Row],[28+]]</f>
        <v>#VALUE!</v>
      </c>
      <c r="BR329" s="5" t="e">
        <f>P_R[[#This Row],[28+]]-P_R[[#This Row],[29+]]</f>
        <v>#VALUE!</v>
      </c>
      <c r="BS329" s="5" t="e">
        <f>P_R[[#This Row],[29+]]-P_R[[#This Row],[30+]]</f>
        <v>#VALUE!</v>
      </c>
      <c r="BT329" s="5" t="e">
        <f>P_R[[#This Row],[30+]]-P_R[[#This Row],[31+]]</f>
        <v>#VALUE!</v>
      </c>
      <c r="BU329" s="5" t="e">
        <f>P_R[[#This Row],[31+]]-P_R[[#This Row],[32+]]</f>
        <v>#VALUE!</v>
      </c>
      <c r="BV329" s="5" t="e">
        <f>P_R[[#This Row],[32+]]-P_R[[#This Row],[33+]]</f>
        <v>#VALUE!</v>
      </c>
      <c r="BW329" s="5" t="e">
        <f>P_R[[#This Row],[33+]]-P_R[[#This Row],[34+]]</f>
        <v>#VALUE!</v>
      </c>
      <c r="BX329" s="5" t="e">
        <f>P_R[[#This Row],[34+]]-P_R[[#This Row],[35+]]</f>
        <v>#VALUE!</v>
      </c>
      <c r="BY329" s="5" t="e">
        <f>P_R[[#This Row],[35+]]-P_R[[#This Row],[36+]]</f>
        <v>#VALUE!</v>
      </c>
      <c r="BZ329" s="5" t="e">
        <f>P_R[[#This Row],[36+]]-P_R[[#This Row],[37+]]</f>
        <v>#VALUE!</v>
      </c>
      <c r="CA329" s="5" t="e">
        <f>P_R[[#This Row],[37+]]-P_R[[#This Row],[38+]]</f>
        <v>#VALUE!</v>
      </c>
      <c r="CB329" s="5" t="e">
        <f>P_R[[#This Row],[38+]]-P_R[[#This Row],[39+]]</f>
        <v>#VALUE!</v>
      </c>
      <c r="CC329" s="5" t="e">
        <f>P_R[[#This Row],[39+]]-P_R[[#This Row],[40+]]</f>
        <v>#VALUE!</v>
      </c>
      <c r="CD329" s="5" t="e">
        <f>P_R[[#This Row],[40+]]-P_R[[#This Row],[41+]]</f>
        <v>#VALUE!</v>
      </c>
      <c r="CE329" s="5" t="e">
        <f>P_R[[#This Row],[41+]]-P_R[[#This Row],[42+]]</f>
        <v>#VALUE!</v>
      </c>
      <c r="CF329" s="5" t="e">
        <f>P_R[[#This Row],[42+]]-P_R[[#This Row],[43+]]</f>
        <v>#VALUE!</v>
      </c>
      <c r="CG329" s="5" t="e">
        <f>P_R[[#This Row],[43+]]-P_R[[#This Row],[44+]]</f>
        <v>#VALUE!</v>
      </c>
      <c r="CH329" s="5" t="e">
        <f>P_R[[#This Row],[44+]]-P_R[[#This Row],[45+]]</f>
        <v>#VALUE!</v>
      </c>
      <c r="CI329" s="5" t="e">
        <f>P_R[[#This Row],[45+]]-P_R[[#This Row],[46+]]</f>
        <v>#VALUE!</v>
      </c>
      <c r="CJ329" s="5" t="e">
        <f>P_R[[#This Row],[46+]]-P_R[[#This Row],[47+]]</f>
        <v>#VALUE!</v>
      </c>
      <c r="CK329" s="5" t="e">
        <f>P_R[[#This Row],[47+]]-P_R[[#This Row],[48+]]</f>
        <v>#VALUE!</v>
      </c>
      <c r="CL329" s="5" t="e">
        <f>P_R[[#This Row],[48+]]-P_R[[#This Row],[49+]]</f>
        <v>#VALUE!</v>
      </c>
    </row>
    <row r="330" spans="50:90" x14ac:dyDescent="0.25">
      <c r="AX330" s="5" t="e">
        <f>P_R[[#This Row],[8+]]-P_R[[#This Row],[9+]]</f>
        <v>#VALUE!</v>
      </c>
      <c r="AY330" s="5" t="e">
        <f>P_R[[#This Row],[9+]]-P_R[[#This Row],[10+]]</f>
        <v>#VALUE!</v>
      </c>
      <c r="AZ330" s="5" t="e">
        <f>P_R[[#This Row],[10+]]-P_R[[#This Row],[11+]]</f>
        <v>#VALUE!</v>
      </c>
      <c r="BA330" s="5" t="e">
        <f>P_R[[#This Row],[11+]]-P_R[[#This Row],[12+]]</f>
        <v>#VALUE!</v>
      </c>
      <c r="BB330" s="5" t="e">
        <f>P_R[[#This Row],[12+]]-P_R[[#This Row],[13+]]</f>
        <v>#VALUE!</v>
      </c>
      <c r="BC330" s="5" t="e">
        <f>P_R[[#This Row],[13+]]-P_R[[#This Row],[14+]]</f>
        <v>#VALUE!</v>
      </c>
      <c r="BD330" s="5" t="e">
        <f>P_R[[#This Row],[14+]]-P_R[[#This Row],[15+]]</f>
        <v>#VALUE!</v>
      </c>
      <c r="BE330" s="5" t="e">
        <f>P_R[[#This Row],[15+]]-P_R[[#This Row],[16+]]</f>
        <v>#VALUE!</v>
      </c>
      <c r="BF330" s="5" t="e">
        <f>P_R[[#This Row],[16+]]-P_R[[#This Row],[17+]]</f>
        <v>#VALUE!</v>
      </c>
      <c r="BG330" s="5" t="e">
        <f>P_R[[#This Row],[17+]]-P_R[[#This Row],[18+]]</f>
        <v>#VALUE!</v>
      </c>
      <c r="BH330" s="5" t="e">
        <f>P_R[[#This Row],[18+]]-P_R[[#This Row],[19+]]</f>
        <v>#VALUE!</v>
      </c>
      <c r="BI330" s="5" t="e">
        <f>P_R[[#This Row],[19+]]-P_R[[#This Row],[20+]]</f>
        <v>#VALUE!</v>
      </c>
      <c r="BJ330" s="5" t="e">
        <f>P_R[[#This Row],[20+]]-P_R[[#This Row],[21+]]</f>
        <v>#VALUE!</v>
      </c>
      <c r="BK330" s="5" t="e">
        <f>P_R[[#This Row],[21+]]-P_R[[#This Row],[22+]]</f>
        <v>#VALUE!</v>
      </c>
      <c r="BL330" s="5" t="e">
        <f>P_R[[#This Row],[22+]]-P_R[[#This Row],[23+]]</f>
        <v>#VALUE!</v>
      </c>
      <c r="BM330" s="5" t="e">
        <f>P_R[[#This Row],[23+]]-P_R[[#This Row],[24+]]</f>
        <v>#VALUE!</v>
      </c>
      <c r="BN330" s="5" t="e">
        <f>P_R[[#This Row],[24+]]-P_R[[#This Row],[25+]]</f>
        <v>#VALUE!</v>
      </c>
      <c r="BO330" s="5" t="e">
        <f>P_R[[#This Row],[25+]]-P_R[[#This Row],[26+]]</f>
        <v>#VALUE!</v>
      </c>
      <c r="BP330" s="5" t="e">
        <f>P_R[[#This Row],[26+]]-P_R[[#This Row],[27+]]</f>
        <v>#VALUE!</v>
      </c>
      <c r="BQ330" s="5" t="e">
        <f>P_R[[#This Row],[27+]]-P_R[[#This Row],[28+]]</f>
        <v>#VALUE!</v>
      </c>
      <c r="BR330" s="5" t="e">
        <f>P_R[[#This Row],[28+]]-P_R[[#This Row],[29+]]</f>
        <v>#VALUE!</v>
      </c>
      <c r="BS330" s="5" t="e">
        <f>P_R[[#This Row],[29+]]-P_R[[#This Row],[30+]]</f>
        <v>#VALUE!</v>
      </c>
      <c r="BT330" s="5" t="e">
        <f>P_R[[#This Row],[30+]]-P_R[[#This Row],[31+]]</f>
        <v>#VALUE!</v>
      </c>
      <c r="BU330" s="5" t="e">
        <f>P_R[[#This Row],[31+]]-P_R[[#This Row],[32+]]</f>
        <v>#VALUE!</v>
      </c>
      <c r="BV330" s="5" t="e">
        <f>P_R[[#This Row],[32+]]-P_R[[#This Row],[33+]]</f>
        <v>#VALUE!</v>
      </c>
      <c r="BW330" s="5" t="e">
        <f>P_R[[#This Row],[33+]]-P_R[[#This Row],[34+]]</f>
        <v>#VALUE!</v>
      </c>
      <c r="BX330" s="5" t="e">
        <f>P_R[[#This Row],[34+]]-P_R[[#This Row],[35+]]</f>
        <v>#VALUE!</v>
      </c>
      <c r="BY330" s="5" t="e">
        <f>P_R[[#This Row],[35+]]-P_R[[#This Row],[36+]]</f>
        <v>#VALUE!</v>
      </c>
      <c r="BZ330" s="5" t="e">
        <f>P_R[[#This Row],[36+]]-P_R[[#This Row],[37+]]</f>
        <v>#VALUE!</v>
      </c>
      <c r="CA330" s="5" t="e">
        <f>P_R[[#This Row],[37+]]-P_R[[#This Row],[38+]]</f>
        <v>#VALUE!</v>
      </c>
      <c r="CB330" s="5" t="e">
        <f>P_R[[#This Row],[38+]]-P_R[[#This Row],[39+]]</f>
        <v>#VALUE!</v>
      </c>
      <c r="CC330" s="5" t="e">
        <f>P_R[[#This Row],[39+]]-P_R[[#This Row],[40+]]</f>
        <v>#VALUE!</v>
      </c>
      <c r="CD330" s="5" t="e">
        <f>P_R[[#This Row],[40+]]-P_R[[#This Row],[41+]]</f>
        <v>#VALUE!</v>
      </c>
      <c r="CE330" s="5" t="e">
        <f>P_R[[#This Row],[41+]]-P_R[[#This Row],[42+]]</f>
        <v>#VALUE!</v>
      </c>
      <c r="CF330" s="5" t="e">
        <f>P_R[[#This Row],[42+]]-P_R[[#This Row],[43+]]</f>
        <v>#VALUE!</v>
      </c>
      <c r="CG330" s="5" t="e">
        <f>P_R[[#This Row],[43+]]-P_R[[#This Row],[44+]]</f>
        <v>#VALUE!</v>
      </c>
      <c r="CH330" s="5" t="e">
        <f>P_R[[#This Row],[44+]]-P_R[[#This Row],[45+]]</f>
        <v>#VALUE!</v>
      </c>
      <c r="CI330" s="5" t="e">
        <f>P_R[[#This Row],[45+]]-P_R[[#This Row],[46+]]</f>
        <v>#VALUE!</v>
      </c>
      <c r="CJ330" s="5" t="e">
        <f>P_R[[#This Row],[46+]]-P_R[[#This Row],[47+]]</f>
        <v>#VALUE!</v>
      </c>
      <c r="CK330" s="5" t="e">
        <f>P_R[[#This Row],[47+]]-P_R[[#This Row],[48+]]</f>
        <v>#VALUE!</v>
      </c>
      <c r="CL330" s="5" t="e">
        <f>P_R[[#This Row],[48+]]-P_R[[#This Row],[49+]]</f>
        <v>#VALUE!</v>
      </c>
    </row>
    <row r="331" spans="50:90" x14ac:dyDescent="0.25">
      <c r="AX331" s="5" t="e">
        <f>P_R[[#This Row],[8+]]-P_R[[#This Row],[9+]]</f>
        <v>#VALUE!</v>
      </c>
      <c r="AY331" s="5" t="e">
        <f>P_R[[#This Row],[9+]]-P_R[[#This Row],[10+]]</f>
        <v>#VALUE!</v>
      </c>
      <c r="AZ331" s="5" t="e">
        <f>P_R[[#This Row],[10+]]-P_R[[#This Row],[11+]]</f>
        <v>#VALUE!</v>
      </c>
      <c r="BA331" s="5" t="e">
        <f>P_R[[#This Row],[11+]]-P_R[[#This Row],[12+]]</f>
        <v>#VALUE!</v>
      </c>
      <c r="BB331" s="5" t="e">
        <f>P_R[[#This Row],[12+]]-P_R[[#This Row],[13+]]</f>
        <v>#VALUE!</v>
      </c>
      <c r="BC331" s="5" t="e">
        <f>P_R[[#This Row],[13+]]-P_R[[#This Row],[14+]]</f>
        <v>#VALUE!</v>
      </c>
      <c r="BD331" s="5" t="e">
        <f>P_R[[#This Row],[14+]]-P_R[[#This Row],[15+]]</f>
        <v>#VALUE!</v>
      </c>
      <c r="BE331" s="5" t="e">
        <f>P_R[[#This Row],[15+]]-P_R[[#This Row],[16+]]</f>
        <v>#VALUE!</v>
      </c>
      <c r="BF331" s="5" t="e">
        <f>P_R[[#This Row],[16+]]-P_R[[#This Row],[17+]]</f>
        <v>#VALUE!</v>
      </c>
      <c r="BG331" s="5" t="e">
        <f>P_R[[#This Row],[17+]]-P_R[[#This Row],[18+]]</f>
        <v>#VALUE!</v>
      </c>
      <c r="BH331" s="5" t="e">
        <f>P_R[[#This Row],[18+]]-P_R[[#This Row],[19+]]</f>
        <v>#VALUE!</v>
      </c>
      <c r="BI331" s="5" t="e">
        <f>P_R[[#This Row],[19+]]-P_R[[#This Row],[20+]]</f>
        <v>#VALUE!</v>
      </c>
      <c r="BJ331" s="5" t="e">
        <f>P_R[[#This Row],[20+]]-P_R[[#This Row],[21+]]</f>
        <v>#VALUE!</v>
      </c>
      <c r="BK331" s="5" t="e">
        <f>P_R[[#This Row],[21+]]-P_R[[#This Row],[22+]]</f>
        <v>#VALUE!</v>
      </c>
      <c r="BL331" s="5" t="e">
        <f>P_R[[#This Row],[22+]]-P_R[[#This Row],[23+]]</f>
        <v>#VALUE!</v>
      </c>
      <c r="BM331" s="5" t="e">
        <f>P_R[[#This Row],[23+]]-P_R[[#This Row],[24+]]</f>
        <v>#VALUE!</v>
      </c>
      <c r="BN331" s="5" t="e">
        <f>P_R[[#This Row],[24+]]-P_R[[#This Row],[25+]]</f>
        <v>#VALUE!</v>
      </c>
      <c r="BO331" s="5" t="e">
        <f>P_R[[#This Row],[25+]]-P_R[[#This Row],[26+]]</f>
        <v>#VALUE!</v>
      </c>
      <c r="BP331" s="5" t="e">
        <f>P_R[[#This Row],[26+]]-P_R[[#This Row],[27+]]</f>
        <v>#VALUE!</v>
      </c>
      <c r="BQ331" s="5" t="e">
        <f>P_R[[#This Row],[27+]]-P_R[[#This Row],[28+]]</f>
        <v>#VALUE!</v>
      </c>
      <c r="BR331" s="5" t="e">
        <f>P_R[[#This Row],[28+]]-P_R[[#This Row],[29+]]</f>
        <v>#VALUE!</v>
      </c>
      <c r="BS331" s="5" t="e">
        <f>P_R[[#This Row],[29+]]-P_R[[#This Row],[30+]]</f>
        <v>#VALUE!</v>
      </c>
      <c r="BT331" s="5" t="e">
        <f>P_R[[#This Row],[30+]]-P_R[[#This Row],[31+]]</f>
        <v>#VALUE!</v>
      </c>
      <c r="BU331" s="5" t="e">
        <f>P_R[[#This Row],[31+]]-P_R[[#This Row],[32+]]</f>
        <v>#VALUE!</v>
      </c>
      <c r="BV331" s="5" t="e">
        <f>P_R[[#This Row],[32+]]-P_R[[#This Row],[33+]]</f>
        <v>#VALUE!</v>
      </c>
      <c r="BW331" s="5" t="e">
        <f>P_R[[#This Row],[33+]]-P_R[[#This Row],[34+]]</f>
        <v>#VALUE!</v>
      </c>
      <c r="BX331" s="5" t="e">
        <f>P_R[[#This Row],[34+]]-P_R[[#This Row],[35+]]</f>
        <v>#VALUE!</v>
      </c>
      <c r="BY331" s="5" t="e">
        <f>P_R[[#This Row],[35+]]-P_R[[#This Row],[36+]]</f>
        <v>#VALUE!</v>
      </c>
      <c r="BZ331" s="5" t="e">
        <f>P_R[[#This Row],[36+]]-P_R[[#This Row],[37+]]</f>
        <v>#VALUE!</v>
      </c>
      <c r="CA331" s="5" t="e">
        <f>P_R[[#This Row],[37+]]-P_R[[#This Row],[38+]]</f>
        <v>#VALUE!</v>
      </c>
      <c r="CB331" s="5" t="e">
        <f>P_R[[#This Row],[38+]]-P_R[[#This Row],[39+]]</f>
        <v>#VALUE!</v>
      </c>
      <c r="CC331" s="5" t="e">
        <f>P_R[[#This Row],[39+]]-P_R[[#This Row],[40+]]</f>
        <v>#VALUE!</v>
      </c>
      <c r="CD331" s="5" t="e">
        <f>P_R[[#This Row],[40+]]-P_R[[#This Row],[41+]]</f>
        <v>#VALUE!</v>
      </c>
      <c r="CE331" s="5" t="e">
        <f>P_R[[#This Row],[41+]]-P_R[[#This Row],[42+]]</f>
        <v>#VALUE!</v>
      </c>
      <c r="CF331" s="5" t="e">
        <f>P_R[[#This Row],[42+]]-P_R[[#This Row],[43+]]</f>
        <v>#VALUE!</v>
      </c>
      <c r="CG331" s="5" t="e">
        <f>P_R[[#This Row],[43+]]-P_R[[#This Row],[44+]]</f>
        <v>#VALUE!</v>
      </c>
      <c r="CH331" s="5" t="e">
        <f>P_R[[#This Row],[44+]]-P_R[[#This Row],[45+]]</f>
        <v>#VALUE!</v>
      </c>
      <c r="CI331" s="5" t="e">
        <f>P_R[[#This Row],[45+]]-P_R[[#This Row],[46+]]</f>
        <v>#VALUE!</v>
      </c>
      <c r="CJ331" s="5" t="e">
        <f>P_R[[#This Row],[46+]]-P_R[[#This Row],[47+]]</f>
        <v>#VALUE!</v>
      </c>
      <c r="CK331" s="5" t="e">
        <f>P_R[[#This Row],[47+]]-P_R[[#This Row],[48+]]</f>
        <v>#VALUE!</v>
      </c>
      <c r="CL331" s="5" t="e">
        <f>P_R[[#This Row],[48+]]-P_R[[#This Row],[49+]]</f>
        <v>#VALUE!</v>
      </c>
    </row>
    <row r="332" spans="50:90" x14ac:dyDescent="0.25">
      <c r="AX332" s="5" t="e">
        <f>P_R[[#This Row],[8+]]-P_R[[#This Row],[9+]]</f>
        <v>#VALUE!</v>
      </c>
      <c r="AY332" s="5" t="e">
        <f>P_R[[#This Row],[9+]]-P_R[[#This Row],[10+]]</f>
        <v>#VALUE!</v>
      </c>
      <c r="AZ332" s="5" t="e">
        <f>P_R[[#This Row],[10+]]-P_R[[#This Row],[11+]]</f>
        <v>#VALUE!</v>
      </c>
      <c r="BA332" s="5" t="e">
        <f>P_R[[#This Row],[11+]]-P_R[[#This Row],[12+]]</f>
        <v>#VALUE!</v>
      </c>
      <c r="BB332" s="5" t="e">
        <f>P_R[[#This Row],[12+]]-P_R[[#This Row],[13+]]</f>
        <v>#VALUE!</v>
      </c>
      <c r="BC332" s="5" t="e">
        <f>P_R[[#This Row],[13+]]-P_R[[#This Row],[14+]]</f>
        <v>#VALUE!</v>
      </c>
      <c r="BD332" s="5" t="e">
        <f>P_R[[#This Row],[14+]]-P_R[[#This Row],[15+]]</f>
        <v>#VALUE!</v>
      </c>
      <c r="BE332" s="5" t="e">
        <f>P_R[[#This Row],[15+]]-P_R[[#This Row],[16+]]</f>
        <v>#VALUE!</v>
      </c>
      <c r="BF332" s="5" t="e">
        <f>P_R[[#This Row],[16+]]-P_R[[#This Row],[17+]]</f>
        <v>#VALUE!</v>
      </c>
      <c r="BG332" s="5" t="e">
        <f>P_R[[#This Row],[17+]]-P_R[[#This Row],[18+]]</f>
        <v>#VALUE!</v>
      </c>
      <c r="BH332" s="5" t="e">
        <f>P_R[[#This Row],[18+]]-P_R[[#This Row],[19+]]</f>
        <v>#VALUE!</v>
      </c>
      <c r="BI332" s="5" t="e">
        <f>P_R[[#This Row],[19+]]-P_R[[#This Row],[20+]]</f>
        <v>#VALUE!</v>
      </c>
      <c r="BJ332" s="5" t="e">
        <f>P_R[[#This Row],[20+]]-P_R[[#This Row],[21+]]</f>
        <v>#VALUE!</v>
      </c>
      <c r="BK332" s="5" t="e">
        <f>P_R[[#This Row],[21+]]-P_R[[#This Row],[22+]]</f>
        <v>#VALUE!</v>
      </c>
      <c r="BL332" s="5" t="e">
        <f>P_R[[#This Row],[22+]]-P_R[[#This Row],[23+]]</f>
        <v>#VALUE!</v>
      </c>
      <c r="BM332" s="5" t="e">
        <f>P_R[[#This Row],[23+]]-P_R[[#This Row],[24+]]</f>
        <v>#VALUE!</v>
      </c>
      <c r="BN332" s="5" t="e">
        <f>P_R[[#This Row],[24+]]-P_R[[#This Row],[25+]]</f>
        <v>#VALUE!</v>
      </c>
      <c r="BO332" s="5" t="e">
        <f>P_R[[#This Row],[25+]]-P_R[[#This Row],[26+]]</f>
        <v>#VALUE!</v>
      </c>
      <c r="BP332" s="5" t="e">
        <f>P_R[[#This Row],[26+]]-P_R[[#This Row],[27+]]</f>
        <v>#VALUE!</v>
      </c>
      <c r="BQ332" s="5" t="e">
        <f>P_R[[#This Row],[27+]]-P_R[[#This Row],[28+]]</f>
        <v>#VALUE!</v>
      </c>
      <c r="BR332" s="5" t="e">
        <f>P_R[[#This Row],[28+]]-P_R[[#This Row],[29+]]</f>
        <v>#VALUE!</v>
      </c>
      <c r="BS332" s="5" t="e">
        <f>P_R[[#This Row],[29+]]-P_R[[#This Row],[30+]]</f>
        <v>#VALUE!</v>
      </c>
      <c r="BT332" s="5" t="e">
        <f>P_R[[#This Row],[30+]]-P_R[[#This Row],[31+]]</f>
        <v>#VALUE!</v>
      </c>
      <c r="BU332" s="5" t="e">
        <f>P_R[[#This Row],[31+]]-P_R[[#This Row],[32+]]</f>
        <v>#VALUE!</v>
      </c>
      <c r="BV332" s="5" t="e">
        <f>P_R[[#This Row],[32+]]-P_R[[#This Row],[33+]]</f>
        <v>#VALUE!</v>
      </c>
      <c r="BW332" s="5" t="e">
        <f>P_R[[#This Row],[33+]]-P_R[[#This Row],[34+]]</f>
        <v>#VALUE!</v>
      </c>
      <c r="BX332" s="5" t="e">
        <f>P_R[[#This Row],[34+]]-P_R[[#This Row],[35+]]</f>
        <v>#VALUE!</v>
      </c>
      <c r="BY332" s="5" t="e">
        <f>P_R[[#This Row],[35+]]-P_R[[#This Row],[36+]]</f>
        <v>#VALUE!</v>
      </c>
      <c r="BZ332" s="5" t="e">
        <f>P_R[[#This Row],[36+]]-P_R[[#This Row],[37+]]</f>
        <v>#VALUE!</v>
      </c>
      <c r="CA332" s="5" t="e">
        <f>P_R[[#This Row],[37+]]-P_R[[#This Row],[38+]]</f>
        <v>#VALUE!</v>
      </c>
      <c r="CB332" s="5" t="e">
        <f>P_R[[#This Row],[38+]]-P_R[[#This Row],[39+]]</f>
        <v>#VALUE!</v>
      </c>
      <c r="CC332" s="5" t="e">
        <f>P_R[[#This Row],[39+]]-P_R[[#This Row],[40+]]</f>
        <v>#VALUE!</v>
      </c>
      <c r="CD332" s="5" t="e">
        <f>P_R[[#This Row],[40+]]-P_R[[#This Row],[41+]]</f>
        <v>#VALUE!</v>
      </c>
      <c r="CE332" s="5" t="e">
        <f>P_R[[#This Row],[41+]]-P_R[[#This Row],[42+]]</f>
        <v>#VALUE!</v>
      </c>
      <c r="CF332" s="5" t="e">
        <f>P_R[[#This Row],[42+]]-P_R[[#This Row],[43+]]</f>
        <v>#VALUE!</v>
      </c>
      <c r="CG332" s="5" t="e">
        <f>P_R[[#This Row],[43+]]-P_R[[#This Row],[44+]]</f>
        <v>#VALUE!</v>
      </c>
      <c r="CH332" s="5" t="e">
        <f>P_R[[#This Row],[44+]]-P_R[[#This Row],[45+]]</f>
        <v>#VALUE!</v>
      </c>
      <c r="CI332" s="5" t="e">
        <f>P_R[[#This Row],[45+]]-P_R[[#This Row],[46+]]</f>
        <v>#VALUE!</v>
      </c>
      <c r="CJ332" s="5" t="e">
        <f>P_R[[#This Row],[46+]]-P_R[[#This Row],[47+]]</f>
        <v>#VALUE!</v>
      </c>
      <c r="CK332" s="5" t="e">
        <f>P_R[[#This Row],[47+]]-P_R[[#This Row],[48+]]</f>
        <v>#VALUE!</v>
      </c>
      <c r="CL332" s="5" t="e">
        <f>P_R[[#This Row],[48+]]-P_R[[#This Row],[49+]]</f>
        <v>#VALUE!</v>
      </c>
    </row>
    <row r="333" spans="50:90" x14ac:dyDescent="0.25">
      <c r="AX333" s="5" t="e">
        <f>P_R[[#This Row],[8+]]-P_R[[#This Row],[9+]]</f>
        <v>#VALUE!</v>
      </c>
      <c r="AY333" s="5" t="e">
        <f>P_R[[#This Row],[9+]]-P_R[[#This Row],[10+]]</f>
        <v>#VALUE!</v>
      </c>
      <c r="AZ333" s="5" t="e">
        <f>P_R[[#This Row],[10+]]-P_R[[#This Row],[11+]]</f>
        <v>#VALUE!</v>
      </c>
      <c r="BA333" s="5" t="e">
        <f>P_R[[#This Row],[11+]]-P_R[[#This Row],[12+]]</f>
        <v>#VALUE!</v>
      </c>
      <c r="BB333" s="5" t="e">
        <f>P_R[[#This Row],[12+]]-P_R[[#This Row],[13+]]</f>
        <v>#VALUE!</v>
      </c>
      <c r="BC333" s="5" t="e">
        <f>P_R[[#This Row],[13+]]-P_R[[#This Row],[14+]]</f>
        <v>#VALUE!</v>
      </c>
      <c r="BD333" s="5" t="e">
        <f>P_R[[#This Row],[14+]]-P_R[[#This Row],[15+]]</f>
        <v>#VALUE!</v>
      </c>
      <c r="BE333" s="5" t="e">
        <f>P_R[[#This Row],[15+]]-P_R[[#This Row],[16+]]</f>
        <v>#VALUE!</v>
      </c>
      <c r="BF333" s="5" t="e">
        <f>P_R[[#This Row],[16+]]-P_R[[#This Row],[17+]]</f>
        <v>#VALUE!</v>
      </c>
      <c r="BG333" s="5" t="e">
        <f>P_R[[#This Row],[17+]]-P_R[[#This Row],[18+]]</f>
        <v>#VALUE!</v>
      </c>
      <c r="BH333" s="5" t="e">
        <f>P_R[[#This Row],[18+]]-P_R[[#This Row],[19+]]</f>
        <v>#VALUE!</v>
      </c>
      <c r="BI333" s="5" t="e">
        <f>P_R[[#This Row],[19+]]-P_R[[#This Row],[20+]]</f>
        <v>#VALUE!</v>
      </c>
      <c r="BJ333" s="5" t="e">
        <f>P_R[[#This Row],[20+]]-P_R[[#This Row],[21+]]</f>
        <v>#VALUE!</v>
      </c>
      <c r="BK333" s="5" t="e">
        <f>P_R[[#This Row],[21+]]-P_R[[#This Row],[22+]]</f>
        <v>#VALUE!</v>
      </c>
      <c r="BL333" s="5" t="e">
        <f>P_R[[#This Row],[22+]]-P_R[[#This Row],[23+]]</f>
        <v>#VALUE!</v>
      </c>
      <c r="BM333" s="5" t="e">
        <f>P_R[[#This Row],[23+]]-P_R[[#This Row],[24+]]</f>
        <v>#VALUE!</v>
      </c>
      <c r="BN333" s="5" t="e">
        <f>P_R[[#This Row],[24+]]-P_R[[#This Row],[25+]]</f>
        <v>#VALUE!</v>
      </c>
      <c r="BO333" s="5" t="e">
        <f>P_R[[#This Row],[25+]]-P_R[[#This Row],[26+]]</f>
        <v>#VALUE!</v>
      </c>
      <c r="BP333" s="5" t="e">
        <f>P_R[[#This Row],[26+]]-P_R[[#This Row],[27+]]</f>
        <v>#VALUE!</v>
      </c>
      <c r="BQ333" s="5" t="e">
        <f>P_R[[#This Row],[27+]]-P_R[[#This Row],[28+]]</f>
        <v>#VALUE!</v>
      </c>
      <c r="BR333" s="5" t="e">
        <f>P_R[[#This Row],[28+]]-P_R[[#This Row],[29+]]</f>
        <v>#VALUE!</v>
      </c>
      <c r="BS333" s="5" t="e">
        <f>P_R[[#This Row],[29+]]-P_R[[#This Row],[30+]]</f>
        <v>#VALUE!</v>
      </c>
      <c r="BT333" s="5" t="e">
        <f>P_R[[#This Row],[30+]]-P_R[[#This Row],[31+]]</f>
        <v>#VALUE!</v>
      </c>
      <c r="BU333" s="5" t="e">
        <f>P_R[[#This Row],[31+]]-P_R[[#This Row],[32+]]</f>
        <v>#VALUE!</v>
      </c>
      <c r="BV333" s="5" t="e">
        <f>P_R[[#This Row],[32+]]-P_R[[#This Row],[33+]]</f>
        <v>#VALUE!</v>
      </c>
      <c r="BW333" s="5" t="e">
        <f>P_R[[#This Row],[33+]]-P_R[[#This Row],[34+]]</f>
        <v>#VALUE!</v>
      </c>
      <c r="BX333" s="5" t="e">
        <f>P_R[[#This Row],[34+]]-P_R[[#This Row],[35+]]</f>
        <v>#VALUE!</v>
      </c>
      <c r="BY333" s="5" t="e">
        <f>P_R[[#This Row],[35+]]-P_R[[#This Row],[36+]]</f>
        <v>#VALUE!</v>
      </c>
      <c r="BZ333" s="5" t="e">
        <f>P_R[[#This Row],[36+]]-P_R[[#This Row],[37+]]</f>
        <v>#VALUE!</v>
      </c>
      <c r="CA333" s="5" t="e">
        <f>P_R[[#This Row],[37+]]-P_R[[#This Row],[38+]]</f>
        <v>#VALUE!</v>
      </c>
      <c r="CB333" s="5" t="e">
        <f>P_R[[#This Row],[38+]]-P_R[[#This Row],[39+]]</f>
        <v>#VALUE!</v>
      </c>
      <c r="CC333" s="5" t="e">
        <f>P_R[[#This Row],[39+]]-P_R[[#This Row],[40+]]</f>
        <v>#VALUE!</v>
      </c>
      <c r="CD333" s="5" t="e">
        <f>P_R[[#This Row],[40+]]-P_R[[#This Row],[41+]]</f>
        <v>#VALUE!</v>
      </c>
      <c r="CE333" s="5" t="e">
        <f>P_R[[#This Row],[41+]]-P_R[[#This Row],[42+]]</f>
        <v>#VALUE!</v>
      </c>
      <c r="CF333" s="5" t="e">
        <f>P_R[[#This Row],[42+]]-P_R[[#This Row],[43+]]</f>
        <v>#VALUE!</v>
      </c>
      <c r="CG333" s="5" t="e">
        <f>P_R[[#This Row],[43+]]-P_R[[#This Row],[44+]]</f>
        <v>#VALUE!</v>
      </c>
      <c r="CH333" s="5" t="e">
        <f>P_R[[#This Row],[44+]]-P_R[[#This Row],[45+]]</f>
        <v>#VALUE!</v>
      </c>
      <c r="CI333" s="5" t="e">
        <f>P_R[[#This Row],[45+]]-P_R[[#This Row],[46+]]</f>
        <v>#VALUE!</v>
      </c>
      <c r="CJ333" s="5" t="e">
        <f>P_R[[#This Row],[46+]]-P_R[[#This Row],[47+]]</f>
        <v>#VALUE!</v>
      </c>
      <c r="CK333" s="5" t="e">
        <f>P_R[[#This Row],[47+]]-P_R[[#This Row],[48+]]</f>
        <v>#VALUE!</v>
      </c>
      <c r="CL333" s="5" t="e">
        <f>P_R[[#This Row],[48+]]-P_R[[#This Row],[49+]]</f>
        <v>#VALUE!</v>
      </c>
    </row>
    <row r="334" spans="50:90" x14ac:dyDescent="0.25">
      <c r="AX334" s="5" t="e">
        <f>P_R[[#This Row],[8+]]-P_R[[#This Row],[9+]]</f>
        <v>#VALUE!</v>
      </c>
      <c r="AY334" s="5" t="e">
        <f>P_R[[#This Row],[9+]]-P_R[[#This Row],[10+]]</f>
        <v>#VALUE!</v>
      </c>
      <c r="AZ334" s="5" t="e">
        <f>P_R[[#This Row],[10+]]-P_R[[#This Row],[11+]]</f>
        <v>#VALUE!</v>
      </c>
      <c r="BA334" s="5" t="e">
        <f>P_R[[#This Row],[11+]]-P_R[[#This Row],[12+]]</f>
        <v>#VALUE!</v>
      </c>
      <c r="BB334" s="5" t="e">
        <f>P_R[[#This Row],[12+]]-P_R[[#This Row],[13+]]</f>
        <v>#VALUE!</v>
      </c>
      <c r="BC334" s="5" t="e">
        <f>P_R[[#This Row],[13+]]-P_R[[#This Row],[14+]]</f>
        <v>#VALUE!</v>
      </c>
      <c r="BD334" s="5" t="e">
        <f>P_R[[#This Row],[14+]]-P_R[[#This Row],[15+]]</f>
        <v>#VALUE!</v>
      </c>
      <c r="BE334" s="5" t="e">
        <f>P_R[[#This Row],[15+]]-P_R[[#This Row],[16+]]</f>
        <v>#VALUE!</v>
      </c>
      <c r="BF334" s="5" t="e">
        <f>P_R[[#This Row],[16+]]-P_R[[#This Row],[17+]]</f>
        <v>#VALUE!</v>
      </c>
      <c r="BG334" s="5" t="e">
        <f>P_R[[#This Row],[17+]]-P_R[[#This Row],[18+]]</f>
        <v>#VALUE!</v>
      </c>
      <c r="BH334" s="5" t="e">
        <f>P_R[[#This Row],[18+]]-P_R[[#This Row],[19+]]</f>
        <v>#VALUE!</v>
      </c>
      <c r="BI334" s="5" t="e">
        <f>P_R[[#This Row],[19+]]-P_R[[#This Row],[20+]]</f>
        <v>#VALUE!</v>
      </c>
      <c r="BJ334" s="5" t="e">
        <f>P_R[[#This Row],[20+]]-P_R[[#This Row],[21+]]</f>
        <v>#VALUE!</v>
      </c>
      <c r="BK334" s="5" t="e">
        <f>P_R[[#This Row],[21+]]-P_R[[#This Row],[22+]]</f>
        <v>#VALUE!</v>
      </c>
      <c r="BL334" s="5" t="e">
        <f>P_R[[#This Row],[22+]]-P_R[[#This Row],[23+]]</f>
        <v>#VALUE!</v>
      </c>
      <c r="BM334" s="5" t="e">
        <f>P_R[[#This Row],[23+]]-P_R[[#This Row],[24+]]</f>
        <v>#VALUE!</v>
      </c>
      <c r="BN334" s="5" t="e">
        <f>P_R[[#This Row],[24+]]-P_R[[#This Row],[25+]]</f>
        <v>#VALUE!</v>
      </c>
      <c r="BO334" s="5" t="e">
        <f>P_R[[#This Row],[25+]]-P_R[[#This Row],[26+]]</f>
        <v>#VALUE!</v>
      </c>
      <c r="BP334" s="5" t="e">
        <f>P_R[[#This Row],[26+]]-P_R[[#This Row],[27+]]</f>
        <v>#VALUE!</v>
      </c>
      <c r="BQ334" s="5" t="e">
        <f>P_R[[#This Row],[27+]]-P_R[[#This Row],[28+]]</f>
        <v>#VALUE!</v>
      </c>
      <c r="BR334" s="5" t="e">
        <f>P_R[[#This Row],[28+]]-P_R[[#This Row],[29+]]</f>
        <v>#VALUE!</v>
      </c>
      <c r="BS334" s="5" t="e">
        <f>P_R[[#This Row],[29+]]-P_R[[#This Row],[30+]]</f>
        <v>#VALUE!</v>
      </c>
      <c r="BT334" s="5" t="e">
        <f>P_R[[#This Row],[30+]]-P_R[[#This Row],[31+]]</f>
        <v>#VALUE!</v>
      </c>
      <c r="BU334" s="5" t="e">
        <f>P_R[[#This Row],[31+]]-P_R[[#This Row],[32+]]</f>
        <v>#VALUE!</v>
      </c>
      <c r="BV334" s="5" t="e">
        <f>P_R[[#This Row],[32+]]-P_R[[#This Row],[33+]]</f>
        <v>#VALUE!</v>
      </c>
      <c r="BW334" s="5" t="e">
        <f>P_R[[#This Row],[33+]]-P_R[[#This Row],[34+]]</f>
        <v>#VALUE!</v>
      </c>
      <c r="BX334" s="5" t="e">
        <f>P_R[[#This Row],[34+]]-P_R[[#This Row],[35+]]</f>
        <v>#VALUE!</v>
      </c>
      <c r="BY334" s="5" t="e">
        <f>P_R[[#This Row],[35+]]-P_R[[#This Row],[36+]]</f>
        <v>#VALUE!</v>
      </c>
      <c r="BZ334" s="5" t="e">
        <f>P_R[[#This Row],[36+]]-P_R[[#This Row],[37+]]</f>
        <v>#VALUE!</v>
      </c>
      <c r="CA334" s="5" t="e">
        <f>P_R[[#This Row],[37+]]-P_R[[#This Row],[38+]]</f>
        <v>#VALUE!</v>
      </c>
      <c r="CB334" s="5" t="e">
        <f>P_R[[#This Row],[38+]]-P_R[[#This Row],[39+]]</f>
        <v>#VALUE!</v>
      </c>
      <c r="CC334" s="5" t="e">
        <f>P_R[[#This Row],[39+]]-P_R[[#This Row],[40+]]</f>
        <v>#VALUE!</v>
      </c>
      <c r="CD334" s="5" t="e">
        <f>P_R[[#This Row],[40+]]-P_R[[#This Row],[41+]]</f>
        <v>#VALUE!</v>
      </c>
      <c r="CE334" s="5" t="e">
        <f>P_R[[#This Row],[41+]]-P_R[[#This Row],[42+]]</f>
        <v>#VALUE!</v>
      </c>
      <c r="CF334" s="5" t="e">
        <f>P_R[[#This Row],[42+]]-P_R[[#This Row],[43+]]</f>
        <v>#VALUE!</v>
      </c>
      <c r="CG334" s="5" t="e">
        <f>P_R[[#This Row],[43+]]-P_R[[#This Row],[44+]]</f>
        <v>#VALUE!</v>
      </c>
      <c r="CH334" s="5" t="e">
        <f>P_R[[#This Row],[44+]]-P_R[[#This Row],[45+]]</f>
        <v>#VALUE!</v>
      </c>
      <c r="CI334" s="5" t="e">
        <f>P_R[[#This Row],[45+]]-P_R[[#This Row],[46+]]</f>
        <v>#VALUE!</v>
      </c>
      <c r="CJ334" s="5" t="e">
        <f>P_R[[#This Row],[46+]]-P_R[[#This Row],[47+]]</f>
        <v>#VALUE!</v>
      </c>
      <c r="CK334" s="5" t="e">
        <f>P_R[[#This Row],[47+]]-P_R[[#This Row],[48+]]</f>
        <v>#VALUE!</v>
      </c>
      <c r="CL334" s="5" t="e">
        <f>P_R[[#This Row],[48+]]-P_R[[#This Row],[49+]]</f>
        <v>#VALUE!</v>
      </c>
    </row>
    <row r="335" spans="50:90" x14ac:dyDescent="0.25">
      <c r="AX335" s="5" t="e">
        <f>P_R[[#This Row],[8+]]-P_R[[#This Row],[9+]]</f>
        <v>#VALUE!</v>
      </c>
      <c r="AY335" s="5" t="e">
        <f>P_R[[#This Row],[9+]]-P_R[[#This Row],[10+]]</f>
        <v>#VALUE!</v>
      </c>
      <c r="AZ335" s="5" t="e">
        <f>P_R[[#This Row],[10+]]-P_R[[#This Row],[11+]]</f>
        <v>#VALUE!</v>
      </c>
      <c r="BA335" s="5" t="e">
        <f>P_R[[#This Row],[11+]]-P_R[[#This Row],[12+]]</f>
        <v>#VALUE!</v>
      </c>
      <c r="BB335" s="5" t="e">
        <f>P_R[[#This Row],[12+]]-P_R[[#This Row],[13+]]</f>
        <v>#VALUE!</v>
      </c>
      <c r="BC335" s="5" t="e">
        <f>P_R[[#This Row],[13+]]-P_R[[#This Row],[14+]]</f>
        <v>#VALUE!</v>
      </c>
      <c r="BD335" s="5" t="e">
        <f>P_R[[#This Row],[14+]]-P_R[[#This Row],[15+]]</f>
        <v>#VALUE!</v>
      </c>
      <c r="BE335" s="5" t="e">
        <f>P_R[[#This Row],[15+]]-P_R[[#This Row],[16+]]</f>
        <v>#VALUE!</v>
      </c>
      <c r="BF335" s="5" t="e">
        <f>P_R[[#This Row],[16+]]-P_R[[#This Row],[17+]]</f>
        <v>#VALUE!</v>
      </c>
      <c r="BG335" s="5" t="e">
        <f>P_R[[#This Row],[17+]]-P_R[[#This Row],[18+]]</f>
        <v>#VALUE!</v>
      </c>
      <c r="BH335" s="5" t="e">
        <f>P_R[[#This Row],[18+]]-P_R[[#This Row],[19+]]</f>
        <v>#VALUE!</v>
      </c>
      <c r="BI335" s="5" t="e">
        <f>P_R[[#This Row],[19+]]-P_R[[#This Row],[20+]]</f>
        <v>#VALUE!</v>
      </c>
      <c r="BJ335" s="5" t="e">
        <f>P_R[[#This Row],[20+]]-P_R[[#This Row],[21+]]</f>
        <v>#VALUE!</v>
      </c>
      <c r="BK335" s="5" t="e">
        <f>P_R[[#This Row],[21+]]-P_R[[#This Row],[22+]]</f>
        <v>#VALUE!</v>
      </c>
      <c r="BL335" s="5" t="e">
        <f>P_R[[#This Row],[22+]]-P_R[[#This Row],[23+]]</f>
        <v>#VALUE!</v>
      </c>
      <c r="BM335" s="5" t="e">
        <f>P_R[[#This Row],[23+]]-P_R[[#This Row],[24+]]</f>
        <v>#VALUE!</v>
      </c>
      <c r="BN335" s="5" t="e">
        <f>P_R[[#This Row],[24+]]-P_R[[#This Row],[25+]]</f>
        <v>#VALUE!</v>
      </c>
      <c r="BO335" s="5" t="e">
        <f>P_R[[#This Row],[25+]]-P_R[[#This Row],[26+]]</f>
        <v>#VALUE!</v>
      </c>
      <c r="BP335" s="5" t="e">
        <f>P_R[[#This Row],[26+]]-P_R[[#This Row],[27+]]</f>
        <v>#VALUE!</v>
      </c>
      <c r="BQ335" s="5" t="e">
        <f>P_R[[#This Row],[27+]]-P_R[[#This Row],[28+]]</f>
        <v>#VALUE!</v>
      </c>
      <c r="BR335" s="5" t="e">
        <f>P_R[[#This Row],[28+]]-P_R[[#This Row],[29+]]</f>
        <v>#VALUE!</v>
      </c>
      <c r="BS335" s="5" t="e">
        <f>P_R[[#This Row],[29+]]-P_R[[#This Row],[30+]]</f>
        <v>#VALUE!</v>
      </c>
      <c r="BT335" s="5" t="e">
        <f>P_R[[#This Row],[30+]]-P_R[[#This Row],[31+]]</f>
        <v>#VALUE!</v>
      </c>
      <c r="BU335" s="5" t="e">
        <f>P_R[[#This Row],[31+]]-P_R[[#This Row],[32+]]</f>
        <v>#VALUE!</v>
      </c>
      <c r="BV335" s="5" t="e">
        <f>P_R[[#This Row],[32+]]-P_R[[#This Row],[33+]]</f>
        <v>#VALUE!</v>
      </c>
      <c r="BW335" s="5" t="e">
        <f>P_R[[#This Row],[33+]]-P_R[[#This Row],[34+]]</f>
        <v>#VALUE!</v>
      </c>
      <c r="BX335" s="5" t="e">
        <f>P_R[[#This Row],[34+]]-P_R[[#This Row],[35+]]</f>
        <v>#VALUE!</v>
      </c>
      <c r="BY335" s="5" t="e">
        <f>P_R[[#This Row],[35+]]-P_R[[#This Row],[36+]]</f>
        <v>#VALUE!</v>
      </c>
      <c r="BZ335" s="5" t="e">
        <f>P_R[[#This Row],[36+]]-P_R[[#This Row],[37+]]</f>
        <v>#VALUE!</v>
      </c>
      <c r="CA335" s="5" t="e">
        <f>P_R[[#This Row],[37+]]-P_R[[#This Row],[38+]]</f>
        <v>#VALUE!</v>
      </c>
      <c r="CB335" s="5" t="e">
        <f>P_R[[#This Row],[38+]]-P_R[[#This Row],[39+]]</f>
        <v>#VALUE!</v>
      </c>
      <c r="CC335" s="5" t="e">
        <f>P_R[[#This Row],[39+]]-P_R[[#This Row],[40+]]</f>
        <v>#VALUE!</v>
      </c>
      <c r="CD335" s="5" t="e">
        <f>P_R[[#This Row],[40+]]-P_R[[#This Row],[41+]]</f>
        <v>#VALUE!</v>
      </c>
      <c r="CE335" s="5" t="e">
        <f>P_R[[#This Row],[41+]]-P_R[[#This Row],[42+]]</f>
        <v>#VALUE!</v>
      </c>
      <c r="CF335" s="5" t="e">
        <f>P_R[[#This Row],[42+]]-P_R[[#This Row],[43+]]</f>
        <v>#VALUE!</v>
      </c>
      <c r="CG335" s="5" t="e">
        <f>P_R[[#This Row],[43+]]-P_R[[#This Row],[44+]]</f>
        <v>#VALUE!</v>
      </c>
      <c r="CH335" s="5" t="e">
        <f>P_R[[#This Row],[44+]]-P_R[[#This Row],[45+]]</f>
        <v>#VALUE!</v>
      </c>
      <c r="CI335" s="5" t="e">
        <f>P_R[[#This Row],[45+]]-P_R[[#This Row],[46+]]</f>
        <v>#VALUE!</v>
      </c>
      <c r="CJ335" s="5" t="e">
        <f>P_R[[#This Row],[46+]]-P_R[[#This Row],[47+]]</f>
        <v>#VALUE!</v>
      </c>
      <c r="CK335" s="5" t="e">
        <f>P_R[[#This Row],[47+]]-P_R[[#This Row],[48+]]</f>
        <v>#VALUE!</v>
      </c>
      <c r="CL335" s="5" t="e">
        <f>P_R[[#This Row],[48+]]-P_R[[#This Row],[49+]]</f>
        <v>#VALUE!</v>
      </c>
    </row>
    <row r="336" spans="50:90" x14ac:dyDescent="0.25">
      <c r="AX336" s="5" t="e">
        <f>P_R[[#This Row],[8+]]-P_R[[#This Row],[9+]]</f>
        <v>#VALUE!</v>
      </c>
      <c r="AY336" s="5" t="e">
        <f>P_R[[#This Row],[9+]]-P_R[[#This Row],[10+]]</f>
        <v>#VALUE!</v>
      </c>
      <c r="AZ336" s="5" t="e">
        <f>P_R[[#This Row],[10+]]-P_R[[#This Row],[11+]]</f>
        <v>#VALUE!</v>
      </c>
      <c r="BA336" s="5" t="e">
        <f>P_R[[#This Row],[11+]]-P_R[[#This Row],[12+]]</f>
        <v>#VALUE!</v>
      </c>
      <c r="BB336" s="5" t="e">
        <f>P_R[[#This Row],[12+]]-P_R[[#This Row],[13+]]</f>
        <v>#VALUE!</v>
      </c>
      <c r="BC336" s="5" t="e">
        <f>P_R[[#This Row],[13+]]-P_R[[#This Row],[14+]]</f>
        <v>#VALUE!</v>
      </c>
      <c r="BD336" s="5" t="e">
        <f>P_R[[#This Row],[14+]]-P_R[[#This Row],[15+]]</f>
        <v>#VALUE!</v>
      </c>
      <c r="BE336" s="5" t="e">
        <f>P_R[[#This Row],[15+]]-P_R[[#This Row],[16+]]</f>
        <v>#VALUE!</v>
      </c>
      <c r="BF336" s="5" t="e">
        <f>P_R[[#This Row],[16+]]-P_R[[#This Row],[17+]]</f>
        <v>#VALUE!</v>
      </c>
      <c r="BG336" s="5" t="e">
        <f>P_R[[#This Row],[17+]]-P_R[[#This Row],[18+]]</f>
        <v>#VALUE!</v>
      </c>
      <c r="BH336" s="5" t="e">
        <f>P_R[[#This Row],[18+]]-P_R[[#This Row],[19+]]</f>
        <v>#VALUE!</v>
      </c>
      <c r="BI336" s="5" t="e">
        <f>P_R[[#This Row],[19+]]-P_R[[#This Row],[20+]]</f>
        <v>#VALUE!</v>
      </c>
      <c r="BJ336" s="5" t="e">
        <f>P_R[[#This Row],[20+]]-P_R[[#This Row],[21+]]</f>
        <v>#VALUE!</v>
      </c>
      <c r="BK336" s="5" t="e">
        <f>P_R[[#This Row],[21+]]-P_R[[#This Row],[22+]]</f>
        <v>#VALUE!</v>
      </c>
      <c r="BL336" s="5" t="e">
        <f>P_R[[#This Row],[22+]]-P_R[[#This Row],[23+]]</f>
        <v>#VALUE!</v>
      </c>
      <c r="BM336" s="5" t="e">
        <f>P_R[[#This Row],[23+]]-P_R[[#This Row],[24+]]</f>
        <v>#VALUE!</v>
      </c>
      <c r="BN336" s="5" t="e">
        <f>P_R[[#This Row],[24+]]-P_R[[#This Row],[25+]]</f>
        <v>#VALUE!</v>
      </c>
      <c r="BO336" s="5" t="e">
        <f>P_R[[#This Row],[25+]]-P_R[[#This Row],[26+]]</f>
        <v>#VALUE!</v>
      </c>
      <c r="BP336" s="5" t="e">
        <f>P_R[[#This Row],[26+]]-P_R[[#This Row],[27+]]</f>
        <v>#VALUE!</v>
      </c>
      <c r="BQ336" s="5" t="e">
        <f>P_R[[#This Row],[27+]]-P_R[[#This Row],[28+]]</f>
        <v>#VALUE!</v>
      </c>
      <c r="BR336" s="5" t="e">
        <f>P_R[[#This Row],[28+]]-P_R[[#This Row],[29+]]</f>
        <v>#VALUE!</v>
      </c>
      <c r="BS336" s="5" t="e">
        <f>P_R[[#This Row],[29+]]-P_R[[#This Row],[30+]]</f>
        <v>#VALUE!</v>
      </c>
      <c r="BT336" s="5" t="e">
        <f>P_R[[#This Row],[30+]]-P_R[[#This Row],[31+]]</f>
        <v>#VALUE!</v>
      </c>
      <c r="BU336" s="5" t="e">
        <f>P_R[[#This Row],[31+]]-P_R[[#This Row],[32+]]</f>
        <v>#VALUE!</v>
      </c>
      <c r="BV336" s="5" t="e">
        <f>P_R[[#This Row],[32+]]-P_R[[#This Row],[33+]]</f>
        <v>#VALUE!</v>
      </c>
      <c r="BW336" s="5" t="e">
        <f>P_R[[#This Row],[33+]]-P_R[[#This Row],[34+]]</f>
        <v>#VALUE!</v>
      </c>
      <c r="BX336" s="5" t="e">
        <f>P_R[[#This Row],[34+]]-P_R[[#This Row],[35+]]</f>
        <v>#VALUE!</v>
      </c>
      <c r="BY336" s="5" t="e">
        <f>P_R[[#This Row],[35+]]-P_R[[#This Row],[36+]]</f>
        <v>#VALUE!</v>
      </c>
      <c r="BZ336" s="5" t="e">
        <f>P_R[[#This Row],[36+]]-P_R[[#This Row],[37+]]</f>
        <v>#VALUE!</v>
      </c>
      <c r="CA336" s="5" t="e">
        <f>P_R[[#This Row],[37+]]-P_R[[#This Row],[38+]]</f>
        <v>#VALUE!</v>
      </c>
      <c r="CB336" s="5" t="e">
        <f>P_R[[#This Row],[38+]]-P_R[[#This Row],[39+]]</f>
        <v>#VALUE!</v>
      </c>
      <c r="CC336" s="5" t="e">
        <f>P_R[[#This Row],[39+]]-P_R[[#This Row],[40+]]</f>
        <v>#VALUE!</v>
      </c>
      <c r="CD336" s="5" t="e">
        <f>P_R[[#This Row],[40+]]-P_R[[#This Row],[41+]]</f>
        <v>#VALUE!</v>
      </c>
      <c r="CE336" s="5" t="e">
        <f>P_R[[#This Row],[41+]]-P_R[[#This Row],[42+]]</f>
        <v>#VALUE!</v>
      </c>
      <c r="CF336" s="5" t="e">
        <f>P_R[[#This Row],[42+]]-P_R[[#This Row],[43+]]</f>
        <v>#VALUE!</v>
      </c>
      <c r="CG336" s="5" t="e">
        <f>P_R[[#This Row],[43+]]-P_R[[#This Row],[44+]]</f>
        <v>#VALUE!</v>
      </c>
      <c r="CH336" s="5" t="e">
        <f>P_R[[#This Row],[44+]]-P_R[[#This Row],[45+]]</f>
        <v>#VALUE!</v>
      </c>
      <c r="CI336" s="5" t="e">
        <f>P_R[[#This Row],[45+]]-P_R[[#This Row],[46+]]</f>
        <v>#VALUE!</v>
      </c>
      <c r="CJ336" s="5" t="e">
        <f>P_R[[#This Row],[46+]]-P_R[[#This Row],[47+]]</f>
        <v>#VALUE!</v>
      </c>
      <c r="CK336" s="5" t="e">
        <f>P_R[[#This Row],[47+]]-P_R[[#This Row],[48+]]</f>
        <v>#VALUE!</v>
      </c>
      <c r="CL336" s="5" t="e">
        <f>P_R[[#This Row],[48+]]-P_R[[#This Row],[49+]]</f>
        <v>#VALUE!</v>
      </c>
    </row>
    <row r="337" spans="50:90" x14ac:dyDescent="0.25">
      <c r="AX337" s="5" t="e">
        <f>P_R[[#This Row],[8+]]-P_R[[#This Row],[9+]]</f>
        <v>#VALUE!</v>
      </c>
      <c r="AY337" s="5" t="e">
        <f>P_R[[#This Row],[9+]]-P_R[[#This Row],[10+]]</f>
        <v>#VALUE!</v>
      </c>
      <c r="AZ337" s="5" t="e">
        <f>P_R[[#This Row],[10+]]-P_R[[#This Row],[11+]]</f>
        <v>#VALUE!</v>
      </c>
      <c r="BA337" s="5" t="e">
        <f>P_R[[#This Row],[11+]]-P_R[[#This Row],[12+]]</f>
        <v>#VALUE!</v>
      </c>
      <c r="BB337" s="5" t="e">
        <f>P_R[[#This Row],[12+]]-P_R[[#This Row],[13+]]</f>
        <v>#VALUE!</v>
      </c>
      <c r="BC337" s="5" t="e">
        <f>P_R[[#This Row],[13+]]-P_R[[#This Row],[14+]]</f>
        <v>#VALUE!</v>
      </c>
      <c r="BD337" s="5" t="e">
        <f>P_R[[#This Row],[14+]]-P_R[[#This Row],[15+]]</f>
        <v>#VALUE!</v>
      </c>
      <c r="BE337" s="5" t="e">
        <f>P_R[[#This Row],[15+]]-P_R[[#This Row],[16+]]</f>
        <v>#VALUE!</v>
      </c>
      <c r="BF337" s="5" t="e">
        <f>P_R[[#This Row],[16+]]-P_R[[#This Row],[17+]]</f>
        <v>#VALUE!</v>
      </c>
      <c r="BG337" s="5" t="e">
        <f>P_R[[#This Row],[17+]]-P_R[[#This Row],[18+]]</f>
        <v>#VALUE!</v>
      </c>
      <c r="BH337" s="5" t="e">
        <f>P_R[[#This Row],[18+]]-P_R[[#This Row],[19+]]</f>
        <v>#VALUE!</v>
      </c>
      <c r="BI337" s="5" t="e">
        <f>P_R[[#This Row],[19+]]-P_R[[#This Row],[20+]]</f>
        <v>#VALUE!</v>
      </c>
      <c r="BJ337" s="5" t="e">
        <f>P_R[[#This Row],[20+]]-P_R[[#This Row],[21+]]</f>
        <v>#VALUE!</v>
      </c>
      <c r="BK337" s="5" t="e">
        <f>P_R[[#This Row],[21+]]-P_R[[#This Row],[22+]]</f>
        <v>#VALUE!</v>
      </c>
      <c r="BL337" s="5" t="e">
        <f>P_R[[#This Row],[22+]]-P_R[[#This Row],[23+]]</f>
        <v>#VALUE!</v>
      </c>
      <c r="BM337" s="5" t="e">
        <f>P_R[[#This Row],[23+]]-P_R[[#This Row],[24+]]</f>
        <v>#VALUE!</v>
      </c>
      <c r="BN337" s="5" t="e">
        <f>P_R[[#This Row],[24+]]-P_R[[#This Row],[25+]]</f>
        <v>#VALUE!</v>
      </c>
      <c r="BO337" s="5" t="e">
        <f>P_R[[#This Row],[25+]]-P_R[[#This Row],[26+]]</f>
        <v>#VALUE!</v>
      </c>
      <c r="BP337" s="5" t="e">
        <f>P_R[[#This Row],[26+]]-P_R[[#This Row],[27+]]</f>
        <v>#VALUE!</v>
      </c>
      <c r="BQ337" s="5" t="e">
        <f>P_R[[#This Row],[27+]]-P_R[[#This Row],[28+]]</f>
        <v>#VALUE!</v>
      </c>
      <c r="BR337" s="5" t="e">
        <f>P_R[[#This Row],[28+]]-P_R[[#This Row],[29+]]</f>
        <v>#VALUE!</v>
      </c>
      <c r="BS337" s="5" t="e">
        <f>P_R[[#This Row],[29+]]-P_R[[#This Row],[30+]]</f>
        <v>#VALUE!</v>
      </c>
      <c r="BT337" s="5" t="e">
        <f>P_R[[#This Row],[30+]]-P_R[[#This Row],[31+]]</f>
        <v>#VALUE!</v>
      </c>
      <c r="BU337" s="5" t="e">
        <f>P_R[[#This Row],[31+]]-P_R[[#This Row],[32+]]</f>
        <v>#VALUE!</v>
      </c>
      <c r="BV337" s="5" t="e">
        <f>P_R[[#This Row],[32+]]-P_R[[#This Row],[33+]]</f>
        <v>#VALUE!</v>
      </c>
      <c r="BW337" s="5" t="e">
        <f>P_R[[#This Row],[33+]]-P_R[[#This Row],[34+]]</f>
        <v>#VALUE!</v>
      </c>
      <c r="BX337" s="5" t="e">
        <f>P_R[[#This Row],[34+]]-P_R[[#This Row],[35+]]</f>
        <v>#VALUE!</v>
      </c>
      <c r="BY337" s="5" t="e">
        <f>P_R[[#This Row],[35+]]-P_R[[#This Row],[36+]]</f>
        <v>#VALUE!</v>
      </c>
      <c r="BZ337" s="5" t="e">
        <f>P_R[[#This Row],[36+]]-P_R[[#This Row],[37+]]</f>
        <v>#VALUE!</v>
      </c>
      <c r="CA337" s="5" t="e">
        <f>P_R[[#This Row],[37+]]-P_R[[#This Row],[38+]]</f>
        <v>#VALUE!</v>
      </c>
      <c r="CB337" s="5" t="e">
        <f>P_R[[#This Row],[38+]]-P_R[[#This Row],[39+]]</f>
        <v>#VALUE!</v>
      </c>
      <c r="CC337" s="5" t="e">
        <f>P_R[[#This Row],[39+]]-P_R[[#This Row],[40+]]</f>
        <v>#VALUE!</v>
      </c>
      <c r="CD337" s="5" t="e">
        <f>P_R[[#This Row],[40+]]-P_R[[#This Row],[41+]]</f>
        <v>#VALUE!</v>
      </c>
      <c r="CE337" s="5" t="e">
        <f>P_R[[#This Row],[41+]]-P_R[[#This Row],[42+]]</f>
        <v>#VALUE!</v>
      </c>
      <c r="CF337" s="5" t="e">
        <f>P_R[[#This Row],[42+]]-P_R[[#This Row],[43+]]</f>
        <v>#VALUE!</v>
      </c>
      <c r="CG337" s="5" t="e">
        <f>P_R[[#This Row],[43+]]-P_R[[#This Row],[44+]]</f>
        <v>#VALUE!</v>
      </c>
      <c r="CH337" s="5" t="e">
        <f>P_R[[#This Row],[44+]]-P_R[[#This Row],[45+]]</f>
        <v>#VALUE!</v>
      </c>
      <c r="CI337" s="5" t="e">
        <f>P_R[[#This Row],[45+]]-P_R[[#This Row],[46+]]</f>
        <v>#VALUE!</v>
      </c>
      <c r="CJ337" s="5" t="e">
        <f>P_R[[#This Row],[46+]]-P_R[[#This Row],[47+]]</f>
        <v>#VALUE!</v>
      </c>
      <c r="CK337" s="5" t="e">
        <f>P_R[[#This Row],[47+]]-P_R[[#This Row],[48+]]</f>
        <v>#VALUE!</v>
      </c>
      <c r="CL337" s="5" t="e">
        <f>P_R[[#This Row],[48+]]-P_R[[#This Row],[49+]]</f>
        <v>#VALUE!</v>
      </c>
    </row>
    <row r="338" spans="50:90" x14ac:dyDescent="0.25">
      <c r="AX338" s="5" t="e">
        <f>P_R[[#This Row],[8+]]-P_R[[#This Row],[9+]]</f>
        <v>#VALUE!</v>
      </c>
      <c r="AY338" s="5" t="e">
        <f>P_R[[#This Row],[9+]]-P_R[[#This Row],[10+]]</f>
        <v>#VALUE!</v>
      </c>
      <c r="AZ338" s="5" t="e">
        <f>P_R[[#This Row],[10+]]-P_R[[#This Row],[11+]]</f>
        <v>#VALUE!</v>
      </c>
      <c r="BA338" s="5" t="e">
        <f>P_R[[#This Row],[11+]]-P_R[[#This Row],[12+]]</f>
        <v>#VALUE!</v>
      </c>
      <c r="BB338" s="5" t="e">
        <f>P_R[[#This Row],[12+]]-P_R[[#This Row],[13+]]</f>
        <v>#VALUE!</v>
      </c>
      <c r="BC338" s="5" t="e">
        <f>P_R[[#This Row],[13+]]-P_R[[#This Row],[14+]]</f>
        <v>#VALUE!</v>
      </c>
      <c r="BD338" s="5" t="e">
        <f>P_R[[#This Row],[14+]]-P_R[[#This Row],[15+]]</f>
        <v>#VALUE!</v>
      </c>
      <c r="BE338" s="5" t="e">
        <f>P_R[[#This Row],[15+]]-P_R[[#This Row],[16+]]</f>
        <v>#VALUE!</v>
      </c>
      <c r="BF338" s="5" t="e">
        <f>P_R[[#This Row],[16+]]-P_R[[#This Row],[17+]]</f>
        <v>#VALUE!</v>
      </c>
      <c r="BG338" s="5" t="e">
        <f>P_R[[#This Row],[17+]]-P_R[[#This Row],[18+]]</f>
        <v>#VALUE!</v>
      </c>
      <c r="BH338" s="5" t="e">
        <f>P_R[[#This Row],[18+]]-P_R[[#This Row],[19+]]</f>
        <v>#VALUE!</v>
      </c>
      <c r="BI338" s="5" t="e">
        <f>P_R[[#This Row],[19+]]-P_R[[#This Row],[20+]]</f>
        <v>#VALUE!</v>
      </c>
      <c r="BJ338" s="5" t="e">
        <f>P_R[[#This Row],[20+]]-P_R[[#This Row],[21+]]</f>
        <v>#VALUE!</v>
      </c>
      <c r="BK338" s="5" t="e">
        <f>P_R[[#This Row],[21+]]-P_R[[#This Row],[22+]]</f>
        <v>#VALUE!</v>
      </c>
      <c r="BL338" s="5" t="e">
        <f>P_R[[#This Row],[22+]]-P_R[[#This Row],[23+]]</f>
        <v>#VALUE!</v>
      </c>
      <c r="BM338" s="5" t="e">
        <f>P_R[[#This Row],[23+]]-P_R[[#This Row],[24+]]</f>
        <v>#VALUE!</v>
      </c>
      <c r="BN338" s="5" t="e">
        <f>P_R[[#This Row],[24+]]-P_R[[#This Row],[25+]]</f>
        <v>#VALUE!</v>
      </c>
      <c r="BO338" s="5" t="e">
        <f>P_R[[#This Row],[25+]]-P_R[[#This Row],[26+]]</f>
        <v>#VALUE!</v>
      </c>
      <c r="BP338" s="5" t="e">
        <f>P_R[[#This Row],[26+]]-P_R[[#This Row],[27+]]</f>
        <v>#VALUE!</v>
      </c>
      <c r="BQ338" s="5" t="e">
        <f>P_R[[#This Row],[27+]]-P_R[[#This Row],[28+]]</f>
        <v>#VALUE!</v>
      </c>
      <c r="BR338" s="5" t="e">
        <f>P_R[[#This Row],[28+]]-P_R[[#This Row],[29+]]</f>
        <v>#VALUE!</v>
      </c>
      <c r="BS338" s="5" t="e">
        <f>P_R[[#This Row],[29+]]-P_R[[#This Row],[30+]]</f>
        <v>#VALUE!</v>
      </c>
      <c r="BT338" s="5" t="e">
        <f>P_R[[#This Row],[30+]]-P_R[[#This Row],[31+]]</f>
        <v>#VALUE!</v>
      </c>
      <c r="BU338" s="5" t="e">
        <f>P_R[[#This Row],[31+]]-P_R[[#This Row],[32+]]</f>
        <v>#VALUE!</v>
      </c>
      <c r="BV338" s="5" t="e">
        <f>P_R[[#This Row],[32+]]-P_R[[#This Row],[33+]]</f>
        <v>#VALUE!</v>
      </c>
      <c r="BW338" s="5" t="e">
        <f>P_R[[#This Row],[33+]]-P_R[[#This Row],[34+]]</f>
        <v>#VALUE!</v>
      </c>
      <c r="BX338" s="5" t="e">
        <f>P_R[[#This Row],[34+]]-P_R[[#This Row],[35+]]</f>
        <v>#VALUE!</v>
      </c>
      <c r="BY338" s="5" t="e">
        <f>P_R[[#This Row],[35+]]-P_R[[#This Row],[36+]]</f>
        <v>#VALUE!</v>
      </c>
      <c r="BZ338" s="5" t="e">
        <f>P_R[[#This Row],[36+]]-P_R[[#This Row],[37+]]</f>
        <v>#VALUE!</v>
      </c>
      <c r="CA338" s="5" t="e">
        <f>P_R[[#This Row],[37+]]-P_R[[#This Row],[38+]]</f>
        <v>#VALUE!</v>
      </c>
      <c r="CB338" s="5" t="e">
        <f>P_R[[#This Row],[38+]]-P_R[[#This Row],[39+]]</f>
        <v>#VALUE!</v>
      </c>
      <c r="CC338" s="5" t="e">
        <f>P_R[[#This Row],[39+]]-P_R[[#This Row],[40+]]</f>
        <v>#VALUE!</v>
      </c>
      <c r="CD338" s="5" t="e">
        <f>P_R[[#This Row],[40+]]-P_R[[#This Row],[41+]]</f>
        <v>#VALUE!</v>
      </c>
      <c r="CE338" s="5" t="e">
        <f>P_R[[#This Row],[41+]]-P_R[[#This Row],[42+]]</f>
        <v>#VALUE!</v>
      </c>
      <c r="CF338" s="5" t="e">
        <f>P_R[[#This Row],[42+]]-P_R[[#This Row],[43+]]</f>
        <v>#VALUE!</v>
      </c>
      <c r="CG338" s="5" t="e">
        <f>P_R[[#This Row],[43+]]-P_R[[#This Row],[44+]]</f>
        <v>#VALUE!</v>
      </c>
      <c r="CH338" s="5" t="e">
        <f>P_R[[#This Row],[44+]]-P_R[[#This Row],[45+]]</f>
        <v>#VALUE!</v>
      </c>
      <c r="CI338" s="5" t="e">
        <f>P_R[[#This Row],[45+]]-P_R[[#This Row],[46+]]</f>
        <v>#VALUE!</v>
      </c>
      <c r="CJ338" s="5" t="e">
        <f>P_R[[#This Row],[46+]]-P_R[[#This Row],[47+]]</f>
        <v>#VALUE!</v>
      </c>
      <c r="CK338" s="5" t="e">
        <f>P_R[[#This Row],[47+]]-P_R[[#This Row],[48+]]</f>
        <v>#VALUE!</v>
      </c>
      <c r="CL338" s="5" t="e">
        <f>P_R[[#This Row],[48+]]-P_R[[#This Row],[49+]]</f>
        <v>#VALUE!</v>
      </c>
    </row>
    <row r="339" spans="50:90" x14ac:dyDescent="0.25">
      <c r="AX339" s="5" t="e">
        <f>P_R[[#This Row],[8+]]-P_R[[#This Row],[9+]]</f>
        <v>#VALUE!</v>
      </c>
      <c r="AY339" s="5" t="e">
        <f>P_R[[#This Row],[9+]]-P_R[[#This Row],[10+]]</f>
        <v>#VALUE!</v>
      </c>
      <c r="AZ339" s="5" t="e">
        <f>P_R[[#This Row],[10+]]-P_R[[#This Row],[11+]]</f>
        <v>#VALUE!</v>
      </c>
      <c r="BA339" s="5" t="e">
        <f>P_R[[#This Row],[11+]]-P_R[[#This Row],[12+]]</f>
        <v>#VALUE!</v>
      </c>
      <c r="BB339" s="5" t="e">
        <f>P_R[[#This Row],[12+]]-P_R[[#This Row],[13+]]</f>
        <v>#VALUE!</v>
      </c>
      <c r="BC339" s="5" t="e">
        <f>P_R[[#This Row],[13+]]-P_R[[#This Row],[14+]]</f>
        <v>#VALUE!</v>
      </c>
      <c r="BD339" s="5" t="e">
        <f>P_R[[#This Row],[14+]]-P_R[[#This Row],[15+]]</f>
        <v>#VALUE!</v>
      </c>
      <c r="BE339" s="5" t="e">
        <f>P_R[[#This Row],[15+]]-P_R[[#This Row],[16+]]</f>
        <v>#VALUE!</v>
      </c>
      <c r="BF339" s="5" t="e">
        <f>P_R[[#This Row],[16+]]-P_R[[#This Row],[17+]]</f>
        <v>#VALUE!</v>
      </c>
      <c r="BG339" s="5" t="e">
        <f>P_R[[#This Row],[17+]]-P_R[[#This Row],[18+]]</f>
        <v>#VALUE!</v>
      </c>
      <c r="BH339" s="5" t="e">
        <f>P_R[[#This Row],[18+]]-P_R[[#This Row],[19+]]</f>
        <v>#VALUE!</v>
      </c>
      <c r="BI339" s="5" t="e">
        <f>P_R[[#This Row],[19+]]-P_R[[#This Row],[20+]]</f>
        <v>#VALUE!</v>
      </c>
      <c r="BJ339" s="5" t="e">
        <f>P_R[[#This Row],[20+]]-P_R[[#This Row],[21+]]</f>
        <v>#VALUE!</v>
      </c>
      <c r="BK339" s="5" t="e">
        <f>P_R[[#This Row],[21+]]-P_R[[#This Row],[22+]]</f>
        <v>#VALUE!</v>
      </c>
      <c r="BL339" s="5" t="e">
        <f>P_R[[#This Row],[22+]]-P_R[[#This Row],[23+]]</f>
        <v>#VALUE!</v>
      </c>
      <c r="BM339" s="5" t="e">
        <f>P_R[[#This Row],[23+]]-P_R[[#This Row],[24+]]</f>
        <v>#VALUE!</v>
      </c>
      <c r="BN339" s="5" t="e">
        <f>P_R[[#This Row],[24+]]-P_R[[#This Row],[25+]]</f>
        <v>#VALUE!</v>
      </c>
      <c r="BO339" s="5" t="e">
        <f>P_R[[#This Row],[25+]]-P_R[[#This Row],[26+]]</f>
        <v>#VALUE!</v>
      </c>
      <c r="BP339" s="5" t="e">
        <f>P_R[[#This Row],[26+]]-P_R[[#This Row],[27+]]</f>
        <v>#VALUE!</v>
      </c>
      <c r="BQ339" s="5" t="e">
        <f>P_R[[#This Row],[27+]]-P_R[[#This Row],[28+]]</f>
        <v>#VALUE!</v>
      </c>
      <c r="BR339" s="5" t="e">
        <f>P_R[[#This Row],[28+]]-P_R[[#This Row],[29+]]</f>
        <v>#VALUE!</v>
      </c>
      <c r="BS339" s="5" t="e">
        <f>P_R[[#This Row],[29+]]-P_R[[#This Row],[30+]]</f>
        <v>#VALUE!</v>
      </c>
      <c r="BT339" s="5" t="e">
        <f>P_R[[#This Row],[30+]]-P_R[[#This Row],[31+]]</f>
        <v>#VALUE!</v>
      </c>
      <c r="BU339" s="5" t="e">
        <f>P_R[[#This Row],[31+]]-P_R[[#This Row],[32+]]</f>
        <v>#VALUE!</v>
      </c>
      <c r="BV339" s="5" t="e">
        <f>P_R[[#This Row],[32+]]-P_R[[#This Row],[33+]]</f>
        <v>#VALUE!</v>
      </c>
      <c r="BW339" s="5" t="e">
        <f>P_R[[#This Row],[33+]]-P_R[[#This Row],[34+]]</f>
        <v>#VALUE!</v>
      </c>
      <c r="BX339" s="5" t="e">
        <f>P_R[[#This Row],[34+]]-P_R[[#This Row],[35+]]</f>
        <v>#VALUE!</v>
      </c>
      <c r="BY339" s="5" t="e">
        <f>P_R[[#This Row],[35+]]-P_R[[#This Row],[36+]]</f>
        <v>#VALUE!</v>
      </c>
      <c r="BZ339" s="5" t="e">
        <f>P_R[[#This Row],[36+]]-P_R[[#This Row],[37+]]</f>
        <v>#VALUE!</v>
      </c>
      <c r="CA339" s="5" t="e">
        <f>P_R[[#This Row],[37+]]-P_R[[#This Row],[38+]]</f>
        <v>#VALUE!</v>
      </c>
      <c r="CB339" s="5" t="e">
        <f>P_R[[#This Row],[38+]]-P_R[[#This Row],[39+]]</f>
        <v>#VALUE!</v>
      </c>
      <c r="CC339" s="5" t="e">
        <f>P_R[[#This Row],[39+]]-P_R[[#This Row],[40+]]</f>
        <v>#VALUE!</v>
      </c>
      <c r="CD339" s="5" t="e">
        <f>P_R[[#This Row],[40+]]-P_R[[#This Row],[41+]]</f>
        <v>#VALUE!</v>
      </c>
      <c r="CE339" s="5" t="e">
        <f>P_R[[#This Row],[41+]]-P_R[[#This Row],[42+]]</f>
        <v>#VALUE!</v>
      </c>
      <c r="CF339" s="5" t="e">
        <f>P_R[[#This Row],[42+]]-P_R[[#This Row],[43+]]</f>
        <v>#VALUE!</v>
      </c>
      <c r="CG339" s="5" t="e">
        <f>P_R[[#This Row],[43+]]-P_R[[#This Row],[44+]]</f>
        <v>#VALUE!</v>
      </c>
      <c r="CH339" s="5" t="e">
        <f>P_R[[#This Row],[44+]]-P_R[[#This Row],[45+]]</f>
        <v>#VALUE!</v>
      </c>
      <c r="CI339" s="5" t="e">
        <f>P_R[[#This Row],[45+]]-P_R[[#This Row],[46+]]</f>
        <v>#VALUE!</v>
      </c>
      <c r="CJ339" s="5" t="e">
        <f>P_R[[#This Row],[46+]]-P_R[[#This Row],[47+]]</f>
        <v>#VALUE!</v>
      </c>
      <c r="CK339" s="5" t="e">
        <f>P_R[[#This Row],[47+]]-P_R[[#This Row],[48+]]</f>
        <v>#VALUE!</v>
      </c>
      <c r="CL339" s="5" t="e">
        <f>P_R[[#This Row],[48+]]-P_R[[#This Row],[49+]]</f>
        <v>#VALUE!</v>
      </c>
    </row>
    <row r="340" spans="50:90" x14ac:dyDescent="0.25">
      <c r="AX340" s="5" t="e">
        <f>P_R[[#This Row],[8+]]-P_R[[#This Row],[9+]]</f>
        <v>#VALUE!</v>
      </c>
      <c r="AY340" s="5" t="e">
        <f>P_R[[#This Row],[9+]]-P_R[[#This Row],[10+]]</f>
        <v>#VALUE!</v>
      </c>
      <c r="AZ340" s="5" t="e">
        <f>P_R[[#This Row],[10+]]-P_R[[#This Row],[11+]]</f>
        <v>#VALUE!</v>
      </c>
      <c r="BA340" s="5" t="e">
        <f>P_R[[#This Row],[11+]]-P_R[[#This Row],[12+]]</f>
        <v>#VALUE!</v>
      </c>
      <c r="BB340" s="5" t="e">
        <f>P_R[[#This Row],[12+]]-P_R[[#This Row],[13+]]</f>
        <v>#VALUE!</v>
      </c>
      <c r="BC340" s="5" t="e">
        <f>P_R[[#This Row],[13+]]-P_R[[#This Row],[14+]]</f>
        <v>#VALUE!</v>
      </c>
      <c r="BD340" s="5" t="e">
        <f>P_R[[#This Row],[14+]]-P_R[[#This Row],[15+]]</f>
        <v>#VALUE!</v>
      </c>
      <c r="BE340" s="5" t="e">
        <f>P_R[[#This Row],[15+]]-P_R[[#This Row],[16+]]</f>
        <v>#VALUE!</v>
      </c>
      <c r="BF340" s="5" t="e">
        <f>P_R[[#This Row],[16+]]-P_R[[#This Row],[17+]]</f>
        <v>#VALUE!</v>
      </c>
      <c r="BG340" s="5" t="e">
        <f>P_R[[#This Row],[17+]]-P_R[[#This Row],[18+]]</f>
        <v>#VALUE!</v>
      </c>
      <c r="BH340" s="5" t="e">
        <f>P_R[[#This Row],[18+]]-P_R[[#This Row],[19+]]</f>
        <v>#VALUE!</v>
      </c>
      <c r="BI340" s="5" t="e">
        <f>P_R[[#This Row],[19+]]-P_R[[#This Row],[20+]]</f>
        <v>#VALUE!</v>
      </c>
      <c r="BJ340" s="5" t="e">
        <f>P_R[[#This Row],[20+]]-P_R[[#This Row],[21+]]</f>
        <v>#VALUE!</v>
      </c>
      <c r="BK340" s="5" t="e">
        <f>P_R[[#This Row],[21+]]-P_R[[#This Row],[22+]]</f>
        <v>#VALUE!</v>
      </c>
      <c r="BL340" s="5" t="e">
        <f>P_R[[#This Row],[22+]]-P_R[[#This Row],[23+]]</f>
        <v>#VALUE!</v>
      </c>
      <c r="BM340" s="5" t="e">
        <f>P_R[[#This Row],[23+]]-P_R[[#This Row],[24+]]</f>
        <v>#VALUE!</v>
      </c>
      <c r="BN340" s="5" t="e">
        <f>P_R[[#This Row],[24+]]-P_R[[#This Row],[25+]]</f>
        <v>#VALUE!</v>
      </c>
      <c r="BO340" s="5" t="e">
        <f>P_R[[#This Row],[25+]]-P_R[[#This Row],[26+]]</f>
        <v>#VALUE!</v>
      </c>
      <c r="BP340" s="5" t="e">
        <f>P_R[[#This Row],[26+]]-P_R[[#This Row],[27+]]</f>
        <v>#VALUE!</v>
      </c>
      <c r="BQ340" s="5" t="e">
        <f>P_R[[#This Row],[27+]]-P_R[[#This Row],[28+]]</f>
        <v>#VALUE!</v>
      </c>
      <c r="BR340" s="5" t="e">
        <f>P_R[[#This Row],[28+]]-P_R[[#This Row],[29+]]</f>
        <v>#VALUE!</v>
      </c>
      <c r="BS340" s="5" t="e">
        <f>P_R[[#This Row],[29+]]-P_R[[#This Row],[30+]]</f>
        <v>#VALUE!</v>
      </c>
      <c r="BT340" s="5" t="e">
        <f>P_R[[#This Row],[30+]]-P_R[[#This Row],[31+]]</f>
        <v>#VALUE!</v>
      </c>
      <c r="BU340" s="5" t="e">
        <f>P_R[[#This Row],[31+]]-P_R[[#This Row],[32+]]</f>
        <v>#VALUE!</v>
      </c>
      <c r="BV340" s="5" t="e">
        <f>P_R[[#This Row],[32+]]-P_R[[#This Row],[33+]]</f>
        <v>#VALUE!</v>
      </c>
      <c r="BW340" s="5" t="e">
        <f>P_R[[#This Row],[33+]]-P_R[[#This Row],[34+]]</f>
        <v>#VALUE!</v>
      </c>
      <c r="BX340" s="5" t="e">
        <f>P_R[[#This Row],[34+]]-P_R[[#This Row],[35+]]</f>
        <v>#VALUE!</v>
      </c>
      <c r="BY340" s="5" t="e">
        <f>P_R[[#This Row],[35+]]-P_R[[#This Row],[36+]]</f>
        <v>#VALUE!</v>
      </c>
      <c r="BZ340" s="5" t="e">
        <f>P_R[[#This Row],[36+]]-P_R[[#This Row],[37+]]</f>
        <v>#VALUE!</v>
      </c>
      <c r="CA340" s="5" t="e">
        <f>P_R[[#This Row],[37+]]-P_R[[#This Row],[38+]]</f>
        <v>#VALUE!</v>
      </c>
      <c r="CB340" s="5" t="e">
        <f>P_R[[#This Row],[38+]]-P_R[[#This Row],[39+]]</f>
        <v>#VALUE!</v>
      </c>
      <c r="CC340" s="5" t="e">
        <f>P_R[[#This Row],[39+]]-P_R[[#This Row],[40+]]</f>
        <v>#VALUE!</v>
      </c>
      <c r="CD340" s="5" t="e">
        <f>P_R[[#This Row],[40+]]-P_R[[#This Row],[41+]]</f>
        <v>#VALUE!</v>
      </c>
      <c r="CE340" s="5" t="e">
        <f>P_R[[#This Row],[41+]]-P_R[[#This Row],[42+]]</f>
        <v>#VALUE!</v>
      </c>
      <c r="CF340" s="5" t="e">
        <f>P_R[[#This Row],[42+]]-P_R[[#This Row],[43+]]</f>
        <v>#VALUE!</v>
      </c>
      <c r="CG340" s="5" t="e">
        <f>P_R[[#This Row],[43+]]-P_R[[#This Row],[44+]]</f>
        <v>#VALUE!</v>
      </c>
      <c r="CH340" s="5" t="e">
        <f>P_R[[#This Row],[44+]]-P_R[[#This Row],[45+]]</f>
        <v>#VALUE!</v>
      </c>
      <c r="CI340" s="5" t="e">
        <f>P_R[[#This Row],[45+]]-P_R[[#This Row],[46+]]</f>
        <v>#VALUE!</v>
      </c>
      <c r="CJ340" s="5" t="e">
        <f>P_R[[#This Row],[46+]]-P_R[[#This Row],[47+]]</f>
        <v>#VALUE!</v>
      </c>
      <c r="CK340" s="5" t="e">
        <f>P_R[[#This Row],[47+]]-P_R[[#This Row],[48+]]</f>
        <v>#VALUE!</v>
      </c>
      <c r="CL340" s="5" t="e">
        <f>P_R[[#This Row],[48+]]-P_R[[#This Row],[49+]]</f>
        <v>#VALUE!</v>
      </c>
    </row>
    <row r="341" spans="50:90" x14ac:dyDescent="0.25">
      <c r="AX341" s="5" t="e">
        <f>P_R[[#This Row],[8+]]-P_R[[#This Row],[9+]]</f>
        <v>#VALUE!</v>
      </c>
      <c r="AY341" s="5" t="e">
        <f>P_R[[#This Row],[9+]]-P_R[[#This Row],[10+]]</f>
        <v>#VALUE!</v>
      </c>
      <c r="AZ341" s="5" t="e">
        <f>P_R[[#This Row],[10+]]-P_R[[#This Row],[11+]]</f>
        <v>#VALUE!</v>
      </c>
      <c r="BA341" s="5" t="e">
        <f>P_R[[#This Row],[11+]]-P_R[[#This Row],[12+]]</f>
        <v>#VALUE!</v>
      </c>
      <c r="BB341" s="5" t="e">
        <f>P_R[[#This Row],[12+]]-P_R[[#This Row],[13+]]</f>
        <v>#VALUE!</v>
      </c>
      <c r="BC341" s="5" t="e">
        <f>P_R[[#This Row],[13+]]-P_R[[#This Row],[14+]]</f>
        <v>#VALUE!</v>
      </c>
      <c r="BD341" s="5" t="e">
        <f>P_R[[#This Row],[14+]]-P_R[[#This Row],[15+]]</f>
        <v>#VALUE!</v>
      </c>
      <c r="BE341" s="5" t="e">
        <f>P_R[[#This Row],[15+]]-P_R[[#This Row],[16+]]</f>
        <v>#VALUE!</v>
      </c>
      <c r="BF341" s="5" t="e">
        <f>P_R[[#This Row],[16+]]-P_R[[#This Row],[17+]]</f>
        <v>#VALUE!</v>
      </c>
      <c r="BG341" s="5" t="e">
        <f>P_R[[#This Row],[17+]]-P_R[[#This Row],[18+]]</f>
        <v>#VALUE!</v>
      </c>
      <c r="BH341" s="5" t="e">
        <f>P_R[[#This Row],[18+]]-P_R[[#This Row],[19+]]</f>
        <v>#VALUE!</v>
      </c>
      <c r="BI341" s="5" t="e">
        <f>P_R[[#This Row],[19+]]-P_R[[#This Row],[20+]]</f>
        <v>#VALUE!</v>
      </c>
      <c r="BJ341" s="5" t="e">
        <f>P_R[[#This Row],[20+]]-P_R[[#This Row],[21+]]</f>
        <v>#VALUE!</v>
      </c>
      <c r="BK341" s="5" t="e">
        <f>P_R[[#This Row],[21+]]-P_R[[#This Row],[22+]]</f>
        <v>#VALUE!</v>
      </c>
      <c r="BL341" s="5" t="e">
        <f>P_R[[#This Row],[22+]]-P_R[[#This Row],[23+]]</f>
        <v>#VALUE!</v>
      </c>
      <c r="BM341" s="5" t="e">
        <f>P_R[[#This Row],[23+]]-P_R[[#This Row],[24+]]</f>
        <v>#VALUE!</v>
      </c>
      <c r="BN341" s="5" t="e">
        <f>P_R[[#This Row],[24+]]-P_R[[#This Row],[25+]]</f>
        <v>#VALUE!</v>
      </c>
      <c r="BO341" s="5" t="e">
        <f>P_R[[#This Row],[25+]]-P_R[[#This Row],[26+]]</f>
        <v>#VALUE!</v>
      </c>
      <c r="BP341" s="5" t="e">
        <f>P_R[[#This Row],[26+]]-P_R[[#This Row],[27+]]</f>
        <v>#VALUE!</v>
      </c>
      <c r="BQ341" s="5" t="e">
        <f>P_R[[#This Row],[27+]]-P_R[[#This Row],[28+]]</f>
        <v>#VALUE!</v>
      </c>
      <c r="BR341" s="5" t="e">
        <f>P_R[[#This Row],[28+]]-P_R[[#This Row],[29+]]</f>
        <v>#VALUE!</v>
      </c>
      <c r="BS341" s="5" t="e">
        <f>P_R[[#This Row],[29+]]-P_R[[#This Row],[30+]]</f>
        <v>#VALUE!</v>
      </c>
      <c r="BT341" s="5" t="e">
        <f>P_R[[#This Row],[30+]]-P_R[[#This Row],[31+]]</f>
        <v>#VALUE!</v>
      </c>
      <c r="BU341" s="5" t="e">
        <f>P_R[[#This Row],[31+]]-P_R[[#This Row],[32+]]</f>
        <v>#VALUE!</v>
      </c>
      <c r="BV341" s="5" t="e">
        <f>P_R[[#This Row],[32+]]-P_R[[#This Row],[33+]]</f>
        <v>#VALUE!</v>
      </c>
      <c r="BW341" s="5" t="e">
        <f>P_R[[#This Row],[33+]]-P_R[[#This Row],[34+]]</f>
        <v>#VALUE!</v>
      </c>
      <c r="BX341" s="5" t="e">
        <f>P_R[[#This Row],[34+]]-P_R[[#This Row],[35+]]</f>
        <v>#VALUE!</v>
      </c>
      <c r="BY341" s="5" t="e">
        <f>P_R[[#This Row],[35+]]-P_R[[#This Row],[36+]]</f>
        <v>#VALUE!</v>
      </c>
      <c r="BZ341" s="5" t="e">
        <f>P_R[[#This Row],[36+]]-P_R[[#This Row],[37+]]</f>
        <v>#VALUE!</v>
      </c>
      <c r="CA341" s="5" t="e">
        <f>P_R[[#This Row],[37+]]-P_R[[#This Row],[38+]]</f>
        <v>#VALUE!</v>
      </c>
      <c r="CB341" s="5" t="e">
        <f>P_R[[#This Row],[38+]]-P_R[[#This Row],[39+]]</f>
        <v>#VALUE!</v>
      </c>
      <c r="CC341" s="5" t="e">
        <f>P_R[[#This Row],[39+]]-P_R[[#This Row],[40+]]</f>
        <v>#VALUE!</v>
      </c>
      <c r="CD341" s="5" t="e">
        <f>P_R[[#This Row],[40+]]-P_R[[#This Row],[41+]]</f>
        <v>#VALUE!</v>
      </c>
      <c r="CE341" s="5" t="e">
        <f>P_R[[#This Row],[41+]]-P_R[[#This Row],[42+]]</f>
        <v>#VALUE!</v>
      </c>
      <c r="CF341" s="5" t="e">
        <f>P_R[[#This Row],[42+]]-P_R[[#This Row],[43+]]</f>
        <v>#VALUE!</v>
      </c>
      <c r="CG341" s="5" t="e">
        <f>P_R[[#This Row],[43+]]-P_R[[#This Row],[44+]]</f>
        <v>#VALUE!</v>
      </c>
      <c r="CH341" s="5" t="e">
        <f>P_R[[#This Row],[44+]]-P_R[[#This Row],[45+]]</f>
        <v>#VALUE!</v>
      </c>
      <c r="CI341" s="5" t="e">
        <f>P_R[[#This Row],[45+]]-P_R[[#This Row],[46+]]</f>
        <v>#VALUE!</v>
      </c>
      <c r="CJ341" s="5" t="e">
        <f>P_R[[#This Row],[46+]]-P_R[[#This Row],[47+]]</f>
        <v>#VALUE!</v>
      </c>
      <c r="CK341" s="5" t="e">
        <f>P_R[[#This Row],[47+]]-P_R[[#This Row],[48+]]</f>
        <v>#VALUE!</v>
      </c>
      <c r="CL341" s="5" t="e">
        <f>P_R[[#This Row],[48+]]-P_R[[#This Row],[49+]]</f>
        <v>#VALUE!</v>
      </c>
    </row>
    <row r="342" spans="50:90" x14ac:dyDescent="0.25">
      <c r="AX342" s="5" t="e">
        <f>P_R[[#This Row],[8+]]-P_R[[#This Row],[9+]]</f>
        <v>#VALUE!</v>
      </c>
      <c r="AY342" s="5" t="e">
        <f>P_R[[#This Row],[9+]]-P_R[[#This Row],[10+]]</f>
        <v>#VALUE!</v>
      </c>
      <c r="AZ342" s="5" t="e">
        <f>P_R[[#This Row],[10+]]-P_R[[#This Row],[11+]]</f>
        <v>#VALUE!</v>
      </c>
      <c r="BA342" s="5" t="e">
        <f>P_R[[#This Row],[11+]]-P_R[[#This Row],[12+]]</f>
        <v>#VALUE!</v>
      </c>
      <c r="BB342" s="5" t="e">
        <f>P_R[[#This Row],[12+]]-P_R[[#This Row],[13+]]</f>
        <v>#VALUE!</v>
      </c>
      <c r="BC342" s="5" t="e">
        <f>P_R[[#This Row],[13+]]-P_R[[#This Row],[14+]]</f>
        <v>#VALUE!</v>
      </c>
      <c r="BD342" s="5" t="e">
        <f>P_R[[#This Row],[14+]]-P_R[[#This Row],[15+]]</f>
        <v>#VALUE!</v>
      </c>
      <c r="BE342" s="5" t="e">
        <f>P_R[[#This Row],[15+]]-P_R[[#This Row],[16+]]</f>
        <v>#VALUE!</v>
      </c>
      <c r="BF342" s="5" t="e">
        <f>P_R[[#This Row],[16+]]-P_R[[#This Row],[17+]]</f>
        <v>#VALUE!</v>
      </c>
      <c r="BG342" s="5" t="e">
        <f>P_R[[#This Row],[17+]]-P_R[[#This Row],[18+]]</f>
        <v>#VALUE!</v>
      </c>
      <c r="BH342" s="5" t="e">
        <f>P_R[[#This Row],[18+]]-P_R[[#This Row],[19+]]</f>
        <v>#VALUE!</v>
      </c>
      <c r="BI342" s="5" t="e">
        <f>P_R[[#This Row],[19+]]-P_R[[#This Row],[20+]]</f>
        <v>#VALUE!</v>
      </c>
      <c r="BJ342" s="5" t="e">
        <f>P_R[[#This Row],[20+]]-P_R[[#This Row],[21+]]</f>
        <v>#VALUE!</v>
      </c>
      <c r="BK342" s="5" t="e">
        <f>P_R[[#This Row],[21+]]-P_R[[#This Row],[22+]]</f>
        <v>#VALUE!</v>
      </c>
      <c r="BL342" s="5" t="e">
        <f>P_R[[#This Row],[22+]]-P_R[[#This Row],[23+]]</f>
        <v>#VALUE!</v>
      </c>
      <c r="BM342" s="5" t="e">
        <f>P_R[[#This Row],[23+]]-P_R[[#This Row],[24+]]</f>
        <v>#VALUE!</v>
      </c>
      <c r="BN342" s="5" t="e">
        <f>P_R[[#This Row],[24+]]-P_R[[#This Row],[25+]]</f>
        <v>#VALUE!</v>
      </c>
      <c r="BO342" s="5" t="e">
        <f>P_R[[#This Row],[25+]]-P_R[[#This Row],[26+]]</f>
        <v>#VALUE!</v>
      </c>
      <c r="BP342" s="5" t="e">
        <f>P_R[[#This Row],[26+]]-P_R[[#This Row],[27+]]</f>
        <v>#VALUE!</v>
      </c>
      <c r="BQ342" s="5" t="e">
        <f>P_R[[#This Row],[27+]]-P_R[[#This Row],[28+]]</f>
        <v>#VALUE!</v>
      </c>
      <c r="BR342" s="5" t="e">
        <f>P_R[[#This Row],[28+]]-P_R[[#This Row],[29+]]</f>
        <v>#VALUE!</v>
      </c>
      <c r="BS342" s="5" t="e">
        <f>P_R[[#This Row],[29+]]-P_R[[#This Row],[30+]]</f>
        <v>#VALUE!</v>
      </c>
      <c r="BT342" s="5" t="e">
        <f>P_R[[#This Row],[30+]]-P_R[[#This Row],[31+]]</f>
        <v>#VALUE!</v>
      </c>
      <c r="BU342" s="5" t="e">
        <f>P_R[[#This Row],[31+]]-P_R[[#This Row],[32+]]</f>
        <v>#VALUE!</v>
      </c>
      <c r="BV342" s="5" t="e">
        <f>P_R[[#This Row],[32+]]-P_R[[#This Row],[33+]]</f>
        <v>#VALUE!</v>
      </c>
      <c r="BW342" s="5" t="e">
        <f>P_R[[#This Row],[33+]]-P_R[[#This Row],[34+]]</f>
        <v>#VALUE!</v>
      </c>
      <c r="BX342" s="5" t="e">
        <f>P_R[[#This Row],[34+]]-P_R[[#This Row],[35+]]</f>
        <v>#VALUE!</v>
      </c>
      <c r="BY342" s="5" t="e">
        <f>P_R[[#This Row],[35+]]-P_R[[#This Row],[36+]]</f>
        <v>#VALUE!</v>
      </c>
      <c r="BZ342" s="5" t="e">
        <f>P_R[[#This Row],[36+]]-P_R[[#This Row],[37+]]</f>
        <v>#VALUE!</v>
      </c>
      <c r="CA342" s="5" t="e">
        <f>P_R[[#This Row],[37+]]-P_R[[#This Row],[38+]]</f>
        <v>#VALUE!</v>
      </c>
      <c r="CB342" s="5" t="e">
        <f>P_R[[#This Row],[38+]]-P_R[[#This Row],[39+]]</f>
        <v>#VALUE!</v>
      </c>
      <c r="CC342" s="5" t="e">
        <f>P_R[[#This Row],[39+]]-P_R[[#This Row],[40+]]</f>
        <v>#VALUE!</v>
      </c>
      <c r="CD342" s="5" t="e">
        <f>P_R[[#This Row],[40+]]-P_R[[#This Row],[41+]]</f>
        <v>#VALUE!</v>
      </c>
      <c r="CE342" s="5" t="e">
        <f>P_R[[#This Row],[41+]]-P_R[[#This Row],[42+]]</f>
        <v>#VALUE!</v>
      </c>
      <c r="CF342" s="5" t="e">
        <f>P_R[[#This Row],[42+]]-P_R[[#This Row],[43+]]</f>
        <v>#VALUE!</v>
      </c>
      <c r="CG342" s="5" t="e">
        <f>P_R[[#This Row],[43+]]-P_R[[#This Row],[44+]]</f>
        <v>#VALUE!</v>
      </c>
      <c r="CH342" s="5" t="e">
        <f>P_R[[#This Row],[44+]]-P_R[[#This Row],[45+]]</f>
        <v>#VALUE!</v>
      </c>
      <c r="CI342" s="5" t="e">
        <f>P_R[[#This Row],[45+]]-P_R[[#This Row],[46+]]</f>
        <v>#VALUE!</v>
      </c>
      <c r="CJ342" s="5" t="e">
        <f>P_R[[#This Row],[46+]]-P_R[[#This Row],[47+]]</f>
        <v>#VALUE!</v>
      </c>
      <c r="CK342" s="5" t="e">
        <f>P_R[[#This Row],[47+]]-P_R[[#This Row],[48+]]</f>
        <v>#VALUE!</v>
      </c>
      <c r="CL342" s="5" t="e">
        <f>P_R[[#This Row],[48+]]-P_R[[#This Row],[49+]]</f>
        <v>#VALUE!</v>
      </c>
    </row>
    <row r="343" spans="50:90" x14ac:dyDescent="0.25">
      <c r="AX343" s="5" t="e">
        <f>P_R[[#This Row],[8+]]-P_R[[#This Row],[9+]]</f>
        <v>#VALUE!</v>
      </c>
      <c r="AY343" s="5" t="e">
        <f>P_R[[#This Row],[9+]]-P_R[[#This Row],[10+]]</f>
        <v>#VALUE!</v>
      </c>
      <c r="AZ343" s="5" t="e">
        <f>P_R[[#This Row],[10+]]-P_R[[#This Row],[11+]]</f>
        <v>#VALUE!</v>
      </c>
      <c r="BA343" s="5" t="e">
        <f>P_R[[#This Row],[11+]]-P_R[[#This Row],[12+]]</f>
        <v>#VALUE!</v>
      </c>
      <c r="BB343" s="5" t="e">
        <f>P_R[[#This Row],[12+]]-P_R[[#This Row],[13+]]</f>
        <v>#VALUE!</v>
      </c>
      <c r="BC343" s="5" t="e">
        <f>P_R[[#This Row],[13+]]-P_R[[#This Row],[14+]]</f>
        <v>#VALUE!</v>
      </c>
      <c r="BD343" s="5" t="e">
        <f>P_R[[#This Row],[14+]]-P_R[[#This Row],[15+]]</f>
        <v>#VALUE!</v>
      </c>
      <c r="BE343" s="5" t="e">
        <f>P_R[[#This Row],[15+]]-P_R[[#This Row],[16+]]</f>
        <v>#VALUE!</v>
      </c>
      <c r="BF343" s="5" t="e">
        <f>P_R[[#This Row],[16+]]-P_R[[#This Row],[17+]]</f>
        <v>#VALUE!</v>
      </c>
      <c r="BG343" s="5" t="e">
        <f>P_R[[#This Row],[17+]]-P_R[[#This Row],[18+]]</f>
        <v>#VALUE!</v>
      </c>
      <c r="BH343" s="5" t="e">
        <f>P_R[[#This Row],[18+]]-P_R[[#This Row],[19+]]</f>
        <v>#VALUE!</v>
      </c>
      <c r="BI343" s="5" t="e">
        <f>P_R[[#This Row],[19+]]-P_R[[#This Row],[20+]]</f>
        <v>#VALUE!</v>
      </c>
      <c r="BJ343" s="5" t="e">
        <f>P_R[[#This Row],[20+]]-P_R[[#This Row],[21+]]</f>
        <v>#VALUE!</v>
      </c>
      <c r="BK343" s="5" t="e">
        <f>P_R[[#This Row],[21+]]-P_R[[#This Row],[22+]]</f>
        <v>#VALUE!</v>
      </c>
      <c r="BL343" s="5" t="e">
        <f>P_R[[#This Row],[22+]]-P_R[[#This Row],[23+]]</f>
        <v>#VALUE!</v>
      </c>
      <c r="BM343" s="5" t="e">
        <f>P_R[[#This Row],[23+]]-P_R[[#This Row],[24+]]</f>
        <v>#VALUE!</v>
      </c>
      <c r="BN343" s="5" t="e">
        <f>P_R[[#This Row],[24+]]-P_R[[#This Row],[25+]]</f>
        <v>#VALUE!</v>
      </c>
      <c r="BO343" s="5" t="e">
        <f>P_R[[#This Row],[25+]]-P_R[[#This Row],[26+]]</f>
        <v>#VALUE!</v>
      </c>
      <c r="BP343" s="5" t="e">
        <f>P_R[[#This Row],[26+]]-P_R[[#This Row],[27+]]</f>
        <v>#VALUE!</v>
      </c>
      <c r="BQ343" s="5" t="e">
        <f>P_R[[#This Row],[27+]]-P_R[[#This Row],[28+]]</f>
        <v>#VALUE!</v>
      </c>
      <c r="BR343" s="5" t="e">
        <f>P_R[[#This Row],[28+]]-P_R[[#This Row],[29+]]</f>
        <v>#VALUE!</v>
      </c>
      <c r="BS343" s="5" t="e">
        <f>P_R[[#This Row],[29+]]-P_R[[#This Row],[30+]]</f>
        <v>#VALUE!</v>
      </c>
      <c r="BT343" s="5" t="e">
        <f>P_R[[#This Row],[30+]]-P_R[[#This Row],[31+]]</f>
        <v>#VALUE!</v>
      </c>
      <c r="BU343" s="5" t="e">
        <f>P_R[[#This Row],[31+]]-P_R[[#This Row],[32+]]</f>
        <v>#VALUE!</v>
      </c>
      <c r="BV343" s="5" t="e">
        <f>P_R[[#This Row],[32+]]-P_R[[#This Row],[33+]]</f>
        <v>#VALUE!</v>
      </c>
      <c r="BW343" s="5" t="e">
        <f>P_R[[#This Row],[33+]]-P_R[[#This Row],[34+]]</f>
        <v>#VALUE!</v>
      </c>
      <c r="BX343" s="5" t="e">
        <f>P_R[[#This Row],[34+]]-P_R[[#This Row],[35+]]</f>
        <v>#VALUE!</v>
      </c>
      <c r="BY343" s="5" t="e">
        <f>P_R[[#This Row],[35+]]-P_R[[#This Row],[36+]]</f>
        <v>#VALUE!</v>
      </c>
      <c r="BZ343" s="5" t="e">
        <f>P_R[[#This Row],[36+]]-P_R[[#This Row],[37+]]</f>
        <v>#VALUE!</v>
      </c>
      <c r="CA343" s="5" t="e">
        <f>P_R[[#This Row],[37+]]-P_R[[#This Row],[38+]]</f>
        <v>#VALUE!</v>
      </c>
      <c r="CB343" s="5" t="e">
        <f>P_R[[#This Row],[38+]]-P_R[[#This Row],[39+]]</f>
        <v>#VALUE!</v>
      </c>
      <c r="CC343" s="5" t="e">
        <f>P_R[[#This Row],[39+]]-P_R[[#This Row],[40+]]</f>
        <v>#VALUE!</v>
      </c>
      <c r="CD343" s="5" t="e">
        <f>P_R[[#This Row],[40+]]-P_R[[#This Row],[41+]]</f>
        <v>#VALUE!</v>
      </c>
      <c r="CE343" s="5" t="e">
        <f>P_R[[#This Row],[41+]]-P_R[[#This Row],[42+]]</f>
        <v>#VALUE!</v>
      </c>
      <c r="CF343" s="5" t="e">
        <f>P_R[[#This Row],[42+]]-P_R[[#This Row],[43+]]</f>
        <v>#VALUE!</v>
      </c>
      <c r="CG343" s="5" t="e">
        <f>P_R[[#This Row],[43+]]-P_R[[#This Row],[44+]]</f>
        <v>#VALUE!</v>
      </c>
      <c r="CH343" s="5" t="e">
        <f>P_R[[#This Row],[44+]]-P_R[[#This Row],[45+]]</f>
        <v>#VALUE!</v>
      </c>
      <c r="CI343" s="5" t="e">
        <f>P_R[[#This Row],[45+]]-P_R[[#This Row],[46+]]</f>
        <v>#VALUE!</v>
      </c>
      <c r="CJ343" s="5" t="e">
        <f>P_R[[#This Row],[46+]]-P_R[[#This Row],[47+]]</f>
        <v>#VALUE!</v>
      </c>
      <c r="CK343" s="5" t="e">
        <f>P_R[[#This Row],[47+]]-P_R[[#This Row],[48+]]</f>
        <v>#VALUE!</v>
      </c>
      <c r="CL343" s="5" t="e">
        <f>P_R[[#This Row],[48+]]-P_R[[#This Row],[49+]]</f>
        <v>#VALUE!</v>
      </c>
    </row>
    <row r="344" spans="50:90" x14ac:dyDescent="0.25">
      <c r="AX344" s="5" t="e">
        <f>P_R[[#This Row],[8+]]-P_R[[#This Row],[9+]]</f>
        <v>#VALUE!</v>
      </c>
      <c r="AY344" s="5" t="e">
        <f>P_R[[#This Row],[9+]]-P_R[[#This Row],[10+]]</f>
        <v>#VALUE!</v>
      </c>
      <c r="AZ344" s="5" t="e">
        <f>P_R[[#This Row],[10+]]-P_R[[#This Row],[11+]]</f>
        <v>#VALUE!</v>
      </c>
      <c r="BA344" s="5" t="e">
        <f>P_R[[#This Row],[11+]]-P_R[[#This Row],[12+]]</f>
        <v>#VALUE!</v>
      </c>
      <c r="BB344" s="5" t="e">
        <f>P_R[[#This Row],[12+]]-P_R[[#This Row],[13+]]</f>
        <v>#VALUE!</v>
      </c>
      <c r="BC344" s="5" t="e">
        <f>P_R[[#This Row],[13+]]-P_R[[#This Row],[14+]]</f>
        <v>#VALUE!</v>
      </c>
      <c r="BD344" s="5" t="e">
        <f>P_R[[#This Row],[14+]]-P_R[[#This Row],[15+]]</f>
        <v>#VALUE!</v>
      </c>
      <c r="BE344" s="5" t="e">
        <f>P_R[[#This Row],[15+]]-P_R[[#This Row],[16+]]</f>
        <v>#VALUE!</v>
      </c>
      <c r="BF344" s="5" t="e">
        <f>P_R[[#This Row],[16+]]-P_R[[#This Row],[17+]]</f>
        <v>#VALUE!</v>
      </c>
      <c r="BG344" s="5" t="e">
        <f>P_R[[#This Row],[17+]]-P_R[[#This Row],[18+]]</f>
        <v>#VALUE!</v>
      </c>
      <c r="BH344" s="5" t="e">
        <f>P_R[[#This Row],[18+]]-P_R[[#This Row],[19+]]</f>
        <v>#VALUE!</v>
      </c>
      <c r="BI344" s="5" t="e">
        <f>P_R[[#This Row],[19+]]-P_R[[#This Row],[20+]]</f>
        <v>#VALUE!</v>
      </c>
      <c r="BJ344" s="5" t="e">
        <f>P_R[[#This Row],[20+]]-P_R[[#This Row],[21+]]</f>
        <v>#VALUE!</v>
      </c>
      <c r="BK344" s="5" t="e">
        <f>P_R[[#This Row],[21+]]-P_R[[#This Row],[22+]]</f>
        <v>#VALUE!</v>
      </c>
      <c r="BL344" s="5" t="e">
        <f>P_R[[#This Row],[22+]]-P_R[[#This Row],[23+]]</f>
        <v>#VALUE!</v>
      </c>
      <c r="BM344" s="5" t="e">
        <f>P_R[[#This Row],[23+]]-P_R[[#This Row],[24+]]</f>
        <v>#VALUE!</v>
      </c>
      <c r="BN344" s="5" t="e">
        <f>P_R[[#This Row],[24+]]-P_R[[#This Row],[25+]]</f>
        <v>#VALUE!</v>
      </c>
      <c r="BO344" s="5" t="e">
        <f>P_R[[#This Row],[25+]]-P_R[[#This Row],[26+]]</f>
        <v>#VALUE!</v>
      </c>
      <c r="BP344" s="5" t="e">
        <f>P_R[[#This Row],[26+]]-P_R[[#This Row],[27+]]</f>
        <v>#VALUE!</v>
      </c>
      <c r="BQ344" s="5" t="e">
        <f>P_R[[#This Row],[27+]]-P_R[[#This Row],[28+]]</f>
        <v>#VALUE!</v>
      </c>
      <c r="BR344" s="5" t="e">
        <f>P_R[[#This Row],[28+]]-P_R[[#This Row],[29+]]</f>
        <v>#VALUE!</v>
      </c>
      <c r="BS344" s="5" t="e">
        <f>P_R[[#This Row],[29+]]-P_R[[#This Row],[30+]]</f>
        <v>#VALUE!</v>
      </c>
      <c r="BT344" s="5" t="e">
        <f>P_R[[#This Row],[30+]]-P_R[[#This Row],[31+]]</f>
        <v>#VALUE!</v>
      </c>
      <c r="BU344" s="5" t="e">
        <f>P_R[[#This Row],[31+]]-P_R[[#This Row],[32+]]</f>
        <v>#VALUE!</v>
      </c>
      <c r="BV344" s="5" t="e">
        <f>P_R[[#This Row],[32+]]-P_R[[#This Row],[33+]]</f>
        <v>#VALUE!</v>
      </c>
      <c r="BW344" s="5" t="e">
        <f>P_R[[#This Row],[33+]]-P_R[[#This Row],[34+]]</f>
        <v>#VALUE!</v>
      </c>
      <c r="BX344" s="5" t="e">
        <f>P_R[[#This Row],[34+]]-P_R[[#This Row],[35+]]</f>
        <v>#VALUE!</v>
      </c>
      <c r="BY344" s="5" t="e">
        <f>P_R[[#This Row],[35+]]-P_R[[#This Row],[36+]]</f>
        <v>#VALUE!</v>
      </c>
      <c r="BZ344" s="5" t="e">
        <f>P_R[[#This Row],[36+]]-P_R[[#This Row],[37+]]</f>
        <v>#VALUE!</v>
      </c>
      <c r="CA344" s="5" t="e">
        <f>P_R[[#This Row],[37+]]-P_R[[#This Row],[38+]]</f>
        <v>#VALUE!</v>
      </c>
      <c r="CB344" s="5" t="e">
        <f>P_R[[#This Row],[38+]]-P_R[[#This Row],[39+]]</f>
        <v>#VALUE!</v>
      </c>
      <c r="CC344" s="5" t="e">
        <f>P_R[[#This Row],[39+]]-P_R[[#This Row],[40+]]</f>
        <v>#VALUE!</v>
      </c>
      <c r="CD344" s="5" t="e">
        <f>P_R[[#This Row],[40+]]-P_R[[#This Row],[41+]]</f>
        <v>#VALUE!</v>
      </c>
      <c r="CE344" s="5" t="e">
        <f>P_R[[#This Row],[41+]]-P_R[[#This Row],[42+]]</f>
        <v>#VALUE!</v>
      </c>
      <c r="CF344" s="5" t="e">
        <f>P_R[[#This Row],[42+]]-P_R[[#This Row],[43+]]</f>
        <v>#VALUE!</v>
      </c>
      <c r="CG344" s="5" t="e">
        <f>P_R[[#This Row],[43+]]-P_R[[#This Row],[44+]]</f>
        <v>#VALUE!</v>
      </c>
      <c r="CH344" s="5" t="e">
        <f>P_R[[#This Row],[44+]]-P_R[[#This Row],[45+]]</f>
        <v>#VALUE!</v>
      </c>
      <c r="CI344" s="5" t="e">
        <f>P_R[[#This Row],[45+]]-P_R[[#This Row],[46+]]</f>
        <v>#VALUE!</v>
      </c>
      <c r="CJ344" s="5" t="e">
        <f>P_R[[#This Row],[46+]]-P_R[[#This Row],[47+]]</f>
        <v>#VALUE!</v>
      </c>
      <c r="CK344" s="5" t="e">
        <f>P_R[[#This Row],[47+]]-P_R[[#This Row],[48+]]</f>
        <v>#VALUE!</v>
      </c>
      <c r="CL344" s="5" t="e">
        <f>P_R[[#This Row],[48+]]-P_R[[#This Row],[49+]]</f>
        <v>#VALUE!</v>
      </c>
    </row>
    <row r="345" spans="50:90" x14ac:dyDescent="0.25">
      <c r="AX345" s="5" t="e">
        <f>P_R[[#This Row],[8+]]-P_R[[#This Row],[9+]]</f>
        <v>#VALUE!</v>
      </c>
      <c r="AY345" s="5" t="e">
        <f>P_R[[#This Row],[9+]]-P_R[[#This Row],[10+]]</f>
        <v>#VALUE!</v>
      </c>
      <c r="AZ345" s="5" t="e">
        <f>P_R[[#This Row],[10+]]-P_R[[#This Row],[11+]]</f>
        <v>#VALUE!</v>
      </c>
      <c r="BA345" s="5" t="e">
        <f>P_R[[#This Row],[11+]]-P_R[[#This Row],[12+]]</f>
        <v>#VALUE!</v>
      </c>
      <c r="BB345" s="5" t="e">
        <f>P_R[[#This Row],[12+]]-P_R[[#This Row],[13+]]</f>
        <v>#VALUE!</v>
      </c>
      <c r="BC345" s="5" t="e">
        <f>P_R[[#This Row],[13+]]-P_R[[#This Row],[14+]]</f>
        <v>#VALUE!</v>
      </c>
      <c r="BD345" s="5" t="e">
        <f>P_R[[#This Row],[14+]]-P_R[[#This Row],[15+]]</f>
        <v>#VALUE!</v>
      </c>
      <c r="BE345" s="5" t="e">
        <f>P_R[[#This Row],[15+]]-P_R[[#This Row],[16+]]</f>
        <v>#VALUE!</v>
      </c>
      <c r="BF345" s="5" t="e">
        <f>P_R[[#This Row],[16+]]-P_R[[#This Row],[17+]]</f>
        <v>#VALUE!</v>
      </c>
      <c r="BG345" s="5" t="e">
        <f>P_R[[#This Row],[17+]]-P_R[[#This Row],[18+]]</f>
        <v>#VALUE!</v>
      </c>
      <c r="BH345" s="5" t="e">
        <f>P_R[[#This Row],[18+]]-P_R[[#This Row],[19+]]</f>
        <v>#VALUE!</v>
      </c>
      <c r="BI345" s="5" t="e">
        <f>P_R[[#This Row],[19+]]-P_R[[#This Row],[20+]]</f>
        <v>#VALUE!</v>
      </c>
      <c r="BJ345" s="5" t="e">
        <f>P_R[[#This Row],[20+]]-P_R[[#This Row],[21+]]</f>
        <v>#VALUE!</v>
      </c>
      <c r="BK345" s="5" t="e">
        <f>P_R[[#This Row],[21+]]-P_R[[#This Row],[22+]]</f>
        <v>#VALUE!</v>
      </c>
      <c r="BL345" s="5" t="e">
        <f>P_R[[#This Row],[22+]]-P_R[[#This Row],[23+]]</f>
        <v>#VALUE!</v>
      </c>
      <c r="BM345" s="5" t="e">
        <f>P_R[[#This Row],[23+]]-P_R[[#This Row],[24+]]</f>
        <v>#VALUE!</v>
      </c>
      <c r="BN345" s="5" t="e">
        <f>P_R[[#This Row],[24+]]-P_R[[#This Row],[25+]]</f>
        <v>#VALUE!</v>
      </c>
      <c r="BO345" s="5" t="e">
        <f>P_R[[#This Row],[25+]]-P_R[[#This Row],[26+]]</f>
        <v>#VALUE!</v>
      </c>
      <c r="BP345" s="5" t="e">
        <f>P_R[[#This Row],[26+]]-P_R[[#This Row],[27+]]</f>
        <v>#VALUE!</v>
      </c>
      <c r="BQ345" s="5" t="e">
        <f>P_R[[#This Row],[27+]]-P_R[[#This Row],[28+]]</f>
        <v>#VALUE!</v>
      </c>
      <c r="BR345" s="5" t="e">
        <f>P_R[[#This Row],[28+]]-P_R[[#This Row],[29+]]</f>
        <v>#VALUE!</v>
      </c>
      <c r="BS345" s="5" t="e">
        <f>P_R[[#This Row],[29+]]-P_R[[#This Row],[30+]]</f>
        <v>#VALUE!</v>
      </c>
      <c r="BT345" s="5" t="e">
        <f>P_R[[#This Row],[30+]]-P_R[[#This Row],[31+]]</f>
        <v>#VALUE!</v>
      </c>
      <c r="BU345" s="5" t="e">
        <f>P_R[[#This Row],[31+]]-P_R[[#This Row],[32+]]</f>
        <v>#VALUE!</v>
      </c>
      <c r="BV345" s="5" t="e">
        <f>P_R[[#This Row],[32+]]-P_R[[#This Row],[33+]]</f>
        <v>#VALUE!</v>
      </c>
      <c r="BW345" s="5" t="e">
        <f>P_R[[#This Row],[33+]]-P_R[[#This Row],[34+]]</f>
        <v>#VALUE!</v>
      </c>
      <c r="BX345" s="5" t="e">
        <f>P_R[[#This Row],[34+]]-P_R[[#This Row],[35+]]</f>
        <v>#VALUE!</v>
      </c>
      <c r="BY345" s="5" t="e">
        <f>P_R[[#This Row],[35+]]-P_R[[#This Row],[36+]]</f>
        <v>#VALUE!</v>
      </c>
      <c r="BZ345" s="5" t="e">
        <f>P_R[[#This Row],[36+]]-P_R[[#This Row],[37+]]</f>
        <v>#VALUE!</v>
      </c>
      <c r="CA345" s="5" t="e">
        <f>P_R[[#This Row],[37+]]-P_R[[#This Row],[38+]]</f>
        <v>#VALUE!</v>
      </c>
      <c r="CB345" s="5" t="e">
        <f>P_R[[#This Row],[38+]]-P_R[[#This Row],[39+]]</f>
        <v>#VALUE!</v>
      </c>
      <c r="CC345" s="5" t="e">
        <f>P_R[[#This Row],[39+]]-P_R[[#This Row],[40+]]</f>
        <v>#VALUE!</v>
      </c>
      <c r="CD345" s="5" t="e">
        <f>P_R[[#This Row],[40+]]-P_R[[#This Row],[41+]]</f>
        <v>#VALUE!</v>
      </c>
      <c r="CE345" s="5" t="e">
        <f>P_R[[#This Row],[41+]]-P_R[[#This Row],[42+]]</f>
        <v>#VALUE!</v>
      </c>
      <c r="CF345" s="5" t="e">
        <f>P_R[[#This Row],[42+]]-P_R[[#This Row],[43+]]</f>
        <v>#VALUE!</v>
      </c>
      <c r="CG345" s="5" t="e">
        <f>P_R[[#This Row],[43+]]-P_R[[#This Row],[44+]]</f>
        <v>#VALUE!</v>
      </c>
      <c r="CH345" s="5" t="e">
        <f>P_R[[#This Row],[44+]]-P_R[[#This Row],[45+]]</f>
        <v>#VALUE!</v>
      </c>
      <c r="CI345" s="5" t="e">
        <f>P_R[[#This Row],[45+]]-P_R[[#This Row],[46+]]</f>
        <v>#VALUE!</v>
      </c>
      <c r="CJ345" s="5" t="e">
        <f>P_R[[#This Row],[46+]]-P_R[[#This Row],[47+]]</f>
        <v>#VALUE!</v>
      </c>
      <c r="CK345" s="5" t="e">
        <f>P_R[[#This Row],[47+]]-P_R[[#This Row],[48+]]</f>
        <v>#VALUE!</v>
      </c>
      <c r="CL345" s="5" t="e">
        <f>P_R[[#This Row],[48+]]-P_R[[#This Row],[49+]]</f>
        <v>#VALUE!</v>
      </c>
    </row>
    <row r="346" spans="50:90" x14ac:dyDescent="0.25">
      <c r="AX346" s="5" t="e">
        <f>P_R[[#This Row],[8+]]-P_R[[#This Row],[9+]]</f>
        <v>#VALUE!</v>
      </c>
      <c r="AY346" s="5" t="e">
        <f>P_R[[#This Row],[9+]]-P_R[[#This Row],[10+]]</f>
        <v>#VALUE!</v>
      </c>
      <c r="AZ346" s="5" t="e">
        <f>P_R[[#This Row],[10+]]-P_R[[#This Row],[11+]]</f>
        <v>#VALUE!</v>
      </c>
      <c r="BA346" s="5" t="e">
        <f>P_R[[#This Row],[11+]]-P_R[[#This Row],[12+]]</f>
        <v>#VALUE!</v>
      </c>
      <c r="BB346" s="5" t="e">
        <f>P_R[[#This Row],[12+]]-P_R[[#This Row],[13+]]</f>
        <v>#VALUE!</v>
      </c>
      <c r="BC346" s="5" t="e">
        <f>P_R[[#This Row],[13+]]-P_R[[#This Row],[14+]]</f>
        <v>#VALUE!</v>
      </c>
      <c r="BD346" s="5" t="e">
        <f>P_R[[#This Row],[14+]]-P_R[[#This Row],[15+]]</f>
        <v>#VALUE!</v>
      </c>
      <c r="BE346" s="5" t="e">
        <f>P_R[[#This Row],[15+]]-P_R[[#This Row],[16+]]</f>
        <v>#VALUE!</v>
      </c>
      <c r="BF346" s="5" t="e">
        <f>P_R[[#This Row],[16+]]-P_R[[#This Row],[17+]]</f>
        <v>#VALUE!</v>
      </c>
      <c r="BG346" s="5" t="e">
        <f>P_R[[#This Row],[17+]]-P_R[[#This Row],[18+]]</f>
        <v>#VALUE!</v>
      </c>
      <c r="BH346" s="5" t="e">
        <f>P_R[[#This Row],[18+]]-P_R[[#This Row],[19+]]</f>
        <v>#VALUE!</v>
      </c>
      <c r="BI346" s="5" t="e">
        <f>P_R[[#This Row],[19+]]-P_R[[#This Row],[20+]]</f>
        <v>#VALUE!</v>
      </c>
      <c r="BJ346" s="5" t="e">
        <f>P_R[[#This Row],[20+]]-P_R[[#This Row],[21+]]</f>
        <v>#VALUE!</v>
      </c>
      <c r="BK346" s="5" t="e">
        <f>P_R[[#This Row],[21+]]-P_R[[#This Row],[22+]]</f>
        <v>#VALUE!</v>
      </c>
      <c r="BL346" s="5" t="e">
        <f>P_R[[#This Row],[22+]]-P_R[[#This Row],[23+]]</f>
        <v>#VALUE!</v>
      </c>
      <c r="BM346" s="5" t="e">
        <f>P_R[[#This Row],[23+]]-P_R[[#This Row],[24+]]</f>
        <v>#VALUE!</v>
      </c>
      <c r="BN346" s="5" t="e">
        <f>P_R[[#This Row],[24+]]-P_R[[#This Row],[25+]]</f>
        <v>#VALUE!</v>
      </c>
      <c r="BO346" s="5" t="e">
        <f>P_R[[#This Row],[25+]]-P_R[[#This Row],[26+]]</f>
        <v>#VALUE!</v>
      </c>
      <c r="BP346" s="5" t="e">
        <f>P_R[[#This Row],[26+]]-P_R[[#This Row],[27+]]</f>
        <v>#VALUE!</v>
      </c>
      <c r="BQ346" s="5" t="e">
        <f>P_R[[#This Row],[27+]]-P_R[[#This Row],[28+]]</f>
        <v>#VALUE!</v>
      </c>
      <c r="BR346" s="5" t="e">
        <f>P_R[[#This Row],[28+]]-P_R[[#This Row],[29+]]</f>
        <v>#VALUE!</v>
      </c>
      <c r="BS346" s="5" t="e">
        <f>P_R[[#This Row],[29+]]-P_R[[#This Row],[30+]]</f>
        <v>#VALUE!</v>
      </c>
      <c r="BT346" s="5" t="e">
        <f>P_R[[#This Row],[30+]]-P_R[[#This Row],[31+]]</f>
        <v>#VALUE!</v>
      </c>
      <c r="BU346" s="5" t="e">
        <f>P_R[[#This Row],[31+]]-P_R[[#This Row],[32+]]</f>
        <v>#VALUE!</v>
      </c>
      <c r="BV346" s="5" t="e">
        <f>P_R[[#This Row],[32+]]-P_R[[#This Row],[33+]]</f>
        <v>#VALUE!</v>
      </c>
      <c r="BW346" s="5" t="e">
        <f>P_R[[#This Row],[33+]]-P_R[[#This Row],[34+]]</f>
        <v>#VALUE!</v>
      </c>
      <c r="BX346" s="5" t="e">
        <f>P_R[[#This Row],[34+]]-P_R[[#This Row],[35+]]</f>
        <v>#VALUE!</v>
      </c>
      <c r="BY346" s="5" t="e">
        <f>P_R[[#This Row],[35+]]-P_R[[#This Row],[36+]]</f>
        <v>#VALUE!</v>
      </c>
      <c r="BZ346" s="5" t="e">
        <f>P_R[[#This Row],[36+]]-P_R[[#This Row],[37+]]</f>
        <v>#VALUE!</v>
      </c>
      <c r="CA346" s="5" t="e">
        <f>P_R[[#This Row],[37+]]-P_R[[#This Row],[38+]]</f>
        <v>#VALUE!</v>
      </c>
      <c r="CB346" s="5" t="e">
        <f>P_R[[#This Row],[38+]]-P_R[[#This Row],[39+]]</f>
        <v>#VALUE!</v>
      </c>
      <c r="CC346" s="5" t="e">
        <f>P_R[[#This Row],[39+]]-P_R[[#This Row],[40+]]</f>
        <v>#VALUE!</v>
      </c>
      <c r="CD346" s="5" t="e">
        <f>P_R[[#This Row],[40+]]-P_R[[#This Row],[41+]]</f>
        <v>#VALUE!</v>
      </c>
      <c r="CE346" s="5" t="e">
        <f>P_R[[#This Row],[41+]]-P_R[[#This Row],[42+]]</f>
        <v>#VALUE!</v>
      </c>
      <c r="CF346" s="5" t="e">
        <f>P_R[[#This Row],[42+]]-P_R[[#This Row],[43+]]</f>
        <v>#VALUE!</v>
      </c>
      <c r="CG346" s="5" t="e">
        <f>P_R[[#This Row],[43+]]-P_R[[#This Row],[44+]]</f>
        <v>#VALUE!</v>
      </c>
      <c r="CH346" s="5" t="e">
        <f>P_R[[#This Row],[44+]]-P_R[[#This Row],[45+]]</f>
        <v>#VALUE!</v>
      </c>
      <c r="CI346" s="5" t="e">
        <f>P_R[[#This Row],[45+]]-P_R[[#This Row],[46+]]</f>
        <v>#VALUE!</v>
      </c>
      <c r="CJ346" s="5" t="e">
        <f>P_R[[#This Row],[46+]]-P_R[[#This Row],[47+]]</f>
        <v>#VALUE!</v>
      </c>
      <c r="CK346" s="5" t="e">
        <f>P_R[[#This Row],[47+]]-P_R[[#This Row],[48+]]</f>
        <v>#VALUE!</v>
      </c>
      <c r="CL346" s="5" t="e">
        <f>P_R[[#This Row],[48+]]-P_R[[#This Row],[49+]]</f>
        <v>#VALUE!</v>
      </c>
    </row>
    <row r="347" spans="50:90" x14ac:dyDescent="0.25">
      <c r="AX347" s="5" t="e">
        <f>P_R[[#This Row],[8+]]-P_R[[#This Row],[9+]]</f>
        <v>#VALUE!</v>
      </c>
      <c r="AY347" s="5" t="e">
        <f>P_R[[#This Row],[9+]]-P_R[[#This Row],[10+]]</f>
        <v>#VALUE!</v>
      </c>
      <c r="AZ347" s="5" t="e">
        <f>P_R[[#This Row],[10+]]-P_R[[#This Row],[11+]]</f>
        <v>#VALUE!</v>
      </c>
      <c r="BA347" s="5" t="e">
        <f>P_R[[#This Row],[11+]]-P_R[[#This Row],[12+]]</f>
        <v>#VALUE!</v>
      </c>
      <c r="BB347" s="5" t="e">
        <f>P_R[[#This Row],[12+]]-P_R[[#This Row],[13+]]</f>
        <v>#VALUE!</v>
      </c>
      <c r="BC347" s="5" t="e">
        <f>P_R[[#This Row],[13+]]-P_R[[#This Row],[14+]]</f>
        <v>#VALUE!</v>
      </c>
      <c r="BD347" s="5" t="e">
        <f>P_R[[#This Row],[14+]]-P_R[[#This Row],[15+]]</f>
        <v>#VALUE!</v>
      </c>
      <c r="BE347" s="5" t="e">
        <f>P_R[[#This Row],[15+]]-P_R[[#This Row],[16+]]</f>
        <v>#VALUE!</v>
      </c>
      <c r="BF347" s="5" t="e">
        <f>P_R[[#This Row],[16+]]-P_R[[#This Row],[17+]]</f>
        <v>#VALUE!</v>
      </c>
      <c r="BG347" s="5" t="e">
        <f>P_R[[#This Row],[17+]]-P_R[[#This Row],[18+]]</f>
        <v>#VALUE!</v>
      </c>
      <c r="BH347" s="5" t="e">
        <f>P_R[[#This Row],[18+]]-P_R[[#This Row],[19+]]</f>
        <v>#VALUE!</v>
      </c>
      <c r="BI347" s="5" t="e">
        <f>P_R[[#This Row],[19+]]-P_R[[#This Row],[20+]]</f>
        <v>#VALUE!</v>
      </c>
      <c r="BJ347" s="5" t="e">
        <f>P_R[[#This Row],[20+]]-P_R[[#This Row],[21+]]</f>
        <v>#VALUE!</v>
      </c>
      <c r="BK347" s="5" t="e">
        <f>P_R[[#This Row],[21+]]-P_R[[#This Row],[22+]]</f>
        <v>#VALUE!</v>
      </c>
      <c r="BL347" s="5" t="e">
        <f>P_R[[#This Row],[22+]]-P_R[[#This Row],[23+]]</f>
        <v>#VALUE!</v>
      </c>
      <c r="BM347" s="5" t="e">
        <f>P_R[[#This Row],[23+]]-P_R[[#This Row],[24+]]</f>
        <v>#VALUE!</v>
      </c>
      <c r="BN347" s="5" t="e">
        <f>P_R[[#This Row],[24+]]-P_R[[#This Row],[25+]]</f>
        <v>#VALUE!</v>
      </c>
      <c r="BO347" s="5" t="e">
        <f>P_R[[#This Row],[25+]]-P_R[[#This Row],[26+]]</f>
        <v>#VALUE!</v>
      </c>
      <c r="BP347" s="5" t="e">
        <f>P_R[[#This Row],[26+]]-P_R[[#This Row],[27+]]</f>
        <v>#VALUE!</v>
      </c>
      <c r="BQ347" s="5" t="e">
        <f>P_R[[#This Row],[27+]]-P_R[[#This Row],[28+]]</f>
        <v>#VALUE!</v>
      </c>
      <c r="BR347" s="5" t="e">
        <f>P_R[[#This Row],[28+]]-P_R[[#This Row],[29+]]</f>
        <v>#VALUE!</v>
      </c>
      <c r="BS347" s="5" t="e">
        <f>P_R[[#This Row],[29+]]-P_R[[#This Row],[30+]]</f>
        <v>#VALUE!</v>
      </c>
      <c r="BT347" s="5" t="e">
        <f>P_R[[#This Row],[30+]]-P_R[[#This Row],[31+]]</f>
        <v>#VALUE!</v>
      </c>
      <c r="BU347" s="5" t="e">
        <f>P_R[[#This Row],[31+]]-P_R[[#This Row],[32+]]</f>
        <v>#VALUE!</v>
      </c>
      <c r="BV347" s="5" t="e">
        <f>P_R[[#This Row],[32+]]-P_R[[#This Row],[33+]]</f>
        <v>#VALUE!</v>
      </c>
      <c r="BW347" s="5" t="e">
        <f>P_R[[#This Row],[33+]]-P_R[[#This Row],[34+]]</f>
        <v>#VALUE!</v>
      </c>
      <c r="BX347" s="5" t="e">
        <f>P_R[[#This Row],[34+]]-P_R[[#This Row],[35+]]</f>
        <v>#VALUE!</v>
      </c>
      <c r="BY347" s="5" t="e">
        <f>P_R[[#This Row],[35+]]-P_R[[#This Row],[36+]]</f>
        <v>#VALUE!</v>
      </c>
      <c r="BZ347" s="5" t="e">
        <f>P_R[[#This Row],[36+]]-P_R[[#This Row],[37+]]</f>
        <v>#VALUE!</v>
      </c>
      <c r="CA347" s="5" t="e">
        <f>P_R[[#This Row],[37+]]-P_R[[#This Row],[38+]]</f>
        <v>#VALUE!</v>
      </c>
      <c r="CB347" s="5" t="e">
        <f>P_R[[#This Row],[38+]]-P_R[[#This Row],[39+]]</f>
        <v>#VALUE!</v>
      </c>
      <c r="CC347" s="5" t="e">
        <f>P_R[[#This Row],[39+]]-P_R[[#This Row],[40+]]</f>
        <v>#VALUE!</v>
      </c>
      <c r="CD347" s="5" t="e">
        <f>P_R[[#This Row],[40+]]-P_R[[#This Row],[41+]]</f>
        <v>#VALUE!</v>
      </c>
      <c r="CE347" s="5" t="e">
        <f>P_R[[#This Row],[41+]]-P_R[[#This Row],[42+]]</f>
        <v>#VALUE!</v>
      </c>
      <c r="CF347" s="5" t="e">
        <f>P_R[[#This Row],[42+]]-P_R[[#This Row],[43+]]</f>
        <v>#VALUE!</v>
      </c>
      <c r="CG347" s="5" t="e">
        <f>P_R[[#This Row],[43+]]-P_R[[#This Row],[44+]]</f>
        <v>#VALUE!</v>
      </c>
      <c r="CH347" s="5" t="e">
        <f>P_R[[#This Row],[44+]]-P_R[[#This Row],[45+]]</f>
        <v>#VALUE!</v>
      </c>
      <c r="CI347" s="5" t="e">
        <f>P_R[[#This Row],[45+]]-P_R[[#This Row],[46+]]</f>
        <v>#VALUE!</v>
      </c>
      <c r="CJ347" s="5" t="e">
        <f>P_R[[#This Row],[46+]]-P_R[[#This Row],[47+]]</f>
        <v>#VALUE!</v>
      </c>
      <c r="CK347" s="5" t="e">
        <f>P_R[[#This Row],[47+]]-P_R[[#This Row],[48+]]</f>
        <v>#VALUE!</v>
      </c>
      <c r="CL347" s="5" t="e">
        <f>P_R[[#This Row],[48+]]-P_R[[#This Row],[49+]]</f>
        <v>#VALUE!</v>
      </c>
    </row>
    <row r="348" spans="50:90" x14ac:dyDescent="0.25">
      <c r="AX348" s="5" t="e">
        <f>P_R[[#This Row],[8+]]-P_R[[#This Row],[9+]]</f>
        <v>#VALUE!</v>
      </c>
      <c r="AY348" s="5" t="e">
        <f>P_R[[#This Row],[9+]]-P_R[[#This Row],[10+]]</f>
        <v>#VALUE!</v>
      </c>
      <c r="AZ348" s="5" t="e">
        <f>P_R[[#This Row],[10+]]-P_R[[#This Row],[11+]]</f>
        <v>#VALUE!</v>
      </c>
      <c r="BA348" s="5" t="e">
        <f>P_R[[#This Row],[11+]]-P_R[[#This Row],[12+]]</f>
        <v>#VALUE!</v>
      </c>
      <c r="BB348" s="5" t="e">
        <f>P_R[[#This Row],[12+]]-P_R[[#This Row],[13+]]</f>
        <v>#VALUE!</v>
      </c>
      <c r="BC348" s="5" t="e">
        <f>P_R[[#This Row],[13+]]-P_R[[#This Row],[14+]]</f>
        <v>#VALUE!</v>
      </c>
      <c r="BD348" s="5" t="e">
        <f>P_R[[#This Row],[14+]]-P_R[[#This Row],[15+]]</f>
        <v>#VALUE!</v>
      </c>
      <c r="BE348" s="5" t="e">
        <f>P_R[[#This Row],[15+]]-P_R[[#This Row],[16+]]</f>
        <v>#VALUE!</v>
      </c>
      <c r="BF348" s="5" t="e">
        <f>P_R[[#This Row],[16+]]-P_R[[#This Row],[17+]]</f>
        <v>#VALUE!</v>
      </c>
      <c r="BG348" s="5" t="e">
        <f>P_R[[#This Row],[17+]]-P_R[[#This Row],[18+]]</f>
        <v>#VALUE!</v>
      </c>
      <c r="BH348" s="5" t="e">
        <f>P_R[[#This Row],[18+]]-P_R[[#This Row],[19+]]</f>
        <v>#VALUE!</v>
      </c>
      <c r="BI348" s="5" t="e">
        <f>P_R[[#This Row],[19+]]-P_R[[#This Row],[20+]]</f>
        <v>#VALUE!</v>
      </c>
      <c r="BJ348" s="5" t="e">
        <f>P_R[[#This Row],[20+]]-P_R[[#This Row],[21+]]</f>
        <v>#VALUE!</v>
      </c>
      <c r="BK348" s="5" t="e">
        <f>P_R[[#This Row],[21+]]-P_R[[#This Row],[22+]]</f>
        <v>#VALUE!</v>
      </c>
      <c r="BL348" s="5" t="e">
        <f>P_R[[#This Row],[22+]]-P_R[[#This Row],[23+]]</f>
        <v>#VALUE!</v>
      </c>
      <c r="BM348" s="5" t="e">
        <f>P_R[[#This Row],[23+]]-P_R[[#This Row],[24+]]</f>
        <v>#VALUE!</v>
      </c>
      <c r="BN348" s="5" t="e">
        <f>P_R[[#This Row],[24+]]-P_R[[#This Row],[25+]]</f>
        <v>#VALUE!</v>
      </c>
      <c r="BO348" s="5" t="e">
        <f>P_R[[#This Row],[25+]]-P_R[[#This Row],[26+]]</f>
        <v>#VALUE!</v>
      </c>
      <c r="BP348" s="5" t="e">
        <f>P_R[[#This Row],[26+]]-P_R[[#This Row],[27+]]</f>
        <v>#VALUE!</v>
      </c>
      <c r="BQ348" s="5" t="e">
        <f>P_R[[#This Row],[27+]]-P_R[[#This Row],[28+]]</f>
        <v>#VALUE!</v>
      </c>
      <c r="BR348" s="5" t="e">
        <f>P_R[[#This Row],[28+]]-P_R[[#This Row],[29+]]</f>
        <v>#VALUE!</v>
      </c>
      <c r="BS348" s="5" t="e">
        <f>P_R[[#This Row],[29+]]-P_R[[#This Row],[30+]]</f>
        <v>#VALUE!</v>
      </c>
      <c r="BT348" s="5" t="e">
        <f>P_R[[#This Row],[30+]]-P_R[[#This Row],[31+]]</f>
        <v>#VALUE!</v>
      </c>
      <c r="BU348" s="5" t="e">
        <f>P_R[[#This Row],[31+]]-P_R[[#This Row],[32+]]</f>
        <v>#VALUE!</v>
      </c>
      <c r="BV348" s="5" t="e">
        <f>P_R[[#This Row],[32+]]-P_R[[#This Row],[33+]]</f>
        <v>#VALUE!</v>
      </c>
      <c r="BW348" s="5" t="e">
        <f>P_R[[#This Row],[33+]]-P_R[[#This Row],[34+]]</f>
        <v>#VALUE!</v>
      </c>
      <c r="BX348" s="5" t="e">
        <f>P_R[[#This Row],[34+]]-P_R[[#This Row],[35+]]</f>
        <v>#VALUE!</v>
      </c>
      <c r="BY348" s="5" t="e">
        <f>P_R[[#This Row],[35+]]-P_R[[#This Row],[36+]]</f>
        <v>#VALUE!</v>
      </c>
      <c r="BZ348" s="5" t="e">
        <f>P_R[[#This Row],[36+]]-P_R[[#This Row],[37+]]</f>
        <v>#VALUE!</v>
      </c>
      <c r="CA348" s="5" t="e">
        <f>P_R[[#This Row],[37+]]-P_R[[#This Row],[38+]]</f>
        <v>#VALUE!</v>
      </c>
      <c r="CB348" s="5" t="e">
        <f>P_R[[#This Row],[38+]]-P_R[[#This Row],[39+]]</f>
        <v>#VALUE!</v>
      </c>
      <c r="CC348" s="5" t="e">
        <f>P_R[[#This Row],[39+]]-P_R[[#This Row],[40+]]</f>
        <v>#VALUE!</v>
      </c>
      <c r="CD348" s="5" t="e">
        <f>P_R[[#This Row],[40+]]-P_R[[#This Row],[41+]]</f>
        <v>#VALUE!</v>
      </c>
      <c r="CE348" s="5" t="e">
        <f>P_R[[#This Row],[41+]]-P_R[[#This Row],[42+]]</f>
        <v>#VALUE!</v>
      </c>
      <c r="CF348" s="5" t="e">
        <f>P_R[[#This Row],[42+]]-P_R[[#This Row],[43+]]</f>
        <v>#VALUE!</v>
      </c>
      <c r="CG348" s="5" t="e">
        <f>P_R[[#This Row],[43+]]-P_R[[#This Row],[44+]]</f>
        <v>#VALUE!</v>
      </c>
      <c r="CH348" s="5" t="e">
        <f>P_R[[#This Row],[44+]]-P_R[[#This Row],[45+]]</f>
        <v>#VALUE!</v>
      </c>
      <c r="CI348" s="5" t="e">
        <f>P_R[[#This Row],[45+]]-P_R[[#This Row],[46+]]</f>
        <v>#VALUE!</v>
      </c>
      <c r="CJ348" s="5" t="e">
        <f>P_R[[#This Row],[46+]]-P_R[[#This Row],[47+]]</f>
        <v>#VALUE!</v>
      </c>
      <c r="CK348" s="5" t="e">
        <f>P_R[[#This Row],[47+]]-P_R[[#This Row],[48+]]</f>
        <v>#VALUE!</v>
      </c>
      <c r="CL348" s="5" t="e">
        <f>P_R[[#This Row],[48+]]-P_R[[#This Row],[49+]]</f>
        <v>#VALUE!</v>
      </c>
    </row>
    <row r="349" spans="50:90" x14ac:dyDescent="0.25">
      <c r="AX349" s="5" t="e">
        <f>P_R[[#This Row],[8+]]-P_R[[#This Row],[9+]]</f>
        <v>#VALUE!</v>
      </c>
      <c r="AY349" s="5" t="e">
        <f>P_R[[#This Row],[9+]]-P_R[[#This Row],[10+]]</f>
        <v>#VALUE!</v>
      </c>
      <c r="AZ349" s="5" t="e">
        <f>P_R[[#This Row],[10+]]-P_R[[#This Row],[11+]]</f>
        <v>#VALUE!</v>
      </c>
      <c r="BA349" s="5" t="e">
        <f>P_R[[#This Row],[11+]]-P_R[[#This Row],[12+]]</f>
        <v>#VALUE!</v>
      </c>
      <c r="BB349" s="5" t="e">
        <f>P_R[[#This Row],[12+]]-P_R[[#This Row],[13+]]</f>
        <v>#VALUE!</v>
      </c>
      <c r="BC349" s="5" t="e">
        <f>P_R[[#This Row],[13+]]-P_R[[#This Row],[14+]]</f>
        <v>#VALUE!</v>
      </c>
      <c r="BD349" s="5" t="e">
        <f>P_R[[#This Row],[14+]]-P_R[[#This Row],[15+]]</f>
        <v>#VALUE!</v>
      </c>
      <c r="BE349" s="5" t="e">
        <f>P_R[[#This Row],[15+]]-P_R[[#This Row],[16+]]</f>
        <v>#VALUE!</v>
      </c>
      <c r="BF349" s="5" t="e">
        <f>P_R[[#This Row],[16+]]-P_R[[#This Row],[17+]]</f>
        <v>#VALUE!</v>
      </c>
      <c r="BG349" s="5" t="e">
        <f>P_R[[#This Row],[17+]]-P_R[[#This Row],[18+]]</f>
        <v>#VALUE!</v>
      </c>
      <c r="BH349" s="5" t="e">
        <f>P_R[[#This Row],[18+]]-P_R[[#This Row],[19+]]</f>
        <v>#VALUE!</v>
      </c>
      <c r="BI349" s="5" t="e">
        <f>P_R[[#This Row],[19+]]-P_R[[#This Row],[20+]]</f>
        <v>#VALUE!</v>
      </c>
      <c r="BJ349" s="5" t="e">
        <f>P_R[[#This Row],[20+]]-P_R[[#This Row],[21+]]</f>
        <v>#VALUE!</v>
      </c>
      <c r="BK349" s="5" t="e">
        <f>P_R[[#This Row],[21+]]-P_R[[#This Row],[22+]]</f>
        <v>#VALUE!</v>
      </c>
      <c r="BL349" s="5" t="e">
        <f>P_R[[#This Row],[22+]]-P_R[[#This Row],[23+]]</f>
        <v>#VALUE!</v>
      </c>
      <c r="BM349" s="5" t="e">
        <f>P_R[[#This Row],[23+]]-P_R[[#This Row],[24+]]</f>
        <v>#VALUE!</v>
      </c>
      <c r="BN349" s="5" t="e">
        <f>P_R[[#This Row],[24+]]-P_R[[#This Row],[25+]]</f>
        <v>#VALUE!</v>
      </c>
      <c r="BO349" s="5" t="e">
        <f>P_R[[#This Row],[25+]]-P_R[[#This Row],[26+]]</f>
        <v>#VALUE!</v>
      </c>
      <c r="BP349" s="5" t="e">
        <f>P_R[[#This Row],[26+]]-P_R[[#This Row],[27+]]</f>
        <v>#VALUE!</v>
      </c>
      <c r="BQ349" s="5" t="e">
        <f>P_R[[#This Row],[27+]]-P_R[[#This Row],[28+]]</f>
        <v>#VALUE!</v>
      </c>
      <c r="BR349" s="5" t="e">
        <f>P_R[[#This Row],[28+]]-P_R[[#This Row],[29+]]</f>
        <v>#VALUE!</v>
      </c>
      <c r="BS349" s="5" t="e">
        <f>P_R[[#This Row],[29+]]-P_R[[#This Row],[30+]]</f>
        <v>#VALUE!</v>
      </c>
      <c r="BT349" s="5" t="e">
        <f>P_R[[#This Row],[30+]]-P_R[[#This Row],[31+]]</f>
        <v>#VALUE!</v>
      </c>
      <c r="BU349" s="5" t="e">
        <f>P_R[[#This Row],[31+]]-P_R[[#This Row],[32+]]</f>
        <v>#VALUE!</v>
      </c>
      <c r="BV349" s="5" t="e">
        <f>P_R[[#This Row],[32+]]-P_R[[#This Row],[33+]]</f>
        <v>#VALUE!</v>
      </c>
      <c r="BW349" s="5" t="e">
        <f>P_R[[#This Row],[33+]]-P_R[[#This Row],[34+]]</f>
        <v>#VALUE!</v>
      </c>
      <c r="BX349" s="5" t="e">
        <f>P_R[[#This Row],[34+]]-P_R[[#This Row],[35+]]</f>
        <v>#VALUE!</v>
      </c>
      <c r="BY349" s="5" t="e">
        <f>P_R[[#This Row],[35+]]-P_R[[#This Row],[36+]]</f>
        <v>#VALUE!</v>
      </c>
      <c r="BZ349" s="5" t="e">
        <f>P_R[[#This Row],[36+]]-P_R[[#This Row],[37+]]</f>
        <v>#VALUE!</v>
      </c>
      <c r="CA349" s="5" t="e">
        <f>P_R[[#This Row],[37+]]-P_R[[#This Row],[38+]]</f>
        <v>#VALUE!</v>
      </c>
      <c r="CB349" s="5" t="e">
        <f>P_R[[#This Row],[38+]]-P_R[[#This Row],[39+]]</f>
        <v>#VALUE!</v>
      </c>
      <c r="CC349" s="5" t="e">
        <f>P_R[[#This Row],[39+]]-P_R[[#This Row],[40+]]</f>
        <v>#VALUE!</v>
      </c>
      <c r="CD349" s="5" t="e">
        <f>P_R[[#This Row],[40+]]-P_R[[#This Row],[41+]]</f>
        <v>#VALUE!</v>
      </c>
      <c r="CE349" s="5" t="e">
        <f>P_R[[#This Row],[41+]]-P_R[[#This Row],[42+]]</f>
        <v>#VALUE!</v>
      </c>
      <c r="CF349" s="5" t="e">
        <f>P_R[[#This Row],[42+]]-P_R[[#This Row],[43+]]</f>
        <v>#VALUE!</v>
      </c>
      <c r="CG349" s="5" t="e">
        <f>P_R[[#This Row],[43+]]-P_R[[#This Row],[44+]]</f>
        <v>#VALUE!</v>
      </c>
      <c r="CH349" s="5" t="e">
        <f>P_R[[#This Row],[44+]]-P_R[[#This Row],[45+]]</f>
        <v>#VALUE!</v>
      </c>
      <c r="CI349" s="5" t="e">
        <f>P_R[[#This Row],[45+]]-P_R[[#This Row],[46+]]</f>
        <v>#VALUE!</v>
      </c>
      <c r="CJ349" s="5" t="e">
        <f>P_R[[#This Row],[46+]]-P_R[[#This Row],[47+]]</f>
        <v>#VALUE!</v>
      </c>
      <c r="CK349" s="5" t="e">
        <f>P_R[[#This Row],[47+]]-P_R[[#This Row],[48+]]</f>
        <v>#VALUE!</v>
      </c>
      <c r="CL349" s="5" t="e">
        <f>P_R[[#This Row],[48+]]-P_R[[#This Row],[49+]]</f>
        <v>#VALUE!</v>
      </c>
    </row>
    <row r="350" spans="50:90" x14ac:dyDescent="0.25">
      <c r="AX350" s="5" t="e">
        <f>P_R[[#This Row],[8+]]-P_R[[#This Row],[9+]]</f>
        <v>#VALUE!</v>
      </c>
      <c r="AY350" s="5" t="e">
        <f>P_R[[#This Row],[9+]]-P_R[[#This Row],[10+]]</f>
        <v>#VALUE!</v>
      </c>
      <c r="AZ350" s="5" t="e">
        <f>P_R[[#This Row],[10+]]-P_R[[#This Row],[11+]]</f>
        <v>#VALUE!</v>
      </c>
      <c r="BA350" s="5" t="e">
        <f>P_R[[#This Row],[11+]]-P_R[[#This Row],[12+]]</f>
        <v>#VALUE!</v>
      </c>
      <c r="BB350" s="5" t="e">
        <f>P_R[[#This Row],[12+]]-P_R[[#This Row],[13+]]</f>
        <v>#VALUE!</v>
      </c>
      <c r="BC350" s="5" t="e">
        <f>P_R[[#This Row],[13+]]-P_R[[#This Row],[14+]]</f>
        <v>#VALUE!</v>
      </c>
      <c r="BD350" s="5" t="e">
        <f>P_R[[#This Row],[14+]]-P_R[[#This Row],[15+]]</f>
        <v>#VALUE!</v>
      </c>
      <c r="BE350" s="5" t="e">
        <f>P_R[[#This Row],[15+]]-P_R[[#This Row],[16+]]</f>
        <v>#VALUE!</v>
      </c>
      <c r="BF350" s="5" t="e">
        <f>P_R[[#This Row],[16+]]-P_R[[#This Row],[17+]]</f>
        <v>#VALUE!</v>
      </c>
      <c r="BG350" s="5" t="e">
        <f>P_R[[#This Row],[17+]]-P_R[[#This Row],[18+]]</f>
        <v>#VALUE!</v>
      </c>
      <c r="BH350" s="5" t="e">
        <f>P_R[[#This Row],[18+]]-P_R[[#This Row],[19+]]</f>
        <v>#VALUE!</v>
      </c>
      <c r="BI350" s="5" t="e">
        <f>P_R[[#This Row],[19+]]-P_R[[#This Row],[20+]]</f>
        <v>#VALUE!</v>
      </c>
      <c r="BJ350" s="5" t="e">
        <f>P_R[[#This Row],[20+]]-P_R[[#This Row],[21+]]</f>
        <v>#VALUE!</v>
      </c>
      <c r="BK350" s="5" t="e">
        <f>P_R[[#This Row],[21+]]-P_R[[#This Row],[22+]]</f>
        <v>#VALUE!</v>
      </c>
      <c r="BL350" s="5" t="e">
        <f>P_R[[#This Row],[22+]]-P_R[[#This Row],[23+]]</f>
        <v>#VALUE!</v>
      </c>
      <c r="BM350" s="5" t="e">
        <f>P_R[[#This Row],[23+]]-P_R[[#This Row],[24+]]</f>
        <v>#VALUE!</v>
      </c>
      <c r="BN350" s="5" t="e">
        <f>P_R[[#This Row],[24+]]-P_R[[#This Row],[25+]]</f>
        <v>#VALUE!</v>
      </c>
      <c r="BO350" s="5" t="e">
        <f>P_R[[#This Row],[25+]]-P_R[[#This Row],[26+]]</f>
        <v>#VALUE!</v>
      </c>
      <c r="BP350" s="5" t="e">
        <f>P_R[[#This Row],[26+]]-P_R[[#This Row],[27+]]</f>
        <v>#VALUE!</v>
      </c>
      <c r="BQ350" s="5" t="e">
        <f>P_R[[#This Row],[27+]]-P_R[[#This Row],[28+]]</f>
        <v>#VALUE!</v>
      </c>
      <c r="BR350" s="5" t="e">
        <f>P_R[[#This Row],[28+]]-P_R[[#This Row],[29+]]</f>
        <v>#VALUE!</v>
      </c>
      <c r="BS350" s="5" t="e">
        <f>P_R[[#This Row],[29+]]-P_R[[#This Row],[30+]]</f>
        <v>#VALUE!</v>
      </c>
      <c r="BT350" s="5" t="e">
        <f>P_R[[#This Row],[30+]]-P_R[[#This Row],[31+]]</f>
        <v>#VALUE!</v>
      </c>
      <c r="BU350" s="5" t="e">
        <f>P_R[[#This Row],[31+]]-P_R[[#This Row],[32+]]</f>
        <v>#VALUE!</v>
      </c>
      <c r="BV350" s="5" t="e">
        <f>P_R[[#This Row],[32+]]-P_R[[#This Row],[33+]]</f>
        <v>#VALUE!</v>
      </c>
      <c r="BW350" s="5" t="e">
        <f>P_R[[#This Row],[33+]]-P_R[[#This Row],[34+]]</f>
        <v>#VALUE!</v>
      </c>
      <c r="BX350" s="5" t="e">
        <f>P_R[[#This Row],[34+]]-P_R[[#This Row],[35+]]</f>
        <v>#VALUE!</v>
      </c>
      <c r="BY350" s="5" t="e">
        <f>P_R[[#This Row],[35+]]-P_R[[#This Row],[36+]]</f>
        <v>#VALUE!</v>
      </c>
      <c r="BZ350" s="5" t="e">
        <f>P_R[[#This Row],[36+]]-P_R[[#This Row],[37+]]</f>
        <v>#VALUE!</v>
      </c>
      <c r="CA350" s="5" t="e">
        <f>P_R[[#This Row],[37+]]-P_R[[#This Row],[38+]]</f>
        <v>#VALUE!</v>
      </c>
      <c r="CB350" s="5" t="e">
        <f>P_R[[#This Row],[38+]]-P_R[[#This Row],[39+]]</f>
        <v>#VALUE!</v>
      </c>
      <c r="CC350" s="5" t="e">
        <f>P_R[[#This Row],[39+]]-P_R[[#This Row],[40+]]</f>
        <v>#VALUE!</v>
      </c>
      <c r="CD350" s="5" t="e">
        <f>P_R[[#This Row],[40+]]-P_R[[#This Row],[41+]]</f>
        <v>#VALUE!</v>
      </c>
      <c r="CE350" s="5" t="e">
        <f>P_R[[#This Row],[41+]]-P_R[[#This Row],[42+]]</f>
        <v>#VALUE!</v>
      </c>
      <c r="CF350" s="5" t="e">
        <f>P_R[[#This Row],[42+]]-P_R[[#This Row],[43+]]</f>
        <v>#VALUE!</v>
      </c>
      <c r="CG350" s="5" t="e">
        <f>P_R[[#This Row],[43+]]-P_R[[#This Row],[44+]]</f>
        <v>#VALUE!</v>
      </c>
      <c r="CH350" s="5" t="e">
        <f>P_R[[#This Row],[44+]]-P_R[[#This Row],[45+]]</f>
        <v>#VALUE!</v>
      </c>
      <c r="CI350" s="5" t="e">
        <f>P_R[[#This Row],[45+]]-P_R[[#This Row],[46+]]</f>
        <v>#VALUE!</v>
      </c>
      <c r="CJ350" s="5" t="e">
        <f>P_R[[#This Row],[46+]]-P_R[[#This Row],[47+]]</f>
        <v>#VALUE!</v>
      </c>
      <c r="CK350" s="5" t="e">
        <f>P_R[[#This Row],[47+]]-P_R[[#This Row],[48+]]</f>
        <v>#VALUE!</v>
      </c>
      <c r="CL350" s="5" t="e">
        <f>P_R[[#This Row],[48+]]-P_R[[#This Row],[49+]]</f>
        <v>#VALUE!</v>
      </c>
    </row>
    <row r="351" spans="50:90" x14ac:dyDescent="0.25">
      <c r="AX351" s="5" t="e">
        <f>P_R[[#This Row],[8+]]-P_R[[#This Row],[9+]]</f>
        <v>#VALUE!</v>
      </c>
      <c r="AY351" s="5" t="e">
        <f>P_R[[#This Row],[9+]]-P_R[[#This Row],[10+]]</f>
        <v>#VALUE!</v>
      </c>
      <c r="AZ351" s="5" t="e">
        <f>P_R[[#This Row],[10+]]-P_R[[#This Row],[11+]]</f>
        <v>#VALUE!</v>
      </c>
      <c r="BA351" s="5" t="e">
        <f>P_R[[#This Row],[11+]]-P_R[[#This Row],[12+]]</f>
        <v>#VALUE!</v>
      </c>
      <c r="BB351" s="5" t="e">
        <f>P_R[[#This Row],[12+]]-P_R[[#This Row],[13+]]</f>
        <v>#VALUE!</v>
      </c>
      <c r="BC351" s="5" t="e">
        <f>P_R[[#This Row],[13+]]-P_R[[#This Row],[14+]]</f>
        <v>#VALUE!</v>
      </c>
      <c r="BD351" s="5" t="e">
        <f>P_R[[#This Row],[14+]]-P_R[[#This Row],[15+]]</f>
        <v>#VALUE!</v>
      </c>
      <c r="BE351" s="5" t="e">
        <f>P_R[[#This Row],[15+]]-P_R[[#This Row],[16+]]</f>
        <v>#VALUE!</v>
      </c>
      <c r="BF351" s="5" t="e">
        <f>P_R[[#This Row],[16+]]-P_R[[#This Row],[17+]]</f>
        <v>#VALUE!</v>
      </c>
      <c r="BG351" s="5" t="e">
        <f>P_R[[#This Row],[17+]]-P_R[[#This Row],[18+]]</f>
        <v>#VALUE!</v>
      </c>
      <c r="BH351" s="5" t="e">
        <f>P_R[[#This Row],[18+]]-P_R[[#This Row],[19+]]</f>
        <v>#VALUE!</v>
      </c>
      <c r="BI351" s="5" t="e">
        <f>P_R[[#This Row],[19+]]-P_R[[#This Row],[20+]]</f>
        <v>#VALUE!</v>
      </c>
      <c r="BJ351" s="5" t="e">
        <f>P_R[[#This Row],[20+]]-P_R[[#This Row],[21+]]</f>
        <v>#VALUE!</v>
      </c>
      <c r="BK351" s="5" t="e">
        <f>P_R[[#This Row],[21+]]-P_R[[#This Row],[22+]]</f>
        <v>#VALUE!</v>
      </c>
      <c r="BL351" s="5" t="e">
        <f>P_R[[#This Row],[22+]]-P_R[[#This Row],[23+]]</f>
        <v>#VALUE!</v>
      </c>
      <c r="BM351" s="5" t="e">
        <f>P_R[[#This Row],[23+]]-P_R[[#This Row],[24+]]</f>
        <v>#VALUE!</v>
      </c>
      <c r="BN351" s="5" t="e">
        <f>P_R[[#This Row],[24+]]-P_R[[#This Row],[25+]]</f>
        <v>#VALUE!</v>
      </c>
      <c r="BO351" s="5" t="e">
        <f>P_R[[#This Row],[25+]]-P_R[[#This Row],[26+]]</f>
        <v>#VALUE!</v>
      </c>
      <c r="BP351" s="5" t="e">
        <f>P_R[[#This Row],[26+]]-P_R[[#This Row],[27+]]</f>
        <v>#VALUE!</v>
      </c>
      <c r="BQ351" s="5" t="e">
        <f>P_R[[#This Row],[27+]]-P_R[[#This Row],[28+]]</f>
        <v>#VALUE!</v>
      </c>
      <c r="BR351" s="5" t="e">
        <f>P_R[[#This Row],[28+]]-P_R[[#This Row],[29+]]</f>
        <v>#VALUE!</v>
      </c>
      <c r="BS351" s="5" t="e">
        <f>P_R[[#This Row],[29+]]-P_R[[#This Row],[30+]]</f>
        <v>#VALUE!</v>
      </c>
      <c r="BT351" s="5" t="e">
        <f>P_R[[#This Row],[30+]]-P_R[[#This Row],[31+]]</f>
        <v>#VALUE!</v>
      </c>
      <c r="BU351" s="5" t="e">
        <f>P_R[[#This Row],[31+]]-P_R[[#This Row],[32+]]</f>
        <v>#VALUE!</v>
      </c>
      <c r="BV351" s="5" t="e">
        <f>P_R[[#This Row],[32+]]-P_R[[#This Row],[33+]]</f>
        <v>#VALUE!</v>
      </c>
      <c r="BW351" s="5" t="e">
        <f>P_R[[#This Row],[33+]]-P_R[[#This Row],[34+]]</f>
        <v>#VALUE!</v>
      </c>
      <c r="BX351" s="5" t="e">
        <f>P_R[[#This Row],[34+]]-P_R[[#This Row],[35+]]</f>
        <v>#VALUE!</v>
      </c>
      <c r="BY351" s="5" t="e">
        <f>P_R[[#This Row],[35+]]-P_R[[#This Row],[36+]]</f>
        <v>#VALUE!</v>
      </c>
      <c r="BZ351" s="5" t="e">
        <f>P_R[[#This Row],[36+]]-P_R[[#This Row],[37+]]</f>
        <v>#VALUE!</v>
      </c>
      <c r="CA351" s="5" t="e">
        <f>P_R[[#This Row],[37+]]-P_R[[#This Row],[38+]]</f>
        <v>#VALUE!</v>
      </c>
      <c r="CB351" s="5" t="e">
        <f>P_R[[#This Row],[38+]]-P_R[[#This Row],[39+]]</f>
        <v>#VALUE!</v>
      </c>
      <c r="CC351" s="5" t="e">
        <f>P_R[[#This Row],[39+]]-P_R[[#This Row],[40+]]</f>
        <v>#VALUE!</v>
      </c>
      <c r="CD351" s="5" t="e">
        <f>P_R[[#This Row],[40+]]-P_R[[#This Row],[41+]]</f>
        <v>#VALUE!</v>
      </c>
      <c r="CE351" s="5" t="e">
        <f>P_R[[#This Row],[41+]]-P_R[[#This Row],[42+]]</f>
        <v>#VALUE!</v>
      </c>
      <c r="CF351" s="5" t="e">
        <f>P_R[[#This Row],[42+]]-P_R[[#This Row],[43+]]</f>
        <v>#VALUE!</v>
      </c>
      <c r="CG351" s="5" t="e">
        <f>P_R[[#This Row],[43+]]-P_R[[#This Row],[44+]]</f>
        <v>#VALUE!</v>
      </c>
      <c r="CH351" s="5" t="e">
        <f>P_R[[#This Row],[44+]]-P_R[[#This Row],[45+]]</f>
        <v>#VALUE!</v>
      </c>
      <c r="CI351" s="5" t="e">
        <f>P_R[[#This Row],[45+]]-P_R[[#This Row],[46+]]</f>
        <v>#VALUE!</v>
      </c>
      <c r="CJ351" s="5" t="e">
        <f>P_R[[#This Row],[46+]]-P_R[[#This Row],[47+]]</f>
        <v>#VALUE!</v>
      </c>
      <c r="CK351" s="5" t="e">
        <f>P_R[[#This Row],[47+]]-P_R[[#This Row],[48+]]</f>
        <v>#VALUE!</v>
      </c>
      <c r="CL351" s="5" t="e">
        <f>P_R[[#This Row],[48+]]-P_R[[#This Row],[49+]]</f>
        <v>#VALUE!</v>
      </c>
    </row>
    <row r="352" spans="50:90" x14ac:dyDescent="0.25">
      <c r="AX352" s="5" t="e">
        <f>P_R[[#This Row],[8+]]-P_R[[#This Row],[9+]]</f>
        <v>#VALUE!</v>
      </c>
      <c r="AY352" s="5" t="e">
        <f>P_R[[#This Row],[9+]]-P_R[[#This Row],[10+]]</f>
        <v>#VALUE!</v>
      </c>
      <c r="AZ352" s="5" t="e">
        <f>P_R[[#This Row],[10+]]-P_R[[#This Row],[11+]]</f>
        <v>#VALUE!</v>
      </c>
      <c r="BA352" s="5" t="e">
        <f>P_R[[#This Row],[11+]]-P_R[[#This Row],[12+]]</f>
        <v>#VALUE!</v>
      </c>
      <c r="BB352" s="5" t="e">
        <f>P_R[[#This Row],[12+]]-P_R[[#This Row],[13+]]</f>
        <v>#VALUE!</v>
      </c>
      <c r="BC352" s="5" t="e">
        <f>P_R[[#This Row],[13+]]-P_R[[#This Row],[14+]]</f>
        <v>#VALUE!</v>
      </c>
      <c r="BD352" s="5" t="e">
        <f>P_R[[#This Row],[14+]]-P_R[[#This Row],[15+]]</f>
        <v>#VALUE!</v>
      </c>
      <c r="BE352" s="5" t="e">
        <f>P_R[[#This Row],[15+]]-P_R[[#This Row],[16+]]</f>
        <v>#VALUE!</v>
      </c>
      <c r="BF352" s="5" t="e">
        <f>P_R[[#This Row],[16+]]-P_R[[#This Row],[17+]]</f>
        <v>#VALUE!</v>
      </c>
      <c r="BG352" s="5" t="e">
        <f>P_R[[#This Row],[17+]]-P_R[[#This Row],[18+]]</f>
        <v>#VALUE!</v>
      </c>
      <c r="BH352" s="5" t="e">
        <f>P_R[[#This Row],[18+]]-P_R[[#This Row],[19+]]</f>
        <v>#VALUE!</v>
      </c>
      <c r="BI352" s="5" t="e">
        <f>P_R[[#This Row],[19+]]-P_R[[#This Row],[20+]]</f>
        <v>#VALUE!</v>
      </c>
      <c r="BJ352" s="5" t="e">
        <f>P_R[[#This Row],[20+]]-P_R[[#This Row],[21+]]</f>
        <v>#VALUE!</v>
      </c>
      <c r="BK352" s="5" t="e">
        <f>P_R[[#This Row],[21+]]-P_R[[#This Row],[22+]]</f>
        <v>#VALUE!</v>
      </c>
      <c r="BL352" s="5" t="e">
        <f>P_R[[#This Row],[22+]]-P_R[[#This Row],[23+]]</f>
        <v>#VALUE!</v>
      </c>
      <c r="BM352" s="5" t="e">
        <f>P_R[[#This Row],[23+]]-P_R[[#This Row],[24+]]</f>
        <v>#VALUE!</v>
      </c>
      <c r="BN352" s="5" t="e">
        <f>P_R[[#This Row],[24+]]-P_R[[#This Row],[25+]]</f>
        <v>#VALUE!</v>
      </c>
      <c r="BO352" s="5" t="e">
        <f>P_R[[#This Row],[25+]]-P_R[[#This Row],[26+]]</f>
        <v>#VALUE!</v>
      </c>
      <c r="BP352" s="5" t="e">
        <f>P_R[[#This Row],[26+]]-P_R[[#This Row],[27+]]</f>
        <v>#VALUE!</v>
      </c>
      <c r="BQ352" s="5" t="e">
        <f>P_R[[#This Row],[27+]]-P_R[[#This Row],[28+]]</f>
        <v>#VALUE!</v>
      </c>
      <c r="BR352" s="5" t="e">
        <f>P_R[[#This Row],[28+]]-P_R[[#This Row],[29+]]</f>
        <v>#VALUE!</v>
      </c>
      <c r="BS352" s="5" t="e">
        <f>P_R[[#This Row],[29+]]-P_R[[#This Row],[30+]]</f>
        <v>#VALUE!</v>
      </c>
      <c r="BT352" s="5" t="e">
        <f>P_R[[#This Row],[30+]]-P_R[[#This Row],[31+]]</f>
        <v>#VALUE!</v>
      </c>
      <c r="BU352" s="5" t="e">
        <f>P_R[[#This Row],[31+]]-P_R[[#This Row],[32+]]</f>
        <v>#VALUE!</v>
      </c>
      <c r="BV352" s="5" t="e">
        <f>P_R[[#This Row],[32+]]-P_R[[#This Row],[33+]]</f>
        <v>#VALUE!</v>
      </c>
      <c r="BW352" s="5" t="e">
        <f>P_R[[#This Row],[33+]]-P_R[[#This Row],[34+]]</f>
        <v>#VALUE!</v>
      </c>
      <c r="BX352" s="5" t="e">
        <f>P_R[[#This Row],[34+]]-P_R[[#This Row],[35+]]</f>
        <v>#VALUE!</v>
      </c>
      <c r="BY352" s="5" t="e">
        <f>P_R[[#This Row],[35+]]-P_R[[#This Row],[36+]]</f>
        <v>#VALUE!</v>
      </c>
      <c r="BZ352" s="5" t="e">
        <f>P_R[[#This Row],[36+]]-P_R[[#This Row],[37+]]</f>
        <v>#VALUE!</v>
      </c>
      <c r="CA352" s="5" t="e">
        <f>P_R[[#This Row],[37+]]-P_R[[#This Row],[38+]]</f>
        <v>#VALUE!</v>
      </c>
      <c r="CB352" s="5" t="e">
        <f>P_R[[#This Row],[38+]]-P_R[[#This Row],[39+]]</f>
        <v>#VALUE!</v>
      </c>
      <c r="CC352" s="5" t="e">
        <f>P_R[[#This Row],[39+]]-P_R[[#This Row],[40+]]</f>
        <v>#VALUE!</v>
      </c>
      <c r="CD352" s="5" t="e">
        <f>P_R[[#This Row],[40+]]-P_R[[#This Row],[41+]]</f>
        <v>#VALUE!</v>
      </c>
      <c r="CE352" s="5" t="e">
        <f>P_R[[#This Row],[41+]]-P_R[[#This Row],[42+]]</f>
        <v>#VALUE!</v>
      </c>
      <c r="CF352" s="5" t="e">
        <f>P_R[[#This Row],[42+]]-P_R[[#This Row],[43+]]</f>
        <v>#VALUE!</v>
      </c>
      <c r="CG352" s="5" t="e">
        <f>P_R[[#This Row],[43+]]-P_R[[#This Row],[44+]]</f>
        <v>#VALUE!</v>
      </c>
      <c r="CH352" s="5" t="e">
        <f>P_R[[#This Row],[44+]]-P_R[[#This Row],[45+]]</f>
        <v>#VALUE!</v>
      </c>
      <c r="CI352" s="5" t="e">
        <f>P_R[[#This Row],[45+]]-P_R[[#This Row],[46+]]</f>
        <v>#VALUE!</v>
      </c>
      <c r="CJ352" s="5" t="e">
        <f>P_R[[#This Row],[46+]]-P_R[[#This Row],[47+]]</f>
        <v>#VALUE!</v>
      </c>
      <c r="CK352" s="5" t="e">
        <f>P_R[[#This Row],[47+]]-P_R[[#This Row],[48+]]</f>
        <v>#VALUE!</v>
      </c>
      <c r="CL352" s="5" t="e">
        <f>P_R[[#This Row],[48+]]-P_R[[#This Row],[49+]]</f>
        <v>#VALUE!</v>
      </c>
    </row>
    <row r="353" spans="50:90" x14ac:dyDescent="0.25">
      <c r="AX353" s="5" t="e">
        <f>P_R[[#This Row],[8+]]-P_R[[#This Row],[9+]]</f>
        <v>#VALUE!</v>
      </c>
      <c r="AY353" s="5" t="e">
        <f>P_R[[#This Row],[9+]]-P_R[[#This Row],[10+]]</f>
        <v>#VALUE!</v>
      </c>
      <c r="AZ353" s="5" t="e">
        <f>P_R[[#This Row],[10+]]-P_R[[#This Row],[11+]]</f>
        <v>#VALUE!</v>
      </c>
      <c r="BA353" s="5" t="e">
        <f>P_R[[#This Row],[11+]]-P_R[[#This Row],[12+]]</f>
        <v>#VALUE!</v>
      </c>
      <c r="BB353" s="5" t="e">
        <f>P_R[[#This Row],[12+]]-P_R[[#This Row],[13+]]</f>
        <v>#VALUE!</v>
      </c>
      <c r="BC353" s="5" t="e">
        <f>P_R[[#This Row],[13+]]-P_R[[#This Row],[14+]]</f>
        <v>#VALUE!</v>
      </c>
      <c r="BD353" s="5" t="e">
        <f>P_R[[#This Row],[14+]]-P_R[[#This Row],[15+]]</f>
        <v>#VALUE!</v>
      </c>
      <c r="BE353" s="5" t="e">
        <f>P_R[[#This Row],[15+]]-P_R[[#This Row],[16+]]</f>
        <v>#VALUE!</v>
      </c>
      <c r="BF353" s="5" t="e">
        <f>P_R[[#This Row],[16+]]-P_R[[#This Row],[17+]]</f>
        <v>#VALUE!</v>
      </c>
      <c r="BG353" s="5" t="e">
        <f>P_R[[#This Row],[17+]]-P_R[[#This Row],[18+]]</f>
        <v>#VALUE!</v>
      </c>
      <c r="BH353" s="5" t="e">
        <f>P_R[[#This Row],[18+]]-P_R[[#This Row],[19+]]</f>
        <v>#VALUE!</v>
      </c>
      <c r="BI353" s="5" t="e">
        <f>P_R[[#This Row],[19+]]-P_R[[#This Row],[20+]]</f>
        <v>#VALUE!</v>
      </c>
      <c r="BJ353" s="5" t="e">
        <f>P_R[[#This Row],[20+]]-P_R[[#This Row],[21+]]</f>
        <v>#VALUE!</v>
      </c>
      <c r="BK353" s="5" t="e">
        <f>P_R[[#This Row],[21+]]-P_R[[#This Row],[22+]]</f>
        <v>#VALUE!</v>
      </c>
      <c r="BL353" s="5" t="e">
        <f>P_R[[#This Row],[22+]]-P_R[[#This Row],[23+]]</f>
        <v>#VALUE!</v>
      </c>
      <c r="BM353" s="5" t="e">
        <f>P_R[[#This Row],[23+]]-P_R[[#This Row],[24+]]</f>
        <v>#VALUE!</v>
      </c>
      <c r="BN353" s="5" t="e">
        <f>P_R[[#This Row],[24+]]-P_R[[#This Row],[25+]]</f>
        <v>#VALUE!</v>
      </c>
      <c r="BO353" s="5" t="e">
        <f>P_R[[#This Row],[25+]]-P_R[[#This Row],[26+]]</f>
        <v>#VALUE!</v>
      </c>
      <c r="BP353" s="5" t="e">
        <f>P_R[[#This Row],[26+]]-P_R[[#This Row],[27+]]</f>
        <v>#VALUE!</v>
      </c>
      <c r="BQ353" s="5" t="e">
        <f>P_R[[#This Row],[27+]]-P_R[[#This Row],[28+]]</f>
        <v>#VALUE!</v>
      </c>
      <c r="BR353" s="5" t="e">
        <f>P_R[[#This Row],[28+]]-P_R[[#This Row],[29+]]</f>
        <v>#VALUE!</v>
      </c>
      <c r="BS353" s="5" t="e">
        <f>P_R[[#This Row],[29+]]-P_R[[#This Row],[30+]]</f>
        <v>#VALUE!</v>
      </c>
      <c r="BT353" s="5" t="e">
        <f>P_R[[#This Row],[30+]]-P_R[[#This Row],[31+]]</f>
        <v>#VALUE!</v>
      </c>
      <c r="BU353" s="5" t="e">
        <f>P_R[[#This Row],[31+]]-P_R[[#This Row],[32+]]</f>
        <v>#VALUE!</v>
      </c>
      <c r="BV353" s="5" t="e">
        <f>P_R[[#This Row],[32+]]-P_R[[#This Row],[33+]]</f>
        <v>#VALUE!</v>
      </c>
      <c r="BW353" s="5" t="e">
        <f>P_R[[#This Row],[33+]]-P_R[[#This Row],[34+]]</f>
        <v>#VALUE!</v>
      </c>
      <c r="BX353" s="5" t="e">
        <f>P_R[[#This Row],[34+]]-P_R[[#This Row],[35+]]</f>
        <v>#VALUE!</v>
      </c>
      <c r="BY353" s="5" t="e">
        <f>P_R[[#This Row],[35+]]-P_R[[#This Row],[36+]]</f>
        <v>#VALUE!</v>
      </c>
      <c r="BZ353" s="5" t="e">
        <f>P_R[[#This Row],[36+]]-P_R[[#This Row],[37+]]</f>
        <v>#VALUE!</v>
      </c>
      <c r="CA353" s="5" t="e">
        <f>P_R[[#This Row],[37+]]-P_R[[#This Row],[38+]]</f>
        <v>#VALUE!</v>
      </c>
      <c r="CB353" s="5" t="e">
        <f>P_R[[#This Row],[38+]]-P_R[[#This Row],[39+]]</f>
        <v>#VALUE!</v>
      </c>
      <c r="CC353" s="5" t="e">
        <f>P_R[[#This Row],[39+]]-P_R[[#This Row],[40+]]</f>
        <v>#VALUE!</v>
      </c>
      <c r="CD353" s="5" t="e">
        <f>P_R[[#This Row],[40+]]-P_R[[#This Row],[41+]]</f>
        <v>#VALUE!</v>
      </c>
      <c r="CE353" s="5" t="e">
        <f>P_R[[#This Row],[41+]]-P_R[[#This Row],[42+]]</f>
        <v>#VALUE!</v>
      </c>
      <c r="CF353" s="5" t="e">
        <f>P_R[[#This Row],[42+]]-P_R[[#This Row],[43+]]</f>
        <v>#VALUE!</v>
      </c>
      <c r="CG353" s="5" t="e">
        <f>P_R[[#This Row],[43+]]-P_R[[#This Row],[44+]]</f>
        <v>#VALUE!</v>
      </c>
      <c r="CH353" s="5" t="e">
        <f>P_R[[#This Row],[44+]]-P_R[[#This Row],[45+]]</f>
        <v>#VALUE!</v>
      </c>
      <c r="CI353" s="5" t="e">
        <f>P_R[[#This Row],[45+]]-P_R[[#This Row],[46+]]</f>
        <v>#VALUE!</v>
      </c>
      <c r="CJ353" s="5" t="e">
        <f>P_R[[#This Row],[46+]]-P_R[[#This Row],[47+]]</f>
        <v>#VALUE!</v>
      </c>
      <c r="CK353" s="5" t="e">
        <f>P_R[[#This Row],[47+]]-P_R[[#This Row],[48+]]</f>
        <v>#VALUE!</v>
      </c>
      <c r="CL353" s="5" t="e">
        <f>P_R[[#This Row],[48+]]-P_R[[#This Row],[49+]]</f>
        <v>#VALUE!</v>
      </c>
    </row>
    <row r="354" spans="50:90" x14ac:dyDescent="0.25">
      <c r="AX354" s="5" t="e">
        <f>P_R[[#This Row],[8+]]-P_R[[#This Row],[9+]]</f>
        <v>#VALUE!</v>
      </c>
      <c r="AY354" s="5" t="e">
        <f>P_R[[#This Row],[9+]]-P_R[[#This Row],[10+]]</f>
        <v>#VALUE!</v>
      </c>
      <c r="AZ354" s="5" t="e">
        <f>P_R[[#This Row],[10+]]-P_R[[#This Row],[11+]]</f>
        <v>#VALUE!</v>
      </c>
      <c r="BA354" s="5" t="e">
        <f>P_R[[#This Row],[11+]]-P_R[[#This Row],[12+]]</f>
        <v>#VALUE!</v>
      </c>
      <c r="BB354" s="5" t="e">
        <f>P_R[[#This Row],[12+]]-P_R[[#This Row],[13+]]</f>
        <v>#VALUE!</v>
      </c>
      <c r="BC354" s="5" t="e">
        <f>P_R[[#This Row],[13+]]-P_R[[#This Row],[14+]]</f>
        <v>#VALUE!</v>
      </c>
      <c r="BD354" s="5" t="e">
        <f>P_R[[#This Row],[14+]]-P_R[[#This Row],[15+]]</f>
        <v>#VALUE!</v>
      </c>
      <c r="BE354" s="5" t="e">
        <f>P_R[[#This Row],[15+]]-P_R[[#This Row],[16+]]</f>
        <v>#VALUE!</v>
      </c>
      <c r="BF354" s="5" t="e">
        <f>P_R[[#This Row],[16+]]-P_R[[#This Row],[17+]]</f>
        <v>#VALUE!</v>
      </c>
      <c r="BG354" s="5" t="e">
        <f>P_R[[#This Row],[17+]]-P_R[[#This Row],[18+]]</f>
        <v>#VALUE!</v>
      </c>
      <c r="BH354" s="5" t="e">
        <f>P_R[[#This Row],[18+]]-P_R[[#This Row],[19+]]</f>
        <v>#VALUE!</v>
      </c>
      <c r="BI354" s="5" t="e">
        <f>P_R[[#This Row],[19+]]-P_R[[#This Row],[20+]]</f>
        <v>#VALUE!</v>
      </c>
      <c r="BJ354" s="5" t="e">
        <f>P_R[[#This Row],[20+]]-P_R[[#This Row],[21+]]</f>
        <v>#VALUE!</v>
      </c>
      <c r="BK354" s="5" t="e">
        <f>P_R[[#This Row],[21+]]-P_R[[#This Row],[22+]]</f>
        <v>#VALUE!</v>
      </c>
      <c r="BL354" s="5" t="e">
        <f>P_R[[#This Row],[22+]]-P_R[[#This Row],[23+]]</f>
        <v>#VALUE!</v>
      </c>
      <c r="BM354" s="5" t="e">
        <f>P_R[[#This Row],[23+]]-P_R[[#This Row],[24+]]</f>
        <v>#VALUE!</v>
      </c>
      <c r="BN354" s="5" t="e">
        <f>P_R[[#This Row],[24+]]-P_R[[#This Row],[25+]]</f>
        <v>#VALUE!</v>
      </c>
      <c r="BO354" s="5" t="e">
        <f>P_R[[#This Row],[25+]]-P_R[[#This Row],[26+]]</f>
        <v>#VALUE!</v>
      </c>
      <c r="BP354" s="5" t="e">
        <f>P_R[[#This Row],[26+]]-P_R[[#This Row],[27+]]</f>
        <v>#VALUE!</v>
      </c>
      <c r="BQ354" s="5" t="e">
        <f>P_R[[#This Row],[27+]]-P_R[[#This Row],[28+]]</f>
        <v>#VALUE!</v>
      </c>
      <c r="BR354" s="5" t="e">
        <f>P_R[[#This Row],[28+]]-P_R[[#This Row],[29+]]</f>
        <v>#VALUE!</v>
      </c>
      <c r="BS354" s="5" t="e">
        <f>P_R[[#This Row],[29+]]-P_R[[#This Row],[30+]]</f>
        <v>#VALUE!</v>
      </c>
      <c r="BT354" s="5" t="e">
        <f>P_R[[#This Row],[30+]]-P_R[[#This Row],[31+]]</f>
        <v>#VALUE!</v>
      </c>
      <c r="BU354" s="5" t="e">
        <f>P_R[[#This Row],[31+]]-P_R[[#This Row],[32+]]</f>
        <v>#VALUE!</v>
      </c>
      <c r="BV354" s="5" t="e">
        <f>P_R[[#This Row],[32+]]-P_R[[#This Row],[33+]]</f>
        <v>#VALUE!</v>
      </c>
      <c r="BW354" s="5" t="e">
        <f>P_R[[#This Row],[33+]]-P_R[[#This Row],[34+]]</f>
        <v>#VALUE!</v>
      </c>
      <c r="BX354" s="5" t="e">
        <f>P_R[[#This Row],[34+]]-P_R[[#This Row],[35+]]</f>
        <v>#VALUE!</v>
      </c>
      <c r="BY354" s="5" t="e">
        <f>P_R[[#This Row],[35+]]-P_R[[#This Row],[36+]]</f>
        <v>#VALUE!</v>
      </c>
      <c r="BZ354" s="5" t="e">
        <f>P_R[[#This Row],[36+]]-P_R[[#This Row],[37+]]</f>
        <v>#VALUE!</v>
      </c>
      <c r="CA354" s="5" t="e">
        <f>P_R[[#This Row],[37+]]-P_R[[#This Row],[38+]]</f>
        <v>#VALUE!</v>
      </c>
      <c r="CB354" s="5" t="e">
        <f>P_R[[#This Row],[38+]]-P_R[[#This Row],[39+]]</f>
        <v>#VALUE!</v>
      </c>
      <c r="CC354" s="5" t="e">
        <f>P_R[[#This Row],[39+]]-P_R[[#This Row],[40+]]</f>
        <v>#VALUE!</v>
      </c>
      <c r="CD354" s="5" t="e">
        <f>P_R[[#This Row],[40+]]-P_R[[#This Row],[41+]]</f>
        <v>#VALUE!</v>
      </c>
      <c r="CE354" s="5" t="e">
        <f>P_R[[#This Row],[41+]]-P_R[[#This Row],[42+]]</f>
        <v>#VALUE!</v>
      </c>
      <c r="CF354" s="5" t="e">
        <f>P_R[[#This Row],[42+]]-P_R[[#This Row],[43+]]</f>
        <v>#VALUE!</v>
      </c>
      <c r="CG354" s="5" t="e">
        <f>P_R[[#This Row],[43+]]-P_R[[#This Row],[44+]]</f>
        <v>#VALUE!</v>
      </c>
      <c r="CH354" s="5" t="e">
        <f>P_R[[#This Row],[44+]]-P_R[[#This Row],[45+]]</f>
        <v>#VALUE!</v>
      </c>
      <c r="CI354" s="5" t="e">
        <f>P_R[[#This Row],[45+]]-P_R[[#This Row],[46+]]</f>
        <v>#VALUE!</v>
      </c>
      <c r="CJ354" s="5" t="e">
        <f>P_R[[#This Row],[46+]]-P_R[[#This Row],[47+]]</f>
        <v>#VALUE!</v>
      </c>
      <c r="CK354" s="5" t="e">
        <f>P_R[[#This Row],[47+]]-P_R[[#This Row],[48+]]</f>
        <v>#VALUE!</v>
      </c>
      <c r="CL354" s="5" t="e">
        <f>P_R[[#This Row],[48+]]-P_R[[#This Row],[49+]]</f>
        <v>#VALUE!</v>
      </c>
    </row>
    <row r="355" spans="50:90" x14ac:dyDescent="0.25">
      <c r="AX355" s="5" t="e">
        <f>P_R[[#This Row],[8+]]-P_R[[#This Row],[9+]]</f>
        <v>#VALUE!</v>
      </c>
      <c r="AY355" s="5" t="e">
        <f>P_R[[#This Row],[9+]]-P_R[[#This Row],[10+]]</f>
        <v>#VALUE!</v>
      </c>
      <c r="AZ355" s="5" t="e">
        <f>P_R[[#This Row],[10+]]-P_R[[#This Row],[11+]]</f>
        <v>#VALUE!</v>
      </c>
      <c r="BA355" s="5" t="e">
        <f>P_R[[#This Row],[11+]]-P_R[[#This Row],[12+]]</f>
        <v>#VALUE!</v>
      </c>
      <c r="BB355" s="5" t="e">
        <f>P_R[[#This Row],[12+]]-P_R[[#This Row],[13+]]</f>
        <v>#VALUE!</v>
      </c>
      <c r="BC355" s="5" t="e">
        <f>P_R[[#This Row],[13+]]-P_R[[#This Row],[14+]]</f>
        <v>#VALUE!</v>
      </c>
      <c r="BD355" s="5" t="e">
        <f>P_R[[#This Row],[14+]]-P_R[[#This Row],[15+]]</f>
        <v>#VALUE!</v>
      </c>
      <c r="BE355" s="5" t="e">
        <f>P_R[[#This Row],[15+]]-P_R[[#This Row],[16+]]</f>
        <v>#VALUE!</v>
      </c>
      <c r="BF355" s="5" t="e">
        <f>P_R[[#This Row],[16+]]-P_R[[#This Row],[17+]]</f>
        <v>#VALUE!</v>
      </c>
      <c r="BG355" s="5" t="e">
        <f>P_R[[#This Row],[17+]]-P_R[[#This Row],[18+]]</f>
        <v>#VALUE!</v>
      </c>
      <c r="BH355" s="5" t="e">
        <f>P_R[[#This Row],[18+]]-P_R[[#This Row],[19+]]</f>
        <v>#VALUE!</v>
      </c>
      <c r="BI355" s="5" t="e">
        <f>P_R[[#This Row],[19+]]-P_R[[#This Row],[20+]]</f>
        <v>#VALUE!</v>
      </c>
      <c r="BJ355" s="5" t="e">
        <f>P_R[[#This Row],[20+]]-P_R[[#This Row],[21+]]</f>
        <v>#VALUE!</v>
      </c>
      <c r="BK355" s="5" t="e">
        <f>P_R[[#This Row],[21+]]-P_R[[#This Row],[22+]]</f>
        <v>#VALUE!</v>
      </c>
      <c r="BL355" s="5" t="e">
        <f>P_R[[#This Row],[22+]]-P_R[[#This Row],[23+]]</f>
        <v>#VALUE!</v>
      </c>
      <c r="BM355" s="5" t="e">
        <f>P_R[[#This Row],[23+]]-P_R[[#This Row],[24+]]</f>
        <v>#VALUE!</v>
      </c>
      <c r="BN355" s="5" t="e">
        <f>P_R[[#This Row],[24+]]-P_R[[#This Row],[25+]]</f>
        <v>#VALUE!</v>
      </c>
      <c r="BO355" s="5" t="e">
        <f>P_R[[#This Row],[25+]]-P_R[[#This Row],[26+]]</f>
        <v>#VALUE!</v>
      </c>
      <c r="BP355" s="5" t="e">
        <f>P_R[[#This Row],[26+]]-P_R[[#This Row],[27+]]</f>
        <v>#VALUE!</v>
      </c>
      <c r="BQ355" s="5" t="e">
        <f>P_R[[#This Row],[27+]]-P_R[[#This Row],[28+]]</f>
        <v>#VALUE!</v>
      </c>
      <c r="BR355" s="5" t="e">
        <f>P_R[[#This Row],[28+]]-P_R[[#This Row],[29+]]</f>
        <v>#VALUE!</v>
      </c>
      <c r="BS355" s="5" t="e">
        <f>P_R[[#This Row],[29+]]-P_R[[#This Row],[30+]]</f>
        <v>#VALUE!</v>
      </c>
      <c r="BT355" s="5" t="e">
        <f>P_R[[#This Row],[30+]]-P_R[[#This Row],[31+]]</f>
        <v>#VALUE!</v>
      </c>
      <c r="BU355" s="5" t="e">
        <f>P_R[[#This Row],[31+]]-P_R[[#This Row],[32+]]</f>
        <v>#VALUE!</v>
      </c>
      <c r="BV355" s="5" t="e">
        <f>P_R[[#This Row],[32+]]-P_R[[#This Row],[33+]]</f>
        <v>#VALUE!</v>
      </c>
      <c r="BW355" s="5" t="e">
        <f>P_R[[#This Row],[33+]]-P_R[[#This Row],[34+]]</f>
        <v>#VALUE!</v>
      </c>
      <c r="BX355" s="5" t="e">
        <f>P_R[[#This Row],[34+]]-P_R[[#This Row],[35+]]</f>
        <v>#VALUE!</v>
      </c>
      <c r="BY355" s="5" t="e">
        <f>P_R[[#This Row],[35+]]-P_R[[#This Row],[36+]]</f>
        <v>#VALUE!</v>
      </c>
      <c r="BZ355" s="5" t="e">
        <f>P_R[[#This Row],[36+]]-P_R[[#This Row],[37+]]</f>
        <v>#VALUE!</v>
      </c>
      <c r="CA355" s="5" t="e">
        <f>P_R[[#This Row],[37+]]-P_R[[#This Row],[38+]]</f>
        <v>#VALUE!</v>
      </c>
      <c r="CB355" s="5" t="e">
        <f>P_R[[#This Row],[38+]]-P_R[[#This Row],[39+]]</f>
        <v>#VALUE!</v>
      </c>
      <c r="CC355" s="5" t="e">
        <f>P_R[[#This Row],[39+]]-P_R[[#This Row],[40+]]</f>
        <v>#VALUE!</v>
      </c>
      <c r="CD355" s="5" t="e">
        <f>P_R[[#This Row],[40+]]-P_R[[#This Row],[41+]]</f>
        <v>#VALUE!</v>
      </c>
      <c r="CE355" s="5" t="e">
        <f>P_R[[#This Row],[41+]]-P_R[[#This Row],[42+]]</f>
        <v>#VALUE!</v>
      </c>
      <c r="CF355" s="5" t="e">
        <f>P_R[[#This Row],[42+]]-P_R[[#This Row],[43+]]</f>
        <v>#VALUE!</v>
      </c>
      <c r="CG355" s="5" t="e">
        <f>P_R[[#This Row],[43+]]-P_R[[#This Row],[44+]]</f>
        <v>#VALUE!</v>
      </c>
      <c r="CH355" s="5" t="e">
        <f>P_R[[#This Row],[44+]]-P_R[[#This Row],[45+]]</f>
        <v>#VALUE!</v>
      </c>
      <c r="CI355" s="5" t="e">
        <f>P_R[[#This Row],[45+]]-P_R[[#This Row],[46+]]</f>
        <v>#VALUE!</v>
      </c>
      <c r="CJ355" s="5" t="e">
        <f>P_R[[#This Row],[46+]]-P_R[[#This Row],[47+]]</f>
        <v>#VALUE!</v>
      </c>
      <c r="CK355" s="5" t="e">
        <f>P_R[[#This Row],[47+]]-P_R[[#This Row],[48+]]</f>
        <v>#VALUE!</v>
      </c>
      <c r="CL355" s="5" t="e">
        <f>P_R[[#This Row],[48+]]-P_R[[#This Row],[49+]]</f>
        <v>#VALUE!</v>
      </c>
    </row>
    <row r="356" spans="50:90" x14ac:dyDescent="0.25">
      <c r="AX356" s="5" t="e">
        <f>P_R[[#This Row],[8+]]-P_R[[#This Row],[9+]]</f>
        <v>#VALUE!</v>
      </c>
      <c r="AY356" s="5" t="e">
        <f>P_R[[#This Row],[9+]]-P_R[[#This Row],[10+]]</f>
        <v>#VALUE!</v>
      </c>
      <c r="AZ356" s="5" t="e">
        <f>P_R[[#This Row],[10+]]-P_R[[#This Row],[11+]]</f>
        <v>#VALUE!</v>
      </c>
      <c r="BA356" s="5" t="e">
        <f>P_R[[#This Row],[11+]]-P_R[[#This Row],[12+]]</f>
        <v>#VALUE!</v>
      </c>
      <c r="BB356" s="5" t="e">
        <f>P_R[[#This Row],[12+]]-P_R[[#This Row],[13+]]</f>
        <v>#VALUE!</v>
      </c>
      <c r="BC356" s="5" t="e">
        <f>P_R[[#This Row],[13+]]-P_R[[#This Row],[14+]]</f>
        <v>#VALUE!</v>
      </c>
      <c r="BD356" s="5" t="e">
        <f>P_R[[#This Row],[14+]]-P_R[[#This Row],[15+]]</f>
        <v>#VALUE!</v>
      </c>
      <c r="BE356" s="5" t="e">
        <f>P_R[[#This Row],[15+]]-P_R[[#This Row],[16+]]</f>
        <v>#VALUE!</v>
      </c>
      <c r="BF356" s="5" t="e">
        <f>P_R[[#This Row],[16+]]-P_R[[#This Row],[17+]]</f>
        <v>#VALUE!</v>
      </c>
      <c r="BG356" s="5" t="e">
        <f>P_R[[#This Row],[17+]]-P_R[[#This Row],[18+]]</f>
        <v>#VALUE!</v>
      </c>
      <c r="BH356" s="5" t="e">
        <f>P_R[[#This Row],[18+]]-P_R[[#This Row],[19+]]</f>
        <v>#VALUE!</v>
      </c>
      <c r="BI356" s="5" t="e">
        <f>P_R[[#This Row],[19+]]-P_R[[#This Row],[20+]]</f>
        <v>#VALUE!</v>
      </c>
      <c r="BJ356" s="5" t="e">
        <f>P_R[[#This Row],[20+]]-P_R[[#This Row],[21+]]</f>
        <v>#VALUE!</v>
      </c>
      <c r="BK356" s="5" t="e">
        <f>P_R[[#This Row],[21+]]-P_R[[#This Row],[22+]]</f>
        <v>#VALUE!</v>
      </c>
      <c r="BL356" s="5" t="e">
        <f>P_R[[#This Row],[22+]]-P_R[[#This Row],[23+]]</f>
        <v>#VALUE!</v>
      </c>
      <c r="BM356" s="5" t="e">
        <f>P_R[[#This Row],[23+]]-P_R[[#This Row],[24+]]</f>
        <v>#VALUE!</v>
      </c>
      <c r="BN356" s="5" t="e">
        <f>P_R[[#This Row],[24+]]-P_R[[#This Row],[25+]]</f>
        <v>#VALUE!</v>
      </c>
      <c r="BO356" s="5" t="e">
        <f>P_R[[#This Row],[25+]]-P_R[[#This Row],[26+]]</f>
        <v>#VALUE!</v>
      </c>
      <c r="BP356" s="5" t="e">
        <f>P_R[[#This Row],[26+]]-P_R[[#This Row],[27+]]</f>
        <v>#VALUE!</v>
      </c>
      <c r="BQ356" s="5" t="e">
        <f>P_R[[#This Row],[27+]]-P_R[[#This Row],[28+]]</f>
        <v>#VALUE!</v>
      </c>
      <c r="BR356" s="5" t="e">
        <f>P_R[[#This Row],[28+]]-P_R[[#This Row],[29+]]</f>
        <v>#VALUE!</v>
      </c>
      <c r="BS356" s="5" t="e">
        <f>P_R[[#This Row],[29+]]-P_R[[#This Row],[30+]]</f>
        <v>#VALUE!</v>
      </c>
      <c r="BT356" s="5" t="e">
        <f>P_R[[#This Row],[30+]]-P_R[[#This Row],[31+]]</f>
        <v>#VALUE!</v>
      </c>
      <c r="BU356" s="5" t="e">
        <f>P_R[[#This Row],[31+]]-P_R[[#This Row],[32+]]</f>
        <v>#VALUE!</v>
      </c>
      <c r="BV356" s="5" t="e">
        <f>P_R[[#This Row],[32+]]-P_R[[#This Row],[33+]]</f>
        <v>#VALUE!</v>
      </c>
      <c r="BW356" s="5" t="e">
        <f>P_R[[#This Row],[33+]]-P_R[[#This Row],[34+]]</f>
        <v>#VALUE!</v>
      </c>
      <c r="BX356" s="5" t="e">
        <f>P_R[[#This Row],[34+]]-P_R[[#This Row],[35+]]</f>
        <v>#VALUE!</v>
      </c>
      <c r="BY356" s="5" t="e">
        <f>P_R[[#This Row],[35+]]-P_R[[#This Row],[36+]]</f>
        <v>#VALUE!</v>
      </c>
      <c r="BZ356" s="5" t="e">
        <f>P_R[[#This Row],[36+]]-P_R[[#This Row],[37+]]</f>
        <v>#VALUE!</v>
      </c>
      <c r="CA356" s="5" t="e">
        <f>P_R[[#This Row],[37+]]-P_R[[#This Row],[38+]]</f>
        <v>#VALUE!</v>
      </c>
      <c r="CB356" s="5" t="e">
        <f>P_R[[#This Row],[38+]]-P_R[[#This Row],[39+]]</f>
        <v>#VALUE!</v>
      </c>
      <c r="CC356" s="5" t="e">
        <f>P_R[[#This Row],[39+]]-P_R[[#This Row],[40+]]</f>
        <v>#VALUE!</v>
      </c>
      <c r="CD356" s="5" t="e">
        <f>P_R[[#This Row],[40+]]-P_R[[#This Row],[41+]]</f>
        <v>#VALUE!</v>
      </c>
      <c r="CE356" s="5" t="e">
        <f>P_R[[#This Row],[41+]]-P_R[[#This Row],[42+]]</f>
        <v>#VALUE!</v>
      </c>
      <c r="CF356" s="5" t="e">
        <f>P_R[[#This Row],[42+]]-P_R[[#This Row],[43+]]</f>
        <v>#VALUE!</v>
      </c>
      <c r="CG356" s="5" t="e">
        <f>P_R[[#This Row],[43+]]-P_R[[#This Row],[44+]]</f>
        <v>#VALUE!</v>
      </c>
      <c r="CH356" s="5" t="e">
        <f>P_R[[#This Row],[44+]]-P_R[[#This Row],[45+]]</f>
        <v>#VALUE!</v>
      </c>
      <c r="CI356" s="5" t="e">
        <f>P_R[[#This Row],[45+]]-P_R[[#This Row],[46+]]</f>
        <v>#VALUE!</v>
      </c>
      <c r="CJ356" s="5" t="e">
        <f>P_R[[#This Row],[46+]]-P_R[[#This Row],[47+]]</f>
        <v>#VALUE!</v>
      </c>
      <c r="CK356" s="5" t="e">
        <f>P_R[[#This Row],[47+]]-P_R[[#This Row],[48+]]</f>
        <v>#VALUE!</v>
      </c>
      <c r="CL356" s="5" t="e">
        <f>P_R[[#This Row],[48+]]-P_R[[#This Row],[49+]]</f>
        <v>#VALUE!</v>
      </c>
    </row>
    <row r="357" spans="50:90" x14ac:dyDescent="0.25">
      <c r="AX357" s="5" t="e">
        <f>P_R[[#This Row],[8+]]-P_R[[#This Row],[9+]]</f>
        <v>#VALUE!</v>
      </c>
      <c r="AY357" s="5" t="e">
        <f>P_R[[#This Row],[9+]]-P_R[[#This Row],[10+]]</f>
        <v>#VALUE!</v>
      </c>
      <c r="AZ357" s="5" t="e">
        <f>P_R[[#This Row],[10+]]-P_R[[#This Row],[11+]]</f>
        <v>#VALUE!</v>
      </c>
      <c r="BA357" s="5" t="e">
        <f>P_R[[#This Row],[11+]]-P_R[[#This Row],[12+]]</f>
        <v>#VALUE!</v>
      </c>
      <c r="BB357" s="5" t="e">
        <f>P_R[[#This Row],[12+]]-P_R[[#This Row],[13+]]</f>
        <v>#VALUE!</v>
      </c>
      <c r="BC357" s="5" t="e">
        <f>P_R[[#This Row],[13+]]-P_R[[#This Row],[14+]]</f>
        <v>#VALUE!</v>
      </c>
      <c r="BD357" s="5" t="e">
        <f>P_R[[#This Row],[14+]]-P_R[[#This Row],[15+]]</f>
        <v>#VALUE!</v>
      </c>
      <c r="BE357" s="5" t="e">
        <f>P_R[[#This Row],[15+]]-P_R[[#This Row],[16+]]</f>
        <v>#VALUE!</v>
      </c>
      <c r="BF357" s="5" t="e">
        <f>P_R[[#This Row],[16+]]-P_R[[#This Row],[17+]]</f>
        <v>#VALUE!</v>
      </c>
      <c r="BG357" s="5" t="e">
        <f>P_R[[#This Row],[17+]]-P_R[[#This Row],[18+]]</f>
        <v>#VALUE!</v>
      </c>
      <c r="BH357" s="5" t="e">
        <f>P_R[[#This Row],[18+]]-P_R[[#This Row],[19+]]</f>
        <v>#VALUE!</v>
      </c>
      <c r="BI357" s="5" t="e">
        <f>P_R[[#This Row],[19+]]-P_R[[#This Row],[20+]]</f>
        <v>#VALUE!</v>
      </c>
      <c r="BJ357" s="5" t="e">
        <f>P_R[[#This Row],[20+]]-P_R[[#This Row],[21+]]</f>
        <v>#VALUE!</v>
      </c>
      <c r="BK357" s="5" t="e">
        <f>P_R[[#This Row],[21+]]-P_R[[#This Row],[22+]]</f>
        <v>#VALUE!</v>
      </c>
      <c r="BL357" s="5" t="e">
        <f>P_R[[#This Row],[22+]]-P_R[[#This Row],[23+]]</f>
        <v>#VALUE!</v>
      </c>
      <c r="BM357" s="5" t="e">
        <f>P_R[[#This Row],[23+]]-P_R[[#This Row],[24+]]</f>
        <v>#VALUE!</v>
      </c>
      <c r="BN357" s="5" t="e">
        <f>P_R[[#This Row],[24+]]-P_R[[#This Row],[25+]]</f>
        <v>#VALUE!</v>
      </c>
      <c r="BO357" s="5" t="e">
        <f>P_R[[#This Row],[25+]]-P_R[[#This Row],[26+]]</f>
        <v>#VALUE!</v>
      </c>
      <c r="BP357" s="5" t="e">
        <f>P_R[[#This Row],[26+]]-P_R[[#This Row],[27+]]</f>
        <v>#VALUE!</v>
      </c>
      <c r="BQ357" s="5" t="e">
        <f>P_R[[#This Row],[27+]]-P_R[[#This Row],[28+]]</f>
        <v>#VALUE!</v>
      </c>
      <c r="BR357" s="5" t="e">
        <f>P_R[[#This Row],[28+]]-P_R[[#This Row],[29+]]</f>
        <v>#VALUE!</v>
      </c>
      <c r="BS357" s="5" t="e">
        <f>P_R[[#This Row],[29+]]-P_R[[#This Row],[30+]]</f>
        <v>#VALUE!</v>
      </c>
      <c r="BT357" s="5" t="e">
        <f>P_R[[#This Row],[30+]]-P_R[[#This Row],[31+]]</f>
        <v>#VALUE!</v>
      </c>
      <c r="BU357" s="5" t="e">
        <f>P_R[[#This Row],[31+]]-P_R[[#This Row],[32+]]</f>
        <v>#VALUE!</v>
      </c>
      <c r="BV357" s="5" t="e">
        <f>P_R[[#This Row],[32+]]-P_R[[#This Row],[33+]]</f>
        <v>#VALUE!</v>
      </c>
      <c r="BW357" s="5" t="e">
        <f>P_R[[#This Row],[33+]]-P_R[[#This Row],[34+]]</f>
        <v>#VALUE!</v>
      </c>
      <c r="BX357" s="5" t="e">
        <f>P_R[[#This Row],[34+]]-P_R[[#This Row],[35+]]</f>
        <v>#VALUE!</v>
      </c>
      <c r="BY357" s="5" t="e">
        <f>P_R[[#This Row],[35+]]-P_R[[#This Row],[36+]]</f>
        <v>#VALUE!</v>
      </c>
      <c r="BZ357" s="5" t="e">
        <f>P_R[[#This Row],[36+]]-P_R[[#This Row],[37+]]</f>
        <v>#VALUE!</v>
      </c>
      <c r="CA357" s="5" t="e">
        <f>P_R[[#This Row],[37+]]-P_R[[#This Row],[38+]]</f>
        <v>#VALUE!</v>
      </c>
      <c r="CB357" s="5" t="e">
        <f>P_R[[#This Row],[38+]]-P_R[[#This Row],[39+]]</f>
        <v>#VALUE!</v>
      </c>
      <c r="CC357" s="5" t="e">
        <f>P_R[[#This Row],[39+]]-P_R[[#This Row],[40+]]</f>
        <v>#VALUE!</v>
      </c>
      <c r="CD357" s="5" t="e">
        <f>P_R[[#This Row],[40+]]-P_R[[#This Row],[41+]]</f>
        <v>#VALUE!</v>
      </c>
      <c r="CE357" s="5" t="e">
        <f>P_R[[#This Row],[41+]]-P_R[[#This Row],[42+]]</f>
        <v>#VALUE!</v>
      </c>
      <c r="CF357" s="5" t="e">
        <f>P_R[[#This Row],[42+]]-P_R[[#This Row],[43+]]</f>
        <v>#VALUE!</v>
      </c>
      <c r="CG357" s="5" t="e">
        <f>P_R[[#This Row],[43+]]-P_R[[#This Row],[44+]]</f>
        <v>#VALUE!</v>
      </c>
      <c r="CH357" s="5" t="e">
        <f>P_R[[#This Row],[44+]]-P_R[[#This Row],[45+]]</f>
        <v>#VALUE!</v>
      </c>
      <c r="CI357" s="5" t="e">
        <f>P_R[[#This Row],[45+]]-P_R[[#This Row],[46+]]</f>
        <v>#VALUE!</v>
      </c>
      <c r="CJ357" s="5" t="e">
        <f>P_R[[#This Row],[46+]]-P_R[[#This Row],[47+]]</f>
        <v>#VALUE!</v>
      </c>
      <c r="CK357" s="5" t="e">
        <f>P_R[[#This Row],[47+]]-P_R[[#This Row],[48+]]</f>
        <v>#VALUE!</v>
      </c>
      <c r="CL357" s="5" t="e">
        <f>P_R[[#This Row],[48+]]-P_R[[#This Row],[49+]]</f>
        <v>#VALUE!</v>
      </c>
    </row>
    <row r="358" spans="50:90" x14ac:dyDescent="0.25">
      <c r="AX358" s="5" t="e">
        <f>P_R[[#This Row],[8+]]-P_R[[#This Row],[9+]]</f>
        <v>#VALUE!</v>
      </c>
      <c r="AY358" s="5" t="e">
        <f>P_R[[#This Row],[9+]]-P_R[[#This Row],[10+]]</f>
        <v>#VALUE!</v>
      </c>
      <c r="AZ358" s="5" t="e">
        <f>P_R[[#This Row],[10+]]-P_R[[#This Row],[11+]]</f>
        <v>#VALUE!</v>
      </c>
      <c r="BA358" s="5" t="e">
        <f>P_R[[#This Row],[11+]]-P_R[[#This Row],[12+]]</f>
        <v>#VALUE!</v>
      </c>
      <c r="BB358" s="5" t="e">
        <f>P_R[[#This Row],[12+]]-P_R[[#This Row],[13+]]</f>
        <v>#VALUE!</v>
      </c>
      <c r="BC358" s="5" t="e">
        <f>P_R[[#This Row],[13+]]-P_R[[#This Row],[14+]]</f>
        <v>#VALUE!</v>
      </c>
      <c r="BD358" s="5" t="e">
        <f>P_R[[#This Row],[14+]]-P_R[[#This Row],[15+]]</f>
        <v>#VALUE!</v>
      </c>
      <c r="BE358" s="5" t="e">
        <f>P_R[[#This Row],[15+]]-P_R[[#This Row],[16+]]</f>
        <v>#VALUE!</v>
      </c>
      <c r="BF358" s="5" t="e">
        <f>P_R[[#This Row],[16+]]-P_R[[#This Row],[17+]]</f>
        <v>#VALUE!</v>
      </c>
      <c r="BG358" s="5" t="e">
        <f>P_R[[#This Row],[17+]]-P_R[[#This Row],[18+]]</f>
        <v>#VALUE!</v>
      </c>
      <c r="BH358" s="5" t="e">
        <f>P_R[[#This Row],[18+]]-P_R[[#This Row],[19+]]</f>
        <v>#VALUE!</v>
      </c>
      <c r="BI358" s="5" t="e">
        <f>P_R[[#This Row],[19+]]-P_R[[#This Row],[20+]]</f>
        <v>#VALUE!</v>
      </c>
      <c r="BJ358" s="5" t="e">
        <f>P_R[[#This Row],[20+]]-P_R[[#This Row],[21+]]</f>
        <v>#VALUE!</v>
      </c>
      <c r="BK358" s="5" t="e">
        <f>P_R[[#This Row],[21+]]-P_R[[#This Row],[22+]]</f>
        <v>#VALUE!</v>
      </c>
      <c r="BL358" s="5" t="e">
        <f>P_R[[#This Row],[22+]]-P_R[[#This Row],[23+]]</f>
        <v>#VALUE!</v>
      </c>
      <c r="BM358" s="5" t="e">
        <f>P_R[[#This Row],[23+]]-P_R[[#This Row],[24+]]</f>
        <v>#VALUE!</v>
      </c>
      <c r="BN358" s="5" t="e">
        <f>P_R[[#This Row],[24+]]-P_R[[#This Row],[25+]]</f>
        <v>#VALUE!</v>
      </c>
      <c r="BO358" s="5" t="e">
        <f>P_R[[#This Row],[25+]]-P_R[[#This Row],[26+]]</f>
        <v>#VALUE!</v>
      </c>
      <c r="BP358" s="5" t="e">
        <f>P_R[[#This Row],[26+]]-P_R[[#This Row],[27+]]</f>
        <v>#VALUE!</v>
      </c>
      <c r="BQ358" s="5" t="e">
        <f>P_R[[#This Row],[27+]]-P_R[[#This Row],[28+]]</f>
        <v>#VALUE!</v>
      </c>
      <c r="BR358" s="5" t="e">
        <f>P_R[[#This Row],[28+]]-P_R[[#This Row],[29+]]</f>
        <v>#VALUE!</v>
      </c>
      <c r="BS358" s="5" t="e">
        <f>P_R[[#This Row],[29+]]-P_R[[#This Row],[30+]]</f>
        <v>#VALUE!</v>
      </c>
      <c r="BT358" s="5" t="e">
        <f>P_R[[#This Row],[30+]]-P_R[[#This Row],[31+]]</f>
        <v>#VALUE!</v>
      </c>
      <c r="BU358" s="5" t="e">
        <f>P_R[[#This Row],[31+]]-P_R[[#This Row],[32+]]</f>
        <v>#VALUE!</v>
      </c>
      <c r="BV358" s="5" t="e">
        <f>P_R[[#This Row],[32+]]-P_R[[#This Row],[33+]]</f>
        <v>#VALUE!</v>
      </c>
      <c r="BW358" s="5" t="e">
        <f>P_R[[#This Row],[33+]]-P_R[[#This Row],[34+]]</f>
        <v>#VALUE!</v>
      </c>
      <c r="BX358" s="5" t="e">
        <f>P_R[[#This Row],[34+]]-P_R[[#This Row],[35+]]</f>
        <v>#VALUE!</v>
      </c>
      <c r="BY358" s="5" t="e">
        <f>P_R[[#This Row],[35+]]-P_R[[#This Row],[36+]]</f>
        <v>#VALUE!</v>
      </c>
      <c r="BZ358" s="5" t="e">
        <f>P_R[[#This Row],[36+]]-P_R[[#This Row],[37+]]</f>
        <v>#VALUE!</v>
      </c>
      <c r="CA358" s="5" t="e">
        <f>P_R[[#This Row],[37+]]-P_R[[#This Row],[38+]]</f>
        <v>#VALUE!</v>
      </c>
      <c r="CB358" s="5" t="e">
        <f>P_R[[#This Row],[38+]]-P_R[[#This Row],[39+]]</f>
        <v>#VALUE!</v>
      </c>
      <c r="CC358" s="5" t="e">
        <f>P_R[[#This Row],[39+]]-P_R[[#This Row],[40+]]</f>
        <v>#VALUE!</v>
      </c>
      <c r="CD358" s="5" t="e">
        <f>P_R[[#This Row],[40+]]-P_R[[#This Row],[41+]]</f>
        <v>#VALUE!</v>
      </c>
      <c r="CE358" s="5" t="e">
        <f>P_R[[#This Row],[41+]]-P_R[[#This Row],[42+]]</f>
        <v>#VALUE!</v>
      </c>
      <c r="CF358" s="5" t="e">
        <f>P_R[[#This Row],[42+]]-P_R[[#This Row],[43+]]</f>
        <v>#VALUE!</v>
      </c>
      <c r="CG358" s="5" t="e">
        <f>P_R[[#This Row],[43+]]-P_R[[#This Row],[44+]]</f>
        <v>#VALUE!</v>
      </c>
      <c r="CH358" s="5" t="e">
        <f>P_R[[#This Row],[44+]]-P_R[[#This Row],[45+]]</f>
        <v>#VALUE!</v>
      </c>
      <c r="CI358" s="5" t="e">
        <f>P_R[[#This Row],[45+]]-P_R[[#This Row],[46+]]</f>
        <v>#VALUE!</v>
      </c>
      <c r="CJ358" s="5" t="e">
        <f>P_R[[#This Row],[46+]]-P_R[[#This Row],[47+]]</f>
        <v>#VALUE!</v>
      </c>
      <c r="CK358" s="5" t="e">
        <f>P_R[[#This Row],[47+]]-P_R[[#This Row],[48+]]</f>
        <v>#VALUE!</v>
      </c>
      <c r="CL358" s="5" t="e">
        <f>P_R[[#This Row],[48+]]-P_R[[#This Row],[49+]]</f>
        <v>#VALUE!</v>
      </c>
    </row>
    <row r="359" spans="50:90" x14ac:dyDescent="0.25">
      <c r="AX359" s="5" t="e">
        <f>P_R[[#This Row],[8+]]-P_R[[#This Row],[9+]]</f>
        <v>#VALUE!</v>
      </c>
      <c r="AY359" s="5" t="e">
        <f>P_R[[#This Row],[9+]]-P_R[[#This Row],[10+]]</f>
        <v>#VALUE!</v>
      </c>
      <c r="AZ359" s="5" t="e">
        <f>P_R[[#This Row],[10+]]-P_R[[#This Row],[11+]]</f>
        <v>#VALUE!</v>
      </c>
      <c r="BA359" s="5" t="e">
        <f>P_R[[#This Row],[11+]]-P_R[[#This Row],[12+]]</f>
        <v>#VALUE!</v>
      </c>
      <c r="BB359" s="5" t="e">
        <f>P_R[[#This Row],[12+]]-P_R[[#This Row],[13+]]</f>
        <v>#VALUE!</v>
      </c>
      <c r="BC359" s="5" t="e">
        <f>P_R[[#This Row],[13+]]-P_R[[#This Row],[14+]]</f>
        <v>#VALUE!</v>
      </c>
      <c r="BD359" s="5" t="e">
        <f>P_R[[#This Row],[14+]]-P_R[[#This Row],[15+]]</f>
        <v>#VALUE!</v>
      </c>
      <c r="BE359" s="5" t="e">
        <f>P_R[[#This Row],[15+]]-P_R[[#This Row],[16+]]</f>
        <v>#VALUE!</v>
      </c>
      <c r="BF359" s="5" t="e">
        <f>P_R[[#This Row],[16+]]-P_R[[#This Row],[17+]]</f>
        <v>#VALUE!</v>
      </c>
      <c r="BG359" s="5" t="e">
        <f>P_R[[#This Row],[17+]]-P_R[[#This Row],[18+]]</f>
        <v>#VALUE!</v>
      </c>
      <c r="BH359" s="5" t="e">
        <f>P_R[[#This Row],[18+]]-P_R[[#This Row],[19+]]</f>
        <v>#VALUE!</v>
      </c>
      <c r="BI359" s="5" t="e">
        <f>P_R[[#This Row],[19+]]-P_R[[#This Row],[20+]]</f>
        <v>#VALUE!</v>
      </c>
      <c r="BJ359" s="5" t="e">
        <f>P_R[[#This Row],[20+]]-P_R[[#This Row],[21+]]</f>
        <v>#VALUE!</v>
      </c>
      <c r="BK359" s="5" t="e">
        <f>P_R[[#This Row],[21+]]-P_R[[#This Row],[22+]]</f>
        <v>#VALUE!</v>
      </c>
      <c r="BL359" s="5" t="e">
        <f>P_R[[#This Row],[22+]]-P_R[[#This Row],[23+]]</f>
        <v>#VALUE!</v>
      </c>
      <c r="BM359" s="5" t="e">
        <f>P_R[[#This Row],[23+]]-P_R[[#This Row],[24+]]</f>
        <v>#VALUE!</v>
      </c>
      <c r="BN359" s="5" t="e">
        <f>P_R[[#This Row],[24+]]-P_R[[#This Row],[25+]]</f>
        <v>#VALUE!</v>
      </c>
      <c r="BO359" s="5" t="e">
        <f>P_R[[#This Row],[25+]]-P_R[[#This Row],[26+]]</f>
        <v>#VALUE!</v>
      </c>
      <c r="BP359" s="5" t="e">
        <f>P_R[[#This Row],[26+]]-P_R[[#This Row],[27+]]</f>
        <v>#VALUE!</v>
      </c>
      <c r="BQ359" s="5" t="e">
        <f>P_R[[#This Row],[27+]]-P_R[[#This Row],[28+]]</f>
        <v>#VALUE!</v>
      </c>
      <c r="BR359" s="5" t="e">
        <f>P_R[[#This Row],[28+]]-P_R[[#This Row],[29+]]</f>
        <v>#VALUE!</v>
      </c>
      <c r="BS359" s="5" t="e">
        <f>P_R[[#This Row],[29+]]-P_R[[#This Row],[30+]]</f>
        <v>#VALUE!</v>
      </c>
      <c r="BT359" s="5" t="e">
        <f>P_R[[#This Row],[30+]]-P_R[[#This Row],[31+]]</f>
        <v>#VALUE!</v>
      </c>
      <c r="BU359" s="5" t="e">
        <f>P_R[[#This Row],[31+]]-P_R[[#This Row],[32+]]</f>
        <v>#VALUE!</v>
      </c>
      <c r="BV359" s="5" t="e">
        <f>P_R[[#This Row],[32+]]-P_R[[#This Row],[33+]]</f>
        <v>#VALUE!</v>
      </c>
      <c r="BW359" s="5" t="e">
        <f>P_R[[#This Row],[33+]]-P_R[[#This Row],[34+]]</f>
        <v>#VALUE!</v>
      </c>
      <c r="BX359" s="5" t="e">
        <f>P_R[[#This Row],[34+]]-P_R[[#This Row],[35+]]</f>
        <v>#VALUE!</v>
      </c>
      <c r="BY359" s="5" t="e">
        <f>P_R[[#This Row],[35+]]-P_R[[#This Row],[36+]]</f>
        <v>#VALUE!</v>
      </c>
      <c r="BZ359" s="5" t="e">
        <f>P_R[[#This Row],[36+]]-P_R[[#This Row],[37+]]</f>
        <v>#VALUE!</v>
      </c>
      <c r="CA359" s="5" t="e">
        <f>P_R[[#This Row],[37+]]-P_R[[#This Row],[38+]]</f>
        <v>#VALUE!</v>
      </c>
      <c r="CB359" s="5" t="e">
        <f>P_R[[#This Row],[38+]]-P_R[[#This Row],[39+]]</f>
        <v>#VALUE!</v>
      </c>
      <c r="CC359" s="5" t="e">
        <f>P_R[[#This Row],[39+]]-P_R[[#This Row],[40+]]</f>
        <v>#VALUE!</v>
      </c>
      <c r="CD359" s="5" t="e">
        <f>P_R[[#This Row],[40+]]-P_R[[#This Row],[41+]]</f>
        <v>#VALUE!</v>
      </c>
      <c r="CE359" s="5" t="e">
        <f>P_R[[#This Row],[41+]]-P_R[[#This Row],[42+]]</f>
        <v>#VALUE!</v>
      </c>
      <c r="CF359" s="5" t="e">
        <f>P_R[[#This Row],[42+]]-P_R[[#This Row],[43+]]</f>
        <v>#VALUE!</v>
      </c>
      <c r="CG359" s="5" t="e">
        <f>P_R[[#This Row],[43+]]-P_R[[#This Row],[44+]]</f>
        <v>#VALUE!</v>
      </c>
      <c r="CH359" s="5" t="e">
        <f>P_R[[#This Row],[44+]]-P_R[[#This Row],[45+]]</f>
        <v>#VALUE!</v>
      </c>
      <c r="CI359" s="5" t="e">
        <f>P_R[[#This Row],[45+]]-P_R[[#This Row],[46+]]</f>
        <v>#VALUE!</v>
      </c>
      <c r="CJ359" s="5" t="e">
        <f>P_R[[#This Row],[46+]]-P_R[[#This Row],[47+]]</f>
        <v>#VALUE!</v>
      </c>
      <c r="CK359" s="5" t="e">
        <f>P_R[[#This Row],[47+]]-P_R[[#This Row],[48+]]</f>
        <v>#VALUE!</v>
      </c>
      <c r="CL359" s="5" t="e">
        <f>P_R[[#This Row],[48+]]-P_R[[#This Row],[49+]]</f>
        <v>#VALUE!</v>
      </c>
    </row>
    <row r="360" spans="50:90" x14ac:dyDescent="0.25">
      <c r="AX360" s="5" t="e">
        <f>P_R[[#This Row],[8+]]-P_R[[#This Row],[9+]]</f>
        <v>#VALUE!</v>
      </c>
      <c r="AY360" s="5" t="e">
        <f>P_R[[#This Row],[9+]]-P_R[[#This Row],[10+]]</f>
        <v>#VALUE!</v>
      </c>
      <c r="AZ360" s="5" t="e">
        <f>P_R[[#This Row],[10+]]-P_R[[#This Row],[11+]]</f>
        <v>#VALUE!</v>
      </c>
      <c r="BA360" s="5" t="e">
        <f>P_R[[#This Row],[11+]]-P_R[[#This Row],[12+]]</f>
        <v>#VALUE!</v>
      </c>
      <c r="BB360" s="5" t="e">
        <f>P_R[[#This Row],[12+]]-P_R[[#This Row],[13+]]</f>
        <v>#VALUE!</v>
      </c>
      <c r="BC360" s="5" t="e">
        <f>P_R[[#This Row],[13+]]-P_R[[#This Row],[14+]]</f>
        <v>#VALUE!</v>
      </c>
      <c r="BD360" s="5" t="e">
        <f>P_R[[#This Row],[14+]]-P_R[[#This Row],[15+]]</f>
        <v>#VALUE!</v>
      </c>
      <c r="BE360" s="5" t="e">
        <f>P_R[[#This Row],[15+]]-P_R[[#This Row],[16+]]</f>
        <v>#VALUE!</v>
      </c>
      <c r="BF360" s="5" t="e">
        <f>P_R[[#This Row],[16+]]-P_R[[#This Row],[17+]]</f>
        <v>#VALUE!</v>
      </c>
      <c r="BG360" s="5" t="e">
        <f>P_R[[#This Row],[17+]]-P_R[[#This Row],[18+]]</f>
        <v>#VALUE!</v>
      </c>
      <c r="BH360" s="5" t="e">
        <f>P_R[[#This Row],[18+]]-P_R[[#This Row],[19+]]</f>
        <v>#VALUE!</v>
      </c>
      <c r="BI360" s="5" t="e">
        <f>P_R[[#This Row],[19+]]-P_R[[#This Row],[20+]]</f>
        <v>#VALUE!</v>
      </c>
      <c r="BJ360" s="5" t="e">
        <f>P_R[[#This Row],[20+]]-P_R[[#This Row],[21+]]</f>
        <v>#VALUE!</v>
      </c>
      <c r="BK360" s="5" t="e">
        <f>P_R[[#This Row],[21+]]-P_R[[#This Row],[22+]]</f>
        <v>#VALUE!</v>
      </c>
      <c r="BL360" s="5" t="e">
        <f>P_R[[#This Row],[22+]]-P_R[[#This Row],[23+]]</f>
        <v>#VALUE!</v>
      </c>
      <c r="BM360" s="5" t="e">
        <f>P_R[[#This Row],[23+]]-P_R[[#This Row],[24+]]</f>
        <v>#VALUE!</v>
      </c>
      <c r="BN360" s="5" t="e">
        <f>P_R[[#This Row],[24+]]-P_R[[#This Row],[25+]]</f>
        <v>#VALUE!</v>
      </c>
      <c r="BO360" s="5" t="e">
        <f>P_R[[#This Row],[25+]]-P_R[[#This Row],[26+]]</f>
        <v>#VALUE!</v>
      </c>
      <c r="BP360" s="5" t="e">
        <f>P_R[[#This Row],[26+]]-P_R[[#This Row],[27+]]</f>
        <v>#VALUE!</v>
      </c>
      <c r="BQ360" s="5" t="e">
        <f>P_R[[#This Row],[27+]]-P_R[[#This Row],[28+]]</f>
        <v>#VALUE!</v>
      </c>
      <c r="BR360" s="5" t="e">
        <f>P_R[[#This Row],[28+]]-P_R[[#This Row],[29+]]</f>
        <v>#VALUE!</v>
      </c>
      <c r="BS360" s="5" t="e">
        <f>P_R[[#This Row],[29+]]-P_R[[#This Row],[30+]]</f>
        <v>#VALUE!</v>
      </c>
      <c r="BT360" s="5" t="e">
        <f>P_R[[#This Row],[30+]]-P_R[[#This Row],[31+]]</f>
        <v>#VALUE!</v>
      </c>
      <c r="BU360" s="5" t="e">
        <f>P_R[[#This Row],[31+]]-P_R[[#This Row],[32+]]</f>
        <v>#VALUE!</v>
      </c>
      <c r="BV360" s="5" t="e">
        <f>P_R[[#This Row],[32+]]-P_R[[#This Row],[33+]]</f>
        <v>#VALUE!</v>
      </c>
      <c r="BW360" s="5" t="e">
        <f>P_R[[#This Row],[33+]]-P_R[[#This Row],[34+]]</f>
        <v>#VALUE!</v>
      </c>
      <c r="BX360" s="5" t="e">
        <f>P_R[[#This Row],[34+]]-P_R[[#This Row],[35+]]</f>
        <v>#VALUE!</v>
      </c>
      <c r="BY360" s="5" t="e">
        <f>P_R[[#This Row],[35+]]-P_R[[#This Row],[36+]]</f>
        <v>#VALUE!</v>
      </c>
      <c r="BZ360" s="5" t="e">
        <f>P_R[[#This Row],[36+]]-P_R[[#This Row],[37+]]</f>
        <v>#VALUE!</v>
      </c>
      <c r="CA360" s="5" t="e">
        <f>P_R[[#This Row],[37+]]-P_R[[#This Row],[38+]]</f>
        <v>#VALUE!</v>
      </c>
      <c r="CB360" s="5" t="e">
        <f>P_R[[#This Row],[38+]]-P_R[[#This Row],[39+]]</f>
        <v>#VALUE!</v>
      </c>
      <c r="CC360" s="5" t="e">
        <f>P_R[[#This Row],[39+]]-P_R[[#This Row],[40+]]</f>
        <v>#VALUE!</v>
      </c>
      <c r="CD360" s="5" t="e">
        <f>P_R[[#This Row],[40+]]-P_R[[#This Row],[41+]]</f>
        <v>#VALUE!</v>
      </c>
      <c r="CE360" s="5" t="e">
        <f>P_R[[#This Row],[41+]]-P_R[[#This Row],[42+]]</f>
        <v>#VALUE!</v>
      </c>
      <c r="CF360" s="5" t="e">
        <f>P_R[[#This Row],[42+]]-P_R[[#This Row],[43+]]</f>
        <v>#VALUE!</v>
      </c>
      <c r="CG360" s="5" t="e">
        <f>P_R[[#This Row],[43+]]-P_R[[#This Row],[44+]]</f>
        <v>#VALUE!</v>
      </c>
      <c r="CH360" s="5" t="e">
        <f>P_R[[#This Row],[44+]]-P_R[[#This Row],[45+]]</f>
        <v>#VALUE!</v>
      </c>
      <c r="CI360" s="5" t="e">
        <f>P_R[[#This Row],[45+]]-P_R[[#This Row],[46+]]</f>
        <v>#VALUE!</v>
      </c>
      <c r="CJ360" s="5" t="e">
        <f>P_R[[#This Row],[46+]]-P_R[[#This Row],[47+]]</f>
        <v>#VALUE!</v>
      </c>
      <c r="CK360" s="5" t="e">
        <f>P_R[[#This Row],[47+]]-P_R[[#This Row],[48+]]</f>
        <v>#VALUE!</v>
      </c>
      <c r="CL360" s="5" t="e">
        <f>P_R[[#This Row],[48+]]-P_R[[#This Row],[49+]]</f>
        <v>#VALUE!</v>
      </c>
    </row>
    <row r="361" spans="50:90" x14ac:dyDescent="0.25">
      <c r="AX361" s="5" t="e">
        <f>P_R[[#This Row],[8+]]-P_R[[#This Row],[9+]]</f>
        <v>#VALUE!</v>
      </c>
      <c r="AY361" s="5" t="e">
        <f>P_R[[#This Row],[9+]]-P_R[[#This Row],[10+]]</f>
        <v>#VALUE!</v>
      </c>
      <c r="AZ361" s="5" t="e">
        <f>P_R[[#This Row],[10+]]-P_R[[#This Row],[11+]]</f>
        <v>#VALUE!</v>
      </c>
      <c r="BA361" s="5" t="e">
        <f>P_R[[#This Row],[11+]]-P_R[[#This Row],[12+]]</f>
        <v>#VALUE!</v>
      </c>
      <c r="BB361" s="5" t="e">
        <f>P_R[[#This Row],[12+]]-P_R[[#This Row],[13+]]</f>
        <v>#VALUE!</v>
      </c>
      <c r="BC361" s="5" t="e">
        <f>P_R[[#This Row],[13+]]-P_R[[#This Row],[14+]]</f>
        <v>#VALUE!</v>
      </c>
      <c r="BD361" s="5" t="e">
        <f>P_R[[#This Row],[14+]]-P_R[[#This Row],[15+]]</f>
        <v>#VALUE!</v>
      </c>
      <c r="BE361" s="5" t="e">
        <f>P_R[[#This Row],[15+]]-P_R[[#This Row],[16+]]</f>
        <v>#VALUE!</v>
      </c>
      <c r="BF361" s="5" t="e">
        <f>P_R[[#This Row],[16+]]-P_R[[#This Row],[17+]]</f>
        <v>#VALUE!</v>
      </c>
      <c r="BG361" s="5" t="e">
        <f>P_R[[#This Row],[17+]]-P_R[[#This Row],[18+]]</f>
        <v>#VALUE!</v>
      </c>
      <c r="BH361" s="5" t="e">
        <f>P_R[[#This Row],[18+]]-P_R[[#This Row],[19+]]</f>
        <v>#VALUE!</v>
      </c>
      <c r="BI361" s="5" t="e">
        <f>P_R[[#This Row],[19+]]-P_R[[#This Row],[20+]]</f>
        <v>#VALUE!</v>
      </c>
      <c r="BJ361" s="5" t="e">
        <f>P_R[[#This Row],[20+]]-P_R[[#This Row],[21+]]</f>
        <v>#VALUE!</v>
      </c>
      <c r="BK361" s="5" t="e">
        <f>P_R[[#This Row],[21+]]-P_R[[#This Row],[22+]]</f>
        <v>#VALUE!</v>
      </c>
      <c r="BL361" s="5" t="e">
        <f>P_R[[#This Row],[22+]]-P_R[[#This Row],[23+]]</f>
        <v>#VALUE!</v>
      </c>
      <c r="BM361" s="5" t="e">
        <f>P_R[[#This Row],[23+]]-P_R[[#This Row],[24+]]</f>
        <v>#VALUE!</v>
      </c>
      <c r="BN361" s="5" t="e">
        <f>P_R[[#This Row],[24+]]-P_R[[#This Row],[25+]]</f>
        <v>#VALUE!</v>
      </c>
      <c r="BO361" s="5" t="e">
        <f>P_R[[#This Row],[25+]]-P_R[[#This Row],[26+]]</f>
        <v>#VALUE!</v>
      </c>
      <c r="BP361" s="5" t="e">
        <f>P_R[[#This Row],[26+]]-P_R[[#This Row],[27+]]</f>
        <v>#VALUE!</v>
      </c>
      <c r="BQ361" s="5" t="e">
        <f>P_R[[#This Row],[27+]]-P_R[[#This Row],[28+]]</f>
        <v>#VALUE!</v>
      </c>
      <c r="BR361" s="5" t="e">
        <f>P_R[[#This Row],[28+]]-P_R[[#This Row],[29+]]</f>
        <v>#VALUE!</v>
      </c>
      <c r="BS361" s="5" t="e">
        <f>P_R[[#This Row],[29+]]-P_R[[#This Row],[30+]]</f>
        <v>#VALUE!</v>
      </c>
      <c r="BT361" s="5" t="e">
        <f>P_R[[#This Row],[30+]]-P_R[[#This Row],[31+]]</f>
        <v>#VALUE!</v>
      </c>
      <c r="BU361" s="5" t="e">
        <f>P_R[[#This Row],[31+]]-P_R[[#This Row],[32+]]</f>
        <v>#VALUE!</v>
      </c>
      <c r="BV361" s="5" t="e">
        <f>P_R[[#This Row],[32+]]-P_R[[#This Row],[33+]]</f>
        <v>#VALUE!</v>
      </c>
      <c r="BW361" s="5" t="e">
        <f>P_R[[#This Row],[33+]]-P_R[[#This Row],[34+]]</f>
        <v>#VALUE!</v>
      </c>
      <c r="BX361" s="5" t="e">
        <f>P_R[[#This Row],[34+]]-P_R[[#This Row],[35+]]</f>
        <v>#VALUE!</v>
      </c>
      <c r="BY361" s="5" t="e">
        <f>P_R[[#This Row],[35+]]-P_R[[#This Row],[36+]]</f>
        <v>#VALUE!</v>
      </c>
      <c r="BZ361" s="5" t="e">
        <f>P_R[[#This Row],[36+]]-P_R[[#This Row],[37+]]</f>
        <v>#VALUE!</v>
      </c>
      <c r="CA361" s="5" t="e">
        <f>P_R[[#This Row],[37+]]-P_R[[#This Row],[38+]]</f>
        <v>#VALUE!</v>
      </c>
      <c r="CB361" s="5" t="e">
        <f>P_R[[#This Row],[38+]]-P_R[[#This Row],[39+]]</f>
        <v>#VALUE!</v>
      </c>
      <c r="CC361" s="5" t="e">
        <f>P_R[[#This Row],[39+]]-P_R[[#This Row],[40+]]</f>
        <v>#VALUE!</v>
      </c>
      <c r="CD361" s="5" t="e">
        <f>P_R[[#This Row],[40+]]-P_R[[#This Row],[41+]]</f>
        <v>#VALUE!</v>
      </c>
      <c r="CE361" s="5" t="e">
        <f>P_R[[#This Row],[41+]]-P_R[[#This Row],[42+]]</f>
        <v>#VALUE!</v>
      </c>
      <c r="CF361" s="5" t="e">
        <f>P_R[[#This Row],[42+]]-P_R[[#This Row],[43+]]</f>
        <v>#VALUE!</v>
      </c>
      <c r="CG361" s="5" t="e">
        <f>P_R[[#This Row],[43+]]-P_R[[#This Row],[44+]]</f>
        <v>#VALUE!</v>
      </c>
      <c r="CH361" s="5" t="e">
        <f>P_R[[#This Row],[44+]]-P_R[[#This Row],[45+]]</f>
        <v>#VALUE!</v>
      </c>
      <c r="CI361" s="5" t="e">
        <f>P_R[[#This Row],[45+]]-P_R[[#This Row],[46+]]</f>
        <v>#VALUE!</v>
      </c>
      <c r="CJ361" s="5" t="e">
        <f>P_R[[#This Row],[46+]]-P_R[[#This Row],[47+]]</f>
        <v>#VALUE!</v>
      </c>
      <c r="CK361" s="5" t="e">
        <f>P_R[[#This Row],[47+]]-P_R[[#This Row],[48+]]</f>
        <v>#VALUE!</v>
      </c>
      <c r="CL361" s="5" t="e">
        <f>P_R[[#This Row],[48+]]-P_R[[#This Row],[49+]]</f>
        <v>#VALUE!</v>
      </c>
    </row>
    <row r="362" spans="50:90" x14ac:dyDescent="0.25">
      <c r="AX362" s="5" t="e">
        <f>P_R[[#This Row],[8+]]-P_R[[#This Row],[9+]]</f>
        <v>#VALUE!</v>
      </c>
      <c r="AY362" s="5" t="e">
        <f>P_R[[#This Row],[9+]]-P_R[[#This Row],[10+]]</f>
        <v>#VALUE!</v>
      </c>
      <c r="AZ362" s="5" t="e">
        <f>P_R[[#This Row],[10+]]-P_R[[#This Row],[11+]]</f>
        <v>#VALUE!</v>
      </c>
      <c r="BA362" s="5" t="e">
        <f>P_R[[#This Row],[11+]]-P_R[[#This Row],[12+]]</f>
        <v>#VALUE!</v>
      </c>
      <c r="BB362" s="5" t="e">
        <f>P_R[[#This Row],[12+]]-P_R[[#This Row],[13+]]</f>
        <v>#VALUE!</v>
      </c>
      <c r="BC362" s="5" t="e">
        <f>P_R[[#This Row],[13+]]-P_R[[#This Row],[14+]]</f>
        <v>#VALUE!</v>
      </c>
      <c r="BD362" s="5" t="e">
        <f>P_R[[#This Row],[14+]]-P_R[[#This Row],[15+]]</f>
        <v>#VALUE!</v>
      </c>
      <c r="BE362" s="5" t="e">
        <f>P_R[[#This Row],[15+]]-P_R[[#This Row],[16+]]</f>
        <v>#VALUE!</v>
      </c>
      <c r="BF362" s="5" t="e">
        <f>P_R[[#This Row],[16+]]-P_R[[#This Row],[17+]]</f>
        <v>#VALUE!</v>
      </c>
      <c r="BG362" s="5" t="e">
        <f>P_R[[#This Row],[17+]]-P_R[[#This Row],[18+]]</f>
        <v>#VALUE!</v>
      </c>
      <c r="BH362" s="5" t="e">
        <f>P_R[[#This Row],[18+]]-P_R[[#This Row],[19+]]</f>
        <v>#VALUE!</v>
      </c>
      <c r="BI362" s="5" t="e">
        <f>P_R[[#This Row],[19+]]-P_R[[#This Row],[20+]]</f>
        <v>#VALUE!</v>
      </c>
      <c r="BJ362" s="5" t="e">
        <f>P_R[[#This Row],[20+]]-P_R[[#This Row],[21+]]</f>
        <v>#VALUE!</v>
      </c>
      <c r="BK362" s="5" t="e">
        <f>P_R[[#This Row],[21+]]-P_R[[#This Row],[22+]]</f>
        <v>#VALUE!</v>
      </c>
      <c r="BL362" s="5" t="e">
        <f>P_R[[#This Row],[22+]]-P_R[[#This Row],[23+]]</f>
        <v>#VALUE!</v>
      </c>
      <c r="BM362" s="5" t="e">
        <f>P_R[[#This Row],[23+]]-P_R[[#This Row],[24+]]</f>
        <v>#VALUE!</v>
      </c>
      <c r="BN362" s="5" t="e">
        <f>P_R[[#This Row],[24+]]-P_R[[#This Row],[25+]]</f>
        <v>#VALUE!</v>
      </c>
      <c r="BO362" s="5" t="e">
        <f>P_R[[#This Row],[25+]]-P_R[[#This Row],[26+]]</f>
        <v>#VALUE!</v>
      </c>
      <c r="BP362" s="5" t="e">
        <f>P_R[[#This Row],[26+]]-P_R[[#This Row],[27+]]</f>
        <v>#VALUE!</v>
      </c>
      <c r="BQ362" s="5" t="e">
        <f>P_R[[#This Row],[27+]]-P_R[[#This Row],[28+]]</f>
        <v>#VALUE!</v>
      </c>
      <c r="BR362" s="5" t="e">
        <f>P_R[[#This Row],[28+]]-P_R[[#This Row],[29+]]</f>
        <v>#VALUE!</v>
      </c>
      <c r="BS362" s="5" t="e">
        <f>P_R[[#This Row],[29+]]-P_R[[#This Row],[30+]]</f>
        <v>#VALUE!</v>
      </c>
      <c r="BT362" s="5" t="e">
        <f>P_R[[#This Row],[30+]]-P_R[[#This Row],[31+]]</f>
        <v>#VALUE!</v>
      </c>
      <c r="BU362" s="5" t="e">
        <f>P_R[[#This Row],[31+]]-P_R[[#This Row],[32+]]</f>
        <v>#VALUE!</v>
      </c>
      <c r="BV362" s="5" t="e">
        <f>P_R[[#This Row],[32+]]-P_R[[#This Row],[33+]]</f>
        <v>#VALUE!</v>
      </c>
      <c r="BW362" s="5" t="e">
        <f>P_R[[#This Row],[33+]]-P_R[[#This Row],[34+]]</f>
        <v>#VALUE!</v>
      </c>
      <c r="BX362" s="5" t="e">
        <f>P_R[[#This Row],[34+]]-P_R[[#This Row],[35+]]</f>
        <v>#VALUE!</v>
      </c>
      <c r="BY362" s="5" t="e">
        <f>P_R[[#This Row],[35+]]-P_R[[#This Row],[36+]]</f>
        <v>#VALUE!</v>
      </c>
      <c r="BZ362" s="5" t="e">
        <f>P_R[[#This Row],[36+]]-P_R[[#This Row],[37+]]</f>
        <v>#VALUE!</v>
      </c>
      <c r="CA362" s="5" t="e">
        <f>P_R[[#This Row],[37+]]-P_R[[#This Row],[38+]]</f>
        <v>#VALUE!</v>
      </c>
      <c r="CB362" s="5" t="e">
        <f>P_R[[#This Row],[38+]]-P_R[[#This Row],[39+]]</f>
        <v>#VALUE!</v>
      </c>
      <c r="CC362" s="5" t="e">
        <f>P_R[[#This Row],[39+]]-P_R[[#This Row],[40+]]</f>
        <v>#VALUE!</v>
      </c>
      <c r="CD362" s="5" t="e">
        <f>P_R[[#This Row],[40+]]-P_R[[#This Row],[41+]]</f>
        <v>#VALUE!</v>
      </c>
      <c r="CE362" s="5" t="e">
        <f>P_R[[#This Row],[41+]]-P_R[[#This Row],[42+]]</f>
        <v>#VALUE!</v>
      </c>
      <c r="CF362" s="5" t="e">
        <f>P_R[[#This Row],[42+]]-P_R[[#This Row],[43+]]</f>
        <v>#VALUE!</v>
      </c>
      <c r="CG362" s="5" t="e">
        <f>P_R[[#This Row],[43+]]-P_R[[#This Row],[44+]]</f>
        <v>#VALUE!</v>
      </c>
      <c r="CH362" s="5" t="e">
        <f>P_R[[#This Row],[44+]]-P_R[[#This Row],[45+]]</f>
        <v>#VALUE!</v>
      </c>
      <c r="CI362" s="5" t="e">
        <f>P_R[[#This Row],[45+]]-P_R[[#This Row],[46+]]</f>
        <v>#VALUE!</v>
      </c>
      <c r="CJ362" s="5" t="e">
        <f>P_R[[#This Row],[46+]]-P_R[[#This Row],[47+]]</f>
        <v>#VALUE!</v>
      </c>
      <c r="CK362" s="5" t="e">
        <f>P_R[[#This Row],[47+]]-P_R[[#This Row],[48+]]</f>
        <v>#VALUE!</v>
      </c>
      <c r="CL362" s="5" t="e">
        <f>P_R[[#This Row],[48+]]-P_R[[#This Row],[49+]]</f>
        <v>#VALUE!</v>
      </c>
    </row>
    <row r="363" spans="50:90" x14ac:dyDescent="0.25">
      <c r="AX363" s="5" t="e">
        <f>P_R[[#This Row],[8+]]-P_R[[#This Row],[9+]]</f>
        <v>#VALUE!</v>
      </c>
      <c r="AY363" s="5" t="e">
        <f>P_R[[#This Row],[9+]]-P_R[[#This Row],[10+]]</f>
        <v>#VALUE!</v>
      </c>
      <c r="AZ363" s="5" t="e">
        <f>P_R[[#This Row],[10+]]-P_R[[#This Row],[11+]]</f>
        <v>#VALUE!</v>
      </c>
      <c r="BA363" s="5" t="e">
        <f>P_R[[#This Row],[11+]]-P_R[[#This Row],[12+]]</f>
        <v>#VALUE!</v>
      </c>
      <c r="BB363" s="5" t="e">
        <f>P_R[[#This Row],[12+]]-P_R[[#This Row],[13+]]</f>
        <v>#VALUE!</v>
      </c>
      <c r="BC363" s="5" t="e">
        <f>P_R[[#This Row],[13+]]-P_R[[#This Row],[14+]]</f>
        <v>#VALUE!</v>
      </c>
      <c r="BD363" s="5" t="e">
        <f>P_R[[#This Row],[14+]]-P_R[[#This Row],[15+]]</f>
        <v>#VALUE!</v>
      </c>
      <c r="BE363" s="5" t="e">
        <f>P_R[[#This Row],[15+]]-P_R[[#This Row],[16+]]</f>
        <v>#VALUE!</v>
      </c>
      <c r="BF363" s="5" t="e">
        <f>P_R[[#This Row],[16+]]-P_R[[#This Row],[17+]]</f>
        <v>#VALUE!</v>
      </c>
      <c r="BG363" s="5" t="e">
        <f>P_R[[#This Row],[17+]]-P_R[[#This Row],[18+]]</f>
        <v>#VALUE!</v>
      </c>
      <c r="BH363" s="5" t="e">
        <f>P_R[[#This Row],[18+]]-P_R[[#This Row],[19+]]</f>
        <v>#VALUE!</v>
      </c>
      <c r="BI363" s="5" t="e">
        <f>P_R[[#This Row],[19+]]-P_R[[#This Row],[20+]]</f>
        <v>#VALUE!</v>
      </c>
      <c r="BJ363" s="5" t="e">
        <f>P_R[[#This Row],[20+]]-P_R[[#This Row],[21+]]</f>
        <v>#VALUE!</v>
      </c>
      <c r="BK363" s="5" t="e">
        <f>P_R[[#This Row],[21+]]-P_R[[#This Row],[22+]]</f>
        <v>#VALUE!</v>
      </c>
      <c r="BL363" s="5" t="e">
        <f>P_R[[#This Row],[22+]]-P_R[[#This Row],[23+]]</f>
        <v>#VALUE!</v>
      </c>
      <c r="BM363" s="5" t="e">
        <f>P_R[[#This Row],[23+]]-P_R[[#This Row],[24+]]</f>
        <v>#VALUE!</v>
      </c>
      <c r="BN363" s="5" t="e">
        <f>P_R[[#This Row],[24+]]-P_R[[#This Row],[25+]]</f>
        <v>#VALUE!</v>
      </c>
      <c r="BO363" s="5" t="e">
        <f>P_R[[#This Row],[25+]]-P_R[[#This Row],[26+]]</f>
        <v>#VALUE!</v>
      </c>
      <c r="BP363" s="5" t="e">
        <f>P_R[[#This Row],[26+]]-P_R[[#This Row],[27+]]</f>
        <v>#VALUE!</v>
      </c>
      <c r="BQ363" s="5" t="e">
        <f>P_R[[#This Row],[27+]]-P_R[[#This Row],[28+]]</f>
        <v>#VALUE!</v>
      </c>
      <c r="BR363" s="5" t="e">
        <f>P_R[[#This Row],[28+]]-P_R[[#This Row],[29+]]</f>
        <v>#VALUE!</v>
      </c>
      <c r="BS363" s="5" t="e">
        <f>P_R[[#This Row],[29+]]-P_R[[#This Row],[30+]]</f>
        <v>#VALUE!</v>
      </c>
      <c r="BT363" s="5" t="e">
        <f>P_R[[#This Row],[30+]]-P_R[[#This Row],[31+]]</f>
        <v>#VALUE!</v>
      </c>
      <c r="BU363" s="5" t="e">
        <f>P_R[[#This Row],[31+]]-P_R[[#This Row],[32+]]</f>
        <v>#VALUE!</v>
      </c>
      <c r="BV363" s="5" t="e">
        <f>P_R[[#This Row],[32+]]-P_R[[#This Row],[33+]]</f>
        <v>#VALUE!</v>
      </c>
      <c r="BW363" s="5" t="e">
        <f>P_R[[#This Row],[33+]]-P_R[[#This Row],[34+]]</f>
        <v>#VALUE!</v>
      </c>
      <c r="BX363" s="5" t="e">
        <f>P_R[[#This Row],[34+]]-P_R[[#This Row],[35+]]</f>
        <v>#VALUE!</v>
      </c>
      <c r="BY363" s="5" t="e">
        <f>P_R[[#This Row],[35+]]-P_R[[#This Row],[36+]]</f>
        <v>#VALUE!</v>
      </c>
      <c r="BZ363" s="5" t="e">
        <f>P_R[[#This Row],[36+]]-P_R[[#This Row],[37+]]</f>
        <v>#VALUE!</v>
      </c>
      <c r="CA363" s="5" t="e">
        <f>P_R[[#This Row],[37+]]-P_R[[#This Row],[38+]]</f>
        <v>#VALUE!</v>
      </c>
      <c r="CB363" s="5" t="e">
        <f>P_R[[#This Row],[38+]]-P_R[[#This Row],[39+]]</f>
        <v>#VALUE!</v>
      </c>
      <c r="CC363" s="5" t="e">
        <f>P_R[[#This Row],[39+]]-P_R[[#This Row],[40+]]</f>
        <v>#VALUE!</v>
      </c>
      <c r="CD363" s="5" t="e">
        <f>P_R[[#This Row],[40+]]-P_R[[#This Row],[41+]]</f>
        <v>#VALUE!</v>
      </c>
      <c r="CE363" s="5" t="e">
        <f>P_R[[#This Row],[41+]]-P_R[[#This Row],[42+]]</f>
        <v>#VALUE!</v>
      </c>
      <c r="CF363" s="5" t="e">
        <f>P_R[[#This Row],[42+]]-P_R[[#This Row],[43+]]</f>
        <v>#VALUE!</v>
      </c>
      <c r="CG363" s="5" t="e">
        <f>P_R[[#This Row],[43+]]-P_R[[#This Row],[44+]]</f>
        <v>#VALUE!</v>
      </c>
      <c r="CH363" s="5" t="e">
        <f>P_R[[#This Row],[44+]]-P_R[[#This Row],[45+]]</f>
        <v>#VALUE!</v>
      </c>
      <c r="CI363" s="5" t="e">
        <f>P_R[[#This Row],[45+]]-P_R[[#This Row],[46+]]</f>
        <v>#VALUE!</v>
      </c>
      <c r="CJ363" s="5" t="e">
        <f>P_R[[#This Row],[46+]]-P_R[[#This Row],[47+]]</f>
        <v>#VALUE!</v>
      </c>
      <c r="CK363" s="5" t="e">
        <f>P_R[[#This Row],[47+]]-P_R[[#This Row],[48+]]</f>
        <v>#VALUE!</v>
      </c>
      <c r="CL363" s="5" t="e">
        <f>P_R[[#This Row],[48+]]-P_R[[#This Row],[49+]]</f>
        <v>#VALUE!</v>
      </c>
    </row>
    <row r="364" spans="50:90" x14ac:dyDescent="0.25">
      <c r="AX364" s="5" t="e">
        <f>P_R[[#This Row],[8+]]-P_R[[#This Row],[9+]]</f>
        <v>#VALUE!</v>
      </c>
      <c r="AY364" s="5" t="e">
        <f>P_R[[#This Row],[9+]]-P_R[[#This Row],[10+]]</f>
        <v>#VALUE!</v>
      </c>
      <c r="AZ364" s="5" t="e">
        <f>P_R[[#This Row],[10+]]-P_R[[#This Row],[11+]]</f>
        <v>#VALUE!</v>
      </c>
      <c r="BA364" s="5" t="e">
        <f>P_R[[#This Row],[11+]]-P_R[[#This Row],[12+]]</f>
        <v>#VALUE!</v>
      </c>
      <c r="BB364" s="5" t="e">
        <f>P_R[[#This Row],[12+]]-P_R[[#This Row],[13+]]</f>
        <v>#VALUE!</v>
      </c>
      <c r="BC364" s="5" t="e">
        <f>P_R[[#This Row],[13+]]-P_R[[#This Row],[14+]]</f>
        <v>#VALUE!</v>
      </c>
      <c r="BD364" s="5" t="e">
        <f>P_R[[#This Row],[14+]]-P_R[[#This Row],[15+]]</f>
        <v>#VALUE!</v>
      </c>
      <c r="BE364" s="5" t="e">
        <f>P_R[[#This Row],[15+]]-P_R[[#This Row],[16+]]</f>
        <v>#VALUE!</v>
      </c>
      <c r="BF364" s="5" t="e">
        <f>P_R[[#This Row],[16+]]-P_R[[#This Row],[17+]]</f>
        <v>#VALUE!</v>
      </c>
      <c r="BG364" s="5" t="e">
        <f>P_R[[#This Row],[17+]]-P_R[[#This Row],[18+]]</f>
        <v>#VALUE!</v>
      </c>
      <c r="BH364" s="5" t="e">
        <f>P_R[[#This Row],[18+]]-P_R[[#This Row],[19+]]</f>
        <v>#VALUE!</v>
      </c>
      <c r="BI364" s="5" t="e">
        <f>P_R[[#This Row],[19+]]-P_R[[#This Row],[20+]]</f>
        <v>#VALUE!</v>
      </c>
      <c r="BJ364" s="5" t="e">
        <f>P_R[[#This Row],[20+]]-P_R[[#This Row],[21+]]</f>
        <v>#VALUE!</v>
      </c>
      <c r="BK364" s="5" t="e">
        <f>P_R[[#This Row],[21+]]-P_R[[#This Row],[22+]]</f>
        <v>#VALUE!</v>
      </c>
      <c r="BL364" s="5" t="e">
        <f>P_R[[#This Row],[22+]]-P_R[[#This Row],[23+]]</f>
        <v>#VALUE!</v>
      </c>
      <c r="BM364" s="5" t="e">
        <f>P_R[[#This Row],[23+]]-P_R[[#This Row],[24+]]</f>
        <v>#VALUE!</v>
      </c>
      <c r="BN364" s="5" t="e">
        <f>P_R[[#This Row],[24+]]-P_R[[#This Row],[25+]]</f>
        <v>#VALUE!</v>
      </c>
      <c r="BO364" s="5" t="e">
        <f>P_R[[#This Row],[25+]]-P_R[[#This Row],[26+]]</f>
        <v>#VALUE!</v>
      </c>
      <c r="BP364" s="5" t="e">
        <f>P_R[[#This Row],[26+]]-P_R[[#This Row],[27+]]</f>
        <v>#VALUE!</v>
      </c>
      <c r="BQ364" s="5" t="e">
        <f>P_R[[#This Row],[27+]]-P_R[[#This Row],[28+]]</f>
        <v>#VALUE!</v>
      </c>
      <c r="BR364" s="5" t="e">
        <f>P_R[[#This Row],[28+]]-P_R[[#This Row],[29+]]</f>
        <v>#VALUE!</v>
      </c>
      <c r="BS364" s="5" t="e">
        <f>P_R[[#This Row],[29+]]-P_R[[#This Row],[30+]]</f>
        <v>#VALUE!</v>
      </c>
      <c r="BT364" s="5" t="e">
        <f>P_R[[#This Row],[30+]]-P_R[[#This Row],[31+]]</f>
        <v>#VALUE!</v>
      </c>
      <c r="BU364" s="5" t="e">
        <f>P_R[[#This Row],[31+]]-P_R[[#This Row],[32+]]</f>
        <v>#VALUE!</v>
      </c>
      <c r="BV364" s="5" t="e">
        <f>P_R[[#This Row],[32+]]-P_R[[#This Row],[33+]]</f>
        <v>#VALUE!</v>
      </c>
      <c r="BW364" s="5" t="e">
        <f>P_R[[#This Row],[33+]]-P_R[[#This Row],[34+]]</f>
        <v>#VALUE!</v>
      </c>
      <c r="BX364" s="5" t="e">
        <f>P_R[[#This Row],[34+]]-P_R[[#This Row],[35+]]</f>
        <v>#VALUE!</v>
      </c>
      <c r="BY364" s="5" t="e">
        <f>P_R[[#This Row],[35+]]-P_R[[#This Row],[36+]]</f>
        <v>#VALUE!</v>
      </c>
      <c r="BZ364" s="5" t="e">
        <f>P_R[[#This Row],[36+]]-P_R[[#This Row],[37+]]</f>
        <v>#VALUE!</v>
      </c>
      <c r="CA364" s="5" t="e">
        <f>P_R[[#This Row],[37+]]-P_R[[#This Row],[38+]]</f>
        <v>#VALUE!</v>
      </c>
      <c r="CB364" s="5" t="e">
        <f>P_R[[#This Row],[38+]]-P_R[[#This Row],[39+]]</f>
        <v>#VALUE!</v>
      </c>
      <c r="CC364" s="5" t="e">
        <f>P_R[[#This Row],[39+]]-P_R[[#This Row],[40+]]</f>
        <v>#VALUE!</v>
      </c>
      <c r="CD364" s="5" t="e">
        <f>P_R[[#This Row],[40+]]-P_R[[#This Row],[41+]]</f>
        <v>#VALUE!</v>
      </c>
      <c r="CE364" s="5" t="e">
        <f>P_R[[#This Row],[41+]]-P_R[[#This Row],[42+]]</f>
        <v>#VALUE!</v>
      </c>
      <c r="CF364" s="5" t="e">
        <f>P_R[[#This Row],[42+]]-P_R[[#This Row],[43+]]</f>
        <v>#VALUE!</v>
      </c>
      <c r="CG364" s="5" t="e">
        <f>P_R[[#This Row],[43+]]-P_R[[#This Row],[44+]]</f>
        <v>#VALUE!</v>
      </c>
      <c r="CH364" s="5" t="e">
        <f>P_R[[#This Row],[44+]]-P_R[[#This Row],[45+]]</f>
        <v>#VALUE!</v>
      </c>
      <c r="CI364" s="5" t="e">
        <f>P_R[[#This Row],[45+]]-P_R[[#This Row],[46+]]</f>
        <v>#VALUE!</v>
      </c>
      <c r="CJ364" s="5" t="e">
        <f>P_R[[#This Row],[46+]]-P_R[[#This Row],[47+]]</f>
        <v>#VALUE!</v>
      </c>
      <c r="CK364" s="5" t="e">
        <f>P_R[[#This Row],[47+]]-P_R[[#This Row],[48+]]</f>
        <v>#VALUE!</v>
      </c>
      <c r="CL364" s="5" t="e">
        <f>P_R[[#This Row],[48+]]-P_R[[#This Row],[49+]]</f>
        <v>#VALUE!</v>
      </c>
    </row>
    <row r="365" spans="50:90" x14ac:dyDescent="0.25">
      <c r="AX365" s="5" t="e">
        <f>P_R[[#This Row],[8+]]-P_R[[#This Row],[9+]]</f>
        <v>#VALUE!</v>
      </c>
      <c r="AY365" s="5" t="e">
        <f>P_R[[#This Row],[9+]]-P_R[[#This Row],[10+]]</f>
        <v>#VALUE!</v>
      </c>
      <c r="AZ365" s="5" t="e">
        <f>P_R[[#This Row],[10+]]-P_R[[#This Row],[11+]]</f>
        <v>#VALUE!</v>
      </c>
      <c r="BA365" s="5" t="e">
        <f>P_R[[#This Row],[11+]]-P_R[[#This Row],[12+]]</f>
        <v>#VALUE!</v>
      </c>
      <c r="BB365" s="5" t="e">
        <f>P_R[[#This Row],[12+]]-P_R[[#This Row],[13+]]</f>
        <v>#VALUE!</v>
      </c>
      <c r="BC365" s="5" t="e">
        <f>P_R[[#This Row],[13+]]-P_R[[#This Row],[14+]]</f>
        <v>#VALUE!</v>
      </c>
      <c r="BD365" s="5" t="e">
        <f>P_R[[#This Row],[14+]]-P_R[[#This Row],[15+]]</f>
        <v>#VALUE!</v>
      </c>
      <c r="BE365" s="5" t="e">
        <f>P_R[[#This Row],[15+]]-P_R[[#This Row],[16+]]</f>
        <v>#VALUE!</v>
      </c>
      <c r="BF365" s="5" t="e">
        <f>P_R[[#This Row],[16+]]-P_R[[#This Row],[17+]]</f>
        <v>#VALUE!</v>
      </c>
      <c r="BG365" s="5" t="e">
        <f>P_R[[#This Row],[17+]]-P_R[[#This Row],[18+]]</f>
        <v>#VALUE!</v>
      </c>
      <c r="BH365" s="5" t="e">
        <f>P_R[[#This Row],[18+]]-P_R[[#This Row],[19+]]</f>
        <v>#VALUE!</v>
      </c>
      <c r="BI365" s="5" t="e">
        <f>P_R[[#This Row],[19+]]-P_R[[#This Row],[20+]]</f>
        <v>#VALUE!</v>
      </c>
      <c r="BJ365" s="5" t="e">
        <f>P_R[[#This Row],[20+]]-P_R[[#This Row],[21+]]</f>
        <v>#VALUE!</v>
      </c>
      <c r="BK365" s="5" t="e">
        <f>P_R[[#This Row],[21+]]-P_R[[#This Row],[22+]]</f>
        <v>#VALUE!</v>
      </c>
      <c r="BL365" s="5" t="e">
        <f>P_R[[#This Row],[22+]]-P_R[[#This Row],[23+]]</f>
        <v>#VALUE!</v>
      </c>
      <c r="BM365" s="5" t="e">
        <f>P_R[[#This Row],[23+]]-P_R[[#This Row],[24+]]</f>
        <v>#VALUE!</v>
      </c>
      <c r="BN365" s="5" t="e">
        <f>P_R[[#This Row],[24+]]-P_R[[#This Row],[25+]]</f>
        <v>#VALUE!</v>
      </c>
      <c r="BO365" s="5" t="e">
        <f>P_R[[#This Row],[25+]]-P_R[[#This Row],[26+]]</f>
        <v>#VALUE!</v>
      </c>
      <c r="BP365" s="5" t="e">
        <f>P_R[[#This Row],[26+]]-P_R[[#This Row],[27+]]</f>
        <v>#VALUE!</v>
      </c>
      <c r="BQ365" s="5" t="e">
        <f>P_R[[#This Row],[27+]]-P_R[[#This Row],[28+]]</f>
        <v>#VALUE!</v>
      </c>
      <c r="BR365" s="5" t="e">
        <f>P_R[[#This Row],[28+]]-P_R[[#This Row],[29+]]</f>
        <v>#VALUE!</v>
      </c>
      <c r="BS365" s="5" t="e">
        <f>P_R[[#This Row],[29+]]-P_R[[#This Row],[30+]]</f>
        <v>#VALUE!</v>
      </c>
      <c r="BT365" s="5" t="e">
        <f>P_R[[#This Row],[30+]]-P_R[[#This Row],[31+]]</f>
        <v>#VALUE!</v>
      </c>
      <c r="BU365" s="5" t="e">
        <f>P_R[[#This Row],[31+]]-P_R[[#This Row],[32+]]</f>
        <v>#VALUE!</v>
      </c>
      <c r="BV365" s="5" t="e">
        <f>P_R[[#This Row],[32+]]-P_R[[#This Row],[33+]]</f>
        <v>#VALUE!</v>
      </c>
      <c r="BW365" s="5" t="e">
        <f>P_R[[#This Row],[33+]]-P_R[[#This Row],[34+]]</f>
        <v>#VALUE!</v>
      </c>
      <c r="BX365" s="5" t="e">
        <f>P_R[[#This Row],[34+]]-P_R[[#This Row],[35+]]</f>
        <v>#VALUE!</v>
      </c>
      <c r="BY365" s="5" t="e">
        <f>P_R[[#This Row],[35+]]-P_R[[#This Row],[36+]]</f>
        <v>#VALUE!</v>
      </c>
      <c r="BZ365" s="5" t="e">
        <f>P_R[[#This Row],[36+]]-P_R[[#This Row],[37+]]</f>
        <v>#VALUE!</v>
      </c>
      <c r="CA365" s="5" t="e">
        <f>P_R[[#This Row],[37+]]-P_R[[#This Row],[38+]]</f>
        <v>#VALUE!</v>
      </c>
      <c r="CB365" s="5" t="e">
        <f>P_R[[#This Row],[38+]]-P_R[[#This Row],[39+]]</f>
        <v>#VALUE!</v>
      </c>
      <c r="CC365" s="5" t="e">
        <f>P_R[[#This Row],[39+]]-P_R[[#This Row],[40+]]</f>
        <v>#VALUE!</v>
      </c>
      <c r="CD365" s="5" t="e">
        <f>P_R[[#This Row],[40+]]-P_R[[#This Row],[41+]]</f>
        <v>#VALUE!</v>
      </c>
      <c r="CE365" s="5" t="e">
        <f>P_R[[#This Row],[41+]]-P_R[[#This Row],[42+]]</f>
        <v>#VALUE!</v>
      </c>
      <c r="CF365" s="5" t="e">
        <f>P_R[[#This Row],[42+]]-P_R[[#This Row],[43+]]</f>
        <v>#VALUE!</v>
      </c>
      <c r="CG365" s="5" t="e">
        <f>P_R[[#This Row],[43+]]-P_R[[#This Row],[44+]]</f>
        <v>#VALUE!</v>
      </c>
      <c r="CH365" s="5" t="e">
        <f>P_R[[#This Row],[44+]]-P_R[[#This Row],[45+]]</f>
        <v>#VALUE!</v>
      </c>
      <c r="CI365" s="5" t="e">
        <f>P_R[[#This Row],[45+]]-P_R[[#This Row],[46+]]</f>
        <v>#VALUE!</v>
      </c>
      <c r="CJ365" s="5" t="e">
        <f>P_R[[#This Row],[46+]]-P_R[[#This Row],[47+]]</f>
        <v>#VALUE!</v>
      </c>
      <c r="CK365" s="5" t="e">
        <f>P_R[[#This Row],[47+]]-P_R[[#This Row],[48+]]</f>
        <v>#VALUE!</v>
      </c>
      <c r="CL365" s="5" t="e">
        <f>P_R[[#This Row],[48+]]-P_R[[#This Row],[49+]]</f>
        <v>#VALUE!</v>
      </c>
    </row>
    <row r="366" spans="50:90" x14ac:dyDescent="0.25">
      <c r="AX366" s="5" t="e">
        <f>P_R[[#This Row],[8+]]-P_R[[#This Row],[9+]]</f>
        <v>#VALUE!</v>
      </c>
      <c r="AY366" s="5" t="e">
        <f>P_R[[#This Row],[9+]]-P_R[[#This Row],[10+]]</f>
        <v>#VALUE!</v>
      </c>
      <c r="AZ366" s="5" t="e">
        <f>P_R[[#This Row],[10+]]-P_R[[#This Row],[11+]]</f>
        <v>#VALUE!</v>
      </c>
      <c r="BA366" s="5" t="e">
        <f>P_R[[#This Row],[11+]]-P_R[[#This Row],[12+]]</f>
        <v>#VALUE!</v>
      </c>
      <c r="BB366" s="5" t="e">
        <f>P_R[[#This Row],[12+]]-P_R[[#This Row],[13+]]</f>
        <v>#VALUE!</v>
      </c>
      <c r="BC366" s="5" t="e">
        <f>P_R[[#This Row],[13+]]-P_R[[#This Row],[14+]]</f>
        <v>#VALUE!</v>
      </c>
      <c r="BD366" s="5" t="e">
        <f>P_R[[#This Row],[14+]]-P_R[[#This Row],[15+]]</f>
        <v>#VALUE!</v>
      </c>
      <c r="BE366" s="5" t="e">
        <f>P_R[[#This Row],[15+]]-P_R[[#This Row],[16+]]</f>
        <v>#VALUE!</v>
      </c>
      <c r="BF366" s="5" t="e">
        <f>P_R[[#This Row],[16+]]-P_R[[#This Row],[17+]]</f>
        <v>#VALUE!</v>
      </c>
      <c r="BG366" s="5" t="e">
        <f>P_R[[#This Row],[17+]]-P_R[[#This Row],[18+]]</f>
        <v>#VALUE!</v>
      </c>
      <c r="BH366" s="5" t="e">
        <f>P_R[[#This Row],[18+]]-P_R[[#This Row],[19+]]</f>
        <v>#VALUE!</v>
      </c>
      <c r="BI366" s="5" t="e">
        <f>P_R[[#This Row],[19+]]-P_R[[#This Row],[20+]]</f>
        <v>#VALUE!</v>
      </c>
      <c r="BJ366" s="5" t="e">
        <f>P_R[[#This Row],[20+]]-P_R[[#This Row],[21+]]</f>
        <v>#VALUE!</v>
      </c>
      <c r="BK366" s="5" t="e">
        <f>P_R[[#This Row],[21+]]-P_R[[#This Row],[22+]]</f>
        <v>#VALUE!</v>
      </c>
      <c r="BL366" s="5" t="e">
        <f>P_R[[#This Row],[22+]]-P_R[[#This Row],[23+]]</f>
        <v>#VALUE!</v>
      </c>
      <c r="BM366" s="5" t="e">
        <f>P_R[[#This Row],[23+]]-P_R[[#This Row],[24+]]</f>
        <v>#VALUE!</v>
      </c>
      <c r="BN366" s="5" t="e">
        <f>P_R[[#This Row],[24+]]-P_R[[#This Row],[25+]]</f>
        <v>#VALUE!</v>
      </c>
      <c r="BO366" s="5" t="e">
        <f>P_R[[#This Row],[25+]]-P_R[[#This Row],[26+]]</f>
        <v>#VALUE!</v>
      </c>
      <c r="BP366" s="5" t="e">
        <f>P_R[[#This Row],[26+]]-P_R[[#This Row],[27+]]</f>
        <v>#VALUE!</v>
      </c>
      <c r="BQ366" s="5" t="e">
        <f>P_R[[#This Row],[27+]]-P_R[[#This Row],[28+]]</f>
        <v>#VALUE!</v>
      </c>
      <c r="BR366" s="5" t="e">
        <f>P_R[[#This Row],[28+]]-P_R[[#This Row],[29+]]</f>
        <v>#VALUE!</v>
      </c>
      <c r="BS366" s="5" t="e">
        <f>P_R[[#This Row],[29+]]-P_R[[#This Row],[30+]]</f>
        <v>#VALUE!</v>
      </c>
      <c r="BT366" s="5" t="e">
        <f>P_R[[#This Row],[30+]]-P_R[[#This Row],[31+]]</f>
        <v>#VALUE!</v>
      </c>
      <c r="BU366" s="5" t="e">
        <f>P_R[[#This Row],[31+]]-P_R[[#This Row],[32+]]</f>
        <v>#VALUE!</v>
      </c>
      <c r="BV366" s="5" t="e">
        <f>P_R[[#This Row],[32+]]-P_R[[#This Row],[33+]]</f>
        <v>#VALUE!</v>
      </c>
      <c r="BW366" s="5" t="e">
        <f>P_R[[#This Row],[33+]]-P_R[[#This Row],[34+]]</f>
        <v>#VALUE!</v>
      </c>
      <c r="BX366" s="5" t="e">
        <f>P_R[[#This Row],[34+]]-P_R[[#This Row],[35+]]</f>
        <v>#VALUE!</v>
      </c>
      <c r="BY366" s="5" t="e">
        <f>P_R[[#This Row],[35+]]-P_R[[#This Row],[36+]]</f>
        <v>#VALUE!</v>
      </c>
      <c r="BZ366" s="5" t="e">
        <f>P_R[[#This Row],[36+]]-P_R[[#This Row],[37+]]</f>
        <v>#VALUE!</v>
      </c>
      <c r="CA366" s="5" t="e">
        <f>P_R[[#This Row],[37+]]-P_R[[#This Row],[38+]]</f>
        <v>#VALUE!</v>
      </c>
      <c r="CB366" s="5" t="e">
        <f>P_R[[#This Row],[38+]]-P_R[[#This Row],[39+]]</f>
        <v>#VALUE!</v>
      </c>
      <c r="CC366" s="5" t="e">
        <f>P_R[[#This Row],[39+]]-P_R[[#This Row],[40+]]</f>
        <v>#VALUE!</v>
      </c>
      <c r="CD366" s="5" t="e">
        <f>P_R[[#This Row],[40+]]-P_R[[#This Row],[41+]]</f>
        <v>#VALUE!</v>
      </c>
      <c r="CE366" s="5" t="e">
        <f>P_R[[#This Row],[41+]]-P_R[[#This Row],[42+]]</f>
        <v>#VALUE!</v>
      </c>
      <c r="CF366" s="5" t="e">
        <f>P_R[[#This Row],[42+]]-P_R[[#This Row],[43+]]</f>
        <v>#VALUE!</v>
      </c>
      <c r="CG366" s="5" t="e">
        <f>P_R[[#This Row],[43+]]-P_R[[#This Row],[44+]]</f>
        <v>#VALUE!</v>
      </c>
      <c r="CH366" s="5" t="e">
        <f>P_R[[#This Row],[44+]]-P_R[[#This Row],[45+]]</f>
        <v>#VALUE!</v>
      </c>
      <c r="CI366" s="5" t="e">
        <f>P_R[[#This Row],[45+]]-P_R[[#This Row],[46+]]</f>
        <v>#VALUE!</v>
      </c>
      <c r="CJ366" s="5" t="e">
        <f>P_R[[#This Row],[46+]]-P_R[[#This Row],[47+]]</f>
        <v>#VALUE!</v>
      </c>
      <c r="CK366" s="5" t="e">
        <f>P_R[[#This Row],[47+]]-P_R[[#This Row],[48+]]</f>
        <v>#VALUE!</v>
      </c>
      <c r="CL366" s="5" t="e">
        <f>P_R[[#This Row],[48+]]-P_R[[#This Row],[49+]]</f>
        <v>#VALUE!</v>
      </c>
    </row>
    <row r="367" spans="50:90" x14ac:dyDescent="0.25">
      <c r="AX367" s="5" t="e">
        <f>P_R[[#This Row],[8+]]-P_R[[#This Row],[9+]]</f>
        <v>#VALUE!</v>
      </c>
      <c r="AY367" s="5" t="e">
        <f>P_R[[#This Row],[9+]]-P_R[[#This Row],[10+]]</f>
        <v>#VALUE!</v>
      </c>
      <c r="AZ367" s="5" t="e">
        <f>P_R[[#This Row],[10+]]-P_R[[#This Row],[11+]]</f>
        <v>#VALUE!</v>
      </c>
      <c r="BA367" s="5" t="e">
        <f>P_R[[#This Row],[11+]]-P_R[[#This Row],[12+]]</f>
        <v>#VALUE!</v>
      </c>
      <c r="BB367" s="5" t="e">
        <f>P_R[[#This Row],[12+]]-P_R[[#This Row],[13+]]</f>
        <v>#VALUE!</v>
      </c>
      <c r="BC367" s="5" t="e">
        <f>P_R[[#This Row],[13+]]-P_R[[#This Row],[14+]]</f>
        <v>#VALUE!</v>
      </c>
      <c r="BD367" s="5" t="e">
        <f>P_R[[#This Row],[14+]]-P_R[[#This Row],[15+]]</f>
        <v>#VALUE!</v>
      </c>
      <c r="BE367" s="5" t="e">
        <f>P_R[[#This Row],[15+]]-P_R[[#This Row],[16+]]</f>
        <v>#VALUE!</v>
      </c>
      <c r="BF367" s="5" t="e">
        <f>P_R[[#This Row],[16+]]-P_R[[#This Row],[17+]]</f>
        <v>#VALUE!</v>
      </c>
      <c r="BG367" s="5" t="e">
        <f>P_R[[#This Row],[17+]]-P_R[[#This Row],[18+]]</f>
        <v>#VALUE!</v>
      </c>
      <c r="BH367" s="5" t="e">
        <f>P_R[[#This Row],[18+]]-P_R[[#This Row],[19+]]</f>
        <v>#VALUE!</v>
      </c>
      <c r="BI367" s="5" t="e">
        <f>P_R[[#This Row],[19+]]-P_R[[#This Row],[20+]]</f>
        <v>#VALUE!</v>
      </c>
      <c r="BJ367" s="5" t="e">
        <f>P_R[[#This Row],[20+]]-P_R[[#This Row],[21+]]</f>
        <v>#VALUE!</v>
      </c>
      <c r="BK367" s="5" t="e">
        <f>P_R[[#This Row],[21+]]-P_R[[#This Row],[22+]]</f>
        <v>#VALUE!</v>
      </c>
      <c r="BL367" s="5" t="e">
        <f>P_R[[#This Row],[22+]]-P_R[[#This Row],[23+]]</f>
        <v>#VALUE!</v>
      </c>
      <c r="BM367" s="5" t="e">
        <f>P_R[[#This Row],[23+]]-P_R[[#This Row],[24+]]</f>
        <v>#VALUE!</v>
      </c>
      <c r="BN367" s="5" t="e">
        <f>P_R[[#This Row],[24+]]-P_R[[#This Row],[25+]]</f>
        <v>#VALUE!</v>
      </c>
      <c r="BO367" s="5" t="e">
        <f>P_R[[#This Row],[25+]]-P_R[[#This Row],[26+]]</f>
        <v>#VALUE!</v>
      </c>
      <c r="BP367" s="5" t="e">
        <f>P_R[[#This Row],[26+]]-P_R[[#This Row],[27+]]</f>
        <v>#VALUE!</v>
      </c>
      <c r="BQ367" s="5" t="e">
        <f>P_R[[#This Row],[27+]]-P_R[[#This Row],[28+]]</f>
        <v>#VALUE!</v>
      </c>
      <c r="BR367" s="5" t="e">
        <f>P_R[[#This Row],[28+]]-P_R[[#This Row],[29+]]</f>
        <v>#VALUE!</v>
      </c>
      <c r="BS367" s="5" t="e">
        <f>P_R[[#This Row],[29+]]-P_R[[#This Row],[30+]]</f>
        <v>#VALUE!</v>
      </c>
      <c r="BT367" s="5" t="e">
        <f>P_R[[#This Row],[30+]]-P_R[[#This Row],[31+]]</f>
        <v>#VALUE!</v>
      </c>
      <c r="BU367" s="5" t="e">
        <f>P_R[[#This Row],[31+]]-P_R[[#This Row],[32+]]</f>
        <v>#VALUE!</v>
      </c>
      <c r="BV367" s="5" t="e">
        <f>P_R[[#This Row],[32+]]-P_R[[#This Row],[33+]]</f>
        <v>#VALUE!</v>
      </c>
      <c r="BW367" s="5" t="e">
        <f>P_R[[#This Row],[33+]]-P_R[[#This Row],[34+]]</f>
        <v>#VALUE!</v>
      </c>
      <c r="BX367" s="5" t="e">
        <f>P_R[[#This Row],[34+]]-P_R[[#This Row],[35+]]</f>
        <v>#VALUE!</v>
      </c>
      <c r="BY367" s="5" t="e">
        <f>P_R[[#This Row],[35+]]-P_R[[#This Row],[36+]]</f>
        <v>#VALUE!</v>
      </c>
      <c r="BZ367" s="5" t="e">
        <f>P_R[[#This Row],[36+]]-P_R[[#This Row],[37+]]</f>
        <v>#VALUE!</v>
      </c>
      <c r="CA367" s="5" t="e">
        <f>P_R[[#This Row],[37+]]-P_R[[#This Row],[38+]]</f>
        <v>#VALUE!</v>
      </c>
      <c r="CB367" s="5" t="e">
        <f>P_R[[#This Row],[38+]]-P_R[[#This Row],[39+]]</f>
        <v>#VALUE!</v>
      </c>
      <c r="CC367" s="5" t="e">
        <f>P_R[[#This Row],[39+]]-P_R[[#This Row],[40+]]</f>
        <v>#VALUE!</v>
      </c>
      <c r="CD367" s="5" t="e">
        <f>P_R[[#This Row],[40+]]-P_R[[#This Row],[41+]]</f>
        <v>#VALUE!</v>
      </c>
      <c r="CE367" s="5" t="e">
        <f>P_R[[#This Row],[41+]]-P_R[[#This Row],[42+]]</f>
        <v>#VALUE!</v>
      </c>
      <c r="CF367" s="5" t="e">
        <f>P_R[[#This Row],[42+]]-P_R[[#This Row],[43+]]</f>
        <v>#VALUE!</v>
      </c>
      <c r="CG367" s="5" t="e">
        <f>P_R[[#This Row],[43+]]-P_R[[#This Row],[44+]]</f>
        <v>#VALUE!</v>
      </c>
      <c r="CH367" s="5" t="e">
        <f>P_R[[#This Row],[44+]]-P_R[[#This Row],[45+]]</f>
        <v>#VALUE!</v>
      </c>
      <c r="CI367" s="5" t="e">
        <f>P_R[[#This Row],[45+]]-P_R[[#This Row],[46+]]</f>
        <v>#VALUE!</v>
      </c>
      <c r="CJ367" s="5" t="e">
        <f>P_R[[#This Row],[46+]]-P_R[[#This Row],[47+]]</f>
        <v>#VALUE!</v>
      </c>
      <c r="CK367" s="5" t="e">
        <f>P_R[[#This Row],[47+]]-P_R[[#This Row],[48+]]</f>
        <v>#VALUE!</v>
      </c>
      <c r="CL367" s="5" t="e">
        <f>P_R[[#This Row],[48+]]-P_R[[#This Row],[49+]]</f>
        <v>#VALUE!</v>
      </c>
    </row>
    <row r="368" spans="50:90" x14ac:dyDescent="0.25">
      <c r="AX368" s="5" t="e">
        <f>P_R[[#This Row],[8+]]-P_R[[#This Row],[9+]]</f>
        <v>#VALUE!</v>
      </c>
      <c r="AY368" s="5" t="e">
        <f>P_R[[#This Row],[9+]]-P_R[[#This Row],[10+]]</f>
        <v>#VALUE!</v>
      </c>
      <c r="AZ368" s="5" t="e">
        <f>P_R[[#This Row],[10+]]-P_R[[#This Row],[11+]]</f>
        <v>#VALUE!</v>
      </c>
      <c r="BA368" s="5" t="e">
        <f>P_R[[#This Row],[11+]]-P_R[[#This Row],[12+]]</f>
        <v>#VALUE!</v>
      </c>
      <c r="BB368" s="5" t="e">
        <f>P_R[[#This Row],[12+]]-P_R[[#This Row],[13+]]</f>
        <v>#VALUE!</v>
      </c>
      <c r="BC368" s="5" t="e">
        <f>P_R[[#This Row],[13+]]-P_R[[#This Row],[14+]]</f>
        <v>#VALUE!</v>
      </c>
      <c r="BD368" s="5" t="e">
        <f>P_R[[#This Row],[14+]]-P_R[[#This Row],[15+]]</f>
        <v>#VALUE!</v>
      </c>
      <c r="BE368" s="5" t="e">
        <f>P_R[[#This Row],[15+]]-P_R[[#This Row],[16+]]</f>
        <v>#VALUE!</v>
      </c>
      <c r="BF368" s="5" t="e">
        <f>P_R[[#This Row],[16+]]-P_R[[#This Row],[17+]]</f>
        <v>#VALUE!</v>
      </c>
      <c r="BG368" s="5" t="e">
        <f>P_R[[#This Row],[17+]]-P_R[[#This Row],[18+]]</f>
        <v>#VALUE!</v>
      </c>
      <c r="BH368" s="5" t="e">
        <f>P_R[[#This Row],[18+]]-P_R[[#This Row],[19+]]</f>
        <v>#VALUE!</v>
      </c>
      <c r="BI368" s="5" t="e">
        <f>P_R[[#This Row],[19+]]-P_R[[#This Row],[20+]]</f>
        <v>#VALUE!</v>
      </c>
      <c r="BJ368" s="5" t="e">
        <f>P_R[[#This Row],[20+]]-P_R[[#This Row],[21+]]</f>
        <v>#VALUE!</v>
      </c>
      <c r="BK368" s="5" t="e">
        <f>P_R[[#This Row],[21+]]-P_R[[#This Row],[22+]]</f>
        <v>#VALUE!</v>
      </c>
      <c r="BL368" s="5" t="e">
        <f>P_R[[#This Row],[22+]]-P_R[[#This Row],[23+]]</f>
        <v>#VALUE!</v>
      </c>
      <c r="BM368" s="5" t="e">
        <f>P_R[[#This Row],[23+]]-P_R[[#This Row],[24+]]</f>
        <v>#VALUE!</v>
      </c>
      <c r="BN368" s="5" t="e">
        <f>P_R[[#This Row],[24+]]-P_R[[#This Row],[25+]]</f>
        <v>#VALUE!</v>
      </c>
      <c r="BO368" s="5" t="e">
        <f>P_R[[#This Row],[25+]]-P_R[[#This Row],[26+]]</f>
        <v>#VALUE!</v>
      </c>
      <c r="BP368" s="5" t="e">
        <f>P_R[[#This Row],[26+]]-P_R[[#This Row],[27+]]</f>
        <v>#VALUE!</v>
      </c>
      <c r="BQ368" s="5" t="e">
        <f>P_R[[#This Row],[27+]]-P_R[[#This Row],[28+]]</f>
        <v>#VALUE!</v>
      </c>
      <c r="BR368" s="5" t="e">
        <f>P_R[[#This Row],[28+]]-P_R[[#This Row],[29+]]</f>
        <v>#VALUE!</v>
      </c>
      <c r="BS368" s="5" t="e">
        <f>P_R[[#This Row],[29+]]-P_R[[#This Row],[30+]]</f>
        <v>#VALUE!</v>
      </c>
      <c r="BT368" s="5" t="e">
        <f>P_R[[#This Row],[30+]]-P_R[[#This Row],[31+]]</f>
        <v>#VALUE!</v>
      </c>
      <c r="BU368" s="5" t="e">
        <f>P_R[[#This Row],[31+]]-P_R[[#This Row],[32+]]</f>
        <v>#VALUE!</v>
      </c>
      <c r="BV368" s="5" t="e">
        <f>P_R[[#This Row],[32+]]-P_R[[#This Row],[33+]]</f>
        <v>#VALUE!</v>
      </c>
      <c r="BW368" s="5" t="e">
        <f>P_R[[#This Row],[33+]]-P_R[[#This Row],[34+]]</f>
        <v>#VALUE!</v>
      </c>
      <c r="BX368" s="5" t="e">
        <f>P_R[[#This Row],[34+]]-P_R[[#This Row],[35+]]</f>
        <v>#VALUE!</v>
      </c>
      <c r="BY368" s="5" t="e">
        <f>P_R[[#This Row],[35+]]-P_R[[#This Row],[36+]]</f>
        <v>#VALUE!</v>
      </c>
      <c r="BZ368" s="5" t="e">
        <f>P_R[[#This Row],[36+]]-P_R[[#This Row],[37+]]</f>
        <v>#VALUE!</v>
      </c>
      <c r="CA368" s="5" t="e">
        <f>P_R[[#This Row],[37+]]-P_R[[#This Row],[38+]]</f>
        <v>#VALUE!</v>
      </c>
      <c r="CB368" s="5" t="e">
        <f>P_R[[#This Row],[38+]]-P_R[[#This Row],[39+]]</f>
        <v>#VALUE!</v>
      </c>
      <c r="CC368" s="5" t="e">
        <f>P_R[[#This Row],[39+]]-P_R[[#This Row],[40+]]</f>
        <v>#VALUE!</v>
      </c>
      <c r="CD368" s="5" t="e">
        <f>P_R[[#This Row],[40+]]-P_R[[#This Row],[41+]]</f>
        <v>#VALUE!</v>
      </c>
      <c r="CE368" s="5" t="e">
        <f>P_R[[#This Row],[41+]]-P_R[[#This Row],[42+]]</f>
        <v>#VALUE!</v>
      </c>
      <c r="CF368" s="5" t="e">
        <f>P_R[[#This Row],[42+]]-P_R[[#This Row],[43+]]</f>
        <v>#VALUE!</v>
      </c>
      <c r="CG368" s="5" t="e">
        <f>P_R[[#This Row],[43+]]-P_R[[#This Row],[44+]]</f>
        <v>#VALUE!</v>
      </c>
      <c r="CH368" s="5" t="e">
        <f>P_R[[#This Row],[44+]]-P_R[[#This Row],[45+]]</f>
        <v>#VALUE!</v>
      </c>
      <c r="CI368" s="5" t="e">
        <f>P_R[[#This Row],[45+]]-P_R[[#This Row],[46+]]</f>
        <v>#VALUE!</v>
      </c>
      <c r="CJ368" s="5" t="e">
        <f>P_R[[#This Row],[46+]]-P_R[[#This Row],[47+]]</f>
        <v>#VALUE!</v>
      </c>
      <c r="CK368" s="5" t="e">
        <f>P_R[[#This Row],[47+]]-P_R[[#This Row],[48+]]</f>
        <v>#VALUE!</v>
      </c>
      <c r="CL368" s="5" t="e">
        <f>P_R[[#This Row],[48+]]-P_R[[#This Row],[49+]]</f>
        <v>#VALUE!</v>
      </c>
    </row>
    <row r="369" spans="50:90" x14ac:dyDescent="0.25">
      <c r="AX369" s="5" t="e">
        <f>P_R[[#This Row],[8+]]-P_R[[#This Row],[9+]]</f>
        <v>#VALUE!</v>
      </c>
      <c r="AY369" s="5" t="e">
        <f>P_R[[#This Row],[9+]]-P_R[[#This Row],[10+]]</f>
        <v>#VALUE!</v>
      </c>
      <c r="AZ369" s="5" t="e">
        <f>P_R[[#This Row],[10+]]-P_R[[#This Row],[11+]]</f>
        <v>#VALUE!</v>
      </c>
      <c r="BA369" s="5" t="e">
        <f>P_R[[#This Row],[11+]]-P_R[[#This Row],[12+]]</f>
        <v>#VALUE!</v>
      </c>
      <c r="BB369" s="5" t="e">
        <f>P_R[[#This Row],[12+]]-P_R[[#This Row],[13+]]</f>
        <v>#VALUE!</v>
      </c>
      <c r="BC369" s="5" t="e">
        <f>P_R[[#This Row],[13+]]-P_R[[#This Row],[14+]]</f>
        <v>#VALUE!</v>
      </c>
      <c r="BD369" s="5" t="e">
        <f>P_R[[#This Row],[14+]]-P_R[[#This Row],[15+]]</f>
        <v>#VALUE!</v>
      </c>
      <c r="BE369" s="5" t="e">
        <f>P_R[[#This Row],[15+]]-P_R[[#This Row],[16+]]</f>
        <v>#VALUE!</v>
      </c>
      <c r="BF369" s="5" t="e">
        <f>P_R[[#This Row],[16+]]-P_R[[#This Row],[17+]]</f>
        <v>#VALUE!</v>
      </c>
      <c r="BG369" s="5" t="e">
        <f>P_R[[#This Row],[17+]]-P_R[[#This Row],[18+]]</f>
        <v>#VALUE!</v>
      </c>
      <c r="BH369" s="5" t="e">
        <f>P_R[[#This Row],[18+]]-P_R[[#This Row],[19+]]</f>
        <v>#VALUE!</v>
      </c>
      <c r="BI369" s="5" t="e">
        <f>P_R[[#This Row],[19+]]-P_R[[#This Row],[20+]]</f>
        <v>#VALUE!</v>
      </c>
      <c r="BJ369" s="5" t="e">
        <f>P_R[[#This Row],[20+]]-P_R[[#This Row],[21+]]</f>
        <v>#VALUE!</v>
      </c>
      <c r="BK369" s="5" t="e">
        <f>P_R[[#This Row],[21+]]-P_R[[#This Row],[22+]]</f>
        <v>#VALUE!</v>
      </c>
      <c r="BL369" s="5" t="e">
        <f>P_R[[#This Row],[22+]]-P_R[[#This Row],[23+]]</f>
        <v>#VALUE!</v>
      </c>
      <c r="BM369" s="5" t="e">
        <f>P_R[[#This Row],[23+]]-P_R[[#This Row],[24+]]</f>
        <v>#VALUE!</v>
      </c>
      <c r="BN369" s="5" t="e">
        <f>P_R[[#This Row],[24+]]-P_R[[#This Row],[25+]]</f>
        <v>#VALUE!</v>
      </c>
      <c r="BO369" s="5" t="e">
        <f>P_R[[#This Row],[25+]]-P_R[[#This Row],[26+]]</f>
        <v>#VALUE!</v>
      </c>
      <c r="BP369" s="5" t="e">
        <f>P_R[[#This Row],[26+]]-P_R[[#This Row],[27+]]</f>
        <v>#VALUE!</v>
      </c>
      <c r="BQ369" s="5" t="e">
        <f>P_R[[#This Row],[27+]]-P_R[[#This Row],[28+]]</f>
        <v>#VALUE!</v>
      </c>
      <c r="BR369" s="5" t="e">
        <f>P_R[[#This Row],[28+]]-P_R[[#This Row],[29+]]</f>
        <v>#VALUE!</v>
      </c>
      <c r="BS369" s="5" t="e">
        <f>P_R[[#This Row],[29+]]-P_R[[#This Row],[30+]]</f>
        <v>#VALUE!</v>
      </c>
      <c r="BT369" s="5" t="e">
        <f>P_R[[#This Row],[30+]]-P_R[[#This Row],[31+]]</f>
        <v>#VALUE!</v>
      </c>
      <c r="BU369" s="5" t="e">
        <f>P_R[[#This Row],[31+]]-P_R[[#This Row],[32+]]</f>
        <v>#VALUE!</v>
      </c>
      <c r="BV369" s="5" t="e">
        <f>P_R[[#This Row],[32+]]-P_R[[#This Row],[33+]]</f>
        <v>#VALUE!</v>
      </c>
      <c r="BW369" s="5" t="e">
        <f>P_R[[#This Row],[33+]]-P_R[[#This Row],[34+]]</f>
        <v>#VALUE!</v>
      </c>
      <c r="BX369" s="5" t="e">
        <f>P_R[[#This Row],[34+]]-P_R[[#This Row],[35+]]</f>
        <v>#VALUE!</v>
      </c>
      <c r="BY369" s="5" t="e">
        <f>P_R[[#This Row],[35+]]-P_R[[#This Row],[36+]]</f>
        <v>#VALUE!</v>
      </c>
      <c r="BZ369" s="5" t="e">
        <f>P_R[[#This Row],[36+]]-P_R[[#This Row],[37+]]</f>
        <v>#VALUE!</v>
      </c>
      <c r="CA369" s="5" t="e">
        <f>P_R[[#This Row],[37+]]-P_R[[#This Row],[38+]]</f>
        <v>#VALUE!</v>
      </c>
      <c r="CB369" s="5" t="e">
        <f>P_R[[#This Row],[38+]]-P_R[[#This Row],[39+]]</f>
        <v>#VALUE!</v>
      </c>
      <c r="CC369" s="5" t="e">
        <f>P_R[[#This Row],[39+]]-P_R[[#This Row],[40+]]</f>
        <v>#VALUE!</v>
      </c>
      <c r="CD369" s="5" t="e">
        <f>P_R[[#This Row],[40+]]-P_R[[#This Row],[41+]]</f>
        <v>#VALUE!</v>
      </c>
      <c r="CE369" s="5" t="e">
        <f>P_R[[#This Row],[41+]]-P_R[[#This Row],[42+]]</f>
        <v>#VALUE!</v>
      </c>
      <c r="CF369" s="5" t="e">
        <f>P_R[[#This Row],[42+]]-P_R[[#This Row],[43+]]</f>
        <v>#VALUE!</v>
      </c>
      <c r="CG369" s="5" t="e">
        <f>P_R[[#This Row],[43+]]-P_R[[#This Row],[44+]]</f>
        <v>#VALUE!</v>
      </c>
      <c r="CH369" s="5" t="e">
        <f>P_R[[#This Row],[44+]]-P_R[[#This Row],[45+]]</f>
        <v>#VALUE!</v>
      </c>
      <c r="CI369" s="5" t="e">
        <f>P_R[[#This Row],[45+]]-P_R[[#This Row],[46+]]</f>
        <v>#VALUE!</v>
      </c>
      <c r="CJ369" s="5" t="e">
        <f>P_R[[#This Row],[46+]]-P_R[[#This Row],[47+]]</f>
        <v>#VALUE!</v>
      </c>
      <c r="CK369" s="5" t="e">
        <f>P_R[[#This Row],[47+]]-P_R[[#This Row],[48+]]</f>
        <v>#VALUE!</v>
      </c>
      <c r="CL369" s="5" t="e">
        <f>P_R[[#This Row],[48+]]-P_R[[#This Row],[49+]]</f>
        <v>#VALUE!</v>
      </c>
    </row>
    <row r="370" spans="50:90" x14ac:dyDescent="0.25">
      <c r="AX370" s="5" t="e">
        <f>P_R[[#This Row],[8+]]-P_R[[#This Row],[9+]]</f>
        <v>#VALUE!</v>
      </c>
      <c r="AY370" s="5" t="e">
        <f>P_R[[#This Row],[9+]]-P_R[[#This Row],[10+]]</f>
        <v>#VALUE!</v>
      </c>
      <c r="AZ370" s="5" t="e">
        <f>P_R[[#This Row],[10+]]-P_R[[#This Row],[11+]]</f>
        <v>#VALUE!</v>
      </c>
      <c r="BA370" s="5" t="e">
        <f>P_R[[#This Row],[11+]]-P_R[[#This Row],[12+]]</f>
        <v>#VALUE!</v>
      </c>
      <c r="BB370" s="5" t="e">
        <f>P_R[[#This Row],[12+]]-P_R[[#This Row],[13+]]</f>
        <v>#VALUE!</v>
      </c>
      <c r="BC370" s="5" t="e">
        <f>P_R[[#This Row],[13+]]-P_R[[#This Row],[14+]]</f>
        <v>#VALUE!</v>
      </c>
      <c r="BD370" s="5" t="e">
        <f>P_R[[#This Row],[14+]]-P_R[[#This Row],[15+]]</f>
        <v>#VALUE!</v>
      </c>
      <c r="BE370" s="5" t="e">
        <f>P_R[[#This Row],[15+]]-P_R[[#This Row],[16+]]</f>
        <v>#VALUE!</v>
      </c>
      <c r="BF370" s="5" t="e">
        <f>P_R[[#This Row],[16+]]-P_R[[#This Row],[17+]]</f>
        <v>#VALUE!</v>
      </c>
      <c r="BG370" s="5" t="e">
        <f>P_R[[#This Row],[17+]]-P_R[[#This Row],[18+]]</f>
        <v>#VALUE!</v>
      </c>
      <c r="BH370" s="5" t="e">
        <f>P_R[[#This Row],[18+]]-P_R[[#This Row],[19+]]</f>
        <v>#VALUE!</v>
      </c>
      <c r="BI370" s="5" t="e">
        <f>P_R[[#This Row],[19+]]-P_R[[#This Row],[20+]]</f>
        <v>#VALUE!</v>
      </c>
      <c r="BJ370" s="5" t="e">
        <f>P_R[[#This Row],[20+]]-P_R[[#This Row],[21+]]</f>
        <v>#VALUE!</v>
      </c>
      <c r="BK370" s="5" t="e">
        <f>P_R[[#This Row],[21+]]-P_R[[#This Row],[22+]]</f>
        <v>#VALUE!</v>
      </c>
      <c r="BL370" s="5" t="e">
        <f>P_R[[#This Row],[22+]]-P_R[[#This Row],[23+]]</f>
        <v>#VALUE!</v>
      </c>
      <c r="BM370" s="5" t="e">
        <f>P_R[[#This Row],[23+]]-P_R[[#This Row],[24+]]</f>
        <v>#VALUE!</v>
      </c>
      <c r="BN370" s="5" t="e">
        <f>P_R[[#This Row],[24+]]-P_R[[#This Row],[25+]]</f>
        <v>#VALUE!</v>
      </c>
      <c r="BO370" s="5" t="e">
        <f>P_R[[#This Row],[25+]]-P_R[[#This Row],[26+]]</f>
        <v>#VALUE!</v>
      </c>
      <c r="BP370" s="5" t="e">
        <f>P_R[[#This Row],[26+]]-P_R[[#This Row],[27+]]</f>
        <v>#VALUE!</v>
      </c>
      <c r="BQ370" s="5" t="e">
        <f>P_R[[#This Row],[27+]]-P_R[[#This Row],[28+]]</f>
        <v>#VALUE!</v>
      </c>
      <c r="BR370" s="5" t="e">
        <f>P_R[[#This Row],[28+]]-P_R[[#This Row],[29+]]</f>
        <v>#VALUE!</v>
      </c>
      <c r="BS370" s="5" t="e">
        <f>P_R[[#This Row],[29+]]-P_R[[#This Row],[30+]]</f>
        <v>#VALUE!</v>
      </c>
      <c r="BT370" s="5" t="e">
        <f>P_R[[#This Row],[30+]]-P_R[[#This Row],[31+]]</f>
        <v>#VALUE!</v>
      </c>
      <c r="BU370" s="5" t="e">
        <f>P_R[[#This Row],[31+]]-P_R[[#This Row],[32+]]</f>
        <v>#VALUE!</v>
      </c>
      <c r="BV370" s="5" t="e">
        <f>P_R[[#This Row],[32+]]-P_R[[#This Row],[33+]]</f>
        <v>#VALUE!</v>
      </c>
      <c r="BW370" s="5" t="e">
        <f>P_R[[#This Row],[33+]]-P_R[[#This Row],[34+]]</f>
        <v>#VALUE!</v>
      </c>
      <c r="BX370" s="5" t="e">
        <f>P_R[[#This Row],[34+]]-P_R[[#This Row],[35+]]</f>
        <v>#VALUE!</v>
      </c>
      <c r="BY370" s="5" t="e">
        <f>P_R[[#This Row],[35+]]-P_R[[#This Row],[36+]]</f>
        <v>#VALUE!</v>
      </c>
      <c r="BZ370" s="5" t="e">
        <f>P_R[[#This Row],[36+]]-P_R[[#This Row],[37+]]</f>
        <v>#VALUE!</v>
      </c>
      <c r="CA370" s="5" t="e">
        <f>P_R[[#This Row],[37+]]-P_R[[#This Row],[38+]]</f>
        <v>#VALUE!</v>
      </c>
      <c r="CB370" s="5" t="e">
        <f>P_R[[#This Row],[38+]]-P_R[[#This Row],[39+]]</f>
        <v>#VALUE!</v>
      </c>
      <c r="CC370" s="5" t="e">
        <f>P_R[[#This Row],[39+]]-P_R[[#This Row],[40+]]</f>
        <v>#VALUE!</v>
      </c>
      <c r="CD370" s="5" t="e">
        <f>P_R[[#This Row],[40+]]-P_R[[#This Row],[41+]]</f>
        <v>#VALUE!</v>
      </c>
      <c r="CE370" s="5" t="e">
        <f>P_R[[#This Row],[41+]]-P_R[[#This Row],[42+]]</f>
        <v>#VALUE!</v>
      </c>
      <c r="CF370" s="5" t="e">
        <f>P_R[[#This Row],[42+]]-P_R[[#This Row],[43+]]</f>
        <v>#VALUE!</v>
      </c>
      <c r="CG370" s="5" t="e">
        <f>P_R[[#This Row],[43+]]-P_R[[#This Row],[44+]]</f>
        <v>#VALUE!</v>
      </c>
      <c r="CH370" s="5" t="e">
        <f>P_R[[#This Row],[44+]]-P_R[[#This Row],[45+]]</f>
        <v>#VALUE!</v>
      </c>
      <c r="CI370" s="5" t="e">
        <f>P_R[[#This Row],[45+]]-P_R[[#This Row],[46+]]</f>
        <v>#VALUE!</v>
      </c>
      <c r="CJ370" s="5" t="e">
        <f>P_R[[#This Row],[46+]]-P_R[[#This Row],[47+]]</f>
        <v>#VALUE!</v>
      </c>
      <c r="CK370" s="5" t="e">
        <f>P_R[[#This Row],[47+]]-P_R[[#This Row],[48+]]</f>
        <v>#VALUE!</v>
      </c>
      <c r="CL370" s="5" t="e">
        <f>P_R[[#This Row],[48+]]-P_R[[#This Row],[49+]]</f>
        <v>#VALUE!</v>
      </c>
    </row>
    <row r="371" spans="50:90" x14ac:dyDescent="0.25">
      <c r="AX371" s="5" t="e">
        <f>P_R[[#This Row],[8+]]-P_R[[#This Row],[9+]]</f>
        <v>#VALUE!</v>
      </c>
      <c r="AY371" s="5" t="e">
        <f>P_R[[#This Row],[9+]]-P_R[[#This Row],[10+]]</f>
        <v>#VALUE!</v>
      </c>
      <c r="AZ371" s="5" t="e">
        <f>P_R[[#This Row],[10+]]-P_R[[#This Row],[11+]]</f>
        <v>#VALUE!</v>
      </c>
      <c r="BA371" s="5" t="e">
        <f>P_R[[#This Row],[11+]]-P_R[[#This Row],[12+]]</f>
        <v>#VALUE!</v>
      </c>
      <c r="BB371" s="5" t="e">
        <f>P_R[[#This Row],[12+]]-P_R[[#This Row],[13+]]</f>
        <v>#VALUE!</v>
      </c>
      <c r="BC371" s="5" t="e">
        <f>P_R[[#This Row],[13+]]-P_R[[#This Row],[14+]]</f>
        <v>#VALUE!</v>
      </c>
      <c r="BD371" s="5" t="e">
        <f>P_R[[#This Row],[14+]]-P_R[[#This Row],[15+]]</f>
        <v>#VALUE!</v>
      </c>
      <c r="BE371" s="5" t="e">
        <f>P_R[[#This Row],[15+]]-P_R[[#This Row],[16+]]</f>
        <v>#VALUE!</v>
      </c>
      <c r="BF371" s="5" t="e">
        <f>P_R[[#This Row],[16+]]-P_R[[#This Row],[17+]]</f>
        <v>#VALUE!</v>
      </c>
      <c r="BG371" s="5" t="e">
        <f>P_R[[#This Row],[17+]]-P_R[[#This Row],[18+]]</f>
        <v>#VALUE!</v>
      </c>
      <c r="BH371" s="5" t="e">
        <f>P_R[[#This Row],[18+]]-P_R[[#This Row],[19+]]</f>
        <v>#VALUE!</v>
      </c>
      <c r="BI371" s="5" t="e">
        <f>P_R[[#This Row],[19+]]-P_R[[#This Row],[20+]]</f>
        <v>#VALUE!</v>
      </c>
      <c r="BJ371" s="5" t="e">
        <f>P_R[[#This Row],[20+]]-P_R[[#This Row],[21+]]</f>
        <v>#VALUE!</v>
      </c>
      <c r="BK371" s="5" t="e">
        <f>P_R[[#This Row],[21+]]-P_R[[#This Row],[22+]]</f>
        <v>#VALUE!</v>
      </c>
      <c r="BL371" s="5" t="e">
        <f>P_R[[#This Row],[22+]]-P_R[[#This Row],[23+]]</f>
        <v>#VALUE!</v>
      </c>
      <c r="BM371" s="5" t="e">
        <f>P_R[[#This Row],[23+]]-P_R[[#This Row],[24+]]</f>
        <v>#VALUE!</v>
      </c>
      <c r="BN371" s="5" t="e">
        <f>P_R[[#This Row],[24+]]-P_R[[#This Row],[25+]]</f>
        <v>#VALUE!</v>
      </c>
      <c r="BO371" s="5" t="e">
        <f>P_R[[#This Row],[25+]]-P_R[[#This Row],[26+]]</f>
        <v>#VALUE!</v>
      </c>
      <c r="BP371" s="5" t="e">
        <f>P_R[[#This Row],[26+]]-P_R[[#This Row],[27+]]</f>
        <v>#VALUE!</v>
      </c>
      <c r="BQ371" s="5" t="e">
        <f>P_R[[#This Row],[27+]]-P_R[[#This Row],[28+]]</f>
        <v>#VALUE!</v>
      </c>
      <c r="BR371" s="5" t="e">
        <f>P_R[[#This Row],[28+]]-P_R[[#This Row],[29+]]</f>
        <v>#VALUE!</v>
      </c>
      <c r="BS371" s="5" t="e">
        <f>P_R[[#This Row],[29+]]-P_R[[#This Row],[30+]]</f>
        <v>#VALUE!</v>
      </c>
      <c r="BT371" s="5" t="e">
        <f>P_R[[#This Row],[30+]]-P_R[[#This Row],[31+]]</f>
        <v>#VALUE!</v>
      </c>
      <c r="BU371" s="5" t="e">
        <f>P_R[[#This Row],[31+]]-P_R[[#This Row],[32+]]</f>
        <v>#VALUE!</v>
      </c>
      <c r="BV371" s="5" t="e">
        <f>P_R[[#This Row],[32+]]-P_R[[#This Row],[33+]]</f>
        <v>#VALUE!</v>
      </c>
      <c r="BW371" s="5" t="e">
        <f>P_R[[#This Row],[33+]]-P_R[[#This Row],[34+]]</f>
        <v>#VALUE!</v>
      </c>
      <c r="BX371" s="5" t="e">
        <f>P_R[[#This Row],[34+]]-P_R[[#This Row],[35+]]</f>
        <v>#VALUE!</v>
      </c>
      <c r="BY371" s="5" t="e">
        <f>P_R[[#This Row],[35+]]-P_R[[#This Row],[36+]]</f>
        <v>#VALUE!</v>
      </c>
      <c r="BZ371" s="5" t="e">
        <f>P_R[[#This Row],[36+]]-P_R[[#This Row],[37+]]</f>
        <v>#VALUE!</v>
      </c>
      <c r="CA371" s="5" t="e">
        <f>P_R[[#This Row],[37+]]-P_R[[#This Row],[38+]]</f>
        <v>#VALUE!</v>
      </c>
      <c r="CB371" s="5" t="e">
        <f>P_R[[#This Row],[38+]]-P_R[[#This Row],[39+]]</f>
        <v>#VALUE!</v>
      </c>
      <c r="CC371" s="5" t="e">
        <f>P_R[[#This Row],[39+]]-P_R[[#This Row],[40+]]</f>
        <v>#VALUE!</v>
      </c>
      <c r="CD371" s="5" t="e">
        <f>P_R[[#This Row],[40+]]-P_R[[#This Row],[41+]]</f>
        <v>#VALUE!</v>
      </c>
      <c r="CE371" s="5" t="e">
        <f>P_R[[#This Row],[41+]]-P_R[[#This Row],[42+]]</f>
        <v>#VALUE!</v>
      </c>
      <c r="CF371" s="5" t="e">
        <f>P_R[[#This Row],[42+]]-P_R[[#This Row],[43+]]</f>
        <v>#VALUE!</v>
      </c>
      <c r="CG371" s="5" t="e">
        <f>P_R[[#This Row],[43+]]-P_R[[#This Row],[44+]]</f>
        <v>#VALUE!</v>
      </c>
      <c r="CH371" s="5" t="e">
        <f>P_R[[#This Row],[44+]]-P_R[[#This Row],[45+]]</f>
        <v>#VALUE!</v>
      </c>
      <c r="CI371" s="5" t="e">
        <f>P_R[[#This Row],[45+]]-P_R[[#This Row],[46+]]</f>
        <v>#VALUE!</v>
      </c>
      <c r="CJ371" s="5" t="e">
        <f>P_R[[#This Row],[46+]]-P_R[[#This Row],[47+]]</f>
        <v>#VALUE!</v>
      </c>
      <c r="CK371" s="5" t="e">
        <f>P_R[[#This Row],[47+]]-P_R[[#This Row],[48+]]</f>
        <v>#VALUE!</v>
      </c>
      <c r="CL371" s="5" t="e">
        <f>P_R[[#This Row],[48+]]-P_R[[#This Row],[49+]]</f>
        <v>#VALUE!</v>
      </c>
    </row>
    <row r="372" spans="50:90" x14ac:dyDescent="0.25">
      <c r="AX372" s="5" t="e">
        <f>P_R[[#This Row],[8+]]-P_R[[#This Row],[9+]]</f>
        <v>#VALUE!</v>
      </c>
      <c r="AY372" s="5" t="e">
        <f>P_R[[#This Row],[9+]]-P_R[[#This Row],[10+]]</f>
        <v>#VALUE!</v>
      </c>
      <c r="AZ372" s="5" t="e">
        <f>P_R[[#This Row],[10+]]-P_R[[#This Row],[11+]]</f>
        <v>#VALUE!</v>
      </c>
      <c r="BA372" s="5" t="e">
        <f>P_R[[#This Row],[11+]]-P_R[[#This Row],[12+]]</f>
        <v>#VALUE!</v>
      </c>
      <c r="BB372" s="5" t="e">
        <f>P_R[[#This Row],[12+]]-P_R[[#This Row],[13+]]</f>
        <v>#VALUE!</v>
      </c>
      <c r="BC372" s="5" t="e">
        <f>P_R[[#This Row],[13+]]-P_R[[#This Row],[14+]]</f>
        <v>#VALUE!</v>
      </c>
      <c r="BD372" s="5" t="e">
        <f>P_R[[#This Row],[14+]]-P_R[[#This Row],[15+]]</f>
        <v>#VALUE!</v>
      </c>
      <c r="BE372" s="5" t="e">
        <f>P_R[[#This Row],[15+]]-P_R[[#This Row],[16+]]</f>
        <v>#VALUE!</v>
      </c>
      <c r="BF372" s="5" t="e">
        <f>P_R[[#This Row],[16+]]-P_R[[#This Row],[17+]]</f>
        <v>#VALUE!</v>
      </c>
      <c r="BG372" s="5" t="e">
        <f>P_R[[#This Row],[17+]]-P_R[[#This Row],[18+]]</f>
        <v>#VALUE!</v>
      </c>
      <c r="BH372" s="5" t="e">
        <f>P_R[[#This Row],[18+]]-P_R[[#This Row],[19+]]</f>
        <v>#VALUE!</v>
      </c>
      <c r="BI372" s="5" t="e">
        <f>P_R[[#This Row],[19+]]-P_R[[#This Row],[20+]]</f>
        <v>#VALUE!</v>
      </c>
      <c r="BJ372" s="5" t="e">
        <f>P_R[[#This Row],[20+]]-P_R[[#This Row],[21+]]</f>
        <v>#VALUE!</v>
      </c>
      <c r="BK372" s="5" t="e">
        <f>P_R[[#This Row],[21+]]-P_R[[#This Row],[22+]]</f>
        <v>#VALUE!</v>
      </c>
      <c r="BL372" s="5" t="e">
        <f>P_R[[#This Row],[22+]]-P_R[[#This Row],[23+]]</f>
        <v>#VALUE!</v>
      </c>
      <c r="BM372" s="5" t="e">
        <f>P_R[[#This Row],[23+]]-P_R[[#This Row],[24+]]</f>
        <v>#VALUE!</v>
      </c>
      <c r="BN372" s="5" t="e">
        <f>P_R[[#This Row],[24+]]-P_R[[#This Row],[25+]]</f>
        <v>#VALUE!</v>
      </c>
      <c r="BO372" s="5" t="e">
        <f>P_R[[#This Row],[25+]]-P_R[[#This Row],[26+]]</f>
        <v>#VALUE!</v>
      </c>
      <c r="BP372" s="5" t="e">
        <f>P_R[[#This Row],[26+]]-P_R[[#This Row],[27+]]</f>
        <v>#VALUE!</v>
      </c>
      <c r="BQ372" s="5" t="e">
        <f>P_R[[#This Row],[27+]]-P_R[[#This Row],[28+]]</f>
        <v>#VALUE!</v>
      </c>
      <c r="BR372" s="5" t="e">
        <f>P_R[[#This Row],[28+]]-P_R[[#This Row],[29+]]</f>
        <v>#VALUE!</v>
      </c>
      <c r="BS372" s="5" t="e">
        <f>P_R[[#This Row],[29+]]-P_R[[#This Row],[30+]]</f>
        <v>#VALUE!</v>
      </c>
      <c r="BT372" s="5" t="e">
        <f>P_R[[#This Row],[30+]]-P_R[[#This Row],[31+]]</f>
        <v>#VALUE!</v>
      </c>
      <c r="BU372" s="5" t="e">
        <f>P_R[[#This Row],[31+]]-P_R[[#This Row],[32+]]</f>
        <v>#VALUE!</v>
      </c>
      <c r="BV372" s="5" t="e">
        <f>P_R[[#This Row],[32+]]-P_R[[#This Row],[33+]]</f>
        <v>#VALUE!</v>
      </c>
      <c r="BW372" s="5" t="e">
        <f>P_R[[#This Row],[33+]]-P_R[[#This Row],[34+]]</f>
        <v>#VALUE!</v>
      </c>
      <c r="BX372" s="5" t="e">
        <f>P_R[[#This Row],[34+]]-P_R[[#This Row],[35+]]</f>
        <v>#VALUE!</v>
      </c>
      <c r="BY372" s="5" t="e">
        <f>P_R[[#This Row],[35+]]-P_R[[#This Row],[36+]]</f>
        <v>#VALUE!</v>
      </c>
      <c r="BZ372" s="5" t="e">
        <f>P_R[[#This Row],[36+]]-P_R[[#This Row],[37+]]</f>
        <v>#VALUE!</v>
      </c>
      <c r="CA372" s="5" t="e">
        <f>P_R[[#This Row],[37+]]-P_R[[#This Row],[38+]]</f>
        <v>#VALUE!</v>
      </c>
      <c r="CB372" s="5" t="e">
        <f>P_R[[#This Row],[38+]]-P_R[[#This Row],[39+]]</f>
        <v>#VALUE!</v>
      </c>
      <c r="CC372" s="5" t="e">
        <f>P_R[[#This Row],[39+]]-P_R[[#This Row],[40+]]</f>
        <v>#VALUE!</v>
      </c>
      <c r="CD372" s="5" t="e">
        <f>P_R[[#This Row],[40+]]-P_R[[#This Row],[41+]]</f>
        <v>#VALUE!</v>
      </c>
      <c r="CE372" s="5" t="e">
        <f>P_R[[#This Row],[41+]]-P_R[[#This Row],[42+]]</f>
        <v>#VALUE!</v>
      </c>
      <c r="CF372" s="5" t="e">
        <f>P_R[[#This Row],[42+]]-P_R[[#This Row],[43+]]</f>
        <v>#VALUE!</v>
      </c>
      <c r="CG372" s="5" t="e">
        <f>P_R[[#This Row],[43+]]-P_R[[#This Row],[44+]]</f>
        <v>#VALUE!</v>
      </c>
      <c r="CH372" s="5" t="e">
        <f>P_R[[#This Row],[44+]]-P_R[[#This Row],[45+]]</f>
        <v>#VALUE!</v>
      </c>
      <c r="CI372" s="5" t="e">
        <f>P_R[[#This Row],[45+]]-P_R[[#This Row],[46+]]</f>
        <v>#VALUE!</v>
      </c>
      <c r="CJ372" s="5" t="e">
        <f>P_R[[#This Row],[46+]]-P_R[[#This Row],[47+]]</f>
        <v>#VALUE!</v>
      </c>
      <c r="CK372" s="5" t="e">
        <f>P_R[[#This Row],[47+]]-P_R[[#This Row],[48+]]</f>
        <v>#VALUE!</v>
      </c>
      <c r="CL372" s="5" t="e">
        <f>P_R[[#This Row],[48+]]-P_R[[#This Row],[49+]]</f>
        <v>#VALUE!</v>
      </c>
    </row>
    <row r="373" spans="50:90" x14ac:dyDescent="0.25">
      <c r="AX373" s="5" t="e">
        <f>P_R[[#This Row],[8+]]-P_R[[#This Row],[9+]]</f>
        <v>#VALUE!</v>
      </c>
      <c r="AY373" s="5" t="e">
        <f>P_R[[#This Row],[9+]]-P_R[[#This Row],[10+]]</f>
        <v>#VALUE!</v>
      </c>
      <c r="AZ373" s="5" t="e">
        <f>P_R[[#This Row],[10+]]-P_R[[#This Row],[11+]]</f>
        <v>#VALUE!</v>
      </c>
      <c r="BA373" s="5" t="e">
        <f>P_R[[#This Row],[11+]]-P_R[[#This Row],[12+]]</f>
        <v>#VALUE!</v>
      </c>
      <c r="BB373" s="5" t="e">
        <f>P_R[[#This Row],[12+]]-P_R[[#This Row],[13+]]</f>
        <v>#VALUE!</v>
      </c>
      <c r="BC373" s="5" t="e">
        <f>P_R[[#This Row],[13+]]-P_R[[#This Row],[14+]]</f>
        <v>#VALUE!</v>
      </c>
      <c r="BD373" s="5" t="e">
        <f>P_R[[#This Row],[14+]]-P_R[[#This Row],[15+]]</f>
        <v>#VALUE!</v>
      </c>
      <c r="BE373" s="5" t="e">
        <f>P_R[[#This Row],[15+]]-P_R[[#This Row],[16+]]</f>
        <v>#VALUE!</v>
      </c>
      <c r="BF373" s="5" t="e">
        <f>P_R[[#This Row],[16+]]-P_R[[#This Row],[17+]]</f>
        <v>#VALUE!</v>
      </c>
      <c r="BG373" s="5" t="e">
        <f>P_R[[#This Row],[17+]]-P_R[[#This Row],[18+]]</f>
        <v>#VALUE!</v>
      </c>
      <c r="BH373" s="5" t="e">
        <f>P_R[[#This Row],[18+]]-P_R[[#This Row],[19+]]</f>
        <v>#VALUE!</v>
      </c>
      <c r="BI373" s="5" t="e">
        <f>P_R[[#This Row],[19+]]-P_R[[#This Row],[20+]]</f>
        <v>#VALUE!</v>
      </c>
      <c r="BJ373" s="5" t="e">
        <f>P_R[[#This Row],[20+]]-P_R[[#This Row],[21+]]</f>
        <v>#VALUE!</v>
      </c>
      <c r="BK373" s="5" t="e">
        <f>P_R[[#This Row],[21+]]-P_R[[#This Row],[22+]]</f>
        <v>#VALUE!</v>
      </c>
      <c r="BL373" s="5" t="e">
        <f>P_R[[#This Row],[22+]]-P_R[[#This Row],[23+]]</f>
        <v>#VALUE!</v>
      </c>
      <c r="BM373" s="5" t="e">
        <f>P_R[[#This Row],[23+]]-P_R[[#This Row],[24+]]</f>
        <v>#VALUE!</v>
      </c>
      <c r="BN373" s="5" t="e">
        <f>P_R[[#This Row],[24+]]-P_R[[#This Row],[25+]]</f>
        <v>#VALUE!</v>
      </c>
      <c r="BO373" s="5" t="e">
        <f>P_R[[#This Row],[25+]]-P_R[[#This Row],[26+]]</f>
        <v>#VALUE!</v>
      </c>
      <c r="BP373" s="5" t="e">
        <f>P_R[[#This Row],[26+]]-P_R[[#This Row],[27+]]</f>
        <v>#VALUE!</v>
      </c>
      <c r="BQ373" s="5" t="e">
        <f>P_R[[#This Row],[27+]]-P_R[[#This Row],[28+]]</f>
        <v>#VALUE!</v>
      </c>
      <c r="BR373" s="5" t="e">
        <f>P_R[[#This Row],[28+]]-P_R[[#This Row],[29+]]</f>
        <v>#VALUE!</v>
      </c>
      <c r="BS373" s="5" t="e">
        <f>P_R[[#This Row],[29+]]-P_R[[#This Row],[30+]]</f>
        <v>#VALUE!</v>
      </c>
      <c r="BT373" s="5" t="e">
        <f>P_R[[#This Row],[30+]]-P_R[[#This Row],[31+]]</f>
        <v>#VALUE!</v>
      </c>
      <c r="BU373" s="5" t="e">
        <f>P_R[[#This Row],[31+]]-P_R[[#This Row],[32+]]</f>
        <v>#VALUE!</v>
      </c>
      <c r="BV373" s="5" t="e">
        <f>P_R[[#This Row],[32+]]-P_R[[#This Row],[33+]]</f>
        <v>#VALUE!</v>
      </c>
      <c r="BW373" s="5" t="e">
        <f>P_R[[#This Row],[33+]]-P_R[[#This Row],[34+]]</f>
        <v>#VALUE!</v>
      </c>
      <c r="BX373" s="5" t="e">
        <f>P_R[[#This Row],[34+]]-P_R[[#This Row],[35+]]</f>
        <v>#VALUE!</v>
      </c>
      <c r="BY373" s="5" t="e">
        <f>P_R[[#This Row],[35+]]-P_R[[#This Row],[36+]]</f>
        <v>#VALUE!</v>
      </c>
      <c r="BZ373" s="5" t="e">
        <f>P_R[[#This Row],[36+]]-P_R[[#This Row],[37+]]</f>
        <v>#VALUE!</v>
      </c>
      <c r="CA373" s="5" t="e">
        <f>P_R[[#This Row],[37+]]-P_R[[#This Row],[38+]]</f>
        <v>#VALUE!</v>
      </c>
      <c r="CB373" s="5" t="e">
        <f>P_R[[#This Row],[38+]]-P_R[[#This Row],[39+]]</f>
        <v>#VALUE!</v>
      </c>
      <c r="CC373" s="5" t="e">
        <f>P_R[[#This Row],[39+]]-P_R[[#This Row],[40+]]</f>
        <v>#VALUE!</v>
      </c>
      <c r="CD373" s="5" t="e">
        <f>P_R[[#This Row],[40+]]-P_R[[#This Row],[41+]]</f>
        <v>#VALUE!</v>
      </c>
      <c r="CE373" s="5" t="e">
        <f>P_R[[#This Row],[41+]]-P_R[[#This Row],[42+]]</f>
        <v>#VALUE!</v>
      </c>
      <c r="CF373" s="5" t="e">
        <f>P_R[[#This Row],[42+]]-P_R[[#This Row],[43+]]</f>
        <v>#VALUE!</v>
      </c>
      <c r="CG373" s="5" t="e">
        <f>P_R[[#This Row],[43+]]-P_R[[#This Row],[44+]]</f>
        <v>#VALUE!</v>
      </c>
      <c r="CH373" s="5" t="e">
        <f>P_R[[#This Row],[44+]]-P_R[[#This Row],[45+]]</f>
        <v>#VALUE!</v>
      </c>
      <c r="CI373" s="5" t="e">
        <f>P_R[[#This Row],[45+]]-P_R[[#This Row],[46+]]</f>
        <v>#VALUE!</v>
      </c>
      <c r="CJ373" s="5" t="e">
        <f>P_R[[#This Row],[46+]]-P_R[[#This Row],[47+]]</f>
        <v>#VALUE!</v>
      </c>
      <c r="CK373" s="5" t="e">
        <f>P_R[[#This Row],[47+]]-P_R[[#This Row],[48+]]</f>
        <v>#VALUE!</v>
      </c>
      <c r="CL373" s="5" t="e">
        <f>P_R[[#This Row],[48+]]-P_R[[#This Row],[49+]]</f>
        <v>#VALUE!</v>
      </c>
    </row>
    <row r="374" spans="50:90" x14ac:dyDescent="0.25">
      <c r="AX374" s="5" t="e">
        <f>P_R[[#This Row],[8+]]-P_R[[#This Row],[9+]]</f>
        <v>#VALUE!</v>
      </c>
      <c r="AY374" s="5" t="e">
        <f>P_R[[#This Row],[9+]]-P_R[[#This Row],[10+]]</f>
        <v>#VALUE!</v>
      </c>
      <c r="AZ374" s="5" t="e">
        <f>P_R[[#This Row],[10+]]-P_R[[#This Row],[11+]]</f>
        <v>#VALUE!</v>
      </c>
      <c r="BA374" s="5" t="e">
        <f>P_R[[#This Row],[11+]]-P_R[[#This Row],[12+]]</f>
        <v>#VALUE!</v>
      </c>
      <c r="BB374" s="5" t="e">
        <f>P_R[[#This Row],[12+]]-P_R[[#This Row],[13+]]</f>
        <v>#VALUE!</v>
      </c>
      <c r="BC374" s="5" t="e">
        <f>P_R[[#This Row],[13+]]-P_R[[#This Row],[14+]]</f>
        <v>#VALUE!</v>
      </c>
      <c r="BD374" s="5" t="e">
        <f>P_R[[#This Row],[14+]]-P_R[[#This Row],[15+]]</f>
        <v>#VALUE!</v>
      </c>
      <c r="BE374" s="5" t="e">
        <f>P_R[[#This Row],[15+]]-P_R[[#This Row],[16+]]</f>
        <v>#VALUE!</v>
      </c>
      <c r="BF374" s="5" t="e">
        <f>P_R[[#This Row],[16+]]-P_R[[#This Row],[17+]]</f>
        <v>#VALUE!</v>
      </c>
      <c r="BG374" s="5" t="e">
        <f>P_R[[#This Row],[17+]]-P_R[[#This Row],[18+]]</f>
        <v>#VALUE!</v>
      </c>
      <c r="BH374" s="5" t="e">
        <f>P_R[[#This Row],[18+]]-P_R[[#This Row],[19+]]</f>
        <v>#VALUE!</v>
      </c>
      <c r="BI374" s="5" t="e">
        <f>P_R[[#This Row],[19+]]-P_R[[#This Row],[20+]]</f>
        <v>#VALUE!</v>
      </c>
      <c r="BJ374" s="5" t="e">
        <f>P_R[[#This Row],[20+]]-P_R[[#This Row],[21+]]</f>
        <v>#VALUE!</v>
      </c>
      <c r="BK374" s="5" t="e">
        <f>P_R[[#This Row],[21+]]-P_R[[#This Row],[22+]]</f>
        <v>#VALUE!</v>
      </c>
      <c r="BL374" s="5" t="e">
        <f>P_R[[#This Row],[22+]]-P_R[[#This Row],[23+]]</f>
        <v>#VALUE!</v>
      </c>
      <c r="BM374" s="5" t="e">
        <f>P_R[[#This Row],[23+]]-P_R[[#This Row],[24+]]</f>
        <v>#VALUE!</v>
      </c>
      <c r="BN374" s="5" t="e">
        <f>P_R[[#This Row],[24+]]-P_R[[#This Row],[25+]]</f>
        <v>#VALUE!</v>
      </c>
      <c r="BO374" s="5" t="e">
        <f>P_R[[#This Row],[25+]]-P_R[[#This Row],[26+]]</f>
        <v>#VALUE!</v>
      </c>
      <c r="BP374" s="5" t="e">
        <f>P_R[[#This Row],[26+]]-P_R[[#This Row],[27+]]</f>
        <v>#VALUE!</v>
      </c>
      <c r="BQ374" s="5" t="e">
        <f>P_R[[#This Row],[27+]]-P_R[[#This Row],[28+]]</f>
        <v>#VALUE!</v>
      </c>
      <c r="BR374" s="5" t="e">
        <f>P_R[[#This Row],[28+]]-P_R[[#This Row],[29+]]</f>
        <v>#VALUE!</v>
      </c>
      <c r="BS374" s="5" t="e">
        <f>P_R[[#This Row],[29+]]-P_R[[#This Row],[30+]]</f>
        <v>#VALUE!</v>
      </c>
      <c r="BT374" s="5" t="e">
        <f>P_R[[#This Row],[30+]]-P_R[[#This Row],[31+]]</f>
        <v>#VALUE!</v>
      </c>
      <c r="BU374" s="5" t="e">
        <f>P_R[[#This Row],[31+]]-P_R[[#This Row],[32+]]</f>
        <v>#VALUE!</v>
      </c>
      <c r="BV374" s="5" t="e">
        <f>P_R[[#This Row],[32+]]-P_R[[#This Row],[33+]]</f>
        <v>#VALUE!</v>
      </c>
      <c r="BW374" s="5" t="e">
        <f>P_R[[#This Row],[33+]]-P_R[[#This Row],[34+]]</f>
        <v>#VALUE!</v>
      </c>
      <c r="BX374" s="5" t="e">
        <f>P_R[[#This Row],[34+]]-P_R[[#This Row],[35+]]</f>
        <v>#VALUE!</v>
      </c>
      <c r="BY374" s="5" t="e">
        <f>P_R[[#This Row],[35+]]-P_R[[#This Row],[36+]]</f>
        <v>#VALUE!</v>
      </c>
      <c r="BZ374" s="5" t="e">
        <f>P_R[[#This Row],[36+]]-P_R[[#This Row],[37+]]</f>
        <v>#VALUE!</v>
      </c>
      <c r="CA374" s="5" t="e">
        <f>P_R[[#This Row],[37+]]-P_R[[#This Row],[38+]]</f>
        <v>#VALUE!</v>
      </c>
      <c r="CB374" s="5" t="e">
        <f>P_R[[#This Row],[38+]]-P_R[[#This Row],[39+]]</f>
        <v>#VALUE!</v>
      </c>
      <c r="CC374" s="5" t="e">
        <f>P_R[[#This Row],[39+]]-P_R[[#This Row],[40+]]</f>
        <v>#VALUE!</v>
      </c>
      <c r="CD374" s="5" t="e">
        <f>P_R[[#This Row],[40+]]-P_R[[#This Row],[41+]]</f>
        <v>#VALUE!</v>
      </c>
      <c r="CE374" s="5" t="e">
        <f>P_R[[#This Row],[41+]]-P_R[[#This Row],[42+]]</f>
        <v>#VALUE!</v>
      </c>
      <c r="CF374" s="5" t="e">
        <f>P_R[[#This Row],[42+]]-P_R[[#This Row],[43+]]</f>
        <v>#VALUE!</v>
      </c>
      <c r="CG374" s="5" t="e">
        <f>P_R[[#This Row],[43+]]-P_R[[#This Row],[44+]]</f>
        <v>#VALUE!</v>
      </c>
      <c r="CH374" s="5" t="e">
        <f>P_R[[#This Row],[44+]]-P_R[[#This Row],[45+]]</f>
        <v>#VALUE!</v>
      </c>
      <c r="CI374" s="5" t="e">
        <f>P_R[[#This Row],[45+]]-P_R[[#This Row],[46+]]</f>
        <v>#VALUE!</v>
      </c>
      <c r="CJ374" s="5" t="e">
        <f>P_R[[#This Row],[46+]]-P_R[[#This Row],[47+]]</f>
        <v>#VALUE!</v>
      </c>
      <c r="CK374" s="5" t="e">
        <f>P_R[[#This Row],[47+]]-P_R[[#This Row],[48+]]</f>
        <v>#VALUE!</v>
      </c>
      <c r="CL374" s="5" t="e">
        <f>P_R[[#This Row],[48+]]-P_R[[#This Row],[49+]]</f>
        <v>#VALUE!</v>
      </c>
    </row>
    <row r="375" spans="50:90" x14ac:dyDescent="0.25">
      <c r="AX375" s="5" t="e">
        <f>P_R[[#This Row],[8+]]-P_R[[#This Row],[9+]]</f>
        <v>#VALUE!</v>
      </c>
      <c r="AY375" s="5" t="e">
        <f>P_R[[#This Row],[9+]]-P_R[[#This Row],[10+]]</f>
        <v>#VALUE!</v>
      </c>
      <c r="AZ375" s="5" t="e">
        <f>P_R[[#This Row],[10+]]-P_R[[#This Row],[11+]]</f>
        <v>#VALUE!</v>
      </c>
      <c r="BA375" s="5" t="e">
        <f>P_R[[#This Row],[11+]]-P_R[[#This Row],[12+]]</f>
        <v>#VALUE!</v>
      </c>
      <c r="BB375" s="5" t="e">
        <f>P_R[[#This Row],[12+]]-P_R[[#This Row],[13+]]</f>
        <v>#VALUE!</v>
      </c>
      <c r="BC375" s="5" t="e">
        <f>P_R[[#This Row],[13+]]-P_R[[#This Row],[14+]]</f>
        <v>#VALUE!</v>
      </c>
      <c r="BD375" s="5" t="e">
        <f>P_R[[#This Row],[14+]]-P_R[[#This Row],[15+]]</f>
        <v>#VALUE!</v>
      </c>
      <c r="BE375" s="5" t="e">
        <f>P_R[[#This Row],[15+]]-P_R[[#This Row],[16+]]</f>
        <v>#VALUE!</v>
      </c>
      <c r="BF375" s="5" t="e">
        <f>P_R[[#This Row],[16+]]-P_R[[#This Row],[17+]]</f>
        <v>#VALUE!</v>
      </c>
      <c r="BG375" s="5" t="e">
        <f>P_R[[#This Row],[17+]]-P_R[[#This Row],[18+]]</f>
        <v>#VALUE!</v>
      </c>
      <c r="BH375" s="5" t="e">
        <f>P_R[[#This Row],[18+]]-P_R[[#This Row],[19+]]</f>
        <v>#VALUE!</v>
      </c>
      <c r="BI375" s="5" t="e">
        <f>P_R[[#This Row],[19+]]-P_R[[#This Row],[20+]]</f>
        <v>#VALUE!</v>
      </c>
      <c r="BJ375" s="5" t="e">
        <f>P_R[[#This Row],[20+]]-P_R[[#This Row],[21+]]</f>
        <v>#VALUE!</v>
      </c>
      <c r="BK375" s="5" t="e">
        <f>P_R[[#This Row],[21+]]-P_R[[#This Row],[22+]]</f>
        <v>#VALUE!</v>
      </c>
      <c r="BL375" s="5" t="e">
        <f>P_R[[#This Row],[22+]]-P_R[[#This Row],[23+]]</f>
        <v>#VALUE!</v>
      </c>
      <c r="BM375" s="5" t="e">
        <f>P_R[[#This Row],[23+]]-P_R[[#This Row],[24+]]</f>
        <v>#VALUE!</v>
      </c>
      <c r="BN375" s="5" t="e">
        <f>P_R[[#This Row],[24+]]-P_R[[#This Row],[25+]]</f>
        <v>#VALUE!</v>
      </c>
      <c r="BO375" s="5" t="e">
        <f>P_R[[#This Row],[25+]]-P_R[[#This Row],[26+]]</f>
        <v>#VALUE!</v>
      </c>
      <c r="BP375" s="5" t="e">
        <f>P_R[[#This Row],[26+]]-P_R[[#This Row],[27+]]</f>
        <v>#VALUE!</v>
      </c>
      <c r="BQ375" s="5" t="e">
        <f>P_R[[#This Row],[27+]]-P_R[[#This Row],[28+]]</f>
        <v>#VALUE!</v>
      </c>
      <c r="BR375" s="5" t="e">
        <f>P_R[[#This Row],[28+]]-P_R[[#This Row],[29+]]</f>
        <v>#VALUE!</v>
      </c>
      <c r="BS375" s="5" t="e">
        <f>P_R[[#This Row],[29+]]-P_R[[#This Row],[30+]]</f>
        <v>#VALUE!</v>
      </c>
      <c r="BT375" s="5" t="e">
        <f>P_R[[#This Row],[30+]]-P_R[[#This Row],[31+]]</f>
        <v>#VALUE!</v>
      </c>
      <c r="BU375" s="5" t="e">
        <f>P_R[[#This Row],[31+]]-P_R[[#This Row],[32+]]</f>
        <v>#VALUE!</v>
      </c>
      <c r="BV375" s="5" t="e">
        <f>P_R[[#This Row],[32+]]-P_R[[#This Row],[33+]]</f>
        <v>#VALUE!</v>
      </c>
      <c r="BW375" s="5" t="e">
        <f>P_R[[#This Row],[33+]]-P_R[[#This Row],[34+]]</f>
        <v>#VALUE!</v>
      </c>
      <c r="BX375" s="5" t="e">
        <f>P_R[[#This Row],[34+]]-P_R[[#This Row],[35+]]</f>
        <v>#VALUE!</v>
      </c>
      <c r="BY375" s="5" t="e">
        <f>P_R[[#This Row],[35+]]-P_R[[#This Row],[36+]]</f>
        <v>#VALUE!</v>
      </c>
      <c r="BZ375" s="5" t="e">
        <f>P_R[[#This Row],[36+]]-P_R[[#This Row],[37+]]</f>
        <v>#VALUE!</v>
      </c>
      <c r="CA375" s="5" t="e">
        <f>P_R[[#This Row],[37+]]-P_R[[#This Row],[38+]]</f>
        <v>#VALUE!</v>
      </c>
      <c r="CB375" s="5" t="e">
        <f>P_R[[#This Row],[38+]]-P_R[[#This Row],[39+]]</f>
        <v>#VALUE!</v>
      </c>
      <c r="CC375" s="5" t="e">
        <f>P_R[[#This Row],[39+]]-P_R[[#This Row],[40+]]</f>
        <v>#VALUE!</v>
      </c>
      <c r="CD375" s="5" t="e">
        <f>P_R[[#This Row],[40+]]-P_R[[#This Row],[41+]]</f>
        <v>#VALUE!</v>
      </c>
      <c r="CE375" s="5" t="e">
        <f>P_R[[#This Row],[41+]]-P_R[[#This Row],[42+]]</f>
        <v>#VALUE!</v>
      </c>
      <c r="CF375" s="5" t="e">
        <f>P_R[[#This Row],[42+]]-P_R[[#This Row],[43+]]</f>
        <v>#VALUE!</v>
      </c>
      <c r="CG375" s="5" t="e">
        <f>P_R[[#This Row],[43+]]-P_R[[#This Row],[44+]]</f>
        <v>#VALUE!</v>
      </c>
      <c r="CH375" s="5" t="e">
        <f>P_R[[#This Row],[44+]]-P_R[[#This Row],[45+]]</f>
        <v>#VALUE!</v>
      </c>
      <c r="CI375" s="5" t="e">
        <f>P_R[[#This Row],[45+]]-P_R[[#This Row],[46+]]</f>
        <v>#VALUE!</v>
      </c>
      <c r="CJ375" s="5" t="e">
        <f>P_R[[#This Row],[46+]]-P_R[[#This Row],[47+]]</f>
        <v>#VALUE!</v>
      </c>
      <c r="CK375" s="5" t="e">
        <f>P_R[[#This Row],[47+]]-P_R[[#This Row],[48+]]</f>
        <v>#VALUE!</v>
      </c>
      <c r="CL375" s="5" t="e">
        <f>P_R[[#This Row],[48+]]-P_R[[#This Row],[49+]]</f>
        <v>#VALUE!</v>
      </c>
    </row>
    <row r="376" spans="50:90" x14ac:dyDescent="0.25">
      <c r="AX376" s="5" t="e">
        <f>P_R[[#This Row],[8+]]-P_R[[#This Row],[9+]]</f>
        <v>#VALUE!</v>
      </c>
      <c r="AY376" s="5" t="e">
        <f>P_R[[#This Row],[9+]]-P_R[[#This Row],[10+]]</f>
        <v>#VALUE!</v>
      </c>
      <c r="AZ376" s="5" t="e">
        <f>P_R[[#This Row],[10+]]-P_R[[#This Row],[11+]]</f>
        <v>#VALUE!</v>
      </c>
      <c r="BA376" s="5" t="e">
        <f>P_R[[#This Row],[11+]]-P_R[[#This Row],[12+]]</f>
        <v>#VALUE!</v>
      </c>
      <c r="BB376" s="5" t="e">
        <f>P_R[[#This Row],[12+]]-P_R[[#This Row],[13+]]</f>
        <v>#VALUE!</v>
      </c>
      <c r="BC376" s="5" t="e">
        <f>P_R[[#This Row],[13+]]-P_R[[#This Row],[14+]]</f>
        <v>#VALUE!</v>
      </c>
      <c r="BD376" s="5" t="e">
        <f>P_R[[#This Row],[14+]]-P_R[[#This Row],[15+]]</f>
        <v>#VALUE!</v>
      </c>
      <c r="BE376" s="5" t="e">
        <f>P_R[[#This Row],[15+]]-P_R[[#This Row],[16+]]</f>
        <v>#VALUE!</v>
      </c>
      <c r="BF376" s="5" t="e">
        <f>P_R[[#This Row],[16+]]-P_R[[#This Row],[17+]]</f>
        <v>#VALUE!</v>
      </c>
      <c r="BG376" s="5" t="e">
        <f>P_R[[#This Row],[17+]]-P_R[[#This Row],[18+]]</f>
        <v>#VALUE!</v>
      </c>
      <c r="BH376" s="5" t="e">
        <f>P_R[[#This Row],[18+]]-P_R[[#This Row],[19+]]</f>
        <v>#VALUE!</v>
      </c>
      <c r="BI376" s="5" t="e">
        <f>P_R[[#This Row],[19+]]-P_R[[#This Row],[20+]]</f>
        <v>#VALUE!</v>
      </c>
      <c r="BJ376" s="5" t="e">
        <f>P_R[[#This Row],[20+]]-P_R[[#This Row],[21+]]</f>
        <v>#VALUE!</v>
      </c>
      <c r="BK376" s="5" t="e">
        <f>P_R[[#This Row],[21+]]-P_R[[#This Row],[22+]]</f>
        <v>#VALUE!</v>
      </c>
      <c r="BL376" s="5" t="e">
        <f>P_R[[#This Row],[22+]]-P_R[[#This Row],[23+]]</f>
        <v>#VALUE!</v>
      </c>
      <c r="BM376" s="5" t="e">
        <f>P_R[[#This Row],[23+]]-P_R[[#This Row],[24+]]</f>
        <v>#VALUE!</v>
      </c>
      <c r="BN376" s="5" t="e">
        <f>P_R[[#This Row],[24+]]-P_R[[#This Row],[25+]]</f>
        <v>#VALUE!</v>
      </c>
      <c r="BO376" s="5" t="e">
        <f>P_R[[#This Row],[25+]]-P_R[[#This Row],[26+]]</f>
        <v>#VALUE!</v>
      </c>
      <c r="BP376" s="5" t="e">
        <f>P_R[[#This Row],[26+]]-P_R[[#This Row],[27+]]</f>
        <v>#VALUE!</v>
      </c>
      <c r="BQ376" s="5" t="e">
        <f>P_R[[#This Row],[27+]]-P_R[[#This Row],[28+]]</f>
        <v>#VALUE!</v>
      </c>
      <c r="BR376" s="5" t="e">
        <f>P_R[[#This Row],[28+]]-P_R[[#This Row],[29+]]</f>
        <v>#VALUE!</v>
      </c>
      <c r="BS376" s="5" t="e">
        <f>P_R[[#This Row],[29+]]-P_R[[#This Row],[30+]]</f>
        <v>#VALUE!</v>
      </c>
      <c r="BT376" s="5" t="e">
        <f>P_R[[#This Row],[30+]]-P_R[[#This Row],[31+]]</f>
        <v>#VALUE!</v>
      </c>
      <c r="BU376" s="5" t="e">
        <f>P_R[[#This Row],[31+]]-P_R[[#This Row],[32+]]</f>
        <v>#VALUE!</v>
      </c>
      <c r="BV376" s="5" t="e">
        <f>P_R[[#This Row],[32+]]-P_R[[#This Row],[33+]]</f>
        <v>#VALUE!</v>
      </c>
      <c r="BW376" s="5" t="e">
        <f>P_R[[#This Row],[33+]]-P_R[[#This Row],[34+]]</f>
        <v>#VALUE!</v>
      </c>
      <c r="BX376" s="5" t="e">
        <f>P_R[[#This Row],[34+]]-P_R[[#This Row],[35+]]</f>
        <v>#VALUE!</v>
      </c>
      <c r="BY376" s="5" t="e">
        <f>P_R[[#This Row],[35+]]-P_R[[#This Row],[36+]]</f>
        <v>#VALUE!</v>
      </c>
      <c r="BZ376" s="5" t="e">
        <f>P_R[[#This Row],[36+]]-P_R[[#This Row],[37+]]</f>
        <v>#VALUE!</v>
      </c>
      <c r="CA376" s="5" t="e">
        <f>P_R[[#This Row],[37+]]-P_R[[#This Row],[38+]]</f>
        <v>#VALUE!</v>
      </c>
      <c r="CB376" s="5" t="e">
        <f>P_R[[#This Row],[38+]]-P_R[[#This Row],[39+]]</f>
        <v>#VALUE!</v>
      </c>
      <c r="CC376" s="5" t="e">
        <f>P_R[[#This Row],[39+]]-P_R[[#This Row],[40+]]</f>
        <v>#VALUE!</v>
      </c>
      <c r="CD376" s="5" t="e">
        <f>P_R[[#This Row],[40+]]-P_R[[#This Row],[41+]]</f>
        <v>#VALUE!</v>
      </c>
      <c r="CE376" s="5" t="e">
        <f>P_R[[#This Row],[41+]]-P_R[[#This Row],[42+]]</f>
        <v>#VALUE!</v>
      </c>
      <c r="CF376" s="5" t="e">
        <f>P_R[[#This Row],[42+]]-P_R[[#This Row],[43+]]</f>
        <v>#VALUE!</v>
      </c>
      <c r="CG376" s="5" t="e">
        <f>P_R[[#This Row],[43+]]-P_R[[#This Row],[44+]]</f>
        <v>#VALUE!</v>
      </c>
      <c r="CH376" s="5" t="e">
        <f>P_R[[#This Row],[44+]]-P_R[[#This Row],[45+]]</f>
        <v>#VALUE!</v>
      </c>
      <c r="CI376" s="5" t="e">
        <f>P_R[[#This Row],[45+]]-P_R[[#This Row],[46+]]</f>
        <v>#VALUE!</v>
      </c>
      <c r="CJ376" s="5" t="e">
        <f>P_R[[#This Row],[46+]]-P_R[[#This Row],[47+]]</f>
        <v>#VALUE!</v>
      </c>
      <c r="CK376" s="5" t="e">
        <f>P_R[[#This Row],[47+]]-P_R[[#This Row],[48+]]</f>
        <v>#VALUE!</v>
      </c>
      <c r="CL376" s="5" t="e">
        <f>P_R[[#This Row],[48+]]-P_R[[#This Row],[49+]]</f>
        <v>#VALUE!</v>
      </c>
    </row>
    <row r="377" spans="50:90" x14ac:dyDescent="0.25">
      <c r="AX377" s="5" t="e">
        <f>P_R[[#This Row],[8+]]-P_R[[#This Row],[9+]]</f>
        <v>#VALUE!</v>
      </c>
      <c r="AY377" s="5" t="e">
        <f>P_R[[#This Row],[9+]]-P_R[[#This Row],[10+]]</f>
        <v>#VALUE!</v>
      </c>
      <c r="AZ377" s="5" t="e">
        <f>P_R[[#This Row],[10+]]-P_R[[#This Row],[11+]]</f>
        <v>#VALUE!</v>
      </c>
      <c r="BA377" s="5" t="e">
        <f>P_R[[#This Row],[11+]]-P_R[[#This Row],[12+]]</f>
        <v>#VALUE!</v>
      </c>
      <c r="BB377" s="5" t="e">
        <f>P_R[[#This Row],[12+]]-P_R[[#This Row],[13+]]</f>
        <v>#VALUE!</v>
      </c>
      <c r="BC377" s="5" t="e">
        <f>P_R[[#This Row],[13+]]-P_R[[#This Row],[14+]]</f>
        <v>#VALUE!</v>
      </c>
      <c r="BD377" s="5" t="e">
        <f>P_R[[#This Row],[14+]]-P_R[[#This Row],[15+]]</f>
        <v>#VALUE!</v>
      </c>
      <c r="BE377" s="5" t="e">
        <f>P_R[[#This Row],[15+]]-P_R[[#This Row],[16+]]</f>
        <v>#VALUE!</v>
      </c>
      <c r="BF377" s="5" t="e">
        <f>P_R[[#This Row],[16+]]-P_R[[#This Row],[17+]]</f>
        <v>#VALUE!</v>
      </c>
      <c r="BG377" s="5" t="e">
        <f>P_R[[#This Row],[17+]]-P_R[[#This Row],[18+]]</f>
        <v>#VALUE!</v>
      </c>
      <c r="BH377" s="5" t="e">
        <f>P_R[[#This Row],[18+]]-P_R[[#This Row],[19+]]</f>
        <v>#VALUE!</v>
      </c>
      <c r="BI377" s="5" t="e">
        <f>P_R[[#This Row],[19+]]-P_R[[#This Row],[20+]]</f>
        <v>#VALUE!</v>
      </c>
      <c r="BJ377" s="5" t="e">
        <f>P_R[[#This Row],[20+]]-P_R[[#This Row],[21+]]</f>
        <v>#VALUE!</v>
      </c>
      <c r="BK377" s="5" t="e">
        <f>P_R[[#This Row],[21+]]-P_R[[#This Row],[22+]]</f>
        <v>#VALUE!</v>
      </c>
      <c r="BL377" s="5" t="e">
        <f>P_R[[#This Row],[22+]]-P_R[[#This Row],[23+]]</f>
        <v>#VALUE!</v>
      </c>
      <c r="BM377" s="5" t="e">
        <f>P_R[[#This Row],[23+]]-P_R[[#This Row],[24+]]</f>
        <v>#VALUE!</v>
      </c>
      <c r="BN377" s="5" t="e">
        <f>P_R[[#This Row],[24+]]-P_R[[#This Row],[25+]]</f>
        <v>#VALUE!</v>
      </c>
      <c r="BO377" s="5" t="e">
        <f>P_R[[#This Row],[25+]]-P_R[[#This Row],[26+]]</f>
        <v>#VALUE!</v>
      </c>
      <c r="BP377" s="5" t="e">
        <f>P_R[[#This Row],[26+]]-P_R[[#This Row],[27+]]</f>
        <v>#VALUE!</v>
      </c>
      <c r="BQ377" s="5" t="e">
        <f>P_R[[#This Row],[27+]]-P_R[[#This Row],[28+]]</f>
        <v>#VALUE!</v>
      </c>
      <c r="BR377" s="5" t="e">
        <f>P_R[[#This Row],[28+]]-P_R[[#This Row],[29+]]</f>
        <v>#VALUE!</v>
      </c>
      <c r="BS377" s="5" t="e">
        <f>P_R[[#This Row],[29+]]-P_R[[#This Row],[30+]]</f>
        <v>#VALUE!</v>
      </c>
      <c r="BT377" s="5" t="e">
        <f>P_R[[#This Row],[30+]]-P_R[[#This Row],[31+]]</f>
        <v>#VALUE!</v>
      </c>
      <c r="BU377" s="5" t="e">
        <f>P_R[[#This Row],[31+]]-P_R[[#This Row],[32+]]</f>
        <v>#VALUE!</v>
      </c>
      <c r="BV377" s="5" t="e">
        <f>P_R[[#This Row],[32+]]-P_R[[#This Row],[33+]]</f>
        <v>#VALUE!</v>
      </c>
      <c r="BW377" s="5" t="e">
        <f>P_R[[#This Row],[33+]]-P_R[[#This Row],[34+]]</f>
        <v>#VALUE!</v>
      </c>
      <c r="BX377" s="5" t="e">
        <f>P_R[[#This Row],[34+]]-P_R[[#This Row],[35+]]</f>
        <v>#VALUE!</v>
      </c>
      <c r="BY377" s="5" t="e">
        <f>P_R[[#This Row],[35+]]-P_R[[#This Row],[36+]]</f>
        <v>#VALUE!</v>
      </c>
      <c r="BZ377" s="5" t="e">
        <f>P_R[[#This Row],[36+]]-P_R[[#This Row],[37+]]</f>
        <v>#VALUE!</v>
      </c>
      <c r="CA377" s="5" t="e">
        <f>P_R[[#This Row],[37+]]-P_R[[#This Row],[38+]]</f>
        <v>#VALUE!</v>
      </c>
      <c r="CB377" s="5" t="e">
        <f>P_R[[#This Row],[38+]]-P_R[[#This Row],[39+]]</f>
        <v>#VALUE!</v>
      </c>
      <c r="CC377" s="5" t="e">
        <f>P_R[[#This Row],[39+]]-P_R[[#This Row],[40+]]</f>
        <v>#VALUE!</v>
      </c>
      <c r="CD377" s="5" t="e">
        <f>P_R[[#This Row],[40+]]-P_R[[#This Row],[41+]]</f>
        <v>#VALUE!</v>
      </c>
      <c r="CE377" s="5" t="e">
        <f>P_R[[#This Row],[41+]]-P_R[[#This Row],[42+]]</f>
        <v>#VALUE!</v>
      </c>
      <c r="CF377" s="5" t="e">
        <f>P_R[[#This Row],[42+]]-P_R[[#This Row],[43+]]</f>
        <v>#VALUE!</v>
      </c>
      <c r="CG377" s="5" t="e">
        <f>P_R[[#This Row],[43+]]-P_R[[#This Row],[44+]]</f>
        <v>#VALUE!</v>
      </c>
      <c r="CH377" s="5" t="e">
        <f>P_R[[#This Row],[44+]]-P_R[[#This Row],[45+]]</f>
        <v>#VALUE!</v>
      </c>
      <c r="CI377" s="5" t="e">
        <f>P_R[[#This Row],[45+]]-P_R[[#This Row],[46+]]</f>
        <v>#VALUE!</v>
      </c>
      <c r="CJ377" s="5" t="e">
        <f>P_R[[#This Row],[46+]]-P_R[[#This Row],[47+]]</f>
        <v>#VALUE!</v>
      </c>
      <c r="CK377" s="5" t="e">
        <f>P_R[[#This Row],[47+]]-P_R[[#This Row],[48+]]</f>
        <v>#VALUE!</v>
      </c>
      <c r="CL377" s="5" t="e">
        <f>P_R[[#This Row],[48+]]-P_R[[#This Row],[49+]]</f>
        <v>#VALUE!</v>
      </c>
    </row>
    <row r="378" spans="50:90" x14ac:dyDescent="0.25">
      <c r="AX378" s="5" t="e">
        <f>P_R[[#This Row],[8+]]-P_R[[#This Row],[9+]]</f>
        <v>#VALUE!</v>
      </c>
      <c r="AY378" s="5" t="e">
        <f>P_R[[#This Row],[9+]]-P_R[[#This Row],[10+]]</f>
        <v>#VALUE!</v>
      </c>
      <c r="AZ378" s="5" t="e">
        <f>P_R[[#This Row],[10+]]-P_R[[#This Row],[11+]]</f>
        <v>#VALUE!</v>
      </c>
      <c r="BA378" s="5" t="e">
        <f>P_R[[#This Row],[11+]]-P_R[[#This Row],[12+]]</f>
        <v>#VALUE!</v>
      </c>
      <c r="BB378" s="5" t="e">
        <f>P_R[[#This Row],[12+]]-P_R[[#This Row],[13+]]</f>
        <v>#VALUE!</v>
      </c>
      <c r="BC378" s="5" t="e">
        <f>P_R[[#This Row],[13+]]-P_R[[#This Row],[14+]]</f>
        <v>#VALUE!</v>
      </c>
      <c r="BD378" s="5" t="e">
        <f>P_R[[#This Row],[14+]]-P_R[[#This Row],[15+]]</f>
        <v>#VALUE!</v>
      </c>
      <c r="BE378" s="5" t="e">
        <f>P_R[[#This Row],[15+]]-P_R[[#This Row],[16+]]</f>
        <v>#VALUE!</v>
      </c>
      <c r="BF378" s="5" t="e">
        <f>P_R[[#This Row],[16+]]-P_R[[#This Row],[17+]]</f>
        <v>#VALUE!</v>
      </c>
      <c r="BG378" s="5" t="e">
        <f>P_R[[#This Row],[17+]]-P_R[[#This Row],[18+]]</f>
        <v>#VALUE!</v>
      </c>
      <c r="BH378" s="5" t="e">
        <f>P_R[[#This Row],[18+]]-P_R[[#This Row],[19+]]</f>
        <v>#VALUE!</v>
      </c>
      <c r="BI378" s="5" t="e">
        <f>P_R[[#This Row],[19+]]-P_R[[#This Row],[20+]]</f>
        <v>#VALUE!</v>
      </c>
      <c r="BJ378" s="5" t="e">
        <f>P_R[[#This Row],[20+]]-P_R[[#This Row],[21+]]</f>
        <v>#VALUE!</v>
      </c>
      <c r="BK378" s="5" t="e">
        <f>P_R[[#This Row],[21+]]-P_R[[#This Row],[22+]]</f>
        <v>#VALUE!</v>
      </c>
      <c r="BL378" s="5" t="e">
        <f>P_R[[#This Row],[22+]]-P_R[[#This Row],[23+]]</f>
        <v>#VALUE!</v>
      </c>
      <c r="BM378" s="5" t="e">
        <f>P_R[[#This Row],[23+]]-P_R[[#This Row],[24+]]</f>
        <v>#VALUE!</v>
      </c>
      <c r="BN378" s="5" t="e">
        <f>P_R[[#This Row],[24+]]-P_R[[#This Row],[25+]]</f>
        <v>#VALUE!</v>
      </c>
      <c r="BO378" s="5" t="e">
        <f>P_R[[#This Row],[25+]]-P_R[[#This Row],[26+]]</f>
        <v>#VALUE!</v>
      </c>
      <c r="BP378" s="5" t="e">
        <f>P_R[[#This Row],[26+]]-P_R[[#This Row],[27+]]</f>
        <v>#VALUE!</v>
      </c>
      <c r="BQ378" s="5" t="e">
        <f>P_R[[#This Row],[27+]]-P_R[[#This Row],[28+]]</f>
        <v>#VALUE!</v>
      </c>
      <c r="BR378" s="5" t="e">
        <f>P_R[[#This Row],[28+]]-P_R[[#This Row],[29+]]</f>
        <v>#VALUE!</v>
      </c>
      <c r="BS378" s="5" t="e">
        <f>P_R[[#This Row],[29+]]-P_R[[#This Row],[30+]]</f>
        <v>#VALUE!</v>
      </c>
      <c r="BT378" s="5" t="e">
        <f>P_R[[#This Row],[30+]]-P_R[[#This Row],[31+]]</f>
        <v>#VALUE!</v>
      </c>
      <c r="BU378" s="5" t="e">
        <f>P_R[[#This Row],[31+]]-P_R[[#This Row],[32+]]</f>
        <v>#VALUE!</v>
      </c>
      <c r="BV378" s="5" t="e">
        <f>P_R[[#This Row],[32+]]-P_R[[#This Row],[33+]]</f>
        <v>#VALUE!</v>
      </c>
      <c r="BW378" s="5" t="e">
        <f>P_R[[#This Row],[33+]]-P_R[[#This Row],[34+]]</f>
        <v>#VALUE!</v>
      </c>
      <c r="BX378" s="5" t="e">
        <f>P_R[[#This Row],[34+]]-P_R[[#This Row],[35+]]</f>
        <v>#VALUE!</v>
      </c>
      <c r="BY378" s="5" t="e">
        <f>P_R[[#This Row],[35+]]-P_R[[#This Row],[36+]]</f>
        <v>#VALUE!</v>
      </c>
      <c r="BZ378" s="5" t="e">
        <f>P_R[[#This Row],[36+]]-P_R[[#This Row],[37+]]</f>
        <v>#VALUE!</v>
      </c>
      <c r="CA378" s="5" t="e">
        <f>P_R[[#This Row],[37+]]-P_R[[#This Row],[38+]]</f>
        <v>#VALUE!</v>
      </c>
      <c r="CB378" s="5" t="e">
        <f>P_R[[#This Row],[38+]]-P_R[[#This Row],[39+]]</f>
        <v>#VALUE!</v>
      </c>
      <c r="CC378" s="5" t="e">
        <f>P_R[[#This Row],[39+]]-P_R[[#This Row],[40+]]</f>
        <v>#VALUE!</v>
      </c>
      <c r="CD378" s="5" t="e">
        <f>P_R[[#This Row],[40+]]-P_R[[#This Row],[41+]]</f>
        <v>#VALUE!</v>
      </c>
      <c r="CE378" s="5" t="e">
        <f>P_R[[#This Row],[41+]]-P_R[[#This Row],[42+]]</f>
        <v>#VALUE!</v>
      </c>
      <c r="CF378" s="5" t="e">
        <f>P_R[[#This Row],[42+]]-P_R[[#This Row],[43+]]</f>
        <v>#VALUE!</v>
      </c>
      <c r="CG378" s="5" t="e">
        <f>P_R[[#This Row],[43+]]-P_R[[#This Row],[44+]]</f>
        <v>#VALUE!</v>
      </c>
      <c r="CH378" s="5" t="e">
        <f>P_R[[#This Row],[44+]]-P_R[[#This Row],[45+]]</f>
        <v>#VALUE!</v>
      </c>
      <c r="CI378" s="5" t="e">
        <f>P_R[[#This Row],[45+]]-P_R[[#This Row],[46+]]</f>
        <v>#VALUE!</v>
      </c>
      <c r="CJ378" s="5" t="e">
        <f>P_R[[#This Row],[46+]]-P_R[[#This Row],[47+]]</f>
        <v>#VALUE!</v>
      </c>
      <c r="CK378" s="5" t="e">
        <f>P_R[[#This Row],[47+]]-P_R[[#This Row],[48+]]</f>
        <v>#VALUE!</v>
      </c>
      <c r="CL378" s="5" t="e">
        <f>P_R[[#This Row],[48+]]-P_R[[#This Row],[49+]]</f>
        <v>#VALUE!</v>
      </c>
    </row>
    <row r="379" spans="50:90" x14ac:dyDescent="0.25">
      <c r="AX379" s="5" t="e">
        <f>P_R[[#This Row],[8+]]-P_R[[#This Row],[9+]]</f>
        <v>#VALUE!</v>
      </c>
      <c r="AY379" s="5" t="e">
        <f>P_R[[#This Row],[9+]]-P_R[[#This Row],[10+]]</f>
        <v>#VALUE!</v>
      </c>
      <c r="AZ379" s="5" t="e">
        <f>P_R[[#This Row],[10+]]-P_R[[#This Row],[11+]]</f>
        <v>#VALUE!</v>
      </c>
      <c r="BA379" s="5" t="e">
        <f>P_R[[#This Row],[11+]]-P_R[[#This Row],[12+]]</f>
        <v>#VALUE!</v>
      </c>
      <c r="BB379" s="5" t="e">
        <f>P_R[[#This Row],[12+]]-P_R[[#This Row],[13+]]</f>
        <v>#VALUE!</v>
      </c>
      <c r="BC379" s="5" t="e">
        <f>P_R[[#This Row],[13+]]-P_R[[#This Row],[14+]]</f>
        <v>#VALUE!</v>
      </c>
      <c r="BD379" s="5" t="e">
        <f>P_R[[#This Row],[14+]]-P_R[[#This Row],[15+]]</f>
        <v>#VALUE!</v>
      </c>
      <c r="BE379" s="5" t="e">
        <f>P_R[[#This Row],[15+]]-P_R[[#This Row],[16+]]</f>
        <v>#VALUE!</v>
      </c>
      <c r="BF379" s="5" t="e">
        <f>P_R[[#This Row],[16+]]-P_R[[#This Row],[17+]]</f>
        <v>#VALUE!</v>
      </c>
      <c r="BG379" s="5" t="e">
        <f>P_R[[#This Row],[17+]]-P_R[[#This Row],[18+]]</f>
        <v>#VALUE!</v>
      </c>
      <c r="BH379" s="5" t="e">
        <f>P_R[[#This Row],[18+]]-P_R[[#This Row],[19+]]</f>
        <v>#VALUE!</v>
      </c>
      <c r="BI379" s="5" t="e">
        <f>P_R[[#This Row],[19+]]-P_R[[#This Row],[20+]]</f>
        <v>#VALUE!</v>
      </c>
      <c r="BJ379" s="5" t="e">
        <f>P_R[[#This Row],[20+]]-P_R[[#This Row],[21+]]</f>
        <v>#VALUE!</v>
      </c>
      <c r="BK379" s="5" t="e">
        <f>P_R[[#This Row],[21+]]-P_R[[#This Row],[22+]]</f>
        <v>#VALUE!</v>
      </c>
      <c r="BL379" s="5" t="e">
        <f>P_R[[#This Row],[22+]]-P_R[[#This Row],[23+]]</f>
        <v>#VALUE!</v>
      </c>
      <c r="BM379" s="5" t="e">
        <f>P_R[[#This Row],[23+]]-P_R[[#This Row],[24+]]</f>
        <v>#VALUE!</v>
      </c>
      <c r="BN379" s="5" t="e">
        <f>P_R[[#This Row],[24+]]-P_R[[#This Row],[25+]]</f>
        <v>#VALUE!</v>
      </c>
      <c r="BO379" s="5" t="e">
        <f>P_R[[#This Row],[25+]]-P_R[[#This Row],[26+]]</f>
        <v>#VALUE!</v>
      </c>
      <c r="BP379" s="5" t="e">
        <f>P_R[[#This Row],[26+]]-P_R[[#This Row],[27+]]</f>
        <v>#VALUE!</v>
      </c>
      <c r="BQ379" s="5" t="e">
        <f>P_R[[#This Row],[27+]]-P_R[[#This Row],[28+]]</f>
        <v>#VALUE!</v>
      </c>
      <c r="BR379" s="5" t="e">
        <f>P_R[[#This Row],[28+]]-P_R[[#This Row],[29+]]</f>
        <v>#VALUE!</v>
      </c>
      <c r="BS379" s="5" t="e">
        <f>P_R[[#This Row],[29+]]-P_R[[#This Row],[30+]]</f>
        <v>#VALUE!</v>
      </c>
      <c r="BT379" s="5" t="e">
        <f>P_R[[#This Row],[30+]]-P_R[[#This Row],[31+]]</f>
        <v>#VALUE!</v>
      </c>
      <c r="BU379" s="5" t="e">
        <f>P_R[[#This Row],[31+]]-P_R[[#This Row],[32+]]</f>
        <v>#VALUE!</v>
      </c>
      <c r="BV379" s="5" t="e">
        <f>P_R[[#This Row],[32+]]-P_R[[#This Row],[33+]]</f>
        <v>#VALUE!</v>
      </c>
      <c r="BW379" s="5" t="e">
        <f>P_R[[#This Row],[33+]]-P_R[[#This Row],[34+]]</f>
        <v>#VALUE!</v>
      </c>
      <c r="BX379" s="5" t="e">
        <f>P_R[[#This Row],[34+]]-P_R[[#This Row],[35+]]</f>
        <v>#VALUE!</v>
      </c>
      <c r="BY379" s="5" t="e">
        <f>P_R[[#This Row],[35+]]-P_R[[#This Row],[36+]]</f>
        <v>#VALUE!</v>
      </c>
      <c r="BZ379" s="5" t="e">
        <f>P_R[[#This Row],[36+]]-P_R[[#This Row],[37+]]</f>
        <v>#VALUE!</v>
      </c>
      <c r="CA379" s="5" t="e">
        <f>P_R[[#This Row],[37+]]-P_R[[#This Row],[38+]]</f>
        <v>#VALUE!</v>
      </c>
      <c r="CB379" s="5" t="e">
        <f>P_R[[#This Row],[38+]]-P_R[[#This Row],[39+]]</f>
        <v>#VALUE!</v>
      </c>
      <c r="CC379" s="5" t="e">
        <f>P_R[[#This Row],[39+]]-P_R[[#This Row],[40+]]</f>
        <v>#VALUE!</v>
      </c>
      <c r="CD379" s="5" t="e">
        <f>P_R[[#This Row],[40+]]-P_R[[#This Row],[41+]]</f>
        <v>#VALUE!</v>
      </c>
      <c r="CE379" s="5" t="e">
        <f>P_R[[#This Row],[41+]]-P_R[[#This Row],[42+]]</f>
        <v>#VALUE!</v>
      </c>
      <c r="CF379" s="5" t="e">
        <f>P_R[[#This Row],[42+]]-P_R[[#This Row],[43+]]</f>
        <v>#VALUE!</v>
      </c>
      <c r="CG379" s="5" t="e">
        <f>P_R[[#This Row],[43+]]-P_R[[#This Row],[44+]]</f>
        <v>#VALUE!</v>
      </c>
      <c r="CH379" s="5" t="e">
        <f>P_R[[#This Row],[44+]]-P_R[[#This Row],[45+]]</f>
        <v>#VALUE!</v>
      </c>
      <c r="CI379" s="5" t="e">
        <f>P_R[[#This Row],[45+]]-P_R[[#This Row],[46+]]</f>
        <v>#VALUE!</v>
      </c>
      <c r="CJ379" s="5" t="e">
        <f>P_R[[#This Row],[46+]]-P_R[[#This Row],[47+]]</f>
        <v>#VALUE!</v>
      </c>
      <c r="CK379" s="5" t="e">
        <f>P_R[[#This Row],[47+]]-P_R[[#This Row],[48+]]</f>
        <v>#VALUE!</v>
      </c>
      <c r="CL379" s="5" t="e">
        <f>P_R[[#This Row],[48+]]-P_R[[#This Row],[49+]]</f>
        <v>#VALUE!</v>
      </c>
    </row>
    <row r="380" spans="50:90" x14ac:dyDescent="0.25">
      <c r="AX380" s="5" t="e">
        <f>P_R[[#This Row],[8+]]-P_R[[#This Row],[9+]]</f>
        <v>#VALUE!</v>
      </c>
      <c r="AY380" s="5" t="e">
        <f>P_R[[#This Row],[9+]]-P_R[[#This Row],[10+]]</f>
        <v>#VALUE!</v>
      </c>
      <c r="AZ380" s="5" t="e">
        <f>P_R[[#This Row],[10+]]-P_R[[#This Row],[11+]]</f>
        <v>#VALUE!</v>
      </c>
      <c r="BA380" s="5" t="e">
        <f>P_R[[#This Row],[11+]]-P_R[[#This Row],[12+]]</f>
        <v>#VALUE!</v>
      </c>
      <c r="BB380" s="5" t="e">
        <f>P_R[[#This Row],[12+]]-P_R[[#This Row],[13+]]</f>
        <v>#VALUE!</v>
      </c>
      <c r="BC380" s="5" t="e">
        <f>P_R[[#This Row],[13+]]-P_R[[#This Row],[14+]]</f>
        <v>#VALUE!</v>
      </c>
      <c r="BD380" s="5" t="e">
        <f>P_R[[#This Row],[14+]]-P_R[[#This Row],[15+]]</f>
        <v>#VALUE!</v>
      </c>
      <c r="BE380" s="5" t="e">
        <f>P_R[[#This Row],[15+]]-P_R[[#This Row],[16+]]</f>
        <v>#VALUE!</v>
      </c>
      <c r="BF380" s="5" t="e">
        <f>P_R[[#This Row],[16+]]-P_R[[#This Row],[17+]]</f>
        <v>#VALUE!</v>
      </c>
      <c r="BG380" s="5" t="e">
        <f>P_R[[#This Row],[17+]]-P_R[[#This Row],[18+]]</f>
        <v>#VALUE!</v>
      </c>
      <c r="BH380" s="5" t="e">
        <f>P_R[[#This Row],[18+]]-P_R[[#This Row],[19+]]</f>
        <v>#VALUE!</v>
      </c>
      <c r="BI380" s="5" t="e">
        <f>P_R[[#This Row],[19+]]-P_R[[#This Row],[20+]]</f>
        <v>#VALUE!</v>
      </c>
      <c r="BJ380" s="5" t="e">
        <f>P_R[[#This Row],[20+]]-P_R[[#This Row],[21+]]</f>
        <v>#VALUE!</v>
      </c>
      <c r="BK380" s="5" t="e">
        <f>P_R[[#This Row],[21+]]-P_R[[#This Row],[22+]]</f>
        <v>#VALUE!</v>
      </c>
      <c r="BL380" s="5" t="e">
        <f>P_R[[#This Row],[22+]]-P_R[[#This Row],[23+]]</f>
        <v>#VALUE!</v>
      </c>
      <c r="BM380" s="5" t="e">
        <f>P_R[[#This Row],[23+]]-P_R[[#This Row],[24+]]</f>
        <v>#VALUE!</v>
      </c>
      <c r="BN380" s="5" t="e">
        <f>P_R[[#This Row],[24+]]-P_R[[#This Row],[25+]]</f>
        <v>#VALUE!</v>
      </c>
      <c r="BO380" s="5" t="e">
        <f>P_R[[#This Row],[25+]]-P_R[[#This Row],[26+]]</f>
        <v>#VALUE!</v>
      </c>
      <c r="BP380" s="5" t="e">
        <f>P_R[[#This Row],[26+]]-P_R[[#This Row],[27+]]</f>
        <v>#VALUE!</v>
      </c>
      <c r="BQ380" s="5" t="e">
        <f>P_R[[#This Row],[27+]]-P_R[[#This Row],[28+]]</f>
        <v>#VALUE!</v>
      </c>
      <c r="BR380" s="5" t="e">
        <f>P_R[[#This Row],[28+]]-P_R[[#This Row],[29+]]</f>
        <v>#VALUE!</v>
      </c>
      <c r="BS380" s="5" t="e">
        <f>P_R[[#This Row],[29+]]-P_R[[#This Row],[30+]]</f>
        <v>#VALUE!</v>
      </c>
      <c r="BT380" s="5" t="e">
        <f>P_R[[#This Row],[30+]]-P_R[[#This Row],[31+]]</f>
        <v>#VALUE!</v>
      </c>
      <c r="BU380" s="5" t="e">
        <f>P_R[[#This Row],[31+]]-P_R[[#This Row],[32+]]</f>
        <v>#VALUE!</v>
      </c>
      <c r="BV380" s="5" t="e">
        <f>P_R[[#This Row],[32+]]-P_R[[#This Row],[33+]]</f>
        <v>#VALUE!</v>
      </c>
      <c r="BW380" s="5" t="e">
        <f>P_R[[#This Row],[33+]]-P_R[[#This Row],[34+]]</f>
        <v>#VALUE!</v>
      </c>
      <c r="BX380" s="5" t="e">
        <f>P_R[[#This Row],[34+]]-P_R[[#This Row],[35+]]</f>
        <v>#VALUE!</v>
      </c>
      <c r="BY380" s="5" t="e">
        <f>P_R[[#This Row],[35+]]-P_R[[#This Row],[36+]]</f>
        <v>#VALUE!</v>
      </c>
      <c r="BZ380" s="5" t="e">
        <f>P_R[[#This Row],[36+]]-P_R[[#This Row],[37+]]</f>
        <v>#VALUE!</v>
      </c>
      <c r="CA380" s="5" t="e">
        <f>P_R[[#This Row],[37+]]-P_R[[#This Row],[38+]]</f>
        <v>#VALUE!</v>
      </c>
      <c r="CB380" s="5" t="e">
        <f>P_R[[#This Row],[38+]]-P_R[[#This Row],[39+]]</f>
        <v>#VALUE!</v>
      </c>
      <c r="CC380" s="5" t="e">
        <f>P_R[[#This Row],[39+]]-P_R[[#This Row],[40+]]</f>
        <v>#VALUE!</v>
      </c>
      <c r="CD380" s="5" t="e">
        <f>P_R[[#This Row],[40+]]-P_R[[#This Row],[41+]]</f>
        <v>#VALUE!</v>
      </c>
      <c r="CE380" s="5" t="e">
        <f>P_R[[#This Row],[41+]]-P_R[[#This Row],[42+]]</f>
        <v>#VALUE!</v>
      </c>
      <c r="CF380" s="5" t="e">
        <f>P_R[[#This Row],[42+]]-P_R[[#This Row],[43+]]</f>
        <v>#VALUE!</v>
      </c>
      <c r="CG380" s="5" t="e">
        <f>P_R[[#This Row],[43+]]-P_R[[#This Row],[44+]]</f>
        <v>#VALUE!</v>
      </c>
      <c r="CH380" s="5" t="e">
        <f>P_R[[#This Row],[44+]]-P_R[[#This Row],[45+]]</f>
        <v>#VALUE!</v>
      </c>
      <c r="CI380" s="5" t="e">
        <f>P_R[[#This Row],[45+]]-P_R[[#This Row],[46+]]</f>
        <v>#VALUE!</v>
      </c>
      <c r="CJ380" s="5" t="e">
        <f>P_R[[#This Row],[46+]]-P_R[[#This Row],[47+]]</f>
        <v>#VALUE!</v>
      </c>
      <c r="CK380" s="5" t="e">
        <f>P_R[[#This Row],[47+]]-P_R[[#This Row],[48+]]</f>
        <v>#VALUE!</v>
      </c>
      <c r="CL380" s="5" t="e">
        <f>P_R[[#This Row],[48+]]-P_R[[#This Row],[49+]]</f>
        <v>#VALUE!</v>
      </c>
    </row>
    <row r="381" spans="50:90" x14ac:dyDescent="0.25">
      <c r="AX381" s="5" t="e">
        <f>P_R[[#This Row],[8+]]-P_R[[#This Row],[9+]]</f>
        <v>#VALUE!</v>
      </c>
      <c r="AY381" s="5" t="e">
        <f>P_R[[#This Row],[9+]]-P_R[[#This Row],[10+]]</f>
        <v>#VALUE!</v>
      </c>
      <c r="AZ381" s="5" t="e">
        <f>P_R[[#This Row],[10+]]-P_R[[#This Row],[11+]]</f>
        <v>#VALUE!</v>
      </c>
      <c r="BA381" s="5" t="e">
        <f>P_R[[#This Row],[11+]]-P_R[[#This Row],[12+]]</f>
        <v>#VALUE!</v>
      </c>
      <c r="BB381" s="5" t="e">
        <f>P_R[[#This Row],[12+]]-P_R[[#This Row],[13+]]</f>
        <v>#VALUE!</v>
      </c>
      <c r="BC381" s="5" t="e">
        <f>P_R[[#This Row],[13+]]-P_R[[#This Row],[14+]]</f>
        <v>#VALUE!</v>
      </c>
      <c r="BD381" s="5" t="e">
        <f>P_R[[#This Row],[14+]]-P_R[[#This Row],[15+]]</f>
        <v>#VALUE!</v>
      </c>
      <c r="BE381" s="5" t="e">
        <f>P_R[[#This Row],[15+]]-P_R[[#This Row],[16+]]</f>
        <v>#VALUE!</v>
      </c>
      <c r="BF381" s="5" t="e">
        <f>P_R[[#This Row],[16+]]-P_R[[#This Row],[17+]]</f>
        <v>#VALUE!</v>
      </c>
      <c r="BG381" s="5" t="e">
        <f>P_R[[#This Row],[17+]]-P_R[[#This Row],[18+]]</f>
        <v>#VALUE!</v>
      </c>
      <c r="BH381" s="5" t="e">
        <f>P_R[[#This Row],[18+]]-P_R[[#This Row],[19+]]</f>
        <v>#VALUE!</v>
      </c>
      <c r="BI381" s="5" t="e">
        <f>P_R[[#This Row],[19+]]-P_R[[#This Row],[20+]]</f>
        <v>#VALUE!</v>
      </c>
      <c r="BJ381" s="5" t="e">
        <f>P_R[[#This Row],[20+]]-P_R[[#This Row],[21+]]</f>
        <v>#VALUE!</v>
      </c>
      <c r="BK381" s="5" t="e">
        <f>P_R[[#This Row],[21+]]-P_R[[#This Row],[22+]]</f>
        <v>#VALUE!</v>
      </c>
      <c r="BL381" s="5" t="e">
        <f>P_R[[#This Row],[22+]]-P_R[[#This Row],[23+]]</f>
        <v>#VALUE!</v>
      </c>
      <c r="BM381" s="5" t="e">
        <f>P_R[[#This Row],[23+]]-P_R[[#This Row],[24+]]</f>
        <v>#VALUE!</v>
      </c>
      <c r="BN381" s="5" t="e">
        <f>P_R[[#This Row],[24+]]-P_R[[#This Row],[25+]]</f>
        <v>#VALUE!</v>
      </c>
      <c r="BO381" s="5" t="e">
        <f>P_R[[#This Row],[25+]]-P_R[[#This Row],[26+]]</f>
        <v>#VALUE!</v>
      </c>
      <c r="BP381" s="5" t="e">
        <f>P_R[[#This Row],[26+]]-P_R[[#This Row],[27+]]</f>
        <v>#VALUE!</v>
      </c>
      <c r="BQ381" s="5" t="e">
        <f>P_R[[#This Row],[27+]]-P_R[[#This Row],[28+]]</f>
        <v>#VALUE!</v>
      </c>
      <c r="BR381" s="5" t="e">
        <f>P_R[[#This Row],[28+]]-P_R[[#This Row],[29+]]</f>
        <v>#VALUE!</v>
      </c>
      <c r="BS381" s="5" t="e">
        <f>P_R[[#This Row],[29+]]-P_R[[#This Row],[30+]]</f>
        <v>#VALUE!</v>
      </c>
      <c r="BT381" s="5" t="e">
        <f>P_R[[#This Row],[30+]]-P_R[[#This Row],[31+]]</f>
        <v>#VALUE!</v>
      </c>
      <c r="BU381" s="5" t="e">
        <f>P_R[[#This Row],[31+]]-P_R[[#This Row],[32+]]</f>
        <v>#VALUE!</v>
      </c>
      <c r="BV381" s="5" t="e">
        <f>P_R[[#This Row],[32+]]-P_R[[#This Row],[33+]]</f>
        <v>#VALUE!</v>
      </c>
      <c r="BW381" s="5" t="e">
        <f>P_R[[#This Row],[33+]]-P_R[[#This Row],[34+]]</f>
        <v>#VALUE!</v>
      </c>
      <c r="BX381" s="5" t="e">
        <f>P_R[[#This Row],[34+]]-P_R[[#This Row],[35+]]</f>
        <v>#VALUE!</v>
      </c>
      <c r="BY381" s="5" t="e">
        <f>P_R[[#This Row],[35+]]-P_R[[#This Row],[36+]]</f>
        <v>#VALUE!</v>
      </c>
      <c r="BZ381" s="5" t="e">
        <f>P_R[[#This Row],[36+]]-P_R[[#This Row],[37+]]</f>
        <v>#VALUE!</v>
      </c>
      <c r="CA381" s="5" t="e">
        <f>P_R[[#This Row],[37+]]-P_R[[#This Row],[38+]]</f>
        <v>#VALUE!</v>
      </c>
      <c r="CB381" s="5" t="e">
        <f>P_R[[#This Row],[38+]]-P_R[[#This Row],[39+]]</f>
        <v>#VALUE!</v>
      </c>
      <c r="CC381" s="5" t="e">
        <f>P_R[[#This Row],[39+]]-P_R[[#This Row],[40+]]</f>
        <v>#VALUE!</v>
      </c>
      <c r="CD381" s="5" t="e">
        <f>P_R[[#This Row],[40+]]-P_R[[#This Row],[41+]]</f>
        <v>#VALUE!</v>
      </c>
      <c r="CE381" s="5" t="e">
        <f>P_R[[#This Row],[41+]]-P_R[[#This Row],[42+]]</f>
        <v>#VALUE!</v>
      </c>
      <c r="CF381" s="5" t="e">
        <f>P_R[[#This Row],[42+]]-P_R[[#This Row],[43+]]</f>
        <v>#VALUE!</v>
      </c>
      <c r="CG381" s="5" t="e">
        <f>P_R[[#This Row],[43+]]-P_R[[#This Row],[44+]]</f>
        <v>#VALUE!</v>
      </c>
      <c r="CH381" s="5" t="e">
        <f>P_R[[#This Row],[44+]]-P_R[[#This Row],[45+]]</f>
        <v>#VALUE!</v>
      </c>
      <c r="CI381" s="5" t="e">
        <f>P_R[[#This Row],[45+]]-P_R[[#This Row],[46+]]</f>
        <v>#VALUE!</v>
      </c>
      <c r="CJ381" s="5" t="e">
        <f>P_R[[#This Row],[46+]]-P_R[[#This Row],[47+]]</f>
        <v>#VALUE!</v>
      </c>
      <c r="CK381" s="5" t="e">
        <f>P_R[[#This Row],[47+]]-P_R[[#This Row],[48+]]</f>
        <v>#VALUE!</v>
      </c>
      <c r="CL381" s="5" t="e">
        <f>P_R[[#This Row],[48+]]-P_R[[#This Row],[49+]]</f>
        <v>#VALUE!</v>
      </c>
    </row>
    <row r="382" spans="50:90" x14ac:dyDescent="0.25">
      <c r="AX382" s="5" t="e">
        <f>P_R[[#This Row],[8+]]-P_R[[#This Row],[9+]]</f>
        <v>#VALUE!</v>
      </c>
      <c r="AY382" s="5" t="e">
        <f>P_R[[#This Row],[9+]]-P_R[[#This Row],[10+]]</f>
        <v>#VALUE!</v>
      </c>
      <c r="AZ382" s="5" t="e">
        <f>P_R[[#This Row],[10+]]-P_R[[#This Row],[11+]]</f>
        <v>#VALUE!</v>
      </c>
      <c r="BA382" s="5" t="e">
        <f>P_R[[#This Row],[11+]]-P_R[[#This Row],[12+]]</f>
        <v>#VALUE!</v>
      </c>
      <c r="BB382" s="5" t="e">
        <f>P_R[[#This Row],[12+]]-P_R[[#This Row],[13+]]</f>
        <v>#VALUE!</v>
      </c>
      <c r="BC382" s="5" t="e">
        <f>P_R[[#This Row],[13+]]-P_R[[#This Row],[14+]]</f>
        <v>#VALUE!</v>
      </c>
      <c r="BD382" s="5" t="e">
        <f>P_R[[#This Row],[14+]]-P_R[[#This Row],[15+]]</f>
        <v>#VALUE!</v>
      </c>
      <c r="BE382" s="5" t="e">
        <f>P_R[[#This Row],[15+]]-P_R[[#This Row],[16+]]</f>
        <v>#VALUE!</v>
      </c>
      <c r="BF382" s="5" t="e">
        <f>P_R[[#This Row],[16+]]-P_R[[#This Row],[17+]]</f>
        <v>#VALUE!</v>
      </c>
      <c r="BG382" s="5" t="e">
        <f>P_R[[#This Row],[17+]]-P_R[[#This Row],[18+]]</f>
        <v>#VALUE!</v>
      </c>
      <c r="BH382" s="5" t="e">
        <f>P_R[[#This Row],[18+]]-P_R[[#This Row],[19+]]</f>
        <v>#VALUE!</v>
      </c>
      <c r="BI382" s="5" t="e">
        <f>P_R[[#This Row],[19+]]-P_R[[#This Row],[20+]]</f>
        <v>#VALUE!</v>
      </c>
      <c r="BJ382" s="5" t="e">
        <f>P_R[[#This Row],[20+]]-P_R[[#This Row],[21+]]</f>
        <v>#VALUE!</v>
      </c>
      <c r="BK382" s="5" t="e">
        <f>P_R[[#This Row],[21+]]-P_R[[#This Row],[22+]]</f>
        <v>#VALUE!</v>
      </c>
      <c r="BL382" s="5" t="e">
        <f>P_R[[#This Row],[22+]]-P_R[[#This Row],[23+]]</f>
        <v>#VALUE!</v>
      </c>
      <c r="BM382" s="5" t="e">
        <f>P_R[[#This Row],[23+]]-P_R[[#This Row],[24+]]</f>
        <v>#VALUE!</v>
      </c>
      <c r="BN382" s="5" t="e">
        <f>P_R[[#This Row],[24+]]-P_R[[#This Row],[25+]]</f>
        <v>#VALUE!</v>
      </c>
      <c r="BO382" s="5" t="e">
        <f>P_R[[#This Row],[25+]]-P_R[[#This Row],[26+]]</f>
        <v>#VALUE!</v>
      </c>
      <c r="BP382" s="5" t="e">
        <f>P_R[[#This Row],[26+]]-P_R[[#This Row],[27+]]</f>
        <v>#VALUE!</v>
      </c>
      <c r="BQ382" s="5" t="e">
        <f>P_R[[#This Row],[27+]]-P_R[[#This Row],[28+]]</f>
        <v>#VALUE!</v>
      </c>
      <c r="BR382" s="5" t="e">
        <f>P_R[[#This Row],[28+]]-P_R[[#This Row],[29+]]</f>
        <v>#VALUE!</v>
      </c>
      <c r="BS382" s="5" t="e">
        <f>P_R[[#This Row],[29+]]-P_R[[#This Row],[30+]]</f>
        <v>#VALUE!</v>
      </c>
      <c r="BT382" s="5" t="e">
        <f>P_R[[#This Row],[30+]]-P_R[[#This Row],[31+]]</f>
        <v>#VALUE!</v>
      </c>
      <c r="BU382" s="5" t="e">
        <f>P_R[[#This Row],[31+]]-P_R[[#This Row],[32+]]</f>
        <v>#VALUE!</v>
      </c>
      <c r="BV382" s="5" t="e">
        <f>P_R[[#This Row],[32+]]-P_R[[#This Row],[33+]]</f>
        <v>#VALUE!</v>
      </c>
      <c r="BW382" s="5" t="e">
        <f>P_R[[#This Row],[33+]]-P_R[[#This Row],[34+]]</f>
        <v>#VALUE!</v>
      </c>
      <c r="BX382" s="5" t="e">
        <f>P_R[[#This Row],[34+]]-P_R[[#This Row],[35+]]</f>
        <v>#VALUE!</v>
      </c>
      <c r="BY382" s="5" t="e">
        <f>P_R[[#This Row],[35+]]-P_R[[#This Row],[36+]]</f>
        <v>#VALUE!</v>
      </c>
      <c r="BZ382" s="5" t="e">
        <f>P_R[[#This Row],[36+]]-P_R[[#This Row],[37+]]</f>
        <v>#VALUE!</v>
      </c>
      <c r="CA382" s="5" t="e">
        <f>P_R[[#This Row],[37+]]-P_R[[#This Row],[38+]]</f>
        <v>#VALUE!</v>
      </c>
      <c r="CB382" s="5" t="e">
        <f>P_R[[#This Row],[38+]]-P_R[[#This Row],[39+]]</f>
        <v>#VALUE!</v>
      </c>
      <c r="CC382" s="5" t="e">
        <f>P_R[[#This Row],[39+]]-P_R[[#This Row],[40+]]</f>
        <v>#VALUE!</v>
      </c>
      <c r="CD382" s="5" t="e">
        <f>P_R[[#This Row],[40+]]-P_R[[#This Row],[41+]]</f>
        <v>#VALUE!</v>
      </c>
      <c r="CE382" s="5" t="e">
        <f>P_R[[#This Row],[41+]]-P_R[[#This Row],[42+]]</f>
        <v>#VALUE!</v>
      </c>
      <c r="CF382" s="5" t="e">
        <f>P_R[[#This Row],[42+]]-P_R[[#This Row],[43+]]</f>
        <v>#VALUE!</v>
      </c>
      <c r="CG382" s="5" t="e">
        <f>P_R[[#This Row],[43+]]-P_R[[#This Row],[44+]]</f>
        <v>#VALUE!</v>
      </c>
      <c r="CH382" s="5" t="e">
        <f>P_R[[#This Row],[44+]]-P_R[[#This Row],[45+]]</f>
        <v>#VALUE!</v>
      </c>
      <c r="CI382" s="5" t="e">
        <f>P_R[[#This Row],[45+]]-P_R[[#This Row],[46+]]</f>
        <v>#VALUE!</v>
      </c>
      <c r="CJ382" s="5" t="e">
        <f>P_R[[#This Row],[46+]]-P_R[[#This Row],[47+]]</f>
        <v>#VALUE!</v>
      </c>
      <c r="CK382" s="5" t="e">
        <f>P_R[[#This Row],[47+]]-P_R[[#This Row],[48+]]</f>
        <v>#VALUE!</v>
      </c>
      <c r="CL382" s="5" t="e">
        <f>P_R[[#This Row],[48+]]-P_R[[#This Row],[49+]]</f>
        <v>#VALUE!</v>
      </c>
    </row>
    <row r="383" spans="50:90" x14ac:dyDescent="0.25">
      <c r="AX383" s="5" t="e">
        <f>P_R[[#This Row],[8+]]-P_R[[#This Row],[9+]]</f>
        <v>#VALUE!</v>
      </c>
      <c r="AY383" s="5" t="e">
        <f>P_R[[#This Row],[9+]]-P_R[[#This Row],[10+]]</f>
        <v>#VALUE!</v>
      </c>
      <c r="AZ383" s="5" t="e">
        <f>P_R[[#This Row],[10+]]-P_R[[#This Row],[11+]]</f>
        <v>#VALUE!</v>
      </c>
      <c r="BA383" s="5" t="e">
        <f>P_R[[#This Row],[11+]]-P_R[[#This Row],[12+]]</f>
        <v>#VALUE!</v>
      </c>
      <c r="BB383" s="5" t="e">
        <f>P_R[[#This Row],[12+]]-P_R[[#This Row],[13+]]</f>
        <v>#VALUE!</v>
      </c>
      <c r="BC383" s="5" t="e">
        <f>P_R[[#This Row],[13+]]-P_R[[#This Row],[14+]]</f>
        <v>#VALUE!</v>
      </c>
      <c r="BD383" s="5" t="e">
        <f>P_R[[#This Row],[14+]]-P_R[[#This Row],[15+]]</f>
        <v>#VALUE!</v>
      </c>
      <c r="BE383" s="5" t="e">
        <f>P_R[[#This Row],[15+]]-P_R[[#This Row],[16+]]</f>
        <v>#VALUE!</v>
      </c>
      <c r="BF383" s="5" t="e">
        <f>P_R[[#This Row],[16+]]-P_R[[#This Row],[17+]]</f>
        <v>#VALUE!</v>
      </c>
      <c r="BG383" s="5" t="e">
        <f>P_R[[#This Row],[17+]]-P_R[[#This Row],[18+]]</f>
        <v>#VALUE!</v>
      </c>
      <c r="BH383" s="5" t="e">
        <f>P_R[[#This Row],[18+]]-P_R[[#This Row],[19+]]</f>
        <v>#VALUE!</v>
      </c>
      <c r="BI383" s="5" t="e">
        <f>P_R[[#This Row],[19+]]-P_R[[#This Row],[20+]]</f>
        <v>#VALUE!</v>
      </c>
      <c r="BJ383" s="5" t="e">
        <f>P_R[[#This Row],[20+]]-P_R[[#This Row],[21+]]</f>
        <v>#VALUE!</v>
      </c>
      <c r="BK383" s="5" t="e">
        <f>P_R[[#This Row],[21+]]-P_R[[#This Row],[22+]]</f>
        <v>#VALUE!</v>
      </c>
      <c r="BL383" s="5" t="e">
        <f>P_R[[#This Row],[22+]]-P_R[[#This Row],[23+]]</f>
        <v>#VALUE!</v>
      </c>
      <c r="BM383" s="5" t="e">
        <f>P_R[[#This Row],[23+]]-P_R[[#This Row],[24+]]</f>
        <v>#VALUE!</v>
      </c>
      <c r="BN383" s="5" t="e">
        <f>P_R[[#This Row],[24+]]-P_R[[#This Row],[25+]]</f>
        <v>#VALUE!</v>
      </c>
      <c r="BO383" s="5" t="e">
        <f>P_R[[#This Row],[25+]]-P_R[[#This Row],[26+]]</f>
        <v>#VALUE!</v>
      </c>
      <c r="BP383" s="5" t="e">
        <f>P_R[[#This Row],[26+]]-P_R[[#This Row],[27+]]</f>
        <v>#VALUE!</v>
      </c>
      <c r="BQ383" s="5" t="e">
        <f>P_R[[#This Row],[27+]]-P_R[[#This Row],[28+]]</f>
        <v>#VALUE!</v>
      </c>
      <c r="BR383" s="5" t="e">
        <f>P_R[[#This Row],[28+]]-P_R[[#This Row],[29+]]</f>
        <v>#VALUE!</v>
      </c>
      <c r="BS383" s="5" t="e">
        <f>P_R[[#This Row],[29+]]-P_R[[#This Row],[30+]]</f>
        <v>#VALUE!</v>
      </c>
      <c r="BT383" s="5" t="e">
        <f>P_R[[#This Row],[30+]]-P_R[[#This Row],[31+]]</f>
        <v>#VALUE!</v>
      </c>
      <c r="BU383" s="5" t="e">
        <f>P_R[[#This Row],[31+]]-P_R[[#This Row],[32+]]</f>
        <v>#VALUE!</v>
      </c>
      <c r="BV383" s="5" t="e">
        <f>P_R[[#This Row],[32+]]-P_R[[#This Row],[33+]]</f>
        <v>#VALUE!</v>
      </c>
      <c r="BW383" s="5" t="e">
        <f>P_R[[#This Row],[33+]]-P_R[[#This Row],[34+]]</f>
        <v>#VALUE!</v>
      </c>
      <c r="BX383" s="5" t="e">
        <f>P_R[[#This Row],[34+]]-P_R[[#This Row],[35+]]</f>
        <v>#VALUE!</v>
      </c>
      <c r="BY383" s="5" t="e">
        <f>P_R[[#This Row],[35+]]-P_R[[#This Row],[36+]]</f>
        <v>#VALUE!</v>
      </c>
      <c r="BZ383" s="5" t="e">
        <f>P_R[[#This Row],[36+]]-P_R[[#This Row],[37+]]</f>
        <v>#VALUE!</v>
      </c>
      <c r="CA383" s="5" t="e">
        <f>P_R[[#This Row],[37+]]-P_R[[#This Row],[38+]]</f>
        <v>#VALUE!</v>
      </c>
      <c r="CB383" s="5" t="e">
        <f>P_R[[#This Row],[38+]]-P_R[[#This Row],[39+]]</f>
        <v>#VALUE!</v>
      </c>
      <c r="CC383" s="5" t="e">
        <f>P_R[[#This Row],[39+]]-P_R[[#This Row],[40+]]</f>
        <v>#VALUE!</v>
      </c>
      <c r="CD383" s="5" t="e">
        <f>P_R[[#This Row],[40+]]-P_R[[#This Row],[41+]]</f>
        <v>#VALUE!</v>
      </c>
      <c r="CE383" s="5" t="e">
        <f>P_R[[#This Row],[41+]]-P_R[[#This Row],[42+]]</f>
        <v>#VALUE!</v>
      </c>
      <c r="CF383" s="5" t="e">
        <f>P_R[[#This Row],[42+]]-P_R[[#This Row],[43+]]</f>
        <v>#VALUE!</v>
      </c>
      <c r="CG383" s="5" t="e">
        <f>P_R[[#This Row],[43+]]-P_R[[#This Row],[44+]]</f>
        <v>#VALUE!</v>
      </c>
      <c r="CH383" s="5" t="e">
        <f>P_R[[#This Row],[44+]]-P_R[[#This Row],[45+]]</f>
        <v>#VALUE!</v>
      </c>
      <c r="CI383" s="5" t="e">
        <f>P_R[[#This Row],[45+]]-P_R[[#This Row],[46+]]</f>
        <v>#VALUE!</v>
      </c>
      <c r="CJ383" s="5" t="e">
        <f>P_R[[#This Row],[46+]]-P_R[[#This Row],[47+]]</f>
        <v>#VALUE!</v>
      </c>
      <c r="CK383" s="5" t="e">
        <f>P_R[[#This Row],[47+]]-P_R[[#This Row],[48+]]</f>
        <v>#VALUE!</v>
      </c>
      <c r="CL383" s="5" t="e">
        <f>P_R[[#This Row],[48+]]-P_R[[#This Row],[49+]]</f>
        <v>#VALUE!</v>
      </c>
    </row>
    <row r="384" spans="50:90" x14ac:dyDescent="0.25">
      <c r="AX384" s="5" t="e">
        <f>P_R[[#This Row],[8+]]-P_R[[#This Row],[9+]]</f>
        <v>#VALUE!</v>
      </c>
      <c r="AY384" s="5" t="e">
        <f>P_R[[#This Row],[9+]]-P_R[[#This Row],[10+]]</f>
        <v>#VALUE!</v>
      </c>
      <c r="AZ384" s="5" t="e">
        <f>P_R[[#This Row],[10+]]-P_R[[#This Row],[11+]]</f>
        <v>#VALUE!</v>
      </c>
      <c r="BA384" s="5" t="e">
        <f>P_R[[#This Row],[11+]]-P_R[[#This Row],[12+]]</f>
        <v>#VALUE!</v>
      </c>
      <c r="BB384" s="5" t="e">
        <f>P_R[[#This Row],[12+]]-P_R[[#This Row],[13+]]</f>
        <v>#VALUE!</v>
      </c>
      <c r="BC384" s="5" t="e">
        <f>P_R[[#This Row],[13+]]-P_R[[#This Row],[14+]]</f>
        <v>#VALUE!</v>
      </c>
      <c r="BD384" s="5" t="e">
        <f>P_R[[#This Row],[14+]]-P_R[[#This Row],[15+]]</f>
        <v>#VALUE!</v>
      </c>
      <c r="BE384" s="5" t="e">
        <f>P_R[[#This Row],[15+]]-P_R[[#This Row],[16+]]</f>
        <v>#VALUE!</v>
      </c>
      <c r="BF384" s="5" t="e">
        <f>P_R[[#This Row],[16+]]-P_R[[#This Row],[17+]]</f>
        <v>#VALUE!</v>
      </c>
      <c r="BG384" s="5" t="e">
        <f>P_R[[#This Row],[17+]]-P_R[[#This Row],[18+]]</f>
        <v>#VALUE!</v>
      </c>
      <c r="BH384" s="5" t="e">
        <f>P_R[[#This Row],[18+]]-P_R[[#This Row],[19+]]</f>
        <v>#VALUE!</v>
      </c>
      <c r="BI384" s="5" t="e">
        <f>P_R[[#This Row],[19+]]-P_R[[#This Row],[20+]]</f>
        <v>#VALUE!</v>
      </c>
      <c r="BJ384" s="5" t="e">
        <f>P_R[[#This Row],[20+]]-P_R[[#This Row],[21+]]</f>
        <v>#VALUE!</v>
      </c>
      <c r="BK384" s="5" t="e">
        <f>P_R[[#This Row],[21+]]-P_R[[#This Row],[22+]]</f>
        <v>#VALUE!</v>
      </c>
      <c r="BL384" s="5" t="e">
        <f>P_R[[#This Row],[22+]]-P_R[[#This Row],[23+]]</f>
        <v>#VALUE!</v>
      </c>
      <c r="BM384" s="5" t="e">
        <f>P_R[[#This Row],[23+]]-P_R[[#This Row],[24+]]</f>
        <v>#VALUE!</v>
      </c>
      <c r="BN384" s="5" t="e">
        <f>P_R[[#This Row],[24+]]-P_R[[#This Row],[25+]]</f>
        <v>#VALUE!</v>
      </c>
      <c r="BO384" s="5" t="e">
        <f>P_R[[#This Row],[25+]]-P_R[[#This Row],[26+]]</f>
        <v>#VALUE!</v>
      </c>
      <c r="BP384" s="5" t="e">
        <f>P_R[[#This Row],[26+]]-P_R[[#This Row],[27+]]</f>
        <v>#VALUE!</v>
      </c>
      <c r="BQ384" s="5" t="e">
        <f>P_R[[#This Row],[27+]]-P_R[[#This Row],[28+]]</f>
        <v>#VALUE!</v>
      </c>
      <c r="BR384" s="5" t="e">
        <f>P_R[[#This Row],[28+]]-P_R[[#This Row],[29+]]</f>
        <v>#VALUE!</v>
      </c>
      <c r="BS384" s="5" t="e">
        <f>P_R[[#This Row],[29+]]-P_R[[#This Row],[30+]]</f>
        <v>#VALUE!</v>
      </c>
      <c r="BT384" s="5" t="e">
        <f>P_R[[#This Row],[30+]]-P_R[[#This Row],[31+]]</f>
        <v>#VALUE!</v>
      </c>
      <c r="BU384" s="5" t="e">
        <f>P_R[[#This Row],[31+]]-P_R[[#This Row],[32+]]</f>
        <v>#VALUE!</v>
      </c>
      <c r="BV384" s="5" t="e">
        <f>P_R[[#This Row],[32+]]-P_R[[#This Row],[33+]]</f>
        <v>#VALUE!</v>
      </c>
      <c r="BW384" s="5" t="e">
        <f>P_R[[#This Row],[33+]]-P_R[[#This Row],[34+]]</f>
        <v>#VALUE!</v>
      </c>
      <c r="BX384" s="5" t="e">
        <f>P_R[[#This Row],[34+]]-P_R[[#This Row],[35+]]</f>
        <v>#VALUE!</v>
      </c>
      <c r="BY384" s="5" t="e">
        <f>P_R[[#This Row],[35+]]-P_R[[#This Row],[36+]]</f>
        <v>#VALUE!</v>
      </c>
      <c r="BZ384" s="5" t="e">
        <f>P_R[[#This Row],[36+]]-P_R[[#This Row],[37+]]</f>
        <v>#VALUE!</v>
      </c>
      <c r="CA384" s="5" t="e">
        <f>P_R[[#This Row],[37+]]-P_R[[#This Row],[38+]]</f>
        <v>#VALUE!</v>
      </c>
      <c r="CB384" s="5" t="e">
        <f>P_R[[#This Row],[38+]]-P_R[[#This Row],[39+]]</f>
        <v>#VALUE!</v>
      </c>
      <c r="CC384" s="5" t="e">
        <f>P_R[[#This Row],[39+]]-P_R[[#This Row],[40+]]</f>
        <v>#VALUE!</v>
      </c>
      <c r="CD384" s="5" t="e">
        <f>P_R[[#This Row],[40+]]-P_R[[#This Row],[41+]]</f>
        <v>#VALUE!</v>
      </c>
      <c r="CE384" s="5" t="e">
        <f>P_R[[#This Row],[41+]]-P_R[[#This Row],[42+]]</f>
        <v>#VALUE!</v>
      </c>
      <c r="CF384" s="5" t="e">
        <f>P_R[[#This Row],[42+]]-P_R[[#This Row],[43+]]</f>
        <v>#VALUE!</v>
      </c>
      <c r="CG384" s="5" t="e">
        <f>P_R[[#This Row],[43+]]-P_R[[#This Row],[44+]]</f>
        <v>#VALUE!</v>
      </c>
      <c r="CH384" s="5" t="e">
        <f>P_R[[#This Row],[44+]]-P_R[[#This Row],[45+]]</f>
        <v>#VALUE!</v>
      </c>
      <c r="CI384" s="5" t="e">
        <f>P_R[[#This Row],[45+]]-P_R[[#This Row],[46+]]</f>
        <v>#VALUE!</v>
      </c>
      <c r="CJ384" s="5" t="e">
        <f>P_R[[#This Row],[46+]]-P_R[[#This Row],[47+]]</f>
        <v>#VALUE!</v>
      </c>
      <c r="CK384" s="5" t="e">
        <f>P_R[[#This Row],[47+]]-P_R[[#This Row],[48+]]</f>
        <v>#VALUE!</v>
      </c>
      <c r="CL384" s="5" t="e">
        <f>P_R[[#This Row],[48+]]-P_R[[#This Row],[49+]]</f>
        <v>#VALUE!</v>
      </c>
    </row>
    <row r="385" spans="50:90" x14ac:dyDescent="0.25">
      <c r="AX385" s="5" t="e">
        <f>P_R[[#This Row],[8+]]-P_R[[#This Row],[9+]]</f>
        <v>#VALUE!</v>
      </c>
      <c r="AY385" s="5" t="e">
        <f>P_R[[#This Row],[9+]]-P_R[[#This Row],[10+]]</f>
        <v>#VALUE!</v>
      </c>
      <c r="AZ385" s="5" t="e">
        <f>P_R[[#This Row],[10+]]-P_R[[#This Row],[11+]]</f>
        <v>#VALUE!</v>
      </c>
      <c r="BA385" s="5" t="e">
        <f>P_R[[#This Row],[11+]]-P_R[[#This Row],[12+]]</f>
        <v>#VALUE!</v>
      </c>
      <c r="BB385" s="5" t="e">
        <f>P_R[[#This Row],[12+]]-P_R[[#This Row],[13+]]</f>
        <v>#VALUE!</v>
      </c>
      <c r="BC385" s="5" t="e">
        <f>P_R[[#This Row],[13+]]-P_R[[#This Row],[14+]]</f>
        <v>#VALUE!</v>
      </c>
      <c r="BD385" s="5" t="e">
        <f>P_R[[#This Row],[14+]]-P_R[[#This Row],[15+]]</f>
        <v>#VALUE!</v>
      </c>
      <c r="BE385" s="5" t="e">
        <f>P_R[[#This Row],[15+]]-P_R[[#This Row],[16+]]</f>
        <v>#VALUE!</v>
      </c>
      <c r="BF385" s="5" t="e">
        <f>P_R[[#This Row],[16+]]-P_R[[#This Row],[17+]]</f>
        <v>#VALUE!</v>
      </c>
      <c r="BG385" s="5" t="e">
        <f>P_R[[#This Row],[17+]]-P_R[[#This Row],[18+]]</f>
        <v>#VALUE!</v>
      </c>
      <c r="BH385" s="5" t="e">
        <f>P_R[[#This Row],[18+]]-P_R[[#This Row],[19+]]</f>
        <v>#VALUE!</v>
      </c>
      <c r="BI385" s="5" t="e">
        <f>P_R[[#This Row],[19+]]-P_R[[#This Row],[20+]]</f>
        <v>#VALUE!</v>
      </c>
      <c r="BJ385" s="5" t="e">
        <f>P_R[[#This Row],[20+]]-P_R[[#This Row],[21+]]</f>
        <v>#VALUE!</v>
      </c>
      <c r="BK385" s="5" t="e">
        <f>P_R[[#This Row],[21+]]-P_R[[#This Row],[22+]]</f>
        <v>#VALUE!</v>
      </c>
      <c r="BL385" s="5" t="e">
        <f>P_R[[#This Row],[22+]]-P_R[[#This Row],[23+]]</f>
        <v>#VALUE!</v>
      </c>
      <c r="BM385" s="5" t="e">
        <f>P_R[[#This Row],[23+]]-P_R[[#This Row],[24+]]</f>
        <v>#VALUE!</v>
      </c>
      <c r="BN385" s="5" t="e">
        <f>P_R[[#This Row],[24+]]-P_R[[#This Row],[25+]]</f>
        <v>#VALUE!</v>
      </c>
      <c r="BO385" s="5" t="e">
        <f>P_R[[#This Row],[25+]]-P_R[[#This Row],[26+]]</f>
        <v>#VALUE!</v>
      </c>
      <c r="BP385" s="5" t="e">
        <f>P_R[[#This Row],[26+]]-P_R[[#This Row],[27+]]</f>
        <v>#VALUE!</v>
      </c>
      <c r="BQ385" s="5" t="e">
        <f>P_R[[#This Row],[27+]]-P_R[[#This Row],[28+]]</f>
        <v>#VALUE!</v>
      </c>
      <c r="BR385" s="5" t="e">
        <f>P_R[[#This Row],[28+]]-P_R[[#This Row],[29+]]</f>
        <v>#VALUE!</v>
      </c>
      <c r="BS385" s="5" t="e">
        <f>P_R[[#This Row],[29+]]-P_R[[#This Row],[30+]]</f>
        <v>#VALUE!</v>
      </c>
      <c r="BT385" s="5" t="e">
        <f>P_R[[#This Row],[30+]]-P_R[[#This Row],[31+]]</f>
        <v>#VALUE!</v>
      </c>
      <c r="BU385" s="5" t="e">
        <f>P_R[[#This Row],[31+]]-P_R[[#This Row],[32+]]</f>
        <v>#VALUE!</v>
      </c>
      <c r="BV385" s="5" t="e">
        <f>P_R[[#This Row],[32+]]-P_R[[#This Row],[33+]]</f>
        <v>#VALUE!</v>
      </c>
      <c r="BW385" s="5" t="e">
        <f>P_R[[#This Row],[33+]]-P_R[[#This Row],[34+]]</f>
        <v>#VALUE!</v>
      </c>
      <c r="BX385" s="5" t="e">
        <f>P_R[[#This Row],[34+]]-P_R[[#This Row],[35+]]</f>
        <v>#VALUE!</v>
      </c>
      <c r="BY385" s="5" t="e">
        <f>P_R[[#This Row],[35+]]-P_R[[#This Row],[36+]]</f>
        <v>#VALUE!</v>
      </c>
      <c r="BZ385" s="5" t="e">
        <f>P_R[[#This Row],[36+]]-P_R[[#This Row],[37+]]</f>
        <v>#VALUE!</v>
      </c>
      <c r="CA385" s="5" t="e">
        <f>P_R[[#This Row],[37+]]-P_R[[#This Row],[38+]]</f>
        <v>#VALUE!</v>
      </c>
      <c r="CB385" s="5" t="e">
        <f>P_R[[#This Row],[38+]]-P_R[[#This Row],[39+]]</f>
        <v>#VALUE!</v>
      </c>
      <c r="CC385" s="5" t="e">
        <f>P_R[[#This Row],[39+]]-P_R[[#This Row],[40+]]</f>
        <v>#VALUE!</v>
      </c>
      <c r="CD385" s="5" t="e">
        <f>P_R[[#This Row],[40+]]-P_R[[#This Row],[41+]]</f>
        <v>#VALUE!</v>
      </c>
      <c r="CE385" s="5" t="e">
        <f>P_R[[#This Row],[41+]]-P_R[[#This Row],[42+]]</f>
        <v>#VALUE!</v>
      </c>
      <c r="CF385" s="5" t="e">
        <f>P_R[[#This Row],[42+]]-P_R[[#This Row],[43+]]</f>
        <v>#VALUE!</v>
      </c>
      <c r="CG385" s="5" t="e">
        <f>P_R[[#This Row],[43+]]-P_R[[#This Row],[44+]]</f>
        <v>#VALUE!</v>
      </c>
      <c r="CH385" s="5" t="e">
        <f>P_R[[#This Row],[44+]]-P_R[[#This Row],[45+]]</f>
        <v>#VALUE!</v>
      </c>
      <c r="CI385" s="5" t="e">
        <f>P_R[[#This Row],[45+]]-P_R[[#This Row],[46+]]</f>
        <v>#VALUE!</v>
      </c>
      <c r="CJ385" s="5" t="e">
        <f>P_R[[#This Row],[46+]]-P_R[[#This Row],[47+]]</f>
        <v>#VALUE!</v>
      </c>
      <c r="CK385" s="5" t="e">
        <f>P_R[[#This Row],[47+]]-P_R[[#This Row],[48+]]</f>
        <v>#VALUE!</v>
      </c>
      <c r="CL385" s="5" t="e">
        <f>P_R[[#This Row],[48+]]-P_R[[#This Row],[49+]]</f>
        <v>#VALUE!</v>
      </c>
    </row>
    <row r="386" spans="50:90" x14ac:dyDescent="0.25">
      <c r="AX386" s="5" t="e">
        <f>P_R[[#This Row],[8+]]-P_R[[#This Row],[9+]]</f>
        <v>#VALUE!</v>
      </c>
      <c r="AY386" s="5" t="e">
        <f>P_R[[#This Row],[9+]]-P_R[[#This Row],[10+]]</f>
        <v>#VALUE!</v>
      </c>
      <c r="AZ386" s="5" t="e">
        <f>P_R[[#This Row],[10+]]-P_R[[#This Row],[11+]]</f>
        <v>#VALUE!</v>
      </c>
      <c r="BA386" s="5" t="e">
        <f>P_R[[#This Row],[11+]]-P_R[[#This Row],[12+]]</f>
        <v>#VALUE!</v>
      </c>
      <c r="BB386" s="5" t="e">
        <f>P_R[[#This Row],[12+]]-P_R[[#This Row],[13+]]</f>
        <v>#VALUE!</v>
      </c>
      <c r="BC386" s="5" t="e">
        <f>P_R[[#This Row],[13+]]-P_R[[#This Row],[14+]]</f>
        <v>#VALUE!</v>
      </c>
      <c r="BD386" s="5" t="e">
        <f>P_R[[#This Row],[14+]]-P_R[[#This Row],[15+]]</f>
        <v>#VALUE!</v>
      </c>
      <c r="BE386" s="5" t="e">
        <f>P_R[[#This Row],[15+]]-P_R[[#This Row],[16+]]</f>
        <v>#VALUE!</v>
      </c>
      <c r="BF386" s="5" t="e">
        <f>P_R[[#This Row],[16+]]-P_R[[#This Row],[17+]]</f>
        <v>#VALUE!</v>
      </c>
      <c r="BG386" s="5" t="e">
        <f>P_R[[#This Row],[17+]]-P_R[[#This Row],[18+]]</f>
        <v>#VALUE!</v>
      </c>
      <c r="BH386" s="5" t="e">
        <f>P_R[[#This Row],[18+]]-P_R[[#This Row],[19+]]</f>
        <v>#VALUE!</v>
      </c>
      <c r="BI386" s="5" t="e">
        <f>P_R[[#This Row],[19+]]-P_R[[#This Row],[20+]]</f>
        <v>#VALUE!</v>
      </c>
      <c r="BJ386" s="5" t="e">
        <f>P_R[[#This Row],[20+]]-P_R[[#This Row],[21+]]</f>
        <v>#VALUE!</v>
      </c>
      <c r="BK386" s="5" t="e">
        <f>P_R[[#This Row],[21+]]-P_R[[#This Row],[22+]]</f>
        <v>#VALUE!</v>
      </c>
      <c r="BL386" s="5" t="e">
        <f>P_R[[#This Row],[22+]]-P_R[[#This Row],[23+]]</f>
        <v>#VALUE!</v>
      </c>
      <c r="BM386" s="5" t="e">
        <f>P_R[[#This Row],[23+]]-P_R[[#This Row],[24+]]</f>
        <v>#VALUE!</v>
      </c>
      <c r="BN386" s="5" t="e">
        <f>P_R[[#This Row],[24+]]-P_R[[#This Row],[25+]]</f>
        <v>#VALUE!</v>
      </c>
      <c r="BO386" s="5" t="e">
        <f>P_R[[#This Row],[25+]]-P_R[[#This Row],[26+]]</f>
        <v>#VALUE!</v>
      </c>
      <c r="BP386" s="5" t="e">
        <f>P_R[[#This Row],[26+]]-P_R[[#This Row],[27+]]</f>
        <v>#VALUE!</v>
      </c>
      <c r="BQ386" s="5" t="e">
        <f>P_R[[#This Row],[27+]]-P_R[[#This Row],[28+]]</f>
        <v>#VALUE!</v>
      </c>
      <c r="BR386" s="5" t="e">
        <f>P_R[[#This Row],[28+]]-P_R[[#This Row],[29+]]</f>
        <v>#VALUE!</v>
      </c>
      <c r="BS386" s="5" t="e">
        <f>P_R[[#This Row],[29+]]-P_R[[#This Row],[30+]]</f>
        <v>#VALUE!</v>
      </c>
      <c r="BT386" s="5" t="e">
        <f>P_R[[#This Row],[30+]]-P_R[[#This Row],[31+]]</f>
        <v>#VALUE!</v>
      </c>
      <c r="BU386" s="5" t="e">
        <f>P_R[[#This Row],[31+]]-P_R[[#This Row],[32+]]</f>
        <v>#VALUE!</v>
      </c>
      <c r="BV386" s="5" t="e">
        <f>P_R[[#This Row],[32+]]-P_R[[#This Row],[33+]]</f>
        <v>#VALUE!</v>
      </c>
      <c r="BW386" s="5" t="e">
        <f>P_R[[#This Row],[33+]]-P_R[[#This Row],[34+]]</f>
        <v>#VALUE!</v>
      </c>
      <c r="BX386" s="5" t="e">
        <f>P_R[[#This Row],[34+]]-P_R[[#This Row],[35+]]</f>
        <v>#VALUE!</v>
      </c>
      <c r="BY386" s="5" t="e">
        <f>P_R[[#This Row],[35+]]-P_R[[#This Row],[36+]]</f>
        <v>#VALUE!</v>
      </c>
      <c r="BZ386" s="5" t="e">
        <f>P_R[[#This Row],[36+]]-P_R[[#This Row],[37+]]</f>
        <v>#VALUE!</v>
      </c>
      <c r="CA386" s="5" t="e">
        <f>P_R[[#This Row],[37+]]-P_R[[#This Row],[38+]]</f>
        <v>#VALUE!</v>
      </c>
      <c r="CB386" s="5" t="e">
        <f>P_R[[#This Row],[38+]]-P_R[[#This Row],[39+]]</f>
        <v>#VALUE!</v>
      </c>
      <c r="CC386" s="5" t="e">
        <f>P_R[[#This Row],[39+]]-P_R[[#This Row],[40+]]</f>
        <v>#VALUE!</v>
      </c>
      <c r="CD386" s="5" t="e">
        <f>P_R[[#This Row],[40+]]-P_R[[#This Row],[41+]]</f>
        <v>#VALUE!</v>
      </c>
      <c r="CE386" s="5" t="e">
        <f>P_R[[#This Row],[41+]]-P_R[[#This Row],[42+]]</f>
        <v>#VALUE!</v>
      </c>
      <c r="CF386" s="5" t="e">
        <f>P_R[[#This Row],[42+]]-P_R[[#This Row],[43+]]</f>
        <v>#VALUE!</v>
      </c>
      <c r="CG386" s="5" t="e">
        <f>P_R[[#This Row],[43+]]-P_R[[#This Row],[44+]]</f>
        <v>#VALUE!</v>
      </c>
      <c r="CH386" s="5" t="e">
        <f>P_R[[#This Row],[44+]]-P_R[[#This Row],[45+]]</f>
        <v>#VALUE!</v>
      </c>
      <c r="CI386" s="5" t="e">
        <f>P_R[[#This Row],[45+]]-P_R[[#This Row],[46+]]</f>
        <v>#VALUE!</v>
      </c>
      <c r="CJ386" s="5" t="e">
        <f>P_R[[#This Row],[46+]]-P_R[[#This Row],[47+]]</f>
        <v>#VALUE!</v>
      </c>
      <c r="CK386" s="5" t="e">
        <f>P_R[[#This Row],[47+]]-P_R[[#This Row],[48+]]</f>
        <v>#VALUE!</v>
      </c>
      <c r="CL386" s="5" t="e">
        <f>P_R[[#This Row],[48+]]-P_R[[#This Row],[49+]]</f>
        <v>#VALUE!</v>
      </c>
    </row>
    <row r="387" spans="50:90" x14ac:dyDescent="0.25">
      <c r="AX387" s="5" t="e">
        <f>P_R[[#This Row],[8+]]-P_R[[#This Row],[9+]]</f>
        <v>#VALUE!</v>
      </c>
      <c r="AY387" s="5" t="e">
        <f>P_R[[#This Row],[9+]]-P_R[[#This Row],[10+]]</f>
        <v>#VALUE!</v>
      </c>
      <c r="AZ387" s="5" t="e">
        <f>P_R[[#This Row],[10+]]-P_R[[#This Row],[11+]]</f>
        <v>#VALUE!</v>
      </c>
      <c r="BA387" s="5" t="e">
        <f>P_R[[#This Row],[11+]]-P_R[[#This Row],[12+]]</f>
        <v>#VALUE!</v>
      </c>
      <c r="BB387" s="5" t="e">
        <f>P_R[[#This Row],[12+]]-P_R[[#This Row],[13+]]</f>
        <v>#VALUE!</v>
      </c>
      <c r="BC387" s="5" t="e">
        <f>P_R[[#This Row],[13+]]-P_R[[#This Row],[14+]]</f>
        <v>#VALUE!</v>
      </c>
      <c r="BD387" s="5" t="e">
        <f>P_R[[#This Row],[14+]]-P_R[[#This Row],[15+]]</f>
        <v>#VALUE!</v>
      </c>
      <c r="BE387" s="5" t="e">
        <f>P_R[[#This Row],[15+]]-P_R[[#This Row],[16+]]</f>
        <v>#VALUE!</v>
      </c>
      <c r="BF387" s="5" t="e">
        <f>P_R[[#This Row],[16+]]-P_R[[#This Row],[17+]]</f>
        <v>#VALUE!</v>
      </c>
      <c r="BG387" s="5" t="e">
        <f>P_R[[#This Row],[17+]]-P_R[[#This Row],[18+]]</f>
        <v>#VALUE!</v>
      </c>
      <c r="BH387" s="5" t="e">
        <f>P_R[[#This Row],[18+]]-P_R[[#This Row],[19+]]</f>
        <v>#VALUE!</v>
      </c>
      <c r="BI387" s="5" t="e">
        <f>P_R[[#This Row],[19+]]-P_R[[#This Row],[20+]]</f>
        <v>#VALUE!</v>
      </c>
      <c r="BJ387" s="5" t="e">
        <f>P_R[[#This Row],[20+]]-P_R[[#This Row],[21+]]</f>
        <v>#VALUE!</v>
      </c>
      <c r="BK387" s="5" t="e">
        <f>P_R[[#This Row],[21+]]-P_R[[#This Row],[22+]]</f>
        <v>#VALUE!</v>
      </c>
      <c r="BL387" s="5" t="e">
        <f>P_R[[#This Row],[22+]]-P_R[[#This Row],[23+]]</f>
        <v>#VALUE!</v>
      </c>
      <c r="BM387" s="5" t="e">
        <f>P_R[[#This Row],[23+]]-P_R[[#This Row],[24+]]</f>
        <v>#VALUE!</v>
      </c>
      <c r="BN387" s="5" t="e">
        <f>P_R[[#This Row],[24+]]-P_R[[#This Row],[25+]]</f>
        <v>#VALUE!</v>
      </c>
      <c r="BO387" s="5" t="e">
        <f>P_R[[#This Row],[25+]]-P_R[[#This Row],[26+]]</f>
        <v>#VALUE!</v>
      </c>
      <c r="BP387" s="5" t="e">
        <f>P_R[[#This Row],[26+]]-P_R[[#This Row],[27+]]</f>
        <v>#VALUE!</v>
      </c>
      <c r="BQ387" s="5" t="e">
        <f>P_R[[#This Row],[27+]]-P_R[[#This Row],[28+]]</f>
        <v>#VALUE!</v>
      </c>
      <c r="BR387" s="5" t="e">
        <f>P_R[[#This Row],[28+]]-P_R[[#This Row],[29+]]</f>
        <v>#VALUE!</v>
      </c>
      <c r="BS387" s="5" t="e">
        <f>P_R[[#This Row],[29+]]-P_R[[#This Row],[30+]]</f>
        <v>#VALUE!</v>
      </c>
      <c r="BT387" s="5" t="e">
        <f>P_R[[#This Row],[30+]]-P_R[[#This Row],[31+]]</f>
        <v>#VALUE!</v>
      </c>
      <c r="BU387" s="5" t="e">
        <f>P_R[[#This Row],[31+]]-P_R[[#This Row],[32+]]</f>
        <v>#VALUE!</v>
      </c>
      <c r="BV387" s="5" t="e">
        <f>P_R[[#This Row],[32+]]-P_R[[#This Row],[33+]]</f>
        <v>#VALUE!</v>
      </c>
      <c r="BW387" s="5" t="e">
        <f>P_R[[#This Row],[33+]]-P_R[[#This Row],[34+]]</f>
        <v>#VALUE!</v>
      </c>
      <c r="BX387" s="5" t="e">
        <f>P_R[[#This Row],[34+]]-P_R[[#This Row],[35+]]</f>
        <v>#VALUE!</v>
      </c>
      <c r="BY387" s="5" t="e">
        <f>P_R[[#This Row],[35+]]-P_R[[#This Row],[36+]]</f>
        <v>#VALUE!</v>
      </c>
      <c r="BZ387" s="5" t="e">
        <f>P_R[[#This Row],[36+]]-P_R[[#This Row],[37+]]</f>
        <v>#VALUE!</v>
      </c>
      <c r="CA387" s="5" t="e">
        <f>P_R[[#This Row],[37+]]-P_R[[#This Row],[38+]]</f>
        <v>#VALUE!</v>
      </c>
      <c r="CB387" s="5" t="e">
        <f>P_R[[#This Row],[38+]]-P_R[[#This Row],[39+]]</f>
        <v>#VALUE!</v>
      </c>
      <c r="CC387" s="5" t="e">
        <f>P_R[[#This Row],[39+]]-P_R[[#This Row],[40+]]</f>
        <v>#VALUE!</v>
      </c>
      <c r="CD387" s="5" t="e">
        <f>P_R[[#This Row],[40+]]-P_R[[#This Row],[41+]]</f>
        <v>#VALUE!</v>
      </c>
      <c r="CE387" s="5" t="e">
        <f>P_R[[#This Row],[41+]]-P_R[[#This Row],[42+]]</f>
        <v>#VALUE!</v>
      </c>
      <c r="CF387" s="5" t="e">
        <f>P_R[[#This Row],[42+]]-P_R[[#This Row],[43+]]</f>
        <v>#VALUE!</v>
      </c>
      <c r="CG387" s="5" t="e">
        <f>P_R[[#This Row],[43+]]-P_R[[#This Row],[44+]]</f>
        <v>#VALUE!</v>
      </c>
      <c r="CH387" s="5" t="e">
        <f>P_R[[#This Row],[44+]]-P_R[[#This Row],[45+]]</f>
        <v>#VALUE!</v>
      </c>
      <c r="CI387" s="5" t="e">
        <f>P_R[[#This Row],[45+]]-P_R[[#This Row],[46+]]</f>
        <v>#VALUE!</v>
      </c>
      <c r="CJ387" s="5" t="e">
        <f>P_R[[#This Row],[46+]]-P_R[[#This Row],[47+]]</f>
        <v>#VALUE!</v>
      </c>
      <c r="CK387" s="5" t="e">
        <f>P_R[[#This Row],[47+]]-P_R[[#This Row],[48+]]</f>
        <v>#VALUE!</v>
      </c>
      <c r="CL387" s="5" t="e">
        <f>P_R[[#This Row],[48+]]-P_R[[#This Row],[49+]]</f>
        <v>#VALUE!</v>
      </c>
    </row>
    <row r="388" spans="50:90" x14ac:dyDescent="0.25">
      <c r="AX388" s="5" t="e">
        <f>P_R[[#This Row],[8+]]-P_R[[#This Row],[9+]]</f>
        <v>#VALUE!</v>
      </c>
      <c r="AY388" s="5" t="e">
        <f>P_R[[#This Row],[9+]]-P_R[[#This Row],[10+]]</f>
        <v>#VALUE!</v>
      </c>
      <c r="AZ388" s="5" t="e">
        <f>P_R[[#This Row],[10+]]-P_R[[#This Row],[11+]]</f>
        <v>#VALUE!</v>
      </c>
      <c r="BA388" s="5" t="e">
        <f>P_R[[#This Row],[11+]]-P_R[[#This Row],[12+]]</f>
        <v>#VALUE!</v>
      </c>
      <c r="BB388" s="5" t="e">
        <f>P_R[[#This Row],[12+]]-P_R[[#This Row],[13+]]</f>
        <v>#VALUE!</v>
      </c>
      <c r="BC388" s="5" t="e">
        <f>P_R[[#This Row],[13+]]-P_R[[#This Row],[14+]]</f>
        <v>#VALUE!</v>
      </c>
      <c r="BD388" s="5" t="e">
        <f>P_R[[#This Row],[14+]]-P_R[[#This Row],[15+]]</f>
        <v>#VALUE!</v>
      </c>
      <c r="BE388" s="5" t="e">
        <f>P_R[[#This Row],[15+]]-P_R[[#This Row],[16+]]</f>
        <v>#VALUE!</v>
      </c>
      <c r="BF388" s="5" t="e">
        <f>P_R[[#This Row],[16+]]-P_R[[#This Row],[17+]]</f>
        <v>#VALUE!</v>
      </c>
      <c r="BG388" s="5" t="e">
        <f>P_R[[#This Row],[17+]]-P_R[[#This Row],[18+]]</f>
        <v>#VALUE!</v>
      </c>
      <c r="BH388" s="5" t="e">
        <f>P_R[[#This Row],[18+]]-P_R[[#This Row],[19+]]</f>
        <v>#VALUE!</v>
      </c>
      <c r="BI388" s="5" t="e">
        <f>P_R[[#This Row],[19+]]-P_R[[#This Row],[20+]]</f>
        <v>#VALUE!</v>
      </c>
      <c r="BJ388" s="5" t="e">
        <f>P_R[[#This Row],[20+]]-P_R[[#This Row],[21+]]</f>
        <v>#VALUE!</v>
      </c>
      <c r="BK388" s="5" t="e">
        <f>P_R[[#This Row],[21+]]-P_R[[#This Row],[22+]]</f>
        <v>#VALUE!</v>
      </c>
      <c r="BL388" s="5" t="e">
        <f>P_R[[#This Row],[22+]]-P_R[[#This Row],[23+]]</f>
        <v>#VALUE!</v>
      </c>
      <c r="BM388" s="5" t="e">
        <f>P_R[[#This Row],[23+]]-P_R[[#This Row],[24+]]</f>
        <v>#VALUE!</v>
      </c>
      <c r="BN388" s="5" t="e">
        <f>P_R[[#This Row],[24+]]-P_R[[#This Row],[25+]]</f>
        <v>#VALUE!</v>
      </c>
      <c r="BO388" s="5" t="e">
        <f>P_R[[#This Row],[25+]]-P_R[[#This Row],[26+]]</f>
        <v>#VALUE!</v>
      </c>
      <c r="BP388" s="5" t="e">
        <f>P_R[[#This Row],[26+]]-P_R[[#This Row],[27+]]</f>
        <v>#VALUE!</v>
      </c>
      <c r="BQ388" s="5" t="e">
        <f>P_R[[#This Row],[27+]]-P_R[[#This Row],[28+]]</f>
        <v>#VALUE!</v>
      </c>
      <c r="BR388" s="5" t="e">
        <f>P_R[[#This Row],[28+]]-P_R[[#This Row],[29+]]</f>
        <v>#VALUE!</v>
      </c>
      <c r="BS388" s="5" t="e">
        <f>P_R[[#This Row],[29+]]-P_R[[#This Row],[30+]]</f>
        <v>#VALUE!</v>
      </c>
      <c r="BT388" s="5" t="e">
        <f>P_R[[#This Row],[30+]]-P_R[[#This Row],[31+]]</f>
        <v>#VALUE!</v>
      </c>
      <c r="BU388" s="5" t="e">
        <f>P_R[[#This Row],[31+]]-P_R[[#This Row],[32+]]</f>
        <v>#VALUE!</v>
      </c>
      <c r="BV388" s="5" t="e">
        <f>P_R[[#This Row],[32+]]-P_R[[#This Row],[33+]]</f>
        <v>#VALUE!</v>
      </c>
      <c r="BW388" s="5" t="e">
        <f>P_R[[#This Row],[33+]]-P_R[[#This Row],[34+]]</f>
        <v>#VALUE!</v>
      </c>
      <c r="BX388" s="5" t="e">
        <f>P_R[[#This Row],[34+]]-P_R[[#This Row],[35+]]</f>
        <v>#VALUE!</v>
      </c>
      <c r="BY388" s="5" t="e">
        <f>P_R[[#This Row],[35+]]-P_R[[#This Row],[36+]]</f>
        <v>#VALUE!</v>
      </c>
      <c r="BZ388" s="5" t="e">
        <f>P_R[[#This Row],[36+]]-P_R[[#This Row],[37+]]</f>
        <v>#VALUE!</v>
      </c>
      <c r="CA388" s="5" t="e">
        <f>P_R[[#This Row],[37+]]-P_R[[#This Row],[38+]]</f>
        <v>#VALUE!</v>
      </c>
      <c r="CB388" s="5" t="e">
        <f>P_R[[#This Row],[38+]]-P_R[[#This Row],[39+]]</f>
        <v>#VALUE!</v>
      </c>
      <c r="CC388" s="5" t="e">
        <f>P_R[[#This Row],[39+]]-P_R[[#This Row],[40+]]</f>
        <v>#VALUE!</v>
      </c>
      <c r="CD388" s="5" t="e">
        <f>P_R[[#This Row],[40+]]-P_R[[#This Row],[41+]]</f>
        <v>#VALUE!</v>
      </c>
      <c r="CE388" s="5" t="e">
        <f>P_R[[#This Row],[41+]]-P_R[[#This Row],[42+]]</f>
        <v>#VALUE!</v>
      </c>
      <c r="CF388" s="5" t="e">
        <f>P_R[[#This Row],[42+]]-P_R[[#This Row],[43+]]</f>
        <v>#VALUE!</v>
      </c>
      <c r="CG388" s="5" t="e">
        <f>P_R[[#This Row],[43+]]-P_R[[#This Row],[44+]]</f>
        <v>#VALUE!</v>
      </c>
      <c r="CH388" s="5" t="e">
        <f>P_R[[#This Row],[44+]]-P_R[[#This Row],[45+]]</f>
        <v>#VALUE!</v>
      </c>
      <c r="CI388" s="5" t="e">
        <f>P_R[[#This Row],[45+]]-P_R[[#This Row],[46+]]</f>
        <v>#VALUE!</v>
      </c>
      <c r="CJ388" s="5" t="e">
        <f>P_R[[#This Row],[46+]]-P_R[[#This Row],[47+]]</f>
        <v>#VALUE!</v>
      </c>
      <c r="CK388" s="5" t="e">
        <f>P_R[[#This Row],[47+]]-P_R[[#This Row],[48+]]</f>
        <v>#VALUE!</v>
      </c>
      <c r="CL388" s="5" t="e">
        <f>P_R[[#This Row],[48+]]-P_R[[#This Row],[49+]]</f>
        <v>#VALUE!</v>
      </c>
    </row>
    <row r="389" spans="50:90" x14ac:dyDescent="0.25">
      <c r="AX389" s="5" t="e">
        <f>P_R[[#This Row],[8+]]-P_R[[#This Row],[9+]]</f>
        <v>#VALUE!</v>
      </c>
      <c r="AY389" s="5" t="e">
        <f>P_R[[#This Row],[9+]]-P_R[[#This Row],[10+]]</f>
        <v>#VALUE!</v>
      </c>
      <c r="AZ389" s="5" t="e">
        <f>P_R[[#This Row],[10+]]-P_R[[#This Row],[11+]]</f>
        <v>#VALUE!</v>
      </c>
      <c r="BA389" s="5" t="e">
        <f>P_R[[#This Row],[11+]]-P_R[[#This Row],[12+]]</f>
        <v>#VALUE!</v>
      </c>
      <c r="BB389" s="5" t="e">
        <f>P_R[[#This Row],[12+]]-P_R[[#This Row],[13+]]</f>
        <v>#VALUE!</v>
      </c>
      <c r="BC389" s="5" t="e">
        <f>P_R[[#This Row],[13+]]-P_R[[#This Row],[14+]]</f>
        <v>#VALUE!</v>
      </c>
      <c r="BD389" s="5" t="e">
        <f>P_R[[#This Row],[14+]]-P_R[[#This Row],[15+]]</f>
        <v>#VALUE!</v>
      </c>
      <c r="BE389" s="5" t="e">
        <f>P_R[[#This Row],[15+]]-P_R[[#This Row],[16+]]</f>
        <v>#VALUE!</v>
      </c>
      <c r="BF389" s="5" t="e">
        <f>P_R[[#This Row],[16+]]-P_R[[#This Row],[17+]]</f>
        <v>#VALUE!</v>
      </c>
      <c r="BG389" s="5" t="e">
        <f>P_R[[#This Row],[17+]]-P_R[[#This Row],[18+]]</f>
        <v>#VALUE!</v>
      </c>
      <c r="BH389" s="5" t="e">
        <f>P_R[[#This Row],[18+]]-P_R[[#This Row],[19+]]</f>
        <v>#VALUE!</v>
      </c>
      <c r="BI389" s="5" t="e">
        <f>P_R[[#This Row],[19+]]-P_R[[#This Row],[20+]]</f>
        <v>#VALUE!</v>
      </c>
      <c r="BJ389" s="5" t="e">
        <f>P_R[[#This Row],[20+]]-P_R[[#This Row],[21+]]</f>
        <v>#VALUE!</v>
      </c>
      <c r="BK389" s="5" t="e">
        <f>P_R[[#This Row],[21+]]-P_R[[#This Row],[22+]]</f>
        <v>#VALUE!</v>
      </c>
      <c r="BL389" s="5" t="e">
        <f>P_R[[#This Row],[22+]]-P_R[[#This Row],[23+]]</f>
        <v>#VALUE!</v>
      </c>
      <c r="BM389" s="5" t="e">
        <f>P_R[[#This Row],[23+]]-P_R[[#This Row],[24+]]</f>
        <v>#VALUE!</v>
      </c>
      <c r="BN389" s="5" t="e">
        <f>P_R[[#This Row],[24+]]-P_R[[#This Row],[25+]]</f>
        <v>#VALUE!</v>
      </c>
      <c r="BO389" s="5" t="e">
        <f>P_R[[#This Row],[25+]]-P_R[[#This Row],[26+]]</f>
        <v>#VALUE!</v>
      </c>
      <c r="BP389" s="5" t="e">
        <f>P_R[[#This Row],[26+]]-P_R[[#This Row],[27+]]</f>
        <v>#VALUE!</v>
      </c>
      <c r="BQ389" s="5" t="e">
        <f>P_R[[#This Row],[27+]]-P_R[[#This Row],[28+]]</f>
        <v>#VALUE!</v>
      </c>
      <c r="BR389" s="5" t="e">
        <f>P_R[[#This Row],[28+]]-P_R[[#This Row],[29+]]</f>
        <v>#VALUE!</v>
      </c>
      <c r="BS389" s="5" t="e">
        <f>P_R[[#This Row],[29+]]-P_R[[#This Row],[30+]]</f>
        <v>#VALUE!</v>
      </c>
      <c r="BT389" s="5" t="e">
        <f>P_R[[#This Row],[30+]]-P_R[[#This Row],[31+]]</f>
        <v>#VALUE!</v>
      </c>
      <c r="BU389" s="5" t="e">
        <f>P_R[[#This Row],[31+]]-P_R[[#This Row],[32+]]</f>
        <v>#VALUE!</v>
      </c>
      <c r="BV389" s="5" t="e">
        <f>P_R[[#This Row],[32+]]-P_R[[#This Row],[33+]]</f>
        <v>#VALUE!</v>
      </c>
      <c r="BW389" s="5" t="e">
        <f>P_R[[#This Row],[33+]]-P_R[[#This Row],[34+]]</f>
        <v>#VALUE!</v>
      </c>
      <c r="BX389" s="5" t="e">
        <f>P_R[[#This Row],[34+]]-P_R[[#This Row],[35+]]</f>
        <v>#VALUE!</v>
      </c>
      <c r="BY389" s="5" t="e">
        <f>P_R[[#This Row],[35+]]-P_R[[#This Row],[36+]]</f>
        <v>#VALUE!</v>
      </c>
      <c r="BZ389" s="5" t="e">
        <f>P_R[[#This Row],[36+]]-P_R[[#This Row],[37+]]</f>
        <v>#VALUE!</v>
      </c>
      <c r="CA389" s="5" t="e">
        <f>P_R[[#This Row],[37+]]-P_R[[#This Row],[38+]]</f>
        <v>#VALUE!</v>
      </c>
      <c r="CB389" s="5" t="e">
        <f>P_R[[#This Row],[38+]]-P_R[[#This Row],[39+]]</f>
        <v>#VALUE!</v>
      </c>
      <c r="CC389" s="5" t="e">
        <f>P_R[[#This Row],[39+]]-P_R[[#This Row],[40+]]</f>
        <v>#VALUE!</v>
      </c>
      <c r="CD389" s="5" t="e">
        <f>P_R[[#This Row],[40+]]-P_R[[#This Row],[41+]]</f>
        <v>#VALUE!</v>
      </c>
      <c r="CE389" s="5" t="e">
        <f>P_R[[#This Row],[41+]]-P_R[[#This Row],[42+]]</f>
        <v>#VALUE!</v>
      </c>
      <c r="CF389" s="5" t="e">
        <f>P_R[[#This Row],[42+]]-P_R[[#This Row],[43+]]</f>
        <v>#VALUE!</v>
      </c>
      <c r="CG389" s="5" t="e">
        <f>P_R[[#This Row],[43+]]-P_R[[#This Row],[44+]]</f>
        <v>#VALUE!</v>
      </c>
      <c r="CH389" s="5" t="e">
        <f>P_R[[#This Row],[44+]]-P_R[[#This Row],[45+]]</f>
        <v>#VALUE!</v>
      </c>
      <c r="CI389" s="5" t="e">
        <f>P_R[[#This Row],[45+]]-P_R[[#This Row],[46+]]</f>
        <v>#VALUE!</v>
      </c>
      <c r="CJ389" s="5" t="e">
        <f>P_R[[#This Row],[46+]]-P_R[[#This Row],[47+]]</f>
        <v>#VALUE!</v>
      </c>
      <c r="CK389" s="5" t="e">
        <f>P_R[[#This Row],[47+]]-P_R[[#This Row],[48+]]</f>
        <v>#VALUE!</v>
      </c>
      <c r="CL389" s="5" t="e">
        <f>P_R[[#This Row],[48+]]-P_R[[#This Row],[49+]]</f>
        <v>#VALUE!</v>
      </c>
    </row>
    <row r="390" spans="50:90" x14ac:dyDescent="0.25">
      <c r="AX390" s="5" t="e">
        <f>P_R[[#This Row],[8+]]-P_R[[#This Row],[9+]]</f>
        <v>#VALUE!</v>
      </c>
      <c r="AY390" s="5" t="e">
        <f>P_R[[#This Row],[9+]]-P_R[[#This Row],[10+]]</f>
        <v>#VALUE!</v>
      </c>
      <c r="AZ390" s="5" t="e">
        <f>P_R[[#This Row],[10+]]-P_R[[#This Row],[11+]]</f>
        <v>#VALUE!</v>
      </c>
      <c r="BA390" s="5" t="e">
        <f>P_R[[#This Row],[11+]]-P_R[[#This Row],[12+]]</f>
        <v>#VALUE!</v>
      </c>
      <c r="BB390" s="5" t="e">
        <f>P_R[[#This Row],[12+]]-P_R[[#This Row],[13+]]</f>
        <v>#VALUE!</v>
      </c>
      <c r="BC390" s="5" t="e">
        <f>P_R[[#This Row],[13+]]-P_R[[#This Row],[14+]]</f>
        <v>#VALUE!</v>
      </c>
      <c r="BD390" s="5" t="e">
        <f>P_R[[#This Row],[14+]]-P_R[[#This Row],[15+]]</f>
        <v>#VALUE!</v>
      </c>
      <c r="BE390" s="5" t="e">
        <f>P_R[[#This Row],[15+]]-P_R[[#This Row],[16+]]</f>
        <v>#VALUE!</v>
      </c>
      <c r="BF390" s="5" t="e">
        <f>P_R[[#This Row],[16+]]-P_R[[#This Row],[17+]]</f>
        <v>#VALUE!</v>
      </c>
      <c r="BG390" s="5" t="e">
        <f>P_R[[#This Row],[17+]]-P_R[[#This Row],[18+]]</f>
        <v>#VALUE!</v>
      </c>
      <c r="BH390" s="5" t="e">
        <f>P_R[[#This Row],[18+]]-P_R[[#This Row],[19+]]</f>
        <v>#VALUE!</v>
      </c>
      <c r="BI390" s="5" t="e">
        <f>P_R[[#This Row],[19+]]-P_R[[#This Row],[20+]]</f>
        <v>#VALUE!</v>
      </c>
      <c r="BJ390" s="5" t="e">
        <f>P_R[[#This Row],[20+]]-P_R[[#This Row],[21+]]</f>
        <v>#VALUE!</v>
      </c>
      <c r="BK390" s="5" t="e">
        <f>P_R[[#This Row],[21+]]-P_R[[#This Row],[22+]]</f>
        <v>#VALUE!</v>
      </c>
      <c r="BL390" s="5" t="e">
        <f>P_R[[#This Row],[22+]]-P_R[[#This Row],[23+]]</f>
        <v>#VALUE!</v>
      </c>
      <c r="BM390" s="5" t="e">
        <f>P_R[[#This Row],[23+]]-P_R[[#This Row],[24+]]</f>
        <v>#VALUE!</v>
      </c>
      <c r="BN390" s="5" t="e">
        <f>P_R[[#This Row],[24+]]-P_R[[#This Row],[25+]]</f>
        <v>#VALUE!</v>
      </c>
      <c r="BO390" s="5" t="e">
        <f>P_R[[#This Row],[25+]]-P_R[[#This Row],[26+]]</f>
        <v>#VALUE!</v>
      </c>
      <c r="BP390" s="5" t="e">
        <f>P_R[[#This Row],[26+]]-P_R[[#This Row],[27+]]</f>
        <v>#VALUE!</v>
      </c>
      <c r="BQ390" s="5" t="e">
        <f>P_R[[#This Row],[27+]]-P_R[[#This Row],[28+]]</f>
        <v>#VALUE!</v>
      </c>
      <c r="BR390" s="5" t="e">
        <f>P_R[[#This Row],[28+]]-P_R[[#This Row],[29+]]</f>
        <v>#VALUE!</v>
      </c>
      <c r="BS390" s="5" t="e">
        <f>P_R[[#This Row],[29+]]-P_R[[#This Row],[30+]]</f>
        <v>#VALUE!</v>
      </c>
      <c r="BT390" s="5" t="e">
        <f>P_R[[#This Row],[30+]]-P_R[[#This Row],[31+]]</f>
        <v>#VALUE!</v>
      </c>
      <c r="BU390" s="5" t="e">
        <f>P_R[[#This Row],[31+]]-P_R[[#This Row],[32+]]</f>
        <v>#VALUE!</v>
      </c>
      <c r="BV390" s="5" t="e">
        <f>P_R[[#This Row],[32+]]-P_R[[#This Row],[33+]]</f>
        <v>#VALUE!</v>
      </c>
      <c r="BW390" s="5" t="e">
        <f>P_R[[#This Row],[33+]]-P_R[[#This Row],[34+]]</f>
        <v>#VALUE!</v>
      </c>
      <c r="BX390" s="5" t="e">
        <f>P_R[[#This Row],[34+]]-P_R[[#This Row],[35+]]</f>
        <v>#VALUE!</v>
      </c>
      <c r="BY390" s="5" t="e">
        <f>P_R[[#This Row],[35+]]-P_R[[#This Row],[36+]]</f>
        <v>#VALUE!</v>
      </c>
      <c r="BZ390" s="5" t="e">
        <f>P_R[[#This Row],[36+]]-P_R[[#This Row],[37+]]</f>
        <v>#VALUE!</v>
      </c>
      <c r="CA390" s="5" t="e">
        <f>P_R[[#This Row],[37+]]-P_R[[#This Row],[38+]]</f>
        <v>#VALUE!</v>
      </c>
      <c r="CB390" s="5" t="e">
        <f>P_R[[#This Row],[38+]]-P_R[[#This Row],[39+]]</f>
        <v>#VALUE!</v>
      </c>
      <c r="CC390" s="5" t="e">
        <f>P_R[[#This Row],[39+]]-P_R[[#This Row],[40+]]</f>
        <v>#VALUE!</v>
      </c>
      <c r="CD390" s="5" t="e">
        <f>P_R[[#This Row],[40+]]-P_R[[#This Row],[41+]]</f>
        <v>#VALUE!</v>
      </c>
      <c r="CE390" s="5" t="e">
        <f>P_R[[#This Row],[41+]]-P_R[[#This Row],[42+]]</f>
        <v>#VALUE!</v>
      </c>
      <c r="CF390" s="5" t="e">
        <f>P_R[[#This Row],[42+]]-P_R[[#This Row],[43+]]</f>
        <v>#VALUE!</v>
      </c>
      <c r="CG390" s="5" t="e">
        <f>P_R[[#This Row],[43+]]-P_R[[#This Row],[44+]]</f>
        <v>#VALUE!</v>
      </c>
      <c r="CH390" s="5" t="e">
        <f>P_R[[#This Row],[44+]]-P_R[[#This Row],[45+]]</f>
        <v>#VALUE!</v>
      </c>
      <c r="CI390" s="5" t="e">
        <f>P_R[[#This Row],[45+]]-P_R[[#This Row],[46+]]</f>
        <v>#VALUE!</v>
      </c>
      <c r="CJ390" s="5" t="e">
        <f>P_R[[#This Row],[46+]]-P_R[[#This Row],[47+]]</f>
        <v>#VALUE!</v>
      </c>
      <c r="CK390" s="5" t="e">
        <f>P_R[[#This Row],[47+]]-P_R[[#This Row],[48+]]</f>
        <v>#VALUE!</v>
      </c>
      <c r="CL390" s="5" t="e">
        <f>P_R[[#This Row],[48+]]-P_R[[#This Row],[49+]]</f>
        <v>#VALUE!</v>
      </c>
    </row>
    <row r="391" spans="50:90" x14ac:dyDescent="0.25">
      <c r="AX391" s="5" t="e">
        <f>P_R[[#This Row],[8+]]-P_R[[#This Row],[9+]]</f>
        <v>#VALUE!</v>
      </c>
      <c r="AY391" s="5" t="e">
        <f>P_R[[#This Row],[9+]]-P_R[[#This Row],[10+]]</f>
        <v>#VALUE!</v>
      </c>
      <c r="AZ391" s="5" t="e">
        <f>P_R[[#This Row],[10+]]-P_R[[#This Row],[11+]]</f>
        <v>#VALUE!</v>
      </c>
      <c r="BA391" s="5" t="e">
        <f>P_R[[#This Row],[11+]]-P_R[[#This Row],[12+]]</f>
        <v>#VALUE!</v>
      </c>
      <c r="BB391" s="5" t="e">
        <f>P_R[[#This Row],[12+]]-P_R[[#This Row],[13+]]</f>
        <v>#VALUE!</v>
      </c>
      <c r="BC391" s="5" t="e">
        <f>P_R[[#This Row],[13+]]-P_R[[#This Row],[14+]]</f>
        <v>#VALUE!</v>
      </c>
      <c r="BD391" s="5" t="e">
        <f>P_R[[#This Row],[14+]]-P_R[[#This Row],[15+]]</f>
        <v>#VALUE!</v>
      </c>
      <c r="BE391" s="5" t="e">
        <f>P_R[[#This Row],[15+]]-P_R[[#This Row],[16+]]</f>
        <v>#VALUE!</v>
      </c>
      <c r="BF391" s="5" t="e">
        <f>P_R[[#This Row],[16+]]-P_R[[#This Row],[17+]]</f>
        <v>#VALUE!</v>
      </c>
      <c r="BG391" s="5" t="e">
        <f>P_R[[#This Row],[17+]]-P_R[[#This Row],[18+]]</f>
        <v>#VALUE!</v>
      </c>
      <c r="BH391" s="5" t="e">
        <f>P_R[[#This Row],[18+]]-P_R[[#This Row],[19+]]</f>
        <v>#VALUE!</v>
      </c>
      <c r="BI391" s="5" t="e">
        <f>P_R[[#This Row],[19+]]-P_R[[#This Row],[20+]]</f>
        <v>#VALUE!</v>
      </c>
      <c r="BJ391" s="5" t="e">
        <f>P_R[[#This Row],[20+]]-P_R[[#This Row],[21+]]</f>
        <v>#VALUE!</v>
      </c>
      <c r="BK391" s="5" t="e">
        <f>P_R[[#This Row],[21+]]-P_R[[#This Row],[22+]]</f>
        <v>#VALUE!</v>
      </c>
      <c r="BL391" s="5" t="e">
        <f>P_R[[#This Row],[22+]]-P_R[[#This Row],[23+]]</f>
        <v>#VALUE!</v>
      </c>
      <c r="BM391" s="5" t="e">
        <f>P_R[[#This Row],[23+]]-P_R[[#This Row],[24+]]</f>
        <v>#VALUE!</v>
      </c>
      <c r="BN391" s="5" t="e">
        <f>P_R[[#This Row],[24+]]-P_R[[#This Row],[25+]]</f>
        <v>#VALUE!</v>
      </c>
      <c r="BO391" s="5" t="e">
        <f>P_R[[#This Row],[25+]]-P_R[[#This Row],[26+]]</f>
        <v>#VALUE!</v>
      </c>
      <c r="BP391" s="5" t="e">
        <f>P_R[[#This Row],[26+]]-P_R[[#This Row],[27+]]</f>
        <v>#VALUE!</v>
      </c>
      <c r="BQ391" s="5" t="e">
        <f>P_R[[#This Row],[27+]]-P_R[[#This Row],[28+]]</f>
        <v>#VALUE!</v>
      </c>
      <c r="BR391" s="5" t="e">
        <f>P_R[[#This Row],[28+]]-P_R[[#This Row],[29+]]</f>
        <v>#VALUE!</v>
      </c>
      <c r="BS391" s="5" t="e">
        <f>P_R[[#This Row],[29+]]-P_R[[#This Row],[30+]]</f>
        <v>#VALUE!</v>
      </c>
      <c r="BT391" s="5" t="e">
        <f>P_R[[#This Row],[30+]]-P_R[[#This Row],[31+]]</f>
        <v>#VALUE!</v>
      </c>
      <c r="BU391" s="5" t="e">
        <f>P_R[[#This Row],[31+]]-P_R[[#This Row],[32+]]</f>
        <v>#VALUE!</v>
      </c>
      <c r="BV391" s="5" t="e">
        <f>P_R[[#This Row],[32+]]-P_R[[#This Row],[33+]]</f>
        <v>#VALUE!</v>
      </c>
      <c r="BW391" s="5" t="e">
        <f>P_R[[#This Row],[33+]]-P_R[[#This Row],[34+]]</f>
        <v>#VALUE!</v>
      </c>
      <c r="BX391" s="5" t="e">
        <f>P_R[[#This Row],[34+]]-P_R[[#This Row],[35+]]</f>
        <v>#VALUE!</v>
      </c>
      <c r="BY391" s="5" t="e">
        <f>P_R[[#This Row],[35+]]-P_R[[#This Row],[36+]]</f>
        <v>#VALUE!</v>
      </c>
      <c r="BZ391" s="5" t="e">
        <f>P_R[[#This Row],[36+]]-P_R[[#This Row],[37+]]</f>
        <v>#VALUE!</v>
      </c>
      <c r="CA391" s="5" t="e">
        <f>P_R[[#This Row],[37+]]-P_R[[#This Row],[38+]]</f>
        <v>#VALUE!</v>
      </c>
      <c r="CB391" s="5" t="e">
        <f>P_R[[#This Row],[38+]]-P_R[[#This Row],[39+]]</f>
        <v>#VALUE!</v>
      </c>
      <c r="CC391" s="5" t="e">
        <f>P_R[[#This Row],[39+]]-P_R[[#This Row],[40+]]</f>
        <v>#VALUE!</v>
      </c>
      <c r="CD391" s="5" t="e">
        <f>P_R[[#This Row],[40+]]-P_R[[#This Row],[41+]]</f>
        <v>#VALUE!</v>
      </c>
      <c r="CE391" s="5" t="e">
        <f>P_R[[#This Row],[41+]]-P_R[[#This Row],[42+]]</f>
        <v>#VALUE!</v>
      </c>
      <c r="CF391" s="5" t="e">
        <f>P_R[[#This Row],[42+]]-P_R[[#This Row],[43+]]</f>
        <v>#VALUE!</v>
      </c>
      <c r="CG391" s="5" t="e">
        <f>P_R[[#This Row],[43+]]-P_R[[#This Row],[44+]]</f>
        <v>#VALUE!</v>
      </c>
      <c r="CH391" s="5" t="e">
        <f>P_R[[#This Row],[44+]]-P_R[[#This Row],[45+]]</f>
        <v>#VALUE!</v>
      </c>
      <c r="CI391" s="5" t="e">
        <f>P_R[[#This Row],[45+]]-P_R[[#This Row],[46+]]</f>
        <v>#VALUE!</v>
      </c>
      <c r="CJ391" s="5" t="e">
        <f>P_R[[#This Row],[46+]]-P_R[[#This Row],[47+]]</f>
        <v>#VALUE!</v>
      </c>
      <c r="CK391" s="5" t="e">
        <f>P_R[[#This Row],[47+]]-P_R[[#This Row],[48+]]</f>
        <v>#VALUE!</v>
      </c>
      <c r="CL391" s="5" t="e">
        <f>P_R[[#This Row],[48+]]-P_R[[#This Row],[49+]]</f>
        <v>#VALUE!</v>
      </c>
    </row>
    <row r="392" spans="50:90" x14ac:dyDescent="0.25">
      <c r="AX392" s="5" t="e">
        <f>P_R[[#This Row],[8+]]-P_R[[#This Row],[9+]]</f>
        <v>#VALUE!</v>
      </c>
      <c r="AY392" s="5" t="e">
        <f>P_R[[#This Row],[9+]]-P_R[[#This Row],[10+]]</f>
        <v>#VALUE!</v>
      </c>
      <c r="AZ392" s="5" t="e">
        <f>P_R[[#This Row],[10+]]-P_R[[#This Row],[11+]]</f>
        <v>#VALUE!</v>
      </c>
      <c r="BA392" s="5" t="e">
        <f>P_R[[#This Row],[11+]]-P_R[[#This Row],[12+]]</f>
        <v>#VALUE!</v>
      </c>
      <c r="BB392" s="5" t="e">
        <f>P_R[[#This Row],[12+]]-P_R[[#This Row],[13+]]</f>
        <v>#VALUE!</v>
      </c>
      <c r="BC392" s="5" t="e">
        <f>P_R[[#This Row],[13+]]-P_R[[#This Row],[14+]]</f>
        <v>#VALUE!</v>
      </c>
      <c r="BD392" s="5" t="e">
        <f>P_R[[#This Row],[14+]]-P_R[[#This Row],[15+]]</f>
        <v>#VALUE!</v>
      </c>
      <c r="BE392" s="5" t="e">
        <f>P_R[[#This Row],[15+]]-P_R[[#This Row],[16+]]</f>
        <v>#VALUE!</v>
      </c>
      <c r="BF392" s="5" t="e">
        <f>P_R[[#This Row],[16+]]-P_R[[#This Row],[17+]]</f>
        <v>#VALUE!</v>
      </c>
      <c r="BG392" s="5" t="e">
        <f>P_R[[#This Row],[17+]]-P_R[[#This Row],[18+]]</f>
        <v>#VALUE!</v>
      </c>
      <c r="BH392" s="5" t="e">
        <f>P_R[[#This Row],[18+]]-P_R[[#This Row],[19+]]</f>
        <v>#VALUE!</v>
      </c>
      <c r="BI392" s="5" t="e">
        <f>P_R[[#This Row],[19+]]-P_R[[#This Row],[20+]]</f>
        <v>#VALUE!</v>
      </c>
      <c r="BJ392" s="5" t="e">
        <f>P_R[[#This Row],[20+]]-P_R[[#This Row],[21+]]</f>
        <v>#VALUE!</v>
      </c>
      <c r="BK392" s="5" t="e">
        <f>P_R[[#This Row],[21+]]-P_R[[#This Row],[22+]]</f>
        <v>#VALUE!</v>
      </c>
      <c r="BL392" s="5" t="e">
        <f>P_R[[#This Row],[22+]]-P_R[[#This Row],[23+]]</f>
        <v>#VALUE!</v>
      </c>
      <c r="BM392" s="5" t="e">
        <f>P_R[[#This Row],[23+]]-P_R[[#This Row],[24+]]</f>
        <v>#VALUE!</v>
      </c>
      <c r="BN392" s="5" t="e">
        <f>P_R[[#This Row],[24+]]-P_R[[#This Row],[25+]]</f>
        <v>#VALUE!</v>
      </c>
      <c r="BO392" s="5" t="e">
        <f>P_R[[#This Row],[25+]]-P_R[[#This Row],[26+]]</f>
        <v>#VALUE!</v>
      </c>
      <c r="BP392" s="5" t="e">
        <f>P_R[[#This Row],[26+]]-P_R[[#This Row],[27+]]</f>
        <v>#VALUE!</v>
      </c>
      <c r="BQ392" s="5" t="e">
        <f>P_R[[#This Row],[27+]]-P_R[[#This Row],[28+]]</f>
        <v>#VALUE!</v>
      </c>
      <c r="BR392" s="5" t="e">
        <f>P_R[[#This Row],[28+]]-P_R[[#This Row],[29+]]</f>
        <v>#VALUE!</v>
      </c>
      <c r="BS392" s="5" t="e">
        <f>P_R[[#This Row],[29+]]-P_R[[#This Row],[30+]]</f>
        <v>#VALUE!</v>
      </c>
      <c r="BT392" s="5" t="e">
        <f>P_R[[#This Row],[30+]]-P_R[[#This Row],[31+]]</f>
        <v>#VALUE!</v>
      </c>
      <c r="BU392" s="5" t="e">
        <f>P_R[[#This Row],[31+]]-P_R[[#This Row],[32+]]</f>
        <v>#VALUE!</v>
      </c>
      <c r="BV392" s="5" t="e">
        <f>P_R[[#This Row],[32+]]-P_R[[#This Row],[33+]]</f>
        <v>#VALUE!</v>
      </c>
      <c r="BW392" s="5" t="e">
        <f>P_R[[#This Row],[33+]]-P_R[[#This Row],[34+]]</f>
        <v>#VALUE!</v>
      </c>
      <c r="BX392" s="5" t="e">
        <f>P_R[[#This Row],[34+]]-P_R[[#This Row],[35+]]</f>
        <v>#VALUE!</v>
      </c>
      <c r="BY392" s="5" t="e">
        <f>P_R[[#This Row],[35+]]-P_R[[#This Row],[36+]]</f>
        <v>#VALUE!</v>
      </c>
      <c r="BZ392" s="5" t="e">
        <f>P_R[[#This Row],[36+]]-P_R[[#This Row],[37+]]</f>
        <v>#VALUE!</v>
      </c>
      <c r="CA392" s="5" t="e">
        <f>P_R[[#This Row],[37+]]-P_R[[#This Row],[38+]]</f>
        <v>#VALUE!</v>
      </c>
      <c r="CB392" s="5" t="e">
        <f>P_R[[#This Row],[38+]]-P_R[[#This Row],[39+]]</f>
        <v>#VALUE!</v>
      </c>
      <c r="CC392" s="5" t="e">
        <f>P_R[[#This Row],[39+]]-P_R[[#This Row],[40+]]</f>
        <v>#VALUE!</v>
      </c>
      <c r="CD392" s="5" t="e">
        <f>P_R[[#This Row],[40+]]-P_R[[#This Row],[41+]]</f>
        <v>#VALUE!</v>
      </c>
      <c r="CE392" s="5" t="e">
        <f>P_R[[#This Row],[41+]]-P_R[[#This Row],[42+]]</f>
        <v>#VALUE!</v>
      </c>
      <c r="CF392" s="5" t="e">
        <f>P_R[[#This Row],[42+]]-P_R[[#This Row],[43+]]</f>
        <v>#VALUE!</v>
      </c>
      <c r="CG392" s="5" t="e">
        <f>P_R[[#This Row],[43+]]-P_R[[#This Row],[44+]]</f>
        <v>#VALUE!</v>
      </c>
      <c r="CH392" s="5" t="e">
        <f>P_R[[#This Row],[44+]]-P_R[[#This Row],[45+]]</f>
        <v>#VALUE!</v>
      </c>
      <c r="CI392" s="5" t="e">
        <f>P_R[[#This Row],[45+]]-P_R[[#This Row],[46+]]</f>
        <v>#VALUE!</v>
      </c>
      <c r="CJ392" s="5" t="e">
        <f>P_R[[#This Row],[46+]]-P_R[[#This Row],[47+]]</f>
        <v>#VALUE!</v>
      </c>
      <c r="CK392" s="5" t="e">
        <f>P_R[[#This Row],[47+]]-P_R[[#This Row],[48+]]</f>
        <v>#VALUE!</v>
      </c>
      <c r="CL392" s="5" t="e">
        <f>P_R[[#This Row],[48+]]-P_R[[#This Row],[49+]]</f>
        <v>#VALUE!</v>
      </c>
    </row>
    <row r="393" spans="50:90" x14ac:dyDescent="0.25">
      <c r="AX393" s="5" t="e">
        <f>P_R[[#This Row],[8+]]-P_R[[#This Row],[9+]]</f>
        <v>#VALUE!</v>
      </c>
      <c r="AY393" s="5" t="e">
        <f>P_R[[#This Row],[9+]]-P_R[[#This Row],[10+]]</f>
        <v>#VALUE!</v>
      </c>
      <c r="AZ393" s="5" t="e">
        <f>P_R[[#This Row],[10+]]-P_R[[#This Row],[11+]]</f>
        <v>#VALUE!</v>
      </c>
      <c r="BA393" s="5" t="e">
        <f>P_R[[#This Row],[11+]]-P_R[[#This Row],[12+]]</f>
        <v>#VALUE!</v>
      </c>
      <c r="BB393" s="5" t="e">
        <f>P_R[[#This Row],[12+]]-P_R[[#This Row],[13+]]</f>
        <v>#VALUE!</v>
      </c>
      <c r="BC393" s="5" t="e">
        <f>P_R[[#This Row],[13+]]-P_R[[#This Row],[14+]]</f>
        <v>#VALUE!</v>
      </c>
      <c r="BD393" s="5" t="e">
        <f>P_R[[#This Row],[14+]]-P_R[[#This Row],[15+]]</f>
        <v>#VALUE!</v>
      </c>
      <c r="BE393" s="5" t="e">
        <f>P_R[[#This Row],[15+]]-P_R[[#This Row],[16+]]</f>
        <v>#VALUE!</v>
      </c>
      <c r="BF393" s="5" t="e">
        <f>P_R[[#This Row],[16+]]-P_R[[#This Row],[17+]]</f>
        <v>#VALUE!</v>
      </c>
      <c r="BG393" s="5" t="e">
        <f>P_R[[#This Row],[17+]]-P_R[[#This Row],[18+]]</f>
        <v>#VALUE!</v>
      </c>
      <c r="BH393" s="5" t="e">
        <f>P_R[[#This Row],[18+]]-P_R[[#This Row],[19+]]</f>
        <v>#VALUE!</v>
      </c>
      <c r="BI393" s="5" t="e">
        <f>P_R[[#This Row],[19+]]-P_R[[#This Row],[20+]]</f>
        <v>#VALUE!</v>
      </c>
      <c r="BJ393" s="5" t="e">
        <f>P_R[[#This Row],[20+]]-P_R[[#This Row],[21+]]</f>
        <v>#VALUE!</v>
      </c>
      <c r="BK393" s="5" t="e">
        <f>P_R[[#This Row],[21+]]-P_R[[#This Row],[22+]]</f>
        <v>#VALUE!</v>
      </c>
      <c r="BL393" s="5" t="e">
        <f>P_R[[#This Row],[22+]]-P_R[[#This Row],[23+]]</f>
        <v>#VALUE!</v>
      </c>
      <c r="BM393" s="5" t="e">
        <f>P_R[[#This Row],[23+]]-P_R[[#This Row],[24+]]</f>
        <v>#VALUE!</v>
      </c>
      <c r="BN393" s="5" t="e">
        <f>P_R[[#This Row],[24+]]-P_R[[#This Row],[25+]]</f>
        <v>#VALUE!</v>
      </c>
      <c r="BO393" s="5" t="e">
        <f>P_R[[#This Row],[25+]]-P_R[[#This Row],[26+]]</f>
        <v>#VALUE!</v>
      </c>
      <c r="BP393" s="5" t="e">
        <f>P_R[[#This Row],[26+]]-P_R[[#This Row],[27+]]</f>
        <v>#VALUE!</v>
      </c>
      <c r="BQ393" s="5" t="e">
        <f>P_R[[#This Row],[27+]]-P_R[[#This Row],[28+]]</f>
        <v>#VALUE!</v>
      </c>
      <c r="BR393" s="5" t="e">
        <f>P_R[[#This Row],[28+]]-P_R[[#This Row],[29+]]</f>
        <v>#VALUE!</v>
      </c>
      <c r="BS393" s="5" t="e">
        <f>P_R[[#This Row],[29+]]-P_R[[#This Row],[30+]]</f>
        <v>#VALUE!</v>
      </c>
      <c r="BT393" s="5" t="e">
        <f>P_R[[#This Row],[30+]]-P_R[[#This Row],[31+]]</f>
        <v>#VALUE!</v>
      </c>
      <c r="BU393" s="5" t="e">
        <f>P_R[[#This Row],[31+]]-P_R[[#This Row],[32+]]</f>
        <v>#VALUE!</v>
      </c>
      <c r="BV393" s="5" t="e">
        <f>P_R[[#This Row],[32+]]-P_R[[#This Row],[33+]]</f>
        <v>#VALUE!</v>
      </c>
      <c r="BW393" s="5" t="e">
        <f>P_R[[#This Row],[33+]]-P_R[[#This Row],[34+]]</f>
        <v>#VALUE!</v>
      </c>
      <c r="BX393" s="5" t="e">
        <f>P_R[[#This Row],[34+]]-P_R[[#This Row],[35+]]</f>
        <v>#VALUE!</v>
      </c>
      <c r="BY393" s="5" t="e">
        <f>P_R[[#This Row],[35+]]-P_R[[#This Row],[36+]]</f>
        <v>#VALUE!</v>
      </c>
      <c r="BZ393" s="5" t="e">
        <f>P_R[[#This Row],[36+]]-P_R[[#This Row],[37+]]</f>
        <v>#VALUE!</v>
      </c>
      <c r="CA393" s="5" t="e">
        <f>P_R[[#This Row],[37+]]-P_R[[#This Row],[38+]]</f>
        <v>#VALUE!</v>
      </c>
      <c r="CB393" s="5" t="e">
        <f>P_R[[#This Row],[38+]]-P_R[[#This Row],[39+]]</f>
        <v>#VALUE!</v>
      </c>
      <c r="CC393" s="5" t="e">
        <f>P_R[[#This Row],[39+]]-P_R[[#This Row],[40+]]</f>
        <v>#VALUE!</v>
      </c>
      <c r="CD393" s="5" t="e">
        <f>P_R[[#This Row],[40+]]-P_R[[#This Row],[41+]]</f>
        <v>#VALUE!</v>
      </c>
      <c r="CE393" s="5" t="e">
        <f>P_R[[#This Row],[41+]]-P_R[[#This Row],[42+]]</f>
        <v>#VALUE!</v>
      </c>
      <c r="CF393" s="5" t="e">
        <f>P_R[[#This Row],[42+]]-P_R[[#This Row],[43+]]</f>
        <v>#VALUE!</v>
      </c>
      <c r="CG393" s="5" t="e">
        <f>P_R[[#This Row],[43+]]-P_R[[#This Row],[44+]]</f>
        <v>#VALUE!</v>
      </c>
      <c r="CH393" s="5" t="e">
        <f>P_R[[#This Row],[44+]]-P_R[[#This Row],[45+]]</f>
        <v>#VALUE!</v>
      </c>
      <c r="CI393" s="5" t="e">
        <f>P_R[[#This Row],[45+]]-P_R[[#This Row],[46+]]</f>
        <v>#VALUE!</v>
      </c>
      <c r="CJ393" s="5" t="e">
        <f>P_R[[#This Row],[46+]]-P_R[[#This Row],[47+]]</f>
        <v>#VALUE!</v>
      </c>
      <c r="CK393" s="5" t="e">
        <f>P_R[[#This Row],[47+]]-P_R[[#This Row],[48+]]</f>
        <v>#VALUE!</v>
      </c>
      <c r="CL393" s="5" t="e">
        <f>P_R[[#This Row],[48+]]-P_R[[#This Row],[49+]]</f>
        <v>#VALUE!</v>
      </c>
    </row>
    <row r="394" spans="50:90" x14ac:dyDescent="0.25">
      <c r="AX394" s="5" t="e">
        <f>P_R[[#This Row],[8+]]-P_R[[#This Row],[9+]]</f>
        <v>#VALUE!</v>
      </c>
      <c r="AY394" s="5" t="e">
        <f>P_R[[#This Row],[9+]]-P_R[[#This Row],[10+]]</f>
        <v>#VALUE!</v>
      </c>
      <c r="AZ394" s="5" t="e">
        <f>P_R[[#This Row],[10+]]-P_R[[#This Row],[11+]]</f>
        <v>#VALUE!</v>
      </c>
      <c r="BA394" s="5" t="e">
        <f>P_R[[#This Row],[11+]]-P_R[[#This Row],[12+]]</f>
        <v>#VALUE!</v>
      </c>
      <c r="BB394" s="5" t="e">
        <f>P_R[[#This Row],[12+]]-P_R[[#This Row],[13+]]</f>
        <v>#VALUE!</v>
      </c>
      <c r="BC394" s="5" t="e">
        <f>P_R[[#This Row],[13+]]-P_R[[#This Row],[14+]]</f>
        <v>#VALUE!</v>
      </c>
      <c r="BD394" s="5" t="e">
        <f>P_R[[#This Row],[14+]]-P_R[[#This Row],[15+]]</f>
        <v>#VALUE!</v>
      </c>
      <c r="BE394" s="5" t="e">
        <f>P_R[[#This Row],[15+]]-P_R[[#This Row],[16+]]</f>
        <v>#VALUE!</v>
      </c>
      <c r="BF394" s="5" t="e">
        <f>P_R[[#This Row],[16+]]-P_R[[#This Row],[17+]]</f>
        <v>#VALUE!</v>
      </c>
      <c r="BG394" s="5" t="e">
        <f>P_R[[#This Row],[17+]]-P_R[[#This Row],[18+]]</f>
        <v>#VALUE!</v>
      </c>
      <c r="BH394" s="5" t="e">
        <f>P_R[[#This Row],[18+]]-P_R[[#This Row],[19+]]</f>
        <v>#VALUE!</v>
      </c>
      <c r="BI394" s="5" t="e">
        <f>P_R[[#This Row],[19+]]-P_R[[#This Row],[20+]]</f>
        <v>#VALUE!</v>
      </c>
      <c r="BJ394" s="5" t="e">
        <f>P_R[[#This Row],[20+]]-P_R[[#This Row],[21+]]</f>
        <v>#VALUE!</v>
      </c>
      <c r="BK394" s="5" t="e">
        <f>P_R[[#This Row],[21+]]-P_R[[#This Row],[22+]]</f>
        <v>#VALUE!</v>
      </c>
      <c r="BL394" s="5" t="e">
        <f>P_R[[#This Row],[22+]]-P_R[[#This Row],[23+]]</f>
        <v>#VALUE!</v>
      </c>
      <c r="BM394" s="5" t="e">
        <f>P_R[[#This Row],[23+]]-P_R[[#This Row],[24+]]</f>
        <v>#VALUE!</v>
      </c>
      <c r="BN394" s="5" t="e">
        <f>P_R[[#This Row],[24+]]-P_R[[#This Row],[25+]]</f>
        <v>#VALUE!</v>
      </c>
      <c r="BO394" s="5" t="e">
        <f>P_R[[#This Row],[25+]]-P_R[[#This Row],[26+]]</f>
        <v>#VALUE!</v>
      </c>
      <c r="BP394" s="5" t="e">
        <f>P_R[[#This Row],[26+]]-P_R[[#This Row],[27+]]</f>
        <v>#VALUE!</v>
      </c>
      <c r="BQ394" s="5" t="e">
        <f>P_R[[#This Row],[27+]]-P_R[[#This Row],[28+]]</f>
        <v>#VALUE!</v>
      </c>
      <c r="BR394" s="5" t="e">
        <f>P_R[[#This Row],[28+]]-P_R[[#This Row],[29+]]</f>
        <v>#VALUE!</v>
      </c>
      <c r="BS394" s="5" t="e">
        <f>P_R[[#This Row],[29+]]-P_R[[#This Row],[30+]]</f>
        <v>#VALUE!</v>
      </c>
      <c r="BT394" s="5" t="e">
        <f>P_R[[#This Row],[30+]]-P_R[[#This Row],[31+]]</f>
        <v>#VALUE!</v>
      </c>
      <c r="BU394" s="5" t="e">
        <f>P_R[[#This Row],[31+]]-P_R[[#This Row],[32+]]</f>
        <v>#VALUE!</v>
      </c>
      <c r="BV394" s="5" t="e">
        <f>P_R[[#This Row],[32+]]-P_R[[#This Row],[33+]]</f>
        <v>#VALUE!</v>
      </c>
      <c r="BW394" s="5" t="e">
        <f>P_R[[#This Row],[33+]]-P_R[[#This Row],[34+]]</f>
        <v>#VALUE!</v>
      </c>
      <c r="BX394" s="5" t="e">
        <f>P_R[[#This Row],[34+]]-P_R[[#This Row],[35+]]</f>
        <v>#VALUE!</v>
      </c>
      <c r="BY394" s="5" t="e">
        <f>P_R[[#This Row],[35+]]-P_R[[#This Row],[36+]]</f>
        <v>#VALUE!</v>
      </c>
      <c r="BZ394" s="5" t="e">
        <f>P_R[[#This Row],[36+]]-P_R[[#This Row],[37+]]</f>
        <v>#VALUE!</v>
      </c>
      <c r="CA394" s="5" t="e">
        <f>P_R[[#This Row],[37+]]-P_R[[#This Row],[38+]]</f>
        <v>#VALUE!</v>
      </c>
      <c r="CB394" s="5" t="e">
        <f>P_R[[#This Row],[38+]]-P_R[[#This Row],[39+]]</f>
        <v>#VALUE!</v>
      </c>
      <c r="CC394" s="5" t="e">
        <f>P_R[[#This Row],[39+]]-P_R[[#This Row],[40+]]</f>
        <v>#VALUE!</v>
      </c>
      <c r="CD394" s="5" t="e">
        <f>P_R[[#This Row],[40+]]-P_R[[#This Row],[41+]]</f>
        <v>#VALUE!</v>
      </c>
      <c r="CE394" s="5" t="e">
        <f>P_R[[#This Row],[41+]]-P_R[[#This Row],[42+]]</f>
        <v>#VALUE!</v>
      </c>
      <c r="CF394" s="5" t="e">
        <f>P_R[[#This Row],[42+]]-P_R[[#This Row],[43+]]</f>
        <v>#VALUE!</v>
      </c>
      <c r="CG394" s="5" t="e">
        <f>P_R[[#This Row],[43+]]-P_R[[#This Row],[44+]]</f>
        <v>#VALUE!</v>
      </c>
      <c r="CH394" s="5" t="e">
        <f>P_R[[#This Row],[44+]]-P_R[[#This Row],[45+]]</f>
        <v>#VALUE!</v>
      </c>
      <c r="CI394" s="5" t="e">
        <f>P_R[[#This Row],[45+]]-P_R[[#This Row],[46+]]</f>
        <v>#VALUE!</v>
      </c>
      <c r="CJ394" s="5" t="e">
        <f>P_R[[#This Row],[46+]]-P_R[[#This Row],[47+]]</f>
        <v>#VALUE!</v>
      </c>
      <c r="CK394" s="5" t="e">
        <f>P_R[[#This Row],[47+]]-P_R[[#This Row],[48+]]</f>
        <v>#VALUE!</v>
      </c>
      <c r="CL394" s="5" t="e">
        <f>P_R[[#This Row],[48+]]-P_R[[#This Row],[49+]]</f>
        <v>#VALUE!</v>
      </c>
    </row>
    <row r="395" spans="50:90" x14ac:dyDescent="0.25">
      <c r="AX395" s="5" t="e">
        <f>P_R[[#This Row],[8+]]-P_R[[#This Row],[9+]]</f>
        <v>#VALUE!</v>
      </c>
      <c r="AY395" s="5" t="e">
        <f>P_R[[#This Row],[9+]]-P_R[[#This Row],[10+]]</f>
        <v>#VALUE!</v>
      </c>
      <c r="AZ395" s="5" t="e">
        <f>P_R[[#This Row],[10+]]-P_R[[#This Row],[11+]]</f>
        <v>#VALUE!</v>
      </c>
      <c r="BA395" s="5" t="e">
        <f>P_R[[#This Row],[11+]]-P_R[[#This Row],[12+]]</f>
        <v>#VALUE!</v>
      </c>
      <c r="BB395" s="5" t="e">
        <f>P_R[[#This Row],[12+]]-P_R[[#This Row],[13+]]</f>
        <v>#VALUE!</v>
      </c>
      <c r="BC395" s="5" t="e">
        <f>P_R[[#This Row],[13+]]-P_R[[#This Row],[14+]]</f>
        <v>#VALUE!</v>
      </c>
      <c r="BD395" s="5" t="e">
        <f>P_R[[#This Row],[14+]]-P_R[[#This Row],[15+]]</f>
        <v>#VALUE!</v>
      </c>
      <c r="BE395" s="5" t="e">
        <f>P_R[[#This Row],[15+]]-P_R[[#This Row],[16+]]</f>
        <v>#VALUE!</v>
      </c>
      <c r="BF395" s="5" t="e">
        <f>P_R[[#This Row],[16+]]-P_R[[#This Row],[17+]]</f>
        <v>#VALUE!</v>
      </c>
      <c r="BG395" s="5" t="e">
        <f>P_R[[#This Row],[17+]]-P_R[[#This Row],[18+]]</f>
        <v>#VALUE!</v>
      </c>
      <c r="BH395" s="5" t="e">
        <f>P_R[[#This Row],[18+]]-P_R[[#This Row],[19+]]</f>
        <v>#VALUE!</v>
      </c>
      <c r="BI395" s="5" t="e">
        <f>P_R[[#This Row],[19+]]-P_R[[#This Row],[20+]]</f>
        <v>#VALUE!</v>
      </c>
      <c r="BJ395" s="5" t="e">
        <f>P_R[[#This Row],[20+]]-P_R[[#This Row],[21+]]</f>
        <v>#VALUE!</v>
      </c>
      <c r="BK395" s="5" t="e">
        <f>P_R[[#This Row],[21+]]-P_R[[#This Row],[22+]]</f>
        <v>#VALUE!</v>
      </c>
      <c r="BL395" s="5" t="e">
        <f>P_R[[#This Row],[22+]]-P_R[[#This Row],[23+]]</f>
        <v>#VALUE!</v>
      </c>
      <c r="BM395" s="5" t="e">
        <f>P_R[[#This Row],[23+]]-P_R[[#This Row],[24+]]</f>
        <v>#VALUE!</v>
      </c>
      <c r="BN395" s="5" t="e">
        <f>P_R[[#This Row],[24+]]-P_R[[#This Row],[25+]]</f>
        <v>#VALUE!</v>
      </c>
      <c r="BO395" s="5" t="e">
        <f>P_R[[#This Row],[25+]]-P_R[[#This Row],[26+]]</f>
        <v>#VALUE!</v>
      </c>
      <c r="BP395" s="5" t="e">
        <f>P_R[[#This Row],[26+]]-P_R[[#This Row],[27+]]</f>
        <v>#VALUE!</v>
      </c>
      <c r="BQ395" s="5" t="e">
        <f>P_R[[#This Row],[27+]]-P_R[[#This Row],[28+]]</f>
        <v>#VALUE!</v>
      </c>
      <c r="BR395" s="5" t="e">
        <f>P_R[[#This Row],[28+]]-P_R[[#This Row],[29+]]</f>
        <v>#VALUE!</v>
      </c>
      <c r="BS395" s="5" t="e">
        <f>P_R[[#This Row],[29+]]-P_R[[#This Row],[30+]]</f>
        <v>#VALUE!</v>
      </c>
      <c r="BT395" s="5" t="e">
        <f>P_R[[#This Row],[30+]]-P_R[[#This Row],[31+]]</f>
        <v>#VALUE!</v>
      </c>
      <c r="BU395" s="5" t="e">
        <f>P_R[[#This Row],[31+]]-P_R[[#This Row],[32+]]</f>
        <v>#VALUE!</v>
      </c>
      <c r="BV395" s="5" t="e">
        <f>P_R[[#This Row],[32+]]-P_R[[#This Row],[33+]]</f>
        <v>#VALUE!</v>
      </c>
      <c r="BW395" s="5" t="e">
        <f>P_R[[#This Row],[33+]]-P_R[[#This Row],[34+]]</f>
        <v>#VALUE!</v>
      </c>
      <c r="BX395" s="5" t="e">
        <f>P_R[[#This Row],[34+]]-P_R[[#This Row],[35+]]</f>
        <v>#VALUE!</v>
      </c>
      <c r="BY395" s="5" t="e">
        <f>P_R[[#This Row],[35+]]-P_R[[#This Row],[36+]]</f>
        <v>#VALUE!</v>
      </c>
      <c r="BZ395" s="5" t="e">
        <f>P_R[[#This Row],[36+]]-P_R[[#This Row],[37+]]</f>
        <v>#VALUE!</v>
      </c>
      <c r="CA395" s="5" t="e">
        <f>P_R[[#This Row],[37+]]-P_R[[#This Row],[38+]]</f>
        <v>#VALUE!</v>
      </c>
      <c r="CB395" s="5" t="e">
        <f>P_R[[#This Row],[38+]]-P_R[[#This Row],[39+]]</f>
        <v>#VALUE!</v>
      </c>
      <c r="CC395" s="5" t="e">
        <f>P_R[[#This Row],[39+]]-P_R[[#This Row],[40+]]</f>
        <v>#VALUE!</v>
      </c>
      <c r="CD395" s="5" t="e">
        <f>P_R[[#This Row],[40+]]-P_R[[#This Row],[41+]]</f>
        <v>#VALUE!</v>
      </c>
      <c r="CE395" s="5" t="e">
        <f>P_R[[#This Row],[41+]]-P_R[[#This Row],[42+]]</f>
        <v>#VALUE!</v>
      </c>
      <c r="CF395" s="5" t="e">
        <f>P_R[[#This Row],[42+]]-P_R[[#This Row],[43+]]</f>
        <v>#VALUE!</v>
      </c>
      <c r="CG395" s="5" t="e">
        <f>P_R[[#This Row],[43+]]-P_R[[#This Row],[44+]]</f>
        <v>#VALUE!</v>
      </c>
      <c r="CH395" s="5" t="e">
        <f>P_R[[#This Row],[44+]]-P_R[[#This Row],[45+]]</f>
        <v>#VALUE!</v>
      </c>
      <c r="CI395" s="5" t="e">
        <f>P_R[[#This Row],[45+]]-P_R[[#This Row],[46+]]</f>
        <v>#VALUE!</v>
      </c>
      <c r="CJ395" s="5" t="e">
        <f>P_R[[#This Row],[46+]]-P_R[[#This Row],[47+]]</f>
        <v>#VALUE!</v>
      </c>
      <c r="CK395" s="5" t="e">
        <f>P_R[[#This Row],[47+]]-P_R[[#This Row],[48+]]</f>
        <v>#VALUE!</v>
      </c>
      <c r="CL395" s="5" t="e">
        <f>P_R[[#This Row],[48+]]-P_R[[#This Row],[49+]]</f>
        <v>#VALUE!</v>
      </c>
    </row>
    <row r="396" spans="50:90" x14ac:dyDescent="0.25">
      <c r="AX396" s="5" t="e">
        <f>P_R[[#This Row],[8+]]-P_R[[#This Row],[9+]]</f>
        <v>#VALUE!</v>
      </c>
      <c r="AY396" s="5" t="e">
        <f>P_R[[#This Row],[9+]]-P_R[[#This Row],[10+]]</f>
        <v>#VALUE!</v>
      </c>
      <c r="AZ396" s="5" t="e">
        <f>P_R[[#This Row],[10+]]-P_R[[#This Row],[11+]]</f>
        <v>#VALUE!</v>
      </c>
      <c r="BA396" s="5" t="e">
        <f>P_R[[#This Row],[11+]]-P_R[[#This Row],[12+]]</f>
        <v>#VALUE!</v>
      </c>
      <c r="BB396" s="5" t="e">
        <f>P_R[[#This Row],[12+]]-P_R[[#This Row],[13+]]</f>
        <v>#VALUE!</v>
      </c>
      <c r="BC396" s="5" t="e">
        <f>P_R[[#This Row],[13+]]-P_R[[#This Row],[14+]]</f>
        <v>#VALUE!</v>
      </c>
      <c r="BD396" s="5" t="e">
        <f>P_R[[#This Row],[14+]]-P_R[[#This Row],[15+]]</f>
        <v>#VALUE!</v>
      </c>
      <c r="BE396" s="5" t="e">
        <f>P_R[[#This Row],[15+]]-P_R[[#This Row],[16+]]</f>
        <v>#VALUE!</v>
      </c>
      <c r="BF396" s="5" t="e">
        <f>P_R[[#This Row],[16+]]-P_R[[#This Row],[17+]]</f>
        <v>#VALUE!</v>
      </c>
      <c r="BG396" s="5" t="e">
        <f>P_R[[#This Row],[17+]]-P_R[[#This Row],[18+]]</f>
        <v>#VALUE!</v>
      </c>
      <c r="BH396" s="5" t="e">
        <f>P_R[[#This Row],[18+]]-P_R[[#This Row],[19+]]</f>
        <v>#VALUE!</v>
      </c>
      <c r="BI396" s="5" t="e">
        <f>P_R[[#This Row],[19+]]-P_R[[#This Row],[20+]]</f>
        <v>#VALUE!</v>
      </c>
      <c r="BJ396" s="5" t="e">
        <f>P_R[[#This Row],[20+]]-P_R[[#This Row],[21+]]</f>
        <v>#VALUE!</v>
      </c>
      <c r="BK396" s="5" t="e">
        <f>P_R[[#This Row],[21+]]-P_R[[#This Row],[22+]]</f>
        <v>#VALUE!</v>
      </c>
      <c r="BL396" s="5" t="e">
        <f>P_R[[#This Row],[22+]]-P_R[[#This Row],[23+]]</f>
        <v>#VALUE!</v>
      </c>
      <c r="BM396" s="5" t="e">
        <f>P_R[[#This Row],[23+]]-P_R[[#This Row],[24+]]</f>
        <v>#VALUE!</v>
      </c>
      <c r="BN396" s="5" t="e">
        <f>P_R[[#This Row],[24+]]-P_R[[#This Row],[25+]]</f>
        <v>#VALUE!</v>
      </c>
      <c r="BO396" s="5" t="e">
        <f>P_R[[#This Row],[25+]]-P_R[[#This Row],[26+]]</f>
        <v>#VALUE!</v>
      </c>
      <c r="BP396" s="5" t="e">
        <f>P_R[[#This Row],[26+]]-P_R[[#This Row],[27+]]</f>
        <v>#VALUE!</v>
      </c>
      <c r="BQ396" s="5" t="e">
        <f>P_R[[#This Row],[27+]]-P_R[[#This Row],[28+]]</f>
        <v>#VALUE!</v>
      </c>
      <c r="BR396" s="5" t="e">
        <f>P_R[[#This Row],[28+]]-P_R[[#This Row],[29+]]</f>
        <v>#VALUE!</v>
      </c>
      <c r="BS396" s="5" t="e">
        <f>P_R[[#This Row],[29+]]-P_R[[#This Row],[30+]]</f>
        <v>#VALUE!</v>
      </c>
      <c r="BT396" s="5" t="e">
        <f>P_R[[#This Row],[30+]]-P_R[[#This Row],[31+]]</f>
        <v>#VALUE!</v>
      </c>
      <c r="BU396" s="5" t="e">
        <f>P_R[[#This Row],[31+]]-P_R[[#This Row],[32+]]</f>
        <v>#VALUE!</v>
      </c>
      <c r="BV396" s="5" t="e">
        <f>P_R[[#This Row],[32+]]-P_R[[#This Row],[33+]]</f>
        <v>#VALUE!</v>
      </c>
      <c r="BW396" s="5" t="e">
        <f>P_R[[#This Row],[33+]]-P_R[[#This Row],[34+]]</f>
        <v>#VALUE!</v>
      </c>
      <c r="BX396" s="5" t="e">
        <f>P_R[[#This Row],[34+]]-P_R[[#This Row],[35+]]</f>
        <v>#VALUE!</v>
      </c>
      <c r="BY396" s="5" t="e">
        <f>P_R[[#This Row],[35+]]-P_R[[#This Row],[36+]]</f>
        <v>#VALUE!</v>
      </c>
      <c r="BZ396" s="5" t="e">
        <f>P_R[[#This Row],[36+]]-P_R[[#This Row],[37+]]</f>
        <v>#VALUE!</v>
      </c>
      <c r="CA396" s="5" t="e">
        <f>P_R[[#This Row],[37+]]-P_R[[#This Row],[38+]]</f>
        <v>#VALUE!</v>
      </c>
      <c r="CB396" s="5" t="e">
        <f>P_R[[#This Row],[38+]]-P_R[[#This Row],[39+]]</f>
        <v>#VALUE!</v>
      </c>
      <c r="CC396" s="5" t="e">
        <f>P_R[[#This Row],[39+]]-P_R[[#This Row],[40+]]</f>
        <v>#VALUE!</v>
      </c>
      <c r="CD396" s="5" t="e">
        <f>P_R[[#This Row],[40+]]-P_R[[#This Row],[41+]]</f>
        <v>#VALUE!</v>
      </c>
      <c r="CE396" s="5" t="e">
        <f>P_R[[#This Row],[41+]]-P_R[[#This Row],[42+]]</f>
        <v>#VALUE!</v>
      </c>
      <c r="CF396" s="5" t="e">
        <f>P_R[[#This Row],[42+]]-P_R[[#This Row],[43+]]</f>
        <v>#VALUE!</v>
      </c>
      <c r="CG396" s="5" t="e">
        <f>P_R[[#This Row],[43+]]-P_R[[#This Row],[44+]]</f>
        <v>#VALUE!</v>
      </c>
      <c r="CH396" s="5" t="e">
        <f>P_R[[#This Row],[44+]]-P_R[[#This Row],[45+]]</f>
        <v>#VALUE!</v>
      </c>
      <c r="CI396" s="5" t="e">
        <f>P_R[[#This Row],[45+]]-P_R[[#This Row],[46+]]</f>
        <v>#VALUE!</v>
      </c>
      <c r="CJ396" s="5" t="e">
        <f>P_R[[#This Row],[46+]]-P_R[[#This Row],[47+]]</f>
        <v>#VALUE!</v>
      </c>
      <c r="CK396" s="5" t="e">
        <f>P_R[[#This Row],[47+]]-P_R[[#This Row],[48+]]</f>
        <v>#VALUE!</v>
      </c>
      <c r="CL396" s="5" t="e">
        <f>P_R[[#This Row],[48+]]-P_R[[#This Row],[49+]]</f>
        <v>#VALUE!</v>
      </c>
    </row>
    <row r="397" spans="50:90" x14ac:dyDescent="0.25">
      <c r="AX397" s="5" t="e">
        <f>P_R[[#This Row],[8+]]-P_R[[#This Row],[9+]]</f>
        <v>#VALUE!</v>
      </c>
      <c r="AY397" s="5" t="e">
        <f>P_R[[#This Row],[9+]]-P_R[[#This Row],[10+]]</f>
        <v>#VALUE!</v>
      </c>
      <c r="AZ397" s="5" t="e">
        <f>P_R[[#This Row],[10+]]-P_R[[#This Row],[11+]]</f>
        <v>#VALUE!</v>
      </c>
      <c r="BA397" s="5" t="e">
        <f>P_R[[#This Row],[11+]]-P_R[[#This Row],[12+]]</f>
        <v>#VALUE!</v>
      </c>
      <c r="BB397" s="5" t="e">
        <f>P_R[[#This Row],[12+]]-P_R[[#This Row],[13+]]</f>
        <v>#VALUE!</v>
      </c>
      <c r="BC397" s="5" t="e">
        <f>P_R[[#This Row],[13+]]-P_R[[#This Row],[14+]]</f>
        <v>#VALUE!</v>
      </c>
      <c r="BD397" s="5" t="e">
        <f>P_R[[#This Row],[14+]]-P_R[[#This Row],[15+]]</f>
        <v>#VALUE!</v>
      </c>
      <c r="BE397" s="5" t="e">
        <f>P_R[[#This Row],[15+]]-P_R[[#This Row],[16+]]</f>
        <v>#VALUE!</v>
      </c>
      <c r="BF397" s="5" t="e">
        <f>P_R[[#This Row],[16+]]-P_R[[#This Row],[17+]]</f>
        <v>#VALUE!</v>
      </c>
      <c r="BG397" s="5" t="e">
        <f>P_R[[#This Row],[17+]]-P_R[[#This Row],[18+]]</f>
        <v>#VALUE!</v>
      </c>
      <c r="BH397" s="5" t="e">
        <f>P_R[[#This Row],[18+]]-P_R[[#This Row],[19+]]</f>
        <v>#VALUE!</v>
      </c>
      <c r="BI397" s="5" t="e">
        <f>P_R[[#This Row],[19+]]-P_R[[#This Row],[20+]]</f>
        <v>#VALUE!</v>
      </c>
      <c r="BJ397" s="5" t="e">
        <f>P_R[[#This Row],[20+]]-P_R[[#This Row],[21+]]</f>
        <v>#VALUE!</v>
      </c>
      <c r="BK397" s="5" t="e">
        <f>P_R[[#This Row],[21+]]-P_R[[#This Row],[22+]]</f>
        <v>#VALUE!</v>
      </c>
      <c r="BL397" s="5" t="e">
        <f>P_R[[#This Row],[22+]]-P_R[[#This Row],[23+]]</f>
        <v>#VALUE!</v>
      </c>
      <c r="BM397" s="5" t="e">
        <f>P_R[[#This Row],[23+]]-P_R[[#This Row],[24+]]</f>
        <v>#VALUE!</v>
      </c>
      <c r="BN397" s="5" t="e">
        <f>P_R[[#This Row],[24+]]-P_R[[#This Row],[25+]]</f>
        <v>#VALUE!</v>
      </c>
      <c r="BO397" s="5" t="e">
        <f>P_R[[#This Row],[25+]]-P_R[[#This Row],[26+]]</f>
        <v>#VALUE!</v>
      </c>
      <c r="BP397" s="5" t="e">
        <f>P_R[[#This Row],[26+]]-P_R[[#This Row],[27+]]</f>
        <v>#VALUE!</v>
      </c>
      <c r="BQ397" s="5" t="e">
        <f>P_R[[#This Row],[27+]]-P_R[[#This Row],[28+]]</f>
        <v>#VALUE!</v>
      </c>
      <c r="BR397" s="5" t="e">
        <f>P_R[[#This Row],[28+]]-P_R[[#This Row],[29+]]</f>
        <v>#VALUE!</v>
      </c>
      <c r="BS397" s="5" t="e">
        <f>P_R[[#This Row],[29+]]-P_R[[#This Row],[30+]]</f>
        <v>#VALUE!</v>
      </c>
      <c r="BT397" s="5" t="e">
        <f>P_R[[#This Row],[30+]]-P_R[[#This Row],[31+]]</f>
        <v>#VALUE!</v>
      </c>
      <c r="BU397" s="5" t="e">
        <f>P_R[[#This Row],[31+]]-P_R[[#This Row],[32+]]</f>
        <v>#VALUE!</v>
      </c>
      <c r="BV397" s="5" t="e">
        <f>P_R[[#This Row],[32+]]-P_R[[#This Row],[33+]]</f>
        <v>#VALUE!</v>
      </c>
      <c r="BW397" s="5" t="e">
        <f>P_R[[#This Row],[33+]]-P_R[[#This Row],[34+]]</f>
        <v>#VALUE!</v>
      </c>
      <c r="BX397" s="5" t="e">
        <f>P_R[[#This Row],[34+]]-P_R[[#This Row],[35+]]</f>
        <v>#VALUE!</v>
      </c>
      <c r="BY397" s="5" t="e">
        <f>P_R[[#This Row],[35+]]-P_R[[#This Row],[36+]]</f>
        <v>#VALUE!</v>
      </c>
      <c r="BZ397" s="5" t="e">
        <f>P_R[[#This Row],[36+]]-P_R[[#This Row],[37+]]</f>
        <v>#VALUE!</v>
      </c>
      <c r="CA397" s="5" t="e">
        <f>P_R[[#This Row],[37+]]-P_R[[#This Row],[38+]]</f>
        <v>#VALUE!</v>
      </c>
      <c r="CB397" s="5" t="e">
        <f>P_R[[#This Row],[38+]]-P_R[[#This Row],[39+]]</f>
        <v>#VALUE!</v>
      </c>
      <c r="CC397" s="5" t="e">
        <f>P_R[[#This Row],[39+]]-P_R[[#This Row],[40+]]</f>
        <v>#VALUE!</v>
      </c>
      <c r="CD397" s="5" t="e">
        <f>P_R[[#This Row],[40+]]-P_R[[#This Row],[41+]]</f>
        <v>#VALUE!</v>
      </c>
      <c r="CE397" s="5" t="e">
        <f>P_R[[#This Row],[41+]]-P_R[[#This Row],[42+]]</f>
        <v>#VALUE!</v>
      </c>
      <c r="CF397" s="5" t="e">
        <f>P_R[[#This Row],[42+]]-P_R[[#This Row],[43+]]</f>
        <v>#VALUE!</v>
      </c>
      <c r="CG397" s="5" t="e">
        <f>P_R[[#This Row],[43+]]-P_R[[#This Row],[44+]]</f>
        <v>#VALUE!</v>
      </c>
      <c r="CH397" s="5" t="e">
        <f>P_R[[#This Row],[44+]]-P_R[[#This Row],[45+]]</f>
        <v>#VALUE!</v>
      </c>
      <c r="CI397" s="5" t="e">
        <f>P_R[[#This Row],[45+]]-P_R[[#This Row],[46+]]</f>
        <v>#VALUE!</v>
      </c>
      <c r="CJ397" s="5" t="e">
        <f>P_R[[#This Row],[46+]]-P_R[[#This Row],[47+]]</f>
        <v>#VALUE!</v>
      </c>
      <c r="CK397" s="5" t="e">
        <f>P_R[[#This Row],[47+]]-P_R[[#This Row],[48+]]</f>
        <v>#VALUE!</v>
      </c>
      <c r="CL397" s="5" t="e">
        <f>P_R[[#This Row],[48+]]-P_R[[#This Row],[49+]]</f>
        <v>#VALUE!</v>
      </c>
    </row>
    <row r="398" spans="50:90" x14ac:dyDescent="0.25">
      <c r="AX398" s="5" t="e">
        <f>P_R[[#This Row],[8+]]-P_R[[#This Row],[9+]]</f>
        <v>#VALUE!</v>
      </c>
      <c r="AY398" s="5" t="e">
        <f>P_R[[#This Row],[9+]]-P_R[[#This Row],[10+]]</f>
        <v>#VALUE!</v>
      </c>
      <c r="AZ398" s="5" t="e">
        <f>P_R[[#This Row],[10+]]-P_R[[#This Row],[11+]]</f>
        <v>#VALUE!</v>
      </c>
      <c r="BA398" s="5" t="e">
        <f>P_R[[#This Row],[11+]]-P_R[[#This Row],[12+]]</f>
        <v>#VALUE!</v>
      </c>
      <c r="BB398" s="5" t="e">
        <f>P_R[[#This Row],[12+]]-P_R[[#This Row],[13+]]</f>
        <v>#VALUE!</v>
      </c>
      <c r="BC398" s="5" t="e">
        <f>P_R[[#This Row],[13+]]-P_R[[#This Row],[14+]]</f>
        <v>#VALUE!</v>
      </c>
      <c r="BD398" s="5" t="e">
        <f>P_R[[#This Row],[14+]]-P_R[[#This Row],[15+]]</f>
        <v>#VALUE!</v>
      </c>
      <c r="BE398" s="5" t="e">
        <f>P_R[[#This Row],[15+]]-P_R[[#This Row],[16+]]</f>
        <v>#VALUE!</v>
      </c>
      <c r="BF398" s="5" t="e">
        <f>P_R[[#This Row],[16+]]-P_R[[#This Row],[17+]]</f>
        <v>#VALUE!</v>
      </c>
      <c r="BG398" s="5" t="e">
        <f>P_R[[#This Row],[17+]]-P_R[[#This Row],[18+]]</f>
        <v>#VALUE!</v>
      </c>
      <c r="BH398" s="5" t="e">
        <f>P_R[[#This Row],[18+]]-P_R[[#This Row],[19+]]</f>
        <v>#VALUE!</v>
      </c>
      <c r="BI398" s="5" t="e">
        <f>P_R[[#This Row],[19+]]-P_R[[#This Row],[20+]]</f>
        <v>#VALUE!</v>
      </c>
      <c r="BJ398" s="5" t="e">
        <f>P_R[[#This Row],[20+]]-P_R[[#This Row],[21+]]</f>
        <v>#VALUE!</v>
      </c>
      <c r="BK398" s="5" t="e">
        <f>P_R[[#This Row],[21+]]-P_R[[#This Row],[22+]]</f>
        <v>#VALUE!</v>
      </c>
      <c r="BL398" s="5" t="e">
        <f>P_R[[#This Row],[22+]]-P_R[[#This Row],[23+]]</f>
        <v>#VALUE!</v>
      </c>
      <c r="BM398" s="5" t="e">
        <f>P_R[[#This Row],[23+]]-P_R[[#This Row],[24+]]</f>
        <v>#VALUE!</v>
      </c>
      <c r="BN398" s="5" t="e">
        <f>P_R[[#This Row],[24+]]-P_R[[#This Row],[25+]]</f>
        <v>#VALUE!</v>
      </c>
      <c r="BO398" s="5" t="e">
        <f>P_R[[#This Row],[25+]]-P_R[[#This Row],[26+]]</f>
        <v>#VALUE!</v>
      </c>
      <c r="BP398" s="5" t="e">
        <f>P_R[[#This Row],[26+]]-P_R[[#This Row],[27+]]</f>
        <v>#VALUE!</v>
      </c>
      <c r="BQ398" s="5" t="e">
        <f>P_R[[#This Row],[27+]]-P_R[[#This Row],[28+]]</f>
        <v>#VALUE!</v>
      </c>
      <c r="BR398" s="5" t="e">
        <f>P_R[[#This Row],[28+]]-P_R[[#This Row],[29+]]</f>
        <v>#VALUE!</v>
      </c>
      <c r="BS398" s="5" t="e">
        <f>P_R[[#This Row],[29+]]-P_R[[#This Row],[30+]]</f>
        <v>#VALUE!</v>
      </c>
      <c r="BT398" s="5" t="e">
        <f>P_R[[#This Row],[30+]]-P_R[[#This Row],[31+]]</f>
        <v>#VALUE!</v>
      </c>
      <c r="BU398" s="5" t="e">
        <f>P_R[[#This Row],[31+]]-P_R[[#This Row],[32+]]</f>
        <v>#VALUE!</v>
      </c>
      <c r="BV398" s="5" t="e">
        <f>P_R[[#This Row],[32+]]-P_R[[#This Row],[33+]]</f>
        <v>#VALUE!</v>
      </c>
      <c r="BW398" s="5" t="e">
        <f>P_R[[#This Row],[33+]]-P_R[[#This Row],[34+]]</f>
        <v>#VALUE!</v>
      </c>
      <c r="BX398" s="5" t="e">
        <f>P_R[[#This Row],[34+]]-P_R[[#This Row],[35+]]</f>
        <v>#VALUE!</v>
      </c>
      <c r="BY398" s="5" t="e">
        <f>P_R[[#This Row],[35+]]-P_R[[#This Row],[36+]]</f>
        <v>#VALUE!</v>
      </c>
      <c r="BZ398" s="5" t="e">
        <f>P_R[[#This Row],[36+]]-P_R[[#This Row],[37+]]</f>
        <v>#VALUE!</v>
      </c>
      <c r="CA398" s="5" t="e">
        <f>P_R[[#This Row],[37+]]-P_R[[#This Row],[38+]]</f>
        <v>#VALUE!</v>
      </c>
      <c r="CB398" s="5" t="e">
        <f>P_R[[#This Row],[38+]]-P_R[[#This Row],[39+]]</f>
        <v>#VALUE!</v>
      </c>
      <c r="CC398" s="5" t="e">
        <f>P_R[[#This Row],[39+]]-P_R[[#This Row],[40+]]</f>
        <v>#VALUE!</v>
      </c>
      <c r="CD398" s="5" t="e">
        <f>P_R[[#This Row],[40+]]-P_R[[#This Row],[41+]]</f>
        <v>#VALUE!</v>
      </c>
      <c r="CE398" s="5" t="e">
        <f>P_R[[#This Row],[41+]]-P_R[[#This Row],[42+]]</f>
        <v>#VALUE!</v>
      </c>
      <c r="CF398" s="5" t="e">
        <f>P_R[[#This Row],[42+]]-P_R[[#This Row],[43+]]</f>
        <v>#VALUE!</v>
      </c>
      <c r="CG398" s="5" t="e">
        <f>P_R[[#This Row],[43+]]-P_R[[#This Row],[44+]]</f>
        <v>#VALUE!</v>
      </c>
      <c r="CH398" s="5" t="e">
        <f>P_R[[#This Row],[44+]]-P_R[[#This Row],[45+]]</f>
        <v>#VALUE!</v>
      </c>
      <c r="CI398" s="5" t="e">
        <f>P_R[[#This Row],[45+]]-P_R[[#This Row],[46+]]</f>
        <v>#VALUE!</v>
      </c>
      <c r="CJ398" s="5" t="e">
        <f>P_R[[#This Row],[46+]]-P_R[[#This Row],[47+]]</f>
        <v>#VALUE!</v>
      </c>
      <c r="CK398" s="5" t="e">
        <f>P_R[[#This Row],[47+]]-P_R[[#This Row],[48+]]</f>
        <v>#VALUE!</v>
      </c>
      <c r="CL398" s="5" t="e">
        <f>P_R[[#This Row],[48+]]-P_R[[#This Row],[49+]]</f>
        <v>#VALUE!</v>
      </c>
    </row>
    <row r="399" spans="50:90" x14ac:dyDescent="0.25">
      <c r="AX399" s="5" t="e">
        <f>P_R[[#This Row],[8+]]-P_R[[#This Row],[9+]]</f>
        <v>#VALUE!</v>
      </c>
      <c r="AY399" s="5" t="e">
        <f>P_R[[#This Row],[9+]]-P_R[[#This Row],[10+]]</f>
        <v>#VALUE!</v>
      </c>
      <c r="AZ399" s="5" t="e">
        <f>P_R[[#This Row],[10+]]-P_R[[#This Row],[11+]]</f>
        <v>#VALUE!</v>
      </c>
      <c r="BA399" s="5" t="e">
        <f>P_R[[#This Row],[11+]]-P_R[[#This Row],[12+]]</f>
        <v>#VALUE!</v>
      </c>
      <c r="BB399" s="5" t="e">
        <f>P_R[[#This Row],[12+]]-P_R[[#This Row],[13+]]</f>
        <v>#VALUE!</v>
      </c>
      <c r="BC399" s="5" t="e">
        <f>P_R[[#This Row],[13+]]-P_R[[#This Row],[14+]]</f>
        <v>#VALUE!</v>
      </c>
      <c r="BD399" s="5" t="e">
        <f>P_R[[#This Row],[14+]]-P_R[[#This Row],[15+]]</f>
        <v>#VALUE!</v>
      </c>
      <c r="BE399" s="5" t="e">
        <f>P_R[[#This Row],[15+]]-P_R[[#This Row],[16+]]</f>
        <v>#VALUE!</v>
      </c>
      <c r="BF399" s="5" t="e">
        <f>P_R[[#This Row],[16+]]-P_R[[#This Row],[17+]]</f>
        <v>#VALUE!</v>
      </c>
      <c r="BG399" s="5" t="e">
        <f>P_R[[#This Row],[17+]]-P_R[[#This Row],[18+]]</f>
        <v>#VALUE!</v>
      </c>
      <c r="BH399" s="5" t="e">
        <f>P_R[[#This Row],[18+]]-P_R[[#This Row],[19+]]</f>
        <v>#VALUE!</v>
      </c>
      <c r="BI399" s="5" t="e">
        <f>P_R[[#This Row],[19+]]-P_R[[#This Row],[20+]]</f>
        <v>#VALUE!</v>
      </c>
      <c r="BJ399" s="5" t="e">
        <f>P_R[[#This Row],[20+]]-P_R[[#This Row],[21+]]</f>
        <v>#VALUE!</v>
      </c>
      <c r="BK399" s="5" t="e">
        <f>P_R[[#This Row],[21+]]-P_R[[#This Row],[22+]]</f>
        <v>#VALUE!</v>
      </c>
      <c r="BL399" s="5" t="e">
        <f>P_R[[#This Row],[22+]]-P_R[[#This Row],[23+]]</f>
        <v>#VALUE!</v>
      </c>
      <c r="BM399" s="5" t="e">
        <f>P_R[[#This Row],[23+]]-P_R[[#This Row],[24+]]</f>
        <v>#VALUE!</v>
      </c>
      <c r="BN399" s="5" t="e">
        <f>P_R[[#This Row],[24+]]-P_R[[#This Row],[25+]]</f>
        <v>#VALUE!</v>
      </c>
      <c r="BO399" s="5" t="e">
        <f>P_R[[#This Row],[25+]]-P_R[[#This Row],[26+]]</f>
        <v>#VALUE!</v>
      </c>
      <c r="BP399" s="5" t="e">
        <f>P_R[[#This Row],[26+]]-P_R[[#This Row],[27+]]</f>
        <v>#VALUE!</v>
      </c>
      <c r="BQ399" s="5" t="e">
        <f>P_R[[#This Row],[27+]]-P_R[[#This Row],[28+]]</f>
        <v>#VALUE!</v>
      </c>
      <c r="BR399" s="5" t="e">
        <f>P_R[[#This Row],[28+]]-P_R[[#This Row],[29+]]</f>
        <v>#VALUE!</v>
      </c>
      <c r="BS399" s="5" t="e">
        <f>P_R[[#This Row],[29+]]-P_R[[#This Row],[30+]]</f>
        <v>#VALUE!</v>
      </c>
      <c r="BT399" s="5" t="e">
        <f>P_R[[#This Row],[30+]]-P_R[[#This Row],[31+]]</f>
        <v>#VALUE!</v>
      </c>
      <c r="BU399" s="5" t="e">
        <f>P_R[[#This Row],[31+]]-P_R[[#This Row],[32+]]</f>
        <v>#VALUE!</v>
      </c>
      <c r="BV399" s="5" t="e">
        <f>P_R[[#This Row],[32+]]-P_R[[#This Row],[33+]]</f>
        <v>#VALUE!</v>
      </c>
      <c r="BW399" s="5" t="e">
        <f>P_R[[#This Row],[33+]]-P_R[[#This Row],[34+]]</f>
        <v>#VALUE!</v>
      </c>
      <c r="BX399" s="5" t="e">
        <f>P_R[[#This Row],[34+]]-P_R[[#This Row],[35+]]</f>
        <v>#VALUE!</v>
      </c>
      <c r="BY399" s="5" t="e">
        <f>P_R[[#This Row],[35+]]-P_R[[#This Row],[36+]]</f>
        <v>#VALUE!</v>
      </c>
      <c r="BZ399" s="5" t="e">
        <f>P_R[[#This Row],[36+]]-P_R[[#This Row],[37+]]</f>
        <v>#VALUE!</v>
      </c>
      <c r="CA399" s="5" t="e">
        <f>P_R[[#This Row],[37+]]-P_R[[#This Row],[38+]]</f>
        <v>#VALUE!</v>
      </c>
      <c r="CB399" s="5" t="e">
        <f>P_R[[#This Row],[38+]]-P_R[[#This Row],[39+]]</f>
        <v>#VALUE!</v>
      </c>
      <c r="CC399" s="5" t="e">
        <f>P_R[[#This Row],[39+]]-P_R[[#This Row],[40+]]</f>
        <v>#VALUE!</v>
      </c>
      <c r="CD399" s="5" t="e">
        <f>P_R[[#This Row],[40+]]-P_R[[#This Row],[41+]]</f>
        <v>#VALUE!</v>
      </c>
      <c r="CE399" s="5" t="e">
        <f>P_R[[#This Row],[41+]]-P_R[[#This Row],[42+]]</f>
        <v>#VALUE!</v>
      </c>
      <c r="CF399" s="5" t="e">
        <f>P_R[[#This Row],[42+]]-P_R[[#This Row],[43+]]</f>
        <v>#VALUE!</v>
      </c>
      <c r="CG399" s="5" t="e">
        <f>P_R[[#This Row],[43+]]-P_R[[#This Row],[44+]]</f>
        <v>#VALUE!</v>
      </c>
      <c r="CH399" s="5" t="e">
        <f>P_R[[#This Row],[44+]]-P_R[[#This Row],[45+]]</f>
        <v>#VALUE!</v>
      </c>
      <c r="CI399" s="5" t="e">
        <f>P_R[[#This Row],[45+]]-P_R[[#This Row],[46+]]</f>
        <v>#VALUE!</v>
      </c>
      <c r="CJ399" s="5" t="e">
        <f>P_R[[#This Row],[46+]]-P_R[[#This Row],[47+]]</f>
        <v>#VALUE!</v>
      </c>
      <c r="CK399" s="5" t="e">
        <f>P_R[[#This Row],[47+]]-P_R[[#This Row],[48+]]</f>
        <v>#VALUE!</v>
      </c>
      <c r="CL399" s="5" t="e">
        <f>P_R[[#This Row],[48+]]-P_R[[#This Row],[49+]]</f>
        <v>#VALUE!</v>
      </c>
    </row>
    <row r="400" spans="50:90" x14ac:dyDescent="0.25">
      <c r="AX400" s="5" t="e">
        <f>P_R[[#This Row],[8+]]-P_R[[#This Row],[9+]]</f>
        <v>#VALUE!</v>
      </c>
      <c r="AY400" s="5" t="e">
        <f>P_R[[#This Row],[9+]]-P_R[[#This Row],[10+]]</f>
        <v>#VALUE!</v>
      </c>
      <c r="AZ400" s="5" t="e">
        <f>P_R[[#This Row],[10+]]-P_R[[#This Row],[11+]]</f>
        <v>#VALUE!</v>
      </c>
      <c r="BA400" s="5" t="e">
        <f>P_R[[#This Row],[11+]]-P_R[[#This Row],[12+]]</f>
        <v>#VALUE!</v>
      </c>
      <c r="BB400" s="5" t="e">
        <f>P_R[[#This Row],[12+]]-P_R[[#This Row],[13+]]</f>
        <v>#VALUE!</v>
      </c>
      <c r="BC400" s="5" t="e">
        <f>P_R[[#This Row],[13+]]-P_R[[#This Row],[14+]]</f>
        <v>#VALUE!</v>
      </c>
      <c r="BD400" s="5" t="e">
        <f>P_R[[#This Row],[14+]]-P_R[[#This Row],[15+]]</f>
        <v>#VALUE!</v>
      </c>
      <c r="BE400" s="5" t="e">
        <f>P_R[[#This Row],[15+]]-P_R[[#This Row],[16+]]</f>
        <v>#VALUE!</v>
      </c>
      <c r="BF400" s="5" t="e">
        <f>P_R[[#This Row],[16+]]-P_R[[#This Row],[17+]]</f>
        <v>#VALUE!</v>
      </c>
      <c r="BG400" s="5" t="e">
        <f>P_R[[#This Row],[17+]]-P_R[[#This Row],[18+]]</f>
        <v>#VALUE!</v>
      </c>
      <c r="BH400" s="5" t="e">
        <f>P_R[[#This Row],[18+]]-P_R[[#This Row],[19+]]</f>
        <v>#VALUE!</v>
      </c>
      <c r="BI400" s="5" t="e">
        <f>P_R[[#This Row],[19+]]-P_R[[#This Row],[20+]]</f>
        <v>#VALUE!</v>
      </c>
      <c r="BJ400" s="5" t="e">
        <f>P_R[[#This Row],[20+]]-P_R[[#This Row],[21+]]</f>
        <v>#VALUE!</v>
      </c>
      <c r="BK400" s="5" t="e">
        <f>P_R[[#This Row],[21+]]-P_R[[#This Row],[22+]]</f>
        <v>#VALUE!</v>
      </c>
      <c r="BL400" s="5" t="e">
        <f>P_R[[#This Row],[22+]]-P_R[[#This Row],[23+]]</f>
        <v>#VALUE!</v>
      </c>
      <c r="BM400" s="5" t="e">
        <f>P_R[[#This Row],[23+]]-P_R[[#This Row],[24+]]</f>
        <v>#VALUE!</v>
      </c>
      <c r="BN400" s="5" t="e">
        <f>P_R[[#This Row],[24+]]-P_R[[#This Row],[25+]]</f>
        <v>#VALUE!</v>
      </c>
      <c r="BO400" s="5" t="e">
        <f>P_R[[#This Row],[25+]]-P_R[[#This Row],[26+]]</f>
        <v>#VALUE!</v>
      </c>
      <c r="BP400" s="5" t="e">
        <f>P_R[[#This Row],[26+]]-P_R[[#This Row],[27+]]</f>
        <v>#VALUE!</v>
      </c>
      <c r="BQ400" s="5" t="e">
        <f>P_R[[#This Row],[27+]]-P_R[[#This Row],[28+]]</f>
        <v>#VALUE!</v>
      </c>
      <c r="BR400" s="5" t="e">
        <f>P_R[[#This Row],[28+]]-P_R[[#This Row],[29+]]</f>
        <v>#VALUE!</v>
      </c>
      <c r="BS400" s="5" t="e">
        <f>P_R[[#This Row],[29+]]-P_R[[#This Row],[30+]]</f>
        <v>#VALUE!</v>
      </c>
      <c r="BT400" s="5" t="e">
        <f>P_R[[#This Row],[30+]]-P_R[[#This Row],[31+]]</f>
        <v>#VALUE!</v>
      </c>
      <c r="BU400" s="5" t="e">
        <f>P_R[[#This Row],[31+]]-P_R[[#This Row],[32+]]</f>
        <v>#VALUE!</v>
      </c>
      <c r="BV400" s="5" t="e">
        <f>P_R[[#This Row],[32+]]-P_R[[#This Row],[33+]]</f>
        <v>#VALUE!</v>
      </c>
      <c r="BW400" s="5" t="e">
        <f>P_R[[#This Row],[33+]]-P_R[[#This Row],[34+]]</f>
        <v>#VALUE!</v>
      </c>
      <c r="BX400" s="5" t="e">
        <f>P_R[[#This Row],[34+]]-P_R[[#This Row],[35+]]</f>
        <v>#VALUE!</v>
      </c>
      <c r="BY400" s="5" t="e">
        <f>P_R[[#This Row],[35+]]-P_R[[#This Row],[36+]]</f>
        <v>#VALUE!</v>
      </c>
      <c r="BZ400" s="5" t="e">
        <f>P_R[[#This Row],[36+]]-P_R[[#This Row],[37+]]</f>
        <v>#VALUE!</v>
      </c>
      <c r="CA400" s="5" t="e">
        <f>P_R[[#This Row],[37+]]-P_R[[#This Row],[38+]]</f>
        <v>#VALUE!</v>
      </c>
      <c r="CB400" s="5" t="e">
        <f>P_R[[#This Row],[38+]]-P_R[[#This Row],[39+]]</f>
        <v>#VALUE!</v>
      </c>
      <c r="CC400" s="5" t="e">
        <f>P_R[[#This Row],[39+]]-P_R[[#This Row],[40+]]</f>
        <v>#VALUE!</v>
      </c>
      <c r="CD400" s="5" t="e">
        <f>P_R[[#This Row],[40+]]-P_R[[#This Row],[41+]]</f>
        <v>#VALUE!</v>
      </c>
      <c r="CE400" s="5" t="e">
        <f>P_R[[#This Row],[41+]]-P_R[[#This Row],[42+]]</f>
        <v>#VALUE!</v>
      </c>
      <c r="CF400" s="5" t="e">
        <f>P_R[[#This Row],[42+]]-P_R[[#This Row],[43+]]</f>
        <v>#VALUE!</v>
      </c>
      <c r="CG400" s="5" t="e">
        <f>P_R[[#This Row],[43+]]-P_R[[#This Row],[44+]]</f>
        <v>#VALUE!</v>
      </c>
      <c r="CH400" s="5" t="e">
        <f>P_R[[#This Row],[44+]]-P_R[[#This Row],[45+]]</f>
        <v>#VALUE!</v>
      </c>
      <c r="CI400" s="5" t="e">
        <f>P_R[[#This Row],[45+]]-P_R[[#This Row],[46+]]</f>
        <v>#VALUE!</v>
      </c>
      <c r="CJ400" s="5" t="e">
        <f>P_R[[#This Row],[46+]]-P_R[[#This Row],[47+]]</f>
        <v>#VALUE!</v>
      </c>
      <c r="CK400" s="5" t="e">
        <f>P_R[[#This Row],[47+]]-P_R[[#This Row],[48+]]</f>
        <v>#VALUE!</v>
      </c>
      <c r="CL400" s="5" t="e">
        <f>P_R[[#This Row],[48+]]-P_R[[#This Row],[49+]]</f>
        <v>#VALUE!</v>
      </c>
    </row>
    <row r="401" spans="50:90" x14ac:dyDescent="0.25">
      <c r="AX401" s="5" t="e">
        <f>P_R[[#This Row],[8+]]-P_R[[#This Row],[9+]]</f>
        <v>#VALUE!</v>
      </c>
      <c r="AY401" s="5" t="e">
        <f>P_R[[#This Row],[9+]]-P_R[[#This Row],[10+]]</f>
        <v>#VALUE!</v>
      </c>
      <c r="AZ401" s="5" t="e">
        <f>P_R[[#This Row],[10+]]-P_R[[#This Row],[11+]]</f>
        <v>#VALUE!</v>
      </c>
      <c r="BA401" s="5" t="e">
        <f>P_R[[#This Row],[11+]]-P_R[[#This Row],[12+]]</f>
        <v>#VALUE!</v>
      </c>
      <c r="BB401" s="5" t="e">
        <f>P_R[[#This Row],[12+]]-P_R[[#This Row],[13+]]</f>
        <v>#VALUE!</v>
      </c>
      <c r="BC401" s="5" t="e">
        <f>P_R[[#This Row],[13+]]-P_R[[#This Row],[14+]]</f>
        <v>#VALUE!</v>
      </c>
      <c r="BD401" s="5" t="e">
        <f>P_R[[#This Row],[14+]]-P_R[[#This Row],[15+]]</f>
        <v>#VALUE!</v>
      </c>
      <c r="BE401" s="5" t="e">
        <f>P_R[[#This Row],[15+]]-P_R[[#This Row],[16+]]</f>
        <v>#VALUE!</v>
      </c>
      <c r="BF401" s="5" t="e">
        <f>P_R[[#This Row],[16+]]-P_R[[#This Row],[17+]]</f>
        <v>#VALUE!</v>
      </c>
      <c r="BG401" s="5" t="e">
        <f>P_R[[#This Row],[17+]]-P_R[[#This Row],[18+]]</f>
        <v>#VALUE!</v>
      </c>
      <c r="BH401" s="5" t="e">
        <f>P_R[[#This Row],[18+]]-P_R[[#This Row],[19+]]</f>
        <v>#VALUE!</v>
      </c>
      <c r="BI401" s="5" t="e">
        <f>P_R[[#This Row],[19+]]-P_R[[#This Row],[20+]]</f>
        <v>#VALUE!</v>
      </c>
      <c r="BJ401" s="5" t="e">
        <f>P_R[[#This Row],[20+]]-P_R[[#This Row],[21+]]</f>
        <v>#VALUE!</v>
      </c>
      <c r="BK401" s="5" t="e">
        <f>P_R[[#This Row],[21+]]-P_R[[#This Row],[22+]]</f>
        <v>#VALUE!</v>
      </c>
      <c r="BL401" s="5" t="e">
        <f>P_R[[#This Row],[22+]]-P_R[[#This Row],[23+]]</f>
        <v>#VALUE!</v>
      </c>
      <c r="BM401" s="5" t="e">
        <f>P_R[[#This Row],[23+]]-P_R[[#This Row],[24+]]</f>
        <v>#VALUE!</v>
      </c>
      <c r="BN401" s="5" t="e">
        <f>P_R[[#This Row],[24+]]-P_R[[#This Row],[25+]]</f>
        <v>#VALUE!</v>
      </c>
      <c r="BO401" s="5" t="e">
        <f>P_R[[#This Row],[25+]]-P_R[[#This Row],[26+]]</f>
        <v>#VALUE!</v>
      </c>
      <c r="BP401" s="5" t="e">
        <f>P_R[[#This Row],[26+]]-P_R[[#This Row],[27+]]</f>
        <v>#VALUE!</v>
      </c>
      <c r="BQ401" s="5" t="e">
        <f>P_R[[#This Row],[27+]]-P_R[[#This Row],[28+]]</f>
        <v>#VALUE!</v>
      </c>
      <c r="BR401" s="5" t="e">
        <f>P_R[[#This Row],[28+]]-P_R[[#This Row],[29+]]</f>
        <v>#VALUE!</v>
      </c>
      <c r="BS401" s="5" t="e">
        <f>P_R[[#This Row],[29+]]-P_R[[#This Row],[30+]]</f>
        <v>#VALUE!</v>
      </c>
      <c r="BT401" s="5" t="e">
        <f>P_R[[#This Row],[30+]]-P_R[[#This Row],[31+]]</f>
        <v>#VALUE!</v>
      </c>
      <c r="BU401" s="5" t="e">
        <f>P_R[[#This Row],[31+]]-P_R[[#This Row],[32+]]</f>
        <v>#VALUE!</v>
      </c>
      <c r="BV401" s="5" t="e">
        <f>P_R[[#This Row],[32+]]-P_R[[#This Row],[33+]]</f>
        <v>#VALUE!</v>
      </c>
      <c r="BW401" s="5" t="e">
        <f>P_R[[#This Row],[33+]]-P_R[[#This Row],[34+]]</f>
        <v>#VALUE!</v>
      </c>
      <c r="BX401" s="5" t="e">
        <f>P_R[[#This Row],[34+]]-P_R[[#This Row],[35+]]</f>
        <v>#VALUE!</v>
      </c>
      <c r="BY401" s="5" t="e">
        <f>P_R[[#This Row],[35+]]-P_R[[#This Row],[36+]]</f>
        <v>#VALUE!</v>
      </c>
      <c r="BZ401" s="5" t="e">
        <f>P_R[[#This Row],[36+]]-P_R[[#This Row],[37+]]</f>
        <v>#VALUE!</v>
      </c>
      <c r="CA401" s="5" t="e">
        <f>P_R[[#This Row],[37+]]-P_R[[#This Row],[38+]]</f>
        <v>#VALUE!</v>
      </c>
      <c r="CB401" s="5" t="e">
        <f>P_R[[#This Row],[38+]]-P_R[[#This Row],[39+]]</f>
        <v>#VALUE!</v>
      </c>
      <c r="CC401" s="5" t="e">
        <f>P_R[[#This Row],[39+]]-P_R[[#This Row],[40+]]</f>
        <v>#VALUE!</v>
      </c>
      <c r="CD401" s="5" t="e">
        <f>P_R[[#This Row],[40+]]-P_R[[#This Row],[41+]]</f>
        <v>#VALUE!</v>
      </c>
      <c r="CE401" s="5" t="e">
        <f>P_R[[#This Row],[41+]]-P_R[[#This Row],[42+]]</f>
        <v>#VALUE!</v>
      </c>
      <c r="CF401" s="5" t="e">
        <f>P_R[[#This Row],[42+]]-P_R[[#This Row],[43+]]</f>
        <v>#VALUE!</v>
      </c>
      <c r="CG401" s="5" t="e">
        <f>P_R[[#This Row],[43+]]-P_R[[#This Row],[44+]]</f>
        <v>#VALUE!</v>
      </c>
      <c r="CH401" s="5" t="e">
        <f>P_R[[#This Row],[44+]]-P_R[[#This Row],[45+]]</f>
        <v>#VALUE!</v>
      </c>
      <c r="CI401" s="5" t="e">
        <f>P_R[[#This Row],[45+]]-P_R[[#This Row],[46+]]</f>
        <v>#VALUE!</v>
      </c>
      <c r="CJ401" s="5" t="e">
        <f>P_R[[#This Row],[46+]]-P_R[[#This Row],[47+]]</f>
        <v>#VALUE!</v>
      </c>
      <c r="CK401" s="5" t="e">
        <f>P_R[[#This Row],[47+]]-P_R[[#This Row],[48+]]</f>
        <v>#VALUE!</v>
      </c>
      <c r="CL401" s="5" t="e">
        <f>P_R[[#This Row],[48+]]-P_R[[#This Row],[49+]]</f>
        <v>#VALUE!</v>
      </c>
    </row>
    <row r="402" spans="50:90" x14ac:dyDescent="0.25">
      <c r="AX402" s="5" t="e">
        <f>P_R[[#This Row],[8+]]-P_R[[#This Row],[9+]]</f>
        <v>#VALUE!</v>
      </c>
      <c r="AY402" s="5" t="e">
        <f>P_R[[#This Row],[9+]]-P_R[[#This Row],[10+]]</f>
        <v>#VALUE!</v>
      </c>
      <c r="AZ402" s="5" t="e">
        <f>P_R[[#This Row],[10+]]-P_R[[#This Row],[11+]]</f>
        <v>#VALUE!</v>
      </c>
      <c r="BA402" s="5" t="e">
        <f>P_R[[#This Row],[11+]]-P_R[[#This Row],[12+]]</f>
        <v>#VALUE!</v>
      </c>
      <c r="BB402" s="5" t="e">
        <f>P_R[[#This Row],[12+]]-P_R[[#This Row],[13+]]</f>
        <v>#VALUE!</v>
      </c>
      <c r="BC402" s="5" t="e">
        <f>P_R[[#This Row],[13+]]-P_R[[#This Row],[14+]]</f>
        <v>#VALUE!</v>
      </c>
      <c r="BD402" s="5" t="e">
        <f>P_R[[#This Row],[14+]]-P_R[[#This Row],[15+]]</f>
        <v>#VALUE!</v>
      </c>
      <c r="BE402" s="5" t="e">
        <f>P_R[[#This Row],[15+]]-P_R[[#This Row],[16+]]</f>
        <v>#VALUE!</v>
      </c>
      <c r="BF402" s="5" t="e">
        <f>P_R[[#This Row],[16+]]-P_R[[#This Row],[17+]]</f>
        <v>#VALUE!</v>
      </c>
      <c r="BG402" s="5" t="e">
        <f>P_R[[#This Row],[17+]]-P_R[[#This Row],[18+]]</f>
        <v>#VALUE!</v>
      </c>
      <c r="BH402" s="5" t="e">
        <f>P_R[[#This Row],[18+]]-P_R[[#This Row],[19+]]</f>
        <v>#VALUE!</v>
      </c>
      <c r="BI402" s="5" t="e">
        <f>P_R[[#This Row],[19+]]-P_R[[#This Row],[20+]]</f>
        <v>#VALUE!</v>
      </c>
      <c r="BJ402" s="5" t="e">
        <f>P_R[[#This Row],[20+]]-P_R[[#This Row],[21+]]</f>
        <v>#VALUE!</v>
      </c>
      <c r="BK402" s="5" t="e">
        <f>P_R[[#This Row],[21+]]-P_R[[#This Row],[22+]]</f>
        <v>#VALUE!</v>
      </c>
      <c r="BL402" s="5" t="e">
        <f>P_R[[#This Row],[22+]]-P_R[[#This Row],[23+]]</f>
        <v>#VALUE!</v>
      </c>
      <c r="BM402" s="5" t="e">
        <f>P_R[[#This Row],[23+]]-P_R[[#This Row],[24+]]</f>
        <v>#VALUE!</v>
      </c>
      <c r="BN402" s="5" t="e">
        <f>P_R[[#This Row],[24+]]-P_R[[#This Row],[25+]]</f>
        <v>#VALUE!</v>
      </c>
      <c r="BO402" s="5" t="e">
        <f>P_R[[#This Row],[25+]]-P_R[[#This Row],[26+]]</f>
        <v>#VALUE!</v>
      </c>
      <c r="BP402" s="5" t="e">
        <f>P_R[[#This Row],[26+]]-P_R[[#This Row],[27+]]</f>
        <v>#VALUE!</v>
      </c>
      <c r="BQ402" s="5" t="e">
        <f>P_R[[#This Row],[27+]]-P_R[[#This Row],[28+]]</f>
        <v>#VALUE!</v>
      </c>
      <c r="BR402" s="5" t="e">
        <f>P_R[[#This Row],[28+]]-P_R[[#This Row],[29+]]</f>
        <v>#VALUE!</v>
      </c>
      <c r="BS402" s="5" t="e">
        <f>P_R[[#This Row],[29+]]-P_R[[#This Row],[30+]]</f>
        <v>#VALUE!</v>
      </c>
      <c r="BT402" s="5" t="e">
        <f>P_R[[#This Row],[30+]]-P_R[[#This Row],[31+]]</f>
        <v>#VALUE!</v>
      </c>
      <c r="BU402" s="5" t="e">
        <f>P_R[[#This Row],[31+]]-P_R[[#This Row],[32+]]</f>
        <v>#VALUE!</v>
      </c>
      <c r="BV402" s="5" t="e">
        <f>P_R[[#This Row],[32+]]-P_R[[#This Row],[33+]]</f>
        <v>#VALUE!</v>
      </c>
      <c r="BW402" s="5" t="e">
        <f>P_R[[#This Row],[33+]]-P_R[[#This Row],[34+]]</f>
        <v>#VALUE!</v>
      </c>
      <c r="BX402" s="5" t="e">
        <f>P_R[[#This Row],[34+]]-P_R[[#This Row],[35+]]</f>
        <v>#VALUE!</v>
      </c>
      <c r="BY402" s="5" t="e">
        <f>P_R[[#This Row],[35+]]-P_R[[#This Row],[36+]]</f>
        <v>#VALUE!</v>
      </c>
      <c r="BZ402" s="5" t="e">
        <f>P_R[[#This Row],[36+]]-P_R[[#This Row],[37+]]</f>
        <v>#VALUE!</v>
      </c>
      <c r="CA402" s="5" t="e">
        <f>P_R[[#This Row],[37+]]-P_R[[#This Row],[38+]]</f>
        <v>#VALUE!</v>
      </c>
      <c r="CB402" s="5" t="e">
        <f>P_R[[#This Row],[38+]]-P_R[[#This Row],[39+]]</f>
        <v>#VALUE!</v>
      </c>
      <c r="CC402" s="5" t="e">
        <f>P_R[[#This Row],[39+]]-P_R[[#This Row],[40+]]</f>
        <v>#VALUE!</v>
      </c>
      <c r="CD402" s="5" t="e">
        <f>P_R[[#This Row],[40+]]-P_R[[#This Row],[41+]]</f>
        <v>#VALUE!</v>
      </c>
      <c r="CE402" s="5" t="e">
        <f>P_R[[#This Row],[41+]]-P_R[[#This Row],[42+]]</f>
        <v>#VALUE!</v>
      </c>
      <c r="CF402" s="5" t="e">
        <f>P_R[[#This Row],[42+]]-P_R[[#This Row],[43+]]</f>
        <v>#VALUE!</v>
      </c>
      <c r="CG402" s="5" t="e">
        <f>P_R[[#This Row],[43+]]-P_R[[#This Row],[44+]]</f>
        <v>#VALUE!</v>
      </c>
      <c r="CH402" s="5" t="e">
        <f>P_R[[#This Row],[44+]]-P_R[[#This Row],[45+]]</f>
        <v>#VALUE!</v>
      </c>
      <c r="CI402" s="5" t="e">
        <f>P_R[[#This Row],[45+]]-P_R[[#This Row],[46+]]</f>
        <v>#VALUE!</v>
      </c>
      <c r="CJ402" s="5" t="e">
        <f>P_R[[#This Row],[46+]]-P_R[[#This Row],[47+]]</f>
        <v>#VALUE!</v>
      </c>
      <c r="CK402" s="5" t="e">
        <f>P_R[[#This Row],[47+]]-P_R[[#This Row],[48+]]</f>
        <v>#VALUE!</v>
      </c>
      <c r="CL402" s="5" t="e">
        <f>P_R[[#This Row],[48+]]-P_R[[#This Row],[49+]]</f>
        <v>#VALUE!</v>
      </c>
    </row>
    <row r="403" spans="50:90" x14ac:dyDescent="0.25">
      <c r="AX403" s="5" t="e">
        <f>P_R[[#This Row],[8+]]-P_R[[#This Row],[9+]]</f>
        <v>#VALUE!</v>
      </c>
      <c r="AY403" s="5" t="e">
        <f>P_R[[#This Row],[9+]]-P_R[[#This Row],[10+]]</f>
        <v>#VALUE!</v>
      </c>
      <c r="AZ403" s="5" t="e">
        <f>P_R[[#This Row],[10+]]-P_R[[#This Row],[11+]]</f>
        <v>#VALUE!</v>
      </c>
      <c r="BA403" s="5" t="e">
        <f>P_R[[#This Row],[11+]]-P_R[[#This Row],[12+]]</f>
        <v>#VALUE!</v>
      </c>
      <c r="BB403" s="5" t="e">
        <f>P_R[[#This Row],[12+]]-P_R[[#This Row],[13+]]</f>
        <v>#VALUE!</v>
      </c>
      <c r="BC403" s="5" t="e">
        <f>P_R[[#This Row],[13+]]-P_R[[#This Row],[14+]]</f>
        <v>#VALUE!</v>
      </c>
      <c r="BD403" s="5" t="e">
        <f>P_R[[#This Row],[14+]]-P_R[[#This Row],[15+]]</f>
        <v>#VALUE!</v>
      </c>
      <c r="BE403" s="5" t="e">
        <f>P_R[[#This Row],[15+]]-P_R[[#This Row],[16+]]</f>
        <v>#VALUE!</v>
      </c>
      <c r="BF403" s="5" t="e">
        <f>P_R[[#This Row],[16+]]-P_R[[#This Row],[17+]]</f>
        <v>#VALUE!</v>
      </c>
      <c r="BG403" s="5" t="e">
        <f>P_R[[#This Row],[17+]]-P_R[[#This Row],[18+]]</f>
        <v>#VALUE!</v>
      </c>
      <c r="BH403" s="5" t="e">
        <f>P_R[[#This Row],[18+]]-P_R[[#This Row],[19+]]</f>
        <v>#VALUE!</v>
      </c>
      <c r="BI403" s="5" t="e">
        <f>P_R[[#This Row],[19+]]-P_R[[#This Row],[20+]]</f>
        <v>#VALUE!</v>
      </c>
      <c r="BJ403" s="5" t="e">
        <f>P_R[[#This Row],[20+]]-P_R[[#This Row],[21+]]</f>
        <v>#VALUE!</v>
      </c>
      <c r="BK403" s="5" t="e">
        <f>P_R[[#This Row],[21+]]-P_R[[#This Row],[22+]]</f>
        <v>#VALUE!</v>
      </c>
      <c r="BL403" s="5" t="e">
        <f>P_R[[#This Row],[22+]]-P_R[[#This Row],[23+]]</f>
        <v>#VALUE!</v>
      </c>
      <c r="BM403" s="5" t="e">
        <f>P_R[[#This Row],[23+]]-P_R[[#This Row],[24+]]</f>
        <v>#VALUE!</v>
      </c>
      <c r="BN403" s="5" t="e">
        <f>P_R[[#This Row],[24+]]-P_R[[#This Row],[25+]]</f>
        <v>#VALUE!</v>
      </c>
      <c r="BO403" s="5" t="e">
        <f>P_R[[#This Row],[25+]]-P_R[[#This Row],[26+]]</f>
        <v>#VALUE!</v>
      </c>
      <c r="BP403" s="5" t="e">
        <f>P_R[[#This Row],[26+]]-P_R[[#This Row],[27+]]</f>
        <v>#VALUE!</v>
      </c>
      <c r="BQ403" s="5" t="e">
        <f>P_R[[#This Row],[27+]]-P_R[[#This Row],[28+]]</f>
        <v>#VALUE!</v>
      </c>
      <c r="BR403" s="5" t="e">
        <f>P_R[[#This Row],[28+]]-P_R[[#This Row],[29+]]</f>
        <v>#VALUE!</v>
      </c>
      <c r="BS403" s="5" t="e">
        <f>P_R[[#This Row],[29+]]-P_R[[#This Row],[30+]]</f>
        <v>#VALUE!</v>
      </c>
      <c r="BT403" s="5" t="e">
        <f>P_R[[#This Row],[30+]]-P_R[[#This Row],[31+]]</f>
        <v>#VALUE!</v>
      </c>
      <c r="BU403" s="5" t="e">
        <f>P_R[[#This Row],[31+]]-P_R[[#This Row],[32+]]</f>
        <v>#VALUE!</v>
      </c>
      <c r="BV403" s="5" t="e">
        <f>P_R[[#This Row],[32+]]-P_R[[#This Row],[33+]]</f>
        <v>#VALUE!</v>
      </c>
      <c r="BW403" s="5" t="e">
        <f>P_R[[#This Row],[33+]]-P_R[[#This Row],[34+]]</f>
        <v>#VALUE!</v>
      </c>
      <c r="BX403" s="5" t="e">
        <f>P_R[[#This Row],[34+]]-P_R[[#This Row],[35+]]</f>
        <v>#VALUE!</v>
      </c>
      <c r="BY403" s="5" t="e">
        <f>P_R[[#This Row],[35+]]-P_R[[#This Row],[36+]]</f>
        <v>#VALUE!</v>
      </c>
      <c r="BZ403" s="5" t="e">
        <f>P_R[[#This Row],[36+]]-P_R[[#This Row],[37+]]</f>
        <v>#VALUE!</v>
      </c>
      <c r="CA403" s="5" t="e">
        <f>P_R[[#This Row],[37+]]-P_R[[#This Row],[38+]]</f>
        <v>#VALUE!</v>
      </c>
      <c r="CB403" s="5" t="e">
        <f>P_R[[#This Row],[38+]]-P_R[[#This Row],[39+]]</f>
        <v>#VALUE!</v>
      </c>
      <c r="CC403" s="5" t="e">
        <f>P_R[[#This Row],[39+]]-P_R[[#This Row],[40+]]</f>
        <v>#VALUE!</v>
      </c>
      <c r="CD403" s="5" t="e">
        <f>P_R[[#This Row],[40+]]-P_R[[#This Row],[41+]]</f>
        <v>#VALUE!</v>
      </c>
      <c r="CE403" s="5" t="e">
        <f>P_R[[#This Row],[41+]]-P_R[[#This Row],[42+]]</f>
        <v>#VALUE!</v>
      </c>
      <c r="CF403" s="5" t="e">
        <f>P_R[[#This Row],[42+]]-P_R[[#This Row],[43+]]</f>
        <v>#VALUE!</v>
      </c>
      <c r="CG403" s="5" t="e">
        <f>P_R[[#This Row],[43+]]-P_R[[#This Row],[44+]]</f>
        <v>#VALUE!</v>
      </c>
      <c r="CH403" s="5" t="e">
        <f>P_R[[#This Row],[44+]]-P_R[[#This Row],[45+]]</f>
        <v>#VALUE!</v>
      </c>
      <c r="CI403" s="5" t="e">
        <f>P_R[[#This Row],[45+]]-P_R[[#This Row],[46+]]</f>
        <v>#VALUE!</v>
      </c>
      <c r="CJ403" s="5" t="e">
        <f>P_R[[#This Row],[46+]]-P_R[[#This Row],[47+]]</f>
        <v>#VALUE!</v>
      </c>
      <c r="CK403" s="5" t="e">
        <f>P_R[[#This Row],[47+]]-P_R[[#This Row],[48+]]</f>
        <v>#VALUE!</v>
      </c>
      <c r="CL403" s="5" t="e">
        <f>P_R[[#This Row],[48+]]-P_R[[#This Row],[49+]]</f>
        <v>#VALUE!</v>
      </c>
    </row>
    <row r="404" spans="50:90" x14ac:dyDescent="0.25">
      <c r="AX404" s="5" t="e">
        <f>P_R[[#This Row],[8+]]-P_R[[#This Row],[9+]]</f>
        <v>#VALUE!</v>
      </c>
      <c r="AY404" s="5" t="e">
        <f>P_R[[#This Row],[9+]]-P_R[[#This Row],[10+]]</f>
        <v>#VALUE!</v>
      </c>
      <c r="AZ404" s="5" t="e">
        <f>P_R[[#This Row],[10+]]-P_R[[#This Row],[11+]]</f>
        <v>#VALUE!</v>
      </c>
      <c r="BA404" s="5" t="e">
        <f>P_R[[#This Row],[11+]]-P_R[[#This Row],[12+]]</f>
        <v>#VALUE!</v>
      </c>
      <c r="BB404" s="5" t="e">
        <f>P_R[[#This Row],[12+]]-P_R[[#This Row],[13+]]</f>
        <v>#VALUE!</v>
      </c>
      <c r="BC404" s="5" t="e">
        <f>P_R[[#This Row],[13+]]-P_R[[#This Row],[14+]]</f>
        <v>#VALUE!</v>
      </c>
      <c r="BD404" s="5" t="e">
        <f>P_R[[#This Row],[14+]]-P_R[[#This Row],[15+]]</f>
        <v>#VALUE!</v>
      </c>
      <c r="BE404" s="5" t="e">
        <f>P_R[[#This Row],[15+]]-P_R[[#This Row],[16+]]</f>
        <v>#VALUE!</v>
      </c>
      <c r="BF404" s="5" t="e">
        <f>P_R[[#This Row],[16+]]-P_R[[#This Row],[17+]]</f>
        <v>#VALUE!</v>
      </c>
      <c r="BG404" s="5" t="e">
        <f>P_R[[#This Row],[17+]]-P_R[[#This Row],[18+]]</f>
        <v>#VALUE!</v>
      </c>
      <c r="BH404" s="5" t="e">
        <f>P_R[[#This Row],[18+]]-P_R[[#This Row],[19+]]</f>
        <v>#VALUE!</v>
      </c>
      <c r="BI404" s="5" t="e">
        <f>P_R[[#This Row],[19+]]-P_R[[#This Row],[20+]]</f>
        <v>#VALUE!</v>
      </c>
      <c r="BJ404" s="5" t="e">
        <f>P_R[[#This Row],[20+]]-P_R[[#This Row],[21+]]</f>
        <v>#VALUE!</v>
      </c>
      <c r="BK404" s="5" t="e">
        <f>P_R[[#This Row],[21+]]-P_R[[#This Row],[22+]]</f>
        <v>#VALUE!</v>
      </c>
      <c r="BL404" s="5" t="e">
        <f>P_R[[#This Row],[22+]]-P_R[[#This Row],[23+]]</f>
        <v>#VALUE!</v>
      </c>
      <c r="BM404" s="5" t="e">
        <f>P_R[[#This Row],[23+]]-P_R[[#This Row],[24+]]</f>
        <v>#VALUE!</v>
      </c>
      <c r="BN404" s="5" t="e">
        <f>P_R[[#This Row],[24+]]-P_R[[#This Row],[25+]]</f>
        <v>#VALUE!</v>
      </c>
      <c r="BO404" s="5" t="e">
        <f>P_R[[#This Row],[25+]]-P_R[[#This Row],[26+]]</f>
        <v>#VALUE!</v>
      </c>
      <c r="BP404" s="5" t="e">
        <f>P_R[[#This Row],[26+]]-P_R[[#This Row],[27+]]</f>
        <v>#VALUE!</v>
      </c>
      <c r="BQ404" s="5" t="e">
        <f>P_R[[#This Row],[27+]]-P_R[[#This Row],[28+]]</f>
        <v>#VALUE!</v>
      </c>
      <c r="BR404" s="5" t="e">
        <f>P_R[[#This Row],[28+]]-P_R[[#This Row],[29+]]</f>
        <v>#VALUE!</v>
      </c>
      <c r="BS404" s="5" t="e">
        <f>P_R[[#This Row],[29+]]-P_R[[#This Row],[30+]]</f>
        <v>#VALUE!</v>
      </c>
      <c r="BT404" s="5" t="e">
        <f>P_R[[#This Row],[30+]]-P_R[[#This Row],[31+]]</f>
        <v>#VALUE!</v>
      </c>
      <c r="BU404" s="5" t="e">
        <f>P_R[[#This Row],[31+]]-P_R[[#This Row],[32+]]</f>
        <v>#VALUE!</v>
      </c>
      <c r="BV404" s="5" t="e">
        <f>P_R[[#This Row],[32+]]-P_R[[#This Row],[33+]]</f>
        <v>#VALUE!</v>
      </c>
      <c r="BW404" s="5" t="e">
        <f>P_R[[#This Row],[33+]]-P_R[[#This Row],[34+]]</f>
        <v>#VALUE!</v>
      </c>
      <c r="BX404" s="5" t="e">
        <f>P_R[[#This Row],[34+]]-P_R[[#This Row],[35+]]</f>
        <v>#VALUE!</v>
      </c>
      <c r="BY404" s="5" t="e">
        <f>P_R[[#This Row],[35+]]-P_R[[#This Row],[36+]]</f>
        <v>#VALUE!</v>
      </c>
      <c r="BZ404" s="5" t="e">
        <f>P_R[[#This Row],[36+]]-P_R[[#This Row],[37+]]</f>
        <v>#VALUE!</v>
      </c>
      <c r="CA404" s="5" t="e">
        <f>P_R[[#This Row],[37+]]-P_R[[#This Row],[38+]]</f>
        <v>#VALUE!</v>
      </c>
      <c r="CB404" s="5" t="e">
        <f>P_R[[#This Row],[38+]]-P_R[[#This Row],[39+]]</f>
        <v>#VALUE!</v>
      </c>
      <c r="CC404" s="5" t="e">
        <f>P_R[[#This Row],[39+]]-P_R[[#This Row],[40+]]</f>
        <v>#VALUE!</v>
      </c>
      <c r="CD404" s="5" t="e">
        <f>P_R[[#This Row],[40+]]-P_R[[#This Row],[41+]]</f>
        <v>#VALUE!</v>
      </c>
      <c r="CE404" s="5" t="e">
        <f>P_R[[#This Row],[41+]]-P_R[[#This Row],[42+]]</f>
        <v>#VALUE!</v>
      </c>
      <c r="CF404" s="5" t="e">
        <f>P_R[[#This Row],[42+]]-P_R[[#This Row],[43+]]</f>
        <v>#VALUE!</v>
      </c>
      <c r="CG404" s="5" t="e">
        <f>P_R[[#This Row],[43+]]-P_R[[#This Row],[44+]]</f>
        <v>#VALUE!</v>
      </c>
      <c r="CH404" s="5" t="e">
        <f>P_R[[#This Row],[44+]]-P_R[[#This Row],[45+]]</f>
        <v>#VALUE!</v>
      </c>
      <c r="CI404" s="5" t="e">
        <f>P_R[[#This Row],[45+]]-P_R[[#This Row],[46+]]</f>
        <v>#VALUE!</v>
      </c>
      <c r="CJ404" s="5" t="e">
        <f>P_R[[#This Row],[46+]]-P_R[[#This Row],[47+]]</f>
        <v>#VALUE!</v>
      </c>
      <c r="CK404" s="5" t="e">
        <f>P_R[[#This Row],[47+]]-P_R[[#This Row],[48+]]</f>
        <v>#VALUE!</v>
      </c>
      <c r="CL404" s="5" t="e">
        <f>P_R[[#This Row],[48+]]-P_R[[#This Row],[49+]]</f>
        <v>#VALUE!</v>
      </c>
    </row>
    <row r="405" spans="50:90" x14ac:dyDescent="0.25">
      <c r="AX405" s="5" t="e">
        <f>P_R[[#This Row],[8+]]-P_R[[#This Row],[9+]]</f>
        <v>#VALUE!</v>
      </c>
      <c r="AY405" s="5" t="e">
        <f>P_R[[#This Row],[9+]]-P_R[[#This Row],[10+]]</f>
        <v>#VALUE!</v>
      </c>
      <c r="AZ405" s="5" t="e">
        <f>P_R[[#This Row],[10+]]-P_R[[#This Row],[11+]]</f>
        <v>#VALUE!</v>
      </c>
      <c r="BA405" s="5" t="e">
        <f>P_R[[#This Row],[11+]]-P_R[[#This Row],[12+]]</f>
        <v>#VALUE!</v>
      </c>
      <c r="BB405" s="5" t="e">
        <f>P_R[[#This Row],[12+]]-P_R[[#This Row],[13+]]</f>
        <v>#VALUE!</v>
      </c>
      <c r="BC405" s="5" t="e">
        <f>P_R[[#This Row],[13+]]-P_R[[#This Row],[14+]]</f>
        <v>#VALUE!</v>
      </c>
      <c r="BD405" s="5" t="e">
        <f>P_R[[#This Row],[14+]]-P_R[[#This Row],[15+]]</f>
        <v>#VALUE!</v>
      </c>
      <c r="BE405" s="5" t="e">
        <f>P_R[[#This Row],[15+]]-P_R[[#This Row],[16+]]</f>
        <v>#VALUE!</v>
      </c>
      <c r="BF405" s="5" t="e">
        <f>P_R[[#This Row],[16+]]-P_R[[#This Row],[17+]]</f>
        <v>#VALUE!</v>
      </c>
      <c r="BG405" s="5" t="e">
        <f>P_R[[#This Row],[17+]]-P_R[[#This Row],[18+]]</f>
        <v>#VALUE!</v>
      </c>
      <c r="BH405" s="5" t="e">
        <f>P_R[[#This Row],[18+]]-P_R[[#This Row],[19+]]</f>
        <v>#VALUE!</v>
      </c>
      <c r="BI405" s="5" t="e">
        <f>P_R[[#This Row],[19+]]-P_R[[#This Row],[20+]]</f>
        <v>#VALUE!</v>
      </c>
      <c r="BJ405" s="5" t="e">
        <f>P_R[[#This Row],[20+]]-P_R[[#This Row],[21+]]</f>
        <v>#VALUE!</v>
      </c>
      <c r="BK405" s="5" t="e">
        <f>P_R[[#This Row],[21+]]-P_R[[#This Row],[22+]]</f>
        <v>#VALUE!</v>
      </c>
      <c r="BL405" s="5" t="e">
        <f>P_R[[#This Row],[22+]]-P_R[[#This Row],[23+]]</f>
        <v>#VALUE!</v>
      </c>
      <c r="BM405" s="5" t="e">
        <f>P_R[[#This Row],[23+]]-P_R[[#This Row],[24+]]</f>
        <v>#VALUE!</v>
      </c>
      <c r="BN405" s="5" t="e">
        <f>P_R[[#This Row],[24+]]-P_R[[#This Row],[25+]]</f>
        <v>#VALUE!</v>
      </c>
      <c r="BO405" s="5" t="e">
        <f>P_R[[#This Row],[25+]]-P_R[[#This Row],[26+]]</f>
        <v>#VALUE!</v>
      </c>
      <c r="BP405" s="5" t="e">
        <f>P_R[[#This Row],[26+]]-P_R[[#This Row],[27+]]</f>
        <v>#VALUE!</v>
      </c>
      <c r="BQ405" s="5" t="e">
        <f>P_R[[#This Row],[27+]]-P_R[[#This Row],[28+]]</f>
        <v>#VALUE!</v>
      </c>
      <c r="BR405" s="5" t="e">
        <f>P_R[[#This Row],[28+]]-P_R[[#This Row],[29+]]</f>
        <v>#VALUE!</v>
      </c>
      <c r="BS405" s="5" t="e">
        <f>P_R[[#This Row],[29+]]-P_R[[#This Row],[30+]]</f>
        <v>#VALUE!</v>
      </c>
      <c r="BT405" s="5" t="e">
        <f>P_R[[#This Row],[30+]]-P_R[[#This Row],[31+]]</f>
        <v>#VALUE!</v>
      </c>
      <c r="BU405" s="5" t="e">
        <f>P_R[[#This Row],[31+]]-P_R[[#This Row],[32+]]</f>
        <v>#VALUE!</v>
      </c>
      <c r="BV405" s="5" t="e">
        <f>P_R[[#This Row],[32+]]-P_R[[#This Row],[33+]]</f>
        <v>#VALUE!</v>
      </c>
      <c r="BW405" s="5" t="e">
        <f>P_R[[#This Row],[33+]]-P_R[[#This Row],[34+]]</f>
        <v>#VALUE!</v>
      </c>
      <c r="BX405" s="5" t="e">
        <f>P_R[[#This Row],[34+]]-P_R[[#This Row],[35+]]</f>
        <v>#VALUE!</v>
      </c>
      <c r="BY405" s="5" t="e">
        <f>P_R[[#This Row],[35+]]-P_R[[#This Row],[36+]]</f>
        <v>#VALUE!</v>
      </c>
      <c r="BZ405" s="5" t="e">
        <f>P_R[[#This Row],[36+]]-P_R[[#This Row],[37+]]</f>
        <v>#VALUE!</v>
      </c>
      <c r="CA405" s="5" t="e">
        <f>P_R[[#This Row],[37+]]-P_R[[#This Row],[38+]]</f>
        <v>#VALUE!</v>
      </c>
      <c r="CB405" s="5" t="e">
        <f>P_R[[#This Row],[38+]]-P_R[[#This Row],[39+]]</f>
        <v>#VALUE!</v>
      </c>
      <c r="CC405" s="5" t="e">
        <f>P_R[[#This Row],[39+]]-P_R[[#This Row],[40+]]</f>
        <v>#VALUE!</v>
      </c>
      <c r="CD405" s="5" t="e">
        <f>P_R[[#This Row],[40+]]-P_R[[#This Row],[41+]]</f>
        <v>#VALUE!</v>
      </c>
      <c r="CE405" s="5" t="e">
        <f>P_R[[#This Row],[41+]]-P_R[[#This Row],[42+]]</f>
        <v>#VALUE!</v>
      </c>
      <c r="CF405" s="5" t="e">
        <f>P_R[[#This Row],[42+]]-P_R[[#This Row],[43+]]</f>
        <v>#VALUE!</v>
      </c>
      <c r="CG405" s="5" t="e">
        <f>P_R[[#This Row],[43+]]-P_R[[#This Row],[44+]]</f>
        <v>#VALUE!</v>
      </c>
      <c r="CH405" s="5" t="e">
        <f>P_R[[#This Row],[44+]]-P_R[[#This Row],[45+]]</f>
        <v>#VALUE!</v>
      </c>
      <c r="CI405" s="5" t="e">
        <f>P_R[[#This Row],[45+]]-P_R[[#This Row],[46+]]</f>
        <v>#VALUE!</v>
      </c>
      <c r="CJ405" s="5" t="e">
        <f>P_R[[#This Row],[46+]]-P_R[[#This Row],[47+]]</f>
        <v>#VALUE!</v>
      </c>
      <c r="CK405" s="5" t="e">
        <f>P_R[[#This Row],[47+]]-P_R[[#This Row],[48+]]</f>
        <v>#VALUE!</v>
      </c>
      <c r="CL405" s="5" t="e">
        <f>P_R[[#This Row],[48+]]-P_R[[#This Row],[49+]]</f>
        <v>#VALUE!</v>
      </c>
    </row>
    <row r="406" spans="50:90" x14ac:dyDescent="0.25">
      <c r="AX406" s="5" t="e">
        <f>P_R[[#This Row],[8+]]-P_R[[#This Row],[9+]]</f>
        <v>#VALUE!</v>
      </c>
      <c r="AY406" s="5" t="e">
        <f>P_R[[#This Row],[9+]]-P_R[[#This Row],[10+]]</f>
        <v>#VALUE!</v>
      </c>
      <c r="AZ406" s="5" t="e">
        <f>P_R[[#This Row],[10+]]-P_R[[#This Row],[11+]]</f>
        <v>#VALUE!</v>
      </c>
      <c r="BA406" s="5" t="e">
        <f>P_R[[#This Row],[11+]]-P_R[[#This Row],[12+]]</f>
        <v>#VALUE!</v>
      </c>
      <c r="BB406" s="5" t="e">
        <f>P_R[[#This Row],[12+]]-P_R[[#This Row],[13+]]</f>
        <v>#VALUE!</v>
      </c>
      <c r="BC406" s="5" t="e">
        <f>P_R[[#This Row],[13+]]-P_R[[#This Row],[14+]]</f>
        <v>#VALUE!</v>
      </c>
      <c r="BD406" s="5" t="e">
        <f>P_R[[#This Row],[14+]]-P_R[[#This Row],[15+]]</f>
        <v>#VALUE!</v>
      </c>
      <c r="BE406" s="5" t="e">
        <f>P_R[[#This Row],[15+]]-P_R[[#This Row],[16+]]</f>
        <v>#VALUE!</v>
      </c>
      <c r="BF406" s="5" t="e">
        <f>P_R[[#This Row],[16+]]-P_R[[#This Row],[17+]]</f>
        <v>#VALUE!</v>
      </c>
      <c r="BG406" s="5" t="e">
        <f>P_R[[#This Row],[17+]]-P_R[[#This Row],[18+]]</f>
        <v>#VALUE!</v>
      </c>
      <c r="BH406" s="5" t="e">
        <f>P_R[[#This Row],[18+]]-P_R[[#This Row],[19+]]</f>
        <v>#VALUE!</v>
      </c>
      <c r="BI406" s="5" t="e">
        <f>P_R[[#This Row],[19+]]-P_R[[#This Row],[20+]]</f>
        <v>#VALUE!</v>
      </c>
      <c r="BJ406" s="5" t="e">
        <f>P_R[[#This Row],[20+]]-P_R[[#This Row],[21+]]</f>
        <v>#VALUE!</v>
      </c>
      <c r="BK406" s="5" t="e">
        <f>P_R[[#This Row],[21+]]-P_R[[#This Row],[22+]]</f>
        <v>#VALUE!</v>
      </c>
      <c r="BL406" s="5" t="e">
        <f>P_R[[#This Row],[22+]]-P_R[[#This Row],[23+]]</f>
        <v>#VALUE!</v>
      </c>
      <c r="BM406" s="5" t="e">
        <f>P_R[[#This Row],[23+]]-P_R[[#This Row],[24+]]</f>
        <v>#VALUE!</v>
      </c>
      <c r="BN406" s="5" t="e">
        <f>P_R[[#This Row],[24+]]-P_R[[#This Row],[25+]]</f>
        <v>#VALUE!</v>
      </c>
      <c r="BO406" s="5" t="e">
        <f>P_R[[#This Row],[25+]]-P_R[[#This Row],[26+]]</f>
        <v>#VALUE!</v>
      </c>
      <c r="BP406" s="5" t="e">
        <f>P_R[[#This Row],[26+]]-P_R[[#This Row],[27+]]</f>
        <v>#VALUE!</v>
      </c>
      <c r="BQ406" s="5" t="e">
        <f>P_R[[#This Row],[27+]]-P_R[[#This Row],[28+]]</f>
        <v>#VALUE!</v>
      </c>
      <c r="BR406" s="5" t="e">
        <f>P_R[[#This Row],[28+]]-P_R[[#This Row],[29+]]</f>
        <v>#VALUE!</v>
      </c>
      <c r="BS406" s="5" t="e">
        <f>P_R[[#This Row],[29+]]-P_R[[#This Row],[30+]]</f>
        <v>#VALUE!</v>
      </c>
      <c r="BT406" s="5" t="e">
        <f>P_R[[#This Row],[30+]]-P_R[[#This Row],[31+]]</f>
        <v>#VALUE!</v>
      </c>
      <c r="BU406" s="5" t="e">
        <f>P_R[[#This Row],[31+]]-P_R[[#This Row],[32+]]</f>
        <v>#VALUE!</v>
      </c>
      <c r="BV406" s="5" t="e">
        <f>P_R[[#This Row],[32+]]-P_R[[#This Row],[33+]]</f>
        <v>#VALUE!</v>
      </c>
      <c r="BW406" s="5" t="e">
        <f>P_R[[#This Row],[33+]]-P_R[[#This Row],[34+]]</f>
        <v>#VALUE!</v>
      </c>
      <c r="BX406" s="5" t="e">
        <f>P_R[[#This Row],[34+]]-P_R[[#This Row],[35+]]</f>
        <v>#VALUE!</v>
      </c>
      <c r="BY406" s="5" t="e">
        <f>P_R[[#This Row],[35+]]-P_R[[#This Row],[36+]]</f>
        <v>#VALUE!</v>
      </c>
      <c r="BZ406" s="5" t="e">
        <f>P_R[[#This Row],[36+]]-P_R[[#This Row],[37+]]</f>
        <v>#VALUE!</v>
      </c>
      <c r="CA406" s="5" t="e">
        <f>P_R[[#This Row],[37+]]-P_R[[#This Row],[38+]]</f>
        <v>#VALUE!</v>
      </c>
      <c r="CB406" s="5" t="e">
        <f>P_R[[#This Row],[38+]]-P_R[[#This Row],[39+]]</f>
        <v>#VALUE!</v>
      </c>
      <c r="CC406" s="5" t="e">
        <f>P_R[[#This Row],[39+]]-P_R[[#This Row],[40+]]</f>
        <v>#VALUE!</v>
      </c>
      <c r="CD406" s="5" t="e">
        <f>P_R[[#This Row],[40+]]-P_R[[#This Row],[41+]]</f>
        <v>#VALUE!</v>
      </c>
      <c r="CE406" s="5" t="e">
        <f>P_R[[#This Row],[41+]]-P_R[[#This Row],[42+]]</f>
        <v>#VALUE!</v>
      </c>
      <c r="CF406" s="5" t="e">
        <f>P_R[[#This Row],[42+]]-P_R[[#This Row],[43+]]</f>
        <v>#VALUE!</v>
      </c>
      <c r="CG406" s="5" t="e">
        <f>P_R[[#This Row],[43+]]-P_R[[#This Row],[44+]]</f>
        <v>#VALUE!</v>
      </c>
      <c r="CH406" s="5" t="e">
        <f>P_R[[#This Row],[44+]]-P_R[[#This Row],[45+]]</f>
        <v>#VALUE!</v>
      </c>
      <c r="CI406" s="5" t="e">
        <f>P_R[[#This Row],[45+]]-P_R[[#This Row],[46+]]</f>
        <v>#VALUE!</v>
      </c>
      <c r="CJ406" s="5" t="e">
        <f>P_R[[#This Row],[46+]]-P_R[[#This Row],[47+]]</f>
        <v>#VALUE!</v>
      </c>
      <c r="CK406" s="5" t="e">
        <f>P_R[[#This Row],[47+]]-P_R[[#This Row],[48+]]</f>
        <v>#VALUE!</v>
      </c>
      <c r="CL406" s="5" t="e">
        <f>P_R[[#This Row],[48+]]-P_R[[#This Row],[49+]]</f>
        <v>#VALUE!</v>
      </c>
    </row>
    <row r="407" spans="50:90" x14ac:dyDescent="0.25">
      <c r="AX407" s="5" t="e">
        <f>P_R[[#This Row],[8+]]-P_R[[#This Row],[9+]]</f>
        <v>#VALUE!</v>
      </c>
      <c r="AY407" s="5" t="e">
        <f>P_R[[#This Row],[9+]]-P_R[[#This Row],[10+]]</f>
        <v>#VALUE!</v>
      </c>
      <c r="AZ407" s="5" t="e">
        <f>P_R[[#This Row],[10+]]-P_R[[#This Row],[11+]]</f>
        <v>#VALUE!</v>
      </c>
      <c r="BA407" s="5" t="e">
        <f>P_R[[#This Row],[11+]]-P_R[[#This Row],[12+]]</f>
        <v>#VALUE!</v>
      </c>
      <c r="BB407" s="5" t="e">
        <f>P_R[[#This Row],[12+]]-P_R[[#This Row],[13+]]</f>
        <v>#VALUE!</v>
      </c>
      <c r="BC407" s="5" t="e">
        <f>P_R[[#This Row],[13+]]-P_R[[#This Row],[14+]]</f>
        <v>#VALUE!</v>
      </c>
      <c r="BD407" s="5" t="e">
        <f>P_R[[#This Row],[14+]]-P_R[[#This Row],[15+]]</f>
        <v>#VALUE!</v>
      </c>
      <c r="BE407" s="5" t="e">
        <f>P_R[[#This Row],[15+]]-P_R[[#This Row],[16+]]</f>
        <v>#VALUE!</v>
      </c>
      <c r="BF407" s="5" t="e">
        <f>P_R[[#This Row],[16+]]-P_R[[#This Row],[17+]]</f>
        <v>#VALUE!</v>
      </c>
      <c r="BG407" s="5" t="e">
        <f>P_R[[#This Row],[17+]]-P_R[[#This Row],[18+]]</f>
        <v>#VALUE!</v>
      </c>
      <c r="BH407" s="5" t="e">
        <f>P_R[[#This Row],[18+]]-P_R[[#This Row],[19+]]</f>
        <v>#VALUE!</v>
      </c>
      <c r="BI407" s="5" t="e">
        <f>P_R[[#This Row],[19+]]-P_R[[#This Row],[20+]]</f>
        <v>#VALUE!</v>
      </c>
      <c r="BJ407" s="5" t="e">
        <f>P_R[[#This Row],[20+]]-P_R[[#This Row],[21+]]</f>
        <v>#VALUE!</v>
      </c>
      <c r="BK407" s="5" t="e">
        <f>P_R[[#This Row],[21+]]-P_R[[#This Row],[22+]]</f>
        <v>#VALUE!</v>
      </c>
      <c r="BL407" s="5" t="e">
        <f>P_R[[#This Row],[22+]]-P_R[[#This Row],[23+]]</f>
        <v>#VALUE!</v>
      </c>
      <c r="BM407" s="5" t="e">
        <f>P_R[[#This Row],[23+]]-P_R[[#This Row],[24+]]</f>
        <v>#VALUE!</v>
      </c>
      <c r="BN407" s="5" t="e">
        <f>P_R[[#This Row],[24+]]-P_R[[#This Row],[25+]]</f>
        <v>#VALUE!</v>
      </c>
      <c r="BO407" s="5" t="e">
        <f>P_R[[#This Row],[25+]]-P_R[[#This Row],[26+]]</f>
        <v>#VALUE!</v>
      </c>
      <c r="BP407" s="5" t="e">
        <f>P_R[[#This Row],[26+]]-P_R[[#This Row],[27+]]</f>
        <v>#VALUE!</v>
      </c>
      <c r="BQ407" s="5" t="e">
        <f>P_R[[#This Row],[27+]]-P_R[[#This Row],[28+]]</f>
        <v>#VALUE!</v>
      </c>
      <c r="BR407" s="5" t="e">
        <f>P_R[[#This Row],[28+]]-P_R[[#This Row],[29+]]</f>
        <v>#VALUE!</v>
      </c>
      <c r="BS407" s="5" t="e">
        <f>P_R[[#This Row],[29+]]-P_R[[#This Row],[30+]]</f>
        <v>#VALUE!</v>
      </c>
      <c r="BT407" s="5" t="e">
        <f>P_R[[#This Row],[30+]]-P_R[[#This Row],[31+]]</f>
        <v>#VALUE!</v>
      </c>
      <c r="BU407" s="5" t="e">
        <f>P_R[[#This Row],[31+]]-P_R[[#This Row],[32+]]</f>
        <v>#VALUE!</v>
      </c>
      <c r="BV407" s="5" t="e">
        <f>P_R[[#This Row],[32+]]-P_R[[#This Row],[33+]]</f>
        <v>#VALUE!</v>
      </c>
      <c r="BW407" s="5" t="e">
        <f>P_R[[#This Row],[33+]]-P_R[[#This Row],[34+]]</f>
        <v>#VALUE!</v>
      </c>
      <c r="BX407" s="5" t="e">
        <f>P_R[[#This Row],[34+]]-P_R[[#This Row],[35+]]</f>
        <v>#VALUE!</v>
      </c>
      <c r="BY407" s="5" t="e">
        <f>P_R[[#This Row],[35+]]-P_R[[#This Row],[36+]]</f>
        <v>#VALUE!</v>
      </c>
      <c r="BZ407" s="5" t="e">
        <f>P_R[[#This Row],[36+]]-P_R[[#This Row],[37+]]</f>
        <v>#VALUE!</v>
      </c>
      <c r="CA407" s="5" t="e">
        <f>P_R[[#This Row],[37+]]-P_R[[#This Row],[38+]]</f>
        <v>#VALUE!</v>
      </c>
      <c r="CB407" s="5" t="e">
        <f>P_R[[#This Row],[38+]]-P_R[[#This Row],[39+]]</f>
        <v>#VALUE!</v>
      </c>
      <c r="CC407" s="5" t="e">
        <f>P_R[[#This Row],[39+]]-P_R[[#This Row],[40+]]</f>
        <v>#VALUE!</v>
      </c>
      <c r="CD407" s="5" t="e">
        <f>P_R[[#This Row],[40+]]-P_R[[#This Row],[41+]]</f>
        <v>#VALUE!</v>
      </c>
      <c r="CE407" s="5" t="e">
        <f>P_R[[#This Row],[41+]]-P_R[[#This Row],[42+]]</f>
        <v>#VALUE!</v>
      </c>
      <c r="CF407" s="5" t="e">
        <f>P_R[[#This Row],[42+]]-P_R[[#This Row],[43+]]</f>
        <v>#VALUE!</v>
      </c>
      <c r="CG407" s="5" t="e">
        <f>P_R[[#This Row],[43+]]-P_R[[#This Row],[44+]]</f>
        <v>#VALUE!</v>
      </c>
      <c r="CH407" s="5" t="e">
        <f>P_R[[#This Row],[44+]]-P_R[[#This Row],[45+]]</f>
        <v>#VALUE!</v>
      </c>
      <c r="CI407" s="5" t="e">
        <f>P_R[[#This Row],[45+]]-P_R[[#This Row],[46+]]</f>
        <v>#VALUE!</v>
      </c>
      <c r="CJ407" s="5" t="e">
        <f>P_R[[#This Row],[46+]]-P_R[[#This Row],[47+]]</f>
        <v>#VALUE!</v>
      </c>
      <c r="CK407" s="5" t="e">
        <f>P_R[[#This Row],[47+]]-P_R[[#This Row],[48+]]</f>
        <v>#VALUE!</v>
      </c>
      <c r="CL407" s="5" t="e">
        <f>P_R[[#This Row],[48+]]-P_R[[#This Row],[49+]]</f>
        <v>#VALUE!</v>
      </c>
    </row>
    <row r="408" spans="50:90" x14ac:dyDescent="0.25">
      <c r="AX408" s="5" t="e">
        <f>P_R[[#This Row],[8+]]-P_R[[#This Row],[9+]]</f>
        <v>#VALUE!</v>
      </c>
      <c r="AY408" s="5" t="e">
        <f>P_R[[#This Row],[9+]]-P_R[[#This Row],[10+]]</f>
        <v>#VALUE!</v>
      </c>
      <c r="AZ408" s="5" t="e">
        <f>P_R[[#This Row],[10+]]-P_R[[#This Row],[11+]]</f>
        <v>#VALUE!</v>
      </c>
      <c r="BA408" s="5" t="e">
        <f>P_R[[#This Row],[11+]]-P_R[[#This Row],[12+]]</f>
        <v>#VALUE!</v>
      </c>
      <c r="BB408" s="5" t="e">
        <f>P_R[[#This Row],[12+]]-P_R[[#This Row],[13+]]</f>
        <v>#VALUE!</v>
      </c>
      <c r="BC408" s="5" t="e">
        <f>P_R[[#This Row],[13+]]-P_R[[#This Row],[14+]]</f>
        <v>#VALUE!</v>
      </c>
      <c r="BD408" s="5" t="e">
        <f>P_R[[#This Row],[14+]]-P_R[[#This Row],[15+]]</f>
        <v>#VALUE!</v>
      </c>
      <c r="BE408" s="5" t="e">
        <f>P_R[[#This Row],[15+]]-P_R[[#This Row],[16+]]</f>
        <v>#VALUE!</v>
      </c>
      <c r="BF408" s="5" t="e">
        <f>P_R[[#This Row],[16+]]-P_R[[#This Row],[17+]]</f>
        <v>#VALUE!</v>
      </c>
      <c r="BG408" s="5" t="e">
        <f>P_R[[#This Row],[17+]]-P_R[[#This Row],[18+]]</f>
        <v>#VALUE!</v>
      </c>
      <c r="BH408" s="5" t="e">
        <f>P_R[[#This Row],[18+]]-P_R[[#This Row],[19+]]</f>
        <v>#VALUE!</v>
      </c>
      <c r="BI408" s="5" t="e">
        <f>P_R[[#This Row],[19+]]-P_R[[#This Row],[20+]]</f>
        <v>#VALUE!</v>
      </c>
      <c r="BJ408" s="5" t="e">
        <f>P_R[[#This Row],[20+]]-P_R[[#This Row],[21+]]</f>
        <v>#VALUE!</v>
      </c>
      <c r="BK408" s="5" t="e">
        <f>P_R[[#This Row],[21+]]-P_R[[#This Row],[22+]]</f>
        <v>#VALUE!</v>
      </c>
      <c r="BL408" s="5" t="e">
        <f>P_R[[#This Row],[22+]]-P_R[[#This Row],[23+]]</f>
        <v>#VALUE!</v>
      </c>
      <c r="BM408" s="5" t="e">
        <f>P_R[[#This Row],[23+]]-P_R[[#This Row],[24+]]</f>
        <v>#VALUE!</v>
      </c>
      <c r="BN408" s="5" t="e">
        <f>P_R[[#This Row],[24+]]-P_R[[#This Row],[25+]]</f>
        <v>#VALUE!</v>
      </c>
      <c r="BO408" s="5" t="e">
        <f>P_R[[#This Row],[25+]]-P_R[[#This Row],[26+]]</f>
        <v>#VALUE!</v>
      </c>
      <c r="BP408" s="5" t="e">
        <f>P_R[[#This Row],[26+]]-P_R[[#This Row],[27+]]</f>
        <v>#VALUE!</v>
      </c>
      <c r="BQ408" s="5" t="e">
        <f>P_R[[#This Row],[27+]]-P_R[[#This Row],[28+]]</f>
        <v>#VALUE!</v>
      </c>
      <c r="BR408" s="5" t="e">
        <f>P_R[[#This Row],[28+]]-P_R[[#This Row],[29+]]</f>
        <v>#VALUE!</v>
      </c>
      <c r="BS408" s="5" t="e">
        <f>P_R[[#This Row],[29+]]-P_R[[#This Row],[30+]]</f>
        <v>#VALUE!</v>
      </c>
      <c r="BT408" s="5" t="e">
        <f>P_R[[#This Row],[30+]]-P_R[[#This Row],[31+]]</f>
        <v>#VALUE!</v>
      </c>
      <c r="BU408" s="5" t="e">
        <f>P_R[[#This Row],[31+]]-P_R[[#This Row],[32+]]</f>
        <v>#VALUE!</v>
      </c>
      <c r="BV408" s="5" t="e">
        <f>P_R[[#This Row],[32+]]-P_R[[#This Row],[33+]]</f>
        <v>#VALUE!</v>
      </c>
      <c r="BW408" s="5" t="e">
        <f>P_R[[#This Row],[33+]]-P_R[[#This Row],[34+]]</f>
        <v>#VALUE!</v>
      </c>
      <c r="BX408" s="5" t="e">
        <f>P_R[[#This Row],[34+]]-P_R[[#This Row],[35+]]</f>
        <v>#VALUE!</v>
      </c>
      <c r="BY408" s="5" t="e">
        <f>P_R[[#This Row],[35+]]-P_R[[#This Row],[36+]]</f>
        <v>#VALUE!</v>
      </c>
      <c r="BZ408" s="5" t="e">
        <f>P_R[[#This Row],[36+]]-P_R[[#This Row],[37+]]</f>
        <v>#VALUE!</v>
      </c>
      <c r="CA408" s="5" t="e">
        <f>P_R[[#This Row],[37+]]-P_R[[#This Row],[38+]]</f>
        <v>#VALUE!</v>
      </c>
      <c r="CB408" s="5" t="e">
        <f>P_R[[#This Row],[38+]]-P_R[[#This Row],[39+]]</f>
        <v>#VALUE!</v>
      </c>
      <c r="CC408" s="5" t="e">
        <f>P_R[[#This Row],[39+]]-P_R[[#This Row],[40+]]</f>
        <v>#VALUE!</v>
      </c>
      <c r="CD408" s="5" t="e">
        <f>P_R[[#This Row],[40+]]-P_R[[#This Row],[41+]]</f>
        <v>#VALUE!</v>
      </c>
      <c r="CE408" s="5" t="e">
        <f>P_R[[#This Row],[41+]]-P_R[[#This Row],[42+]]</f>
        <v>#VALUE!</v>
      </c>
      <c r="CF408" s="5" t="e">
        <f>P_R[[#This Row],[42+]]-P_R[[#This Row],[43+]]</f>
        <v>#VALUE!</v>
      </c>
      <c r="CG408" s="5" t="e">
        <f>P_R[[#This Row],[43+]]-P_R[[#This Row],[44+]]</f>
        <v>#VALUE!</v>
      </c>
      <c r="CH408" s="5" t="e">
        <f>P_R[[#This Row],[44+]]-P_R[[#This Row],[45+]]</f>
        <v>#VALUE!</v>
      </c>
      <c r="CI408" s="5" t="e">
        <f>P_R[[#This Row],[45+]]-P_R[[#This Row],[46+]]</f>
        <v>#VALUE!</v>
      </c>
      <c r="CJ408" s="5" t="e">
        <f>P_R[[#This Row],[46+]]-P_R[[#This Row],[47+]]</f>
        <v>#VALUE!</v>
      </c>
      <c r="CK408" s="5" t="e">
        <f>P_R[[#This Row],[47+]]-P_R[[#This Row],[48+]]</f>
        <v>#VALUE!</v>
      </c>
      <c r="CL408" s="5" t="e">
        <f>P_R[[#This Row],[48+]]-P_R[[#This Row],[49+]]</f>
        <v>#VALUE!</v>
      </c>
    </row>
    <row r="409" spans="50:90" x14ac:dyDescent="0.25">
      <c r="AX409" s="5" t="e">
        <f>P_R[[#This Row],[8+]]-P_R[[#This Row],[9+]]</f>
        <v>#VALUE!</v>
      </c>
      <c r="AY409" s="5" t="e">
        <f>P_R[[#This Row],[9+]]-P_R[[#This Row],[10+]]</f>
        <v>#VALUE!</v>
      </c>
      <c r="AZ409" s="5" t="e">
        <f>P_R[[#This Row],[10+]]-P_R[[#This Row],[11+]]</f>
        <v>#VALUE!</v>
      </c>
      <c r="BA409" s="5" t="e">
        <f>P_R[[#This Row],[11+]]-P_R[[#This Row],[12+]]</f>
        <v>#VALUE!</v>
      </c>
      <c r="BB409" s="5" t="e">
        <f>P_R[[#This Row],[12+]]-P_R[[#This Row],[13+]]</f>
        <v>#VALUE!</v>
      </c>
      <c r="BC409" s="5" t="e">
        <f>P_R[[#This Row],[13+]]-P_R[[#This Row],[14+]]</f>
        <v>#VALUE!</v>
      </c>
      <c r="BD409" s="5" t="e">
        <f>P_R[[#This Row],[14+]]-P_R[[#This Row],[15+]]</f>
        <v>#VALUE!</v>
      </c>
      <c r="BE409" s="5" t="e">
        <f>P_R[[#This Row],[15+]]-P_R[[#This Row],[16+]]</f>
        <v>#VALUE!</v>
      </c>
      <c r="BF409" s="5" t="e">
        <f>P_R[[#This Row],[16+]]-P_R[[#This Row],[17+]]</f>
        <v>#VALUE!</v>
      </c>
      <c r="BG409" s="5" t="e">
        <f>P_R[[#This Row],[17+]]-P_R[[#This Row],[18+]]</f>
        <v>#VALUE!</v>
      </c>
      <c r="BH409" s="5" t="e">
        <f>P_R[[#This Row],[18+]]-P_R[[#This Row],[19+]]</f>
        <v>#VALUE!</v>
      </c>
      <c r="BI409" s="5" t="e">
        <f>P_R[[#This Row],[19+]]-P_R[[#This Row],[20+]]</f>
        <v>#VALUE!</v>
      </c>
      <c r="BJ409" s="5" t="e">
        <f>P_R[[#This Row],[20+]]-P_R[[#This Row],[21+]]</f>
        <v>#VALUE!</v>
      </c>
      <c r="BK409" s="5" t="e">
        <f>P_R[[#This Row],[21+]]-P_R[[#This Row],[22+]]</f>
        <v>#VALUE!</v>
      </c>
      <c r="BL409" s="5" t="e">
        <f>P_R[[#This Row],[22+]]-P_R[[#This Row],[23+]]</f>
        <v>#VALUE!</v>
      </c>
      <c r="BM409" s="5" t="e">
        <f>P_R[[#This Row],[23+]]-P_R[[#This Row],[24+]]</f>
        <v>#VALUE!</v>
      </c>
      <c r="BN409" s="5" t="e">
        <f>P_R[[#This Row],[24+]]-P_R[[#This Row],[25+]]</f>
        <v>#VALUE!</v>
      </c>
      <c r="BO409" s="5" t="e">
        <f>P_R[[#This Row],[25+]]-P_R[[#This Row],[26+]]</f>
        <v>#VALUE!</v>
      </c>
      <c r="BP409" s="5" t="e">
        <f>P_R[[#This Row],[26+]]-P_R[[#This Row],[27+]]</f>
        <v>#VALUE!</v>
      </c>
      <c r="BQ409" s="5" t="e">
        <f>P_R[[#This Row],[27+]]-P_R[[#This Row],[28+]]</f>
        <v>#VALUE!</v>
      </c>
      <c r="BR409" s="5" t="e">
        <f>P_R[[#This Row],[28+]]-P_R[[#This Row],[29+]]</f>
        <v>#VALUE!</v>
      </c>
      <c r="BS409" s="5" t="e">
        <f>P_R[[#This Row],[29+]]-P_R[[#This Row],[30+]]</f>
        <v>#VALUE!</v>
      </c>
      <c r="BT409" s="5" t="e">
        <f>P_R[[#This Row],[30+]]-P_R[[#This Row],[31+]]</f>
        <v>#VALUE!</v>
      </c>
      <c r="BU409" s="5" t="e">
        <f>P_R[[#This Row],[31+]]-P_R[[#This Row],[32+]]</f>
        <v>#VALUE!</v>
      </c>
      <c r="BV409" s="5" t="e">
        <f>P_R[[#This Row],[32+]]-P_R[[#This Row],[33+]]</f>
        <v>#VALUE!</v>
      </c>
      <c r="BW409" s="5" t="e">
        <f>P_R[[#This Row],[33+]]-P_R[[#This Row],[34+]]</f>
        <v>#VALUE!</v>
      </c>
      <c r="BX409" s="5" t="e">
        <f>P_R[[#This Row],[34+]]-P_R[[#This Row],[35+]]</f>
        <v>#VALUE!</v>
      </c>
      <c r="BY409" s="5" t="e">
        <f>P_R[[#This Row],[35+]]-P_R[[#This Row],[36+]]</f>
        <v>#VALUE!</v>
      </c>
      <c r="BZ409" s="5" t="e">
        <f>P_R[[#This Row],[36+]]-P_R[[#This Row],[37+]]</f>
        <v>#VALUE!</v>
      </c>
      <c r="CA409" s="5" t="e">
        <f>P_R[[#This Row],[37+]]-P_R[[#This Row],[38+]]</f>
        <v>#VALUE!</v>
      </c>
      <c r="CB409" s="5" t="e">
        <f>P_R[[#This Row],[38+]]-P_R[[#This Row],[39+]]</f>
        <v>#VALUE!</v>
      </c>
      <c r="CC409" s="5" t="e">
        <f>P_R[[#This Row],[39+]]-P_R[[#This Row],[40+]]</f>
        <v>#VALUE!</v>
      </c>
      <c r="CD409" s="5" t="e">
        <f>P_R[[#This Row],[40+]]-P_R[[#This Row],[41+]]</f>
        <v>#VALUE!</v>
      </c>
      <c r="CE409" s="5" t="e">
        <f>P_R[[#This Row],[41+]]-P_R[[#This Row],[42+]]</f>
        <v>#VALUE!</v>
      </c>
      <c r="CF409" s="5" t="e">
        <f>P_R[[#This Row],[42+]]-P_R[[#This Row],[43+]]</f>
        <v>#VALUE!</v>
      </c>
      <c r="CG409" s="5" t="e">
        <f>P_R[[#This Row],[43+]]-P_R[[#This Row],[44+]]</f>
        <v>#VALUE!</v>
      </c>
      <c r="CH409" s="5" t="e">
        <f>P_R[[#This Row],[44+]]-P_R[[#This Row],[45+]]</f>
        <v>#VALUE!</v>
      </c>
      <c r="CI409" s="5" t="e">
        <f>P_R[[#This Row],[45+]]-P_R[[#This Row],[46+]]</f>
        <v>#VALUE!</v>
      </c>
      <c r="CJ409" s="5" t="e">
        <f>P_R[[#This Row],[46+]]-P_R[[#This Row],[47+]]</f>
        <v>#VALUE!</v>
      </c>
      <c r="CK409" s="5" t="e">
        <f>P_R[[#This Row],[47+]]-P_R[[#This Row],[48+]]</f>
        <v>#VALUE!</v>
      </c>
      <c r="CL409" s="5" t="e">
        <f>P_R[[#This Row],[48+]]-P_R[[#This Row],[49+]]</f>
        <v>#VALUE!</v>
      </c>
    </row>
    <row r="410" spans="50:90" x14ac:dyDescent="0.25">
      <c r="AX410" s="5" t="e">
        <f>P_R[[#This Row],[8+]]-P_R[[#This Row],[9+]]</f>
        <v>#VALUE!</v>
      </c>
      <c r="AY410" s="5" t="e">
        <f>P_R[[#This Row],[9+]]-P_R[[#This Row],[10+]]</f>
        <v>#VALUE!</v>
      </c>
      <c r="AZ410" s="5" t="e">
        <f>P_R[[#This Row],[10+]]-P_R[[#This Row],[11+]]</f>
        <v>#VALUE!</v>
      </c>
      <c r="BA410" s="5" t="e">
        <f>P_R[[#This Row],[11+]]-P_R[[#This Row],[12+]]</f>
        <v>#VALUE!</v>
      </c>
      <c r="BB410" s="5" t="e">
        <f>P_R[[#This Row],[12+]]-P_R[[#This Row],[13+]]</f>
        <v>#VALUE!</v>
      </c>
      <c r="BC410" s="5" t="e">
        <f>P_R[[#This Row],[13+]]-P_R[[#This Row],[14+]]</f>
        <v>#VALUE!</v>
      </c>
      <c r="BD410" s="5" t="e">
        <f>P_R[[#This Row],[14+]]-P_R[[#This Row],[15+]]</f>
        <v>#VALUE!</v>
      </c>
      <c r="BE410" s="5" t="e">
        <f>P_R[[#This Row],[15+]]-P_R[[#This Row],[16+]]</f>
        <v>#VALUE!</v>
      </c>
      <c r="BF410" s="5" t="e">
        <f>P_R[[#This Row],[16+]]-P_R[[#This Row],[17+]]</f>
        <v>#VALUE!</v>
      </c>
      <c r="BG410" s="5" t="e">
        <f>P_R[[#This Row],[17+]]-P_R[[#This Row],[18+]]</f>
        <v>#VALUE!</v>
      </c>
      <c r="BH410" s="5" t="e">
        <f>P_R[[#This Row],[18+]]-P_R[[#This Row],[19+]]</f>
        <v>#VALUE!</v>
      </c>
      <c r="BI410" s="5" t="e">
        <f>P_R[[#This Row],[19+]]-P_R[[#This Row],[20+]]</f>
        <v>#VALUE!</v>
      </c>
      <c r="BJ410" s="5" t="e">
        <f>P_R[[#This Row],[20+]]-P_R[[#This Row],[21+]]</f>
        <v>#VALUE!</v>
      </c>
      <c r="BK410" s="5" t="e">
        <f>P_R[[#This Row],[21+]]-P_R[[#This Row],[22+]]</f>
        <v>#VALUE!</v>
      </c>
      <c r="BL410" s="5" t="e">
        <f>P_R[[#This Row],[22+]]-P_R[[#This Row],[23+]]</f>
        <v>#VALUE!</v>
      </c>
      <c r="BM410" s="5" t="e">
        <f>P_R[[#This Row],[23+]]-P_R[[#This Row],[24+]]</f>
        <v>#VALUE!</v>
      </c>
      <c r="BN410" s="5" t="e">
        <f>P_R[[#This Row],[24+]]-P_R[[#This Row],[25+]]</f>
        <v>#VALUE!</v>
      </c>
      <c r="BO410" s="5" t="e">
        <f>P_R[[#This Row],[25+]]-P_R[[#This Row],[26+]]</f>
        <v>#VALUE!</v>
      </c>
      <c r="BP410" s="5" t="e">
        <f>P_R[[#This Row],[26+]]-P_R[[#This Row],[27+]]</f>
        <v>#VALUE!</v>
      </c>
      <c r="BQ410" s="5" t="e">
        <f>P_R[[#This Row],[27+]]-P_R[[#This Row],[28+]]</f>
        <v>#VALUE!</v>
      </c>
      <c r="BR410" s="5" t="e">
        <f>P_R[[#This Row],[28+]]-P_R[[#This Row],[29+]]</f>
        <v>#VALUE!</v>
      </c>
      <c r="BS410" s="5" t="e">
        <f>P_R[[#This Row],[29+]]-P_R[[#This Row],[30+]]</f>
        <v>#VALUE!</v>
      </c>
      <c r="BT410" s="5" t="e">
        <f>P_R[[#This Row],[30+]]-P_R[[#This Row],[31+]]</f>
        <v>#VALUE!</v>
      </c>
      <c r="BU410" s="5" t="e">
        <f>P_R[[#This Row],[31+]]-P_R[[#This Row],[32+]]</f>
        <v>#VALUE!</v>
      </c>
      <c r="BV410" s="5" t="e">
        <f>P_R[[#This Row],[32+]]-P_R[[#This Row],[33+]]</f>
        <v>#VALUE!</v>
      </c>
      <c r="BW410" s="5" t="e">
        <f>P_R[[#This Row],[33+]]-P_R[[#This Row],[34+]]</f>
        <v>#VALUE!</v>
      </c>
      <c r="BX410" s="5" t="e">
        <f>P_R[[#This Row],[34+]]-P_R[[#This Row],[35+]]</f>
        <v>#VALUE!</v>
      </c>
      <c r="BY410" s="5" t="e">
        <f>P_R[[#This Row],[35+]]-P_R[[#This Row],[36+]]</f>
        <v>#VALUE!</v>
      </c>
      <c r="BZ410" s="5" t="e">
        <f>P_R[[#This Row],[36+]]-P_R[[#This Row],[37+]]</f>
        <v>#VALUE!</v>
      </c>
      <c r="CA410" s="5" t="e">
        <f>P_R[[#This Row],[37+]]-P_R[[#This Row],[38+]]</f>
        <v>#VALUE!</v>
      </c>
      <c r="CB410" s="5" t="e">
        <f>P_R[[#This Row],[38+]]-P_R[[#This Row],[39+]]</f>
        <v>#VALUE!</v>
      </c>
      <c r="CC410" s="5" t="e">
        <f>P_R[[#This Row],[39+]]-P_R[[#This Row],[40+]]</f>
        <v>#VALUE!</v>
      </c>
      <c r="CD410" s="5" t="e">
        <f>P_R[[#This Row],[40+]]-P_R[[#This Row],[41+]]</f>
        <v>#VALUE!</v>
      </c>
      <c r="CE410" s="5" t="e">
        <f>P_R[[#This Row],[41+]]-P_R[[#This Row],[42+]]</f>
        <v>#VALUE!</v>
      </c>
      <c r="CF410" s="5" t="e">
        <f>P_R[[#This Row],[42+]]-P_R[[#This Row],[43+]]</f>
        <v>#VALUE!</v>
      </c>
      <c r="CG410" s="5" t="e">
        <f>P_R[[#This Row],[43+]]-P_R[[#This Row],[44+]]</f>
        <v>#VALUE!</v>
      </c>
      <c r="CH410" s="5" t="e">
        <f>P_R[[#This Row],[44+]]-P_R[[#This Row],[45+]]</f>
        <v>#VALUE!</v>
      </c>
      <c r="CI410" s="5" t="e">
        <f>P_R[[#This Row],[45+]]-P_R[[#This Row],[46+]]</f>
        <v>#VALUE!</v>
      </c>
      <c r="CJ410" s="5" t="e">
        <f>P_R[[#This Row],[46+]]-P_R[[#This Row],[47+]]</f>
        <v>#VALUE!</v>
      </c>
      <c r="CK410" s="5" t="e">
        <f>P_R[[#This Row],[47+]]-P_R[[#This Row],[48+]]</f>
        <v>#VALUE!</v>
      </c>
      <c r="CL410" s="5" t="e">
        <f>P_R[[#This Row],[48+]]-P_R[[#This Row],[49+]]</f>
        <v>#VALUE!</v>
      </c>
    </row>
    <row r="411" spans="50:90" x14ac:dyDescent="0.25">
      <c r="AX411" s="5" t="e">
        <f>P_R[[#This Row],[8+]]-P_R[[#This Row],[9+]]</f>
        <v>#VALUE!</v>
      </c>
      <c r="AY411" s="5" t="e">
        <f>P_R[[#This Row],[9+]]-P_R[[#This Row],[10+]]</f>
        <v>#VALUE!</v>
      </c>
      <c r="AZ411" s="5" t="e">
        <f>P_R[[#This Row],[10+]]-P_R[[#This Row],[11+]]</f>
        <v>#VALUE!</v>
      </c>
      <c r="BA411" s="5" t="e">
        <f>P_R[[#This Row],[11+]]-P_R[[#This Row],[12+]]</f>
        <v>#VALUE!</v>
      </c>
      <c r="BB411" s="5" t="e">
        <f>P_R[[#This Row],[12+]]-P_R[[#This Row],[13+]]</f>
        <v>#VALUE!</v>
      </c>
      <c r="BC411" s="5" t="e">
        <f>P_R[[#This Row],[13+]]-P_R[[#This Row],[14+]]</f>
        <v>#VALUE!</v>
      </c>
      <c r="BD411" s="5" t="e">
        <f>P_R[[#This Row],[14+]]-P_R[[#This Row],[15+]]</f>
        <v>#VALUE!</v>
      </c>
      <c r="BE411" s="5" t="e">
        <f>P_R[[#This Row],[15+]]-P_R[[#This Row],[16+]]</f>
        <v>#VALUE!</v>
      </c>
      <c r="BF411" s="5" t="e">
        <f>P_R[[#This Row],[16+]]-P_R[[#This Row],[17+]]</f>
        <v>#VALUE!</v>
      </c>
      <c r="BG411" s="5" t="e">
        <f>P_R[[#This Row],[17+]]-P_R[[#This Row],[18+]]</f>
        <v>#VALUE!</v>
      </c>
      <c r="BH411" s="5" t="e">
        <f>P_R[[#This Row],[18+]]-P_R[[#This Row],[19+]]</f>
        <v>#VALUE!</v>
      </c>
      <c r="BI411" s="5" t="e">
        <f>P_R[[#This Row],[19+]]-P_R[[#This Row],[20+]]</f>
        <v>#VALUE!</v>
      </c>
      <c r="BJ411" s="5" t="e">
        <f>P_R[[#This Row],[20+]]-P_R[[#This Row],[21+]]</f>
        <v>#VALUE!</v>
      </c>
      <c r="BK411" s="5" t="e">
        <f>P_R[[#This Row],[21+]]-P_R[[#This Row],[22+]]</f>
        <v>#VALUE!</v>
      </c>
      <c r="BL411" s="5" t="e">
        <f>P_R[[#This Row],[22+]]-P_R[[#This Row],[23+]]</f>
        <v>#VALUE!</v>
      </c>
      <c r="BM411" s="5" t="e">
        <f>P_R[[#This Row],[23+]]-P_R[[#This Row],[24+]]</f>
        <v>#VALUE!</v>
      </c>
      <c r="BN411" s="5" t="e">
        <f>P_R[[#This Row],[24+]]-P_R[[#This Row],[25+]]</f>
        <v>#VALUE!</v>
      </c>
      <c r="BO411" s="5" t="e">
        <f>P_R[[#This Row],[25+]]-P_R[[#This Row],[26+]]</f>
        <v>#VALUE!</v>
      </c>
      <c r="BP411" s="5" t="e">
        <f>P_R[[#This Row],[26+]]-P_R[[#This Row],[27+]]</f>
        <v>#VALUE!</v>
      </c>
      <c r="BQ411" s="5" t="e">
        <f>P_R[[#This Row],[27+]]-P_R[[#This Row],[28+]]</f>
        <v>#VALUE!</v>
      </c>
      <c r="BR411" s="5" t="e">
        <f>P_R[[#This Row],[28+]]-P_R[[#This Row],[29+]]</f>
        <v>#VALUE!</v>
      </c>
      <c r="BS411" s="5" t="e">
        <f>P_R[[#This Row],[29+]]-P_R[[#This Row],[30+]]</f>
        <v>#VALUE!</v>
      </c>
      <c r="BT411" s="5" t="e">
        <f>P_R[[#This Row],[30+]]-P_R[[#This Row],[31+]]</f>
        <v>#VALUE!</v>
      </c>
      <c r="BU411" s="5" t="e">
        <f>P_R[[#This Row],[31+]]-P_R[[#This Row],[32+]]</f>
        <v>#VALUE!</v>
      </c>
      <c r="BV411" s="5" t="e">
        <f>P_R[[#This Row],[32+]]-P_R[[#This Row],[33+]]</f>
        <v>#VALUE!</v>
      </c>
      <c r="BW411" s="5" t="e">
        <f>P_R[[#This Row],[33+]]-P_R[[#This Row],[34+]]</f>
        <v>#VALUE!</v>
      </c>
      <c r="BX411" s="5" t="e">
        <f>P_R[[#This Row],[34+]]-P_R[[#This Row],[35+]]</f>
        <v>#VALUE!</v>
      </c>
      <c r="BY411" s="5" t="e">
        <f>P_R[[#This Row],[35+]]-P_R[[#This Row],[36+]]</f>
        <v>#VALUE!</v>
      </c>
      <c r="BZ411" s="5" t="e">
        <f>P_R[[#This Row],[36+]]-P_R[[#This Row],[37+]]</f>
        <v>#VALUE!</v>
      </c>
      <c r="CA411" s="5" t="e">
        <f>P_R[[#This Row],[37+]]-P_R[[#This Row],[38+]]</f>
        <v>#VALUE!</v>
      </c>
      <c r="CB411" s="5" t="e">
        <f>P_R[[#This Row],[38+]]-P_R[[#This Row],[39+]]</f>
        <v>#VALUE!</v>
      </c>
      <c r="CC411" s="5" t="e">
        <f>P_R[[#This Row],[39+]]-P_R[[#This Row],[40+]]</f>
        <v>#VALUE!</v>
      </c>
      <c r="CD411" s="5" t="e">
        <f>P_R[[#This Row],[40+]]-P_R[[#This Row],[41+]]</f>
        <v>#VALUE!</v>
      </c>
      <c r="CE411" s="5" t="e">
        <f>P_R[[#This Row],[41+]]-P_R[[#This Row],[42+]]</f>
        <v>#VALUE!</v>
      </c>
      <c r="CF411" s="5" t="e">
        <f>P_R[[#This Row],[42+]]-P_R[[#This Row],[43+]]</f>
        <v>#VALUE!</v>
      </c>
      <c r="CG411" s="5" t="e">
        <f>P_R[[#This Row],[43+]]-P_R[[#This Row],[44+]]</f>
        <v>#VALUE!</v>
      </c>
      <c r="CH411" s="5" t="e">
        <f>P_R[[#This Row],[44+]]-P_R[[#This Row],[45+]]</f>
        <v>#VALUE!</v>
      </c>
      <c r="CI411" s="5" t="e">
        <f>P_R[[#This Row],[45+]]-P_R[[#This Row],[46+]]</f>
        <v>#VALUE!</v>
      </c>
      <c r="CJ411" s="5" t="e">
        <f>P_R[[#This Row],[46+]]-P_R[[#This Row],[47+]]</f>
        <v>#VALUE!</v>
      </c>
      <c r="CK411" s="5" t="e">
        <f>P_R[[#This Row],[47+]]-P_R[[#This Row],[48+]]</f>
        <v>#VALUE!</v>
      </c>
      <c r="CL411" s="5" t="e">
        <f>P_R[[#This Row],[48+]]-P_R[[#This Row],[49+]]</f>
        <v>#VALUE!</v>
      </c>
    </row>
    <row r="412" spans="50:90" x14ac:dyDescent="0.25">
      <c r="AX412" s="5" t="e">
        <f>P_R[[#This Row],[8+]]-P_R[[#This Row],[9+]]</f>
        <v>#VALUE!</v>
      </c>
      <c r="AY412" s="5" t="e">
        <f>P_R[[#This Row],[9+]]-P_R[[#This Row],[10+]]</f>
        <v>#VALUE!</v>
      </c>
      <c r="AZ412" s="5" t="e">
        <f>P_R[[#This Row],[10+]]-P_R[[#This Row],[11+]]</f>
        <v>#VALUE!</v>
      </c>
      <c r="BA412" s="5" t="e">
        <f>P_R[[#This Row],[11+]]-P_R[[#This Row],[12+]]</f>
        <v>#VALUE!</v>
      </c>
      <c r="BB412" s="5" t="e">
        <f>P_R[[#This Row],[12+]]-P_R[[#This Row],[13+]]</f>
        <v>#VALUE!</v>
      </c>
      <c r="BC412" s="5" t="e">
        <f>P_R[[#This Row],[13+]]-P_R[[#This Row],[14+]]</f>
        <v>#VALUE!</v>
      </c>
      <c r="BD412" s="5" t="e">
        <f>P_R[[#This Row],[14+]]-P_R[[#This Row],[15+]]</f>
        <v>#VALUE!</v>
      </c>
      <c r="BE412" s="5" t="e">
        <f>P_R[[#This Row],[15+]]-P_R[[#This Row],[16+]]</f>
        <v>#VALUE!</v>
      </c>
      <c r="BF412" s="5" t="e">
        <f>P_R[[#This Row],[16+]]-P_R[[#This Row],[17+]]</f>
        <v>#VALUE!</v>
      </c>
      <c r="BG412" s="5" t="e">
        <f>P_R[[#This Row],[17+]]-P_R[[#This Row],[18+]]</f>
        <v>#VALUE!</v>
      </c>
      <c r="BH412" s="5" t="e">
        <f>P_R[[#This Row],[18+]]-P_R[[#This Row],[19+]]</f>
        <v>#VALUE!</v>
      </c>
      <c r="BI412" s="5" t="e">
        <f>P_R[[#This Row],[19+]]-P_R[[#This Row],[20+]]</f>
        <v>#VALUE!</v>
      </c>
      <c r="BJ412" s="5" t="e">
        <f>P_R[[#This Row],[20+]]-P_R[[#This Row],[21+]]</f>
        <v>#VALUE!</v>
      </c>
      <c r="BK412" s="5" t="e">
        <f>P_R[[#This Row],[21+]]-P_R[[#This Row],[22+]]</f>
        <v>#VALUE!</v>
      </c>
      <c r="BL412" s="5" t="e">
        <f>P_R[[#This Row],[22+]]-P_R[[#This Row],[23+]]</f>
        <v>#VALUE!</v>
      </c>
      <c r="BM412" s="5" t="e">
        <f>P_R[[#This Row],[23+]]-P_R[[#This Row],[24+]]</f>
        <v>#VALUE!</v>
      </c>
      <c r="BN412" s="5" t="e">
        <f>P_R[[#This Row],[24+]]-P_R[[#This Row],[25+]]</f>
        <v>#VALUE!</v>
      </c>
      <c r="BO412" s="5" t="e">
        <f>P_R[[#This Row],[25+]]-P_R[[#This Row],[26+]]</f>
        <v>#VALUE!</v>
      </c>
      <c r="BP412" s="5" t="e">
        <f>P_R[[#This Row],[26+]]-P_R[[#This Row],[27+]]</f>
        <v>#VALUE!</v>
      </c>
      <c r="BQ412" s="5" t="e">
        <f>P_R[[#This Row],[27+]]-P_R[[#This Row],[28+]]</f>
        <v>#VALUE!</v>
      </c>
      <c r="BR412" s="5" t="e">
        <f>P_R[[#This Row],[28+]]-P_R[[#This Row],[29+]]</f>
        <v>#VALUE!</v>
      </c>
      <c r="BS412" s="5" t="e">
        <f>P_R[[#This Row],[29+]]-P_R[[#This Row],[30+]]</f>
        <v>#VALUE!</v>
      </c>
      <c r="BT412" s="5" t="e">
        <f>P_R[[#This Row],[30+]]-P_R[[#This Row],[31+]]</f>
        <v>#VALUE!</v>
      </c>
      <c r="BU412" s="5" t="e">
        <f>P_R[[#This Row],[31+]]-P_R[[#This Row],[32+]]</f>
        <v>#VALUE!</v>
      </c>
      <c r="BV412" s="5" t="e">
        <f>P_R[[#This Row],[32+]]-P_R[[#This Row],[33+]]</f>
        <v>#VALUE!</v>
      </c>
      <c r="BW412" s="5" t="e">
        <f>P_R[[#This Row],[33+]]-P_R[[#This Row],[34+]]</f>
        <v>#VALUE!</v>
      </c>
      <c r="BX412" s="5" t="e">
        <f>P_R[[#This Row],[34+]]-P_R[[#This Row],[35+]]</f>
        <v>#VALUE!</v>
      </c>
      <c r="BY412" s="5" t="e">
        <f>P_R[[#This Row],[35+]]-P_R[[#This Row],[36+]]</f>
        <v>#VALUE!</v>
      </c>
      <c r="BZ412" s="5" t="e">
        <f>P_R[[#This Row],[36+]]-P_R[[#This Row],[37+]]</f>
        <v>#VALUE!</v>
      </c>
      <c r="CA412" s="5" t="e">
        <f>P_R[[#This Row],[37+]]-P_R[[#This Row],[38+]]</f>
        <v>#VALUE!</v>
      </c>
      <c r="CB412" s="5" t="e">
        <f>P_R[[#This Row],[38+]]-P_R[[#This Row],[39+]]</f>
        <v>#VALUE!</v>
      </c>
      <c r="CC412" s="5" t="e">
        <f>P_R[[#This Row],[39+]]-P_R[[#This Row],[40+]]</f>
        <v>#VALUE!</v>
      </c>
      <c r="CD412" s="5" t="e">
        <f>P_R[[#This Row],[40+]]-P_R[[#This Row],[41+]]</f>
        <v>#VALUE!</v>
      </c>
      <c r="CE412" s="5" t="e">
        <f>P_R[[#This Row],[41+]]-P_R[[#This Row],[42+]]</f>
        <v>#VALUE!</v>
      </c>
      <c r="CF412" s="5" t="e">
        <f>P_R[[#This Row],[42+]]-P_R[[#This Row],[43+]]</f>
        <v>#VALUE!</v>
      </c>
      <c r="CG412" s="5" t="e">
        <f>P_R[[#This Row],[43+]]-P_R[[#This Row],[44+]]</f>
        <v>#VALUE!</v>
      </c>
      <c r="CH412" s="5" t="e">
        <f>P_R[[#This Row],[44+]]-P_R[[#This Row],[45+]]</f>
        <v>#VALUE!</v>
      </c>
      <c r="CI412" s="5" t="e">
        <f>P_R[[#This Row],[45+]]-P_R[[#This Row],[46+]]</f>
        <v>#VALUE!</v>
      </c>
      <c r="CJ412" s="5" t="e">
        <f>P_R[[#This Row],[46+]]-P_R[[#This Row],[47+]]</f>
        <v>#VALUE!</v>
      </c>
      <c r="CK412" s="5" t="e">
        <f>P_R[[#This Row],[47+]]-P_R[[#This Row],[48+]]</f>
        <v>#VALUE!</v>
      </c>
      <c r="CL412" s="5" t="e">
        <f>P_R[[#This Row],[48+]]-P_R[[#This Row],[49+]]</f>
        <v>#VALUE!</v>
      </c>
    </row>
    <row r="413" spans="50:90" x14ac:dyDescent="0.25">
      <c r="AX413" s="5" t="e">
        <f>P_R[[#This Row],[8+]]-P_R[[#This Row],[9+]]</f>
        <v>#VALUE!</v>
      </c>
      <c r="AY413" s="5" t="e">
        <f>P_R[[#This Row],[9+]]-P_R[[#This Row],[10+]]</f>
        <v>#VALUE!</v>
      </c>
      <c r="AZ413" s="5" t="e">
        <f>P_R[[#This Row],[10+]]-P_R[[#This Row],[11+]]</f>
        <v>#VALUE!</v>
      </c>
      <c r="BA413" s="5" t="e">
        <f>P_R[[#This Row],[11+]]-P_R[[#This Row],[12+]]</f>
        <v>#VALUE!</v>
      </c>
      <c r="BB413" s="5" t="e">
        <f>P_R[[#This Row],[12+]]-P_R[[#This Row],[13+]]</f>
        <v>#VALUE!</v>
      </c>
      <c r="BC413" s="5" t="e">
        <f>P_R[[#This Row],[13+]]-P_R[[#This Row],[14+]]</f>
        <v>#VALUE!</v>
      </c>
      <c r="BD413" s="5" t="e">
        <f>P_R[[#This Row],[14+]]-P_R[[#This Row],[15+]]</f>
        <v>#VALUE!</v>
      </c>
      <c r="BE413" s="5" t="e">
        <f>P_R[[#This Row],[15+]]-P_R[[#This Row],[16+]]</f>
        <v>#VALUE!</v>
      </c>
      <c r="BF413" s="5" t="e">
        <f>P_R[[#This Row],[16+]]-P_R[[#This Row],[17+]]</f>
        <v>#VALUE!</v>
      </c>
      <c r="BG413" s="5" t="e">
        <f>P_R[[#This Row],[17+]]-P_R[[#This Row],[18+]]</f>
        <v>#VALUE!</v>
      </c>
      <c r="BH413" s="5" t="e">
        <f>P_R[[#This Row],[18+]]-P_R[[#This Row],[19+]]</f>
        <v>#VALUE!</v>
      </c>
      <c r="BI413" s="5" t="e">
        <f>P_R[[#This Row],[19+]]-P_R[[#This Row],[20+]]</f>
        <v>#VALUE!</v>
      </c>
      <c r="BJ413" s="5" t="e">
        <f>P_R[[#This Row],[20+]]-P_R[[#This Row],[21+]]</f>
        <v>#VALUE!</v>
      </c>
      <c r="BK413" s="5" t="e">
        <f>P_R[[#This Row],[21+]]-P_R[[#This Row],[22+]]</f>
        <v>#VALUE!</v>
      </c>
      <c r="BL413" s="5" t="e">
        <f>P_R[[#This Row],[22+]]-P_R[[#This Row],[23+]]</f>
        <v>#VALUE!</v>
      </c>
      <c r="BM413" s="5" t="e">
        <f>P_R[[#This Row],[23+]]-P_R[[#This Row],[24+]]</f>
        <v>#VALUE!</v>
      </c>
      <c r="BN413" s="5" t="e">
        <f>P_R[[#This Row],[24+]]-P_R[[#This Row],[25+]]</f>
        <v>#VALUE!</v>
      </c>
      <c r="BO413" s="5" t="e">
        <f>P_R[[#This Row],[25+]]-P_R[[#This Row],[26+]]</f>
        <v>#VALUE!</v>
      </c>
      <c r="BP413" s="5" t="e">
        <f>P_R[[#This Row],[26+]]-P_R[[#This Row],[27+]]</f>
        <v>#VALUE!</v>
      </c>
      <c r="BQ413" s="5" t="e">
        <f>P_R[[#This Row],[27+]]-P_R[[#This Row],[28+]]</f>
        <v>#VALUE!</v>
      </c>
      <c r="BR413" s="5" t="e">
        <f>P_R[[#This Row],[28+]]-P_R[[#This Row],[29+]]</f>
        <v>#VALUE!</v>
      </c>
      <c r="BS413" s="5" t="e">
        <f>P_R[[#This Row],[29+]]-P_R[[#This Row],[30+]]</f>
        <v>#VALUE!</v>
      </c>
      <c r="BT413" s="5" t="e">
        <f>P_R[[#This Row],[30+]]-P_R[[#This Row],[31+]]</f>
        <v>#VALUE!</v>
      </c>
      <c r="BU413" s="5" t="e">
        <f>P_R[[#This Row],[31+]]-P_R[[#This Row],[32+]]</f>
        <v>#VALUE!</v>
      </c>
      <c r="BV413" s="5" t="e">
        <f>P_R[[#This Row],[32+]]-P_R[[#This Row],[33+]]</f>
        <v>#VALUE!</v>
      </c>
      <c r="BW413" s="5" t="e">
        <f>P_R[[#This Row],[33+]]-P_R[[#This Row],[34+]]</f>
        <v>#VALUE!</v>
      </c>
      <c r="BX413" s="5" t="e">
        <f>P_R[[#This Row],[34+]]-P_R[[#This Row],[35+]]</f>
        <v>#VALUE!</v>
      </c>
      <c r="BY413" s="5" t="e">
        <f>P_R[[#This Row],[35+]]-P_R[[#This Row],[36+]]</f>
        <v>#VALUE!</v>
      </c>
      <c r="BZ413" s="5" t="e">
        <f>P_R[[#This Row],[36+]]-P_R[[#This Row],[37+]]</f>
        <v>#VALUE!</v>
      </c>
      <c r="CA413" s="5" t="e">
        <f>P_R[[#This Row],[37+]]-P_R[[#This Row],[38+]]</f>
        <v>#VALUE!</v>
      </c>
      <c r="CB413" s="5" t="e">
        <f>P_R[[#This Row],[38+]]-P_R[[#This Row],[39+]]</f>
        <v>#VALUE!</v>
      </c>
      <c r="CC413" s="5" t="e">
        <f>P_R[[#This Row],[39+]]-P_R[[#This Row],[40+]]</f>
        <v>#VALUE!</v>
      </c>
      <c r="CD413" s="5" t="e">
        <f>P_R[[#This Row],[40+]]-P_R[[#This Row],[41+]]</f>
        <v>#VALUE!</v>
      </c>
      <c r="CE413" s="5" t="e">
        <f>P_R[[#This Row],[41+]]-P_R[[#This Row],[42+]]</f>
        <v>#VALUE!</v>
      </c>
      <c r="CF413" s="5" t="e">
        <f>P_R[[#This Row],[42+]]-P_R[[#This Row],[43+]]</f>
        <v>#VALUE!</v>
      </c>
      <c r="CG413" s="5" t="e">
        <f>P_R[[#This Row],[43+]]-P_R[[#This Row],[44+]]</f>
        <v>#VALUE!</v>
      </c>
      <c r="CH413" s="5" t="e">
        <f>P_R[[#This Row],[44+]]-P_R[[#This Row],[45+]]</f>
        <v>#VALUE!</v>
      </c>
      <c r="CI413" s="5" t="e">
        <f>P_R[[#This Row],[45+]]-P_R[[#This Row],[46+]]</f>
        <v>#VALUE!</v>
      </c>
      <c r="CJ413" s="5" t="e">
        <f>P_R[[#This Row],[46+]]-P_R[[#This Row],[47+]]</f>
        <v>#VALUE!</v>
      </c>
      <c r="CK413" s="5" t="e">
        <f>P_R[[#This Row],[47+]]-P_R[[#This Row],[48+]]</f>
        <v>#VALUE!</v>
      </c>
      <c r="CL413" s="5" t="e">
        <f>P_R[[#This Row],[48+]]-P_R[[#This Row],[49+]]</f>
        <v>#VALUE!</v>
      </c>
    </row>
    <row r="414" spans="50:90" x14ac:dyDescent="0.25">
      <c r="AX414" s="5" t="e">
        <f>P_R[[#This Row],[8+]]-P_R[[#This Row],[9+]]</f>
        <v>#VALUE!</v>
      </c>
      <c r="AY414" s="5" t="e">
        <f>P_R[[#This Row],[9+]]-P_R[[#This Row],[10+]]</f>
        <v>#VALUE!</v>
      </c>
      <c r="AZ414" s="5" t="e">
        <f>P_R[[#This Row],[10+]]-P_R[[#This Row],[11+]]</f>
        <v>#VALUE!</v>
      </c>
      <c r="BA414" s="5" t="e">
        <f>P_R[[#This Row],[11+]]-P_R[[#This Row],[12+]]</f>
        <v>#VALUE!</v>
      </c>
      <c r="BB414" s="5" t="e">
        <f>P_R[[#This Row],[12+]]-P_R[[#This Row],[13+]]</f>
        <v>#VALUE!</v>
      </c>
      <c r="BC414" s="5" t="e">
        <f>P_R[[#This Row],[13+]]-P_R[[#This Row],[14+]]</f>
        <v>#VALUE!</v>
      </c>
      <c r="BD414" s="5" t="e">
        <f>P_R[[#This Row],[14+]]-P_R[[#This Row],[15+]]</f>
        <v>#VALUE!</v>
      </c>
      <c r="BE414" s="5" t="e">
        <f>P_R[[#This Row],[15+]]-P_R[[#This Row],[16+]]</f>
        <v>#VALUE!</v>
      </c>
      <c r="BF414" s="5" t="e">
        <f>P_R[[#This Row],[16+]]-P_R[[#This Row],[17+]]</f>
        <v>#VALUE!</v>
      </c>
      <c r="BG414" s="5" t="e">
        <f>P_R[[#This Row],[17+]]-P_R[[#This Row],[18+]]</f>
        <v>#VALUE!</v>
      </c>
      <c r="BH414" s="5" t="e">
        <f>P_R[[#This Row],[18+]]-P_R[[#This Row],[19+]]</f>
        <v>#VALUE!</v>
      </c>
      <c r="BI414" s="5" t="e">
        <f>P_R[[#This Row],[19+]]-P_R[[#This Row],[20+]]</f>
        <v>#VALUE!</v>
      </c>
      <c r="BJ414" s="5" t="e">
        <f>P_R[[#This Row],[20+]]-P_R[[#This Row],[21+]]</f>
        <v>#VALUE!</v>
      </c>
      <c r="BK414" s="5" t="e">
        <f>P_R[[#This Row],[21+]]-P_R[[#This Row],[22+]]</f>
        <v>#VALUE!</v>
      </c>
      <c r="BL414" s="5" t="e">
        <f>P_R[[#This Row],[22+]]-P_R[[#This Row],[23+]]</f>
        <v>#VALUE!</v>
      </c>
      <c r="BM414" s="5" t="e">
        <f>P_R[[#This Row],[23+]]-P_R[[#This Row],[24+]]</f>
        <v>#VALUE!</v>
      </c>
      <c r="BN414" s="5" t="e">
        <f>P_R[[#This Row],[24+]]-P_R[[#This Row],[25+]]</f>
        <v>#VALUE!</v>
      </c>
      <c r="BO414" s="5" t="e">
        <f>P_R[[#This Row],[25+]]-P_R[[#This Row],[26+]]</f>
        <v>#VALUE!</v>
      </c>
      <c r="BP414" s="5" t="e">
        <f>P_R[[#This Row],[26+]]-P_R[[#This Row],[27+]]</f>
        <v>#VALUE!</v>
      </c>
      <c r="BQ414" s="5" t="e">
        <f>P_R[[#This Row],[27+]]-P_R[[#This Row],[28+]]</f>
        <v>#VALUE!</v>
      </c>
      <c r="BR414" s="5" t="e">
        <f>P_R[[#This Row],[28+]]-P_R[[#This Row],[29+]]</f>
        <v>#VALUE!</v>
      </c>
      <c r="BS414" s="5" t="e">
        <f>P_R[[#This Row],[29+]]-P_R[[#This Row],[30+]]</f>
        <v>#VALUE!</v>
      </c>
      <c r="BT414" s="5" t="e">
        <f>P_R[[#This Row],[30+]]-P_R[[#This Row],[31+]]</f>
        <v>#VALUE!</v>
      </c>
      <c r="BU414" s="5" t="e">
        <f>P_R[[#This Row],[31+]]-P_R[[#This Row],[32+]]</f>
        <v>#VALUE!</v>
      </c>
      <c r="BV414" s="5" t="e">
        <f>P_R[[#This Row],[32+]]-P_R[[#This Row],[33+]]</f>
        <v>#VALUE!</v>
      </c>
      <c r="BW414" s="5" t="e">
        <f>P_R[[#This Row],[33+]]-P_R[[#This Row],[34+]]</f>
        <v>#VALUE!</v>
      </c>
      <c r="BX414" s="5" t="e">
        <f>P_R[[#This Row],[34+]]-P_R[[#This Row],[35+]]</f>
        <v>#VALUE!</v>
      </c>
      <c r="BY414" s="5" t="e">
        <f>P_R[[#This Row],[35+]]-P_R[[#This Row],[36+]]</f>
        <v>#VALUE!</v>
      </c>
      <c r="BZ414" s="5" t="e">
        <f>P_R[[#This Row],[36+]]-P_R[[#This Row],[37+]]</f>
        <v>#VALUE!</v>
      </c>
      <c r="CA414" s="5" t="e">
        <f>P_R[[#This Row],[37+]]-P_R[[#This Row],[38+]]</f>
        <v>#VALUE!</v>
      </c>
      <c r="CB414" s="5" t="e">
        <f>P_R[[#This Row],[38+]]-P_R[[#This Row],[39+]]</f>
        <v>#VALUE!</v>
      </c>
      <c r="CC414" s="5" t="e">
        <f>P_R[[#This Row],[39+]]-P_R[[#This Row],[40+]]</f>
        <v>#VALUE!</v>
      </c>
      <c r="CD414" s="5" t="e">
        <f>P_R[[#This Row],[40+]]-P_R[[#This Row],[41+]]</f>
        <v>#VALUE!</v>
      </c>
      <c r="CE414" s="5" t="e">
        <f>P_R[[#This Row],[41+]]-P_R[[#This Row],[42+]]</f>
        <v>#VALUE!</v>
      </c>
      <c r="CF414" s="5" t="e">
        <f>P_R[[#This Row],[42+]]-P_R[[#This Row],[43+]]</f>
        <v>#VALUE!</v>
      </c>
      <c r="CG414" s="5" t="e">
        <f>P_R[[#This Row],[43+]]-P_R[[#This Row],[44+]]</f>
        <v>#VALUE!</v>
      </c>
      <c r="CH414" s="5" t="e">
        <f>P_R[[#This Row],[44+]]-P_R[[#This Row],[45+]]</f>
        <v>#VALUE!</v>
      </c>
      <c r="CI414" s="5" t="e">
        <f>P_R[[#This Row],[45+]]-P_R[[#This Row],[46+]]</f>
        <v>#VALUE!</v>
      </c>
      <c r="CJ414" s="5" t="e">
        <f>P_R[[#This Row],[46+]]-P_R[[#This Row],[47+]]</f>
        <v>#VALUE!</v>
      </c>
      <c r="CK414" s="5" t="e">
        <f>P_R[[#This Row],[47+]]-P_R[[#This Row],[48+]]</f>
        <v>#VALUE!</v>
      </c>
      <c r="CL414" s="5" t="e">
        <f>P_R[[#This Row],[48+]]-P_R[[#This Row],[49+]]</f>
        <v>#VALUE!</v>
      </c>
    </row>
    <row r="415" spans="50:90" x14ac:dyDescent="0.25">
      <c r="AX415" s="5" t="e">
        <f>P_R[[#This Row],[8+]]-P_R[[#This Row],[9+]]</f>
        <v>#VALUE!</v>
      </c>
      <c r="AY415" s="5" t="e">
        <f>P_R[[#This Row],[9+]]-P_R[[#This Row],[10+]]</f>
        <v>#VALUE!</v>
      </c>
      <c r="AZ415" s="5" t="e">
        <f>P_R[[#This Row],[10+]]-P_R[[#This Row],[11+]]</f>
        <v>#VALUE!</v>
      </c>
      <c r="BA415" s="5" t="e">
        <f>P_R[[#This Row],[11+]]-P_R[[#This Row],[12+]]</f>
        <v>#VALUE!</v>
      </c>
      <c r="BB415" s="5" t="e">
        <f>P_R[[#This Row],[12+]]-P_R[[#This Row],[13+]]</f>
        <v>#VALUE!</v>
      </c>
      <c r="BC415" s="5" t="e">
        <f>P_R[[#This Row],[13+]]-P_R[[#This Row],[14+]]</f>
        <v>#VALUE!</v>
      </c>
      <c r="BD415" s="5" t="e">
        <f>P_R[[#This Row],[14+]]-P_R[[#This Row],[15+]]</f>
        <v>#VALUE!</v>
      </c>
      <c r="BE415" s="5" t="e">
        <f>P_R[[#This Row],[15+]]-P_R[[#This Row],[16+]]</f>
        <v>#VALUE!</v>
      </c>
      <c r="BF415" s="5" t="e">
        <f>P_R[[#This Row],[16+]]-P_R[[#This Row],[17+]]</f>
        <v>#VALUE!</v>
      </c>
      <c r="BG415" s="5" t="e">
        <f>P_R[[#This Row],[17+]]-P_R[[#This Row],[18+]]</f>
        <v>#VALUE!</v>
      </c>
      <c r="BH415" s="5" t="e">
        <f>P_R[[#This Row],[18+]]-P_R[[#This Row],[19+]]</f>
        <v>#VALUE!</v>
      </c>
      <c r="BI415" s="5" t="e">
        <f>P_R[[#This Row],[19+]]-P_R[[#This Row],[20+]]</f>
        <v>#VALUE!</v>
      </c>
      <c r="BJ415" s="5" t="e">
        <f>P_R[[#This Row],[20+]]-P_R[[#This Row],[21+]]</f>
        <v>#VALUE!</v>
      </c>
      <c r="BK415" s="5" t="e">
        <f>P_R[[#This Row],[21+]]-P_R[[#This Row],[22+]]</f>
        <v>#VALUE!</v>
      </c>
      <c r="BL415" s="5" t="e">
        <f>P_R[[#This Row],[22+]]-P_R[[#This Row],[23+]]</f>
        <v>#VALUE!</v>
      </c>
      <c r="BM415" s="5" t="e">
        <f>P_R[[#This Row],[23+]]-P_R[[#This Row],[24+]]</f>
        <v>#VALUE!</v>
      </c>
      <c r="BN415" s="5" t="e">
        <f>P_R[[#This Row],[24+]]-P_R[[#This Row],[25+]]</f>
        <v>#VALUE!</v>
      </c>
      <c r="BO415" s="5" t="e">
        <f>P_R[[#This Row],[25+]]-P_R[[#This Row],[26+]]</f>
        <v>#VALUE!</v>
      </c>
      <c r="BP415" s="5" t="e">
        <f>P_R[[#This Row],[26+]]-P_R[[#This Row],[27+]]</f>
        <v>#VALUE!</v>
      </c>
      <c r="BQ415" s="5" t="e">
        <f>P_R[[#This Row],[27+]]-P_R[[#This Row],[28+]]</f>
        <v>#VALUE!</v>
      </c>
      <c r="BR415" s="5" t="e">
        <f>P_R[[#This Row],[28+]]-P_R[[#This Row],[29+]]</f>
        <v>#VALUE!</v>
      </c>
      <c r="BS415" s="5" t="e">
        <f>P_R[[#This Row],[29+]]-P_R[[#This Row],[30+]]</f>
        <v>#VALUE!</v>
      </c>
      <c r="BT415" s="5" t="e">
        <f>P_R[[#This Row],[30+]]-P_R[[#This Row],[31+]]</f>
        <v>#VALUE!</v>
      </c>
      <c r="BU415" s="5" t="e">
        <f>P_R[[#This Row],[31+]]-P_R[[#This Row],[32+]]</f>
        <v>#VALUE!</v>
      </c>
      <c r="BV415" s="5" t="e">
        <f>P_R[[#This Row],[32+]]-P_R[[#This Row],[33+]]</f>
        <v>#VALUE!</v>
      </c>
      <c r="BW415" s="5" t="e">
        <f>P_R[[#This Row],[33+]]-P_R[[#This Row],[34+]]</f>
        <v>#VALUE!</v>
      </c>
      <c r="BX415" s="5" t="e">
        <f>P_R[[#This Row],[34+]]-P_R[[#This Row],[35+]]</f>
        <v>#VALUE!</v>
      </c>
      <c r="BY415" s="5" t="e">
        <f>P_R[[#This Row],[35+]]-P_R[[#This Row],[36+]]</f>
        <v>#VALUE!</v>
      </c>
      <c r="BZ415" s="5" t="e">
        <f>P_R[[#This Row],[36+]]-P_R[[#This Row],[37+]]</f>
        <v>#VALUE!</v>
      </c>
      <c r="CA415" s="5" t="e">
        <f>P_R[[#This Row],[37+]]-P_R[[#This Row],[38+]]</f>
        <v>#VALUE!</v>
      </c>
      <c r="CB415" s="5" t="e">
        <f>P_R[[#This Row],[38+]]-P_R[[#This Row],[39+]]</f>
        <v>#VALUE!</v>
      </c>
      <c r="CC415" s="5" t="e">
        <f>P_R[[#This Row],[39+]]-P_R[[#This Row],[40+]]</f>
        <v>#VALUE!</v>
      </c>
      <c r="CD415" s="5" t="e">
        <f>P_R[[#This Row],[40+]]-P_R[[#This Row],[41+]]</f>
        <v>#VALUE!</v>
      </c>
      <c r="CE415" s="5" t="e">
        <f>P_R[[#This Row],[41+]]-P_R[[#This Row],[42+]]</f>
        <v>#VALUE!</v>
      </c>
      <c r="CF415" s="5" t="e">
        <f>P_R[[#This Row],[42+]]-P_R[[#This Row],[43+]]</f>
        <v>#VALUE!</v>
      </c>
      <c r="CG415" s="5" t="e">
        <f>P_R[[#This Row],[43+]]-P_R[[#This Row],[44+]]</f>
        <v>#VALUE!</v>
      </c>
      <c r="CH415" s="5" t="e">
        <f>P_R[[#This Row],[44+]]-P_R[[#This Row],[45+]]</f>
        <v>#VALUE!</v>
      </c>
      <c r="CI415" s="5" t="e">
        <f>P_R[[#This Row],[45+]]-P_R[[#This Row],[46+]]</f>
        <v>#VALUE!</v>
      </c>
      <c r="CJ415" s="5" t="e">
        <f>P_R[[#This Row],[46+]]-P_R[[#This Row],[47+]]</f>
        <v>#VALUE!</v>
      </c>
      <c r="CK415" s="5" t="e">
        <f>P_R[[#This Row],[47+]]-P_R[[#This Row],[48+]]</f>
        <v>#VALUE!</v>
      </c>
      <c r="CL415" s="5" t="e">
        <f>P_R[[#This Row],[48+]]-P_R[[#This Row],[49+]]</f>
        <v>#VALUE!</v>
      </c>
    </row>
    <row r="416" spans="50:90" x14ac:dyDescent="0.25">
      <c r="AX416" s="5" t="e">
        <f>P_R[[#This Row],[8+]]-P_R[[#This Row],[9+]]</f>
        <v>#VALUE!</v>
      </c>
      <c r="AY416" s="5" t="e">
        <f>P_R[[#This Row],[9+]]-P_R[[#This Row],[10+]]</f>
        <v>#VALUE!</v>
      </c>
      <c r="AZ416" s="5" t="e">
        <f>P_R[[#This Row],[10+]]-P_R[[#This Row],[11+]]</f>
        <v>#VALUE!</v>
      </c>
      <c r="BA416" s="5" t="e">
        <f>P_R[[#This Row],[11+]]-P_R[[#This Row],[12+]]</f>
        <v>#VALUE!</v>
      </c>
      <c r="BB416" s="5" t="e">
        <f>P_R[[#This Row],[12+]]-P_R[[#This Row],[13+]]</f>
        <v>#VALUE!</v>
      </c>
      <c r="BC416" s="5" t="e">
        <f>P_R[[#This Row],[13+]]-P_R[[#This Row],[14+]]</f>
        <v>#VALUE!</v>
      </c>
      <c r="BD416" s="5" t="e">
        <f>P_R[[#This Row],[14+]]-P_R[[#This Row],[15+]]</f>
        <v>#VALUE!</v>
      </c>
      <c r="BE416" s="5" t="e">
        <f>P_R[[#This Row],[15+]]-P_R[[#This Row],[16+]]</f>
        <v>#VALUE!</v>
      </c>
      <c r="BF416" s="5" t="e">
        <f>P_R[[#This Row],[16+]]-P_R[[#This Row],[17+]]</f>
        <v>#VALUE!</v>
      </c>
      <c r="BG416" s="5" t="e">
        <f>P_R[[#This Row],[17+]]-P_R[[#This Row],[18+]]</f>
        <v>#VALUE!</v>
      </c>
      <c r="BH416" s="5" t="e">
        <f>P_R[[#This Row],[18+]]-P_R[[#This Row],[19+]]</f>
        <v>#VALUE!</v>
      </c>
      <c r="BI416" s="5" t="e">
        <f>P_R[[#This Row],[19+]]-P_R[[#This Row],[20+]]</f>
        <v>#VALUE!</v>
      </c>
      <c r="BJ416" s="5" t="e">
        <f>P_R[[#This Row],[20+]]-P_R[[#This Row],[21+]]</f>
        <v>#VALUE!</v>
      </c>
      <c r="BK416" s="5" t="e">
        <f>P_R[[#This Row],[21+]]-P_R[[#This Row],[22+]]</f>
        <v>#VALUE!</v>
      </c>
      <c r="BL416" s="5" t="e">
        <f>P_R[[#This Row],[22+]]-P_R[[#This Row],[23+]]</f>
        <v>#VALUE!</v>
      </c>
      <c r="BM416" s="5" t="e">
        <f>P_R[[#This Row],[23+]]-P_R[[#This Row],[24+]]</f>
        <v>#VALUE!</v>
      </c>
      <c r="BN416" s="5" t="e">
        <f>P_R[[#This Row],[24+]]-P_R[[#This Row],[25+]]</f>
        <v>#VALUE!</v>
      </c>
      <c r="BO416" s="5" t="e">
        <f>P_R[[#This Row],[25+]]-P_R[[#This Row],[26+]]</f>
        <v>#VALUE!</v>
      </c>
      <c r="BP416" s="5" t="e">
        <f>P_R[[#This Row],[26+]]-P_R[[#This Row],[27+]]</f>
        <v>#VALUE!</v>
      </c>
      <c r="BQ416" s="5" t="e">
        <f>P_R[[#This Row],[27+]]-P_R[[#This Row],[28+]]</f>
        <v>#VALUE!</v>
      </c>
      <c r="BR416" s="5" t="e">
        <f>P_R[[#This Row],[28+]]-P_R[[#This Row],[29+]]</f>
        <v>#VALUE!</v>
      </c>
      <c r="BS416" s="5" t="e">
        <f>P_R[[#This Row],[29+]]-P_R[[#This Row],[30+]]</f>
        <v>#VALUE!</v>
      </c>
      <c r="BT416" s="5" t="e">
        <f>P_R[[#This Row],[30+]]-P_R[[#This Row],[31+]]</f>
        <v>#VALUE!</v>
      </c>
      <c r="BU416" s="5" t="e">
        <f>P_R[[#This Row],[31+]]-P_R[[#This Row],[32+]]</f>
        <v>#VALUE!</v>
      </c>
      <c r="BV416" s="5" t="e">
        <f>P_R[[#This Row],[32+]]-P_R[[#This Row],[33+]]</f>
        <v>#VALUE!</v>
      </c>
      <c r="BW416" s="5" t="e">
        <f>P_R[[#This Row],[33+]]-P_R[[#This Row],[34+]]</f>
        <v>#VALUE!</v>
      </c>
      <c r="BX416" s="5" t="e">
        <f>P_R[[#This Row],[34+]]-P_R[[#This Row],[35+]]</f>
        <v>#VALUE!</v>
      </c>
      <c r="BY416" s="5" t="e">
        <f>P_R[[#This Row],[35+]]-P_R[[#This Row],[36+]]</f>
        <v>#VALUE!</v>
      </c>
      <c r="BZ416" s="5" t="e">
        <f>P_R[[#This Row],[36+]]-P_R[[#This Row],[37+]]</f>
        <v>#VALUE!</v>
      </c>
      <c r="CA416" s="5" t="e">
        <f>P_R[[#This Row],[37+]]-P_R[[#This Row],[38+]]</f>
        <v>#VALUE!</v>
      </c>
      <c r="CB416" s="5" t="e">
        <f>P_R[[#This Row],[38+]]-P_R[[#This Row],[39+]]</f>
        <v>#VALUE!</v>
      </c>
      <c r="CC416" s="5" t="e">
        <f>P_R[[#This Row],[39+]]-P_R[[#This Row],[40+]]</f>
        <v>#VALUE!</v>
      </c>
      <c r="CD416" s="5" t="e">
        <f>P_R[[#This Row],[40+]]-P_R[[#This Row],[41+]]</f>
        <v>#VALUE!</v>
      </c>
      <c r="CE416" s="5" t="e">
        <f>P_R[[#This Row],[41+]]-P_R[[#This Row],[42+]]</f>
        <v>#VALUE!</v>
      </c>
      <c r="CF416" s="5" t="e">
        <f>P_R[[#This Row],[42+]]-P_R[[#This Row],[43+]]</f>
        <v>#VALUE!</v>
      </c>
      <c r="CG416" s="5" t="e">
        <f>P_R[[#This Row],[43+]]-P_R[[#This Row],[44+]]</f>
        <v>#VALUE!</v>
      </c>
      <c r="CH416" s="5" t="e">
        <f>P_R[[#This Row],[44+]]-P_R[[#This Row],[45+]]</f>
        <v>#VALUE!</v>
      </c>
      <c r="CI416" s="5" t="e">
        <f>P_R[[#This Row],[45+]]-P_R[[#This Row],[46+]]</f>
        <v>#VALUE!</v>
      </c>
      <c r="CJ416" s="5" t="e">
        <f>P_R[[#This Row],[46+]]-P_R[[#This Row],[47+]]</f>
        <v>#VALUE!</v>
      </c>
      <c r="CK416" s="5" t="e">
        <f>P_R[[#This Row],[47+]]-P_R[[#This Row],[48+]]</f>
        <v>#VALUE!</v>
      </c>
      <c r="CL416" s="5" t="e">
        <f>P_R[[#This Row],[48+]]-P_R[[#This Row],[49+]]</f>
        <v>#VALUE!</v>
      </c>
    </row>
    <row r="417" spans="50:90" x14ac:dyDescent="0.25">
      <c r="AX417" s="5" t="e">
        <f>P_R[[#This Row],[8+]]-P_R[[#This Row],[9+]]</f>
        <v>#VALUE!</v>
      </c>
      <c r="AY417" s="5" t="e">
        <f>P_R[[#This Row],[9+]]-P_R[[#This Row],[10+]]</f>
        <v>#VALUE!</v>
      </c>
      <c r="AZ417" s="5" t="e">
        <f>P_R[[#This Row],[10+]]-P_R[[#This Row],[11+]]</f>
        <v>#VALUE!</v>
      </c>
      <c r="BA417" s="5" t="e">
        <f>P_R[[#This Row],[11+]]-P_R[[#This Row],[12+]]</f>
        <v>#VALUE!</v>
      </c>
      <c r="BB417" s="5" t="e">
        <f>P_R[[#This Row],[12+]]-P_R[[#This Row],[13+]]</f>
        <v>#VALUE!</v>
      </c>
      <c r="BC417" s="5" t="e">
        <f>P_R[[#This Row],[13+]]-P_R[[#This Row],[14+]]</f>
        <v>#VALUE!</v>
      </c>
      <c r="BD417" s="5" t="e">
        <f>P_R[[#This Row],[14+]]-P_R[[#This Row],[15+]]</f>
        <v>#VALUE!</v>
      </c>
      <c r="BE417" s="5" t="e">
        <f>P_R[[#This Row],[15+]]-P_R[[#This Row],[16+]]</f>
        <v>#VALUE!</v>
      </c>
      <c r="BF417" s="5" t="e">
        <f>P_R[[#This Row],[16+]]-P_R[[#This Row],[17+]]</f>
        <v>#VALUE!</v>
      </c>
      <c r="BG417" s="5" t="e">
        <f>P_R[[#This Row],[17+]]-P_R[[#This Row],[18+]]</f>
        <v>#VALUE!</v>
      </c>
      <c r="BH417" s="5" t="e">
        <f>P_R[[#This Row],[18+]]-P_R[[#This Row],[19+]]</f>
        <v>#VALUE!</v>
      </c>
      <c r="BI417" s="5" t="e">
        <f>P_R[[#This Row],[19+]]-P_R[[#This Row],[20+]]</f>
        <v>#VALUE!</v>
      </c>
      <c r="BJ417" s="5" t="e">
        <f>P_R[[#This Row],[20+]]-P_R[[#This Row],[21+]]</f>
        <v>#VALUE!</v>
      </c>
      <c r="BK417" s="5" t="e">
        <f>P_R[[#This Row],[21+]]-P_R[[#This Row],[22+]]</f>
        <v>#VALUE!</v>
      </c>
      <c r="BL417" s="5" t="e">
        <f>P_R[[#This Row],[22+]]-P_R[[#This Row],[23+]]</f>
        <v>#VALUE!</v>
      </c>
      <c r="BM417" s="5" t="e">
        <f>P_R[[#This Row],[23+]]-P_R[[#This Row],[24+]]</f>
        <v>#VALUE!</v>
      </c>
      <c r="BN417" s="5" t="e">
        <f>P_R[[#This Row],[24+]]-P_R[[#This Row],[25+]]</f>
        <v>#VALUE!</v>
      </c>
      <c r="BO417" s="5" t="e">
        <f>P_R[[#This Row],[25+]]-P_R[[#This Row],[26+]]</f>
        <v>#VALUE!</v>
      </c>
      <c r="BP417" s="5" t="e">
        <f>P_R[[#This Row],[26+]]-P_R[[#This Row],[27+]]</f>
        <v>#VALUE!</v>
      </c>
      <c r="BQ417" s="5" t="e">
        <f>P_R[[#This Row],[27+]]-P_R[[#This Row],[28+]]</f>
        <v>#VALUE!</v>
      </c>
      <c r="BR417" s="5" t="e">
        <f>P_R[[#This Row],[28+]]-P_R[[#This Row],[29+]]</f>
        <v>#VALUE!</v>
      </c>
      <c r="BS417" s="5" t="e">
        <f>P_R[[#This Row],[29+]]-P_R[[#This Row],[30+]]</f>
        <v>#VALUE!</v>
      </c>
      <c r="BT417" s="5" t="e">
        <f>P_R[[#This Row],[30+]]-P_R[[#This Row],[31+]]</f>
        <v>#VALUE!</v>
      </c>
      <c r="BU417" s="5" t="e">
        <f>P_R[[#This Row],[31+]]-P_R[[#This Row],[32+]]</f>
        <v>#VALUE!</v>
      </c>
      <c r="BV417" s="5" t="e">
        <f>P_R[[#This Row],[32+]]-P_R[[#This Row],[33+]]</f>
        <v>#VALUE!</v>
      </c>
      <c r="BW417" s="5" t="e">
        <f>P_R[[#This Row],[33+]]-P_R[[#This Row],[34+]]</f>
        <v>#VALUE!</v>
      </c>
      <c r="BX417" s="5" t="e">
        <f>P_R[[#This Row],[34+]]-P_R[[#This Row],[35+]]</f>
        <v>#VALUE!</v>
      </c>
      <c r="BY417" s="5" t="e">
        <f>P_R[[#This Row],[35+]]-P_R[[#This Row],[36+]]</f>
        <v>#VALUE!</v>
      </c>
      <c r="BZ417" s="5" t="e">
        <f>P_R[[#This Row],[36+]]-P_R[[#This Row],[37+]]</f>
        <v>#VALUE!</v>
      </c>
      <c r="CA417" s="5" t="e">
        <f>P_R[[#This Row],[37+]]-P_R[[#This Row],[38+]]</f>
        <v>#VALUE!</v>
      </c>
      <c r="CB417" s="5" t="e">
        <f>P_R[[#This Row],[38+]]-P_R[[#This Row],[39+]]</f>
        <v>#VALUE!</v>
      </c>
      <c r="CC417" s="5" t="e">
        <f>P_R[[#This Row],[39+]]-P_R[[#This Row],[40+]]</f>
        <v>#VALUE!</v>
      </c>
      <c r="CD417" s="5" t="e">
        <f>P_R[[#This Row],[40+]]-P_R[[#This Row],[41+]]</f>
        <v>#VALUE!</v>
      </c>
      <c r="CE417" s="5" t="e">
        <f>P_R[[#This Row],[41+]]-P_R[[#This Row],[42+]]</f>
        <v>#VALUE!</v>
      </c>
      <c r="CF417" s="5" t="e">
        <f>P_R[[#This Row],[42+]]-P_R[[#This Row],[43+]]</f>
        <v>#VALUE!</v>
      </c>
      <c r="CG417" s="5" t="e">
        <f>P_R[[#This Row],[43+]]-P_R[[#This Row],[44+]]</f>
        <v>#VALUE!</v>
      </c>
      <c r="CH417" s="5" t="e">
        <f>P_R[[#This Row],[44+]]-P_R[[#This Row],[45+]]</f>
        <v>#VALUE!</v>
      </c>
      <c r="CI417" s="5" t="e">
        <f>P_R[[#This Row],[45+]]-P_R[[#This Row],[46+]]</f>
        <v>#VALUE!</v>
      </c>
      <c r="CJ417" s="5" t="e">
        <f>P_R[[#This Row],[46+]]-P_R[[#This Row],[47+]]</f>
        <v>#VALUE!</v>
      </c>
      <c r="CK417" s="5" t="e">
        <f>P_R[[#This Row],[47+]]-P_R[[#This Row],[48+]]</f>
        <v>#VALUE!</v>
      </c>
      <c r="CL417" s="5" t="e">
        <f>P_R[[#This Row],[48+]]-P_R[[#This Row],[49+]]</f>
        <v>#VALUE!</v>
      </c>
    </row>
    <row r="418" spans="50:90" x14ac:dyDescent="0.25">
      <c r="AX418" s="5" t="e">
        <f>P_R[[#This Row],[8+]]-P_R[[#This Row],[9+]]</f>
        <v>#VALUE!</v>
      </c>
      <c r="AY418" s="5" t="e">
        <f>P_R[[#This Row],[9+]]-P_R[[#This Row],[10+]]</f>
        <v>#VALUE!</v>
      </c>
      <c r="AZ418" s="5" t="e">
        <f>P_R[[#This Row],[10+]]-P_R[[#This Row],[11+]]</f>
        <v>#VALUE!</v>
      </c>
      <c r="BA418" s="5" t="e">
        <f>P_R[[#This Row],[11+]]-P_R[[#This Row],[12+]]</f>
        <v>#VALUE!</v>
      </c>
      <c r="BB418" s="5" t="e">
        <f>P_R[[#This Row],[12+]]-P_R[[#This Row],[13+]]</f>
        <v>#VALUE!</v>
      </c>
      <c r="BC418" s="5" t="e">
        <f>P_R[[#This Row],[13+]]-P_R[[#This Row],[14+]]</f>
        <v>#VALUE!</v>
      </c>
      <c r="BD418" s="5" t="e">
        <f>P_R[[#This Row],[14+]]-P_R[[#This Row],[15+]]</f>
        <v>#VALUE!</v>
      </c>
      <c r="BE418" s="5" t="e">
        <f>P_R[[#This Row],[15+]]-P_R[[#This Row],[16+]]</f>
        <v>#VALUE!</v>
      </c>
      <c r="BF418" s="5" t="e">
        <f>P_R[[#This Row],[16+]]-P_R[[#This Row],[17+]]</f>
        <v>#VALUE!</v>
      </c>
      <c r="BG418" s="5" t="e">
        <f>P_R[[#This Row],[17+]]-P_R[[#This Row],[18+]]</f>
        <v>#VALUE!</v>
      </c>
      <c r="BH418" s="5" t="e">
        <f>P_R[[#This Row],[18+]]-P_R[[#This Row],[19+]]</f>
        <v>#VALUE!</v>
      </c>
      <c r="BI418" s="5" t="e">
        <f>P_R[[#This Row],[19+]]-P_R[[#This Row],[20+]]</f>
        <v>#VALUE!</v>
      </c>
      <c r="BJ418" s="5" t="e">
        <f>P_R[[#This Row],[20+]]-P_R[[#This Row],[21+]]</f>
        <v>#VALUE!</v>
      </c>
      <c r="BK418" s="5" t="e">
        <f>P_R[[#This Row],[21+]]-P_R[[#This Row],[22+]]</f>
        <v>#VALUE!</v>
      </c>
      <c r="BL418" s="5" t="e">
        <f>P_R[[#This Row],[22+]]-P_R[[#This Row],[23+]]</f>
        <v>#VALUE!</v>
      </c>
      <c r="BM418" s="5" t="e">
        <f>P_R[[#This Row],[23+]]-P_R[[#This Row],[24+]]</f>
        <v>#VALUE!</v>
      </c>
      <c r="BN418" s="5" t="e">
        <f>P_R[[#This Row],[24+]]-P_R[[#This Row],[25+]]</f>
        <v>#VALUE!</v>
      </c>
      <c r="BO418" s="5" t="e">
        <f>P_R[[#This Row],[25+]]-P_R[[#This Row],[26+]]</f>
        <v>#VALUE!</v>
      </c>
      <c r="BP418" s="5" t="e">
        <f>P_R[[#This Row],[26+]]-P_R[[#This Row],[27+]]</f>
        <v>#VALUE!</v>
      </c>
      <c r="BQ418" s="5" t="e">
        <f>P_R[[#This Row],[27+]]-P_R[[#This Row],[28+]]</f>
        <v>#VALUE!</v>
      </c>
      <c r="BR418" s="5" t="e">
        <f>P_R[[#This Row],[28+]]-P_R[[#This Row],[29+]]</f>
        <v>#VALUE!</v>
      </c>
      <c r="BS418" s="5" t="e">
        <f>P_R[[#This Row],[29+]]-P_R[[#This Row],[30+]]</f>
        <v>#VALUE!</v>
      </c>
      <c r="BT418" s="5" t="e">
        <f>P_R[[#This Row],[30+]]-P_R[[#This Row],[31+]]</f>
        <v>#VALUE!</v>
      </c>
      <c r="BU418" s="5" t="e">
        <f>P_R[[#This Row],[31+]]-P_R[[#This Row],[32+]]</f>
        <v>#VALUE!</v>
      </c>
      <c r="BV418" s="5" t="e">
        <f>P_R[[#This Row],[32+]]-P_R[[#This Row],[33+]]</f>
        <v>#VALUE!</v>
      </c>
      <c r="BW418" s="5" t="e">
        <f>P_R[[#This Row],[33+]]-P_R[[#This Row],[34+]]</f>
        <v>#VALUE!</v>
      </c>
      <c r="BX418" s="5" t="e">
        <f>P_R[[#This Row],[34+]]-P_R[[#This Row],[35+]]</f>
        <v>#VALUE!</v>
      </c>
      <c r="BY418" s="5" t="e">
        <f>P_R[[#This Row],[35+]]-P_R[[#This Row],[36+]]</f>
        <v>#VALUE!</v>
      </c>
      <c r="BZ418" s="5" t="e">
        <f>P_R[[#This Row],[36+]]-P_R[[#This Row],[37+]]</f>
        <v>#VALUE!</v>
      </c>
      <c r="CA418" s="5" t="e">
        <f>P_R[[#This Row],[37+]]-P_R[[#This Row],[38+]]</f>
        <v>#VALUE!</v>
      </c>
      <c r="CB418" s="5" t="e">
        <f>P_R[[#This Row],[38+]]-P_R[[#This Row],[39+]]</f>
        <v>#VALUE!</v>
      </c>
      <c r="CC418" s="5" t="e">
        <f>P_R[[#This Row],[39+]]-P_R[[#This Row],[40+]]</f>
        <v>#VALUE!</v>
      </c>
      <c r="CD418" s="5" t="e">
        <f>P_R[[#This Row],[40+]]-P_R[[#This Row],[41+]]</f>
        <v>#VALUE!</v>
      </c>
      <c r="CE418" s="5" t="e">
        <f>P_R[[#This Row],[41+]]-P_R[[#This Row],[42+]]</f>
        <v>#VALUE!</v>
      </c>
      <c r="CF418" s="5" t="e">
        <f>P_R[[#This Row],[42+]]-P_R[[#This Row],[43+]]</f>
        <v>#VALUE!</v>
      </c>
      <c r="CG418" s="5" t="e">
        <f>P_R[[#This Row],[43+]]-P_R[[#This Row],[44+]]</f>
        <v>#VALUE!</v>
      </c>
      <c r="CH418" s="5" t="e">
        <f>P_R[[#This Row],[44+]]-P_R[[#This Row],[45+]]</f>
        <v>#VALUE!</v>
      </c>
      <c r="CI418" s="5" t="e">
        <f>P_R[[#This Row],[45+]]-P_R[[#This Row],[46+]]</f>
        <v>#VALUE!</v>
      </c>
      <c r="CJ418" s="5" t="e">
        <f>P_R[[#This Row],[46+]]-P_R[[#This Row],[47+]]</f>
        <v>#VALUE!</v>
      </c>
      <c r="CK418" s="5" t="e">
        <f>P_R[[#This Row],[47+]]-P_R[[#This Row],[48+]]</f>
        <v>#VALUE!</v>
      </c>
      <c r="CL418" s="5" t="e">
        <f>P_R[[#This Row],[48+]]-P_R[[#This Row],[49+]]</f>
        <v>#VALUE!</v>
      </c>
    </row>
    <row r="419" spans="50:90" x14ac:dyDescent="0.25">
      <c r="AX419" s="5" t="e">
        <f>P_R[[#This Row],[8+]]-P_R[[#This Row],[9+]]</f>
        <v>#VALUE!</v>
      </c>
      <c r="AY419" s="5" t="e">
        <f>P_R[[#This Row],[9+]]-P_R[[#This Row],[10+]]</f>
        <v>#VALUE!</v>
      </c>
      <c r="AZ419" s="5" t="e">
        <f>P_R[[#This Row],[10+]]-P_R[[#This Row],[11+]]</f>
        <v>#VALUE!</v>
      </c>
      <c r="BA419" s="5" t="e">
        <f>P_R[[#This Row],[11+]]-P_R[[#This Row],[12+]]</f>
        <v>#VALUE!</v>
      </c>
      <c r="BB419" s="5" t="e">
        <f>P_R[[#This Row],[12+]]-P_R[[#This Row],[13+]]</f>
        <v>#VALUE!</v>
      </c>
      <c r="BC419" s="5" t="e">
        <f>P_R[[#This Row],[13+]]-P_R[[#This Row],[14+]]</f>
        <v>#VALUE!</v>
      </c>
      <c r="BD419" s="5" t="e">
        <f>P_R[[#This Row],[14+]]-P_R[[#This Row],[15+]]</f>
        <v>#VALUE!</v>
      </c>
      <c r="BE419" s="5" t="e">
        <f>P_R[[#This Row],[15+]]-P_R[[#This Row],[16+]]</f>
        <v>#VALUE!</v>
      </c>
      <c r="BF419" s="5" t="e">
        <f>P_R[[#This Row],[16+]]-P_R[[#This Row],[17+]]</f>
        <v>#VALUE!</v>
      </c>
      <c r="BG419" s="5" t="e">
        <f>P_R[[#This Row],[17+]]-P_R[[#This Row],[18+]]</f>
        <v>#VALUE!</v>
      </c>
      <c r="BH419" s="5" t="e">
        <f>P_R[[#This Row],[18+]]-P_R[[#This Row],[19+]]</f>
        <v>#VALUE!</v>
      </c>
      <c r="BI419" s="5" t="e">
        <f>P_R[[#This Row],[19+]]-P_R[[#This Row],[20+]]</f>
        <v>#VALUE!</v>
      </c>
      <c r="BJ419" s="5" t="e">
        <f>P_R[[#This Row],[20+]]-P_R[[#This Row],[21+]]</f>
        <v>#VALUE!</v>
      </c>
      <c r="BK419" s="5" t="e">
        <f>P_R[[#This Row],[21+]]-P_R[[#This Row],[22+]]</f>
        <v>#VALUE!</v>
      </c>
      <c r="BL419" s="5" t="e">
        <f>P_R[[#This Row],[22+]]-P_R[[#This Row],[23+]]</f>
        <v>#VALUE!</v>
      </c>
      <c r="BM419" s="5" t="e">
        <f>P_R[[#This Row],[23+]]-P_R[[#This Row],[24+]]</f>
        <v>#VALUE!</v>
      </c>
      <c r="BN419" s="5" t="e">
        <f>P_R[[#This Row],[24+]]-P_R[[#This Row],[25+]]</f>
        <v>#VALUE!</v>
      </c>
      <c r="BO419" s="5" t="e">
        <f>P_R[[#This Row],[25+]]-P_R[[#This Row],[26+]]</f>
        <v>#VALUE!</v>
      </c>
      <c r="BP419" s="5" t="e">
        <f>P_R[[#This Row],[26+]]-P_R[[#This Row],[27+]]</f>
        <v>#VALUE!</v>
      </c>
      <c r="BQ419" s="5" t="e">
        <f>P_R[[#This Row],[27+]]-P_R[[#This Row],[28+]]</f>
        <v>#VALUE!</v>
      </c>
      <c r="BR419" s="5" t="e">
        <f>P_R[[#This Row],[28+]]-P_R[[#This Row],[29+]]</f>
        <v>#VALUE!</v>
      </c>
      <c r="BS419" s="5" t="e">
        <f>P_R[[#This Row],[29+]]-P_R[[#This Row],[30+]]</f>
        <v>#VALUE!</v>
      </c>
      <c r="BT419" s="5" t="e">
        <f>P_R[[#This Row],[30+]]-P_R[[#This Row],[31+]]</f>
        <v>#VALUE!</v>
      </c>
      <c r="BU419" s="5" t="e">
        <f>P_R[[#This Row],[31+]]-P_R[[#This Row],[32+]]</f>
        <v>#VALUE!</v>
      </c>
      <c r="BV419" s="5" t="e">
        <f>P_R[[#This Row],[32+]]-P_R[[#This Row],[33+]]</f>
        <v>#VALUE!</v>
      </c>
      <c r="BW419" s="5" t="e">
        <f>P_R[[#This Row],[33+]]-P_R[[#This Row],[34+]]</f>
        <v>#VALUE!</v>
      </c>
      <c r="BX419" s="5" t="e">
        <f>P_R[[#This Row],[34+]]-P_R[[#This Row],[35+]]</f>
        <v>#VALUE!</v>
      </c>
      <c r="BY419" s="5" t="e">
        <f>P_R[[#This Row],[35+]]-P_R[[#This Row],[36+]]</f>
        <v>#VALUE!</v>
      </c>
      <c r="BZ419" s="5" t="e">
        <f>P_R[[#This Row],[36+]]-P_R[[#This Row],[37+]]</f>
        <v>#VALUE!</v>
      </c>
      <c r="CA419" s="5" t="e">
        <f>P_R[[#This Row],[37+]]-P_R[[#This Row],[38+]]</f>
        <v>#VALUE!</v>
      </c>
      <c r="CB419" s="5" t="e">
        <f>P_R[[#This Row],[38+]]-P_R[[#This Row],[39+]]</f>
        <v>#VALUE!</v>
      </c>
      <c r="CC419" s="5" t="e">
        <f>P_R[[#This Row],[39+]]-P_R[[#This Row],[40+]]</f>
        <v>#VALUE!</v>
      </c>
      <c r="CD419" s="5" t="e">
        <f>P_R[[#This Row],[40+]]-P_R[[#This Row],[41+]]</f>
        <v>#VALUE!</v>
      </c>
      <c r="CE419" s="5" t="e">
        <f>P_R[[#This Row],[41+]]-P_R[[#This Row],[42+]]</f>
        <v>#VALUE!</v>
      </c>
      <c r="CF419" s="5" t="e">
        <f>P_R[[#This Row],[42+]]-P_R[[#This Row],[43+]]</f>
        <v>#VALUE!</v>
      </c>
      <c r="CG419" s="5" t="e">
        <f>P_R[[#This Row],[43+]]-P_R[[#This Row],[44+]]</f>
        <v>#VALUE!</v>
      </c>
      <c r="CH419" s="5" t="e">
        <f>P_R[[#This Row],[44+]]-P_R[[#This Row],[45+]]</f>
        <v>#VALUE!</v>
      </c>
      <c r="CI419" s="5" t="e">
        <f>P_R[[#This Row],[45+]]-P_R[[#This Row],[46+]]</f>
        <v>#VALUE!</v>
      </c>
      <c r="CJ419" s="5" t="e">
        <f>P_R[[#This Row],[46+]]-P_R[[#This Row],[47+]]</f>
        <v>#VALUE!</v>
      </c>
      <c r="CK419" s="5" t="e">
        <f>P_R[[#This Row],[47+]]-P_R[[#This Row],[48+]]</f>
        <v>#VALUE!</v>
      </c>
      <c r="CL419" s="5" t="e">
        <f>P_R[[#This Row],[48+]]-P_R[[#This Row],[49+]]</f>
        <v>#VALUE!</v>
      </c>
    </row>
    <row r="420" spans="50:90" x14ac:dyDescent="0.25">
      <c r="AX420" s="5" t="e">
        <f>P_R[[#This Row],[8+]]-P_R[[#This Row],[9+]]</f>
        <v>#VALUE!</v>
      </c>
      <c r="AY420" s="5" t="e">
        <f>P_R[[#This Row],[9+]]-P_R[[#This Row],[10+]]</f>
        <v>#VALUE!</v>
      </c>
      <c r="AZ420" s="5" t="e">
        <f>P_R[[#This Row],[10+]]-P_R[[#This Row],[11+]]</f>
        <v>#VALUE!</v>
      </c>
      <c r="BA420" s="5" t="e">
        <f>P_R[[#This Row],[11+]]-P_R[[#This Row],[12+]]</f>
        <v>#VALUE!</v>
      </c>
      <c r="BB420" s="5" t="e">
        <f>P_R[[#This Row],[12+]]-P_R[[#This Row],[13+]]</f>
        <v>#VALUE!</v>
      </c>
      <c r="BC420" s="5" t="e">
        <f>P_R[[#This Row],[13+]]-P_R[[#This Row],[14+]]</f>
        <v>#VALUE!</v>
      </c>
      <c r="BD420" s="5" t="e">
        <f>P_R[[#This Row],[14+]]-P_R[[#This Row],[15+]]</f>
        <v>#VALUE!</v>
      </c>
      <c r="BE420" s="5" t="e">
        <f>P_R[[#This Row],[15+]]-P_R[[#This Row],[16+]]</f>
        <v>#VALUE!</v>
      </c>
      <c r="BF420" s="5" t="e">
        <f>P_R[[#This Row],[16+]]-P_R[[#This Row],[17+]]</f>
        <v>#VALUE!</v>
      </c>
      <c r="BG420" s="5" t="e">
        <f>P_R[[#This Row],[17+]]-P_R[[#This Row],[18+]]</f>
        <v>#VALUE!</v>
      </c>
      <c r="BH420" s="5" t="e">
        <f>P_R[[#This Row],[18+]]-P_R[[#This Row],[19+]]</f>
        <v>#VALUE!</v>
      </c>
      <c r="BI420" s="5" t="e">
        <f>P_R[[#This Row],[19+]]-P_R[[#This Row],[20+]]</f>
        <v>#VALUE!</v>
      </c>
      <c r="BJ420" s="5" t="e">
        <f>P_R[[#This Row],[20+]]-P_R[[#This Row],[21+]]</f>
        <v>#VALUE!</v>
      </c>
      <c r="BK420" s="5" t="e">
        <f>P_R[[#This Row],[21+]]-P_R[[#This Row],[22+]]</f>
        <v>#VALUE!</v>
      </c>
      <c r="BL420" s="5" t="e">
        <f>P_R[[#This Row],[22+]]-P_R[[#This Row],[23+]]</f>
        <v>#VALUE!</v>
      </c>
      <c r="BM420" s="5" t="e">
        <f>P_R[[#This Row],[23+]]-P_R[[#This Row],[24+]]</f>
        <v>#VALUE!</v>
      </c>
      <c r="BN420" s="5" t="e">
        <f>P_R[[#This Row],[24+]]-P_R[[#This Row],[25+]]</f>
        <v>#VALUE!</v>
      </c>
      <c r="BO420" s="5" t="e">
        <f>P_R[[#This Row],[25+]]-P_R[[#This Row],[26+]]</f>
        <v>#VALUE!</v>
      </c>
      <c r="BP420" s="5" t="e">
        <f>P_R[[#This Row],[26+]]-P_R[[#This Row],[27+]]</f>
        <v>#VALUE!</v>
      </c>
      <c r="BQ420" s="5" t="e">
        <f>P_R[[#This Row],[27+]]-P_R[[#This Row],[28+]]</f>
        <v>#VALUE!</v>
      </c>
      <c r="BR420" s="5" t="e">
        <f>P_R[[#This Row],[28+]]-P_R[[#This Row],[29+]]</f>
        <v>#VALUE!</v>
      </c>
      <c r="BS420" s="5" t="e">
        <f>P_R[[#This Row],[29+]]-P_R[[#This Row],[30+]]</f>
        <v>#VALUE!</v>
      </c>
      <c r="BT420" s="5" t="e">
        <f>P_R[[#This Row],[30+]]-P_R[[#This Row],[31+]]</f>
        <v>#VALUE!</v>
      </c>
      <c r="BU420" s="5" t="e">
        <f>P_R[[#This Row],[31+]]-P_R[[#This Row],[32+]]</f>
        <v>#VALUE!</v>
      </c>
      <c r="BV420" s="5" t="e">
        <f>P_R[[#This Row],[32+]]-P_R[[#This Row],[33+]]</f>
        <v>#VALUE!</v>
      </c>
      <c r="BW420" s="5" t="e">
        <f>P_R[[#This Row],[33+]]-P_R[[#This Row],[34+]]</f>
        <v>#VALUE!</v>
      </c>
      <c r="BX420" s="5" t="e">
        <f>P_R[[#This Row],[34+]]-P_R[[#This Row],[35+]]</f>
        <v>#VALUE!</v>
      </c>
      <c r="BY420" s="5" t="e">
        <f>P_R[[#This Row],[35+]]-P_R[[#This Row],[36+]]</f>
        <v>#VALUE!</v>
      </c>
      <c r="BZ420" s="5" t="e">
        <f>P_R[[#This Row],[36+]]-P_R[[#This Row],[37+]]</f>
        <v>#VALUE!</v>
      </c>
      <c r="CA420" s="5" t="e">
        <f>P_R[[#This Row],[37+]]-P_R[[#This Row],[38+]]</f>
        <v>#VALUE!</v>
      </c>
      <c r="CB420" s="5" t="e">
        <f>P_R[[#This Row],[38+]]-P_R[[#This Row],[39+]]</f>
        <v>#VALUE!</v>
      </c>
      <c r="CC420" s="5" t="e">
        <f>P_R[[#This Row],[39+]]-P_R[[#This Row],[40+]]</f>
        <v>#VALUE!</v>
      </c>
      <c r="CD420" s="5" t="e">
        <f>P_R[[#This Row],[40+]]-P_R[[#This Row],[41+]]</f>
        <v>#VALUE!</v>
      </c>
      <c r="CE420" s="5" t="e">
        <f>P_R[[#This Row],[41+]]-P_R[[#This Row],[42+]]</f>
        <v>#VALUE!</v>
      </c>
      <c r="CF420" s="5" t="e">
        <f>P_R[[#This Row],[42+]]-P_R[[#This Row],[43+]]</f>
        <v>#VALUE!</v>
      </c>
      <c r="CG420" s="5" t="e">
        <f>P_R[[#This Row],[43+]]-P_R[[#This Row],[44+]]</f>
        <v>#VALUE!</v>
      </c>
      <c r="CH420" s="5" t="e">
        <f>P_R[[#This Row],[44+]]-P_R[[#This Row],[45+]]</f>
        <v>#VALUE!</v>
      </c>
      <c r="CI420" s="5" t="e">
        <f>P_R[[#This Row],[45+]]-P_R[[#This Row],[46+]]</f>
        <v>#VALUE!</v>
      </c>
      <c r="CJ420" s="5" t="e">
        <f>P_R[[#This Row],[46+]]-P_R[[#This Row],[47+]]</f>
        <v>#VALUE!</v>
      </c>
      <c r="CK420" s="5" t="e">
        <f>P_R[[#This Row],[47+]]-P_R[[#This Row],[48+]]</f>
        <v>#VALUE!</v>
      </c>
      <c r="CL420" s="5" t="e">
        <f>P_R[[#This Row],[48+]]-P_R[[#This Row],[49+]]</f>
        <v>#VALUE!</v>
      </c>
    </row>
    <row r="421" spans="50:90" x14ac:dyDescent="0.25">
      <c r="AX421" s="5" t="e">
        <f>P_R[[#This Row],[8+]]-P_R[[#This Row],[9+]]</f>
        <v>#VALUE!</v>
      </c>
      <c r="AY421" s="5" t="e">
        <f>P_R[[#This Row],[9+]]-P_R[[#This Row],[10+]]</f>
        <v>#VALUE!</v>
      </c>
      <c r="AZ421" s="5" t="e">
        <f>P_R[[#This Row],[10+]]-P_R[[#This Row],[11+]]</f>
        <v>#VALUE!</v>
      </c>
      <c r="BA421" s="5" t="e">
        <f>P_R[[#This Row],[11+]]-P_R[[#This Row],[12+]]</f>
        <v>#VALUE!</v>
      </c>
      <c r="BB421" s="5" t="e">
        <f>P_R[[#This Row],[12+]]-P_R[[#This Row],[13+]]</f>
        <v>#VALUE!</v>
      </c>
      <c r="BC421" s="5" t="e">
        <f>P_R[[#This Row],[13+]]-P_R[[#This Row],[14+]]</f>
        <v>#VALUE!</v>
      </c>
      <c r="BD421" s="5" t="e">
        <f>P_R[[#This Row],[14+]]-P_R[[#This Row],[15+]]</f>
        <v>#VALUE!</v>
      </c>
      <c r="BE421" s="5" t="e">
        <f>P_R[[#This Row],[15+]]-P_R[[#This Row],[16+]]</f>
        <v>#VALUE!</v>
      </c>
      <c r="BF421" s="5" t="e">
        <f>P_R[[#This Row],[16+]]-P_R[[#This Row],[17+]]</f>
        <v>#VALUE!</v>
      </c>
      <c r="BG421" s="5" t="e">
        <f>P_R[[#This Row],[17+]]-P_R[[#This Row],[18+]]</f>
        <v>#VALUE!</v>
      </c>
      <c r="BH421" s="5" t="e">
        <f>P_R[[#This Row],[18+]]-P_R[[#This Row],[19+]]</f>
        <v>#VALUE!</v>
      </c>
      <c r="BI421" s="5" t="e">
        <f>P_R[[#This Row],[19+]]-P_R[[#This Row],[20+]]</f>
        <v>#VALUE!</v>
      </c>
      <c r="BJ421" s="5" t="e">
        <f>P_R[[#This Row],[20+]]-P_R[[#This Row],[21+]]</f>
        <v>#VALUE!</v>
      </c>
      <c r="BK421" s="5" t="e">
        <f>P_R[[#This Row],[21+]]-P_R[[#This Row],[22+]]</f>
        <v>#VALUE!</v>
      </c>
      <c r="BL421" s="5" t="e">
        <f>P_R[[#This Row],[22+]]-P_R[[#This Row],[23+]]</f>
        <v>#VALUE!</v>
      </c>
      <c r="BM421" s="5" t="e">
        <f>P_R[[#This Row],[23+]]-P_R[[#This Row],[24+]]</f>
        <v>#VALUE!</v>
      </c>
      <c r="BN421" s="5" t="e">
        <f>P_R[[#This Row],[24+]]-P_R[[#This Row],[25+]]</f>
        <v>#VALUE!</v>
      </c>
      <c r="BO421" s="5" t="e">
        <f>P_R[[#This Row],[25+]]-P_R[[#This Row],[26+]]</f>
        <v>#VALUE!</v>
      </c>
      <c r="BP421" s="5" t="e">
        <f>P_R[[#This Row],[26+]]-P_R[[#This Row],[27+]]</f>
        <v>#VALUE!</v>
      </c>
      <c r="BQ421" s="5" t="e">
        <f>P_R[[#This Row],[27+]]-P_R[[#This Row],[28+]]</f>
        <v>#VALUE!</v>
      </c>
      <c r="BR421" s="5" t="e">
        <f>P_R[[#This Row],[28+]]-P_R[[#This Row],[29+]]</f>
        <v>#VALUE!</v>
      </c>
      <c r="BS421" s="5" t="e">
        <f>P_R[[#This Row],[29+]]-P_R[[#This Row],[30+]]</f>
        <v>#VALUE!</v>
      </c>
      <c r="BT421" s="5" t="e">
        <f>P_R[[#This Row],[30+]]-P_R[[#This Row],[31+]]</f>
        <v>#VALUE!</v>
      </c>
      <c r="BU421" s="5" t="e">
        <f>P_R[[#This Row],[31+]]-P_R[[#This Row],[32+]]</f>
        <v>#VALUE!</v>
      </c>
      <c r="BV421" s="5" t="e">
        <f>P_R[[#This Row],[32+]]-P_R[[#This Row],[33+]]</f>
        <v>#VALUE!</v>
      </c>
      <c r="BW421" s="5" t="e">
        <f>P_R[[#This Row],[33+]]-P_R[[#This Row],[34+]]</f>
        <v>#VALUE!</v>
      </c>
      <c r="BX421" s="5" t="e">
        <f>P_R[[#This Row],[34+]]-P_R[[#This Row],[35+]]</f>
        <v>#VALUE!</v>
      </c>
      <c r="BY421" s="5" t="e">
        <f>P_R[[#This Row],[35+]]-P_R[[#This Row],[36+]]</f>
        <v>#VALUE!</v>
      </c>
      <c r="BZ421" s="5" t="e">
        <f>P_R[[#This Row],[36+]]-P_R[[#This Row],[37+]]</f>
        <v>#VALUE!</v>
      </c>
      <c r="CA421" s="5" t="e">
        <f>P_R[[#This Row],[37+]]-P_R[[#This Row],[38+]]</f>
        <v>#VALUE!</v>
      </c>
      <c r="CB421" s="5" t="e">
        <f>P_R[[#This Row],[38+]]-P_R[[#This Row],[39+]]</f>
        <v>#VALUE!</v>
      </c>
      <c r="CC421" s="5" t="e">
        <f>P_R[[#This Row],[39+]]-P_R[[#This Row],[40+]]</f>
        <v>#VALUE!</v>
      </c>
      <c r="CD421" s="5" t="e">
        <f>P_R[[#This Row],[40+]]-P_R[[#This Row],[41+]]</f>
        <v>#VALUE!</v>
      </c>
      <c r="CE421" s="5" t="e">
        <f>P_R[[#This Row],[41+]]-P_R[[#This Row],[42+]]</f>
        <v>#VALUE!</v>
      </c>
      <c r="CF421" s="5" t="e">
        <f>P_R[[#This Row],[42+]]-P_R[[#This Row],[43+]]</f>
        <v>#VALUE!</v>
      </c>
      <c r="CG421" s="5" t="e">
        <f>P_R[[#This Row],[43+]]-P_R[[#This Row],[44+]]</f>
        <v>#VALUE!</v>
      </c>
      <c r="CH421" s="5" t="e">
        <f>P_R[[#This Row],[44+]]-P_R[[#This Row],[45+]]</f>
        <v>#VALUE!</v>
      </c>
      <c r="CI421" s="5" t="e">
        <f>P_R[[#This Row],[45+]]-P_R[[#This Row],[46+]]</f>
        <v>#VALUE!</v>
      </c>
      <c r="CJ421" s="5" t="e">
        <f>P_R[[#This Row],[46+]]-P_R[[#This Row],[47+]]</f>
        <v>#VALUE!</v>
      </c>
      <c r="CK421" s="5" t="e">
        <f>P_R[[#This Row],[47+]]-P_R[[#This Row],[48+]]</f>
        <v>#VALUE!</v>
      </c>
      <c r="CL421" s="5" t="e">
        <f>P_R[[#This Row],[48+]]-P_R[[#This Row],[49+]]</f>
        <v>#VALUE!</v>
      </c>
    </row>
    <row r="422" spans="50:90" x14ac:dyDescent="0.25">
      <c r="AX422" s="5" t="e">
        <f>P_R[[#This Row],[8+]]-P_R[[#This Row],[9+]]</f>
        <v>#VALUE!</v>
      </c>
      <c r="AY422" s="5" t="e">
        <f>P_R[[#This Row],[9+]]-P_R[[#This Row],[10+]]</f>
        <v>#VALUE!</v>
      </c>
      <c r="AZ422" s="5" t="e">
        <f>P_R[[#This Row],[10+]]-P_R[[#This Row],[11+]]</f>
        <v>#VALUE!</v>
      </c>
      <c r="BA422" s="5" t="e">
        <f>P_R[[#This Row],[11+]]-P_R[[#This Row],[12+]]</f>
        <v>#VALUE!</v>
      </c>
      <c r="BB422" s="5" t="e">
        <f>P_R[[#This Row],[12+]]-P_R[[#This Row],[13+]]</f>
        <v>#VALUE!</v>
      </c>
      <c r="BC422" s="5" t="e">
        <f>P_R[[#This Row],[13+]]-P_R[[#This Row],[14+]]</f>
        <v>#VALUE!</v>
      </c>
      <c r="BD422" s="5" t="e">
        <f>P_R[[#This Row],[14+]]-P_R[[#This Row],[15+]]</f>
        <v>#VALUE!</v>
      </c>
      <c r="BE422" s="5" t="e">
        <f>P_R[[#This Row],[15+]]-P_R[[#This Row],[16+]]</f>
        <v>#VALUE!</v>
      </c>
      <c r="BF422" s="5" t="e">
        <f>P_R[[#This Row],[16+]]-P_R[[#This Row],[17+]]</f>
        <v>#VALUE!</v>
      </c>
      <c r="BG422" s="5" t="e">
        <f>P_R[[#This Row],[17+]]-P_R[[#This Row],[18+]]</f>
        <v>#VALUE!</v>
      </c>
      <c r="BH422" s="5" t="e">
        <f>P_R[[#This Row],[18+]]-P_R[[#This Row],[19+]]</f>
        <v>#VALUE!</v>
      </c>
      <c r="BI422" s="5" t="e">
        <f>P_R[[#This Row],[19+]]-P_R[[#This Row],[20+]]</f>
        <v>#VALUE!</v>
      </c>
      <c r="BJ422" s="5" t="e">
        <f>P_R[[#This Row],[20+]]-P_R[[#This Row],[21+]]</f>
        <v>#VALUE!</v>
      </c>
      <c r="BK422" s="5" t="e">
        <f>P_R[[#This Row],[21+]]-P_R[[#This Row],[22+]]</f>
        <v>#VALUE!</v>
      </c>
      <c r="BL422" s="5" t="e">
        <f>P_R[[#This Row],[22+]]-P_R[[#This Row],[23+]]</f>
        <v>#VALUE!</v>
      </c>
      <c r="BM422" s="5" t="e">
        <f>P_R[[#This Row],[23+]]-P_R[[#This Row],[24+]]</f>
        <v>#VALUE!</v>
      </c>
      <c r="BN422" s="5" t="e">
        <f>P_R[[#This Row],[24+]]-P_R[[#This Row],[25+]]</f>
        <v>#VALUE!</v>
      </c>
      <c r="BO422" s="5" t="e">
        <f>P_R[[#This Row],[25+]]-P_R[[#This Row],[26+]]</f>
        <v>#VALUE!</v>
      </c>
      <c r="BP422" s="5" t="e">
        <f>P_R[[#This Row],[26+]]-P_R[[#This Row],[27+]]</f>
        <v>#VALUE!</v>
      </c>
      <c r="BQ422" s="5" t="e">
        <f>P_R[[#This Row],[27+]]-P_R[[#This Row],[28+]]</f>
        <v>#VALUE!</v>
      </c>
      <c r="BR422" s="5" t="e">
        <f>P_R[[#This Row],[28+]]-P_R[[#This Row],[29+]]</f>
        <v>#VALUE!</v>
      </c>
      <c r="BS422" s="5" t="e">
        <f>P_R[[#This Row],[29+]]-P_R[[#This Row],[30+]]</f>
        <v>#VALUE!</v>
      </c>
      <c r="BT422" s="5" t="e">
        <f>P_R[[#This Row],[30+]]-P_R[[#This Row],[31+]]</f>
        <v>#VALUE!</v>
      </c>
      <c r="BU422" s="5" t="e">
        <f>P_R[[#This Row],[31+]]-P_R[[#This Row],[32+]]</f>
        <v>#VALUE!</v>
      </c>
      <c r="BV422" s="5" t="e">
        <f>P_R[[#This Row],[32+]]-P_R[[#This Row],[33+]]</f>
        <v>#VALUE!</v>
      </c>
      <c r="BW422" s="5" t="e">
        <f>P_R[[#This Row],[33+]]-P_R[[#This Row],[34+]]</f>
        <v>#VALUE!</v>
      </c>
      <c r="BX422" s="5" t="e">
        <f>P_R[[#This Row],[34+]]-P_R[[#This Row],[35+]]</f>
        <v>#VALUE!</v>
      </c>
      <c r="BY422" s="5" t="e">
        <f>P_R[[#This Row],[35+]]-P_R[[#This Row],[36+]]</f>
        <v>#VALUE!</v>
      </c>
      <c r="BZ422" s="5" t="e">
        <f>P_R[[#This Row],[36+]]-P_R[[#This Row],[37+]]</f>
        <v>#VALUE!</v>
      </c>
      <c r="CA422" s="5" t="e">
        <f>P_R[[#This Row],[37+]]-P_R[[#This Row],[38+]]</f>
        <v>#VALUE!</v>
      </c>
      <c r="CB422" s="5" t="e">
        <f>P_R[[#This Row],[38+]]-P_R[[#This Row],[39+]]</f>
        <v>#VALUE!</v>
      </c>
      <c r="CC422" s="5" t="e">
        <f>P_R[[#This Row],[39+]]-P_R[[#This Row],[40+]]</f>
        <v>#VALUE!</v>
      </c>
      <c r="CD422" s="5" t="e">
        <f>P_R[[#This Row],[40+]]-P_R[[#This Row],[41+]]</f>
        <v>#VALUE!</v>
      </c>
      <c r="CE422" s="5" t="e">
        <f>P_R[[#This Row],[41+]]-P_R[[#This Row],[42+]]</f>
        <v>#VALUE!</v>
      </c>
      <c r="CF422" s="5" t="e">
        <f>P_R[[#This Row],[42+]]-P_R[[#This Row],[43+]]</f>
        <v>#VALUE!</v>
      </c>
      <c r="CG422" s="5" t="e">
        <f>P_R[[#This Row],[43+]]-P_R[[#This Row],[44+]]</f>
        <v>#VALUE!</v>
      </c>
      <c r="CH422" s="5" t="e">
        <f>P_R[[#This Row],[44+]]-P_R[[#This Row],[45+]]</f>
        <v>#VALUE!</v>
      </c>
      <c r="CI422" s="5" t="e">
        <f>P_R[[#This Row],[45+]]-P_R[[#This Row],[46+]]</f>
        <v>#VALUE!</v>
      </c>
      <c r="CJ422" s="5" t="e">
        <f>P_R[[#This Row],[46+]]-P_R[[#This Row],[47+]]</f>
        <v>#VALUE!</v>
      </c>
      <c r="CK422" s="5" t="e">
        <f>P_R[[#This Row],[47+]]-P_R[[#This Row],[48+]]</f>
        <v>#VALUE!</v>
      </c>
      <c r="CL422" s="5" t="e">
        <f>P_R[[#This Row],[48+]]-P_R[[#This Row],[49+]]</f>
        <v>#VALUE!</v>
      </c>
    </row>
    <row r="423" spans="50:90" x14ac:dyDescent="0.25">
      <c r="AX423" s="5" t="e">
        <f>P_R[[#This Row],[8+]]-P_R[[#This Row],[9+]]</f>
        <v>#VALUE!</v>
      </c>
      <c r="AY423" s="5" t="e">
        <f>P_R[[#This Row],[9+]]-P_R[[#This Row],[10+]]</f>
        <v>#VALUE!</v>
      </c>
      <c r="AZ423" s="5" t="e">
        <f>P_R[[#This Row],[10+]]-P_R[[#This Row],[11+]]</f>
        <v>#VALUE!</v>
      </c>
      <c r="BA423" s="5" t="e">
        <f>P_R[[#This Row],[11+]]-P_R[[#This Row],[12+]]</f>
        <v>#VALUE!</v>
      </c>
      <c r="BB423" s="5" t="e">
        <f>P_R[[#This Row],[12+]]-P_R[[#This Row],[13+]]</f>
        <v>#VALUE!</v>
      </c>
      <c r="BC423" s="5" t="e">
        <f>P_R[[#This Row],[13+]]-P_R[[#This Row],[14+]]</f>
        <v>#VALUE!</v>
      </c>
      <c r="BD423" s="5" t="e">
        <f>P_R[[#This Row],[14+]]-P_R[[#This Row],[15+]]</f>
        <v>#VALUE!</v>
      </c>
      <c r="BE423" s="5" t="e">
        <f>P_R[[#This Row],[15+]]-P_R[[#This Row],[16+]]</f>
        <v>#VALUE!</v>
      </c>
      <c r="BF423" s="5" t="e">
        <f>P_R[[#This Row],[16+]]-P_R[[#This Row],[17+]]</f>
        <v>#VALUE!</v>
      </c>
      <c r="BG423" s="5" t="e">
        <f>P_R[[#This Row],[17+]]-P_R[[#This Row],[18+]]</f>
        <v>#VALUE!</v>
      </c>
      <c r="BH423" s="5" t="e">
        <f>P_R[[#This Row],[18+]]-P_R[[#This Row],[19+]]</f>
        <v>#VALUE!</v>
      </c>
      <c r="BI423" s="5" t="e">
        <f>P_R[[#This Row],[19+]]-P_R[[#This Row],[20+]]</f>
        <v>#VALUE!</v>
      </c>
      <c r="BJ423" s="5" t="e">
        <f>P_R[[#This Row],[20+]]-P_R[[#This Row],[21+]]</f>
        <v>#VALUE!</v>
      </c>
      <c r="BK423" s="5" t="e">
        <f>P_R[[#This Row],[21+]]-P_R[[#This Row],[22+]]</f>
        <v>#VALUE!</v>
      </c>
      <c r="BL423" s="5" t="e">
        <f>P_R[[#This Row],[22+]]-P_R[[#This Row],[23+]]</f>
        <v>#VALUE!</v>
      </c>
      <c r="BM423" s="5" t="e">
        <f>P_R[[#This Row],[23+]]-P_R[[#This Row],[24+]]</f>
        <v>#VALUE!</v>
      </c>
      <c r="BN423" s="5" t="e">
        <f>P_R[[#This Row],[24+]]-P_R[[#This Row],[25+]]</f>
        <v>#VALUE!</v>
      </c>
      <c r="BO423" s="5" t="e">
        <f>P_R[[#This Row],[25+]]-P_R[[#This Row],[26+]]</f>
        <v>#VALUE!</v>
      </c>
      <c r="BP423" s="5" t="e">
        <f>P_R[[#This Row],[26+]]-P_R[[#This Row],[27+]]</f>
        <v>#VALUE!</v>
      </c>
      <c r="BQ423" s="5" t="e">
        <f>P_R[[#This Row],[27+]]-P_R[[#This Row],[28+]]</f>
        <v>#VALUE!</v>
      </c>
      <c r="BR423" s="5" t="e">
        <f>P_R[[#This Row],[28+]]-P_R[[#This Row],[29+]]</f>
        <v>#VALUE!</v>
      </c>
      <c r="BS423" s="5" t="e">
        <f>P_R[[#This Row],[29+]]-P_R[[#This Row],[30+]]</f>
        <v>#VALUE!</v>
      </c>
      <c r="BT423" s="5" t="e">
        <f>P_R[[#This Row],[30+]]-P_R[[#This Row],[31+]]</f>
        <v>#VALUE!</v>
      </c>
      <c r="BU423" s="5" t="e">
        <f>P_R[[#This Row],[31+]]-P_R[[#This Row],[32+]]</f>
        <v>#VALUE!</v>
      </c>
      <c r="BV423" s="5" t="e">
        <f>P_R[[#This Row],[32+]]-P_R[[#This Row],[33+]]</f>
        <v>#VALUE!</v>
      </c>
      <c r="BW423" s="5" t="e">
        <f>P_R[[#This Row],[33+]]-P_R[[#This Row],[34+]]</f>
        <v>#VALUE!</v>
      </c>
      <c r="BX423" s="5" t="e">
        <f>P_R[[#This Row],[34+]]-P_R[[#This Row],[35+]]</f>
        <v>#VALUE!</v>
      </c>
      <c r="BY423" s="5" t="e">
        <f>P_R[[#This Row],[35+]]-P_R[[#This Row],[36+]]</f>
        <v>#VALUE!</v>
      </c>
      <c r="BZ423" s="5" t="e">
        <f>P_R[[#This Row],[36+]]-P_R[[#This Row],[37+]]</f>
        <v>#VALUE!</v>
      </c>
      <c r="CA423" s="5" t="e">
        <f>P_R[[#This Row],[37+]]-P_R[[#This Row],[38+]]</f>
        <v>#VALUE!</v>
      </c>
      <c r="CB423" s="5" t="e">
        <f>P_R[[#This Row],[38+]]-P_R[[#This Row],[39+]]</f>
        <v>#VALUE!</v>
      </c>
      <c r="CC423" s="5" t="e">
        <f>P_R[[#This Row],[39+]]-P_R[[#This Row],[40+]]</f>
        <v>#VALUE!</v>
      </c>
      <c r="CD423" s="5" t="e">
        <f>P_R[[#This Row],[40+]]-P_R[[#This Row],[41+]]</f>
        <v>#VALUE!</v>
      </c>
      <c r="CE423" s="5" t="e">
        <f>P_R[[#This Row],[41+]]-P_R[[#This Row],[42+]]</f>
        <v>#VALUE!</v>
      </c>
      <c r="CF423" s="5" t="e">
        <f>P_R[[#This Row],[42+]]-P_R[[#This Row],[43+]]</f>
        <v>#VALUE!</v>
      </c>
      <c r="CG423" s="5" t="e">
        <f>P_R[[#This Row],[43+]]-P_R[[#This Row],[44+]]</f>
        <v>#VALUE!</v>
      </c>
      <c r="CH423" s="5" t="e">
        <f>P_R[[#This Row],[44+]]-P_R[[#This Row],[45+]]</f>
        <v>#VALUE!</v>
      </c>
      <c r="CI423" s="5" t="e">
        <f>P_R[[#This Row],[45+]]-P_R[[#This Row],[46+]]</f>
        <v>#VALUE!</v>
      </c>
      <c r="CJ423" s="5" t="e">
        <f>P_R[[#This Row],[46+]]-P_R[[#This Row],[47+]]</f>
        <v>#VALUE!</v>
      </c>
      <c r="CK423" s="5" t="e">
        <f>P_R[[#This Row],[47+]]-P_R[[#This Row],[48+]]</f>
        <v>#VALUE!</v>
      </c>
      <c r="CL423" s="5" t="e">
        <f>P_R[[#This Row],[48+]]-P_R[[#This Row],[49+]]</f>
        <v>#VALUE!</v>
      </c>
    </row>
    <row r="424" spans="50:90" x14ac:dyDescent="0.25">
      <c r="AX424" s="5" t="e">
        <f>P_R[[#This Row],[8+]]-P_R[[#This Row],[9+]]</f>
        <v>#VALUE!</v>
      </c>
      <c r="AY424" s="5" t="e">
        <f>P_R[[#This Row],[9+]]-P_R[[#This Row],[10+]]</f>
        <v>#VALUE!</v>
      </c>
      <c r="AZ424" s="5" t="e">
        <f>P_R[[#This Row],[10+]]-P_R[[#This Row],[11+]]</f>
        <v>#VALUE!</v>
      </c>
      <c r="BA424" s="5" t="e">
        <f>P_R[[#This Row],[11+]]-P_R[[#This Row],[12+]]</f>
        <v>#VALUE!</v>
      </c>
      <c r="BB424" s="5" t="e">
        <f>P_R[[#This Row],[12+]]-P_R[[#This Row],[13+]]</f>
        <v>#VALUE!</v>
      </c>
      <c r="BC424" s="5" t="e">
        <f>P_R[[#This Row],[13+]]-P_R[[#This Row],[14+]]</f>
        <v>#VALUE!</v>
      </c>
      <c r="BD424" s="5" t="e">
        <f>P_R[[#This Row],[14+]]-P_R[[#This Row],[15+]]</f>
        <v>#VALUE!</v>
      </c>
      <c r="BE424" s="5" t="e">
        <f>P_R[[#This Row],[15+]]-P_R[[#This Row],[16+]]</f>
        <v>#VALUE!</v>
      </c>
      <c r="BF424" s="5" t="e">
        <f>P_R[[#This Row],[16+]]-P_R[[#This Row],[17+]]</f>
        <v>#VALUE!</v>
      </c>
      <c r="BG424" s="5" t="e">
        <f>P_R[[#This Row],[17+]]-P_R[[#This Row],[18+]]</f>
        <v>#VALUE!</v>
      </c>
      <c r="BH424" s="5" t="e">
        <f>P_R[[#This Row],[18+]]-P_R[[#This Row],[19+]]</f>
        <v>#VALUE!</v>
      </c>
      <c r="BI424" s="5" t="e">
        <f>P_R[[#This Row],[19+]]-P_R[[#This Row],[20+]]</f>
        <v>#VALUE!</v>
      </c>
      <c r="BJ424" s="5" t="e">
        <f>P_R[[#This Row],[20+]]-P_R[[#This Row],[21+]]</f>
        <v>#VALUE!</v>
      </c>
      <c r="BK424" s="5" t="e">
        <f>P_R[[#This Row],[21+]]-P_R[[#This Row],[22+]]</f>
        <v>#VALUE!</v>
      </c>
      <c r="BL424" s="5" t="e">
        <f>P_R[[#This Row],[22+]]-P_R[[#This Row],[23+]]</f>
        <v>#VALUE!</v>
      </c>
      <c r="BM424" s="5" t="e">
        <f>P_R[[#This Row],[23+]]-P_R[[#This Row],[24+]]</f>
        <v>#VALUE!</v>
      </c>
      <c r="BN424" s="5" t="e">
        <f>P_R[[#This Row],[24+]]-P_R[[#This Row],[25+]]</f>
        <v>#VALUE!</v>
      </c>
      <c r="BO424" s="5" t="e">
        <f>P_R[[#This Row],[25+]]-P_R[[#This Row],[26+]]</f>
        <v>#VALUE!</v>
      </c>
      <c r="BP424" s="5" t="e">
        <f>P_R[[#This Row],[26+]]-P_R[[#This Row],[27+]]</f>
        <v>#VALUE!</v>
      </c>
      <c r="BQ424" s="5" t="e">
        <f>P_R[[#This Row],[27+]]-P_R[[#This Row],[28+]]</f>
        <v>#VALUE!</v>
      </c>
      <c r="BR424" s="5" t="e">
        <f>P_R[[#This Row],[28+]]-P_R[[#This Row],[29+]]</f>
        <v>#VALUE!</v>
      </c>
      <c r="BS424" s="5" t="e">
        <f>P_R[[#This Row],[29+]]-P_R[[#This Row],[30+]]</f>
        <v>#VALUE!</v>
      </c>
      <c r="BT424" s="5" t="e">
        <f>P_R[[#This Row],[30+]]-P_R[[#This Row],[31+]]</f>
        <v>#VALUE!</v>
      </c>
      <c r="BU424" s="5" t="e">
        <f>P_R[[#This Row],[31+]]-P_R[[#This Row],[32+]]</f>
        <v>#VALUE!</v>
      </c>
      <c r="BV424" s="5" t="e">
        <f>P_R[[#This Row],[32+]]-P_R[[#This Row],[33+]]</f>
        <v>#VALUE!</v>
      </c>
      <c r="BW424" s="5" t="e">
        <f>P_R[[#This Row],[33+]]-P_R[[#This Row],[34+]]</f>
        <v>#VALUE!</v>
      </c>
      <c r="BX424" s="5" t="e">
        <f>P_R[[#This Row],[34+]]-P_R[[#This Row],[35+]]</f>
        <v>#VALUE!</v>
      </c>
      <c r="BY424" s="5" t="e">
        <f>P_R[[#This Row],[35+]]-P_R[[#This Row],[36+]]</f>
        <v>#VALUE!</v>
      </c>
      <c r="BZ424" s="5" t="e">
        <f>P_R[[#This Row],[36+]]-P_R[[#This Row],[37+]]</f>
        <v>#VALUE!</v>
      </c>
      <c r="CA424" s="5" t="e">
        <f>P_R[[#This Row],[37+]]-P_R[[#This Row],[38+]]</f>
        <v>#VALUE!</v>
      </c>
      <c r="CB424" s="5" t="e">
        <f>P_R[[#This Row],[38+]]-P_R[[#This Row],[39+]]</f>
        <v>#VALUE!</v>
      </c>
      <c r="CC424" s="5" t="e">
        <f>P_R[[#This Row],[39+]]-P_R[[#This Row],[40+]]</f>
        <v>#VALUE!</v>
      </c>
      <c r="CD424" s="5" t="e">
        <f>P_R[[#This Row],[40+]]-P_R[[#This Row],[41+]]</f>
        <v>#VALUE!</v>
      </c>
      <c r="CE424" s="5" t="e">
        <f>P_R[[#This Row],[41+]]-P_R[[#This Row],[42+]]</f>
        <v>#VALUE!</v>
      </c>
      <c r="CF424" s="5" t="e">
        <f>P_R[[#This Row],[42+]]-P_R[[#This Row],[43+]]</f>
        <v>#VALUE!</v>
      </c>
      <c r="CG424" s="5" t="e">
        <f>P_R[[#This Row],[43+]]-P_R[[#This Row],[44+]]</f>
        <v>#VALUE!</v>
      </c>
      <c r="CH424" s="5" t="e">
        <f>P_R[[#This Row],[44+]]-P_R[[#This Row],[45+]]</f>
        <v>#VALUE!</v>
      </c>
      <c r="CI424" s="5" t="e">
        <f>P_R[[#This Row],[45+]]-P_R[[#This Row],[46+]]</f>
        <v>#VALUE!</v>
      </c>
      <c r="CJ424" s="5" t="e">
        <f>P_R[[#This Row],[46+]]-P_R[[#This Row],[47+]]</f>
        <v>#VALUE!</v>
      </c>
      <c r="CK424" s="5" t="e">
        <f>P_R[[#This Row],[47+]]-P_R[[#This Row],[48+]]</f>
        <v>#VALUE!</v>
      </c>
      <c r="CL424" s="5" t="e">
        <f>P_R[[#This Row],[48+]]-P_R[[#This Row],[49+]]</f>
        <v>#VALUE!</v>
      </c>
    </row>
    <row r="425" spans="50:90" x14ac:dyDescent="0.25">
      <c r="AX425" s="5" t="e">
        <f>P_R[[#This Row],[8+]]-P_R[[#This Row],[9+]]</f>
        <v>#VALUE!</v>
      </c>
      <c r="AY425" s="5" t="e">
        <f>P_R[[#This Row],[9+]]-P_R[[#This Row],[10+]]</f>
        <v>#VALUE!</v>
      </c>
      <c r="AZ425" s="5" t="e">
        <f>P_R[[#This Row],[10+]]-P_R[[#This Row],[11+]]</f>
        <v>#VALUE!</v>
      </c>
      <c r="BA425" s="5" t="e">
        <f>P_R[[#This Row],[11+]]-P_R[[#This Row],[12+]]</f>
        <v>#VALUE!</v>
      </c>
      <c r="BB425" s="5" t="e">
        <f>P_R[[#This Row],[12+]]-P_R[[#This Row],[13+]]</f>
        <v>#VALUE!</v>
      </c>
      <c r="BC425" s="5" t="e">
        <f>P_R[[#This Row],[13+]]-P_R[[#This Row],[14+]]</f>
        <v>#VALUE!</v>
      </c>
      <c r="BD425" s="5" t="e">
        <f>P_R[[#This Row],[14+]]-P_R[[#This Row],[15+]]</f>
        <v>#VALUE!</v>
      </c>
      <c r="BE425" s="5" t="e">
        <f>P_R[[#This Row],[15+]]-P_R[[#This Row],[16+]]</f>
        <v>#VALUE!</v>
      </c>
      <c r="BF425" s="5" t="e">
        <f>P_R[[#This Row],[16+]]-P_R[[#This Row],[17+]]</f>
        <v>#VALUE!</v>
      </c>
      <c r="BG425" s="5" t="e">
        <f>P_R[[#This Row],[17+]]-P_R[[#This Row],[18+]]</f>
        <v>#VALUE!</v>
      </c>
      <c r="BH425" s="5" t="e">
        <f>P_R[[#This Row],[18+]]-P_R[[#This Row],[19+]]</f>
        <v>#VALUE!</v>
      </c>
      <c r="BI425" s="5" t="e">
        <f>P_R[[#This Row],[19+]]-P_R[[#This Row],[20+]]</f>
        <v>#VALUE!</v>
      </c>
      <c r="BJ425" s="5" t="e">
        <f>P_R[[#This Row],[20+]]-P_R[[#This Row],[21+]]</f>
        <v>#VALUE!</v>
      </c>
      <c r="BK425" s="5" t="e">
        <f>P_R[[#This Row],[21+]]-P_R[[#This Row],[22+]]</f>
        <v>#VALUE!</v>
      </c>
      <c r="BL425" s="5" t="e">
        <f>P_R[[#This Row],[22+]]-P_R[[#This Row],[23+]]</f>
        <v>#VALUE!</v>
      </c>
      <c r="BM425" s="5" t="e">
        <f>P_R[[#This Row],[23+]]-P_R[[#This Row],[24+]]</f>
        <v>#VALUE!</v>
      </c>
      <c r="BN425" s="5" t="e">
        <f>P_R[[#This Row],[24+]]-P_R[[#This Row],[25+]]</f>
        <v>#VALUE!</v>
      </c>
      <c r="BO425" s="5" t="e">
        <f>P_R[[#This Row],[25+]]-P_R[[#This Row],[26+]]</f>
        <v>#VALUE!</v>
      </c>
      <c r="BP425" s="5" t="e">
        <f>P_R[[#This Row],[26+]]-P_R[[#This Row],[27+]]</f>
        <v>#VALUE!</v>
      </c>
      <c r="BQ425" s="5" t="e">
        <f>P_R[[#This Row],[27+]]-P_R[[#This Row],[28+]]</f>
        <v>#VALUE!</v>
      </c>
      <c r="BR425" s="5" t="e">
        <f>P_R[[#This Row],[28+]]-P_R[[#This Row],[29+]]</f>
        <v>#VALUE!</v>
      </c>
      <c r="BS425" s="5" t="e">
        <f>P_R[[#This Row],[29+]]-P_R[[#This Row],[30+]]</f>
        <v>#VALUE!</v>
      </c>
      <c r="BT425" s="5" t="e">
        <f>P_R[[#This Row],[30+]]-P_R[[#This Row],[31+]]</f>
        <v>#VALUE!</v>
      </c>
      <c r="BU425" s="5" t="e">
        <f>P_R[[#This Row],[31+]]-P_R[[#This Row],[32+]]</f>
        <v>#VALUE!</v>
      </c>
      <c r="BV425" s="5" t="e">
        <f>P_R[[#This Row],[32+]]-P_R[[#This Row],[33+]]</f>
        <v>#VALUE!</v>
      </c>
      <c r="BW425" s="5" t="e">
        <f>P_R[[#This Row],[33+]]-P_R[[#This Row],[34+]]</f>
        <v>#VALUE!</v>
      </c>
      <c r="BX425" s="5" t="e">
        <f>P_R[[#This Row],[34+]]-P_R[[#This Row],[35+]]</f>
        <v>#VALUE!</v>
      </c>
      <c r="BY425" s="5" t="e">
        <f>P_R[[#This Row],[35+]]-P_R[[#This Row],[36+]]</f>
        <v>#VALUE!</v>
      </c>
      <c r="BZ425" s="5" t="e">
        <f>P_R[[#This Row],[36+]]-P_R[[#This Row],[37+]]</f>
        <v>#VALUE!</v>
      </c>
      <c r="CA425" s="5" t="e">
        <f>P_R[[#This Row],[37+]]-P_R[[#This Row],[38+]]</f>
        <v>#VALUE!</v>
      </c>
      <c r="CB425" s="5" t="e">
        <f>P_R[[#This Row],[38+]]-P_R[[#This Row],[39+]]</f>
        <v>#VALUE!</v>
      </c>
      <c r="CC425" s="5" t="e">
        <f>P_R[[#This Row],[39+]]-P_R[[#This Row],[40+]]</f>
        <v>#VALUE!</v>
      </c>
      <c r="CD425" s="5" t="e">
        <f>P_R[[#This Row],[40+]]-P_R[[#This Row],[41+]]</f>
        <v>#VALUE!</v>
      </c>
      <c r="CE425" s="5" t="e">
        <f>P_R[[#This Row],[41+]]-P_R[[#This Row],[42+]]</f>
        <v>#VALUE!</v>
      </c>
      <c r="CF425" s="5" t="e">
        <f>P_R[[#This Row],[42+]]-P_R[[#This Row],[43+]]</f>
        <v>#VALUE!</v>
      </c>
      <c r="CG425" s="5" t="e">
        <f>P_R[[#This Row],[43+]]-P_R[[#This Row],[44+]]</f>
        <v>#VALUE!</v>
      </c>
      <c r="CH425" s="5" t="e">
        <f>P_R[[#This Row],[44+]]-P_R[[#This Row],[45+]]</f>
        <v>#VALUE!</v>
      </c>
      <c r="CI425" s="5" t="e">
        <f>P_R[[#This Row],[45+]]-P_R[[#This Row],[46+]]</f>
        <v>#VALUE!</v>
      </c>
      <c r="CJ425" s="5" t="e">
        <f>P_R[[#This Row],[46+]]-P_R[[#This Row],[47+]]</f>
        <v>#VALUE!</v>
      </c>
      <c r="CK425" s="5" t="e">
        <f>P_R[[#This Row],[47+]]-P_R[[#This Row],[48+]]</f>
        <v>#VALUE!</v>
      </c>
      <c r="CL425" s="5" t="e">
        <f>P_R[[#This Row],[48+]]-P_R[[#This Row],[49+]]</f>
        <v>#VALUE!</v>
      </c>
    </row>
    <row r="426" spans="50:90" x14ac:dyDescent="0.25">
      <c r="AX426" s="5" t="e">
        <f>P_R[[#This Row],[8+]]-P_R[[#This Row],[9+]]</f>
        <v>#VALUE!</v>
      </c>
      <c r="AY426" s="5" t="e">
        <f>P_R[[#This Row],[9+]]-P_R[[#This Row],[10+]]</f>
        <v>#VALUE!</v>
      </c>
      <c r="AZ426" s="5" t="e">
        <f>P_R[[#This Row],[10+]]-P_R[[#This Row],[11+]]</f>
        <v>#VALUE!</v>
      </c>
      <c r="BA426" s="5" t="e">
        <f>P_R[[#This Row],[11+]]-P_R[[#This Row],[12+]]</f>
        <v>#VALUE!</v>
      </c>
      <c r="BB426" s="5" t="e">
        <f>P_R[[#This Row],[12+]]-P_R[[#This Row],[13+]]</f>
        <v>#VALUE!</v>
      </c>
      <c r="BC426" s="5" t="e">
        <f>P_R[[#This Row],[13+]]-P_R[[#This Row],[14+]]</f>
        <v>#VALUE!</v>
      </c>
      <c r="BD426" s="5" t="e">
        <f>P_R[[#This Row],[14+]]-P_R[[#This Row],[15+]]</f>
        <v>#VALUE!</v>
      </c>
      <c r="BE426" s="5" t="e">
        <f>P_R[[#This Row],[15+]]-P_R[[#This Row],[16+]]</f>
        <v>#VALUE!</v>
      </c>
      <c r="BF426" s="5" t="e">
        <f>P_R[[#This Row],[16+]]-P_R[[#This Row],[17+]]</f>
        <v>#VALUE!</v>
      </c>
      <c r="BG426" s="5" t="e">
        <f>P_R[[#This Row],[17+]]-P_R[[#This Row],[18+]]</f>
        <v>#VALUE!</v>
      </c>
      <c r="BH426" s="5" t="e">
        <f>P_R[[#This Row],[18+]]-P_R[[#This Row],[19+]]</f>
        <v>#VALUE!</v>
      </c>
      <c r="BI426" s="5" t="e">
        <f>P_R[[#This Row],[19+]]-P_R[[#This Row],[20+]]</f>
        <v>#VALUE!</v>
      </c>
      <c r="BJ426" s="5" t="e">
        <f>P_R[[#This Row],[20+]]-P_R[[#This Row],[21+]]</f>
        <v>#VALUE!</v>
      </c>
      <c r="BK426" s="5" t="e">
        <f>P_R[[#This Row],[21+]]-P_R[[#This Row],[22+]]</f>
        <v>#VALUE!</v>
      </c>
      <c r="BL426" s="5" t="e">
        <f>P_R[[#This Row],[22+]]-P_R[[#This Row],[23+]]</f>
        <v>#VALUE!</v>
      </c>
      <c r="BM426" s="5" t="e">
        <f>P_R[[#This Row],[23+]]-P_R[[#This Row],[24+]]</f>
        <v>#VALUE!</v>
      </c>
      <c r="BN426" s="5" t="e">
        <f>P_R[[#This Row],[24+]]-P_R[[#This Row],[25+]]</f>
        <v>#VALUE!</v>
      </c>
      <c r="BO426" s="5" t="e">
        <f>P_R[[#This Row],[25+]]-P_R[[#This Row],[26+]]</f>
        <v>#VALUE!</v>
      </c>
      <c r="BP426" s="5" t="e">
        <f>P_R[[#This Row],[26+]]-P_R[[#This Row],[27+]]</f>
        <v>#VALUE!</v>
      </c>
      <c r="BQ426" s="5" t="e">
        <f>P_R[[#This Row],[27+]]-P_R[[#This Row],[28+]]</f>
        <v>#VALUE!</v>
      </c>
      <c r="BR426" s="5" t="e">
        <f>P_R[[#This Row],[28+]]-P_R[[#This Row],[29+]]</f>
        <v>#VALUE!</v>
      </c>
      <c r="BS426" s="5" t="e">
        <f>P_R[[#This Row],[29+]]-P_R[[#This Row],[30+]]</f>
        <v>#VALUE!</v>
      </c>
      <c r="BT426" s="5" t="e">
        <f>P_R[[#This Row],[30+]]-P_R[[#This Row],[31+]]</f>
        <v>#VALUE!</v>
      </c>
      <c r="BU426" s="5" t="e">
        <f>P_R[[#This Row],[31+]]-P_R[[#This Row],[32+]]</f>
        <v>#VALUE!</v>
      </c>
      <c r="BV426" s="5" t="e">
        <f>P_R[[#This Row],[32+]]-P_R[[#This Row],[33+]]</f>
        <v>#VALUE!</v>
      </c>
      <c r="BW426" s="5" t="e">
        <f>P_R[[#This Row],[33+]]-P_R[[#This Row],[34+]]</f>
        <v>#VALUE!</v>
      </c>
      <c r="BX426" s="5" t="e">
        <f>P_R[[#This Row],[34+]]-P_R[[#This Row],[35+]]</f>
        <v>#VALUE!</v>
      </c>
      <c r="BY426" s="5" t="e">
        <f>P_R[[#This Row],[35+]]-P_R[[#This Row],[36+]]</f>
        <v>#VALUE!</v>
      </c>
      <c r="BZ426" s="5" t="e">
        <f>P_R[[#This Row],[36+]]-P_R[[#This Row],[37+]]</f>
        <v>#VALUE!</v>
      </c>
      <c r="CA426" s="5" t="e">
        <f>P_R[[#This Row],[37+]]-P_R[[#This Row],[38+]]</f>
        <v>#VALUE!</v>
      </c>
      <c r="CB426" s="5" t="e">
        <f>P_R[[#This Row],[38+]]-P_R[[#This Row],[39+]]</f>
        <v>#VALUE!</v>
      </c>
      <c r="CC426" s="5" t="e">
        <f>P_R[[#This Row],[39+]]-P_R[[#This Row],[40+]]</f>
        <v>#VALUE!</v>
      </c>
      <c r="CD426" s="5" t="e">
        <f>P_R[[#This Row],[40+]]-P_R[[#This Row],[41+]]</f>
        <v>#VALUE!</v>
      </c>
      <c r="CE426" s="5" t="e">
        <f>P_R[[#This Row],[41+]]-P_R[[#This Row],[42+]]</f>
        <v>#VALUE!</v>
      </c>
      <c r="CF426" s="5" t="e">
        <f>P_R[[#This Row],[42+]]-P_R[[#This Row],[43+]]</f>
        <v>#VALUE!</v>
      </c>
      <c r="CG426" s="5" t="e">
        <f>P_R[[#This Row],[43+]]-P_R[[#This Row],[44+]]</f>
        <v>#VALUE!</v>
      </c>
      <c r="CH426" s="5" t="e">
        <f>P_R[[#This Row],[44+]]-P_R[[#This Row],[45+]]</f>
        <v>#VALUE!</v>
      </c>
      <c r="CI426" s="5" t="e">
        <f>P_R[[#This Row],[45+]]-P_R[[#This Row],[46+]]</f>
        <v>#VALUE!</v>
      </c>
      <c r="CJ426" s="5" t="e">
        <f>P_R[[#This Row],[46+]]-P_R[[#This Row],[47+]]</f>
        <v>#VALUE!</v>
      </c>
      <c r="CK426" s="5" t="e">
        <f>P_R[[#This Row],[47+]]-P_R[[#This Row],[48+]]</f>
        <v>#VALUE!</v>
      </c>
      <c r="CL426" s="5" t="e">
        <f>P_R[[#This Row],[48+]]-P_R[[#This Row],[49+]]</f>
        <v>#VALUE!</v>
      </c>
    </row>
    <row r="427" spans="50:90" x14ac:dyDescent="0.25">
      <c r="AX427" s="5" t="e">
        <f>P_R[[#This Row],[8+]]-P_R[[#This Row],[9+]]</f>
        <v>#VALUE!</v>
      </c>
      <c r="AY427" s="5" t="e">
        <f>P_R[[#This Row],[9+]]-P_R[[#This Row],[10+]]</f>
        <v>#VALUE!</v>
      </c>
      <c r="AZ427" s="5" t="e">
        <f>P_R[[#This Row],[10+]]-P_R[[#This Row],[11+]]</f>
        <v>#VALUE!</v>
      </c>
      <c r="BA427" s="5" t="e">
        <f>P_R[[#This Row],[11+]]-P_R[[#This Row],[12+]]</f>
        <v>#VALUE!</v>
      </c>
      <c r="BB427" s="5" t="e">
        <f>P_R[[#This Row],[12+]]-P_R[[#This Row],[13+]]</f>
        <v>#VALUE!</v>
      </c>
      <c r="BC427" s="5" t="e">
        <f>P_R[[#This Row],[13+]]-P_R[[#This Row],[14+]]</f>
        <v>#VALUE!</v>
      </c>
      <c r="BD427" s="5" t="e">
        <f>P_R[[#This Row],[14+]]-P_R[[#This Row],[15+]]</f>
        <v>#VALUE!</v>
      </c>
      <c r="BE427" s="5" t="e">
        <f>P_R[[#This Row],[15+]]-P_R[[#This Row],[16+]]</f>
        <v>#VALUE!</v>
      </c>
      <c r="BF427" s="5" t="e">
        <f>P_R[[#This Row],[16+]]-P_R[[#This Row],[17+]]</f>
        <v>#VALUE!</v>
      </c>
      <c r="BG427" s="5" t="e">
        <f>P_R[[#This Row],[17+]]-P_R[[#This Row],[18+]]</f>
        <v>#VALUE!</v>
      </c>
      <c r="BH427" s="5" t="e">
        <f>P_R[[#This Row],[18+]]-P_R[[#This Row],[19+]]</f>
        <v>#VALUE!</v>
      </c>
      <c r="BI427" s="5" t="e">
        <f>P_R[[#This Row],[19+]]-P_R[[#This Row],[20+]]</f>
        <v>#VALUE!</v>
      </c>
      <c r="BJ427" s="5" t="e">
        <f>P_R[[#This Row],[20+]]-P_R[[#This Row],[21+]]</f>
        <v>#VALUE!</v>
      </c>
      <c r="BK427" s="5" t="e">
        <f>P_R[[#This Row],[21+]]-P_R[[#This Row],[22+]]</f>
        <v>#VALUE!</v>
      </c>
      <c r="BL427" s="5" t="e">
        <f>P_R[[#This Row],[22+]]-P_R[[#This Row],[23+]]</f>
        <v>#VALUE!</v>
      </c>
      <c r="BM427" s="5" t="e">
        <f>P_R[[#This Row],[23+]]-P_R[[#This Row],[24+]]</f>
        <v>#VALUE!</v>
      </c>
      <c r="BN427" s="5" t="e">
        <f>P_R[[#This Row],[24+]]-P_R[[#This Row],[25+]]</f>
        <v>#VALUE!</v>
      </c>
      <c r="BO427" s="5" t="e">
        <f>P_R[[#This Row],[25+]]-P_R[[#This Row],[26+]]</f>
        <v>#VALUE!</v>
      </c>
      <c r="BP427" s="5" t="e">
        <f>P_R[[#This Row],[26+]]-P_R[[#This Row],[27+]]</f>
        <v>#VALUE!</v>
      </c>
      <c r="BQ427" s="5" t="e">
        <f>P_R[[#This Row],[27+]]-P_R[[#This Row],[28+]]</f>
        <v>#VALUE!</v>
      </c>
      <c r="BR427" s="5" t="e">
        <f>P_R[[#This Row],[28+]]-P_R[[#This Row],[29+]]</f>
        <v>#VALUE!</v>
      </c>
      <c r="BS427" s="5" t="e">
        <f>P_R[[#This Row],[29+]]-P_R[[#This Row],[30+]]</f>
        <v>#VALUE!</v>
      </c>
      <c r="BT427" s="5" t="e">
        <f>P_R[[#This Row],[30+]]-P_R[[#This Row],[31+]]</f>
        <v>#VALUE!</v>
      </c>
      <c r="BU427" s="5" t="e">
        <f>P_R[[#This Row],[31+]]-P_R[[#This Row],[32+]]</f>
        <v>#VALUE!</v>
      </c>
      <c r="BV427" s="5" t="e">
        <f>P_R[[#This Row],[32+]]-P_R[[#This Row],[33+]]</f>
        <v>#VALUE!</v>
      </c>
      <c r="BW427" s="5" t="e">
        <f>P_R[[#This Row],[33+]]-P_R[[#This Row],[34+]]</f>
        <v>#VALUE!</v>
      </c>
      <c r="BX427" s="5" t="e">
        <f>P_R[[#This Row],[34+]]-P_R[[#This Row],[35+]]</f>
        <v>#VALUE!</v>
      </c>
      <c r="BY427" s="5" t="e">
        <f>P_R[[#This Row],[35+]]-P_R[[#This Row],[36+]]</f>
        <v>#VALUE!</v>
      </c>
      <c r="BZ427" s="5" t="e">
        <f>P_R[[#This Row],[36+]]-P_R[[#This Row],[37+]]</f>
        <v>#VALUE!</v>
      </c>
      <c r="CA427" s="5" t="e">
        <f>P_R[[#This Row],[37+]]-P_R[[#This Row],[38+]]</f>
        <v>#VALUE!</v>
      </c>
      <c r="CB427" s="5" t="e">
        <f>P_R[[#This Row],[38+]]-P_R[[#This Row],[39+]]</f>
        <v>#VALUE!</v>
      </c>
      <c r="CC427" s="5" t="e">
        <f>P_R[[#This Row],[39+]]-P_R[[#This Row],[40+]]</f>
        <v>#VALUE!</v>
      </c>
      <c r="CD427" s="5" t="e">
        <f>P_R[[#This Row],[40+]]-P_R[[#This Row],[41+]]</f>
        <v>#VALUE!</v>
      </c>
      <c r="CE427" s="5" t="e">
        <f>P_R[[#This Row],[41+]]-P_R[[#This Row],[42+]]</f>
        <v>#VALUE!</v>
      </c>
      <c r="CF427" s="5" t="e">
        <f>P_R[[#This Row],[42+]]-P_R[[#This Row],[43+]]</f>
        <v>#VALUE!</v>
      </c>
      <c r="CG427" s="5" t="e">
        <f>P_R[[#This Row],[43+]]-P_R[[#This Row],[44+]]</f>
        <v>#VALUE!</v>
      </c>
      <c r="CH427" s="5" t="e">
        <f>P_R[[#This Row],[44+]]-P_R[[#This Row],[45+]]</f>
        <v>#VALUE!</v>
      </c>
      <c r="CI427" s="5" t="e">
        <f>P_R[[#This Row],[45+]]-P_R[[#This Row],[46+]]</f>
        <v>#VALUE!</v>
      </c>
      <c r="CJ427" s="5" t="e">
        <f>P_R[[#This Row],[46+]]-P_R[[#This Row],[47+]]</f>
        <v>#VALUE!</v>
      </c>
      <c r="CK427" s="5" t="e">
        <f>P_R[[#This Row],[47+]]-P_R[[#This Row],[48+]]</f>
        <v>#VALUE!</v>
      </c>
      <c r="CL427" s="5" t="e">
        <f>P_R[[#This Row],[48+]]-P_R[[#This Row],[49+]]</f>
        <v>#VALUE!</v>
      </c>
    </row>
    <row r="428" spans="50:90" x14ac:dyDescent="0.25">
      <c r="AX428" s="5" t="e">
        <f>P_R[[#This Row],[8+]]-P_R[[#This Row],[9+]]</f>
        <v>#VALUE!</v>
      </c>
      <c r="AY428" s="5" t="e">
        <f>P_R[[#This Row],[9+]]-P_R[[#This Row],[10+]]</f>
        <v>#VALUE!</v>
      </c>
      <c r="AZ428" s="5" t="e">
        <f>P_R[[#This Row],[10+]]-P_R[[#This Row],[11+]]</f>
        <v>#VALUE!</v>
      </c>
      <c r="BA428" s="5" t="e">
        <f>P_R[[#This Row],[11+]]-P_R[[#This Row],[12+]]</f>
        <v>#VALUE!</v>
      </c>
      <c r="BB428" s="5" t="e">
        <f>P_R[[#This Row],[12+]]-P_R[[#This Row],[13+]]</f>
        <v>#VALUE!</v>
      </c>
      <c r="BC428" s="5" t="e">
        <f>P_R[[#This Row],[13+]]-P_R[[#This Row],[14+]]</f>
        <v>#VALUE!</v>
      </c>
      <c r="BD428" s="5" t="e">
        <f>P_R[[#This Row],[14+]]-P_R[[#This Row],[15+]]</f>
        <v>#VALUE!</v>
      </c>
      <c r="BE428" s="5" t="e">
        <f>P_R[[#This Row],[15+]]-P_R[[#This Row],[16+]]</f>
        <v>#VALUE!</v>
      </c>
      <c r="BF428" s="5" t="e">
        <f>P_R[[#This Row],[16+]]-P_R[[#This Row],[17+]]</f>
        <v>#VALUE!</v>
      </c>
      <c r="BG428" s="5" t="e">
        <f>P_R[[#This Row],[17+]]-P_R[[#This Row],[18+]]</f>
        <v>#VALUE!</v>
      </c>
      <c r="BH428" s="5" t="e">
        <f>P_R[[#This Row],[18+]]-P_R[[#This Row],[19+]]</f>
        <v>#VALUE!</v>
      </c>
      <c r="BI428" s="5" t="e">
        <f>P_R[[#This Row],[19+]]-P_R[[#This Row],[20+]]</f>
        <v>#VALUE!</v>
      </c>
      <c r="BJ428" s="5" t="e">
        <f>P_R[[#This Row],[20+]]-P_R[[#This Row],[21+]]</f>
        <v>#VALUE!</v>
      </c>
      <c r="BK428" s="5" t="e">
        <f>P_R[[#This Row],[21+]]-P_R[[#This Row],[22+]]</f>
        <v>#VALUE!</v>
      </c>
      <c r="BL428" s="5" t="e">
        <f>P_R[[#This Row],[22+]]-P_R[[#This Row],[23+]]</f>
        <v>#VALUE!</v>
      </c>
      <c r="BM428" s="5" t="e">
        <f>P_R[[#This Row],[23+]]-P_R[[#This Row],[24+]]</f>
        <v>#VALUE!</v>
      </c>
      <c r="BN428" s="5" t="e">
        <f>P_R[[#This Row],[24+]]-P_R[[#This Row],[25+]]</f>
        <v>#VALUE!</v>
      </c>
      <c r="BO428" s="5" t="e">
        <f>P_R[[#This Row],[25+]]-P_R[[#This Row],[26+]]</f>
        <v>#VALUE!</v>
      </c>
      <c r="BP428" s="5" t="e">
        <f>P_R[[#This Row],[26+]]-P_R[[#This Row],[27+]]</f>
        <v>#VALUE!</v>
      </c>
      <c r="BQ428" s="5" t="e">
        <f>P_R[[#This Row],[27+]]-P_R[[#This Row],[28+]]</f>
        <v>#VALUE!</v>
      </c>
      <c r="BR428" s="5" t="e">
        <f>P_R[[#This Row],[28+]]-P_R[[#This Row],[29+]]</f>
        <v>#VALUE!</v>
      </c>
      <c r="BS428" s="5" t="e">
        <f>P_R[[#This Row],[29+]]-P_R[[#This Row],[30+]]</f>
        <v>#VALUE!</v>
      </c>
      <c r="BT428" s="5" t="e">
        <f>P_R[[#This Row],[30+]]-P_R[[#This Row],[31+]]</f>
        <v>#VALUE!</v>
      </c>
      <c r="BU428" s="5" t="e">
        <f>P_R[[#This Row],[31+]]-P_R[[#This Row],[32+]]</f>
        <v>#VALUE!</v>
      </c>
      <c r="BV428" s="5" t="e">
        <f>P_R[[#This Row],[32+]]-P_R[[#This Row],[33+]]</f>
        <v>#VALUE!</v>
      </c>
      <c r="BW428" s="5" t="e">
        <f>P_R[[#This Row],[33+]]-P_R[[#This Row],[34+]]</f>
        <v>#VALUE!</v>
      </c>
      <c r="BX428" s="5" t="e">
        <f>P_R[[#This Row],[34+]]-P_R[[#This Row],[35+]]</f>
        <v>#VALUE!</v>
      </c>
      <c r="BY428" s="5" t="e">
        <f>P_R[[#This Row],[35+]]-P_R[[#This Row],[36+]]</f>
        <v>#VALUE!</v>
      </c>
      <c r="BZ428" s="5" t="e">
        <f>P_R[[#This Row],[36+]]-P_R[[#This Row],[37+]]</f>
        <v>#VALUE!</v>
      </c>
      <c r="CA428" s="5" t="e">
        <f>P_R[[#This Row],[37+]]-P_R[[#This Row],[38+]]</f>
        <v>#VALUE!</v>
      </c>
      <c r="CB428" s="5" t="e">
        <f>P_R[[#This Row],[38+]]-P_R[[#This Row],[39+]]</f>
        <v>#VALUE!</v>
      </c>
      <c r="CC428" s="5" t="e">
        <f>P_R[[#This Row],[39+]]-P_R[[#This Row],[40+]]</f>
        <v>#VALUE!</v>
      </c>
      <c r="CD428" s="5" t="e">
        <f>P_R[[#This Row],[40+]]-P_R[[#This Row],[41+]]</f>
        <v>#VALUE!</v>
      </c>
      <c r="CE428" s="5" t="e">
        <f>P_R[[#This Row],[41+]]-P_R[[#This Row],[42+]]</f>
        <v>#VALUE!</v>
      </c>
      <c r="CF428" s="5" t="e">
        <f>P_R[[#This Row],[42+]]-P_R[[#This Row],[43+]]</f>
        <v>#VALUE!</v>
      </c>
      <c r="CG428" s="5" t="e">
        <f>P_R[[#This Row],[43+]]-P_R[[#This Row],[44+]]</f>
        <v>#VALUE!</v>
      </c>
      <c r="CH428" s="5" t="e">
        <f>P_R[[#This Row],[44+]]-P_R[[#This Row],[45+]]</f>
        <v>#VALUE!</v>
      </c>
      <c r="CI428" s="5" t="e">
        <f>P_R[[#This Row],[45+]]-P_R[[#This Row],[46+]]</f>
        <v>#VALUE!</v>
      </c>
      <c r="CJ428" s="5" t="e">
        <f>P_R[[#This Row],[46+]]-P_R[[#This Row],[47+]]</f>
        <v>#VALUE!</v>
      </c>
      <c r="CK428" s="5" t="e">
        <f>P_R[[#This Row],[47+]]-P_R[[#This Row],[48+]]</f>
        <v>#VALUE!</v>
      </c>
      <c r="CL428" s="5" t="e">
        <f>P_R[[#This Row],[48+]]-P_R[[#This Row],[49+]]</f>
        <v>#VALUE!</v>
      </c>
    </row>
    <row r="429" spans="50:90" x14ac:dyDescent="0.25">
      <c r="AX429" s="5" t="e">
        <f>P_R[[#This Row],[8+]]-P_R[[#This Row],[9+]]</f>
        <v>#VALUE!</v>
      </c>
      <c r="AY429" s="5" t="e">
        <f>P_R[[#This Row],[9+]]-P_R[[#This Row],[10+]]</f>
        <v>#VALUE!</v>
      </c>
      <c r="AZ429" s="5" t="e">
        <f>P_R[[#This Row],[10+]]-P_R[[#This Row],[11+]]</f>
        <v>#VALUE!</v>
      </c>
      <c r="BA429" s="5" t="e">
        <f>P_R[[#This Row],[11+]]-P_R[[#This Row],[12+]]</f>
        <v>#VALUE!</v>
      </c>
      <c r="BB429" s="5" t="e">
        <f>P_R[[#This Row],[12+]]-P_R[[#This Row],[13+]]</f>
        <v>#VALUE!</v>
      </c>
      <c r="BC429" s="5" t="e">
        <f>P_R[[#This Row],[13+]]-P_R[[#This Row],[14+]]</f>
        <v>#VALUE!</v>
      </c>
      <c r="BD429" s="5" t="e">
        <f>P_R[[#This Row],[14+]]-P_R[[#This Row],[15+]]</f>
        <v>#VALUE!</v>
      </c>
      <c r="BE429" s="5" t="e">
        <f>P_R[[#This Row],[15+]]-P_R[[#This Row],[16+]]</f>
        <v>#VALUE!</v>
      </c>
      <c r="BF429" s="5" t="e">
        <f>P_R[[#This Row],[16+]]-P_R[[#This Row],[17+]]</f>
        <v>#VALUE!</v>
      </c>
      <c r="BG429" s="5" t="e">
        <f>P_R[[#This Row],[17+]]-P_R[[#This Row],[18+]]</f>
        <v>#VALUE!</v>
      </c>
      <c r="BH429" s="5" t="e">
        <f>P_R[[#This Row],[18+]]-P_R[[#This Row],[19+]]</f>
        <v>#VALUE!</v>
      </c>
      <c r="BI429" s="5" t="e">
        <f>P_R[[#This Row],[19+]]-P_R[[#This Row],[20+]]</f>
        <v>#VALUE!</v>
      </c>
      <c r="BJ429" s="5" t="e">
        <f>P_R[[#This Row],[20+]]-P_R[[#This Row],[21+]]</f>
        <v>#VALUE!</v>
      </c>
      <c r="BK429" s="5" t="e">
        <f>P_R[[#This Row],[21+]]-P_R[[#This Row],[22+]]</f>
        <v>#VALUE!</v>
      </c>
      <c r="BL429" s="5" t="e">
        <f>P_R[[#This Row],[22+]]-P_R[[#This Row],[23+]]</f>
        <v>#VALUE!</v>
      </c>
      <c r="BM429" s="5" t="e">
        <f>P_R[[#This Row],[23+]]-P_R[[#This Row],[24+]]</f>
        <v>#VALUE!</v>
      </c>
      <c r="BN429" s="5" t="e">
        <f>P_R[[#This Row],[24+]]-P_R[[#This Row],[25+]]</f>
        <v>#VALUE!</v>
      </c>
      <c r="BO429" s="5" t="e">
        <f>P_R[[#This Row],[25+]]-P_R[[#This Row],[26+]]</f>
        <v>#VALUE!</v>
      </c>
      <c r="BP429" s="5" t="e">
        <f>P_R[[#This Row],[26+]]-P_R[[#This Row],[27+]]</f>
        <v>#VALUE!</v>
      </c>
      <c r="BQ429" s="5" t="e">
        <f>P_R[[#This Row],[27+]]-P_R[[#This Row],[28+]]</f>
        <v>#VALUE!</v>
      </c>
      <c r="BR429" s="5" t="e">
        <f>P_R[[#This Row],[28+]]-P_R[[#This Row],[29+]]</f>
        <v>#VALUE!</v>
      </c>
      <c r="BS429" s="5" t="e">
        <f>P_R[[#This Row],[29+]]-P_R[[#This Row],[30+]]</f>
        <v>#VALUE!</v>
      </c>
      <c r="BT429" s="5" t="e">
        <f>P_R[[#This Row],[30+]]-P_R[[#This Row],[31+]]</f>
        <v>#VALUE!</v>
      </c>
      <c r="BU429" s="5" t="e">
        <f>P_R[[#This Row],[31+]]-P_R[[#This Row],[32+]]</f>
        <v>#VALUE!</v>
      </c>
      <c r="BV429" s="5" t="e">
        <f>P_R[[#This Row],[32+]]-P_R[[#This Row],[33+]]</f>
        <v>#VALUE!</v>
      </c>
      <c r="BW429" s="5" t="e">
        <f>P_R[[#This Row],[33+]]-P_R[[#This Row],[34+]]</f>
        <v>#VALUE!</v>
      </c>
      <c r="BX429" s="5" t="e">
        <f>P_R[[#This Row],[34+]]-P_R[[#This Row],[35+]]</f>
        <v>#VALUE!</v>
      </c>
      <c r="BY429" s="5" t="e">
        <f>P_R[[#This Row],[35+]]-P_R[[#This Row],[36+]]</f>
        <v>#VALUE!</v>
      </c>
      <c r="BZ429" s="5" t="e">
        <f>P_R[[#This Row],[36+]]-P_R[[#This Row],[37+]]</f>
        <v>#VALUE!</v>
      </c>
      <c r="CA429" s="5" t="e">
        <f>P_R[[#This Row],[37+]]-P_R[[#This Row],[38+]]</f>
        <v>#VALUE!</v>
      </c>
      <c r="CB429" s="5" t="e">
        <f>P_R[[#This Row],[38+]]-P_R[[#This Row],[39+]]</f>
        <v>#VALUE!</v>
      </c>
      <c r="CC429" s="5" t="e">
        <f>P_R[[#This Row],[39+]]-P_R[[#This Row],[40+]]</f>
        <v>#VALUE!</v>
      </c>
      <c r="CD429" s="5" t="e">
        <f>P_R[[#This Row],[40+]]-P_R[[#This Row],[41+]]</f>
        <v>#VALUE!</v>
      </c>
      <c r="CE429" s="5" t="e">
        <f>P_R[[#This Row],[41+]]-P_R[[#This Row],[42+]]</f>
        <v>#VALUE!</v>
      </c>
      <c r="CF429" s="5" t="e">
        <f>P_R[[#This Row],[42+]]-P_R[[#This Row],[43+]]</f>
        <v>#VALUE!</v>
      </c>
      <c r="CG429" s="5" t="e">
        <f>P_R[[#This Row],[43+]]-P_R[[#This Row],[44+]]</f>
        <v>#VALUE!</v>
      </c>
      <c r="CH429" s="5" t="e">
        <f>P_R[[#This Row],[44+]]-P_R[[#This Row],[45+]]</f>
        <v>#VALUE!</v>
      </c>
      <c r="CI429" s="5" t="e">
        <f>P_R[[#This Row],[45+]]-P_R[[#This Row],[46+]]</f>
        <v>#VALUE!</v>
      </c>
      <c r="CJ429" s="5" t="e">
        <f>P_R[[#This Row],[46+]]-P_R[[#This Row],[47+]]</f>
        <v>#VALUE!</v>
      </c>
      <c r="CK429" s="5" t="e">
        <f>P_R[[#This Row],[47+]]-P_R[[#This Row],[48+]]</f>
        <v>#VALUE!</v>
      </c>
      <c r="CL429" s="5" t="e">
        <f>P_R[[#This Row],[48+]]-P_R[[#This Row],[49+]]</f>
        <v>#VALUE!</v>
      </c>
    </row>
    <row r="430" spans="50:90" x14ac:dyDescent="0.25">
      <c r="AX430" s="5" t="e">
        <f>P_R[[#This Row],[8+]]-P_R[[#This Row],[9+]]</f>
        <v>#VALUE!</v>
      </c>
      <c r="AY430" s="5" t="e">
        <f>P_R[[#This Row],[9+]]-P_R[[#This Row],[10+]]</f>
        <v>#VALUE!</v>
      </c>
      <c r="AZ430" s="5" t="e">
        <f>P_R[[#This Row],[10+]]-P_R[[#This Row],[11+]]</f>
        <v>#VALUE!</v>
      </c>
      <c r="BA430" s="5" t="e">
        <f>P_R[[#This Row],[11+]]-P_R[[#This Row],[12+]]</f>
        <v>#VALUE!</v>
      </c>
      <c r="BB430" s="5" t="e">
        <f>P_R[[#This Row],[12+]]-P_R[[#This Row],[13+]]</f>
        <v>#VALUE!</v>
      </c>
      <c r="BC430" s="5" t="e">
        <f>P_R[[#This Row],[13+]]-P_R[[#This Row],[14+]]</f>
        <v>#VALUE!</v>
      </c>
      <c r="BD430" s="5" t="e">
        <f>P_R[[#This Row],[14+]]-P_R[[#This Row],[15+]]</f>
        <v>#VALUE!</v>
      </c>
      <c r="BE430" s="5" t="e">
        <f>P_R[[#This Row],[15+]]-P_R[[#This Row],[16+]]</f>
        <v>#VALUE!</v>
      </c>
      <c r="BF430" s="5" t="e">
        <f>P_R[[#This Row],[16+]]-P_R[[#This Row],[17+]]</f>
        <v>#VALUE!</v>
      </c>
      <c r="BG430" s="5" t="e">
        <f>P_R[[#This Row],[17+]]-P_R[[#This Row],[18+]]</f>
        <v>#VALUE!</v>
      </c>
      <c r="BH430" s="5" t="e">
        <f>P_R[[#This Row],[18+]]-P_R[[#This Row],[19+]]</f>
        <v>#VALUE!</v>
      </c>
      <c r="BI430" s="5" t="e">
        <f>P_R[[#This Row],[19+]]-P_R[[#This Row],[20+]]</f>
        <v>#VALUE!</v>
      </c>
      <c r="BJ430" s="5" t="e">
        <f>P_R[[#This Row],[20+]]-P_R[[#This Row],[21+]]</f>
        <v>#VALUE!</v>
      </c>
      <c r="BK430" s="5" t="e">
        <f>P_R[[#This Row],[21+]]-P_R[[#This Row],[22+]]</f>
        <v>#VALUE!</v>
      </c>
      <c r="BL430" s="5" t="e">
        <f>P_R[[#This Row],[22+]]-P_R[[#This Row],[23+]]</f>
        <v>#VALUE!</v>
      </c>
      <c r="BM430" s="5" t="e">
        <f>P_R[[#This Row],[23+]]-P_R[[#This Row],[24+]]</f>
        <v>#VALUE!</v>
      </c>
      <c r="BN430" s="5" t="e">
        <f>P_R[[#This Row],[24+]]-P_R[[#This Row],[25+]]</f>
        <v>#VALUE!</v>
      </c>
      <c r="BO430" s="5" t="e">
        <f>P_R[[#This Row],[25+]]-P_R[[#This Row],[26+]]</f>
        <v>#VALUE!</v>
      </c>
      <c r="BP430" s="5" t="e">
        <f>P_R[[#This Row],[26+]]-P_R[[#This Row],[27+]]</f>
        <v>#VALUE!</v>
      </c>
      <c r="BQ430" s="5" t="e">
        <f>P_R[[#This Row],[27+]]-P_R[[#This Row],[28+]]</f>
        <v>#VALUE!</v>
      </c>
      <c r="BR430" s="5" t="e">
        <f>P_R[[#This Row],[28+]]-P_R[[#This Row],[29+]]</f>
        <v>#VALUE!</v>
      </c>
      <c r="BS430" s="5" t="e">
        <f>P_R[[#This Row],[29+]]-P_R[[#This Row],[30+]]</f>
        <v>#VALUE!</v>
      </c>
      <c r="BT430" s="5" t="e">
        <f>P_R[[#This Row],[30+]]-P_R[[#This Row],[31+]]</f>
        <v>#VALUE!</v>
      </c>
      <c r="BU430" s="5" t="e">
        <f>P_R[[#This Row],[31+]]-P_R[[#This Row],[32+]]</f>
        <v>#VALUE!</v>
      </c>
      <c r="BV430" s="5" t="e">
        <f>P_R[[#This Row],[32+]]-P_R[[#This Row],[33+]]</f>
        <v>#VALUE!</v>
      </c>
      <c r="BW430" s="5" t="e">
        <f>P_R[[#This Row],[33+]]-P_R[[#This Row],[34+]]</f>
        <v>#VALUE!</v>
      </c>
      <c r="BX430" s="5" t="e">
        <f>P_R[[#This Row],[34+]]-P_R[[#This Row],[35+]]</f>
        <v>#VALUE!</v>
      </c>
      <c r="BY430" s="5" t="e">
        <f>P_R[[#This Row],[35+]]-P_R[[#This Row],[36+]]</f>
        <v>#VALUE!</v>
      </c>
      <c r="BZ430" s="5" t="e">
        <f>P_R[[#This Row],[36+]]-P_R[[#This Row],[37+]]</f>
        <v>#VALUE!</v>
      </c>
      <c r="CA430" s="5" t="e">
        <f>P_R[[#This Row],[37+]]-P_R[[#This Row],[38+]]</f>
        <v>#VALUE!</v>
      </c>
      <c r="CB430" s="5" t="e">
        <f>P_R[[#This Row],[38+]]-P_R[[#This Row],[39+]]</f>
        <v>#VALUE!</v>
      </c>
      <c r="CC430" s="5" t="e">
        <f>P_R[[#This Row],[39+]]-P_R[[#This Row],[40+]]</f>
        <v>#VALUE!</v>
      </c>
      <c r="CD430" s="5" t="e">
        <f>P_R[[#This Row],[40+]]-P_R[[#This Row],[41+]]</f>
        <v>#VALUE!</v>
      </c>
      <c r="CE430" s="5" t="e">
        <f>P_R[[#This Row],[41+]]-P_R[[#This Row],[42+]]</f>
        <v>#VALUE!</v>
      </c>
      <c r="CF430" s="5" t="e">
        <f>P_R[[#This Row],[42+]]-P_R[[#This Row],[43+]]</f>
        <v>#VALUE!</v>
      </c>
      <c r="CG430" s="5" t="e">
        <f>P_R[[#This Row],[43+]]-P_R[[#This Row],[44+]]</f>
        <v>#VALUE!</v>
      </c>
      <c r="CH430" s="5" t="e">
        <f>P_R[[#This Row],[44+]]-P_R[[#This Row],[45+]]</f>
        <v>#VALUE!</v>
      </c>
      <c r="CI430" s="5" t="e">
        <f>P_R[[#This Row],[45+]]-P_R[[#This Row],[46+]]</f>
        <v>#VALUE!</v>
      </c>
      <c r="CJ430" s="5" t="e">
        <f>P_R[[#This Row],[46+]]-P_R[[#This Row],[47+]]</f>
        <v>#VALUE!</v>
      </c>
      <c r="CK430" s="5" t="e">
        <f>P_R[[#This Row],[47+]]-P_R[[#This Row],[48+]]</f>
        <v>#VALUE!</v>
      </c>
      <c r="CL430" s="5" t="e">
        <f>P_R[[#This Row],[48+]]-P_R[[#This Row],[49+]]</f>
        <v>#VALUE!</v>
      </c>
    </row>
    <row r="431" spans="50:90" x14ac:dyDescent="0.25">
      <c r="AX431" s="5" t="e">
        <f>P_R[[#This Row],[8+]]-P_R[[#This Row],[9+]]</f>
        <v>#VALUE!</v>
      </c>
      <c r="AY431" s="5" t="e">
        <f>P_R[[#This Row],[9+]]-P_R[[#This Row],[10+]]</f>
        <v>#VALUE!</v>
      </c>
      <c r="AZ431" s="5" t="e">
        <f>P_R[[#This Row],[10+]]-P_R[[#This Row],[11+]]</f>
        <v>#VALUE!</v>
      </c>
      <c r="BA431" s="5" t="e">
        <f>P_R[[#This Row],[11+]]-P_R[[#This Row],[12+]]</f>
        <v>#VALUE!</v>
      </c>
      <c r="BB431" s="5" t="e">
        <f>P_R[[#This Row],[12+]]-P_R[[#This Row],[13+]]</f>
        <v>#VALUE!</v>
      </c>
      <c r="BC431" s="5" t="e">
        <f>P_R[[#This Row],[13+]]-P_R[[#This Row],[14+]]</f>
        <v>#VALUE!</v>
      </c>
      <c r="BD431" s="5" t="e">
        <f>P_R[[#This Row],[14+]]-P_R[[#This Row],[15+]]</f>
        <v>#VALUE!</v>
      </c>
      <c r="BE431" s="5" t="e">
        <f>P_R[[#This Row],[15+]]-P_R[[#This Row],[16+]]</f>
        <v>#VALUE!</v>
      </c>
      <c r="BF431" s="5" t="e">
        <f>P_R[[#This Row],[16+]]-P_R[[#This Row],[17+]]</f>
        <v>#VALUE!</v>
      </c>
      <c r="BG431" s="5" t="e">
        <f>P_R[[#This Row],[17+]]-P_R[[#This Row],[18+]]</f>
        <v>#VALUE!</v>
      </c>
      <c r="BH431" s="5" t="e">
        <f>P_R[[#This Row],[18+]]-P_R[[#This Row],[19+]]</f>
        <v>#VALUE!</v>
      </c>
      <c r="BI431" s="5" t="e">
        <f>P_R[[#This Row],[19+]]-P_R[[#This Row],[20+]]</f>
        <v>#VALUE!</v>
      </c>
      <c r="BJ431" s="5" t="e">
        <f>P_R[[#This Row],[20+]]-P_R[[#This Row],[21+]]</f>
        <v>#VALUE!</v>
      </c>
      <c r="BK431" s="5" t="e">
        <f>P_R[[#This Row],[21+]]-P_R[[#This Row],[22+]]</f>
        <v>#VALUE!</v>
      </c>
      <c r="BL431" s="5" t="e">
        <f>P_R[[#This Row],[22+]]-P_R[[#This Row],[23+]]</f>
        <v>#VALUE!</v>
      </c>
      <c r="BM431" s="5" t="e">
        <f>P_R[[#This Row],[23+]]-P_R[[#This Row],[24+]]</f>
        <v>#VALUE!</v>
      </c>
      <c r="BN431" s="5" t="e">
        <f>P_R[[#This Row],[24+]]-P_R[[#This Row],[25+]]</f>
        <v>#VALUE!</v>
      </c>
      <c r="BO431" s="5" t="e">
        <f>P_R[[#This Row],[25+]]-P_R[[#This Row],[26+]]</f>
        <v>#VALUE!</v>
      </c>
      <c r="BP431" s="5" t="e">
        <f>P_R[[#This Row],[26+]]-P_R[[#This Row],[27+]]</f>
        <v>#VALUE!</v>
      </c>
      <c r="BQ431" s="5" t="e">
        <f>P_R[[#This Row],[27+]]-P_R[[#This Row],[28+]]</f>
        <v>#VALUE!</v>
      </c>
      <c r="BR431" s="5" t="e">
        <f>P_R[[#This Row],[28+]]-P_R[[#This Row],[29+]]</f>
        <v>#VALUE!</v>
      </c>
      <c r="BS431" s="5" t="e">
        <f>P_R[[#This Row],[29+]]-P_R[[#This Row],[30+]]</f>
        <v>#VALUE!</v>
      </c>
      <c r="BT431" s="5" t="e">
        <f>P_R[[#This Row],[30+]]-P_R[[#This Row],[31+]]</f>
        <v>#VALUE!</v>
      </c>
      <c r="BU431" s="5" t="e">
        <f>P_R[[#This Row],[31+]]-P_R[[#This Row],[32+]]</f>
        <v>#VALUE!</v>
      </c>
      <c r="BV431" s="5" t="e">
        <f>P_R[[#This Row],[32+]]-P_R[[#This Row],[33+]]</f>
        <v>#VALUE!</v>
      </c>
      <c r="BW431" s="5" t="e">
        <f>P_R[[#This Row],[33+]]-P_R[[#This Row],[34+]]</f>
        <v>#VALUE!</v>
      </c>
      <c r="BX431" s="5" t="e">
        <f>P_R[[#This Row],[34+]]-P_R[[#This Row],[35+]]</f>
        <v>#VALUE!</v>
      </c>
      <c r="BY431" s="5" t="e">
        <f>P_R[[#This Row],[35+]]-P_R[[#This Row],[36+]]</f>
        <v>#VALUE!</v>
      </c>
      <c r="BZ431" s="5" t="e">
        <f>P_R[[#This Row],[36+]]-P_R[[#This Row],[37+]]</f>
        <v>#VALUE!</v>
      </c>
      <c r="CA431" s="5" t="e">
        <f>P_R[[#This Row],[37+]]-P_R[[#This Row],[38+]]</f>
        <v>#VALUE!</v>
      </c>
      <c r="CB431" s="5" t="e">
        <f>P_R[[#This Row],[38+]]-P_R[[#This Row],[39+]]</f>
        <v>#VALUE!</v>
      </c>
      <c r="CC431" s="5" t="e">
        <f>P_R[[#This Row],[39+]]-P_R[[#This Row],[40+]]</f>
        <v>#VALUE!</v>
      </c>
      <c r="CD431" s="5" t="e">
        <f>P_R[[#This Row],[40+]]-P_R[[#This Row],[41+]]</f>
        <v>#VALUE!</v>
      </c>
      <c r="CE431" s="5" t="e">
        <f>P_R[[#This Row],[41+]]-P_R[[#This Row],[42+]]</f>
        <v>#VALUE!</v>
      </c>
      <c r="CF431" s="5" t="e">
        <f>P_R[[#This Row],[42+]]-P_R[[#This Row],[43+]]</f>
        <v>#VALUE!</v>
      </c>
      <c r="CG431" s="5" t="e">
        <f>P_R[[#This Row],[43+]]-P_R[[#This Row],[44+]]</f>
        <v>#VALUE!</v>
      </c>
      <c r="CH431" s="5" t="e">
        <f>P_R[[#This Row],[44+]]-P_R[[#This Row],[45+]]</f>
        <v>#VALUE!</v>
      </c>
      <c r="CI431" s="5" t="e">
        <f>P_R[[#This Row],[45+]]-P_R[[#This Row],[46+]]</f>
        <v>#VALUE!</v>
      </c>
      <c r="CJ431" s="5" t="e">
        <f>P_R[[#This Row],[46+]]-P_R[[#This Row],[47+]]</f>
        <v>#VALUE!</v>
      </c>
      <c r="CK431" s="5" t="e">
        <f>P_R[[#This Row],[47+]]-P_R[[#This Row],[48+]]</f>
        <v>#VALUE!</v>
      </c>
      <c r="CL431" s="5" t="e">
        <f>P_R[[#This Row],[48+]]-P_R[[#This Row],[49+]]</f>
        <v>#VALUE!</v>
      </c>
    </row>
    <row r="432" spans="50:90" x14ac:dyDescent="0.25">
      <c r="AX432" s="5" t="e">
        <f>P_R[[#This Row],[8+]]-P_R[[#This Row],[9+]]</f>
        <v>#VALUE!</v>
      </c>
      <c r="AY432" s="5" t="e">
        <f>P_R[[#This Row],[9+]]-P_R[[#This Row],[10+]]</f>
        <v>#VALUE!</v>
      </c>
      <c r="AZ432" s="5" t="e">
        <f>P_R[[#This Row],[10+]]-P_R[[#This Row],[11+]]</f>
        <v>#VALUE!</v>
      </c>
      <c r="BA432" s="5" t="e">
        <f>P_R[[#This Row],[11+]]-P_R[[#This Row],[12+]]</f>
        <v>#VALUE!</v>
      </c>
      <c r="BB432" s="5" t="e">
        <f>P_R[[#This Row],[12+]]-P_R[[#This Row],[13+]]</f>
        <v>#VALUE!</v>
      </c>
      <c r="BC432" s="5" t="e">
        <f>P_R[[#This Row],[13+]]-P_R[[#This Row],[14+]]</f>
        <v>#VALUE!</v>
      </c>
      <c r="BD432" s="5" t="e">
        <f>P_R[[#This Row],[14+]]-P_R[[#This Row],[15+]]</f>
        <v>#VALUE!</v>
      </c>
      <c r="BE432" s="5" t="e">
        <f>P_R[[#This Row],[15+]]-P_R[[#This Row],[16+]]</f>
        <v>#VALUE!</v>
      </c>
      <c r="BF432" s="5" t="e">
        <f>P_R[[#This Row],[16+]]-P_R[[#This Row],[17+]]</f>
        <v>#VALUE!</v>
      </c>
      <c r="BG432" s="5" t="e">
        <f>P_R[[#This Row],[17+]]-P_R[[#This Row],[18+]]</f>
        <v>#VALUE!</v>
      </c>
      <c r="BH432" s="5" t="e">
        <f>P_R[[#This Row],[18+]]-P_R[[#This Row],[19+]]</f>
        <v>#VALUE!</v>
      </c>
      <c r="BI432" s="5" t="e">
        <f>P_R[[#This Row],[19+]]-P_R[[#This Row],[20+]]</f>
        <v>#VALUE!</v>
      </c>
      <c r="BJ432" s="5" t="e">
        <f>P_R[[#This Row],[20+]]-P_R[[#This Row],[21+]]</f>
        <v>#VALUE!</v>
      </c>
      <c r="BK432" s="5" t="e">
        <f>P_R[[#This Row],[21+]]-P_R[[#This Row],[22+]]</f>
        <v>#VALUE!</v>
      </c>
      <c r="BL432" s="5" t="e">
        <f>P_R[[#This Row],[22+]]-P_R[[#This Row],[23+]]</f>
        <v>#VALUE!</v>
      </c>
      <c r="BM432" s="5" t="e">
        <f>P_R[[#This Row],[23+]]-P_R[[#This Row],[24+]]</f>
        <v>#VALUE!</v>
      </c>
      <c r="BN432" s="5" t="e">
        <f>P_R[[#This Row],[24+]]-P_R[[#This Row],[25+]]</f>
        <v>#VALUE!</v>
      </c>
      <c r="BO432" s="5" t="e">
        <f>P_R[[#This Row],[25+]]-P_R[[#This Row],[26+]]</f>
        <v>#VALUE!</v>
      </c>
      <c r="BP432" s="5" t="e">
        <f>P_R[[#This Row],[26+]]-P_R[[#This Row],[27+]]</f>
        <v>#VALUE!</v>
      </c>
      <c r="BQ432" s="5" t="e">
        <f>P_R[[#This Row],[27+]]-P_R[[#This Row],[28+]]</f>
        <v>#VALUE!</v>
      </c>
      <c r="BR432" s="5" t="e">
        <f>P_R[[#This Row],[28+]]-P_R[[#This Row],[29+]]</f>
        <v>#VALUE!</v>
      </c>
      <c r="BS432" s="5" t="e">
        <f>P_R[[#This Row],[29+]]-P_R[[#This Row],[30+]]</f>
        <v>#VALUE!</v>
      </c>
      <c r="BT432" s="5" t="e">
        <f>P_R[[#This Row],[30+]]-P_R[[#This Row],[31+]]</f>
        <v>#VALUE!</v>
      </c>
      <c r="BU432" s="5" t="e">
        <f>P_R[[#This Row],[31+]]-P_R[[#This Row],[32+]]</f>
        <v>#VALUE!</v>
      </c>
      <c r="BV432" s="5" t="e">
        <f>P_R[[#This Row],[32+]]-P_R[[#This Row],[33+]]</f>
        <v>#VALUE!</v>
      </c>
      <c r="BW432" s="5" t="e">
        <f>P_R[[#This Row],[33+]]-P_R[[#This Row],[34+]]</f>
        <v>#VALUE!</v>
      </c>
      <c r="BX432" s="5" t="e">
        <f>P_R[[#This Row],[34+]]-P_R[[#This Row],[35+]]</f>
        <v>#VALUE!</v>
      </c>
      <c r="BY432" s="5" t="e">
        <f>P_R[[#This Row],[35+]]-P_R[[#This Row],[36+]]</f>
        <v>#VALUE!</v>
      </c>
      <c r="BZ432" s="5" t="e">
        <f>P_R[[#This Row],[36+]]-P_R[[#This Row],[37+]]</f>
        <v>#VALUE!</v>
      </c>
      <c r="CA432" s="5" t="e">
        <f>P_R[[#This Row],[37+]]-P_R[[#This Row],[38+]]</f>
        <v>#VALUE!</v>
      </c>
      <c r="CB432" s="5" t="e">
        <f>P_R[[#This Row],[38+]]-P_R[[#This Row],[39+]]</f>
        <v>#VALUE!</v>
      </c>
      <c r="CC432" s="5" t="e">
        <f>P_R[[#This Row],[39+]]-P_R[[#This Row],[40+]]</f>
        <v>#VALUE!</v>
      </c>
      <c r="CD432" s="5" t="e">
        <f>P_R[[#This Row],[40+]]-P_R[[#This Row],[41+]]</f>
        <v>#VALUE!</v>
      </c>
      <c r="CE432" s="5" t="e">
        <f>P_R[[#This Row],[41+]]-P_R[[#This Row],[42+]]</f>
        <v>#VALUE!</v>
      </c>
      <c r="CF432" s="5" t="e">
        <f>P_R[[#This Row],[42+]]-P_R[[#This Row],[43+]]</f>
        <v>#VALUE!</v>
      </c>
      <c r="CG432" s="5" t="e">
        <f>P_R[[#This Row],[43+]]-P_R[[#This Row],[44+]]</f>
        <v>#VALUE!</v>
      </c>
      <c r="CH432" s="5" t="e">
        <f>P_R[[#This Row],[44+]]-P_R[[#This Row],[45+]]</f>
        <v>#VALUE!</v>
      </c>
      <c r="CI432" s="5" t="e">
        <f>P_R[[#This Row],[45+]]-P_R[[#This Row],[46+]]</f>
        <v>#VALUE!</v>
      </c>
      <c r="CJ432" s="5" t="e">
        <f>P_R[[#This Row],[46+]]-P_R[[#This Row],[47+]]</f>
        <v>#VALUE!</v>
      </c>
      <c r="CK432" s="5" t="e">
        <f>P_R[[#This Row],[47+]]-P_R[[#This Row],[48+]]</f>
        <v>#VALUE!</v>
      </c>
      <c r="CL432" s="5" t="e">
        <f>P_R[[#This Row],[48+]]-P_R[[#This Row],[49+]]</f>
        <v>#VALUE!</v>
      </c>
    </row>
    <row r="433" spans="50:90" x14ac:dyDescent="0.25">
      <c r="AX433" s="5" t="e">
        <f>P_R[[#This Row],[8+]]-P_R[[#This Row],[9+]]</f>
        <v>#VALUE!</v>
      </c>
      <c r="AY433" s="5" t="e">
        <f>P_R[[#This Row],[9+]]-P_R[[#This Row],[10+]]</f>
        <v>#VALUE!</v>
      </c>
      <c r="AZ433" s="5" t="e">
        <f>P_R[[#This Row],[10+]]-P_R[[#This Row],[11+]]</f>
        <v>#VALUE!</v>
      </c>
      <c r="BA433" s="5" t="e">
        <f>P_R[[#This Row],[11+]]-P_R[[#This Row],[12+]]</f>
        <v>#VALUE!</v>
      </c>
      <c r="BB433" s="5" t="e">
        <f>P_R[[#This Row],[12+]]-P_R[[#This Row],[13+]]</f>
        <v>#VALUE!</v>
      </c>
      <c r="BC433" s="5" t="e">
        <f>P_R[[#This Row],[13+]]-P_R[[#This Row],[14+]]</f>
        <v>#VALUE!</v>
      </c>
      <c r="BD433" s="5" t="e">
        <f>P_R[[#This Row],[14+]]-P_R[[#This Row],[15+]]</f>
        <v>#VALUE!</v>
      </c>
      <c r="BE433" s="5" t="e">
        <f>P_R[[#This Row],[15+]]-P_R[[#This Row],[16+]]</f>
        <v>#VALUE!</v>
      </c>
      <c r="BF433" s="5" t="e">
        <f>P_R[[#This Row],[16+]]-P_R[[#This Row],[17+]]</f>
        <v>#VALUE!</v>
      </c>
      <c r="BG433" s="5" t="e">
        <f>P_R[[#This Row],[17+]]-P_R[[#This Row],[18+]]</f>
        <v>#VALUE!</v>
      </c>
      <c r="BH433" s="5" t="e">
        <f>P_R[[#This Row],[18+]]-P_R[[#This Row],[19+]]</f>
        <v>#VALUE!</v>
      </c>
      <c r="BI433" s="5" t="e">
        <f>P_R[[#This Row],[19+]]-P_R[[#This Row],[20+]]</f>
        <v>#VALUE!</v>
      </c>
      <c r="BJ433" s="5" t="e">
        <f>P_R[[#This Row],[20+]]-P_R[[#This Row],[21+]]</f>
        <v>#VALUE!</v>
      </c>
      <c r="BK433" s="5" t="e">
        <f>P_R[[#This Row],[21+]]-P_R[[#This Row],[22+]]</f>
        <v>#VALUE!</v>
      </c>
      <c r="BL433" s="5" t="e">
        <f>P_R[[#This Row],[22+]]-P_R[[#This Row],[23+]]</f>
        <v>#VALUE!</v>
      </c>
      <c r="BM433" s="5" t="e">
        <f>P_R[[#This Row],[23+]]-P_R[[#This Row],[24+]]</f>
        <v>#VALUE!</v>
      </c>
      <c r="BN433" s="5" t="e">
        <f>P_R[[#This Row],[24+]]-P_R[[#This Row],[25+]]</f>
        <v>#VALUE!</v>
      </c>
      <c r="BO433" s="5" t="e">
        <f>P_R[[#This Row],[25+]]-P_R[[#This Row],[26+]]</f>
        <v>#VALUE!</v>
      </c>
      <c r="BP433" s="5" t="e">
        <f>P_R[[#This Row],[26+]]-P_R[[#This Row],[27+]]</f>
        <v>#VALUE!</v>
      </c>
      <c r="BQ433" s="5" t="e">
        <f>P_R[[#This Row],[27+]]-P_R[[#This Row],[28+]]</f>
        <v>#VALUE!</v>
      </c>
      <c r="BR433" s="5" t="e">
        <f>P_R[[#This Row],[28+]]-P_R[[#This Row],[29+]]</f>
        <v>#VALUE!</v>
      </c>
      <c r="BS433" s="5" t="e">
        <f>P_R[[#This Row],[29+]]-P_R[[#This Row],[30+]]</f>
        <v>#VALUE!</v>
      </c>
      <c r="BT433" s="5" t="e">
        <f>P_R[[#This Row],[30+]]-P_R[[#This Row],[31+]]</f>
        <v>#VALUE!</v>
      </c>
      <c r="BU433" s="5" t="e">
        <f>P_R[[#This Row],[31+]]-P_R[[#This Row],[32+]]</f>
        <v>#VALUE!</v>
      </c>
      <c r="BV433" s="5" t="e">
        <f>P_R[[#This Row],[32+]]-P_R[[#This Row],[33+]]</f>
        <v>#VALUE!</v>
      </c>
      <c r="BW433" s="5" t="e">
        <f>P_R[[#This Row],[33+]]-P_R[[#This Row],[34+]]</f>
        <v>#VALUE!</v>
      </c>
      <c r="BX433" s="5" t="e">
        <f>P_R[[#This Row],[34+]]-P_R[[#This Row],[35+]]</f>
        <v>#VALUE!</v>
      </c>
      <c r="BY433" s="5" t="e">
        <f>P_R[[#This Row],[35+]]-P_R[[#This Row],[36+]]</f>
        <v>#VALUE!</v>
      </c>
      <c r="BZ433" s="5" t="e">
        <f>P_R[[#This Row],[36+]]-P_R[[#This Row],[37+]]</f>
        <v>#VALUE!</v>
      </c>
      <c r="CA433" s="5" t="e">
        <f>P_R[[#This Row],[37+]]-P_R[[#This Row],[38+]]</f>
        <v>#VALUE!</v>
      </c>
      <c r="CB433" s="5" t="e">
        <f>P_R[[#This Row],[38+]]-P_R[[#This Row],[39+]]</f>
        <v>#VALUE!</v>
      </c>
      <c r="CC433" s="5" t="e">
        <f>P_R[[#This Row],[39+]]-P_R[[#This Row],[40+]]</f>
        <v>#VALUE!</v>
      </c>
      <c r="CD433" s="5" t="e">
        <f>P_R[[#This Row],[40+]]-P_R[[#This Row],[41+]]</f>
        <v>#VALUE!</v>
      </c>
      <c r="CE433" s="5" t="e">
        <f>P_R[[#This Row],[41+]]-P_R[[#This Row],[42+]]</f>
        <v>#VALUE!</v>
      </c>
      <c r="CF433" s="5" t="e">
        <f>P_R[[#This Row],[42+]]-P_R[[#This Row],[43+]]</f>
        <v>#VALUE!</v>
      </c>
      <c r="CG433" s="5" t="e">
        <f>P_R[[#This Row],[43+]]-P_R[[#This Row],[44+]]</f>
        <v>#VALUE!</v>
      </c>
      <c r="CH433" s="5" t="e">
        <f>P_R[[#This Row],[44+]]-P_R[[#This Row],[45+]]</f>
        <v>#VALUE!</v>
      </c>
      <c r="CI433" s="5" t="e">
        <f>P_R[[#This Row],[45+]]-P_R[[#This Row],[46+]]</f>
        <v>#VALUE!</v>
      </c>
      <c r="CJ433" s="5" t="e">
        <f>P_R[[#This Row],[46+]]-P_R[[#This Row],[47+]]</f>
        <v>#VALUE!</v>
      </c>
      <c r="CK433" s="5" t="e">
        <f>P_R[[#This Row],[47+]]-P_R[[#This Row],[48+]]</f>
        <v>#VALUE!</v>
      </c>
      <c r="CL433" s="5" t="e">
        <f>P_R[[#This Row],[48+]]-P_R[[#This Row],[49+]]</f>
        <v>#VALUE!</v>
      </c>
    </row>
    <row r="434" spans="50:90" x14ac:dyDescent="0.25">
      <c r="AX434" s="5" t="e">
        <f>P_R[[#This Row],[8+]]-P_R[[#This Row],[9+]]</f>
        <v>#VALUE!</v>
      </c>
      <c r="AY434" s="5" t="e">
        <f>P_R[[#This Row],[9+]]-P_R[[#This Row],[10+]]</f>
        <v>#VALUE!</v>
      </c>
      <c r="AZ434" s="5" t="e">
        <f>P_R[[#This Row],[10+]]-P_R[[#This Row],[11+]]</f>
        <v>#VALUE!</v>
      </c>
      <c r="BA434" s="5" t="e">
        <f>P_R[[#This Row],[11+]]-P_R[[#This Row],[12+]]</f>
        <v>#VALUE!</v>
      </c>
      <c r="BB434" s="5" t="e">
        <f>P_R[[#This Row],[12+]]-P_R[[#This Row],[13+]]</f>
        <v>#VALUE!</v>
      </c>
      <c r="BC434" s="5" t="e">
        <f>P_R[[#This Row],[13+]]-P_R[[#This Row],[14+]]</f>
        <v>#VALUE!</v>
      </c>
      <c r="BD434" s="5" t="e">
        <f>P_R[[#This Row],[14+]]-P_R[[#This Row],[15+]]</f>
        <v>#VALUE!</v>
      </c>
      <c r="BE434" s="5" t="e">
        <f>P_R[[#This Row],[15+]]-P_R[[#This Row],[16+]]</f>
        <v>#VALUE!</v>
      </c>
      <c r="BF434" s="5" t="e">
        <f>P_R[[#This Row],[16+]]-P_R[[#This Row],[17+]]</f>
        <v>#VALUE!</v>
      </c>
      <c r="BG434" s="5" t="e">
        <f>P_R[[#This Row],[17+]]-P_R[[#This Row],[18+]]</f>
        <v>#VALUE!</v>
      </c>
      <c r="BH434" s="5" t="e">
        <f>P_R[[#This Row],[18+]]-P_R[[#This Row],[19+]]</f>
        <v>#VALUE!</v>
      </c>
      <c r="BI434" s="5" t="e">
        <f>P_R[[#This Row],[19+]]-P_R[[#This Row],[20+]]</f>
        <v>#VALUE!</v>
      </c>
      <c r="BJ434" s="5" t="e">
        <f>P_R[[#This Row],[20+]]-P_R[[#This Row],[21+]]</f>
        <v>#VALUE!</v>
      </c>
      <c r="BK434" s="5" t="e">
        <f>P_R[[#This Row],[21+]]-P_R[[#This Row],[22+]]</f>
        <v>#VALUE!</v>
      </c>
      <c r="BL434" s="5" t="e">
        <f>P_R[[#This Row],[22+]]-P_R[[#This Row],[23+]]</f>
        <v>#VALUE!</v>
      </c>
      <c r="BM434" s="5" t="e">
        <f>P_R[[#This Row],[23+]]-P_R[[#This Row],[24+]]</f>
        <v>#VALUE!</v>
      </c>
      <c r="BN434" s="5" t="e">
        <f>P_R[[#This Row],[24+]]-P_R[[#This Row],[25+]]</f>
        <v>#VALUE!</v>
      </c>
      <c r="BO434" s="5" t="e">
        <f>P_R[[#This Row],[25+]]-P_R[[#This Row],[26+]]</f>
        <v>#VALUE!</v>
      </c>
      <c r="BP434" s="5" t="e">
        <f>P_R[[#This Row],[26+]]-P_R[[#This Row],[27+]]</f>
        <v>#VALUE!</v>
      </c>
      <c r="BQ434" s="5" t="e">
        <f>P_R[[#This Row],[27+]]-P_R[[#This Row],[28+]]</f>
        <v>#VALUE!</v>
      </c>
      <c r="BR434" s="5" t="e">
        <f>P_R[[#This Row],[28+]]-P_R[[#This Row],[29+]]</f>
        <v>#VALUE!</v>
      </c>
      <c r="BS434" s="5" t="e">
        <f>P_R[[#This Row],[29+]]-P_R[[#This Row],[30+]]</f>
        <v>#VALUE!</v>
      </c>
      <c r="BT434" s="5" t="e">
        <f>P_R[[#This Row],[30+]]-P_R[[#This Row],[31+]]</f>
        <v>#VALUE!</v>
      </c>
      <c r="BU434" s="5" t="e">
        <f>P_R[[#This Row],[31+]]-P_R[[#This Row],[32+]]</f>
        <v>#VALUE!</v>
      </c>
      <c r="BV434" s="5" t="e">
        <f>P_R[[#This Row],[32+]]-P_R[[#This Row],[33+]]</f>
        <v>#VALUE!</v>
      </c>
      <c r="BW434" s="5" t="e">
        <f>P_R[[#This Row],[33+]]-P_R[[#This Row],[34+]]</f>
        <v>#VALUE!</v>
      </c>
      <c r="BX434" s="5" t="e">
        <f>P_R[[#This Row],[34+]]-P_R[[#This Row],[35+]]</f>
        <v>#VALUE!</v>
      </c>
      <c r="BY434" s="5" t="e">
        <f>P_R[[#This Row],[35+]]-P_R[[#This Row],[36+]]</f>
        <v>#VALUE!</v>
      </c>
      <c r="BZ434" s="5" t="e">
        <f>P_R[[#This Row],[36+]]-P_R[[#This Row],[37+]]</f>
        <v>#VALUE!</v>
      </c>
      <c r="CA434" s="5" t="e">
        <f>P_R[[#This Row],[37+]]-P_R[[#This Row],[38+]]</f>
        <v>#VALUE!</v>
      </c>
      <c r="CB434" s="5" t="e">
        <f>P_R[[#This Row],[38+]]-P_R[[#This Row],[39+]]</f>
        <v>#VALUE!</v>
      </c>
      <c r="CC434" s="5" t="e">
        <f>P_R[[#This Row],[39+]]-P_R[[#This Row],[40+]]</f>
        <v>#VALUE!</v>
      </c>
      <c r="CD434" s="5" t="e">
        <f>P_R[[#This Row],[40+]]-P_R[[#This Row],[41+]]</f>
        <v>#VALUE!</v>
      </c>
      <c r="CE434" s="5" t="e">
        <f>P_R[[#This Row],[41+]]-P_R[[#This Row],[42+]]</f>
        <v>#VALUE!</v>
      </c>
      <c r="CF434" s="5" t="e">
        <f>P_R[[#This Row],[42+]]-P_R[[#This Row],[43+]]</f>
        <v>#VALUE!</v>
      </c>
      <c r="CG434" s="5" t="e">
        <f>P_R[[#This Row],[43+]]-P_R[[#This Row],[44+]]</f>
        <v>#VALUE!</v>
      </c>
      <c r="CH434" s="5" t="e">
        <f>P_R[[#This Row],[44+]]-P_R[[#This Row],[45+]]</f>
        <v>#VALUE!</v>
      </c>
      <c r="CI434" s="5" t="e">
        <f>P_R[[#This Row],[45+]]-P_R[[#This Row],[46+]]</f>
        <v>#VALUE!</v>
      </c>
      <c r="CJ434" s="5" t="e">
        <f>P_R[[#This Row],[46+]]-P_R[[#This Row],[47+]]</f>
        <v>#VALUE!</v>
      </c>
      <c r="CK434" s="5" t="e">
        <f>P_R[[#This Row],[47+]]-P_R[[#This Row],[48+]]</f>
        <v>#VALUE!</v>
      </c>
      <c r="CL434" s="5" t="e">
        <f>P_R[[#This Row],[48+]]-P_R[[#This Row],[49+]]</f>
        <v>#VALUE!</v>
      </c>
    </row>
    <row r="435" spans="50:90" x14ac:dyDescent="0.25">
      <c r="AX435" s="5" t="e">
        <f>P_R[[#This Row],[8+]]-P_R[[#This Row],[9+]]</f>
        <v>#VALUE!</v>
      </c>
      <c r="AY435" s="5" t="e">
        <f>P_R[[#This Row],[9+]]-P_R[[#This Row],[10+]]</f>
        <v>#VALUE!</v>
      </c>
      <c r="AZ435" s="5" t="e">
        <f>P_R[[#This Row],[10+]]-P_R[[#This Row],[11+]]</f>
        <v>#VALUE!</v>
      </c>
      <c r="BA435" s="5" t="e">
        <f>P_R[[#This Row],[11+]]-P_R[[#This Row],[12+]]</f>
        <v>#VALUE!</v>
      </c>
      <c r="BB435" s="5" t="e">
        <f>P_R[[#This Row],[12+]]-P_R[[#This Row],[13+]]</f>
        <v>#VALUE!</v>
      </c>
      <c r="BC435" s="5" t="e">
        <f>P_R[[#This Row],[13+]]-P_R[[#This Row],[14+]]</f>
        <v>#VALUE!</v>
      </c>
      <c r="BD435" s="5" t="e">
        <f>P_R[[#This Row],[14+]]-P_R[[#This Row],[15+]]</f>
        <v>#VALUE!</v>
      </c>
      <c r="BE435" s="5" t="e">
        <f>P_R[[#This Row],[15+]]-P_R[[#This Row],[16+]]</f>
        <v>#VALUE!</v>
      </c>
      <c r="BF435" s="5" t="e">
        <f>P_R[[#This Row],[16+]]-P_R[[#This Row],[17+]]</f>
        <v>#VALUE!</v>
      </c>
      <c r="BG435" s="5" t="e">
        <f>P_R[[#This Row],[17+]]-P_R[[#This Row],[18+]]</f>
        <v>#VALUE!</v>
      </c>
      <c r="BH435" s="5" t="e">
        <f>P_R[[#This Row],[18+]]-P_R[[#This Row],[19+]]</f>
        <v>#VALUE!</v>
      </c>
      <c r="BI435" s="5" t="e">
        <f>P_R[[#This Row],[19+]]-P_R[[#This Row],[20+]]</f>
        <v>#VALUE!</v>
      </c>
      <c r="BJ435" s="5" t="e">
        <f>P_R[[#This Row],[20+]]-P_R[[#This Row],[21+]]</f>
        <v>#VALUE!</v>
      </c>
      <c r="BK435" s="5" t="e">
        <f>P_R[[#This Row],[21+]]-P_R[[#This Row],[22+]]</f>
        <v>#VALUE!</v>
      </c>
      <c r="BL435" s="5" t="e">
        <f>P_R[[#This Row],[22+]]-P_R[[#This Row],[23+]]</f>
        <v>#VALUE!</v>
      </c>
      <c r="BM435" s="5" t="e">
        <f>P_R[[#This Row],[23+]]-P_R[[#This Row],[24+]]</f>
        <v>#VALUE!</v>
      </c>
      <c r="BN435" s="5" t="e">
        <f>P_R[[#This Row],[24+]]-P_R[[#This Row],[25+]]</f>
        <v>#VALUE!</v>
      </c>
      <c r="BO435" s="5" t="e">
        <f>P_R[[#This Row],[25+]]-P_R[[#This Row],[26+]]</f>
        <v>#VALUE!</v>
      </c>
      <c r="BP435" s="5" t="e">
        <f>P_R[[#This Row],[26+]]-P_R[[#This Row],[27+]]</f>
        <v>#VALUE!</v>
      </c>
      <c r="BQ435" s="5" t="e">
        <f>P_R[[#This Row],[27+]]-P_R[[#This Row],[28+]]</f>
        <v>#VALUE!</v>
      </c>
      <c r="BR435" s="5" t="e">
        <f>P_R[[#This Row],[28+]]-P_R[[#This Row],[29+]]</f>
        <v>#VALUE!</v>
      </c>
      <c r="BS435" s="5" t="e">
        <f>P_R[[#This Row],[29+]]-P_R[[#This Row],[30+]]</f>
        <v>#VALUE!</v>
      </c>
      <c r="BT435" s="5" t="e">
        <f>P_R[[#This Row],[30+]]-P_R[[#This Row],[31+]]</f>
        <v>#VALUE!</v>
      </c>
      <c r="BU435" s="5" t="e">
        <f>P_R[[#This Row],[31+]]-P_R[[#This Row],[32+]]</f>
        <v>#VALUE!</v>
      </c>
      <c r="BV435" s="5" t="e">
        <f>P_R[[#This Row],[32+]]-P_R[[#This Row],[33+]]</f>
        <v>#VALUE!</v>
      </c>
      <c r="BW435" s="5" t="e">
        <f>P_R[[#This Row],[33+]]-P_R[[#This Row],[34+]]</f>
        <v>#VALUE!</v>
      </c>
      <c r="BX435" s="5" t="e">
        <f>P_R[[#This Row],[34+]]-P_R[[#This Row],[35+]]</f>
        <v>#VALUE!</v>
      </c>
      <c r="BY435" s="5" t="e">
        <f>P_R[[#This Row],[35+]]-P_R[[#This Row],[36+]]</f>
        <v>#VALUE!</v>
      </c>
      <c r="BZ435" s="5" t="e">
        <f>P_R[[#This Row],[36+]]-P_R[[#This Row],[37+]]</f>
        <v>#VALUE!</v>
      </c>
      <c r="CA435" s="5" t="e">
        <f>P_R[[#This Row],[37+]]-P_R[[#This Row],[38+]]</f>
        <v>#VALUE!</v>
      </c>
      <c r="CB435" s="5" t="e">
        <f>P_R[[#This Row],[38+]]-P_R[[#This Row],[39+]]</f>
        <v>#VALUE!</v>
      </c>
      <c r="CC435" s="5" t="e">
        <f>P_R[[#This Row],[39+]]-P_R[[#This Row],[40+]]</f>
        <v>#VALUE!</v>
      </c>
      <c r="CD435" s="5" t="e">
        <f>P_R[[#This Row],[40+]]-P_R[[#This Row],[41+]]</f>
        <v>#VALUE!</v>
      </c>
      <c r="CE435" s="5" t="e">
        <f>P_R[[#This Row],[41+]]-P_R[[#This Row],[42+]]</f>
        <v>#VALUE!</v>
      </c>
      <c r="CF435" s="5" t="e">
        <f>P_R[[#This Row],[42+]]-P_R[[#This Row],[43+]]</f>
        <v>#VALUE!</v>
      </c>
      <c r="CG435" s="5" t="e">
        <f>P_R[[#This Row],[43+]]-P_R[[#This Row],[44+]]</f>
        <v>#VALUE!</v>
      </c>
      <c r="CH435" s="5" t="e">
        <f>P_R[[#This Row],[44+]]-P_R[[#This Row],[45+]]</f>
        <v>#VALUE!</v>
      </c>
      <c r="CI435" s="5" t="e">
        <f>P_R[[#This Row],[45+]]-P_R[[#This Row],[46+]]</f>
        <v>#VALUE!</v>
      </c>
      <c r="CJ435" s="5" t="e">
        <f>P_R[[#This Row],[46+]]-P_R[[#This Row],[47+]]</f>
        <v>#VALUE!</v>
      </c>
      <c r="CK435" s="5" t="e">
        <f>P_R[[#This Row],[47+]]-P_R[[#This Row],[48+]]</f>
        <v>#VALUE!</v>
      </c>
      <c r="CL435" s="5" t="e">
        <f>P_R[[#This Row],[48+]]-P_R[[#This Row],[49+]]</f>
        <v>#VALUE!</v>
      </c>
    </row>
    <row r="436" spans="50:90" x14ac:dyDescent="0.25">
      <c r="AX436" s="5" t="e">
        <f>P_R[[#This Row],[8+]]-P_R[[#This Row],[9+]]</f>
        <v>#VALUE!</v>
      </c>
      <c r="AY436" s="5" t="e">
        <f>P_R[[#This Row],[9+]]-P_R[[#This Row],[10+]]</f>
        <v>#VALUE!</v>
      </c>
      <c r="AZ436" s="5" t="e">
        <f>P_R[[#This Row],[10+]]-P_R[[#This Row],[11+]]</f>
        <v>#VALUE!</v>
      </c>
      <c r="BA436" s="5" t="e">
        <f>P_R[[#This Row],[11+]]-P_R[[#This Row],[12+]]</f>
        <v>#VALUE!</v>
      </c>
      <c r="BB436" s="5" t="e">
        <f>P_R[[#This Row],[12+]]-P_R[[#This Row],[13+]]</f>
        <v>#VALUE!</v>
      </c>
      <c r="BC436" s="5" t="e">
        <f>P_R[[#This Row],[13+]]-P_R[[#This Row],[14+]]</f>
        <v>#VALUE!</v>
      </c>
      <c r="BD436" s="5" t="e">
        <f>P_R[[#This Row],[14+]]-P_R[[#This Row],[15+]]</f>
        <v>#VALUE!</v>
      </c>
      <c r="BE436" s="5" t="e">
        <f>P_R[[#This Row],[15+]]-P_R[[#This Row],[16+]]</f>
        <v>#VALUE!</v>
      </c>
      <c r="BF436" s="5" t="e">
        <f>P_R[[#This Row],[16+]]-P_R[[#This Row],[17+]]</f>
        <v>#VALUE!</v>
      </c>
      <c r="BG436" s="5" t="e">
        <f>P_R[[#This Row],[17+]]-P_R[[#This Row],[18+]]</f>
        <v>#VALUE!</v>
      </c>
      <c r="BH436" s="5" t="e">
        <f>P_R[[#This Row],[18+]]-P_R[[#This Row],[19+]]</f>
        <v>#VALUE!</v>
      </c>
      <c r="BI436" s="5" t="e">
        <f>P_R[[#This Row],[19+]]-P_R[[#This Row],[20+]]</f>
        <v>#VALUE!</v>
      </c>
      <c r="BJ436" s="5" t="e">
        <f>P_R[[#This Row],[20+]]-P_R[[#This Row],[21+]]</f>
        <v>#VALUE!</v>
      </c>
      <c r="BK436" s="5" t="e">
        <f>P_R[[#This Row],[21+]]-P_R[[#This Row],[22+]]</f>
        <v>#VALUE!</v>
      </c>
      <c r="BL436" s="5" t="e">
        <f>P_R[[#This Row],[22+]]-P_R[[#This Row],[23+]]</f>
        <v>#VALUE!</v>
      </c>
      <c r="BM436" s="5" t="e">
        <f>P_R[[#This Row],[23+]]-P_R[[#This Row],[24+]]</f>
        <v>#VALUE!</v>
      </c>
      <c r="BN436" s="5" t="e">
        <f>P_R[[#This Row],[24+]]-P_R[[#This Row],[25+]]</f>
        <v>#VALUE!</v>
      </c>
      <c r="BO436" s="5" t="e">
        <f>P_R[[#This Row],[25+]]-P_R[[#This Row],[26+]]</f>
        <v>#VALUE!</v>
      </c>
      <c r="BP436" s="5" t="e">
        <f>P_R[[#This Row],[26+]]-P_R[[#This Row],[27+]]</f>
        <v>#VALUE!</v>
      </c>
      <c r="BQ436" s="5" t="e">
        <f>P_R[[#This Row],[27+]]-P_R[[#This Row],[28+]]</f>
        <v>#VALUE!</v>
      </c>
      <c r="BR436" s="5" t="e">
        <f>P_R[[#This Row],[28+]]-P_R[[#This Row],[29+]]</f>
        <v>#VALUE!</v>
      </c>
      <c r="BS436" s="5" t="e">
        <f>P_R[[#This Row],[29+]]-P_R[[#This Row],[30+]]</f>
        <v>#VALUE!</v>
      </c>
      <c r="BT436" s="5" t="e">
        <f>P_R[[#This Row],[30+]]-P_R[[#This Row],[31+]]</f>
        <v>#VALUE!</v>
      </c>
      <c r="BU436" s="5" t="e">
        <f>P_R[[#This Row],[31+]]-P_R[[#This Row],[32+]]</f>
        <v>#VALUE!</v>
      </c>
      <c r="BV436" s="5" t="e">
        <f>P_R[[#This Row],[32+]]-P_R[[#This Row],[33+]]</f>
        <v>#VALUE!</v>
      </c>
      <c r="BW436" s="5" t="e">
        <f>P_R[[#This Row],[33+]]-P_R[[#This Row],[34+]]</f>
        <v>#VALUE!</v>
      </c>
      <c r="BX436" s="5" t="e">
        <f>P_R[[#This Row],[34+]]-P_R[[#This Row],[35+]]</f>
        <v>#VALUE!</v>
      </c>
      <c r="BY436" s="5" t="e">
        <f>P_R[[#This Row],[35+]]-P_R[[#This Row],[36+]]</f>
        <v>#VALUE!</v>
      </c>
      <c r="BZ436" s="5" t="e">
        <f>P_R[[#This Row],[36+]]-P_R[[#This Row],[37+]]</f>
        <v>#VALUE!</v>
      </c>
      <c r="CA436" s="5" t="e">
        <f>P_R[[#This Row],[37+]]-P_R[[#This Row],[38+]]</f>
        <v>#VALUE!</v>
      </c>
      <c r="CB436" s="5" t="e">
        <f>P_R[[#This Row],[38+]]-P_R[[#This Row],[39+]]</f>
        <v>#VALUE!</v>
      </c>
      <c r="CC436" s="5" t="e">
        <f>P_R[[#This Row],[39+]]-P_R[[#This Row],[40+]]</f>
        <v>#VALUE!</v>
      </c>
      <c r="CD436" s="5" t="e">
        <f>P_R[[#This Row],[40+]]-P_R[[#This Row],[41+]]</f>
        <v>#VALUE!</v>
      </c>
      <c r="CE436" s="5" t="e">
        <f>P_R[[#This Row],[41+]]-P_R[[#This Row],[42+]]</f>
        <v>#VALUE!</v>
      </c>
      <c r="CF436" s="5" t="e">
        <f>P_R[[#This Row],[42+]]-P_R[[#This Row],[43+]]</f>
        <v>#VALUE!</v>
      </c>
      <c r="CG436" s="5" t="e">
        <f>P_R[[#This Row],[43+]]-P_R[[#This Row],[44+]]</f>
        <v>#VALUE!</v>
      </c>
      <c r="CH436" s="5" t="e">
        <f>P_R[[#This Row],[44+]]-P_R[[#This Row],[45+]]</f>
        <v>#VALUE!</v>
      </c>
      <c r="CI436" s="5" t="e">
        <f>P_R[[#This Row],[45+]]-P_R[[#This Row],[46+]]</f>
        <v>#VALUE!</v>
      </c>
      <c r="CJ436" s="5" t="e">
        <f>P_R[[#This Row],[46+]]-P_R[[#This Row],[47+]]</f>
        <v>#VALUE!</v>
      </c>
      <c r="CK436" s="5" t="e">
        <f>P_R[[#This Row],[47+]]-P_R[[#This Row],[48+]]</f>
        <v>#VALUE!</v>
      </c>
      <c r="CL436" s="5" t="e">
        <f>P_R[[#This Row],[48+]]-P_R[[#This Row],[49+]]</f>
        <v>#VALUE!</v>
      </c>
    </row>
    <row r="437" spans="50:90" x14ac:dyDescent="0.25">
      <c r="AX437" s="5" t="e">
        <f>P_R[[#This Row],[8+]]-P_R[[#This Row],[9+]]</f>
        <v>#VALUE!</v>
      </c>
      <c r="AY437" s="5" t="e">
        <f>P_R[[#This Row],[9+]]-P_R[[#This Row],[10+]]</f>
        <v>#VALUE!</v>
      </c>
      <c r="AZ437" s="5" t="e">
        <f>P_R[[#This Row],[10+]]-P_R[[#This Row],[11+]]</f>
        <v>#VALUE!</v>
      </c>
      <c r="BA437" s="5" t="e">
        <f>P_R[[#This Row],[11+]]-P_R[[#This Row],[12+]]</f>
        <v>#VALUE!</v>
      </c>
      <c r="BB437" s="5" t="e">
        <f>P_R[[#This Row],[12+]]-P_R[[#This Row],[13+]]</f>
        <v>#VALUE!</v>
      </c>
      <c r="BC437" s="5" t="e">
        <f>P_R[[#This Row],[13+]]-P_R[[#This Row],[14+]]</f>
        <v>#VALUE!</v>
      </c>
      <c r="BD437" s="5" t="e">
        <f>P_R[[#This Row],[14+]]-P_R[[#This Row],[15+]]</f>
        <v>#VALUE!</v>
      </c>
      <c r="BE437" s="5" t="e">
        <f>P_R[[#This Row],[15+]]-P_R[[#This Row],[16+]]</f>
        <v>#VALUE!</v>
      </c>
      <c r="BF437" s="5" t="e">
        <f>P_R[[#This Row],[16+]]-P_R[[#This Row],[17+]]</f>
        <v>#VALUE!</v>
      </c>
      <c r="BG437" s="5" t="e">
        <f>P_R[[#This Row],[17+]]-P_R[[#This Row],[18+]]</f>
        <v>#VALUE!</v>
      </c>
      <c r="BH437" s="5" t="e">
        <f>P_R[[#This Row],[18+]]-P_R[[#This Row],[19+]]</f>
        <v>#VALUE!</v>
      </c>
      <c r="BI437" s="5" t="e">
        <f>P_R[[#This Row],[19+]]-P_R[[#This Row],[20+]]</f>
        <v>#VALUE!</v>
      </c>
      <c r="BJ437" s="5" t="e">
        <f>P_R[[#This Row],[20+]]-P_R[[#This Row],[21+]]</f>
        <v>#VALUE!</v>
      </c>
      <c r="BK437" s="5" t="e">
        <f>P_R[[#This Row],[21+]]-P_R[[#This Row],[22+]]</f>
        <v>#VALUE!</v>
      </c>
      <c r="BL437" s="5" t="e">
        <f>P_R[[#This Row],[22+]]-P_R[[#This Row],[23+]]</f>
        <v>#VALUE!</v>
      </c>
      <c r="BM437" s="5" t="e">
        <f>P_R[[#This Row],[23+]]-P_R[[#This Row],[24+]]</f>
        <v>#VALUE!</v>
      </c>
      <c r="BN437" s="5" t="e">
        <f>P_R[[#This Row],[24+]]-P_R[[#This Row],[25+]]</f>
        <v>#VALUE!</v>
      </c>
      <c r="BO437" s="5" t="e">
        <f>P_R[[#This Row],[25+]]-P_R[[#This Row],[26+]]</f>
        <v>#VALUE!</v>
      </c>
      <c r="BP437" s="5" t="e">
        <f>P_R[[#This Row],[26+]]-P_R[[#This Row],[27+]]</f>
        <v>#VALUE!</v>
      </c>
      <c r="BQ437" s="5" t="e">
        <f>P_R[[#This Row],[27+]]-P_R[[#This Row],[28+]]</f>
        <v>#VALUE!</v>
      </c>
      <c r="BR437" s="5" t="e">
        <f>P_R[[#This Row],[28+]]-P_R[[#This Row],[29+]]</f>
        <v>#VALUE!</v>
      </c>
      <c r="BS437" s="5" t="e">
        <f>P_R[[#This Row],[29+]]-P_R[[#This Row],[30+]]</f>
        <v>#VALUE!</v>
      </c>
      <c r="BT437" s="5" t="e">
        <f>P_R[[#This Row],[30+]]-P_R[[#This Row],[31+]]</f>
        <v>#VALUE!</v>
      </c>
      <c r="BU437" s="5" t="e">
        <f>P_R[[#This Row],[31+]]-P_R[[#This Row],[32+]]</f>
        <v>#VALUE!</v>
      </c>
      <c r="BV437" s="5" t="e">
        <f>P_R[[#This Row],[32+]]-P_R[[#This Row],[33+]]</f>
        <v>#VALUE!</v>
      </c>
      <c r="BW437" s="5" t="e">
        <f>P_R[[#This Row],[33+]]-P_R[[#This Row],[34+]]</f>
        <v>#VALUE!</v>
      </c>
      <c r="BX437" s="5" t="e">
        <f>P_R[[#This Row],[34+]]-P_R[[#This Row],[35+]]</f>
        <v>#VALUE!</v>
      </c>
      <c r="BY437" s="5" t="e">
        <f>P_R[[#This Row],[35+]]-P_R[[#This Row],[36+]]</f>
        <v>#VALUE!</v>
      </c>
      <c r="BZ437" s="5" t="e">
        <f>P_R[[#This Row],[36+]]-P_R[[#This Row],[37+]]</f>
        <v>#VALUE!</v>
      </c>
      <c r="CA437" s="5" t="e">
        <f>P_R[[#This Row],[37+]]-P_R[[#This Row],[38+]]</f>
        <v>#VALUE!</v>
      </c>
      <c r="CB437" s="5" t="e">
        <f>P_R[[#This Row],[38+]]-P_R[[#This Row],[39+]]</f>
        <v>#VALUE!</v>
      </c>
      <c r="CC437" s="5" t="e">
        <f>P_R[[#This Row],[39+]]-P_R[[#This Row],[40+]]</f>
        <v>#VALUE!</v>
      </c>
      <c r="CD437" s="5" t="e">
        <f>P_R[[#This Row],[40+]]-P_R[[#This Row],[41+]]</f>
        <v>#VALUE!</v>
      </c>
      <c r="CE437" s="5" t="e">
        <f>P_R[[#This Row],[41+]]-P_R[[#This Row],[42+]]</f>
        <v>#VALUE!</v>
      </c>
      <c r="CF437" s="5" t="e">
        <f>P_R[[#This Row],[42+]]-P_R[[#This Row],[43+]]</f>
        <v>#VALUE!</v>
      </c>
      <c r="CG437" s="5" t="e">
        <f>P_R[[#This Row],[43+]]-P_R[[#This Row],[44+]]</f>
        <v>#VALUE!</v>
      </c>
      <c r="CH437" s="5" t="e">
        <f>P_R[[#This Row],[44+]]-P_R[[#This Row],[45+]]</f>
        <v>#VALUE!</v>
      </c>
      <c r="CI437" s="5" t="e">
        <f>P_R[[#This Row],[45+]]-P_R[[#This Row],[46+]]</f>
        <v>#VALUE!</v>
      </c>
      <c r="CJ437" s="5" t="e">
        <f>P_R[[#This Row],[46+]]-P_R[[#This Row],[47+]]</f>
        <v>#VALUE!</v>
      </c>
      <c r="CK437" s="5" t="e">
        <f>P_R[[#This Row],[47+]]-P_R[[#This Row],[48+]]</f>
        <v>#VALUE!</v>
      </c>
      <c r="CL437" s="5" t="e">
        <f>P_R[[#This Row],[48+]]-P_R[[#This Row],[49+]]</f>
        <v>#VALUE!</v>
      </c>
    </row>
    <row r="438" spans="50:90" x14ac:dyDescent="0.25">
      <c r="AX438" s="5" t="e">
        <f>P_R[[#This Row],[8+]]-P_R[[#This Row],[9+]]</f>
        <v>#VALUE!</v>
      </c>
      <c r="AY438" s="5" t="e">
        <f>P_R[[#This Row],[9+]]-P_R[[#This Row],[10+]]</f>
        <v>#VALUE!</v>
      </c>
      <c r="AZ438" s="5" t="e">
        <f>P_R[[#This Row],[10+]]-P_R[[#This Row],[11+]]</f>
        <v>#VALUE!</v>
      </c>
      <c r="BA438" s="5" t="e">
        <f>P_R[[#This Row],[11+]]-P_R[[#This Row],[12+]]</f>
        <v>#VALUE!</v>
      </c>
      <c r="BB438" s="5" t="e">
        <f>P_R[[#This Row],[12+]]-P_R[[#This Row],[13+]]</f>
        <v>#VALUE!</v>
      </c>
      <c r="BC438" s="5" t="e">
        <f>P_R[[#This Row],[13+]]-P_R[[#This Row],[14+]]</f>
        <v>#VALUE!</v>
      </c>
      <c r="BD438" s="5" t="e">
        <f>P_R[[#This Row],[14+]]-P_R[[#This Row],[15+]]</f>
        <v>#VALUE!</v>
      </c>
      <c r="BE438" s="5" t="e">
        <f>P_R[[#This Row],[15+]]-P_R[[#This Row],[16+]]</f>
        <v>#VALUE!</v>
      </c>
      <c r="BF438" s="5" t="e">
        <f>P_R[[#This Row],[16+]]-P_R[[#This Row],[17+]]</f>
        <v>#VALUE!</v>
      </c>
      <c r="BG438" s="5" t="e">
        <f>P_R[[#This Row],[17+]]-P_R[[#This Row],[18+]]</f>
        <v>#VALUE!</v>
      </c>
      <c r="BH438" s="5" t="e">
        <f>P_R[[#This Row],[18+]]-P_R[[#This Row],[19+]]</f>
        <v>#VALUE!</v>
      </c>
      <c r="BI438" s="5" t="e">
        <f>P_R[[#This Row],[19+]]-P_R[[#This Row],[20+]]</f>
        <v>#VALUE!</v>
      </c>
      <c r="BJ438" s="5" t="e">
        <f>P_R[[#This Row],[20+]]-P_R[[#This Row],[21+]]</f>
        <v>#VALUE!</v>
      </c>
      <c r="BK438" s="5" t="e">
        <f>P_R[[#This Row],[21+]]-P_R[[#This Row],[22+]]</f>
        <v>#VALUE!</v>
      </c>
      <c r="BL438" s="5" t="e">
        <f>P_R[[#This Row],[22+]]-P_R[[#This Row],[23+]]</f>
        <v>#VALUE!</v>
      </c>
      <c r="BM438" s="5" t="e">
        <f>P_R[[#This Row],[23+]]-P_R[[#This Row],[24+]]</f>
        <v>#VALUE!</v>
      </c>
      <c r="BN438" s="5" t="e">
        <f>P_R[[#This Row],[24+]]-P_R[[#This Row],[25+]]</f>
        <v>#VALUE!</v>
      </c>
      <c r="BO438" s="5" t="e">
        <f>P_R[[#This Row],[25+]]-P_R[[#This Row],[26+]]</f>
        <v>#VALUE!</v>
      </c>
      <c r="BP438" s="5" t="e">
        <f>P_R[[#This Row],[26+]]-P_R[[#This Row],[27+]]</f>
        <v>#VALUE!</v>
      </c>
      <c r="BQ438" s="5" t="e">
        <f>P_R[[#This Row],[27+]]-P_R[[#This Row],[28+]]</f>
        <v>#VALUE!</v>
      </c>
      <c r="BR438" s="5" t="e">
        <f>P_R[[#This Row],[28+]]-P_R[[#This Row],[29+]]</f>
        <v>#VALUE!</v>
      </c>
      <c r="BS438" s="5" t="e">
        <f>P_R[[#This Row],[29+]]-P_R[[#This Row],[30+]]</f>
        <v>#VALUE!</v>
      </c>
      <c r="BT438" s="5" t="e">
        <f>P_R[[#This Row],[30+]]-P_R[[#This Row],[31+]]</f>
        <v>#VALUE!</v>
      </c>
      <c r="BU438" s="5" t="e">
        <f>P_R[[#This Row],[31+]]-P_R[[#This Row],[32+]]</f>
        <v>#VALUE!</v>
      </c>
      <c r="BV438" s="5" t="e">
        <f>P_R[[#This Row],[32+]]-P_R[[#This Row],[33+]]</f>
        <v>#VALUE!</v>
      </c>
      <c r="BW438" s="5" t="e">
        <f>P_R[[#This Row],[33+]]-P_R[[#This Row],[34+]]</f>
        <v>#VALUE!</v>
      </c>
      <c r="BX438" s="5" t="e">
        <f>P_R[[#This Row],[34+]]-P_R[[#This Row],[35+]]</f>
        <v>#VALUE!</v>
      </c>
      <c r="BY438" s="5" t="e">
        <f>P_R[[#This Row],[35+]]-P_R[[#This Row],[36+]]</f>
        <v>#VALUE!</v>
      </c>
      <c r="BZ438" s="5" t="e">
        <f>P_R[[#This Row],[36+]]-P_R[[#This Row],[37+]]</f>
        <v>#VALUE!</v>
      </c>
      <c r="CA438" s="5" t="e">
        <f>P_R[[#This Row],[37+]]-P_R[[#This Row],[38+]]</f>
        <v>#VALUE!</v>
      </c>
      <c r="CB438" s="5" t="e">
        <f>P_R[[#This Row],[38+]]-P_R[[#This Row],[39+]]</f>
        <v>#VALUE!</v>
      </c>
      <c r="CC438" s="5" t="e">
        <f>P_R[[#This Row],[39+]]-P_R[[#This Row],[40+]]</f>
        <v>#VALUE!</v>
      </c>
      <c r="CD438" s="5" t="e">
        <f>P_R[[#This Row],[40+]]-P_R[[#This Row],[41+]]</f>
        <v>#VALUE!</v>
      </c>
      <c r="CE438" s="5" t="e">
        <f>P_R[[#This Row],[41+]]-P_R[[#This Row],[42+]]</f>
        <v>#VALUE!</v>
      </c>
      <c r="CF438" s="5" t="e">
        <f>P_R[[#This Row],[42+]]-P_R[[#This Row],[43+]]</f>
        <v>#VALUE!</v>
      </c>
      <c r="CG438" s="5" t="e">
        <f>P_R[[#This Row],[43+]]-P_R[[#This Row],[44+]]</f>
        <v>#VALUE!</v>
      </c>
      <c r="CH438" s="5" t="e">
        <f>P_R[[#This Row],[44+]]-P_R[[#This Row],[45+]]</f>
        <v>#VALUE!</v>
      </c>
      <c r="CI438" s="5" t="e">
        <f>P_R[[#This Row],[45+]]-P_R[[#This Row],[46+]]</f>
        <v>#VALUE!</v>
      </c>
      <c r="CJ438" s="5" t="e">
        <f>P_R[[#This Row],[46+]]-P_R[[#This Row],[47+]]</f>
        <v>#VALUE!</v>
      </c>
      <c r="CK438" s="5" t="e">
        <f>P_R[[#This Row],[47+]]-P_R[[#This Row],[48+]]</f>
        <v>#VALUE!</v>
      </c>
      <c r="CL438" s="5" t="e">
        <f>P_R[[#This Row],[48+]]-P_R[[#This Row],[49+]]</f>
        <v>#VALUE!</v>
      </c>
    </row>
    <row r="439" spans="50:90" x14ac:dyDescent="0.25">
      <c r="AX439" s="5" t="e">
        <f>P_R[[#This Row],[8+]]-P_R[[#This Row],[9+]]</f>
        <v>#VALUE!</v>
      </c>
      <c r="AY439" s="5" t="e">
        <f>P_R[[#This Row],[9+]]-P_R[[#This Row],[10+]]</f>
        <v>#VALUE!</v>
      </c>
      <c r="AZ439" s="5" t="e">
        <f>P_R[[#This Row],[10+]]-P_R[[#This Row],[11+]]</f>
        <v>#VALUE!</v>
      </c>
      <c r="BA439" s="5" t="e">
        <f>P_R[[#This Row],[11+]]-P_R[[#This Row],[12+]]</f>
        <v>#VALUE!</v>
      </c>
      <c r="BB439" s="5" t="e">
        <f>P_R[[#This Row],[12+]]-P_R[[#This Row],[13+]]</f>
        <v>#VALUE!</v>
      </c>
      <c r="BC439" s="5" t="e">
        <f>P_R[[#This Row],[13+]]-P_R[[#This Row],[14+]]</f>
        <v>#VALUE!</v>
      </c>
      <c r="BD439" s="5" t="e">
        <f>P_R[[#This Row],[14+]]-P_R[[#This Row],[15+]]</f>
        <v>#VALUE!</v>
      </c>
      <c r="BE439" s="5" t="e">
        <f>P_R[[#This Row],[15+]]-P_R[[#This Row],[16+]]</f>
        <v>#VALUE!</v>
      </c>
      <c r="BF439" s="5" t="e">
        <f>P_R[[#This Row],[16+]]-P_R[[#This Row],[17+]]</f>
        <v>#VALUE!</v>
      </c>
      <c r="BG439" s="5" t="e">
        <f>P_R[[#This Row],[17+]]-P_R[[#This Row],[18+]]</f>
        <v>#VALUE!</v>
      </c>
      <c r="BH439" s="5" t="e">
        <f>P_R[[#This Row],[18+]]-P_R[[#This Row],[19+]]</f>
        <v>#VALUE!</v>
      </c>
      <c r="BI439" s="5" t="e">
        <f>P_R[[#This Row],[19+]]-P_R[[#This Row],[20+]]</f>
        <v>#VALUE!</v>
      </c>
      <c r="BJ439" s="5" t="e">
        <f>P_R[[#This Row],[20+]]-P_R[[#This Row],[21+]]</f>
        <v>#VALUE!</v>
      </c>
      <c r="BK439" s="5" t="e">
        <f>P_R[[#This Row],[21+]]-P_R[[#This Row],[22+]]</f>
        <v>#VALUE!</v>
      </c>
      <c r="BL439" s="5" t="e">
        <f>P_R[[#This Row],[22+]]-P_R[[#This Row],[23+]]</f>
        <v>#VALUE!</v>
      </c>
      <c r="BM439" s="5" t="e">
        <f>P_R[[#This Row],[23+]]-P_R[[#This Row],[24+]]</f>
        <v>#VALUE!</v>
      </c>
      <c r="BN439" s="5" t="e">
        <f>P_R[[#This Row],[24+]]-P_R[[#This Row],[25+]]</f>
        <v>#VALUE!</v>
      </c>
      <c r="BO439" s="5" t="e">
        <f>P_R[[#This Row],[25+]]-P_R[[#This Row],[26+]]</f>
        <v>#VALUE!</v>
      </c>
      <c r="BP439" s="5" t="e">
        <f>P_R[[#This Row],[26+]]-P_R[[#This Row],[27+]]</f>
        <v>#VALUE!</v>
      </c>
      <c r="BQ439" s="5" t="e">
        <f>P_R[[#This Row],[27+]]-P_R[[#This Row],[28+]]</f>
        <v>#VALUE!</v>
      </c>
      <c r="BR439" s="5" t="e">
        <f>P_R[[#This Row],[28+]]-P_R[[#This Row],[29+]]</f>
        <v>#VALUE!</v>
      </c>
      <c r="BS439" s="5" t="e">
        <f>P_R[[#This Row],[29+]]-P_R[[#This Row],[30+]]</f>
        <v>#VALUE!</v>
      </c>
      <c r="BT439" s="5" t="e">
        <f>P_R[[#This Row],[30+]]-P_R[[#This Row],[31+]]</f>
        <v>#VALUE!</v>
      </c>
      <c r="BU439" s="5" t="e">
        <f>P_R[[#This Row],[31+]]-P_R[[#This Row],[32+]]</f>
        <v>#VALUE!</v>
      </c>
      <c r="BV439" s="5" t="e">
        <f>P_R[[#This Row],[32+]]-P_R[[#This Row],[33+]]</f>
        <v>#VALUE!</v>
      </c>
      <c r="BW439" s="5" t="e">
        <f>P_R[[#This Row],[33+]]-P_R[[#This Row],[34+]]</f>
        <v>#VALUE!</v>
      </c>
      <c r="BX439" s="5" t="e">
        <f>P_R[[#This Row],[34+]]-P_R[[#This Row],[35+]]</f>
        <v>#VALUE!</v>
      </c>
      <c r="BY439" s="5" t="e">
        <f>P_R[[#This Row],[35+]]-P_R[[#This Row],[36+]]</f>
        <v>#VALUE!</v>
      </c>
      <c r="BZ439" s="5" t="e">
        <f>P_R[[#This Row],[36+]]-P_R[[#This Row],[37+]]</f>
        <v>#VALUE!</v>
      </c>
      <c r="CA439" s="5" t="e">
        <f>P_R[[#This Row],[37+]]-P_R[[#This Row],[38+]]</f>
        <v>#VALUE!</v>
      </c>
      <c r="CB439" s="5" t="e">
        <f>P_R[[#This Row],[38+]]-P_R[[#This Row],[39+]]</f>
        <v>#VALUE!</v>
      </c>
      <c r="CC439" s="5" t="e">
        <f>P_R[[#This Row],[39+]]-P_R[[#This Row],[40+]]</f>
        <v>#VALUE!</v>
      </c>
      <c r="CD439" s="5" t="e">
        <f>P_R[[#This Row],[40+]]-P_R[[#This Row],[41+]]</f>
        <v>#VALUE!</v>
      </c>
      <c r="CE439" s="5" t="e">
        <f>P_R[[#This Row],[41+]]-P_R[[#This Row],[42+]]</f>
        <v>#VALUE!</v>
      </c>
      <c r="CF439" s="5" t="e">
        <f>P_R[[#This Row],[42+]]-P_R[[#This Row],[43+]]</f>
        <v>#VALUE!</v>
      </c>
      <c r="CG439" s="5" t="e">
        <f>P_R[[#This Row],[43+]]-P_R[[#This Row],[44+]]</f>
        <v>#VALUE!</v>
      </c>
      <c r="CH439" s="5" t="e">
        <f>P_R[[#This Row],[44+]]-P_R[[#This Row],[45+]]</f>
        <v>#VALUE!</v>
      </c>
      <c r="CI439" s="5" t="e">
        <f>P_R[[#This Row],[45+]]-P_R[[#This Row],[46+]]</f>
        <v>#VALUE!</v>
      </c>
      <c r="CJ439" s="5" t="e">
        <f>P_R[[#This Row],[46+]]-P_R[[#This Row],[47+]]</f>
        <v>#VALUE!</v>
      </c>
      <c r="CK439" s="5" t="e">
        <f>P_R[[#This Row],[47+]]-P_R[[#This Row],[48+]]</f>
        <v>#VALUE!</v>
      </c>
      <c r="CL439" s="5" t="e">
        <f>P_R[[#This Row],[48+]]-P_R[[#This Row],[49+]]</f>
        <v>#VALUE!</v>
      </c>
    </row>
    <row r="440" spans="50:90" x14ac:dyDescent="0.25">
      <c r="AX440" s="5" t="e">
        <f>P_R[[#This Row],[8+]]-P_R[[#This Row],[9+]]</f>
        <v>#VALUE!</v>
      </c>
      <c r="AY440" s="5" t="e">
        <f>P_R[[#This Row],[9+]]-P_R[[#This Row],[10+]]</f>
        <v>#VALUE!</v>
      </c>
      <c r="AZ440" s="5" t="e">
        <f>P_R[[#This Row],[10+]]-P_R[[#This Row],[11+]]</f>
        <v>#VALUE!</v>
      </c>
      <c r="BA440" s="5" t="e">
        <f>P_R[[#This Row],[11+]]-P_R[[#This Row],[12+]]</f>
        <v>#VALUE!</v>
      </c>
      <c r="BB440" s="5" t="e">
        <f>P_R[[#This Row],[12+]]-P_R[[#This Row],[13+]]</f>
        <v>#VALUE!</v>
      </c>
      <c r="BC440" s="5" t="e">
        <f>P_R[[#This Row],[13+]]-P_R[[#This Row],[14+]]</f>
        <v>#VALUE!</v>
      </c>
      <c r="BD440" s="5" t="e">
        <f>P_R[[#This Row],[14+]]-P_R[[#This Row],[15+]]</f>
        <v>#VALUE!</v>
      </c>
      <c r="BE440" s="5" t="e">
        <f>P_R[[#This Row],[15+]]-P_R[[#This Row],[16+]]</f>
        <v>#VALUE!</v>
      </c>
      <c r="BF440" s="5" t="e">
        <f>P_R[[#This Row],[16+]]-P_R[[#This Row],[17+]]</f>
        <v>#VALUE!</v>
      </c>
      <c r="BG440" s="5" t="e">
        <f>P_R[[#This Row],[17+]]-P_R[[#This Row],[18+]]</f>
        <v>#VALUE!</v>
      </c>
      <c r="BH440" s="5" t="e">
        <f>P_R[[#This Row],[18+]]-P_R[[#This Row],[19+]]</f>
        <v>#VALUE!</v>
      </c>
      <c r="BI440" s="5" t="e">
        <f>P_R[[#This Row],[19+]]-P_R[[#This Row],[20+]]</f>
        <v>#VALUE!</v>
      </c>
      <c r="BJ440" s="5" t="e">
        <f>P_R[[#This Row],[20+]]-P_R[[#This Row],[21+]]</f>
        <v>#VALUE!</v>
      </c>
      <c r="BK440" s="5" t="e">
        <f>P_R[[#This Row],[21+]]-P_R[[#This Row],[22+]]</f>
        <v>#VALUE!</v>
      </c>
      <c r="BL440" s="5" t="e">
        <f>P_R[[#This Row],[22+]]-P_R[[#This Row],[23+]]</f>
        <v>#VALUE!</v>
      </c>
      <c r="BM440" s="5" t="e">
        <f>P_R[[#This Row],[23+]]-P_R[[#This Row],[24+]]</f>
        <v>#VALUE!</v>
      </c>
      <c r="BN440" s="5" t="e">
        <f>P_R[[#This Row],[24+]]-P_R[[#This Row],[25+]]</f>
        <v>#VALUE!</v>
      </c>
      <c r="BO440" s="5" t="e">
        <f>P_R[[#This Row],[25+]]-P_R[[#This Row],[26+]]</f>
        <v>#VALUE!</v>
      </c>
      <c r="BP440" s="5" t="e">
        <f>P_R[[#This Row],[26+]]-P_R[[#This Row],[27+]]</f>
        <v>#VALUE!</v>
      </c>
      <c r="BQ440" s="5" t="e">
        <f>P_R[[#This Row],[27+]]-P_R[[#This Row],[28+]]</f>
        <v>#VALUE!</v>
      </c>
      <c r="BR440" s="5" t="e">
        <f>P_R[[#This Row],[28+]]-P_R[[#This Row],[29+]]</f>
        <v>#VALUE!</v>
      </c>
      <c r="BS440" s="5" t="e">
        <f>P_R[[#This Row],[29+]]-P_R[[#This Row],[30+]]</f>
        <v>#VALUE!</v>
      </c>
      <c r="BT440" s="5" t="e">
        <f>P_R[[#This Row],[30+]]-P_R[[#This Row],[31+]]</f>
        <v>#VALUE!</v>
      </c>
      <c r="BU440" s="5" t="e">
        <f>P_R[[#This Row],[31+]]-P_R[[#This Row],[32+]]</f>
        <v>#VALUE!</v>
      </c>
      <c r="BV440" s="5" t="e">
        <f>P_R[[#This Row],[32+]]-P_R[[#This Row],[33+]]</f>
        <v>#VALUE!</v>
      </c>
      <c r="BW440" s="5" t="e">
        <f>P_R[[#This Row],[33+]]-P_R[[#This Row],[34+]]</f>
        <v>#VALUE!</v>
      </c>
      <c r="BX440" s="5" t="e">
        <f>P_R[[#This Row],[34+]]-P_R[[#This Row],[35+]]</f>
        <v>#VALUE!</v>
      </c>
      <c r="BY440" s="5" t="e">
        <f>P_R[[#This Row],[35+]]-P_R[[#This Row],[36+]]</f>
        <v>#VALUE!</v>
      </c>
      <c r="BZ440" s="5" t="e">
        <f>P_R[[#This Row],[36+]]-P_R[[#This Row],[37+]]</f>
        <v>#VALUE!</v>
      </c>
      <c r="CA440" s="5" t="e">
        <f>P_R[[#This Row],[37+]]-P_R[[#This Row],[38+]]</f>
        <v>#VALUE!</v>
      </c>
      <c r="CB440" s="5" t="e">
        <f>P_R[[#This Row],[38+]]-P_R[[#This Row],[39+]]</f>
        <v>#VALUE!</v>
      </c>
      <c r="CC440" s="5" t="e">
        <f>P_R[[#This Row],[39+]]-P_R[[#This Row],[40+]]</f>
        <v>#VALUE!</v>
      </c>
      <c r="CD440" s="5" t="e">
        <f>P_R[[#This Row],[40+]]-P_R[[#This Row],[41+]]</f>
        <v>#VALUE!</v>
      </c>
      <c r="CE440" s="5" t="e">
        <f>P_R[[#This Row],[41+]]-P_R[[#This Row],[42+]]</f>
        <v>#VALUE!</v>
      </c>
      <c r="CF440" s="5" t="e">
        <f>P_R[[#This Row],[42+]]-P_R[[#This Row],[43+]]</f>
        <v>#VALUE!</v>
      </c>
      <c r="CG440" s="5" t="e">
        <f>P_R[[#This Row],[43+]]-P_R[[#This Row],[44+]]</f>
        <v>#VALUE!</v>
      </c>
      <c r="CH440" s="5" t="e">
        <f>P_R[[#This Row],[44+]]-P_R[[#This Row],[45+]]</f>
        <v>#VALUE!</v>
      </c>
      <c r="CI440" s="5" t="e">
        <f>P_R[[#This Row],[45+]]-P_R[[#This Row],[46+]]</f>
        <v>#VALUE!</v>
      </c>
      <c r="CJ440" s="5" t="e">
        <f>P_R[[#This Row],[46+]]-P_R[[#This Row],[47+]]</f>
        <v>#VALUE!</v>
      </c>
      <c r="CK440" s="5" t="e">
        <f>P_R[[#This Row],[47+]]-P_R[[#This Row],[48+]]</f>
        <v>#VALUE!</v>
      </c>
      <c r="CL440" s="5" t="e">
        <f>P_R[[#This Row],[48+]]-P_R[[#This Row],[49+]]</f>
        <v>#VALUE!</v>
      </c>
    </row>
    <row r="441" spans="50:90" x14ac:dyDescent="0.25">
      <c r="AX441" s="5" t="e">
        <f>P_R[[#This Row],[8+]]-P_R[[#This Row],[9+]]</f>
        <v>#VALUE!</v>
      </c>
      <c r="AY441" s="5" t="e">
        <f>P_R[[#This Row],[9+]]-P_R[[#This Row],[10+]]</f>
        <v>#VALUE!</v>
      </c>
      <c r="AZ441" s="5" t="e">
        <f>P_R[[#This Row],[10+]]-P_R[[#This Row],[11+]]</f>
        <v>#VALUE!</v>
      </c>
      <c r="BA441" s="5" t="e">
        <f>P_R[[#This Row],[11+]]-P_R[[#This Row],[12+]]</f>
        <v>#VALUE!</v>
      </c>
      <c r="BB441" s="5" t="e">
        <f>P_R[[#This Row],[12+]]-P_R[[#This Row],[13+]]</f>
        <v>#VALUE!</v>
      </c>
      <c r="BC441" s="5" t="e">
        <f>P_R[[#This Row],[13+]]-P_R[[#This Row],[14+]]</f>
        <v>#VALUE!</v>
      </c>
      <c r="BD441" s="5" t="e">
        <f>P_R[[#This Row],[14+]]-P_R[[#This Row],[15+]]</f>
        <v>#VALUE!</v>
      </c>
      <c r="BE441" s="5" t="e">
        <f>P_R[[#This Row],[15+]]-P_R[[#This Row],[16+]]</f>
        <v>#VALUE!</v>
      </c>
      <c r="BF441" s="5" t="e">
        <f>P_R[[#This Row],[16+]]-P_R[[#This Row],[17+]]</f>
        <v>#VALUE!</v>
      </c>
      <c r="BG441" s="5" t="e">
        <f>P_R[[#This Row],[17+]]-P_R[[#This Row],[18+]]</f>
        <v>#VALUE!</v>
      </c>
      <c r="BH441" s="5" t="e">
        <f>P_R[[#This Row],[18+]]-P_R[[#This Row],[19+]]</f>
        <v>#VALUE!</v>
      </c>
      <c r="BI441" s="5" t="e">
        <f>P_R[[#This Row],[19+]]-P_R[[#This Row],[20+]]</f>
        <v>#VALUE!</v>
      </c>
      <c r="BJ441" s="5" t="e">
        <f>P_R[[#This Row],[20+]]-P_R[[#This Row],[21+]]</f>
        <v>#VALUE!</v>
      </c>
      <c r="BK441" s="5" t="e">
        <f>P_R[[#This Row],[21+]]-P_R[[#This Row],[22+]]</f>
        <v>#VALUE!</v>
      </c>
      <c r="BL441" s="5" t="e">
        <f>P_R[[#This Row],[22+]]-P_R[[#This Row],[23+]]</f>
        <v>#VALUE!</v>
      </c>
      <c r="BM441" s="5" t="e">
        <f>P_R[[#This Row],[23+]]-P_R[[#This Row],[24+]]</f>
        <v>#VALUE!</v>
      </c>
      <c r="BN441" s="5" t="e">
        <f>P_R[[#This Row],[24+]]-P_R[[#This Row],[25+]]</f>
        <v>#VALUE!</v>
      </c>
      <c r="BO441" s="5" t="e">
        <f>P_R[[#This Row],[25+]]-P_R[[#This Row],[26+]]</f>
        <v>#VALUE!</v>
      </c>
      <c r="BP441" s="5" t="e">
        <f>P_R[[#This Row],[26+]]-P_R[[#This Row],[27+]]</f>
        <v>#VALUE!</v>
      </c>
      <c r="BQ441" s="5" t="e">
        <f>P_R[[#This Row],[27+]]-P_R[[#This Row],[28+]]</f>
        <v>#VALUE!</v>
      </c>
      <c r="BR441" s="5" t="e">
        <f>P_R[[#This Row],[28+]]-P_R[[#This Row],[29+]]</f>
        <v>#VALUE!</v>
      </c>
      <c r="BS441" s="5" t="e">
        <f>P_R[[#This Row],[29+]]-P_R[[#This Row],[30+]]</f>
        <v>#VALUE!</v>
      </c>
      <c r="BT441" s="5" t="e">
        <f>P_R[[#This Row],[30+]]-P_R[[#This Row],[31+]]</f>
        <v>#VALUE!</v>
      </c>
      <c r="BU441" s="5" t="e">
        <f>P_R[[#This Row],[31+]]-P_R[[#This Row],[32+]]</f>
        <v>#VALUE!</v>
      </c>
      <c r="BV441" s="5" t="e">
        <f>P_R[[#This Row],[32+]]-P_R[[#This Row],[33+]]</f>
        <v>#VALUE!</v>
      </c>
      <c r="BW441" s="5" t="e">
        <f>P_R[[#This Row],[33+]]-P_R[[#This Row],[34+]]</f>
        <v>#VALUE!</v>
      </c>
      <c r="BX441" s="5" t="e">
        <f>P_R[[#This Row],[34+]]-P_R[[#This Row],[35+]]</f>
        <v>#VALUE!</v>
      </c>
      <c r="BY441" s="5" t="e">
        <f>P_R[[#This Row],[35+]]-P_R[[#This Row],[36+]]</f>
        <v>#VALUE!</v>
      </c>
      <c r="BZ441" s="5" t="e">
        <f>P_R[[#This Row],[36+]]-P_R[[#This Row],[37+]]</f>
        <v>#VALUE!</v>
      </c>
      <c r="CA441" s="5" t="e">
        <f>P_R[[#This Row],[37+]]-P_R[[#This Row],[38+]]</f>
        <v>#VALUE!</v>
      </c>
      <c r="CB441" s="5" t="e">
        <f>P_R[[#This Row],[38+]]-P_R[[#This Row],[39+]]</f>
        <v>#VALUE!</v>
      </c>
      <c r="CC441" s="5" t="e">
        <f>P_R[[#This Row],[39+]]-P_R[[#This Row],[40+]]</f>
        <v>#VALUE!</v>
      </c>
      <c r="CD441" s="5" t="e">
        <f>P_R[[#This Row],[40+]]-P_R[[#This Row],[41+]]</f>
        <v>#VALUE!</v>
      </c>
      <c r="CE441" s="5" t="e">
        <f>P_R[[#This Row],[41+]]-P_R[[#This Row],[42+]]</f>
        <v>#VALUE!</v>
      </c>
      <c r="CF441" s="5" t="e">
        <f>P_R[[#This Row],[42+]]-P_R[[#This Row],[43+]]</f>
        <v>#VALUE!</v>
      </c>
      <c r="CG441" s="5" t="e">
        <f>P_R[[#This Row],[43+]]-P_R[[#This Row],[44+]]</f>
        <v>#VALUE!</v>
      </c>
      <c r="CH441" s="5" t="e">
        <f>P_R[[#This Row],[44+]]-P_R[[#This Row],[45+]]</f>
        <v>#VALUE!</v>
      </c>
      <c r="CI441" s="5" t="e">
        <f>P_R[[#This Row],[45+]]-P_R[[#This Row],[46+]]</f>
        <v>#VALUE!</v>
      </c>
      <c r="CJ441" s="5" t="e">
        <f>P_R[[#This Row],[46+]]-P_R[[#This Row],[47+]]</f>
        <v>#VALUE!</v>
      </c>
      <c r="CK441" s="5" t="e">
        <f>P_R[[#This Row],[47+]]-P_R[[#This Row],[48+]]</f>
        <v>#VALUE!</v>
      </c>
      <c r="CL441" s="5" t="e">
        <f>P_R[[#This Row],[48+]]-P_R[[#This Row],[49+]]</f>
        <v>#VALUE!</v>
      </c>
    </row>
    <row r="442" spans="50:90" x14ac:dyDescent="0.25">
      <c r="AX442" s="5" t="e">
        <f>P_R[[#This Row],[8+]]-P_R[[#This Row],[9+]]</f>
        <v>#VALUE!</v>
      </c>
      <c r="AY442" s="5" t="e">
        <f>P_R[[#This Row],[9+]]-P_R[[#This Row],[10+]]</f>
        <v>#VALUE!</v>
      </c>
      <c r="AZ442" s="5" t="e">
        <f>P_R[[#This Row],[10+]]-P_R[[#This Row],[11+]]</f>
        <v>#VALUE!</v>
      </c>
      <c r="BA442" s="5" t="e">
        <f>P_R[[#This Row],[11+]]-P_R[[#This Row],[12+]]</f>
        <v>#VALUE!</v>
      </c>
      <c r="BB442" s="5" t="e">
        <f>P_R[[#This Row],[12+]]-P_R[[#This Row],[13+]]</f>
        <v>#VALUE!</v>
      </c>
      <c r="BC442" s="5" t="e">
        <f>P_R[[#This Row],[13+]]-P_R[[#This Row],[14+]]</f>
        <v>#VALUE!</v>
      </c>
      <c r="BD442" s="5" t="e">
        <f>P_R[[#This Row],[14+]]-P_R[[#This Row],[15+]]</f>
        <v>#VALUE!</v>
      </c>
      <c r="BE442" s="5" t="e">
        <f>P_R[[#This Row],[15+]]-P_R[[#This Row],[16+]]</f>
        <v>#VALUE!</v>
      </c>
      <c r="BF442" s="5" t="e">
        <f>P_R[[#This Row],[16+]]-P_R[[#This Row],[17+]]</f>
        <v>#VALUE!</v>
      </c>
      <c r="BG442" s="5" t="e">
        <f>P_R[[#This Row],[17+]]-P_R[[#This Row],[18+]]</f>
        <v>#VALUE!</v>
      </c>
      <c r="BH442" s="5" t="e">
        <f>P_R[[#This Row],[18+]]-P_R[[#This Row],[19+]]</f>
        <v>#VALUE!</v>
      </c>
      <c r="BI442" s="5" t="e">
        <f>P_R[[#This Row],[19+]]-P_R[[#This Row],[20+]]</f>
        <v>#VALUE!</v>
      </c>
      <c r="BJ442" s="5" t="e">
        <f>P_R[[#This Row],[20+]]-P_R[[#This Row],[21+]]</f>
        <v>#VALUE!</v>
      </c>
      <c r="BK442" s="5" t="e">
        <f>P_R[[#This Row],[21+]]-P_R[[#This Row],[22+]]</f>
        <v>#VALUE!</v>
      </c>
      <c r="BL442" s="5" t="e">
        <f>P_R[[#This Row],[22+]]-P_R[[#This Row],[23+]]</f>
        <v>#VALUE!</v>
      </c>
      <c r="BM442" s="5" t="e">
        <f>P_R[[#This Row],[23+]]-P_R[[#This Row],[24+]]</f>
        <v>#VALUE!</v>
      </c>
      <c r="BN442" s="5" t="e">
        <f>P_R[[#This Row],[24+]]-P_R[[#This Row],[25+]]</f>
        <v>#VALUE!</v>
      </c>
      <c r="BO442" s="5" t="e">
        <f>P_R[[#This Row],[25+]]-P_R[[#This Row],[26+]]</f>
        <v>#VALUE!</v>
      </c>
      <c r="BP442" s="5" t="e">
        <f>P_R[[#This Row],[26+]]-P_R[[#This Row],[27+]]</f>
        <v>#VALUE!</v>
      </c>
      <c r="BQ442" s="5" t="e">
        <f>P_R[[#This Row],[27+]]-P_R[[#This Row],[28+]]</f>
        <v>#VALUE!</v>
      </c>
      <c r="BR442" s="5" t="e">
        <f>P_R[[#This Row],[28+]]-P_R[[#This Row],[29+]]</f>
        <v>#VALUE!</v>
      </c>
      <c r="BS442" s="5" t="e">
        <f>P_R[[#This Row],[29+]]-P_R[[#This Row],[30+]]</f>
        <v>#VALUE!</v>
      </c>
      <c r="BT442" s="5" t="e">
        <f>P_R[[#This Row],[30+]]-P_R[[#This Row],[31+]]</f>
        <v>#VALUE!</v>
      </c>
      <c r="BU442" s="5" t="e">
        <f>P_R[[#This Row],[31+]]-P_R[[#This Row],[32+]]</f>
        <v>#VALUE!</v>
      </c>
      <c r="BV442" s="5" t="e">
        <f>P_R[[#This Row],[32+]]-P_R[[#This Row],[33+]]</f>
        <v>#VALUE!</v>
      </c>
      <c r="BW442" s="5" t="e">
        <f>P_R[[#This Row],[33+]]-P_R[[#This Row],[34+]]</f>
        <v>#VALUE!</v>
      </c>
      <c r="BX442" s="5" t="e">
        <f>P_R[[#This Row],[34+]]-P_R[[#This Row],[35+]]</f>
        <v>#VALUE!</v>
      </c>
      <c r="BY442" s="5" t="e">
        <f>P_R[[#This Row],[35+]]-P_R[[#This Row],[36+]]</f>
        <v>#VALUE!</v>
      </c>
      <c r="BZ442" s="5" t="e">
        <f>P_R[[#This Row],[36+]]-P_R[[#This Row],[37+]]</f>
        <v>#VALUE!</v>
      </c>
      <c r="CA442" s="5" t="e">
        <f>P_R[[#This Row],[37+]]-P_R[[#This Row],[38+]]</f>
        <v>#VALUE!</v>
      </c>
      <c r="CB442" s="5" t="e">
        <f>P_R[[#This Row],[38+]]-P_R[[#This Row],[39+]]</f>
        <v>#VALUE!</v>
      </c>
      <c r="CC442" s="5" t="e">
        <f>P_R[[#This Row],[39+]]-P_R[[#This Row],[40+]]</f>
        <v>#VALUE!</v>
      </c>
      <c r="CD442" s="5" t="e">
        <f>P_R[[#This Row],[40+]]-P_R[[#This Row],[41+]]</f>
        <v>#VALUE!</v>
      </c>
      <c r="CE442" s="5" t="e">
        <f>P_R[[#This Row],[41+]]-P_R[[#This Row],[42+]]</f>
        <v>#VALUE!</v>
      </c>
      <c r="CF442" s="5" t="e">
        <f>P_R[[#This Row],[42+]]-P_R[[#This Row],[43+]]</f>
        <v>#VALUE!</v>
      </c>
      <c r="CG442" s="5" t="e">
        <f>P_R[[#This Row],[43+]]-P_R[[#This Row],[44+]]</f>
        <v>#VALUE!</v>
      </c>
      <c r="CH442" s="5" t="e">
        <f>P_R[[#This Row],[44+]]-P_R[[#This Row],[45+]]</f>
        <v>#VALUE!</v>
      </c>
      <c r="CI442" s="5" t="e">
        <f>P_R[[#This Row],[45+]]-P_R[[#This Row],[46+]]</f>
        <v>#VALUE!</v>
      </c>
      <c r="CJ442" s="5" t="e">
        <f>P_R[[#This Row],[46+]]-P_R[[#This Row],[47+]]</f>
        <v>#VALUE!</v>
      </c>
      <c r="CK442" s="5" t="e">
        <f>P_R[[#This Row],[47+]]-P_R[[#This Row],[48+]]</f>
        <v>#VALUE!</v>
      </c>
      <c r="CL442" s="5" t="e">
        <f>P_R[[#This Row],[48+]]-P_R[[#This Row],[49+]]</f>
        <v>#VALUE!</v>
      </c>
    </row>
    <row r="443" spans="50:90" x14ac:dyDescent="0.25">
      <c r="AX443" s="5" t="e">
        <f>P_R[[#This Row],[8+]]-P_R[[#This Row],[9+]]</f>
        <v>#VALUE!</v>
      </c>
      <c r="AY443" s="5" t="e">
        <f>P_R[[#This Row],[9+]]-P_R[[#This Row],[10+]]</f>
        <v>#VALUE!</v>
      </c>
      <c r="AZ443" s="5" t="e">
        <f>P_R[[#This Row],[10+]]-P_R[[#This Row],[11+]]</f>
        <v>#VALUE!</v>
      </c>
      <c r="BA443" s="5" t="e">
        <f>P_R[[#This Row],[11+]]-P_R[[#This Row],[12+]]</f>
        <v>#VALUE!</v>
      </c>
      <c r="BB443" s="5" t="e">
        <f>P_R[[#This Row],[12+]]-P_R[[#This Row],[13+]]</f>
        <v>#VALUE!</v>
      </c>
      <c r="BC443" s="5" t="e">
        <f>P_R[[#This Row],[13+]]-P_R[[#This Row],[14+]]</f>
        <v>#VALUE!</v>
      </c>
      <c r="BD443" s="5" t="e">
        <f>P_R[[#This Row],[14+]]-P_R[[#This Row],[15+]]</f>
        <v>#VALUE!</v>
      </c>
      <c r="BE443" s="5" t="e">
        <f>P_R[[#This Row],[15+]]-P_R[[#This Row],[16+]]</f>
        <v>#VALUE!</v>
      </c>
      <c r="BF443" s="5" t="e">
        <f>P_R[[#This Row],[16+]]-P_R[[#This Row],[17+]]</f>
        <v>#VALUE!</v>
      </c>
      <c r="BG443" s="5" t="e">
        <f>P_R[[#This Row],[17+]]-P_R[[#This Row],[18+]]</f>
        <v>#VALUE!</v>
      </c>
      <c r="BH443" s="5" t="e">
        <f>P_R[[#This Row],[18+]]-P_R[[#This Row],[19+]]</f>
        <v>#VALUE!</v>
      </c>
      <c r="BI443" s="5" t="e">
        <f>P_R[[#This Row],[19+]]-P_R[[#This Row],[20+]]</f>
        <v>#VALUE!</v>
      </c>
      <c r="BJ443" s="5" t="e">
        <f>P_R[[#This Row],[20+]]-P_R[[#This Row],[21+]]</f>
        <v>#VALUE!</v>
      </c>
      <c r="BK443" s="5" t="e">
        <f>P_R[[#This Row],[21+]]-P_R[[#This Row],[22+]]</f>
        <v>#VALUE!</v>
      </c>
      <c r="BL443" s="5" t="e">
        <f>P_R[[#This Row],[22+]]-P_R[[#This Row],[23+]]</f>
        <v>#VALUE!</v>
      </c>
      <c r="BM443" s="5" t="e">
        <f>P_R[[#This Row],[23+]]-P_R[[#This Row],[24+]]</f>
        <v>#VALUE!</v>
      </c>
      <c r="BN443" s="5" t="e">
        <f>P_R[[#This Row],[24+]]-P_R[[#This Row],[25+]]</f>
        <v>#VALUE!</v>
      </c>
      <c r="BO443" s="5" t="e">
        <f>P_R[[#This Row],[25+]]-P_R[[#This Row],[26+]]</f>
        <v>#VALUE!</v>
      </c>
      <c r="BP443" s="5" t="e">
        <f>P_R[[#This Row],[26+]]-P_R[[#This Row],[27+]]</f>
        <v>#VALUE!</v>
      </c>
      <c r="BQ443" s="5" t="e">
        <f>P_R[[#This Row],[27+]]-P_R[[#This Row],[28+]]</f>
        <v>#VALUE!</v>
      </c>
      <c r="BR443" s="5" t="e">
        <f>P_R[[#This Row],[28+]]-P_R[[#This Row],[29+]]</f>
        <v>#VALUE!</v>
      </c>
      <c r="BS443" s="5" t="e">
        <f>P_R[[#This Row],[29+]]-P_R[[#This Row],[30+]]</f>
        <v>#VALUE!</v>
      </c>
      <c r="BT443" s="5" t="e">
        <f>P_R[[#This Row],[30+]]-P_R[[#This Row],[31+]]</f>
        <v>#VALUE!</v>
      </c>
      <c r="BU443" s="5" t="e">
        <f>P_R[[#This Row],[31+]]-P_R[[#This Row],[32+]]</f>
        <v>#VALUE!</v>
      </c>
      <c r="BV443" s="5" t="e">
        <f>P_R[[#This Row],[32+]]-P_R[[#This Row],[33+]]</f>
        <v>#VALUE!</v>
      </c>
      <c r="BW443" s="5" t="e">
        <f>P_R[[#This Row],[33+]]-P_R[[#This Row],[34+]]</f>
        <v>#VALUE!</v>
      </c>
      <c r="BX443" s="5" t="e">
        <f>P_R[[#This Row],[34+]]-P_R[[#This Row],[35+]]</f>
        <v>#VALUE!</v>
      </c>
      <c r="BY443" s="5" t="e">
        <f>P_R[[#This Row],[35+]]-P_R[[#This Row],[36+]]</f>
        <v>#VALUE!</v>
      </c>
      <c r="BZ443" s="5" t="e">
        <f>P_R[[#This Row],[36+]]-P_R[[#This Row],[37+]]</f>
        <v>#VALUE!</v>
      </c>
      <c r="CA443" s="5" t="e">
        <f>P_R[[#This Row],[37+]]-P_R[[#This Row],[38+]]</f>
        <v>#VALUE!</v>
      </c>
      <c r="CB443" s="5" t="e">
        <f>P_R[[#This Row],[38+]]-P_R[[#This Row],[39+]]</f>
        <v>#VALUE!</v>
      </c>
      <c r="CC443" s="5" t="e">
        <f>P_R[[#This Row],[39+]]-P_R[[#This Row],[40+]]</f>
        <v>#VALUE!</v>
      </c>
      <c r="CD443" s="5" t="e">
        <f>P_R[[#This Row],[40+]]-P_R[[#This Row],[41+]]</f>
        <v>#VALUE!</v>
      </c>
      <c r="CE443" s="5" t="e">
        <f>P_R[[#This Row],[41+]]-P_R[[#This Row],[42+]]</f>
        <v>#VALUE!</v>
      </c>
      <c r="CF443" s="5" t="e">
        <f>P_R[[#This Row],[42+]]-P_R[[#This Row],[43+]]</f>
        <v>#VALUE!</v>
      </c>
      <c r="CG443" s="5" t="e">
        <f>P_R[[#This Row],[43+]]-P_R[[#This Row],[44+]]</f>
        <v>#VALUE!</v>
      </c>
      <c r="CH443" s="5" t="e">
        <f>P_R[[#This Row],[44+]]-P_R[[#This Row],[45+]]</f>
        <v>#VALUE!</v>
      </c>
      <c r="CI443" s="5" t="e">
        <f>P_R[[#This Row],[45+]]-P_R[[#This Row],[46+]]</f>
        <v>#VALUE!</v>
      </c>
      <c r="CJ443" s="5" t="e">
        <f>P_R[[#This Row],[46+]]-P_R[[#This Row],[47+]]</f>
        <v>#VALUE!</v>
      </c>
      <c r="CK443" s="5" t="e">
        <f>P_R[[#This Row],[47+]]-P_R[[#This Row],[48+]]</f>
        <v>#VALUE!</v>
      </c>
      <c r="CL443" s="5" t="e">
        <f>P_R[[#This Row],[48+]]-P_R[[#This Row],[49+]]</f>
        <v>#VALUE!</v>
      </c>
    </row>
    <row r="444" spans="50:90" x14ac:dyDescent="0.25">
      <c r="AX444" s="5" t="e">
        <f>P_R[[#This Row],[8+]]-P_R[[#This Row],[9+]]</f>
        <v>#VALUE!</v>
      </c>
      <c r="AY444" s="5" t="e">
        <f>P_R[[#This Row],[9+]]-P_R[[#This Row],[10+]]</f>
        <v>#VALUE!</v>
      </c>
      <c r="AZ444" s="5" t="e">
        <f>P_R[[#This Row],[10+]]-P_R[[#This Row],[11+]]</f>
        <v>#VALUE!</v>
      </c>
      <c r="BA444" s="5" t="e">
        <f>P_R[[#This Row],[11+]]-P_R[[#This Row],[12+]]</f>
        <v>#VALUE!</v>
      </c>
      <c r="BB444" s="5" t="e">
        <f>P_R[[#This Row],[12+]]-P_R[[#This Row],[13+]]</f>
        <v>#VALUE!</v>
      </c>
      <c r="BC444" s="5" t="e">
        <f>P_R[[#This Row],[13+]]-P_R[[#This Row],[14+]]</f>
        <v>#VALUE!</v>
      </c>
      <c r="BD444" s="5" t="e">
        <f>P_R[[#This Row],[14+]]-P_R[[#This Row],[15+]]</f>
        <v>#VALUE!</v>
      </c>
      <c r="BE444" s="5" t="e">
        <f>P_R[[#This Row],[15+]]-P_R[[#This Row],[16+]]</f>
        <v>#VALUE!</v>
      </c>
      <c r="BF444" s="5" t="e">
        <f>P_R[[#This Row],[16+]]-P_R[[#This Row],[17+]]</f>
        <v>#VALUE!</v>
      </c>
      <c r="BG444" s="5" t="e">
        <f>P_R[[#This Row],[17+]]-P_R[[#This Row],[18+]]</f>
        <v>#VALUE!</v>
      </c>
      <c r="BH444" s="5" t="e">
        <f>P_R[[#This Row],[18+]]-P_R[[#This Row],[19+]]</f>
        <v>#VALUE!</v>
      </c>
      <c r="BI444" s="5" t="e">
        <f>P_R[[#This Row],[19+]]-P_R[[#This Row],[20+]]</f>
        <v>#VALUE!</v>
      </c>
      <c r="BJ444" s="5" t="e">
        <f>P_R[[#This Row],[20+]]-P_R[[#This Row],[21+]]</f>
        <v>#VALUE!</v>
      </c>
      <c r="BK444" s="5" t="e">
        <f>P_R[[#This Row],[21+]]-P_R[[#This Row],[22+]]</f>
        <v>#VALUE!</v>
      </c>
      <c r="BL444" s="5" t="e">
        <f>P_R[[#This Row],[22+]]-P_R[[#This Row],[23+]]</f>
        <v>#VALUE!</v>
      </c>
      <c r="BM444" s="5" t="e">
        <f>P_R[[#This Row],[23+]]-P_R[[#This Row],[24+]]</f>
        <v>#VALUE!</v>
      </c>
      <c r="BN444" s="5" t="e">
        <f>P_R[[#This Row],[24+]]-P_R[[#This Row],[25+]]</f>
        <v>#VALUE!</v>
      </c>
      <c r="BO444" s="5" t="e">
        <f>P_R[[#This Row],[25+]]-P_R[[#This Row],[26+]]</f>
        <v>#VALUE!</v>
      </c>
      <c r="BP444" s="5" t="e">
        <f>P_R[[#This Row],[26+]]-P_R[[#This Row],[27+]]</f>
        <v>#VALUE!</v>
      </c>
      <c r="BQ444" s="5" t="e">
        <f>P_R[[#This Row],[27+]]-P_R[[#This Row],[28+]]</f>
        <v>#VALUE!</v>
      </c>
      <c r="BR444" s="5" t="e">
        <f>P_R[[#This Row],[28+]]-P_R[[#This Row],[29+]]</f>
        <v>#VALUE!</v>
      </c>
      <c r="BS444" s="5" t="e">
        <f>P_R[[#This Row],[29+]]-P_R[[#This Row],[30+]]</f>
        <v>#VALUE!</v>
      </c>
      <c r="BT444" s="5" t="e">
        <f>P_R[[#This Row],[30+]]-P_R[[#This Row],[31+]]</f>
        <v>#VALUE!</v>
      </c>
      <c r="BU444" s="5" t="e">
        <f>P_R[[#This Row],[31+]]-P_R[[#This Row],[32+]]</f>
        <v>#VALUE!</v>
      </c>
      <c r="BV444" s="5" t="e">
        <f>P_R[[#This Row],[32+]]-P_R[[#This Row],[33+]]</f>
        <v>#VALUE!</v>
      </c>
      <c r="BW444" s="5" t="e">
        <f>P_R[[#This Row],[33+]]-P_R[[#This Row],[34+]]</f>
        <v>#VALUE!</v>
      </c>
      <c r="BX444" s="5" t="e">
        <f>P_R[[#This Row],[34+]]-P_R[[#This Row],[35+]]</f>
        <v>#VALUE!</v>
      </c>
      <c r="BY444" s="5" t="e">
        <f>P_R[[#This Row],[35+]]-P_R[[#This Row],[36+]]</f>
        <v>#VALUE!</v>
      </c>
      <c r="BZ444" s="5" t="e">
        <f>P_R[[#This Row],[36+]]-P_R[[#This Row],[37+]]</f>
        <v>#VALUE!</v>
      </c>
      <c r="CA444" s="5" t="e">
        <f>P_R[[#This Row],[37+]]-P_R[[#This Row],[38+]]</f>
        <v>#VALUE!</v>
      </c>
      <c r="CB444" s="5" t="e">
        <f>P_R[[#This Row],[38+]]-P_R[[#This Row],[39+]]</f>
        <v>#VALUE!</v>
      </c>
      <c r="CC444" s="5" t="e">
        <f>P_R[[#This Row],[39+]]-P_R[[#This Row],[40+]]</f>
        <v>#VALUE!</v>
      </c>
      <c r="CD444" s="5" t="e">
        <f>P_R[[#This Row],[40+]]-P_R[[#This Row],[41+]]</f>
        <v>#VALUE!</v>
      </c>
      <c r="CE444" s="5" t="e">
        <f>P_R[[#This Row],[41+]]-P_R[[#This Row],[42+]]</f>
        <v>#VALUE!</v>
      </c>
      <c r="CF444" s="5" t="e">
        <f>P_R[[#This Row],[42+]]-P_R[[#This Row],[43+]]</f>
        <v>#VALUE!</v>
      </c>
      <c r="CG444" s="5" t="e">
        <f>P_R[[#This Row],[43+]]-P_R[[#This Row],[44+]]</f>
        <v>#VALUE!</v>
      </c>
      <c r="CH444" s="5" t="e">
        <f>P_R[[#This Row],[44+]]-P_R[[#This Row],[45+]]</f>
        <v>#VALUE!</v>
      </c>
      <c r="CI444" s="5" t="e">
        <f>P_R[[#This Row],[45+]]-P_R[[#This Row],[46+]]</f>
        <v>#VALUE!</v>
      </c>
      <c r="CJ444" s="5" t="e">
        <f>P_R[[#This Row],[46+]]-P_R[[#This Row],[47+]]</f>
        <v>#VALUE!</v>
      </c>
      <c r="CK444" s="5" t="e">
        <f>P_R[[#This Row],[47+]]-P_R[[#This Row],[48+]]</f>
        <v>#VALUE!</v>
      </c>
      <c r="CL444" s="5" t="e">
        <f>P_R[[#This Row],[48+]]-P_R[[#This Row],[49+]]</f>
        <v>#VALUE!</v>
      </c>
    </row>
    <row r="445" spans="50:90" x14ac:dyDescent="0.25">
      <c r="AX445" s="5" t="e">
        <f>P_R[[#This Row],[8+]]-P_R[[#This Row],[9+]]</f>
        <v>#VALUE!</v>
      </c>
      <c r="AY445" s="5" t="e">
        <f>P_R[[#This Row],[9+]]-P_R[[#This Row],[10+]]</f>
        <v>#VALUE!</v>
      </c>
      <c r="AZ445" s="5" t="e">
        <f>P_R[[#This Row],[10+]]-P_R[[#This Row],[11+]]</f>
        <v>#VALUE!</v>
      </c>
      <c r="BA445" s="5" t="e">
        <f>P_R[[#This Row],[11+]]-P_R[[#This Row],[12+]]</f>
        <v>#VALUE!</v>
      </c>
      <c r="BB445" s="5" t="e">
        <f>P_R[[#This Row],[12+]]-P_R[[#This Row],[13+]]</f>
        <v>#VALUE!</v>
      </c>
      <c r="BC445" s="5" t="e">
        <f>P_R[[#This Row],[13+]]-P_R[[#This Row],[14+]]</f>
        <v>#VALUE!</v>
      </c>
      <c r="BD445" s="5" t="e">
        <f>P_R[[#This Row],[14+]]-P_R[[#This Row],[15+]]</f>
        <v>#VALUE!</v>
      </c>
      <c r="BE445" s="5" t="e">
        <f>P_R[[#This Row],[15+]]-P_R[[#This Row],[16+]]</f>
        <v>#VALUE!</v>
      </c>
      <c r="BF445" s="5" t="e">
        <f>P_R[[#This Row],[16+]]-P_R[[#This Row],[17+]]</f>
        <v>#VALUE!</v>
      </c>
      <c r="BG445" s="5" t="e">
        <f>P_R[[#This Row],[17+]]-P_R[[#This Row],[18+]]</f>
        <v>#VALUE!</v>
      </c>
      <c r="BH445" s="5" t="e">
        <f>P_R[[#This Row],[18+]]-P_R[[#This Row],[19+]]</f>
        <v>#VALUE!</v>
      </c>
      <c r="BI445" s="5" t="e">
        <f>P_R[[#This Row],[19+]]-P_R[[#This Row],[20+]]</f>
        <v>#VALUE!</v>
      </c>
      <c r="BJ445" s="5" t="e">
        <f>P_R[[#This Row],[20+]]-P_R[[#This Row],[21+]]</f>
        <v>#VALUE!</v>
      </c>
      <c r="BK445" s="5" t="e">
        <f>P_R[[#This Row],[21+]]-P_R[[#This Row],[22+]]</f>
        <v>#VALUE!</v>
      </c>
      <c r="BL445" s="5" t="e">
        <f>P_R[[#This Row],[22+]]-P_R[[#This Row],[23+]]</f>
        <v>#VALUE!</v>
      </c>
      <c r="BM445" s="5" t="e">
        <f>P_R[[#This Row],[23+]]-P_R[[#This Row],[24+]]</f>
        <v>#VALUE!</v>
      </c>
      <c r="BN445" s="5" t="e">
        <f>P_R[[#This Row],[24+]]-P_R[[#This Row],[25+]]</f>
        <v>#VALUE!</v>
      </c>
      <c r="BO445" s="5" t="e">
        <f>P_R[[#This Row],[25+]]-P_R[[#This Row],[26+]]</f>
        <v>#VALUE!</v>
      </c>
      <c r="BP445" s="5" t="e">
        <f>P_R[[#This Row],[26+]]-P_R[[#This Row],[27+]]</f>
        <v>#VALUE!</v>
      </c>
      <c r="BQ445" s="5" t="e">
        <f>P_R[[#This Row],[27+]]-P_R[[#This Row],[28+]]</f>
        <v>#VALUE!</v>
      </c>
      <c r="BR445" s="5" t="e">
        <f>P_R[[#This Row],[28+]]-P_R[[#This Row],[29+]]</f>
        <v>#VALUE!</v>
      </c>
      <c r="BS445" s="5" t="e">
        <f>P_R[[#This Row],[29+]]-P_R[[#This Row],[30+]]</f>
        <v>#VALUE!</v>
      </c>
      <c r="BT445" s="5" t="e">
        <f>P_R[[#This Row],[30+]]-P_R[[#This Row],[31+]]</f>
        <v>#VALUE!</v>
      </c>
      <c r="BU445" s="5" t="e">
        <f>P_R[[#This Row],[31+]]-P_R[[#This Row],[32+]]</f>
        <v>#VALUE!</v>
      </c>
      <c r="BV445" s="5" t="e">
        <f>P_R[[#This Row],[32+]]-P_R[[#This Row],[33+]]</f>
        <v>#VALUE!</v>
      </c>
      <c r="BW445" s="5" t="e">
        <f>P_R[[#This Row],[33+]]-P_R[[#This Row],[34+]]</f>
        <v>#VALUE!</v>
      </c>
      <c r="BX445" s="5" t="e">
        <f>P_R[[#This Row],[34+]]-P_R[[#This Row],[35+]]</f>
        <v>#VALUE!</v>
      </c>
      <c r="BY445" s="5" t="e">
        <f>P_R[[#This Row],[35+]]-P_R[[#This Row],[36+]]</f>
        <v>#VALUE!</v>
      </c>
      <c r="BZ445" s="5" t="e">
        <f>P_R[[#This Row],[36+]]-P_R[[#This Row],[37+]]</f>
        <v>#VALUE!</v>
      </c>
      <c r="CA445" s="5" t="e">
        <f>P_R[[#This Row],[37+]]-P_R[[#This Row],[38+]]</f>
        <v>#VALUE!</v>
      </c>
      <c r="CB445" s="5" t="e">
        <f>P_R[[#This Row],[38+]]-P_R[[#This Row],[39+]]</f>
        <v>#VALUE!</v>
      </c>
      <c r="CC445" s="5" t="e">
        <f>P_R[[#This Row],[39+]]-P_R[[#This Row],[40+]]</f>
        <v>#VALUE!</v>
      </c>
      <c r="CD445" s="5" t="e">
        <f>P_R[[#This Row],[40+]]-P_R[[#This Row],[41+]]</f>
        <v>#VALUE!</v>
      </c>
      <c r="CE445" s="5" t="e">
        <f>P_R[[#This Row],[41+]]-P_R[[#This Row],[42+]]</f>
        <v>#VALUE!</v>
      </c>
      <c r="CF445" s="5" t="e">
        <f>P_R[[#This Row],[42+]]-P_R[[#This Row],[43+]]</f>
        <v>#VALUE!</v>
      </c>
      <c r="CG445" s="5" t="e">
        <f>P_R[[#This Row],[43+]]-P_R[[#This Row],[44+]]</f>
        <v>#VALUE!</v>
      </c>
      <c r="CH445" s="5" t="e">
        <f>P_R[[#This Row],[44+]]-P_R[[#This Row],[45+]]</f>
        <v>#VALUE!</v>
      </c>
      <c r="CI445" s="5" t="e">
        <f>P_R[[#This Row],[45+]]-P_R[[#This Row],[46+]]</f>
        <v>#VALUE!</v>
      </c>
      <c r="CJ445" s="5" t="e">
        <f>P_R[[#This Row],[46+]]-P_R[[#This Row],[47+]]</f>
        <v>#VALUE!</v>
      </c>
      <c r="CK445" s="5" t="e">
        <f>P_R[[#This Row],[47+]]-P_R[[#This Row],[48+]]</f>
        <v>#VALUE!</v>
      </c>
      <c r="CL445" s="5" t="e">
        <f>P_R[[#This Row],[48+]]-P_R[[#This Row],[49+]]</f>
        <v>#VALUE!</v>
      </c>
    </row>
    <row r="446" spans="50:90" x14ac:dyDescent="0.25">
      <c r="AX446" s="5" t="e">
        <f>P_R[[#This Row],[8+]]-P_R[[#This Row],[9+]]</f>
        <v>#VALUE!</v>
      </c>
      <c r="AY446" s="5" t="e">
        <f>P_R[[#This Row],[9+]]-P_R[[#This Row],[10+]]</f>
        <v>#VALUE!</v>
      </c>
      <c r="AZ446" s="5" t="e">
        <f>P_R[[#This Row],[10+]]-P_R[[#This Row],[11+]]</f>
        <v>#VALUE!</v>
      </c>
      <c r="BA446" s="5" t="e">
        <f>P_R[[#This Row],[11+]]-P_R[[#This Row],[12+]]</f>
        <v>#VALUE!</v>
      </c>
      <c r="BB446" s="5" t="e">
        <f>P_R[[#This Row],[12+]]-P_R[[#This Row],[13+]]</f>
        <v>#VALUE!</v>
      </c>
      <c r="BC446" s="5" t="e">
        <f>P_R[[#This Row],[13+]]-P_R[[#This Row],[14+]]</f>
        <v>#VALUE!</v>
      </c>
      <c r="BD446" s="5" t="e">
        <f>P_R[[#This Row],[14+]]-P_R[[#This Row],[15+]]</f>
        <v>#VALUE!</v>
      </c>
      <c r="BE446" s="5" t="e">
        <f>P_R[[#This Row],[15+]]-P_R[[#This Row],[16+]]</f>
        <v>#VALUE!</v>
      </c>
      <c r="BF446" s="5" t="e">
        <f>P_R[[#This Row],[16+]]-P_R[[#This Row],[17+]]</f>
        <v>#VALUE!</v>
      </c>
      <c r="BG446" s="5" t="e">
        <f>P_R[[#This Row],[17+]]-P_R[[#This Row],[18+]]</f>
        <v>#VALUE!</v>
      </c>
      <c r="BH446" s="5" t="e">
        <f>P_R[[#This Row],[18+]]-P_R[[#This Row],[19+]]</f>
        <v>#VALUE!</v>
      </c>
      <c r="BI446" s="5" t="e">
        <f>P_R[[#This Row],[19+]]-P_R[[#This Row],[20+]]</f>
        <v>#VALUE!</v>
      </c>
      <c r="BJ446" s="5" t="e">
        <f>P_R[[#This Row],[20+]]-P_R[[#This Row],[21+]]</f>
        <v>#VALUE!</v>
      </c>
      <c r="BK446" s="5" t="e">
        <f>P_R[[#This Row],[21+]]-P_R[[#This Row],[22+]]</f>
        <v>#VALUE!</v>
      </c>
      <c r="BL446" s="5" t="e">
        <f>P_R[[#This Row],[22+]]-P_R[[#This Row],[23+]]</f>
        <v>#VALUE!</v>
      </c>
      <c r="BM446" s="5" t="e">
        <f>P_R[[#This Row],[23+]]-P_R[[#This Row],[24+]]</f>
        <v>#VALUE!</v>
      </c>
      <c r="BN446" s="5" t="e">
        <f>P_R[[#This Row],[24+]]-P_R[[#This Row],[25+]]</f>
        <v>#VALUE!</v>
      </c>
      <c r="BO446" s="5" t="e">
        <f>P_R[[#This Row],[25+]]-P_R[[#This Row],[26+]]</f>
        <v>#VALUE!</v>
      </c>
      <c r="BP446" s="5" t="e">
        <f>P_R[[#This Row],[26+]]-P_R[[#This Row],[27+]]</f>
        <v>#VALUE!</v>
      </c>
      <c r="BQ446" s="5" t="e">
        <f>P_R[[#This Row],[27+]]-P_R[[#This Row],[28+]]</f>
        <v>#VALUE!</v>
      </c>
      <c r="BR446" s="5" t="e">
        <f>P_R[[#This Row],[28+]]-P_R[[#This Row],[29+]]</f>
        <v>#VALUE!</v>
      </c>
      <c r="BS446" s="5" t="e">
        <f>P_R[[#This Row],[29+]]-P_R[[#This Row],[30+]]</f>
        <v>#VALUE!</v>
      </c>
      <c r="BT446" s="5" t="e">
        <f>P_R[[#This Row],[30+]]-P_R[[#This Row],[31+]]</f>
        <v>#VALUE!</v>
      </c>
      <c r="BU446" s="5" t="e">
        <f>P_R[[#This Row],[31+]]-P_R[[#This Row],[32+]]</f>
        <v>#VALUE!</v>
      </c>
      <c r="BV446" s="5" t="e">
        <f>P_R[[#This Row],[32+]]-P_R[[#This Row],[33+]]</f>
        <v>#VALUE!</v>
      </c>
      <c r="BW446" s="5" t="e">
        <f>P_R[[#This Row],[33+]]-P_R[[#This Row],[34+]]</f>
        <v>#VALUE!</v>
      </c>
      <c r="BX446" s="5" t="e">
        <f>P_R[[#This Row],[34+]]-P_R[[#This Row],[35+]]</f>
        <v>#VALUE!</v>
      </c>
      <c r="BY446" s="5" t="e">
        <f>P_R[[#This Row],[35+]]-P_R[[#This Row],[36+]]</f>
        <v>#VALUE!</v>
      </c>
      <c r="BZ446" s="5" t="e">
        <f>P_R[[#This Row],[36+]]-P_R[[#This Row],[37+]]</f>
        <v>#VALUE!</v>
      </c>
      <c r="CA446" s="5" t="e">
        <f>P_R[[#This Row],[37+]]-P_R[[#This Row],[38+]]</f>
        <v>#VALUE!</v>
      </c>
      <c r="CB446" s="5" t="e">
        <f>P_R[[#This Row],[38+]]-P_R[[#This Row],[39+]]</f>
        <v>#VALUE!</v>
      </c>
      <c r="CC446" s="5" t="e">
        <f>P_R[[#This Row],[39+]]-P_R[[#This Row],[40+]]</f>
        <v>#VALUE!</v>
      </c>
      <c r="CD446" s="5" t="e">
        <f>P_R[[#This Row],[40+]]-P_R[[#This Row],[41+]]</f>
        <v>#VALUE!</v>
      </c>
      <c r="CE446" s="5" t="e">
        <f>P_R[[#This Row],[41+]]-P_R[[#This Row],[42+]]</f>
        <v>#VALUE!</v>
      </c>
      <c r="CF446" s="5" t="e">
        <f>P_R[[#This Row],[42+]]-P_R[[#This Row],[43+]]</f>
        <v>#VALUE!</v>
      </c>
      <c r="CG446" s="5" t="e">
        <f>P_R[[#This Row],[43+]]-P_R[[#This Row],[44+]]</f>
        <v>#VALUE!</v>
      </c>
      <c r="CH446" s="5" t="e">
        <f>P_R[[#This Row],[44+]]-P_R[[#This Row],[45+]]</f>
        <v>#VALUE!</v>
      </c>
      <c r="CI446" s="5" t="e">
        <f>P_R[[#This Row],[45+]]-P_R[[#This Row],[46+]]</f>
        <v>#VALUE!</v>
      </c>
      <c r="CJ446" s="5" t="e">
        <f>P_R[[#This Row],[46+]]-P_R[[#This Row],[47+]]</f>
        <v>#VALUE!</v>
      </c>
      <c r="CK446" s="5" t="e">
        <f>P_R[[#This Row],[47+]]-P_R[[#This Row],[48+]]</f>
        <v>#VALUE!</v>
      </c>
      <c r="CL446" s="5" t="e">
        <f>P_R[[#This Row],[48+]]-P_R[[#This Row],[49+]]</f>
        <v>#VALUE!</v>
      </c>
    </row>
    <row r="447" spans="50:90" x14ac:dyDescent="0.25">
      <c r="AX447" s="5" t="e">
        <f>P_R[[#This Row],[8+]]-P_R[[#This Row],[9+]]</f>
        <v>#VALUE!</v>
      </c>
      <c r="AY447" s="5" t="e">
        <f>P_R[[#This Row],[9+]]-P_R[[#This Row],[10+]]</f>
        <v>#VALUE!</v>
      </c>
      <c r="AZ447" s="5" t="e">
        <f>P_R[[#This Row],[10+]]-P_R[[#This Row],[11+]]</f>
        <v>#VALUE!</v>
      </c>
      <c r="BA447" s="5" t="e">
        <f>P_R[[#This Row],[11+]]-P_R[[#This Row],[12+]]</f>
        <v>#VALUE!</v>
      </c>
      <c r="BB447" s="5" t="e">
        <f>P_R[[#This Row],[12+]]-P_R[[#This Row],[13+]]</f>
        <v>#VALUE!</v>
      </c>
      <c r="BC447" s="5" t="e">
        <f>P_R[[#This Row],[13+]]-P_R[[#This Row],[14+]]</f>
        <v>#VALUE!</v>
      </c>
      <c r="BD447" s="5" t="e">
        <f>P_R[[#This Row],[14+]]-P_R[[#This Row],[15+]]</f>
        <v>#VALUE!</v>
      </c>
      <c r="BE447" s="5" t="e">
        <f>P_R[[#This Row],[15+]]-P_R[[#This Row],[16+]]</f>
        <v>#VALUE!</v>
      </c>
      <c r="BF447" s="5" t="e">
        <f>P_R[[#This Row],[16+]]-P_R[[#This Row],[17+]]</f>
        <v>#VALUE!</v>
      </c>
      <c r="BG447" s="5" t="e">
        <f>P_R[[#This Row],[17+]]-P_R[[#This Row],[18+]]</f>
        <v>#VALUE!</v>
      </c>
      <c r="BH447" s="5" t="e">
        <f>P_R[[#This Row],[18+]]-P_R[[#This Row],[19+]]</f>
        <v>#VALUE!</v>
      </c>
      <c r="BI447" s="5" t="e">
        <f>P_R[[#This Row],[19+]]-P_R[[#This Row],[20+]]</f>
        <v>#VALUE!</v>
      </c>
      <c r="BJ447" s="5" t="e">
        <f>P_R[[#This Row],[20+]]-P_R[[#This Row],[21+]]</f>
        <v>#VALUE!</v>
      </c>
      <c r="BK447" s="5" t="e">
        <f>P_R[[#This Row],[21+]]-P_R[[#This Row],[22+]]</f>
        <v>#VALUE!</v>
      </c>
      <c r="BL447" s="5" t="e">
        <f>P_R[[#This Row],[22+]]-P_R[[#This Row],[23+]]</f>
        <v>#VALUE!</v>
      </c>
      <c r="BM447" s="5" t="e">
        <f>P_R[[#This Row],[23+]]-P_R[[#This Row],[24+]]</f>
        <v>#VALUE!</v>
      </c>
      <c r="BN447" s="5" t="e">
        <f>P_R[[#This Row],[24+]]-P_R[[#This Row],[25+]]</f>
        <v>#VALUE!</v>
      </c>
      <c r="BO447" s="5" t="e">
        <f>P_R[[#This Row],[25+]]-P_R[[#This Row],[26+]]</f>
        <v>#VALUE!</v>
      </c>
      <c r="BP447" s="5" t="e">
        <f>P_R[[#This Row],[26+]]-P_R[[#This Row],[27+]]</f>
        <v>#VALUE!</v>
      </c>
      <c r="BQ447" s="5" t="e">
        <f>P_R[[#This Row],[27+]]-P_R[[#This Row],[28+]]</f>
        <v>#VALUE!</v>
      </c>
      <c r="BR447" s="5" t="e">
        <f>P_R[[#This Row],[28+]]-P_R[[#This Row],[29+]]</f>
        <v>#VALUE!</v>
      </c>
      <c r="BS447" s="5" t="e">
        <f>P_R[[#This Row],[29+]]-P_R[[#This Row],[30+]]</f>
        <v>#VALUE!</v>
      </c>
      <c r="BT447" s="5" t="e">
        <f>P_R[[#This Row],[30+]]-P_R[[#This Row],[31+]]</f>
        <v>#VALUE!</v>
      </c>
      <c r="BU447" s="5" t="e">
        <f>P_R[[#This Row],[31+]]-P_R[[#This Row],[32+]]</f>
        <v>#VALUE!</v>
      </c>
      <c r="BV447" s="5" t="e">
        <f>P_R[[#This Row],[32+]]-P_R[[#This Row],[33+]]</f>
        <v>#VALUE!</v>
      </c>
      <c r="BW447" s="5" t="e">
        <f>P_R[[#This Row],[33+]]-P_R[[#This Row],[34+]]</f>
        <v>#VALUE!</v>
      </c>
      <c r="BX447" s="5" t="e">
        <f>P_R[[#This Row],[34+]]-P_R[[#This Row],[35+]]</f>
        <v>#VALUE!</v>
      </c>
      <c r="BY447" s="5" t="e">
        <f>P_R[[#This Row],[35+]]-P_R[[#This Row],[36+]]</f>
        <v>#VALUE!</v>
      </c>
      <c r="BZ447" s="5" t="e">
        <f>P_R[[#This Row],[36+]]-P_R[[#This Row],[37+]]</f>
        <v>#VALUE!</v>
      </c>
      <c r="CA447" s="5" t="e">
        <f>P_R[[#This Row],[37+]]-P_R[[#This Row],[38+]]</f>
        <v>#VALUE!</v>
      </c>
      <c r="CB447" s="5" t="e">
        <f>P_R[[#This Row],[38+]]-P_R[[#This Row],[39+]]</f>
        <v>#VALUE!</v>
      </c>
      <c r="CC447" s="5" t="e">
        <f>P_R[[#This Row],[39+]]-P_R[[#This Row],[40+]]</f>
        <v>#VALUE!</v>
      </c>
      <c r="CD447" s="5" t="e">
        <f>P_R[[#This Row],[40+]]-P_R[[#This Row],[41+]]</f>
        <v>#VALUE!</v>
      </c>
      <c r="CE447" s="5" t="e">
        <f>P_R[[#This Row],[41+]]-P_R[[#This Row],[42+]]</f>
        <v>#VALUE!</v>
      </c>
      <c r="CF447" s="5" t="e">
        <f>P_R[[#This Row],[42+]]-P_R[[#This Row],[43+]]</f>
        <v>#VALUE!</v>
      </c>
      <c r="CG447" s="5" t="e">
        <f>P_R[[#This Row],[43+]]-P_R[[#This Row],[44+]]</f>
        <v>#VALUE!</v>
      </c>
      <c r="CH447" s="5" t="e">
        <f>P_R[[#This Row],[44+]]-P_R[[#This Row],[45+]]</f>
        <v>#VALUE!</v>
      </c>
      <c r="CI447" s="5" t="e">
        <f>P_R[[#This Row],[45+]]-P_R[[#This Row],[46+]]</f>
        <v>#VALUE!</v>
      </c>
      <c r="CJ447" s="5" t="e">
        <f>P_R[[#This Row],[46+]]-P_R[[#This Row],[47+]]</f>
        <v>#VALUE!</v>
      </c>
      <c r="CK447" s="5" t="e">
        <f>P_R[[#This Row],[47+]]-P_R[[#This Row],[48+]]</f>
        <v>#VALUE!</v>
      </c>
      <c r="CL447" s="5" t="e">
        <f>P_R[[#This Row],[48+]]-P_R[[#This Row],[49+]]</f>
        <v>#VALUE!</v>
      </c>
    </row>
  </sheetData>
  <conditionalFormatting sqref="H2:AW243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7E07-25B4-46AD-9105-E2CDC5A831F3}">
  <dimension ref="A1:BB473"/>
  <sheetViews>
    <sheetView workbookViewId="0">
      <pane xSplit="7" ySplit="1" topLeftCell="H11" activePane="bottomRight" state="frozen"/>
      <selection activeCell="O4" sqref="O4"/>
      <selection pane="topRight" activeCell="O4" sqref="O4"/>
      <selection pane="bottomLeft" activeCell="O4" sqref="O4"/>
      <selection pane="bottomRight" activeCell="E2" sqref="E2:E97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42578125" style="8" bestFit="1" customWidth="1"/>
    <col min="6" max="6" width="6.7109375" bestFit="1" customWidth="1"/>
    <col min="7" max="7" width="6.85546875" bestFit="1" customWidth="1"/>
    <col min="8" max="14" width="8.140625" bestFit="1" customWidth="1"/>
    <col min="15" max="31" width="7.140625" bestFit="1" customWidth="1"/>
    <col min="32" max="54" width="8.140625" bestFit="1" customWidth="1"/>
  </cols>
  <sheetData>
    <row r="1" spans="1:54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70</v>
      </c>
      <c r="G1" t="s">
        <v>71</v>
      </c>
      <c r="H1" t="s">
        <v>32</v>
      </c>
      <c r="I1" t="s">
        <v>33</v>
      </c>
      <c r="J1" t="s">
        <v>34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s="1" t="s">
        <v>33</v>
      </c>
      <c r="AG1" s="1" t="s">
        <v>34</v>
      </c>
      <c r="AH1" s="1" t="s">
        <v>2</v>
      </c>
      <c r="AI1" s="1" t="s">
        <v>3</v>
      </c>
      <c r="AJ1" s="1" t="s">
        <v>4</v>
      </c>
      <c r="AK1" s="1" t="s">
        <v>5</v>
      </c>
      <c r="AL1" s="1" t="s">
        <v>6</v>
      </c>
      <c r="AM1" s="1" t="s">
        <v>7</v>
      </c>
      <c r="AN1" s="1" t="s">
        <v>8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2" t="s">
        <v>22</v>
      </c>
    </row>
    <row r="2" spans="1:54" x14ac:dyDescent="0.25">
      <c r="A2" s="10">
        <v>22400717</v>
      </c>
      <c r="B2" s="13" t="s">
        <v>90</v>
      </c>
      <c r="C2" s="13" t="s">
        <v>91</v>
      </c>
      <c r="D2" s="11">
        <v>0.79166666666666663</v>
      </c>
      <c r="E2" s="9" t="str">
        <f>HYPERLINK("https://www.nba.com/stats/player/203507/boxscores-traditional", "Giannis Antetokounmpo")</f>
        <v>Giannis Antetokounmpo</v>
      </c>
      <c r="F2">
        <v>18.8</v>
      </c>
      <c r="G2" s="4">
        <v>3.6550000000000002</v>
      </c>
      <c r="H2" s="3">
        <v>0.99992000000000003</v>
      </c>
      <c r="I2" s="3">
        <v>0.99977000000000005</v>
      </c>
      <c r="J2" s="3">
        <v>0.99938000000000005</v>
      </c>
      <c r="K2" s="3">
        <v>0.99841000000000002</v>
      </c>
      <c r="L2" s="3">
        <v>0.99631999999999998</v>
      </c>
      <c r="M2" s="3">
        <v>0.99202000000000001</v>
      </c>
      <c r="N2" s="3">
        <v>0.98341000000000001</v>
      </c>
      <c r="O2" s="3">
        <v>0.96855999999999998</v>
      </c>
      <c r="P2" s="3">
        <v>0.94408000000000003</v>
      </c>
      <c r="Q2" s="3">
        <v>0.90490000000000004</v>
      </c>
      <c r="R2" s="3">
        <v>0.85082999999999998</v>
      </c>
      <c r="S2" s="3">
        <v>0.77934999999999999</v>
      </c>
      <c r="T2" s="3">
        <v>0.68793000000000004</v>
      </c>
      <c r="U2" s="3">
        <v>0.58706000000000003</v>
      </c>
      <c r="V2" s="3">
        <v>0.48005999999999999</v>
      </c>
      <c r="W2" s="3">
        <v>0.37069999999999997</v>
      </c>
      <c r="X2" s="3">
        <v>0.27424999999999999</v>
      </c>
      <c r="Y2" s="3">
        <v>0.18942999999999999</v>
      </c>
      <c r="Z2" s="3">
        <v>0.12506999999999999</v>
      </c>
      <c r="AA2" s="3">
        <v>7.7799999999999994E-2</v>
      </c>
      <c r="AB2" s="3">
        <v>4.4569999999999999E-2</v>
      </c>
      <c r="AC2" s="3">
        <v>2.4420000000000001E-2</v>
      </c>
      <c r="AD2" s="3">
        <v>1.255E-2</v>
      </c>
      <c r="AE2" s="3">
        <v>5.8700000000000002E-3</v>
      </c>
      <c r="AF2" s="5">
        <f>A_R[[#This Row],[5+]]-A_R[[#This Row],[6+]]</f>
        <v>1.4999999999998348E-4</v>
      </c>
      <c r="AG2" s="5">
        <f>A_R[[#This Row],[6+]]-A_R[[#This Row],[7+]]</f>
        <v>3.9000000000000146E-4</v>
      </c>
      <c r="AH2" s="5">
        <f>A_R[[#This Row],[7+]]-A_R[[#This Row],[8+]]</f>
        <v>9.700000000000264E-4</v>
      </c>
      <c r="AI2" s="5">
        <f>A_R[[#This Row],[8+]]-A_R[[#This Row],[9+]]</f>
        <v>2.0900000000000363E-3</v>
      </c>
      <c r="AJ2" s="5">
        <f>A_R[[#This Row],[9+]]-A_R[[#This Row],[10+]]</f>
        <v>4.2999999999999705E-3</v>
      </c>
      <c r="AK2" s="5">
        <f>A_R[[#This Row],[10+]]-A_R[[#This Row],[11+]]</f>
        <v>8.6100000000000065E-3</v>
      </c>
      <c r="AL2" s="5">
        <f>A_R[[#This Row],[11+]]-A_R[[#This Row],[12+]]</f>
        <v>1.485000000000003E-2</v>
      </c>
      <c r="AM2" s="5">
        <f>A_R[[#This Row],[12+]]-A_R[[#This Row],[13+]]</f>
        <v>2.4479999999999946E-2</v>
      </c>
      <c r="AN2" s="5">
        <f>A_R[[#This Row],[13+]]-A_R[[#This Row],[14+]]</f>
        <v>3.9179999999999993E-2</v>
      </c>
      <c r="AO2" s="5">
        <f>A_R[[#This Row],[14+]]-A_R[[#This Row],[15+]]</f>
        <v>5.4070000000000062E-2</v>
      </c>
      <c r="AP2" s="5">
        <f>A_R[[#This Row],[15+]]-A_R[[#This Row],[16+]]</f>
        <v>7.1479999999999988E-2</v>
      </c>
      <c r="AQ2" s="5">
        <f>A_R[[#This Row],[16+]]-A_R[[#This Row],[17+]]</f>
        <v>9.1419999999999946E-2</v>
      </c>
      <c r="AR2" s="5">
        <f>A_R[[#This Row],[17+]]-A_R[[#This Row],[18+]]</f>
        <v>0.10087000000000002</v>
      </c>
      <c r="AS2" s="5">
        <f>A_R[[#This Row],[18+]]-A_R[[#This Row],[19+]]</f>
        <v>0.10700000000000004</v>
      </c>
      <c r="AT2" s="5">
        <f>A_R[[#This Row],[19+]]-A_R[[#This Row],[20+]]</f>
        <v>0.10936000000000001</v>
      </c>
      <c r="AU2" s="5">
        <f>A_R[[#This Row],[20+]]-A_R[[#This Row],[21+]]</f>
        <v>9.644999999999998E-2</v>
      </c>
      <c r="AV2" s="5">
        <f>A_R[[#This Row],[21+]]-A_R[[#This Row],[22+]]</f>
        <v>8.4820000000000007E-2</v>
      </c>
      <c r="AW2" s="5">
        <f>A_R[[#This Row],[22+]]-A_R[[#This Row],[23+]]</f>
        <v>6.4360000000000001E-2</v>
      </c>
      <c r="AX2" s="5">
        <f>A_R[[#This Row],[23+]]-A_R[[#This Row],[24+]]</f>
        <v>4.7269999999999993E-2</v>
      </c>
      <c r="AY2" s="5">
        <f>A_R[[#This Row],[24+]]-A_R[[#This Row],[25+]]</f>
        <v>3.3229999999999996E-2</v>
      </c>
      <c r="AZ2" s="5">
        <f>A_R[[#This Row],[25+]]-A_R[[#This Row],[26+]]</f>
        <v>2.0149999999999998E-2</v>
      </c>
      <c r="BA2" s="5">
        <f>A_R[[#This Row],[26+]]-A_R[[#This Row],[27+]]</f>
        <v>1.187E-2</v>
      </c>
      <c r="BB2" s="5">
        <f>A_R[[#This Row],[27+]]-A_R[[#This Row],[28+]]</f>
        <v>6.6800000000000002E-3</v>
      </c>
    </row>
    <row r="3" spans="1:54" x14ac:dyDescent="0.25">
      <c r="A3" s="10">
        <v>22400717</v>
      </c>
      <c r="B3" s="13" t="s">
        <v>90</v>
      </c>
      <c r="C3" s="13" t="s">
        <v>91</v>
      </c>
      <c r="D3" s="11">
        <v>0.79166666666666663</v>
      </c>
      <c r="E3" s="9" t="str">
        <f>HYPERLINK("https://www.nba.com/stats/player/203081/boxscores-traditional", "Damian Lillard")</f>
        <v>Damian Lillard</v>
      </c>
      <c r="F3">
        <v>12.8</v>
      </c>
      <c r="G3" s="4">
        <v>3.8679999999999999</v>
      </c>
      <c r="H3" s="3">
        <v>0.97831000000000001</v>
      </c>
      <c r="I3" s="3">
        <v>0.96079999999999999</v>
      </c>
      <c r="J3" s="3">
        <v>0.93318999999999996</v>
      </c>
      <c r="K3" s="3">
        <v>0.89251000000000003</v>
      </c>
      <c r="L3" s="3">
        <v>0.83645999999999998</v>
      </c>
      <c r="M3" s="3">
        <v>0.76424000000000003</v>
      </c>
      <c r="N3" s="3">
        <v>0.68081999999999998</v>
      </c>
      <c r="O3" s="3">
        <v>0.58316999999999997</v>
      </c>
      <c r="P3" s="3">
        <v>0.48005999999999999</v>
      </c>
      <c r="Q3" s="3">
        <v>0.37828000000000001</v>
      </c>
      <c r="R3" s="3">
        <v>0.28433999999999998</v>
      </c>
      <c r="S3" s="3">
        <v>0.20327000000000001</v>
      </c>
      <c r="T3" s="3">
        <v>0.13786000000000001</v>
      </c>
      <c r="U3" s="3">
        <v>9.0120000000000006E-2</v>
      </c>
      <c r="V3" s="3">
        <v>5.4800000000000001E-2</v>
      </c>
      <c r="W3" s="3">
        <v>3.1440000000000003E-2</v>
      </c>
      <c r="X3" s="3">
        <v>1.7000000000000001E-2</v>
      </c>
      <c r="Y3" s="3">
        <v>8.6599999999999993E-3</v>
      </c>
      <c r="Z3" s="3">
        <v>4.15E-3</v>
      </c>
      <c r="AA3" s="3">
        <v>1.8699999999999999E-3</v>
      </c>
      <c r="AB3" s="3">
        <v>8.1999999999999998E-4</v>
      </c>
      <c r="AC3" s="3">
        <v>3.2000000000000003E-4</v>
      </c>
      <c r="AD3" s="3">
        <v>1.2E-4</v>
      </c>
      <c r="AE3" s="3">
        <v>4.0000000000000003E-5</v>
      </c>
      <c r="AF3" s="5">
        <f>A_R[[#This Row],[5+]]-A_R[[#This Row],[6+]]</f>
        <v>1.7510000000000026E-2</v>
      </c>
      <c r="AG3" s="5">
        <f>A_R[[#This Row],[6+]]-A_R[[#This Row],[7+]]</f>
        <v>2.7610000000000023E-2</v>
      </c>
      <c r="AH3" s="5">
        <f>A_R[[#This Row],[7+]]-A_R[[#This Row],[8+]]</f>
        <v>4.0679999999999938E-2</v>
      </c>
      <c r="AI3" s="5">
        <f>A_R[[#This Row],[8+]]-A_R[[#This Row],[9+]]</f>
        <v>5.6050000000000044E-2</v>
      </c>
      <c r="AJ3" s="5">
        <f>A_R[[#This Row],[9+]]-A_R[[#This Row],[10+]]</f>
        <v>7.2219999999999951E-2</v>
      </c>
      <c r="AK3" s="5">
        <f>A_R[[#This Row],[10+]]-A_R[[#This Row],[11+]]</f>
        <v>8.342000000000005E-2</v>
      </c>
      <c r="AL3" s="5">
        <f>A_R[[#This Row],[11+]]-A_R[[#This Row],[12+]]</f>
        <v>9.7650000000000015E-2</v>
      </c>
      <c r="AM3" s="5">
        <f>A_R[[#This Row],[12+]]-A_R[[#This Row],[13+]]</f>
        <v>0.10310999999999998</v>
      </c>
      <c r="AN3" s="5">
        <f>A_R[[#This Row],[13+]]-A_R[[#This Row],[14+]]</f>
        <v>0.10177999999999998</v>
      </c>
      <c r="AO3" s="5">
        <f>A_R[[#This Row],[14+]]-A_R[[#This Row],[15+]]</f>
        <v>9.3940000000000023E-2</v>
      </c>
      <c r="AP3" s="5">
        <f>A_R[[#This Row],[15+]]-A_R[[#This Row],[16+]]</f>
        <v>8.1069999999999975E-2</v>
      </c>
      <c r="AQ3" s="5">
        <f>A_R[[#This Row],[16+]]-A_R[[#This Row],[17+]]</f>
        <v>6.5409999999999996E-2</v>
      </c>
      <c r="AR3" s="5">
        <f>A_R[[#This Row],[17+]]-A_R[[#This Row],[18+]]</f>
        <v>4.7740000000000005E-2</v>
      </c>
      <c r="AS3" s="5">
        <f>A_R[[#This Row],[18+]]-A_R[[#This Row],[19+]]</f>
        <v>3.5320000000000004E-2</v>
      </c>
      <c r="AT3" s="5">
        <f>A_R[[#This Row],[19+]]-A_R[[#This Row],[20+]]</f>
        <v>2.3359999999999999E-2</v>
      </c>
      <c r="AU3" s="5">
        <f>A_R[[#This Row],[20+]]-A_R[[#This Row],[21+]]</f>
        <v>1.4440000000000001E-2</v>
      </c>
      <c r="AV3" s="5">
        <f>A_R[[#This Row],[21+]]-A_R[[#This Row],[22+]]</f>
        <v>8.3400000000000019E-3</v>
      </c>
      <c r="AW3" s="5">
        <f>A_R[[#This Row],[22+]]-A_R[[#This Row],[23+]]</f>
        <v>4.5099999999999993E-3</v>
      </c>
      <c r="AX3" s="5">
        <f>A_R[[#This Row],[23+]]-A_R[[#This Row],[24+]]</f>
        <v>2.2799999999999999E-3</v>
      </c>
      <c r="AY3" s="5">
        <f>A_R[[#This Row],[24+]]-A_R[[#This Row],[25+]]</f>
        <v>1.0499999999999999E-3</v>
      </c>
      <c r="AZ3" s="5">
        <f>A_R[[#This Row],[25+]]-A_R[[#This Row],[26+]]</f>
        <v>5.0000000000000001E-4</v>
      </c>
      <c r="BA3" s="5">
        <f>A_R[[#This Row],[26+]]-A_R[[#This Row],[27+]]</f>
        <v>2.0000000000000004E-4</v>
      </c>
      <c r="BB3" s="5">
        <f>A_R[[#This Row],[27+]]-A_R[[#This Row],[28+]]</f>
        <v>7.9999999999999993E-5</v>
      </c>
    </row>
    <row r="4" spans="1:54" x14ac:dyDescent="0.25">
      <c r="A4" s="10">
        <v>22400717</v>
      </c>
      <c r="B4" s="13" t="s">
        <v>90</v>
      </c>
      <c r="C4" s="13" t="s">
        <v>91</v>
      </c>
      <c r="D4" s="11">
        <v>0.79166666666666663</v>
      </c>
      <c r="E4" s="9" t="str">
        <f>HYPERLINK("https://www.nba.com/stats/player/1626171/boxscores-traditional", "Bobby Portis")</f>
        <v>Bobby Portis</v>
      </c>
      <c r="F4">
        <v>9.1999999999999993</v>
      </c>
      <c r="G4" s="4">
        <v>1.9390000000000001</v>
      </c>
      <c r="H4" s="3">
        <v>0.98499999999999999</v>
      </c>
      <c r="I4" s="3">
        <v>0.95052999999999999</v>
      </c>
      <c r="J4" s="3">
        <v>0.87075999999999998</v>
      </c>
      <c r="K4" s="3">
        <v>0.73236999999999997</v>
      </c>
      <c r="L4" s="3">
        <v>0.53983000000000003</v>
      </c>
      <c r="M4" s="3">
        <v>0.34089999999999998</v>
      </c>
      <c r="N4" s="3">
        <v>0.17619000000000001</v>
      </c>
      <c r="O4" s="3">
        <v>7.4929999999999997E-2</v>
      </c>
      <c r="P4" s="3">
        <v>2.5000000000000001E-2</v>
      </c>
      <c r="Q4" s="3">
        <v>6.5700000000000003E-3</v>
      </c>
      <c r="R4" s="3">
        <v>1.39E-3</v>
      </c>
      <c r="S4" s="3">
        <v>2.2000000000000001E-4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5">
        <f>A_R[[#This Row],[5+]]-A_R[[#This Row],[6+]]</f>
        <v>3.4470000000000001E-2</v>
      </c>
      <c r="AG4" s="5">
        <f>A_R[[#This Row],[6+]]-A_R[[#This Row],[7+]]</f>
        <v>7.9770000000000008E-2</v>
      </c>
      <c r="AH4" s="5">
        <f>A_R[[#This Row],[7+]]-A_R[[#This Row],[8+]]</f>
        <v>0.13839000000000001</v>
      </c>
      <c r="AI4" s="5">
        <f>A_R[[#This Row],[8+]]-A_R[[#This Row],[9+]]</f>
        <v>0.19253999999999993</v>
      </c>
      <c r="AJ4" s="5">
        <f>A_R[[#This Row],[9+]]-A_R[[#This Row],[10+]]</f>
        <v>0.19893000000000005</v>
      </c>
      <c r="AK4" s="5">
        <f>A_R[[#This Row],[10+]]-A_R[[#This Row],[11+]]</f>
        <v>0.16470999999999997</v>
      </c>
      <c r="AL4" s="5">
        <f>A_R[[#This Row],[11+]]-A_R[[#This Row],[12+]]</f>
        <v>0.10126000000000002</v>
      </c>
      <c r="AM4" s="5">
        <f>A_R[[#This Row],[12+]]-A_R[[#This Row],[13+]]</f>
        <v>4.9929999999999995E-2</v>
      </c>
      <c r="AN4" s="5">
        <f>A_R[[#This Row],[13+]]-A_R[[#This Row],[14+]]</f>
        <v>1.8430000000000002E-2</v>
      </c>
      <c r="AO4" s="5">
        <f>A_R[[#This Row],[14+]]-A_R[[#This Row],[15+]]</f>
        <v>5.1800000000000006E-3</v>
      </c>
      <c r="AP4" s="5">
        <f>A_R[[#This Row],[15+]]-A_R[[#This Row],[16+]]</f>
        <v>1.17E-3</v>
      </c>
      <c r="AQ4" s="5">
        <f>A_R[[#This Row],[16+]]-A_R[[#This Row],[17+]]</f>
        <v>2.2000000000000001E-4</v>
      </c>
      <c r="AR4" s="5">
        <f>A_R[[#This Row],[17+]]-A_R[[#This Row],[18+]]</f>
        <v>0</v>
      </c>
      <c r="AS4" s="5">
        <f>A_R[[#This Row],[18+]]-A_R[[#This Row],[19+]]</f>
        <v>0</v>
      </c>
      <c r="AT4" s="5">
        <f>A_R[[#This Row],[19+]]-A_R[[#This Row],[20+]]</f>
        <v>0</v>
      </c>
      <c r="AU4" s="5">
        <f>A_R[[#This Row],[20+]]-A_R[[#This Row],[21+]]</f>
        <v>0</v>
      </c>
      <c r="AV4" s="5">
        <f>A_R[[#This Row],[21+]]-A_R[[#This Row],[22+]]</f>
        <v>0</v>
      </c>
      <c r="AW4" s="5">
        <f>A_R[[#This Row],[22+]]-A_R[[#This Row],[23+]]</f>
        <v>0</v>
      </c>
      <c r="AX4" s="5">
        <f>A_R[[#This Row],[23+]]-A_R[[#This Row],[24+]]</f>
        <v>0</v>
      </c>
      <c r="AY4" s="5">
        <f>A_R[[#This Row],[24+]]-A_R[[#This Row],[25+]]</f>
        <v>0</v>
      </c>
      <c r="AZ4" s="5">
        <f>A_R[[#This Row],[25+]]-A_R[[#This Row],[26+]]</f>
        <v>0</v>
      </c>
      <c r="BA4" s="5">
        <f>A_R[[#This Row],[26+]]-A_R[[#This Row],[27+]]</f>
        <v>0</v>
      </c>
      <c r="BB4" s="5">
        <f>A_R[[#This Row],[27+]]-A_R[[#This Row],[28+]]</f>
        <v>0</v>
      </c>
    </row>
    <row r="5" spans="1:54" x14ac:dyDescent="0.25">
      <c r="A5" s="10">
        <v>22400717</v>
      </c>
      <c r="B5" s="13" t="s">
        <v>91</v>
      </c>
      <c r="C5" s="13" t="s">
        <v>90</v>
      </c>
      <c r="D5" s="11">
        <v>0.79166666666666663</v>
      </c>
      <c r="E5" s="9" t="str">
        <f>HYPERLINK("https://www.nba.com/stats/player/1631109/boxscores-traditional", "Mark Williams")</f>
        <v>Mark Williams</v>
      </c>
      <c r="F5">
        <v>14.6</v>
      </c>
      <c r="G5" s="4">
        <v>2.1539999999999999</v>
      </c>
      <c r="H5" s="3">
        <v>1</v>
      </c>
      <c r="I5" s="3">
        <v>0.99997000000000003</v>
      </c>
      <c r="J5" s="3">
        <v>0.99978999999999996</v>
      </c>
      <c r="K5" s="3">
        <v>0.99888999999999994</v>
      </c>
      <c r="L5" s="3">
        <v>0.99534</v>
      </c>
      <c r="M5" s="3">
        <v>0.98382000000000003</v>
      </c>
      <c r="N5" s="3">
        <v>0.95254000000000005</v>
      </c>
      <c r="O5" s="3">
        <v>0.88685999999999998</v>
      </c>
      <c r="P5" s="3">
        <v>0.77034999999999998</v>
      </c>
      <c r="Q5" s="3">
        <v>0.61026000000000002</v>
      </c>
      <c r="R5" s="3">
        <v>0.42465000000000003</v>
      </c>
      <c r="S5" s="3">
        <v>0.25785000000000002</v>
      </c>
      <c r="T5" s="3">
        <v>0.13350000000000001</v>
      </c>
      <c r="U5" s="3">
        <v>5.7049999999999997E-2</v>
      </c>
      <c r="V5" s="3">
        <v>2.068E-2</v>
      </c>
      <c r="W5" s="3">
        <v>6.0400000000000002E-3</v>
      </c>
      <c r="X5" s="3">
        <v>1.49E-3</v>
      </c>
      <c r="Y5" s="3">
        <v>2.9E-4</v>
      </c>
      <c r="Z5" s="3">
        <v>5.0000000000000002E-5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5">
        <f>A_R[[#This Row],[5+]]-A_R[[#This Row],[6+]]</f>
        <v>2.9999999999974492E-5</v>
      </c>
      <c r="AG5" s="5">
        <f>A_R[[#This Row],[6+]]-A_R[[#This Row],[7+]]</f>
        <v>1.8000000000006899E-4</v>
      </c>
      <c r="AH5" s="5">
        <f>A_R[[#This Row],[7+]]-A_R[[#This Row],[8+]]</f>
        <v>9.000000000000119E-4</v>
      </c>
      <c r="AI5" s="5">
        <f>A_R[[#This Row],[8+]]-A_R[[#This Row],[9+]]</f>
        <v>3.5499999999999421E-3</v>
      </c>
      <c r="AJ5" s="5">
        <f>A_R[[#This Row],[9+]]-A_R[[#This Row],[10+]]</f>
        <v>1.1519999999999975E-2</v>
      </c>
      <c r="AK5" s="5">
        <f>A_R[[#This Row],[10+]]-A_R[[#This Row],[11+]]</f>
        <v>3.1279999999999974E-2</v>
      </c>
      <c r="AL5" s="5">
        <f>A_R[[#This Row],[11+]]-A_R[[#This Row],[12+]]</f>
        <v>6.5680000000000072E-2</v>
      </c>
      <c r="AM5" s="5">
        <f>A_R[[#This Row],[12+]]-A_R[[#This Row],[13+]]</f>
        <v>0.11651</v>
      </c>
      <c r="AN5" s="5">
        <f>A_R[[#This Row],[13+]]-A_R[[#This Row],[14+]]</f>
        <v>0.16008999999999995</v>
      </c>
      <c r="AO5" s="5">
        <f>A_R[[#This Row],[14+]]-A_R[[#This Row],[15+]]</f>
        <v>0.18561</v>
      </c>
      <c r="AP5" s="5">
        <f>A_R[[#This Row],[15+]]-A_R[[#This Row],[16+]]</f>
        <v>0.1668</v>
      </c>
      <c r="AQ5" s="5">
        <f>A_R[[#This Row],[16+]]-A_R[[#This Row],[17+]]</f>
        <v>0.12435000000000002</v>
      </c>
      <c r="AR5" s="5">
        <f>A_R[[#This Row],[17+]]-A_R[[#This Row],[18+]]</f>
        <v>7.6450000000000018E-2</v>
      </c>
      <c r="AS5" s="5">
        <f>A_R[[#This Row],[18+]]-A_R[[#This Row],[19+]]</f>
        <v>3.637E-2</v>
      </c>
      <c r="AT5" s="5">
        <f>A_R[[#This Row],[19+]]-A_R[[#This Row],[20+]]</f>
        <v>1.464E-2</v>
      </c>
      <c r="AU5" s="5">
        <f>A_R[[#This Row],[20+]]-A_R[[#This Row],[21+]]</f>
        <v>4.5500000000000002E-3</v>
      </c>
      <c r="AV5" s="5">
        <f>A_R[[#This Row],[21+]]-A_R[[#This Row],[22+]]</f>
        <v>1.2000000000000001E-3</v>
      </c>
      <c r="AW5" s="5">
        <f>A_R[[#This Row],[22+]]-A_R[[#This Row],[23+]]</f>
        <v>2.4000000000000001E-4</v>
      </c>
      <c r="AX5" s="5">
        <f>A_R[[#This Row],[23+]]-A_R[[#This Row],[24+]]</f>
        <v>5.0000000000000002E-5</v>
      </c>
      <c r="AY5" s="5">
        <f>A_R[[#This Row],[24+]]-A_R[[#This Row],[25+]]</f>
        <v>0</v>
      </c>
      <c r="AZ5" s="5">
        <f>A_R[[#This Row],[25+]]-A_R[[#This Row],[26+]]</f>
        <v>0</v>
      </c>
      <c r="BA5" s="5">
        <f>A_R[[#This Row],[26+]]-A_R[[#This Row],[27+]]</f>
        <v>0</v>
      </c>
      <c r="BB5" s="5">
        <f>A_R[[#This Row],[27+]]-A_R[[#This Row],[28+]]</f>
        <v>0</v>
      </c>
    </row>
    <row r="6" spans="1:54" x14ac:dyDescent="0.25">
      <c r="A6" s="10">
        <v>22400717</v>
      </c>
      <c r="B6" s="13" t="s">
        <v>91</v>
      </c>
      <c r="C6" s="13" t="s">
        <v>90</v>
      </c>
      <c r="D6" s="11">
        <v>0.79166666666666663</v>
      </c>
      <c r="E6" s="9" t="str">
        <f>HYPERLINK("https://www.nba.com/stats/player/1628970/boxscores-traditional", "Miles Bridges")</f>
        <v>Miles Bridges</v>
      </c>
      <c r="F6">
        <v>15</v>
      </c>
      <c r="G6" s="4">
        <v>2.6829999999999998</v>
      </c>
      <c r="H6" s="3">
        <v>0.99990000000000001</v>
      </c>
      <c r="I6" s="3">
        <v>0.99960000000000004</v>
      </c>
      <c r="J6" s="3">
        <v>0.99856</v>
      </c>
      <c r="K6" s="3">
        <v>0.99546999999999997</v>
      </c>
      <c r="L6" s="3">
        <v>0.98745000000000005</v>
      </c>
      <c r="M6" s="3">
        <v>0.96855999999999998</v>
      </c>
      <c r="N6" s="3">
        <v>0.93189</v>
      </c>
      <c r="O6" s="3">
        <v>0.86863999999999997</v>
      </c>
      <c r="P6" s="3">
        <v>0.77337</v>
      </c>
      <c r="Q6" s="3">
        <v>0.64431000000000005</v>
      </c>
      <c r="R6" s="3">
        <v>0.5</v>
      </c>
      <c r="S6" s="3">
        <v>0.35569000000000001</v>
      </c>
      <c r="T6" s="3">
        <v>0.22663</v>
      </c>
      <c r="U6" s="3">
        <v>0.13136</v>
      </c>
      <c r="V6" s="3">
        <v>6.8110000000000004E-2</v>
      </c>
      <c r="W6" s="3">
        <v>3.1440000000000003E-2</v>
      </c>
      <c r="X6" s="3">
        <v>1.255E-2</v>
      </c>
      <c r="Y6" s="3">
        <v>4.5300000000000002E-3</v>
      </c>
      <c r="Z6" s="3">
        <v>1.4400000000000001E-3</v>
      </c>
      <c r="AA6" s="3">
        <v>4.0000000000000002E-4</v>
      </c>
      <c r="AB6" s="3">
        <v>1E-4</v>
      </c>
      <c r="AC6" s="3">
        <v>0</v>
      </c>
      <c r="AD6" s="3">
        <v>0</v>
      </c>
      <c r="AE6" s="3">
        <v>0</v>
      </c>
      <c r="AF6" s="5">
        <f>A_R[[#This Row],[5+]]-A_R[[#This Row],[6+]]</f>
        <v>2.9999999999996696E-4</v>
      </c>
      <c r="AG6" s="5">
        <f>A_R[[#This Row],[6+]]-A_R[[#This Row],[7+]]</f>
        <v>1.0400000000000409E-3</v>
      </c>
      <c r="AH6" s="5">
        <f>A_R[[#This Row],[7+]]-A_R[[#This Row],[8+]]</f>
        <v>3.0900000000000372E-3</v>
      </c>
      <c r="AI6" s="5">
        <f>A_R[[#This Row],[8+]]-A_R[[#This Row],[9+]]</f>
        <v>8.0199999999999161E-3</v>
      </c>
      <c r="AJ6" s="5">
        <f>A_R[[#This Row],[9+]]-A_R[[#This Row],[10+]]</f>
        <v>1.8890000000000073E-2</v>
      </c>
      <c r="AK6" s="5">
        <f>A_R[[#This Row],[10+]]-A_R[[#This Row],[11+]]</f>
        <v>3.666999999999998E-2</v>
      </c>
      <c r="AL6" s="5">
        <f>A_R[[#This Row],[11+]]-A_R[[#This Row],[12+]]</f>
        <v>6.3250000000000028E-2</v>
      </c>
      <c r="AM6" s="5">
        <f>A_R[[#This Row],[12+]]-A_R[[#This Row],[13+]]</f>
        <v>9.5269999999999966E-2</v>
      </c>
      <c r="AN6" s="5">
        <f>A_R[[#This Row],[13+]]-A_R[[#This Row],[14+]]</f>
        <v>0.12905999999999995</v>
      </c>
      <c r="AO6" s="5">
        <f>A_R[[#This Row],[14+]]-A_R[[#This Row],[15+]]</f>
        <v>0.14431000000000005</v>
      </c>
      <c r="AP6" s="5">
        <f>A_R[[#This Row],[15+]]-A_R[[#This Row],[16+]]</f>
        <v>0.14430999999999999</v>
      </c>
      <c r="AQ6" s="5">
        <f>A_R[[#This Row],[16+]]-A_R[[#This Row],[17+]]</f>
        <v>0.12906000000000001</v>
      </c>
      <c r="AR6" s="5">
        <f>A_R[[#This Row],[17+]]-A_R[[#This Row],[18+]]</f>
        <v>9.5269999999999994E-2</v>
      </c>
      <c r="AS6" s="5">
        <f>A_R[[#This Row],[18+]]-A_R[[#This Row],[19+]]</f>
        <v>6.3250000000000001E-2</v>
      </c>
      <c r="AT6" s="5">
        <f>A_R[[#This Row],[19+]]-A_R[[#This Row],[20+]]</f>
        <v>3.6670000000000001E-2</v>
      </c>
      <c r="AU6" s="5">
        <f>A_R[[#This Row],[20+]]-A_R[[#This Row],[21+]]</f>
        <v>1.8890000000000004E-2</v>
      </c>
      <c r="AV6" s="5">
        <f>A_R[[#This Row],[21+]]-A_R[[#This Row],[22+]]</f>
        <v>8.0199999999999994E-3</v>
      </c>
      <c r="AW6" s="5">
        <f>A_R[[#This Row],[22+]]-A_R[[#This Row],[23+]]</f>
        <v>3.0899999999999999E-3</v>
      </c>
      <c r="AX6" s="5">
        <f>A_R[[#This Row],[23+]]-A_R[[#This Row],[24+]]</f>
        <v>1.0400000000000001E-3</v>
      </c>
      <c r="AY6" s="5">
        <f>A_R[[#This Row],[24+]]-A_R[[#This Row],[25+]]</f>
        <v>3.0000000000000003E-4</v>
      </c>
      <c r="AZ6" s="5">
        <f>A_R[[#This Row],[25+]]-A_R[[#This Row],[26+]]</f>
        <v>1E-4</v>
      </c>
      <c r="BA6" s="5">
        <f>A_R[[#This Row],[26+]]-A_R[[#This Row],[27+]]</f>
        <v>0</v>
      </c>
      <c r="BB6" s="5">
        <f>A_R[[#This Row],[27+]]-A_R[[#This Row],[28+]]</f>
        <v>0</v>
      </c>
    </row>
    <row r="7" spans="1:54" x14ac:dyDescent="0.25">
      <c r="A7" s="10">
        <v>22400717</v>
      </c>
      <c r="B7" s="13" t="s">
        <v>91</v>
      </c>
      <c r="C7" s="13" t="s">
        <v>90</v>
      </c>
      <c r="D7" s="11">
        <v>0.79166666666666663</v>
      </c>
      <c r="E7" s="9" t="str">
        <f>HYPERLINK("https://www.nba.com/stats/player/1630163/boxscores-traditional", "LaMelo Ball")</f>
        <v>LaMelo Ball</v>
      </c>
      <c r="F7">
        <v>13.4</v>
      </c>
      <c r="G7" s="4">
        <v>2.1539999999999999</v>
      </c>
      <c r="H7" s="3">
        <v>0.99995000000000001</v>
      </c>
      <c r="I7" s="3">
        <v>0.99970999999999999</v>
      </c>
      <c r="J7" s="3">
        <v>0.99851000000000001</v>
      </c>
      <c r="K7" s="3">
        <v>0.99395999999999995</v>
      </c>
      <c r="L7" s="3">
        <v>0.97931999999999997</v>
      </c>
      <c r="M7" s="3">
        <v>0.94294999999999995</v>
      </c>
      <c r="N7" s="3">
        <v>0.86650000000000005</v>
      </c>
      <c r="O7" s="3">
        <v>0.74214999999999998</v>
      </c>
      <c r="P7" s="3">
        <v>0.57535000000000003</v>
      </c>
      <c r="Q7" s="3">
        <v>0.38973999999999998</v>
      </c>
      <c r="R7" s="3">
        <v>0.22964999999999999</v>
      </c>
      <c r="S7" s="3">
        <v>0.11314</v>
      </c>
      <c r="T7" s="3">
        <v>4.7460000000000002E-2</v>
      </c>
      <c r="U7" s="3">
        <v>1.618E-2</v>
      </c>
      <c r="V7" s="3">
        <v>4.6600000000000001E-3</v>
      </c>
      <c r="W7" s="3">
        <v>1.1100000000000001E-3</v>
      </c>
      <c r="X7" s="3">
        <v>2.1000000000000001E-4</v>
      </c>
      <c r="Y7" s="3">
        <v>3.0000000000000001E-5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5">
        <f>A_R[[#This Row],[5+]]-A_R[[#This Row],[6+]]</f>
        <v>2.4000000000001798E-4</v>
      </c>
      <c r="AG7" s="5">
        <f>A_R[[#This Row],[6+]]-A_R[[#This Row],[7+]]</f>
        <v>1.1999999999999789E-3</v>
      </c>
      <c r="AH7" s="5">
        <f>A_R[[#This Row],[7+]]-A_R[[#This Row],[8+]]</f>
        <v>4.550000000000054E-3</v>
      </c>
      <c r="AI7" s="5">
        <f>A_R[[#This Row],[8+]]-A_R[[#This Row],[9+]]</f>
        <v>1.4639999999999986E-2</v>
      </c>
      <c r="AJ7" s="5">
        <f>A_R[[#This Row],[9+]]-A_R[[#This Row],[10+]]</f>
        <v>3.6370000000000013E-2</v>
      </c>
      <c r="AK7" s="5">
        <f>A_R[[#This Row],[10+]]-A_R[[#This Row],[11+]]</f>
        <v>7.6449999999999907E-2</v>
      </c>
      <c r="AL7" s="5">
        <f>A_R[[#This Row],[11+]]-A_R[[#This Row],[12+]]</f>
        <v>0.12435000000000007</v>
      </c>
      <c r="AM7" s="5">
        <f>A_R[[#This Row],[12+]]-A_R[[#This Row],[13+]]</f>
        <v>0.16679999999999995</v>
      </c>
      <c r="AN7" s="5">
        <f>A_R[[#This Row],[13+]]-A_R[[#This Row],[14+]]</f>
        <v>0.18561000000000005</v>
      </c>
      <c r="AO7" s="5">
        <f>A_R[[#This Row],[14+]]-A_R[[#This Row],[15+]]</f>
        <v>0.16008999999999998</v>
      </c>
      <c r="AP7" s="5">
        <f>A_R[[#This Row],[15+]]-A_R[[#This Row],[16+]]</f>
        <v>0.11650999999999999</v>
      </c>
      <c r="AQ7" s="5">
        <f>A_R[[#This Row],[16+]]-A_R[[#This Row],[17+]]</f>
        <v>6.5680000000000002E-2</v>
      </c>
      <c r="AR7" s="5">
        <f>A_R[[#This Row],[17+]]-A_R[[#This Row],[18+]]</f>
        <v>3.1280000000000002E-2</v>
      </c>
      <c r="AS7" s="5">
        <f>A_R[[#This Row],[18+]]-A_R[[#This Row],[19+]]</f>
        <v>1.1519999999999999E-2</v>
      </c>
      <c r="AT7" s="5">
        <f>A_R[[#This Row],[19+]]-A_R[[#This Row],[20+]]</f>
        <v>3.5500000000000002E-3</v>
      </c>
      <c r="AU7" s="5">
        <f>A_R[[#This Row],[20+]]-A_R[[#This Row],[21+]]</f>
        <v>9.0000000000000008E-4</v>
      </c>
      <c r="AV7" s="5">
        <f>A_R[[#This Row],[21+]]-A_R[[#This Row],[22+]]</f>
        <v>1.8000000000000001E-4</v>
      </c>
      <c r="AW7" s="5">
        <f>A_R[[#This Row],[22+]]-A_R[[#This Row],[23+]]</f>
        <v>3.0000000000000001E-5</v>
      </c>
      <c r="AX7" s="5">
        <f>A_R[[#This Row],[23+]]-A_R[[#This Row],[24+]]</f>
        <v>0</v>
      </c>
      <c r="AY7" s="5">
        <f>A_R[[#This Row],[24+]]-A_R[[#This Row],[25+]]</f>
        <v>0</v>
      </c>
      <c r="AZ7" s="5">
        <f>A_R[[#This Row],[25+]]-A_R[[#This Row],[26+]]</f>
        <v>0</v>
      </c>
      <c r="BA7" s="5">
        <f>A_R[[#This Row],[26+]]-A_R[[#This Row],[27+]]</f>
        <v>0</v>
      </c>
      <c r="BB7" s="5">
        <f>A_R[[#This Row],[27+]]-A_R[[#This Row],[28+]]</f>
        <v>0</v>
      </c>
    </row>
    <row r="8" spans="1:54" x14ac:dyDescent="0.25">
      <c r="A8" s="10">
        <v>22400717</v>
      </c>
      <c r="B8" s="13" t="s">
        <v>91</v>
      </c>
      <c r="C8" s="13" t="s">
        <v>90</v>
      </c>
      <c r="D8" s="11">
        <v>0.79166666666666663</v>
      </c>
      <c r="E8" s="9" t="str">
        <f>HYPERLINK("https://www.nba.com/stats/player/1629684/boxscores-traditional", "Grant Williams")</f>
        <v>Grant Williams</v>
      </c>
      <c r="F8">
        <v>9</v>
      </c>
      <c r="G8" s="4">
        <v>2.7570000000000001</v>
      </c>
      <c r="H8" s="3">
        <v>0.92647000000000002</v>
      </c>
      <c r="I8" s="3">
        <v>0.86214000000000002</v>
      </c>
      <c r="J8" s="3">
        <v>0.76729999999999998</v>
      </c>
      <c r="K8" s="3">
        <v>0.64058000000000004</v>
      </c>
      <c r="L8" s="3">
        <v>0.5</v>
      </c>
      <c r="M8" s="3">
        <v>0.35942000000000002</v>
      </c>
      <c r="N8" s="3">
        <v>0.23269999999999999</v>
      </c>
      <c r="O8" s="3">
        <v>0.13786000000000001</v>
      </c>
      <c r="P8" s="3">
        <v>7.3529999999999998E-2</v>
      </c>
      <c r="Q8" s="3">
        <v>3.5150000000000001E-2</v>
      </c>
      <c r="R8" s="3">
        <v>1.4630000000000001E-2</v>
      </c>
      <c r="S8" s="3">
        <v>5.5399999999999998E-3</v>
      </c>
      <c r="T8" s="3">
        <v>1.8699999999999999E-3</v>
      </c>
      <c r="U8" s="3">
        <v>5.5999999999999995E-4</v>
      </c>
      <c r="V8" s="3">
        <v>1.3999999999999999E-4</v>
      </c>
      <c r="W8" s="3">
        <v>3.0000000000000001E-5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5">
        <f>A_R[[#This Row],[5+]]-A_R[[#This Row],[6+]]</f>
        <v>6.4329999999999998E-2</v>
      </c>
      <c r="AG8" s="5">
        <f>A_R[[#This Row],[6+]]-A_R[[#This Row],[7+]]</f>
        <v>9.4840000000000035E-2</v>
      </c>
      <c r="AH8" s="5">
        <f>A_R[[#This Row],[7+]]-A_R[[#This Row],[8+]]</f>
        <v>0.12671999999999994</v>
      </c>
      <c r="AI8" s="5">
        <f>A_R[[#This Row],[8+]]-A_R[[#This Row],[9+]]</f>
        <v>0.14058000000000004</v>
      </c>
      <c r="AJ8" s="5">
        <f>A_R[[#This Row],[9+]]-A_R[[#This Row],[10+]]</f>
        <v>0.14057999999999998</v>
      </c>
      <c r="AK8" s="5">
        <f>A_R[[#This Row],[10+]]-A_R[[#This Row],[11+]]</f>
        <v>0.12672000000000003</v>
      </c>
      <c r="AL8" s="5">
        <f>A_R[[#This Row],[11+]]-A_R[[#This Row],[12+]]</f>
        <v>9.483999999999998E-2</v>
      </c>
      <c r="AM8" s="5">
        <f>A_R[[#This Row],[12+]]-A_R[[#This Row],[13+]]</f>
        <v>6.4330000000000012E-2</v>
      </c>
      <c r="AN8" s="5">
        <f>A_R[[#This Row],[13+]]-A_R[[#This Row],[14+]]</f>
        <v>3.8379999999999997E-2</v>
      </c>
      <c r="AO8" s="5">
        <f>A_R[[#This Row],[14+]]-A_R[[#This Row],[15+]]</f>
        <v>2.052E-2</v>
      </c>
      <c r="AP8" s="5">
        <f>A_R[[#This Row],[15+]]-A_R[[#This Row],[16+]]</f>
        <v>9.0900000000000009E-3</v>
      </c>
      <c r="AQ8" s="5">
        <f>A_R[[#This Row],[16+]]-A_R[[#This Row],[17+]]</f>
        <v>3.6699999999999997E-3</v>
      </c>
      <c r="AR8" s="5">
        <f>A_R[[#This Row],[17+]]-A_R[[#This Row],[18+]]</f>
        <v>1.31E-3</v>
      </c>
      <c r="AS8" s="5">
        <f>A_R[[#This Row],[18+]]-A_R[[#This Row],[19+]]</f>
        <v>4.1999999999999996E-4</v>
      </c>
      <c r="AT8" s="5">
        <f>A_R[[#This Row],[19+]]-A_R[[#This Row],[20+]]</f>
        <v>1.0999999999999999E-4</v>
      </c>
      <c r="AU8" s="5">
        <f>A_R[[#This Row],[20+]]-A_R[[#This Row],[21+]]</f>
        <v>3.0000000000000001E-5</v>
      </c>
      <c r="AV8" s="5">
        <f>A_R[[#This Row],[21+]]-A_R[[#This Row],[22+]]</f>
        <v>0</v>
      </c>
      <c r="AW8" s="5">
        <f>A_R[[#This Row],[22+]]-A_R[[#This Row],[23+]]</f>
        <v>0</v>
      </c>
      <c r="AX8" s="5">
        <f>A_R[[#This Row],[23+]]-A_R[[#This Row],[24+]]</f>
        <v>0</v>
      </c>
      <c r="AY8" s="5">
        <f>A_R[[#This Row],[24+]]-A_R[[#This Row],[25+]]</f>
        <v>0</v>
      </c>
      <c r="AZ8" s="5">
        <f>A_R[[#This Row],[25+]]-A_R[[#This Row],[26+]]</f>
        <v>0</v>
      </c>
      <c r="BA8" s="5">
        <f>A_R[[#This Row],[26+]]-A_R[[#This Row],[27+]]</f>
        <v>0</v>
      </c>
      <c r="BB8" s="5">
        <f>A_R[[#This Row],[27+]]-A_R[[#This Row],[28+]]</f>
        <v>0</v>
      </c>
    </row>
    <row r="9" spans="1:54" x14ac:dyDescent="0.25">
      <c r="A9" s="10">
        <v>22400717</v>
      </c>
      <c r="B9" s="13" t="s">
        <v>91</v>
      </c>
      <c r="C9" s="13" t="s">
        <v>90</v>
      </c>
      <c r="D9" s="11">
        <v>0.79166666666666663</v>
      </c>
      <c r="E9" s="9" t="str">
        <f>HYPERLINK("https://www.nba.com/stats/player/1631217/boxscores-traditional", "Moussa Diabaté")</f>
        <v>Moussa Diabaté</v>
      </c>
      <c r="F9">
        <v>9</v>
      </c>
      <c r="G9" s="4">
        <v>3.2250000000000001</v>
      </c>
      <c r="H9" s="3">
        <v>0.89251000000000003</v>
      </c>
      <c r="I9" s="3">
        <v>0.82381000000000004</v>
      </c>
      <c r="J9" s="3">
        <v>0.73236999999999997</v>
      </c>
      <c r="K9" s="3">
        <v>0.62172000000000005</v>
      </c>
      <c r="L9" s="3">
        <v>0.5</v>
      </c>
      <c r="M9" s="3">
        <v>0.37828000000000001</v>
      </c>
      <c r="N9" s="3">
        <v>0.26762999999999998</v>
      </c>
      <c r="O9" s="3">
        <v>0.17619000000000001</v>
      </c>
      <c r="P9" s="3">
        <v>0.10749</v>
      </c>
      <c r="Q9" s="3">
        <v>6.0569999999999999E-2</v>
      </c>
      <c r="R9" s="3">
        <v>3.1440000000000003E-2</v>
      </c>
      <c r="S9" s="3">
        <v>1.4999999999999999E-2</v>
      </c>
      <c r="T9" s="3">
        <v>6.5700000000000003E-3</v>
      </c>
      <c r="U9" s="3">
        <v>2.64E-3</v>
      </c>
      <c r="V9" s="3">
        <v>9.7000000000000005E-4</v>
      </c>
      <c r="W9" s="3">
        <v>3.2000000000000003E-4</v>
      </c>
      <c r="X9" s="3">
        <v>1E-4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5">
        <f>A_R[[#This Row],[5+]]-A_R[[#This Row],[6+]]</f>
        <v>6.8699999999999983E-2</v>
      </c>
      <c r="AG9" s="5">
        <f>A_R[[#This Row],[6+]]-A_R[[#This Row],[7+]]</f>
        <v>9.1440000000000077E-2</v>
      </c>
      <c r="AH9" s="5">
        <f>A_R[[#This Row],[7+]]-A_R[[#This Row],[8+]]</f>
        <v>0.11064999999999992</v>
      </c>
      <c r="AI9" s="5">
        <f>A_R[[#This Row],[8+]]-A_R[[#This Row],[9+]]</f>
        <v>0.12172000000000005</v>
      </c>
      <c r="AJ9" s="5">
        <f>A_R[[#This Row],[9+]]-A_R[[#This Row],[10+]]</f>
        <v>0.12171999999999999</v>
      </c>
      <c r="AK9" s="5">
        <f>A_R[[#This Row],[10+]]-A_R[[#This Row],[11+]]</f>
        <v>0.11065000000000003</v>
      </c>
      <c r="AL9" s="5">
        <f>A_R[[#This Row],[11+]]-A_R[[#This Row],[12+]]</f>
        <v>9.1439999999999966E-2</v>
      </c>
      <c r="AM9" s="5">
        <f>A_R[[#This Row],[12+]]-A_R[[#This Row],[13+]]</f>
        <v>6.8700000000000011E-2</v>
      </c>
      <c r="AN9" s="5">
        <f>A_R[[#This Row],[13+]]-A_R[[#This Row],[14+]]</f>
        <v>4.6920000000000003E-2</v>
      </c>
      <c r="AO9" s="5">
        <f>A_R[[#This Row],[14+]]-A_R[[#This Row],[15+]]</f>
        <v>2.9129999999999996E-2</v>
      </c>
      <c r="AP9" s="5">
        <f>A_R[[#This Row],[15+]]-A_R[[#This Row],[16+]]</f>
        <v>1.6440000000000003E-2</v>
      </c>
      <c r="AQ9" s="5">
        <f>A_R[[#This Row],[16+]]-A_R[[#This Row],[17+]]</f>
        <v>8.43E-3</v>
      </c>
      <c r="AR9" s="5">
        <f>A_R[[#This Row],[17+]]-A_R[[#This Row],[18+]]</f>
        <v>3.9300000000000003E-3</v>
      </c>
      <c r="AS9" s="5">
        <f>A_R[[#This Row],[18+]]-A_R[[#This Row],[19+]]</f>
        <v>1.67E-3</v>
      </c>
      <c r="AT9" s="5">
        <f>A_R[[#This Row],[19+]]-A_R[[#This Row],[20+]]</f>
        <v>6.4999999999999997E-4</v>
      </c>
      <c r="AU9" s="5">
        <f>A_R[[#This Row],[20+]]-A_R[[#This Row],[21+]]</f>
        <v>2.2000000000000003E-4</v>
      </c>
      <c r="AV9" s="5">
        <f>A_R[[#This Row],[21+]]-A_R[[#This Row],[22+]]</f>
        <v>1E-4</v>
      </c>
      <c r="AW9" s="5">
        <f>A_R[[#This Row],[22+]]-A_R[[#This Row],[23+]]</f>
        <v>0</v>
      </c>
      <c r="AX9" s="5">
        <f>A_R[[#This Row],[23+]]-A_R[[#This Row],[24+]]</f>
        <v>0</v>
      </c>
      <c r="AY9" s="5">
        <f>A_R[[#This Row],[24+]]-A_R[[#This Row],[25+]]</f>
        <v>0</v>
      </c>
      <c r="AZ9" s="5">
        <f>A_R[[#This Row],[25+]]-A_R[[#This Row],[26+]]</f>
        <v>0</v>
      </c>
      <c r="BA9" s="5">
        <f>A_R[[#This Row],[26+]]-A_R[[#This Row],[27+]]</f>
        <v>0</v>
      </c>
      <c r="BB9" s="5">
        <f>A_R[[#This Row],[27+]]-A_R[[#This Row],[28+]]</f>
        <v>0</v>
      </c>
    </row>
    <row r="10" spans="1:54" x14ac:dyDescent="0.25">
      <c r="A10" s="10">
        <v>22400718</v>
      </c>
      <c r="B10" s="13" t="s">
        <v>82</v>
      </c>
      <c r="C10" s="13" t="s">
        <v>92</v>
      </c>
      <c r="D10" s="11">
        <v>0.79166666666666663</v>
      </c>
      <c r="E10" s="9" t="str">
        <f>HYPERLINK("https://www.nba.com/stats/player/1628386/boxscores-traditional", "Jarrett Allen")</f>
        <v>Jarrett Allen</v>
      </c>
      <c r="F10">
        <v>14.4</v>
      </c>
      <c r="G10" s="4">
        <v>3.98</v>
      </c>
      <c r="H10" s="3">
        <v>0.99085999999999996</v>
      </c>
      <c r="I10" s="3">
        <v>0.98257000000000005</v>
      </c>
      <c r="J10" s="3">
        <v>0.96855999999999998</v>
      </c>
      <c r="K10" s="3">
        <v>0.94630000000000003</v>
      </c>
      <c r="L10" s="3">
        <v>0.91308999999999996</v>
      </c>
      <c r="M10" s="3">
        <v>0.86650000000000005</v>
      </c>
      <c r="N10" s="3">
        <v>0.80234000000000005</v>
      </c>
      <c r="O10" s="3">
        <v>0.72575000000000001</v>
      </c>
      <c r="P10" s="3">
        <v>0.63683000000000001</v>
      </c>
      <c r="Q10" s="3">
        <v>0.53983000000000003</v>
      </c>
      <c r="R10" s="3">
        <v>0.44037999999999999</v>
      </c>
      <c r="S10" s="3">
        <v>0.34458</v>
      </c>
      <c r="T10" s="3">
        <v>0.25785000000000002</v>
      </c>
      <c r="U10" s="3">
        <v>0.18406</v>
      </c>
      <c r="V10" s="3">
        <v>0.12302</v>
      </c>
      <c r="W10" s="3">
        <v>7.9269999999999993E-2</v>
      </c>
      <c r="X10" s="3">
        <v>4.8460000000000003E-2</v>
      </c>
      <c r="Y10" s="3">
        <v>2.8070000000000001E-2</v>
      </c>
      <c r="Z10" s="3">
        <v>1.5389999999999999E-2</v>
      </c>
      <c r="AA10" s="3">
        <v>7.9799999999999992E-3</v>
      </c>
      <c r="AB10" s="3">
        <v>3.9100000000000003E-3</v>
      </c>
      <c r="AC10" s="3">
        <v>1.81E-3</v>
      </c>
      <c r="AD10" s="3">
        <v>7.6000000000000004E-4</v>
      </c>
      <c r="AE10" s="3">
        <v>3.1E-4</v>
      </c>
      <c r="AF10" s="5">
        <f>A_R[[#This Row],[5+]]-A_R[[#This Row],[6+]]</f>
        <v>8.2899999999999086E-3</v>
      </c>
      <c r="AG10" s="5">
        <f>A_R[[#This Row],[6+]]-A_R[[#This Row],[7+]]</f>
        <v>1.4010000000000078E-2</v>
      </c>
      <c r="AH10" s="5">
        <f>A_R[[#This Row],[7+]]-A_R[[#This Row],[8+]]</f>
        <v>2.2259999999999946E-2</v>
      </c>
      <c r="AI10" s="5">
        <f>A_R[[#This Row],[8+]]-A_R[[#This Row],[9+]]</f>
        <v>3.3210000000000073E-2</v>
      </c>
      <c r="AJ10" s="5">
        <f>A_R[[#This Row],[9+]]-A_R[[#This Row],[10+]]</f>
        <v>4.6589999999999909E-2</v>
      </c>
      <c r="AK10" s="5">
        <f>A_R[[#This Row],[10+]]-A_R[[#This Row],[11+]]</f>
        <v>6.4159999999999995E-2</v>
      </c>
      <c r="AL10" s="5">
        <f>A_R[[#This Row],[11+]]-A_R[[#This Row],[12+]]</f>
        <v>7.6590000000000047E-2</v>
      </c>
      <c r="AM10" s="5">
        <f>A_R[[#This Row],[12+]]-A_R[[#This Row],[13+]]</f>
        <v>8.8919999999999999E-2</v>
      </c>
      <c r="AN10" s="5">
        <f>A_R[[#This Row],[13+]]-A_R[[#This Row],[14+]]</f>
        <v>9.6999999999999975E-2</v>
      </c>
      <c r="AO10" s="5">
        <f>A_R[[#This Row],[14+]]-A_R[[#This Row],[15+]]</f>
        <v>9.9450000000000038E-2</v>
      </c>
      <c r="AP10" s="5">
        <f>A_R[[#This Row],[15+]]-A_R[[#This Row],[16+]]</f>
        <v>9.5799999999999996E-2</v>
      </c>
      <c r="AQ10" s="5">
        <f>A_R[[#This Row],[16+]]-A_R[[#This Row],[17+]]</f>
        <v>8.6729999999999974E-2</v>
      </c>
      <c r="AR10" s="5">
        <f>A_R[[#This Row],[17+]]-A_R[[#This Row],[18+]]</f>
        <v>7.3790000000000022E-2</v>
      </c>
      <c r="AS10" s="5">
        <f>A_R[[#This Row],[18+]]-A_R[[#This Row],[19+]]</f>
        <v>6.1039999999999997E-2</v>
      </c>
      <c r="AT10" s="5">
        <f>A_R[[#This Row],[19+]]-A_R[[#This Row],[20+]]</f>
        <v>4.3750000000000011E-2</v>
      </c>
      <c r="AU10" s="5">
        <f>A_R[[#This Row],[20+]]-A_R[[#This Row],[21+]]</f>
        <v>3.080999999999999E-2</v>
      </c>
      <c r="AV10" s="5">
        <f>A_R[[#This Row],[21+]]-A_R[[#This Row],[22+]]</f>
        <v>2.0390000000000002E-2</v>
      </c>
      <c r="AW10" s="5">
        <f>A_R[[#This Row],[22+]]-A_R[[#This Row],[23+]]</f>
        <v>1.2680000000000002E-2</v>
      </c>
      <c r="AX10" s="5">
        <f>A_R[[#This Row],[23+]]-A_R[[#This Row],[24+]]</f>
        <v>7.4099999999999999E-3</v>
      </c>
      <c r="AY10" s="5">
        <f>A_R[[#This Row],[24+]]-A_R[[#This Row],[25+]]</f>
        <v>4.069999999999999E-3</v>
      </c>
      <c r="AZ10" s="5">
        <f>A_R[[#This Row],[25+]]-A_R[[#This Row],[26+]]</f>
        <v>2.1000000000000003E-3</v>
      </c>
      <c r="BA10" s="5">
        <f>A_R[[#This Row],[26+]]-A_R[[#This Row],[27+]]</f>
        <v>1.0499999999999999E-3</v>
      </c>
      <c r="BB10" s="5">
        <f>A_R[[#This Row],[27+]]-A_R[[#This Row],[28+]]</f>
        <v>4.5000000000000004E-4</v>
      </c>
    </row>
    <row r="11" spans="1:54" x14ac:dyDescent="0.25">
      <c r="A11" s="10">
        <v>22400718</v>
      </c>
      <c r="B11" s="13" t="s">
        <v>82</v>
      </c>
      <c r="C11" s="13" t="s">
        <v>92</v>
      </c>
      <c r="D11" s="11">
        <v>0.79166666666666663</v>
      </c>
      <c r="E11" s="9" t="str">
        <f>HYPERLINK("https://www.nba.com/stats/player/1630596/boxscores-traditional", "Evan Mobley")</f>
        <v>Evan Mobley</v>
      </c>
      <c r="F11">
        <v>13.8</v>
      </c>
      <c r="G11" s="4">
        <v>3.6550000000000002</v>
      </c>
      <c r="H11" s="3">
        <v>0.99202000000000001</v>
      </c>
      <c r="I11" s="3">
        <v>0.98341000000000001</v>
      </c>
      <c r="J11" s="3">
        <v>0.96855999999999998</v>
      </c>
      <c r="K11" s="3">
        <v>0.94408000000000003</v>
      </c>
      <c r="L11" s="3">
        <v>0.90490000000000004</v>
      </c>
      <c r="M11" s="3">
        <v>0.85082999999999998</v>
      </c>
      <c r="N11" s="3">
        <v>0.77934999999999999</v>
      </c>
      <c r="O11" s="3">
        <v>0.68793000000000004</v>
      </c>
      <c r="P11" s="3">
        <v>0.58706000000000003</v>
      </c>
      <c r="Q11" s="3">
        <v>0.48005999999999999</v>
      </c>
      <c r="R11" s="3">
        <v>0.37069999999999997</v>
      </c>
      <c r="S11" s="3">
        <v>0.27424999999999999</v>
      </c>
      <c r="T11" s="3">
        <v>0.18942999999999999</v>
      </c>
      <c r="U11" s="3">
        <v>0.12506999999999999</v>
      </c>
      <c r="V11" s="3">
        <v>7.7799999999999994E-2</v>
      </c>
      <c r="W11" s="3">
        <v>4.4569999999999999E-2</v>
      </c>
      <c r="X11" s="3">
        <v>2.4420000000000001E-2</v>
      </c>
      <c r="Y11" s="3">
        <v>1.255E-2</v>
      </c>
      <c r="Z11" s="3">
        <v>5.8700000000000002E-3</v>
      </c>
      <c r="AA11" s="3">
        <v>2.64E-3</v>
      </c>
      <c r="AB11" s="3">
        <v>1.1100000000000001E-3</v>
      </c>
      <c r="AC11" s="3">
        <v>4.2000000000000002E-4</v>
      </c>
      <c r="AD11" s="3">
        <v>1.4999999999999999E-4</v>
      </c>
      <c r="AE11" s="3">
        <v>5.0000000000000002E-5</v>
      </c>
      <c r="AF11" s="5">
        <f>A_R[[#This Row],[5+]]-A_R[[#This Row],[6+]]</f>
        <v>8.6100000000000065E-3</v>
      </c>
      <c r="AG11" s="5">
        <f>A_R[[#This Row],[6+]]-A_R[[#This Row],[7+]]</f>
        <v>1.485000000000003E-2</v>
      </c>
      <c r="AH11" s="5">
        <f>A_R[[#This Row],[7+]]-A_R[[#This Row],[8+]]</f>
        <v>2.4479999999999946E-2</v>
      </c>
      <c r="AI11" s="5">
        <f>A_R[[#This Row],[8+]]-A_R[[#This Row],[9+]]</f>
        <v>3.9179999999999993E-2</v>
      </c>
      <c r="AJ11" s="5">
        <f>A_R[[#This Row],[9+]]-A_R[[#This Row],[10+]]</f>
        <v>5.4070000000000062E-2</v>
      </c>
      <c r="AK11" s="5">
        <f>A_R[[#This Row],[10+]]-A_R[[#This Row],[11+]]</f>
        <v>7.1479999999999988E-2</v>
      </c>
      <c r="AL11" s="5">
        <f>A_R[[#This Row],[11+]]-A_R[[#This Row],[12+]]</f>
        <v>9.1419999999999946E-2</v>
      </c>
      <c r="AM11" s="5">
        <f>A_R[[#This Row],[12+]]-A_R[[#This Row],[13+]]</f>
        <v>0.10087000000000002</v>
      </c>
      <c r="AN11" s="5">
        <f>A_R[[#This Row],[13+]]-A_R[[#This Row],[14+]]</f>
        <v>0.10700000000000004</v>
      </c>
      <c r="AO11" s="5">
        <f>A_R[[#This Row],[14+]]-A_R[[#This Row],[15+]]</f>
        <v>0.10936000000000001</v>
      </c>
      <c r="AP11" s="5">
        <f>A_R[[#This Row],[15+]]-A_R[[#This Row],[16+]]</f>
        <v>9.644999999999998E-2</v>
      </c>
      <c r="AQ11" s="5">
        <f>A_R[[#This Row],[16+]]-A_R[[#This Row],[17+]]</f>
        <v>8.4820000000000007E-2</v>
      </c>
      <c r="AR11" s="5">
        <f>A_R[[#This Row],[17+]]-A_R[[#This Row],[18+]]</f>
        <v>6.4360000000000001E-2</v>
      </c>
      <c r="AS11" s="5">
        <f>A_R[[#This Row],[18+]]-A_R[[#This Row],[19+]]</f>
        <v>4.7269999999999993E-2</v>
      </c>
      <c r="AT11" s="5">
        <f>A_R[[#This Row],[19+]]-A_R[[#This Row],[20+]]</f>
        <v>3.3229999999999996E-2</v>
      </c>
      <c r="AU11" s="5">
        <f>A_R[[#This Row],[20+]]-A_R[[#This Row],[21+]]</f>
        <v>2.0149999999999998E-2</v>
      </c>
      <c r="AV11" s="5">
        <f>A_R[[#This Row],[21+]]-A_R[[#This Row],[22+]]</f>
        <v>1.187E-2</v>
      </c>
      <c r="AW11" s="5">
        <f>A_R[[#This Row],[22+]]-A_R[[#This Row],[23+]]</f>
        <v>6.6800000000000002E-3</v>
      </c>
      <c r="AX11" s="5">
        <f>A_R[[#This Row],[23+]]-A_R[[#This Row],[24+]]</f>
        <v>3.2300000000000002E-3</v>
      </c>
      <c r="AY11" s="5">
        <f>A_R[[#This Row],[24+]]-A_R[[#This Row],[25+]]</f>
        <v>1.5299999999999999E-3</v>
      </c>
      <c r="AZ11" s="5">
        <f>A_R[[#This Row],[25+]]-A_R[[#This Row],[26+]]</f>
        <v>6.9000000000000008E-4</v>
      </c>
      <c r="BA11" s="5">
        <f>A_R[[#This Row],[26+]]-A_R[[#This Row],[27+]]</f>
        <v>2.7000000000000006E-4</v>
      </c>
      <c r="BB11" s="5">
        <f>A_R[[#This Row],[27+]]-A_R[[#This Row],[28+]]</f>
        <v>9.9999999999999991E-5</v>
      </c>
    </row>
    <row r="12" spans="1:54" x14ac:dyDescent="0.25">
      <c r="A12" s="10">
        <v>22400718</v>
      </c>
      <c r="B12" s="13" t="s">
        <v>82</v>
      </c>
      <c r="C12" s="13" t="s">
        <v>92</v>
      </c>
      <c r="D12" s="11">
        <v>0.79166666666666663</v>
      </c>
      <c r="E12" s="9" t="str">
        <f>HYPERLINK("https://www.nba.com/stats/player/1629636/boxscores-traditional", "Darius Garland")</f>
        <v>Darius Garland</v>
      </c>
      <c r="F12">
        <v>10</v>
      </c>
      <c r="G12" s="4">
        <v>3.286</v>
      </c>
      <c r="H12" s="3">
        <v>0.93574000000000002</v>
      </c>
      <c r="I12" s="3">
        <v>0.88876999999999995</v>
      </c>
      <c r="J12" s="3">
        <v>0.81859000000000004</v>
      </c>
      <c r="K12" s="3">
        <v>0.72907</v>
      </c>
      <c r="L12" s="3">
        <v>0.61790999999999996</v>
      </c>
      <c r="M12" s="3">
        <v>0.5</v>
      </c>
      <c r="N12" s="3">
        <v>0.38208999999999999</v>
      </c>
      <c r="O12" s="3">
        <v>0.27093</v>
      </c>
      <c r="P12" s="3">
        <v>0.18140999999999999</v>
      </c>
      <c r="Q12" s="3">
        <v>0.11123</v>
      </c>
      <c r="R12" s="3">
        <v>6.4259999999999998E-2</v>
      </c>
      <c r="S12" s="3">
        <v>3.3619999999999997E-2</v>
      </c>
      <c r="T12" s="3">
        <v>1.6590000000000001E-2</v>
      </c>
      <c r="U12" s="3">
        <v>7.5500000000000003E-3</v>
      </c>
      <c r="V12" s="3">
        <v>3.0699999999999998E-3</v>
      </c>
      <c r="W12" s="3">
        <v>1.1800000000000001E-3</v>
      </c>
      <c r="X12" s="3">
        <v>4.0000000000000002E-4</v>
      </c>
      <c r="Y12" s="3">
        <v>1.2999999999999999E-4</v>
      </c>
      <c r="Z12" s="3">
        <v>4.0000000000000003E-5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5">
        <f>A_R[[#This Row],[5+]]-A_R[[#This Row],[6+]]</f>
        <v>4.6970000000000067E-2</v>
      </c>
      <c r="AG12" s="5">
        <f>A_R[[#This Row],[6+]]-A_R[[#This Row],[7+]]</f>
        <v>7.0179999999999909E-2</v>
      </c>
      <c r="AH12" s="5">
        <f>A_R[[#This Row],[7+]]-A_R[[#This Row],[8+]]</f>
        <v>8.9520000000000044E-2</v>
      </c>
      <c r="AI12" s="5">
        <f>A_R[[#This Row],[8+]]-A_R[[#This Row],[9+]]</f>
        <v>0.11116000000000004</v>
      </c>
      <c r="AJ12" s="5">
        <f>A_R[[#This Row],[9+]]-A_R[[#This Row],[10+]]</f>
        <v>0.11790999999999996</v>
      </c>
      <c r="AK12" s="5">
        <f>A_R[[#This Row],[10+]]-A_R[[#This Row],[11+]]</f>
        <v>0.11791000000000001</v>
      </c>
      <c r="AL12" s="5">
        <f>A_R[[#This Row],[11+]]-A_R[[#This Row],[12+]]</f>
        <v>0.11115999999999998</v>
      </c>
      <c r="AM12" s="5">
        <f>A_R[[#This Row],[12+]]-A_R[[#This Row],[13+]]</f>
        <v>8.9520000000000016E-2</v>
      </c>
      <c r="AN12" s="5">
        <f>A_R[[#This Row],[13+]]-A_R[[#This Row],[14+]]</f>
        <v>7.0179999999999992E-2</v>
      </c>
      <c r="AO12" s="5">
        <f>A_R[[#This Row],[14+]]-A_R[[#This Row],[15+]]</f>
        <v>4.6969999999999998E-2</v>
      </c>
      <c r="AP12" s="5">
        <f>A_R[[#This Row],[15+]]-A_R[[#This Row],[16+]]</f>
        <v>3.0640000000000001E-2</v>
      </c>
      <c r="AQ12" s="5">
        <f>A_R[[#This Row],[16+]]-A_R[[#This Row],[17+]]</f>
        <v>1.7029999999999997E-2</v>
      </c>
      <c r="AR12" s="5">
        <f>A_R[[#This Row],[17+]]-A_R[[#This Row],[18+]]</f>
        <v>9.0399999999999994E-3</v>
      </c>
      <c r="AS12" s="5">
        <f>A_R[[#This Row],[18+]]-A_R[[#This Row],[19+]]</f>
        <v>4.4800000000000005E-3</v>
      </c>
      <c r="AT12" s="5">
        <f>A_R[[#This Row],[19+]]-A_R[[#This Row],[20+]]</f>
        <v>1.8899999999999998E-3</v>
      </c>
      <c r="AU12" s="5">
        <f>A_R[[#This Row],[20+]]-A_R[[#This Row],[21+]]</f>
        <v>7.8000000000000009E-4</v>
      </c>
      <c r="AV12" s="5">
        <f>A_R[[#This Row],[21+]]-A_R[[#This Row],[22+]]</f>
        <v>2.7000000000000006E-4</v>
      </c>
      <c r="AW12" s="5">
        <f>A_R[[#This Row],[22+]]-A_R[[#This Row],[23+]]</f>
        <v>8.9999999999999992E-5</v>
      </c>
      <c r="AX12" s="5">
        <f>A_R[[#This Row],[23+]]-A_R[[#This Row],[24+]]</f>
        <v>4.0000000000000003E-5</v>
      </c>
      <c r="AY12" s="5">
        <f>A_R[[#This Row],[24+]]-A_R[[#This Row],[25+]]</f>
        <v>0</v>
      </c>
      <c r="AZ12" s="5">
        <f>A_R[[#This Row],[25+]]-A_R[[#This Row],[26+]]</f>
        <v>0</v>
      </c>
      <c r="BA12" s="5">
        <f>A_R[[#This Row],[26+]]-A_R[[#This Row],[27+]]</f>
        <v>0</v>
      </c>
      <c r="BB12" s="5">
        <f>A_R[[#This Row],[27+]]-A_R[[#This Row],[28+]]</f>
        <v>0</v>
      </c>
    </row>
    <row r="13" spans="1:54" x14ac:dyDescent="0.25">
      <c r="A13" s="10">
        <v>22400718</v>
      </c>
      <c r="B13" s="13" t="s">
        <v>82</v>
      </c>
      <c r="C13" s="13" t="s">
        <v>92</v>
      </c>
      <c r="D13" s="11">
        <v>0.79166666666666663</v>
      </c>
      <c r="E13" s="9" t="str">
        <f>HYPERLINK("https://www.nba.com/stats/player/1628378/boxscores-traditional", "Donovan Mitchell")</f>
        <v>Donovan Mitchell</v>
      </c>
      <c r="F13">
        <v>10</v>
      </c>
      <c r="G13" s="4">
        <v>3.5209999999999999</v>
      </c>
      <c r="H13" s="3">
        <v>0.92220000000000002</v>
      </c>
      <c r="I13" s="3">
        <v>0.87285999999999997</v>
      </c>
      <c r="J13" s="3">
        <v>0.80234000000000005</v>
      </c>
      <c r="K13" s="3">
        <v>0.71565999999999996</v>
      </c>
      <c r="L13" s="3">
        <v>0.61026000000000002</v>
      </c>
      <c r="M13" s="3">
        <v>0.5</v>
      </c>
      <c r="N13" s="3">
        <v>0.38973999999999998</v>
      </c>
      <c r="O13" s="3">
        <v>0.28433999999999998</v>
      </c>
      <c r="P13" s="3">
        <v>0.19766</v>
      </c>
      <c r="Q13" s="3">
        <v>0.12714</v>
      </c>
      <c r="R13" s="3">
        <v>7.7799999999999994E-2</v>
      </c>
      <c r="S13" s="3">
        <v>4.4569999999999999E-2</v>
      </c>
      <c r="T13" s="3">
        <v>2.3300000000000001E-2</v>
      </c>
      <c r="U13" s="3">
        <v>1.1599999999999999E-2</v>
      </c>
      <c r="V13" s="3">
        <v>5.2300000000000003E-3</v>
      </c>
      <c r="W13" s="3">
        <v>2.2599999999999999E-3</v>
      </c>
      <c r="X13" s="3">
        <v>8.9999999999999998E-4</v>
      </c>
      <c r="Y13" s="3">
        <v>3.2000000000000003E-4</v>
      </c>
      <c r="Z13" s="3">
        <v>1.1E-4</v>
      </c>
      <c r="AA13" s="3">
        <v>3.0000000000000001E-5</v>
      </c>
      <c r="AB13" s="3">
        <v>0</v>
      </c>
      <c r="AC13" s="3">
        <v>0</v>
      </c>
      <c r="AD13" s="3">
        <v>0</v>
      </c>
      <c r="AE13" s="3">
        <v>0</v>
      </c>
      <c r="AF13" s="5">
        <f>A_R[[#This Row],[5+]]-A_R[[#This Row],[6+]]</f>
        <v>4.934000000000005E-2</v>
      </c>
      <c r="AG13" s="5">
        <f>A_R[[#This Row],[6+]]-A_R[[#This Row],[7+]]</f>
        <v>7.0519999999999916E-2</v>
      </c>
      <c r="AH13" s="5">
        <f>A_R[[#This Row],[7+]]-A_R[[#This Row],[8+]]</f>
        <v>8.668000000000009E-2</v>
      </c>
      <c r="AI13" s="5">
        <f>A_R[[#This Row],[8+]]-A_R[[#This Row],[9+]]</f>
        <v>0.10539999999999994</v>
      </c>
      <c r="AJ13" s="5">
        <f>A_R[[#This Row],[9+]]-A_R[[#This Row],[10+]]</f>
        <v>0.11026000000000002</v>
      </c>
      <c r="AK13" s="5">
        <f>A_R[[#This Row],[10+]]-A_R[[#This Row],[11+]]</f>
        <v>0.11026000000000002</v>
      </c>
      <c r="AL13" s="5">
        <f>A_R[[#This Row],[11+]]-A_R[[#This Row],[12+]]</f>
        <v>0.10539999999999999</v>
      </c>
      <c r="AM13" s="5">
        <f>A_R[[#This Row],[12+]]-A_R[[#This Row],[13+]]</f>
        <v>8.6679999999999979E-2</v>
      </c>
      <c r="AN13" s="5">
        <f>A_R[[#This Row],[13+]]-A_R[[#This Row],[14+]]</f>
        <v>7.0519999999999999E-2</v>
      </c>
      <c r="AO13" s="5">
        <f>A_R[[#This Row],[14+]]-A_R[[#This Row],[15+]]</f>
        <v>4.9340000000000009E-2</v>
      </c>
      <c r="AP13" s="5">
        <f>A_R[[#This Row],[15+]]-A_R[[#This Row],[16+]]</f>
        <v>3.3229999999999996E-2</v>
      </c>
      <c r="AQ13" s="5">
        <f>A_R[[#This Row],[16+]]-A_R[[#This Row],[17+]]</f>
        <v>2.1269999999999997E-2</v>
      </c>
      <c r="AR13" s="5">
        <f>A_R[[#This Row],[17+]]-A_R[[#This Row],[18+]]</f>
        <v>1.1700000000000002E-2</v>
      </c>
      <c r="AS13" s="5">
        <f>A_R[[#This Row],[18+]]-A_R[[#This Row],[19+]]</f>
        <v>6.3699999999999989E-3</v>
      </c>
      <c r="AT13" s="5">
        <f>A_R[[#This Row],[19+]]-A_R[[#This Row],[20+]]</f>
        <v>2.9700000000000004E-3</v>
      </c>
      <c r="AU13" s="5">
        <f>A_R[[#This Row],[20+]]-A_R[[#This Row],[21+]]</f>
        <v>1.3599999999999999E-3</v>
      </c>
      <c r="AV13" s="5">
        <f>A_R[[#This Row],[21+]]-A_R[[#This Row],[22+]]</f>
        <v>5.8E-4</v>
      </c>
      <c r="AW13" s="5">
        <f>A_R[[#This Row],[22+]]-A_R[[#This Row],[23+]]</f>
        <v>2.1000000000000001E-4</v>
      </c>
      <c r="AX13" s="5">
        <f>A_R[[#This Row],[23+]]-A_R[[#This Row],[24+]]</f>
        <v>8.0000000000000007E-5</v>
      </c>
      <c r="AY13" s="5">
        <f>A_R[[#This Row],[24+]]-A_R[[#This Row],[25+]]</f>
        <v>3.0000000000000001E-5</v>
      </c>
      <c r="AZ13" s="5">
        <f>A_R[[#This Row],[25+]]-A_R[[#This Row],[26+]]</f>
        <v>0</v>
      </c>
      <c r="BA13" s="5">
        <f>A_R[[#This Row],[26+]]-A_R[[#This Row],[27+]]</f>
        <v>0</v>
      </c>
      <c r="BB13" s="5">
        <f>A_R[[#This Row],[27+]]-A_R[[#This Row],[28+]]</f>
        <v>0</v>
      </c>
    </row>
    <row r="14" spans="1:54" x14ac:dyDescent="0.25">
      <c r="A14" s="10">
        <v>22400718</v>
      </c>
      <c r="B14" s="13" t="s">
        <v>82</v>
      </c>
      <c r="C14" s="13" t="s">
        <v>92</v>
      </c>
      <c r="D14" s="11">
        <v>0.79166666666666663</v>
      </c>
      <c r="E14" s="9" t="str">
        <f>HYPERLINK("https://www.nba.com/stats/player/1629622/boxscores-traditional", "Max Strus")</f>
        <v>Max Strus</v>
      </c>
      <c r="F14">
        <v>8.1999999999999993</v>
      </c>
      <c r="G14" s="4">
        <v>1.1659999999999999</v>
      </c>
      <c r="H14" s="3">
        <v>0.99692999999999998</v>
      </c>
      <c r="I14" s="3">
        <v>0.97062000000000004</v>
      </c>
      <c r="J14" s="3">
        <v>0.84848999999999997</v>
      </c>
      <c r="K14" s="3">
        <v>0.56749000000000005</v>
      </c>
      <c r="L14" s="3">
        <v>0.24510000000000001</v>
      </c>
      <c r="M14" s="3">
        <v>6.1780000000000002E-2</v>
      </c>
      <c r="N14" s="3">
        <v>8.2000000000000007E-3</v>
      </c>
      <c r="O14" s="3">
        <v>5.5999999999999995E-4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5">
        <f>A_R[[#This Row],[5+]]-A_R[[#This Row],[6+]]</f>
        <v>2.6309999999999945E-2</v>
      </c>
      <c r="AG14" s="5">
        <f>A_R[[#This Row],[6+]]-A_R[[#This Row],[7+]]</f>
        <v>0.12213000000000007</v>
      </c>
      <c r="AH14" s="5">
        <f>A_R[[#This Row],[7+]]-A_R[[#This Row],[8+]]</f>
        <v>0.28099999999999992</v>
      </c>
      <c r="AI14" s="5">
        <f>A_R[[#This Row],[8+]]-A_R[[#This Row],[9+]]</f>
        <v>0.32239000000000007</v>
      </c>
      <c r="AJ14" s="5">
        <f>A_R[[#This Row],[9+]]-A_R[[#This Row],[10+]]</f>
        <v>0.18332000000000001</v>
      </c>
      <c r="AK14" s="5">
        <f>A_R[[#This Row],[10+]]-A_R[[#This Row],[11+]]</f>
        <v>5.3580000000000003E-2</v>
      </c>
      <c r="AL14" s="5">
        <f>A_R[[#This Row],[11+]]-A_R[[#This Row],[12+]]</f>
        <v>7.640000000000001E-3</v>
      </c>
      <c r="AM14" s="5">
        <f>A_R[[#This Row],[12+]]-A_R[[#This Row],[13+]]</f>
        <v>5.5999999999999995E-4</v>
      </c>
      <c r="AN14" s="5">
        <f>A_R[[#This Row],[13+]]-A_R[[#This Row],[14+]]</f>
        <v>0</v>
      </c>
      <c r="AO14" s="5">
        <f>A_R[[#This Row],[14+]]-A_R[[#This Row],[15+]]</f>
        <v>0</v>
      </c>
      <c r="AP14" s="5">
        <f>A_R[[#This Row],[15+]]-A_R[[#This Row],[16+]]</f>
        <v>0</v>
      </c>
      <c r="AQ14" s="5">
        <f>A_R[[#This Row],[16+]]-A_R[[#This Row],[17+]]</f>
        <v>0</v>
      </c>
      <c r="AR14" s="5">
        <f>A_R[[#This Row],[17+]]-A_R[[#This Row],[18+]]</f>
        <v>0</v>
      </c>
      <c r="AS14" s="5">
        <f>A_R[[#This Row],[18+]]-A_R[[#This Row],[19+]]</f>
        <v>0</v>
      </c>
      <c r="AT14" s="5">
        <f>A_R[[#This Row],[19+]]-A_R[[#This Row],[20+]]</f>
        <v>0</v>
      </c>
      <c r="AU14" s="5">
        <f>A_R[[#This Row],[20+]]-A_R[[#This Row],[21+]]</f>
        <v>0</v>
      </c>
      <c r="AV14" s="5">
        <f>A_R[[#This Row],[21+]]-A_R[[#This Row],[22+]]</f>
        <v>0</v>
      </c>
      <c r="AW14" s="5">
        <f>A_R[[#This Row],[22+]]-A_R[[#This Row],[23+]]</f>
        <v>0</v>
      </c>
      <c r="AX14" s="5">
        <f>A_R[[#This Row],[23+]]-A_R[[#This Row],[24+]]</f>
        <v>0</v>
      </c>
      <c r="AY14" s="5">
        <f>A_R[[#This Row],[24+]]-A_R[[#This Row],[25+]]</f>
        <v>0</v>
      </c>
      <c r="AZ14" s="5">
        <f>A_R[[#This Row],[25+]]-A_R[[#This Row],[26+]]</f>
        <v>0</v>
      </c>
      <c r="BA14" s="5">
        <f>A_R[[#This Row],[26+]]-A_R[[#This Row],[27+]]</f>
        <v>0</v>
      </c>
      <c r="BB14" s="5">
        <f>A_R[[#This Row],[27+]]-A_R[[#This Row],[28+]]</f>
        <v>0</v>
      </c>
    </row>
    <row r="15" spans="1:54" x14ac:dyDescent="0.25">
      <c r="A15" s="10">
        <v>22400718</v>
      </c>
      <c r="B15" s="13" t="s">
        <v>92</v>
      </c>
      <c r="C15" s="13" t="s">
        <v>82</v>
      </c>
      <c r="D15" s="11">
        <v>0.79166666666666663</v>
      </c>
      <c r="E15" s="9" t="str">
        <f>HYPERLINK("https://www.nba.com/stats/player/1631105/boxscores-traditional", "Jalen Duren")</f>
        <v>Jalen Duren</v>
      </c>
      <c r="F15">
        <v>15</v>
      </c>
      <c r="G15" s="4">
        <v>3.0329999999999999</v>
      </c>
      <c r="H15" s="3">
        <v>0.99951999999999996</v>
      </c>
      <c r="I15" s="3">
        <v>0.99851000000000001</v>
      </c>
      <c r="J15" s="3">
        <v>0.99585000000000001</v>
      </c>
      <c r="K15" s="3">
        <v>0.98956</v>
      </c>
      <c r="L15" s="3">
        <v>0.97614999999999996</v>
      </c>
      <c r="M15" s="3">
        <v>0.95052999999999999</v>
      </c>
      <c r="N15" s="3">
        <v>0.90658000000000005</v>
      </c>
      <c r="O15" s="3">
        <v>0.83891000000000004</v>
      </c>
      <c r="P15" s="3">
        <v>0.74536999999999998</v>
      </c>
      <c r="Q15" s="3">
        <v>0.62929999999999997</v>
      </c>
      <c r="R15" s="3">
        <v>0.5</v>
      </c>
      <c r="S15" s="3">
        <v>0.37069999999999997</v>
      </c>
      <c r="T15" s="3">
        <v>0.25463000000000002</v>
      </c>
      <c r="U15" s="3">
        <v>0.16109000000000001</v>
      </c>
      <c r="V15" s="3">
        <v>9.3420000000000003E-2</v>
      </c>
      <c r="W15" s="3">
        <v>4.947E-2</v>
      </c>
      <c r="X15" s="3">
        <v>2.385E-2</v>
      </c>
      <c r="Y15" s="3">
        <v>1.044E-2</v>
      </c>
      <c r="Z15" s="3">
        <v>4.15E-3</v>
      </c>
      <c r="AA15" s="3">
        <v>1.49E-3</v>
      </c>
      <c r="AB15" s="3">
        <v>4.8000000000000001E-4</v>
      </c>
      <c r="AC15" s="3">
        <v>1.3999999999999999E-4</v>
      </c>
      <c r="AD15" s="3">
        <v>4.0000000000000003E-5</v>
      </c>
      <c r="AE15" s="3">
        <v>0</v>
      </c>
      <c r="AF15" s="5">
        <f>A_R[[#This Row],[5+]]-A_R[[#This Row],[6+]]</f>
        <v>1.0099999999999554E-3</v>
      </c>
      <c r="AG15" s="5">
        <f>A_R[[#This Row],[6+]]-A_R[[#This Row],[7+]]</f>
        <v>2.6599999999999957E-3</v>
      </c>
      <c r="AH15" s="5">
        <f>A_R[[#This Row],[7+]]-A_R[[#This Row],[8+]]</f>
        <v>6.2900000000000178E-3</v>
      </c>
      <c r="AI15" s="5">
        <f>A_R[[#This Row],[8+]]-A_R[[#This Row],[9+]]</f>
        <v>1.3410000000000033E-2</v>
      </c>
      <c r="AJ15" s="5">
        <f>A_R[[#This Row],[9+]]-A_R[[#This Row],[10+]]</f>
        <v>2.5619999999999976E-2</v>
      </c>
      <c r="AK15" s="5">
        <f>A_R[[#This Row],[10+]]-A_R[[#This Row],[11+]]</f>
        <v>4.3949999999999934E-2</v>
      </c>
      <c r="AL15" s="5">
        <f>A_R[[#This Row],[11+]]-A_R[[#This Row],[12+]]</f>
        <v>6.7670000000000008E-2</v>
      </c>
      <c r="AM15" s="5">
        <f>A_R[[#This Row],[12+]]-A_R[[#This Row],[13+]]</f>
        <v>9.3540000000000068E-2</v>
      </c>
      <c r="AN15" s="5">
        <f>A_R[[#This Row],[13+]]-A_R[[#This Row],[14+]]</f>
        <v>0.11607000000000001</v>
      </c>
      <c r="AO15" s="5">
        <f>A_R[[#This Row],[14+]]-A_R[[#This Row],[15+]]</f>
        <v>0.12929999999999997</v>
      </c>
      <c r="AP15" s="5">
        <f>A_R[[#This Row],[15+]]-A_R[[#This Row],[16+]]</f>
        <v>0.12930000000000003</v>
      </c>
      <c r="AQ15" s="5">
        <f>A_R[[#This Row],[16+]]-A_R[[#This Row],[17+]]</f>
        <v>0.11606999999999995</v>
      </c>
      <c r="AR15" s="5">
        <f>A_R[[#This Row],[17+]]-A_R[[#This Row],[18+]]</f>
        <v>9.3540000000000012E-2</v>
      </c>
      <c r="AS15" s="5">
        <f>A_R[[#This Row],[18+]]-A_R[[#This Row],[19+]]</f>
        <v>6.7670000000000008E-2</v>
      </c>
      <c r="AT15" s="5">
        <f>A_R[[#This Row],[19+]]-A_R[[#This Row],[20+]]</f>
        <v>4.3950000000000003E-2</v>
      </c>
      <c r="AU15" s="5">
        <f>A_R[[#This Row],[20+]]-A_R[[#This Row],[21+]]</f>
        <v>2.562E-2</v>
      </c>
      <c r="AV15" s="5">
        <f>A_R[[#This Row],[21+]]-A_R[[#This Row],[22+]]</f>
        <v>1.341E-2</v>
      </c>
      <c r="AW15" s="5">
        <f>A_R[[#This Row],[22+]]-A_R[[#This Row],[23+]]</f>
        <v>6.2899999999999996E-3</v>
      </c>
      <c r="AX15" s="5">
        <f>A_R[[#This Row],[23+]]-A_R[[#This Row],[24+]]</f>
        <v>2.66E-3</v>
      </c>
      <c r="AY15" s="5">
        <f>A_R[[#This Row],[24+]]-A_R[[#This Row],[25+]]</f>
        <v>1.01E-3</v>
      </c>
      <c r="AZ15" s="5">
        <f>A_R[[#This Row],[25+]]-A_R[[#This Row],[26+]]</f>
        <v>3.4000000000000002E-4</v>
      </c>
      <c r="BA15" s="5">
        <f>A_R[[#This Row],[26+]]-A_R[[#This Row],[27+]]</f>
        <v>9.9999999999999991E-5</v>
      </c>
      <c r="BB15" s="5">
        <f>A_R[[#This Row],[27+]]-A_R[[#This Row],[28+]]</f>
        <v>4.0000000000000003E-5</v>
      </c>
    </row>
    <row r="16" spans="1:54" x14ac:dyDescent="0.25">
      <c r="A16" s="10">
        <v>22400718</v>
      </c>
      <c r="B16" s="13" t="s">
        <v>92</v>
      </c>
      <c r="C16" s="13" t="s">
        <v>82</v>
      </c>
      <c r="D16" s="11">
        <v>0.79166666666666663</v>
      </c>
      <c r="E16" s="9" t="str">
        <f>HYPERLINK("https://www.nba.com/stats/player/1630595/boxscores-traditional", "Cade Cunningham")</f>
        <v>Cade Cunningham</v>
      </c>
      <c r="F16">
        <v>14.4</v>
      </c>
      <c r="G16" s="4">
        <v>4.0789999999999997</v>
      </c>
      <c r="H16" s="3">
        <v>0.98928000000000005</v>
      </c>
      <c r="I16" s="3">
        <v>0.98029999999999995</v>
      </c>
      <c r="J16" s="3">
        <v>0.96484999999999999</v>
      </c>
      <c r="K16" s="3">
        <v>0.94179000000000002</v>
      </c>
      <c r="L16" s="3">
        <v>0.90658000000000005</v>
      </c>
      <c r="M16" s="3">
        <v>0.85992999999999997</v>
      </c>
      <c r="N16" s="3">
        <v>0.79673000000000005</v>
      </c>
      <c r="O16" s="3">
        <v>0.72240000000000004</v>
      </c>
      <c r="P16" s="3">
        <v>0.63307000000000002</v>
      </c>
      <c r="Q16" s="3">
        <v>0.53983000000000003</v>
      </c>
      <c r="R16" s="3">
        <v>0.44037999999999999</v>
      </c>
      <c r="S16" s="3">
        <v>0.34827000000000002</v>
      </c>
      <c r="T16" s="3">
        <v>0.26108999999999999</v>
      </c>
      <c r="U16" s="3">
        <v>0.18942999999999999</v>
      </c>
      <c r="V16" s="3">
        <v>0.12923999999999999</v>
      </c>
      <c r="W16" s="3">
        <v>8.5339999999999999E-2</v>
      </c>
      <c r="X16" s="3">
        <v>5.262E-2</v>
      </c>
      <c r="Y16" s="3">
        <v>3.1440000000000003E-2</v>
      </c>
      <c r="Z16" s="3">
        <v>1.7430000000000001E-2</v>
      </c>
      <c r="AA16" s="3">
        <v>9.3900000000000008E-3</v>
      </c>
      <c r="AB16" s="3">
        <v>4.6600000000000001E-3</v>
      </c>
      <c r="AC16" s="3">
        <v>2.2599999999999999E-3</v>
      </c>
      <c r="AD16" s="3">
        <v>1E-3</v>
      </c>
      <c r="AE16" s="3">
        <v>4.2999999999999999E-4</v>
      </c>
      <c r="AF16" s="5">
        <f>A_R[[#This Row],[5+]]-A_R[[#This Row],[6+]]</f>
        <v>8.980000000000099E-3</v>
      </c>
      <c r="AG16" s="5">
        <f>A_R[[#This Row],[6+]]-A_R[[#This Row],[7+]]</f>
        <v>1.5449999999999964E-2</v>
      </c>
      <c r="AH16" s="5">
        <f>A_R[[#This Row],[7+]]-A_R[[#This Row],[8+]]</f>
        <v>2.3059999999999969E-2</v>
      </c>
      <c r="AI16" s="5">
        <f>A_R[[#This Row],[8+]]-A_R[[#This Row],[9+]]</f>
        <v>3.5209999999999964E-2</v>
      </c>
      <c r="AJ16" s="5">
        <f>A_R[[#This Row],[9+]]-A_R[[#This Row],[10+]]</f>
        <v>4.665000000000008E-2</v>
      </c>
      <c r="AK16" s="5">
        <f>A_R[[#This Row],[10+]]-A_R[[#This Row],[11+]]</f>
        <v>6.3199999999999923E-2</v>
      </c>
      <c r="AL16" s="5">
        <f>A_R[[#This Row],[11+]]-A_R[[#This Row],[12+]]</f>
        <v>7.4330000000000007E-2</v>
      </c>
      <c r="AM16" s="5">
        <f>A_R[[#This Row],[12+]]-A_R[[#This Row],[13+]]</f>
        <v>8.933000000000002E-2</v>
      </c>
      <c r="AN16" s="5">
        <f>A_R[[#This Row],[13+]]-A_R[[#This Row],[14+]]</f>
        <v>9.323999999999999E-2</v>
      </c>
      <c r="AO16" s="5">
        <f>A_R[[#This Row],[14+]]-A_R[[#This Row],[15+]]</f>
        <v>9.9450000000000038E-2</v>
      </c>
      <c r="AP16" s="5">
        <f>A_R[[#This Row],[15+]]-A_R[[#This Row],[16+]]</f>
        <v>9.210999999999997E-2</v>
      </c>
      <c r="AQ16" s="5">
        <f>A_R[[#This Row],[16+]]-A_R[[#This Row],[17+]]</f>
        <v>8.7180000000000035E-2</v>
      </c>
      <c r="AR16" s="5">
        <f>A_R[[#This Row],[17+]]-A_R[[#This Row],[18+]]</f>
        <v>7.1660000000000001E-2</v>
      </c>
      <c r="AS16" s="5">
        <f>A_R[[#This Row],[18+]]-A_R[[#This Row],[19+]]</f>
        <v>6.0189999999999994E-2</v>
      </c>
      <c r="AT16" s="5">
        <f>A_R[[#This Row],[19+]]-A_R[[#This Row],[20+]]</f>
        <v>4.3899999999999995E-2</v>
      </c>
      <c r="AU16" s="5">
        <f>A_R[[#This Row],[20+]]-A_R[[#This Row],[21+]]</f>
        <v>3.2719999999999999E-2</v>
      </c>
      <c r="AV16" s="5">
        <f>A_R[[#This Row],[21+]]-A_R[[#This Row],[22+]]</f>
        <v>2.1179999999999997E-2</v>
      </c>
      <c r="AW16" s="5">
        <f>A_R[[#This Row],[22+]]-A_R[[#This Row],[23+]]</f>
        <v>1.4010000000000002E-2</v>
      </c>
      <c r="AX16" s="5">
        <f>A_R[[#This Row],[23+]]-A_R[[#This Row],[24+]]</f>
        <v>8.0400000000000003E-3</v>
      </c>
      <c r="AY16" s="5">
        <f>A_R[[#This Row],[24+]]-A_R[[#This Row],[25+]]</f>
        <v>4.7300000000000007E-3</v>
      </c>
      <c r="AZ16" s="5">
        <f>A_R[[#This Row],[25+]]-A_R[[#This Row],[26+]]</f>
        <v>2.4000000000000002E-3</v>
      </c>
      <c r="BA16" s="5">
        <f>A_R[[#This Row],[26+]]-A_R[[#This Row],[27+]]</f>
        <v>1.2599999999999998E-3</v>
      </c>
      <c r="BB16" s="5">
        <f>A_R[[#This Row],[27+]]-A_R[[#This Row],[28+]]</f>
        <v>5.6999999999999998E-4</v>
      </c>
    </row>
    <row r="17" spans="1:54" x14ac:dyDescent="0.25">
      <c r="A17" s="10">
        <v>22400719</v>
      </c>
      <c r="B17" s="13" t="s">
        <v>93</v>
      </c>
      <c r="C17" s="13" t="s">
        <v>94</v>
      </c>
      <c r="D17" s="11">
        <v>0.79166666666666663</v>
      </c>
      <c r="E17" s="9" t="str">
        <f>HYPERLINK("https://www.nba.com/stats/player/1630700/boxscores-traditional", "Dyson Daniels")</f>
        <v>Dyson Daniels</v>
      </c>
      <c r="F17">
        <v>12.2</v>
      </c>
      <c r="G17" s="4">
        <v>2.5609999999999999</v>
      </c>
      <c r="H17" s="3">
        <v>0.99751999999999996</v>
      </c>
      <c r="I17" s="3">
        <v>0.99224000000000001</v>
      </c>
      <c r="J17" s="3">
        <v>0.97882000000000002</v>
      </c>
      <c r="K17" s="3">
        <v>0.94950000000000001</v>
      </c>
      <c r="L17" s="3">
        <v>0.89434999999999998</v>
      </c>
      <c r="M17" s="3">
        <v>0.80510999999999999</v>
      </c>
      <c r="N17" s="3">
        <v>0.68081999999999998</v>
      </c>
      <c r="O17" s="3">
        <v>0.53188000000000002</v>
      </c>
      <c r="P17" s="3">
        <v>0.37828000000000001</v>
      </c>
      <c r="Q17" s="3">
        <v>0.24196000000000001</v>
      </c>
      <c r="R17" s="3">
        <v>0.13786000000000001</v>
      </c>
      <c r="S17" s="3">
        <v>6.9440000000000002E-2</v>
      </c>
      <c r="T17" s="3">
        <v>3.074E-2</v>
      </c>
      <c r="U17" s="3">
        <v>1.191E-2</v>
      </c>
      <c r="V17" s="3">
        <v>3.9100000000000003E-3</v>
      </c>
      <c r="W17" s="3">
        <v>1.14E-3</v>
      </c>
      <c r="X17" s="3">
        <v>2.9E-4</v>
      </c>
      <c r="Y17" s="3">
        <v>6.0000000000000002E-5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5">
        <f>A_R[[#This Row],[5+]]-A_R[[#This Row],[6+]]</f>
        <v>5.2799999999999514E-3</v>
      </c>
      <c r="AG17" s="5">
        <f>A_R[[#This Row],[6+]]-A_R[[#This Row],[7+]]</f>
        <v>1.3419999999999987E-2</v>
      </c>
      <c r="AH17" s="5">
        <f>A_R[[#This Row],[7+]]-A_R[[#This Row],[8+]]</f>
        <v>2.9320000000000013E-2</v>
      </c>
      <c r="AI17" s="5">
        <f>A_R[[#This Row],[8+]]-A_R[[#This Row],[9+]]</f>
        <v>5.5150000000000032E-2</v>
      </c>
      <c r="AJ17" s="5">
        <f>A_R[[#This Row],[9+]]-A_R[[#This Row],[10+]]</f>
        <v>8.9239999999999986E-2</v>
      </c>
      <c r="AK17" s="5">
        <f>A_R[[#This Row],[10+]]-A_R[[#This Row],[11+]]</f>
        <v>0.12429000000000001</v>
      </c>
      <c r="AL17" s="5">
        <f>A_R[[#This Row],[11+]]-A_R[[#This Row],[12+]]</f>
        <v>0.14893999999999996</v>
      </c>
      <c r="AM17" s="5">
        <f>A_R[[#This Row],[12+]]-A_R[[#This Row],[13+]]</f>
        <v>0.15360000000000001</v>
      </c>
      <c r="AN17" s="5">
        <f>A_R[[#This Row],[13+]]-A_R[[#This Row],[14+]]</f>
        <v>0.13632</v>
      </c>
      <c r="AO17" s="5">
        <f>A_R[[#This Row],[14+]]-A_R[[#This Row],[15+]]</f>
        <v>0.1041</v>
      </c>
      <c r="AP17" s="5">
        <f>A_R[[#This Row],[15+]]-A_R[[#This Row],[16+]]</f>
        <v>6.8420000000000009E-2</v>
      </c>
      <c r="AQ17" s="5">
        <f>A_R[[#This Row],[16+]]-A_R[[#This Row],[17+]]</f>
        <v>3.8699999999999998E-2</v>
      </c>
      <c r="AR17" s="5">
        <f>A_R[[#This Row],[17+]]-A_R[[#This Row],[18+]]</f>
        <v>1.883E-2</v>
      </c>
      <c r="AS17" s="5">
        <f>A_R[[#This Row],[18+]]-A_R[[#This Row],[19+]]</f>
        <v>8.0000000000000002E-3</v>
      </c>
      <c r="AT17" s="5">
        <f>A_R[[#This Row],[19+]]-A_R[[#This Row],[20+]]</f>
        <v>2.7700000000000003E-3</v>
      </c>
      <c r="AU17" s="5">
        <f>A_R[[#This Row],[20+]]-A_R[[#This Row],[21+]]</f>
        <v>8.4999999999999995E-4</v>
      </c>
      <c r="AV17" s="5">
        <f>A_R[[#This Row],[21+]]-A_R[[#This Row],[22+]]</f>
        <v>2.3000000000000001E-4</v>
      </c>
      <c r="AW17" s="5">
        <f>A_R[[#This Row],[22+]]-A_R[[#This Row],[23+]]</f>
        <v>6.0000000000000002E-5</v>
      </c>
      <c r="AX17" s="5">
        <f>A_R[[#This Row],[23+]]-A_R[[#This Row],[24+]]</f>
        <v>0</v>
      </c>
      <c r="AY17" s="5">
        <f>A_R[[#This Row],[24+]]-A_R[[#This Row],[25+]]</f>
        <v>0</v>
      </c>
      <c r="AZ17" s="5">
        <f>A_R[[#This Row],[25+]]-A_R[[#This Row],[26+]]</f>
        <v>0</v>
      </c>
      <c r="BA17" s="5">
        <f>A_R[[#This Row],[26+]]-A_R[[#This Row],[27+]]</f>
        <v>0</v>
      </c>
      <c r="BB17" s="5">
        <f>A_R[[#This Row],[27+]]-A_R[[#This Row],[28+]]</f>
        <v>0</v>
      </c>
    </row>
    <row r="18" spans="1:54" x14ac:dyDescent="0.25">
      <c r="A18" s="10">
        <v>22400719</v>
      </c>
      <c r="B18" s="13" t="s">
        <v>93</v>
      </c>
      <c r="C18" s="13" t="s">
        <v>94</v>
      </c>
      <c r="D18" s="11">
        <v>0.79166666666666663</v>
      </c>
      <c r="E18" s="9" t="str">
        <f>HYPERLINK("https://www.nba.com/stats/player/1630552/boxscores-traditional", "Jalen Johnson")</f>
        <v>Jalen Johnson</v>
      </c>
      <c r="F18">
        <v>12.2</v>
      </c>
      <c r="G18" s="4">
        <v>3.6550000000000002</v>
      </c>
      <c r="H18" s="3">
        <v>0.97558</v>
      </c>
      <c r="I18" s="3">
        <v>0.95543</v>
      </c>
      <c r="J18" s="3">
        <v>0.92220000000000002</v>
      </c>
      <c r="K18" s="3">
        <v>0.87492999999999999</v>
      </c>
      <c r="L18" s="3">
        <v>0.81057000000000001</v>
      </c>
      <c r="M18" s="3">
        <v>0.72575000000000001</v>
      </c>
      <c r="N18" s="3">
        <v>0.62929999999999997</v>
      </c>
      <c r="O18" s="3">
        <v>0.51993999999999996</v>
      </c>
      <c r="P18" s="3">
        <v>0.41293999999999997</v>
      </c>
      <c r="Q18" s="3">
        <v>0.31207000000000001</v>
      </c>
      <c r="R18" s="3">
        <v>0.22065000000000001</v>
      </c>
      <c r="S18" s="3">
        <v>0.14917</v>
      </c>
      <c r="T18" s="3">
        <v>9.5100000000000004E-2</v>
      </c>
      <c r="U18" s="3">
        <v>5.5919999999999997E-2</v>
      </c>
      <c r="V18" s="3">
        <v>3.1440000000000003E-2</v>
      </c>
      <c r="W18" s="3">
        <v>1.6590000000000001E-2</v>
      </c>
      <c r="X18" s="3">
        <v>7.9799999999999992E-3</v>
      </c>
      <c r="Y18" s="3">
        <v>3.6800000000000001E-3</v>
      </c>
      <c r="Z18" s="3">
        <v>1.5900000000000001E-3</v>
      </c>
      <c r="AA18" s="3">
        <v>6.2E-4</v>
      </c>
      <c r="AB18" s="3">
        <v>2.3000000000000001E-4</v>
      </c>
      <c r="AC18" s="3">
        <v>8.0000000000000007E-5</v>
      </c>
      <c r="AD18" s="3">
        <v>0</v>
      </c>
      <c r="AE18" s="3">
        <v>0</v>
      </c>
      <c r="AF18" s="5">
        <f>A_R[[#This Row],[5+]]-A_R[[#This Row],[6+]]</f>
        <v>2.0150000000000001E-2</v>
      </c>
      <c r="AG18" s="5">
        <f>A_R[[#This Row],[6+]]-A_R[[#This Row],[7+]]</f>
        <v>3.3229999999999982E-2</v>
      </c>
      <c r="AH18" s="5">
        <f>A_R[[#This Row],[7+]]-A_R[[#This Row],[8+]]</f>
        <v>4.7270000000000034E-2</v>
      </c>
      <c r="AI18" s="5">
        <f>A_R[[#This Row],[8+]]-A_R[[#This Row],[9+]]</f>
        <v>6.4359999999999973E-2</v>
      </c>
      <c r="AJ18" s="5">
        <f>A_R[[#This Row],[9+]]-A_R[[#This Row],[10+]]</f>
        <v>8.4820000000000007E-2</v>
      </c>
      <c r="AK18" s="5">
        <f>A_R[[#This Row],[10+]]-A_R[[#This Row],[11+]]</f>
        <v>9.6450000000000036E-2</v>
      </c>
      <c r="AL18" s="5">
        <f>A_R[[#This Row],[11+]]-A_R[[#This Row],[12+]]</f>
        <v>0.10936000000000001</v>
      </c>
      <c r="AM18" s="5">
        <f>A_R[[#This Row],[12+]]-A_R[[#This Row],[13+]]</f>
        <v>0.10699999999999998</v>
      </c>
      <c r="AN18" s="5">
        <f>A_R[[#This Row],[13+]]-A_R[[#This Row],[14+]]</f>
        <v>0.10086999999999996</v>
      </c>
      <c r="AO18" s="5">
        <f>A_R[[#This Row],[14+]]-A_R[[#This Row],[15+]]</f>
        <v>9.1420000000000001E-2</v>
      </c>
      <c r="AP18" s="5">
        <f>A_R[[#This Row],[15+]]-A_R[[#This Row],[16+]]</f>
        <v>7.1480000000000016E-2</v>
      </c>
      <c r="AQ18" s="5">
        <f>A_R[[#This Row],[16+]]-A_R[[#This Row],[17+]]</f>
        <v>5.4069999999999993E-2</v>
      </c>
      <c r="AR18" s="5">
        <f>A_R[[#This Row],[17+]]-A_R[[#This Row],[18+]]</f>
        <v>3.9180000000000006E-2</v>
      </c>
      <c r="AS18" s="5">
        <f>A_R[[#This Row],[18+]]-A_R[[#This Row],[19+]]</f>
        <v>2.4479999999999995E-2</v>
      </c>
      <c r="AT18" s="5">
        <f>A_R[[#This Row],[19+]]-A_R[[#This Row],[20+]]</f>
        <v>1.4850000000000002E-2</v>
      </c>
      <c r="AU18" s="5">
        <f>A_R[[#This Row],[20+]]-A_R[[#This Row],[21+]]</f>
        <v>8.6100000000000013E-3</v>
      </c>
      <c r="AV18" s="5">
        <f>A_R[[#This Row],[21+]]-A_R[[#This Row],[22+]]</f>
        <v>4.2999999999999991E-3</v>
      </c>
      <c r="AW18" s="5">
        <f>A_R[[#This Row],[22+]]-A_R[[#This Row],[23+]]</f>
        <v>2.0899999999999998E-3</v>
      </c>
      <c r="AX18" s="5">
        <f>A_R[[#This Row],[23+]]-A_R[[#This Row],[24+]]</f>
        <v>9.7000000000000005E-4</v>
      </c>
      <c r="AY18" s="5">
        <f>A_R[[#This Row],[24+]]-A_R[[#This Row],[25+]]</f>
        <v>3.8999999999999999E-4</v>
      </c>
      <c r="AZ18" s="5">
        <f>A_R[[#This Row],[25+]]-A_R[[#This Row],[26+]]</f>
        <v>1.5000000000000001E-4</v>
      </c>
      <c r="BA18" s="5">
        <f>A_R[[#This Row],[26+]]-A_R[[#This Row],[27+]]</f>
        <v>8.0000000000000007E-5</v>
      </c>
      <c r="BB18" s="5">
        <f>A_R[[#This Row],[27+]]-A_R[[#This Row],[28+]]</f>
        <v>0</v>
      </c>
    </row>
    <row r="19" spans="1:54" x14ac:dyDescent="0.25">
      <c r="A19" s="10">
        <v>22400719</v>
      </c>
      <c r="B19" s="13" t="s">
        <v>93</v>
      </c>
      <c r="C19" s="13" t="s">
        <v>94</v>
      </c>
      <c r="D19" s="11">
        <v>0.79166666666666663</v>
      </c>
      <c r="E19" s="9" t="str">
        <f>HYPERLINK("https://www.nba.com/stats/player/1629027/boxscores-traditional", "Trae Young")</f>
        <v>Trae Young</v>
      </c>
      <c r="F19">
        <v>12</v>
      </c>
      <c r="G19" s="4">
        <v>4.2430000000000003</v>
      </c>
      <c r="H19" s="3">
        <v>0.95052999999999999</v>
      </c>
      <c r="I19" s="3">
        <v>0.92073000000000005</v>
      </c>
      <c r="J19" s="3">
        <v>0.88100000000000001</v>
      </c>
      <c r="K19" s="3">
        <v>0.82638999999999996</v>
      </c>
      <c r="L19" s="3">
        <v>0.76114999999999999</v>
      </c>
      <c r="M19" s="3">
        <v>0.68081999999999998</v>
      </c>
      <c r="N19" s="3">
        <v>0.59482999999999997</v>
      </c>
      <c r="O19" s="3">
        <v>0.5</v>
      </c>
      <c r="P19" s="3">
        <v>0.40516999999999997</v>
      </c>
      <c r="Q19" s="3">
        <v>0.31918000000000002</v>
      </c>
      <c r="R19" s="3">
        <v>0.23885000000000001</v>
      </c>
      <c r="S19" s="3">
        <v>0.17360999999999999</v>
      </c>
      <c r="T19" s="3">
        <v>0.11899999999999999</v>
      </c>
      <c r="U19" s="3">
        <v>7.9269999999999993E-2</v>
      </c>
      <c r="V19" s="3">
        <v>4.947E-2</v>
      </c>
      <c r="W19" s="3">
        <v>2.938E-2</v>
      </c>
      <c r="X19" s="3">
        <v>1.7000000000000001E-2</v>
      </c>
      <c r="Y19" s="3">
        <v>9.1400000000000006E-3</v>
      </c>
      <c r="Z19" s="3">
        <v>4.7999999999999996E-3</v>
      </c>
      <c r="AA19" s="3">
        <v>2.33E-3</v>
      </c>
      <c r="AB19" s="3">
        <v>1.1100000000000001E-3</v>
      </c>
      <c r="AC19" s="3">
        <v>4.8000000000000001E-4</v>
      </c>
      <c r="AD19" s="3">
        <v>2.0000000000000001E-4</v>
      </c>
      <c r="AE19" s="3">
        <v>8.0000000000000007E-5</v>
      </c>
      <c r="AF19" s="5">
        <f>A_R[[#This Row],[5+]]-A_R[[#This Row],[6+]]</f>
        <v>2.9799999999999938E-2</v>
      </c>
      <c r="AG19" s="5">
        <f>A_R[[#This Row],[6+]]-A_R[[#This Row],[7+]]</f>
        <v>3.9730000000000043E-2</v>
      </c>
      <c r="AH19" s="5">
        <f>A_R[[#This Row],[7+]]-A_R[[#This Row],[8+]]</f>
        <v>5.4610000000000047E-2</v>
      </c>
      <c r="AI19" s="5">
        <f>A_R[[#This Row],[8+]]-A_R[[#This Row],[9+]]</f>
        <v>6.5239999999999965E-2</v>
      </c>
      <c r="AJ19" s="5">
        <f>A_R[[#This Row],[9+]]-A_R[[#This Row],[10+]]</f>
        <v>8.0330000000000013E-2</v>
      </c>
      <c r="AK19" s="5">
        <f>A_R[[#This Row],[10+]]-A_R[[#This Row],[11+]]</f>
        <v>8.5990000000000011E-2</v>
      </c>
      <c r="AL19" s="5">
        <f>A_R[[#This Row],[11+]]-A_R[[#This Row],[12+]]</f>
        <v>9.482999999999997E-2</v>
      </c>
      <c r="AM19" s="5">
        <f>A_R[[#This Row],[12+]]-A_R[[#This Row],[13+]]</f>
        <v>9.4830000000000025E-2</v>
      </c>
      <c r="AN19" s="5">
        <f>A_R[[#This Row],[13+]]-A_R[[#This Row],[14+]]</f>
        <v>8.5989999999999955E-2</v>
      </c>
      <c r="AO19" s="5">
        <f>A_R[[#This Row],[14+]]-A_R[[#This Row],[15+]]</f>
        <v>8.0330000000000013E-2</v>
      </c>
      <c r="AP19" s="5">
        <f>A_R[[#This Row],[15+]]-A_R[[#This Row],[16+]]</f>
        <v>6.524000000000002E-2</v>
      </c>
      <c r="AQ19" s="5">
        <f>A_R[[#This Row],[16+]]-A_R[[#This Row],[17+]]</f>
        <v>5.4609999999999992E-2</v>
      </c>
      <c r="AR19" s="5">
        <f>A_R[[#This Row],[17+]]-A_R[[#This Row],[18+]]</f>
        <v>3.9730000000000001E-2</v>
      </c>
      <c r="AS19" s="5">
        <f>A_R[[#This Row],[18+]]-A_R[[#This Row],[19+]]</f>
        <v>2.9799999999999993E-2</v>
      </c>
      <c r="AT19" s="5">
        <f>A_R[[#This Row],[19+]]-A_R[[#This Row],[20+]]</f>
        <v>2.009E-2</v>
      </c>
      <c r="AU19" s="5">
        <f>A_R[[#This Row],[20+]]-A_R[[#This Row],[21+]]</f>
        <v>1.2379999999999999E-2</v>
      </c>
      <c r="AV19" s="5">
        <f>A_R[[#This Row],[21+]]-A_R[[#This Row],[22+]]</f>
        <v>7.8600000000000007E-3</v>
      </c>
      <c r="AW19" s="5">
        <f>A_R[[#This Row],[22+]]-A_R[[#This Row],[23+]]</f>
        <v>4.340000000000001E-3</v>
      </c>
      <c r="AX19" s="5">
        <f>A_R[[#This Row],[23+]]-A_R[[#This Row],[24+]]</f>
        <v>2.4699999999999995E-3</v>
      </c>
      <c r="AY19" s="5">
        <f>A_R[[#This Row],[24+]]-A_R[[#This Row],[25+]]</f>
        <v>1.2199999999999999E-3</v>
      </c>
      <c r="AZ19" s="5">
        <f>A_R[[#This Row],[25+]]-A_R[[#This Row],[26+]]</f>
        <v>6.3000000000000013E-4</v>
      </c>
      <c r="BA19" s="5">
        <f>A_R[[#This Row],[26+]]-A_R[[#This Row],[27+]]</f>
        <v>2.7999999999999998E-4</v>
      </c>
      <c r="BB19" s="5">
        <f>A_R[[#This Row],[27+]]-A_R[[#This Row],[28+]]</f>
        <v>1.2E-4</v>
      </c>
    </row>
    <row r="20" spans="1:54" x14ac:dyDescent="0.25">
      <c r="A20" s="10">
        <v>22400719</v>
      </c>
      <c r="B20" s="13" t="s">
        <v>93</v>
      </c>
      <c r="C20" s="13" t="s">
        <v>94</v>
      </c>
      <c r="D20" s="11">
        <v>0.79166666666666663</v>
      </c>
      <c r="E20" s="9" t="str">
        <f>HYPERLINK("https://www.nba.com/stats/player/1630168/boxscores-traditional", "Onyeka Okongwu")</f>
        <v>Onyeka Okongwu</v>
      </c>
      <c r="F20">
        <v>9.8000000000000007</v>
      </c>
      <c r="G20" s="4">
        <v>2.4820000000000002</v>
      </c>
      <c r="H20" s="3">
        <v>0.97319999999999995</v>
      </c>
      <c r="I20" s="3">
        <v>0.93698999999999999</v>
      </c>
      <c r="J20" s="3">
        <v>0.87075999999999998</v>
      </c>
      <c r="K20" s="3">
        <v>0.76729999999999998</v>
      </c>
      <c r="L20" s="3">
        <v>0.62551999999999996</v>
      </c>
      <c r="M20" s="3">
        <v>0.46811999999999998</v>
      </c>
      <c r="N20" s="3">
        <v>0.31561</v>
      </c>
      <c r="O20" s="3">
        <v>0.18673000000000001</v>
      </c>
      <c r="P20" s="3">
        <v>9.8530000000000006E-2</v>
      </c>
      <c r="Q20" s="3">
        <v>4.5510000000000002E-2</v>
      </c>
      <c r="R20" s="3">
        <v>1.7860000000000001E-2</v>
      </c>
      <c r="S20" s="3">
        <v>6.2100000000000002E-3</v>
      </c>
      <c r="T20" s="3">
        <v>1.8699999999999999E-3</v>
      </c>
      <c r="U20" s="3">
        <v>4.8000000000000001E-4</v>
      </c>
      <c r="V20" s="3">
        <v>1E-4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5">
        <f>A_R[[#This Row],[5+]]-A_R[[#This Row],[6+]]</f>
        <v>3.6209999999999964E-2</v>
      </c>
      <c r="AG20" s="5">
        <f>A_R[[#This Row],[6+]]-A_R[[#This Row],[7+]]</f>
        <v>6.6230000000000011E-2</v>
      </c>
      <c r="AH20" s="5">
        <f>A_R[[#This Row],[7+]]-A_R[[#This Row],[8+]]</f>
        <v>0.10346</v>
      </c>
      <c r="AI20" s="5">
        <f>A_R[[#This Row],[8+]]-A_R[[#This Row],[9+]]</f>
        <v>0.14178000000000002</v>
      </c>
      <c r="AJ20" s="5">
        <f>A_R[[#This Row],[9+]]-A_R[[#This Row],[10+]]</f>
        <v>0.15739999999999998</v>
      </c>
      <c r="AK20" s="5">
        <f>A_R[[#This Row],[10+]]-A_R[[#This Row],[11+]]</f>
        <v>0.15250999999999998</v>
      </c>
      <c r="AL20" s="5">
        <f>A_R[[#This Row],[11+]]-A_R[[#This Row],[12+]]</f>
        <v>0.12887999999999999</v>
      </c>
      <c r="AM20" s="5">
        <f>A_R[[#This Row],[12+]]-A_R[[#This Row],[13+]]</f>
        <v>8.8200000000000001E-2</v>
      </c>
      <c r="AN20" s="5">
        <f>A_R[[#This Row],[13+]]-A_R[[#This Row],[14+]]</f>
        <v>5.3020000000000005E-2</v>
      </c>
      <c r="AO20" s="5">
        <f>A_R[[#This Row],[14+]]-A_R[[#This Row],[15+]]</f>
        <v>2.7650000000000001E-2</v>
      </c>
      <c r="AP20" s="5">
        <f>A_R[[#This Row],[15+]]-A_R[[#This Row],[16+]]</f>
        <v>1.1650000000000001E-2</v>
      </c>
      <c r="AQ20" s="5">
        <f>A_R[[#This Row],[16+]]-A_R[[#This Row],[17+]]</f>
        <v>4.3400000000000001E-3</v>
      </c>
      <c r="AR20" s="5">
        <f>A_R[[#This Row],[17+]]-A_R[[#This Row],[18+]]</f>
        <v>1.39E-3</v>
      </c>
      <c r="AS20" s="5">
        <f>A_R[[#This Row],[18+]]-A_R[[#This Row],[19+]]</f>
        <v>3.8000000000000002E-4</v>
      </c>
      <c r="AT20" s="5">
        <f>A_R[[#This Row],[19+]]-A_R[[#This Row],[20+]]</f>
        <v>1E-4</v>
      </c>
      <c r="AU20" s="5">
        <f>A_R[[#This Row],[20+]]-A_R[[#This Row],[21+]]</f>
        <v>0</v>
      </c>
      <c r="AV20" s="5">
        <f>A_R[[#This Row],[21+]]-A_R[[#This Row],[22+]]</f>
        <v>0</v>
      </c>
      <c r="AW20" s="5">
        <f>A_R[[#This Row],[22+]]-A_R[[#This Row],[23+]]</f>
        <v>0</v>
      </c>
      <c r="AX20" s="5">
        <f>A_R[[#This Row],[23+]]-A_R[[#This Row],[24+]]</f>
        <v>0</v>
      </c>
      <c r="AY20" s="5">
        <f>A_R[[#This Row],[24+]]-A_R[[#This Row],[25+]]</f>
        <v>0</v>
      </c>
      <c r="AZ20" s="5">
        <f>A_R[[#This Row],[25+]]-A_R[[#This Row],[26+]]</f>
        <v>0</v>
      </c>
      <c r="BA20" s="5">
        <f>A_R[[#This Row],[26+]]-A_R[[#This Row],[27+]]</f>
        <v>0</v>
      </c>
      <c r="BB20" s="5">
        <f>A_R[[#This Row],[27+]]-A_R[[#This Row],[28+]]</f>
        <v>0</v>
      </c>
    </row>
    <row r="21" spans="1:54" x14ac:dyDescent="0.25">
      <c r="A21" s="10">
        <v>22400719</v>
      </c>
      <c r="B21" s="13" t="s">
        <v>93</v>
      </c>
      <c r="C21" s="13" t="s">
        <v>94</v>
      </c>
      <c r="D21" s="11">
        <v>0.79166666666666663</v>
      </c>
      <c r="E21" s="9" t="str">
        <f>HYPERLINK("https://www.nba.com/stats/player/203991/boxscores-traditional", "Clint Capela")</f>
        <v>Clint Capela</v>
      </c>
      <c r="F21">
        <v>10.199999999999999</v>
      </c>
      <c r="G21" s="4">
        <v>4.49</v>
      </c>
      <c r="H21" s="3">
        <v>0.87697999999999998</v>
      </c>
      <c r="I21" s="3">
        <v>0.82638999999999996</v>
      </c>
      <c r="J21" s="3">
        <v>0.76114999999999999</v>
      </c>
      <c r="K21" s="3">
        <v>0.68793000000000004</v>
      </c>
      <c r="L21" s="3">
        <v>0.60641999999999996</v>
      </c>
      <c r="M21" s="3">
        <v>0.51595000000000002</v>
      </c>
      <c r="N21" s="3">
        <v>0.42858000000000002</v>
      </c>
      <c r="O21" s="3">
        <v>0.34458</v>
      </c>
      <c r="P21" s="3">
        <v>0.26762999999999998</v>
      </c>
      <c r="Q21" s="3">
        <v>0.19766</v>
      </c>
      <c r="R21" s="3">
        <v>0.14230999999999999</v>
      </c>
      <c r="S21" s="3">
        <v>9.8530000000000006E-2</v>
      </c>
      <c r="T21" s="3">
        <v>6.5519999999999995E-2</v>
      </c>
      <c r="U21" s="3">
        <v>4.0930000000000001E-2</v>
      </c>
      <c r="V21" s="3">
        <v>2.5000000000000001E-2</v>
      </c>
      <c r="W21" s="3">
        <v>1.4630000000000001E-2</v>
      </c>
      <c r="X21" s="3">
        <v>7.9799999999999992E-3</v>
      </c>
      <c r="Y21" s="3">
        <v>4.2700000000000004E-3</v>
      </c>
      <c r="Z21" s="3">
        <v>2.1900000000000001E-3</v>
      </c>
      <c r="AA21" s="3">
        <v>1.07E-3</v>
      </c>
      <c r="AB21" s="3">
        <v>4.8000000000000001E-4</v>
      </c>
      <c r="AC21" s="3">
        <v>2.2000000000000001E-4</v>
      </c>
      <c r="AD21" s="3">
        <v>9.0000000000000006E-5</v>
      </c>
      <c r="AE21" s="3">
        <v>4.0000000000000003E-5</v>
      </c>
      <c r="AF21" s="5">
        <f>A_R[[#This Row],[5+]]-A_R[[#This Row],[6+]]</f>
        <v>5.0590000000000024E-2</v>
      </c>
      <c r="AG21" s="5">
        <f>A_R[[#This Row],[6+]]-A_R[[#This Row],[7+]]</f>
        <v>6.5239999999999965E-2</v>
      </c>
      <c r="AH21" s="5">
        <f>A_R[[#This Row],[7+]]-A_R[[#This Row],[8+]]</f>
        <v>7.3219999999999952E-2</v>
      </c>
      <c r="AI21" s="5">
        <f>A_R[[#This Row],[8+]]-A_R[[#This Row],[9+]]</f>
        <v>8.1510000000000082E-2</v>
      </c>
      <c r="AJ21" s="5">
        <f>A_R[[#This Row],[9+]]-A_R[[#This Row],[10+]]</f>
        <v>9.0469999999999939E-2</v>
      </c>
      <c r="AK21" s="5">
        <f>A_R[[#This Row],[10+]]-A_R[[#This Row],[11+]]</f>
        <v>8.7370000000000003E-2</v>
      </c>
      <c r="AL21" s="5">
        <f>A_R[[#This Row],[11+]]-A_R[[#This Row],[12+]]</f>
        <v>8.4000000000000019E-2</v>
      </c>
      <c r="AM21" s="5">
        <f>A_R[[#This Row],[12+]]-A_R[[#This Row],[13+]]</f>
        <v>7.6950000000000018E-2</v>
      </c>
      <c r="AN21" s="5">
        <f>A_R[[#This Row],[13+]]-A_R[[#This Row],[14+]]</f>
        <v>6.9969999999999977E-2</v>
      </c>
      <c r="AO21" s="5">
        <f>A_R[[#This Row],[14+]]-A_R[[#This Row],[15+]]</f>
        <v>5.535000000000001E-2</v>
      </c>
      <c r="AP21" s="5">
        <f>A_R[[#This Row],[15+]]-A_R[[#This Row],[16+]]</f>
        <v>4.3779999999999986E-2</v>
      </c>
      <c r="AQ21" s="5">
        <f>A_R[[#This Row],[16+]]-A_R[[#This Row],[17+]]</f>
        <v>3.3010000000000012E-2</v>
      </c>
      <c r="AR21" s="5">
        <f>A_R[[#This Row],[17+]]-A_R[[#This Row],[18+]]</f>
        <v>2.4589999999999994E-2</v>
      </c>
      <c r="AS21" s="5">
        <f>A_R[[#This Row],[18+]]-A_R[[#This Row],[19+]]</f>
        <v>1.593E-2</v>
      </c>
      <c r="AT21" s="5">
        <f>A_R[[#This Row],[19+]]-A_R[[#This Row],[20+]]</f>
        <v>1.0370000000000001E-2</v>
      </c>
      <c r="AU21" s="5">
        <f>A_R[[#This Row],[20+]]-A_R[[#This Row],[21+]]</f>
        <v>6.6500000000000014E-3</v>
      </c>
      <c r="AV21" s="5">
        <f>A_R[[#This Row],[21+]]-A_R[[#This Row],[22+]]</f>
        <v>3.7099999999999989E-3</v>
      </c>
      <c r="AW21" s="5">
        <f>A_R[[#This Row],[22+]]-A_R[[#This Row],[23+]]</f>
        <v>2.0800000000000003E-3</v>
      </c>
      <c r="AX21" s="5">
        <f>A_R[[#This Row],[23+]]-A_R[[#This Row],[24+]]</f>
        <v>1.1200000000000001E-3</v>
      </c>
      <c r="AY21" s="5">
        <f>A_R[[#This Row],[24+]]-A_R[[#This Row],[25+]]</f>
        <v>5.9000000000000003E-4</v>
      </c>
      <c r="AZ21" s="5">
        <f>A_R[[#This Row],[25+]]-A_R[[#This Row],[26+]]</f>
        <v>2.6000000000000003E-4</v>
      </c>
      <c r="BA21" s="5">
        <f>A_R[[#This Row],[26+]]-A_R[[#This Row],[27+]]</f>
        <v>1.3000000000000002E-4</v>
      </c>
      <c r="BB21" s="5">
        <f>A_R[[#This Row],[27+]]-A_R[[#This Row],[28+]]</f>
        <v>5.0000000000000002E-5</v>
      </c>
    </row>
    <row r="22" spans="1:54" x14ac:dyDescent="0.25">
      <c r="A22" s="10">
        <v>22400719</v>
      </c>
      <c r="B22" s="13" t="s">
        <v>94</v>
      </c>
      <c r="C22" s="13" t="s">
        <v>93</v>
      </c>
      <c r="D22" s="11">
        <v>0.79166666666666663</v>
      </c>
      <c r="E22" s="9" t="str">
        <f>HYPERLINK("https://www.nba.com/stats/player/1641705/boxscores-traditional", "Victor Wembanyama")</f>
        <v>Victor Wembanyama</v>
      </c>
      <c r="F22">
        <v>15.4</v>
      </c>
      <c r="G22" s="4">
        <v>1.02</v>
      </c>
      <c r="H22" s="3">
        <v>1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0.99956999999999996</v>
      </c>
      <c r="P22" s="3">
        <v>0.99060999999999999</v>
      </c>
      <c r="Q22" s="3">
        <v>0.91466000000000003</v>
      </c>
      <c r="R22" s="3">
        <v>0.65173000000000003</v>
      </c>
      <c r="S22" s="3">
        <v>0.27760000000000001</v>
      </c>
      <c r="T22" s="3">
        <v>5.8209999999999998E-2</v>
      </c>
      <c r="U22" s="3">
        <v>5.3899999999999998E-3</v>
      </c>
      <c r="V22" s="3">
        <v>2.1000000000000001E-4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5">
        <f>A_R[[#This Row],[5+]]-A_R[[#This Row],[6+]]</f>
        <v>0</v>
      </c>
      <c r="AG22" s="5">
        <f>A_R[[#This Row],[6+]]-A_R[[#This Row],[7+]]</f>
        <v>0</v>
      </c>
      <c r="AH22" s="5">
        <f>A_R[[#This Row],[7+]]-A_R[[#This Row],[8+]]</f>
        <v>0</v>
      </c>
      <c r="AI22" s="5">
        <f>A_R[[#This Row],[8+]]-A_R[[#This Row],[9+]]</f>
        <v>0</v>
      </c>
      <c r="AJ22" s="5">
        <f>A_R[[#This Row],[9+]]-A_R[[#This Row],[10+]]</f>
        <v>0</v>
      </c>
      <c r="AK22" s="5">
        <f>A_R[[#This Row],[10+]]-A_R[[#This Row],[11+]]</f>
        <v>0</v>
      </c>
      <c r="AL22" s="5">
        <f>A_R[[#This Row],[11+]]-A_R[[#This Row],[12+]]</f>
        <v>4.3000000000004146E-4</v>
      </c>
      <c r="AM22" s="5">
        <f>A_R[[#This Row],[12+]]-A_R[[#This Row],[13+]]</f>
        <v>8.959999999999968E-3</v>
      </c>
      <c r="AN22" s="5">
        <f>A_R[[#This Row],[13+]]-A_R[[#This Row],[14+]]</f>
        <v>7.5949999999999962E-2</v>
      </c>
      <c r="AO22" s="5">
        <f>A_R[[#This Row],[14+]]-A_R[[#This Row],[15+]]</f>
        <v>0.26293</v>
      </c>
      <c r="AP22" s="5">
        <f>A_R[[#This Row],[15+]]-A_R[[#This Row],[16+]]</f>
        <v>0.37413000000000002</v>
      </c>
      <c r="AQ22" s="5">
        <f>A_R[[#This Row],[16+]]-A_R[[#This Row],[17+]]</f>
        <v>0.21939000000000003</v>
      </c>
      <c r="AR22" s="5">
        <f>A_R[[#This Row],[17+]]-A_R[[#This Row],[18+]]</f>
        <v>5.2819999999999999E-2</v>
      </c>
      <c r="AS22" s="5">
        <f>A_R[[#This Row],[18+]]-A_R[[#This Row],[19+]]</f>
        <v>5.1799999999999997E-3</v>
      </c>
      <c r="AT22" s="5">
        <f>A_R[[#This Row],[19+]]-A_R[[#This Row],[20+]]</f>
        <v>2.1000000000000001E-4</v>
      </c>
      <c r="AU22" s="5">
        <f>A_R[[#This Row],[20+]]-A_R[[#This Row],[21+]]</f>
        <v>0</v>
      </c>
      <c r="AV22" s="5">
        <f>A_R[[#This Row],[21+]]-A_R[[#This Row],[22+]]</f>
        <v>0</v>
      </c>
      <c r="AW22" s="5">
        <f>A_R[[#This Row],[22+]]-A_R[[#This Row],[23+]]</f>
        <v>0</v>
      </c>
      <c r="AX22" s="5">
        <f>A_R[[#This Row],[23+]]-A_R[[#This Row],[24+]]</f>
        <v>0</v>
      </c>
      <c r="AY22" s="5">
        <f>A_R[[#This Row],[24+]]-A_R[[#This Row],[25+]]</f>
        <v>0</v>
      </c>
      <c r="AZ22" s="5">
        <f>A_R[[#This Row],[25+]]-A_R[[#This Row],[26+]]</f>
        <v>0</v>
      </c>
      <c r="BA22" s="5">
        <f>A_R[[#This Row],[26+]]-A_R[[#This Row],[27+]]</f>
        <v>0</v>
      </c>
      <c r="BB22" s="5">
        <f>A_R[[#This Row],[27+]]-A_R[[#This Row],[28+]]</f>
        <v>0</v>
      </c>
    </row>
    <row r="23" spans="1:54" x14ac:dyDescent="0.25">
      <c r="A23" s="10">
        <v>22400719</v>
      </c>
      <c r="B23" s="13" t="s">
        <v>94</v>
      </c>
      <c r="C23" s="13" t="s">
        <v>93</v>
      </c>
      <c r="D23" s="11">
        <v>0.79166666666666663</v>
      </c>
      <c r="E23" s="9" t="str">
        <f>HYPERLINK("https://www.nba.com/stats/player/101108/boxscores-traditional", "Chris Paul")</f>
        <v>Chris Paul</v>
      </c>
      <c r="F23">
        <v>10.6</v>
      </c>
      <c r="G23" s="4">
        <v>2.3319999999999999</v>
      </c>
      <c r="H23" s="3">
        <v>0.99180000000000001</v>
      </c>
      <c r="I23" s="3">
        <v>0.97558</v>
      </c>
      <c r="J23" s="3">
        <v>0.93822000000000005</v>
      </c>
      <c r="K23" s="3">
        <v>0.86650000000000005</v>
      </c>
      <c r="L23" s="3">
        <v>0.75490000000000002</v>
      </c>
      <c r="M23" s="3">
        <v>0.60257000000000005</v>
      </c>
      <c r="N23" s="3">
        <v>0.43251000000000001</v>
      </c>
      <c r="O23" s="3">
        <v>0.27424999999999999</v>
      </c>
      <c r="P23" s="3">
        <v>0.15151000000000001</v>
      </c>
      <c r="Q23" s="3">
        <v>7.2150000000000006E-2</v>
      </c>
      <c r="R23" s="3">
        <v>2.938E-2</v>
      </c>
      <c r="S23" s="3">
        <v>1.017E-2</v>
      </c>
      <c r="T23" s="3">
        <v>3.0699999999999998E-3</v>
      </c>
      <c r="U23" s="3">
        <v>7.6000000000000004E-4</v>
      </c>
      <c r="V23" s="3">
        <v>1.6000000000000001E-4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5">
        <f>A_R[[#This Row],[5+]]-A_R[[#This Row],[6+]]</f>
        <v>1.6220000000000012E-2</v>
      </c>
      <c r="AG23" s="5">
        <f>A_R[[#This Row],[6+]]-A_R[[#This Row],[7+]]</f>
        <v>3.7359999999999949E-2</v>
      </c>
      <c r="AH23" s="5">
        <f>A_R[[#This Row],[7+]]-A_R[[#This Row],[8+]]</f>
        <v>7.1720000000000006E-2</v>
      </c>
      <c r="AI23" s="5">
        <f>A_R[[#This Row],[8+]]-A_R[[#This Row],[9+]]</f>
        <v>0.11160000000000003</v>
      </c>
      <c r="AJ23" s="5">
        <f>A_R[[#This Row],[9+]]-A_R[[#This Row],[10+]]</f>
        <v>0.15232999999999997</v>
      </c>
      <c r="AK23" s="5">
        <f>A_R[[#This Row],[10+]]-A_R[[#This Row],[11+]]</f>
        <v>0.17006000000000004</v>
      </c>
      <c r="AL23" s="5">
        <f>A_R[[#This Row],[11+]]-A_R[[#This Row],[12+]]</f>
        <v>0.15826000000000001</v>
      </c>
      <c r="AM23" s="5">
        <f>A_R[[#This Row],[12+]]-A_R[[#This Row],[13+]]</f>
        <v>0.12273999999999999</v>
      </c>
      <c r="AN23" s="5">
        <f>A_R[[#This Row],[13+]]-A_R[[#This Row],[14+]]</f>
        <v>7.936E-2</v>
      </c>
      <c r="AO23" s="5">
        <f>A_R[[#This Row],[14+]]-A_R[[#This Row],[15+]]</f>
        <v>4.2770000000000002E-2</v>
      </c>
      <c r="AP23" s="5">
        <f>A_R[[#This Row],[15+]]-A_R[[#This Row],[16+]]</f>
        <v>1.9209999999999998E-2</v>
      </c>
      <c r="AQ23" s="5">
        <f>A_R[[#This Row],[16+]]-A_R[[#This Row],[17+]]</f>
        <v>7.1000000000000004E-3</v>
      </c>
      <c r="AR23" s="5">
        <f>A_R[[#This Row],[17+]]-A_R[[#This Row],[18+]]</f>
        <v>2.3099999999999996E-3</v>
      </c>
      <c r="AS23" s="5">
        <f>A_R[[#This Row],[18+]]-A_R[[#This Row],[19+]]</f>
        <v>6.0000000000000006E-4</v>
      </c>
      <c r="AT23" s="5">
        <f>A_R[[#This Row],[19+]]-A_R[[#This Row],[20+]]</f>
        <v>1.6000000000000001E-4</v>
      </c>
      <c r="AU23" s="5">
        <f>A_R[[#This Row],[20+]]-A_R[[#This Row],[21+]]</f>
        <v>0</v>
      </c>
      <c r="AV23" s="5">
        <f>A_R[[#This Row],[21+]]-A_R[[#This Row],[22+]]</f>
        <v>0</v>
      </c>
      <c r="AW23" s="5">
        <f>A_R[[#This Row],[22+]]-A_R[[#This Row],[23+]]</f>
        <v>0</v>
      </c>
      <c r="AX23" s="5">
        <f>A_R[[#This Row],[23+]]-A_R[[#This Row],[24+]]</f>
        <v>0</v>
      </c>
      <c r="AY23" s="5">
        <f>A_R[[#This Row],[24+]]-A_R[[#This Row],[25+]]</f>
        <v>0</v>
      </c>
      <c r="AZ23" s="5">
        <f>A_R[[#This Row],[25+]]-A_R[[#This Row],[26+]]</f>
        <v>0</v>
      </c>
      <c r="BA23" s="5">
        <f>A_R[[#This Row],[26+]]-A_R[[#This Row],[27+]]</f>
        <v>0</v>
      </c>
      <c r="BB23" s="5">
        <f>A_R[[#This Row],[27+]]-A_R[[#This Row],[28+]]</f>
        <v>0</v>
      </c>
    </row>
    <row r="24" spans="1:54" x14ac:dyDescent="0.25">
      <c r="A24" s="10">
        <v>22400719</v>
      </c>
      <c r="B24" s="13" t="s">
        <v>94</v>
      </c>
      <c r="C24" s="13" t="s">
        <v>93</v>
      </c>
      <c r="D24" s="11">
        <v>0.79166666666666663</v>
      </c>
      <c r="E24" s="9" t="str">
        <f>HYPERLINK("https://www.nba.com/stats/player/1642264/boxscores-traditional", "Stephon Castle")</f>
        <v>Stephon Castle</v>
      </c>
      <c r="F24">
        <v>10.4</v>
      </c>
      <c r="G24" s="4">
        <v>3.8260000000000001</v>
      </c>
      <c r="H24" s="3">
        <v>0.92073000000000005</v>
      </c>
      <c r="I24" s="3">
        <v>0.87492999999999999</v>
      </c>
      <c r="J24" s="3">
        <v>0.81327000000000005</v>
      </c>
      <c r="K24" s="3">
        <v>0.73565000000000003</v>
      </c>
      <c r="L24" s="3">
        <v>0.64431000000000005</v>
      </c>
      <c r="M24" s="3">
        <v>0.53983000000000003</v>
      </c>
      <c r="N24" s="3">
        <v>0.43643999999999999</v>
      </c>
      <c r="O24" s="3">
        <v>0.33723999999999998</v>
      </c>
      <c r="P24" s="3">
        <v>0.24825</v>
      </c>
      <c r="Q24" s="3">
        <v>0.17360999999999999</v>
      </c>
      <c r="R24" s="3">
        <v>0.11507000000000001</v>
      </c>
      <c r="S24" s="3">
        <v>7.2150000000000006E-2</v>
      </c>
      <c r="T24" s="3">
        <v>4.1820000000000003E-2</v>
      </c>
      <c r="U24" s="3">
        <v>2.3300000000000001E-2</v>
      </c>
      <c r="V24" s="3">
        <v>1.222E-2</v>
      </c>
      <c r="W24" s="3">
        <v>6.0400000000000002E-3</v>
      </c>
      <c r="X24" s="3">
        <v>2.8E-3</v>
      </c>
      <c r="Y24" s="3">
        <v>1.2199999999999999E-3</v>
      </c>
      <c r="Z24" s="3">
        <v>5.0000000000000001E-4</v>
      </c>
      <c r="AA24" s="3">
        <v>1.9000000000000001E-4</v>
      </c>
      <c r="AB24" s="3">
        <v>6.9999999999999994E-5</v>
      </c>
      <c r="AC24" s="3">
        <v>0</v>
      </c>
      <c r="AD24" s="3">
        <v>0</v>
      </c>
      <c r="AE24" s="3">
        <v>0</v>
      </c>
      <c r="AF24" s="5">
        <f>A_R[[#This Row],[5+]]-A_R[[#This Row],[6+]]</f>
        <v>4.5800000000000063E-2</v>
      </c>
      <c r="AG24" s="5">
        <f>A_R[[#This Row],[6+]]-A_R[[#This Row],[7+]]</f>
        <v>6.1659999999999937E-2</v>
      </c>
      <c r="AH24" s="5">
        <f>A_R[[#This Row],[7+]]-A_R[[#This Row],[8+]]</f>
        <v>7.7620000000000022E-2</v>
      </c>
      <c r="AI24" s="5">
        <f>A_R[[#This Row],[8+]]-A_R[[#This Row],[9+]]</f>
        <v>9.1339999999999977E-2</v>
      </c>
      <c r="AJ24" s="5">
        <f>A_R[[#This Row],[9+]]-A_R[[#This Row],[10+]]</f>
        <v>0.10448000000000002</v>
      </c>
      <c r="AK24" s="5">
        <f>A_R[[#This Row],[10+]]-A_R[[#This Row],[11+]]</f>
        <v>0.10339000000000004</v>
      </c>
      <c r="AL24" s="5">
        <f>A_R[[#This Row],[11+]]-A_R[[#This Row],[12+]]</f>
        <v>9.920000000000001E-2</v>
      </c>
      <c r="AM24" s="5">
        <f>A_R[[#This Row],[12+]]-A_R[[#This Row],[13+]]</f>
        <v>8.8989999999999986E-2</v>
      </c>
      <c r="AN24" s="5">
        <f>A_R[[#This Row],[13+]]-A_R[[#This Row],[14+]]</f>
        <v>7.4640000000000012E-2</v>
      </c>
      <c r="AO24" s="5">
        <f>A_R[[#This Row],[14+]]-A_R[[#This Row],[15+]]</f>
        <v>5.8539999999999981E-2</v>
      </c>
      <c r="AP24" s="5">
        <f>A_R[[#This Row],[15+]]-A_R[[#This Row],[16+]]</f>
        <v>4.292E-2</v>
      </c>
      <c r="AQ24" s="5">
        <f>A_R[[#This Row],[16+]]-A_R[[#This Row],[17+]]</f>
        <v>3.0330000000000003E-2</v>
      </c>
      <c r="AR24" s="5">
        <f>A_R[[#This Row],[17+]]-A_R[[#This Row],[18+]]</f>
        <v>1.8520000000000002E-2</v>
      </c>
      <c r="AS24" s="5">
        <f>A_R[[#This Row],[18+]]-A_R[[#This Row],[19+]]</f>
        <v>1.1080000000000001E-2</v>
      </c>
      <c r="AT24" s="5">
        <f>A_R[[#This Row],[19+]]-A_R[[#This Row],[20+]]</f>
        <v>6.1799999999999997E-3</v>
      </c>
      <c r="AU24" s="5">
        <f>A_R[[#This Row],[20+]]-A_R[[#This Row],[21+]]</f>
        <v>3.2400000000000003E-3</v>
      </c>
      <c r="AV24" s="5">
        <f>A_R[[#This Row],[21+]]-A_R[[#This Row],[22+]]</f>
        <v>1.58E-3</v>
      </c>
      <c r="AW24" s="5">
        <f>A_R[[#This Row],[22+]]-A_R[[#This Row],[23+]]</f>
        <v>7.1999999999999994E-4</v>
      </c>
      <c r="AX24" s="5">
        <f>A_R[[#This Row],[23+]]-A_R[[#This Row],[24+]]</f>
        <v>3.1E-4</v>
      </c>
      <c r="AY24" s="5">
        <f>A_R[[#This Row],[24+]]-A_R[[#This Row],[25+]]</f>
        <v>1.2000000000000002E-4</v>
      </c>
      <c r="AZ24" s="5">
        <f>A_R[[#This Row],[25+]]-A_R[[#This Row],[26+]]</f>
        <v>6.9999999999999994E-5</v>
      </c>
      <c r="BA24" s="5">
        <f>A_R[[#This Row],[26+]]-A_R[[#This Row],[27+]]</f>
        <v>0</v>
      </c>
      <c r="BB24" s="5">
        <f>A_R[[#This Row],[27+]]-A_R[[#This Row],[28+]]</f>
        <v>0</v>
      </c>
    </row>
    <row r="25" spans="1:54" x14ac:dyDescent="0.25">
      <c r="A25" s="10">
        <v>22400720</v>
      </c>
      <c r="B25" s="13" t="s">
        <v>77</v>
      </c>
      <c r="C25" s="13" t="s">
        <v>95</v>
      </c>
      <c r="D25" s="11">
        <v>0.8125</v>
      </c>
      <c r="E25" s="9" t="str">
        <f>HYPERLINK("https://www.nba.com/stats/player/1627732/boxscores-traditional", "Ben Simmons")</f>
        <v>Ben Simmons</v>
      </c>
      <c r="F25">
        <v>12.8</v>
      </c>
      <c r="G25" s="4">
        <v>4.3540000000000001</v>
      </c>
      <c r="H25" s="3">
        <v>0.96326999999999996</v>
      </c>
      <c r="I25" s="3">
        <v>0.94062000000000001</v>
      </c>
      <c r="J25" s="3">
        <v>0.90824000000000005</v>
      </c>
      <c r="K25" s="3">
        <v>0.86433000000000004</v>
      </c>
      <c r="L25" s="3">
        <v>0.80784999999999996</v>
      </c>
      <c r="M25" s="3">
        <v>0.73890999999999996</v>
      </c>
      <c r="N25" s="3">
        <v>0.65910000000000002</v>
      </c>
      <c r="O25" s="3">
        <v>0.57142000000000004</v>
      </c>
      <c r="P25" s="3">
        <v>0.48005999999999999</v>
      </c>
      <c r="Q25" s="3">
        <v>0.38973999999999998</v>
      </c>
      <c r="R25" s="3">
        <v>0.30503000000000002</v>
      </c>
      <c r="S25" s="3">
        <v>0.23269999999999999</v>
      </c>
      <c r="T25" s="3">
        <v>0.16853000000000001</v>
      </c>
      <c r="U25" s="3">
        <v>0.11702</v>
      </c>
      <c r="V25" s="3">
        <v>7.7799999999999994E-2</v>
      </c>
      <c r="W25" s="3">
        <v>4.947E-2</v>
      </c>
      <c r="X25" s="3">
        <v>3.005E-2</v>
      </c>
      <c r="Y25" s="3">
        <v>1.7430000000000001E-2</v>
      </c>
      <c r="Z25" s="3">
        <v>9.6399999999999993E-3</v>
      </c>
      <c r="AA25" s="3">
        <v>5.0800000000000003E-3</v>
      </c>
      <c r="AB25" s="3">
        <v>2.5600000000000002E-3</v>
      </c>
      <c r="AC25" s="3">
        <v>1.2199999999999999E-3</v>
      </c>
      <c r="AD25" s="3">
        <v>5.5999999999999995E-4</v>
      </c>
      <c r="AE25" s="3">
        <v>2.4000000000000001E-4</v>
      </c>
      <c r="AF25" s="5">
        <f>A_R[[#This Row],[5+]]-A_R[[#This Row],[6+]]</f>
        <v>2.2649999999999948E-2</v>
      </c>
      <c r="AG25" s="5">
        <f>A_R[[#This Row],[6+]]-A_R[[#This Row],[7+]]</f>
        <v>3.2379999999999964E-2</v>
      </c>
      <c r="AH25" s="5">
        <f>A_R[[#This Row],[7+]]-A_R[[#This Row],[8+]]</f>
        <v>4.3910000000000005E-2</v>
      </c>
      <c r="AI25" s="5">
        <f>A_R[[#This Row],[8+]]-A_R[[#This Row],[9+]]</f>
        <v>5.6480000000000086E-2</v>
      </c>
      <c r="AJ25" s="5">
        <f>A_R[[#This Row],[9+]]-A_R[[#This Row],[10+]]</f>
        <v>6.8940000000000001E-2</v>
      </c>
      <c r="AK25" s="5">
        <f>A_R[[#This Row],[10+]]-A_R[[#This Row],[11+]]</f>
        <v>7.9809999999999937E-2</v>
      </c>
      <c r="AL25" s="5">
        <f>A_R[[#This Row],[11+]]-A_R[[#This Row],[12+]]</f>
        <v>8.767999999999998E-2</v>
      </c>
      <c r="AM25" s="5">
        <f>A_R[[#This Row],[12+]]-A_R[[#This Row],[13+]]</f>
        <v>9.1360000000000052E-2</v>
      </c>
      <c r="AN25" s="5">
        <f>A_R[[#This Row],[13+]]-A_R[[#This Row],[14+]]</f>
        <v>9.0320000000000011E-2</v>
      </c>
      <c r="AO25" s="5">
        <f>A_R[[#This Row],[14+]]-A_R[[#This Row],[15+]]</f>
        <v>8.4709999999999952E-2</v>
      </c>
      <c r="AP25" s="5">
        <f>A_R[[#This Row],[15+]]-A_R[[#This Row],[16+]]</f>
        <v>7.2330000000000033E-2</v>
      </c>
      <c r="AQ25" s="5">
        <f>A_R[[#This Row],[16+]]-A_R[[#This Row],[17+]]</f>
        <v>6.4169999999999977E-2</v>
      </c>
      <c r="AR25" s="5">
        <f>A_R[[#This Row],[17+]]-A_R[[#This Row],[18+]]</f>
        <v>5.1510000000000014E-2</v>
      </c>
      <c r="AS25" s="5">
        <f>A_R[[#This Row],[18+]]-A_R[[#This Row],[19+]]</f>
        <v>3.9220000000000005E-2</v>
      </c>
      <c r="AT25" s="5">
        <f>A_R[[#This Row],[19+]]-A_R[[#This Row],[20+]]</f>
        <v>2.8329999999999994E-2</v>
      </c>
      <c r="AU25" s="5">
        <f>A_R[[#This Row],[20+]]-A_R[[#This Row],[21+]]</f>
        <v>1.942E-2</v>
      </c>
      <c r="AV25" s="5">
        <f>A_R[[#This Row],[21+]]-A_R[[#This Row],[22+]]</f>
        <v>1.2619999999999999E-2</v>
      </c>
      <c r="AW25" s="5">
        <f>A_R[[#This Row],[22+]]-A_R[[#This Row],[23+]]</f>
        <v>7.7900000000000018E-3</v>
      </c>
      <c r="AX25" s="5">
        <f>A_R[[#This Row],[23+]]-A_R[[#This Row],[24+]]</f>
        <v>4.559999999999999E-3</v>
      </c>
      <c r="AY25" s="5">
        <f>A_R[[#This Row],[24+]]-A_R[[#This Row],[25+]]</f>
        <v>2.5200000000000001E-3</v>
      </c>
      <c r="AZ25" s="5">
        <f>A_R[[#This Row],[25+]]-A_R[[#This Row],[26+]]</f>
        <v>1.3400000000000003E-3</v>
      </c>
      <c r="BA25" s="5">
        <f>A_R[[#This Row],[26+]]-A_R[[#This Row],[27+]]</f>
        <v>6.6E-4</v>
      </c>
      <c r="BB25" s="5">
        <f>A_R[[#This Row],[27+]]-A_R[[#This Row],[28+]]</f>
        <v>3.1999999999999997E-4</v>
      </c>
    </row>
    <row r="26" spans="1:54" x14ac:dyDescent="0.25">
      <c r="A26" s="10">
        <v>22400720</v>
      </c>
      <c r="B26" s="13" t="s">
        <v>77</v>
      </c>
      <c r="C26" s="13" t="s">
        <v>95</v>
      </c>
      <c r="D26" s="11">
        <v>0.8125</v>
      </c>
      <c r="E26" s="9" t="str">
        <f>HYPERLINK("https://www.nba.com/stats/player/1630560/boxscores-traditional", "Cam Thomas")</f>
        <v>Cam Thomas</v>
      </c>
      <c r="F26">
        <v>8.6</v>
      </c>
      <c r="G26" s="4">
        <v>2.653</v>
      </c>
      <c r="H26" s="3">
        <v>0.91308999999999996</v>
      </c>
      <c r="I26" s="3">
        <v>0.83645999999999998</v>
      </c>
      <c r="J26" s="3">
        <v>0.72575000000000001</v>
      </c>
      <c r="K26" s="3">
        <v>0.59094999999999998</v>
      </c>
      <c r="L26" s="3">
        <v>0.44037999999999999</v>
      </c>
      <c r="M26" s="3">
        <v>0.29805999999999999</v>
      </c>
      <c r="N26" s="3">
        <v>0.18406</v>
      </c>
      <c r="O26" s="3">
        <v>0.10027</v>
      </c>
      <c r="P26" s="3">
        <v>4.8460000000000003E-2</v>
      </c>
      <c r="Q26" s="3">
        <v>2.068E-2</v>
      </c>
      <c r="R26" s="3">
        <v>7.9799999999999992E-3</v>
      </c>
      <c r="S26" s="3">
        <v>2.64E-3</v>
      </c>
      <c r="T26" s="3">
        <v>7.6000000000000004E-4</v>
      </c>
      <c r="U26" s="3">
        <v>2.0000000000000001E-4</v>
      </c>
      <c r="V26" s="3">
        <v>4.0000000000000003E-5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5">
        <f>A_R[[#This Row],[5+]]-A_R[[#This Row],[6+]]</f>
        <v>7.6629999999999976E-2</v>
      </c>
      <c r="AG26" s="5">
        <f>A_R[[#This Row],[6+]]-A_R[[#This Row],[7+]]</f>
        <v>0.11070999999999998</v>
      </c>
      <c r="AH26" s="5">
        <f>A_R[[#This Row],[7+]]-A_R[[#This Row],[8+]]</f>
        <v>0.13480000000000003</v>
      </c>
      <c r="AI26" s="5">
        <f>A_R[[#This Row],[8+]]-A_R[[#This Row],[9+]]</f>
        <v>0.15056999999999998</v>
      </c>
      <c r="AJ26" s="5">
        <f>A_R[[#This Row],[9+]]-A_R[[#This Row],[10+]]</f>
        <v>0.14232</v>
      </c>
      <c r="AK26" s="5">
        <f>A_R[[#This Row],[10+]]-A_R[[#This Row],[11+]]</f>
        <v>0.11399999999999999</v>
      </c>
      <c r="AL26" s="5">
        <f>A_R[[#This Row],[11+]]-A_R[[#This Row],[12+]]</f>
        <v>8.3790000000000003E-2</v>
      </c>
      <c r="AM26" s="5">
        <f>A_R[[#This Row],[12+]]-A_R[[#This Row],[13+]]</f>
        <v>5.1809999999999995E-2</v>
      </c>
      <c r="AN26" s="5">
        <f>A_R[[#This Row],[13+]]-A_R[[#This Row],[14+]]</f>
        <v>2.7780000000000003E-2</v>
      </c>
      <c r="AO26" s="5">
        <f>A_R[[#This Row],[14+]]-A_R[[#This Row],[15+]]</f>
        <v>1.2700000000000001E-2</v>
      </c>
      <c r="AP26" s="5">
        <f>A_R[[#This Row],[15+]]-A_R[[#This Row],[16+]]</f>
        <v>5.3399999999999993E-3</v>
      </c>
      <c r="AQ26" s="5">
        <f>A_R[[#This Row],[16+]]-A_R[[#This Row],[17+]]</f>
        <v>1.8799999999999999E-3</v>
      </c>
      <c r="AR26" s="5">
        <f>A_R[[#This Row],[17+]]-A_R[[#This Row],[18+]]</f>
        <v>5.6000000000000006E-4</v>
      </c>
      <c r="AS26" s="5">
        <f>A_R[[#This Row],[18+]]-A_R[[#This Row],[19+]]</f>
        <v>1.6000000000000001E-4</v>
      </c>
      <c r="AT26" s="5">
        <f>A_R[[#This Row],[19+]]-A_R[[#This Row],[20+]]</f>
        <v>4.0000000000000003E-5</v>
      </c>
      <c r="AU26" s="5">
        <f>A_R[[#This Row],[20+]]-A_R[[#This Row],[21+]]</f>
        <v>0</v>
      </c>
      <c r="AV26" s="5">
        <f>A_R[[#This Row],[21+]]-A_R[[#This Row],[22+]]</f>
        <v>0</v>
      </c>
      <c r="AW26" s="5">
        <f>A_R[[#This Row],[22+]]-A_R[[#This Row],[23+]]</f>
        <v>0</v>
      </c>
      <c r="AX26" s="5">
        <f>A_R[[#This Row],[23+]]-A_R[[#This Row],[24+]]</f>
        <v>0</v>
      </c>
      <c r="AY26" s="5">
        <f>A_R[[#This Row],[24+]]-A_R[[#This Row],[25+]]</f>
        <v>0</v>
      </c>
      <c r="AZ26" s="5">
        <f>A_R[[#This Row],[25+]]-A_R[[#This Row],[26+]]</f>
        <v>0</v>
      </c>
      <c r="BA26" s="5">
        <f>A_R[[#This Row],[26+]]-A_R[[#This Row],[27+]]</f>
        <v>0</v>
      </c>
      <c r="BB26" s="5">
        <f>A_R[[#This Row],[27+]]-A_R[[#This Row],[28+]]</f>
        <v>0</v>
      </c>
    </row>
    <row r="27" spans="1:54" x14ac:dyDescent="0.25">
      <c r="A27" s="10">
        <v>22400720</v>
      </c>
      <c r="B27" s="13" t="s">
        <v>77</v>
      </c>
      <c r="C27" s="13" t="s">
        <v>95</v>
      </c>
      <c r="D27" s="11">
        <v>0.8125</v>
      </c>
      <c r="E27" s="9" t="str">
        <f>HYPERLINK("https://www.nba.com/stats/player/1626156/boxscores-traditional", "D'Angelo Russell")</f>
        <v>D'Angelo Russell</v>
      </c>
      <c r="F27">
        <v>8.1999999999999993</v>
      </c>
      <c r="G27" s="4">
        <v>3.3109999999999999</v>
      </c>
      <c r="H27" s="3">
        <v>0.83398000000000005</v>
      </c>
      <c r="I27" s="3">
        <v>0.74536999999999998</v>
      </c>
      <c r="J27" s="3">
        <v>0.64058000000000004</v>
      </c>
      <c r="K27" s="3">
        <v>0.52392000000000005</v>
      </c>
      <c r="L27" s="3">
        <v>0.40516999999999997</v>
      </c>
      <c r="M27" s="3">
        <v>0.29459999999999997</v>
      </c>
      <c r="N27" s="3">
        <v>0.19766</v>
      </c>
      <c r="O27" s="3">
        <v>0.12506999999999999</v>
      </c>
      <c r="P27" s="3">
        <v>7.3529999999999998E-2</v>
      </c>
      <c r="Q27" s="3">
        <v>4.0059999999999998E-2</v>
      </c>
      <c r="R27" s="3">
        <v>2.018E-2</v>
      </c>
      <c r="S27" s="3">
        <v>9.1400000000000006E-3</v>
      </c>
      <c r="T27" s="3">
        <v>3.9100000000000003E-3</v>
      </c>
      <c r="U27" s="3">
        <v>1.5399999999999999E-3</v>
      </c>
      <c r="V27" s="3">
        <v>5.5999999999999995E-4</v>
      </c>
      <c r="W27" s="3">
        <v>1.9000000000000001E-4</v>
      </c>
      <c r="X27" s="3">
        <v>5.0000000000000002E-5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5">
        <f>A_R[[#This Row],[5+]]-A_R[[#This Row],[6+]]</f>
        <v>8.8610000000000078E-2</v>
      </c>
      <c r="AG27" s="5">
        <f>A_R[[#This Row],[6+]]-A_R[[#This Row],[7+]]</f>
        <v>0.10478999999999994</v>
      </c>
      <c r="AH27" s="5">
        <f>A_R[[#This Row],[7+]]-A_R[[#This Row],[8+]]</f>
        <v>0.11665999999999999</v>
      </c>
      <c r="AI27" s="5">
        <f>A_R[[#This Row],[8+]]-A_R[[#This Row],[9+]]</f>
        <v>0.11875000000000008</v>
      </c>
      <c r="AJ27" s="5">
        <f>A_R[[#This Row],[9+]]-A_R[[#This Row],[10+]]</f>
        <v>0.11057</v>
      </c>
      <c r="AK27" s="5">
        <f>A_R[[#This Row],[10+]]-A_R[[#This Row],[11+]]</f>
        <v>9.6939999999999971E-2</v>
      </c>
      <c r="AL27" s="5">
        <f>A_R[[#This Row],[11+]]-A_R[[#This Row],[12+]]</f>
        <v>7.2590000000000016E-2</v>
      </c>
      <c r="AM27" s="5">
        <f>A_R[[#This Row],[12+]]-A_R[[#This Row],[13+]]</f>
        <v>5.1539999999999989E-2</v>
      </c>
      <c r="AN27" s="5">
        <f>A_R[[#This Row],[13+]]-A_R[[#This Row],[14+]]</f>
        <v>3.347E-2</v>
      </c>
      <c r="AO27" s="5">
        <f>A_R[[#This Row],[14+]]-A_R[[#This Row],[15+]]</f>
        <v>1.9879999999999998E-2</v>
      </c>
      <c r="AP27" s="5">
        <f>A_R[[#This Row],[15+]]-A_R[[#This Row],[16+]]</f>
        <v>1.1039999999999999E-2</v>
      </c>
      <c r="AQ27" s="5">
        <f>A_R[[#This Row],[16+]]-A_R[[#This Row],[17+]]</f>
        <v>5.2300000000000003E-3</v>
      </c>
      <c r="AR27" s="5">
        <f>A_R[[#This Row],[17+]]-A_R[[#This Row],[18+]]</f>
        <v>2.3700000000000006E-3</v>
      </c>
      <c r="AS27" s="5">
        <f>A_R[[#This Row],[18+]]-A_R[[#This Row],[19+]]</f>
        <v>9.7999999999999997E-4</v>
      </c>
      <c r="AT27" s="5">
        <f>A_R[[#This Row],[19+]]-A_R[[#This Row],[20+]]</f>
        <v>3.6999999999999994E-4</v>
      </c>
      <c r="AU27" s="5">
        <f>A_R[[#This Row],[20+]]-A_R[[#This Row],[21+]]</f>
        <v>1.4000000000000001E-4</v>
      </c>
      <c r="AV27" s="5">
        <f>A_R[[#This Row],[21+]]-A_R[[#This Row],[22+]]</f>
        <v>5.0000000000000002E-5</v>
      </c>
      <c r="AW27" s="5">
        <f>A_R[[#This Row],[22+]]-A_R[[#This Row],[23+]]</f>
        <v>0</v>
      </c>
      <c r="AX27" s="5">
        <f>A_R[[#This Row],[23+]]-A_R[[#This Row],[24+]]</f>
        <v>0</v>
      </c>
      <c r="AY27" s="5">
        <f>A_R[[#This Row],[24+]]-A_R[[#This Row],[25+]]</f>
        <v>0</v>
      </c>
      <c r="AZ27" s="5">
        <f>A_R[[#This Row],[25+]]-A_R[[#This Row],[26+]]</f>
        <v>0</v>
      </c>
      <c r="BA27" s="5">
        <f>A_R[[#This Row],[26+]]-A_R[[#This Row],[27+]]</f>
        <v>0</v>
      </c>
      <c r="BB27" s="5">
        <f>A_R[[#This Row],[27+]]-A_R[[#This Row],[28+]]</f>
        <v>0</v>
      </c>
    </row>
    <row r="28" spans="1:54" x14ac:dyDescent="0.25">
      <c r="A28" s="10">
        <v>22400720</v>
      </c>
      <c r="B28" s="13" t="s">
        <v>95</v>
      </c>
      <c r="C28" s="13" t="s">
        <v>77</v>
      </c>
      <c r="D28" s="11">
        <v>0.8125</v>
      </c>
      <c r="E28" s="9" t="str">
        <f>HYPERLINK("https://www.nba.com/stats/player/1642259/boxscores-traditional", "Alexandre Sarr")</f>
        <v>Alexandre Sarr</v>
      </c>
      <c r="F28">
        <v>9.6</v>
      </c>
      <c r="G28" s="4">
        <v>1.625</v>
      </c>
      <c r="H28" s="3">
        <v>0.99766999999999995</v>
      </c>
      <c r="I28" s="3">
        <v>0.98678999999999994</v>
      </c>
      <c r="J28" s="3">
        <v>0.94520000000000004</v>
      </c>
      <c r="K28" s="3">
        <v>0.83645999999999998</v>
      </c>
      <c r="L28" s="3">
        <v>0.64431000000000005</v>
      </c>
      <c r="M28" s="3">
        <v>0.40128999999999998</v>
      </c>
      <c r="N28" s="3">
        <v>0.19489000000000001</v>
      </c>
      <c r="O28" s="3">
        <v>6.9440000000000002E-2</v>
      </c>
      <c r="P28" s="3">
        <v>1.831E-2</v>
      </c>
      <c r="Q28" s="3">
        <v>3.3600000000000001E-3</v>
      </c>
      <c r="R28" s="3">
        <v>4.4999999999999999E-4</v>
      </c>
      <c r="S28" s="3">
        <v>4.0000000000000003E-5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5">
        <f>A_R[[#This Row],[5+]]-A_R[[#This Row],[6+]]</f>
        <v>1.0880000000000001E-2</v>
      </c>
      <c r="AG28" s="5">
        <f>A_R[[#This Row],[6+]]-A_R[[#This Row],[7+]]</f>
        <v>4.1589999999999905E-2</v>
      </c>
      <c r="AH28" s="5">
        <f>A_R[[#This Row],[7+]]-A_R[[#This Row],[8+]]</f>
        <v>0.10874000000000006</v>
      </c>
      <c r="AI28" s="5">
        <f>A_R[[#This Row],[8+]]-A_R[[#This Row],[9+]]</f>
        <v>0.19214999999999993</v>
      </c>
      <c r="AJ28" s="5">
        <f>A_R[[#This Row],[9+]]-A_R[[#This Row],[10+]]</f>
        <v>0.24302000000000007</v>
      </c>
      <c r="AK28" s="5">
        <f>A_R[[#This Row],[10+]]-A_R[[#This Row],[11+]]</f>
        <v>0.20639999999999997</v>
      </c>
      <c r="AL28" s="5">
        <f>A_R[[#This Row],[11+]]-A_R[[#This Row],[12+]]</f>
        <v>0.12545000000000001</v>
      </c>
      <c r="AM28" s="5">
        <f>A_R[[#This Row],[12+]]-A_R[[#This Row],[13+]]</f>
        <v>5.1130000000000002E-2</v>
      </c>
      <c r="AN28" s="5">
        <f>A_R[[#This Row],[13+]]-A_R[[#This Row],[14+]]</f>
        <v>1.495E-2</v>
      </c>
      <c r="AO28" s="5">
        <f>A_R[[#This Row],[14+]]-A_R[[#This Row],[15+]]</f>
        <v>2.9100000000000003E-3</v>
      </c>
      <c r="AP28" s="5">
        <f>A_R[[#This Row],[15+]]-A_R[[#This Row],[16+]]</f>
        <v>4.0999999999999999E-4</v>
      </c>
      <c r="AQ28" s="5">
        <f>A_R[[#This Row],[16+]]-A_R[[#This Row],[17+]]</f>
        <v>4.0000000000000003E-5</v>
      </c>
      <c r="AR28" s="5">
        <f>A_R[[#This Row],[17+]]-A_R[[#This Row],[18+]]</f>
        <v>0</v>
      </c>
      <c r="AS28" s="5">
        <f>A_R[[#This Row],[18+]]-A_R[[#This Row],[19+]]</f>
        <v>0</v>
      </c>
      <c r="AT28" s="5">
        <f>A_R[[#This Row],[19+]]-A_R[[#This Row],[20+]]</f>
        <v>0</v>
      </c>
      <c r="AU28" s="5">
        <f>A_R[[#This Row],[20+]]-A_R[[#This Row],[21+]]</f>
        <v>0</v>
      </c>
      <c r="AV28" s="5">
        <f>A_R[[#This Row],[21+]]-A_R[[#This Row],[22+]]</f>
        <v>0</v>
      </c>
      <c r="AW28" s="5">
        <f>A_R[[#This Row],[22+]]-A_R[[#This Row],[23+]]</f>
        <v>0</v>
      </c>
      <c r="AX28" s="5">
        <f>A_R[[#This Row],[23+]]-A_R[[#This Row],[24+]]</f>
        <v>0</v>
      </c>
      <c r="AY28" s="5">
        <f>A_R[[#This Row],[24+]]-A_R[[#This Row],[25+]]</f>
        <v>0</v>
      </c>
      <c r="AZ28" s="5">
        <f>A_R[[#This Row],[25+]]-A_R[[#This Row],[26+]]</f>
        <v>0</v>
      </c>
      <c r="BA28" s="5">
        <f>A_R[[#This Row],[26+]]-A_R[[#This Row],[27+]]</f>
        <v>0</v>
      </c>
      <c r="BB28" s="5">
        <f>A_R[[#This Row],[27+]]-A_R[[#This Row],[28+]]</f>
        <v>0</v>
      </c>
    </row>
    <row r="29" spans="1:54" x14ac:dyDescent="0.25">
      <c r="A29" s="10">
        <v>22400720</v>
      </c>
      <c r="B29" s="13" t="s">
        <v>95</v>
      </c>
      <c r="C29" s="13" t="s">
        <v>77</v>
      </c>
      <c r="D29" s="11">
        <v>0.8125</v>
      </c>
      <c r="E29" s="9" t="str">
        <f>HYPERLINK("https://www.nba.com/stats/player/202685/boxscores-traditional", "Jonas Valanciunas")</f>
        <v>Jonas Valanciunas</v>
      </c>
      <c r="F29">
        <v>11.6</v>
      </c>
      <c r="G29" s="4">
        <v>5.3140000000000001</v>
      </c>
      <c r="H29" s="3">
        <v>0.89251000000000003</v>
      </c>
      <c r="I29" s="3">
        <v>0.85314000000000001</v>
      </c>
      <c r="J29" s="3">
        <v>0.80784999999999996</v>
      </c>
      <c r="K29" s="3">
        <v>0.75175000000000003</v>
      </c>
      <c r="L29" s="3">
        <v>0.68793000000000004</v>
      </c>
      <c r="M29" s="3">
        <v>0.61790999999999996</v>
      </c>
      <c r="N29" s="3">
        <v>0.54379999999999995</v>
      </c>
      <c r="O29" s="3">
        <v>0.46811999999999998</v>
      </c>
      <c r="P29" s="3">
        <v>0.39743000000000001</v>
      </c>
      <c r="Q29" s="3">
        <v>0.32635999999999998</v>
      </c>
      <c r="R29" s="3">
        <v>0.26108999999999999</v>
      </c>
      <c r="S29" s="3">
        <v>0.20327000000000001</v>
      </c>
      <c r="T29" s="3">
        <v>0.15386</v>
      </c>
      <c r="U29" s="3">
        <v>0.11507000000000001</v>
      </c>
      <c r="V29" s="3">
        <v>8.226E-2</v>
      </c>
      <c r="W29" s="3">
        <v>5.7049999999999997E-2</v>
      </c>
      <c r="X29" s="3">
        <v>3.8359999999999998E-2</v>
      </c>
      <c r="Y29" s="3">
        <v>2.5000000000000001E-2</v>
      </c>
      <c r="Z29" s="3">
        <v>1.5779999999999999E-2</v>
      </c>
      <c r="AA29" s="3">
        <v>9.9000000000000008E-3</v>
      </c>
      <c r="AB29" s="3">
        <v>5.8700000000000002E-3</v>
      </c>
      <c r="AC29" s="3">
        <v>3.3600000000000001E-3</v>
      </c>
      <c r="AD29" s="3">
        <v>1.8699999999999999E-3</v>
      </c>
      <c r="AE29" s="3">
        <v>1E-3</v>
      </c>
      <c r="AF29" s="5">
        <f>A_R[[#This Row],[5+]]-A_R[[#This Row],[6+]]</f>
        <v>3.9370000000000016E-2</v>
      </c>
      <c r="AG29" s="5">
        <f>A_R[[#This Row],[6+]]-A_R[[#This Row],[7+]]</f>
        <v>4.5290000000000052E-2</v>
      </c>
      <c r="AH29" s="5">
        <f>A_R[[#This Row],[7+]]-A_R[[#This Row],[8+]]</f>
        <v>5.6099999999999928E-2</v>
      </c>
      <c r="AI29" s="5">
        <f>A_R[[#This Row],[8+]]-A_R[[#This Row],[9+]]</f>
        <v>6.3819999999999988E-2</v>
      </c>
      <c r="AJ29" s="5">
        <f>A_R[[#This Row],[9+]]-A_R[[#This Row],[10+]]</f>
        <v>7.0020000000000082E-2</v>
      </c>
      <c r="AK29" s="5">
        <f>A_R[[#This Row],[10+]]-A_R[[#This Row],[11+]]</f>
        <v>7.4110000000000009E-2</v>
      </c>
      <c r="AL29" s="5">
        <f>A_R[[#This Row],[11+]]-A_R[[#This Row],[12+]]</f>
        <v>7.567999999999997E-2</v>
      </c>
      <c r="AM29" s="5">
        <f>A_R[[#This Row],[12+]]-A_R[[#This Row],[13+]]</f>
        <v>7.0689999999999975E-2</v>
      </c>
      <c r="AN29" s="5">
        <f>A_R[[#This Row],[13+]]-A_R[[#This Row],[14+]]</f>
        <v>7.1070000000000022E-2</v>
      </c>
      <c r="AO29" s="5">
        <f>A_R[[#This Row],[14+]]-A_R[[#This Row],[15+]]</f>
        <v>6.5269999999999995E-2</v>
      </c>
      <c r="AP29" s="5">
        <f>A_R[[#This Row],[15+]]-A_R[[#This Row],[16+]]</f>
        <v>5.7819999999999983E-2</v>
      </c>
      <c r="AQ29" s="5">
        <f>A_R[[#This Row],[16+]]-A_R[[#This Row],[17+]]</f>
        <v>4.9410000000000009E-2</v>
      </c>
      <c r="AR29" s="5">
        <f>A_R[[#This Row],[17+]]-A_R[[#This Row],[18+]]</f>
        <v>3.8789999999999991E-2</v>
      </c>
      <c r="AS29" s="5">
        <f>A_R[[#This Row],[18+]]-A_R[[#This Row],[19+]]</f>
        <v>3.2810000000000006E-2</v>
      </c>
      <c r="AT29" s="5">
        <f>A_R[[#This Row],[19+]]-A_R[[#This Row],[20+]]</f>
        <v>2.5210000000000003E-2</v>
      </c>
      <c r="AU29" s="5">
        <f>A_R[[#This Row],[20+]]-A_R[[#This Row],[21+]]</f>
        <v>1.8689999999999998E-2</v>
      </c>
      <c r="AV29" s="5">
        <f>A_R[[#This Row],[21+]]-A_R[[#This Row],[22+]]</f>
        <v>1.3359999999999997E-2</v>
      </c>
      <c r="AW29" s="5">
        <f>A_R[[#This Row],[22+]]-A_R[[#This Row],[23+]]</f>
        <v>9.2200000000000025E-3</v>
      </c>
      <c r="AX29" s="5">
        <f>A_R[[#This Row],[23+]]-A_R[[#This Row],[24+]]</f>
        <v>5.8799999999999981E-3</v>
      </c>
      <c r="AY29" s="5">
        <f>A_R[[#This Row],[24+]]-A_R[[#This Row],[25+]]</f>
        <v>4.0300000000000006E-3</v>
      </c>
      <c r="AZ29" s="5">
        <f>A_R[[#This Row],[25+]]-A_R[[#This Row],[26+]]</f>
        <v>2.5100000000000001E-3</v>
      </c>
      <c r="BA29" s="5">
        <f>A_R[[#This Row],[26+]]-A_R[[#This Row],[27+]]</f>
        <v>1.4900000000000002E-3</v>
      </c>
      <c r="BB29" s="5">
        <f>A_R[[#This Row],[27+]]-A_R[[#This Row],[28+]]</f>
        <v>8.699999999999999E-4</v>
      </c>
    </row>
    <row r="30" spans="1:54" x14ac:dyDescent="0.25">
      <c r="A30" s="10">
        <v>22400720</v>
      </c>
      <c r="B30" s="13" t="s">
        <v>95</v>
      </c>
      <c r="C30" s="13" t="s">
        <v>77</v>
      </c>
      <c r="D30" s="11">
        <v>0.8125</v>
      </c>
      <c r="E30" s="9" t="str">
        <f>HYPERLINK("https://www.nba.com/stats/player/1627763/boxscores-traditional", "Malcolm Brogdon")</f>
        <v>Malcolm Brogdon</v>
      </c>
      <c r="F30">
        <v>8.8000000000000007</v>
      </c>
      <c r="G30" s="4">
        <v>1.72</v>
      </c>
      <c r="H30" s="3">
        <v>0.98645000000000005</v>
      </c>
      <c r="I30" s="3">
        <v>0.94845000000000002</v>
      </c>
      <c r="J30" s="3">
        <v>0.85314000000000001</v>
      </c>
      <c r="K30" s="3">
        <v>0.68081999999999998</v>
      </c>
      <c r="L30" s="3">
        <v>0.45223999999999998</v>
      </c>
      <c r="M30" s="3">
        <v>0.24196000000000001</v>
      </c>
      <c r="N30" s="3">
        <v>0.10027</v>
      </c>
      <c r="O30" s="3">
        <v>3.1440000000000003E-2</v>
      </c>
      <c r="P30" s="3">
        <v>7.3400000000000002E-3</v>
      </c>
      <c r="Q30" s="3">
        <v>1.2600000000000001E-3</v>
      </c>
      <c r="R30" s="3">
        <v>1.6000000000000001E-4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5">
        <f>A_R[[#This Row],[5+]]-A_R[[#This Row],[6+]]</f>
        <v>3.8000000000000034E-2</v>
      </c>
      <c r="AG30" s="5">
        <f>A_R[[#This Row],[6+]]-A_R[[#This Row],[7+]]</f>
        <v>9.5310000000000006E-2</v>
      </c>
      <c r="AH30" s="5">
        <f>A_R[[#This Row],[7+]]-A_R[[#This Row],[8+]]</f>
        <v>0.17232000000000003</v>
      </c>
      <c r="AI30" s="5">
        <f>A_R[[#This Row],[8+]]-A_R[[#This Row],[9+]]</f>
        <v>0.22858000000000001</v>
      </c>
      <c r="AJ30" s="5">
        <f>A_R[[#This Row],[9+]]-A_R[[#This Row],[10+]]</f>
        <v>0.21027999999999997</v>
      </c>
      <c r="AK30" s="5">
        <f>A_R[[#This Row],[10+]]-A_R[[#This Row],[11+]]</f>
        <v>0.14169000000000001</v>
      </c>
      <c r="AL30" s="5">
        <f>A_R[[#This Row],[11+]]-A_R[[#This Row],[12+]]</f>
        <v>6.8830000000000002E-2</v>
      </c>
      <c r="AM30" s="5">
        <f>A_R[[#This Row],[12+]]-A_R[[#This Row],[13+]]</f>
        <v>2.4100000000000003E-2</v>
      </c>
      <c r="AN30" s="5">
        <f>A_R[[#This Row],[13+]]-A_R[[#This Row],[14+]]</f>
        <v>6.0800000000000003E-3</v>
      </c>
      <c r="AO30" s="5">
        <f>A_R[[#This Row],[14+]]-A_R[[#This Row],[15+]]</f>
        <v>1.1000000000000001E-3</v>
      </c>
      <c r="AP30" s="5">
        <f>A_R[[#This Row],[15+]]-A_R[[#This Row],[16+]]</f>
        <v>1.6000000000000001E-4</v>
      </c>
      <c r="AQ30" s="5">
        <f>A_R[[#This Row],[16+]]-A_R[[#This Row],[17+]]</f>
        <v>0</v>
      </c>
      <c r="AR30" s="5">
        <f>A_R[[#This Row],[17+]]-A_R[[#This Row],[18+]]</f>
        <v>0</v>
      </c>
      <c r="AS30" s="5">
        <f>A_R[[#This Row],[18+]]-A_R[[#This Row],[19+]]</f>
        <v>0</v>
      </c>
      <c r="AT30" s="5">
        <f>A_R[[#This Row],[19+]]-A_R[[#This Row],[20+]]</f>
        <v>0</v>
      </c>
      <c r="AU30" s="5">
        <f>A_R[[#This Row],[20+]]-A_R[[#This Row],[21+]]</f>
        <v>0</v>
      </c>
      <c r="AV30" s="5">
        <f>A_R[[#This Row],[21+]]-A_R[[#This Row],[22+]]</f>
        <v>0</v>
      </c>
      <c r="AW30" s="5">
        <f>A_R[[#This Row],[22+]]-A_R[[#This Row],[23+]]</f>
        <v>0</v>
      </c>
      <c r="AX30" s="5">
        <f>A_R[[#This Row],[23+]]-A_R[[#This Row],[24+]]</f>
        <v>0</v>
      </c>
      <c r="AY30" s="5">
        <f>A_R[[#This Row],[24+]]-A_R[[#This Row],[25+]]</f>
        <v>0</v>
      </c>
      <c r="AZ30" s="5">
        <f>A_R[[#This Row],[25+]]-A_R[[#This Row],[26+]]</f>
        <v>0</v>
      </c>
      <c r="BA30" s="5">
        <f>A_R[[#This Row],[26+]]-A_R[[#This Row],[27+]]</f>
        <v>0</v>
      </c>
      <c r="BB30" s="5">
        <f>A_R[[#This Row],[27+]]-A_R[[#This Row],[28+]]</f>
        <v>0</v>
      </c>
    </row>
    <row r="31" spans="1:54" x14ac:dyDescent="0.25">
      <c r="A31" s="10">
        <v>22400721</v>
      </c>
      <c r="B31" s="13" t="s">
        <v>76</v>
      </c>
      <c r="C31" s="13" t="s">
        <v>83</v>
      </c>
      <c r="D31" s="11">
        <v>0.8125</v>
      </c>
      <c r="E31" s="9" t="str">
        <f>HYPERLINK("https://www.nba.com/stats/player/1626162/boxscores-traditional", "Kelly Oubre Jr.")</f>
        <v>Kelly Oubre Jr.</v>
      </c>
      <c r="F31">
        <v>11</v>
      </c>
      <c r="G31" s="4">
        <v>1.673</v>
      </c>
      <c r="H31" s="3">
        <v>0.99983</v>
      </c>
      <c r="I31" s="3">
        <v>0.99861</v>
      </c>
      <c r="J31" s="3">
        <v>0.99158000000000002</v>
      </c>
      <c r="K31" s="3">
        <v>0.96326999999999996</v>
      </c>
      <c r="L31" s="3">
        <v>0.88492999999999999</v>
      </c>
      <c r="M31" s="3">
        <v>0.72575000000000001</v>
      </c>
      <c r="N31" s="3">
        <v>0.5</v>
      </c>
      <c r="O31" s="3">
        <v>0.27424999999999999</v>
      </c>
      <c r="P31" s="3">
        <v>0.11507000000000001</v>
      </c>
      <c r="Q31" s="3">
        <v>3.6729999999999999E-2</v>
      </c>
      <c r="R31" s="3">
        <v>8.4200000000000004E-3</v>
      </c>
      <c r="S31" s="3">
        <v>1.39E-3</v>
      </c>
      <c r="T31" s="3">
        <v>1.7000000000000001E-4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5">
        <f>A_R[[#This Row],[5+]]-A_R[[#This Row],[6+]]</f>
        <v>1.2199999999999989E-3</v>
      </c>
      <c r="AG31" s="5">
        <f>A_R[[#This Row],[6+]]-A_R[[#This Row],[7+]]</f>
        <v>7.0299999999999807E-3</v>
      </c>
      <c r="AH31" s="5">
        <f>A_R[[#This Row],[7+]]-A_R[[#This Row],[8+]]</f>
        <v>2.8310000000000057E-2</v>
      </c>
      <c r="AI31" s="5">
        <f>A_R[[#This Row],[8+]]-A_R[[#This Row],[9+]]</f>
        <v>7.8339999999999965E-2</v>
      </c>
      <c r="AJ31" s="5">
        <f>A_R[[#This Row],[9+]]-A_R[[#This Row],[10+]]</f>
        <v>0.15917999999999999</v>
      </c>
      <c r="AK31" s="5">
        <f>A_R[[#This Row],[10+]]-A_R[[#This Row],[11+]]</f>
        <v>0.22575000000000001</v>
      </c>
      <c r="AL31" s="5">
        <f>A_R[[#This Row],[11+]]-A_R[[#This Row],[12+]]</f>
        <v>0.22575000000000001</v>
      </c>
      <c r="AM31" s="5">
        <f>A_R[[#This Row],[12+]]-A_R[[#This Row],[13+]]</f>
        <v>0.15917999999999999</v>
      </c>
      <c r="AN31" s="5">
        <f>A_R[[#This Row],[13+]]-A_R[[#This Row],[14+]]</f>
        <v>7.8340000000000007E-2</v>
      </c>
      <c r="AO31" s="5">
        <f>A_R[[#This Row],[14+]]-A_R[[#This Row],[15+]]</f>
        <v>2.8309999999999998E-2</v>
      </c>
      <c r="AP31" s="5">
        <f>A_R[[#This Row],[15+]]-A_R[[#This Row],[16+]]</f>
        <v>7.0300000000000007E-3</v>
      </c>
      <c r="AQ31" s="5">
        <f>A_R[[#This Row],[16+]]-A_R[[#This Row],[17+]]</f>
        <v>1.2199999999999999E-3</v>
      </c>
      <c r="AR31" s="5">
        <f>A_R[[#This Row],[17+]]-A_R[[#This Row],[18+]]</f>
        <v>1.7000000000000001E-4</v>
      </c>
      <c r="AS31" s="5">
        <f>A_R[[#This Row],[18+]]-A_R[[#This Row],[19+]]</f>
        <v>0</v>
      </c>
      <c r="AT31" s="5">
        <f>A_R[[#This Row],[19+]]-A_R[[#This Row],[20+]]</f>
        <v>0</v>
      </c>
      <c r="AU31" s="5">
        <f>A_R[[#This Row],[20+]]-A_R[[#This Row],[21+]]</f>
        <v>0</v>
      </c>
      <c r="AV31" s="5">
        <f>A_R[[#This Row],[21+]]-A_R[[#This Row],[22+]]</f>
        <v>0</v>
      </c>
      <c r="AW31" s="5">
        <f>A_R[[#This Row],[22+]]-A_R[[#This Row],[23+]]</f>
        <v>0</v>
      </c>
      <c r="AX31" s="5">
        <f>A_R[[#This Row],[23+]]-A_R[[#This Row],[24+]]</f>
        <v>0</v>
      </c>
      <c r="AY31" s="5">
        <f>A_R[[#This Row],[24+]]-A_R[[#This Row],[25+]]</f>
        <v>0</v>
      </c>
      <c r="AZ31" s="5">
        <f>A_R[[#This Row],[25+]]-A_R[[#This Row],[26+]]</f>
        <v>0</v>
      </c>
      <c r="BA31" s="5">
        <f>A_R[[#This Row],[26+]]-A_R[[#This Row],[27+]]</f>
        <v>0</v>
      </c>
      <c r="BB31" s="5">
        <f>A_R[[#This Row],[27+]]-A_R[[#This Row],[28+]]</f>
        <v>0</v>
      </c>
    </row>
    <row r="32" spans="1:54" x14ac:dyDescent="0.25">
      <c r="A32" s="10">
        <v>22400721</v>
      </c>
      <c r="B32" s="13" t="s">
        <v>76</v>
      </c>
      <c r="C32" s="13" t="s">
        <v>83</v>
      </c>
      <c r="D32" s="11">
        <v>0.8125</v>
      </c>
      <c r="E32" s="9" t="str">
        <f>HYPERLINK("https://www.nba.com/stats/player/203954/boxscores-traditional", "Joel Embiid")</f>
        <v>Joel Embiid</v>
      </c>
      <c r="F32">
        <v>15.2</v>
      </c>
      <c r="G32" s="4">
        <v>4.2610000000000001</v>
      </c>
      <c r="H32" s="3">
        <v>0.99158000000000002</v>
      </c>
      <c r="I32" s="3">
        <v>0.98460999999999999</v>
      </c>
      <c r="J32" s="3">
        <v>0.97257000000000005</v>
      </c>
      <c r="K32" s="3">
        <v>0.95448999999999995</v>
      </c>
      <c r="L32" s="3">
        <v>0.92784999999999995</v>
      </c>
      <c r="M32" s="3">
        <v>0.88876999999999995</v>
      </c>
      <c r="N32" s="3">
        <v>0.83891000000000004</v>
      </c>
      <c r="O32" s="3">
        <v>0.77337</v>
      </c>
      <c r="P32" s="3">
        <v>0.69847000000000004</v>
      </c>
      <c r="Q32" s="3">
        <v>0.61026000000000002</v>
      </c>
      <c r="R32" s="3">
        <v>0.51993999999999996</v>
      </c>
      <c r="S32" s="3">
        <v>0.42465000000000003</v>
      </c>
      <c r="T32" s="3">
        <v>0.33723999999999998</v>
      </c>
      <c r="U32" s="3">
        <v>0.25463000000000002</v>
      </c>
      <c r="V32" s="3">
        <v>0.18673000000000001</v>
      </c>
      <c r="W32" s="3">
        <v>0.12923999999999999</v>
      </c>
      <c r="X32" s="3">
        <v>8.6910000000000001E-2</v>
      </c>
      <c r="Y32" s="3">
        <v>5.4800000000000001E-2</v>
      </c>
      <c r="Z32" s="3">
        <v>3.3619999999999997E-2</v>
      </c>
      <c r="AA32" s="3">
        <v>1.9230000000000001E-2</v>
      </c>
      <c r="AB32" s="3">
        <v>1.072E-2</v>
      </c>
      <c r="AC32" s="3">
        <v>5.7000000000000002E-3</v>
      </c>
      <c r="AD32" s="3">
        <v>2.8E-3</v>
      </c>
      <c r="AE32" s="3">
        <v>1.3500000000000001E-3</v>
      </c>
      <c r="AF32" s="5">
        <f>A_R[[#This Row],[5+]]-A_R[[#This Row],[6+]]</f>
        <v>6.9700000000000317E-3</v>
      </c>
      <c r="AG32" s="5">
        <f>A_R[[#This Row],[6+]]-A_R[[#This Row],[7+]]</f>
        <v>1.203999999999994E-2</v>
      </c>
      <c r="AH32" s="5">
        <f>A_R[[#This Row],[7+]]-A_R[[#This Row],[8+]]</f>
        <v>1.8080000000000096E-2</v>
      </c>
      <c r="AI32" s="5">
        <f>A_R[[#This Row],[8+]]-A_R[[#This Row],[9+]]</f>
        <v>2.6639999999999997E-2</v>
      </c>
      <c r="AJ32" s="5">
        <f>A_R[[#This Row],[9+]]-A_R[[#This Row],[10+]]</f>
        <v>3.9080000000000004E-2</v>
      </c>
      <c r="AK32" s="5">
        <f>A_R[[#This Row],[10+]]-A_R[[#This Row],[11+]]</f>
        <v>4.9859999999999904E-2</v>
      </c>
      <c r="AL32" s="5">
        <f>A_R[[#This Row],[11+]]-A_R[[#This Row],[12+]]</f>
        <v>6.5540000000000043E-2</v>
      </c>
      <c r="AM32" s="5">
        <f>A_R[[#This Row],[12+]]-A_R[[#This Row],[13+]]</f>
        <v>7.4899999999999967E-2</v>
      </c>
      <c r="AN32" s="5">
        <f>A_R[[#This Row],[13+]]-A_R[[#This Row],[14+]]</f>
        <v>8.8210000000000011E-2</v>
      </c>
      <c r="AO32" s="5">
        <f>A_R[[#This Row],[14+]]-A_R[[#This Row],[15+]]</f>
        <v>9.0320000000000067E-2</v>
      </c>
      <c r="AP32" s="5">
        <f>A_R[[#This Row],[15+]]-A_R[[#This Row],[16+]]</f>
        <v>9.528999999999993E-2</v>
      </c>
      <c r="AQ32" s="5">
        <f>A_R[[#This Row],[16+]]-A_R[[#This Row],[17+]]</f>
        <v>8.7410000000000043E-2</v>
      </c>
      <c r="AR32" s="5">
        <f>A_R[[#This Row],[17+]]-A_R[[#This Row],[18+]]</f>
        <v>8.2609999999999961E-2</v>
      </c>
      <c r="AS32" s="5">
        <f>A_R[[#This Row],[18+]]-A_R[[#This Row],[19+]]</f>
        <v>6.7900000000000016E-2</v>
      </c>
      <c r="AT32" s="5">
        <f>A_R[[#This Row],[19+]]-A_R[[#This Row],[20+]]</f>
        <v>5.7490000000000013E-2</v>
      </c>
      <c r="AU32" s="5">
        <f>A_R[[#This Row],[20+]]-A_R[[#This Row],[21+]]</f>
        <v>4.2329999999999993E-2</v>
      </c>
      <c r="AV32" s="5">
        <f>A_R[[#This Row],[21+]]-A_R[[#This Row],[22+]]</f>
        <v>3.211E-2</v>
      </c>
      <c r="AW32" s="5">
        <f>A_R[[#This Row],[22+]]-A_R[[#This Row],[23+]]</f>
        <v>2.1180000000000004E-2</v>
      </c>
      <c r="AX32" s="5">
        <f>A_R[[#This Row],[23+]]-A_R[[#This Row],[24+]]</f>
        <v>1.4389999999999997E-2</v>
      </c>
      <c r="AY32" s="5">
        <f>A_R[[#This Row],[24+]]-A_R[[#This Row],[25+]]</f>
        <v>8.5100000000000002E-3</v>
      </c>
      <c r="AZ32" s="5">
        <f>A_R[[#This Row],[25+]]-A_R[[#This Row],[26+]]</f>
        <v>5.0200000000000002E-3</v>
      </c>
      <c r="BA32" s="5">
        <f>A_R[[#This Row],[26+]]-A_R[[#This Row],[27+]]</f>
        <v>2.9000000000000002E-3</v>
      </c>
      <c r="BB32" s="5">
        <f>A_R[[#This Row],[27+]]-A_R[[#This Row],[28+]]</f>
        <v>1.4499999999999999E-3</v>
      </c>
    </row>
    <row r="33" spans="1:54" x14ac:dyDescent="0.25">
      <c r="A33" s="10">
        <v>22400721</v>
      </c>
      <c r="B33" s="13" t="s">
        <v>76</v>
      </c>
      <c r="C33" s="13" t="s">
        <v>83</v>
      </c>
      <c r="D33" s="11">
        <v>0.8125</v>
      </c>
      <c r="E33" s="9" t="str">
        <f>HYPERLINK("https://www.nba.com/stats/player/202331/boxscores-traditional", "Paul George")</f>
        <v>Paul George</v>
      </c>
      <c r="F33">
        <v>12.6</v>
      </c>
      <c r="G33" s="4">
        <v>3.4409999999999998</v>
      </c>
      <c r="H33" s="3">
        <v>0.98645000000000005</v>
      </c>
      <c r="I33" s="3">
        <v>0.97257000000000005</v>
      </c>
      <c r="J33" s="3">
        <v>0.94845000000000002</v>
      </c>
      <c r="K33" s="3">
        <v>0.90988000000000002</v>
      </c>
      <c r="L33" s="3">
        <v>0.85314000000000001</v>
      </c>
      <c r="M33" s="3">
        <v>0.77637</v>
      </c>
      <c r="N33" s="3">
        <v>0.67723999999999995</v>
      </c>
      <c r="O33" s="3">
        <v>0.56749000000000005</v>
      </c>
      <c r="P33" s="3">
        <v>0.45223999999999998</v>
      </c>
      <c r="Q33" s="3">
        <v>0.34089999999999998</v>
      </c>
      <c r="R33" s="3">
        <v>0.24196000000000001</v>
      </c>
      <c r="S33" s="3">
        <v>0.16109000000000001</v>
      </c>
      <c r="T33" s="3">
        <v>0.10027</v>
      </c>
      <c r="U33" s="3">
        <v>5.8209999999999998E-2</v>
      </c>
      <c r="V33" s="3">
        <v>3.1440000000000003E-2</v>
      </c>
      <c r="W33" s="3">
        <v>1.5779999999999999E-2</v>
      </c>
      <c r="X33" s="3">
        <v>7.3400000000000002E-3</v>
      </c>
      <c r="Y33" s="3">
        <v>3.1700000000000001E-3</v>
      </c>
      <c r="Z33" s="3">
        <v>1.2600000000000001E-3</v>
      </c>
      <c r="AA33" s="3">
        <v>4.6999999999999999E-4</v>
      </c>
      <c r="AB33" s="3">
        <v>1.6000000000000001E-4</v>
      </c>
      <c r="AC33" s="3">
        <v>5.0000000000000002E-5</v>
      </c>
      <c r="AD33" s="3">
        <v>0</v>
      </c>
      <c r="AE33" s="3">
        <v>0</v>
      </c>
      <c r="AF33" s="5">
        <f>A_R[[#This Row],[5+]]-A_R[[#This Row],[6+]]</f>
        <v>1.3880000000000003E-2</v>
      </c>
      <c r="AG33" s="5">
        <f>A_R[[#This Row],[6+]]-A_R[[#This Row],[7+]]</f>
        <v>2.412000000000003E-2</v>
      </c>
      <c r="AH33" s="5">
        <f>A_R[[#This Row],[7+]]-A_R[[#This Row],[8+]]</f>
        <v>3.8569999999999993E-2</v>
      </c>
      <c r="AI33" s="5">
        <f>A_R[[#This Row],[8+]]-A_R[[#This Row],[9+]]</f>
        <v>5.6740000000000013E-2</v>
      </c>
      <c r="AJ33" s="5">
        <f>A_R[[#This Row],[9+]]-A_R[[#This Row],[10+]]</f>
        <v>7.6770000000000005E-2</v>
      </c>
      <c r="AK33" s="5">
        <f>A_R[[#This Row],[10+]]-A_R[[#This Row],[11+]]</f>
        <v>9.9130000000000051E-2</v>
      </c>
      <c r="AL33" s="5">
        <f>A_R[[#This Row],[11+]]-A_R[[#This Row],[12+]]</f>
        <v>0.1097499999999999</v>
      </c>
      <c r="AM33" s="5">
        <f>A_R[[#This Row],[12+]]-A_R[[#This Row],[13+]]</f>
        <v>0.11525000000000007</v>
      </c>
      <c r="AN33" s="5">
        <f>A_R[[#This Row],[13+]]-A_R[[#This Row],[14+]]</f>
        <v>0.11133999999999999</v>
      </c>
      <c r="AO33" s="5">
        <f>A_R[[#This Row],[14+]]-A_R[[#This Row],[15+]]</f>
        <v>9.8939999999999972E-2</v>
      </c>
      <c r="AP33" s="5">
        <f>A_R[[#This Row],[15+]]-A_R[[#This Row],[16+]]</f>
        <v>8.0869999999999997E-2</v>
      </c>
      <c r="AQ33" s="5">
        <f>A_R[[#This Row],[16+]]-A_R[[#This Row],[17+]]</f>
        <v>6.0820000000000013E-2</v>
      </c>
      <c r="AR33" s="5">
        <f>A_R[[#This Row],[17+]]-A_R[[#This Row],[18+]]</f>
        <v>4.206E-2</v>
      </c>
      <c r="AS33" s="5">
        <f>A_R[[#This Row],[18+]]-A_R[[#This Row],[19+]]</f>
        <v>2.6769999999999995E-2</v>
      </c>
      <c r="AT33" s="5">
        <f>A_R[[#This Row],[19+]]-A_R[[#This Row],[20+]]</f>
        <v>1.5660000000000004E-2</v>
      </c>
      <c r="AU33" s="5">
        <f>A_R[[#This Row],[20+]]-A_R[[#This Row],[21+]]</f>
        <v>8.4399999999999996E-3</v>
      </c>
      <c r="AV33" s="5">
        <f>A_R[[#This Row],[21+]]-A_R[[#This Row],[22+]]</f>
        <v>4.1700000000000001E-3</v>
      </c>
      <c r="AW33" s="5">
        <f>A_R[[#This Row],[22+]]-A_R[[#This Row],[23+]]</f>
        <v>1.91E-3</v>
      </c>
      <c r="AX33" s="5">
        <f>A_R[[#This Row],[23+]]-A_R[[#This Row],[24+]]</f>
        <v>7.9000000000000012E-4</v>
      </c>
      <c r="AY33" s="5">
        <f>A_R[[#This Row],[24+]]-A_R[[#This Row],[25+]]</f>
        <v>3.0999999999999995E-4</v>
      </c>
      <c r="AZ33" s="5">
        <f>A_R[[#This Row],[25+]]-A_R[[#This Row],[26+]]</f>
        <v>1.1000000000000002E-4</v>
      </c>
      <c r="BA33" s="5">
        <f>A_R[[#This Row],[26+]]-A_R[[#This Row],[27+]]</f>
        <v>5.0000000000000002E-5</v>
      </c>
      <c r="BB33" s="5">
        <f>A_R[[#This Row],[27+]]-A_R[[#This Row],[28+]]</f>
        <v>0</v>
      </c>
    </row>
    <row r="34" spans="1:54" x14ac:dyDescent="0.25">
      <c r="A34" s="10">
        <v>22400721</v>
      </c>
      <c r="B34" s="13" t="s">
        <v>76</v>
      </c>
      <c r="C34" s="13" t="s">
        <v>83</v>
      </c>
      <c r="D34" s="11">
        <v>0.8125</v>
      </c>
      <c r="E34" s="9" t="str">
        <f>HYPERLINK("https://www.nba.com/stats/player/1630178/boxscores-traditional", "Tyrese Maxey")</f>
        <v>Tyrese Maxey</v>
      </c>
      <c r="F34">
        <v>10.4</v>
      </c>
      <c r="G34" s="4">
        <v>4.1760000000000002</v>
      </c>
      <c r="H34" s="3">
        <v>0.90146999999999999</v>
      </c>
      <c r="I34" s="3">
        <v>0.85314000000000001</v>
      </c>
      <c r="J34" s="3">
        <v>0.79103000000000001</v>
      </c>
      <c r="K34" s="3">
        <v>0.71565999999999996</v>
      </c>
      <c r="L34" s="3">
        <v>0.63307000000000002</v>
      </c>
      <c r="M34" s="3">
        <v>0.53983000000000003</v>
      </c>
      <c r="N34" s="3">
        <v>0.44433</v>
      </c>
      <c r="O34" s="3">
        <v>0.35197000000000001</v>
      </c>
      <c r="P34" s="3">
        <v>0.26762999999999998</v>
      </c>
      <c r="Q34" s="3">
        <v>0.19489000000000001</v>
      </c>
      <c r="R34" s="3">
        <v>0.13567000000000001</v>
      </c>
      <c r="S34" s="3">
        <v>9.0120000000000006E-2</v>
      </c>
      <c r="T34" s="3">
        <v>5.7049999999999997E-2</v>
      </c>
      <c r="U34" s="3">
        <v>3.4380000000000001E-2</v>
      </c>
      <c r="V34" s="3">
        <v>1.9699999999999999E-2</v>
      </c>
      <c r="W34" s="3">
        <v>1.072E-2</v>
      </c>
      <c r="X34" s="3">
        <v>5.5399999999999998E-3</v>
      </c>
      <c r="Y34" s="3">
        <v>2.7200000000000002E-3</v>
      </c>
      <c r="Z34" s="3">
        <v>1.2600000000000001E-3</v>
      </c>
      <c r="AA34" s="3">
        <v>5.5999999999999995E-4</v>
      </c>
      <c r="AB34" s="3">
        <v>2.3000000000000001E-4</v>
      </c>
      <c r="AC34" s="3">
        <v>9.0000000000000006E-5</v>
      </c>
      <c r="AD34" s="3">
        <v>3.0000000000000001E-5</v>
      </c>
      <c r="AE34" s="3">
        <v>0</v>
      </c>
      <c r="AF34" s="5">
        <f>A_R[[#This Row],[5+]]-A_R[[#This Row],[6+]]</f>
        <v>4.8329999999999984E-2</v>
      </c>
      <c r="AG34" s="5">
        <f>A_R[[#This Row],[6+]]-A_R[[#This Row],[7+]]</f>
        <v>6.2109999999999999E-2</v>
      </c>
      <c r="AH34" s="5">
        <f>A_R[[#This Row],[7+]]-A_R[[#This Row],[8+]]</f>
        <v>7.5370000000000048E-2</v>
      </c>
      <c r="AI34" s="5">
        <f>A_R[[#This Row],[8+]]-A_R[[#This Row],[9+]]</f>
        <v>8.2589999999999941E-2</v>
      </c>
      <c r="AJ34" s="5">
        <f>A_R[[#This Row],[9+]]-A_R[[#This Row],[10+]]</f>
        <v>9.323999999999999E-2</v>
      </c>
      <c r="AK34" s="5">
        <f>A_R[[#This Row],[10+]]-A_R[[#This Row],[11+]]</f>
        <v>9.5500000000000029E-2</v>
      </c>
      <c r="AL34" s="5">
        <f>A_R[[#This Row],[11+]]-A_R[[#This Row],[12+]]</f>
        <v>9.2359999999999998E-2</v>
      </c>
      <c r="AM34" s="5">
        <f>A_R[[#This Row],[12+]]-A_R[[#This Row],[13+]]</f>
        <v>8.4340000000000026E-2</v>
      </c>
      <c r="AN34" s="5">
        <f>A_R[[#This Row],[13+]]-A_R[[#This Row],[14+]]</f>
        <v>7.2739999999999971E-2</v>
      </c>
      <c r="AO34" s="5">
        <f>A_R[[#This Row],[14+]]-A_R[[#This Row],[15+]]</f>
        <v>5.9219999999999995E-2</v>
      </c>
      <c r="AP34" s="5">
        <f>A_R[[#This Row],[15+]]-A_R[[#This Row],[16+]]</f>
        <v>4.5550000000000007E-2</v>
      </c>
      <c r="AQ34" s="5">
        <f>A_R[[#This Row],[16+]]-A_R[[#This Row],[17+]]</f>
        <v>3.3070000000000009E-2</v>
      </c>
      <c r="AR34" s="5">
        <f>A_R[[#This Row],[17+]]-A_R[[#This Row],[18+]]</f>
        <v>2.2669999999999996E-2</v>
      </c>
      <c r="AS34" s="5">
        <f>A_R[[#This Row],[18+]]-A_R[[#This Row],[19+]]</f>
        <v>1.4680000000000002E-2</v>
      </c>
      <c r="AT34" s="5">
        <f>A_R[[#This Row],[19+]]-A_R[[#This Row],[20+]]</f>
        <v>8.9799999999999984E-3</v>
      </c>
      <c r="AU34" s="5">
        <f>A_R[[#This Row],[20+]]-A_R[[#This Row],[21+]]</f>
        <v>5.1800000000000006E-3</v>
      </c>
      <c r="AV34" s="5">
        <f>A_R[[#This Row],[21+]]-A_R[[#This Row],[22+]]</f>
        <v>2.8199999999999996E-3</v>
      </c>
      <c r="AW34" s="5">
        <f>A_R[[#This Row],[22+]]-A_R[[#This Row],[23+]]</f>
        <v>1.4600000000000001E-3</v>
      </c>
      <c r="AX34" s="5">
        <f>A_R[[#This Row],[23+]]-A_R[[#This Row],[24+]]</f>
        <v>7.000000000000001E-4</v>
      </c>
      <c r="AY34" s="5">
        <f>A_R[[#This Row],[24+]]-A_R[[#This Row],[25+]]</f>
        <v>3.2999999999999994E-4</v>
      </c>
      <c r="AZ34" s="5">
        <f>A_R[[#This Row],[25+]]-A_R[[#This Row],[26+]]</f>
        <v>1.3999999999999999E-4</v>
      </c>
      <c r="BA34" s="5">
        <f>A_R[[#This Row],[26+]]-A_R[[#This Row],[27+]]</f>
        <v>6.0000000000000008E-5</v>
      </c>
      <c r="BB34" s="5">
        <f>A_R[[#This Row],[27+]]-A_R[[#This Row],[28+]]</f>
        <v>3.0000000000000001E-5</v>
      </c>
    </row>
    <row r="35" spans="1:54" x14ac:dyDescent="0.25">
      <c r="A35" s="10">
        <v>22400721</v>
      </c>
      <c r="B35" s="13" t="s">
        <v>76</v>
      </c>
      <c r="C35" s="13" t="s">
        <v>83</v>
      </c>
      <c r="D35" s="11">
        <v>0.8125</v>
      </c>
      <c r="E35" s="9" t="str">
        <f>HYPERLINK("https://www.nba.com/stats/player/1627824/boxscores-traditional", "Guerschon Yabusele")</f>
        <v>Guerschon Yabusele</v>
      </c>
      <c r="F35">
        <v>8.4</v>
      </c>
      <c r="G35" s="4">
        <v>2.577</v>
      </c>
      <c r="H35" s="3">
        <v>0.90658000000000005</v>
      </c>
      <c r="I35" s="3">
        <v>0.82381000000000004</v>
      </c>
      <c r="J35" s="3">
        <v>0.70540000000000003</v>
      </c>
      <c r="K35" s="3">
        <v>0.56355999999999995</v>
      </c>
      <c r="L35" s="3">
        <v>0.40905000000000002</v>
      </c>
      <c r="M35" s="3">
        <v>0.26762999999999998</v>
      </c>
      <c r="N35" s="3">
        <v>0.15625</v>
      </c>
      <c r="O35" s="3">
        <v>8.0759999999999998E-2</v>
      </c>
      <c r="P35" s="3">
        <v>3.6729999999999999E-2</v>
      </c>
      <c r="Q35" s="3">
        <v>1.4999999999999999E-2</v>
      </c>
      <c r="R35" s="3">
        <v>5.2300000000000003E-3</v>
      </c>
      <c r="S35" s="3">
        <v>1.5900000000000001E-3</v>
      </c>
      <c r="T35" s="3">
        <v>4.2000000000000002E-4</v>
      </c>
      <c r="U35" s="3">
        <v>1E-4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5">
        <f>A_R[[#This Row],[5+]]-A_R[[#This Row],[6+]]</f>
        <v>8.277000000000001E-2</v>
      </c>
      <c r="AG35" s="5">
        <f>A_R[[#This Row],[6+]]-A_R[[#This Row],[7+]]</f>
        <v>0.11841000000000002</v>
      </c>
      <c r="AH35" s="5">
        <f>A_R[[#This Row],[7+]]-A_R[[#This Row],[8+]]</f>
        <v>0.14184000000000008</v>
      </c>
      <c r="AI35" s="5">
        <f>A_R[[#This Row],[8+]]-A_R[[#This Row],[9+]]</f>
        <v>0.15450999999999993</v>
      </c>
      <c r="AJ35" s="5">
        <f>A_R[[#This Row],[9+]]-A_R[[#This Row],[10+]]</f>
        <v>0.14142000000000005</v>
      </c>
      <c r="AK35" s="5">
        <f>A_R[[#This Row],[10+]]-A_R[[#This Row],[11+]]</f>
        <v>0.11137999999999998</v>
      </c>
      <c r="AL35" s="5">
        <f>A_R[[#This Row],[11+]]-A_R[[#This Row],[12+]]</f>
        <v>7.5490000000000002E-2</v>
      </c>
      <c r="AM35" s="5">
        <f>A_R[[#This Row],[12+]]-A_R[[#This Row],[13+]]</f>
        <v>4.403E-2</v>
      </c>
      <c r="AN35" s="5">
        <f>A_R[[#This Row],[13+]]-A_R[[#This Row],[14+]]</f>
        <v>2.1729999999999999E-2</v>
      </c>
      <c r="AO35" s="5">
        <f>A_R[[#This Row],[14+]]-A_R[[#This Row],[15+]]</f>
        <v>9.7699999999999992E-3</v>
      </c>
      <c r="AP35" s="5">
        <f>A_R[[#This Row],[15+]]-A_R[[#This Row],[16+]]</f>
        <v>3.64E-3</v>
      </c>
      <c r="AQ35" s="5">
        <f>A_R[[#This Row],[16+]]-A_R[[#This Row],[17+]]</f>
        <v>1.17E-3</v>
      </c>
      <c r="AR35" s="5">
        <f>A_R[[#This Row],[17+]]-A_R[[#This Row],[18+]]</f>
        <v>3.2000000000000003E-4</v>
      </c>
      <c r="AS35" s="5">
        <f>A_R[[#This Row],[18+]]-A_R[[#This Row],[19+]]</f>
        <v>1E-4</v>
      </c>
      <c r="AT35" s="5">
        <f>A_R[[#This Row],[19+]]-A_R[[#This Row],[20+]]</f>
        <v>0</v>
      </c>
      <c r="AU35" s="5">
        <f>A_R[[#This Row],[20+]]-A_R[[#This Row],[21+]]</f>
        <v>0</v>
      </c>
      <c r="AV35" s="5">
        <f>A_R[[#This Row],[21+]]-A_R[[#This Row],[22+]]</f>
        <v>0</v>
      </c>
      <c r="AW35" s="5">
        <f>A_R[[#This Row],[22+]]-A_R[[#This Row],[23+]]</f>
        <v>0</v>
      </c>
      <c r="AX35" s="5">
        <f>A_R[[#This Row],[23+]]-A_R[[#This Row],[24+]]</f>
        <v>0</v>
      </c>
      <c r="AY35" s="5">
        <f>A_R[[#This Row],[24+]]-A_R[[#This Row],[25+]]</f>
        <v>0</v>
      </c>
      <c r="AZ35" s="5">
        <f>A_R[[#This Row],[25+]]-A_R[[#This Row],[26+]]</f>
        <v>0</v>
      </c>
      <c r="BA35" s="5">
        <f>A_R[[#This Row],[26+]]-A_R[[#This Row],[27+]]</f>
        <v>0</v>
      </c>
      <c r="BB35" s="5">
        <f>A_R[[#This Row],[27+]]-A_R[[#This Row],[28+]]</f>
        <v>0</v>
      </c>
    </row>
    <row r="36" spans="1:54" x14ac:dyDescent="0.25">
      <c r="A36" s="10">
        <v>22400721</v>
      </c>
      <c r="B36" s="13" t="s">
        <v>83</v>
      </c>
      <c r="C36" s="13" t="s">
        <v>76</v>
      </c>
      <c r="D36" s="11">
        <v>0.8125</v>
      </c>
      <c r="E36" s="9" t="str">
        <f>HYPERLINK("https://www.nba.com/stats/player/1628389/boxscores-traditional", "Bam Adebayo")</f>
        <v>Bam Adebayo</v>
      </c>
      <c r="F36">
        <v>16.8</v>
      </c>
      <c r="G36" s="4">
        <v>3.9699999999999998</v>
      </c>
      <c r="H36" s="3">
        <v>0.99851000000000001</v>
      </c>
      <c r="I36" s="3">
        <v>0.99673999999999996</v>
      </c>
      <c r="J36" s="3">
        <v>0.99324000000000001</v>
      </c>
      <c r="K36" s="3">
        <v>0.98678999999999994</v>
      </c>
      <c r="L36" s="3">
        <v>0.97499999999999998</v>
      </c>
      <c r="M36" s="3">
        <v>0.95637000000000005</v>
      </c>
      <c r="N36" s="3">
        <v>0.92784999999999995</v>
      </c>
      <c r="O36" s="3">
        <v>0.88685999999999998</v>
      </c>
      <c r="P36" s="3">
        <v>0.83147000000000004</v>
      </c>
      <c r="Q36" s="3">
        <v>0.76114999999999999</v>
      </c>
      <c r="R36" s="3">
        <v>0.67364000000000002</v>
      </c>
      <c r="S36" s="3">
        <v>0.57926</v>
      </c>
      <c r="T36" s="3">
        <v>0.48005999999999999</v>
      </c>
      <c r="U36" s="3">
        <v>0.38208999999999999</v>
      </c>
      <c r="V36" s="3">
        <v>0.29115999999999997</v>
      </c>
      <c r="W36" s="3">
        <v>0.20896999999999999</v>
      </c>
      <c r="X36" s="3">
        <v>0.14457</v>
      </c>
      <c r="Y36" s="3">
        <v>9.5100000000000004E-2</v>
      </c>
      <c r="Z36" s="3">
        <v>5.9380000000000002E-2</v>
      </c>
      <c r="AA36" s="3">
        <v>3.5150000000000001E-2</v>
      </c>
      <c r="AB36" s="3">
        <v>1.9230000000000001E-2</v>
      </c>
      <c r="AC36" s="3">
        <v>1.017E-2</v>
      </c>
      <c r="AD36" s="3">
        <v>5.0800000000000003E-3</v>
      </c>
      <c r="AE36" s="3">
        <v>2.3999999999999998E-3</v>
      </c>
      <c r="AF36" s="5">
        <f>A_R[[#This Row],[5+]]-A_R[[#This Row],[6+]]</f>
        <v>1.7700000000000493E-3</v>
      </c>
      <c r="AG36" s="5">
        <f>A_R[[#This Row],[6+]]-A_R[[#This Row],[7+]]</f>
        <v>3.4999999999999476E-3</v>
      </c>
      <c r="AH36" s="5">
        <f>A_R[[#This Row],[7+]]-A_R[[#This Row],[8+]]</f>
        <v>6.4500000000000668E-3</v>
      </c>
      <c r="AI36" s="5">
        <f>A_R[[#This Row],[8+]]-A_R[[#This Row],[9+]]</f>
        <v>1.1789999999999967E-2</v>
      </c>
      <c r="AJ36" s="5">
        <f>A_R[[#This Row],[9+]]-A_R[[#This Row],[10+]]</f>
        <v>1.8629999999999924E-2</v>
      </c>
      <c r="AK36" s="5">
        <f>A_R[[#This Row],[10+]]-A_R[[#This Row],[11+]]</f>
        <v>2.8520000000000101E-2</v>
      </c>
      <c r="AL36" s="5">
        <f>A_R[[#This Row],[11+]]-A_R[[#This Row],[12+]]</f>
        <v>4.0989999999999971E-2</v>
      </c>
      <c r="AM36" s="5">
        <f>A_R[[#This Row],[12+]]-A_R[[#This Row],[13+]]</f>
        <v>5.5389999999999939E-2</v>
      </c>
      <c r="AN36" s="5">
        <f>A_R[[#This Row],[13+]]-A_R[[#This Row],[14+]]</f>
        <v>7.0320000000000049E-2</v>
      </c>
      <c r="AO36" s="5">
        <f>A_R[[#This Row],[14+]]-A_R[[#This Row],[15+]]</f>
        <v>8.7509999999999977E-2</v>
      </c>
      <c r="AP36" s="5">
        <f>A_R[[#This Row],[15+]]-A_R[[#This Row],[16+]]</f>
        <v>9.4380000000000019E-2</v>
      </c>
      <c r="AQ36" s="5">
        <f>A_R[[#This Row],[16+]]-A_R[[#This Row],[17+]]</f>
        <v>9.920000000000001E-2</v>
      </c>
      <c r="AR36" s="5">
        <f>A_R[[#This Row],[17+]]-A_R[[#This Row],[18+]]</f>
        <v>9.7970000000000002E-2</v>
      </c>
      <c r="AS36" s="5">
        <f>A_R[[#This Row],[18+]]-A_R[[#This Row],[19+]]</f>
        <v>9.0930000000000011E-2</v>
      </c>
      <c r="AT36" s="5">
        <f>A_R[[#This Row],[19+]]-A_R[[#This Row],[20+]]</f>
        <v>8.2189999999999985E-2</v>
      </c>
      <c r="AU36" s="5">
        <f>A_R[[#This Row],[20+]]-A_R[[#This Row],[21+]]</f>
        <v>6.4399999999999985E-2</v>
      </c>
      <c r="AV36" s="5">
        <f>A_R[[#This Row],[21+]]-A_R[[#This Row],[22+]]</f>
        <v>4.947E-2</v>
      </c>
      <c r="AW36" s="5">
        <f>A_R[[#This Row],[22+]]-A_R[[#This Row],[23+]]</f>
        <v>3.5720000000000002E-2</v>
      </c>
      <c r="AX36" s="5">
        <f>A_R[[#This Row],[23+]]-A_R[[#This Row],[24+]]</f>
        <v>2.4230000000000002E-2</v>
      </c>
      <c r="AY36" s="5">
        <f>A_R[[#This Row],[24+]]-A_R[[#This Row],[25+]]</f>
        <v>1.592E-2</v>
      </c>
      <c r="AZ36" s="5">
        <f>A_R[[#This Row],[25+]]-A_R[[#This Row],[26+]]</f>
        <v>9.0600000000000003E-3</v>
      </c>
      <c r="BA36" s="5">
        <f>A_R[[#This Row],[26+]]-A_R[[#This Row],[27+]]</f>
        <v>5.0899999999999999E-3</v>
      </c>
      <c r="BB36" s="5">
        <f>A_R[[#This Row],[27+]]-A_R[[#This Row],[28+]]</f>
        <v>2.6800000000000005E-3</v>
      </c>
    </row>
    <row r="37" spans="1:54" x14ac:dyDescent="0.25">
      <c r="A37" s="10">
        <v>22400721</v>
      </c>
      <c r="B37" s="13" t="s">
        <v>83</v>
      </c>
      <c r="C37" s="13" t="s">
        <v>76</v>
      </c>
      <c r="D37" s="11">
        <v>0.8125</v>
      </c>
      <c r="E37" s="9" t="str">
        <f>HYPERLINK("https://www.nba.com/stats/player/1629639/boxscores-traditional", "Tyler Herro")</f>
        <v>Tyler Herro</v>
      </c>
      <c r="F37">
        <v>13.8</v>
      </c>
      <c r="G37" s="4">
        <v>4.069</v>
      </c>
      <c r="H37" s="3">
        <v>0.98460999999999999</v>
      </c>
      <c r="I37" s="3">
        <v>0.97257000000000005</v>
      </c>
      <c r="J37" s="3">
        <v>0.95254000000000005</v>
      </c>
      <c r="K37" s="3">
        <v>0.92364000000000002</v>
      </c>
      <c r="L37" s="3">
        <v>0.88100000000000001</v>
      </c>
      <c r="M37" s="3">
        <v>0.82381000000000004</v>
      </c>
      <c r="N37" s="3">
        <v>0.75490000000000002</v>
      </c>
      <c r="O37" s="3">
        <v>0.67003000000000001</v>
      </c>
      <c r="P37" s="3">
        <v>0.57926</v>
      </c>
      <c r="Q37" s="3">
        <v>0.48005999999999999</v>
      </c>
      <c r="R37" s="3">
        <v>0.38590999999999998</v>
      </c>
      <c r="S37" s="3">
        <v>0.29459999999999997</v>
      </c>
      <c r="T37" s="3">
        <v>0.21476000000000001</v>
      </c>
      <c r="U37" s="3">
        <v>0.15151000000000001</v>
      </c>
      <c r="V37" s="3">
        <v>0.10027</v>
      </c>
      <c r="W37" s="3">
        <v>6.4259999999999998E-2</v>
      </c>
      <c r="X37" s="3">
        <v>3.8359999999999998E-2</v>
      </c>
      <c r="Y37" s="3">
        <v>2.1690000000000001E-2</v>
      </c>
      <c r="Z37" s="3">
        <v>1.191E-2</v>
      </c>
      <c r="AA37" s="3">
        <v>6.0400000000000002E-3</v>
      </c>
      <c r="AB37" s="3">
        <v>2.98E-3</v>
      </c>
      <c r="AC37" s="3">
        <v>1.3500000000000001E-3</v>
      </c>
      <c r="AD37" s="3">
        <v>5.9999999999999995E-4</v>
      </c>
      <c r="AE37" s="3">
        <v>2.4000000000000001E-4</v>
      </c>
      <c r="AF37" s="5">
        <f>A_R[[#This Row],[5+]]-A_R[[#This Row],[6+]]</f>
        <v>1.203999999999994E-2</v>
      </c>
      <c r="AG37" s="5">
        <f>A_R[[#This Row],[6+]]-A_R[[#This Row],[7+]]</f>
        <v>2.0029999999999992E-2</v>
      </c>
      <c r="AH37" s="5">
        <f>A_R[[#This Row],[7+]]-A_R[[#This Row],[8+]]</f>
        <v>2.8900000000000037E-2</v>
      </c>
      <c r="AI37" s="5">
        <f>A_R[[#This Row],[8+]]-A_R[[#This Row],[9+]]</f>
        <v>4.2640000000000011E-2</v>
      </c>
      <c r="AJ37" s="5">
        <f>A_R[[#This Row],[9+]]-A_R[[#This Row],[10+]]</f>
        <v>5.7189999999999963E-2</v>
      </c>
      <c r="AK37" s="5">
        <f>A_R[[#This Row],[10+]]-A_R[[#This Row],[11+]]</f>
        <v>6.8910000000000027E-2</v>
      </c>
      <c r="AL37" s="5">
        <f>A_R[[#This Row],[11+]]-A_R[[#This Row],[12+]]</f>
        <v>8.4870000000000001E-2</v>
      </c>
      <c r="AM37" s="5">
        <f>A_R[[#This Row],[12+]]-A_R[[#This Row],[13+]]</f>
        <v>9.0770000000000017E-2</v>
      </c>
      <c r="AN37" s="5">
        <f>A_R[[#This Row],[13+]]-A_R[[#This Row],[14+]]</f>
        <v>9.920000000000001E-2</v>
      </c>
      <c r="AO37" s="5">
        <f>A_R[[#This Row],[14+]]-A_R[[#This Row],[15+]]</f>
        <v>9.4150000000000011E-2</v>
      </c>
      <c r="AP37" s="5">
        <f>A_R[[#This Row],[15+]]-A_R[[#This Row],[16+]]</f>
        <v>9.1310000000000002E-2</v>
      </c>
      <c r="AQ37" s="5">
        <f>A_R[[#This Row],[16+]]-A_R[[#This Row],[17+]]</f>
        <v>7.9839999999999967E-2</v>
      </c>
      <c r="AR37" s="5">
        <f>A_R[[#This Row],[17+]]-A_R[[#This Row],[18+]]</f>
        <v>6.3250000000000001E-2</v>
      </c>
      <c r="AS37" s="5">
        <f>A_R[[#This Row],[18+]]-A_R[[#This Row],[19+]]</f>
        <v>5.1240000000000008E-2</v>
      </c>
      <c r="AT37" s="5">
        <f>A_R[[#This Row],[19+]]-A_R[[#This Row],[20+]]</f>
        <v>3.601E-2</v>
      </c>
      <c r="AU37" s="5">
        <f>A_R[[#This Row],[20+]]-A_R[[#This Row],[21+]]</f>
        <v>2.5899999999999999E-2</v>
      </c>
      <c r="AV37" s="5">
        <f>A_R[[#This Row],[21+]]-A_R[[#This Row],[22+]]</f>
        <v>1.6669999999999997E-2</v>
      </c>
      <c r="AW37" s="5">
        <f>A_R[[#This Row],[22+]]-A_R[[#This Row],[23+]]</f>
        <v>9.7800000000000005E-3</v>
      </c>
      <c r="AX37" s="5">
        <f>A_R[[#This Row],[23+]]-A_R[[#This Row],[24+]]</f>
        <v>5.8700000000000002E-3</v>
      </c>
      <c r="AY37" s="5">
        <f>A_R[[#This Row],[24+]]-A_R[[#This Row],[25+]]</f>
        <v>3.0600000000000002E-3</v>
      </c>
      <c r="AZ37" s="5">
        <f>A_R[[#This Row],[25+]]-A_R[[#This Row],[26+]]</f>
        <v>1.6299999999999999E-3</v>
      </c>
      <c r="BA37" s="5">
        <f>A_R[[#This Row],[26+]]-A_R[[#This Row],[27+]]</f>
        <v>7.5000000000000012E-4</v>
      </c>
      <c r="BB37" s="5">
        <f>A_R[[#This Row],[27+]]-A_R[[#This Row],[28+]]</f>
        <v>3.5999999999999997E-4</v>
      </c>
    </row>
    <row r="38" spans="1:54" x14ac:dyDescent="0.25">
      <c r="A38" s="10">
        <v>22400721</v>
      </c>
      <c r="B38" s="13" t="s">
        <v>83</v>
      </c>
      <c r="C38" s="13" t="s">
        <v>76</v>
      </c>
      <c r="D38" s="11">
        <v>0.8125</v>
      </c>
      <c r="E38" s="9" t="str">
        <f>HYPERLINK("https://www.nba.com/stats/player/1642276/boxscores-traditional", "Kel'el Ware")</f>
        <v>Kel'el Ware</v>
      </c>
      <c r="F38">
        <v>10</v>
      </c>
      <c r="G38" s="4">
        <v>3.1619999999999999</v>
      </c>
      <c r="H38" s="3">
        <v>0.94294999999999995</v>
      </c>
      <c r="I38" s="3">
        <v>0.89795999999999998</v>
      </c>
      <c r="J38" s="3">
        <v>0.82894000000000001</v>
      </c>
      <c r="K38" s="3">
        <v>0.73565000000000003</v>
      </c>
      <c r="L38" s="3">
        <v>0.62551999999999996</v>
      </c>
      <c r="M38" s="3">
        <v>0.5</v>
      </c>
      <c r="N38" s="3">
        <v>0.37447999999999998</v>
      </c>
      <c r="O38" s="3">
        <v>0.26434999999999997</v>
      </c>
      <c r="P38" s="3">
        <v>0.17105999999999999</v>
      </c>
      <c r="Q38" s="3">
        <v>0.10204000000000001</v>
      </c>
      <c r="R38" s="3">
        <v>5.7049999999999997E-2</v>
      </c>
      <c r="S38" s="3">
        <v>2.8719999999999999E-2</v>
      </c>
      <c r="T38" s="3">
        <v>1.355E-2</v>
      </c>
      <c r="U38" s="3">
        <v>5.7000000000000002E-3</v>
      </c>
      <c r="V38" s="3">
        <v>2.1900000000000001E-3</v>
      </c>
      <c r="W38" s="3">
        <v>7.9000000000000001E-4</v>
      </c>
      <c r="X38" s="3">
        <v>2.5000000000000001E-4</v>
      </c>
      <c r="Y38" s="3">
        <v>6.9999999999999994E-5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5">
        <f>A_R[[#This Row],[5+]]-A_R[[#This Row],[6+]]</f>
        <v>4.4989999999999974E-2</v>
      </c>
      <c r="AG38" s="5">
        <f>A_R[[#This Row],[6+]]-A_R[[#This Row],[7+]]</f>
        <v>6.901999999999997E-2</v>
      </c>
      <c r="AH38" s="5">
        <f>A_R[[#This Row],[7+]]-A_R[[#This Row],[8+]]</f>
        <v>9.3289999999999984E-2</v>
      </c>
      <c r="AI38" s="5">
        <f>A_R[[#This Row],[8+]]-A_R[[#This Row],[9+]]</f>
        <v>0.11013000000000006</v>
      </c>
      <c r="AJ38" s="5">
        <f>A_R[[#This Row],[9+]]-A_R[[#This Row],[10+]]</f>
        <v>0.12551999999999996</v>
      </c>
      <c r="AK38" s="5">
        <f>A_R[[#This Row],[10+]]-A_R[[#This Row],[11+]]</f>
        <v>0.12552000000000002</v>
      </c>
      <c r="AL38" s="5">
        <f>A_R[[#This Row],[11+]]-A_R[[#This Row],[12+]]</f>
        <v>0.11013000000000001</v>
      </c>
      <c r="AM38" s="5">
        <f>A_R[[#This Row],[12+]]-A_R[[#This Row],[13+]]</f>
        <v>9.3289999999999984E-2</v>
      </c>
      <c r="AN38" s="5">
        <f>A_R[[#This Row],[13+]]-A_R[[#This Row],[14+]]</f>
        <v>6.9019999999999984E-2</v>
      </c>
      <c r="AO38" s="5">
        <f>A_R[[#This Row],[14+]]-A_R[[#This Row],[15+]]</f>
        <v>4.4990000000000009E-2</v>
      </c>
      <c r="AP38" s="5">
        <f>A_R[[#This Row],[15+]]-A_R[[#This Row],[16+]]</f>
        <v>2.8329999999999998E-2</v>
      </c>
      <c r="AQ38" s="5">
        <f>A_R[[#This Row],[16+]]-A_R[[#This Row],[17+]]</f>
        <v>1.5169999999999999E-2</v>
      </c>
      <c r="AR38" s="5">
        <f>A_R[[#This Row],[17+]]-A_R[[#This Row],[18+]]</f>
        <v>7.8499999999999993E-3</v>
      </c>
      <c r="AS38" s="5">
        <f>A_R[[#This Row],[18+]]-A_R[[#This Row],[19+]]</f>
        <v>3.5100000000000001E-3</v>
      </c>
      <c r="AT38" s="5">
        <f>A_R[[#This Row],[19+]]-A_R[[#This Row],[20+]]</f>
        <v>1.4000000000000002E-3</v>
      </c>
      <c r="AU38" s="5">
        <f>A_R[[#This Row],[20+]]-A_R[[#This Row],[21+]]</f>
        <v>5.4000000000000001E-4</v>
      </c>
      <c r="AV38" s="5">
        <f>A_R[[#This Row],[21+]]-A_R[[#This Row],[22+]]</f>
        <v>1.8000000000000001E-4</v>
      </c>
      <c r="AW38" s="5">
        <f>A_R[[#This Row],[22+]]-A_R[[#This Row],[23+]]</f>
        <v>6.9999999999999994E-5</v>
      </c>
      <c r="AX38" s="5">
        <f>A_R[[#This Row],[23+]]-A_R[[#This Row],[24+]]</f>
        <v>0</v>
      </c>
      <c r="AY38" s="5">
        <f>A_R[[#This Row],[24+]]-A_R[[#This Row],[25+]]</f>
        <v>0</v>
      </c>
      <c r="AZ38" s="5">
        <f>A_R[[#This Row],[25+]]-A_R[[#This Row],[26+]]</f>
        <v>0</v>
      </c>
      <c r="BA38" s="5">
        <f>A_R[[#This Row],[26+]]-A_R[[#This Row],[27+]]</f>
        <v>0</v>
      </c>
      <c r="BB38" s="5">
        <f>A_R[[#This Row],[27+]]-A_R[[#This Row],[28+]]</f>
        <v>0</v>
      </c>
    </row>
    <row r="39" spans="1:54" x14ac:dyDescent="0.25">
      <c r="A39" s="10">
        <v>22400721</v>
      </c>
      <c r="B39" s="13" t="s">
        <v>83</v>
      </c>
      <c r="C39" s="13" t="s">
        <v>76</v>
      </c>
      <c r="D39" s="11">
        <v>0.8125</v>
      </c>
      <c r="E39" s="9" t="str">
        <f>HYPERLINK("https://www.nba.com/stats/player/1631107/boxscores-traditional", "Nikola Jovic")</f>
        <v>Nikola Jovic</v>
      </c>
      <c r="F39">
        <v>8.4</v>
      </c>
      <c r="G39" s="4">
        <v>2.4169999999999998</v>
      </c>
      <c r="H39" s="3">
        <v>0.92073000000000005</v>
      </c>
      <c r="I39" s="3">
        <v>0.83891000000000004</v>
      </c>
      <c r="J39" s="3">
        <v>0.71904000000000001</v>
      </c>
      <c r="K39" s="3">
        <v>0.56749000000000005</v>
      </c>
      <c r="L39" s="3">
        <v>0.40128999999999998</v>
      </c>
      <c r="M39" s="3">
        <v>0.25463000000000002</v>
      </c>
      <c r="N39" s="3">
        <v>0.14007</v>
      </c>
      <c r="O39" s="3">
        <v>6.8110000000000004E-2</v>
      </c>
      <c r="P39" s="3">
        <v>2.8719999999999999E-2</v>
      </c>
      <c r="Q39" s="3">
        <v>1.017E-2</v>
      </c>
      <c r="R39" s="3">
        <v>3.1700000000000001E-3</v>
      </c>
      <c r="S39" s="3">
        <v>8.4000000000000003E-4</v>
      </c>
      <c r="T39" s="3">
        <v>1.9000000000000001E-4</v>
      </c>
      <c r="U39" s="3">
        <v>4.0000000000000003E-5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5">
        <f>A_R[[#This Row],[5+]]-A_R[[#This Row],[6+]]</f>
        <v>8.1820000000000004E-2</v>
      </c>
      <c r="AG39" s="5">
        <f>A_R[[#This Row],[6+]]-A_R[[#This Row],[7+]]</f>
        <v>0.11987000000000003</v>
      </c>
      <c r="AH39" s="5">
        <f>A_R[[#This Row],[7+]]-A_R[[#This Row],[8+]]</f>
        <v>0.15154999999999996</v>
      </c>
      <c r="AI39" s="5">
        <f>A_R[[#This Row],[8+]]-A_R[[#This Row],[9+]]</f>
        <v>0.16620000000000007</v>
      </c>
      <c r="AJ39" s="5">
        <f>A_R[[#This Row],[9+]]-A_R[[#This Row],[10+]]</f>
        <v>0.14665999999999996</v>
      </c>
      <c r="AK39" s="5">
        <f>A_R[[#This Row],[10+]]-A_R[[#This Row],[11+]]</f>
        <v>0.11456000000000002</v>
      </c>
      <c r="AL39" s="5">
        <f>A_R[[#This Row],[11+]]-A_R[[#This Row],[12+]]</f>
        <v>7.1959999999999996E-2</v>
      </c>
      <c r="AM39" s="5">
        <f>A_R[[#This Row],[12+]]-A_R[[#This Row],[13+]]</f>
        <v>3.9390000000000008E-2</v>
      </c>
      <c r="AN39" s="5">
        <f>A_R[[#This Row],[13+]]-A_R[[#This Row],[14+]]</f>
        <v>1.8549999999999997E-2</v>
      </c>
      <c r="AO39" s="5">
        <f>A_R[[#This Row],[14+]]-A_R[[#This Row],[15+]]</f>
        <v>7.0000000000000001E-3</v>
      </c>
      <c r="AP39" s="5">
        <f>A_R[[#This Row],[15+]]-A_R[[#This Row],[16+]]</f>
        <v>2.33E-3</v>
      </c>
      <c r="AQ39" s="5">
        <f>A_R[[#This Row],[16+]]-A_R[[#This Row],[17+]]</f>
        <v>6.4999999999999997E-4</v>
      </c>
      <c r="AR39" s="5">
        <f>A_R[[#This Row],[17+]]-A_R[[#This Row],[18+]]</f>
        <v>1.5000000000000001E-4</v>
      </c>
      <c r="AS39" s="5">
        <f>A_R[[#This Row],[18+]]-A_R[[#This Row],[19+]]</f>
        <v>4.0000000000000003E-5</v>
      </c>
      <c r="AT39" s="5">
        <f>A_R[[#This Row],[19+]]-A_R[[#This Row],[20+]]</f>
        <v>0</v>
      </c>
      <c r="AU39" s="5">
        <f>A_R[[#This Row],[20+]]-A_R[[#This Row],[21+]]</f>
        <v>0</v>
      </c>
      <c r="AV39" s="5">
        <f>A_R[[#This Row],[21+]]-A_R[[#This Row],[22+]]</f>
        <v>0</v>
      </c>
      <c r="AW39" s="5">
        <f>A_R[[#This Row],[22+]]-A_R[[#This Row],[23+]]</f>
        <v>0</v>
      </c>
      <c r="AX39" s="5">
        <f>A_R[[#This Row],[23+]]-A_R[[#This Row],[24+]]</f>
        <v>0</v>
      </c>
      <c r="AY39" s="5">
        <f>A_R[[#This Row],[24+]]-A_R[[#This Row],[25+]]</f>
        <v>0</v>
      </c>
      <c r="AZ39" s="5">
        <f>A_R[[#This Row],[25+]]-A_R[[#This Row],[26+]]</f>
        <v>0</v>
      </c>
      <c r="BA39" s="5">
        <f>A_R[[#This Row],[26+]]-A_R[[#This Row],[27+]]</f>
        <v>0</v>
      </c>
      <c r="BB39" s="5">
        <f>A_R[[#This Row],[27+]]-A_R[[#This Row],[28+]]</f>
        <v>0</v>
      </c>
    </row>
    <row r="40" spans="1:54" x14ac:dyDescent="0.25">
      <c r="A40" s="10">
        <v>22400721</v>
      </c>
      <c r="B40" s="13" t="s">
        <v>83</v>
      </c>
      <c r="C40" s="13" t="s">
        <v>76</v>
      </c>
      <c r="D40" s="11">
        <v>0.8125</v>
      </c>
      <c r="E40" s="9" t="str">
        <f>HYPERLINK("https://www.nba.com/stats/player/1631170/boxscores-traditional", "Jaime Jaquez Jr.")</f>
        <v>Jaime Jaquez Jr.</v>
      </c>
      <c r="F40">
        <v>8</v>
      </c>
      <c r="G40" s="4">
        <v>0.89400000000000002</v>
      </c>
      <c r="H40" s="3">
        <v>0.99961</v>
      </c>
      <c r="I40" s="3">
        <v>0.98745000000000005</v>
      </c>
      <c r="J40" s="3">
        <v>0.86863999999999997</v>
      </c>
      <c r="K40" s="3">
        <v>0.5</v>
      </c>
      <c r="L40" s="3">
        <v>0.13136</v>
      </c>
      <c r="M40" s="3">
        <v>1.255E-2</v>
      </c>
      <c r="N40" s="3">
        <v>3.8999999999999999E-4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5">
        <f>A_R[[#This Row],[5+]]-A_R[[#This Row],[6+]]</f>
        <v>1.2159999999999949E-2</v>
      </c>
      <c r="AG40" s="5">
        <f>A_R[[#This Row],[6+]]-A_R[[#This Row],[7+]]</f>
        <v>0.11881000000000008</v>
      </c>
      <c r="AH40" s="5">
        <f>A_R[[#This Row],[7+]]-A_R[[#This Row],[8+]]</f>
        <v>0.36863999999999997</v>
      </c>
      <c r="AI40" s="5">
        <f>A_R[[#This Row],[8+]]-A_R[[#This Row],[9+]]</f>
        <v>0.36863999999999997</v>
      </c>
      <c r="AJ40" s="5">
        <f>A_R[[#This Row],[9+]]-A_R[[#This Row],[10+]]</f>
        <v>0.11881</v>
      </c>
      <c r="AK40" s="5">
        <f>A_R[[#This Row],[10+]]-A_R[[#This Row],[11+]]</f>
        <v>1.2160000000000001E-2</v>
      </c>
      <c r="AL40" s="5">
        <f>A_R[[#This Row],[11+]]-A_R[[#This Row],[12+]]</f>
        <v>3.8999999999999999E-4</v>
      </c>
      <c r="AM40" s="5">
        <f>A_R[[#This Row],[12+]]-A_R[[#This Row],[13+]]</f>
        <v>0</v>
      </c>
      <c r="AN40" s="5">
        <f>A_R[[#This Row],[13+]]-A_R[[#This Row],[14+]]</f>
        <v>0</v>
      </c>
      <c r="AO40" s="5">
        <f>A_R[[#This Row],[14+]]-A_R[[#This Row],[15+]]</f>
        <v>0</v>
      </c>
      <c r="AP40" s="5">
        <f>A_R[[#This Row],[15+]]-A_R[[#This Row],[16+]]</f>
        <v>0</v>
      </c>
      <c r="AQ40" s="5">
        <f>A_R[[#This Row],[16+]]-A_R[[#This Row],[17+]]</f>
        <v>0</v>
      </c>
      <c r="AR40" s="5">
        <f>A_R[[#This Row],[17+]]-A_R[[#This Row],[18+]]</f>
        <v>0</v>
      </c>
      <c r="AS40" s="5">
        <f>A_R[[#This Row],[18+]]-A_R[[#This Row],[19+]]</f>
        <v>0</v>
      </c>
      <c r="AT40" s="5">
        <f>A_R[[#This Row],[19+]]-A_R[[#This Row],[20+]]</f>
        <v>0</v>
      </c>
      <c r="AU40" s="5">
        <f>A_R[[#This Row],[20+]]-A_R[[#This Row],[21+]]</f>
        <v>0</v>
      </c>
      <c r="AV40" s="5">
        <f>A_R[[#This Row],[21+]]-A_R[[#This Row],[22+]]</f>
        <v>0</v>
      </c>
      <c r="AW40" s="5">
        <f>A_R[[#This Row],[22+]]-A_R[[#This Row],[23+]]</f>
        <v>0</v>
      </c>
      <c r="AX40" s="5">
        <f>A_R[[#This Row],[23+]]-A_R[[#This Row],[24+]]</f>
        <v>0</v>
      </c>
      <c r="AY40" s="5">
        <f>A_R[[#This Row],[24+]]-A_R[[#This Row],[25+]]</f>
        <v>0</v>
      </c>
      <c r="AZ40" s="5">
        <f>A_R[[#This Row],[25+]]-A_R[[#This Row],[26+]]</f>
        <v>0</v>
      </c>
      <c r="BA40" s="5">
        <f>A_R[[#This Row],[26+]]-A_R[[#This Row],[27+]]</f>
        <v>0</v>
      </c>
      <c r="BB40" s="5">
        <f>A_R[[#This Row],[27+]]-A_R[[#This Row],[28+]]</f>
        <v>0</v>
      </c>
    </row>
    <row r="41" spans="1:54" x14ac:dyDescent="0.25">
      <c r="A41" s="10">
        <v>22400722</v>
      </c>
      <c r="B41" s="13" t="s">
        <v>96</v>
      </c>
      <c r="C41" s="13" t="s">
        <v>79</v>
      </c>
      <c r="D41" s="11">
        <v>0.8125</v>
      </c>
      <c r="E41" s="9" t="str">
        <f>HYPERLINK("https://www.nba.com/stats/player/1630217/boxscores-traditional", "Desmond Bane")</f>
        <v>Desmond Bane</v>
      </c>
      <c r="F41">
        <v>13.2</v>
      </c>
      <c r="G41" s="4">
        <v>3.6550000000000002</v>
      </c>
      <c r="H41" s="3">
        <v>0.98745000000000005</v>
      </c>
      <c r="I41" s="3">
        <v>0.97558</v>
      </c>
      <c r="J41" s="3">
        <v>0.95543</v>
      </c>
      <c r="K41" s="3">
        <v>0.92220000000000002</v>
      </c>
      <c r="L41" s="3">
        <v>0.87492999999999999</v>
      </c>
      <c r="M41" s="3">
        <v>0.81057000000000001</v>
      </c>
      <c r="N41" s="3">
        <v>0.72575000000000001</v>
      </c>
      <c r="O41" s="3">
        <v>0.62929999999999997</v>
      </c>
      <c r="P41" s="3">
        <v>0.51993999999999996</v>
      </c>
      <c r="Q41" s="3">
        <v>0.41293999999999997</v>
      </c>
      <c r="R41" s="3">
        <v>0.31207000000000001</v>
      </c>
      <c r="S41" s="3">
        <v>0.22065000000000001</v>
      </c>
      <c r="T41" s="3">
        <v>0.14917</v>
      </c>
      <c r="U41" s="3">
        <v>9.5100000000000004E-2</v>
      </c>
      <c r="V41" s="3">
        <v>5.5919999999999997E-2</v>
      </c>
      <c r="W41" s="3">
        <v>3.1440000000000003E-2</v>
      </c>
      <c r="X41" s="3">
        <v>1.6590000000000001E-2</v>
      </c>
      <c r="Y41" s="3">
        <v>7.9799999999999992E-3</v>
      </c>
      <c r="Z41" s="3">
        <v>3.6800000000000001E-3</v>
      </c>
      <c r="AA41" s="3">
        <v>1.5900000000000001E-3</v>
      </c>
      <c r="AB41" s="3">
        <v>6.2E-4</v>
      </c>
      <c r="AC41" s="3">
        <v>2.3000000000000001E-4</v>
      </c>
      <c r="AD41" s="3">
        <v>8.0000000000000007E-5</v>
      </c>
      <c r="AE41" s="3">
        <v>0</v>
      </c>
      <c r="AF41" s="5">
        <f>A_R[[#This Row],[5+]]-A_R[[#This Row],[6+]]</f>
        <v>1.1870000000000047E-2</v>
      </c>
      <c r="AG41" s="5">
        <f>A_R[[#This Row],[6+]]-A_R[[#This Row],[7+]]</f>
        <v>2.0150000000000001E-2</v>
      </c>
      <c r="AH41" s="5">
        <f>A_R[[#This Row],[7+]]-A_R[[#This Row],[8+]]</f>
        <v>3.3229999999999982E-2</v>
      </c>
      <c r="AI41" s="5">
        <f>A_R[[#This Row],[8+]]-A_R[[#This Row],[9+]]</f>
        <v>4.7270000000000034E-2</v>
      </c>
      <c r="AJ41" s="5">
        <f>A_R[[#This Row],[9+]]-A_R[[#This Row],[10+]]</f>
        <v>6.4359999999999973E-2</v>
      </c>
      <c r="AK41" s="5">
        <f>A_R[[#This Row],[10+]]-A_R[[#This Row],[11+]]</f>
        <v>8.4820000000000007E-2</v>
      </c>
      <c r="AL41" s="5">
        <f>A_R[[#This Row],[11+]]-A_R[[#This Row],[12+]]</f>
        <v>9.6450000000000036E-2</v>
      </c>
      <c r="AM41" s="5">
        <f>A_R[[#This Row],[12+]]-A_R[[#This Row],[13+]]</f>
        <v>0.10936000000000001</v>
      </c>
      <c r="AN41" s="5">
        <f>A_R[[#This Row],[13+]]-A_R[[#This Row],[14+]]</f>
        <v>0.10699999999999998</v>
      </c>
      <c r="AO41" s="5">
        <f>A_R[[#This Row],[14+]]-A_R[[#This Row],[15+]]</f>
        <v>0.10086999999999996</v>
      </c>
      <c r="AP41" s="5">
        <f>A_R[[#This Row],[15+]]-A_R[[#This Row],[16+]]</f>
        <v>9.1420000000000001E-2</v>
      </c>
      <c r="AQ41" s="5">
        <f>A_R[[#This Row],[16+]]-A_R[[#This Row],[17+]]</f>
        <v>7.1480000000000016E-2</v>
      </c>
      <c r="AR41" s="5">
        <f>A_R[[#This Row],[17+]]-A_R[[#This Row],[18+]]</f>
        <v>5.4069999999999993E-2</v>
      </c>
      <c r="AS41" s="5">
        <f>A_R[[#This Row],[18+]]-A_R[[#This Row],[19+]]</f>
        <v>3.9180000000000006E-2</v>
      </c>
      <c r="AT41" s="5">
        <f>A_R[[#This Row],[19+]]-A_R[[#This Row],[20+]]</f>
        <v>2.4479999999999995E-2</v>
      </c>
      <c r="AU41" s="5">
        <f>A_R[[#This Row],[20+]]-A_R[[#This Row],[21+]]</f>
        <v>1.4850000000000002E-2</v>
      </c>
      <c r="AV41" s="5">
        <f>A_R[[#This Row],[21+]]-A_R[[#This Row],[22+]]</f>
        <v>8.6100000000000013E-3</v>
      </c>
      <c r="AW41" s="5">
        <f>A_R[[#This Row],[22+]]-A_R[[#This Row],[23+]]</f>
        <v>4.2999999999999991E-3</v>
      </c>
      <c r="AX41" s="5">
        <f>A_R[[#This Row],[23+]]-A_R[[#This Row],[24+]]</f>
        <v>2.0899999999999998E-3</v>
      </c>
      <c r="AY41" s="5">
        <f>A_R[[#This Row],[24+]]-A_R[[#This Row],[25+]]</f>
        <v>9.7000000000000005E-4</v>
      </c>
      <c r="AZ41" s="5">
        <f>A_R[[#This Row],[25+]]-A_R[[#This Row],[26+]]</f>
        <v>3.8999999999999999E-4</v>
      </c>
      <c r="BA41" s="5">
        <f>A_R[[#This Row],[26+]]-A_R[[#This Row],[27+]]</f>
        <v>1.5000000000000001E-4</v>
      </c>
      <c r="BB41" s="5">
        <f>A_R[[#This Row],[27+]]-A_R[[#This Row],[28+]]</f>
        <v>8.0000000000000007E-5</v>
      </c>
    </row>
    <row r="42" spans="1:54" x14ac:dyDescent="0.25">
      <c r="A42" s="10">
        <v>22400722</v>
      </c>
      <c r="B42" s="13" t="s">
        <v>96</v>
      </c>
      <c r="C42" s="13" t="s">
        <v>79</v>
      </c>
      <c r="D42" s="11">
        <v>0.8125</v>
      </c>
      <c r="E42" s="9" t="str">
        <f>HYPERLINK("https://www.nba.com/stats/player/1629630/boxscores-traditional", "Ja Morant")</f>
        <v>Ja Morant</v>
      </c>
      <c r="F42">
        <v>11.4</v>
      </c>
      <c r="G42" s="4">
        <v>3.7199999999999998</v>
      </c>
      <c r="H42" s="3">
        <v>0.95728000000000002</v>
      </c>
      <c r="I42" s="3">
        <v>0.92647000000000002</v>
      </c>
      <c r="J42" s="3">
        <v>0.88100000000000001</v>
      </c>
      <c r="K42" s="3">
        <v>0.81859000000000004</v>
      </c>
      <c r="L42" s="3">
        <v>0.74214999999999998</v>
      </c>
      <c r="M42" s="3">
        <v>0.64802999999999999</v>
      </c>
      <c r="N42" s="3">
        <v>0.54379999999999995</v>
      </c>
      <c r="O42" s="3">
        <v>0.43643999999999999</v>
      </c>
      <c r="P42" s="3">
        <v>0.33360000000000001</v>
      </c>
      <c r="Q42" s="3">
        <v>0.24196000000000001</v>
      </c>
      <c r="R42" s="3">
        <v>0.16602</v>
      </c>
      <c r="S42" s="3">
        <v>0.10749</v>
      </c>
      <c r="T42" s="3">
        <v>6.5519999999999995E-2</v>
      </c>
      <c r="U42" s="3">
        <v>3.8359999999999998E-2</v>
      </c>
      <c r="V42" s="3">
        <v>2.068E-2</v>
      </c>
      <c r="W42" s="3">
        <v>1.044E-2</v>
      </c>
      <c r="X42" s="3">
        <v>4.9399999999999999E-3</v>
      </c>
      <c r="Y42" s="3">
        <v>2.1900000000000001E-3</v>
      </c>
      <c r="Z42" s="3">
        <v>8.9999999999999998E-4</v>
      </c>
      <c r="AA42" s="3">
        <v>3.5E-4</v>
      </c>
      <c r="AB42" s="3">
        <v>1.2999999999999999E-4</v>
      </c>
      <c r="AC42" s="3">
        <v>4.0000000000000003E-5</v>
      </c>
      <c r="AD42" s="3">
        <v>0</v>
      </c>
      <c r="AE42" s="3">
        <v>0</v>
      </c>
      <c r="AF42" s="5">
        <f>A_R[[#This Row],[5+]]-A_R[[#This Row],[6+]]</f>
        <v>3.0810000000000004E-2</v>
      </c>
      <c r="AG42" s="5">
        <f>A_R[[#This Row],[6+]]-A_R[[#This Row],[7+]]</f>
        <v>4.547000000000001E-2</v>
      </c>
      <c r="AH42" s="5">
        <f>A_R[[#This Row],[7+]]-A_R[[#This Row],[8+]]</f>
        <v>6.2409999999999966E-2</v>
      </c>
      <c r="AI42" s="5">
        <f>A_R[[#This Row],[8+]]-A_R[[#This Row],[9+]]</f>
        <v>7.6440000000000063E-2</v>
      </c>
      <c r="AJ42" s="5">
        <f>A_R[[#This Row],[9+]]-A_R[[#This Row],[10+]]</f>
        <v>9.4119999999999981E-2</v>
      </c>
      <c r="AK42" s="5">
        <f>A_R[[#This Row],[10+]]-A_R[[#This Row],[11+]]</f>
        <v>0.10423000000000004</v>
      </c>
      <c r="AL42" s="5">
        <f>A_R[[#This Row],[11+]]-A_R[[#This Row],[12+]]</f>
        <v>0.10735999999999996</v>
      </c>
      <c r="AM42" s="5">
        <f>A_R[[#This Row],[12+]]-A_R[[#This Row],[13+]]</f>
        <v>0.10283999999999999</v>
      </c>
      <c r="AN42" s="5">
        <f>A_R[[#This Row],[13+]]-A_R[[#This Row],[14+]]</f>
        <v>9.1639999999999999E-2</v>
      </c>
      <c r="AO42" s="5">
        <f>A_R[[#This Row],[14+]]-A_R[[#This Row],[15+]]</f>
        <v>7.5940000000000007E-2</v>
      </c>
      <c r="AP42" s="5">
        <f>A_R[[#This Row],[15+]]-A_R[[#This Row],[16+]]</f>
        <v>5.8529999999999999E-2</v>
      </c>
      <c r="AQ42" s="5">
        <f>A_R[[#This Row],[16+]]-A_R[[#This Row],[17+]]</f>
        <v>4.1970000000000007E-2</v>
      </c>
      <c r="AR42" s="5">
        <f>A_R[[#This Row],[17+]]-A_R[[#This Row],[18+]]</f>
        <v>2.7159999999999997E-2</v>
      </c>
      <c r="AS42" s="5">
        <f>A_R[[#This Row],[18+]]-A_R[[#This Row],[19+]]</f>
        <v>1.7679999999999998E-2</v>
      </c>
      <c r="AT42" s="5">
        <f>A_R[[#This Row],[19+]]-A_R[[#This Row],[20+]]</f>
        <v>1.0240000000000001E-2</v>
      </c>
      <c r="AU42" s="5">
        <f>A_R[[#This Row],[20+]]-A_R[[#This Row],[21+]]</f>
        <v>5.4999999999999997E-3</v>
      </c>
      <c r="AV42" s="5">
        <f>A_R[[#This Row],[21+]]-A_R[[#This Row],[22+]]</f>
        <v>2.7499999999999998E-3</v>
      </c>
      <c r="AW42" s="5">
        <f>A_R[[#This Row],[22+]]-A_R[[#This Row],[23+]]</f>
        <v>1.2900000000000001E-3</v>
      </c>
      <c r="AX42" s="5">
        <f>A_R[[#This Row],[23+]]-A_R[[#This Row],[24+]]</f>
        <v>5.4999999999999992E-4</v>
      </c>
      <c r="AY42" s="5">
        <f>A_R[[#This Row],[24+]]-A_R[[#This Row],[25+]]</f>
        <v>2.2000000000000001E-4</v>
      </c>
      <c r="AZ42" s="5">
        <f>A_R[[#This Row],[25+]]-A_R[[#This Row],[26+]]</f>
        <v>8.9999999999999992E-5</v>
      </c>
      <c r="BA42" s="5">
        <f>A_R[[#This Row],[26+]]-A_R[[#This Row],[27+]]</f>
        <v>4.0000000000000003E-5</v>
      </c>
      <c r="BB42" s="5">
        <f>A_R[[#This Row],[27+]]-A_R[[#This Row],[28+]]</f>
        <v>0</v>
      </c>
    </row>
    <row r="43" spans="1:54" x14ac:dyDescent="0.25">
      <c r="A43" s="10">
        <v>22400722</v>
      </c>
      <c r="B43" s="13" t="s">
        <v>96</v>
      </c>
      <c r="C43" s="13" t="s">
        <v>79</v>
      </c>
      <c r="D43" s="11">
        <v>0.8125</v>
      </c>
      <c r="E43" s="9" t="str">
        <f>HYPERLINK("https://www.nba.com/stats/player/1641744/boxscores-traditional", "Zach Edey")</f>
        <v>Zach Edey</v>
      </c>
      <c r="F43">
        <v>10.199999999999999</v>
      </c>
      <c r="G43" s="4">
        <v>4.1669999999999998</v>
      </c>
      <c r="H43" s="3">
        <v>0.89434999999999998</v>
      </c>
      <c r="I43" s="3">
        <v>0.84375</v>
      </c>
      <c r="J43" s="3">
        <v>0.77934999999999999</v>
      </c>
      <c r="K43" s="3">
        <v>0.70194000000000001</v>
      </c>
      <c r="L43" s="3">
        <v>0.61409000000000002</v>
      </c>
      <c r="M43" s="3">
        <v>0.51993999999999996</v>
      </c>
      <c r="N43" s="3">
        <v>0.42465000000000003</v>
      </c>
      <c r="O43" s="3">
        <v>0.33360000000000001</v>
      </c>
      <c r="P43" s="3">
        <v>0.25142999999999999</v>
      </c>
      <c r="Q43" s="3">
        <v>0.18140999999999999</v>
      </c>
      <c r="R43" s="3">
        <v>0.12506999999999999</v>
      </c>
      <c r="S43" s="3">
        <v>8.226E-2</v>
      </c>
      <c r="T43" s="3">
        <v>5.1549999999999999E-2</v>
      </c>
      <c r="U43" s="3">
        <v>3.074E-2</v>
      </c>
      <c r="V43" s="3">
        <v>1.7430000000000001E-2</v>
      </c>
      <c r="W43" s="3">
        <v>9.3900000000000008E-3</v>
      </c>
      <c r="X43" s="3">
        <v>4.7999999999999996E-3</v>
      </c>
      <c r="Y43" s="3">
        <v>2.33E-3</v>
      </c>
      <c r="Z43" s="3">
        <v>1.07E-3</v>
      </c>
      <c r="AA43" s="3">
        <v>4.6999999999999999E-4</v>
      </c>
      <c r="AB43" s="3">
        <v>1.9000000000000001E-4</v>
      </c>
      <c r="AC43" s="3">
        <v>8.0000000000000007E-5</v>
      </c>
      <c r="AD43" s="3">
        <v>0</v>
      </c>
      <c r="AE43" s="3">
        <v>0</v>
      </c>
      <c r="AF43" s="5">
        <f>A_R[[#This Row],[5+]]-A_R[[#This Row],[6+]]</f>
        <v>5.0599999999999978E-2</v>
      </c>
      <c r="AG43" s="5">
        <f>A_R[[#This Row],[6+]]-A_R[[#This Row],[7+]]</f>
        <v>6.4400000000000013E-2</v>
      </c>
      <c r="AH43" s="5">
        <f>A_R[[#This Row],[7+]]-A_R[[#This Row],[8+]]</f>
        <v>7.7409999999999979E-2</v>
      </c>
      <c r="AI43" s="5">
        <f>A_R[[#This Row],[8+]]-A_R[[#This Row],[9+]]</f>
        <v>8.7849999999999984E-2</v>
      </c>
      <c r="AJ43" s="5">
        <f>A_R[[#This Row],[9+]]-A_R[[#This Row],[10+]]</f>
        <v>9.4150000000000067E-2</v>
      </c>
      <c r="AK43" s="5">
        <f>A_R[[#This Row],[10+]]-A_R[[#This Row],[11+]]</f>
        <v>9.528999999999993E-2</v>
      </c>
      <c r="AL43" s="5">
        <f>A_R[[#This Row],[11+]]-A_R[[#This Row],[12+]]</f>
        <v>9.105000000000002E-2</v>
      </c>
      <c r="AM43" s="5">
        <f>A_R[[#This Row],[12+]]-A_R[[#This Row],[13+]]</f>
        <v>8.2170000000000021E-2</v>
      </c>
      <c r="AN43" s="5">
        <f>A_R[[#This Row],[13+]]-A_R[[#This Row],[14+]]</f>
        <v>7.0019999999999999E-2</v>
      </c>
      <c r="AO43" s="5">
        <f>A_R[[#This Row],[14+]]-A_R[[#This Row],[15+]]</f>
        <v>5.6340000000000001E-2</v>
      </c>
      <c r="AP43" s="5">
        <f>A_R[[#This Row],[15+]]-A_R[[#This Row],[16+]]</f>
        <v>4.2809999999999987E-2</v>
      </c>
      <c r="AQ43" s="5">
        <f>A_R[[#This Row],[16+]]-A_R[[#This Row],[17+]]</f>
        <v>3.0710000000000001E-2</v>
      </c>
      <c r="AR43" s="5">
        <f>A_R[[#This Row],[17+]]-A_R[[#This Row],[18+]]</f>
        <v>2.0809999999999999E-2</v>
      </c>
      <c r="AS43" s="5">
        <f>A_R[[#This Row],[18+]]-A_R[[#This Row],[19+]]</f>
        <v>1.3309999999999999E-2</v>
      </c>
      <c r="AT43" s="5">
        <f>A_R[[#This Row],[19+]]-A_R[[#This Row],[20+]]</f>
        <v>8.0400000000000003E-3</v>
      </c>
      <c r="AU43" s="5">
        <f>A_R[[#This Row],[20+]]-A_R[[#This Row],[21+]]</f>
        <v>4.5900000000000012E-3</v>
      </c>
      <c r="AV43" s="5">
        <f>A_R[[#This Row],[21+]]-A_R[[#This Row],[22+]]</f>
        <v>2.4699999999999995E-3</v>
      </c>
      <c r="AW43" s="5">
        <f>A_R[[#This Row],[22+]]-A_R[[#This Row],[23+]]</f>
        <v>1.2600000000000001E-3</v>
      </c>
      <c r="AX43" s="5">
        <f>A_R[[#This Row],[23+]]-A_R[[#This Row],[24+]]</f>
        <v>6.0000000000000006E-4</v>
      </c>
      <c r="AY43" s="5">
        <f>A_R[[#This Row],[24+]]-A_R[[#This Row],[25+]]</f>
        <v>2.7999999999999998E-4</v>
      </c>
      <c r="AZ43" s="5">
        <f>A_R[[#This Row],[25+]]-A_R[[#This Row],[26+]]</f>
        <v>1.1E-4</v>
      </c>
      <c r="BA43" s="5">
        <f>A_R[[#This Row],[26+]]-A_R[[#This Row],[27+]]</f>
        <v>8.0000000000000007E-5</v>
      </c>
      <c r="BB43" s="5">
        <f>A_R[[#This Row],[27+]]-A_R[[#This Row],[28+]]</f>
        <v>0</v>
      </c>
    </row>
    <row r="44" spans="1:54" x14ac:dyDescent="0.25">
      <c r="A44" s="10">
        <v>22400722</v>
      </c>
      <c r="B44" s="13" t="s">
        <v>96</v>
      </c>
      <c r="C44" s="13" t="s">
        <v>79</v>
      </c>
      <c r="D44" s="11">
        <v>0.8125</v>
      </c>
      <c r="E44" s="9" t="str">
        <f>HYPERLINK("https://www.nba.com/stats/player/1630590/boxscores-traditional", "Scotty Pippen Jr.")</f>
        <v>Scotty Pippen Jr.</v>
      </c>
      <c r="F44">
        <v>9</v>
      </c>
      <c r="G44" s="4">
        <v>3.1619999999999999</v>
      </c>
      <c r="H44" s="3">
        <v>0.89795999999999998</v>
      </c>
      <c r="I44" s="3">
        <v>0.82894000000000001</v>
      </c>
      <c r="J44" s="3">
        <v>0.73565000000000003</v>
      </c>
      <c r="K44" s="3">
        <v>0.62551999999999996</v>
      </c>
      <c r="L44" s="3">
        <v>0.5</v>
      </c>
      <c r="M44" s="3">
        <v>0.37447999999999998</v>
      </c>
      <c r="N44" s="3">
        <v>0.26434999999999997</v>
      </c>
      <c r="O44" s="3">
        <v>0.17105999999999999</v>
      </c>
      <c r="P44" s="3">
        <v>0.10204000000000001</v>
      </c>
      <c r="Q44" s="3">
        <v>5.7049999999999997E-2</v>
      </c>
      <c r="R44" s="3">
        <v>2.8719999999999999E-2</v>
      </c>
      <c r="S44" s="3">
        <v>1.355E-2</v>
      </c>
      <c r="T44" s="3">
        <v>5.7000000000000002E-3</v>
      </c>
      <c r="U44" s="3">
        <v>2.1900000000000001E-3</v>
      </c>
      <c r="V44" s="3">
        <v>7.9000000000000001E-4</v>
      </c>
      <c r="W44" s="3">
        <v>2.5000000000000001E-4</v>
      </c>
      <c r="X44" s="3">
        <v>6.9999999999999994E-5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5">
        <f>A_R[[#This Row],[5+]]-A_R[[#This Row],[6+]]</f>
        <v>6.901999999999997E-2</v>
      </c>
      <c r="AG44" s="5">
        <f>A_R[[#This Row],[6+]]-A_R[[#This Row],[7+]]</f>
        <v>9.3289999999999984E-2</v>
      </c>
      <c r="AH44" s="5">
        <f>A_R[[#This Row],[7+]]-A_R[[#This Row],[8+]]</f>
        <v>0.11013000000000006</v>
      </c>
      <c r="AI44" s="5">
        <f>A_R[[#This Row],[8+]]-A_R[[#This Row],[9+]]</f>
        <v>0.12551999999999996</v>
      </c>
      <c r="AJ44" s="5">
        <f>A_R[[#This Row],[9+]]-A_R[[#This Row],[10+]]</f>
        <v>0.12552000000000002</v>
      </c>
      <c r="AK44" s="5">
        <f>A_R[[#This Row],[10+]]-A_R[[#This Row],[11+]]</f>
        <v>0.11013000000000001</v>
      </c>
      <c r="AL44" s="5">
        <f>A_R[[#This Row],[11+]]-A_R[[#This Row],[12+]]</f>
        <v>9.3289999999999984E-2</v>
      </c>
      <c r="AM44" s="5">
        <f>A_R[[#This Row],[12+]]-A_R[[#This Row],[13+]]</f>
        <v>6.9019999999999984E-2</v>
      </c>
      <c r="AN44" s="5">
        <f>A_R[[#This Row],[13+]]-A_R[[#This Row],[14+]]</f>
        <v>4.4990000000000009E-2</v>
      </c>
      <c r="AO44" s="5">
        <f>A_R[[#This Row],[14+]]-A_R[[#This Row],[15+]]</f>
        <v>2.8329999999999998E-2</v>
      </c>
      <c r="AP44" s="5">
        <f>A_R[[#This Row],[15+]]-A_R[[#This Row],[16+]]</f>
        <v>1.5169999999999999E-2</v>
      </c>
      <c r="AQ44" s="5">
        <f>A_R[[#This Row],[16+]]-A_R[[#This Row],[17+]]</f>
        <v>7.8499999999999993E-3</v>
      </c>
      <c r="AR44" s="5">
        <f>A_R[[#This Row],[17+]]-A_R[[#This Row],[18+]]</f>
        <v>3.5100000000000001E-3</v>
      </c>
      <c r="AS44" s="5">
        <f>A_R[[#This Row],[18+]]-A_R[[#This Row],[19+]]</f>
        <v>1.4000000000000002E-3</v>
      </c>
      <c r="AT44" s="5">
        <f>A_R[[#This Row],[19+]]-A_R[[#This Row],[20+]]</f>
        <v>5.4000000000000001E-4</v>
      </c>
      <c r="AU44" s="5">
        <f>A_R[[#This Row],[20+]]-A_R[[#This Row],[21+]]</f>
        <v>1.8000000000000001E-4</v>
      </c>
      <c r="AV44" s="5">
        <f>A_R[[#This Row],[21+]]-A_R[[#This Row],[22+]]</f>
        <v>6.9999999999999994E-5</v>
      </c>
      <c r="AW44" s="5">
        <f>A_R[[#This Row],[22+]]-A_R[[#This Row],[23+]]</f>
        <v>0</v>
      </c>
      <c r="AX44" s="5">
        <f>A_R[[#This Row],[23+]]-A_R[[#This Row],[24+]]</f>
        <v>0</v>
      </c>
      <c r="AY44" s="5">
        <f>A_R[[#This Row],[24+]]-A_R[[#This Row],[25+]]</f>
        <v>0</v>
      </c>
      <c r="AZ44" s="5">
        <f>A_R[[#This Row],[25+]]-A_R[[#This Row],[26+]]</f>
        <v>0</v>
      </c>
      <c r="BA44" s="5">
        <f>A_R[[#This Row],[26+]]-A_R[[#This Row],[27+]]</f>
        <v>0</v>
      </c>
      <c r="BB44" s="5">
        <f>A_R[[#This Row],[27+]]-A_R[[#This Row],[28+]]</f>
        <v>0</v>
      </c>
    </row>
    <row r="45" spans="1:54" x14ac:dyDescent="0.25">
      <c r="A45" s="10">
        <v>22400722</v>
      </c>
      <c r="B45" s="13" t="s">
        <v>79</v>
      </c>
      <c r="C45" s="13" t="s">
        <v>96</v>
      </c>
      <c r="D45" s="11">
        <v>0.8125</v>
      </c>
      <c r="E45" s="9" t="str">
        <f>HYPERLINK("https://www.nba.com/stats/player/1627751/boxscores-traditional", "Jakob Pöltl")</f>
        <v>Jakob Pöltl</v>
      </c>
      <c r="F45">
        <v>14.6</v>
      </c>
      <c r="G45" s="4">
        <v>2.4169999999999998</v>
      </c>
      <c r="H45" s="3">
        <v>0.99995999999999996</v>
      </c>
      <c r="I45" s="3">
        <v>0.99980999999999998</v>
      </c>
      <c r="J45" s="3">
        <v>0.99916000000000005</v>
      </c>
      <c r="K45" s="3">
        <v>0.99682999999999999</v>
      </c>
      <c r="L45" s="3">
        <v>0.98982999999999999</v>
      </c>
      <c r="M45" s="3">
        <v>0.97128000000000003</v>
      </c>
      <c r="N45" s="3">
        <v>0.93189</v>
      </c>
      <c r="O45" s="3">
        <v>0.85992999999999997</v>
      </c>
      <c r="P45" s="3">
        <v>0.74536999999999998</v>
      </c>
      <c r="Q45" s="3">
        <v>0.59870999999999996</v>
      </c>
      <c r="R45" s="3">
        <v>0.43251000000000001</v>
      </c>
      <c r="S45" s="3">
        <v>0.28095999999999999</v>
      </c>
      <c r="T45" s="3">
        <v>0.16109000000000001</v>
      </c>
      <c r="U45" s="3">
        <v>7.9269999999999993E-2</v>
      </c>
      <c r="V45" s="3">
        <v>3.4380000000000001E-2</v>
      </c>
      <c r="W45" s="3">
        <v>1.2869999999999999E-2</v>
      </c>
      <c r="X45" s="3">
        <v>4.0200000000000001E-3</v>
      </c>
      <c r="Y45" s="3">
        <v>1.1100000000000001E-3</v>
      </c>
      <c r="Z45" s="3">
        <v>2.5000000000000001E-4</v>
      </c>
      <c r="AA45" s="3">
        <v>5.0000000000000002E-5</v>
      </c>
      <c r="AB45" s="3">
        <v>0</v>
      </c>
      <c r="AC45" s="3">
        <v>0</v>
      </c>
      <c r="AD45" s="3">
        <v>0</v>
      </c>
      <c r="AE45" s="3">
        <v>0</v>
      </c>
      <c r="AF45" s="5">
        <f>A_R[[#This Row],[5+]]-A_R[[#This Row],[6+]]</f>
        <v>1.4999999999998348E-4</v>
      </c>
      <c r="AG45" s="5">
        <f>A_R[[#This Row],[6+]]-A_R[[#This Row],[7+]]</f>
        <v>6.4999999999992841E-4</v>
      </c>
      <c r="AH45" s="5">
        <f>A_R[[#This Row],[7+]]-A_R[[#This Row],[8+]]</f>
        <v>2.3300000000000542E-3</v>
      </c>
      <c r="AI45" s="5">
        <f>A_R[[#This Row],[8+]]-A_R[[#This Row],[9+]]</f>
        <v>7.0000000000000062E-3</v>
      </c>
      <c r="AJ45" s="5">
        <f>A_R[[#This Row],[9+]]-A_R[[#This Row],[10+]]</f>
        <v>1.8549999999999955E-2</v>
      </c>
      <c r="AK45" s="5">
        <f>A_R[[#This Row],[10+]]-A_R[[#This Row],[11+]]</f>
        <v>3.9390000000000036E-2</v>
      </c>
      <c r="AL45" s="5">
        <f>A_R[[#This Row],[11+]]-A_R[[#This Row],[12+]]</f>
        <v>7.1960000000000024E-2</v>
      </c>
      <c r="AM45" s="5">
        <f>A_R[[#This Row],[12+]]-A_R[[#This Row],[13+]]</f>
        <v>0.11456</v>
      </c>
      <c r="AN45" s="5">
        <f>A_R[[#This Row],[13+]]-A_R[[#This Row],[14+]]</f>
        <v>0.14666000000000001</v>
      </c>
      <c r="AO45" s="5">
        <f>A_R[[#This Row],[14+]]-A_R[[#This Row],[15+]]</f>
        <v>0.16619999999999996</v>
      </c>
      <c r="AP45" s="5">
        <f>A_R[[#This Row],[15+]]-A_R[[#This Row],[16+]]</f>
        <v>0.15155000000000002</v>
      </c>
      <c r="AQ45" s="5">
        <f>A_R[[#This Row],[16+]]-A_R[[#This Row],[17+]]</f>
        <v>0.11986999999999998</v>
      </c>
      <c r="AR45" s="5">
        <f>A_R[[#This Row],[17+]]-A_R[[#This Row],[18+]]</f>
        <v>8.1820000000000018E-2</v>
      </c>
      <c r="AS45" s="5">
        <f>A_R[[#This Row],[18+]]-A_R[[#This Row],[19+]]</f>
        <v>4.4889999999999992E-2</v>
      </c>
      <c r="AT45" s="5">
        <f>A_R[[#This Row],[19+]]-A_R[[#This Row],[20+]]</f>
        <v>2.1510000000000001E-2</v>
      </c>
      <c r="AU45" s="5">
        <f>A_R[[#This Row],[20+]]-A_R[[#This Row],[21+]]</f>
        <v>8.8500000000000002E-3</v>
      </c>
      <c r="AV45" s="5">
        <f>A_R[[#This Row],[21+]]-A_R[[#This Row],[22+]]</f>
        <v>2.9100000000000003E-3</v>
      </c>
      <c r="AW45" s="5">
        <f>A_R[[#This Row],[22+]]-A_R[[#This Row],[23+]]</f>
        <v>8.6000000000000009E-4</v>
      </c>
      <c r="AX45" s="5">
        <f>A_R[[#This Row],[23+]]-A_R[[#This Row],[24+]]</f>
        <v>2.0000000000000001E-4</v>
      </c>
      <c r="AY45" s="5">
        <f>A_R[[#This Row],[24+]]-A_R[[#This Row],[25+]]</f>
        <v>5.0000000000000002E-5</v>
      </c>
      <c r="AZ45" s="5">
        <f>A_R[[#This Row],[25+]]-A_R[[#This Row],[26+]]</f>
        <v>0</v>
      </c>
      <c r="BA45" s="5">
        <f>A_R[[#This Row],[26+]]-A_R[[#This Row],[27+]]</f>
        <v>0</v>
      </c>
      <c r="BB45" s="5">
        <f>A_R[[#This Row],[27+]]-A_R[[#This Row],[28+]]</f>
        <v>0</v>
      </c>
    </row>
    <row r="46" spans="1:54" x14ac:dyDescent="0.25">
      <c r="A46" s="10">
        <v>22400722</v>
      </c>
      <c r="B46" s="13" t="s">
        <v>79</v>
      </c>
      <c r="C46" s="13" t="s">
        <v>96</v>
      </c>
      <c r="D46" s="11">
        <v>0.8125</v>
      </c>
      <c r="E46" s="9" t="str">
        <f>HYPERLINK("https://www.nba.com/stats/player/1629628/boxscores-traditional", "RJ Barrett")</f>
        <v>RJ Barrett</v>
      </c>
      <c r="F46">
        <v>11</v>
      </c>
      <c r="G46" s="4">
        <v>2.5300000000000002</v>
      </c>
      <c r="H46" s="3">
        <v>0.99111000000000005</v>
      </c>
      <c r="I46" s="3">
        <v>0.97614999999999996</v>
      </c>
      <c r="J46" s="3">
        <v>0.94294999999999995</v>
      </c>
      <c r="K46" s="3">
        <v>0.88297999999999999</v>
      </c>
      <c r="L46" s="3">
        <v>0.78524000000000005</v>
      </c>
      <c r="M46" s="3">
        <v>0.65542</v>
      </c>
      <c r="N46" s="3">
        <v>0.5</v>
      </c>
      <c r="O46" s="3">
        <v>0.34458</v>
      </c>
      <c r="P46" s="3">
        <v>0.21476000000000001</v>
      </c>
      <c r="Q46" s="3">
        <v>0.11702</v>
      </c>
      <c r="R46" s="3">
        <v>5.7049999999999997E-2</v>
      </c>
      <c r="S46" s="3">
        <v>2.385E-2</v>
      </c>
      <c r="T46" s="3">
        <v>8.8900000000000003E-3</v>
      </c>
      <c r="U46" s="3">
        <v>2.8E-3</v>
      </c>
      <c r="V46" s="3">
        <v>7.9000000000000001E-4</v>
      </c>
      <c r="W46" s="3">
        <v>1.9000000000000001E-4</v>
      </c>
      <c r="X46" s="3">
        <v>4.0000000000000003E-5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5">
        <f>A_R[[#This Row],[5+]]-A_R[[#This Row],[6+]]</f>
        <v>1.4960000000000084E-2</v>
      </c>
      <c r="AG46" s="5">
        <f>A_R[[#This Row],[6+]]-A_R[[#This Row],[7+]]</f>
        <v>3.3200000000000007E-2</v>
      </c>
      <c r="AH46" s="5">
        <f>A_R[[#This Row],[7+]]-A_R[[#This Row],[8+]]</f>
        <v>5.9969999999999968E-2</v>
      </c>
      <c r="AI46" s="5">
        <f>A_R[[#This Row],[8+]]-A_R[[#This Row],[9+]]</f>
        <v>9.7739999999999938E-2</v>
      </c>
      <c r="AJ46" s="5">
        <f>A_R[[#This Row],[9+]]-A_R[[#This Row],[10+]]</f>
        <v>0.12982000000000005</v>
      </c>
      <c r="AK46" s="5">
        <f>A_R[[#This Row],[10+]]-A_R[[#This Row],[11+]]</f>
        <v>0.15542</v>
      </c>
      <c r="AL46" s="5">
        <f>A_R[[#This Row],[11+]]-A_R[[#This Row],[12+]]</f>
        <v>0.15542</v>
      </c>
      <c r="AM46" s="5">
        <f>A_R[[#This Row],[12+]]-A_R[[#This Row],[13+]]</f>
        <v>0.12981999999999999</v>
      </c>
      <c r="AN46" s="5">
        <f>A_R[[#This Row],[13+]]-A_R[[#This Row],[14+]]</f>
        <v>9.7740000000000007E-2</v>
      </c>
      <c r="AO46" s="5">
        <f>A_R[[#This Row],[14+]]-A_R[[#This Row],[15+]]</f>
        <v>5.9970000000000002E-2</v>
      </c>
      <c r="AP46" s="5">
        <f>A_R[[#This Row],[15+]]-A_R[[#This Row],[16+]]</f>
        <v>3.3199999999999993E-2</v>
      </c>
      <c r="AQ46" s="5">
        <f>A_R[[#This Row],[16+]]-A_R[[#This Row],[17+]]</f>
        <v>1.4959999999999999E-2</v>
      </c>
      <c r="AR46" s="5">
        <f>A_R[[#This Row],[17+]]-A_R[[#This Row],[18+]]</f>
        <v>6.0899999999999999E-3</v>
      </c>
      <c r="AS46" s="5">
        <f>A_R[[#This Row],[18+]]-A_R[[#This Row],[19+]]</f>
        <v>2.0100000000000001E-3</v>
      </c>
      <c r="AT46" s="5">
        <f>A_R[[#This Row],[19+]]-A_R[[#This Row],[20+]]</f>
        <v>6.0000000000000006E-4</v>
      </c>
      <c r="AU46" s="5">
        <f>A_R[[#This Row],[20+]]-A_R[[#This Row],[21+]]</f>
        <v>1.5000000000000001E-4</v>
      </c>
      <c r="AV46" s="5">
        <f>A_R[[#This Row],[21+]]-A_R[[#This Row],[22+]]</f>
        <v>4.0000000000000003E-5</v>
      </c>
      <c r="AW46" s="5">
        <f>A_R[[#This Row],[22+]]-A_R[[#This Row],[23+]]</f>
        <v>0</v>
      </c>
      <c r="AX46" s="5">
        <f>A_R[[#This Row],[23+]]-A_R[[#This Row],[24+]]</f>
        <v>0</v>
      </c>
      <c r="AY46" s="5">
        <f>A_R[[#This Row],[24+]]-A_R[[#This Row],[25+]]</f>
        <v>0</v>
      </c>
      <c r="AZ46" s="5">
        <f>A_R[[#This Row],[25+]]-A_R[[#This Row],[26+]]</f>
        <v>0</v>
      </c>
      <c r="BA46" s="5">
        <f>A_R[[#This Row],[26+]]-A_R[[#This Row],[27+]]</f>
        <v>0</v>
      </c>
      <c r="BB46" s="5">
        <f>A_R[[#This Row],[27+]]-A_R[[#This Row],[28+]]</f>
        <v>0</v>
      </c>
    </row>
    <row r="47" spans="1:54" x14ac:dyDescent="0.25">
      <c r="A47" s="10">
        <v>22400722</v>
      </c>
      <c r="B47" s="13" t="s">
        <v>79</v>
      </c>
      <c r="C47" s="13" t="s">
        <v>96</v>
      </c>
      <c r="D47" s="11">
        <v>0.8125</v>
      </c>
      <c r="E47" s="9" t="str">
        <f>HYPERLINK("https://www.nba.com/stats/player/1630567/boxscores-traditional", "Scottie Barnes")</f>
        <v>Scottie Barnes</v>
      </c>
      <c r="F47">
        <v>12.4</v>
      </c>
      <c r="G47" s="4">
        <v>4.2240000000000002</v>
      </c>
      <c r="H47" s="3">
        <v>0.95994000000000002</v>
      </c>
      <c r="I47" s="3">
        <v>0.93574000000000002</v>
      </c>
      <c r="J47" s="3">
        <v>0.89973000000000003</v>
      </c>
      <c r="K47" s="3">
        <v>0.85082999999999998</v>
      </c>
      <c r="L47" s="3">
        <v>0.78813999999999995</v>
      </c>
      <c r="M47" s="3">
        <v>0.71565999999999996</v>
      </c>
      <c r="N47" s="3">
        <v>0.62929999999999997</v>
      </c>
      <c r="O47" s="3">
        <v>0.53586</v>
      </c>
      <c r="P47" s="3">
        <v>0.44433</v>
      </c>
      <c r="Q47" s="3">
        <v>0.35197000000000001</v>
      </c>
      <c r="R47" s="3">
        <v>0.26762999999999998</v>
      </c>
      <c r="S47" s="3">
        <v>0.19766</v>
      </c>
      <c r="T47" s="3">
        <v>0.13786000000000001</v>
      </c>
      <c r="U47" s="3">
        <v>9.1759999999999994E-2</v>
      </c>
      <c r="V47" s="3">
        <v>5.9380000000000002E-2</v>
      </c>
      <c r="W47" s="3">
        <v>3.5929999999999997E-2</v>
      </c>
      <c r="X47" s="3">
        <v>2.068E-2</v>
      </c>
      <c r="Y47" s="3">
        <v>1.1599999999999999E-2</v>
      </c>
      <c r="Z47" s="3">
        <v>6.0400000000000002E-3</v>
      </c>
      <c r="AA47" s="3">
        <v>2.98E-3</v>
      </c>
      <c r="AB47" s="3">
        <v>1.4400000000000001E-3</v>
      </c>
      <c r="AC47" s="3">
        <v>6.4000000000000005E-4</v>
      </c>
      <c r="AD47" s="3">
        <v>2.7E-4</v>
      </c>
      <c r="AE47" s="3">
        <v>1.1E-4</v>
      </c>
      <c r="AF47" s="5">
        <f>A_R[[#This Row],[5+]]-A_R[[#This Row],[6+]]</f>
        <v>2.4199999999999999E-2</v>
      </c>
      <c r="AG47" s="5">
        <f>A_R[[#This Row],[6+]]-A_R[[#This Row],[7+]]</f>
        <v>3.6009999999999986E-2</v>
      </c>
      <c r="AH47" s="5">
        <f>A_R[[#This Row],[7+]]-A_R[[#This Row],[8+]]</f>
        <v>4.8900000000000055E-2</v>
      </c>
      <c r="AI47" s="5">
        <f>A_R[[#This Row],[8+]]-A_R[[#This Row],[9+]]</f>
        <v>6.2690000000000023E-2</v>
      </c>
      <c r="AJ47" s="5">
        <f>A_R[[#This Row],[9+]]-A_R[[#This Row],[10+]]</f>
        <v>7.2479999999999989E-2</v>
      </c>
      <c r="AK47" s="5">
        <f>A_R[[#This Row],[10+]]-A_R[[#This Row],[11+]]</f>
        <v>8.6359999999999992E-2</v>
      </c>
      <c r="AL47" s="5">
        <f>A_R[[#This Row],[11+]]-A_R[[#This Row],[12+]]</f>
        <v>9.3439999999999968E-2</v>
      </c>
      <c r="AM47" s="5">
        <f>A_R[[#This Row],[12+]]-A_R[[#This Row],[13+]]</f>
        <v>9.153E-2</v>
      </c>
      <c r="AN47" s="5">
        <f>A_R[[#This Row],[13+]]-A_R[[#This Row],[14+]]</f>
        <v>9.2359999999999998E-2</v>
      </c>
      <c r="AO47" s="5">
        <f>A_R[[#This Row],[14+]]-A_R[[#This Row],[15+]]</f>
        <v>8.4340000000000026E-2</v>
      </c>
      <c r="AP47" s="5">
        <f>A_R[[#This Row],[15+]]-A_R[[#This Row],[16+]]</f>
        <v>6.9969999999999977E-2</v>
      </c>
      <c r="AQ47" s="5">
        <f>A_R[[#This Row],[16+]]-A_R[[#This Row],[17+]]</f>
        <v>5.9799999999999992E-2</v>
      </c>
      <c r="AR47" s="5">
        <f>A_R[[#This Row],[17+]]-A_R[[#This Row],[18+]]</f>
        <v>4.6100000000000016E-2</v>
      </c>
      <c r="AS47" s="5">
        <f>A_R[[#This Row],[18+]]-A_R[[#This Row],[19+]]</f>
        <v>3.2379999999999992E-2</v>
      </c>
      <c r="AT47" s="5">
        <f>A_R[[#This Row],[19+]]-A_R[[#This Row],[20+]]</f>
        <v>2.3450000000000006E-2</v>
      </c>
      <c r="AU47" s="5">
        <f>A_R[[#This Row],[20+]]-A_R[[#This Row],[21+]]</f>
        <v>1.5249999999999996E-2</v>
      </c>
      <c r="AV47" s="5">
        <f>A_R[[#This Row],[21+]]-A_R[[#This Row],[22+]]</f>
        <v>9.0800000000000013E-3</v>
      </c>
      <c r="AW47" s="5">
        <f>A_R[[#This Row],[22+]]-A_R[[#This Row],[23+]]</f>
        <v>5.559999999999999E-3</v>
      </c>
      <c r="AX47" s="5">
        <f>A_R[[#This Row],[23+]]-A_R[[#This Row],[24+]]</f>
        <v>3.0600000000000002E-3</v>
      </c>
      <c r="AY47" s="5">
        <f>A_R[[#This Row],[24+]]-A_R[[#This Row],[25+]]</f>
        <v>1.5399999999999999E-3</v>
      </c>
      <c r="AZ47" s="5">
        <f>A_R[[#This Row],[25+]]-A_R[[#This Row],[26+]]</f>
        <v>8.0000000000000004E-4</v>
      </c>
      <c r="BA47" s="5">
        <f>A_R[[#This Row],[26+]]-A_R[[#This Row],[27+]]</f>
        <v>3.7000000000000005E-4</v>
      </c>
      <c r="BB47" s="5">
        <f>A_R[[#This Row],[27+]]-A_R[[#This Row],[28+]]</f>
        <v>1.5999999999999999E-4</v>
      </c>
    </row>
    <row r="48" spans="1:54" x14ac:dyDescent="0.25">
      <c r="A48" s="10">
        <v>22400723</v>
      </c>
      <c r="B48" s="13" t="s">
        <v>80</v>
      </c>
      <c r="C48" s="13" t="s">
        <v>97</v>
      </c>
      <c r="D48" s="11">
        <v>0.83333333333333337</v>
      </c>
      <c r="E48" s="9" t="str">
        <f>HYPERLINK("https://www.nba.com/stats/player/202696/boxscores-traditional", "Nikola Vucevic")</f>
        <v>Nikola Vucevic</v>
      </c>
      <c r="F48">
        <v>15.4</v>
      </c>
      <c r="G48" s="4">
        <v>2.577</v>
      </c>
      <c r="H48" s="3">
        <v>1</v>
      </c>
      <c r="I48" s="3">
        <v>0.99987000000000004</v>
      </c>
      <c r="J48" s="3">
        <v>0.99944</v>
      </c>
      <c r="K48" s="3">
        <v>0.99795</v>
      </c>
      <c r="L48" s="3">
        <v>0.99343000000000004</v>
      </c>
      <c r="M48" s="3">
        <v>0.98214000000000001</v>
      </c>
      <c r="N48" s="3">
        <v>0.95637000000000005</v>
      </c>
      <c r="O48" s="3">
        <v>0.90658000000000005</v>
      </c>
      <c r="P48" s="3">
        <v>0.82381000000000004</v>
      </c>
      <c r="Q48" s="3">
        <v>0.70540000000000003</v>
      </c>
      <c r="R48" s="3">
        <v>0.56355999999999995</v>
      </c>
      <c r="S48" s="3">
        <v>0.40905000000000002</v>
      </c>
      <c r="T48" s="3">
        <v>0.26762999999999998</v>
      </c>
      <c r="U48" s="3">
        <v>0.15625</v>
      </c>
      <c r="V48" s="3">
        <v>8.0759999999999998E-2</v>
      </c>
      <c r="W48" s="3">
        <v>3.6729999999999999E-2</v>
      </c>
      <c r="X48" s="3">
        <v>1.4999999999999999E-2</v>
      </c>
      <c r="Y48" s="3">
        <v>5.2300000000000003E-3</v>
      </c>
      <c r="Z48" s="3">
        <v>1.5900000000000001E-3</v>
      </c>
      <c r="AA48" s="3">
        <v>4.2000000000000002E-4</v>
      </c>
      <c r="AB48" s="3">
        <v>1E-4</v>
      </c>
      <c r="AC48" s="3">
        <v>0</v>
      </c>
      <c r="AD48" s="3">
        <v>0</v>
      </c>
      <c r="AE48" s="3">
        <v>0</v>
      </c>
      <c r="AF48" s="5">
        <f>A_R[[#This Row],[5+]]-A_R[[#This Row],[6+]]</f>
        <v>1.2999999999996348E-4</v>
      </c>
      <c r="AG48" s="5">
        <f>A_R[[#This Row],[6+]]-A_R[[#This Row],[7+]]</f>
        <v>4.3000000000004146E-4</v>
      </c>
      <c r="AH48" s="5">
        <f>A_R[[#This Row],[7+]]-A_R[[#This Row],[8+]]</f>
        <v>1.4899999999999913E-3</v>
      </c>
      <c r="AI48" s="5">
        <f>A_R[[#This Row],[8+]]-A_R[[#This Row],[9+]]</f>
        <v>4.5199999999999685E-3</v>
      </c>
      <c r="AJ48" s="5">
        <f>A_R[[#This Row],[9+]]-A_R[[#This Row],[10+]]</f>
        <v>1.1290000000000022E-2</v>
      </c>
      <c r="AK48" s="5">
        <f>A_R[[#This Row],[10+]]-A_R[[#This Row],[11+]]</f>
        <v>2.576999999999996E-2</v>
      </c>
      <c r="AL48" s="5">
        <f>A_R[[#This Row],[11+]]-A_R[[#This Row],[12+]]</f>
        <v>4.9790000000000001E-2</v>
      </c>
      <c r="AM48" s="5">
        <f>A_R[[#This Row],[12+]]-A_R[[#This Row],[13+]]</f>
        <v>8.277000000000001E-2</v>
      </c>
      <c r="AN48" s="5">
        <f>A_R[[#This Row],[13+]]-A_R[[#This Row],[14+]]</f>
        <v>0.11841000000000002</v>
      </c>
      <c r="AO48" s="5">
        <f>A_R[[#This Row],[14+]]-A_R[[#This Row],[15+]]</f>
        <v>0.14184000000000008</v>
      </c>
      <c r="AP48" s="5">
        <f>A_R[[#This Row],[15+]]-A_R[[#This Row],[16+]]</f>
        <v>0.15450999999999993</v>
      </c>
      <c r="AQ48" s="5">
        <f>A_R[[#This Row],[16+]]-A_R[[#This Row],[17+]]</f>
        <v>0.14142000000000005</v>
      </c>
      <c r="AR48" s="5">
        <f>A_R[[#This Row],[17+]]-A_R[[#This Row],[18+]]</f>
        <v>0.11137999999999998</v>
      </c>
      <c r="AS48" s="5">
        <f>A_R[[#This Row],[18+]]-A_R[[#This Row],[19+]]</f>
        <v>7.5490000000000002E-2</v>
      </c>
      <c r="AT48" s="5">
        <f>A_R[[#This Row],[19+]]-A_R[[#This Row],[20+]]</f>
        <v>4.403E-2</v>
      </c>
      <c r="AU48" s="5">
        <f>A_R[[#This Row],[20+]]-A_R[[#This Row],[21+]]</f>
        <v>2.1729999999999999E-2</v>
      </c>
      <c r="AV48" s="5">
        <f>A_R[[#This Row],[21+]]-A_R[[#This Row],[22+]]</f>
        <v>9.7699999999999992E-3</v>
      </c>
      <c r="AW48" s="5">
        <f>A_R[[#This Row],[22+]]-A_R[[#This Row],[23+]]</f>
        <v>3.64E-3</v>
      </c>
      <c r="AX48" s="5">
        <f>A_R[[#This Row],[23+]]-A_R[[#This Row],[24+]]</f>
        <v>1.17E-3</v>
      </c>
      <c r="AY48" s="5">
        <f>A_R[[#This Row],[24+]]-A_R[[#This Row],[25+]]</f>
        <v>3.2000000000000003E-4</v>
      </c>
      <c r="AZ48" s="5">
        <f>A_R[[#This Row],[25+]]-A_R[[#This Row],[26+]]</f>
        <v>1E-4</v>
      </c>
      <c r="BA48" s="5">
        <f>A_R[[#This Row],[26+]]-A_R[[#This Row],[27+]]</f>
        <v>0</v>
      </c>
      <c r="BB48" s="5">
        <f>A_R[[#This Row],[27+]]-A_R[[#This Row],[28+]]</f>
        <v>0</v>
      </c>
    </row>
    <row r="49" spans="1:54" x14ac:dyDescent="0.25">
      <c r="A49" s="10">
        <v>22400723</v>
      </c>
      <c r="B49" s="13" t="s">
        <v>80</v>
      </c>
      <c r="C49" s="13" t="s">
        <v>97</v>
      </c>
      <c r="D49" s="11">
        <v>0.83333333333333337</v>
      </c>
      <c r="E49" s="9" t="str">
        <f>HYPERLINK("https://www.nba.com/stats/player/1630581/boxscores-traditional", "Josh Giddey")</f>
        <v>Josh Giddey</v>
      </c>
      <c r="F49">
        <v>12.8</v>
      </c>
      <c r="G49" s="4">
        <v>1.72</v>
      </c>
      <c r="H49" s="3">
        <v>1</v>
      </c>
      <c r="I49" s="3">
        <v>0.99995999999999996</v>
      </c>
      <c r="J49" s="3">
        <v>0.99961999999999995</v>
      </c>
      <c r="K49" s="3">
        <v>0.99736000000000002</v>
      </c>
      <c r="L49" s="3">
        <v>0.98645000000000005</v>
      </c>
      <c r="M49" s="3">
        <v>0.94845000000000002</v>
      </c>
      <c r="N49" s="3">
        <v>0.85314000000000001</v>
      </c>
      <c r="O49" s="3">
        <v>0.68081999999999998</v>
      </c>
      <c r="P49" s="3">
        <v>0.45223999999999998</v>
      </c>
      <c r="Q49" s="3">
        <v>0.24196000000000001</v>
      </c>
      <c r="R49" s="3">
        <v>0.10027</v>
      </c>
      <c r="S49" s="3">
        <v>3.1440000000000003E-2</v>
      </c>
      <c r="T49" s="3">
        <v>7.3400000000000002E-3</v>
      </c>
      <c r="U49" s="3">
        <v>1.2600000000000001E-3</v>
      </c>
      <c r="V49" s="3">
        <v>1.6000000000000001E-4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5">
        <f>A_R[[#This Row],[5+]]-A_R[[#This Row],[6+]]</f>
        <v>4.0000000000040004E-5</v>
      </c>
      <c r="AG49" s="5">
        <f>A_R[[#This Row],[6+]]-A_R[[#This Row],[7+]]</f>
        <v>3.4000000000000696E-4</v>
      </c>
      <c r="AH49" s="5">
        <f>A_R[[#This Row],[7+]]-A_R[[#This Row],[8+]]</f>
        <v>2.2599999999999287E-3</v>
      </c>
      <c r="AI49" s="5">
        <f>A_R[[#This Row],[8+]]-A_R[[#This Row],[9+]]</f>
        <v>1.0909999999999975E-2</v>
      </c>
      <c r="AJ49" s="5">
        <f>A_R[[#This Row],[9+]]-A_R[[#This Row],[10+]]</f>
        <v>3.8000000000000034E-2</v>
      </c>
      <c r="AK49" s="5">
        <f>A_R[[#This Row],[10+]]-A_R[[#This Row],[11+]]</f>
        <v>9.5310000000000006E-2</v>
      </c>
      <c r="AL49" s="5">
        <f>A_R[[#This Row],[11+]]-A_R[[#This Row],[12+]]</f>
        <v>0.17232000000000003</v>
      </c>
      <c r="AM49" s="5">
        <f>A_R[[#This Row],[12+]]-A_R[[#This Row],[13+]]</f>
        <v>0.22858000000000001</v>
      </c>
      <c r="AN49" s="5">
        <f>A_R[[#This Row],[13+]]-A_R[[#This Row],[14+]]</f>
        <v>0.21027999999999997</v>
      </c>
      <c r="AO49" s="5">
        <f>A_R[[#This Row],[14+]]-A_R[[#This Row],[15+]]</f>
        <v>0.14169000000000001</v>
      </c>
      <c r="AP49" s="5">
        <f>A_R[[#This Row],[15+]]-A_R[[#This Row],[16+]]</f>
        <v>6.8830000000000002E-2</v>
      </c>
      <c r="AQ49" s="5">
        <f>A_R[[#This Row],[16+]]-A_R[[#This Row],[17+]]</f>
        <v>2.4100000000000003E-2</v>
      </c>
      <c r="AR49" s="5">
        <f>A_R[[#This Row],[17+]]-A_R[[#This Row],[18+]]</f>
        <v>6.0800000000000003E-3</v>
      </c>
      <c r="AS49" s="5">
        <f>A_R[[#This Row],[18+]]-A_R[[#This Row],[19+]]</f>
        <v>1.1000000000000001E-3</v>
      </c>
      <c r="AT49" s="5">
        <f>A_R[[#This Row],[19+]]-A_R[[#This Row],[20+]]</f>
        <v>1.6000000000000001E-4</v>
      </c>
      <c r="AU49" s="5">
        <f>A_R[[#This Row],[20+]]-A_R[[#This Row],[21+]]</f>
        <v>0</v>
      </c>
      <c r="AV49" s="5">
        <f>A_R[[#This Row],[21+]]-A_R[[#This Row],[22+]]</f>
        <v>0</v>
      </c>
      <c r="AW49" s="5">
        <f>A_R[[#This Row],[22+]]-A_R[[#This Row],[23+]]</f>
        <v>0</v>
      </c>
      <c r="AX49" s="5">
        <f>A_R[[#This Row],[23+]]-A_R[[#This Row],[24+]]</f>
        <v>0</v>
      </c>
      <c r="AY49" s="5">
        <f>A_R[[#This Row],[24+]]-A_R[[#This Row],[25+]]</f>
        <v>0</v>
      </c>
      <c r="AZ49" s="5">
        <f>A_R[[#This Row],[25+]]-A_R[[#This Row],[26+]]</f>
        <v>0</v>
      </c>
      <c r="BA49" s="5">
        <f>A_R[[#This Row],[26+]]-A_R[[#This Row],[27+]]</f>
        <v>0</v>
      </c>
      <c r="BB49" s="5">
        <f>A_R[[#This Row],[27+]]-A_R[[#This Row],[28+]]</f>
        <v>0</v>
      </c>
    </row>
    <row r="50" spans="1:54" x14ac:dyDescent="0.25">
      <c r="A50" s="10">
        <v>22400723</v>
      </c>
      <c r="B50" s="13" t="s">
        <v>80</v>
      </c>
      <c r="C50" s="13" t="s">
        <v>97</v>
      </c>
      <c r="D50" s="11">
        <v>0.83333333333333337</v>
      </c>
      <c r="E50" s="9" t="str">
        <f>HYPERLINK("https://www.nba.com/stats/player/1630188/boxscores-traditional", "Jalen Smith")</f>
        <v>Jalen Smith</v>
      </c>
      <c r="F50">
        <v>9</v>
      </c>
      <c r="G50" s="4">
        <v>2.5300000000000002</v>
      </c>
      <c r="H50" s="3">
        <v>0.94294999999999995</v>
      </c>
      <c r="I50" s="3">
        <v>0.88297999999999999</v>
      </c>
      <c r="J50" s="3">
        <v>0.78524000000000005</v>
      </c>
      <c r="K50" s="3">
        <v>0.65542</v>
      </c>
      <c r="L50" s="3">
        <v>0.5</v>
      </c>
      <c r="M50" s="3">
        <v>0.34458</v>
      </c>
      <c r="N50" s="3">
        <v>0.21476000000000001</v>
      </c>
      <c r="O50" s="3">
        <v>0.11702</v>
      </c>
      <c r="P50" s="3">
        <v>5.7049999999999997E-2</v>
      </c>
      <c r="Q50" s="3">
        <v>2.385E-2</v>
      </c>
      <c r="R50" s="3">
        <v>8.8900000000000003E-3</v>
      </c>
      <c r="S50" s="3">
        <v>2.8E-3</v>
      </c>
      <c r="T50" s="3">
        <v>7.9000000000000001E-4</v>
      </c>
      <c r="U50" s="3">
        <v>1.9000000000000001E-4</v>
      </c>
      <c r="V50" s="3">
        <v>4.0000000000000003E-5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5">
        <f>A_R[[#This Row],[5+]]-A_R[[#This Row],[6+]]</f>
        <v>5.9969999999999968E-2</v>
      </c>
      <c r="AG50" s="5">
        <f>A_R[[#This Row],[6+]]-A_R[[#This Row],[7+]]</f>
        <v>9.7739999999999938E-2</v>
      </c>
      <c r="AH50" s="5">
        <f>A_R[[#This Row],[7+]]-A_R[[#This Row],[8+]]</f>
        <v>0.12982000000000005</v>
      </c>
      <c r="AI50" s="5">
        <f>A_R[[#This Row],[8+]]-A_R[[#This Row],[9+]]</f>
        <v>0.15542</v>
      </c>
      <c r="AJ50" s="5">
        <f>A_R[[#This Row],[9+]]-A_R[[#This Row],[10+]]</f>
        <v>0.15542</v>
      </c>
      <c r="AK50" s="5">
        <f>A_R[[#This Row],[10+]]-A_R[[#This Row],[11+]]</f>
        <v>0.12981999999999999</v>
      </c>
      <c r="AL50" s="5">
        <f>A_R[[#This Row],[11+]]-A_R[[#This Row],[12+]]</f>
        <v>9.7740000000000007E-2</v>
      </c>
      <c r="AM50" s="5">
        <f>A_R[[#This Row],[12+]]-A_R[[#This Row],[13+]]</f>
        <v>5.9970000000000002E-2</v>
      </c>
      <c r="AN50" s="5">
        <f>A_R[[#This Row],[13+]]-A_R[[#This Row],[14+]]</f>
        <v>3.3199999999999993E-2</v>
      </c>
      <c r="AO50" s="5">
        <f>A_R[[#This Row],[14+]]-A_R[[#This Row],[15+]]</f>
        <v>1.4959999999999999E-2</v>
      </c>
      <c r="AP50" s="5">
        <f>A_R[[#This Row],[15+]]-A_R[[#This Row],[16+]]</f>
        <v>6.0899999999999999E-3</v>
      </c>
      <c r="AQ50" s="5">
        <f>A_R[[#This Row],[16+]]-A_R[[#This Row],[17+]]</f>
        <v>2.0100000000000001E-3</v>
      </c>
      <c r="AR50" s="5">
        <f>A_R[[#This Row],[17+]]-A_R[[#This Row],[18+]]</f>
        <v>6.0000000000000006E-4</v>
      </c>
      <c r="AS50" s="5">
        <f>A_R[[#This Row],[18+]]-A_R[[#This Row],[19+]]</f>
        <v>1.5000000000000001E-4</v>
      </c>
      <c r="AT50" s="5">
        <f>A_R[[#This Row],[19+]]-A_R[[#This Row],[20+]]</f>
        <v>4.0000000000000003E-5</v>
      </c>
      <c r="AU50" s="5">
        <f>A_R[[#This Row],[20+]]-A_R[[#This Row],[21+]]</f>
        <v>0</v>
      </c>
      <c r="AV50" s="5">
        <f>A_R[[#This Row],[21+]]-A_R[[#This Row],[22+]]</f>
        <v>0</v>
      </c>
      <c r="AW50" s="5">
        <f>A_R[[#This Row],[22+]]-A_R[[#This Row],[23+]]</f>
        <v>0</v>
      </c>
      <c r="AX50" s="5">
        <f>A_R[[#This Row],[23+]]-A_R[[#This Row],[24+]]</f>
        <v>0</v>
      </c>
      <c r="AY50" s="5">
        <f>A_R[[#This Row],[24+]]-A_R[[#This Row],[25+]]</f>
        <v>0</v>
      </c>
      <c r="AZ50" s="5">
        <f>A_R[[#This Row],[25+]]-A_R[[#This Row],[26+]]</f>
        <v>0</v>
      </c>
      <c r="BA50" s="5">
        <f>A_R[[#This Row],[26+]]-A_R[[#This Row],[27+]]</f>
        <v>0</v>
      </c>
      <c r="BB50" s="5">
        <f>A_R[[#This Row],[27+]]-A_R[[#This Row],[28+]]</f>
        <v>0</v>
      </c>
    </row>
    <row r="51" spans="1:54" x14ac:dyDescent="0.25">
      <c r="A51" s="10">
        <v>22400723</v>
      </c>
      <c r="B51" s="13" t="s">
        <v>80</v>
      </c>
      <c r="C51" s="13" t="s">
        <v>97</v>
      </c>
      <c r="D51" s="11">
        <v>0.83333333333333337</v>
      </c>
      <c r="E51" s="9" t="str">
        <f>HYPERLINK("https://www.nba.com/stats/player/1630172/boxscores-traditional", "Patrick Williams")</f>
        <v>Patrick Williams</v>
      </c>
      <c r="F51">
        <v>9.1999999999999993</v>
      </c>
      <c r="G51" s="4">
        <v>3.1240000000000001</v>
      </c>
      <c r="H51" s="3">
        <v>0.90988000000000002</v>
      </c>
      <c r="I51" s="3">
        <v>0.84614</v>
      </c>
      <c r="J51" s="3">
        <v>0.75804000000000005</v>
      </c>
      <c r="K51" s="3">
        <v>0.64802999999999999</v>
      </c>
      <c r="L51" s="3">
        <v>0.52392000000000005</v>
      </c>
      <c r="M51" s="3">
        <v>0.39743000000000001</v>
      </c>
      <c r="N51" s="3">
        <v>0.28095999999999999</v>
      </c>
      <c r="O51" s="3">
        <v>0.18406</v>
      </c>
      <c r="P51" s="3">
        <v>0.11123</v>
      </c>
      <c r="Q51" s="3">
        <v>6.1780000000000002E-2</v>
      </c>
      <c r="R51" s="3">
        <v>3.1440000000000003E-2</v>
      </c>
      <c r="S51" s="3">
        <v>1.4630000000000001E-2</v>
      </c>
      <c r="T51" s="3">
        <v>6.2100000000000002E-3</v>
      </c>
      <c r="U51" s="3">
        <v>2.3999999999999998E-3</v>
      </c>
      <c r="V51" s="3">
        <v>8.4000000000000003E-4</v>
      </c>
      <c r="W51" s="3">
        <v>2.7E-4</v>
      </c>
      <c r="X51" s="3">
        <v>8.0000000000000007E-5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5">
        <f>A_R[[#This Row],[5+]]-A_R[[#This Row],[6+]]</f>
        <v>6.3740000000000019E-2</v>
      </c>
      <c r="AG51" s="5">
        <f>A_R[[#This Row],[6+]]-A_R[[#This Row],[7+]]</f>
        <v>8.8099999999999956E-2</v>
      </c>
      <c r="AH51" s="5">
        <f>A_R[[#This Row],[7+]]-A_R[[#This Row],[8+]]</f>
        <v>0.11001000000000005</v>
      </c>
      <c r="AI51" s="5">
        <f>A_R[[#This Row],[8+]]-A_R[[#This Row],[9+]]</f>
        <v>0.12410999999999994</v>
      </c>
      <c r="AJ51" s="5">
        <f>A_R[[#This Row],[9+]]-A_R[[#This Row],[10+]]</f>
        <v>0.12649000000000005</v>
      </c>
      <c r="AK51" s="5">
        <f>A_R[[#This Row],[10+]]-A_R[[#This Row],[11+]]</f>
        <v>0.11647000000000002</v>
      </c>
      <c r="AL51" s="5">
        <f>A_R[[#This Row],[11+]]-A_R[[#This Row],[12+]]</f>
        <v>9.6899999999999986E-2</v>
      </c>
      <c r="AM51" s="5">
        <f>A_R[[#This Row],[12+]]-A_R[[#This Row],[13+]]</f>
        <v>7.2830000000000006E-2</v>
      </c>
      <c r="AN51" s="5">
        <f>A_R[[#This Row],[13+]]-A_R[[#This Row],[14+]]</f>
        <v>4.9449999999999994E-2</v>
      </c>
      <c r="AO51" s="5">
        <f>A_R[[#This Row],[14+]]-A_R[[#This Row],[15+]]</f>
        <v>3.0339999999999999E-2</v>
      </c>
      <c r="AP51" s="5">
        <f>A_R[[#This Row],[15+]]-A_R[[#This Row],[16+]]</f>
        <v>1.6810000000000002E-2</v>
      </c>
      <c r="AQ51" s="5">
        <f>A_R[[#This Row],[16+]]-A_R[[#This Row],[17+]]</f>
        <v>8.4200000000000004E-3</v>
      </c>
      <c r="AR51" s="5">
        <f>A_R[[#This Row],[17+]]-A_R[[#This Row],[18+]]</f>
        <v>3.8100000000000005E-3</v>
      </c>
      <c r="AS51" s="5">
        <f>A_R[[#This Row],[18+]]-A_R[[#This Row],[19+]]</f>
        <v>1.5599999999999998E-3</v>
      </c>
      <c r="AT51" s="5">
        <f>A_R[[#This Row],[19+]]-A_R[[#This Row],[20+]]</f>
        <v>5.6999999999999998E-4</v>
      </c>
      <c r="AU51" s="5">
        <f>A_R[[#This Row],[20+]]-A_R[[#This Row],[21+]]</f>
        <v>1.9000000000000001E-4</v>
      </c>
      <c r="AV51" s="5">
        <f>A_R[[#This Row],[21+]]-A_R[[#This Row],[22+]]</f>
        <v>8.0000000000000007E-5</v>
      </c>
      <c r="AW51" s="5">
        <f>A_R[[#This Row],[22+]]-A_R[[#This Row],[23+]]</f>
        <v>0</v>
      </c>
      <c r="AX51" s="5">
        <f>A_R[[#This Row],[23+]]-A_R[[#This Row],[24+]]</f>
        <v>0</v>
      </c>
      <c r="AY51" s="5">
        <f>A_R[[#This Row],[24+]]-A_R[[#This Row],[25+]]</f>
        <v>0</v>
      </c>
      <c r="AZ51" s="5">
        <f>A_R[[#This Row],[25+]]-A_R[[#This Row],[26+]]</f>
        <v>0</v>
      </c>
      <c r="BA51" s="5">
        <f>A_R[[#This Row],[26+]]-A_R[[#This Row],[27+]]</f>
        <v>0</v>
      </c>
      <c r="BB51" s="5">
        <f>A_R[[#This Row],[27+]]-A_R[[#This Row],[28+]]</f>
        <v>0</v>
      </c>
    </row>
    <row r="52" spans="1:54" x14ac:dyDescent="0.25">
      <c r="A52" s="10">
        <v>22400723</v>
      </c>
      <c r="B52" s="13" t="s">
        <v>80</v>
      </c>
      <c r="C52" s="13" t="s">
        <v>97</v>
      </c>
      <c r="D52" s="11">
        <v>0.83333333333333337</v>
      </c>
      <c r="E52" s="9" t="str">
        <f>HYPERLINK("https://www.nba.com/stats/player/1630245/boxscores-traditional", "Ayo Dosunmu")</f>
        <v>Ayo Dosunmu</v>
      </c>
      <c r="F52">
        <v>8.6</v>
      </c>
      <c r="G52" s="4">
        <v>2.8</v>
      </c>
      <c r="H52" s="3">
        <v>0.90146999999999999</v>
      </c>
      <c r="I52" s="3">
        <v>0.82381000000000004</v>
      </c>
      <c r="J52" s="3">
        <v>0.71565999999999996</v>
      </c>
      <c r="K52" s="3">
        <v>0.58316999999999997</v>
      </c>
      <c r="L52" s="3">
        <v>0.44433</v>
      </c>
      <c r="M52" s="3">
        <v>0.30853999999999998</v>
      </c>
      <c r="N52" s="3">
        <v>0.19489000000000001</v>
      </c>
      <c r="O52" s="3">
        <v>0.11314</v>
      </c>
      <c r="P52" s="3">
        <v>5.8209999999999998E-2</v>
      </c>
      <c r="Q52" s="3">
        <v>2.6800000000000001E-2</v>
      </c>
      <c r="R52" s="3">
        <v>1.1010000000000001E-2</v>
      </c>
      <c r="S52" s="3">
        <v>4.15E-3</v>
      </c>
      <c r="T52" s="3">
        <v>1.3500000000000001E-3</v>
      </c>
      <c r="U52" s="3">
        <v>3.8999999999999999E-4</v>
      </c>
      <c r="V52" s="3">
        <v>1E-4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5">
        <f>A_R[[#This Row],[5+]]-A_R[[#This Row],[6+]]</f>
        <v>7.7659999999999951E-2</v>
      </c>
      <c r="AG52" s="5">
        <f>A_R[[#This Row],[6+]]-A_R[[#This Row],[7+]]</f>
        <v>0.10815000000000008</v>
      </c>
      <c r="AH52" s="5">
        <f>A_R[[#This Row],[7+]]-A_R[[#This Row],[8+]]</f>
        <v>0.13249</v>
      </c>
      <c r="AI52" s="5">
        <f>A_R[[#This Row],[8+]]-A_R[[#This Row],[9+]]</f>
        <v>0.13883999999999996</v>
      </c>
      <c r="AJ52" s="5">
        <f>A_R[[#This Row],[9+]]-A_R[[#This Row],[10+]]</f>
        <v>0.13579000000000002</v>
      </c>
      <c r="AK52" s="5">
        <f>A_R[[#This Row],[10+]]-A_R[[#This Row],[11+]]</f>
        <v>0.11364999999999997</v>
      </c>
      <c r="AL52" s="5">
        <f>A_R[[#This Row],[11+]]-A_R[[#This Row],[12+]]</f>
        <v>8.1750000000000003E-2</v>
      </c>
      <c r="AM52" s="5">
        <f>A_R[[#This Row],[12+]]-A_R[[#This Row],[13+]]</f>
        <v>5.4930000000000007E-2</v>
      </c>
      <c r="AN52" s="5">
        <f>A_R[[#This Row],[13+]]-A_R[[#This Row],[14+]]</f>
        <v>3.1409999999999993E-2</v>
      </c>
      <c r="AO52" s="5">
        <f>A_R[[#This Row],[14+]]-A_R[[#This Row],[15+]]</f>
        <v>1.5789999999999998E-2</v>
      </c>
      <c r="AP52" s="5">
        <f>A_R[[#This Row],[15+]]-A_R[[#This Row],[16+]]</f>
        <v>6.8600000000000006E-3</v>
      </c>
      <c r="AQ52" s="5">
        <f>A_R[[#This Row],[16+]]-A_R[[#This Row],[17+]]</f>
        <v>2.8E-3</v>
      </c>
      <c r="AR52" s="5">
        <f>A_R[[#This Row],[17+]]-A_R[[#This Row],[18+]]</f>
        <v>9.6000000000000013E-4</v>
      </c>
      <c r="AS52" s="5">
        <f>A_R[[#This Row],[18+]]-A_R[[#This Row],[19+]]</f>
        <v>2.9E-4</v>
      </c>
      <c r="AT52" s="5">
        <f>A_R[[#This Row],[19+]]-A_R[[#This Row],[20+]]</f>
        <v>1E-4</v>
      </c>
      <c r="AU52" s="5">
        <f>A_R[[#This Row],[20+]]-A_R[[#This Row],[21+]]</f>
        <v>0</v>
      </c>
      <c r="AV52" s="5">
        <f>A_R[[#This Row],[21+]]-A_R[[#This Row],[22+]]</f>
        <v>0</v>
      </c>
      <c r="AW52" s="5">
        <f>A_R[[#This Row],[22+]]-A_R[[#This Row],[23+]]</f>
        <v>0</v>
      </c>
      <c r="AX52" s="5">
        <f>A_R[[#This Row],[23+]]-A_R[[#This Row],[24+]]</f>
        <v>0</v>
      </c>
      <c r="AY52" s="5">
        <f>A_R[[#This Row],[24+]]-A_R[[#This Row],[25+]]</f>
        <v>0</v>
      </c>
      <c r="AZ52" s="5">
        <f>A_R[[#This Row],[25+]]-A_R[[#This Row],[26+]]</f>
        <v>0</v>
      </c>
      <c r="BA52" s="5">
        <f>A_R[[#This Row],[26+]]-A_R[[#This Row],[27+]]</f>
        <v>0</v>
      </c>
      <c r="BB52" s="5">
        <f>A_R[[#This Row],[27+]]-A_R[[#This Row],[28+]]</f>
        <v>0</v>
      </c>
    </row>
    <row r="53" spans="1:54" x14ac:dyDescent="0.25">
      <c r="A53" s="10">
        <v>22400723</v>
      </c>
      <c r="B53" s="13" t="s">
        <v>80</v>
      </c>
      <c r="C53" s="13" t="s">
        <v>97</v>
      </c>
      <c r="D53" s="11">
        <v>0.83333333333333337</v>
      </c>
      <c r="E53" s="9" t="str">
        <f>HYPERLINK("https://www.nba.com/stats/player/203897/boxscores-traditional", "Zach LaVine")</f>
        <v>Zach LaVine</v>
      </c>
      <c r="F53">
        <v>8</v>
      </c>
      <c r="G53" s="4">
        <v>2.9660000000000002</v>
      </c>
      <c r="H53" s="3">
        <v>0.84375</v>
      </c>
      <c r="I53" s="3">
        <v>0.74856999999999996</v>
      </c>
      <c r="J53" s="3">
        <v>0.63307000000000002</v>
      </c>
      <c r="K53" s="3">
        <v>0.5</v>
      </c>
      <c r="L53" s="3">
        <v>0.36692999999999998</v>
      </c>
      <c r="M53" s="3">
        <v>0.25142999999999999</v>
      </c>
      <c r="N53" s="3">
        <v>0.15625</v>
      </c>
      <c r="O53" s="3">
        <v>8.8510000000000005E-2</v>
      </c>
      <c r="P53" s="3">
        <v>4.5510000000000002E-2</v>
      </c>
      <c r="Q53" s="3">
        <v>2.1690000000000001E-2</v>
      </c>
      <c r="R53" s="3">
        <v>9.1400000000000006E-3</v>
      </c>
      <c r="S53" s="3">
        <v>3.47E-3</v>
      </c>
      <c r="T53" s="3">
        <v>1.2199999999999999E-3</v>
      </c>
      <c r="U53" s="3">
        <v>3.8000000000000002E-4</v>
      </c>
      <c r="V53" s="3">
        <v>1E-4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5">
        <f>A_R[[#This Row],[5+]]-A_R[[#This Row],[6+]]</f>
        <v>9.5180000000000042E-2</v>
      </c>
      <c r="AG53" s="5">
        <f>A_R[[#This Row],[6+]]-A_R[[#This Row],[7+]]</f>
        <v>0.11549999999999994</v>
      </c>
      <c r="AH53" s="5">
        <f>A_R[[#This Row],[7+]]-A_R[[#This Row],[8+]]</f>
        <v>0.13307000000000002</v>
      </c>
      <c r="AI53" s="5">
        <f>A_R[[#This Row],[8+]]-A_R[[#This Row],[9+]]</f>
        <v>0.13307000000000002</v>
      </c>
      <c r="AJ53" s="5">
        <f>A_R[[#This Row],[9+]]-A_R[[#This Row],[10+]]</f>
        <v>0.11549999999999999</v>
      </c>
      <c r="AK53" s="5">
        <f>A_R[[#This Row],[10+]]-A_R[[#This Row],[11+]]</f>
        <v>9.5179999999999987E-2</v>
      </c>
      <c r="AL53" s="5">
        <f>A_R[[#This Row],[11+]]-A_R[[#This Row],[12+]]</f>
        <v>6.7739999999999995E-2</v>
      </c>
      <c r="AM53" s="5">
        <f>A_R[[#This Row],[12+]]-A_R[[#This Row],[13+]]</f>
        <v>4.3000000000000003E-2</v>
      </c>
      <c r="AN53" s="5">
        <f>A_R[[#This Row],[13+]]-A_R[[#This Row],[14+]]</f>
        <v>2.3820000000000001E-2</v>
      </c>
      <c r="AO53" s="5">
        <f>A_R[[#This Row],[14+]]-A_R[[#This Row],[15+]]</f>
        <v>1.255E-2</v>
      </c>
      <c r="AP53" s="5">
        <f>A_R[[#This Row],[15+]]-A_R[[#This Row],[16+]]</f>
        <v>5.6700000000000006E-3</v>
      </c>
      <c r="AQ53" s="5">
        <f>A_R[[#This Row],[16+]]-A_R[[#This Row],[17+]]</f>
        <v>2.2500000000000003E-3</v>
      </c>
      <c r="AR53" s="5">
        <f>A_R[[#This Row],[17+]]-A_R[[#This Row],[18+]]</f>
        <v>8.3999999999999993E-4</v>
      </c>
      <c r="AS53" s="5">
        <f>A_R[[#This Row],[18+]]-A_R[[#This Row],[19+]]</f>
        <v>2.8000000000000003E-4</v>
      </c>
      <c r="AT53" s="5">
        <f>A_R[[#This Row],[19+]]-A_R[[#This Row],[20+]]</f>
        <v>1E-4</v>
      </c>
      <c r="AU53" s="5">
        <f>A_R[[#This Row],[20+]]-A_R[[#This Row],[21+]]</f>
        <v>0</v>
      </c>
      <c r="AV53" s="5">
        <f>A_R[[#This Row],[21+]]-A_R[[#This Row],[22+]]</f>
        <v>0</v>
      </c>
      <c r="AW53" s="5">
        <f>A_R[[#This Row],[22+]]-A_R[[#This Row],[23+]]</f>
        <v>0</v>
      </c>
      <c r="AX53" s="5">
        <f>A_R[[#This Row],[23+]]-A_R[[#This Row],[24+]]</f>
        <v>0</v>
      </c>
      <c r="AY53" s="5">
        <f>A_R[[#This Row],[24+]]-A_R[[#This Row],[25+]]</f>
        <v>0</v>
      </c>
      <c r="AZ53" s="5">
        <f>A_R[[#This Row],[25+]]-A_R[[#This Row],[26+]]</f>
        <v>0</v>
      </c>
      <c r="BA53" s="5">
        <f>A_R[[#This Row],[26+]]-A_R[[#This Row],[27+]]</f>
        <v>0</v>
      </c>
      <c r="BB53" s="5">
        <f>A_R[[#This Row],[27+]]-A_R[[#This Row],[28+]]</f>
        <v>0</v>
      </c>
    </row>
    <row r="54" spans="1:54" x14ac:dyDescent="0.25">
      <c r="A54" s="10">
        <v>22400723</v>
      </c>
      <c r="B54" s="13" t="s">
        <v>97</v>
      </c>
      <c r="C54" s="13" t="s">
        <v>80</v>
      </c>
      <c r="D54" s="11">
        <v>0.83333333333333337</v>
      </c>
      <c r="E54" s="9" t="str">
        <f>HYPERLINK("https://www.nba.com/stats/player/1630162/boxscores-traditional", "Anthony Edwards")</f>
        <v>Anthony Edwards</v>
      </c>
      <c r="F54">
        <v>12</v>
      </c>
      <c r="G54" s="4">
        <v>2.7570000000000001</v>
      </c>
      <c r="H54" s="3">
        <v>0.99446000000000001</v>
      </c>
      <c r="I54" s="3">
        <v>0.98536999999999997</v>
      </c>
      <c r="J54" s="3">
        <v>0.96484999999999999</v>
      </c>
      <c r="K54" s="3">
        <v>0.92647000000000002</v>
      </c>
      <c r="L54" s="3">
        <v>0.86214000000000002</v>
      </c>
      <c r="M54" s="3">
        <v>0.76729999999999998</v>
      </c>
      <c r="N54" s="3">
        <v>0.64058000000000004</v>
      </c>
      <c r="O54" s="3">
        <v>0.5</v>
      </c>
      <c r="P54" s="3">
        <v>0.35942000000000002</v>
      </c>
      <c r="Q54" s="3">
        <v>0.23269999999999999</v>
      </c>
      <c r="R54" s="3">
        <v>0.13786000000000001</v>
      </c>
      <c r="S54" s="3">
        <v>7.3529999999999998E-2</v>
      </c>
      <c r="T54" s="3">
        <v>3.5150000000000001E-2</v>
      </c>
      <c r="U54" s="3">
        <v>1.4630000000000001E-2</v>
      </c>
      <c r="V54" s="3">
        <v>5.5399999999999998E-3</v>
      </c>
      <c r="W54" s="3">
        <v>1.8699999999999999E-3</v>
      </c>
      <c r="X54" s="3">
        <v>5.5999999999999995E-4</v>
      </c>
      <c r="Y54" s="3">
        <v>1.3999999999999999E-4</v>
      </c>
      <c r="Z54" s="3">
        <v>3.0000000000000001E-5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5">
        <f>A_R[[#This Row],[5+]]-A_R[[#This Row],[6+]]</f>
        <v>9.0900000000000425E-3</v>
      </c>
      <c r="AG54" s="5">
        <f>A_R[[#This Row],[6+]]-A_R[[#This Row],[7+]]</f>
        <v>2.0519999999999983E-2</v>
      </c>
      <c r="AH54" s="5">
        <f>A_R[[#This Row],[7+]]-A_R[[#This Row],[8+]]</f>
        <v>3.837999999999997E-2</v>
      </c>
      <c r="AI54" s="5">
        <f>A_R[[#This Row],[8+]]-A_R[[#This Row],[9+]]</f>
        <v>6.4329999999999998E-2</v>
      </c>
      <c r="AJ54" s="5">
        <f>A_R[[#This Row],[9+]]-A_R[[#This Row],[10+]]</f>
        <v>9.4840000000000035E-2</v>
      </c>
      <c r="AK54" s="5">
        <f>A_R[[#This Row],[10+]]-A_R[[#This Row],[11+]]</f>
        <v>0.12671999999999994</v>
      </c>
      <c r="AL54" s="5">
        <f>A_R[[#This Row],[11+]]-A_R[[#This Row],[12+]]</f>
        <v>0.14058000000000004</v>
      </c>
      <c r="AM54" s="5">
        <f>A_R[[#This Row],[12+]]-A_R[[#This Row],[13+]]</f>
        <v>0.14057999999999998</v>
      </c>
      <c r="AN54" s="5">
        <f>A_R[[#This Row],[13+]]-A_R[[#This Row],[14+]]</f>
        <v>0.12672000000000003</v>
      </c>
      <c r="AO54" s="5">
        <f>A_R[[#This Row],[14+]]-A_R[[#This Row],[15+]]</f>
        <v>9.483999999999998E-2</v>
      </c>
      <c r="AP54" s="5">
        <f>A_R[[#This Row],[15+]]-A_R[[#This Row],[16+]]</f>
        <v>6.4330000000000012E-2</v>
      </c>
      <c r="AQ54" s="5">
        <f>A_R[[#This Row],[16+]]-A_R[[#This Row],[17+]]</f>
        <v>3.8379999999999997E-2</v>
      </c>
      <c r="AR54" s="5">
        <f>A_R[[#This Row],[17+]]-A_R[[#This Row],[18+]]</f>
        <v>2.052E-2</v>
      </c>
      <c r="AS54" s="5">
        <f>A_R[[#This Row],[18+]]-A_R[[#This Row],[19+]]</f>
        <v>9.0900000000000009E-3</v>
      </c>
      <c r="AT54" s="5">
        <f>A_R[[#This Row],[19+]]-A_R[[#This Row],[20+]]</f>
        <v>3.6699999999999997E-3</v>
      </c>
      <c r="AU54" s="5">
        <f>A_R[[#This Row],[20+]]-A_R[[#This Row],[21+]]</f>
        <v>1.31E-3</v>
      </c>
      <c r="AV54" s="5">
        <f>A_R[[#This Row],[21+]]-A_R[[#This Row],[22+]]</f>
        <v>4.1999999999999996E-4</v>
      </c>
      <c r="AW54" s="5">
        <f>A_R[[#This Row],[22+]]-A_R[[#This Row],[23+]]</f>
        <v>1.0999999999999999E-4</v>
      </c>
      <c r="AX54" s="5">
        <f>A_R[[#This Row],[23+]]-A_R[[#This Row],[24+]]</f>
        <v>3.0000000000000001E-5</v>
      </c>
      <c r="AY54" s="5">
        <f>A_R[[#This Row],[24+]]-A_R[[#This Row],[25+]]</f>
        <v>0</v>
      </c>
      <c r="AZ54" s="5">
        <f>A_R[[#This Row],[25+]]-A_R[[#This Row],[26+]]</f>
        <v>0</v>
      </c>
      <c r="BA54" s="5">
        <f>A_R[[#This Row],[26+]]-A_R[[#This Row],[27+]]</f>
        <v>0</v>
      </c>
      <c r="BB54" s="5">
        <f>A_R[[#This Row],[27+]]-A_R[[#This Row],[28+]]</f>
        <v>0</v>
      </c>
    </row>
    <row r="55" spans="1:54" x14ac:dyDescent="0.25">
      <c r="A55" s="10">
        <v>22400723</v>
      </c>
      <c r="B55" s="13" t="s">
        <v>97</v>
      </c>
      <c r="C55" s="13" t="s">
        <v>80</v>
      </c>
      <c r="D55" s="11">
        <v>0.83333333333333337</v>
      </c>
      <c r="E55" s="9" t="str">
        <f>HYPERLINK("https://www.nba.com/stats/player/203944/boxscores-traditional", "Julius Randle")</f>
        <v>Julius Randle</v>
      </c>
      <c r="F55">
        <v>14.6</v>
      </c>
      <c r="G55" s="4">
        <v>5.2379999999999995</v>
      </c>
      <c r="H55" s="3">
        <v>0.96638000000000002</v>
      </c>
      <c r="I55" s="3">
        <v>0.94950000000000001</v>
      </c>
      <c r="J55" s="3">
        <v>0.92647000000000002</v>
      </c>
      <c r="K55" s="3">
        <v>0.89617000000000002</v>
      </c>
      <c r="L55" s="3">
        <v>0.85768999999999995</v>
      </c>
      <c r="M55" s="3">
        <v>0.81057000000000001</v>
      </c>
      <c r="N55" s="3">
        <v>0.75490000000000002</v>
      </c>
      <c r="O55" s="3">
        <v>0.69145999999999996</v>
      </c>
      <c r="P55" s="3">
        <v>0.62172000000000005</v>
      </c>
      <c r="Q55" s="3">
        <v>0.54379999999999995</v>
      </c>
      <c r="R55" s="3">
        <v>0.46811999999999998</v>
      </c>
      <c r="S55" s="3">
        <v>0.39357999999999999</v>
      </c>
      <c r="T55" s="3">
        <v>0.32275999999999999</v>
      </c>
      <c r="U55" s="3">
        <v>0.25785000000000002</v>
      </c>
      <c r="V55" s="3">
        <v>0.20044999999999999</v>
      </c>
      <c r="W55" s="3">
        <v>0.15151000000000001</v>
      </c>
      <c r="X55" s="3">
        <v>0.11123</v>
      </c>
      <c r="Y55" s="3">
        <v>7.9269999999999993E-2</v>
      </c>
      <c r="Z55" s="3">
        <v>5.4800000000000001E-2</v>
      </c>
      <c r="AA55" s="3">
        <v>3.6729999999999999E-2</v>
      </c>
      <c r="AB55" s="3">
        <v>2.3300000000000001E-2</v>
      </c>
      <c r="AC55" s="3">
        <v>1.4630000000000001E-2</v>
      </c>
      <c r="AD55" s="3">
        <v>8.8900000000000003E-3</v>
      </c>
      <c r="AE55" s="3">
        <v>5.2300000000000003E-3</v>
      </c>
      <c r="AF55" s="5">
        <f>A_R[[#This Row],[5+]]-A_R[[#This Row],[6+]]</f>
        <v>1.6880000000000006E-2</v>
      </c>
      <c r="AG55" s="5">
        <f>A_R[[#This Row],[6+]]-A_R[[#This Row],[7+]]</f>
        <v>2.3029999999999995E-2</v>
      </c>
      <c r="AH55" s="5">
        <f>A_R[[#This Row],[7+]]-A_R[[#This Row],[8+]]</f>
        <v>3.0299999999999994E-2</v>
      </c>
      <c r="AI55" s="5">
        <f>A_R[[#This Row],[8+]]-A_R[[#This Row],[9+]]</f>
        <v>3.848000000000007E-2</v>
      </c>
      <c r="AJ55" s="5">
        <f>A_R[[#This Row],[9+]]-A_R[[#This Row],[10+]]</f>
        <v>4.711999999999994E-2</v>
      </c>
      <c r="AK55" s="5">
        <f>A_R[[#This Row],[10+]]-A_R[[#This Row],[11+]]</f>
        <v>5.5669999999999997E-2</v>
      </c>
      <c r="AL55" s="5">
        <f>A_R[[#This Row],[11+]]-A_R[[#This Row],[12+]]</f>
        <v>6.3440000000000052E-2</v>
      </c>
      <c r="AM55" s="5">
        <f>A_R[[#This Row],[12+]]-A_R[[#This Row],[13+]]</f>
        <v>6.9739999999999913E-2</v>
      </c>
      <c r="AN55" s="5">
        <f>A_R[[#This Row],[13+]]-A_R[[#This Row],[14+]]</f>
        <v>7.79200000000001E-2</v>
      </c>
      <c r="AO55" s="5">
        <f>A_R[[#This Row],[14+]]-A_R[[#This Row],[15+]]</f>
        <v>7.567999999999997E-2</v>
      </c>
      <c r="AP55" s="5">
        <f>A_R[[#This Row],[15+]]-A_R[[#This Row],[16+]]</f>
        <v>7.4539999999999995E-2</v>
      </c>
      <c r="AQ55" s="5">
        <f>A_R[[#This Row],[16+]]-A_R[[#This Row],[17+]]</f>
        <v>7.0819999999999994E-2</v>
      </c>
      <c r="AR55" s="5">
        <f>A_R[[#This Row],[17+]]-A_R[[#This Row],[18+]]</f>
        <v>6.4909999999999968E-2</v>
      </c>
      <c r="AS55" s="5">
        <f>A_R[[#This Row],[18+]]-A_R[[#This Row],[19+]]</f>
        <v>5.7400000000000034E-2</v>
      </c>
      <c r="AT55" s="5">
        <f>A_R[[#This Row],[19+]]-A_R[[#This Row],[20+]]</f>
        <v>4.8939999999999984E-2</v>
      </c>
      <c r="AU55" s="5">
        <f>A_R[[#This Row],[20+]]-A_R[[#This Row],[21+]]</f>
        <v>4.028000000000001E-2</v>
      </c>
      <c r="AV55" s="5">
        <f>A_R[[#This Row],[21+]]-A_R[[#This Row],[22+]]</f>
        <v>3.1960000000000002E-2</v>
      </c>
      <c r="AW55" s="5">
        <f>A_R[[#This Row],[22+]]-A_R[[#This Row],[23+]]</f>
        <v>2.4469999999999992E-2</v>
      </c>
      <c r="AX55" s="5">
        <f>A_R[[#This Row],[23+]]-A_R[[#This Row],[24+]]</f>
        <v>1.8070000000000003E-2</v>
      </c>
      <c r="AY55" s="5">
        <f>A_R[[#This Row],[24+]]-A_R[[#This Row],[25+]]</f>
        <v>1.3429999999999997E-2</v>
      </c>
      <c r="AZ55" s="5">
        <f>A_R[[#This Row],[25+]]-A_R[[#This Row],[26+]]</f>
        <v>8.6700000000000006E-3</v>
      </c>
      <c r="BA55" s="5">
        <f>A_R[[#This Row],[26+]]-A_R[[#This Row],[27+]]</f>
        <v>5.7400000000000003E-3</v>
      </c>
      <c r="BB55" s="5">
        <f>A_R[[#This Row],[27+]]-A_R[[#This Row],[28+]]</f>
        <v>3.6600000000000001E-3</v>
      </c>
    </row>
    <row r="56" spans="1:54" x14ac:dyDescent="0.25">
      <c r="A56" s="10">
        <v>22400723</v>
      </c>
      <c r="B56" s="13" t="s">
        <v>97</v>
      </c>
      <c r="C56" s="13" t="s">
        <v>80</v>
      </c>
      <c r="D56" s="11">
        <v>0.83333333333333337</v>
      </c>
      <c r="E56" s="9" t="str">
        <f>HYPERLINK("https://www.nba.com/stats/player/203497/boxscores-traditional", "Rudy Gobert")</f>
        <v>Rudy Gobert</v>
      </c>
      <c r="F56">
        <v>13.4</v>
      </c>
      <c r="G56" s="4">
        <v>4.7160000000000002</v>
      </c>
      <c r="H56" s="3">
        <v>0.96245999999999998</v>
      </c>
      <c r="I56" s="3">
        <v>0.94179000000000002</v>
      </c>
      <c r="J56" s="3">
        <v>0.91308999999999996</v>
      </c>
      <c r="K56" s="3">
        <v>0.87492999999999999</v>
      </c>
      <c r="L56" s="3">
        <v>0.82381000000000004</v>
      </c>
      <c r="M56" s="3">
        <v>0.76424000000000003</v>
      </c>
      <c r="N56" s="3">
        <v>0.69496999999999998</v>
      </c>
      <c r="O56" s="3">
        <v>0.61790999999999996</v>
      </c>
      <c r="P56" s="3">
        <v>0.53188000000000002</v>
      </c>
      <c r="Q56" s="3">
        <v>0.44828000000000001</v>
      </c>
      <c r="R56" s="3">
        <v>0.36692999999999998</v>
      </c>
      <c r="S56" s="3">
        <v>0.29115999999999997</v>
      </c>
      <c r="T56" s="3">
        <v>0.22363</v>
      </c>
      <c r="U56" s="3">
        <v>0.16353999999999999</v>
      </c>
      <c r="V56" s="3">
        <v>0.11702</v>
      </c>
      <c r="W56" s="3">
        <v>8.0759999999999998E-2</v>
      </c>
      <c r="X56" s="3">
        <v>5.3699999999999998E-2</v>
      </c>
      <c r="Y56" s="3">
        <v>3.4380000000000001E-2</v>
      </c>
      <c r="Z56" s="3">
        <v>2.068E-2</v>
      </c>
      <c r="AA56" s="3">
        <v>1.222E-2</v>
      </c>
      <c r="AB56" s="3">
        <v>6.9499999999999996E-3</v>
      </c>
      <c r="AC56" s="3">
        <v>3.79E-3</v>
      </c>
      <c r="AD56" s="3">
        <v>1.99E-3</v>
      </c>
      <c r="AE56" s="3">
        <v>9.7000000000000005E-4</v>
      </c>
      <c r="AF56" s="5">
        <f>A_R[[#This Row],[5+]]-A_R[[#This Row],[6+]]</f>
        <v>2.0669999999999966E-2</v>
      </c>
      <c r="AG56" s="5">
        <f>A_R[[#This Row],[6+]]-A_R[[#This Row],[7+]]</f>
        <v>2.8700000000000059E-2</v>
      </c>
      <c r="AH56" s="5">
        <f>A_R[[#This Row],[7+]]-A_R[[#This Row],[8+]]</f>
        <v>3.8159999999999972E-2</v>
      </c>
      <c r="AI56" s="5">
        <f>A_R[[#This Row],[8+]]-A_R[[#This Row],[9+]]</f>
        <v>5.1119999999999943E-2</v>
      </c>
      <c r="AJ56" s="5">
        <f>A_R[[#This Row],[9+]]-A_R[[#This Row],[10+]]</f>
        <v>5.9570000000000012E-2</v>
      </c>
      <c r="AK56" s="5">
        <f>A_R[[#This Row],[10+]]-A_R[[#This Row],[11+]]</f>
        <v>6.9270000000000054E-2</v>
      </c>
      <c r="AL56" s="5">
        <f>A_R[[#This Row],[11+]]-A_R[[#This Row],[12+]]</f>
        <v>7.7060000000000017E-2</v>
      </c>
      <c r="AM56" s="5">
        <f>A_R[[#This Row],[12+]]-A_R[[#This Row],[13+]]</f>
        <v>8.602999999999994E-2</v>
      </c>
      <c r="AN56" s="5">
        <f>A_R[[#This Row],[13+]]-A_R[[#This Row],[14+]]</f>
        <v>8.3600000000000008E-2</v>
      </c>
      <c r="AO56" s="5">
        <f>A_R[[#This Row],[14+]]-A_R[[#This Row],[15+]]</f>
        <v>8.1350000000000033E-2</v>
      </c>
      <c r="AP56" s="5">
        <f>A_R[[#This Row],[15+]]-A_R[[#This Row],[16+]]</f>
        <v>7.5770000000000004E-2</v>
      </c>
      <c r="AQ56" s="5">
        <f>A_R[[#This Row],[16+]]-A_R[[#This Row],[17+]]</f>
        <v>6.7529999999999979E-2</v>
      </c>
      <c r="AR56" s="5">
        <f>A_R[[#This Row],[17+]]-A_R[[#This Row],[18+]]</f>
        <v>6.0090000000000005E-2</v>
      </c>
      <c r="AS56" s="5">
        <f>A_R[[#This Row],[18+]]-A_R[[#This Row],[19+]]</f>
        <v>4.6519999999999992E-2</v>
      </c>
      <c r="AT56" s="5">
        <f>A_R[[#This Row],[19+]]-A_R[[#This Row],[20+]]</f>
        <v>3.6260000000000001E-2</v>
      </c>
      <c r="AU56" s="5">
        <f>A_R[[#This Row],[20+]]-A_R[[#This Row],[21+]]</f>
        <v>2.7060000000000001E-2</v>
      </c>
      <c r="AV56" s="5">
        <f>A_R[[#This Row],[21+]]-A_R[[#This Row],[22+]]</f>
        <v>1.9319999999999997E-2</v>
      </c>
      <c r="AW56" s="5">
        <f>A_R[[#This Row],[22+]]-A_R[[#This Row],[23+]]</f>
        <v>1.37E-2</v>
      </c>
      <c r="AX56" s="5">
        <f>A_R[[#This Row],[23+]]-A_R[[#This Row],[24+]]</f>
        <v>8.4600000000000005E-3</v>
      </c>
      <c r="AY56" s="5">
        <f>A_R[[#This Row],[24+]]-A_R[[#This Row],[25+]]</f>
        <v>5.2700000000000004E-3</v>
      </c>
      <c r="AZ56" s="5">
        <f>A_R[[#This Row],[25+]]-A_R[[#This Row],[26+]]</f>
        <v>3.1599999999999996E-3</v>
      </c>
      <c r="BA56" s="5">
        <f>A_R[[#This Row],[26+]]-A_R[[#This Row],[27+]]</f>
        <v>1.8E-3</v>
      </c>
      <c r="BB56" s="5">
        <f>A_R[[#This Row],[27+]]-A_R[[#This Row],[28+]]</f>
        <v>1.0200000000000001E-3</v>
      </c>
    </row>
    <row r="57" spans="1:54" x14ac:dyDescent="0.25">
      <c r="A57" s="10">
        <v>22400723</v>
      </c>
      <c r="B57" s="13" t="s">
        <v>97</v>
      </c>
      <c r="C57" s="13" t="s">
        <v>80</v>
      </c>
      <c r="D57" s="11">
        <v>0.83333333333333337</v>
      </c>
      <c r="E57" s="9" t="str">
        <f>HYPERLINK("https://www.nba.com/stats/player/201144/boxscores-traditional", "Mike Conley")</f>
        <v>Mike Conley</v>
      </c>
      <c r="F57">
        <v>9.4</v>
      </c>
      <c r="G57" s="4">
        <v>2.653</v>
      </c>
      <c r="H57" s="3">
        <v>0.95154000000000005</v>
      </c>
      <c r="I57" s="3">
        <v>0.89973000000000003</v>
      </c>
      <c r="J57" s="3">
        <v>0.81594</v>
      </c>
      <c r="K57" s="3">
        <v>0.70194000000000001</v>
      </c>
      <c r="L57" s="3">
        <v>0.55962000000000001</v>
      </c>
      <c r="M57" s="3">
        <v>0.40905000000000002</v>
      </c>
      <c r="N57" s="3">
        <v>0.27424999999999999</v>
      </c>
      <c r="O57" s="3">
        <v>0.16353999999999999</v>
      </c>
      <c r="P57" s="3">
        <v>8.6910000000000001E-2</v>
      </c>
      <c r="Q57" s="3">
        <v>4.1820000000000003E-2</v>
      </c>
      <c r="R57" s="3">
        <v>1.7430000000000001E-2</v>
      </c>
      <c r="S57" s="3">
        <v>6.3899999999999998E-3</v>
      </c>
      <c r="T57" s="3">
        <v>2.1199999999999999E-3</v>
      </c>
      <c r="U57" s="3">
        <v>5.9999999999999995E-4</v>
      </c>
      <c r="V57" s="3">
        <v>1.4999999999999999E-4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5">
        <f>A_R[[#This Row],[5+]]-A_R[[#This Row],[6+]]</f>
        <v>5.1810000000000023E-2</v>
      </c>
      <c r="AG57" s="5">
        <f>A_R[[#This Row],[6+]]-A_R[[#This Row],[7+]]</f>
        <v>8.3790000000000031E-2</v>
      </c>
      <c r="AH57" s="5">
        <f>A_R[[#This Row],[7+]]-A_R[[#This Row],[8+]]</f>
        <v>0.11399999999999999</v>
      </c>
      <c r="AI57" s="5">
        <f>A_R[[#This Row],[8+]]-A_R[[#This Row],[9+]]</f>
        <v>0.14232</v>
      </c>
      <c r="AJ57" s="5">
        <f>A_R[[#This Row],[9+]]-A_R[[#This Row],[10+]]</f>
        <v>0.15056999999999998</v>
      </c>
      <c r="AK57" s="5">
        <f>A_R[[#This Row],[10+]]-A_R[[#This Row],[11+]]</f>
        <v>0.13480000000000003</v>
      </c>
      <c r="AL57" s="5">
        <f>A_R[[#This Row],[11+]]-A_R[[#This Row],[12+]]</f>
        <v>0.11071</v>
      </c>
      <c r="AM57" s="5">
        <f>A_R[[#This Row],[12+]]-A_R[[#This Row],[13+]]</f>
        <v>7.662999999999999E-2</v>
      </c>
      <c r="AN57" s="5">
        <f>A_R[[#This Row],[13+]]-A_R[[#This Row],[14+]]</f>
        <v>4.5089999999999998E-2</v>
      </c>
      <c r="AO57" s="5">
        <f>A_R[[#This Row],[14+]]-A_R[[#This Row],[15+]]</f>
        <v>2.4390000000000002E-2</v>
      </c>
      <c r="AP57" s="5">
        <f>A_R[[#This Row],[15+]]-A_R[[#This Row],[16+]]</f>
        <v>1.1040000000000001E-2</v>
      </c>
      <c r="AQ57" s="5">
        <f>A_R[[#This Row],[16+]]-A_R[[#This Row],[17+]]</f>
        <v>4.2699999999999995E-3</v>
      </c>
      <c r="AR57" s="5">
        <f>A_R[[#This Row],[17+]]-A_R[[#This Row],[18+]]</f>
        <v>1.5200000000000001E-3</v>
      </c>
      <c r="AS57" s="5">
        <f>A_R[[#This Row],[18+]]-A_R[[#This Row],[19+]]</f>
        <v>4.4999999999999999E-4</v>
      </c>
      <c r="AT57" s="5">
        <f>A_R[[#This Row],[19+]]-A_R[[#This Row],[20+]]</f>
        <v>1.4999999999999999E-4</v>
      </c>
      <c r="AU57" s="5">
        <f>A_R[[#This Row],[20+]]-A_R[[#This Row],[21+]]</f>
        <v>0</v>
      </c>
      <c r="AV57" s="5">
        <f>A_R[[#This Row],[21+]]-A_R[[#This Row],[22+]]</f>
        <v>0</v>
      </c>
      <c r="AW57" s="5">
        <f>A_R[[#This Row],[22+]]-A_R[[#This Row],[23+]]</f>
        <v>0</v>
      </c>
      <c r="AX57" s="5">
        <f>A_R[[#This Row],[23+]]-A_R[[#This Row],[24+]]</f>
        <v>0</v>
      </c>
      <c r="AY57" s="5">
        <f>A_R[[#This Row],[24+]]-A_R[[#This Row],[25+]]</f>
        <v>0</v>
      </c>
      <c r="AZ57" s="5">
        <f>A_R[[#This Row],[25+]]-A_R[[#This Row],[26+]]</f>
        <v>0</v>
      </c>
      <c r="BA57" s="5">
        <f>A_R[[#This Row],[26+]]-A_R[[#This Row],[27+]]</f>
        <v>0</v>
      </c>
      <c r="BB57" s="5">
        <f>A_R[[#This Row],[27+]]-A_R[[#This Row],[28+]]</f>
        <v>0</v>
      </c>
    </row>
    <row r="58" spans="1:54" x14ac:dyDescent="0.25">
      <c r="A58" s="10">
        <v>22400723</v>
      </c>
      <c r="B58" s="13" t="s">
        <v>97</v>
      </c>
      <c r="C58" s="13" t="s">
        <v>80</v>
      </c>
      <c r="D58" s="11">
        <v>0.83333333333333337</v>
      </c>
      <c r="E58" s="9" t="str">
        <f>HYPERLINK("https://www.nba.com/stats/player/1630183/boxscores-traditional", "Jaden McDaniels")</f>
        <v>Jaden McDaniels</v>
      </c>
      <c r="F58">
        <v>9.8000000000000007</v>
      </c>
      <c r="G58" s="4">
        <v>3.544</v>
      </c>
      <c r="H58" s="3">
        <v>0.91149000000000002</v>
      </c>
      <c r="I58" s="3">
        <v>0.85768999999999995</v>
      </c>
      <c r="J58" s="3">
        <v>0.78524000000000005</v>
      </c>
      <c r="K58" s="3">
        <v>0.69496999999999998</v>
      </c>
      <c r="L58" s="3">
        <v>0.59094999999999998</v>
      </c>
      <c r="M58" s="3">
        <v>0.47608</v>
      </c>
      <c r="N58" s="3">
        <v>0.36692999999999998</v>
      </c>
      <c r="O58" s="3">
        <v>0.26762999999999998</v>
      </c>
      <c r="P58" s="3">
        <v>0.18406</v>
      </c>
      <c r="Q58" s="3">
        <v>0.11702</v>
      </c>
      <c r="R58" s="3">
        <v>7.0779999999999996E-2</v>
      </c>
      <c r="S58" s="3">
        <v>4.0059999999999998E-2</v>
      </c>
      <c r="T58" s="3">
        <v>2.1180000000000001E-2</v>
      </c>
      <c r="U58" s="3">
        <v>1.044E-2</v>
      </c>
      <c r="V58" s="3">
        <v>4.6600000000000001E-3</v>
      </c>
      <c r="W58" s="3">
        <v>1.99E-3</v>
      </c>
      <c r="X58" s="3">
        <v>7.9000000000000001E-4</v>
      </c>
      <c r="Y58" s="3">
        <v>2.9E-4</v>
      </c>
      <c r="Z58" s="3">
        <v>1E-4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5">
        <f>A_R[[#This Row],[5+]]-A_R[[#This Row],[6+]]</f>
        <v>5.380000000000007E-2</v>
      </c>
      <c r="AG58" s="5">
        <f>A_R[[#This Row],[6+]]-A_R[[#This Row],[7+]]</f>
        <v>7.2449999999999903E-2</v>
      </c>
      <c r="AH58" s="5">
        <f>A_R[[#This Row],[7+]]-A_R[[#This Row],[8+]]</f>
        <v>9.0270000000000072E-2</v>
      </c>
      <c r="AI58" s="5">
        <f>A_R[[#This Row],[8+]]-A_R[[#This Row],[9+]]</f>
        <v>0.10402</v>
      </c>
      <c r="AJ58" s="5">
        <f>A_R[[#This Row],[9+]]-A_R[[#This Row],[10+]]</f>
        <v>0.11486999999999997</v>
      </c>
      <c r="AK58" s="5">
        <f>A_R[[#This Row],[10+]]-A_R[[#This Row],[11+]]</f>
        <v>0.10915000000000002</v>
      </c>
      <c r="AL58" s="5">
        <f>A_R[[#This Row],[11+]]-A_R[[#This Row],[12+]]</f>
        <v>9.9299999999999999E-2</v>
      </c>
      <c r="AM58" s="5">
        <f>A_R[[#This Row],[12+]]-A_R[[#This Row],[13+]]</f>
        <v>8.3569999999999978E-2</v>
      </c>
      <c r="AN58" s="5">
        <f>A_R[[#This Row],[13+]]-A_R[[#This Row],[14+]]</f>
        <v>6.7040000000000002E-2</v>
      </c>
      <c r="AO58" s="5">
        <f>A_R[[#This Row],[14+]]-A_R[[#This Row],[15+]]</f>
        <v>4.6240000000000003E-2</v>
      </c>
      <c r="AP58" s="5">
        <f>A_R[[#This Row],[15+]]-A_R[[#This Row],[16+]]</f>
        <v>3.0719999999999997E-2</v>
      </c>
      <c r="AQ58" s="5">
        <f>A_R[[#This Row],[16+]]-A_R[[#This Row],[17+]]</f>
        <v>1.8879999999999997E-2</v>
      </c>
      <c r="AR58" s="5">
        <f>A_R[[#This Row],[17+]]-A_R[[#This Row],[18+]]</f>
        <v>1.0740000000000001E-2</v>
      </c>
      <c r="AS58" s="5">
        <f>A_R[[#This Row],[18+]]-A_R[[#This Row],[19+]]</f>
        <v>5.7799999999999995E-3</v>
      </c>
      <c r="AT58" s="5">
        <f>A_R[[#This Row],[19+]]-A_R[[#This Row],[20+]]</f>
        <v>2.6700000000000001E-3</v>
      </c>
      <c r="AU58" s="5">
        <f>A_R[[#This Row],[20+]]-A_R[[#This Row],[21+]]</f>
        <v>1.2000000000000001E-3</v>
      </c>
      <c r="AV58" s="5">
        <f>A_R[[#This Row],[21+]]-A_R[[#This Row],[22+]]</f>
        <v>5.0000000000000001E-4</v>
      </c>
      <c r="AW58" s="5">
        <f>A_R[[#This Row],[22+]]-A_R[[#This Row],[23+]]</f>
        <v>1.9000000000000001E-4</v>
      </c>
      <c r="AX58" s="5">
        <f>A_R[[#This Row],[23+]]-A_R[[#This Row],[24+]]</f>
        <v>1E-4</v>
      </c>
      <c r="AY58" s="5">
        <f>A_R[[#This Row],[24+]]-A_R[[#This Row],[25+]]</f>
        <v>0</v>
      </c>
      <c r="AZ58" s="5">
        <f>A_R[[#This Row],[25+]]-A_R[[#This Row],[26+]]</f>
        <v>0</v>
      </c>
      <c r="BA58" s="5">
        <f>A_R[[#This Row],[26+]]-A_R[[#This Row],[27+]]</f>
        <v>0</v>
      </c>
      <c r="BB58" s="5">
        <f>A_R[[#This Row],[27+]]-A_R[[#This Row],[28+]]</f>
        <v>0</v>
      </c>
    </row>
    <row r="59" spans="1:54" x14ac:dyDescent="0.25">
      <c r="A59" s="10">
        <v>22400723</v>
      </c>
      <c r="B59" s="13" t="s">
        <v>97</v>
      </c>
      <c r="C59" s="13" t="s">
        <v>80</v>
      </c>
      <c r="D59" s="11">
        <v>0.83333333333333337</v>
      </c>
      <c r="E59" s="9" t="str">
        <f>HYPERLINK("https://www.nba.com/stats/player/1628978/boxscores-traditional", "Donte DiVincenzo")</f>
        <v>Donte DiVincenzo</v>
      </c>
      <c r="F59">
        <v>10</v>
      </c>
      <c r="G59" s="4">
        <v>5.2919999999999998</v>
      </c>
      <c r="H59" s="3">
        <v>0.82638999999999996</v>
      </c>
      <c r="I59" s="3">
        <v>0.77637</v>
      </c>
      <c r="J59" s="3">
        <v>0.71565999999999996</v>
      </c>
      <c r="K59" s="3">
        <v>0.64802999999999999</v>
      </c>
      <c r="L59" s="3">
        <v>0.57535000000000003</v>
      </c>
      <c r="M59" s="3">
        <v>0.5</v>
      </c>
      <c r="N59" s="3">
        <v>0.42465000000000003</v>
      </c>
      <c r="O59" s="3">
        <v>0.35197000000000001</v>
      </c>
      <c r="P59" s="3">
        <v>0.28433999999999998</v>
      </c>
      <c r="Q59" s="3">
        <v>0.22363</v>
      </c>
      <c r="R59" s="3">
        <v>0.17360999999999999</v>
      </c>
      <c r="S59" s="3">
        <v>0.12923999999999999</v>
      </c>
      <c r="T59" s="3">
        <v>9.3420000000000003E-2</v>
      </c>
      <c r="U59" s="3">
        <v>6.5519999999999995E-2</v>
      </c>
      <c r="V59" s="3">
        <v>4.4569999999999999E-2</v>
      </c>
      <c r="W59" s="3">
        <v>2.938E-2</v>
      </c>
      <c r="X59" s="3">
        <v>1.8759999999999999E-2</v>
      </c>
      <c r="Y59" s="3">
        <v>1.1599999999999999E-2</v>
      </c>
      <c r="Z59" s="3">
        <v>6.9499999999999996E-3</v>
      </c>
      <c r="AA59" s="3">
        <v>4.0200000000000001E-3</v>
      </c>
      <c r="AB59" s="3">
        <v>2.33E-3</v>
      </c>
      <c r="AC59" s="3">
        <v>1.2600000000000001E-3</v>
      </c>
      <c r="AD59" s="3">
        <v>6.6E-4</v>
      </c>
      <c r="AE59" s="3">
        <v>3.4000000000000002E-4</v>
      </c>
      <c r="AF59" s="5">
        <f>A_R[[#This Row],[5+]]-A_R[[#This Row],[6+]]</f>
        <v>5.0019999999999953E-2</v>
      </c>
      <c r="AG59" s="5">
        <f>A_R[[#This Row],[6+]]-A_R[[#This Row],[7+]]</f>
        <v>6.0710000000000042E-2</v>
      </c>
      <c r="AH59" s="5">
        <f>A_R[[#This Row],[7+]]-A_R[[#This Row],[8+]]</f>
        <v>6.7629999999999968E-2</v>
      </c>
      <c r="AI59" s="5">
        <f>A_R[[#This Row],[8+]]-A_R[[#This Row],[9+]]</f>
        <v>7.2679999999999967E-2</v>
      </c>
      <c r="AJ59" s="5">
        <f>A_R[[#This Row],[9+]]-A_R[[#This Row],[10+]]</f>
        <v>7.5350000000000028E-2</v>
      </c>
      <c r="AK59" s="5">
        <f>A_R[[#This Row],[10+]]-A_R[[#This Row],[11+]]</f>
        <v>7.5349999999999973E-2</v>
      </c>
      <c r="AL59" s="5">
        <f>A_R[[#This Row],[11+]]-A_R[[#This Row],[12+]]</f>
        <v>7.2680000000000022E-2</v>
      </c>
      <c r="AM59" s="5">
        <f>A_R[[#This Row],[12+]]-A_R[[#This Row],[13+]]</f>
        <v>6.7630000000000023E-2</v>
      </c>
      <c r="AN59" s="5">
        <f>A_R[[#This Row],[13+]]-A_R[[#This Row],[14+]]</f>
        <v>6.0709999999999986E-2</v>
      </c>
      <c r="AO59" s="5">
        <f>A_R[[#This Row],[14+]]-A_R[[#This Row],[15+]]</f>
        <v>5.0020000000000009E-2</v>
      </c>
      <c r="AP59" s="5">
        <f>A_R[[#This Row],[15+]]-A_R[[#This Row],[16+]]</f>
        <v>4.4369999999999993E-2</v>
      </c>
      <c r="AQ59" s="5">
        <f>A_R[[#This Row],[16+]]-A_R[[#This Row],[17+]]</f>
        <v>3.5819999999999991E-2</v>
      </c>
      <c r="AR59" s="5">
        <f>A_R[[#This Row],[17+]]-A_R[[#This Row],[18+]]</f>
        <v>2.7900000000000008E-2</v>
      </c>
      <c r="AS59" s="5">
        <f>A_R[[#This Row],[18+]]-A_R[[#This Row],[19+]]</f>
        <v>2.0949999999999996E-2</v>
      </c>
      <c r="AT59" s="5">
        <f>A_R[[#This Row],[19+]]-A_R[[#This Row],[20+]]</f>
        <v>1.5189999999999999E-2</v>
      </c>
      <c r="AU59" s="5">
        <f>A_R[[#This Row],[20+]]-A_R[[#This Row],[21+]]</f>
        <v>1.0620000000000001E-2</v>
      </c>
      <c r="AV59" s="5">
        <f>A_R[[#This Row],[21+]]-A_R[[#This Row],[22+]]</f>
        <v>7.1599999999999997E-3</v>
      </c>
      <c r="AW59" s="5">
        <f>A_R[[#This Row],[22+]]-A_R[[#This Row],[23+]]</f>
        <v>4.6499999999999996E-3</v>
      </c>
      <c r="AX59" s="5">
        <f>A_R[[#This Row],[23+]]-A_R[[#This Row],[24+]]</f>
        <v>2.9299999999999994E-3</v>
      </c>
      <c r="AY59" s="5">
        <f>A_R[[#This Row],[24+]]-A_R[[#This Row],[25+]]</f>
        <v>1.6900000000000001E-3</v>
      </c>
      <c r="AZ59" s="5">
        <f>A_R[[#This Row],[25+]]-A_R[[#This Row],[26+]]</f>
        <v>1.07E-3</v>
      </c>
      <c r="BA59" s="5">
        <f>A_R[[#This Row],[26+]]-A_R[[#This Row],[27+]]</f>
        <v>6.0000000000000006E-4</v>
      </c>
      <c r="BB59" s="5">
        <f>A_R[[#This Row],[27+]]-A_R[[#This Row],[28+]]</f>
        <v>3.1999999999999997E-4</v>
      </c>
    </row>
    <row r="60" spans="1:54" x14ac:dyDescent="0.25">
      <c r="A60" s="10">
        <v>22400725</v>
      </c>
      <c r="B60" s="13" t="s">
        <v>98</v>
      </c>
      <c r="C60" s="13" t="s">
        <v>99</v>
      </c>
      <c r="D60" s="11">
        <v>0.875</v>
      </c>
      <c r="E60" s="9" t="str">
        <f>HYPERLINK("https://www.nba.com/stats/player/1631117/boxscores-traditional", "Walker Kessler")</f>
        <v>Walker Kessler</v>
      </c>
      <c r="F60">
        <v>13.2</v>
      </c>
      <c r="G60" s="4">
        <v>3.3109999999999999</v>
      </c>
      <c r="H60" s="3">
        <v>0.99343000000000004</v>
      </c>
      <c r="I60" s="3">
        <v>0.98499999999999999</v>
      </c>
      <c r="J60" s="3">
        <v>0.96926000000000001</v>
      </c>
      <c r="K60" s="3">
        <v>0.94179000000000002</v>
      </c>
      <c r="L60" s="3">
        <v>0.89795999999999998</v>
      </c>
      <c r="M60" s="3">
        <v>0.83398000000000005</v>
      </c>
      <c r="N60" s="3">
        <v>0.74536999999999998</v>
      </c>
      <c r="O60" s="3">
        <v>0.64058000000000004</v>
      </c>
      <c r="P60" s="3">
        <v>0.52392000000000005</v>
      </c>
      <c r="Q60" s="3">
        <v>0.40516999999999997</v>
      </c>
      <c r="R60" s="3">
        <v>0.29459999999999997</v>
      </c>
      <c r="S60" s="3">
        <v>0.19766</v>
      </c>
      <c r="T60" s="3">
        <v>0.12506999999999999</v>
      </c>
      <c r="U60" s="3">
        <v>7.3529999999999998E-2</v>
      </c>
      <c r="V60" s="3">
        <v>4.0059999999999998E-2</v>
      </c>
      <c r="W60" s="3">
        <v>2.018E-2</v>
      </c>
      <c r="X60" s="3">
        <v>9.1400000000000006E-3</v>
      </c>
      <c r="Y60" s="3">
        <v>3.9100000000000003E-3</v>
      </c>
      <c r="Z60" s="3">
        <v>1.5399999999999999E-3</v>
      </c>
      <c r="AA60" s="3">
        <v>5.5999999999999995E-4</v>
      </c>
      <c r="AB60" s="3">
        <v>1.9000000000000001E-4</v>
      </c>
      <c r="AC60" s="3">
        <v>5.0000000000000002E-5</v>
      </c>
      <c r="AD60" s="3">
        <v>0</v>
      </c>
      <c r="AE60" s="3">
        <v>0</v>
      </c>
      <c r="AF60" s="5">
        <f>A_R[[#This Row],[5+]]-A_R[[#This Row],[6+]]</f>
        <v>8.4300000000000486E-3</v>
      </c>
      <c r="AG60" s="5">
        <f>A_R[[#This Row],[6+]]-A_R[[#This Row],[7+]]</f>
        <v>1.5739999999999976E-2</v>
      </c>
      <c r="AH60" s="5">
        <f>A_R[[#This Row],[7+]]-A_R[[#This Row],[8+]]</f>
        <v>2.7469999999999994E-2</v>
      </c>
      <c r="AI60" s="5">
        <f>A_R[[#This Row],[8+]]-A_R[[#This Row],[9+]]</f>
        <v>4.3830000000000036E-2</v>
      </c>
      <c r="AJ60" s="5">
        <f>A_R[[#This Row],[9+]]-A_R[[#This Row],[10+]]</f>
        <v>6.3979999999999926E-2</v>
      </c>
      <c r="AK60" s="5">
        <f>A_R[[#This Row],[10+]]-A_R[[#This Row],[11+]]</f>
        <v>8.8610000000000078E-2</v>
      </c>
      <c r="AL60" s="5">
        <f>A_R[[#This Row],[11+]]-A_R[[#This Row],[12+]]</f>
        <v>0.10478999999999994</v>
      </c>
      <c r="AM60" s="5">
        <f>A_R[[#This Row],[12+]]-A_R[[#This Row],[13+]]</f>
        <v>0.11665999999999999</v>
      </c>
      <c r="AN60" s="5">
        <f>A_R[[#This Row],[13+]]-A_R[[#This Row],[14+]]</f>
        <v>0.11875000000000008</v>
      </c>
      <c r="AO60" s="5">
        <f>A_R[[#This Row],[14+]]-A_R[[#This Row],[15+]]</f>
        <v>0.11057</v>
      </c>
      <c r="AP60" s="5">
        <f>A_R[[#This Row],[15+]]-A_R[[#This Row],[16+]]</f>
        <v>9.6939999999999971E-2</v>
      </c>
      <c r="AQ60" s="5">
        <f>A_R[[#This Row],[16+]]-A_R[[#This Row],[17+]]</f>
        <v>7.2590000000000016E-2</v>
      </c>
      <c r="AR60" s="5">
        <f>A_R[[#This Row],[17+]]-A_R[[#This Row],[18+]]</f>
        <v>5.1539999999999989E-2</v>
      </c>
      <c r="AS60" s="5">
        <f>A_R[[#This Row],[18+]]-A_R[[#This Row],[19+]]</f>
        <v>3.347E-2</v>
      </c>
      <c r="AT60" s="5">
        <f>A_R[[#This Row],[19+]]-A_R[[#This Row],[20+]]</f>
        <v>1.9879999999999998E-2</v>
      </c>
      <c r="AU60" s="5">
        <f>A_R[[#This Row],[20+]]-A_R[[#This Row],[21+]]</f>
        <v>1.1039999999999999E-2</v>
      </c>
      <c r="AV60" s="5">
        <f>A_R[[#This Row],[21+]]-A_R[[#This Row],[22+]]</f>
        <v>5.2300000000000003E-3</v>
      </c>
      <c r="AW60" s="5">
        <f>A_R[[#This Row],[22+]]-A_R[[#This Row],[23+]]</f>
        <v>2.3700000000000006E-3</v>
      </c>
      <c r="AX60" s="5">
        <f>A_R[[#This Row],[23+]]-A_R[[#This Row],[24+]]</f>
        <v>9.7999999999999997E-4</v>
      </c>
      <c r="AY60" s="5">
        <f>A_R[[#This Row],[24+]]-A_R[[#This Row],[25+]]</f>
        <v>3.6999999999999994E-4</v>
      </c>
      <c r="AZ60" s="5">
        <f>A_R[[#This Row],[25+]]-A_R[[#This Row],[26+]]</f>
        <v>1.4000000000000001E-4</v>
      </c>
      <c r="BA60" s="5">
        <f>A_R[[#This Row],[26+]]-A_R[[#This Row],[27+]]</f>
        <v>5.0000000000000002E-5</v>
      </c>
      <c r="BB60" s="5">
        <f>A_R[[#This Row],[27+]]-A_R[[#This Row],[28+]]</f>
        <v>0</v>
      </c>
    </row>
    <row r="61" spans="1:54" x14ac:dyDescent="0.25">
      <c r="A61" s="10">
        <v>22400725</v>
      </c>
      <c r="B61" s="13" t="s">
        <v>98</v>
      </c>
      <c r="C61" s="13" t="s">
        <v>99</v>
      </c>
      <c r="D61" s="11">
        <v>0.875</v>
      </c>
      <c r="E61" s="9" t="str">
        <f>HYPERLINK("https://www.nba.com/stats/player/1642268/boxscores-traditional", "Isaiah Collier")</f>
        <v>Isaiah Collier</v>
      </c>
      <c r="F61">
        <v>11</v>
      </c>
      <c r="G61" s="4">
        <v>2.0979999999999999</v>
      </c>
      <c r="H61" s="3">
        <v>0.99787999999999999</v>
      </c>
      <c r="I61" s="3">
        <v>0.99134</v>
      </c>
      <c r="J61" s="3">
        <v>0.97192999999999996</v>
      </c>
      <c r="K61" s="3">
        <v>0.92364000000000002</v>
      </c>
      <c r="L61" s="3">
        <v>0.82894000000000001</v>
      </c>
      <c r="M61" s="3">
        <v>0.68439000000000005</v>
      </c>
      <c r="N61" s="3">
        <v>0.5</v>
      </c>
      <c r="O61" s="3">
        <v>0.31561</v>
      </c>
      <c r="P61" s="3">
        <v>0.17105999999999999</v>
      </c>
      <c r="Q61" s="3">
        <v>7.6359999999999997E-2</v>
      </c>
      <c r="R61" s="3">
        <v>2.8070000000000001E-2</v>
      </c>
      <c r="S61" s="3">
        <v>8.6599999999999993E-3</v>
      </c>
      <c r="T61" s="3">
        <v>2.1199999999999999E-3</v>
      </c>
      <c r="U61" s="3">
        <v>4.2000000000000002E-4</v>
      </c>
      <c r="V61" s="3">
        <v>6.9999999999999994E-5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5">
        <f>A_R[[#This Row],[5+]]-A_R[[#This Row],[6+]]</f>
        <v>6.5399999999999903E-3</v>
      </c>
      <c r="AG61" s="5">
        <f>A_R[[#This Row],[6+]]-A_R[[#This Row],[7+]]</f>
        <v>1.9410000000000038E-2</v>
      </c>
      <c r="AH61" s="5">
        <f>A_R[[#This Row],[7+]]-A_R[[#This Row],[8+]]</f>
        <v>4.8289999999999944E-2</v>
      </c>
      <c r="AI61" s="5">
        <f>A_R[[#This Row],[8+]]-A_R[[#This Row],[9+]]</f>
        <v>9.4700000000000006E-2</v>
      </c>
      <c r="AJ61" s="5">
        <f>A_R[[#This Row],[9+]]-A_R[[#This Row],[10+]]</f>
        <v>0.14454999999999996</v>
      </c>
      <c r="AK61" s="5">
        <f>A_R[[#This Row],[10+]]-A_R[[#This Row],[11+]]</f>
        <v>0.18439000000000005</v>
      </c>
      <c r="AL61" s="5">
        <f>A_R[[#This Row],[11+]]-A_R[[#This Row],[12+]]</f>
        <v>0.18439</v>
      </c>
      <c r="AM61" s="5">
        <f>A_R[[#This Row],[12+]]-A_R[[#This Row],[13+]]</f>
        <v>0.14455000000000001</v>
      </c>
      <c r="AN61" s="5">
        <f>A_R[[#This Row],[13+]]-A_R[[#This Row],[14+]]</f>
        <v>9.4699999999999993E-2</v>
      </c>
      <c r="AO61" s="5">
        <f>A_R[[#This Row],[14+]]-A_R[[#This Row],[15+]]</f>
        <v>4.829E-2</v>
      </c>
      <c r="AP61" s="5">
        <f>A_R[[#This Row],[15+]]-A_R[[#This Row],[16+]]</f>
        <v>1.9410000000000004E-2</v>
      </c>
      <c r="AQ61" s="5">
        <f>A_R[[#This Row],[16+]]-A_R[[#This Row],[17+]]</f>
        <v>6.5399999999999989E-3</v>
      </c>
      <c r="AR61" s="5">
        <f>A_R[[#This Row],[17+]]-A_R[[#This Row],[18+]]</f>
        <v>1.6999999999999999E-3</v>
      </c>
      <c r="AS61" s="5">
        <f>A_R[[#This Row],[18+]]-A_R[[#This Row],[19+]]</f>
        <v>3.5000000000000005E-4</v>
      </c>
      <c r="AT61" s="5">
        <f>A_R[[#This Row],[19+]]-A_R[[#This Row],[20+]]</f>
        <v>6.9999999999999994E-5</v>
      </c>
      <c r="AU61" s="5">
        <f>A_R[[#This Row],[20+]]-A_R[[#This Row],[21+]]</f>
        <v>0</v>
      </c>
      <c r="AV61" s="5">
        <f>A_R[[#This Row],[21+]]-A_R[[#This Row],[22+]]</f>
        <v>0</v>
      </c>
      <c r="AW61" s="5">
        <f>A_R[[#This Row],[22+]]-A_R[[#This Row],[23+]]</f>
        <v>0</v>
      </c>
      <c r="AX61" s="5">
        <f>A_R[[#This Row],[23+]]-A_R[[#This Row],[24+]]</f>
        <v>0</v>
      </c>
      <c r="AY61" s="5">
        <f>A_R[[#This Row],[24+]]-A_R[[#This Row],[25+]]</f>
        <v>0</v>
      </c>
      <c r="AZ61" s="5">
        <f>A_R[[#This Row],[25+]]-A_R[[#This Row],[26+]]</f>
        <v>0</v>
      </c>
      <c r="BA61" s="5">
        <f>A_R[[#This Row],[26+]]-A_R[[#This Row],[27+]]</f>
        <v>0</v>
      </c>
      <c r="BB61" s="5">
        <f>A_R[[#This Row],[27+]]-A_R[[#This Row],[28+]]</f>
        <v>0</v>
      </c>
    </row>
    <row r="62" spans="1:54" x14ac:dyDescent="0.25">
      <c r="A62" s="10">
        <v>22400725</v>
      </c>
      <c r="B62" s="13" t="s">
        <v>98</v>
      </c>
      <c r="C62" s="13" t="s">
        <v>99</v>
      </c>
      <c r="D62" s="11">
        <v>0.875</v>
      </c>
      <c r="E62" s="9" t="str">
        <f>HYPERLINK("https://www.nba.com/stats/player/1628381/boxscores-traditional", "John Collins")</f>
        <v>John Collins</v>
      </c>
      <c r="F62">
        <v>9.8000000000000007</v>
      </c>
      <c r="G62" s="4">
        <v>3.1240000000000001</v>
      </c>
      <c r="H62" s="3">
        <v>0.93822000000000005</v>
      </c>
      <c r="I62" s="3">
        <v>0.88876999999999995</v>
      </c>
      <c r="J62" s="3">
        <v>0.81594</v>
      </c>
      <c r="K62" s="3">
        <v>0.71904000000000001</v>
      </c>
      <c r="L62" s="3">
        <v>0.60257000000000005</v>
      </c>
      <c r="M62" s="3">
        <v>0.47608</v>
      </c>
      <c r="N62" s="3">
        <v>0.35197000000000001</v>
      </c>
      <c r="O62" s="3">
        <v>0.24196000000000001</v>
      </c>
      <c r="P62" s="3">
        <v>0.15386</v>
      </c>
      <c r="Q62" s="3">
        <v>9.0120000000000006E-2</v>
      </c>
      <c r="R62" s="3">
        <v>4.8460000000000003E-2</v>
      </c>
      <c r="S62" s="3">
        <v>2.385E-2</v>
      </c>
      <c r="T62" s="3">
        <v>1.072E-2</v>
      </c>
      <c r="U62" s="3">
        <v>4.4000000000000003E-3</v>
      </c>
      <c r="V62" s="3">
        <v>1.64E-3</v>
      </c>
      <c r="W62" s="3">
        <v>5.4000000000000001E-4</v>
      </c>
      <c r="X62" s="3">
        <v>1.7000000000000001E-4</v>
      </c>
      <c r="Y62" s="3">
        <v>5.0000000000000002E-5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5">
        <f>A_R[[#This Row],[5+]]-A_R[[#This Row],[6+]]</f>
        <v>4.9450000000000105E-2</v>
      </c>
      <c r="AG62" s="5">
        <f>A_R[[#This Row],[6+]]-A_R[[#This Row],[7+]]</f>
        <v>7.282999999999995E-2</v>
      </c>
      <c r="AH62" s="5">
        <f>A_R[[#This Row],[7+]]-A_R[[#This Row],[8+]]</f>
        <v>9.6899999999999986E-2</v>
      </c>
      <c r="AI62" s="5">
        <f>A_R[[#This Row],[8+]]-A_R[[#This Row],[9+]]</f>
        <v>0.11646999999999996</v>
      </c>
      <c r="AJ62" s="5">
        <f>A_R[[#This Row],[9+]]-A_R[[#This Row],[10+]]</f>
        <v>0.12649000000000005</v>
      </c>
      <c r="AK62" s="5">
        <f>A_R[[#This Row],[10+]]-A_R[[#This Row],[11+]]</f>
        <v>0.12411</v>
      </c>
      <c r="AL62" s="5">
        <f>A_R[[#This Row],[11+]]-A_R[[#This Row],[12+]]</f>
        <v>0.11001</v>
      </c>
      <c r="AM62" s="5">
        <f>A_R[[#This Row],[12+]]-A_R[[#This Row],[13+]]</f>
        <v>8.8100000000000012E-2</v>
      </c>
      <c r="AN62" s="5">
        <f>A_R[[#This Row],[13+]]-A_R[[#This Row],[14+]]</f>
        <v>6.3739999999999991E-2</v>
      </c>
      <c r="AO62" s="5">
        <f>A_R[[#This Row],[14+]]-A_R[[#This Row],[15+]]</f>
        <v>4.1660000000000003E-2</v>
      </c>
      <c r="AP62" s="5">
        <f>A_R[[#This Row],[15+]]-A_R[[#This Row],[16+]]</f>
        <v>2.4610000000000003E-2</v>
      </c>
      <c r="AQ62" s="5">
        <f>A_R[[#This Row],[16+]]-A_R[[#This Row],[17+]]</f>
        <v>1.3129999999999999E-2</v>
      </c>
      <c r="AR62" s="5">
        <f>A_R[[#This Row],[17+]]-A_R[[#This Row],[18+]]</f>
        <v>6.3200000000000001E-3</v>
      </c>
      <c r="AS62" s="5">
        <f>A_R[[#This Row],[18+]]-A_R[[#This Row],[19+]]</f>
        <v>2.7600000000000003E-3</v>
      </c>
      <c r="AT62" s="5">
        <f>A_R[[#This Row],[19+]]-A_R[[#This Row],[20+]]</f>
        <v>1.0999999999999998E-3</v>
      </c>
      <c r="AU62" s="5">
        <f>A_R[[#This Row],[20+]]-A_R[[#This Row],[21+]]</f>
        <v>3.6999999999999999E-4</v>
      </c>
      <c r="AV62" s="5">
        <f>A_R[[#This Row],[21+]]-A_R[[#This Row],[22+]]</f>
        <v>1.2000000000000002E-4</v>
      </c>
      <c r="AW62" s="5">
        <f>A_R[[#This Row],[22+]]-A_R[[#This Row],[23+]]</f>
        <v>5.0000000000000002E-5</v>
      </c>
      <c r="AX62" s="5">
        <f>A_R[[#This Row],[23+]]-A_R[[#This Row],[24+]]</f>
        <v>0</v>
      </c>
      <c r="AY62" s="5">
        <f>A_R[[#This Row],[24+]]-A_R[[#This Row],[25+]]</f>
        <v>0</v>
      </c>
      <c r="AZ62" s="5">
        <f>A_R[[#This Row],[25+]]-A_R[[#This Row],[26+]]</f>
        <v>0</v>
      </c>
      <c r="BA62" s="5">
        <f>A_R[[#This Row],[26+]]-A_R[[#This Row],[27+]]</f>
        <v>0</v>
      </c>
      <c r="BB62" s="5">
        <f>A_R[[#This Row],[27+]]-A_R[[#This Row],[28+]]</f>
        <v>0</v>
      </c>
    </row>
    <row r="63" spans="1:54" x14ac:dyDescent="0.25">
      <c r="A63" s="10">
        <v>22400725</v>
      </c>
      <c r="B63" s="13" t="s">
        <v>98</v>
      </c>
      <c r="C63" s="13" t="s">
        <v>99</v>
      </c>
      <c r="D63" s="11">
        <v>0.875</v>
      </c>
      <c r="E63" s="9" t="str">
        <f>HYPERLINK("https://www.nba.com/stats/player/1641718/boxscores-traditional", "Keyonte George")</f>
        <v>Keyonte George</v>
      </c>
      <c r="F63">
        <v>10.4</v>
      </c>
      <c r="G63" s="4">
        <v>5.0039999999999996</v>
      </c>
      <c r="H63" s="3">
        <v>0.85992999999999997</v>
      </c>
      <c r="I63" s="3">
        <v>0.81057000000000001</v>
      </c>
      <c r="J63" s="3">
        <v>0.75175000000000003</v>
      </c>
      <c r="K63" s="3">
        <v>0.68439000000000005</v>
      </c>
      <c r="L63" s="3">
        <v>0.61026000000000002</v>
      </c>
      <c r="M63" s="3">
        <v>0.53188000000000002</v>
      </c>
      <c r="N63" s="3">
        <v>0.45223999999999998</v>
      </c>
      <c r="O63" s="3">
        <v>0.37447999999999998</v>
      </c>
      <c r="P63" s="3">
        <v>0.30153000000000002</v>
      </c>
      <c r="Q63" s="3">
        <v>0.23576</v>
      </c>
      <c r="R63" s="3">
        <v>0.17879</v>
      </c>
      <c r="S63" s="3">
        <v>0.13136</v>
      </c>
      <c r="T63" s="3">
        <v>9.3420000000000003E-2</v>
      </c>
      <c r="U63" s="3">
        <v>6.4259999999999998E-2</v>
      </c>
      <c r="V63" s="3">
        <v>4.2720000000000001E-2</v>
      </c>
      <c r="W63" s="3">
        <v>2.743E-2</v>
      </c>
      <c r="X63" s="3">
        <v>1.7000000000000001E-2</v>
      </c>
      <c r="Y63" s="3">
        <v>1.017E-2</v>
      </c>
      <c r="Z63" s="3">
        <v>5.8700000000000002E-3</v>
      </c>
      <c r="AA63" s="3">
        <v>3.2599999999999999E-3</v>
      </c>
      <c r="AB63" s="3">
        <v>1.75E-3</v>
      </c>
      <c r="AC63" s="3">
        <v>8.9999999999999998E-4</v>
      </c>
      <c r="AD63" s="3">
        <v>4.4999999999999999E-4</v>
      </c>
      <c r="AE63" s="3">
        <v>2.2000000000000001E-4</v>
      </c>
      <c r="AF63" s="5">
        <f>A_R[[#This Row],[5+]]-A_R[[#This Row],[6+]]</f>
        <v>4.9359999999999959E-2</v>
      </c>
      <c r="AG63" s="5">
        <f>A_R[[#This Row],[6+]]-A_R[[#This Row],[7+]]</f>
        <v>5.8819999999999983E-2</v>
      </c>
      <c r="AH63" s="5">
        <f>A_R[[#This Row],[7+]]-A_R[[#This Row],[8+]]</f>
        <v>6.7359999999999975E-2</v>
      </c>
      <c r="AI63" s="5">
        <f>A_R[[#This Row],[8+]]-A_R[[#This Row],[9+]]</f>
        <v>7.4130000000000029E-2</v>
      </c>
      <c r="AJ63" s="5">
        <f>A_R[[#This Row],[9+]]-A_R[[#This Row],[10+]]</f>
        <v>7.8380000000000005E-2</v>
      </c>
      <c r="AK63" s="5">
        <f>A_R[[#This Row],[10+]]-A_R[[#This Row],[11+]]</f>
        <v>7.9640000000000044E-2</v>
      </c>
      <c r="AL63" s="5">
        <f>A_R[[#This Row],[11+]]-A_R[[#This Row],[12+]]</f>
        <v>7.7759999999999996E-2</v>
      </c>
      <c r="AM63" s="5">
        <f>A_R[[#This Row],[12+]]-A_R[[#This Row],[13+]]</f>
        <v>7.2949999999999959E-2</v>
      </c>
      <c r="AN63" s="5">
        <f>A_R[[#This Row],[13+]]-A_R[[#This Row],[14+]]</f>
        <v>6.5770000000000023E-2</v>
      </c>
      <c r="AO63" s="5">
        <f>A_R[[#This Row],[14+]]-A_R[[#This Row],[15+]]</f>
        <v>5.6969999999999993E-2</v>
      </c>
      <c r="AP63" s="5">
        <f>A_R[[#This Row],[15+]]-A_R[[#This Row],[16+]]</f>
        <v>4.743E-2</v>
      </c>
      <c r="AQ63" s="5">
        <f>A_R[[#This Row],[16+]]-A_R[[#This Row],[17+]]</f>
        <v>3.7940000000000002E-2</v>
      </c>
      <c r="AR63" s="5">
        <f>A_R[[#This Row],[17+]]-A_R[[#This Row],[18+]]</f>
        <v>2.9160000000000005E-2</v>
      </c>
      <c r="AS63" s="5">
        <f>A_R[[#This Row],[18+]]-A_R[[#This Row],[19+]]</f>
        <v>2.1539999999999997E-2</v>
      </c>
      <c r="AT63" s="5">
        <f>A_R[[#This Row],[19+]]-A_R[[#This Row],[20+]]</f>
        <v>1.5290000000000002E-2</v>
      </c>
      <c r="AU63" s="5">
        <f>A_R[[#This Row],[20+]]-A_R[[#This Row],[21+]]</f>
        <v>1.0429999999999998E-2</v>
      </c>
      <c r="AV63" s="5">
        <f>A_R[[#This Row],[21+]]-A_R[[#This Row],[22+]]</f>
        <v>6.830000000000001E-3</v>
      </c>
      <c r="AW63" s="5">
        <f>A_R[[#This Row],[22+]]-A_R[[#This Row],[23+]]</f>
        <v>4.3E-3</v>
      </c>
      <c r="AX63" s="5">
        <f>A_R[[#This Row],[23+]]-A_R[[#This Row],[24+]]</f>
        <v>2.6100000000000003E-3</v>
      </c>
      <c r="AY63" s="5">
        <f>A_R[[#This Row],[24+]]-A_R[[#This Row],[25+]]</f>
        <v>1.5099999999999998E-3</v>
      </c>
      <c r="AZ63" s="5">
        <f>A_R[[#This Row],[25+]]-A_R[[#This Row],[26+]]</f>
        <v>8.5000000000000006E-4</v>
      </c>
      <c r="BA63" s="5">
        <f>A_R[[#This Row],[26+]]-A_R[[#This Row],[27+]]</f>
        <v>4.4999999999999999E-4</v>
      </c>
      <c r="BB63" s="5">
        <f>A_R[[#This Row],[27+]]-A_R[[#This Row],[28+]]</f>
        <v>2.2999999999999998E-4</v>
      </c>
    </row>
    <row r="64" spans="1:54" x14ac:dyDescent="0.25">
      <c r="A64" s="10">
        <v>22400725</v>
      </c>
      <c r="B64" s="13" t="s">
        <v>98</v>
      </c>
      <c r="C64" s="13" t="s">
        <v>99</v>
      </c>
      <c r="D64" s="11">
        <v>0.875</v>
      </c>
      <c r="E64" s="9" t="str">
        <f>HYPERLINK("https://www.nba.com/stats/player/1629012/boxscores-traditional", "Collin Sexton")</f>
        <v>Collin Sexton</v>
      </c>
      <c r="F64">
        <v>8.6</v>
      </c>
      <c r="G64" s="4">
        <v>2.4169999999999998</v>
      </c>
      <c r="H64" s="3">
        <v>0.93189</v>
      </c>
      <c r="I64" s="3">
        <v>0.85992999999999997</v>
      </c>
      <c r="J64" s="3">
        <v>0.74536999999999998</v>
      </c>
      <c r="K64" s="3">
        <v>0.59870999999999996</v>
      </c>
      <c r="L64" s="3">
        <v>0.43251000000000001</v>
      </c>
      <c r="M64" s="3">
        <v>0.28095999999999999</v>
      </c>
      <c r="N64" s="3">
        <v>0.16109000000000001</v>
      </c>
      <c r="O64" s="3">
        <v>7.9269999999999993E-2</v>
      </c>
      <c r="P64" s="3">
        <v>3.4380000000000001E-2</v>
      </c>
      <c r="Q64" s="3">
        <v>1.2869999999999999E-2</v>
      </c>
      <c r="R64" s="3">
        <v>4.0200000000000001E-3</v>
      </c>
      <c r="S64" s="3">
        <v>1.1100000000000001E-3</v>
      </c>
      <c r="T64" s="3">
        <v>2.5000000000000001E-4</v>
      </c>
      <c r="U64" s="3">
        <v>5.0000000000000002E-5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5">
        <f>A_R[[#This Row],[5+]]-A_R[[#This Row],[6+]]</f>
        <v>7.1960000000000024E-2</v>
      </c>
      <c r="AG64" s="5">
        <f>A_R[[#This Row],[6+]]-A_R[[#This Row],[7+]]</f>
        <v>0.11456</v>
      </c>
      <c r="AH64" s="5">
        <f>A_R[[#This Row],[7+]]-A_R[[#This Row],[8+]]</f>
        <v>0.14666000000000001</v>
      </c>
      <c r="AI64" s="5">
        <f>A_R[[#This Row],[8+]]-A_R[[#This Row],[9+]]</f>
        <v>0.16619999999999996</v>
      </c>
      <c r="AJ64" s="5">
        <f>A_R[[#This Row],[9+]]-A_R[[#This Row],[10+]]</f>
        <v>0.15155000000000002</v>
      </c>
      <c r="AK64" s="5">
        <f>A_R[[#This Row],[10+]]-A_R[[#This Row],[11+]]</f>
        <v>0.11986999999999998</v>
      </c>
      <c r="AL64" s="5">
        <f>A_R[[#This Row],[11+]]-A_R[[#This Row],[12+]]</f>
        <v>8.1820000000000018E-2</v>
      </c>
      <c r="AM64" s="5">
        <f>A_R[[#This Row],[12+]]-A_R[[#This Row],[13+]]</f>
        <v>4.4889999999999992E-2</v>
      </c>
      <c r="AN64" s="5">
        <f>A_R[[#This Row],[13+]]-A_R[[#This Row],[14+]]</f>
        <v>2.1510000000000001E-2</v>
      </c>
      <c r="AO64" s="5">
        <f>A_R[[#This Row],[14+]]-A_R[[#This Row],[15+]]</f>
        <v>8.8500000000000002E-3</v>
      </c>
      <c r="AP64" s="5">
        <f>A_R[[#This Row],[15+]]-A_R[[#This Row],[16+]]</f>
        <v>2.9100000000000003E-3</v>
      </c>
      <c r="AQ64" s="5">
        <f>A_R[[#This Row],[16+]]-A_R[[#This Row],[17+]]</f>
        <v>8.6000000000000009E-4</v>
      </c>
      <c r="AR64" s="5">
        <f>A_R[[#This Row],[17+]]-A_R[[#This Row],[18+]]</f>
        <v>2.0000000000000001E-4</v>
      </c>
      <c r="AS64" s="5">
        <f>A_R[[#This Row],[18+]]-A_R[[#This Row],[19+]]</f>
        <v>5.0000000000000002E-5</v>
      </c>
      <c r="AT64" s="5">
        <f>A_R[[#This Row],[19+]]-A_R[[#This Row],[20+]]</f>
        <v>0</v>
      </c>
      <c r="AU64" s="5">
        <f>A_R[[#This Row],[20+]]-A_R[[#This Row],[21+]]</f>
        <v>0</v>
      </c>
      <c r="AV64" s="5">
        <f>A_R[[#This Row],[21+]]-A_R[[#This Row],[22+]]</f>
        <v>0</v>
      </c>
      <c r="AW64" s="5">
        <f>A_R[[#This Row],[22+]]-A_R[[#This Row],[23+]]</f>
        <v>0</v>
      </c>
      <c r="AX64" s="5">
        <f>A_R[[#This Row],[23+]]-A_R[[#This Row],[24+]]</f>
        <v>0</v>
      </c>
      <c r="AY64" s="5">
        <f>A_R[[#This Row],[24+]]-A_R[[#This Row],[25+]]</f>
        <v>0</v>
      </c>
      <c r="AZ64" s="5">
        <f>A_R[[#This Row],[25+]]-A_R[[#This Row],[26+]]</f>
        <v>0</v>
      </c>
      <c r="BA64" s="5">
        <f>A_R[[#This Row],[26+]]-A_R[[#This Row],[27+]]</f>
        <v>0</v>
      </c>
      <c r="BB64" s="5">
        <f>A_R[[#This Row],[27+]]-A_R[[#This Row],[28+]]</f>
        <v>0</v>
      </c>
    </row>
    <row r="65" spans="1:54" x14ac:dyDescent="0.25">
      <c r="A65" s="10">
        <v>22400725</v>
      </c>
      <c r="B65" s="13" t="s">
        <v>99</v>
      </c>
      <c r="C65" s="13" t="s">
        <v>98</v>
      </c>
      <c r="D65" s="11">
        <v>0.875</v>
      </c>
      <c r="E65" s="9" t="str">
        <f>HYPERLINK("https://www.nba.com/stats/player/1630228/boxscores-traditional", "Jonathan Kuminga")</f>
        <v>Jonathan Kuminga</v>
      </c>
      <c r="F65">
        <v>10.6</v>
      </c>
      <c r="G65" s="4">
        <v>3.6659999999999999</v>
      </c>
      <c r="H65" s="3">
        <v>0.93698999999999999</v>
      </c>
      <c r="I65" s="3">
        <v>0.89434999999999998</v>
      </c>
      <c r="J65" s="3">
        <v>0.83645999999999998</v>
      </c>
      <c r="K65" s="3">
        <v>0.76114999999999999</v>
      </c>
      <c r="L65" s="3">
        <v>0.67003000000000001</v>
      </c>
      <c r="M65" s="3">
        <v>0.56355999999999995</v>
      </c>
      <c r="N65" s="3">
        <v>0.45619999999999999</v>
      </c>
      <c r="O65" s="3">
        <v>0.35197000000000001</v>
      </c>
      <c r="P65" s="3">
        <v>0.25785000000000002</v>
      </c>
      <c r="Q65" s="3">
        <v>0.17619000000000001</v>
      </c>
      <c r="R65" s="3">
        <v>0.11507000000000001</v>
      </c>
      <c r="S65" s="3">
        <v>7.0779999999999996E-2</v>
      </c>
      <c r="T65" s="3">
        <v>4.0059999999999998E-2</v>
      </c>
      <c r="U65" s="3">
        <v>2.1690000000000001E-2</v>
      </c>
      <c r="V65" s="3">
        <v>1.1010000000000001E-2</v>
      </c>
      <c r="W65" s="3">
        <v>5.2300000000000003E-3</v>
      </c>
      <c r="X65" s="3">
        <v>2.2599999999999999E-3</v>
      </c>
      <c r="Y65" s="3">
        <v>9.3999999999999997E-4</v>
      </c>
      <c r="Z65" s="3">
        <v>3.6000000000000002E-4</v>
      </c>
      <c r="AA65" s="3">
        <v>1.2999999999999999E-4</v>
      </c>
      <c r="AB65" s="3">
        <v>4.0000000000000003E-5</v>
      </c>
      <c r="AC65" s="3">
        <v>0</v>
      </c>
      <c r="AD65" s="3">
        <v>0</v>
      </c>
      <c r="AE65" s="3">
        <v>0</v>
      </c>
      <c r="AF65" s="5">
        <f>A_R[[#This Row],[5+]]-A_R[[#This Row],[6+]]</f>
        <v>4.2640000000000011E-2</v>
      </c>
      <c r="AG65" s="5">
        <f>A_R[[#This Row],[6+]]-A_R[[#This Row],[7+]]</f>
        <v>5.7889999999999997E-2</v>
      </c>
      <c r="AH65" s="5">
        <f>A_R[[#This Row],[7+]]-A_R[[#This Row],[8+]]</f>
        <v>7.5309999999999988E-2</v>
      </c>
      <c r="AI65" s="5">
        <f>A_R[[#This Row],[8+]]-A_R[[#This Row],[9+]]</f>
        <v>9.1119999999999979E-2</v>
      </c>
      <c r="AJ65" s="5">
        <f>A_R[[#This Row],[9+]]-A_R[[#This Row],[10+]]</f>
        <v>0.10647000000000006</v>
      </c>
      <c r="AK65" s="5">
        <f>A_R[[#This Row],[10+]]-A_R[[#This Row],[11+]]</f>
        <v>0.10735999999999996</v>
      </c>
      <c r="AL65" s="5">
        <f>A_R[[#This Row],[11+]]-A_R[[#This Row],[12+]]</f>
        <v>0.10422999999999999</v>
      </c>
      <c r="AM65" s="5">
        <f>A_R[[#This Row],[12+]]-A_R[[#This Row],[13+]]</f>
        <v>9.4119999999999981E-2</v>
      </c>
      <c r="AN65" s="5">
        <f>A_R[[#This Row],[13+]]-A_R[[#This Row],[14+]]</f>
        <v>8.166000000000001E-2</v>
      </c>
      <c r="AO65" s="5">
        <f>A_R[[#This Row],[14+]]-A_R[[#This Row],[15+]]</f>
        <v>6.1120000000000008E-2</v>
      </c>
      <c r="AP65" s="5">
        <f>A_R[[#This Row],[15+]]-A_R[[#This Row],[16+]]</f>
        <v>4.429000000000001E-2</v>
      </c>
      <c r="AQ65" s="5">
        <f>A_R[[#This Row],[16+]]-A_R[[#This Row],[17+]]</f>
        <v>3.0719999999999997E-2</v>
      </c>
      <c r="AR65" s="5">
        <f>A_R[[#This Row],[17+]]-A_R[[#This Row],[18+]]</f>
        <v>1.8369999999999997E-2</v>
      </c>
      <c r="AS65" s="5">
        <f>A_R[[#This Row],[18+]]-A_R[[#This Row],[19+]]</f>
        <v>1.068E-2</v>
      </c>
      <c r="AT65" s="5">
        <f>A_R[[#This Row],[19+]]-A_R[[#This Row],[20+]]</f>
        <v>5.7800000000000004E-3</v>
      </c>
      <c r="AU65" s="5">
        <f>A_R[[#This Row],[20+]]-A_R[[#This Row],[21+]]</f>
        <v>2.9700000000000004E-3</v>
      </c>
      <c r="AV65" s="5">
        <f>A_R[[#This Row],[21+]]-A_R[[#This Row],[22+]]</f>
        <v>1.32E-3</v>
      </c>
      <c r="AW65" s="5">
        <f>A_R[[#This Row],[22+]]-A_R[[#This Row],[23+]]</f>
        <v>5.8E-4</v>
      </c>
      <c r="AX65" s="5">
        <f>A_R[[#This Row],[23+]]-A_R[[#This Row],[24+]]</f>
        <v>2.3000000000000003E-4</v>
      </c>
      <c r="AY65" s="5">
        <f>A_R[[#This Row],[24+]]-A_R[[#This Row],[25+]]</f>
        <v>8.9999999999999992E-5</v>
      </c>
      <c r="AZ65" s="5">
        <f>A_R[[#This Row],[25+]]-A_R[[#This Row],[26+]]</f>
        <v>4.0000000000000003E-5</v>
      </c>
      <c r="BA65" s="5">
        <f>A_R[[#This Row],[26+]]-A_R[[#This Row],[27+]]</f>
        <v>0</v>
      </c>
      <c r="BB65" s="5">
        <f>A_R[[#This Row],[27+]]-A_R[[#This Row],[28+]]</f>
        <v>0</v>
      </c>
    </row>
    <row r="66" spans="1:54" x14ac:dyDescent="0.25">
      <c r="A66" s="10">
        <v>22400725</v>
      </c>
      <c r="B66" s="13" t="s">
        <v>99</v>
      </c>
      <c r="C66" s="13" t="s">
        <v>98</v>
      </c>
      <c r="D66" s="11">
        <v>0.875</v>
      </c>
      <c r="E66" s="9" t="str">
        <f>HYPERLINK("https://www.nba.com/stats/player/203110/boxscores-traditional", "Draymond Green")</f>
        <v>Draymond Green</v>
      </c>
      <c r="F66">
        <v>10.8</v>
      </c>
      <c r="G66" s="4">
        <v>5.1150000000000002</v>
      </c>
      <c r="H66" s="3">
        <v>0.87075999999999998</v>
      </c>
      <c r="I66" s="3">
        <v>0.82638999999999996</v>
      </c>
      <c r="J66" s="3">
        <v>0.77034999999999998</v>
      </c>
      <c r="K66" s="3">
        <v>0.70884000000000003</v>
      </c>
      <c r="L66" s="3">
        <v>0.63683000000000001</v>
      </c>
      <c r="M66" s="3">
        <v>0.56355999999999995</v>
      </c>
      <c r="N66" s="3">
        <v>0.48404999999999998</v>
      </c>
      <c r="O66" s="3">
        <v>0.40905000000000002</v>
      </c>
      <c r="P66" s="3">
        <v>0.33360000000000001</v>
      </c>
      <c r="Q66" s="3">
        <v>0.26434999999999997</v>
      </c>
      <c r="R66" s="3">
        <v>0.20610999999999999</v>
      </c>
      <c r="S66" s="3">
        <v>0.15386</v>
      </c>
      <c r="T66" s="3">
        <v>0.11314</v>
      </c>
      <c r="U66" s="3">
        <v>7.9269999999999993E-2</v>
      </c>
      <c r="V66" s="3">
        <v>5.4800000000000001E-2</v>
      </c>
      <c r="W66" s="3">
        <v>3.5929999999999997E-2</v>
      </c>
      <c r="X66" s="3">
        <v>2.3300000000000001E-2</v>
      </c>
      <c r="Y66" s="3">
        <v>1.426E-2</v>
      </c>
      <c r="Z66" s="3">
        <v>8.4200000000000004E-3</v>
      </c>
      <c r="AA66" s="3">
        <v>4.9399999999999999E-3</v>
      </c>
      <c r="AB66" s="3">
        <v>2.7200000000000002E-3</v>
      </c>
      <c r="AC66" s="3">
        <v>1.49E-3</v>
      </c>
      <c r="AD66" s="3">
        <v>7.6000000000000004E-4</v>
      </c>
      <c r="AE66" s="3">
        <v>3.8999999999999999E-4</v>
      </c>
      <c r="AF66" s="5">
        <f>A_R[[#This Row],[5+]]-A_R[[#This Row],[6+]]</f>
        <v>4.4370000000000021E-2</v>
      </c>
      <c r="AG66" s="5">
        <f>A_R[[#This Row],[6+]]-A_R[[#This Row],[7+]]</f>
        <v>5.6039999999999979E-2</v>
      </c>
      <c r="AH66" s="5">
        <f>A_R[[#This Row],[7+]]-A_R[[#This Row],[8+]]</f>
        <v>6.1509999999999954E-2</v>
      </c>
      <c r="AI66" s="5">
        <f>A_R[[#This Row],[8+]]-A_R[[#This Row],[9+]]</f>
        <v>7.2010000000000018E-2</v>
      </c>
      <c r="AJ66" s="5">
        <f>A_R[[#This Row],[9+]]-A_R[[#This Row],[10+]]</f>
        <v>7.3270000000000057E-2</v>
      </c>
      <c r="AK66" s="5">
        <f>A_R[[#This Row],[10+]]-A_R[[#This Row],[11+]]</f>
        <v>7.950999999999997E-2</v>
      </c>
      <c r="AL66" s="5">
        <f>A_R[[#This Row],[11+]]-A_R[[#This Row],[12+]]</f>
        <v>7.4999999999999956E-2</v>
      </c>
      <c r="AM66" s="5">
        <f>A_R[[#This Row],[12+]]-A_R[[#This Row],[13+]]</f>
        <v>7.5450000000000017E-2</v>
      </c>
      <c r="AN66" s="5">
        <f>A_R[[#This Row],[13+]]-A_R[[#This Row],[14+]]</f>
        <v>6.9250000000000034E-2</v>
      </c>
      <c r="AO66" s="5">
        <f>A_R[[#This Row],[14+]]-A_R[[#This Row],[15+]]</f>
        <v>5.8239999999999986E-2</v>
      </c>
      <c r="AP66" s="5">
        <f>A_R[[#This Row],[15+]]-A_R[[#This Row],[16+]]</f>
        <v>5.2249999999999991E-2</v>
      </c>
      <c r="AQ66" s="5">
        <f>A_R[[#This Row],[16+]]-A_R[[#This Row],[17+]]</f>
        <v>4.0719999999999992E-2</v>
      </c>
      <c r="AR66" s="5">
        <f>A_R[[#This Row],[17+]]-A_R[[#This Row],[18+]]</f>
        <v>3.3870000000000011E-2</v>
      </c>
      <c r="AS66" s="5">
        <f>A_R[[#This Row],[18+]]-A_R[[#This Row],[19+]]</f>
        <v>2.4469999999999992E-2</v>
      </c>
      <c r="AT66" s="5">
        <f>A_R[[#This Row],[19+]]-A_R[[#This Row],[20+]]</f>
        <v>1.8870000000000005E-2</v>
      </c>
      <c r="AU66" s="5">
        <f>A_R[[#This Row],[20+]]-A_R[[#This Row],[21+]]</f>
        <v>1.2629999999999995E-2</v>
      </c>
      <c r="AV66" s="5">
        <f>A_R[[#This Row],[21+]]-A_R[[#This Row],[22+]]</f>
        <v>9.0400000000000012E-3</v>
      </c>
      <c r="AW66" s="5">
        <f>A_R[[#This Row],[22+]]-A_R[[#This Row],[23+]]</f>
        <v>5.8399999999999997E-3</v>
      </c>
      <c r="AX66" s="5">
        <f>A_R[[#This Row],[23+]]-A_R[[#This Row],[24+]]</f>
        <v>3.4800000000000005E-3</v>
      </c>
      <c r="AY66" s="5">
        <f>A_R[[#This Row],[24+]]-A_R[[#This Row],[25+]]</f>
        <v>2.2199999999999998E-3</v>
      </c>
      <c r="AZ66" s="5">
        <f>A_R[[#This Row],[25+]]-A_R[[#This Row],[26+]]</f>
        <v>1.2300000000000002E-3</v>
      </c>
      <c r="BA66" s="5">
        <f>A_R[[#This Row],[26+]]-A_R[[#This Row],[27+]]</f>
        <v>7.2999999999999996E-4</v>
      </c>
      <c r="BB66" s="5">
        <f>A_R[[#This Row],[27+]]-A_R[[#This Row],[28+]]</f>
        <v>3.7000000000000005E-4</v>
      </c>
    </row>
    <row r="67" spans="1:54" x14ac:dyDescent="0.25">
      <c r="A67" s="10">
        <v>22400725</v>
      </c>
      <c r="B67" s="13" t="s">
        <v>99</v>
      </c>
      <c r="C67" s="13" t="s">
        <v>98</v>
      </c>
      <c r="D67" s="11">
        <v>0.875</v>
      </c>
      <c r="E67" s="9" t="str">
        <f>HYPERLINK("https://www.nba.com/stats/player/1631218/boxscores-traditional", "Trayce Jackson-Davis")</f>
        <v>Trayce Jackson-Davis</v>
      </c>
      <c r="F67">
        <v>9.6</v>
      </c>
      <c r="G67" s="4">
        <v>3.4990000000000001</v>
      </c>
      <c r="H67" s="3">
        <v>0.90490000000000004</v>
      </c>
      <c r="I67" s="3">
        <v>0.84848999999999997</v>
      </c>
      <c r="J67" s="3">
        <v>0.77034999999999998</v>
      </c>
      <c r="K67" s="3">
        <v>0.67723999999999995</v>
      </c>
      <c r="L67" s="3">
        <v>0.56749000000000005</v>
      </c>
      <c r="M67" s="3">
        <v>0.45619999999999999</v>
      </c>
      <c r="N67" s="3">
        <v>0.34458</v>
      </c>
      <c r="O67" s="3">
        <v>0.24510000000000001</v>
      </c>
      <c r="P67" s="3">
        <v>0.16602</v>
      </c>
      <c r="Q67" s="3">
        <v>0.10383000000000001</v>
      </c>
      <c r="R67" s="3">
        <v>6.1780000000000002E-2</v>
      </c>
      <c r="S67" s="3">
        <v>3.3619999999999997E-2</v>
      </c>
      <c r="T67" s="3">
        <v>1.7430000000000001E-2</v>
      </c>
      <c r="U67" s="3">
        <v>8.2000000000000007E-3</v>
      </c>
      <c r="V67" s="3">
        <v>3.5699999999999998E-3</v>
      </c>
      <c r="W67" s="3">
        <v>1.49E-3</v>
      </c>
      <c r="X67" s="3">
        <v>5.5999999999999995E-4</v>
      </c>
      <c r="Y67" s="3">
        <v>2.0000000000000001E-4</v>
      </c>
      <c r="Z67" s="3">
        <v>6.0000000000000002E-5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5">
        <f>A_R[[#This Row],[5+]]-A_R[[#This Row],[6+]]</f>
        <v>5.6410000000000071E-2</v>
      </c>
      <c r="AG67" s="5">
        <f>A_R[[#This Row],[6+]]-A_R[[#This Row],[7+]]</f>
        <v>7.8139999999999987E-2</v>
      </c>
      <c r="AH67" s="5">
        <f>A_R[[#This Row],[7+]]-A_R[[#This Row],[8+]]</f>
        <v>9.3110000000000026E-2</v>
      </c>
      <c r="AI67" s="5">
        <f>A_R[[#This Row],[8+]]-A_R[[#This Row],[9+]]</f>
        <v>0.1097499999999999</v>
      </c>
      <c r="AJ67" s="5">
        <f>A_R[[#This Row],[9+]]-A_R[[#This Row],[10+]]</f>
        <v>0.11129000000000006</v>
      </c>
      <c r="AK67" s="5">
        <f>A_R[[#This Row],[10+]]-A_R[[#This Row],[11+]]</f>
        <v>0.11162</v>
      </c>
      <c r="AL67" s="5">
        <f>A_R[[#This Row],[11+]]-A_R[[#This Row],[12+]]</f>
        <v>9.9479999999999985E-2</v>
      </c>
      <c r="AM67" s="5">
        <f>A_R[[#This Row],[12+]]-A_R[[#This Row],[13+]]</f>
        <v>7.9080000000000011E-2</v>
      </c>
      <c r="AN67" s="5">
        <f>A_R[[#This Row],[13+]]-A_R[[#This Row],[14+]]</f>
        <v>6.2189999999999995E-2</v>
      </c>
      <c r="AO67" s="5">
        <f>A_R[[#This Row],[14+]]-A_R[[#This Row],[15+]]</f>
        <v>4.2050000000000004E-2</v>
      </c>
      <c r="AP67" s="5">
        <f>A_R[[#This Row],[15+]]-A_R[[#This Row],[16+]]</f>
        <v>2.8160000000000004E-2</v>
      </c>
      <c r="AQ67" s="5">
        <f>A_R[[#This Row],[16+]]-A_R[[#This Row],[17+]]</f>
        <v>1.6189999999999996E-2</v>
      </c>
      <c r="AR67" s="5">
        <f>A_R[[#This Row],[17+]]-A_R[[#This Row],[18+]]</f>
        <v>9.2300000000000004E-3</v>
      </c>
      <c r="AS67" s="5">
        <f>A_R[[#This Row],[18+]]-A_R[[#This Row],[19+]]</f>
        <v>4.6300000000000004E-3</v>
      </c>
      <c r="AT67" s="5">
        <f>A_R[[#This Row],[19+]]-A_R[[#This Row],[20+]]</f>
        <v>2.0799999999999998E-3</v>
      </c>
      <c r="AU67" s="5">
        <f>A_R[[#This Row],[20+]]-A_R[[#This Row],[21+]]</f>
        <v>9.3000000000000005E-4</v>
      </c>
      <c r="AV67" s="5">
        <f>A_R[[#This Row],[21+]]-A_R[[#This Row],[22+]]</f>
        <v>3.5999999999999997E-4</v>
      </c>
      <c r="AW67" s="5">
        <f>A_R[[#This Row],[22+]]-A_R[[#This Row],[23+]]</f>
        <v>1.4000000000000001E-4</v>
      </c>
      <c r="AX67" s="5">
        <f>A_R[[#This Row],[23+]]-A_R[[#This Row],[24+]]</f>
        <v>6.0000000000000002E-5</v>
      </c>
      <c r="AY67" s="5">
        <f>A_R[[#This Row],[24+]]-A_R[[#This Row],[25+]]</f>
        <v>0</v>
      </c>
      <c r="AZ67" s="5">
        <f>A_R[[#This Row],[25+]]-A_R[[#This Row],[26+]]</f>
        <v>0</v>
      </c>
      <c r="BA67" s="5">
        <f>A_R[[#This Row],[26+]]-A_R[[#This Row],[27+]]</f>
        <v>0</v>
      </c>
      <c r="BB67" s="5">
        <f>A_R[[#This Row],[27+]]-A_R[[#This Row],[28+]]</f>
        <v>0</v>
      </c>
    </row>
    <row r="68" spans="1:54" x14ac:dyDescent="0.25">
      <c r="A68" s="10">
        <v>22400725</v>
      </c>
      <c r="B68" s="13" t="s">
        <v>99</v>
      </c>
      <c r="C68" s="13" t="s">
        <v>98</v>
      </c>
      <c r="D68" s="11">
        <v>0.875</v>
      </c>
      <c r="E68" s="9" t="str">
        <f>HYPERLINK("https://www.nba.com/stats/player/1626172/boxscores-traditional", "Kevon Looney")</f>
        <v>Kevon Looney</v>
      </c>
      <c r="F68">
        <v>9.1999999999999993</v>
      </c>
      <c r="G68" s="4">
        <v>6.9399999999999995</v>
      </c>
      <c r="H68" s="3">
        <v>0.72907</v>
      </c>
      <c r="I68" s="3">
        <v>0.67723999999999995</v>
      </c>
      <c r="J68" s="3">
        <v>0.62551999999999996</v>
      </c>
      <c r="K68" s="3">
        <v>0.56749000000000005</v>
      </c>
      <c r="L68" s="3">
        <v>0.51197000000000004</v>
      </c>
      <c r="M68" s="3">
        <v>0.45223999999999998</v>
      </c>
      <c r="N68" s="3">
        <v>0.39743000000000001</v>
      </c>
      <c r="O68" s="3">
        <v>0.34458</v>
      </c>
      <c r="P68" s="3">
        <v>0.29115999999999997</v>
      </c>
      <c r="Q68" s="3">
        <v>0.24510000000000001</v>
      </c>
      <c r="R68" s="3">
        <v>0.20044999999999999</v>
      </c>
      <c r="S68" s="3">
        <v>0.16353999999999999</v>
      </c>
      <c r="T68" s="3">
        <v>0.13136</v>
      </c>
      <c r="U68" s="3">
        <v>0.10204000000000001</v>
      </c>
      <c r="V68" s="3">
        <v>7.9269999999999993E-2</v>
      </c>
      <c r="W68" s="3">
        <v>5.9380000000000002E-2</v>
      </c>
      <c r="X68" s="3">
        <v>4.4569999999999999E-2</v>
      </c>
      <c r="Y68" s="3">
        <v>3.288E-2</v>
      </c>
      <c r="Z68" s="3">
        <v>2.3300000000000001E-2</v>
      </c>
      <c r="AA68" s="3">
        <v>1.6590000000000001E-2</v>
      </c>
      <c r="AB68" s="3">
        <v>1.1299999999999999E-2</v>
      </c>
      <c r="AC68" s="3">
        <v>7.7600000000000004E-3</v>
      </c>
      <c r="AD68" s="3">
        <v>5.2300000000000003E-3</v>
      </c>
      <c r="AE68" s="3">
        <v>3.3600000000000001E-3</v>
      </c>
      <c r="AF68" s="5">
        <f>A_R[[#This Row],[5+]]-A_R[[#This Row],[6+]]</f>
        <v>5.1830000000000043E-2</v>
      </c>
      <c r="AG68" s="5">
        <f>A_R[[#This Row],[6+]]-A_R[[#This Row],[7+]]</f>
        <v>5.1719999999999988E-2</v>
      </c>
      <c r="AH68" s="5">
        <f>A_R[[#This Row],[7+]]-A_R[[#This Row],[8+]]</f>
        <v>5.8029999999999915E-2</v>
      </c>
      <c r="AI68" s="5">
        <f>A_R[[#This Row],[8+]]-A_R[[#This Row],[9+]]</f>
        <v>5.5520000000000014E-2</v>
      </c>
      <c r="AJ68" s="5">
        <f>A_R[[#This Row],[9+]]-A_R[[#This Row],[10+]]</f>
        <v>5.9730000000000061E-2</v>
      </c>
      <c r="AK68" s="5">
        <f>A_R[[#This Row],[10+]]-A_R[[#This Row],[11+]]</f>
        <v>5.480999999999997E-2</v>
      </c>
      <c r="AL68" s="5">
        <f>A_R[[#This Row],[11+]]-A_R[[#This Row],[12+]]</f>
        <v>5.2850000000000008E-2</v>
      </c>
      <c r="AM68" s="5">
        <f>A_R[[#This Row],[12+]]-A_R[[#This Row],[13+]]</f>
        <v>5.3420000000000023E-2</v>
      </c>
      <c r="AN68" s="5">
        <f>A_R[[#This Row],[13+]]-A_R[[#This Row],[14+]]</f>
        <v>4.6059999999999962E-2</v>
      </c>
      <c r="AO68" s="5">
        <f>A_R[[#This Row],[14+]]-A_R[[#This Row],[15+]]</f>
        <v>4.4650000000000023E-2</v>
      </c>
      <c r="AP68" s="5">
        <f>A_R[[#This Row],[15+]]-A_R[[#This Row],[16+]]</f>
        <v>3.6909999999999998E-2</v>
      </c>
      <c r="AQ68" s="5">
        <f>A_R[[#This Row],[16+]]-A_R[[#This Row],[17+]]</f>
        <v>3.2179999999999986E-2</v>
      </c>
      <c r="AR68" s="5">
        <f>A_R[[#This Row],[17+]]-A_R[[#This Row],[18+]]</f>
        <v>2.9319999999999999E-2</v>
      </c>
      <c r="AS68" s="5">
        <f>A_R[[#This Row],[18+]]-A_R[[#This Row],[19+]]</f>
        <v>2.2770000000000012E-2</v>
      </c>
      <c r="AT68" s="5">
        <f>A_R[[#This Row],[19+]]-A_R[[#This Row],[20+]]</f>
        <v>1.9889999999999991E-2</v>
      </c>
      <c r="AU68" s="5">
        <f>A_R[[#This Row],[20+]]-A_R[[#This Row],[21+]]</f>
        <v>1.4810000000000004E-2</v>
      </c>
      <c r="AV68" s="5">
        <f>A_R[[#This Row],[21+]]-A_R[[#This Row],[22+]]</f>
        <v>1.1689999999999999E-2</v>
      </c>
      <c r="AW68" s="5">
        <f>A_R[[#This Row],[22+]]-A_R[[#This Row],[23+]]</f>
        <v>9.5799999999999982E-3</v>
      </c>
      <c r="AX68" s="5">
        <f>A_R[[#This Row],[23+]]-A_R[[#This Row],[24+]]</f>
        <v>6.7100000000000007E-3</v>
      </c>
      <c r="AY68" s="5">
        <f>A_R[[#This Row],[24+]]-A_R[[#This Row],[25+]]</f>
        <v>5.2900000000000013E-3</v>
      </c>
      <c r="AZ68" s="5">
        <f>A_R[[#This Row],[25+]]-A_R[[#This Row],[26+]]</f>
        <v>3.5399999999999989E-3</v>
      </c>
      <c r="BA68" s="5">
        <f>A_R[[#This Row],[26+]]-A_R[[#This Row],[27+]]</f>
        <v>2.5300000000000001E-3</v>
      </c>
      <c r="BB68" s="5">
        <f>A_R[[#This Row],[27+]]-A_R[[#This Row],[28+]]</f>
        <v>1.8700000000000001E-3</v>
      </c>
    </row>
    <row r="69" spans="1:54" x14ac:dyDescent="0.25">
      <c r="A69" s="10">
        <v>22400725</v>
      </c>
      <c r="B69" s="13" t="s">
        <v>99</v>
      </c>
      <c r="C69" s="13" t="s">
        <v>98</v>
      </c>
      <c r="D69" s="11">
        <v>0.875</v>
      </c>
      <c r="E69" s="9" t="str">
        <f>HYPERLINK("https://www.nba.com/stats/player/1641764/boxscores-traditional", "Brandin Podziemski")</f>
        <v>Brandin Podziemski</v>
      </c>
      <c r="F69">
        <v>8.1999999999999993</v>
      </c>
      <c r="G69" s="4">
        <v>2.4820000000000002</v>
      </c>
      <c r="H69" s="3">
        <v>0.90146999999999999</v>
      </c>
      <c r="I69" s="3">
        <v>0.81327000000000005</v>
      </c>
      <c r="J69" s="3">
        <v>0.68439000000000005</v>
      </c>
      <c r="K69" s="3">
        <v>0.53188000000000002</v>
      </c>
      <c r="L69" s="3">
        <v>0.37447999999999998</v>
      </c>
      <c r="M69" s="3">
        <v>0.23269999999999999</v>
      </c>
      <c r="N69" s="3">
        <v>0.12923999999999999</v>
      </c>
      <c r="O69" s="3">
        <v>6.3009999999999997E-2</v>
      </c>
      <c r="P69" s="3">
        <v>2.6800000000000001E-2</v>
      </c>
      <c r="Q69" s="3">
        <v>9.6399999999999993E-3</v>
      </c>
      <c r="R69" s="3">
        <v>3.0699999999999998E-3</v>
      </c>
      <c r="S69" s="3">
        <v>8.4000000000000003E-4</v>
      </c>
      <c r="T69" s="3">
        <v>1.9000000000000001E-4</v>
      </c>
      <c r="U69" s="3">
        <v>4.0000000000000003E-5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5">
        <f>A_R[[#This Row],[5+]]-A_R[[#This Row],[6+]]</f>
        <v>8.8199999999999945E-2</v>
      </c>
      <c r="AG69" s="5">
        <f>A_R[[#This Row],[6+]]-A_R[[#This Row],[7+]]</f>
        <v>0.12887999999999999</v>
      </c>
      <c r="AH69" s="5">
        <f>A_R[[#This Row],[7+]]-A_R[[#This Row],[8+]]</f>
        <v>0.15251000000000003</v>
      </c>
      <c r="AI69" s="5">
        <f>A_R[[#This Row],[8+]]-A_R[[#This Row],[9+]]</f>
        <v>0.15740000000000004</v>
      </c>
      <c r="AJ69" s="5">
        <f>A_R[[#This Row],[9+]]-A_R[[#This Row],[10+]]</f>
        <v>0.14177999999999999</v>
      </c>
      <c r="AK69" s="5">
        <f>A_R[[#This Row],[10+]]-A_R[[#This Row],[11+]]</f>
        <v>0.10346</v>
      </c>
      <c r="AL69" s="5">
        <f>A_R[[#This Row],[11+]]-A_R[[#This Row],[12+]]</f>
        <v>6.6229999999999997E-2</v>
      </c>
      <c r="AM69" s="5">
        <f>A_R[[#This Row],[12+]]-A_R[[#This Row],[13+]]</f>
        <v>3.6209999999999992E-2</v>
      </c>
      <c r="AN69" s="5">
        <f>A_R[[#This Row],[13+]]-A_R[[#This Row],[14+]]</f>
        <v>1.7160000000000002E-2</v>
      </c>
      <c r="AO69" s="5">
        <f>A_R[[#This Row],[14+]]-A_R[[#This Row],[15+]]</f>
        <v>6.5699999999999995E-3</v>
      </c>
      <c r="AP69" s="5">
        <f>A_R[[#This Row],[15+]]-A_R[[#This Row],[16+]]</f>
        <v>2.2299999999999998E-3</v>
      </c>
      <c r="AQ69" s="5">
        <f>A_R[[#This Row],[16+]]-A_R[[#This Row],[17+]]</f>
        <v>6.4999999999999997E-4</v>
      </c>
      <c r="AR69" s="5">
        <f>A_R[[#This Row],[17+]]-A_R[[#This Row],[18+]]</f>
        <v>1.5000000000000001E-4</v>
      </c>
      <c r="AS69" s="5">
        <f>A_R[[#This Row],[18+]]-A_R[[#This Row],[19+]]</f>
        <v>4.0000000000000003E-5</v>
      </c>
      <c r="AT69" s="5">
        <f>A_R[[#This Row],[19+]]-A_R[[#This Row],[20+]]</f>
        <v>0</v>
      </c>
      <c r="AU69" s="5">
        <f>A_R[[#This Row],[20+]]-A_R[[#This Row],[21+]]</f>
        <v>0</v>
      </c>
      <c r="AV69" s="5">
        <f>A_R[[#This Row],[21+]]-A_R[[#This Row],[22+]]</f>
        <v>0</v>
      </c>
      <c r="AW69" s="5">
        <f>A_R[[#This Row],[22+]]-A_R[[#This Row],[23+]]</f>
        <v>0</v>
      </c>
      <c r="AX69" s="5">
        <f>A_R[[#This Row],[23+]]-A_R[[#This Row],[24+]]</f>
        <v>0</v>
      </c>
      <c r="AY69" s="5">
        <f>A_R[[#This Row],[24+]]-A_R[[#This Row],[25+]]</f>
        <v>0</v>
      </c>
      <c r="AZ69" s="5">
        <f>A_R[[#This Row],[25+]]-A_R[[#This Row],[26+]]</f>
        <v>0</v>
      </c>
      <c r="BA69" s="5">
        <f>A_R[[#This Row],[26+]]-A_R[[#This Row],[27+]]</f>
        <v>0</v>
      </c>
      <c r="BB69" s="5">
        <f>A_R[[#This Row],[27+]]-A_R[[#This Row],[28+]]</f>
        <v>0</v>
      </c>
    </row>
    <row r="70" spans="1:54" x14ac:dyDescent="0.25">
      <c r="A70" s="10">
        <v>22400726</v>
      </c>
      <c r="B70" s="13" t="s">
        <v>100</v>
      </c>
      <c r="C70" s="13" t="s">
        <v>101</v>
      </c>
      <c r="D70" s="11">
        <v>0.875</v>
      </c>
      <c r="E70" s="9" t="str">
        <f>HYPERLINK("https://www.nba.com/stats/player/203999/boxscores-traditional", "Nikola Jokic")</f>
        <v>Nikola Jokic</v>
      </c>
      <c r="F70">
        <v>22.8</v>
      </c>
      <c r="G70" s="4">
        <v>6.0129999999999999</v>
      </c>
      <c r="H70" s="3">
        <v>0.99846000000000001</v>
      </c>
      <c r="I70" s="3">
        <v>0.99736000000000002</v>
      </c>
      <c r="J70" s="3">
        <v>0.99573</v>
      </c>
      <c r="K70" s="3">
        <v>0.99304999999999999</v>
      </c>
      <c r="L70" s="3">
        <v>0.98928000000000005</v>
      </c>
      <c r="M70" s="3">
        <v>0.98341000000000001</v>
      </c>
      <c r="N70" s="3">
        <v>0.97499999999999998</v>
      </c>
      <c r="O70" s="3">
        <v>0.96406999999999998</v>
      </c>
      <c r="P70" s="3">
        <v>0.94845000000000002</v>
      </c>
      <c r="Q70" s="3">
        <v>0.92784999999999995</v>
      </c>
      <c r="R70" s="3">
        <v>0.9032</v>
      </c>
      <c r="S70" s="3">
        <v>0.87075999999999998</v>
      </c>
      <c r="T70" s="3">
        <v>0.83147000000000004</v>
      </c>
      <c r="U70" s="3">
        <v>0.78813999999999995</v>
      </c>
      <c r="V70" s="3">
        <v>0.73565000000000003</v>
      </c>
      <c r="W70" s="3">
        <v>0.68081999999999998</v>
      </c>
      <c r="X70" s="3">
        <v>0.61790999999999996</v>
      </c>
      <c r="Y70" s="3">
        <v>0.55171999999999999</v>
      </c>
      <c r="Z70" s="3">
        <v>0.48803000000000002</v>
      </c>
      <c r="AA70" s="3">
        <v>0.42074</v>
      </c>
      <c r="AB70" s="3">
        <v>0.35569000000000001</v>
      </c>
      <c r="AC70" s="3">
        <v>0.29805999999999999</v>
      </c>
      <c r="AD70" s="3">
        <v>0.24196000000000001</v>
      </c>
      <c r="AE70" s="3">
        <v>0.19489000000000001</v>
      </c>
      <c r="AF70" s="5">
        <f>A_R[[#This Row],[5+]]-A_R[[#This Row],[6+]]</f>
        <v>1.0999999999999899E-3</v>
      </c>
      <c r="AG70" s="5">
        <f>A_R[[#This Row],[6+]]-A_R[[#This Row],[7+]]</f>
        <v>1.6300000000000203E-3</v>
      </c>
      <c r="AH70" s="5">
        <f>A_R[[#This Row],[7+]]-A_R[[#This Row],[8+]]</f>
        <v>2.6800000000000157E-3</v>
      </c>
      <c r="AI70" s="5">
        <f>A_R[[#This Row],[8+]]-A_R[[#This Row],[9+]]</f>
        <v>3.7699999999999401E-3</v>
      </c>
      <c r="AJ70" s="5">
        <f>A_R[[#This Row],[9+]]-A_R[[#This Row],[10+]]</f>
        <v>5.8700000000000419E-3</v>
      </c>
      <c r="AK70" s="5">
        <f>A_R[[#This Row],[10+]]-A_R[[#This Row],[11+]]</f>
        <v>8.4100000000000286E-3</v>
      </c>
      <c r="AL70" s="5">
        <f>A_R[[#This Row],[11+]]-A_R[[#This Row],[12+]]</f>
        <v>1.0929999999999995E-2</v>
      </c>
      <c r="AM70" s="5">
        <f>A_R[[#This Row],[12+]]-A_R[[#This Row],[13+]]</f>
        <v>1.5619999999999967E-2</v>
      </c>
      <c r="AN70" s="5">
        <f>A_R[[#This Row],[13+]]-A_R[[#This Row],[14+]]</f>
        <v>2.0600000000000063E-2</v>
      </c>
      <c r="AO70" s="5">
        <f>A_R[[#This Row],[14+]]-A_R[[#This Row],[15+]]</f>
        <v>2.464999999999995E-2</v>
      </c>
      <c r="AP70" s="5">
        <f>A_R[[#This Row],[15+]]-A_R[[#This Row],[16+]]</f>
        <v>3.2440000000000024E-2</v>
      </c>
      <c r="AQ70" s="5">
        <f>A_R[[#This Row],[16+]]-A_R[[#This Row],[17+]]</f>
        <v>3.9289999999999936E-2</v>
      </c>
      <c r="AR70" s="5">
        <f>A_R[[#This Row],[17+]]-A_R[[#This Row],[18+]]</f>
        <v>4.3330000000000091E-2</v>
      </c>
      <c r="AS70" s="5">
        <f>A_R[[#This Row],[18+]]-A_R[[#This Row],[19+]]</f>
        <v>5.2489999999999926E-2</v>
      </c>
      <c r="AT70" s="5">
        <f>A_R[[#This Row],[19+]]-A_R[[#This Row],[20+]]</f>
        <v>5.4830000000000045E-2</v>
      </c>
      <c r="AU70" s="5">
        <f>A_R[[#This Row],[20+]]-A_R[[#This Row],[21+]]</f>
        <v>6.2910000000000021E-2</v>
      </c>
      <c r="AV70" s="5">
        <f>A_R[[#This Row],[21+]]-A_R[[#This Row],[22+]]</f>
        <v>6.6189999999999971E-2</v>
      </c>
      <c r="AW70" s="5">
        <f>A_R[[#This Row],[22+]]-A_R[[#This Row],[23+]]</f>
        <v>6.3689999999999969E-2</v>
      </c>
      <c r="AX70" s="5">
        <f>A_R[[#This Row],[23+]]-A_R[[#This Row],[24+]]</f>
        <v>6.7290000000000016E-2</v>
      </c>
      <c r="AY70" s="5">
        <f>A_R[[#This Row],[24+]]-A_R[[#This Row],[25+]]</f>
        <v>6.5049999999999997E-2</v>
      </c>
      <c r="AZ70" s="5">
        <f>A_R[[#This Row],[25+]]-A_R[[#This Row],[26+]]</f>
        <v>5.7630000000000015E-2</v>
      </c>
      <c r="BA70" s="5">
        <f>A_R[[#This Row],[26+]]-A_R[[#This Row],[27+]]</f>
        <v>5.6099999999999983E-2</v>
      </c>
      <c r="BB70" s="5">
        <f>A_R[[#This Row],[27+]]-A_R[[#This Row],[28+]]</f>
        <v>4.7070000000000001E-2</v>
      </c>
    </row>
    <row r="71" spans="1:54" x14ac:dyDescent="0.25">
      <c r="A71" s="10">
        <v>22400726</v>
      </c>
      <c r="B71" s="13" t="s">
        <v>100</v>
      </c>
      <c r="C71" s="13" t="s">
        <v>101</v>
      </c>
      <c r="D71" s="11">
        <v>0.875</v>
      </c>
      <c r="E71" s="9" t="str">
        <f>HYPERLINK("https://www.nba.com/stats/player/1627750/boxscores-traditional", "Jamal Murray")</f>
        <v>Jamal Murray</v>
      </c>
      <c r="F71">
        <v>11.8</v>
      </c>
      <c r="G71" s="4">
        <v>3.544</v>
      </c>
      <c r="H71" s="3">
        <v>0.97257000000000005</v>
      </c>
      <c r="I71" s="3">
        <v>0.94950000000000001</v>
      </c>
      <c r="J71" s="3">
        <v>0.91149000000000002</v>
      </c>
      <c r="K71" s="3">
        <v>0.85768999999999995</v>
      </c>
      <c r="L71" s="3">
        <v>0.78524000000000005</v>
      </c>
      <c r="M71" s="3">
        <v>0.69496999999999998</v>
      </c>
      <c r="N71" s="3">
        <v>0.59094999999999998</v>
      </c>
      <c r="O71" s="3">
        <v>0.47608</v>
      </c>
      <c r="P71" s="3">
        <v>0.36692999999999998</v>
      </c>
      <c r="Q71" s="3">
        <v>0.26762999999999998</v>
      </c>
      <c r="R71" s="3">
        <v>0.18406</v>
      </c>
      <c r="S71" s="3">
        <v>0.11702</v>
      </c>
      <c r="T71" s="3">
        <v>7.0779999999999996E-2</v>
      </c>
      <c r="U71" s="3">
        <v>4.0059999999999998E-2</v>
      </c>
      <c r="V71" s="3">
        <v>2.1180000000000001E-2</v>
      </c>
      <c r="W71" s="3">
        <v>1.044E-2</v>
      </c>
      <c r="X71" s="3">
        <v>4.6600000000000001E-3</v>
      </c>
      <c r="Y71" s="3">
        <v>1.99E-3</v>
      </c>
      <c r="Z71" s="3">
        <v>7.9000000000000001E-4</v>
      </c>
      <c r="AA71" s="3">
        <v>2.9E-4</v>
      </c>
      <c r="AB71" s="3">
        <v>1E-4</v>
      </c>
      <c r="AC71" s="3">
        <v>0</v>
      </c>
      <c r="AD71" s="3">
        <v>0</v>
      </c>
      <c r="AE71" s="3">
        <v>0</v>
      </c>
      <c r="AF71" s="5">
        <f>A_R[[#This Row],[5+]]-A_R[[#This Row],[6+]]</f>
        <v>2.3070000000000035E-2</v>
      </c>
      <c r="AG71" s="5">
        <f>A_R[[#This Row],[6+]]-A_R[[#This Row],[7+]]</f>
        <v>3.8009999999999988E-2</v>
      </c>
      <c r="AH71" s="5">
        <f>A_R[[#This Row],[7+]]-A_R[[#This Row],[8+]]</f>
        <v>5.380000000000007E-2</v>
      </c>
      <c r="AI71" s="5">
        <f>A_R[[#This Row],[8+]]-A_R[[#This Row],[9+]]</f>
        <v>7.2449999999999903E-2</v>
      </c>
      <c r="AJ71" s="5">
        <f>A_R[[#This Row],[9+]]-A_R[[#This Row],[10+]]</f>
        <v>9.0270000000000072E-2</v>
      </c>
      <c r="AK71" s="5">
        <f>A_R[[#This Row],[10+]]-A_R[[#This Row],[11+]]</f>
        <v>0.10402</v>
      </c>
      <c r="AL71" s="5">
        <f>A_R[[#This Row],[11+]]-A_R[[#This Row],[12+]]</f>
        <v>0.11486999999999997</v>
      </c>
      <c r="AM71" s="5">
        <f>A_R[[#This Row],[12+]]-A_R[[#This Row],[13+]]</f>
        <v>0.10915000000000002</v>
      </c>
      <c r="AN71" s="5">
        <f>A_R[[#This Row],[13+]]-A_R[[#This Row],[14+]]</f>
        <v>9.9299999999999999E-2</v>
      </c>
      <c r="AO71" s="5">
        <f>A_R[[#This Row],[14+]]-A_R[[#This Row],[15+]]</f>
        <v>8.3569999999999978E-2</v>
      </c>
      <c r="AP71" s="5">
        <f>A_R[[#This Row],[15+]]-A_R[[#This Row],[16+]]</f>
        <v>6.7040000000000002E-2</v>
      </c>
      <c r="AQ71" s="5">
        <f>A_R[[#This Row],[16+]]-A_R[[#This Row],[17+]]</f>
        <v>4.6240000000000003E-2</v>
      </c>
      <c r="AR71" s="5">
        <f>A_R[[#This Row],[17+]]-A_R[[#This Row],[18+]]</f>
        <v>3.0719999999999997E-2</v>
      </c>
      <c r="AS71" s="5">
        <f>A_R[[#This Row],[18+]]-A_R[[#This Row],[19+]]</f>
        <v>1.8879999999999997E-2</v>
      </c>
      <c r="AT71" s="5">
        <f>A_R[[#This Row],[19+]]-A_R[[#This Row],[20+]]</f>
        <v>1.0740000000000001E-2</v>
      </c>
      <c r="AU71" s="5">
        <f>A_R[[#This Row],[20+]]-A_R[[#This Row],[21+]]</f>
        <v>5.7799999999999995E-3</v>
      </c>
      <c r="AV71" s="5">
        <f>A_R[[#This Row],[21+]]-A_R[[#This Row],[22+]]</f>
        <v>2.6700000000000001E-3</v>
      </c>
      <c r="AW71" s="5">
        <f>A_R[[#This Row],[22+]]-A_R[[#This Row],[23+]]</f>
        <v>1.2000000000000001E-3</v>
      </c>
      <c r="AX71" s="5">
        <f>A_R[[#This Row],[23+]]-A_R[[#This Row],[24+]]</f>
        <v>5.0000000000000001E-4</v>
      </c>
      <c r="AY71" s="5">
        <f>A_R[[#This Row],[24+]]-A_R[[#This Row],[25+]]</f>
        <v>1.9000000000000001E-4</v>
      </c>
      <c r="AZ71" s="5">
        <f>A_R[[#This Row],[25+]]-A_R[[#This Row],[26+]]</f>
        <v>1E-4</v>
      </c>
      <c r="BA71" s="5">
        <f>A_R[[#This Row],[26+]]-A_R[[#This Row],[27+]]</f>
        <v>0</v>
      </c>
      <c r="BB71" s="5">
        <f>A_R[[#This Row],[27+]]-A_R[[#This Row],[28+]]</f>
        <v>0</v>
      </c>
    </row>
    <row r="72" spans="1:54" x14ac:dyDescent="0.25">
      <c r="A72" s="10">
        <v>22400726</v>
      </c>
      <c r="B72" s="13" t="s">
        <v>100</v>
      </c>
      <c r="C72" s="13" t="s">
        <v>101</v>
      </c>
      <c r="D72" s="11">
        <v>0.875</v>
      </c>
      <c r="E72" s="9" t="str">
        <f>HYPERLINK("https://www.nba.com/stats/player/201566/boxscores-traditional", "Russell Westbrook")</f>
        <v>Russell Westbrook</v>
      </c>
      <c r="F72">
        <v>11.4</v>
      </c>
      <c r="G72" s="4">
        <v>4.63</v>
      </c>
      <c r="H72" s="3">
        <v>0.91620999999999997</v>
      </c>
      <c r="I72" s="3">
        <v>0.879</v>
      </c>
      <c r="J72" s="3">
        <v>0.82894000000000001</v>
      </c>
      <c r="K72" s="3">
        <v>0.76729999999999998</v>
      </c>
      <c r="L72" s="3">
        <v>0.69847000000000004</v>
      </c>
      <c r="M72" s="3">
        <v>0.61790999999999996</v>
      </c>
      <c r="N72" s="3">
        <v>0.53586</v>
      </c>
      <c r="O72" s="3">
        <v>0.44828000000000001</v>
      </c>
      <c r="P72" s="3">
        <v>0.36316999999999999</v>
      </c>
      <c r="Q72" s="3">
        <v>0.28774</v>
      </c>
      <c r="R72" s="3">
        <v>0.2177</v>
      </c>
      <c r="S72" s="3">
        <v>0.16109000000000001</v>
      </c>
      <c r="T72" s="3">
        <v>0.11314</v>
      </c>
      <c r="U72" s="3">
        <v>7.6359999999999997E-2</v>
      </c>
      <c r="V72" s="3">
        <v>5.0500000000000003E-2</v>
      </c>
      <c r="W72" s="3">
        <v>3.1440000000000003E-2</v>
      </c>
      <c r="X72" s="3">
        <v>1.9230000000000001E-2</v>
      </c>
      <c r="Y72" s="3">
        <v>1.1010000000000001E-2</v>
      </c>
      <c r="Z72" s="3">
        <v>6.0400000000000002E-3</v>
      </c>
      <c r="AA72" s="3">
        <v>3.2599999999999999E-3</v>
      </c>
      <c r="AB72" s="3">
        <v>1.64E-3</v>
      </c>
      <c r="AC72" s="3">
        <v>8.1999999999999998E-4</v>
      </c>
      <c r="AD72" s="3">
        <v>3.8000000000000002E-4</v>
      </c>
      <c r="AE72" s="3">
        <v>1.7000000000000001E-4</v>
      </c>
      <c r="AF72" s="5">
        <f>A_R[[#This Row],[5+]]-A_R[[#This Row],[6+]]</f>
        <v>3.7209999999999965E-2</v>
      </c>
      <c r="AG72" s="5">
        <f>A_R[[#This Row],[6+]]-A_R[[#This Row],[7+]]</f>
        <v>5.0059999999999993E-2</v>
      </c>
      <c r="AH72" s="5">
        <f>A_R[[#This Row],[7+]]-A_R[[#This Row],[8+]]</f>
        <v>6.1640000000000028E-2</v>
      </c>
      <c r="AI72" s="5">
        <f>A_R[[#This Row],[8+]]-A_R[[#This Row],[9+]]</f>
        <v>6.8829999999999947E-2</v>
      </c>
      <c r="AJ72" s="5">
        <f>A_R[[#This Row],[9+]]-A_R[[#This Row],[10+]]</f>
        <v>8.0560000000000076E-2</v>
      </c>
      <c r="AK72" s="5">
        <f>A_R[[#This Row],[10+]]-A_R[[#This Row],[11+]]</f>
        <v>8.2049999999999956E-2</v>
      </c>
      <c r="AL72" s="5">
        <f>A_R[[#This Row],[11+]]-A_R[[#This Row],[12+]]</f>
        <v>8.7579999999999991E-2</v>
      </c>
      <c r="AM72" s="5">
        <f>A_R[[#This Row],[12+]]-A_R[[#This Row],[13+]]</f>
        <v>8.5110000000000019E-2</v>
      </c>
      <c r="AN72" s="5">
        <f>A_R[[#This Row],[13+]]-A_R[[#This Row],[14+]]</f>
        <v>7.5429999999999997E-2</v>
      </c>
      <c r="AO72" s="5">
        <f>A_R[[#This Row],[14+]]-A_R[[#This Row],[15+]]</f>
        <v>7.0039999999999991E-2</v>
      </c>
      <c r="AP72" s="5">
        <f>A_R[[#This Row],[15+]]-A_R[[#This Row],[16+]]</f>
        <v>5.6609999999999994E-2</v>
      </c>
      <c r="AQ72" s="5">
        <f>A_R[[#This Row],[16+]]-A_R[[#This Row],[17+]]</f>
        <v>4.7950000000000007E-2</v>
      </c>
      <c r="AR72" s="5">
        <f>A_R[[#This Row],[17+]]-A_R[[#This Row],[18+]]</f>
        <v>3.6780000000000007E-2</v>
      </c>
      <c r="AS72" s="5">
        <f>A_R[[#This Row],[18+]]-A_R[[#This Row],[19+]]</f>
        <v>2.5859999999999994E-2</v>
      </c>
      <c r="AT72" s="5">
        <f>A_R[[#This Row],[19+]]-A_R[[#This Row],[20+]]</f>
        <v>1.9060000000000001E-2</v>
      </c>
      <c r="AU72" s="5">
        <f>A_R[[#This Row],[20+]]-A_R[[#This Row],[21+]]</f>
        <v>1.2210000000000002E-2</v>
      </c>
      <c r="AV72" s="5">
        <f>A_R[[#This Row],[21+]]-A_R[[#This Row],[22+]]</f>
        <v>8.2199999999999999E-3</v>
      </c>
      <c r="AW72" s="5">
        <f>A_R[[#This Row],[22+]]-A_R[[#This Row],[23+]]</f>
        <v>4.9700000000000005E-3</v>
      </c>
      <c r="AX72" s="5">
        <f>A_R[[#This Row],[23+]]-A_R[[#This Row],[24+]]</f>
        <v>2.7800000000000004E-3</v>
      </c>
      <c r="AY72" s="5">
        <f>A_R[[#This Row],[24+]]-A_R[[#This Row],[25+]]</f>
        <v>1.6199999999999999E-3</v>
      </c>
      <c r="AZ72" s="5">
        <f>A_R[[#This Row],[25+]]-A_R[[#This Row],[26+]]</f>
        <v>8.1999999999999998E-4</v>
      </c>
      <c r="BA72" s="5">
        <f>A_R[[#This Row],[26+]]-A_R[[#This Row],[27+]]</f>
        <v>4.3999999999999996E-4</v>
      </c>
      <c r="BB72" s="5">
        <f>A_R[[#This Row],[27+]]-A_R[[#This Row],[28+]]</f>
        <v>2.1000000000000001E-4</v>
      </c>
    </row>
    <row r="73" spans="1:54" x14ac:dyDescent="0.25">
      <c r="A73" s="10">
        <v>22400726</v>
      </c>
      <c r="B73" s="13" t="s">
        <v>100</v>
      </c>
      <c r="C73" s="13" t="s">
        <v>101</v>
      </c>
      <c r="D73" s="11">
        <v>0.875</v>
      </c>
      <c r="E73" s="9" t="str">
        <f>HYPERLINK("https://www.nba.com/stats/player/1631128/boxscores-traditional", "Christian Braun")</f>
        <v>Christian Braun</v>
      </c>
      <c r="F73">
        <v>9</v>
      </c>
      <c r="G73" s="4">
        <v>2.4489999999999998</v>
      </c>
      <c r="H73" s="3">
        <v>0.94845000000000002</v>
      </c>
      <c r="I73" s="3">
        <v>0.88876999999999995</v>
      </c>
      <c r="J73" s="3">
        <v>0.79388999999999998</v>
      </c>
      <c r="K73" s="3">
        <v>0.65910000000000002</v>
      </c>
      <c r="L73" s="3">
        <v>0.5</v>
      </c>
      <c r="M73" s="3">
        <v>0.34089999999999998</v>
      </c>
      <c r="N73" s="3">
        <v>0.20610999999999999</v>
      </c>
      <c r="O73" s="3">
        <v>0.11123</v>
      </c>
      <c r="P73" s="3">
        <v>5.1549999999999999E-2</v>
      </c>
      <c r="Q73" s="3">
        <v>2.068E-2</v>
      </c>
      <c r="R73" s="3">
        <v>7.1399999999999996E-3</v>
      </c>
      <c r="S73" s="3">
        <v>2.1199999999999999E-3</v>
      </c>
      <c r="T73" s="3">
        <v>5.4000000000000001E-4</v>
      </c>
      <c r="U73" s="3">
        <v>1.2E-4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5">
        <f>A_R[[#This Row],[5+]]-A_R[[#This Row],[6+]]</f>
        <v>5.9680000000000066E-2</v>
      </c>
      <c r="AG73" s="5">
        <f>A_R[[#This Row],[6+]]-A_R[[#This Row],[7+]]</f>
        <v>9.4879999999999964E-2</v>
      </c>
      <c r="AH73" s="5">
        <f>A_R[[#This Row],[7+]]-A_R[[#This Row],[8+]]</f>
        <v>0.13478999999999997</v>
      </c>
      <c r="AI73" s="5">
        <f>A_R[[#This Row],[8+]]-A_R[[#This Row],[9+]]</f>
        <v>0.15910000000000002</v>
      </c>
      <c r="AJ73" s="5">
        <f>A_R[[#This Row],[9+]]-A_R[[#This Row],[10+]]</f>
        <v>0.15910000000000002</v>
      </c>
      <c r="AK73" s="5">
        <f>A_R[[#This Row],[10+]]-A_R[[#This Row],[11+]]</f>
        <v>0.13478999999999999</v>
      </c>
      <c r="AL73" s="5">
        <f>A_R[[#This Row],[11+]]-A_R[[#This Row],[12+]]</f>
        <v>9.4879999999999992E-2</v>
      </c>
      <c r="AM73" s="5">
        <f>A_R[[#This Row],[12+]]-A_R[[#This Row],[13+]]</f>
        <v>5.9679999999999997E-2</v>
      </c>
      <c r="AN73" s="5">
        <f>A_R[[#This Row],[13+]]-A_R[[#This Row],[14+]]</f>
        <v>3.0869999999999998E-2</v>
      </c>
      <c r="AO73" s="5">
        <f>A_R[[#This Row],[14+]]-A_R[[#This Row],[15+]]</f>
        <v>1.354E-2</v>
      </c>
      <c r="AP73" s="5">
        <f>A_R[[#This Row],[15+]]-A_R[[#This Row],[16+]]</f>
        <v>5.0200000000000002E-3</v>
      </c>
      <c r="AQ73" s="5">
        <f>A_R[[#This Row],[16+]]-A_R[[#This Row],[17+]]</f>
        <v>1.5799999999999998E-3</v>
      </c>
      <c r="AR73" s="5">
        <f>A_R[[#This Row],[17+]]-A_R[[#This Row],[18+]]</f>
        <v>4.2000000000000002E-4</v>
      </c>
      <c r="AS73" s="5">
        <f>A_R[[#This Row],[18+]]-A_R[[#This Row],[19+]]</f>
        <v>1.2E-4</v>
      </c>
      <c r="AT73" s="5">
        <f>A_R[[#This Row],[19+]]-A_R[[#This Row],[20+]]</f>
        <v>0</v>
      </c>
      <c r="AU73" s="5">
        <f>A_R[[#This Row],[20+]]-A_R[[#This Row],[21+]]</f>
        <v>0</v>
      </c>
      <c r="AV73" s="5">
        <f>A_R[[#This Row],[21+]]-A_R[[#This Row],[22+]]</f>
        <v>0</v>
      </c>
      <c r="AW73" s="5">
        <f>A_R[[#This Row],[22+]]-A_R[[#This Row],[23+]]</f>
        <v>0</v>
      </c>
      <c r="AX73" s="5">
        <f>A_R[[#This Row],[23+]]-A_R[[#This Row],[24+]]</f>
        <v>0</v>
      </c>
      <c r="AY73" s="5">
        <f>A_R[[#This Row],[24+]]-A_R[[#This Row],[25+]]</f>
        <v>0</v>
      </c>
      <c r="AZ73" s="5">
        <f>A_R[[#This Row],[25+]]-A_R[[#This Row],[26+]]</f>
        <v>0</v>
      </c>
      <c r="BA73" s="5">
        <f>A_R[[#This Row],[26+]]-A_R[[#This Row],[27+]]</f>
        <v>0</v>
      </c>
      <c r="BB73" s="5">
        <f>A_R[[#This Row],[27+]]-A_R[[#This Row],[28+]]</f>
        <v>0</v>
      </c>
    </row>
    <row r="74" spans="1:54" x14ac:dyDescent="0.25">
      <c r="A74" s="10">
        <v>22400726</v>
      </c>
      <c r="B74" s="13" t="s">
        <v>100</v>
      </c>
      <c r="C74" s="13" t="s">
        <v>101</v>
      </c>
      <c r="D74" s="11">
        <v>0.875</v>
      </c>
      <c r="E74" s="9" t="str">
        <f>HYPERLINK("https://www.nba.com/stats/player/203967/boxscores-traditional", "Dario Šaric")</f>
        <v>Dario Šaric</v>
      </c>
      <c r="F74">
        <v>8.4</v>
      </c>
      <c r="G74" s="4">
        <v>2.8</v>
      </c>
      <c r="H74" s="3">
        <v>0.88685999999999998</v>
      </c>
      <c r="I74" s="3">
        <v>0.80510999999999999</v>
      </c>
      <c r="J74" s="3">
        <v>0.69145999999999996</v>
      </c>
      <c r="K74" s="3">
        <v>0.55567</v>
      </c>
      <c r="L74" s="3">
        <v>0.41682999999999998</v>
      </c>
      <c r="M74" s="3">
        <v>0.28433999999999998</v>
      </c>
      <c r="N74" s="3">
        <v>0.17619000000000001</v>
      </c>
      <c r="O74" s="3">
        <v>9.8530000000000006E-2</v>
      </c>
      <c r="P74" s="3">
        <v>5.0500000000000003E-2</v>
      </c>
      <c r="Q74" s="3">
        <v>2.2749999999999999E-2</v>
      </c>
      <c r="R74" s="3">
        <v>9.1400000000000006E-3</v>
      </c>
      <c r="S74" s="3">
        <v>3.3600000000000001E-3</v>
      </c>
      <c r="T74" s="3">
        <v>1.07E-3</v>
      </c>
      <c r="U74" s="3">
        <v>2.9999999999999997E-4</v>
      </c>
      <c r="V74" s="3">
        <v>8.0000000000000007E-5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5">
        <f>A_R[[#This Row],[5+]]-A_R[[#This Row],[6+]]</f>
        <v>8.1749999999999989E-2</v>
      </c>
      <c r="AG74" s="5">
        <f>A_R[[#This Row],[6+]]-A_R[[#This Row],[7+]]</f>
        <v>0.11365000000000003</v>
      </c>
      <c r="AH74" s="5">
        <f>A_R[[#This Row],[7+]]-A_R[[#This Row],[8+]]</f>
        <v>0.13578999999999997</v>
      </c>
      <c r="AI74" s="5">
        <f>A_R[[#This Row],[8+]]-A_R[[#This Row],[9+]]</f>
        <v>0.13884000000000002</v>
      </c>
      <c r="AJ74" s="5">
        <f>A_R[[#This Row],[9+]]-A_R[[#This Row],[10+]]</f>
        <v>0.13249</v>
      </c>
      <c r="AK74" s="5">
        <f>A_R[[#This Row],[10+]]-A_R[[#This Row],[11+]]</f>
        <v>0.10814999999999997</v>
      </c>
      <c r="AL74" s="5">
        <f>A_R[[#This Row],[11+]]-A_R[[#This Row],[12+]]</f>
        <v>7.7660000000000007E-2</v>
      </c>
      <c r="AM74" s="5">
        <f>A_R[[#This Row],[12+]]-A_R[[#This Row],[13+]]</f>
        <v>4.8030000000000003E-2</v>
      </c>
      <c r="AN74" s="5">
        <f>A_R[[#This Row],[13+]]-A_R[[#This Row],[14+]]</f>
        <v>2.7750000000000004E-2</v>
      </c>
      <c r="AO74" s="5">
        <f>A_R[[#This Row],[14+]]-A_R[[#This Row],[15+]]</f>
        <v>1.3609999999999999E-2</v>
      </c>
      <c r="AP74" s="5">
        <f>A_R[[#This Row],[15+]]-A_R[[#This Row],[16+]]</f>
        <v>5.7800000000000004E-3</v>
      </c>
      <c r="AQ74" s="5">
        <f>A_R[[#This Row],[16+]]-A_R[[#This Row],[17+]]</f>
        <v>2.2900000000000004E-3</v>
      </c>
      <c r="AR74" s="5">
        <f>A_R[[#This Row],[17+]]-A_R[[#This Row],[18+]]</f>
        <v>7.7000000000000007E-4</v>
      </c>
      <c r="AS74" s="5">
        <f>A_R[[#This Row],[18+]]-A_R[[#This Row],[19+]]</f>
        <v>2.1999999999999998E-4</v>
      </c>
      <c r="AT74" s="5">
        <f>A_R[[#This Row],[19+]]-A_R[[#This Row],[20+]]</f>
        <v>8.0000000000000007E-5</v>
      </c>
      <c r="AU74" s="5">
        <f>A_R[[#This Row],[20+]]-A_R[[#This Row],[21+]]</f>
        <v>0</v>
      </c>
      <c r="AV74" s="5">
        <f>A_R[[#This Row],[21+]]-A_R[[#This Row],[22+]]</f>
        <v>0</v>
      </c>
      <c r="AW74" s="5">
        <f>A_R[[#This Row],[22+]]-A_R[[#This Row],[23+]]</f>
        <v>0</v>
      </c>
      <c r="AX74" s="5">
        <f>A_R[[#This Row],[23+]]-A_R[[#This Row],[24+]]</f>
        <v>0</v>
      </c>
      <c r="AY74" s="5">
        <f>A_R[[#This Row],[24+]]-A_R[[#This Row],[25+]]</f>
        <v>0</v>
      </c>
      <c r="AZ74" s="5">
        <f>A_R[[#This Row],[25+]]-A_R[[#This Row],[26+]]</f>
        <v>0</v>
      </c>
      <c r="BA74" s="5">
        <f>A_R[[#This Row],[26+]]-A_R[[#This Row],[27+]]</f>
        <v>0</v>
      </c>
      <c r="BB74" s="5">
        <f>A_R[[#This Row],[27+]]-A_R[[#This Row],[28+]]</f>
        <v>0</v>
      </c>
    </row>
    <row r="75" spans="1:54" x14ac:dyDescent="0.25">
      <c r="A75" s="10">
        <v>22400726</v>
      </c>
      <c r="B75" s="13" t="s">
        <v>101</v>
      </c>
      <c r="C75" s="13" t="s">
        <v>100</v>
      </c>
      <c r="D75" s="11">
        <v>0.875</v>
      </c>
      <c r="E75" s="9" t="str">
        <f>HYPERLINK("https://www.nba.com/stats/player/1627749/boxscores-traditional", "Dejounte Murray")</f>
        <v>Dejounte Murray</v>
      </c>
      <c r="F75">
        <v>14</v>
      </c>
      <c r="G75" s="4">
        <v>3.347</v>
      </c>
      <c r="H75" s="3">
        <v>0.99643000000000004</v>
      </c>
      <c r="I75" s="3">
        <v>0.99158000000000002</v>
      </c>
      <c r="J75" s="3">
        <v>0.98168999999999995</v>
      </c>
      <c r="K75" s="3">
        <v>0.96326999999999996</v>
      </c>
      <c r="L75" s="3">
        <v>0.93189</v>
      </c>
      <c r="M75" s="3">
        <v>0.88492999999999999</v>
      </c>
      <c r="N75" s="3">
        <v>0.81594</v>
      </c>
      <c r="O75" s="3">
        <v>0.72575000000000001</v>
      </c>
      <c r="P75" s="3">
        <v>0.61790999999999996</v>
      </c>
      <c r="Q75" s="3">
        <v>0.5</v>
      </c>
      <c r="R75" s="3">
        <v>0.38208999999999999</v>
      </c>
      <c r="S75" s="3">
        <v>0.27424999999999999</v>
      </c>
      <c r="T75" s="3">
        <v>0.18406</v>
      </c>
      <c r="U75" s="3">
        <v>0.11507000000000001</v>
      </c>
      <c r="V75" s="3">
        <v>6.8110000000000004E-2</v>
      </c>
      <c r="W75" s="3">
        <v>3.6729999999999999E-2</v>
      </c>
      <c r="X75" s="3">
        <v>1.831E-2</v>
      </c>
      <c r="Y75" s="3">
        <v>8.4200000000000004E-3</v>
      </c>
      <c r="Z75" s="3">
        <v>3.5699999999999998E-3</v>
      </c>
      <c r="AA75" s="3">
        <v>1.39E-3</v>
      </c>
      <c r="AB75" s="3">
        <v>5.0000000000000001E-4</v>
      </c>
      <c r="AC75" s="3">
        <v>1.7000000000000001E-4</v>
      </c>
      <c r="AD75" s="3">
        <v>5.0000000000000002E-5</v>
      </c>
      <c r="AE75" s="3">
        <v>0</v>
      </c>
      <c r="AF75" s="5">
        <f>A_R[[#This Row],[5+]]-A_R[[#This Row],[6+]]</f>
        <v>4.850000000000021E-3</v>
      </c>
      <c r="AG75" s="5">
        <f>A_R[[#This Row],[6+]]-A_R[[#This Row],[7+]]</f>
        <v>9.8900000000000654E-3</v>
      </c>
      <c r="AH75" s="5">
        <f>A_R[[#This Row],[7+]]-A_R[[#This Row],[8+]]</f>
        <v>1.8419999999999992E-2</v>
      </c>
      <c r="AI75" s="5">
        <f>A_R[[#This Row],[8+]]-A_R[[#This Row],[9+]]</f>
        <v>3.1379999999999963E-2</v>
      </c>
      <c r="AJ75" s="5">
        <f>A_R[[#This Row],[9+]]-A_R[[#This Row],[10+]]</f>
        <v>4.6960000000000002E-2</v>
      </c>
      <c r="AK75" s="5">
        <f>A_R[[#This Row],[10+]]-A_R[[#This Row],[11+]]</f>
        <v>6.8989999999999996E-2</v>
      </c>
      <c r="AL75" s="5">
        <f>A_R[[#This Row],[11+]]-A_R[[#This Row],[12+]]</f>
        <v>9.0189999999999992E-2</v>
      </c>
      <c r="AM75" s="5">
        <f>A_R[[#This Row],[12+]]-A_R[[#This Row],[13+]]</f>
        <v>0.10784000000000005</v>
      </c>
      <c r="AN75" s="5">
        <f>A_R[[#This Row],[13+]]-A_R[[#This Row],[14+]]</f>
        <v>0.11790999999999996</v>
      </c>
      <c r="AO75" s="5">
        <f>A_R[[#This Row],[14+]]-A_R[[#This Row],[15+]]</f>
        <v>0.11791000000000001</v>
      </c>
      <c r="AP75" s="5">
        <f>A_R[[#This Row],[15+]]-A_R[[#This Row],[16+]]</f>
        <v>0.10783999999999999</v>
      </c>
      <c r="AQ75" s="5">
        <f>A_R[[#This Row],[16+]]-A_R[[#This Row],[17+]]</f>
        <v>9.0189999999999992E-2</v>
      </c>
      <c r="AR75" s="5">
        <f>A_R[[#This Row],[17+]]-A_R[[#This Row],[18+]]</f>
        <v>6.8989999999999996E-2</v>
      </c>
      <c r="AS75" s="5">
        <f>A_R[[#This Row],[18+]]-A_R[[#This Row],[19+]]</f>
        <v>4.6960000000000002E-2</v>
      </c>
      <c r="AT75" s="5">
        <f>A_R[[#This Row],[19+]]-A_R[[#This Row],[20+]]</f>
        <v>3.1380000000000005E-2</v>
      </c>
      <c r="AU75" s="5">
        <f>A_R[[#This Row],[20+]]-A_R[[#This Row],[21+]]</f>
        <v>1.8419999999999999E-2</v>
      </c>
      <c r="AV75" s="5">
        <f>A_R[[#This Row],[21+]]-A_R[[#This Row],[22+]]</f>
        <v>9.8899999999999995E-3</v>
      </c>
      <c r="AW75" s="5">
        <f>A_R[[#This Row],[22+]]-A_R[[#This Row],[23+]]</f>
        <v>4.8500000000000001E-3</v>
      </c>
      <c r="AX75" s="5">
        <f>A_R[[#This Row],[23+]]-A_R[[#This Row],[24+]]</f>
        <v>2.1799999999999996E-3</v>
      </c>
      <c r="AY75" s="5">
        <f>A_R[[#This Row],[24+]]-A_R[[#This Row],[25+]]</f>
        <v>8.8999999999999995E-4</v>
      </c>
      <c r="AZ75" s="5">
        <f>A_R[[#This Row],[25+]]-A_R[[#This Row],[26+]]</f>
        <v>3.3E-4</v>
      </c>
      <c r="BA75" s="5">
        <f>A_R[[#This Row],[26+]]-A_R[[#This Row],[27+]]</f>
        <v>1.2000000000000002E-4</v>
      </c>
      <c r="BB75" s="5">
        <f>A_R[[#This Row],[27+]]-A_R[[#This Row],[28+]]</f>
        <v>5.0000000000000002E-5</v>
      </c>
    </row>
    <row r="76" spans="1:54" x14ac:dyDescent="0.25">
      <c r="A76" s="10">
        <v>22400726</v>
      </c>
      <c r="B76" s="13" t="s">
        <v>101</v>
      </c>
      <c r="C76" s="13" t="s">
        <v>100</v>
      </c>
      <c r="D76" s="11">
        <v>0.875</v>
      </c>
      <c r="E76" s="9" t="str">
        <f>HYPERLINK("https://www.nba.com/stats/player/1629627/boxscores-traditional", "Zion Williamson")</f>
        <v>Zion Williamson</v>
      </c>
      <c r="F76">
        <v>13.2</v>
      </c>
      <c r="G76" s="4">
        <v>3.7090000000000001</v>
      </c>
      <c r="H76" s="3">
        <v>0.98645000000000005</v>
      </c>
      <c r="I76" s="3">
        <v>0.97380999999999995</v>
      </c>
      <c r="J76" s="3">
        <v>0.95254000000000005</v>
      </c>
      <c r="K76" s="3">
        <v>0.91923999999999995</v>
      </c>
      <c r="L76" s="3">
        <v>0.87075999999999998</v>
      </c>
      <c r="M76" s="3">
        <v>0.80510999999999999</v>
      </c>
      <c r="N76" s="3">
        <v>0.72240000000000004</v>
      </c>
      <c r="O76" s="3">
        <v>0.62551999999999996</v>
      </c>
      <c r="P76" s="3">
        <v>0.51993999999999996</v>
      </c>
      <c r="Q76" s="3">
        <v>0.41293999999999997</v>
      </c>
      <c r="R76" s="3">
        <v>0.31207000000000001</v>
      </c>
      <c r="S76" s="3">
        <v>0.22663</v>
      </c>
      <c r="T76" s="3">
        <v>0.15386</v>
      </c>
      <c r="U76" s="3">
        <v>9.8530000000000006E-2</v>
      </c>
      <c r="V76" s="3">
        <v>5.9380000000000002E-2</v>
      </c>
      <c r="W76" s="3">
        <v>3.3619999999999997E-2</v>
      </c>
      <c r="X76" s="3">
        <v>1.7860000000000001E-2</v>
      </c>
      <c r="Y76" s="3">
        <v>8.8900000000000003E-3</v>
      </c>
      <c r="Z76" s="3">
        <v>4.15E-3</v>
      </c>
      <c r="AA76" s="3">
        <v>1.81E-3</v>
      </c>
      <c r="AB76" s="3">
        <v>7.3999999999999999E-4</v>
      </c>
      <c r="AC76" s="3">
        <v>2.7999999999999998E-4</v>
      </c>
      <c r="AD76" s="3">
        <v>1E-4</v>
      </c>
      <c r="AE76" s="3">
        <v>3.0000000000000001E-5</v>
      </c>
      <c r="AF76" s="5">
        <f>A_R[[#This Row],[5+]]-A_R[[#This Row],[6+]]</f>
        <v>1.2640000000000096E-2</v>
      </c>
      <c r="AG76" s="5">
        <f>A_R[[#This Row],[6+]]-A_R[[#This Row],[7+]]</f>
        <v>2.12699999999999E-2</v>
      </c>
      <c r="AH76" s="5">
        <f>A_R[[#This Row],[7+]]-A_R[[#This Row],[8+]]</f>
        <v>3.3300000000000107E-2</v>
      </c>
      <c r="AI76" s="5">
        <f>A_R[[#This Row],[8+]]-A_R[[#This Row],[9+]]</f>
        <v>4.8479999999999968E-2</v>
      </c>
      <c r="AJ76" s="5">
        <f>A_R[[#This Row],[9+]]-A_R[[#This Row],[10+]]</f>
        <v>6.5649999999999986E-2</v>
      </c>
      <c r="AK76" s="5">
        <f>A_R[[#This Row],[10+]]-A_R[[#This Row],[11+]]</f>
        <v>8.270999999999995E-2</v>
      </c>
      <c r="AL76" s="5">
        <f>A_R[[#This Row],[11+]]-A_R[[#This Row],[12+]]</f>
        <v>9.6880000000000077E-2</v>
      </c>
      <c r="AM76" s="5">
        <f>A_R[[#This Row],[12+]]-A_R[[#This Row],[13+]]</f>
        <v>0.10558000000000001</v>
      </c>
      <c r="AN76" s="5">
        <f>A_R[[#This Row],[13+]]-A_R[[#This Row],[14+]]</f>
        <v>0.10699999999999998</v>
      </c>
      <c r="AO76" s="5">
        <f>A_R[[#This Row],[14+]]-A_R[[#This Row],[15+]]</f>
        <v>0.10086999999999996</v>
      </c>
      <c r="AP76" s="5">
        <f>A_R[[#This Row],[15+]]-A_R[[#This Row],[16+]]</f>
        <v>8.5440000000000016E-2</v>
      </c>
      <c r="AQ76" s="5">
        <f>A_R[[#This Row],[16+]]-A_R[[#This Row],[17+]]</f>
        <v>7.2770000000000001E-2</v>
      </c>
      <c r="AR76" s="5">
        <f>A_R[[#This Row],[17+]]-A_R[[#This Row],[18+]]</f>
        <v>5.532999999999999E-2</v>
      </c>
      <c r="AS76" s="5">
        <f>A_R[[#This Row],[18+]]-A_R[[#This Row],[19+]]</f>
        <v>3.9150000000000004E-2</v>
      </c>
      <c r="AT76" s="5">
        <f>A_R[[#This Row],[19+]]-A_R[[#This Row],[20+]]</f>
        <v>2.5760000000000005E-2</v>
      </c>
      <c r="AU76" s="5">
        <f>A_R[[#This Row],[20+]]-A_R[[#This Row],[21+]]</f>
        <v>1.5759999999999996E-2</v>
      </c>
      <c r="AV76" s="5">
        <f>A_R[[#This Row],[21+]]-A_R[[#This Row],[22+]]</f>
        <v>8.9700000000000005E-3</v>
      </c>
      <c r="AW76" s="5">
        <f>A_R[[#This Row],[22+]]-A_R[[#This Row],[23+]]</f>
        <v>4.7400000000000003E-3</v>
      </c>
      <c r="AX76" s="5">
        <f>A_R[[#This Row],[23+]]-A_R[[#This Row],[24+]]</f>
        <v>2.3400000000000001E-3</v>
      </c>
      <c r="AY76" s="5">
        <f>A_R[[#This Row],[24+]]-A_R[[#This Row],[25+]]</f>
        <v>1.07E-3</v>
      </c>
      <c r="AZ76" s="5">
        <f>A_R[[#This Row],[25+]]-A_R[[#This Row],[26+]]</f>
        <v>4.6000000000000001E-4</v>
      </c>
      <c r="BA76" s="5">
        <f>A_R[[#This Row],[26+]]-A_R[[#This Row],[27+]]</f>
        <v>1.7999999999999998E-4</v>
      </c>
      <c r="BB76" s="5">
        <f>A_R[[#This Row],[27+]]-A_R[[#This Row],[28+]]</f>
        <v>7.0000000000000007E-5</v>
      </c>
    </row>
    <row r="77" spans="1:54" x14ac:dyDescent="0.25">
      <c r="A77" s="10">
        <v>22400726</v>
      </c>
      <c r="B77" s="13" t="s">
        <v>101</v>
      </c>
      <c r="C77" s="13" t="s">
        <v>100</v>
      </c>
      <c r="D77" s="11">
        <v>0.875</v>
      </c>
      <c r="E77" s="9" t="str">
        <f>HYPERLINK("https://www.nba.com/stats/player/1630530/boxscores-traditional", "Trey Murphy III")</f>
        <v>Trey Murphy III</v>
      </c>
      <c r="F77">
        <v>8.8000000000000007</v>
      </c>
      <c r="G77" s="4">
        <v>1.47</v>
      </c>
      <c r="H77" s="3">
        <v>0.99519999999999997</v>
      </c>
      <c r="I77" s="3">
        <v>0.97128000000000003</v>
      </c>
      <c r="J77" s="3">
        <v>0.88876999999999995</v>
      </c>
      <c r="K77" s="3">
        <v>0.70540000000000003</v>
      </c>
      <c r="L77" s="3">
        <v>0.44433</v>
      </c>
      <c r="M77" s="3">
        <v>0.20610999999999999</v>
      </c>
      <c r="N77" s="3">
        <v>6.6809999999999994E-2</v>
      </c>
      <c r="O77" s="3">
        <v>1.4630000000000001E-2</v>
      </c>
      <c r="P77" s="3">
        <v>2.1199999999999999E-3</v>
      </c>
      <c r="Q77" s="3">
        <v>2.0000000000000001E-4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5">
        <f>A_R[[#This Row],[5+]]-A_R[[#This Row],[6+]]</f>
        <v>2.3919999999999941E-2</v>
      </c>
      <c r="AG77" s="5">
        <f>A_R[[#This Row],[6+]]-A_R[[#This Row],[7+]]</f>
        <v>8.2510000000000083E-2</v>
      </c>
      <c r="AH77" s="5">
        <f>A_R[[#This Row],[7+]]-A_R[[#This Row],[8+]]</f>
        <v>0.18336999999999992</v>
      </c>
      <c r="AI77" s="5">
        <f>A_R[[#This Row],[8+]]-A_R[[#This Row],[9+]]</f>
        <v>0.26107000000000002</v>
      </c>
      <c r="AJ77" s="5">
        <f>A_R[[#This Row],[9+]]-A_R[[#This Row],[10+]]</f>
        <v>0.23822000000000002</v>
      </c>
      <c r="AK77" s="5">
        <f>A_R[[#This Row],[10+]]-A_R[[#This Row],[11+]]</f>
        <v>0.13929999999999998</v>
      </c>
      <c r="AL77" s="5">
        <f>A_R[[#This Row],[11+]]-A_R[[#This Row],[12+]]</f>
        <v>5.217999999999999E-2</v>
      </c>
      <c r="AM77" s="5">
        <f>A_R[[#This Row],[12+]]-A_R[[#This Row],[13+]]</f>
        <v>1.251E-2</v>
      </c>
      <c r="AN77" s="5">
        <f>A_R[[#This Row],[13+]]-A_R[[#This Row],[14+]]</f>
        <v>1.9199999999999998E-3</v>
      </c>
      <c r="AO77" s="5">
        <f>A_R[[#This Row],[14+]]-A_R[[#This Row],[15+]]</f>
        <v>2.0000000000000001E-4</v>
      </c>
      <c r="AP77" s="5">
        <f>A_R[[#This Row],[15+]]-A_R[[#This Row],[16+]]</f>
        <v>0</v>
      </c>
      <c r="AQ77" s="5">
        <f>A_R[[#This Row],[16+]]-A_R[[#This Row],[17+]]</f>
        <v>0</v>
      </c>
      <c r="AR77" s="5">
        <f>A_R[[#This Row],[17+]]-A_R[[#This Row],[18+]]</f>
        <v>0</v>
      </c>
      <c r="AS77" s="5">
        <f>A_R[[#This Row],[18+]]-A_R[[#This Row],[19+]]</f>
        <v>0</v>
      </c>
      <c r="AT77" s="5">
        <f>A_R[[#This Row],[19+]]-A_R[[#This Row],[20+]]</f>
        <v>0</v>
      </c>
      <c r="AU77" s="5">
        <f>A_R[[#This Row],[20+]]-A_R[[#This Row],[21+]]</f>
        <v>0</v>
      </c>
      <c r="AV77" s="5">
        <f>A_R[[#This Row],[21+]]-A_R[[#This Row],[22+]]</f>
        <v>0</v>
      </c>
      <c r="AW77" s="5">
        <f>A_R[[#This Row],[22+]]-A_R[[#This Row],[23+]]</f>
        <v>0</v>
      </c>
      <c r="AX77" s="5">
        <f>A_R[[#This Row],[23+]]-A_R[[#This Row],[24+]]</f>
        <v>0</v>
      </c>
      <c r="AY77" s="5">
        <f>A_R[[#This Row],[24+]]-A_R[[#This Row],[25+]]</f>
        <v>0</v>
      </c>
      <c r="AZ77" s="5">
        <f>A_R[[#This Row],[25+]]-A_R[[#This Row],[26+]]</f>
        <v>0</v>
      </c>
      <c r="BA77" s="5">
        <f>A_R[[#This Row],[26+]]-A_R[[#This Row],[27+]]</f>
        <v>0</v>
      </c>
      <c r="BB77" s="5">
        <f>A_R[[#This Row],[27+]]-A_R[[#This Row],[28+]]</f>
        <v>0</v>
      </c>
    </row>
    <row r="78" spans="1:54" x14ac:dyDescent="0.25">
      <c r="A78" s="10">
        <v>22400726</v>
      </c>
      <c r="B78" s="13" t="s">
        <v>101</v>
      </c>
      <c r="C78" s="13" t="s">
        <v>100</v>
      </c>
      <c r="D78" s="11">
        <v>0.875</v>
      </c>
      <c r="E78" s="9" t="str">
        <f>HYPERLINK("https://www.nba.com/stats/player/203901/boxscores-traditional", "Elfrid Payton")</f>
        <v>Elfrid Payton</v>
      </c>
      <c r="F78">
        <v>11.6</v>
      </c>
      <c r="G78" s="4">
        <v>8.2609999999999992</v>
      </c>
      <c r="H78" s="3">
        <v>0.78813999999999995</v>
      </c>
      <c r="I78" s="3">
        <v>0.75175000000000003</v>
      </c>
      <c r="J78" s="3">
        <v>0.71226</v>
      </c>
      <c r="K78" s="3">
        <v>0.67003000000000001</v>
      </c>
      <c r="L78" s="3">
        <v>0.62172000000000005</v>
      </c>
      <c r="M78" s="3">
        <v>0.57535000000000003</v>
      </c>
      <c r="N78" s="3">
        <v>0.52790000000000004</v>
      </c>
      <c r="O78" s="3">
        <v>0.48005999999999999</v>
      </c>
      <c r="P78" s="3">
        <v>0.43251000000000001</v>
      </c>
      <c r="Q78" s="3">
        <v>0.38590999999999998</v>
      </c>
      <c r="R78" s="3">
        <v>0.34089999999999998</v>
      </c>
      <c r="S78" s="3">
        <v>0.29805999999999999</v>
      </c>
      <c r="T78" s="3">
        <v>0.25785000000000002</v>
      </c>
      <c r="U78" s="3">
        <v>0.22065000000000001</v>
      </c>
      <c r="V78" s="3">
        <v>0.18406</v>
      </c>
      <c r="W78" s="3">
        <v>0.15386</v>
      </c>
      <c r="X78" s="3">
        <v>0.12714</v>
      </c>
      <c r="Y78" s="3">
        <v>0.10383000000000001</v>
      </c>
      <c r="Z78" s="3">
        <v>8.3790000000000003E-2</v>
      </c>
      <c r="AA78" s="3">
        <v>6.6809999999999994E-2</v>
      </c>
      <c r="AB78" s="3">
        <v>5.262E-2</v>
      </c>
      <c r="AC78" s="3">
        <v>4.0930000000000001E-2</v>
      </c>
      <c r="AD78" s="3">
        <v>3.1440000000000003E-2</v>
      </c>
      <c r="AE78" s="3">
        <v>2.3300000000000001E-2</v>
      </c>
      <c r="AF78" s="5">
        <f>A_R[[#This Row],[5+]]-A_R[[#This Row],[6+]]</f>
        <v>3.6389999999999922E-2</v>
      </c>
      <c r="AG78" s="5">
        <f>A_R[[#This Row],[6+]]-A_R[[#This Row],[7+]]</f>
        <v>3.9490000000000025E-2</v>
      </c>
      <c r="AH78" s="5">
        <f>A_R[[#This Row],[7+]]-A_R[[#This Row],[8+]]</f>
        <v>4.222999999999999E-2</v>
      </c>
      <c r="AI78" s="5">
        <f>A_R[[#This Row],[8+]]-A_R[[#This Row],[9+]]</f>
        <v>4.8309999999999964E-2</v>
      </c>
      <c r="AJ78" s="5">
        <f>A_R[[#This Row],[9+]]-A_R[[#This Row],[10+]]</f>
        <v>4.6370000000000022E-2</v>
      </c>
      <c r="AK78" s="5">
        <f>A_R[[#This Row],[10+]]-A_R[[#This Row],[11+]]</f>
        <v>4.7449999999999992E-2</v>
      </c>
      <c r="AL78" s="5">
        <f>A_R[[#This Row],[11+]]-A_R[[#This Row],[12+]]</f>
        <v>4.7840000000000049E-2</v>
      </c>
      <c r="AM78" s="5">
        <f>A_R[[#This Row],[12+]]-A_R[[#This Row],[13+]]</f>
        <v>4.7549999999999981E-2</v>
      </c>
      <c r="AN78" s="5">
        <f>A_R[[#This Row],[13+]]-A_R[[#This Row],[14+]]</f>
        <v>4.660000000000003E-2</v>
      </c>
      <c r="AO78" s="5">
        <f>A_R[[#This Row],[14+]]-A_R[[#This Row],[15+]]</f>
        <v>4.5009999999999994E-2</v>
      </c>
      <c r="AP78" s="5">
        <f>A_R[[#This Row],[15+]]-A_R[[#This Row],[16+]]</f>
        <v>4.2839999999999989E-2</v>
      </c>
      <c r="AQ78" s="5">
        <f>A_R[[#This Row],[16+]]-A_R[[#This Row],[17+]]</f>
        <v>4.0209999999999968E-2</v>
      </c>
      <c r="AR78" s="5">
        <f>A_R[[#This Row],[17+]]-A_R[[#This Row],[18+]]</f>
        <v>3.7200000000000011E-2</v>
      </c>
      <c r="AS78" s="5">
        <f>A_R[[#This Row],[18+]]-A_R[[#This Row],[19+]]</f>
        <v>3.6590000000000011E-2</v>
      </c>
      <c r="AT78" s="5">
        <f>A_R[[#This Row],[19+]]-A_R[[#This Row],[20+]]</f>
        <v>3.0200000000000005E-2</v>
      </c>
      <c r="AU78" s="5">
        <f>A_R[[#This Row],[20+]]-A_R[[#This Row],[21+]]</f>
        <v>2.6719999999999994E-2</v>
      </c>
      <c r="AV78" s="5">
        <f>A_R[[#This Row],[21+]]-A_R[[#This Row],[22+]]</f>
        <v>2.3309999999999997E-2</v>
      </c>
      <c r="AW78" s="5">
        <f>A_R[[#This Row],[22+]]-A_R[[#This Row],[23+]]</f>
        <v>2.0040000000000002E-2</v>
      </c>
      <c r="AX78" s="5">
        <f>A_R[[#This Row],[23+]]-A_R[[#This Row],[24+]]</f>
        <v>1.6980000000000009E-2</v>
      </c>
      <c r="AY78" s="5">
        <f>A_R[[#This Row],[24+]]-A_R[[#This Row],[25+]]</f>
        <v>1.4189999999999994E-2</v>
      </c>
      <c r="AZ78" s="5">
        <f>A_R[[#This Row],[25+]]-A_R[[#This Row],[26+]]</f>
        <v>1.1689999999999999E-2</v>
      </c>
      <c r="BA78" s="5">
        <f>A_R[[#This Row],[26+]]-A_R[[#This Row],[27+]]</f>
        <v>9.4899999999999984E-3</v>
      </c>
      <c r="BB78" s="5">
        <f>A_R[[#This Row],[27+]]-A_R[[#This Row],[28+]]</f>
        <v>8.1400000000000014E-3</v>
      </c>
    </row>
    <row r="79" spans="1:54" x14ac:dyDescent="0.25">
      <c r="A79" s="10">
        <v>22400726</v>
      </c>
      <c r="B79" s="13" t="s">
        <v>101</v>
      </c>
      <c r="C79" s="13" t="s">
        <v>100</v>
      </c>
      <c r="D79" s="11">
        <v>0.875</v>
      </c>
      <c r="E79" s="9" t="str">
        <f>HYPERLINK("https://www.nba.com/stats/player/1627742/boxscores-traditional", "Brandon Ingram")</f>
        <v>Brandon Ingram</v>
      </c>
      <c r="F79">
        <v>9</v>
      </c>
      <c r="G79" s="4">
        <v>2.6829999999999998</v>
      </c>
      <c r="H79" s="3">
        <v>0.93189</v>
      </c>
      <c r="I79" s="3">
        <v>0.86863999999999997</v>
      </c>
      <c r="J79" s="3">
        <v>0.77337</v>
      </c>
      <c r="K79" s="3">
        <v>0.64431000000000005</v>
      </c>
      <c r="L79" s="3">
        <v>0.5</v>
      </c>
      <c r="M79" s="3">
        <v>0.35569000000000001</v>
      </c>
      <c r="N79" s="3">
        <v>0.22663</v>
      </c>
      <c r="O79" s="3">
        <v>0.13136</v>
      </c>
      <c r="P79" s="3">
        <v>6.8110000000000004E-2</v>
      </c>
      <c r="Q79" s="3">
        <v>3.1440000000000003E-2</v>
      </c>
      <c r="R79" s="3">
        <v>1.255E-2</v>
      </c>
      <c r="S79" s="3">
        <v>4.5300000000000002E-3</v>
      </c>
      <c r="T79" s="3">
        <v>1.4400000000000001E-3</v>
      </c>
      <c r="U79" s="3">
        <v>4.0000000000000002E-4</v>
      </c>
      <c r="V79" s="3">
        <v>1E-4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5">
        <f>A_R[[#This Row],[5+]]-A_R[[#This Row],[6+]]</f>
        <v>6.3250000000000028E-2</v>
      </c>
      <c r="AG79" s="5">
        <f>A_R[[#This Row],[6+]]-A_R[[#This Row],[7+]]</f>
        <v>9.5269999999999966E-2</v>
      </c>
      <c r="AH79" s="5">
        <f>A_R[[#This Row],[7+]]-A_R[[#This Row],[8+]]</f>
        <v>0.12905999999999995</v>
      </c>
      <c r="AI79" s="5">
        <f>A_R[[#This Row],[8+]]-A_R[[#This Row],[9+]]</f>
        <v>0.14431000000000005</v>
      </c>
      <c r="AJ79" s="5">
        <f>A_R[[#This Row],[9+]]-A_R[[#This Row],[10+]]</f>
        <v>0.14430999999999999</v>
      </c>
      <c r="AK79" s="5">
        <f>A_R[[#This Row],[10+]]-A_R[[#This Row],[11+]]</f>
        <v>0.12906000000000001</v>
      </c>
      <c r="AL79" s="5">
        <f>A_R[[#This Row],[11+]]-A_R[[#This Row],[12+]]</f>
        <v>9.5269999999999994E-2</v>
      </c>
      <c r="AM79" s="5">
        <f>A_R[[#This Row],[12+]]-A_R[[#This Row],[13+]]</f>
        <v>6.3250000000000001E-2</v>
      </c>
      <c r="AN79" s="5">
        <f>A_R[[#This Row],[13+]]-A_R[[#This Row],[14+]]</f>
        <v>3.6670000000000001E-2</v>
      </c>
      <c r="AO79" s="5">
        <f>A_R[[#This Row],[14+]]-A_R[[#This Row],[15+]]</f>
        <v>1.8890000000000004E-2</v>
      </c>
      <c r="AP79" s="5">
        <f>A_R[[#This Row],[15+]]-A_R[[#This Row],[16+]]</f>
        <v>8.0199999999999994E-3</v>
      </c>
      <c r="AQ79" s="5">
        <f>A_R[[#This Row],[16+]]-A_R[[#This Row],[17+]]</f>
        <v>3.0899999999999999E-3</v>
      </c>
      <c r="AR79" s="5">
        <f>A_R[[#This Row],[17+]]-A_R[[#This Row],[18+]]</f>
        <v>1.0400000000000001E-3</v>
      </c>
      <c r="AS79" s="5">
        <f>A_R[[#This Row],[18+]]-A_R[[#This Row],[19+]]</f>
        <v>3.0000000000000003E-4</v>
      </c>
      <c r="AT79" s="5">
        <f>A_R[[#This Row],[19+]]-A_R[[#This Row],[20+]]</f>
        <v>1E-4</v>
      </c>
      <c r="AU79" s="5">
        <f>A_R[[#This Row],[20+]]-A_R[[#This Row],[21+]]</f>
        <v>0</v>
      </c>
      <c r="AV79" s="5">
        <f>A_R[[#This Row],[21+]]-A_R[[#This Row],[22+]]</f>
        <v>0</v>
      </c>
      <c r="AW79" s="5">
        <f>A_R[[#This Row],[22+]]-A_R[[#This Row],[23+]]</f>
        <v>0</v>
      </c>
      <c r="AX79" s="5">
        <f>A_R[[#This Row],[23+]]-A_R[[#This Row],[24+]]</f>
        <v>0</v>
      </c>
      <c r="AY79" s="5">
        <f>A_R[[#This Row],[24+]]-A_R[[#This Row],[25+]]</f>
        <v>0</v>
      </c>
      <c r="AZ79" s="5">
        <f>A_R[[#This Row],[25+]]-A_R[[#This Row],[26+]]</f>
        <v>0</v>
      </c>
      <c r="BA79" s="5">
        <f>A_R[[#This Row],[26+]]-A_R[[#This Row],[27+]]</f>
        <v>0</v>
      </c>
      <c r="BB79" s="5">
        <f>A_R[[#This Row],[27+]]-A_R[[#This Row],[28+]]</f>
        <v>0</v>
      </c>
    </row>
    <row r="80" spans="1:54" x14ac:dyDescent="0.25">
      <c r="A80" s="10">
        <v>22400726</v>
      </c>
      <c r="B80" s="13" t="s">
        <v>101</v>
      </c>
      <c r="C80" s="13" t="s">
        <v>100</v>
      </c>
      <c r="D80" s="11">
        <v>0.875</v>
      </c>
      <c r="E80" s="9" t="str">
        <f>HYPERLINK("https://www.nba.com/stats/player/1642274/boxscores-traditional", "Yves Missi")</f>
        <v>Yves Missi</v>
      </c>
      <c r="F80">
        <v>8.6</v>
      </c>
      <c r="G80" s="4">
        <v>2.577</v>
      </c>
      <c r="H80" s="3">
        <v>0.91923999999999995</v>
      </c>
      <c r="I80" s="3">
        <v>0.84375</v>
      </c>
      <c r="J80" s="3">
        <v>0.73236999999999997</v>
      </c>
      <c r="K80" s="3">
        <v>0.59094999999999998</v>
      </c>
      <c r="L80" s="3">
        <v>0.43643999999999999</v>
      </c>
      <c r="M80" s="3">
        <v>0.29459999999999997</v>
      </c>
      <c r="N80" s="3">
        <v>0.17619000000000001</v>
      </c>
      <c r="O80" s="3">
        <v>9.3420000000000003E-2</v>
      </c>
      <c r="P80" s="3">
        <v>4.3630000000000002E-2</v>
      </c>
      <c r="Q80" s="3">
        <v>1.7860000000000001E-2</v>
      </c>
      <c r="R80" s="3">
        <v>6.5700000000000003E-3</v>
      </c>
      <c r="S80" s="3">
        <v>2.0500000000000002E-3</v>
      </c>
      <c r="T80" s="3">
        <v>5.5999999999999995E-4</v>
      </c>
      <c r="U80" s="3">
        <v>1.2999999999999999E-4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5">
        <f>A_R[[#This Row],[5+]]-A_R[[#This Row],[6+]]</f>
        <v>7.5489999999999946E-2</v>
      </c>
      <c r="AG80" s="5">
        <f>A_R[[#This Row],[6+]]-A_R[[#This Row],[7+]]</f>
        <v>0.11138000000000003</v>
      </c>
      <c r="AH80" s="5">
        <f>A_R[[#This Row],[7+]]-A_R[[#This Row],[8+]]</f>
        <v>0.14141999999999999</v>
      </c>
      <c r="AI80" s="5">
        <f>A_R[[#This Row],[8+]]-A_R[[#This Row],[9+]]</f>
        <v>0.15450999999999998</v>
      </c>
      <c r="AJ80" s="5">
        <f>A_R[[#This Row],[9+]]-A_R[[#This Row],[10+]]</f>
        <v>0.14184000000000002</v>
      </c>
      <c r="AK80" s="5">
        <f>A_R[[#This Row],[10+]]-A_R[[#This Row],[11+]]</f>
        <v>0.11840999999999996</v>
      </c>
      <c r="AL80" s="5">
        <f>A_R[[#This Row],[11+]]-A_R[[#This Row],[12+]]</f>
        <v>8.277000000000001E-2</v>
      </c>
      <c r="AM80" s="5">
        <f>A_R[[#This Row],[12+]]-A_R[[#This Row],[13+]]</f>
        <v>4.9790000000000001E-2</v>
      </c>
      <c r="AN80" s="5">
        <f>A_R[[#This Row],[13+]]-A_R[[#This Row],[14+]]</f>
        <v>2.5770000000000001E-2</v>
      </c>
      <c r="AO80" s="5">
        <f>A_R[[#This Row],[14+]]-A_R[[#This Row],[15+]]</f>
        <v>1.1290000000000001E-2</v>
      </c>
      <c r="AP80" s="5">
        <f>A_R[[#This Row],[15+]]-A_R[[#This Row],[16+]]</f>
        <v>4.5199999999999997E-3</v>
      </c>
      <c r="AQ80" s="5">
        <f>A_R[[#This Row],[16+]]-A_R[[#This Row],[17+]]</f>
        <v>1.4900000000000002E-3</v>
      </c>
      <c r="AR80" s="5">
        <f>A_R[[#This Row],[17+]]-A_R[[#This Row],[18+]]</f>
        <v>4.2999999999999994E-4</v>
      </c>
      <c r="AS80" s="5">
        <f>A_R[[#This Row],[18+]]-A_R[[#This Row],[19+]]</f>
        <v>1.2999999999999999E-4</v>
      </c>
      <c r="AT80" s="5">
        <f>A_R[[#This Row],[19+]]-A_R[[#This Row],[20+]]</f>
        <v>0</v>
      </c>
      <c r="AU80" s="5">
        <f>A_R[[#This Row],[20+]]-A_R[[#This Row],[21+]]</f>
        <v>0</v>
      </c>
      <c r="AV80" s="5">
        <f>A_R[[#This Row],[21+]]-A_R[[#This Row],[22+]]</f>
        <v>0</v>
      </c>
      <c r="AW80" s="5">
        <f>A_R[[#This Row],[22+]]-A_R[[#This Row],[23+]]</f>
        <v>0</v>
      </c>
      <c r="AX80" s="5">
        <f>A_R[[#This Row],[23+]]-A_R[[#This Row],[24+]]</f>
        <v>0</v>
      </c>
      <c r="AY80" s="5">
        <f>A_R[[#This Row],[24+]]-A_R[[#This Row],[25+]]</f>
        <v>0</v>
      </c>
      <c r="AZ80" s="5">
        <f>A_R[[#This Row],[25+]]-A_R[[#This Row],[26+]]</f>
        <v>0</v>
      </c>
      <c r="BA80" s="5">
        <f>A_R[[#This Row],[26+]]-A_R[[#This Row],[27+]]</f>
        <v>0</v>
      </c>
      <c r="BB80" s="5">
        <f>A_R[[#This Row],[27+]]-A_R[[#This Row],[28+]]</f>
        <v>0</v>
      </c>
    </row>
    <row r="81" spans="1:54" hidden="1" x14ac:dyDescent="0.25">
      <c r="A81" s="10">
        <v>22400724</v>
      </c>
      <c r="B81" s="13" t="s">
        <v>102</v>
      </c>
      <c r="C81" s="13" t="s">
        <v>103</v>
      </c>
      <c r="D81" s="11">
        <v>0.89583333333333337</v>
      </c>
      <c r="E81" s="9" t="str">
        <f>HYPERLINK("https://www.nba.com/stats/player/1626164/boxscores-traditional", "Devin Booker")</f>
        <v>Devin Booker</v>
      </c>
      <c r="F81">
        <v>11.8</v>
      </c>
      <c r="G81" s="4">
        <v>3.4289999999999998</v>
      </c>
      <c r="H81" s="3">
        <v>0.97614999999999996</v>
      </c>
      <c r="I81" s="3">
        <v>0.95448999999999995</v>
      </c>
      <c r="J81" s="3">
        <v>0.91923999999999995</v>
      </c>
      <c r="K81" s="3">
        <v>0.86650000000000005</v>
      </c>
      <c r="L81" s="3">
        <v>0.79388999999999998</v>
      </c>
      <c r="M81" s="3">
        <v>0.69847000000000004</v>
      </c>
      <c r="N81" s="3">
        <v>0.59094999999999998</v>
      </c>
      <c r="O81" s="3">
        <v>0.47608</v>
      </c>
      <c r="P81" s="3">
        <v>0.36316999999999999</v>
      </c>
      <c r="Q81" s="3">
        <v>0.26108999999999999</v>
      </c>
      <c r="R81" s="3">
        <v>0.17619000000000001</v>
      </c>
      <c r="S81" s="3">
        <v>0.11123</v>
      </c>
      <c r="T81" s="3">
        <v>6.4259999999999998E-2</v>
      </c>
      <c r="U81" s="3">
        <v>3.5150000000000001E-2</v>
      </c>
      <c r="V81" s="3">
        <v>1.7860000000000001E-2</v>
      </c>
      <c r="W81" s="3">
        <v>8.4200000000000004E-3</v>
      </c>
      <c r="X81" s="3">
        <v>3.6800000000000001E-3</v>
      </c>
      <c r="Y81" s="3">
        <v>1.49E-3</v>
      </c>
      <c r="Z81" s="3">
        <v>5.4000000000000001E-4</v>
      </c>
      <c r="AA81" s="3">
        <v>1.9000000000000001E-4</v>
      </c>
      <c r="AB81" s="3">
        <v>6.0000000000000002E-5</v>
      </c>
      <c r="AC81" s="3">
        <v>0</v>
      </c>
      <c r="AD81" s="3">
        <v>0</v>
      </c>
      <c r="AE81" s="3">
        <v>0</v>
      </c>
      <c r="AF81" s="5">
        <f>A_R[[#This Row],[5+]]-A_R[[#This Row],[6+]]</f>
        <v>2.1660000000000013E-2</v>
      </c>
      <c r="AG81" s="5">
        <f>A_R[[#This Row],[6+]]-A_R[[#This Row],[7+]]</f>
        <v>3.5250000000000004E-2</v>
      </c>
      <c r="AH81" s="5">
        <f>A_R[[#This Row],[7+]]-A_R[[#This Row],[8+]]</f>
        <v>5.2739999999999898E-2</v>
      </c>
      <c r="AI81" s="5">
        <f>A_R[[#This Row],[8+]]-A_R[[#This Row],[9+]]</f>
        <v>7.2610000000000063E-2</v>
      </c>
      <c r="AJ81" s="5">
        <f>A_R[[#This Row],[9+]]-A_R[[#This Row],[10+]]</f>
        <v>9.5419999999999949E-2</v>
      </c>
      <c r="AK81" s="5">
        <f>A_R[[#This Row],[10+]]-A_R[[#This Row],[11+]]</f>
        <v>0.10752000000000006</v>
      </c>
      <c r="AL81" s="5">
        <f>A_R[[#This Row],[11+]]-A_R[[#This Row],[12+]]</f>
        <v>0.11486999999999997</v>
      </c>
      <c r="AM81" s="5">
        <f>A_R[[#This Row],[12+]]-A_R[[#This Row],[13+]]</f>
        <v>0.11291000000000001</v>
      </c>
      <c r="AN81" s="5">
        <f>A_R[[#This Row],[13+]]-A_R[[#This Row],[14+]]</f>
        <v>0.10208</v>
      </c>
      <c r="AO81" s="5">
        <f>A_R[[#This Row],[14+]]-A_R[[#This Row],[15+]]</f>
        <v>8.4899999999999975E-2</v>
      </c>
      <c r="AP81" s="5">
        <f>A_R[[#This Row],[15+]]-A_R[[#This Row],[16+]]</f>
        <v>6.4960000000000018E-2</v>
      </c>
      <c r="AQ81" s="5">
        <f>A_R[[#This Row],[16+]]-A_R[[#This Row],[17+]]</f>
        <v>4.6969999999999998E-2</v>
      </c>
      <c r="AR81" s="5">
        <f>A_R[[#This Row],[17+]]-A_R[[#This Row],[18+]]</f>
        <v>2.9109999999999997E-2</v>
      </c>
      <c r="AS81" s="5">
        <f>A_R[[#This Row],[18+]]-A_R[[#This Row],[19+]]</f>
        <v>1.729E-2</v>
      </c>
      <c r="AT81" s="5">
        <f>A_R[[#This Row],[19+]]-A_R[[#This Row],[20+]]</f>
        <v>9.4400000000000005E-3</v>
      </c>
      <c r="AU81" s="5">
        <f>A_R[[#This Row],[20+]]-A_R[[#This Row],[21+]]</f>
        <v>4.7400000000000003E-3</v>
      </c>
      <c r="AV81" s="5">
        <f>A_R[[#This Row],[21+]]-A_R[[#This Row],[22+]]</f>
        <v>2.1900000000000001E-3</v>
      </c>
      <c r="AW81" s="5">
        <f>A_R[[#This Row],[22+]]-A_R[[#This Row],[23+]]</f>
        <v>9.5E-4</v>
      </c>
      <c r="AX81" s="5">
        <f>A_R[[#This Row],[23+]]-A_R[[#This Row],[24+]]</f>
        <v>3.5E-4</v>
      </c>
      <c r="AY81" s="5">
        <f>A_R[[#This Row],[24+]]-A_R[[#This Row],[25+]]</f>
        <v>1.3000000000000002E-4</v>
      </c>
      <c r="AZ81" s="5">
        <f>A_R[[#This Row],[25+]]-A_R[[#This Row],[26+]]</f>
        <v>6.0000000000000002E-5</v>
      </c>
      <c r="BA81" s="5">
        <f>A_R[[#This Row],[26+]]-A_R[[#This Row],[27+]]</f>
        <v>0</v>
      </c>
      <c r="BB81" s="5">
        <f>A_R[[#This Row],[27+]]-A_R[[#This Row],[28+]]</f>
        <v>0</v>
      </c>
    </row>
    <row r="82" spans="1:54" hidden="1" x14ac:dyDescent="0.25">
      <c r="A82" s="10">
        <v>22400724</v>
      </c>
      <c r="B82" s="13" t="s">
        <v>102</v>
      </c>
      <c r="C82" s="13" t="s">
        <v>103</v>
      </c>
      <c r="D82" s="11">
        <v>0.89583333333333337</v>
      </c>
      <c r="E82" s="9" t="str">
        <f>HYPERLINK("https://www.nba.com/stats/player/1630208/boxscores-traditional", "Nick Richards")</f>
        <v>Nick Richards</v>
      </c>
      <c r="F82">
        <v>9.8000000000000007</v>
      </c>
      <c r="G82" s="4">
        <v>3.8679999999999999</v>
      </c>
      <c r="H82" s="3">
        <v>0.89251000000000003</v>
      </c>
      <c r="I82" s="3">
        <v>0.83645999999999998</v>
      </c>
      <c r="J82" s="3">
        <v>0.76424000000000003</v>
      </c>
      <c r="K82" s="3">
        <v>0.68081999999999998</v>
      </c>
      <c r="L82" s="3">
        <v>0.58316999999999997</v>
      </c>
      <c r="M82" s="3">
        <v>0.48005999999999999</v>
      </c>
      <c r="N82" s="3">
        <v>0.37828000000000001</v>
      </c>
      <c r="O82" s="3">
        <v>0.28433999999999998</v>
      </c>
      <c r="P82" s="3">
        <v>0.20327000000000001</v>
      </c>
      <c r="Q82" s="3">
        <v>0.13786000000000001</v>
      </c>
      <c r="R82" s="3">
        <v>9.0120000000000006E-2</v>
      </c>
      <c r="S82" s="3">
        <v>5.4800000000000001E-2</v>
      </c>
      <c r="T82" s="3">
        <v>3.1440000000000003E-2</v>
      </c>
      <c r="U82" s="3">
        <v>1.7000000000000001E-2</v>
      </c>
      <c r="V82" s="3">
        <v>8.6599999999999993E-3</v>
      </c>
      <c r="W82" s="3">
        <v>4.15E-3</v>
      </c>
      <c r="X82" s="3">
        <v>1.8699999999999999E-3</v>
      </c>
      <c r="Y82" s="3">
        <v>8.1999999999999998E-4</v>
      </c>
      <c r="Z82" s="3">
        <v>3.2000000000000003E-4</v>
      </c>
      <c r="AA82" s="3">
        <v>1.2E-4</v>
      </c>
      <c r="AB82" s="3">
        <v>4.0000000000000003E-5</v>
      </c>
      <c r="AC82" s="3">
        <v>0</v>
      </c>
      <c r="AD82" s="3">
        <v>0</v>
      </c>
      <c r="AE82" s="3">
        <v>0</v>
      </c>
      <c r="AF82" s="5">
        <f>A_R[[#This Row],[5+]]-A_R[[#This Row],[6+]]</f>
        <v>5.6050000000000044E-2</v>
      </c>
      <c r="AG82" s="5">
        <f>A_R[[#This Row],[6+]]-A_R[[#This Row],[7+]]</f>
        <v>7.2219999999999951E-2</v>
      </c>
      <c r="AH82" s="5">
        <f>A_R[[#This Row],[7+]]-A_R[[#This Row],[8+]]</f>
        <v>8.342000000000005E-2</v>
      </c>
      <c r="AI82" s="5">
        <f>A_R[[#This Row],[8+]]-A_R[[#This Row],[9+]]</f>
        <v>9.7650000000000015E-2</v>
      </c>
      <c r="AJ82" s="5">
        <f>A_R[[#This Row],[9+]]-A_R[[#This Row],[10+]]</f>
        <v>0.10310999999999998</v>
      </c>
      <c r="AK82" s="5">
        <f>A_R[[#This Row],[10+]]-A_R[[#This Row],[11+]]</f>
        <v>0.10177999999999998</v>
      </c>
      <c r="AL82" s="5">
        <f>A_R[[#This Row],[11+]]-A_R[[#This Row],[12+]]</f>
        <v>9.3940000000000023E-2</v>
      </c>
      <c r="AM82" s="5">
        <f>A_R[[#This Row],[12+]]-A_R[[#This Row],[13+]]</f>
        <v>8.1069999999999975E-2</v>
      </c>
      <c r="AN82" s="5">
        <f>A_R[[#This Row],[13+]]-A_R[[#This Row],[14+]]</f>
        <v>6.5409999999999996E-2</v>
      </c>
      <c r="AO82" s="5">
        <f>A_R[[#This Row],[14+]]-A_R[[#This Row],[15+]]</f>
        <v>4.7740000000000005E-2</v>
      </c>
      <c r="AP82" s="5">
        <f>A_R[[#This Row],[15+]]-A_R[[#This Row],[16+]]</f>
        <v>3.5320000000000004E-2</v>
      </c>
      <c r="AQ82" s="5">
        <f>A_R[[#This Row],[16+]]-A_R[[#This Row],[17+]]</f>
        <v>2.3359999999999999E-2</v>
      </c>
      <c r="AR82" s="5">
        <f>A_R[[#This Row],[17+]]-A_R[[#This Row],[18+]]</f>
        <v>1.4440000000000001E-2</v>
      </c>
      <c r="AS82" s="5">
        <f>A_R[[#This Row],[18+]]-A_R[[#This Row],[19+]]</f>
        <v>8.3400000000000019E-3</v>
      </c>
      <c r="AT82" s="5">
        <f>A_R[[#This Row],[19+]]-A_R[[#This Row],[20+]]</f>
        <v>4.5099999999999993E-3</v>
      </c>
      <c r="AU82" s="5">
        <f>A_R[[#This Row],[20+]]-A_R[[#This Row],[21+]]</f>
        <v>2.2799999999999999E-3</v>
      </c>
      <c r="AV82" s="5">
        <f>A_R[[#This Row],[21+]]-A_R[[#This Row],[22+]]</f>
        <v>1.0499999999999999E-3</v>
      </c>
      <c r="AW82" s="5">
        <f>A_R[[#This Row],[22+]]-A_R[[#This Row],[23+]]</f>
        <v>5.0000000000000001E-4</v>
      </c>
      <c r="AX82" s="5">
        <f>A_R[[#This Row],[23+]]-A_R[[#This Row],[24+]]</f>
        <v>2.0000000000000004E-4</v>
      </c>
      <c r="AY82" s="5">
        <f>A_R[[#This Row],[24+]]-A_R[[#This Row],[25+]]</f>
        <v>7.9999999999999993E-5</v>
      </c>
      <c r="AZ82" s="5">
        <f>A_R[[#This Row],[25+]]-A_R[[#This Row],[26+]]</f>
        <v>4.0000000000000003E-5</v>
      </c>
      <c r="BA82" s="5">
        <f>A_R[[#This Row],[26+]]-A_R[[#This Row],[27+]]</f>
        <v>0</v>
      </c>
      <c r="BB82" s="5">
        <f>A_R[[#This Row],[27+]]-A_R[[#This Row],[28+]]</f>
        <v>0</v>
      </c>
    </row>
    <row r="83" spans="1:54" hidden="1" x14ac:dyDescent="0.25">
      <c r="A83" s="10">
        <v>22400724</v>
      </c>
      <c r="B83" s="13" t="s">
        <v>102</v>
      </c>
      <c r="C83" s="13" t="s">
        <v>103</v>
      </c>
      <c r="D83" s="11">
        <v>0.89583333333333337</v>
      </c>
      <c r="E83" s="9" t="str">
        <f>HYPERLINK("https://www.nba.com/stats/player/203994/boxscores-traditional", "Jusuf Nurkic")</f>
        <v>Jusuf Nurkic</v>
      </c>
      <c r="F83">
        <v>9.6</v>
      </c>
      <c r="G83" s="4">
        <v>4.758</v>
      </c>
      <c r="H83" s="3">
        <v>0.83398000000000005</v>
      </c>
      <c r="I83" s="3">
        <v>0.77637</v>
      </c>
      <c r="J83" s="3">
        <v>0.70884000000000003</v>
      </c>
      <c r="K83" s="3">
        <v>0.63307000000000002</v>
      </c>
      <c r="L83" s="3">
        <v>0.55171999999999999</v>
      </c>
      <c r="M83" s="3">
        <v>0.46811999999999998</v>
      </c>
      <c r="N83" s="3">
        <v>0.38590999999999998</v>
      </c>
      <c r="O83" s="3">
        <v>0.30853999999999998</v>
      </c>
      <c r="P83" s="3">
        <v>0.23885000000000001</v>
      </c>
      <c r="Q83" s="3">
        <v>0.17879</v>
      </c>
      <c r="R83" s="3">
        <v>0.12923999999999999</v>
      </c>
      <c r="S83" s="3">
        <v>8.8510000000000005E-2</v>
      </c>
      <c r="T83" s="3">
        <v>5.9380000000000002E-2</v>
      </c>
      <c r="U83" s="3">
        <v>3.8359999999999998E-2</v>
      </c>
      <c r="V83" s="3">
        <v>2.385E-2</v>
      </c>
      <c r="W83" s="3">
        <v>1.426E-2</v>
      </c>
      <c r="X83" s="3">
        <v>8.2000000000000007E-3</v>
      </c>
      <c r="Y83" s="3">
        <v>4.5300000000000002E-3</v>
      </c>
      <c r="Z83" s="3">
        <v>2.3999999999999998E-3</v>
      </c>
      <c r="AA83" s="3">
        <v>1.2199999999999999E-3</v>
      </c>
      <c r="AB83" s="3">
        <v>5.9999999999999995E-4</v>
      </c>
      <c r="AC83" s="3">
        <v>2.7999999999999998E-4</v>
      </c>
      <c r="AD83" s="3">
        <v>1.2999999999999999E-4</v>
      </c>
      <c r="AE83" s="3">
        <v>5.0000000000000002E-5</v>
      </c>
      <c r="AF83" s="5">
        <f>A_R[[#This Row],[5+]]-A_R[[#This Row],[6+]]</f>
        <v>5.761000000000005E-2</v>
      </c>
      <c r="AG83" s="5">
        <f>A_R[[#This Row],[6+]]-A_R[[#This Row],[7+]]</f>
        <v>6.7529999999999979E-2</v>
      </c>
      <c r="AH83" s="5">
        <f>A_R[[#This Row],[7+]]-A_R[[#This Row],[8+]]</f>
        <v>7.5770000000000004E-2</v>
      </c>
      <c r="AI83" s="5">
        <f>A_R[[#This Row],[8+]]-A_R[[#This Row],[9+]]</f>
        <v>8.1350000000000033E-2</v>
      </c>
      <c r="AJ83" s="5">
        <f>A_R[[#This Row],[9+]]-A_R[[#This Row],[10+]]</f>
        <v>8.3600000000000008E-2</v>
      </c>
      <c r="AK83" s="5">
        <f>A_R[[#This Row],[10+]]-A_R[[#This Row],[11+]]</f>
        <v>8.2210000000000005E-2</v>
      </c>
      <c r="AL83" s="5">
        <f>A_R[[#This Row],[11+]]-A_R[[#This Row],[12+]]</f>
        <v>7.7369999999999994E-2</v>
      </c>
      <c r="AM83" s="5">
        <f>A_R[[#This Row],[12+]]-A_R[[#This Row],[13+]]</f>
        <v>6.9689999999999974E-2</v>
      </c>
      <c r="AN83" s="5">
        <f>A_R[[#This Row],[13+]]-A_R[[#This Row],[14+]]</f>
        <v>6.0060000000000002E-2</v>
      </c>
      <c r="AO83" s="5">
        <f>A_R[[#This Row],[14+]]-A_R[[#This Row],[15+]]</f>
        <v>4.9550000000000011E-2</v>
      </c>
      <c r="AP83" s="5">
        <f>A_R[[#This Row],[15+]]-A_R[[#This Row],[16+]]</f>
        <v>4.0729999999999988E-2</v>
      </c>
      <c r="AQ83" s="5">
        <f>A_R[[#This Row],[16+]]-A_R[[#This Row],[17+]]</f>
        <v>2.9130000000000003E-2</v>
      </c>
      <c r="AR83" s="5">
        <f>A_R[[#This Row],[17+]]-A_R[[#This Row],[18+]]</f>
        <v>2.1020000000000004E-2</v>
      </c>
      <c r="AS83" s="5">
        <f>A_R[[#This Row],[18+]]-A_R[[#This Row],[19+]]</f>
        <v>1.4509999999999999E-2</v>
      </c>
      <c r="AT83" s="5">
        <f>A_R[[#This Row],[19+]]-A_R[[#This Row],[20+]]</f>
        <v>9.5899999999999996E-3</v>
      </c>
      <c r="AU83" s="5">
        <f>A_R[[#This Row],[20+]]-A_R[[#This Row],[21+]]</f>
        <v>6.0599999999999994E-3</v>
      </c>
      <c r="AV83" s="5">
        <f>A_R[[#This Row],[21+]]-A_R[[#This Row],[22+]]</f>
        <v>3.6700000000000005E-3</v>
      </c>
      <c r="AW83" s="5">
        <f>A_R[[#This Row],[22+]]-A_R[[#This Row],[23+]]</f>
        <v>2.1300000000000004E-3</v>
      </c>
      <c r="AX83" s="5">
        <f>A_R[[#This Row],[23+]]-A_R[[#This Row],[24+]]</f>
        <v>1.1799999999999998E-3</v>
      </c>
      <c r="AY83" s="5">
        <f>A_R[[#This Row],[24+]]-A_R[[#This Row],[25+]]</f>
        <v>6.2E-4</v>
      </c>
      <c r="AZ83" s="5">
        <f>A_R[[#This Row],[25+]]-A_R[[#This Row],[26+]]</f>
        <v>3.1999999999999997E-4</v>
      </c>
      <c r="BA83" s="5">
        <f>A_R[[#This Row],[26+]]-A_R[[#This Row],[27+]]</f>
        <v>1.4999999999999999E-4</v>
      </c>
      <c r="BB83" s="5">
        <f>A_R[[#This Row],[27+]]-A_R[[#This Row],[28+]]</f>
        <v>7.9999999999999993E-5</v>
      </c>
    </row>
    <row r="84" spans="1:54" hidden="1" x14ac:dyDescent="0.25">
      <c r="A84" s="10">
        <v>22400724</v>
      </c>
      <c r="B84" s="13" t="s">
        <v>102</v>
      </c>
      <c r="C84" s="13" t="s">
        <v>103</v>
      </c>
      <c r="D84" s="11">
        <v>0.89583333333333337</v>
      </c>
      <c r="E84" s="9" t="str">
        <f>HYPERLINK("https://www.nba.com/stats/player/203486/boxscores-traditional", "Mason Plumlee")</f>
        <v>Mason Plumlee</v>
      </c>
      <c r="F84">
        <v>9</v>
      </c>
      <c r="G84" s="4">
        <v>3.899</v>
      </c>
      <c r="H84" s="3">
        <v>0.84848999999999997</v>
      </c>
      <c r="I84" s="3">
        <v>0.77934999999999999</v>
      </c>
      <c r="J84" s="3">
        <v>0.69496999999999998</v>
      </c>
      <c r="K84" s="3">
        <v>0.60257000000000005</v>
      </c>
      <c r="L84" s="3">
        <v>0.5</v>
      </c>
      <c r="M84" s="3">
        <v>0.39743000000000001</v>
      </c>
      <c r="N84" s="3">
        <v>0.30503000000000002</v>
      </c>
      <c r="O84" s="3">
        <v>0.22065000000000001</v>
      </c>
      <c r="P84" s="3">
        <v>0.15151000000000001</v>
      </c>
      <c r="Q84" s="3">
        <v>0.10027</v>
      </c>
      <c r="R84" s="3">
        <v>6.1780000000000002E-2</v>
      </c>
      <c r="S84" s="3">
        <v>3.5929999999999997E-2</v>
      </c>
      <c r="T84" s="3">
        <v>2.018E-2</v>
      </c>
      <c r="U84" s="3">
        <v>1.044E-2</v>
      </c>
      <c r="V84" s="3">
        <v>5.2300000000000003E-3</v>
      </c>
      <c r="W84" s="3">
        <v>2.3999999999999998E-3</v>
      </c>
      <c r="X84" s="3">
        <v>1.0399999999999999E-3</v>
      </c>
      <c r="Y84" s="3">
        <v>4.2999999999999999E-4</v>
      </c>
      <c r="Z84" s="3">
        <v>1.7000000000000001E-4</v>
      </c>
      <c r="AA84" s="3">
        <v>6.0000000000000002E-5</v>
      </c>
      <c r="AB84" s="3">
        <v>0</v>
      </c>
      <c r="AC84" s="3">
        <v>0</v>
      </c>
      <c r="AD84" s="3">
        <v>0</v>
      </c>
      <c r="AE84" s="3">
        <v>0</v>
      </c>
      <c r="AF84" s="5">
        <f>A_R[[#This Row],[5+]]-A_R[[#This Row],[6+]]</f>
        <v>6.9139999999999979E-2</v>
      </c>
      <c r="AG84" s="5">
        <f>A_R[[#This Row],[6+]]-A_R[[#This Row],[7+]]</f>
        <v>8.4380000000000011E-2</v>
      </c>
      <c r="AH84" s="5">
        <f>A_R[[#This Row],[7+]]-A_R[[#This Row],[8+]]</f>
        <v>9.2399999999999927E-2</v>
      </c>
      <c r="AI84" s="5">
        <f>A_R[[#This Row],[8+]]-A_R[[#This Row],[9+]]</f>
        <v>0.10257000000000005</v>
      </c>
      <c r="AJ84" s="5">
        <f>A_R[[#This Row],[9+]]-A_R[[#This Row],[10+]]</f>
        <v>0.10256999999999999</v>
      </c>
      <c r="AK84" s="5">
        <f>A_R[[#This Row],[10+]]-A_R[[#This Row],[11+]]</f>
        <v>9.2399999999999982E-2</v>
      </c>
      <c r="AL84" s="5">
        <f>A_R[[#This Row],[11+]]-A_R[[#This Row],[12+]]</f>
        <v>8.4380000000000011E-2</v>
      </c>
      <c r="AM84" s="5">
        <f>A_R[[#This Row],[12+]]-A_R[[#This Row],[13+]]</f>
        <v>6.9140000000000007E-2</v>
      </c>
      <c r="AN84" s="5">
        <f>A_R[[#This Row],[13+]]-A_R[[#This Row],[14+]]</f>
        <v>5.1240000000000008E-2</v>
      </c>
      <c r="AO84" s="5">
        <f>A_R[[#This Row],[14+]]-A_R[[#This Row],[15+]]</f>
        <v>3.8489999999999996E-2</v>
      </c>
      <c r="AP84" s="5">
        <f>A_R[[#This Row],[15+]]-A_R[[#This Row],[16+]]</f>
        <v>2.5850000000000005E-2</v>
      </c>
      <c r="AQ84" s="5">
        <f>A_R[[#This Row],[16+]]-A_R[[#This Row],[17+]]</f>
        <v>1.5749999999999997E-2</v>
      </c>
      <c r="AR84" s="5">
        <f>A_R[[#This Row],[17+]]-A_R[[#This Row],[18+]]</f>
        <v>9.7400000000000004E-3</v>
      </c>
      <c r="AS84" s="5">
        <f>A_R[[#This Row],[18+]]-A_R[[#This Row],[19+]]</f>
        <v>5.2099999999999994E-3</v>
      </c>
      <c r="AT84" s="5">
        <f>A_R[[#This Row],[19+]]-A_R[[#This Row],[20+]]</f>
        <v>2.8300000000000005E-3</v>
      </c>
      <c r="AU84" s="5">
        <f>A_R[[#This Row],[20+]]-A_R[[#This Row],[21+]]</f>
        <v>1.3599999999999999E-3</v>
      </c>
      <c r="AV84" s="5">
        <f>A_R[[#This Row],[21+]]-A_R[[#This Row],[22+]]</f>
        <v>6.0999999999999987E-4</v>
      </c>
      <c r="AW84" s="5">
        <f>A_R[[#This Row],[22+]]-A_R[[#This Row],[23+]]</f>
        <v>2.5999999999999998E-4</v>
      </c>
      <c r="AX84" s="5">
        <f>A_R[[#This Row],[23+]]-A_R[[#This Row],[24+]]</f>
        <v>1.1000000000000002E-4</v>
      </c>
      <c r="AY84" s="5">
        <f>A_R[[#This Row],[24+]]-A_R[[#This Row],[25+]]</f>
        <v>6.0000000000000002E-5</v>
      </c>
      <c r="AZ84" s="5">
        <f>A_R[[#This Row],[25+]]-A_R[[#This Row],[26+]]</f>
        <v>0</v>
      </c>
      <c r="BA84" s="5">
        <f>A_R[[#This Row],[26+]]-A_R[[#This Row],[27+]]</f>
        <v>0</v>
      </c>
      <c r="BB84" s="5">
        <f>A_R[[#This Row],[27+]]-A_R[[#This Row],[28+]]</f>
        <v>0</v>
      </c>
    </row>
    <row r="85" spans="1:54" hidden="1" x14ac:dyDescent="0.25">
      <c r="A85" s="10">
        <v>22400724</v>
      </c>
      <c r="B85" s="13" t="s">
        <v>102</v>
      </c>
      <c r="C85" s="13" t="s">
        <v>103</v>
      </c>
      <c r="D85" s="11">
        <v>0.89583333333333337</v>
      </c>
      <c r="E85" s="9" t="str">
        <f>HYPERLINK("https://www.nba.com/stats/player/201142/boxscores-traditional", "Kevin Durant")</f>
        <v>Kevin Durant</v>
      </c>
      <c r="F85">
        <v>8.1999999999999993</v>
      </c>
      <c r="G85" s="4">
        <v>2.1349999999999998</v>
      </c>
      <c r="H85" s="3">
        <v>0.93318999999999996</v>
      </c>
      <c r="I85" s="3">
        <v>0.84848999999999997</v>
      </c>
      <c r="J85" s="3">
        <v>0.71226</v>
      </c>
      <c r="K85" s="3">
        <v>0.53586</v>
      </c>
      <c r="L85" s="3">
        <v>0.35569000000000001</v>
      </c>
      <c r="M85" s="3">
        <v>0.20044999999999999</v>
      </c>
      <c r="N85" s="3">
        <v>9.5100000000000004E-2</v>
      </c>
      <c r="O85" s="3">
        <v>3.7539999999999997E-2</v>
      </c>
      <c r="P85" s="3">
        <v>1.222E-2</v>
      </c>
      <c r="Q85" s="3">
        <v>3.2599999999999999E-3</v>
      </c>
      <c r="R85" s="3">
        <v>7.1000000000000002E-4</v>
      </c>
      <c r="S85" s="3">
        <v>1.2999999999999999E-4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5">
        <f>A_R[[#This Row],[5+]]-A_R[[#This Row],[6+]]</f>
        <v>8.4699999999999998E-2</v>
      </c>
      <c r="AG85" s="5">
        <f>A_R[[#This Row],[6+]]-A_R[[#This Row],[7+]]</f>
        <v>0.13622999999999996</v>
      </c>
      <c r="AH85" s="5">
        <f>A_R[[#This Row],[7+]]-A_R[[#This Row],[8+]]</f>
        <v>0.1764</v>
      </c>
      <c r="AI85" s="5">
        <f>A_R[[#This Row],[8+]]-A_R[[#This Row],[9+]]</f>
        <v>0.18017</v>
      </c>
      <c r="AJ85" s="5">
        <f>A_R[[#This Row],[9+]]-A_R[[#This Row],[10+]]</f>
        <v>0.15524000000000002</v>
      </c>
      <c r="AK85" s="5">
        <f>A_R[[#This Row],[10+]]-A_R[[#This Row],[11+]]</f>
        <v>0.10534999999999999</v>
      </c>
      <c r="AL85" s="5">
        <f>A_R[[#This Row],[11+]]-A_R[[#This Row],[12+]]</f>
        <v>5.7560000000000007E-2</v>
      </c>
      <c r="AM85" s="5">
        <f>A_R[[#This Row],[12+]]-A_R[[#This Row],[13+]]</f>
        <v>2.5319999999999995E-2</v>
      </c>
      <c r="AN85" s="5">
        <f>A_R[[#This Row],[13+]]-A_R[[#This Row],[14+]]</f>
        <v>8.9599999999999992E-3</v>
      </c>
      <c r="AO85" s="5">
        <f>A_R[[#This Row],[14+]]-A_R[[#This Row],[15+]]</f>
        <v>2.5499999999999997E-3</v>
      </c>
      <c r="AP85" s="5">
        <f>A_R[[#This Row],[15+]]-A_R[[#This Row],[16+]]</f>
        <v>5.8E-4</v>
      </c>
      <c r="AQ85" s="5">
        <f>A_R[[#This Row],[16+]]-A_R[[#This Row],[17+]]</f>
        <v>1.2999999999999999E-4</v>
      </c>
      <c r="AR85" s="5">
        <f>A_R[[#This Row],[17+]]-A_R[[#This Row],[18+]]</f>
        <v>0</v>
      </c>
      <c r="AS85" s="5">
        <f>A_R[[#This Row],[18+]]-A_R[[#This Row],[19+]]</f>
        <v>0</v>
      </c>
      <c r="AT85" s="5">
        <f>A_R[[#This Row],[19+]]-A_R[[#This Row],[20+]]</f>
        <v>0</v>
      </c>
      <c r="AU85" s="5">
        <f>A_R[[#This Row],[20+]]-A_R[[#This Row],[21+]]</f>
        <v>0</v>
      </c>
      <c r="AV85" s="5">
        <f>A_R[[#This Row],[21+]]-A_R[[#This Row],[22+]]</f>
        <v>0</v>
      </c>
      <c r="AW85" s="5">
        <f>A_R[[#This Row],[22+]]-A_R[[#This Row],[23+]]</f>
        <v>0</v>
      </c>
      <c r="AX85" s="5">
        <f>A_R[[#This Row],[23+]]-A_R[[#This Row],[24+]]</f>
        <v>0</v>
      </c>
      <c r="AY85" s="5">
        <f>A_R[[#This Row],[24+]]-A_R[[#This Row],[25+]]</f>
        <v>0</v>
      </c>
      <c r="AZ85" s="5">
        <f>A_R[[#This Row],[25+]]-A_R[[#This Row],[26+]]</f>
        <v>0</v>
      </c>
      <c r="BA85" s="5">
        <f>A_R[[#This Row],[26+]]-A_R[[#This Row],[27+]]</f>
        <v>0</v>
      </c>
      <c r="BB85" s="5">
        <f>A_R[[#This Row],[27+]]-A_R[[#This Row],[28+]]</f>
        <v>0</v>
      </c>
    </row>
    <row r="86" spans="1:54" hidden="1" x14ac:dyDescent="0.25">
      <c r="A86" s="10">
        <v>22400724</v>
      </c>
      <c r="B86" s="13" t="s">
        <v>103</v>
      </c>
      <c r="C86" s="13" t="s">
        <v>102</v>
      </c>
      <c r="D86" s="11">
        <v>0.89583333333333337</v>
      </c>
      <c r="E86" s="9" t="str">
        <f>HYPERLINK("https://www.nba.com/stats/player/1628392/boxscores-traditional", "Isaiah Hartenstein")</f>
        <v>Isaiah Hartenstein</v>
      </c>
      <c r="F86">
        <v>19.399999999999999</v>
      </c>
      <c r="G86" s="4">
        <v>3.0070000000000001</v>
      </c>
      <c r="H86" s="3">
        <v>1</v>
      </c>
      <c r="I86" s="3">
        <v>1</v>
      </c>
      <c r="J86" s="3">
        <v>1</v>
      </c>
      <c r="K86" s="3">
        <v>0.99992000000000003</v>
      </c>
      <c r="L86" s="3">
        <v>0.99973000000000001</v>
      </c>
      <c r="M86" s="3">
        <v>0.99912999999999996</v>
      </c>
      <c r="N86" s="3">
        <v>0.99736000000000002</v>
      </c>
      <c r="O86" s="3">
        <v>0.99304999999999999</v>
      </c>
      <c r="P86" s="3">
        <v>0.98341000000000001</v>
      </c>
      <c r="Q86" s="3">
        <v>0.96406999999999998</v>
      </c>
      <c r="R86" s="3">
        <v>0.92784999999999995</v>
      </c>
      <c r="S86" s="3">
        <v>0.87075999999999998</v>
      </c>
      <c r="T86" s="3">
        <v>0.78813999999999995</v>
      </c>
      <c r="U86" s="3">
        <v>0.68081999999999998</v>
      </c>
      <c r="V86" s="3">
        <v>0.55171999999999999</v>
      </c>
      <c r="W86" s="3">
        <v>0.42074</v>
      </c>
      <c r="X86" s="3">
        <v>0.29805999999999999</v>
      </c>
      <c r="Y86" s="3">
        <v>0.19489000000000001</v>
      </c>
      <c r="Z86" s="3">
        <v>0.11507000000000001</v>
      </c>
      <c r="AA86" s="3">
        <v>6.3009999999999997E-2</v>
      </c>
      <c r="AB86" s="3">
        <v>3.1440000000000003E-2</v>
      </c>
      <c r="AC86" s="3">
        <v>1.426E-2</v>
      </c>
      <c r="AD86" s="3">
        <v>5.7000000000000002E-3</v>
      </c>
      <c r="AE86" s="3">
        <v>2.1199999999999999E-3</v>
      </c>
      <c r="AF86" s="5">
        <f>A_R[[#This Row],[5+]]-A_R[[#This Row],[6+]]</f>
        <v>0</v>
      </c>
      <c r="AG86" s="5">
        <f>A_R[[#This Row],[6+]]-A_R[[#This Row],[7+]]</f>
        <v>0</v>
      </c>
      <c r="AH86" s="5">
        <f>A_R[[#This Row],[7+]]-A_R[[#This Row],[8+]]</f>
        <v>7.9999999999968985E-5</v>
      </c>
      <c r="AI86" s="5">
        <f>A_R[[#This Row],[8+]]-A_R[[#This Row],[9+]]</f>
        <v>1.9000000000002348E-4</v>
      </c>
      <c r="AJ86" s="5">
        <f>A_R[[#This Row],[9+]]-A_R[[#This Row],[10+]]</f>
        <v>6.0000000000004494E-4</v>
      </c>
      <c r="AK86" s="5">
        <f>A_R[[#This Row],[10+]]-A_R[[#This Row],[11+]]</f>
        <v>1.7699999999999383E-3</v>
      </c>
      <c r="AL86" s="5">
        <f>A_R[[#This Row],[11+]]-A_R[[#This Row],[12+]]</f>
        <v>4.310000000000036E-3</v>
      </c>
      <c r="AM86" s="5">
        <f>A_R[[#This Row],[12+]]-A_R[[#This Row],[13+]]</f>
        <v>9.6399999999999819E-3</v>
      </c>
      <c r="AN86" s="5">
        <f>A_R[[#This Row],[13+]]-A_R[[#This Row],[14+]]</f>
        <v>1.9340000000000024E-2</v>
      </c>
      <c r="AO86" s="5">
        <f>A_R[[#This Row],[14+]]-A_R[[#This Row],[15+]]</f>
        <v>3.622000000000003E-2</v>
      </c>
      <c r="AP86" s="5">
        <f>A_R[[#This Row],[15+]]-A_R[[#This Row],[16+]]</f>
        <v>5.7089999999999974E-2</v>
      </c>
      <c r="AQ86" s="5">
        <f>A_R[[#This Row],[16+]]-A_R[[#This Row],[17+]]</f>
        <v>8.2620000000000027E-2</v>
      </c>
      <c r="AR86" s="5">
        <f>A_R[[#This Row],[17+]]-A_R[[#This Row],[18+]]</f>
        <v>0.10731999999999997</v>
      </c>
      <c r="AS86" s="5">
        <f>A_R[[#This Row],[18+]]-A_R[[#This Row],[19+]]</f>
        <v>0.12909999999999999</v>
      </c>
      <c r="AT86" s="5">
        <f>A_R[[#This Row],[19+]]-A_R[[#This Row],[20+]]</f>
        <v>0.13097999999999999</v>
      </c>
      <c r="AU86" s="5">
        <f>A_R[[#This Row],[20+]]-A_R[[#This Row],[21+]]</f>
        <v>0.12268000000000001</v>
      </c>
      <c r="AV86" s="5">
        <f>A_R[[#This Row],[21+]]-A_R[[#This Row],[22+]]</f>
        <v>0.10316999999999998</v>
      </c>
      <c r="AW86" s="5">
        <f>A_R[[#This Row],[22+]]-A_R[[#This Row],[23+]]</f>
        <v>7.9820000000000002E-2</v>
      </c>
      <c r="AX86" s="5">
        <f>A_R[[#This Row],[23+]]-A_R[[#This Row],[24+]]</f>
        <v>5.2060000000000009E-2</v>
      </c>
      <c r="AY86" s="5">
        <f>A_R[[#This Row],[24+]]-A_R[[#This Row],[25+]]</f>
        <v>3.1569999999999994E-2</v>
      </c>
      <c r="AZ86" s="5">
        <f>A_R[[#This Row],[25+]]-A_R[[#This Row],[26+]]</f>
        <v>1.7180000000000001E-2</v>
      </c>
      <c r="BA86" s="5">
        <f>A_R[[#This Row],[26+]]-A_R[[#This Row],[27+]]</f>
        <v>8.5599999999999999E-3</v>
      </c>
      <c r="BB86" s="5">
        <f>A_R[[#This Row],[27+]]-A_R[[#This Row],[28+]]</f>
        <v>3.5800000000000003E-3</v>
      </c>
    </row>
    <row r="87" spans="1:54" hidden="1" x14ac:dyDescent="0.25">
      <c r="A87" s="10">
        <v>22400724</v>
      </c>
      <c r="B87" s="13" t="s">
        <v>103</v>
      </c>
      <c r="C87" s="13" t="s">
        <v>102</v>
      </c>
      <c r="D87" s="11">
        <v>0.89583333333333337</v>
      </c>
      <c r="E87" s="9" t="str">
        <f>HYPERLINK("https://www.nba.com/stats/player/1631114/boxscores-traditional", "Jalen Williams")</f>
        <v>Jalen Williams</v>
      </c>
      <c r="F87">
        <v>9.6</v>
      </c>
      <c r="G87" s="4">
        <v>2.4980000000000002</v>
      </c>
      <c r="H87" s="3">
        <v>0.96711999999999998</v>
      </c>
      <c r="I87" s="3">
        <v>0.92506999999999995</v>
      </c>
      <c r="J87" s="3">
        <v>0.85082999999999998</v>
      </c>
      <c r="K87" s="3">
        <v>0.73890999999999996</v>
      </c>
      <c r="L87" s="3">
        <v>0.59482999999999997</v>
      </c>
      <c r="M87" s="3">
        <v>0.43643999999999999</v>
      </c>
      <c r="N87" s="3">
        <v>0.28774</v>
      </c>
      <c r="O87" s="3">
        <v>0.16853000000000001</v>
      </c>
      <c r="P87" s="3">
        <v>8.6910000000000001E-2</v>
      </c>
      <c r="Q87" s="3">
        <v>3.9199999999999999E-2</v>
      </c>
      <c r="R87" s="3">
        <v>1.5389999999999999E-2</v>
      </c>
      <c r="S87" s="3">
        <v>5.2300000000000003E-3</v>
      </c>
      <c r="T87" s="3">
        <v>1.5399999999999999E-3</v>
      </c>
      <c r="U87" s="3">
        <v>3.8999999999999999E-4</v>
      </c>
      <c r="V87" s="3">
        <v>8.0000000000000007E-5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5">
        <f>A_R[[#This Row],[5+]]-A_R[[#This Row],[6+]]</f>
        <v>4.2050000000000032E-2</v>
      </c>
      <c r="AG87" s="5">
        <f>A_R[[#This Row],[6+]]-A_R[[#This Row],[7+]]</f>
        <v>7.4239999999999973E-2</v>
      </c>
      <c r="AH87" s="5">
        <f>A_R[[#This Row],[7+]]-A_R[[#This Row],[8+]]</f>
        <v>0.11192000000000002</v>
      </c>
      <c r="AI87" s="5">
        <f>A_R[[#This Row],[8+]]-A_R[[#This Row],[9+]]</f>
        <v>0.14407999999999999</v>
      </c>
      <c r="AJ87" s="5">
        <f>A_R[[#This Row],[9+]]-A_R[[#This Row],[10+]]</f>
        <v>0.15838999999999998</v>
      </c>
      <c r="AK87" s="5">
        <f>A_R[[#This Row],[10+]]-A_R[[#This Row],[11+]]</f>
        <v>0.1487</v>
      </c>
      <c r="AL87" s="5">
        <f>A_R[[#This Row],[11+]]-A_R[[#This Row],[12+]]</f>
        <v>0.11920999999999998</v>
      </c>
      <c r="AM87" s="5">
        <f>A_R[[#This Row],[12+]]-A_R[[#This Row],[13+]]</f>
        <v>8.1620000000000012E-2</v>
      </c>
      <c r="AN87" s="5">
        <f>A_R[[#This Row],[13+]]-A_R[[#This Row],[14+]]</f>
        <v>4.7710000000000002E-2</v>
      </c>
      <c r="AO87" s="5">
        <f>A_R[[#This Row],[14+]]-A_R[[#This Row],[15+]]</f>
        <v>2.3809999999999998E-2</v>
      </c>
      <c r="AP87" s="5">
        <f>A_R[[#This Row],[15+]]-A_R[[#This Row],[16+]]</f>
        <v>1.0159999999999999E-2</v>
      </c>
      <c r="AQ87" s="5">
        <f>A_R[[#This Row],[16+]]-A_R[[#This Row],[17+]]</f>
        <v>3.6900000000000006E-3</v>
      </c>
      <c r="AR87" s="5">
        <f>A_R[[#This Row],[17+]]-A_R[[#This Row],[18+]]</f>
        <v>1.15E-3</v>
      </c>
      <c r="AS87" s="5">
        <f>A_R[[#This Row],[18+]]-A_R[[#This Row],[19+]]</f>
        <v>3.1E-4</v>
      </c>
      <c r="AT87" s="5">
        <f>A_R[[#This Row],[19+]]-A_R[[#This Row],[20+]]</f>
        <v>8.0000000000000007E-5</v>
      </c>
      <c r="AU87" s="5">
        <f>A_R[[#This Row],[20+]]-A_R[[#This Row],[21+]]</f>
        <v>0</v>
      </c>
      <c r="AV87" s="5">
        <f>A_R[[#This Row],[21+]]-A_R[[#This Row],[22+]]</f>
        <v>0</v>
      </c>
      <c r="AW87" s="5">
        <f>A_R[[#This Row],[22+]]-A_R[[#This Row],[23+]]</f>
        <v>0</v>
      </c>
      <c r="AX87" s="5">
        <f>A_R[[#This Row],[23+]]-A_R[[#This Row],[24+]]</f>
        <v>0</v>
      </c>
      <c r="AY87" s="5">
        <f>A_R[[#This Row],[24+]]-A_R[[#This Row],[25+]]</f>
        <v>0</v>
      </c>
      <c r="AZ87" s="5">
        <f>A_R[[#This Row],[25+]]-A_R[[#This Row],[26+]]</f>
        <v>0</v>
      </c>
      <c r="BA87" s="5">
        <f>A_R[[#This Row],[26+]]-A_R[[#This Row],[27+]]</f>
        <v>0</v>
      </c>
      <c r="BB87" s="5">
        <f>A_R[[#This Row],[27+]]-A_R[[#This Row],[28+]]</f>
        <v>0</v>
      </c>
    </row>
    <row r="88" spans="1:54" hidden="1" x14ac:dyDescent="0.25">
      <c r="A88" s="10">
        <v>22400724</v>
      </c>
      <c r="B88" s="13" t="s">
        <v>103</v>
      </c>
      <c r="C88" s="13" t="s">
        <v>102</v>
      </c>
      <c r="D88" s="11">
        <v>0.89583333333333337</v>
      </c>
      <c r="E88" s="9" t="str">
        <f>HYPERLINK("https://www.nba.com/stats/player/1631119/boxscores-traditional", "Jaylin Williams")</f>
        <v>Jaylin Williams</v>
      </c>
      <c r="F88">
        <v>10.6</v>
      </c>
      <c r="G88" s="4">
        <v>5.2379999999999995</v>
      </c>
      <c r="H88" s="3">
        <v>0.85768999999999995</v>
      </c>
      <c r="I88" s="3">
        <v>0.81057000000000001</v>
      </c>
      <c r="J88" s="3">
        <v>0.75490000000000002</v>
      </c>
      <c r="K88" s="3">
        <v>0.69145999999999996</v>
      </c>
      <c r="L88" s="3">
        <v>0.62172000000000005</v>
      </c>
      <c r="M88" s="3">
        <v>0.54379999999999995</v>
      </c>
      <c r="N88" s="3">
        <v>0.46811999999999998</v>
      </c>
      <c r="O88" s="3">
        <v>0.39357999999999999</v>
      </c>
      <c r="P88" s="3">
        <v>0.32275999999999999</v>
      </c>
      <c r="Q88" s="3">
        <v>0.25785000000000002</v>
      </c>
      <c r="R88" s="3">
        <v>0.20044999999999999</v>
      </c>
      <c r="S88" s="3">
        <v>0.15151000000000001</v>
      </c>
      <c r="T88" s="3">
        <v>0.11123</v>
      </c>
      <c r="U88" s="3">
        <v>7.9269999999999993E-2</v>
      </c>
      <c r="V88" s="3">
        <v>5.4800000000000001E-2</v>
      </c>
      <c r="W88" s="3">
        <v>3.6729999999999999E-2</v>
      </c>
      <c r="X88" s="3">
        <v>2.3300000000000001E-2</v>
      </c>
      <c r="Y88" s="3">
        <v>1.4630000000000001E-2</v>
      </c>
      <c r="Z88" s="3">
        <v>8.8900000000000003E-3</v>
      </c>
      <c r="AA88" s="3">
        <v>5.2300000000000003E-3</v>
      </c>
      <c r="AB88" s="3">
        <v>2.98E-3</v>
      </c>
      <c r="AC88" s="3">
        <v>1.64E-3</v>
      </c>
      <c r="AD88" s="3">
        <v>8.7000000000000001E-4</v>
      </c>
      <c r="AE88" s="3">
        <v>4.4999999999999999E-4</v>
      </c>
      <c r="AF88" s="5">
        <f>A_R[[#This Row],[5+]]-A_R[[#This Row],[6+]]</f>
        <v>4.711999999999994E-2</v>
      </c>
      <c r="AG88" s="5">
        <f>A_R[[#This Row],[6+]]-A_R[[#This Row],[7+]]</f>
        <v>5.5669999999999997E-2</v>
      </c>
      <c r="AH88" s="5">
        <f>A_R[[#This Row],[7+]]-A_R[[#This Row],[8+]]</f>
        <v>6.3440000000000052E-2</v>
      </c>
      <c r="AI88" s="5">
        <f>A_R[[#This Row],[8+]]-A_R[[#This Row],[9+]]</f>
        <v>6.9739999999999913E-2</v>
      </c>
      <c r="AJ88" s="5">
        <f>A_R[[#This Row],[9+]]-A_R[[#This Row],[10+]]</f>
        <v>7.79200000000001E-2</v>
      </c>
      <c r="AK88" s="5">
        <f>A_R[[#This Row],[10+]]-A_R[[#This Row],[11+]]</f>
        <v>7.567999999999997E-2</v>
      </c>
      <c r="AL88" s="5">
        <f>A_R[[#This Row],[11+]]-A_R[[#This Row],[12+]]</f>
        <v>7.4539999999999995E-2</v>
      </c>
      <c r="AM88" s="5">
        <f>A_R[[#This Row],[12+]]-A_R[[#This Row],[13+]]</f>
        <v>7.0819999999999994E-2</v>
      </c>
      <c r="AN88" s="5">
        <f>A_R[[#This Row],[13+]]-A_R[[#This Row],[14+]]</f>
        <v>6.4909999999999968E-2</v>
      </c>
      <c r="AO88" s="5">
        <f>A_R[[#This Row],[14+]]-A_R[[#This Row],[15+]]</f>
        <v>5.7400000000000034E-2</v>
      </c>
      <c r="AP88" s="5">
        <f>A_R[[#This Row],[15+]]-A_R[[#This Row],[16+]]</f>
        <v>4.8939999999999984E-2</v>
      </c>
      <c r="AQ88" s="5">
        <f>A_R[[#This Row],[16+]]-A_R[[#This Row],[17+]]</f>
        <v>4.028000000000001E-2</v>
      </c>
      <c r="AR88" s="5">
        <f>A_R[[#This Row],[17+]]-A_R[[#This Row],[18+]]</f>
        <v>3.1960000000000002E-2</v>
      </c>
      <c r="AS88" s="5">
        <f>A_R[[#This Row],[18+]]-A_R[[#This Row],[19+]]</f>
        <v>2.4469999999999992E-2</v>
      </c>
      <c r="AT88" s="5">
        <f>A_R[[#This Row],[19+]]-A_R[[#This Row],[20+]]</f>
        <v>1.8070000000000003E-2</v>
      </c>
      <c r="AU88" s="5">
        <f>A_R[[#This Row],[20+]]-A_R[[#This Row],[21+]]</f>
        <v>1.3429999999999997E-2</v>
      </c>
      <c r="AV88" s="5">
        <f>A_R[[#This Row],[21+]]-A_R[[#This Row],[22+]]</f>
        <v>8.6700000000000006E-3</v>
      </c>
      <c r="AW88" s="5">
        <f>A_R[[#This Row],[22+]]-A_R[[#This Row],[23+]]</f>
        <v>5.7400000000000003E-3</v>
      </c>
      <c r="AX88" s="5">
        <f>A_R[[#This Row],[23+]]-A_R[[#This Row],[24+]]</f>
        <v>3.6600000000000001E-3</v>
      </c>
      <c r="AY88" s="5">
        <f>A_R[[#This Row],[24+]]-A_R[[#This Row],[25+]]</f>
        <v>2.2500000000000003E-3</v>
      </c>
      <c r="AZ88" s="5">
        <f>A_R[[#This Row],[25+]]-A_R[[#This Row],[26+]]</f>
        <v>1.34E-3</v>
      </c>
      <c r="BA88" s="5">
        <f>A_R[[#This Row],[26+]]-A_R[[#This Row],[27+]]</f>
        <v>7.6999999999999996E-4</v>
      </c>
      <c r="BB88" s="5">
        <f>A_R[[#This Row],[27+]]-A_R[[#This Row],[28+]]</f>
        <v>4.2000000000000002E-4</v>
      </c>
    </row>
    <row r="89" spans="1:54" hidden="1" x14ac:dyDescent="0.25">
      <c r="A89" s="10">
        <v>22400724</v>
      </c>
      <c r="B89" s="13" t="s">
        <v>103</v>
      </c>
      <c r="C89" s="13" t="s">
        <v>102</v>
      </c>
      <c r="D89" s="11">
        <v>0.89583333333333337</v>
      </c>
      <c r="E89" s="9" t="str">
        <f>HYPERLINK("https://www.nba.com/stats/player/1631096/boxscores-traditional", "Chet Holmgren")</f>
        <v>Chet Holmgren</v>
      </c>
      <c r="F89">
        <v>9.6</v>
      </c>
      <c r="G89" s="4">
        <v>4.8</v>
      </c>
      <c r="H89" s="3">
        <v>0.83147000000000004</v>
      </c>
      <c r="I89" s="3">
        <v>0.77337</v>
      </c>
      <c r="J89" s="3">
        <v>0.70540000000000003</v>
      </c>
      <c r="K89" s="3">
        <v>0.62929999999999997</v>
      </c>
      <c r="L89" s="3">
        <v>0.54776000000000002</v>
      </c>
      <c r="M89" s="3">
        <v>0.46811999999999998</v>
      </c>
      <c r="N89" s="3">
        <v>0.38590999999999998</v>
      </c>
      <c r="O89" s="3">
        <v>0.30853999999999998</v>
      </c>
      <c r="P89" s="3">
        <v>0.23885000000000001</v>
      </c>
      <c r="Q89" s="3">
        <v>0.17879</v>
      </c>
      <c r="R89" s="3">
        <v>0.12923999999999999</v>
      </c>
      <c r="S89" s="3">
        <v>9.1759999999999994E-2</v>
      </c>
      <c r="T89" s="3">
        <v>6.1780000000000002E-2</v>
      </c>
      <c r="U89" s="3">
        <v>4.0059999999999998E-2</v>
      </c>
      <c r="V89" s="3">
        <v>2.5000000000000001E-2</v>
      </c>
      <c r="W89" s="3">
        <v>1.4999999999999999E-2</v>
      </c>
      <c r="X89" s="3">
        <v>8.6599999999999993E-3</v>
      </c>
      <c r="Y89" s="3">
        <v>4.9399999999999999E-3</v>
      </c>
      <c r="Z89" s="3">
        <v>2.64E-3</v>
      </c>
      <c r="AA89" s="3">
        <v>1.3500000000000001E-3</v>
      </c>
      <c r="AB89" s="3">
        <v>6.6E-4</v>
      </c>
      <c r="AC89" s="3">
        <v>3.1E-4</v>
      </c>
      <c r="AD89" s="3">
        <v>1.3999999999999999E-4</v>
      </c>
      <c r="AE89" s="3">
        <v>6.0000000000000002E-5</v>
      </c>
      <c r="AF89" s="5">
        <f>A_R[[#This Row],[5+]]-A_R[[#This Row],[6+]]</f>
        <v>5.8100000000000041E-2</v>
      </c>
      <c r="AG89" s="5">
        <f>A_R[[#This Row],[6+]]-A_R[[#This Row],[7+]]</f>
        <v>6.7969999999999975E-2</v>
      </c>
      <c r="AH89" s="5">
        <f>A_R[[#This Row],[7+]]-A_R[[#This Row],[8+]]</f>
        <v>7.6100000000000056E-2</v>
      </c>
      <c r="AI89" s="5">
        <f>A_R[[#This Row],[8+]]-A_R[[#This Row],[9+]]</f>
        <v>8.1539999999999946E-2</v>
      </c>
      <c r="AJ89" s="5">
        <f>A_R[[#This Row],[9+]]-A_R[[#This Row],[10+]]</f>
        <v>7.9640000000000044E-2</v>
      </c>
      <c r="AK89" s="5">
        <f>A_R[[#This Row],[10+]]-A_R[[#This Row],[11+]]</f>
        <v>8.2210000000000005E-2</v>
      </c>
      <c r="AL89" s="5">
        <f>A_R[[#This Row],[11+]]-A_R[[#This Row],[12+]]</f>
        <v>7.7369999999999994E-2</v>
      </c>
      <c r="AM89" s="5">
        <f>A_R[[#This Row],[12+]]-A_R[[#This Row],[13+]]</f>
        <v>6.9689999999999974E-2</v>
      </c>
      <c r="AN89" s="5">
        <f>A_R[[#This Row],[13+]]-A_R[[#This Row],[14+]]</f>
        <v>6.0060000000000002E-2</v>
      </c>
      <c r="AO89" s="5">
        <f>A_R[[#This Row],[14+]]-A_R[[#This Row],[15+]]</f>
        <v>4.9550000000000011E-2</v>
      </c>
      <c r="AP89" s="5">
        <f>A_R[[#This Row],[15+]]-A_R[[#This Row],[16+]]</f>
        <v>3.7479999999999999E-2</v>
      </c>
      <c r="AQ89" s="5">
        <f>A_R[[#This Row],[16+]]-A_R[[#This Row],[17+]]</f>
        <v>2.9979999999999993E-2</v>
      </c>
      <c r="AR89" s="5">
        <f>A_R[[#This Row],[17+]]-A_R[[#This Row],[18+]]</f>
        <v>2.1720000000000003E-2</v>
      </c>
      <c r="AS89" s="5">
        <f>A_R[[#This Row],[18+]]-A_R[[#This Row],[19+]]</f>
        <v>1.5059999999999997E-2</v>
      </c>
      <c r="AT89" s="5">
        <f>A_R[[#This Row],[19+]]-A_R[[#This Row],[20+]]</f>
        <v>1.0000000000000002E-2</v>
      </c>
      <c r="AU89" s="5">
        <f>A_R[[#This Row],[20+]]-A_R[[#This Row],[21+]]</f>
        <v>6.3400000000000001E-3</v>
      </c>
      <c r="AV89" s="5">
        <f>A_R[[#This Row],[21+]]-A_R[[#This Row],[22+]]</f>
        <v>3.7199999999999993E-3</v>
      </c>
      <c r="AW89" s="5">
        <f>A_R[[#This Row],[22+]]-A_R[[#This Row],[23+]]</f>
        <v>2.3E-3</v>
      </c>
      <c r="AX89" s="5">
        <f>A_R[[#This Row],[23+]]-A_R[[#This Row],[24+]]</f>
        <v>1.2899999999999999E-3</v>
      </c>
      <c r="AY89" s="5">
        <f>A_R[[#This Row],[24+]]-A_R[[#This Row],[25+]]</f>
        <v>6.9000000000000008E-4</v>
      </c>
      <c r="AZ89" s="5">
        <f>A_R[[#This Row],[25+]]-A_R[[#This Row],[26+]]</f>
        <v>3.5E-4</v>
      </c>
      <c r="BA89" s="5">
        <f>A_R[[#This Row],[26+]]-A_R[[#This Row],[27+]]</f>
        <v>1.7000000000000001E-4</v>
      </c>
      <c r="BB89" s="5">
        <f>A_R[[#This Row],[27+]]-A_R[[#This Row],[28+]]</f>
        <v>7.9999999999999993E-5</v>
      </c>
    </row>
    <row r="90" spans="1:54" hidden="1" x14ac:dyDescent="0.25">
      <c r="A90" s="10">
        <v>22400724</v>
      </c>
      <c r="B90" s="13" t="s">
        <v>103</v>
      </c>
      <c r="C90" s="13" t="s">
        <v>102</v>
      </c>
      <c r="D90" s="11">
        <v>0.89583333333333337</v>
      </c>
      <c r="E90" s="9" t="str">
        <f>HYPERLINK("https://www.nba.com/stats/player/1628983/boxscores-traditional", "Shai Gilgeous-Alexander")</f>
        <v>Shai Gilgeous-Alexander</v>
      </c>
      <c r="F90">
        <v>9</v>
      </c>
      <c r="G90" s="4">
        <v>3.1619999999999999</v>
      </c>
      <c r="H90" s="3">
        <v>0.89795999999999998</v>
      </c>
      <c r="I90" s="3">
        <v>0.82894000000000001</v>
      </c>
      <c r="J90" s="3">
        <v>0.73565000000000003</v>
      </c>
      <c r="K90" s="3">
        <v>0.62551999999999996</v>
      </c>
      <c r="L90" s="3">
        <v>0.5</v>
      </c>
      <c r="M90" s="3">
        <v>0.37447999999999998</v>
      </c>
      <c r="N90" s="3">
        <v>0.26434999999999997</v>
      </c>
      <c r="O90" s="3">
        <v>0.17105999999999999</v>
      </c>
      <c r="P90" s="3">
        <v>0.10204000000000001</v>
      </c>
      <c r="Q90" s="3">
        <v>5.7049999999999997E-2</v>
      </c>
      <c r="R90" s="3">
        <v>2.8719999999999999E-2</v>
      </c>
      <c r="S90" s="3">
        <v>1.355E-2</v>
      </c>
      <c r="T90" s="3">
        <v>5.7000000000000002E-3</v>
      </c>
      <c r="U90" s="3">
        <v>2.1900000000000001E-3</v>
      </c>
      <c r="V90" s="3">
        <v>7.9000000000000001E-4</v>
      </c>
      <c r="W90" s="3">
        <v>2.5000000000000001E-4</v>
      </c>
      <c r="X90" s="3">
        <v>6.9999999999999994E-5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5">
        <f>A_R[[#This Row],[5+]]-A_R[[#This Row],[6+]]</f>
        <v>6.901999999999997E-2</v>
      </c>
      <c r="AG90" s="5">
        <f>A_R[[#This Row],[6+]]-A_R[[#This Row],[7+]]</f>
        <v>9.3289999999999984E-2</v>
      </c>
      <c r="AH90" s="5">
        <f>A_R[[#This Row],[7+]]-A_R[[#This Row],[8+]]</f>
        <v>0.11013000000000006</v>
      </c>
      <c r="AI90" s="5">
        <f>A_R[[#This Row],[8+]]-A_R[[#This Row],[9+]]</f>
        <v>0.12551999999999996</v>
      </c>
      <c r="AJ90" s="5">
        <f>A_R[[#This Row],[9+]]-A_R[[#This Row],[10+]]</f>
        <v>0.12552000000000002</v>
      </c>
      <c r="AK90" s="5">
        <f>A_R[[#This Row],[10+]]-A_R[[#This Row],[11+]]</f>
        <v>0.11013000000000001</v>
      </c>
      <c r="AL90" s="5">
        <f>A_R[[#This Row],[11+]]-A_R[[#This Row],[12+]]</f>
        <v>9.3289999999999984E-2</v>
      </c>
      <c r="AM90" s="5">
        <f>A_R[[#This Row],[12+]]-A_R[[#This Row],[13+]]</f>
        <v>6.9019999999999984E-2</v>
      </c>
      <c r="AN90" s="5">
        <f>A_R[[#This Row],[13+]]-A_R[[#This Row],[14+]]</f>
        <v>4.4990000000000009E-2</v>
      </c>
      <c r="AO90" s="5">
        <f>A_R[[#This Row],[14+]]-A_R[[#This Row],[15+]]</f>
        <v>2.8329999999999998E-2</v>
      </c>
      <c r="AP90" s="5">
        <f>A_R[[#This Row],[15+]]-A_R[[#This Row],[16+]]</f>
        <v>1.5169999999999999E-2</v>
      </c>
      <c r="AQ90" s="5">
        <f>A_R[[#This Row],[16+]]-A_R[[#This Row],[17+]]</f>
        <v>7.8499999999999993E-3</v>
      </c>
      <c r="AR90" s="5">
        <f>A_R[[#This Row],[17+]]-A_R[[#This Row],[18+]]</f>
        <v>3.5100000000000001E-3</v>
      </c>
      <c r="AS90" s="5">
        <f>A_R[[#This Row],[18+]]-A_R[[#This Row],[19+]]</f>
        <v>1.4000000000000002E-3</v>
      </c>
      <c r="AT90" s="5">
        <f>A_R[[#This Row],[19+]]-A_R[[#This Row],[20+]]</f>
        <v>5.4000000000000001E-4</v>
      </c>
      <c r="AU90" s="5">
        <f>A_R[[#This Row],[20+]]-A_R[[#This Row],[21+]]</f>
        <v>1.8000000000000001E-4</v>
      </c>
      <c r="AV90" s="5">
        <f>A_R[[#This Row],[21+]]-A_R[[#This Row],[22+]]</f>
        <v>6.9999999999999994E-5</v>
      </c>
      <c r="AW90" s="5">
        <f>A_R[[#This Row],[22+]]-A_R[[#This Row],[23+]]</f>
        <v>0</v>
      </c>
      <c r="AX90" s="5">
        <f>A_R[[#This Row],[23+]]-A_R[[#This Row],[24+]]</f>
        <v>0</v>
      </c>
      <c r="AY90" s="5">
        <f>A_R[[#This Row],[24+]]-A_R[[#This Row],[25+]]</f>
        <v>0</v>
      </c>
      <c r="AZ90" s="5">
        <f>A_R[[#This Row],[25+]]-A_R[[#This Row],[26+]]</f>
        <v>0</v>
      </c>
      <c r="BA90" s="5">
        <f>A_R[[#This Row],[26+]]-A_R[[#This Row],[27+]]</f>
        <v>0</v>
      </c>
      <c r="BB90" s="5">
        <f>A_R[[#This Row],[27+]]-A_R[[#This Row],[28+]]</f>
        <v>0</v>
      </c>
    </row>
    <row r="91" spans="1:54" x14ac:dyDescent="0.25">
      <c r="A91" s="10">
        <v>22400727</v>
      </c>
      <c r="B91" s="13" t="s">
        <v>104</v>
      </c>
      <c r="C91" s="13" t="s">
        <v>105</v>
      </c>
      <c r="D91" s="11">
        <v>0.91666666666666663</v>
      </c>
      <c r="E91" s="9" t="str">
        <f>HYPERLINK("https://www.nba.com/stats/player/1628370/boxscores-traditional", "Malik Monk")</f>
        <v>Malik Monk</v>
      </c>
      <c r="F91">
        <v>12.8</v>
      </c>
      <c r="G91" s="4">
        <v>1.327</v>
      </c>
      <c r="H91" s="3">
        <v>1</v>
      </c>
      <c r="I91" s="3">
        <v>1</v>
      </c>
      <c r="J91" s="3">
        <v>1</v>
      </c>
      <c r="K91" s="3">
        <v>0.99985000000000002</v>
      </c>
      <c r="L91" s="3">
        <v>0.99787999999999999</v>
      </c>
      <c r="M91" s="3">
        <v>0.98257000000000005</v>
      </c>
      <c r="N91" s="3">
        <v>0.91308999999999996</v>
      </c>
      <c r="O91" s="3">
        <v>0.72575000000000001</v>
      </c>
      <c r="P91" s="3">
        <v>0.44037999999999999</v>
      </c>
      <c r="Q91" s="3">
        <v>0.18406</v>
      </c>
      <c r="R91" s="3">
        <v>4.8460000000000003E-2</v>
      </c>
      <c r="S91" s="3">
        <v>7.9799999999999992E-3</v>
      </c>
      <c r="T91" s="3">
        <v>7.6000000000000004E-4</v>
      </c>
      <c r="U91" s="3">
        <v>4.0000000000000003E-5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5">
        <f>A_R[[#This Row],[5+]]-A_R[[#This Row],[6+]]</f>
        <v>0</v>
      </c>
      <c r="AG91" s="5">
        <f>A_R[[#This Row],[6+]]-A_R[[#This Row],[7+]]</f>
        <v>0</v>
      </c>
      <c r="AH91" s="5">
        <f>A_R[[#This Row],[7+]]-A_R[[#This Row],[8+]]</f>
        <v>1.4999999999998348E-4</v>
      </c>
      <c r="AI91" s="5">
        <f>A_R[[#This Row],[8+]]-A_R[[#This Row],[9+]]</f>
        <v>1.9700000000000273E-3</v>
      </c>
      <c r="AJ91" s="5">
        <f>A_R[[#This Row],[9+]]-A_R[[#This Row],[10+]]</f>
        <v>1.5309999999999935E-2</v>
      </c>
      <c r="AK91" s="5">
        <f>A_R[[#This Row],[10+]]-A_R[[#This Row],[11+]]</f>
        <v>6.9480000000000097E-2</v>
      </c>
      <c r="AL91" s="5">
        <f>A_R[[#This Row],[11+]]-A_R[[#This Row],[12+]]</f>
        <v>0.18733999999999995</v>
      </c>
      <c r="AM91" s="5">
        <f>A_R[[#This Row],[12+]]-A_R[[#This Row],[13+]]</f>
        <v>0.28537000000000001</v>
      </c>
      <c r="AN91" s="5">
        <f>A_R[[#This Row],[13+]]-A_R[[#This Row],[14+]]</f>
        <v>0.25631999999999999</v>
      </c>
      <c r="AO91" s="5">
        <f>A_R[[#This Row],[14+]]-A_R[[#This Row],[15+]]</f>
        <v>0.1356</v>
      </c>
      <c r="AP91" s="5">
        <f>A_R[[#This Row],[15+]]-A_R[[#This Row],[16+]]</f>
        <v>4.0480000000000002E-2</v>
      </c>
      <c r="AQ91" s="5">
        <f>A_R[[#This Row],[16+]]-A_R[[#This Row],[17+]]</f>
        <v>7.219999999999999E-3</v>
      </c>
      <c r="AR91" s="5">
        <f>A_R[[#This Row],[17+]]-A_R[[#This Row],[18+]]</f>
        <v>7.2000000000000005E-4</v>
      </c>
      <c r="AS91" s="5">
        <f>A_R[[#This Row],[18+]]-A_R[[#This Row],[19+]]</f>
        <v>4.0000000000000003E-5</v>
      </c>
      <c r="AT91" s="5">
        <f>A_R[[#This Row],[19+]]-A_R[[#This Row],[20+]]</f>
        <v>0</v>
      </c>
      <c r="AU91" s="5">
        <f>A_R[[#This Row],[20+]]-A_R[[#This Row],[21+]]</f>
        <v>0</v>
      </c>
      <c r="AV91" s="5">
        <f>A_R[[#This Row],[21+]]-A_R[[#This Row],[22+]]</f>
        <v>0</v>
      </c>
      <c r="AW91" s="5">
        <f>A_R[[#This Row],[22+]]-A_R[[#This Row],[23+]]</f>
        <v>0</v>
      </c>
      <c r="AX91" s="5">
        <f>A_R[[#This Row],[23+]]-A_R[[#This Row],[24+]]</f>
        <v>0</v>
      </c>
      <c r="AY91" s="5">
        <f>A_R[[#This Row],[24+]]-A_R[[#This Row],[25+]]</f>
        <v>0</v>
      </c>
      <c r="AZ91" s="5">
        <f>A_R[[#This Row],[25+]]-A_R[[#This Row],[26+]]</f>
        <v>0</v>
      </c>
      <c r="BA91" s="5">
        <f>A_R[[#This Row],[26+]]-A_R[[#This Row],[27+]]</f>
        <v>0</v>
      </c>
      <c r="BB91" s="5">
        <f>A_R[[#This Row],[27+]]-A_R[[#This Row],[28+]]</f>
        <v>0</v>
      </c>
    </row>
    <row r="92" spans="1:54" x14ac:dyDescent="0.25">
      <c r="A92" s="10">
        <v>22400727</v>
      </c>
      <c r="B92" s="13" t="s">
        <v>104</v>
      </c>
      <c r="C92" s="13" t="s">
        <v>105</v>
      </c>
      <c r="D92" s="11">
        <v>0.91666666666666663</v>
      </c>
      <c r="E92" s="9" t="str">
        <f>HYPERLINK("https://www.nba.com/stats/player/1627734/boxscores-traditional", "Domantas Sabonis")</f>
        <v>Domantas Sabonis</v>
      </c>
      <c r="F92">
        <v>21.6</v>
      </c>
      <c r="G92" s="4">
        <v>7.4989999999999997</v>
      </c>
      <c r="H92" s="3">
        <v>0.98645000000000005</v>
      </c>
      <c r="I92" s="3">
        <v>0.98124</v>
      </c>
      <c r="J92" s="3">
        <v>0.97441</v>
      </c>
      <c r="K92" s="3">
        <v>0.96484999999999999</v>
      </c>
      <c r="L92" s="3">
        <v>0.95352000000000003</v>
      </c>
      <c r="M92" s="3">
        <v>0.93942999999999999</v>
      </c>
      <c r="N92" s="3">
        <v>0.92073000000000005</v>
      </c>
      <c r="O92" s="3">
        <v>0.89973000000000003</v>
      </c>
      <c r="P92" s="3">
        <v>0.87492999999999999</v>
      </c>
      <c r="Q92" s="3">
        <v>0.84375</v>
      </c>
      <c r="R92" s="3">
        <v>0.81057000000000001</v>
      </c>
      <c r="S92" s="3">
        <v>0.77337</v>
      </c>
      <c r="T92" s="3">
        <v>0.72907</v>
      </c>
      <c r="U92" s="3">
        <v>0.68439000000000005</v>
      </c>
      <c r="V92" s="3">
        <v>0.63683000000000001</v>
      </c>
      <c r="W92" s="3">
        <v>0.58316999999999997</v>
      </c>
      <c r="X92" s="3">
        <v>0.53188000000000002</v>
      </c>
      <c r="Y92" s="3">
        <v>0.48005999999999999</v>
      </c>
      <c r="Z92" s="3">
        <v>0.42465000000000003</v>
      </c>
      <c r="AA92" s="3">
        <v>0.37447999999999998</v>
      </c>
      <c r="AB92" s="3">
        <v>0.32635999999999998</v>
      </c>
      <c r="AC92" s="3">
        <v>0.27760000000000001</v>
      </c>
      <c r="AD92" s="3">
        <v>0.23576</v>
      </c>
      <c r="AE92" s="3">
        <v>0.19766</v>
      </c>
      <c r="AF92" s="5">
        <f>A_R[[#This Row],[5+]]-A_R[[#This Row],[6+]]</f>
        <v>5.2100000000000479E-3</v>
      </c>
      <c r="AG92" s="5">
        <f>A_R[[#This Row],[6+]]-A_R[[#This Row],[7+]]</f>
        <v>6.8300000000000027E-3</v>
      </c>
      <c r="AH92" s="5">
        <f>A_R[[#This Row],[7+]]-A_R[[#This Row],[8+]]</f>
        <v>9.5600000000000129E-3</v>
      </c>
      <c r="AI92" s="5">
        <f>A_R[[#This Row],[8+]]-A_R[[#This Row],[9+]]</f>
        <v>1.1329999999999951E-2</v>
      </c>
      <c r="AJ92" s="5">
        <f>A_R[[#This Row],[9+]]-A_R[[#This Row],[10+]]</f>
        <v>1.4090000000000047E-2</v>
      </c>
      <c r="AK92" s="5">
        <f>A_R[[#This Row],[10+]]-A_R[[#This Row],[11+]]</f>
        <v>1.8699999999999939E-2</v>
      </c>
      <c r="AL92" s="5">
        <f>A_R[[#This Row],[11+]]-A_R[[#This Row],[12+]]</f>
        <v>2.1000000000000019E-2</v>
      </c>
      <c r="AM92" s="5">
        <f>A_R[[#This Row],[12+]]-A_R[[#This Row],[13+]]</f>
        <v>2.4800000000000044E-2</v>
      </c>
      <c r="AN92" s="5">
        <f>A_R[[#This Row],[13+]]-A_R[[#This Row],[14+]]</f>
        <v>3.1179999999999986E-2</v>
      </c>
      <c r="AO92" s="5">
        <f>A_R[[#This Row],[14+]]-A_R[[#This Row],[15+]]</f>
        <v>3.3179999999999987E-2</v>
      </c>
      <c r="AP92" s="5">
        <f>A_R[[#This Row],[15+]]-A_R[[#This Row],[16+]]</f>
        <v>3.7200000000000011E-2</v>
      </c>
      <c r="AQ92" s="5">
        <f>A_R[[#This Row],[16+]]-A_R[[#This Row],[17+]]</f>
        <v>4.4300000000000006E-2</v>
      </c>
      <c r="AR92" s="5">
        <f>A_R[[#This Row],[17+]]-A_R[[#This Row],[18+]]</f>
        <v>4.4679999999999942E-2</v>
      </c>
      <c r="AS92" s="5">
        <f>A_R[[#This Row],[18+]]-A_R[[#This Row],[19+]]</f>
        <v>4.7560000000000047E-2</v>
      </c>
      <c r="AT92" s="5">
        <f>A_R[[#This Row],[19+]]-A_R[[#This Row],[20+]]</f>
        <v>5.3660000000000041E-2</v>
      </c>
      <c r="AU92" s="5">
        <f>A_R[[#This Row],[20+]]-A_R[[#This Row],[21+]]</f>
        <v>5.1289999999999947E-2</v>
      </c>
      <c r="AV92" s="5">
        <f>A_R[[#This Row],[21+]]-A_R[[#This Row],[22+]]</f>
        <v>5.1820000000000033E-2</v>
      </c>
      <c r="AW92" s="5">
        <f>A_R[[#This Row],[22+]]-A_R[[#This Row],[23+]]</f>
        <v>5.5409999999999959E-2</v>
      </c>
      <c r="AX92" s="5">
        <f>A_R[[#This Row],[23+]]-A_R[[#This Row],[24+]]</f>
        <v>5.0170000000000048E-2</v>
      </c>
      <c r="AY92" s="5">
        <f>A_R[[#This Row],[24+]]-A_R[[#This Row],[25+]]</f>
        <v>4.8119999999999996E-2</v>
      </c>
      <c r="AZ92" s="5">
        <f>A_R[[#This Row],[25+]]-A_R[[#This Row],[26+]]</f>
        <v>4.875999999999997E-2</v>
      </c>
      <c r="BA92" s="5">
        <f>A_R[[#This Row],[26+]]-A_R[[#This Row],[27+]]</f>
        <v>4.1840000000000016E-2</v>
      </c>
      <c r="BB92" s="5">
        <f>A_R[[#This Row],[27+]]-A_R[[#This Row],[28+]]</f>
        <v>3.8099999999999995E-2</v>
      </c>
    </row>
    <row r="93" spans="1:54" x14ac:dyDescent="0.25">
      <c r="A93" s="10">
        <v>22400727</v>
      </c>
      <c r="B93" s="13" t="s">
        <v>104</v>
      </c>
      <c r="C93" s="13" t="s">
        <v>105</v>
      </c>
      <c r="D93" s="11">
        <v>0.91666666666666663</v>
      </c>
      <c r="E93" s="9" t="str">
        <f>HYPERLINK("https://www.nba.com/stats/player/1628368/boxscores-traditional", "De'Aaron Fox")</f>
        <v>De'Aaron Fox</v>
      </c>
      <c r="F93">
        <v>9</v>
      </c>
      <c r="G93" s="4">
        <v>2.7570000000000001</v>
      </c>
      <c r="H93" s="3">
        <v>0.92647000000000002</v>
      </c>
      <c r="I93" s="3">
        <v>0.86214000000000002</v>
      </c>
      <c r="J93" s="3">
        <v>0.76729999999999998</v>
      </c>
      <c r="K93" s="3">
        <v>0.64058000000000004</v>
      </c>
      <c r="L93" s="3">
        <v>0.5</v>
      </c>
      <c r="M93" s="3">
        <v>0.35942000000000002</v>
      </c>
      <c r="N93" s="3">
        <v>0.23269999999999999</v>
      </c>
      <c r="O93" s="3">
        <v>0.13786000000000001</v>
      </c>
      <c r="P93" s="3">
        <v>7.3529999999999998E-2</v>
      </c>
      <c r="Q93" s="3">
        <v>3.5150000000000001E-2</v>
      </c>
      <c r="R93" s="3">
        <v>1.4630000000000001E-2</v>
      </c>
      <c r="S93" s="3">
        <v>5.5399999999999998E-3</v>
      </c>
      <c r="T93" s="3">
        <v>1.8699999999999999E-3</v>
      </c>
      <c r="U93" s="3">
        <v>5.5999999999999995E-4</v>
      </c>
      <c r="V93" s="3">
        <v>1.3999999999999999E-4</v>
      </c>
      <c r="W93" s="3">
        <v>3.0000000000000001E-5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5">
        <f>A_R[[#This Row],[5+]]-A_R[[#This Row],[6+]]</f>
        <v>6.4329999999999998E-2</v>
      </c>
      <c r="AG93" s="5">
        <f>A_R[[#This Row],[6+]]-A_R[[#This Row],[7+]]</f>
        <v>9.4840000000000035E-2</v>
      </c>
      <c r="AH93" s="5">
        <f>A_R[[#This Row],[7+]]-A_R[[#This Row],[8+]]</f>
        <v>0.12671999999999994</v>
      </c>
      <c r="AI93" s="5">
        <f>A_R[[#This Row],[8+]]-A_R[[#This Row],[9+]]</f>
        <v>0.14058000000000004</v>
      </c>
      <c r="AJ93" s="5">
        <f>A_R[[#This Row],[9+]]-A_R[[#This Row],[10+]]</f>
        <v>0.14057999999999998</v>
      </c>
      <c r="AK93" s="5">
        <f>A_R[[#This Row],[10+]]-A_R[[#This Row],[11+]]</f>
        <v>0.12672000000000003</v>
      </c>
      <c r="AL93" s="5">
        <f>A_R[[#This Row],[11+]]-A_R[[#This Row],[12+]]</f>
        <v>9.483999999999998E-2</v>
      </c>
      <c r="AM93" s="5">
        <f>A_R[[#This Row],[12+]]-A_R[[#This Row],[13+]]</f>
        <v>6.4330000000000012E-2</v>
      </c>
      <c r="AN93" s="5">
        <f>A_R[[#This Row],[13+]]-A_R[[#This Row],[14+]]</f>
        <v>3.8379999999999997E-2</v>
      </c>
      <c r="AO93" s="5">
        <f>A_R[[#This Row],[14+]]-A_R[[#This Row],[15+]]</f>
        <v>2.052E-2</v>
      </c>
      <c r="AP93" s="5">
        <f>A_R[[#This Row],[15+]]-A_R[[#This Row],[16+]]</f>
        <v>9.0900000000000009E-3</v>
      </c>
      <c r="AQ93" s="5">
        <f>A_R[[#This Row],[16+]]-A_R[[#This Row],[17+]]</f>
        <v>3.6699999999999997E-3</v>
      </c>
      <c r="AR93" s="5">
        <f>A_R[[#This Row],[17+]]-A_R[[#This Row],[18+]]</f>
        <v>1.31E-3</v>
      </c>
      <c r="AS93" s="5">
        <f>A_R[[#This Row],[18+]]-A_R[[#This Row],[19+]]</f>
        <v>4.1999999999999996E-4</v>
      </c>
      <c r="AT93" s="5">
        <f>A_R[[#This Row],[19+]]-A_R[[#This Row],[20+]]</f>
        <v>1.0999999999999999E-4</v>
      </c>
      <c r="AU93" s="5">
        <f>A_R[[#This Row],[20+]]-A_R[[#This Row],[21+]]</f>
        <v>3.0000000000000001E-5</v>
      </c>
      <c r="AV93" s="5">
        <f>A_R[[#This Row],[21+]]-A_R[[#This Row],[22+]]</f>
        <v>0</v>
      </c>
      <c r="AW93" s="5">
        <f>A_R[[#This Row],[22+]]-A_R[[#This Row],[23+]]</f>
        <v>0</v>
      </c>
      <c r="AX93" s="5">
        <f>A_R[[#This Row],[23+]]-A_R[[#This Row],[24+]]</f>
        <v>0</v>
      </c>
      <c r="AY93" s="5">
        <f>A_R[[#This Row],[24+]]-A_R[[#This Row],[25+]]</f>
        <v>0</v>
      </c>
      <c r="AZ93" s="5">
        <f>A_R[[#This Row],[25+]]-A_R[[#This Row],[26+]]</f>
        <v>0</v>
      </c>
      <c r="BA93" s="5">
        <f>A_R[[#This Row],[26+]]-A_R[[#This Row],[27+]]</f>
        <v>0</v>
      </c>
      <c r="BB93" s="5">
        <f>A_R[[#This Row],[27+]]-A_R[[#This Row],[28+]]</f>
        <v>0</v>
      </c>
    </row>
    <row r="94" spans="1:54" x14ac:dyDescent="0.25">
      <c r="A94" s="10">
        <v>22400727</v>
      </c>
      <c r="B94" s="13" t="s">
        <v>105</v>
      </c>
      <c r="C94" s="13" t="s">
        <v>104</v>
      </c>
      <c r="D94" s="11">
        <v>0.91666666666666663</v>
      </c>
      <c r="E94" s="9" t="str">
        <f>HYPERLINK("https://www.nba.com/stats/player/1631094/boxscores-traditional", "Paolo Banchero")</f>
        <v>Paolo Banchero</v>
      </c>
      <c r="F94">
        <v>11.4</v>
      </c>
      <c r="G94" s="4">
        <v>2.577</v>
      </c>
      <c r="H94" s="3">
        <v>0.99343000000000004</v>
      </c>
      <c r="I94" s="3">
        <v>0.98214000000000001</v>
      </c>
      <c r="J94" s="3">
        <v>0.95637000000000005</v>
      </c>
      <c r="K94" s="3">
        <v>0.90658000000000005</v>
      </c>
      <c r="L94" s="3">
        <v>0.82381000000000004</v>
      </c>
      <c r="M94" s="3">
        <v>0.70540000000000003</v>
      </c>
      <c r="N94" s="3">
        <v>0.56355999999999995</v>
      </c>
      <c r="O94" s="3">
        <v>0.40905000000000002</v>
      </c>
      <c r="P94" s="3">
        <v>0.26762999999999998</v>
      </c>
      <c r="Q94" s="3">
        <v>0.15625</v>
      </c>
      <c r="R94" s="3">
        <v>8.0759999999999998E-2</v>
      </c>
      <c r="S94" s="3">
        <v>3.6729999999999999E-2</v>
      </c>
      <c r="T94" s="3">
        <v>1.4999999999999999E-2</v>
      </c>
      <c r="U94" s="3">
        <v>5.2300000000000003E-3</v>
      </c>
      <c r="V94" s="3">
        <v>1.5900000000000001E-3</v>
      </c>
      <c r="W94" s="3">
        <v>4.2000000000000002E-4</v>
      </c>
      <c r="X94" s="3">
        <v>1E-4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5">
        <f>A_R[[#This Row],[5+]]-A_R[[#This Row],[6+]]</f>
        <v>1.1290000000000022E-2</v>
      </c>
      <c r="AG94" s="5">
        <f>A_R[[#This Row],[6+]]-A_R[[#This Row],[7+]]</f>
        <v>2.576999999999996E-2</v>
      </c>
      <c r="AH94" s="5">
        <f>A_R[[#This Row],[7+]]-A_R[[#This Row],[8+]]</f>
        <v>4.9790000000000001E-2</v>
      </c>
      <c r="AI94" s="5">
        <f>A_R[[#This Row],[8+]]-A_R[[#This Row],[9+]]</f>
        <v>8.277000000000001E-2</v>
      </c>
      <c r="AJ94" s="5">
        <f>A_R[[#This Row],[9+]]-A_R[[#This Row],[10+]]</f>
        <v>0.11841000000000002</v>
      </c>
      <c r="AK94" s="5">
        <f>A_R[[#This Row],[10+]]-A_R[[#This Row],[11+]]</f>
        <v>0.14184000000000008</v>
      </c>
      <c r="AL94" s="5">
        <f>A_R[[#This Row],[11+]]-A_R[[#This Row],[12+]]</f>
        <v>0.15450999999999993</v>
      </c>
      <c r="AM94" s="5">
        <f>A_R[[#This Row],[12+]]-A_R[[#This Row],[13+]]</f>
        <v>0.14142000000000005</v>
      </c>
      <c r="AN94" s="5">
        <f>A_R[[#This Row],[13+]]-A_R[[#This Row],[14+]]</f>
        <v>0.11137999999999998</v>
      </c>
      <c r="AO94" s="5">
        <f>A_R[[#This Row],[14+]]-A_R[[#This Row],[15+]]</f>
        <v>7.5490000000000002E-2</v>
      </c>
      <c r="AP94" s="5">
        <f>A_R[[#This Row],[15+]]-A_R[[#This Row],[16+]]</f>
        <v>4.403E-2</v>
      </c>
      <c r="AQ94" s="5">
        <f>A_R[[#This Row],[16+]]-A_R[[#This Row],[17+]]</f>
        <v>2.1729999999999999E-2</v>
      </c>
      <c r="AR94" s="5">
        <f>A_R[[#This Row],[17+]]-A_R[[#This Row],[18+]]</f>
        <v>9.7699999999999992E-3</v>
      </c>
      <c r="AS94" s="5">
        <f>A_R[[#This Row],[18+]]-A_R[[#This Row],[19+]]</f>
        <v>3.64E-3</v>
      </c>
      <c r="AT94" s="5">
        <f>A_R[[#This Row],[19+]]-A_R[[#This Row],[20+]]</f>
        <v>1.17E-3</v>
      </c>
      <c r="AU94" s="5">
        <f>A_R[[#This Row],[20+]]-A_R[[#This Row],[21+]]</f>
        <v>3.2000000000000003E-4</v>
      </c>
      <c r="AV94" s="5">
        <f>A_R[[#This Row],[21+]]-A_R[[#This Row],[22+]]</f>
        <v>1E-4</v>
      </c>
      <c r="AW94" s="5">
        <f>A_R[[#This Row],[22+]]-A_R[[#This Row],[23+]]</f>
        <v>0</v>
      </c>
      <c r="AX94" s="5">
        <f>A_R[[#This Row],[23+]]-A_R[[#This Row],[24+]]</f>
        <v>0</v>
      </c>
      <c r="AY94" s="5">
        <f>A_R[[#This Row],[24+]]-A_R[[#This Row],[25+]]</f>
        <v>0</v>
      </c>
      <c r="AZ94" s="5">
        <f>A_R[[#This Row],[25+]]-A_R[[#This Row],[26+]]</f>
        <v>0</v>
      </c>
      <c r="BA94" s="5">
        <f>A_R[[#This Row],[26+]]-A_R[[#This Row],[27+]]</f>
        <v>0</v>
      </c>
      <c r="BB94" s="5">
        <f>A_R[[#This Row],[27+]]-A_R[[#This Row],[28+]]</f>
        <v>0</v>
      </c>
    </row>
    <row r="95" spans="1:54" x14ac:dyDescent="0.25">
      <c r="A95" s="10">
        <v>22400727</v>
      </c>
      <c r="B95" s="13" t="s">
        <v>105</v>
      </c>
      <c r="C95" s="13" t="s">
        <v>104</v>
      </c>
      <c r="D95" s="11">
        <v>0.91666666666666663</v>
      </c>
      <c r="E95" s="9" t="str">
        <f>HYPERLINK("https://www.nba.com/stats/player/1628976/boxscores-traditional", "Wendell Carter Jr.")</f>
        <v>Wendell Carter Jr.</v>
      </c>
      <c r="F95">
        <v>11.2</v>
      </c>
      <c r="G95" s="4">
        <v>3.7090000000000001</v>
      </c>
      <c r="H95" s="3">
        <v>0.95254000000000005</v>
      </c>
      <c r="I95" s="3">
        <v>0.91923999999999995</v>
      </c>
      <c r="J95" s="3">
        <v>0.87075999999999998</v>
      </c>
      <c r="K95" s="3">
        <v>0.80510999999999999</v>
      </c>
      <c r="L95" s="3">
        <v>0.72240000000000004</v>
      </c>
      <c r="M95" s="3">
        <v>0.62551999999999996</v>
      </c>
      <c r="N95" s="3">
        <v>0.51993999999999996</v>
      </c>
      <c r="O95" s="3">
        <v>0.41293999999999997</v>
      </c>
      <c r="P95" s="3">
        <v>0.31207000000000001</v>
      </c>
      <c r="Q95" s="3">
        <v>0.22663</v>
      </c>
      <c r="R95" s="3">
        <v>0.15386</v>
      </c>
      <c r="S95" s="3">
        <v>9.8530000000000006E-2</v>
      </c>
      <c r="T95" s="3">
        <v>5.9380000000000002E-2</v>
      </c>
      <c r="U95" s="3">
        <v>3.3619999999999997E-2</v>
      </c>
      <c r="V95" s="3">
        <v>1.7860000000000001E-2</v>
      </c>
      <c r="W95" s="3">
        <v>8.8900000000000003E-3</v>
      </c>
      <c r="X95" s="3">
        <v>4.15E-3</v>
      </c>
      <c r="Y95" s="3">
        <v>1.81E-3</v>
      </c>
      <c r="Z95" s="3">
        <v>7.3999999999999999E-4</v>
      </c>
      <c r="AA95" s="3">
        <v>2.7999999999999998E-4</v>
      </c>
      <c r="AB95" s="3">
        <v>1E-4</v>
      </c>
      <c r="AC95" s="3">
        <v>3.0000000000000001E-5</v>
      </c>
      <c r="AD95" s="3">
        <v>0</v>
      </c>
      <c r="AE95" s="3">
        <v>0</v>
      </c>
      <c r="AF95" s="5">
        <f>A_R[[#This Row],[5+]]-A_R[[#This Row],[6+]]</f>
        <v>3.3300000000000107E-2</v>
      </c>
      <c r="AG95" s="5">
        <f>A_R[[#This Row],[6+]]-A_R[[#This Row],[7+]]</f>
        <v>4.8479999999999968E-2</v>
      </c>
      <c r="AH95" s="5">
        <f>A_R[[#This Row],[7+]]-A_R[[#This Row],[8+]]</f>
        <v>6.5649999999999986E-2</v>
      </c>
      <c r="AI95" s="5">
        <f>A_R[[#This Row],[8+]]-A_R[[#This Row],[9+]]</f>
        <v>8.270999999999995E-2</v>
      </c>
      <c r="AJ95" s="5">
        <f>A_R[[#This Row],[9+]]-A_R[[#This Row],[10+]]</f>
        <v>9.6880000000000077E-2</v>
      </c>
      <c r="AK95" s="5">
        <f>A_R[[#This Row],[10+]]-A_R[[#This Row],[11+]]</f>
        <v>0.10558000000000001</v>
      </c>
      <c r="AL95" s="5">
        <f>A_R[[#This Row],[11+]]-A_R[[#This Row],[12+]]</f>
        <v>0.10699999999999998</v>
      </c>
      <c r="AM95" s="5">
        <f>A_R[[#This Row],[12+]]-A_R[[#This Row],[13+]]</f>
        <v>0.10086999999999996</v>
      </c>
      <c r="AN95" s="5">
        <f>A_R[[#This Row],[13+]]-A_R[[#This Row],[14+]]</f>
        <v>8.5440000000000016E-2</v>
      </c>
      <c r="AO95" s="5">
        <f>A_R[[#This Row],[14+]]-A_R[[#This Row],[15+]]</f>
        <v>7.2770000000000001E-2</v>
      </c>
      <c r="AP95" s="5">
        <f>A_R[[#This Row],[15+]]-A_R[[#This Row],[16+]]</f>
        <v>5.532999999999999E-2</v>
      </c>
      <c r="AQ95" s="5">
        <f>A_R[[#This Row],[16+]]-A_R[[#This Row],[17+]]</f>
        <v>3.9150000000000004E-2</v>
      </c>
      <c r="AR95" s="5">
        <f>A_R[[#This Row],[17+]]-A_R[[#This Row],[18+]]</f>
        <v>2.5760000000000005E-2</v>
      </c>
      <c r="AS95" s="5">
        <f>A_R[[#This Row],[18+]]-A_R[[#This Row],[19+]]</f>
        <v>1.5759999999999996E-2</v>
      </c>
      <c r="AT95" s="5">
        <f>A_R[[#This Row],[19+]]-A_R[[#This Row],[20+]]</f>
        <v>8.9700000000000005E-3</v>
      </c>
      <c r="AU95" s="5">
        <f>A_R[[#This Row],[20+]]-A_R[[#This Row],[21+]]</f>
        <v>4.7400000000000003E-3</v>
      </c>
      <c r="AV95" s="5">
        <f>A_R[[#This Row],[21+]]-A_R[[#This Row],[22+]]</f>
        <v>2.3400000000000001E-3</v>
      </c>
      <c r="AW95" s="5">
        <f>A_R[[#This Row],[22+]]-A_R[[#This Row],[23+]]</f>
        <v>1.07E-3</v>
      </c>
      <c r="AX95" s="5">
        <f>A_R[[#This Row],[23+]]-A_R[[#This Row],[24+]]</f>
        <v>4.6000000000000001E-4</v>
      </c>
      <c r="AY95" s="5">
        <f>A_R[[#This Row],[24+]]-A_R[[#This Row],[25+]]</f>
        <v>1.7999999999999998E-4</v>
      </c>
      <c r="AZ95" s="5">
        <f>A_R[[#This Row],[25+]]-A_R[[#This Row],[26+]]</f>
        <v>7.0000000000000007E-5</v>
      </c>
      <c r="BA95" s="5">
        <f>A_R[[#This Row],[26+]]-A_R[[#This Row],[27+]]</f>
        <v>3.0000000000000001E-5</v>
      </c>
      <c r="BB95" s="5">
        <f>A_R[[#This Row],[27+]]-A_R[[#This Row],[28+]]</f>
        <v>0</v>
      </c>
    </row>
    <row r="96" spans="1:54" x14ac:dyDescent="0.25">
      <c r="A96" s="10">
        <v>22400727</v>
      </c>
      <c r="B96" s="13" t="s">
        <v>105</v>
      </c>
      <c r="C96" s="13" t="s">
        <v>104</v>
      </c>
      <c r="D96" s="11">
        <v>0.91666666666666663</v>
      </c>
      <c r="E96" s="9" t="str">
        <f>HYPERLINK("https://www.nba.com/stats/player/1629048/boxscores-traditional", "Goga Bitadze")</f>
        <v>Goga Bitadze</v>
      </c>
      <c r="F96">
        <v>9.6</v>
      </c>
      <c r="G96" s="4">
        <v>3.6659999999999999</v>
      </c>
      <c r="H96" s="3">
        <v>0.89434999999999998</v>
      </c>
      <c r="I96" s="3">
        <v>0.83645999999999998</v>
      </c>
      <c r="J96" s="3">
        <v>0.76114999999999999</v>
      </c>
      <c r="K96" s="3">
        <v>0.67003000000000001</v>
      </c>
      <c r="L96" s="3">
        <v>0.56355999999999995</v>
      </c>
      <c r="M96" s="3">
        <v>0.45619999999999999</v>
      </c>
      <c r="N96" s="3">
        <v>0.35197000000000001</v>
      </c>
      <c r="O96" s="3">
        <v>0.25785000000000002</v>
      </c>
      <c r="P96" s="3">
        <v>0.17619000000000001</v>
      </c>
      <c r="Q96" s="3">
        <v>0.11507000000000001</v>
      </c>
      <c r="R96" s="3">
        <v>7.0779999999999996E-2</v>
      </c>
      <c r="S96" s="3">
        <v>4.0059999999999998E-2</v>
      </c>
      <c r="T96" s="3">
        <v>2.1690000000000001E-2</v>
      </c>
      <c r="U96" s="3">
        <v>1.1010000000000001E-2</v>
      </c>
      <c r="V96" s="3">
        <v>5.2300000000000003E-3</v>
      </c>
      <c r="W96" s="3">
        <v>2.2599999999999999E-3</v>
      </c>
      <c r="X96" s="3">
        <v>9.3999999999999997E-4</v>
      </c>
      <c r="Y96" s="3">
        <v>3.6000000000000002E-4</v>
      </c>
      <c r="Z96" s="3">
        <v>1.2999999999999999E-4</v>
      </c>
      <c r="AA96" s="3">
        <v>4.0000000000000003E-5</v>
      </c>
      <c r="AB96" s="3">
        <v>0</v>
      </c>
      <c r="AC96" s="3">
        <v>0</v>
      </c>
      <c r="AD96" s="3">
        <v>0</v>
      </c>
      <c r="AE96" s="3">
        <v>0</v>
      </c>
      <c r="AF96" s="5">
        <f>A_R[[#This Row],[5+]]-A_R[[#This Row],[6+]]</f>
        <v>5.7889999999999997E-2</v>
      </c>
      <c r="AG96" s="5">
        <f>A_R[[#This Row],[6+]]-A_R[[#This Row],[7+]]</f>
        <v>7.5309999999999988E-2</v>
      </c>
      <c r="AH96" s="5">
        <f>A_R[[#This Row],[7+]]-A_R[[#This Row],[8+]]</f>
        <v>9.1119999999999979E-2</v>
      </c>
      <c r="AI96" s="5">
        <f>A_R[[#This Row],[8+]]-A_R[[#This Row],[9+]]</f>
        <v>0.10647000000000006</v>
      </c>
      <c r="AJ96" s="5">
        <f>A_R[[#This Row],[9+]]-A_R[[#This Row],[10+]]</f>
        <v>0.10735999999999996</v>
      </c>
      <c r="AK96" s="5">
        <f>A_R[[#This Row],[10+]]-A_R[[#This Row],[11+]]</f>
        <v>0.10422999999999999</v>
      </c>
      <c r="AL96" s="5">
        <f>A_R[[#This Row],[11+]]-A_R[[#This Row],[12+]]</f>
        <v>9.4119999999999981E-2</v>
      </c>
      <c r="AM96" s="5">
        <f>A_R[[#This Row],[12+]]-A_R[[#This Row],[13+]]</f>
        <v>8.166000000000001E-2</v>
      </c>
      <c r="AN96" s="5">
        <f>A_R[[#This Row],[13+]]-A_R[[#This Row],[14+]]</f>
        <v>6.1120000000000008E-2</v>
      </c>
      <c r="AO96" s="5">
        <f>A_R[[#This Row],[14+]]-A_R[[#This Row],[15+]]</f>
        <v>4.429000000000001E-2</v>
      </c>
      <c r="AP96" s="5">
        <f>A_R[[#This Row],[15+]]-A_R[[#This Row],[16+]]</f>
        <v>3.0719999999999997E-2</v>
      </c>
      <c r="AQ96" s="5">
        <f>A_R[[#This Row],[16+]]-A_R[[#This Row],[17+]]</f>
        <v>1.8369999999999997E-2</v>
      </c>
      <c r="AR96" s="5">
        <f>A_R[[#This Row],[17+]]-A_R[[#This Row],[18+]]</f>
        <v>1.068E-2</v>
      </c>
      <c r="AS96" s="5">
        <f>A_R[[#This Row],[18+]]-A_R[[#This Row],[19+]]</f>
        <v>5.7800000000000004E-3</v>
      </c>
      <c r="AT96" s="5">
        <f>A_R[[#This Row],[19+]]-A_R[[#This Row],[20+]]</f>
        <v>2.9700000000000004E-3</v>
      </c>
      <c r="AU96" s="5">
        <f>A_R[[#This Row],[20+]]-A_R[[#This Row],[21+]]</f>
        <v>1.32E-3</v>
      </c>
      <c r="AV96" s="5">
        <f>A_R[[#This Row],[21+]]-A_R[[#This Row],[22+]]</f>
        <v>5.8E-4</v>
      </c>
      <c r="AW96" s="5">
        <f>A_R[[#This Row],[22+]]-A_R[[#This Row],[23+]]</f>
        <v>2.3000000000000003E-4</v>
      </c>
      <c r="AX96" s="5">
        <f>A_R[[#This Row],[23+]]-A_R[[#This Row],[24+]]</f>
        <v>8.9999999999999992E-5</v>
      </c>
      <c r="AY96" s="5">
        <f>A_R[[#This Row],[24+]]-A_R[[#This Row],[25+]]</f>
        <v>4.0000000000000003E-5</v>
      </c>
      <c r="AZ96" s="5">
        <f>A_R[[#This Row],[25+]]-A_R[[#This Row],[26+]]</f>
        <v>0</v>
      </c>
      <c r="BA96" s="5">
        <f>A_R[[#This Row],[26+]]-A_R[[#This Row],[27+]]</f>
        <v>0</v>
      </c>
      <c r="BB96" s="5">
        <f>A_R[[#This Row],[27+]]-A_R[[#This Row],[28+]]</f>
        <v>0</v>
      </c>
    </row>
    <row r="97" spans="1:54" x14ac:dyDescent="0.25">
      <c r="A97" s="10">
        <v>22400727</v>
      </c>
      <c r="B97" s="13" t="s">
        <v>105</v>
      </c>
      <c r="C97" s="13" t="s">
        <v>104</v>
      </c>
      <c r="D97" s="11">
        <v>0.91666666666666663</v>
      </c>
      <c r="E97" s="9" t="str">
        <f>HYPERLINK("https://www.nba.com/stats/player/1630532/boxscores-traditional", "Franz Wagner")</f>
        <v>Franz Wagner</v>
      </c>
      <c r="F97">
        <v>8.6</v>
      </c>
      <c r="G97" s="4">
        <v>2.0590000000000002</v>
      </c>
      <c r="H97" s="3">
        <v>0.95994000000000002</v>
      </c>
      <c r="I97" s="3">
        <v>0.89617000000000002</v>
      </c>
      <c r="J97" s="3">
        <v>0.7823</v>
      </c>
      <c r="K97" s="3">
        <v>0.61409000000000002</v>
      </c>
      <c r="L97" s="3">
        <v>0.42465000000000003</v>
      </c>
      <c r="M97" s="3">
        <v>0.24825</v>
      </c>
      <c r="N97" s="3">
        <v>0.121</v>
      </c>
      <c r="O97" s="3">
        <v>4.947E-2</v>
      </c>
      <c r="P97" s="3">
        <v>1.618E-2</v>
      </c>
      <c r="Q97" s="3">
        <v>4.4000000000000003E-3</v>
      </c>
      <c r="R97" s="3">
        <v>9.3999999999999997E-4</v>
      </c>
      <c r="S97" s="3">
        <v>1.7000000000000001E-4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5">
        <f>A_R[[#This Row],[5+]]-A_R[[#This Row],[6+]]</f>
        <v>6.3769999999999993E-2</v>
      </c>
      <c r="AG97" s="5">
        <f>A_R[[#This Row],[6+]]-A_R[[#This Row],[7+]]</f>
        <v>0.11387000000000003</v>
      </c>
      <c r="AH97" s="5">
        <f>A_R[[#This Row],[7+]]-A_R[[#This Row],[8+]]</f>
        <v>0.16820999999999997</v>
      </c>
      <c r="AI97" s="5">
        <f>A_R[[#This Row],[8+]]-A_R[[#This Row],[9+]]</f>
        <v>0.18944</v>
      </c>
      <c r="AJ97" s="5">
        <f>A_R[[#This Row],[9+]]-A_R[[#This Row],[10+]]</f>
        <v>0.17640000000000003</v>
      </c>
      <c r="AK97" s="5">
        <f>A_R[[#This Row],[10+]]-A_R[[#This Row],[11+]]</f>
        <v>0.12725</v>
      </c>
      <c r="AL97" s="5">
        <f>A_R[[#This Row],[11+]]-A_R[[#This Row],[12+]]</f>
        <v>7.1529999999999996E-2</v>
      </c>
      <c r="AM97" s="5">
        <f>A_R[[#This Row],[12+]]-A_R[[#This Row],[13+]]</f>
        <v>3.329E-2</v>
      </c>
      <c r="AN97" s="5">
        <f>A_R[[#This Row],[13+]]-A_R[[#This Row],[14+]]</f>
        <v>1.1779999999999999E-2</v>
      </c>
      <c r="AO97" s="5">
        <f>A_R[[#This Row],[14+]]-A_R[[#This Row],[15+]]</f>
        <v>3.4600000000000004E-3</v>
      </c>
      <c r="AP97" s="5">
        <f>A_R[[#This Row],[15+]]-A_R[[#This Row],[16+]]</f>
        <v>7.6999999999999996E-4</v>
      </c>
      <c r="AQ97" s="5">
        <f>A_R[[#This Row],[16+]]-A_R[[#This Row],[17+]]</f>
        <v>1.7000000000000001E-4</v>
      </c>
      <c r="AR97" s="5">
        <f>A_R[[#This Row],[17+]]-A_R[[#This Row],[18+]]</f>
        <v>0</v>
      </c>
      <c r="AS97" s="5">
        <f>A_R[[#This Row],[18+]]-A_R[[#This Row],[19+]]</f>
        <v>0</v>
      </c>
      <c r="AT97" s="5">
        <f>A_R[[#This Row],[19+]]-A_R[[#This Row],[20+]]</f>
        <v>0</v>
      </c>
      <c r="AU97" s="5">
        <f>A_R[[#This Row],[20+]]-A_R[[#This Row],[21+]]</f>
        <v>0</v>
      </c>
      <c r="AV97" s="5">
        <f>A_R[[#This Row],[21+]]-A_R[[#This Row],[22+]]</f>
        <v>0</v>
      </c>
      <c r="AW97" s="5">
        <f>A_R[[#This Row],[22+]]-A_R[[#This Row],[23+]]</f>
        <v>0</v>
      </c>
      <c r="AX97" s="5">
        <f>A_R[[#This Row],[23+]]-A_R[[#This Row],[24+]]</f>
        <v>0</v>
      </c>
      <c r="AY97" s="5">
        <f>A_R[[#This Row],[24+]]-A_R[[#This Row],[25+]]</f>
        <v>0</v>
      </c>
      <c r="AZ97" s="5">
        <f>A_R[[#This Row],[25+]]-A_R[[#This Row],[26+]]</f>
        <v>0</v>
      </c>
      <c r="BA97" s="5">
        <f>A_R[[#This Row],[26+]]-A_R[[#This Row],[27+]]</f>
        <v>0</v>
      </c>
      <c r="BB97" s="5">
        <f>A_R[[#This Row],[27+]]-A_R[[#This Row],[28+]]</f>
        <v>0</v>
      </c>
    </row>
    <row r="98" spans="1:54" x14ac:dyDescent="0.25">
      <c r="AF98" s="5" t="e">
        <f>A_R[[#This Row],[5+]]-A_R[[#This Row],[6+]]</f>
        <v>#VALUE!</v>
      </c>
      <c r="AG98" s="5" t="e">
        <f>A_R[[#This Row],[6+]]-A_R[[#This Row],[7+]]</f>
        <v>#VALUE!</v>
      </c>
      <c r="AH98" s="5" t="e">
        <f>A_R[[#This Row],[7+]]-A_R[[#This Row],[8+]]</f>
        <v>#VALUE!</v>
      </c>
      <c r="AI98" s="5" t="e">
        <f>A_R[[#This Row],[8+]]-A_R[[#This Row],[9+]]</f>
        <v>#VALUE!</v>
      </c>
      <c r="AJ98" s="5" t="e">
        <f>A_R[[#This Row],[9+]]-A_R[[#This Row],[10+]]</f>
        <v>#VALUE!</v>
      </c>
      <c r="AK98" s="5" t="e">
        <f>A_R[[#This Row],[10+]]-A_R[[#This Row],[11+]]</f>
        <v>#VALUE!</v>
      </c>
      <c r="AL98" s="5" t="e">
        <f>A_R[[#This Row],[11+]]-A_R[[#This Row],[12+]]</f>
        <v>#VALUE!</v>
      </c>
      <c r="AM98" s="5" t="e">
        <f>A_R[[#This Row],[12+]]-A_R[[#This Row],[13+]]</f>
        <v>#VALUE!</v>
      </c>
      <c r="AN98" s="5" t="e">
        <f>A_R[[#This Row],[13+]]-A_R[[#This Row],[14+]]</f>
        <v>#VALUE!</v>
      </c>
      <c r="AO98" s="5" t="e">
        <f>A_R[[#This Row],[14+]]-A_R[[#This Row],[15+]]</f>
        <v>#VALUE!</v>
      </c>
      <c r="AP98" s="5" t="e">
        <f>A_R[[#This Row],[15+]]-A_R[[#This Row],[16+]]</f>
        <v>#VALUE!</v>
      </c>
      <c r="AQ98" s="5" t="e">
        <f>A_R[[#This Row],[16+]]-A_R[[#This Row],[17+]]</f>
        <v>#VALUE!</v>
      </c>
      <c r="AR98" s="5" t="e">
        <f>A_R[[#This Row],[17+]]-A_R[[#This Row],[18+]]</f>
        <v>#VALUE!</v>
      </c>
      <c r="AS98" s="5" t="e">
        <f>A_R[[#This Row],[18+]]-A_R[[#This Row],[19+]]</f>
        <v>#VALUE!</v>
      </c>
      <c r="AT98" s="5" t="e">
        <f>A_R[[#This Row],[19+]]-A_R[[#This Row],[20+]]</f>
        <v>#VALUE!</v>
      </c>
      <c r="AU98" s="5" t="e">
        <f>A_R[[#This Row],[20+]]-A_R[[#This Row],[21+]]</f>
        <v>#VALUE!</v>
      </c>
      <c r="AV98" s="5" t="e">
        <f>A_R[[#This Row],[21+]]-A_R[[#This Row],[22+]]</f>
        <v>#VALUE!</v>
      </c>
      <c r="AW98" s="5" t="e">
        <f>A_R[[#This Row],[22+]]-A_R[[#This Row],[23+]]</f>
        <v>#VALUE!</v>
      </c>
      <c r="AX98" s="5" t="e">
        <f>A_R[[#This Row],[23+]]-A_R[[#This Row],[24+]]</f>
        <v>#VALUE!</v>
      </c>
      <c r="AY98" s="5" t="e">
        <f>A_R[[#This Row],[24+]]-A_R[[#This Row],[25+]]</f>
        <v>#VALUE!</v>
      </c>
      <c r="AZ98" s="5" t="e">
        <f>A_R[[#This Row],[25+]]-A_R[[#This Row],[26+]]</f>
        <v>#VALUE!</v>
      </c>
      <c r="BA98" s="5" t="e">
        <f>A_R[[#This Row],[26+]]-A_R[[#This Row],[27+]]</f>
        <v>#VALUE!</v>
      </c>
      <c r="BB98" s="5" t="e">
        <f>A_R[[#This Row],[27+]]-A_R[[#This Row],[28+]]</f>
        <v>#VALUE!</v>
      </c>
    </row>
    <row r="99" spans="1:54" x14ac:dyDescent="0.25">
      <c r="AF99" s="5" t="e">
        <f>A_R[[#This Row],[5+]]-A_R[[#This Row],[6+]]</f>
        <v>#VALUE!</v>
      </c>
      <c r="AG99" s="5" t="e">
        <f>A_R[[#This Row],[6+]]-A_R[[#This Row],[7+]]</f>
        <v>#VALUE!</v>
      </c>
      <c r="AH99" s="5" t="e">
        <f>A_R[[#This Row],[7+]]-A_R[[#This Row],[8+]]</f>
        <v>#VALUE!</v>
      </c>
      <c r="AI99" s="5" t="e">
        <f>A_R[[#This Row],[8+]]-A_R[[#This Row],[9+]]</f>
        <v>#VALUE!</v>
      </c>
      <c r="AJ99" s="5" t="e">
        <f>A_R[[#This Row],[9+]]-A_R[[#This Row],[10+]]</f>
        <v>#VALUE!</v>
      </c>
      <c r="AK99" s="5" t="e">
        <f>A_R[[#This Row],[10+]]-A_R[[#This Row],[11+]]</f>
        <v>#VALUE!</v>
      </c>
      <c r="AL99" s="5" t="e">
        <f>A_R[[#This Row],[11+]]-A_R[[#This Row],[12+]]</f>
        <v>#VALUE!</v>
      </c>
      <c r="AM99" s="5" t="e">
        <f>A_R[[#This Row],[12+]]-A_R[[#This Row],[13+]]</f>
        <v>#VALUE!</v>
      </c>
      <c r="AN99" s="5" t="e">
        <f>A_R[[#This Row],[13+]]-A_R[[#This Row],[14+]]</f>
        <v>#VALUE!</v>
      </c>
      <c r="AO99" s="5" t="e">
        <f>A_R[[#This Row],[14+]]-A_R[[#This Row],[15+]]</f>
        <v>#VALUE!</v>
      </c>
      <c r="AP99" s="5" t="e">
        <f>A_R[[#This Row],[15+]]-A_R[[#This Row],[16+]]</f>
        <v>#VALUE!</v>
      </c>
      <c r="AQ99" s="5" t="e">
        <f>A_R[[#This Row],[16+]]-A_R[[#This Row],[17+]]</f>
        <v>#VALUE!</v>
      </c>
      <c r="AR99" s="5" t="e">
        <f>A_R[[#This Row],[17+]]-A_R[[#This Row],[18+]]</f>
        <v>#VALUE!</v>
      </c>
      <c r="AS99" s="5" t="e">
        <f>A_R[[#This Row],[18+]]-A_R[[#This Row],[19+]]</f>
        <v>#VALUE!</v>
      </c>
      <c r="AT99" s="5" t="e">
        <f>A_R[[#This Row],[19+]]-A_R[[#This Row],[20+]]</f>
        <v>#VALUE!</v>
      </c>
      <c r="AU99" s="5" t="e">
        <f>A_R[[#This Row],[20+]]-A_R[[#This Row],[21+]]</f>
        <v>#VALUE!</v>
      </c>
      <c r="AV99" s="5" t="e">
        <f>A_R[[#This Row],[21+]]-A_R[[#This Row],[22+]]</f>
        <v>#VALUE!</v>
      </c>
      <c r="AW99" s="5" t="e">
        <f>A_R[[#This Row],[22+]]-A_R[[#This Row],[23+]]</f>
        <v>#VALUE!</v>
      </c>
      <c r="AX99" s="5" t="e">
        <f>A_R[[#This Row],[23+]]-A_R[[#This Row],[24+]]</f>
        <v>#VALUE!</v>
      </c>
      <c r="AY99" s="5" t="e">
        <f>A_R[[#This Row],[24+]]-A_R[[#This Row],[25+]]</f>
        <v>#VALUE!</v>
      </c>
      <c r="AZ99" s="5" t="e">
        <f>A_R[[#This Row],[25+]]-A_R[[#This Row],[26+]]</f>
        <v>#VALUE!</v>
      </c>
      <c r="BA99" s="5" t="e">
        <f>A_R[[#This Row],[26+]]-A_R[[#This Row],[27+]]</f>
        <v>#VALUE!</v>
      </c>
      <c r="BB99" s="5" t="e">
        <f>A_R[[#This Row],[27+]]-A_R[[#This Row],[28+]]</f>
        <v>#VALUE!</v>
      </c>
    </row>
    <row r="100" spans="1:54" x14ac:dyDescent="0.25">
      <c r="AF100" s="5" t="e">
        <f>A_R[[#This Row],[5+]]-A_R[[#This Row],[6+]]</f>
        <v>#VALUE!</v>
      </c>
      <c r="AG100" s="5" t="e">
        <f>A_R[[#This Row],[6+]]-A_R[[#This Row],[7+]]</f>
        <v>#VALUE!</v>
      </c>
      <c r="AH100" s="5" t="e">
        <f>A_R[[#This Row],[7+]]-A_R[[#This Row],[8+]]</f>
        <v>#VALUE!</v>
      </c>
      <c r="AI100" s="5" t="e">
        <f>A_R[[#This Row],[8+]]-A_R[[#This Row],[9+]]</f>
        <v>#VALUE!</v>
      </c>
      <c r="AJ100" s="5" t="e">
        <f>A_R[[#This Row],[9+]]-A_R[[#This Row],[10+]]</f>
        <v>#VALUE!</v>
      </c>
      <c r="AK100" s="5" t="e">
        <f>A_R[[#This Row],[10+]]-A_R[[#This Row],[11+]]</f>
        <v>#VALUE!</v>
      </c>
      <c r="AL100" s="5" t="e">
        <f>A_R[[#This Row],[11+]]-A_R[[#This Row],[12+]]</f>
        <v>#VALUE!</v>
      </c>
      <c r="AM100" s="5" t="e">
        <f>A_R[[#This Row],[12+]]-A_R[[#This Row],[13+]]</f>
        <v>#VALUE!</v>
      </c>
      <c r="AN100" s="5" t="e">
        <f>A_R[[#This Row],[13+]]-A_R[[#This Row],[14+]]</f>
        <v>#VALUE!</v>
      </c>
      <c r="AO100" s="5" t="e">
        <f>A_R[[#This Row],[14+]]-A_R[[#This Row],[15+]]</f>
        <v>#VALUE!</v>
      </c>
      <c r="AP100" s="5" t="e">
        <f>A_R[[#This Row],[15+]]-A_R[[#This Row],[16+]]</f>
        <v>#VALUE!</v>
      </c>
      <c r="AQ100" s="5" t="e">
        <f>A_R[[#This Row],[16+]]-A_R[[#This Row],[17+]]</f>
        <v>#VALUE!</v>
      </c>
      <c r="AR100" s="5" t="e">
        <f>A_R[[#This Row],[17+]]-A_R[[#This Row],[18+]]</f>
        <v>#VALUE!</v>
      </c>
      <c r="AS100" s="5" t="e">
        <f>A_R[[#This Row],[18+]]-A_R[[#This Row],[19+]]</f>
        <v>#VALUE!</v>
      </c>
      <c r="AT100" s="5" t="e">
        <f>A_R[[#This Row],[19+]]-A_R[[#This Row],[20+]]</f>
        <v>#VALUE!</v>
      </c>
      <c r="AU100" s="5" t="e">
        <f>A_R[[#This Row],[20+]]-A_R[[#This Row],[21+]]</f>
        <v>#VALUE!</v>
      </c>
      <c r="AV100" s="5" t="e">
        <f>A_R[[#This Row],[21+]]-A_R[[#This Row],[22+]]</f>
        <v>#VALUE!</v>
      </c>
      <c r="AW100" s="5" t="e">
        <f>A_R[[#This Row],[22+]]-A_R[[#This Row],[23+]]</f>
        <v>#VALUE!</v>
      </c>
      <c r="AX100" s="5" t="e">
        <f>A_R[[#This Row],[23+]]-A_R[[#This Row],[24+]]</f>
        <v>#VALUE!</v>
      </c>
      <c r="AY100" s="5" t="e">
        <f>A_R[[#This Row],[24+]]-A_R[[#This Row],[25+]]</f>
        <v>#VALUE!</v>
      </c>
      <c r="AZ100" s="5" t="e">
        <f>A_R[[#This Row],[25+]]-A_R[[#This Row],[26+]]</f>
        <v>#VALUE!</v>
      </c>
      <c r="BA100" s="5" t="e">
        <f>A_R[[#This Row],[26+]]-A_R[[#This Row],[27+]]</f>
        <v>#VALUE!</v>
      </c>
      <c r="BB100" s="5" t="e">
        <f>A_R[[#This Row],[27+]]-A_R[[#This Row],[28+]]</f>
        <v>#VALUE!</v>
      </c>
    </row>
    <row r="101" spans="1:54" x14ac:dyDescent="0.25">
      <c r="AF101" s="5" t="e">
        <f>A_R[[#This Row],[5+]]-A_R[[#This Row],[6+]]</f>
        <v>#VALUE!</v>
      </c>
      <c r="AG101" s="5" t="e">
        <f>A_R[[#This Row],[6+]]-A_R[[#This Row],[7+]]</f>
        <v>#VALUE!</v>
      </c>
      <c r="AH101" s="5" t="e">
        <f>A_R[[#This Row],[7+]]-A_R[[#This Row],[8+]]</f>
        <v>#VALUE!</v>
      </c>
      <c r="AI101" s="5" t="e">
        <f>A_R[[#This Row],[8+]]-A_R[[#This Row],[9+]]</f>
        <v>#VALUE!</v>
      </c>
      <c r="AJ101" s="5" t="e">
        <f>A_R[[#This Row],[9+]]-A_R[[#This Row],[10+]]</f>
        <v>#VALUE!</v>
      </c>
      <c r="AK101" s="5" t="e">
        <f>A_R[[#This Row],[10+]]-A_R[[#This Row],[11+]]</f>
        <v>#VALUE!</v>
      </c>
      <c r="AL101" s="5" t="e">
        <f>A_R[[#This Row],[11+]]-A_R[[#This Row],[12+]]</f>
        <v>#VALUE!</v>
      </c>
      <c r="AM101" s="5" t="e">
        <f>A_R[[#This Row],[12+]]-A_R[[#This Row],[13+]]</f>
        <v>#VALUE!</v>
      </c>
      <c r="AN101" s="5" t="e">
        <f>A_R[[#This Row],[13+]]-A_R[[#This Row],[14+]]</f>
        <v>#VALUE!</v>
      </c>
      <c r="AO101" s="5" t="e">
        <f>A_R[[#This Row],[14+]]-A_R[[#This Row],[15+]]</f>
        <v>#VALUE!</v>
      </c>
      <c r="AP101" s="5" t="e">
        <f>A_R[[#This Row],[15+]]-A_R[[#This Row],[16+]]</f>
        <v>#VALUE!</v>
      </c>
      <c r="AQ101" s="5" t="e">
        <f>A_R[[#This Row],[16+]]-A_R[[#This Row],[17+]]</f>
        <v>#VALUE!</v>
      </c>
      <c r="AR101" s="5" t="e">
        <f>A_R[[#This Row],[17+]]-A_R[[#This Row],[18+]]</f>
        <v>#VALUE!</v>
      </c>
      <c r="AS101" s="5" t="e">
        <f>A_R[[#This Row],[18+]]-A_R[[#This Row],[19+]]</f>
        <v>#VALUE!</v>
      </c>
      <c r="AT101" s="5" t="e">
        <f>A_R[[#This Row],[19+]]-A_R[[#This Row],[20+]]</f>
        <v>#VALUE!</v>
      </c>
      <c r="AU101" s="5" t="e">
        <f>A_R[[#This Row],[20+]]-A_R[[#This Row],[21+]]</f>
        <v>#VALUE!</v>
      </c>
      <c r="AV101" s="5" t="e">
        <f>A_R[[#This Row],[21+]]-A_R[[#This Row],[22+]]</f>
        <v>#VALUE!</v>
      </c>
      <c r="AW101" s="5" t="e">
        <f>A_R[[#This Row],[22+]]-A_R[[#This Row],[23+]]</f>
        <v>#VALUE!</v>
      </c>
      <c r="AX101" s="5" t="e">
        <f>A_R[[#This Row],[23+]]-A_R[[#This Row],[24+]]</f>
        <v>#VALUE!</v>
      </c>
      <c r="AY101" s="5" t="e">
        <f>A_R[[#This Row],[24+]]-A_R[[#This Row],[25+]]</f>
        <v>#VALUE!</v>
      </c>
      <c r="AZ101" s="5" t="e">
        <f>A_R[[#This Row],[25+]]-A_R[[#This Row],[26+]]</f>
        <v>#VALUE!</v>
      </c>
      <c r="BA101" s="5" t="e">
        <f>A_R[[#This Row],[26+]]-A_R[[#This Row],[27+]]</f>
        <v>#VALUE!</v>
      </c>
      <c r="BB101" s="5" t="e">
        <f>A_R[[#This Row],[27+]]-A_R[[#This Row],[28+]]</f>
        <v>#VALUE!</v>
      </c>
    </row>
    <row r="102" spans="1:54" x14ac:dyDescent="0.25">
      <c r="AF102" s="5" t="e">
        <f>A_R[[#This Row],[5+]]-A_R[[#This Row],[6+]]</f>
        <v>#VALUE!</v>
      </c>
      <c r="AG102" s="5" t="e">
        <f>A_R[[#This Row],[6+]]-A_R[[#This Row],[7+]]</f>
        <v>#VALUE!</v>
      </c>
      <c r="AH102" s="5" t="e">
        <f>A_R[[#This Row],[7+]]-A_R[[#This Row],[8+]]</f>
        <v>#VALUE!</v>
      </c>
      <c r="AI102" s="5" t="e">
        <f>A_R[[#This Row],[8+]]-A_R[[#This Row],[9+]]</f>
        <v>#VALUE!</v>
      </c>
      <c r="AJ102" s="5" t="e">
        <f>A_R[[#This Row],[9+]]-A_R[[#This Row],[10+]]</f>
        <v>#VALUE!</v>
      </c>
      <c r="AK102" s="5" t="e">
        <f>A_R[[#This Row],[10+]]-A_R[[#This Row],[11+]]</f>
        <v>#VALUE!</v>
      </c>
      <c r="AL102" s="5" t="e">
        <f>A_R[[#This Row],[11+]]-A_R[[#This Row],[12+]]</f>
        <v>#VALUE!</v>
      </c>
      <c r="AM102" s="5" t="e">
        <f>A_R[[#This Row],[12+]]-A_R[[#This Row],[13+]]</f>
        <v>#VALUE!</v>
      </c>
      <c r="AN102" s="5" t="e">
        <f>A_R[[#This Row],[13+]]-A_R[[#This Row],[14+]]</f>
        <v>#VALUE!</v>
      </c>
      <c r="AO102" s="5" t="e">
        <f>A_R[[#This Row],[14+]]-A_R[[#This Row],[15+]]</f>
        <v>#VALUE!</v>
      </c>
      <c r="AP102" s="5" t="e">
        <f>A_R[[#This Row],[15+]]-A_R[[#This Row],[16+]]</f>
        <v>#VALUE!</v>
      </c>
      <c r="AQ102" s="5" t="e">
        <f>A_R[[#This Row],[16+]]-A_R[[#This Row],[17+]]</f>
        <v>#VALUE!</v>
      </c>
      <c r="AR102" s="5" t="e">
        <f>A_R[[#This Row],[17+]]-A_R[[#This Row],[18+]]</f>
        <v>#VALUE!</v>
      </c>
      <c r="AS102" s="5" t="e">
        <f>A_R[[#This Row],[18+]]-A_R[[#This Row],[19+]]</f>
        <v>#VALUE!</v>
      </c>
      <c r="AT102" s="5" t="e">
        <f>A_R[[#This Row],[19+]]-A_R[[#This Row],[20+]]</f>
        <v>#VALUE!</v>
      </c>
      <c r="AU102" s="5" t="e">
        <f>A_R[[#This Row],[20+]]-A_R[[#This Row],[21+]]</f>
        <v>#VALUE!</v>
      </c>
      <c r="AV102" s="5" t="e">
        <f>A_R[[#This Row],[21+]]-A_R[[#This Row],[22+]]</f>
        <v>#VALUE!</v>
      </c>
      <c r="AW102" s="5" t="e">
        <f>A_R[[#This Row],[22+]]-A_R[[#This Row],[23+]]</f>
        <v>#VALUE!</v>
      </c>
      <c r="AX102" s="5" t="e">
        <f>A_R[[#This Row],[23+]]-A_R[[#This Row],[24+]]</f>
        <v>#VALUE!</v>
      </c>
      <c r="AY102" s="5" t="e">
        <f>A_R[[#This Row],[24+]]-A_R[[#This Row],[25+]]</f>
        <v>#VALUE!</v>
      </c>
      <c r="AZ102" s="5" t="e">
        <f>A_R[[#This Row],[25+]]-A_R[[#This Row],[26+]]</f>
        <v>#VALUE!</v>
      </c>
      <c r="BA102" s="5" t="e">
        <f>A_R[[#This Row],[26+]]-A_R[[#This Row],[27+]]</f>
        <v>#VALUE!</v>
      </c>
      <c r="BB102" s="5" t="e">
        <f>A_R[[#This Row],[27+]]-A_R[[#This Row],[28+]]</f>
        <v>#VALUE!</v>
      </c>
    </row>
    <row r="103" spans="1:54" x14ac:dyDescent="0.25">
      <c r="AF103" s="5" t="e">
        <f>A_R[[#This Row],[5+]]-A_R[[#This Row],[6+]]</f>
        <v>#VALUE!</v>
      </c>
      <c r="AG103" s="5" t="e">
        <f>A_R[[#This Row],[6+]]-A_R[[#This Row],[7+]]</f>
        <v>#VALUE!</v>
      </c>
      <c r="AH103" s="5" t="e">
        <f>A_R[[#This Row],[7+]]-A_R[[#This Row],[8+]]</f>
        <v>#VALUE!</v>
      </c>
      <c r="AI103" s="5" t="e">
        <f>A_R[[#This Row],[8+]]-A_R[[#This Row],[9+]]</f>
        <v>#VALUE!</v>
      </c>
      <c r="AJ103" s="5" t="e">
        <f>A_R[[#This Row],[9+]]-A_R[[#This Row],[10+]]</f>
        <v>#VALUE!</v>
      </c>
      <c r="AK103" s="5" t="e">
        <f>A_R[[#This Row],[10+]]-A_R[[#This Row],[11+]]</f>
        <v>#VALUE!</v>
      </c>
      <c r="AL103" s="5" t="e">
        <f>A_R[[#This Row],[11+]]-A_R[[#This Row],[12+]]</f>
        <v>#VALUE!</v>
      </c>
      <c r="AM103" s="5" t="e">
        <f>A_R[[#This Row],[12+]]-A_R[[#This Row],[13+]]</f>
        <v>#VALUE!</v>
      </c>
      <c r="AN103" s="5" t="e">
        <f>A_R[[#This Row],[13+]]-A_R[[#This Row],[14+]]</f>
        <v>#VALUE!</v>
      </c>
      <c r="AO103" s="5" t="e">
        <f>A_R[[#This Row],[14+]]-A_R[[#This Row],[15+]]</f>
        <v>#VALUE!</v>
      </c>
      <c r="AP103" s="5" t="e">
        <f>A_R[[#This Row],[15+]]-A_R[[#This Row],[16+]]</f>
        <v>#VALUE!</v>
      </c>
      <c r="AQ103" s="5" t="e">
        <f>A_R[[#This Row],[16+]]-A_R[[#This Row],[17+]]</f>
        <v>#VALUE!</v>
      </c>
      <c r="AR103" s="5" t="e">
        <f>A_R[[#This Row],[17+]]-A_R[[#This Row],[18+]]</f>
        <v>#VALUE!</v>
      </c>
      <c r="AS103" s="5" t="e">
        <f>A_R[[#This Row],[18+]]-A_R[[#This Row],[19+]]</f>
        <v>#VALUE!</v>
      </c>
      <c r="AT103" s="5" t="e">
        <f>A_R[[#This Row],[19+]]-A_R[[#This Row],[20+]]</f>
        <v>#VALUE!</v>
      </c>
      <c r="AU103" s="5" t="e">
        <f>A_R[[#This Row],[20+]]-A_R[[#This Row],[21+]]</f>
        <v>#VALUE!</v>
      </c>
      <c r="AV103" s="5" t="e">
        <f>A_R[[#This Row],[21+]]-A_R[[#This Row],[22+]]</f>
        <v>#VALUE!</v>
      </c>
      <c r="AW103" s="5" t="e">
        <f>A_R[[#This Row],[22+]]-A_R[[#This Row],[23+]]</f>
        <v>#VALUE!</v>
      </c>
      <c r="AX103" s="5" t="e">
        <f>A_R[[#This Row],[23+]]-A_R[[#This Row],[24+]]</f>
        <v>#VALUE!</v>
      </c>
      <c r="AY103" s="5" t="e">
        <f>A_R[[#This Row],[24+]]-A_R[[#This Row],[25+]]</f>
        <v>#VALUE!</v>
      </c>
      <c r="AZ103" s="5" t="e">
        <f>A_R[[#This Row],[25+]]-A_R[[#This Row],[26+]]</f>
        <v>#VALUE!</v>
      </c>
      <c r="BA103" s="5" t="e">
        <f>A_R[[#This Row],[26+]]-A_R[[#This Row],[27+]]</f>
        <v>#VALUE!</v>
      </c>
      <c r="BB103" s="5" t="e">
        <f>A_R[[#This Row],[27+]]-A_R[[#This Row],[28+]]</f>
        <v>#VALUE!</v>
      </c>
    </row>
    <row r="104" spans="1:54" x14ac:dyDescent="0.25">
      <c r="AF104" s="5" t="e">
        <f>A_R[[#This Row],[5+]]-A_R[[#This Row],[6+]]</f>
        <v>#VALUE!</v>
      </c>
      <c r="AG104" s="5" t="e">
        <f>A_R[[#This Row],[6+]]-A_R[[#This Row],[7+]]</f>
        <v>#VALUE!</v>
      </c>
      <c r="AH104" s="5" t="e">
        <f>A_R[[#This Row],[7+]]-A_R[[#This Row],[8+]]</f>
        <v>#VALUE!</v>
      </c>
      <c r="AI104" s="5" t="e">
        <f>A_R[[#This Row],[8+]]-A_R[[#This Row],[9+]]</f>
        <v>#VALUE!</v>
      </c>
      <c r="AJ104" s="5" t="e">
        <f>A_R[[#This Row],[9+]]-A_R[[#This Row],[10+]]</f>
        <v>#VALUE!</v>
      </c>
      <c r="AK104" s="5" t="e">
        <f>A_R[[#This Row],[10+]]-A_R[[#This Row],[11+]]</f>
        <v>#VALUE!</v>
      </c>
      <c r="AL104" s="5" t="e">
        <f>A_R[[#This Row],[11+]]-A_R[[#This Row],[12+]]</f>
        <v>#VALUE!</v>
      </c>
      <c r="AM104" s="5" t="e">
        <f>A_R[[#This Row],[12+]]-A_R[[#This Row],[13+]]</f>
        <v>#VALUE!</v>
      </c>
      <c r="AN104" s="5" t="e">
        <f>A_R[[#This Row],[13+]]-A_R[[#This Row],[14+]]</f>
        <v>#VALUE!</v>
      </c>
      <c r="AO104" s="5" t="e">
        <f>A_R[[#This Row],[14+]]-A_R[[#This Row],[15+]]</f>
        <v>#VALUE!</v>
      </c>
      <c r="AP104" s="5" t="e">
        <f>A_R[[#This Row],[15+]]-A_R[[#This Row],[16+]]</f>
        <v>#VALUE!</v>
      </c>
      <c r="AQ104" s="5" t="e">
        <f>A_R[[#This Row],[16+]]-A_R[[#This Row],[17+]]</f>
        <v>#VALUE!</v>
      </c>
      <c r="AR104" s="5" t="e">
        <f>A_R[[#This Row],[17+]]-A_R[[#This Row],[18+]]</f>
        <v>#VALUE!</v>
      </c>
      <c r="AS104" s="5" t="e">
        <f>A_R[[#This Row],[18+]]-A_R[[#This Row],[19+]]</f>
        <v>#VALUE!</v>
      </c>
      <c r="AT104" s="5" t="e">
        <f>A_R[[#This Row],[19+]]-A_R[[#This Row],[20+]]</f>
        <v>#VALUE!</v>
      </c>
      <c r="AU104" s="5" t="e">
        <f>A_R[[#This Row],[20+]]-A_R[[#This Row],[21+]]</f>
        <v>#VALUE!</v>
      </c>
      <c r="AV104" s="5" t="e">
        <f>A_R[[#This Row],[21+]]-A_R[[#This Row],[22+]]</f>
        <v>#VALUE!</v>
      </c>
      <c r="AW104" s="5" t="e">
        <f>A_R[[#This Row],[22+]]-A_R[[#This Row],[23+]]</f>
        <v>#VALUE!</v>
      </c>
      <c r="AX104" s="5" t="e">
        <f>A_R[[#This Row],[23+]]-A_R[[#This Row],[24+]]</f>
        <v>#VALUE!</v>
      </c>
      <c r="AY104" s="5" t="e">
        <f>A_R[[#This Row],[24+]]-A_R[[#This Row],[25+]]</f>
        <v>#VALUE!</v>
      </c>
      <c r="AZ104" s="5" t="e">
        <f>A_R[[#This Row],[25+]]-A_R[[#This Row],[26+]]</f>
        <v>#VALUE!</v>
      </c>
      <c r="BA104" s="5" t="e">
        <f>A_R[[#This Row],[26+]]-A_R[[#This Row],[27+]]</f>
        <v>#VALUE!</v>
      </c>
      <c r="BB104" s="5" t="e">
        <f>A_R[[#This Row],[27+]]-A_R[[#This Row],[28+]]</f>
        <v>#VALUE!</v>
      </c>
    </row>
    <row r="105" spans="1:54" x14ac:dyDescent="0.25">
      <c r="AF105" s="5" t="e">
        <f>A_R[[#This Row],[5+]]-A_R[[#This Row],[6+]]</f>
        <v>#VALUE!</v>
      </c>
      <c r="AG105" s="5" t="e">
        <f>A_R[[#This Row],[6+]]-A_R[[#This Row],[7+]]</f>
        <v>#VALUE!</v>
      </c>
      <c r="AH105" s="5" t="e">
        <f>A_R[[#This Row],[7+]]-A_R[[#This Row],[8+]]</f>
        <v>#VALUE!</v>
      </c>
      <c r="AI105" s="5" t="e">
        <f>A_R[[#This Row],[8+]]-A_R[[#This Row],[9+]]</f>
        <v>#VALUE!</v>
      </c>
      <c r="AJ105" s="5" t="e">
        <f>A_R[[#This Row],[9+]]-A_R[[#This Row],[10+]]</f>
        <v>#VALUE!</v>
      </c>
      <c r="AK105" s="5" t="e">
        <f>A_R[[#This Row],[10+]]-A_R[[#This Row],[11+]]</f>
        <v>#VALUE!</v>
      </c>
      <c r="AL105" s="5" t="e">
        <f>A_R[[#This Row],[11+]]-A_R[[#This Row],[12+]]</f>
        <v>#VALUE!</v>
      </c>
      <c r="AM105" s="5" t="e">
        <f>A_R[[#This Row],[12+]]-A_R[[#This Row],[13+]]</f>
        <v>#VALUE!</v>
      </c>
      <c r="AN105" s="5" t="e">
        <f>A_R[[#This Row],[13+]]-A_R[[#This Row],[14+]]</f>
        <v>#VALUE!</v>
      </c>
      <c r="AO105" s="5" t="e">
        <f>A_R[[#This Row],[14+]]-A_R[[#This Row],[15+]]</f>
        <v>#VALUE!</v>
      </c>
      <c r="AP105" s="5" t="e">
        <f>A_R[[#This Row],[15+]]-A_R[[#This Row],[16+]]</f>
        <v>#VALUE!</v>
      </c>
      <c r="AQ105" s="5" t="e">
        <f>A_R[[#This Row],[16+]]-A_R[[#This Row],[17+]]</f>
        <v>#VALUE!</v>
      </c>
      <c r="AR105" s="5" t="e">
        <f>A_R[[#This Row],[17+]]-A_R[[#This Row],[18+]]</f>
        <v>#VALUE!</v>
      </c>
      <c r="AS105" s="5" t="e">
        <f>A_R[[#This Row],[18+]]-A_R[[#This Row],[19+]]</f>
        <v>#VALUE!</v>
      </c>
      <c r="AT105" s="5" t="e">
        <f>A_R[[#This Row],[19+]]-A_R[[#This Row],[20+]]</f>
        <v>#VALUE!</v>
      </c>
      <c r="AU105" s="5" t="e">
        <f>A_R[[#This Row],[20+]]-A_R[[#This Row],[21+]]</f>
        <v>#VALUE!</v>
      </c>
      <c r="AV105" s="5" t="e">
        <f>A_R[[#This Row],[21+]]-A_R[[#This Row],[22+]]</f>
        <v>#VALUE!</v>
      </c>
      <c r="AW105" s="5" t="e">
        <f>A_R[[#This Row],[22+]]-A_R[[#This Row],[23+]]</f>
        <v>#VALUE!</v>
      </c>
      <c r="AX105" s="5" t="e">
        <f>A_R[[#This Row],[23+]]-A_R[[#This Row],[24+]]</f>
        <v>#VALUE!</v>
      </c>
      <c r="AY105" s="5" t="e">
        <f>A_R[[#This Row],[24+]]-A_R[[#This Row],[25+]]</f>
        <v>#VALUE!</v>
      </c>
      <c r="AZ105" s="5" t="e">
        <f>A_R[[#This Row],[25+]]-A_R[[#This Row],[26+]]</f>
        <v>#VALUE!</v>
      </c>
      <c r="BA105" s="5" t="e">
        <f>A_R[[#This Row],[26+]]-A_R[[#This Row],[27+]]</f>
        <v>#VALUE!</v>
      </c>
      <c r="BB105" s="5" t="e">
        <f>A_R[[#This Row],[27+]]-A_R[[#This Row],[28+]]</f>
        <v>#VALUE!</v>
      </c>
    </row>
    <row r="106" spans="1:54" x14ac:dyDescent="0.25">
      <c r="AF106" s="5" t="e">
        <f>A_R[[#This Row],[5+]]-A_R[[#This Row],[6+]]</f>
        <v>#VALUE!</v>
      </c>
      <c r="AG106" s="5" t="e">
        <f>A_R[[#This Row],[6+]]-A_R[[#This Row],[7+]]</f>
        <v>#VALUE!</v>
      </c>
      <c r="AH106" s="5" t="e">
        <f>A_R[[#This Row],[7+]]-A_R[[#This Row],[8+]]</f>
        <v>#VALUE!</v>
      </c>
      <c r="AI106" s="5" t="e">
        <f>A_R[[#This Row],[8+]]-A_R[[#This Row],[9+]]</f>
        <v>#VALUE!</v>
      </c>
      <c r="AJ106" s="5" t="e">
        <f>A_R[[#This Row],[9+]]-A_R[[#This Row],[10+]]</f>
        <v>#VALUE!</v>
      </c>
      <c r="AK106" s="5" t="e">
        <f>A_R[[#This Row],[10+]]-A_R[[#This Row],[11+]]</f>
        <v>#VALUE!</v>
      </c>
      <c r="AL106" s="5" t="e">
        <f>A_R[[#This Row],[11+]]-A_R[[#This Row],[12+]]</f>
        <v>#VALUE!</v>
      </c>
      <c r="AM106" s="5" t="e">
        <f>A_R[[#This Row],[12+]]-A_R[[#This Row],[13+]]</f>
        <v>#VALUE!</v>
      </c>
      <c r="AN106" s="5" t="e">
        <f>A_R[[#This Row],[13+]]-A_R[[#This Row],[14+]]</f>
        <v>#VALUE!</v>
      </c>
      <c r="AO106" s="5" t="e">
        <f>A_R[[#This Row],[14+]]-A_R[[#This Row],[15+]]</f>
        <v>#VALUE!</v>
      </c>
      <c r="AP106" s="5" t="e">
        <f>A_R[[#This Row],[15+]]-A_R[[#This Row],[16+]]</f>
        <v>#VALUE!</v>
      </c>
      <c r="AQ106" s="5" t="e">
        <f>A_R[[#This Row],[16+]]-A_R[[#This Row],[17+]]</f>
        <v>#VALUE!</v>
      </c>
      <c r="AR106" s="5" t="e">
        <f>A_R[[#This Row],[17+]]-A_R[[#This Row],[18+]]</f>
        <v>#VALUE!</v>
      </c>
      <c r="AS106" s="5" t="e">
        <f>A_R[[#This Row],[18+]]-A_R[[#This Row],[19+]]</f>
        <v>#VALUE!</v>
      </c>
      <c r="AT106" s="5" t="e">
        <f>A_R[[#This Row],[19+]]-A_R[[#This Row],[20+]]</f>
        <v>#VALUE!</v>
      </c>
      <c r="AU106" s="5" t="e">
        <f>A_R[[#This Row],[20+]]-A_R[[#This Row],[21+]]</f>
        <v>#VALUE!</v>
      </c>
      <c r="AV106" s="5" t="e">
        <f>A_R[[#This Row],[21+]]-A_R[[#This Row],[22+]]</f>
        <v>#VALUE!</v>
      </c>
      <c r="AW106" s="5" t="e">
        <f>A_R[[#This Row],[22+]]-A_R[[#This Row],[23+]]</f>
        <v>#VALUE!</v>
      </c>
      <c r="AX106" s="5" t="e">
        <f>A_R[[#This Row],[23+]]-A_R[[#This Row],[24+]]</f>
        <v>#VALUE!</v>
      </c>
      <c r="AY106" s="5" t="e">
        <f>A_R[[#This Row],[24+]]-A_R[[#This Row],[25+]]</f>
        <v>#VALUE!</v>
      </c>
      <c r="AZ106" s="5" t="e">
        <f>A_R[[#This Row],[25+]]-A_R[[#This Row],[26+]]</f>
        <v>#VALUE!</v>
      </c>
      <c r="BA106" s="5" t="e">
        <f>A_R[[#This Row],[26+]]-A_R[[#This Row],[27+]]</f>
        <v>#VALUE!</v>
      </c>
      <c r="BB106" s="5" t="e">
        <f>A_R[[#This Row],[27+]]-A_R[[#This Row],[28+]]</f>
        <v>#VALUE!</v>
      </c>
    </row>
    <row r="107" spans="1:54" x14ac:dyDescent="0.25">
      <c r="AF107" s="5" t="e">
        <f>A_R[[#This Row],[5+]]-A_R[[#This Row],[6+]]</f>
        <v>#VALUE!</v>
      </c>
      <c r="AG107" s="5" t="e">
        <f>A_R[[#This Row],[6+]]-A_R[[#This Row],[7+]]</f>
        <v>#VALUE!</v>
      </c>
      <c r="AH107" s="5" t="e">
        <f>A_R[[#This Row],[7+]]-A_R[[#This Row],[8+]]</f>
        <v>#VALUE!</v>
      </c>
      <c r="AI107" s="5" t="e">
        <f>A_R[[#This Row],[8+]]-A_R[[#This Row],[9+]]</f>
        <v>#VALUE!</v>
      </c>
      <c r="AJ107" s="5" t="e">
        <f>A_R[[#This Row],[9+]]-A_R[[#This Row],[10+]]</f>
        <v>#VALUE!</v>
      </c>
      <c r="AK107" s="5" t="e">
        <f>A_R[[#This Row],[10+]]-A_R[[#This Row],[11+]]</f>
        <v>#VALUE!</v>
      </c>
      <c r="AL107" s="5" t="e">
        <f>A_R[[#This Row],[11+]]-A_R[[#This Row],[12+]]</f>
        <v>#VALUE!</v>
      </c>
      <c r="AM107" s="5" t="e">
        <f>A_R[[#This Row],[12+]]-A_R[[#This Row],[13+]]</f>
        <v>#VALUE!</v>
      </c>
      <c r="AN107" s="5" t="e">
        <f>A_R[[#This Row],[13+]]-A_R[[#This Row],[14+]]</f>
        <v>#VALUE!</v>
      </c>
      <c r="AO107" s="5" t="e">
        <f>A_R[[#This Row],[14+]]-A_R[[#This Row],[15+]]</f>
        <v>#VALUE!</v>
      </c>
      <c r="AP107" s="5" t="e">
        <f>A_R[[#This Row],[15+]]-A_R[[#This Row],[16+]]</f>
        <v>#VALUE!</v>
      </c>
      <c r="AQ107" s="5" t="e">
        <f>A_R[[#This Row],[16+]]-A_R[[#This Row],[17+]]</f>
        <v>#VALUE!</v>
      </c>
      <c r="AR107" s="5" t="e">
        <f>A_R[[#This Row],[17+]]-A_R[[#This Row],[18+]]</f>
        <v>#VALUE!</v>
      </c>
      <c r="AS107" s="5" t="e">
        <f>A_R[[#This Row],[18+]]-A_R[[#This Row],[19+]]</f>
        <v>#VALUE!</v>
      </c>
      <c r="AT107" s="5" t="e">
        <f>A_R[[#This Row],[19+]]-A_R[[#This Row],[20+]]</f>
        <v>#VALUE!</v>
      </c>
      <c r="AU107" s="5" t="e">
        <f>A_R[[#This Row],[20+]]-A_R[[#This Row],[21+]]</f>
        <v>#VALUE!</v>
      </c>
      <c r="AV107" s="5" t="e">
        <f>A_R[[#This Row],[21+]]-A_R[[#This Row],[22+]]</f>
        <v>#VALUE!</v>
      </c>
      <c r="AW107" s="5" t="e">
        <f>A_R[[#This Row],[22+]]-A_R[[#This Row],[23+]]</f>
        <v>#VALUE!</v>
      </c>
      <c r="AX107" s="5" t="e">
        <f>A_R[[#This Row],[23+]]-A_R[[#This Row],[24+]]</f>
        <v>#VALUE!</v>
      </c>
      <c r="AY107" s="5" t="e">
        <f>A_R[[#This Row],[24+]]-A_R[[#This Row],[25+]]</f>
        <v>#VALUE!</v>
      </c>
      <c r="AZ107" s="5" t="e">
        <f>A_R[[#This Row],[25+]]-A_R[[#This Row],[26+]]</f>
        <v>#VALUE!</v>
      </c>
      <c r="BA107" s="5" t="e">
        <f>A_R[[#This Row],[26+]]-A_R[[#This Row],[27+]]</f>
        <v>#VALUE!</v>
      </c>
      <c r="BB107" s="5" t="e">
        <f>A_R[[#This Row],[27+]]-A_R[[#This Row],[28+]]</f>
        <v>#VALUE!</v>
      </c>
    </row>
    <row r="108" spans="1:54" x14ac:dyDescent="0.25">
      <c r="AF108" s="5" t="e">
        <f>A_R[[#This Row],[5+]]-A_R[[#This Row],[6+]]</f>
        <v>#VALUE!</v>
      </c>
      <c r="AG108" s="5" t="e">
        <f>A_R[[#This Row],[6+]]-A_R[[#This Row],[7+]]</f>
        <v>#VALUE!</v>
      </c>
      <c r="AH108" s="5" t="e">
        <f>A_R[[#This Row],[7+]]-A_R[[#This Row],[8+]]</f>
        <v>#VALUE!</v>
      </c>
      <c r="AI108" s="5" t="e">
        <f>A_R[[#This Row],[8+]]-A_R[[#This Row],[9+]]</f>
        <v>#VALUE!</v>
      </c>
      <c r="AJ108" s="5" t="e">
        <f>A_R[[#This Row],[9+]]-A_R[[#This Row],[10+]]</f>
        <v>#VALUE!</v>
      </c>
      <c r="AK108" s="5" t="e">
        <f>A_R[[#This Row],[10+]]-A_R[[#This Row],[11+]]</f>
        <v>#VALUE!</v>
      </c>
      <c r="AL108" s="5" t="e">
        <f>A_R[[#This Row],[11+]]-A_R[[#This Row],[12+]]</f>
        <v>#VALUE!</v>
      </c>
      <c r="AM108" s="5" t="e">
        <f>A_R[[#This Row],[12+]]-A_R[[#This Row],[13+]]</f>
        <v>#VALUE!</v>
      </c>
      <c r="AN108" s="5" t="e">
        <f>A_R[[#This Row],[13+]]-A_R[[#This Row],[14+]]</f>
        <v>#VALUE!</v>
      </c>
      <c r="AO108" s="5" t="e">
        <f>A_R[[#This Row],[14+]]-A_R[[#This Row],[15+]]</f>
        <v>#VALUE!</v>
      </c>
      <c r="AP108" s="5" t="e">
        <f>A_R[[#This Row],[15+]]-A_R[[#This Row],[16+]]</f>
        <v>#VALUE!</v>
      </c>
      <c r="AQ108" s="5" t="e">
        <f>A_R[[#This Row],[16+]]-A_R[[#This Row],[17+]]</f>
        <v>#VALUE!</v>
      </c>
      <c r="AR108" s="5" t="e">
        <f>A_R[[#This Row],[17+]]-A_R[[#This Row],[18+]]</f>
        <v>#VALUE!</v>
      </c>
      <c r="AS108" s="5" t="e">
        <f>A_R[[#This Row],[18+]]-A_R[[#This Row],[19+]]</f>
        <v>#VALUE!</v>
      </c>
      <c r="AT108" s="5" t="e">
        <f>A_R[[#This Row],[19+]]-A_R[[#This Row],[20+]]</f>
        <v>#VALUE!</v>
      </c>
      <c r="AU108" s="5" t="e">
        <f>A_R[[#This Row],[20+]]-A_R[[#This Row],[21+]]</f>
        <v>#VALUE!</v>
      </c>
      <c r="AV108" s="5" t="e">
        <f>A_R[[#This Row],[21+]]-A_R[[#This Row],[22+]]</f>
        <v>#VALUE!</v>
      </c>
      <c r="AW108" s="5" t="e">
        <f>A_R[[#This Row],[22+]]-A_R[[#This Row],[23+]]</f>
        <v>#VALUE!</v>
      </c>
      <c r="AX108" s="5" t="e">
        <f>A_R[[#This Row],[23+]]-A_R[[#This Row],[24+]]</f>
        <v>#VALUE!</v>
      </c>
      <c r="AY108" s="5" t="e">
        <f>A_R[[#This Row],[24+]]-A_R[[#This Row],[25+]]</f>
        <v>#VALUE!</v>
      </c>
      <c r="AZ108" s="5" t="e">
        <f>A_R[[#This Row],[25+]]-A_R[[#This Row],[26+]]</f>
        <v>#VALUE!</v>
      </c>
      <c r="BA108" s="5" t="e">
        <f>A_R[[#This Row],[26+]]-A_R[[#This Row],[27+]]</f>
        <v>#VALUE!</v>
      </c>
      <c r="BB108" s="5" t="e">
        <f>A_R[[#This Row],[27+]]-A_R[[#This Row],[28+]]</f>
        <v>#VALUE!</v>
      </c>
    </row>
    <row r="109" spans="1:54" x14ac:dyDescent="0.25">
      <c r="AF109" s="5" t="e">
        <f>A_R[[#This Row],[5+]]-A_R[[#This Row],[6+]]</f>
        <v>#VALUE!</v>
      </c>
      <c r="AG109" s="5" t="e">
        <f>A_R[[#This Row],[6+]]-A_R[[#This Row],[7+]]</f>
        <v>#VALUE!</v>
      </c>
      <c r="AH109" s="5" t="e">
        <f>A_R[[#This Row],[7+]]-A_R[[#This Row],[8+]]</f>
        <v>#VALUE!</v>
      </c>
      <c r="AI109" s="5" t="e">
        <f>A_R[[#This Row],[8+]]-A_R[[#This Row],[9+]]</f>
        <v>#VALUE!</v>
      </c>
      <c r="AJ109" s="5" t="e">
        <f>A_R[[#This Row],[9+]]-A_R[[#This Row],[10+]]</f>
        <v>#VALUE!</v>
      </c>
      <c r="AK109" s="5" t="e">
        <f>A_R[[#This Row],[10+]]-A_R[[#This Row],[11+]]</f>
        <v>#VALUE!</v>
      </c>
      <c r="AL109" s="5" t="e">
        <f>A_R[[#This Row],[11+]]-A_R[[#This Row],[12+]]</f>
        <v>#VALUE!</v>
      </c>
      <c r="AM109" s="5" t="e">
        <f>A_R[[#This Row],[12+]]-A_R[[#This Row],[13+]]</f>
        <v>#VALUE!</v>
      </c>
      <c r="AN109" s="5" t="e">
        <f>A_R[[#This Row],[13+]]-A_R[[#This Row],[14+]]</f>
        <v>#VALUE!</v>
      </c>
      <c r="AO109" s="5" t="e">
        <f>A_R[[#This Row],[14+]]-A_R[[#This Row],[15+]]</f>
        <v>#VALUE!</v>
      </c>
      <c r="AP109" s="5" t="e">
        <f>A_R[[#This Row],[15+]]-A_R[[#This Row],[16+]]</f>
        <v>#VALUE!</v>
      </c>
      <c r="AQ109" s="5" t="e">
        <f>A_R[[#This Row],[16+]]-A_R[[#This Row],[17+]]</f>
        <v>#VALUE!</v>
      </c>
      <c r="AR109" s="5" t="e">
        <f>A_R[[#This Row],[17+]]-A_R[[#This Row],[18+]]</f>
        <v>#VALUE!</v>
      </c>
      <c r="AS109" s="5" t="e">
        <f>A_R[[#This Row],[18+]]-A_R[[#This Row],[19+]]</f>
        <v>#VALUE!</v>
      </c>
      <c r="AT109" s="5" t="e">
        <f>A_R[[#This Row],[19+]]-A_R[[#This Row],[20+]]</f>
        <v>#VALUE!</v>
      </c>
      <c r="AU109" s="5" t="e">
        <f>A_R[[#This Row],[20+]]-A_R[[#This Row],[21+]]</f>
        <v>#VALUE!</v>
      </c>
      <c r="AV109" s="5" t="e">
        <f>A_R[[#This Row],[21+]]-A_R[[#This Row],[22+]]</f>
        <v>#VALUE!</v>
      </c>
      <c r="AW109" s="5" t="e">
        <f>A_R[[#This Row],[22+]]-A_R[[#This Row],[23+]]</f>
        <v>#VALUE!</v>
      </c>
      <c r="AX109" s="5" t="e">
        <f>A_R[[#This Row],[23+]]-A_R[[#This Row],[24+]]</f>
        <v>#VALUE!</v>
      </c>
      <c r="AY109" s="5" t="e">
        <f>A_R[[#This Row],[24+]]-A_R[[#This Row],[25+]]</f>
        <v>#VALUE!</v>
      </c>
      <c r="AZ109" s="5" t="e">
        <f>A_R[[#This Row],[25+]]-A_R[[#This Row],[26+]]</f>
        <v>#VALUE!</v>
      </c>
      <c r="BA109" s="5" t="e">
        <f>A_R[[#This Row],[26+]]-A_R[[#This Row],[27+]]</f>
        <v>#VALUE!</v>
      </c>
      <c r="BB109" s="5" t="e">
        <f>A_R[[#This Row],[27+]]-A_R[[#This Row],[28+]]</f>
        <v>#VALUE!</v>
      </c>
    </row>
    <row r="110" spans="1:54" x14ac:dyDescent="0.25">
      <c r="AF110" s="5" t="e">
        <f>A_R[[#This Row],[5+]]-A_R[[#This Row],[6+]]</f>
        <v>#VALUE!</v>
      </c>
      <c r="AG110" s="5" t="e">
        <f>A_R[[#This Row],[6+]]-A_R[[#This Row],[7+]]</f>
        <v>#VALUE!</v>
      </c>
      <c r="AH110" s="5" t="e">
        <f>A_R[[#This Row],[7+]]-A_R[[#This Row],[8+]]</f>
        <v>#VALUE!</v>
      </c>
      <c r="AI110" s="5" t="e">
        <f>A_R[[#This Row],[8+]]-A_R[[#This Row],[9+]]</f>
        <v>#VALUE!</v>
      </c>
      <c r="AJ110" s="5" t="e">
        <f>A_R[[#This Row],[9+]]-A_R[[#This Row],[10+]]</f>
        <v>#VALUE!</v>
      </c>
      <c r="AK110" s="5" t="e">
        <f>A_R[[#This Row],[10+]]-A_R[[#This Row],[11+]]</f>
        <v>#VALUE!</v>
      </c>
      <c r="AL110" s="5" t="e">
        <f>A_R[[#This Row],[11+]]-A_R[[#This Row],[12+]]</f>
        <v>#VALUE!</v>
      </c>
      <c r="AM110" s="5" t="e">
        <f>A_R[[#This Row],[12+]]-A_R[[#This Row],[13+]]</f>
        <v>#VALUE!</v>
      </c>
      <c r="AN110" s="5" t="e">
        <f>A_R[[#This Row],[13+]]-A_R[[#This Row],[14+]]</f>
        <v>#VALUE!</v>
      </c>
      <c r="AO110" s="5" t="e">
        <f>A_R[[#This Row],[14+]]-A_R[[#This Row],[15+]]</f>
        <v>#VALUE!</v>
      </c>
      <c r="AP110" s="5" t="e">
        <f>A_R[[#This Row],[15+]]-A_R[[#This Row],[16+]]</f>
        <v>#VALUE!</v>
      </c>
      <c r="AQ110" s="5" t="e">
        <f>A_R[[#This Row],[16+]]-A_R[[#This Row],[17+]]</f>
        <v>#VALUE!</v>
      </c>
      <c r="AR110" s="5" t="e">
        <f>A_R[[#This Row],[17+]]-A_R[[#This Row],[18+]]</f>
        <v>#VALUE!</v>
      </c>
      <c r="AS110" s="5" t="e">
        <f>A_R[[#This Row],[18+]]-A_R[[#This Row],[19+]]</f>
        <v>#VALUE!</v>
      </c>
      <c r="AT110" s="5" t="e">
        <f>A_R[[#This Row],[19+]]-A_R[[#This Row],[20+]]</f>
        <v>#VALUE!</v>
      </c>
      <c r="AU110" s="5" t="e">
        <f>A_R[[#This Row],[20+]]-A_R[[#This Row],[21+]]</f>
        <v>#VALUE!</v>
      </c>
      <c r="AV110" s="5" t="e">
        <f>A_R[[#This Row],[21+]]-A_R[[#This Row],[22+]]</f>
        <v>#VALUE!</v>
      </c>
      <c r="AW110" s="5" t="e">
        <f>A_R[[#This Row],[22+]]-A_R[[#This Row],[23+]]</f>
        <v>#VALUE!</v>
      </c>
      <c r="AX110" s="5" t="e">
        <f>A_R[[#This Row],[23+]]-A_R[[#This Row],[24+]]</f>
        <v>#VALUE!</v>
      </c>
      <c r="AY110" s="5" t="e">
        <f>A_R[[#This Row],[24+]]-A_R[[#This Row],[25+]]</f>
        <v>#VALUE!</v>
      </c>
      <c r="AZ110" s="5" t="e">
        <f>A_R[[#This Row],[25+]]-A_R[[#This Row],[26+]]</f>
        <v>#VALUE!</v>
      </c>
      <c r="BA110" s="5" t="e">
        <f>A_R[[#This Row],[26+]]-A_R[[#This Row],[27+]]</f>
        <v>#VALUE!</v>
      </c>
      <c r="BB110" s="5" t="e">
        <f>A_R[[#This Row],[27+]]-A_R[[#This Row],[28+]]</f>
        <v>#VALUE!</v>
      </c>
    </row>
    <row r="111" spans="1:54" x14ac:dyDescent="0.25">
      <c r="AF111" s="5" t="e">
        <f>A_R[[#This Row],[5+]]-A_R[[#This Row],[6+]]</f>
        <v>#VALUE!</v>
      </c>
      <c r="AG111" s="5" t="e">
        <f>A_R[[#This Row],[6+]]-A_R[[#This Row],[7+]]</f>
        <v>#VALUE!</v>
      </c>
      <c r="AH111" s="5" t="e">
        <f>A_R[[#This Row],[7+]]-A_R[[#This Row],[8+]]</f>
        <v>#VALUE!</v>
      </c>
      <c r="AI111" s="5" t="e">
        <f>A_R[[#This Row],[8+]]-A_R[[#This Row],[9+]]</f>
        <v>#VALUE!</v>
      </c>
      <c r="AJ111" s="5" t="e">
        <f>A_R[[#This Row],[9+]]-A_R[[#This Row],[10+]]</f>
        <v>#VALUE!</v>
      </c>
      <c r="AK111" s="5" t="e">
        <f>A_R[[#This Row],[10+]]-A_R[[#This Row],[11+]]</f>
        <v>#VALUE!</v>
      </c>
      <c r="AL111" s="5" t="e">
        <f>A_R[[#This Row],[11+]]-A_R[[#This Row],[12+]]</f>
        <v>#VALUE!</v>
      </c>
      <c r="AM111" s="5" t="e">
        <f>A_R[[#This Row],[12+]]-A_R[[#This Row],[13+]]</f>
        <v>#VALUE!</v>
      </c>
      <c r="AN111" s="5" t="e">
        <f>A_R[[#This Row],[13+]]-A_R[[#This Row],[14+]]</f>
        <v>#VALUE!</v>
      </c>
      <c r="AO111" s="5" t="e">
        <f>A_R[[#This Row],[14+]]-A_R[[#This Row],[15+]]</f>
        <v>#VALUE!</v>
      </c>
      <c r="AP111" s="5" t="e">
        <f>A_R[[#This Row],[15+]]-A_R[[#This Row],[16+]]</f>
        <v>#VALUE!</v>
      </c>
      <c r="AQ111" s="5" t="e">
        <f>A_R[[#This Row],[16+]]-A_R[[#This Row],[17+]]</f>
        <v>#VALUE!</v>
      </c>
      <c r="AR111" s="5" t="e">
        <f>A_R[[#This Row],[17+]]-A_R[[#This Row],[18+]]</f>
        <v>#VALUE!</v>
      </c>
      <c r="AS111" s="5" t="e">
        <f>A_R[[#This Row],[18+]]-A_R[[#This Row],[19+]]</f>
        <v>#VALUE!</v>
      </c>
      <c r="AT111" s="5" t="e">
        <f>A_R[[#This Row],[19+]]-A_R[[#This Row],[20+]]</f>
        <v>#VALUE!</v>
      </c>
      <c r="AU111" s="5" t="e">
        <f>A_R[[#This Row],[20+]]-A_R[[#This Row],[21+]]</f>
        <v>#VALUE!</v>
      </c>
      <c r="AV111" s="5" t="e">
        <f>A_R[[#This Row],[21+]]-A_R[[#This Row],[22+]]</f>
        <v>#VALUE!</v>
      </c>
      <c r="AW111" s="5" t="e">
        <f>A_R[[#This Row],[22+]]-A_R[[#This Row],[23+]]</f>
        <v>#VALUE!</v>
      </c>
      <c r="AX111" s="5" t="e">
        <f>A_R[[#This Row],[23+]]-A_R[[#This Row],[24+]]</f>
        <v>#VALUE!</v>
      </c>
      <c r="AY111" s="5" t="e">
        <f>A_R[[#This Row],[24+]]-A_R[[#This Row],[25+]]</f>
        <v>#VALUE!</v>
      </c>
      <c r="AZ111" s="5" t="e">
        <f>A_R[[#This Row],[25+]]-A_R[[#This Row],[26+]]</f>
        <v>#VALUE!</v>
      </c>
      <c r="BA111" s="5" t="e">
        <f>A_R[[#This Row],[26+]]-A_R[[#This Row],[27+]]</f>
        <v>#VALUE!</v>
      </c>
      <c r="BB111" s="5" t="e">
        <f>A_R[[#This Row],[27+]]-A_R[[#This Row],[28+]]</f>
        <v>#VALUE!</v>
      </c>
    </row>
    <row r="112" spans="1:54" x14ac:dyDescent="0.25">
      <c r="AF112" s="5" t="e">
        <f>A_R[[#This Row],[5+]]-A_R[[#This Row],[6+]]</f>
        <v>#VALUE!</v>
      </c>
      <c r="AG112" s="5" t="e">
        <f>A_R[[#This Row],[6+]]-A_R[[#This Row],[7+]]</f>
        <v>#VALUE!</v>
      </c>
      <c r="AH112" s="5" t="e">
        <f>A_R[[#This Row],[7+]]-A_R[[#This Row],[8+]]</f>
        <v>#VALUE!</v>
      </c>
      <c r="AI112" s="5" t="e">
        <f>A_R[[#This Row],[8+]]-A_R[[#This Row],[9+]]</f>
        <v>#VALUE!</v>
      </c>
      <c r="AJ112" s="5" t="e">
        <f>A_R[[#This Row],[9+]]-A_R[[#This Row],[10+]]</f>
        <v>#VALUE!</v>
      </c>
      <c r="AK112" s="5" t="e">
        <f>A_R[[#This Row],[10+]]-A_R[[#This Row],[11+]]</f>
        <v>#VALUE!</v>
      </c>
      <c r="AL112" s="5" t="e">
        <f>A_R[[#This Row],[11+]]-A_R[[#This Row],[12+]]</f>
        <v>#VALUE!</v>
      </c>
      <c r="AM112" s="5" t="e">
        <f>A_R[[#This Row],[12+]]-A_R[[#This Row],[13+]]</f>
        <v>#VALUE!</v>
      </c>
      <c r="AN112" s="5" t="e">
        <f>A_R[[#This Row],[13+]]-A_R[[#This Row],[14+]]</f>
        <v>#VALUE!</v>
      </c>
      <c r="AO112" s="5" t="e">
        <f>A_R[[#This Row],[14+]]-A_R[[#This Row],[15+]]</f>
        <v>#VALUE!</v>
      </c>
      <c r="AP112" s="5" t="e">
        <f>A_R[[#This Row],[15+]]-A_R[[#This Row],[16+]]</f>
        <v>#VALUE!</v>
      </c>
      <c r="AQ112" s="5" t="e">
        <f>A_R[[#This Row],[16+]]-A_R[[#This Row],[17+]]</f>
        <v>#VALUE!</v>
      </c>
      <c r="AR112" s="5" t="e">
        <f>A_R[[#This Row],[17+]]-A_R[[#This Row],[18+]]</f>
        <v>#VALUE!</v>
      </c>
      <c r="AS112" s="5" t="e">
        <f>A_R[[#This Row],[18+]]-A_R[[#This Row],[19+]]</f>
        <v>#VALUE!</v>
      </c>
      <c r="AT112" s="5" t="e">
        <f>A_R[[#This Row],[19+]]-A_R[[#This Row],[20+]]</f>
        <v>#VALUE!</v>
      </c>
      <c r="AU112" s="5" t="e">
        <f>A_R[[#This Row],[20+]]-A_R[[#This Row],[21+]]</f>
        <v>#VALUE!</v>
      </c>
      <c r="AV112" s="5" t="e">
        <f>A_R[[#This Row],[21+]]-A_R[[#This Row],[22+]]</f>
        <v>#VALUE!</v>
      </c>
      <c r="AW112" s="5" t="e">
        <f>A_R[[#This Row],[22+]]-A_R[[#This Row],[23+]]</f>
        <v>#VALUE!</v>
      </c>
      <c r="AX112" s="5" t="e">
        <f>A_R[[#This Row],[23+]]-A_R[[#This Row],[24+]]</f>
        <v>#VALUE!</v>
      </c>
      <c r="AY112" s="5" t="e">
        <f>A_R[[#This Row],[24+]]-A_R[[#This Row],[25+]]</f>
        <v>#VALUE!</v>
      </c>
      <c r="AZ112" s="5" t="e">
        <f>A_R[[#This Row],[25+]]-A_R[[#This Row],[26+]]</f>
        <v>#VALUE!</v>
      </c>
      <c r="BA112" s="5" t="e">
        <f>A_R[[#This Row],[26+]]-A_R[[#This Row],[27+]]</f>
        <v>#VALUE!</v>
      </c>
      <c r="BB112" s="5" t="e">
        <f>A_R[[#This Row],[27+]]-A_R[[#This Row],[28+]]</f>
        <v>#VALUE!</v>
      </c>
    </row>
    <row r="113" spans="32:54" x14ac:dyDescent="0.25">
      <c r="AF113" s="5" t="e">
        <f>A_R[[#This Row],[5+]]-A_R[[#This Row],[6+]]</f>
        <v>#VALUE!</v>
      </c>
      <c r="AG113" s="5" t="e">
        <f>A_R[[#This Row],[6+]]-A_R[[#This Row],[7+]]</f>
        <v>#VALUE!</v>
      </c>
      <c r="AH113" s="5" t="e">
        <f>A_R[[#This Row],[7+]]-A_R[[#This Row],[8+]]</f>
        <v>#VALUE!</v>
      </c>
      <c r="AI113" s="5" t="e">
        <f>A_R[[#This Row],[8+]]-A_R[[#This Row],[9+]]</f>
        <v>#VALUE!</v>
      </c>
      <c r="AJ113" s="5" t="e">
        <f>A_R[[#This Row],[9+]]-A_R[[#This Row],[10+]]</f>
        <v>#VALUE!</v>
      </c>
      <c r="AK113" s="5" t="e">
        <f>A_R[[#This Row],[10+]]-A_R[[#This Row],[11+]]</f>
        <v>#VALUE!</v>
      </c>
      <c r="AL113" s="5" t="e">
        <f>A_R[[#This Row],[11+]]-A_R[[#This Row],[12+]]</f>
        <v>#VALUE!</v>
      </c>
      <c r="AM113" s="5" t="e">
        <f>A_R[[#This Row],[12+]]-A_R[[#This Row],[13+]]</f>
        <v>#VALUE!</v>
      </c>
      <c r="AN113" s="5" t="e">
        <f>A_R[[#This Row],[13+]]-A_R[[#This Row],[14+]]</f>
        <v>#VALUE!</v>
      </c>
      <c r="AO113" s="5" t="e">
        <f>A_R[[#This Row],[14+]]-A_R[[#This Row],[15+]]</f>
        <v>#VALUE!</v>
      </c>
      <c r="AP113" s="5" t="e">
        <f>A_R[[#This Row],[15+]]-A_R[[#This Row],[16+]]</f>
        <v>#VALUE!</v>
      </c>
      <c r="AQ113" s="5" t="e">
        <f>A_R[[#This Row],[16+]]-A_R[[#This Row],[17+]]</f>
        <v>#VALUE!</v>
      </c>
      <c r="AR113" s="5" t="e">
        <f>A_R[[#This Row],[17+]]-A_R[[#This Row],[18+]]</f>
        <v>#VALUE!</v>
      </c>
      <c r="AS113" s="5" t="e">
        <f>A_R[[#This Row],[18+]]-A_R[[#This Row],[19+]]</f>
        <v>#VALUE!</v>
      </c>
      <c r="AT113" s="5" t="e">
        <f>A_R[[#This Row],[19+]]-A_R[[#This Row],[20+]]</f>
        <v>#VALUE!</v>
      </c>
      <c r="AU113" s="5" t="e">
        <f>A_R[[#This Row],[20+]]-A_R[[#This Row],[21+]]</f>
        <v>#VALUE!</v>
      </c>
      <c r="AV113" s="5" t="e">
        <f>A_R[[#This Row],[21+]]-A_R[[#This Row],[22+]]</f>
        <v>#VALUE!</v>
      </c>
      <c r="AW113" s="5" t="e">
        <f>A_R[[#This Row],[22+]]-A_R[[#This Row],[23+]]</f>
        <v>#VALUE!</v>
      </c>
      <c r="AX113" s="5" t="e">
        <f>A_R[[#This Row],[23+]]-A_R[[#This Row],[24+]]</f>
        <v>#VALUE!</v>
      </c>
      <c r="AY113" s="5" t="e">
        <f>A_R[[#This Row],[24+]]-A_R[[#This Row],[25+]]</f>
        <v>#VALUE!</v>
      </c>
      <c r="AZ113" s="5" t="e">
        <f>A_R[[#This Row],[25+]]-A_R[[#This Row],[26+]]</f>
        <v>#VALUE!</v>
      </c>
      <c r="BA113" s="5" t="e">
        <f>A_R[[#This Row],[26+]]-A_R[[#This Row],[27+]]</f>
        <v>#VALUE!</v>
      </c>
      <c r="BB113" s="5" t="e">
        <f>A_R[[#This Row],[27+]]-A_R[[#This Row],[28+]]</f>
        <v>#VALUE!</v>
      </c>
    </row>
    <row r="114" spans="32:54" x14ac:dyDescent="0.25">
      <c r="AF114" s="5" t="e">
        <f>A_R[[#This Row],[5+]]-A_R[[#This Row],[6+]]</f>
        <v>#VALUE!</v>
      </c>
      <c r="AG114" s="5" t="e">
        <f>A_R[[#This Row],[6+]]-A_R[[#This Row],[7+]]</f>
        <v>#VALUE!</v>
      </c>
      <c r="AH114" s="5" t="e">
        <f>A_R[[#This Row],[7+]]-A_R[[#This Row],[8+]]</f>
        <v>#VALUE!</v>
      </c>
      <c r="AI114" s="5" t="e">
        <f>A_R[[#This Row],[8+]]-A_R[[#This Row],[9+]]</f>
        <v>#VALUE!</v>
      </c>
      <c r="AJ114" s="5" t="e">
        <f>A_R[[#This Row],[9+]]-A_R[[#This Row],[10+]]</f>
        <v>#VALUE!</v>
      </c>
      <c r="AK114" s="5" t="e">
        <f>A_R[[#This Row],[10+]]-A_R[[#This Row],[11+]]</f>
        <v>#VALUE!</v>
      </c>
      <c r="AL114" s="5" t="e">
        <f>A_R[[#This Row],[11+]]-A_R[[#This Row],[12+]]</f>
        <v>#VALUE!</v>
      </c>
      <c r="AM114" s="5" t="e">
        <f>A_R[[#This Row],[12+]]-A_R[[#This Row],[13+]]</f>
        <v>#VALUE!</v>
      </c>
      <c r="AN114" s="5" t="e">
        <f>A_R[[#This Row],[13+]]-A_R[[#This Row],[14+]]</f>
        <v>#VALUE!</v>
      </c>
      <c r="AO114" s="5" t="e">
        <f>A_R[[#This Row],[14+]]-A_R[[#This Row],[15+]]</f>
        <v>#VALUE!</v>
      </c>
      <c r="AP114" s="5" t="e">
        <f>A_R[[#This Row],[15+]]-A_R[[#This Row],[16+]]</f>
        <v>#VALUE!</v>
      </c>
      <c r="AQ114" s="5" t="e">
        <f>A_R[[#This Row],[16+]]-A_R[[#This Row],[17+]]</f>
        <v>#VALUE!</v>
      </c>
      <c r="AR114" s="5" t="e">
        <f>A_R[[#This Row],[17+]]-A_R[[#This Row],[18+]]</f>
        <v>#VALUE!</v>
      </c>
      <c r="AS114" s="5" t="e">
        <f>A_R[[#This Row],[18+]]-A_R[[#This Row],[19+]]</f>
        <v>#VALUE!</v>
      </c>
      <c r="AT114" s="5" t="e">
        <f>A_R[[#This Row],[19+]]-A_R[[#This Row],[20+]]</f>
        <v>#VALUE!</v>
      </c>
      <c r="AU114" s="5" t="e">
        <f>A_R[[#This Row],[20+]]-A_R[[#This Row],[21+]]</f>
        <v>#VALUE!</v>
      </c>
      <c r="AV114" s="5" t="e">
        <f>A_R[[#This Row],[21+]]-A_R[[#This Row],[22+]]</f>
        <v>#VALUE!</v>
      </c>
      <c r="AW114" s="5" t="e">
        <f>A_R[[#This Row],[22+]]-A_R[[#This Row],[23+]]</f>
        <v>#VALUE!</v>
      </c>
      <c r="AX114" s="5" t="e">
        <f>A_R[[#This Row],[23+]]-A_R[[#This Row],[24+]]</f>
        <v>#VALUE!</v>
      </c>
      <c r="AY114" s="5" t="e">
        <f>A_R[[#This Row],[24+]]-A_R[[#This Row],[25+]]</f>
        <v>#VALUE!</v>
      </c>
      <c r="AZ114" s="5" t="e">
        <f>A_R[[#This Row],[25+]]-A_R[[#This Row],[26+]]</f>
        <v>#VALUE!</v>
      </c>
      <c r="BA114" s="5" t="e">
        <f>A_R[[#This Row],[26+]]-A_R[[#This Row],[27+]]</f>
        <v>#VALUE!</v>
      </c>
      <c r="BB114" s="5" t="e">
        <f>A_R[[#This Row],[27+]]-A_R[[#This Row],[28+]]</f>
        <v>#VALUE!</v>
      </c>
    </row>
    <row r="115" spans="32:54" x14ac:dyDescent="0.25">
      <c r="AF115" s="5" t="e">
        <f>A_R[[#This Row],[5+]]-A_R[[#This Row],[6+]]</f>
        <v>#VALUE!</v>
      </c>
      <c r="AG115" s="5" t="e">
        <f>A_R[[#This Row],[6+]]-A_R[[#This Row],[7+]]</f>
        <v>#VALUE!</v>
      </c>
      <c r="AH115" s="5" t="e">
        <f>A_R[[#This Row],[7+]]-A_R[[#This Row],[8+]]</f>
        <v>#VALUE!</v>
      </c>
      <c r="AI115" s="5" t="e">
        <f>A_R[[#This Row],[8+]]-A_R[[#This Row],[9+]]</f>
        <v>#VALUE!</v>
      </c>
      <c r="AJ115" s="5" t="e">
        <f>A_R[[#This Row],[9+]]-A_R[[#This Row],[10+]]</f>
        <v>#VALUE!</v>
      </c>
      <c r="AK115" s="5" t="e">
        <f>A_R[[#This Row],[10+]]-A_R[[#This Row],[11+]]</f>
        <v>#VALUE!</v>
      </c>
      <c r="AL115" s="5" t="e">
        <f>A_R[[#This Row],[11+]]-A_R[[#This Row],[12+]]</f>
        <v>#VALUE!</v>
      </c>
      <c r="AM115" s="5" t="e">
        <f>A_R[[#This Row],[12+]]-A_R[[#This Row],[13+]]</f>
        <v>#VALUE!</v>
      </c>
      <c r="AN115" s="5" t="e">
        <f>A_R[[#This Row],[13+]]-A_R[[#This Row],[14+]]</f>
        <v>#VALUE!</v>
      </c>
      <c r="AO115" s="5" t="e">
        <f>A_R[[#This Row],[14+]]-A_R[[#This Row],[15+]]</f>
        <v>#VALUE!</v>
      </c>
      <c r="AP115" s="5" t="e">
        <f>A_R[[#This Row],[15+]]-A_R[[#This Row],[16+]]</f>
        <v>#VALUE!</v>
      </c>
      <c r="AQ115" s="5" t="e">
        <f>A_R[[#This Row],[16+]]-A_R[[#This Row],[17+]]</f>
        <v>#VALUE!</v>
      </c>
      <c r="AR115" s="5" t="e">
        <f>A_R[[#This Row],[17+]]-A_R[[#This Row],[18+]]</f>
        <v>#VALUE!</v>
      </c>
      <c r="AS115" s="5" t="e">
        <f>A_R[[#This Row],[18+]]-A_R[[#This Row],[19+]]</f>
        <v>#VALUE!</v>
      </c>
      <c r="AT115" s="5" t="e">
        <f>A_R[[#This Row],[19+]]-A_R[[#This Row],[20+]]</f>
        <v>#VALUE!</v>
      </c>
      <c r="AU115" s="5" t="e">
        <f>A_R[[#This Row],[20+]]-A_R[[#This Row],[21+]]</f>
        <v>#VALUE!</v>
      </c>
      <c r="AV115" s="5" t="e">
        <f>A_R[[#This Row],[21+]]-A_R[[#This Row],[22+]]</f>
        <v>#VALUE!</v>
      </c>
      <c r="AW115" s="5" t="e">
        <f>A_R[[#This Row],[22+]]-A_R[[#This Row],[23+]]</f>
        <v>#VALUE!</v>
      </c>
      <c r="AX115" s="5" t="e">
        <f>A_R[[#This Row],[23+]]-A_R[[#This Row],[24+]]</f>
        <v>#VALUE!</v>
      </c>
      <c r="AY115" s="5" t="e">
        <f>A_R[[#This Row],[24+]]-A_R[[#This Row],[25+]]</f>
        <v>#VALUE!</v>
      </c>
      <c r="AZ115" s="5" t="e">
        <f>A_R[[#This Row],[25+]]-A_R[[#This Row],[26+]]</f>
        <v>#VALUE!</v>
      </c>
      <c r="BA115" s="5" t="e">
        <f>A_R[[#This Row],[26+]]-A_R[[#This Row],[27+]]</f>
        <v>#VALUE!</v>
      </c>
      <c r="BB115" s="5" t="e">
        <f>A_R[[#This Row],[27+]]-A_R[[#This Row],[28+]]</f>
        <v>#VALUE!</v>
      </c>
    </row>
    <row r="116" spans="32:54" x14ac:dyDescent="0.25">
      <c r="AF116" s="5" t="e">
        <f>A_R[[#This Row],[5+]]-A_R[[#This Row],[6+]]</f>
        <v>#VALUE!</v>
      </c>
      <c r="AG116" s="5" t="e">
        <f>A_R[[#This Row],[6+]]-A_R[[#This Row],[7+]]</f>
        <v>#VALUE!</v>
      </c>
      <c r="AH116" s="5" t="e">
        <f>A_R[[#This Row],[7+]]-A_R[[#This Row],[8+]]</f>
        <v>#VALUE!</v>
      </c>
      <c r="AI116" s="5" t="e">
        <f>A_R[[#This Row],[8+]]-A_R[[#This Row],[9+]]</f>
        <v>#VALUE!</v>
      </c>
      <c r="AJ116" s="5" t="e">
        <f>A_R[[#This Row],[9+]]-A_R[[#This Row],[10+]]</f>
        <v>#VALUE!</v>
      </c>
      <c r="AK116" s="5" t="e">
        <f>A_R[[#This Row],[10+]]-A_R[[#This Row],[11+]]</f>
        <v>#VALUE!</v>
      </c>
      <c r="AL116" s="5" t="e">
        <f>A_R[[#This Row],[11+]]-A_R[[#This Row],[12+]]</f>
        <v>#VALUE!</v>
      </c>
      <c r="AM116" s="5" t="e">
        <f>A_R[[#This Row],[12+]]-A_R[[#This Row],[13+]]</f>
        <v>#VALUE!</v>
      </c>
      <c r="AN116" s="5" t="e">
        <f>A_R[[#This Row],[13+]]-A_R[[#This Row],[14+]]</f>
        <v>#VALUE!</v>
      </c>
      <c r="AO116" s="5" t="e">
        <f>A_R[[#This Row],[14+]]-A_R[[#This Row],[15+]]</f>
        <v>#VALUE!</v>
      </c>
      <c r="AP116" s="5" t="e">
        <f>A_R[[#This Row],[15+]]-A_R[[#This Row],[16+]]</f>
        <v>#VALUE!</v>
      </c>
      <c r="AQ116" s="5" t="e">
        <f>A_R[[#This Row],[16+]]-A_R[[#This Row],[17+]]</f>
        <v>#VALUE!</v>
      </c>
      <c r="AR116" s="5" t="e">
        <f>A_R[[#This Row],[17+]]-A_R[[#This Row],[18+]]</f>
        <v>#VALUE!</v>
      </c>
      <c r="AS116" s="5" t="e">
        <f>A_R[[#This Row],[18+]]-A_R[[#This Row],[19+]]</f>
        <v>#VALUE!</v>
      </c>
      <c r="AT116" s="5" t="e">
        <f>A_R[[#This Row],[19+]]-A_R[[#This Row],[20+]]</f>
        <v>#VALUE!</v>
      </c>
      <c r="AU116" s="5" t="e">
        <f>A_R[[#This Row],[20+]]-A_R[[#This Row],[21+]]</f>
        <v>#VALUE!</v>
      </c>
      <c r="AV116" s="5" t="e">
        <f>A_R[[#This Row],[21+]]-A_R[[#This Row],[22+]]</f>
        <v>#VALUE!</v>
      </c>
      <c r="AW116" s="5" t="e">
        <f>A_R[[#This Row],[22+]]-A_R[[#This Row],[23+]]</f>
        <v>#VALUE!</v>
      </c>
      <c r="AX116" s="5" t="e">
        <f>A_R[[#This Row],[23+]]-A_R[[#This Row],[24+]]</f>
        <v>#VALUE!</v>
      </c>
      <c r="AY116" s="5" t="e">
        <f>A_R[[#This Row],[24+]]-A_R[[#This Row],[25+]]</f>
        <v>#VALUE!</v>
      </c>
      <c r="AZ116" s="5" t="e">
        <f>A_R[[#This Row],[25+]]-A_R[[#This Row],[26+]]</f>
        <v>#VALUE!</v>
      </c>
      <c r="BA116" s="5" t="e">
        <f>A_R[[#This Row],[26+]]-A_R[[#This Row],[27+]]</f>
        <v>#VALUE!</v>
      </c>
      <c r="BB116" s="5" t="e">
        <f>A_R[[#This Row],[27+]]-A_R[[#This Row],[28+]]</f>
        <v>#VALUE!</v>
      </c>
    </row>
    <row r="117" spans="32:54" x14ac:dyDescent="0.25">
      <c r="AF117" s="5" t="e">
        <f>A_R[[#This Row],[5+]]-A_R[[#This Row],[6+]]</f>
        <v>#VALUE!</v>
      </c>
      <c r="AG117" s="5" t="e">
        <f>A_R[[#This Row],[6+]]-A_R[[#This Row],[7+]]</f>
        <v>#VALUE!</v>
      </c>
      <c r="AH117" s="5" t="e">
        <f>A_R[[#This Row],[7+]]-A_R[[#This Row],[8+]]</f>
        <v>#VALUE!</v>
      </c>
      <c r="AI117" s="5" t="e">
        <f>A_R[[#This Row],[8+]]-A_R[[#This Row],[9+]]</f>
        <v>#VALUE!</v>
      </c>
      <c r="AJ117" s="5" t="e">
        <f>A_R[[#This Row],[9+]]-A_R[[#This Row],[10+]]</f>
        <v>#VALUE!</v>
      </c>
      <c r="AK117" s="5" t="e">
        <f>A_R[[#This Row],[10+]]-A_R[[#This Row],[11+]]</f>
        <v>#VALUE!</v>
      </c>
      <c r="AL117" s="5" t="e">
        <f>A_R[[#This Row],[11+]]-A_R[[#This Row],[12+]]</f>
        <v>#VALUE!</v>
      </c>
      <c r="AM117" s="5" t="e">
        <f>A_R[[#This Row],[12+]]-A_R[[#This Row],[13+]]</f>
        <v>#VALUE!</v>
      </c>
      <c r="AN117" s="5" t="e">
        <f>A_R[[#This Row],[13+]]-A_R[[#This Row],[14+]]</f>
        <v>#VALUE!</v>
      </c>
      <c r="AO117" s="5" t="e">
        <f>A_R[[#This Row],[14+]]-A_R[[#This Row],[15+]]</f>
        <v>#VALUE!</v>
      </c>
      <c r="AP117" s="5" t="e">
        <f>A_R[[#This Row],[15+]]-A_R[[#This Row],[16+]]</f>
        <v>#VALUE!</v>
      </c>
      <c r="AQ117" s="5" t="e">
        <f>A_R[[#This Row],[16+]]-A_R[[#This Row],[17+]]</f>
        <v>#VALUE!</v>
      </c>
      <c r="AR117" s="5" t="e">
        <f>A_R[[#This Row],[17+]]-A_R[[#This Row],[18+]]</f>
        <v>#VALUE!</v>
      </c>
      <c r="AS117" s="5" t="e">
        <f>A_R[[#This Row],[18+]]-A_R[[#This Row],[19+]]</f>
        <v>#VALUE!</v>
      </c>
      <c r="AT117" s="5" t="e">
        <f>A_R[[#This Row],[19+]]-A_R[[#This Row],[20+]]</f>
        <v>#VALUE!</v>
      </c>
      <c r="AU117" s="5" t="e">
        <f>A_R[[#This Row],[20+]]-A_R[[#This Row],[21+]]</f>
        <v>#VALUE!</v>
      </c>
      <c r="AV117" s="5" t="e">
        <f>A_R[[#This Row],[21+]]-A_R[[#This Row],[22+]]</f>
        <v>#VALUE!</v>
      </c>
      <c r="AW117" s="5" t="e">
        <f>A_R[[#This Row],[22+]]-A_R[[#This Row],[23+]]</f>
        <v>#VALUE!</v>
      </c>
      <c r="AX117" s="5" t="e">
        <f>A_R[[#This Row],[23+]]-A_R[[#This Row],[24+]]</f>
        <v>#VALUE!</v>
      </c>
      <c r="AY117" s="5" t="e">
        <f>A_R[[#This Row],[24+]]-A_R[[#This Row],[25+]]</f>
        <v>#VALUE!</v>
      </c>
      <c r="AZ117" s="5" t="e">
        <f>A_R[[#This Row],[25+]]-A_R[[#This Row],[26+]]</f>
        <v>#VALUE!</v>
      </c>
      <c r="BA117" s="5" t="e">
        <f>A_R[[#This Row],[26+]]-A_R[[#This Row],[27+]]</f>
        <v>#VALUE!</v>
      </c>
      <c r="BB117" s="5" t="e">
        <f>A_R[[#This Row],[27+]]-A_R[[#This Row],[28+]]</f>
        <v>#VALUE!</v>
      </c>
    </row>
    <row r="118" spans="32:54" x14ac:dyDescent="0.25">
      <c r="AF118" s="5" t="e">
        <f>A_R[[#This Row],[5+]]-A_R[[#This Row],[6+]]</f>
        <v>#VALUE!</v>
      </c>
      <c r="AG118" s="5" t="e">
        <f>A_R[[#This Row],[6+]]-A_R[[#This Row],[7+]]</f>
        <v>#VALUE!</v>
      </c>
      <c r="AH118" s="5" t="e">
        <f>A_R[[#This Row],[7+]]-A_R[[#This Row],[8+]]</f>
        <v>#VALUE!</v>
      </c>
      <c r="AI118" s="5" t="e">
        <f>A_R[[#This Row],[8+]]-A_R[[#This Row],[9+]]</f>
        <v>#VALUE!</v>
      </c>
      <c r="AJ118" s="5" t="e">
        <f>A_R[[#This Row],[9+]]-A_R[[#This Row],[10+]]</f>
        <v>#VALUE!</v>
      </c>
      <c r="AK118" s="5" t="e">
        <f>A_R[[#This Row],[10+]]-A_R[[#This Row],[11+]]</f>
        <v>#VALUE!</v>
      </c>
      <c r="AL118" s="5" t="e">
        <f>A_R[[#This Row],[11+]]-A_R[[#This Row],[12+]]</f>
        <v>#VALUE!</v>
      </c>
      <c r="AM118" s="5" t="e">
        <f>A_R[[#This Row],[12+]]-A_R[[#This Row],[13+]]</f>
        <v>#VALUE!</v>
      </c>
      <c r="AN118" s="5" t="e">
        <f>A_R[[#This Row],[13+]]-A_R[[#This Row],[14+]]</f>
        <v>#VALUE!</v>
      </c>
      <c r="AO118" s="5" t="e">
        <f>A_R[[#This Row],[14+]]-A_R[[#This Row],[15+]]</f>
        <v>#VALUE!</v>
      </c>
      <c r="AP118" s="5" t="e">
        <f>A_R[[#This Row],[15+]]-A_R[[#This Row],[16+]]</f>
        <v>#VALUE!</v>
      </c>
      <c r="AQ118" s="5" t="e">
        <f>A_R[[#This Row],[16+]]-A_R[[#This Row],[17+]]</f>
        <v>#VALUE!</v>
      </c>
      <c r="AR118" s="5" t="e">
        <f>A_R[[#This Row],[17+]]-A_R[[#This Row],[18+]]</f>
        <v>#VALUE!</v>
      </c>
      <c r="AS118" s="5" t="e">
        <f>A_R[[#This Row],[18+]]-A_R[[#This Row],[19+]]</f>
        <v>#VALUE!</v>
      </c>
      <c r="AT118" s="5" t="e">
        <f>A_R[[#This Row],[19+]]-A_R[[#This Row],[20+]]</f>
        <v>#VALUE!</v>
      </c>
      <c r="AU118" s="5" t="e">
        <f>A_R[[#This Row],[20+]]-A_R[[#This Row],[21+]]</f>
        <v>#VALUE!</v>
      </c>
      <c r="AV118" s="5" t="e">
        <f>A_R[[#This Row],[21+]]-A_R[[#This Row],[22+]]</f>
        <v>#VALUE!</v>
      </c>
      <c r="AW118" s="5" t="e">
        <f>A_R[[#This Row],[22+]]-A_R[[#This Row],[23+]]</f>
        <v>#VALUE!</v>
      </c>
      <c r="AX118" s="5" t="e">
        <f>A_R[[#This Row],[23+]]-A_R[[#This Row],[24+]]</f>
        <v>#VALUE!</v>
      </c>
      <c r="AY118" s="5" t="e">
        <f>A_R[[#This Row],[24+]]-A_R[[#This Row],[25+]]</f>
        <v>#VALUE!</v>
      </c>
      <c r="AZ118" s="5" t="e">
        <f>A_R[[#This Row],[25+]]-A_R[[#This Row],[26+]]</f>
        <v>#VALUE!</v>
      </c>
      <c r="BA118" s="5" t="e">
        <f>A_R[[#This Row],[26+]]-A_R[[#This Row],[27+]]</f>
        <v>#VALUE!</v>
      </c>
      <c r="BB118" s="5" t="e">
        <f>A_R[[#This Row],[27+]]-A_R[[#This Row],[28+]]</f>
        <v>#VALUE!</v>
      </c>
    </row>
    <row r="119" spans="32:54" x14ac:dyDescent="0.25">
      <c r="AF119" s="5" t="e">
        <f>A_R[[#This Row],[5+]]-A_R[[#This Row],[6+]]</f>
        <v>#VALUE!</v>
      </c>
      <c r="AG119" s="5" t="e">
        <f>A_R[[#This Row],[6+]]-A_R[[#This Row],[7+]]</f>
        <v>#VALUE!</v>
      </c>
      <c r="AH119" s="5" t="e">
        <f>A_R[[#This Row],[7+]]-A_R[[#This Row],[8+]]</f>
        <v>#VALUE!</v>
      </c>
      <c r="AI119" s="5" t="e">
        <f>A_R[[#This Row],[8+]]-A_R[[#This Row],[9+]]</f>
        <v>#VALUE!</v>
      </c>
      <c r="AJ119" s="5" t="e">
        <f>A_R[[#This Row],[9+]]-A_R[[#This Row],[10+]]</f>
        <v>#VALUE!</v>
      </c>
      <c r="AK119" s="5" t="e">
        <f>A_R[[#This Row],[10+]]-A_R[[#This Row],[11+]]</f>
        <v>#VALUE!</v>
      </c>
      <c r="AL119" s="5" t="e">
        <f>A_R[[#This Row],[11+]]-A_R[[#This Row],[12+]]</f>
        <v>#VALUE!</v>
      </c>
      <c r="AM119" s="5" t="e">
        <f>A_R[[#This Row],[12+]]-A_R[[#This Row],[13+]]</f>
        <v>#VALUE!</v>
      </c>
      <c r="AN119" s="5" t="e">
        <f>A_R[[#This Row],[13+]]-A_R[[#This Row],[14+]]</f>
        <v>#VALUE!</v>
      </c>
      <c r="AO119" s="5" t="e">
        <f>A_R[[#This Row],[14+]]-A_R[[#This Row],[15+]]</f>
        <v>#VALUE!</v>
      </c>
      <c r="AP119" s="5" t="e">
        <f>A_R[[#This Row],[15+]]-A_R[[#This Row],[16+]]</f>
        <v>#VALUE!</v>
      </c>
      <c r="AQ119" s="5" t="e">
        <f>A_R[[#This Row],[16+]]-A_R[[#This Row],[17+]]</f>
        <v>#VALUE!</v>
      </c>
      <c r="AR119" s="5" t="e">
        <f>A_R[[#This Row],[17+]]-A_R[[#This Row],[18+]]</f>
        <v>#VALUE!</v>
      </c>
      <c r="AS119" s="5" t="e">
        <f>A_R[[#This Row],[18+]]-A_R[[#This Row],[19+]]</f>
        <v>#VALUE!</v>
      </c>
      <c r="AT119" s="5" t="e">
        <f>A_R[[#This Row],[19+]]-A_R[[#This Row],[20+]]</f>
        <v>#VALUE!</v>
      </c>
      <c r="AU119" s="5" t="e">
        <f>A_R[[#This Row],[20+]]-A_R[[#This Row],[21+]]</f>
        <v>#VALUE!</v>
      </c>
      <c r="AV119" s="5" t="e">
        <f>A_R[[#This Row],[21+]]-A_R[[#This Row],[22+]]</f>
        <v>#VALUE!</v>
      </c>
      <c r="AW119" s="5" t="e">
        <f>A_R[[#This Row],[22+]]-A_R[[#This Row],[23+]]</f>
        <v>#VALUE!</v>
      </c>
      <c r="AX119" s="5" t="e">
        <f>A_R[[#This Row],[23+]]-A_R[[#This Row],[24+]]</f>
        <v>#VALUE!</v>
      </c>
      <c r="AY119" s="5" t="e">
        <f>A_R[[#This Row],[24+]]-A_R[[#This Row],[25+]]</f>
        <v>#VALUE!</v>
      </c>
      <c r="AZ119" s="5" t="e">
        <f>A_R[[#This Row],[25+]]-A_R[[#This Row],[26+]]</f>
        <v>#VALUE!</v>
      </c>
      <c r="BA119" s="5" t="e">
        <f>A_R[[#This Row],[26+]]-A_R[[#This Row],[27+]]</f>
        <v>#VALUE!</v>
      </c>
      <c r="BB119" s="5" t="e">
        <f>A_R[[#This Row],[27+]]-A_R[[#This Row],[28+]]</f>
        <v>#VALUE!</v>
      </c>
    </row>
    <row r="120" spans="32:54" x14ac:dyDescent="0.25">
      <c r="AF120" s="5" t="e">
        <f>A_R[[#This Row],[5+]]-A_R[[#This Row],[6+]]</f>
        <v>#VALUE!</v>
      </c>
      <c r="AG120" s="5" t="e">
        <f>A_R[[#This Row],[6+]]-A_R[[#This Row],[7+]]</f>
        <v>#VALUE!</v>
      </c>
      <c r="AH120" s="5" t="e">
        <f>A_R[[#This Row],[7+]]-A_R[[#This Row],[8+]]</f>
        <v>#VALUE!</v>
      </c>
      <c r="AI120" s="5" t="e">
        <f>A_R[[#This Row],[8+]]-A_R[[#This Row],[9+]]</f>
        <v>#VALUE!</v>
      </c>
      <c r="AJ120" s="5" t="e">
        <f>A_R[[#This Row],[9+]]-A_R[[#This Row],[10+]]</f>
        <v>#VALUE!</v>
      </c>
      <c r="AK120" s="5" t="e">
        <f>A_R[[#This Row],[10+]]-A_R[[#This Row],[11+]]</f>
        <v>#VALUE!</v>
      </c>
      <c r="AL120" s="5" t="e">
        <f>A_R[[#This Row],[11+]]-A_R[[#This Row],[12+]]</f>
        <v>#VALUE!</v>
      </c>
      <c r="AM120" s="5" t="e">
        <f>A_R[[#This Row],[12+]]-A_R[[#This Row],[13+]]</f>
        <v>#VALUE!</v>
      </c>
      <c r="AN120" s="5" t="e">
        <f>A_R[[#This Row],[13+]]-A_R[[#This Row],[14+]]</f>
        <v>#VALUE!</v>
      </c>
      <c r="AO120" s="5" t="e">
        <f>A_R[[#This Row],[14+]]-A_R[[#This Row],[15+]]</f>
        <v>#VALUE!</v>
      </c>
      <c r="AP120" s="5" t="e">
        <f>A_R[[#This Row],[15+]]-A_R[[#This Row],[16+]]</f>
        <v>#VALUE!</v>
      </c>
      <c r="AQ120" s="5" t="e">
        <f>A_R[[#This Row],[16+]]-A_R[[#This Row],[17+]]</f>
        <v>#VALUE!</v>
      </c>
      <c r="AR120" s="5" t="e">
        <f>A_R[[#This Row],[17+]]-A_R[[#This Row],[18+]]</f>
        <v>#VALUE!</v>
      </c>
      <c r="AS120" s="5" t="e">
        <f>A_R[[#This Row],[18+]]-A_R[[#This Row],[19+]]</f>
        <v>#VALUE!</v>
      </c>
      <c r="AT120" s="5" t="e">
        <f>A_R[[#This Row],[19+]]-A_R[[#This Row],[20+]]</f>
        <v>#VALUE!</v>
      </c>
      <c r="AU120" s="5" t="e">
        <f>A_R[[#This Row],[20+]]-A_R[[#This Row],[21+]]</f>
        <v>#VALUE!</v>
      </c>
      <c r="AV120" s="5" t="e">
        <f>A_R[[#This Row],[21+]]-A_R[[#This Row],[22+]]</f>
        <v>#VALUE!</v>
      </c>
      <c r="AW120" s="5" t="e">
        <f>A_R[[#This Row],[22+]]-A_R[[#This Row],[23+]]</f>
        <v>#VALUE!</v>
      </c>
      <c r="AX120" s="5" t="e">
        <f>A_R[[#This Row],[23+]]-A_R[[#This Row],[24+]]</f>
        <v>#VALUE!</v>
      </c>
      <c r="AY120" s="5" t="e">
        <f>A_R[[#This Row],[24+]]-A_R[[#This Row],[25+]]</f>
        <v>#VALUE!</v>
      </c>
      <c r="AZ120" s="5" t="e">
        <f>A_R[[#This Row],[25+]]-A_R[[#This Row],[26+]]</f>
        <v>#VALUE!</v>
      </c>
      <c r="BA120" s="5" t="e">
        <f>A_R[[#This Row],[26+]]-A_R[[#This Row],[27+]]</f>
        <v>#VALUE!</v>
      </c>
      <c r="BB120" s="5" t="e">
        <f>A_R[[#This Row],[27+]]-A_R[[#This Row],[28+]]</f>
        <v>#VALUE!</v>
      </c>
    </row>
    <row r="121" spans="32:54" x14ac:dyDescent="0.25">
      <c r="AF121" s="5" t="e">
        <f>A_R[[#This Row],[5+]]-A_R[[#This Row],[6+]]</f>
        <v>#VALUE!</v>
      </c>
      <c r="AG121" s="5" t="e">
        <f>A_R[[#This Row],[6+]]-A_R[[#This Row],[7+]]</f>
        <v>#VALUE!</v>
      </c>
      <c r="AH121" s="5" t="e">
        <f>A_R[[#This Row],[7+]]-A_R[[#This Row],[8+]]</f>
        <v>#VALUE!</v>
      </c>
      <c r="AI121" s="5" t="e">
        <f>A_R[[#This Row],[8+]]-A_R[[#This Row],[9+]]</f>
        <v>#VALUE!</v>
      </c>
      <c r="AJ121" s="5" t="e">
        <f>A_R[[#This Row],[9+]]-A_R[[#This Row],[10+]]</f>
        <v>#VALUE!</v>
      </c>
      <c r="AK121" s="5" t="e">
        <f>A_R[[#This Row],[10+]]-A_R[[#This Row],[11+]]</f>
        <v>#VALUE!</v>
      </c>
      <c r="AL121" s="5" t="e">
        <f>A_R[[#This Row],[11+]]-A_R[[#This Row],[12+]]</f>
        <v>#VALUE!</v>
      </c>
      <c r="AM121" s="5" t="e">
        <f>A_R[[#This Row],[12+]]-A_R[[#This Row],[13+]]</f>
        <v>#VALUE!</v>
      </c>
      <c r="AN121" s="5" t="e">
        <f>A_R[[#This Row],[13+]]-A_R[[#This Row],[14+]]</f>
        <v>#VALUE!</v>
      </c>
      <c r="AO121" s="5" t="e">
        <f>A_R[[#This Row],[14+]]-A_R[[#This Row],[15+]]</f>
        <v>#VALUE!</v>
      </c>
      <c r="AP121" s="5" t="e">
        <f>A_R[[#This Row],[15+]]-A_R[[#This Row],[16+]]</f>
        <v>#VALUE!</v>
      </c>
      <c r="AQ121" s="5" t="e">
        <f>A_R[[#This Row],[16+]]-A_R[[#This Row],[17+]]</f>
        <v>#VALUE!</v>
      </c>
      <c r="AR121" s="5" t="e">
        <f>A_R[[#This Row],[17+]]-A_R[[#This Row],[18+]]</f>
        <v>#VALUE!</v>
      </c>
      <c r="AS121" s="5" t="e">
        <f>A_R[[#This Row],[18+]]-A_R[[#This Row],[19+]]</f>
        <v>#VALUE!</v>
      </c>
      <c r="AT121" s="5" t="e">
        <f>A_R[[#This Row],[19+]]-A_R[[#This Row],[20+]]</f>
        <v>#VALUE!</v>
      </c>
      <c r="AU121" s="5" t="e">
        <f>A_R[[#This Row],[20+]]-A_R[[#This Row],[21+]]</f>
        <v>#VALUE!</v>
      </c>
      <c r="AV121" s="5" t="e">
        <f>A_R[[#This Row],[21+]]-A_R[[#This Row],[22+]]</f>
        <v>#VALUE!</v>
      </c>
      <c r="AW121" s="5" t="e">
        <f>A_R[[#This Row],[22+]]-A_R[[#This Row],[23+]]</f>
        <v>#VALUE!</v>
      </c>
      <c r="AX121" s="5" t="e">
        <f>A_R[[#This Row],[23+]]-A_R[[#This Row],[24+]]</f>
        <v>#VALUE!</v>
      </c>
      <c r="AY121" s="5" t="e">
        <f>A_R[[#This Row],[24+]]-A_R[[#This Row],[25+]]</f>
        <v>#VALUE!</v>
      </c>
      <c r="AZ121" s="5" t="e">
        <f>A_R[[#This Row],[25+]]-A_R[[#This Row],[26+]]</f>
        <v>#VALUE!</v>
      </c>
      <c r="BA121" s="5" t="e">
        <f>A_R[[#This Row],[26+]]-A_R[[#This Row],[27+]]</f>
        <v>#VALUE!</v>
      </c>
      <c r="BB121" s="5" t="e">
        <f>A_R[[#This Row],[27+]]-A_R[[#This Row],[28+]]</f>
        <v>#VALUE!</v>
      </c>
    </row>
    <row r="122" spans="32:54" x14ac:dyDescent="0.25">
      <c r="AF122" s="5" t="e">
        <f>A_R[[#This Row],[5+]]-A_R[[#This Row],[6+]]</f>
        <v>#VALUE!</v>
      </c>
      <c r="AG122" s="5" t="e">
        <f>A_R[[#This Row],[6+]]-A_R[[#This Row],[7+]]</f>
        <v>#VALUE!</v>
      </c>
      <c r="AH122" s="5" t="e">
        <f>A_R[[#This Row],[7+]]-A_R[[#This Row],[8+]]</f>
        <v>#VALUE!</v>
      </c>
      <c r="AI122" s="5" t="e">
        <f>A_R[[#This Row],[8+]]-A_R[[#This Row],[9+]]</f>
        <v>#VALUE!</v>
      </c>
      <c r="AJ122" s="5" t="e">
        <f>A_R[[#This Row],[9+]]-A_R[[#This Row],[10+]]</f>
        <v>#VALUE!</v>
      </c>
      <c r="AK122" s="5" t="e">
        <f>A_R[[#This Row],[10+]]-A_R[[#This Row],[11+]]</f>
        <v>#VALUE!</v>
      </c>
      <c r="AL122" s="5" t="e">
        <f>A_R[[#This Row],[11+]]-A_R[[#This Row],[12+]]</f>
        <v>#VALUE!</v>
      </c>
      <c r="AM122" s="5" t="e">
        <f>A_R[[#This Row],[12+]]-A_R[[#This Row],[13+]]</f>
        <v>#VALUE!</v>
      </c>
      <c r="AN122" s="5" t="e">
        <f>A_R[[#This Row],[13+]]-A_R[[#This Row],[14+]]</f>
        <v>#VALUE!</v>
      </c>
      <c r="AO122" s="5" t="e">
        <f>A_R[[#This Row],[14+]]-A_R[[#This Row],[15+]]</f>
        <v>#VALUE!</v>
      </c>
      <c r="AP122" s="5" t="e">
        <f>A_R[[#This Row],[15+]]-A_R[[#This Row],[16+]]</f>
        <v>#VALUE!</v>
      </c>
      <c r="AQ122" s="5" t="e">
        <f>A_R[[#This Row],[16+]]-A_R[[#This Row],[17+]]</f>
        <v>#VALUE!</v>
      </c>
      <c r="AR122" s="5" t="e">
        <f>A_R[[#This Row],[17+]]-A_R[[#This Row],[18+]]</f>
        <v>#VALUE!</v>
      </c>
      <c r="AS122" s="5" t="e">
        <f>A_R[[#This Row],[18+]]-A_R[[#This Row],[19+]]</f>
        <v>#VALUE!</v>
      </c>
      <c r="AT122" s="5" t="e">
        <f>A_R[[#This Row],[19+]]-A_R[[#This Row],[20+]]</f>
        <v>#VALUE!</v>
      </c>
      <c r="AU122" s="5" t="e">
        <f>A_R[[#This Row],[20+]]-A_R[[#This Row],[21+]]</f>
        <v>#VALUE!</v>
      </c>
      <c r="AV122" s="5" t="e">
        <f>A_R[[#This Row],[21+]]-A_R[[#This Row],[22+]]</f>
        <v>#VALUE!</v>
      </c>
      <c r="AW122" s="5" t="e">
        <f>A_R[[#This Row],[22+]]-A_R[[#This Row],[23+]]</f>
        <v>#VALUE!</v>
      </c>
      <c r="AX122" s="5" t="e">
        <f>A_R[[#This Row],[23+]]-A_R[[#This Row],[24+]]</f>
        <v>#VALUE!</v>
      </c>
      <c r="AY122" s="5" t="e">
        <f>A_R[[#This Row],[24+]]-A_R[[#This Row],[25+]]</f>
        <v>#VALUE!</v>
      </c>
      <c r="AZ122" s="5" t="e">
        <f>A_R[[#This Row],[25+]]-A_R[[#This Row],[26+]]</f>
        <v>#VALUE!</v>
      </c>
      <c r="BA122" s="5" t="e">
        <f>A_R[[#This Row],[26+]]-A_R[[#This Row],[27+]]</f>
        <v>#VALUE!</v>
      </c>
      <c r="BB122" s="5" t="e">
        <f>A_R[[#This Row],[27+]]-A_R[[#This Row],[28+]]</f>
        <v>#VALUE!</v>
      </c>
    </row>
    <row r="123" spans="32:54" x14ac:dyDescent="0.25">
      <c r="AF123" s="5" t="e">
        <f>A_R[[#This Row],[5+]]-A_R[[#This Row],[6+]]</f>
        <v>#VALUE!</v>
      </c>
      <c r="AG123" s="5" t="e">
        <f>A_R[[#This Row],[6+]]-A_R[[#This Row],[7+]]</f>
        <v>#VALUE!</v>
      </c>
      <c r="AH123" s="5" t="e">
        <f>A_R[[#This Row],[7+]]-A_R[[#This Row],[8+]]</f>
        <v>#VALUE!</v>
      </c>
      <c r="AI123" s="5" t="e">
        <f>A_R[[#This Row],[8+]]-A_R[[#This Row],[9+]]</f>
        <v>#VALUE!</v>
      </c>
      <c r="AJ123" s="5" t="e">
        <f>A_R[[#This Row],[9+]]-A_R[[#This Row],[10+]]</f>
        <v>#VALUE!</v>
      </c>
      <c r="AK123" s="5" t="e">
        <f>A_R[[#This Row],[10+]]-A_R[[#This Row],[11+]]</f>
        <v>#VALUE!</v>
      </c>
      <c r="AL123" s="5" t="e">
        <f>A_R[[#This Row],[11+]]-A_R[[#This Row],[12+]]</f>
        <v>#VALUE!</v>
      </c>
      <c r="AM123" s="5" t="e">
        <f>A_R[[#This Row],[12+]]-A_R[[#This Row],[13+]]</f>
        <v>#VALUE!</v>
      </c>
      <c r="AN123" s="5" t="e">
        <f>A_R[[#This Row],[13+]]-A_R[[#This Row],[14+]]</f>
        <v>#VALUE!</v>
      </c>
      <c r="AO123" s="5" t="e">
        <f>A_R[[#This Row],[14+]]-A_R[[#This Row],[15+]]</f>
        <v>#VALUE!</v>
      </c>
      <c r="AP123" s="5" t="e">
        <f>A_R[[#This Row],[15+]]-A_R[[#This Row],[16+]]</f>
        <v>#VALUE!</v>
      </c>
      <c r="AQ123" s="5" t="e">
        <f>A_R[[#This Row],[16+]]-A_R[[#This Row],[17+]]</f>
        <v>#VALUE!</v>
      </c>
      <c r="AR123" s="5" t="e">
        <f>A_R[[#This Row],[17+]]-A_R[[#This Row],[18+]]</f>
        <v>#VALUE!</v>
      </c>
      <c r="AS123" s="5" t="e">
        <f>A_R[[#This Row],[18+]]-A_R[[#This Row],[19+]]</f>
        <v>#VALUE!</v>
      </c>
      <c r="AT123" s="5" t="e">
        <f>A_R[[#This Row],[19+]]-A_R[[#This Row],[20+]]</f>
        <v>#VALUE!</v>
      </c>
      <c r="AU123" s="5" t="e">
        <f>A_R[[#This Row],[20+]]-A_R[[#This Row],[21+]]</f>
        <v>#VALUE!</v>
      </c>
      <c r="AV123" s="5" t="e">
        <f>A_R[[#This Row],[21+]]-A_R[[#This Row],[22+]]</f>
        <v>#VALUE!</v>
      </c>
      <c r="AW123" s="5" t="e">
        <f>A_R[[#This Row],[22+]]-A_R[[#This Row],[23+]]</f>
        <v>#VALUE!</v>
      </c>
      <c r="AX123" s="5" t="e">
        <f>A_R[[#This Row],[23+]]-A_R[[#This Row],[24+]]</f>
        <v>#VALUE!</v>
      </c>
      <c r="AY123" s="5" t="e">
        <f>A_R[[#This Row],[24+]]-A_R[[#This Row],[25+]]</f>
        <v>#VALUE!</v>
      </c>
      <c r="AZ123" s="5" t="e">
        <f>A_R[[#This Row],[25+]]-A_R[[#This Row],[26+]]</f>
        <v>#VALUE!</v>
      </c>
      <c r="BA123" s="5" t="e">
        <f>A_R[[#This Row],[26+]]-A_R[[#This Row],[27+]]</f>
        <v>#VALUE!</v>
      </c>
      <c r="BB123" s="5" t="e">
        <f>A_R[[#This Row],[27+]]-A_R[[#This Row],[28+]]</f>
        <v>#VALUE!</v>
      </c>
    </row>
    <row r="124" spans="32:54" x14ac:dyDescent="0.25">
      <c r="AF124" s="5" t="e">
        <f>A_R[[#This Row],[5+]]-A_R[[#This Row],[6+]]</f>
        <v>#VALUE!</v>
      </c>
      <c r="AG124" s="5" t="e">
        <f>A_R[[#This Row],[6+]]-A_R[[#This Row],[7+]]</f>
        <v>#VALUE!</v>
      </c>
      <c r="AH124" s="5" t="e">
        <f>A_R[[#This Row],[7+]]-A_R[[#This Row],[8+]]</f>
        <v>#VALUE!</v>
      </c>
      <c r="AI124" s="5" t="e">
        <f>A_R[[#This Row],[8+]]-A_R[[#This Row],[9+]]</f>
        <v>#VALUE!</v>
      </c>
      <c r="AJ124" s="5" t="e">
        <f>A_R[[#This Row],[9+]]-A_R[[#This Row],[10+]]</f>
        <v>#VALUE!</v>
      </c>
      <c r="AK124" s="5" t="e">
        <f>A_R[[#This Row],[10+]]-A_R[[#This Row],[11+]]</f>
        <v>#VALUE!</v>
      </c>
      <c r="AL124" s="5" t="e">
        <f>A_R[[#This Row],[11+]]-A_R[[#This Row],[12+]]</f>
        <v>#VALUE!</v>
      </c>
      <c r="AM124" s="5" t="e">
        <f>A_R[[#This Row],[12+]]-A_R[[#This Row],[13+]]</f>
        <v>#VALUE!</v>
      </c>
      <c r="AN124" s="5" t="e">
        <f>A_R[[#This Row],[13+]]-A_R[[#This Row],[14+]]</f>
        <v>#VALUE!</v>
      </c>
      <c r="AO124" s="5" t="e">
        <f>A_R[[#This Row],[14+]]-A_R[[#This Row],[15+]]</f>
        <v>#VALUE!</v>
      </c>
      <c r="AP124" s="5" t="e">
        <f>A_R[[#This Row],[15+]]-A_R[[#This Row],[16+]]</f>
        <v>#VALUE!</v>
      </c>
      <c r="AQ124" s="5" t="e">
        <f>A_R[[#This Row],[16+]]-A_R[[#This Row],[17+]]</f>
        <v>#VALUE!</v>
      </c>
      <c r="AR124" s="5" t="e">
        <f>A_R[[#This Row],[17+]]-A_R[[#This Row],[18+]]</f>
        <v>#VALUE!</v>
      </c>
      <c r="AS124" s="5" t="e">
        <f>A_R[[#This Row],[18+]]-A_R[[#This Row],[19+]]</f>
        <v>#VALUE!</v>
      </c>
      <c r="AT124" s="5" t="e">
        <f>A_R[[#This Row],[19+]]-A_R[[#This Row],[20+]]</f>
        <v>#VALUE!</v>
      </c>
      <c r="AU124" s="5" t="e">
        <f>A_R[[#This Row],[20+]]-A_R[[#This Row],[21+]]</f>
        <v>#VALUE!</v>
      </c>
      <c r="AV124" s="5" t="e">
        <f>A_R[[#This Row],[21+]]-A_R[[#This Row],[22+]]</f>
        <v>#VALUE!</v>
      </c>
      <c r="AW124" s="5" t="e">
        <f>A_R[[#This Row],[22+]]-A_R[[#This Row],[23+]]</f>
        <v>#VALUE!</v>
      </c>
      <c r="AX124" s="5" t="e">
        <f>A_R[[#This Row],[23+]]-A_R[[#This Row],[24+]]</f>
        <v>#VALUE!</v>
      </c>
      <c r="AY124" s="5" t="e">
        <f>A_R[[#This Row],[24+]]-A_R[[#This Row],[25+]]</f>
        <v>#VALUE!</v>
      </c>
      <c r="AZ124" s="5" t="e">
        <f>A_R[[#This Row],[25+]]-A_R[[#This Row],[26+]]</f>
        <v>#VALUE!</v>
      </c>
      <c r="BA124" s="5" t="e">
        <f>A_R[[#This Row],[26+]]-A_R[[#This Row],[27+]]</f>
        <v>#VALUE!</v>
      </c>
      <c r="BB124" s="5" t="e">
        <f>A_R[[#This Row],[27+]]-A_R[[#This Row],[28+]]</f>
        <v>#VALUE!</v>
      </c>
    </row>
    <row r="125" spans="32:54" x14ac:dyDescent="0.25">
      <c r="AF125" s="5" t="e">
        <f>A_R[[#This Row],[5+]]-A_R[[#This Row],[6+]]</f>
        <v>#VALUE!</v>
      </c>
      <c r="AG125" s="5" t="e">
        <f>A_R[[#This Row],[6+]]-A_R[[#This Row],[7+]]</f>
        <v>#VALUE!</v>
      </c>
      <c r="AH125" s="5" t="e">
        <f>A_R[[#This Row],[7+]]-A_R[[#This Row],[8+]]</f>
        <v>#VALUE!</v>
      </c>
      <c r="AI125" s="5" t="e">
        <f>A_R[[#This Row],[8+]]-A_R[[#This Row],[9+]]</f>
        <v>#VALUE!</v>
      </c>
      <c r="AJ125" s="5" t="e">
        <f>A_R[[#This Row],[9+]]-A_R[[#This Row],[10+]]</f>
        <v>#VALUE!</v>
      </c>
      <c r="AK125" s="5" t="e">
        <f>A_R[[#This Row],[10+]]-A_R[[#This Row],[11+]]</f>
        <v>#VALUE!</v>
      </c>
      <c r="AL125" s="5" t="e">
        <f>A_R[[#This Row],[11+]]-A_R[[#This Row],[12+]]</f>
        <v>#VALUE!</v>
      </c>
      <c r="AM125" s="5" t="e">
        <f>A_R[[#This Row],[12+]]-A_R[[#This Row],[13+]]</f>
        <v>#VALUE!</v>
      </c>
      <c r="AN125" s="5" t="e">
        <f>A_R[[#This Row],[13+]]-A_R[[#This Row],[14+]]</f>
        <v>#VALUE!</v>
      </c>
      <c r="AO125" s="5" t="e">
        <f>A_R[[#This Row],[14+]]-A_R[[#This Row],[15+]]</f>
        <v>#VALUE!</v>
      </c>
      <c r="AP125" s="5" t="e">
        <f>A_R[[#This Row],[15+]]-A_R[[#This Row],[16+]]</f>
        <v>#VALUE!</v>
      </c>
      <c r="AQ125" s="5" t="e">
        <f>A_R[[#This Row],[16+]]-A_R[[#This Row],[17+]]</f>
        <v>#VALUE!</v>
      </c>
      <c r="AR125" s="5" t="e">
        <f>A_R[[#This Row],[17+]]-A_R[[#This Row],[18+]]</f>
        <v>#VALUE!</v>
      </c>
      <c r="AS125" s="5" t="e">
        <f>A_R[[#This Row],[18+]]-A_R[[#This Row],[19+]]</f>
        <v>#VALUE!</v>
      </c>
      <c r="AT125" s="5" t="e">
        <f>A_R[[#This Row],[19+]]-A_R[[#This Row],[20+]]</f>
        <v>#VALUE!</v>
      </c>
      <c r="AU125" s="5" t="e">
        <f>A_R[[#This Row],[20+]]-A_R[[#This Row],[21+]]</f>
        <v>#VALUE!</v>
      </c>
      <c r="AV125" s="5" t="e">
        <f>A_R[[#This Row],[21+]]-A_R[[#This Row],[22+]]</f>
        <v>#VALUE!</v>
      </c>
      <c r="AW125" s="5" t="e">
        <f>A_R[[#This Row],[22+]]-A_R[[#This Row],[23+]]</f>
        <v>#VALUE!</v>
      </c>
      <c r="AX125" s="5" t="e">
        <f>A_R[[#This Row],[23+]]-A_R[[#This Row],[24+]]</f>
        <v>#VALUE!</v>
      </c>
      <c r="AY125" s="5" t="e">
        <f>A_R[[#This Row],[24+]]-A_R[[#This Row],[25+]]</f>
        <v>#VALUE!</v>
      </c>
      <c r="AZ125" s="5" t="e">
        <f>A_R[[#This Row],[25+]]-A_R[[#This Row],[26+]]</f>
        <v>#VALUE!</v>
      </c>
      <c r="BA125" s="5" t="e">
        <f>A_R[[#This Row],[26+]]-A_R[[#This Row],[27+]]</f>
        <v>#VALUE!</v>
      </c>
      <c r="BB125" s="5" t="e">
        <f>A_R[[#This Row],[27+]]-A_R[[#This Row],[28+]]</f>
        <v>#VALUE!</v>
      </c>
    </row>
    <row r="126" spans="32:54" x14ac:dyDescent="0.25">
      <c r="AF126" s="5" t="e">
        <f>A_R[[#This Row],[5+]]-A_R[[#This Row],[6+]]</f>
        <v>#VALUE!</v>
      </c>
      <c r="AG126" s="5" t="e">
        <f>A_R[[#This Row],[6+]]-A_R[[#This Row],[7+]]</f>
        <v>#VALUE!</v>
      </c>
      <c r="AH126" s="5" t="e">
        <f>A_R[[#This Row],[7+]]-A_R[[#This Row],[8+]]</f>
        <v>#VALUE!</v>
      </c>
      <c r="AI126" s="5" t="e">
        <f>A_R[[#This Row],[8+]]-A_R[[#This Row],[9+]]</f>
        <v>#VALUE!</v>
      </c>
      <c r="AJ126" s="5" t="e">
        <f>A_R[[#This Row],[9+]]-A_R[[#This Row],[10+]]</f>
        <v>#VALUE!</v>
      </c>
      <c r="AK126" s="5" t="e">
        <f>A_R[[#This Row],[10+]]-A_R[[#This Row],[11+]]</f>
        <v>#VALUE!</v>
      </c>
      <c r="AL126" s="5" t="e">
        <f>A_R[[#This Row],[11+]]-A_R[[#This Row],[12+]]</f>
        <v>#VALUE!</v>
      </c>
      <c r="AM126" s="5" t="e">
        <f>A_R[[#This Row],[12+]]-A_R[[#This Row],[13+]]</f>
        <v>#VALUE!</v>
      </c>
      <c r="AN126" s="5" t="e">
        <f>A_R[[#This Row],[13+]]-A_R[[#This Row],[14+]]</f>
        <v>#VALUE!</v>
      </c>
      <c r="AO126" s="5" t="e">
        <f>A_R[[#This Row],[14+]]-A_R[[#This Row],[15+]]</f>
        <v>#VALUE!</v>
      </c>
      <c r="AP126" s="5" t="e">
        <f>A_R[[#This Row],[15+]]-A_R[[#This Row],[16+]]</f>
        <v>#VALUE!</v>
      </c>
      <c r="AQ126" s="5" t="e">
        <f>A_R[[#This Row],[16+]]-A_R[[#This Row],[17+]]</f>
        <v>#VALUE!</v>
      </c>
      <c r="AR126" s="5" t="e">
        <f>A_R[[#This Row],[17+]]-A_R[[#This Row],[18+]]</f>
        <v>#VALUE!</v>
      </c>
      <c r="AS126" s="5" t="e">
        <f>A_R[[#This Row],[18+]]-A_R[[#This Row],[19+]]</f>
        <v>#VALUE!</v>
      </c>
      <c r="AT126" s="5" t="e">
        <f>A_R[[#This Row],[19+]]-A_R[[#This Row],[20+]]</f>
        <v>#VALUE!</v>
      </c>
      <c r="AU126" s="5" t="e">
        <f>A_R[[#This Row],[20+]]-A_R[[#This Row],[21+]]</f>
        <v>#VALUE!</v>
      </c>
      <c r="AV126" s="5" t="e">
        <f>A_R[[#This Row],[21+]]-A_R[[#This Row],[22+]]</f>
        <v>#VALUE!</v>
      </c>
      <c r="AW126" s="5" t="e">
        <f>A_R[[#This Row],[22+]]-A_R[[#This Row],[23+]]</f>
        <v>#VALUE!</v>
      </c>
      <c r="AX126" s="5" t="e">
        <f>A_R[[#This Row],[23+]]-A_R[[#This Row],[24+]]</f>
        <v>#VALUE!</v>
      </c>
      <c r="AY126" s="5" t="e">
        <f>A_R[[#This Row],[24+]]-A_R[[#This Row],[25+]]</f>
        <v>#VALUE!</v>
      </c>
      <c r="AZ126" s="5" t="e">
        <f>A_R[[#This Row],[25+]]-A_R[[#This Row],[26+]]</f>
        <v>#VALUE!</v>
      </c>
      <c r="BA126" s="5" t="e">
        <f>A_R[[#This Row],[26+]]-A_R[[#This Row],[27+]]</f>
        <v>#VALUE!</v>
      </c>
      <c r="BB126" s="5" t="e">
        <f>A_R[[#This Row],[27+]]-A_R[[#This Row],[28+]]</f>
        <v>#VALUE!</v>
      </c>
    </row>
    <row r="127" spans="32:54" x14ac:dyDescent="0.25">
      <c r="AF127" s="5" t="e">
        <f>A_R[[#This Row],[5+]]-A_R[[#This Row],[6+]]</f>
        <v>#VALUE!</v>
      </c>
      <c r="AG127" s="5" t="e">
        <f>A_R[[#This Row],[6+]]-A_R[[#This Row],[7+]]</f>
        <v>#VALUE!</v>
      </c>
      <c r="AH127" s="5" t="e">
        <f>A_R[[#This Row],[7+]]-A_R[[#This Row],[8+]]</f>
        <v>#VALUE!</v>
      </c>
      <c r="AI127" s="5" t="e">
        <f>A_R[[#This Row],[8+]]-A_R[[#This Row],[9+]]</f>
        <v>#VALUE!</v>
      </c>
      <c r="AJ127" s="5" t="e">
        <f>A_R[[#This Row],[9+]]-A_R[[#This Row],[10+]]</f>
        <v>#VALUE!</v>
      </c>
      <c r="AK127" s="5" t="e">
        <f>A_R[[#This Row],[10+]]-A_R[[#This Row],[11+]]</f>
        <v>#VALUE!</v>
      </c>
      <c r="AL127" s="5" t="e">
        <f>A_R[[#This Row],[11+]]-A_R[[#This Row],[12+]]</f>
        <v>#VALUE!</v>
      </c>
      <c r="AM127" s="5" t="e">
        <f>A_R[[#This Row],[12+]]-A_R[[#This Row],[13+]]</f>
        <v>#VALUE!</v>
      </c>
      <c r="AN127" s="5" t="e">
        <f>A_R[[#This Row],[13+]]-A_R[[#This Row],[14+]]</f>
        <v>#VALUE!</v>
      </c>
      <c r="AO127" s="5" t="e">
        <f>A_R[[#This Row],[14+]]-A_R[[#This Row],[15+]]</f>
        <v>#VALUE!</v>
      </c>
      <c r="AP127" s="5" t="e">
        <f>A_R[[#This Row],[15+]]-A_R[[#This Row],[16+]]</f>
        <v>#VALUE!</v>
      </c>
      <c r="AQ127" s="5" t="e">
        <f>A_R[[#This Row],[16+]]-A_R[[#This Row],[17+]]</f>
        <v>#VALUE!</v>
      </c>
      <c r="AR127" s="5" t="e">
        <f>A_R[[#This Row],[17+]]-A_R[[#This Row],[18+]]</f>
        <v>#VALUE!</v>
      </c>
      <c r="AS127" s="5" t="e">
        <f>A_R[[#This Row],[18+]]-A_R[[#This Row],[19+]]</f>
        <v>#VALUE!</v>
      </c>
      <c r="AT127" s="5" t="e">
        <f>A_R[[#This Row],[19+]]-A_R[[#This Row],[20+]]</f>
        <v>#VALUE!</v>
      </c>
      <c r="AU127" s="5" t="e">
        <f>A_R[[#This Row],[20+]]-A_R[[#This Row],[21+]]</f>
        <v>#VALUE!</v>
      </c>
      <c r="AV127" s="5" t="e">
        <f>A_R[[#This Row],[21+]]-A_R[[#This Row],[22+]]</f>
        <v>#VALUE!</v>
      </c>
      <c r="AW127" s="5" t="e">
        <f>A_R[[#This Row],[22+]]-A_R[[#This Row],[23+]]</f>
        <v>#VALUE!</v>
      </c>
      <c r="AX127" s="5" t="e">
        <f>A_R[[#This Row],[23+]]-A_R[[#This Row],[24+]]</f>
        <v>#VALUE!</v>
      </c>
      <c r="AY127" s="5" t="e">
        <f>A_R[[#This Row],[24+]]-A_R[[#This Row],[25+]]</f>
        <v>#VALUE!</v>
      </c>
      <c r="AZ127" s="5" t="e">
        <f>A_R[[#This Row],[25+]]-A_R[[#This Row],[26+]]</f>
        <v>#VALUE!</v>
      </c>
      <c r="BA127" s="5" t="e">
        <f>A_R[[#This Row],[26+]]-A_R[[#This Row],[27+]]</f>
        <v>#VALUE!</v>
      </c>
      <c r="BB127" s="5" t="e">
        <f>A_R[[#This Row],[27+]]-A_R[[#This Row],[28+]]</f>
        <v>#VALUE!</v>
      </c>
    </row>
    <row r="128" spans="32:54" x14ac:dyDescent="0.25">
      <c r="AF128" s="5" t="e">
        <f>A_R[[#This Row],[5+]]-A_R[[#This Row],[6+]]</f>
        <v>#VALUE!</v>
      </c>
      <c r="AG128" s="5" t="e">
        <f>A_R[[#This Row],[6+]]-A_R[[#This Row],[7+]]</f>
        <v>#VALUE!</v>
      </c>
      <c r="AH128" s="5" t="e">
        <f>A_R[[#This Row],[7+]]-A_R[[#This Row],[8+]]</f>
        <v>#VALUE!</v>
      </c>
      <c r="AI128" s="5" t="e">
        <f>A_R[[#This Row],[8+]]-A_R[[#This Row],[9+]]</f>
        <v>#VALUE!</v>
      </c>
      <c r="AJ128" s="5" t="e">
        <f>A_R[[#This Row],[9+]]-A_R[[#This Row],[10+]]</f>
        <v>#VALUE!</v>
      </c>
      <c r="AK128" s="5" t="e">
        <f>A_R[[#This Row],[10+]]-A_R[[#This Row],[11+]]</f>
        <v>#VALUE!</v>
      </c>
      <c r="AL128" s="5" t="e">
        <f>A_R[[#This Row],[11+]]-A_R[[#This Row],[12+]]</f>
        <v>#VALUE!</v>
      </c>
      <c r="AM128" s="5" t="e">
        <f>A_R[[#This Row],[12+]]-A_R[[#This Row],[13+]]</f>
        <v>#VALUE!</v>
      </c>
      <c r="AN128" s="5" t="e">
        <f>A_R[[#This Row],[13+]]-A_R[[#This Row],[14+]]</f>
        <v>#VALUE!</v>
      </c>
      <c r="AO128" s="5" t="e">
        <f>A_R[[#This Row],[14+]]-A_R[[#This Row],[15+]]</f>
        <v>#VALUE!</v>
      </c>
      <c r="AP128" s="5" t="e">
        <f>A_R[[#This Row],[15+]]-A_R[[#This Row],[16+]]</f>
        <v>#VALUE!</v>
      </c>
      <c r="AQ128" s="5" t="e">
        <f>A_R[[#This Row],[16+]]-A_R[[#This Row],[17+]]</f>
        <v>#VALUE!</v>
      </c>
      <c r="AR128" s="5" t="e">
        <f>A_R[[#This Row],[17+]]-A_R[[#This Row],[18+]]</f>
        <v>#VALUE!</v>
      </c>
      <c r="AS128" s="5" t="e">
        <f>A_R[[#This Row],[18+]]-A_R[[#This Row],[19+]]</f>
        <v>#VALUE!</v>
      </c>
      <c r="AT128" s="5" t="e">
        <f>A_R[[#This Row],[19+]]-A_R[[#This Row],[20+]]</f>
        <v>#VALUE!</v>
      </c>
      <c r="AU128" s="5" t="e">
        <f>A_R[[#This Row],[20+]]-A_R[[#This Row],[21+]]</f>
        <v>#VALUE!</v>
      </c>
      <c r="AV128" s="5" t="e">
        <f>A_R[[#This Row],[21+]]-A_R[[#This Row],[22+]]</f>
        <v>#VALUE!</v>
      </c>
      <c r="AW128" s="5" t="e">
        <f>A_R[[#This Row],[22+]]-A_R[[#This Row],[23+]]</f>
        <v>#VALUE!</v>
      </c>
      <c r="AX128" s="5" t="e">
        <f>A_R[[#This Row],[23+]]-A_R[[#This Row],[24+]]</f>
        <v>#VALUE!</v>
      </c>
      <c r="AY128" s="5" t="e">
        <f>A_R[[#This Row],[24+]]-A_R[[#This Row],[25+]]</f>
        <v>#VALUE!</v>
      </c>
      <c r="AZ128" s="5" t="e">
        <f>A_R[[#This Row],[25+]]-A_R[[#This Row],[26+]]</f>
        <v>#VALUE!</v>
      </c>
      <c r="BA128" s="5" t="e">
        <f>A_R[[#This Row],[26+]]-A_R[[#This Row],[27+]]</f>
        <v>#VALUE!</v>
      </c>
      <c r="BB128" s="5" t="e">
        <f>A_R[[#This Row],[27+]]-A_R[[#This Row],[28+]]</f>
        <v>#VALUE!</v>
      </c>
    </row>
    <row r="129" spans="32:54" x14ac:dyDescent="0.25">
      <c r="AF129" s="5" t="e">
        <f>A_R[[#This Row],[5+]]-A_R[[#This Row],[6+]]</f>
        <v>#VALUE!</v>
      </c>
      <c r="AG129" s="5" t="e">
        <f>A_R[[#This Row],[6+]]-A_R[[#This Row],[7+]]</f>
        <v>#VALUE!</v>
      </c>
      <c r="AH129" s="5" t="e">
        <f>A_R[[#This Row],[7+]]-A_R[[#This Row],[8+]]</f>
        <v>#VALUE!</v>
      </c>
      <c r="AI129" s="5" t="e">
        <f>A_R[[#This Row],[8+]]-A_R[[#This Row],[9+]]</f>
        <v>#VALUE!</v>
      </c>
      <c r="AJ129" s="5" t="e">
        <f>A_R[[#This Row],[9+]]-A_R[[#This Row],[10+]]</f>
        <v>#VALUE!</v>
      </c>
      <c r="AK129" s="5" t="e">
        <f>A_R[[#This Row],[10+]]-A_R[[#This Row],[11+]]</f>
        <v>#VALUE!</v>
      </c>
      <c r="AL129" s="5" t="e">
        <f>A_R[[#This Row],[11+]]-A_R[[#This Row],[12+]]</f>
        <v>#VALUE!</v>
      </c>
      <c r="AM129" s="5" t="e">
        <f>A_R[[#This Row],[12+]]-A_R[[#This Row],[13+]]</f>
        <v>#VALUE!</v>
      </c>
      <c r="AN129" s="5" t="e">
        <f>A_R[[#This Row],[13+]]-A_R[[#This Row],[14+]]</f>
        <v>#VALUE!</v>
      </c>
      <c r="AO129" s="5" t="e">
        <f>A_R[[#This Row],[14+]]-A_R[[#This Row],[15+]]</f>
        <v>#VALUE!</v>
      </c>
      <c r="AP129" s="5" t="e">
        <f>A_R[[#This Row],[15+]]-A_R[[#This Row],[16+]]</f>
        <v>#VALUE!</v>
      </c>
      <c r="AQ129" s="5" t="e">
        <f>A_R[[#This Row],[16+]]-A_R[[#This Row],[17+]]</f>
        <v>#VALUE!</v>
      </c>
      <c r="AR129" s="5" t="e">
        <f>A_R[[#This Row],[17+]]-A_R[[#This Row],[18+]]</f>
        <v>#VALUE!</v>
      </c>
      <c r="AS129" s="5" t="e">
        <f>A_R[[#This Row],[18+]]-A_R[[#This Row],[19+]]</f>
        <v>#VALUE!</v>
      </c>
      <c r="AT129" s="5" t="e">
        <f>A_R[[#This Row],[19+]]-A_R[[#This Row],[20+]]</f>
        <v>#VALUE!</v>
      </c>
      <c r="AU129" s="5" t="e">
        <f>A_R[[#This Row],[20+]]-A_R[[#This Row],[21+]]</f>
        <v>#VALUE!</v>
      </c>
      <c r="AV129" s="5" t="e">
        <f>A_R[[#This Row],[21+]]-A_R[[#This Row],[22+]]</f>
        <v>#VALUE!</v>
      </c>
      <c r="AW129" s="5" t="e">
        <f>A_R[[#This Row],[22+]]-A_R[[#This Row],[23+]]</f>
        <v>#VALUE!</v>
      </c>
      <c r="AX129" s="5" t="e">
        <f>A_R[[#This Row],[23+]]-A_R[[#This Row],[24+]]</f>
        <v>#VALUE!</v>
      </c>
      <c r="AY129" s="5" t="e">
        <f>A_R[[#This Row],[24+]]-A_R[[#This Row],[25+]]</f>
        <v>#VALUE!</v>
      </c>
      <c r="AZ129" s="5" t="e">
        <f>A_R[[#This Row],[25+]]-A_R[[#This Row],[26+]]</f>
        <v>#VALUE!</v>
      </c>
      <c r="BA129" s="5" t="e">
        <f>A_R[[#This Row],[26+]]-A_R[[#This Row],[27+]]</f>
        <v>#VALUE!</v>
      </c>
      <c r="BB129" s="5" t="e">
        <f>A_R[[#This Row],[27+]]-A_R[[#This Row],[28+]]</f>
        <v>#VALUE!</v>
      </c>
    </row>
    <row r="130" spans="32:54" x14ac:dyDescent="0.25">
      <c r="AF130" s="5" t="e">
        <f>A_R[[#This Row],[5+]]-A_R[[#This Row],[6+]]</f>
        <v>#VALUE!</v>
      </c>
      <c r="AG130" s="5" t="e">
        <f>A_R[[#This Row],[6+]]-A_R[[#This Row],[7+]]</f>
        <v>#VALUE!</v>
      </c>
      <c r="AH130" s="5" t="e">
        <f>A_R[[#This Row],[7+]]-A_R[[#This Row],[8+]]</f>
        <v>#VALUE!</v>
      </c>
      <c r="AI130" s="5" t="e">
        <f>A_R[[#This Row],[8+]]-A_R[[#This Row],[9+]]</f>
        <v>#VALUE!</v>
      </c>
      <c r="AJ130" s="5" t="e">
        <f>A_R[[#This Row],[9+]]-A_R[[#This Row],[10+]]</f>
        <v>#VALUE!</v>
      </c>
      <c r="AK130" s="5" t="e">
        <f>A_R[[#This Row],[10+]]-A_R[[#This Row],[11+]]</f>
        <v>#VALUE!</v>
      </c>
      <c r="AL130" s="5" t="e">
        <f>A_R[[#This Row],[11+]]-A_R[[#This Row],[12+]]</f>
        <v>#VALUE!</v>
      </c>
      <c r="AM130" s="5" t="e">
        <f>A_R[[#This Row],[12+]]-A_R[[#This Row],[13+]]</f>
        <v>#VALUE!</v>
      </c>
      <c r="AN130" s="5" t="e">
        <f>A_R[[#This Row],[13+]]-A_R[[#This Row],[14+]]</f>
        <v>#VALUE!</v>
      </c>
      <c r="AO130" s="5" t="e">
        <f>A_R[[#This Row],[14+]]-A_R[[#This Row],[15+]]</f>
        <v>#VALUE!</v>
      </c>
      <c r="AP130" s="5" t="e">
        <f>A_R[[#This Row],[15+]]-A_R[[#This Row],[16+]]</f>
        <v>#VALUE!</v>
      </c>
      <c r="AQ130" s="5" t="e">
        <f>A_R[[#This Row],[16+]]-A_R[[#This Row],[17+]]</f>
        <v>#VALUE!</v>
      </c>
      <c r="AR130" s="5" t="e">
        <f>A_R[[#This Row],[17+]]-A_R[[#This Row],[18+]]</f>
        <v>#VALUE!</v>
      </c>
      <c r="AS130" s="5" t="e">
        <f>A_R[[#This Row],[18+]]-A_R[[#This Row],[19+]]</f>
        <v>#VALUE!</v>
      </c>
      <c r="AT130" s="5" t="e">
        <f>A_R[[#This Row],[19+]]-A_R[[#This Row],[20+]]</f>
        <v>#VALUE!</v>
      </c>
      <c r="AU130" s="5" t="e">
        <f>A_R[[#This Row],[20+]]-A_R[[#This Row],[21+]]</f>
        <v>#VALUE!</v>
      </c>
      <c r="AV130" s="5" t="e">
        <f>A_R[[#This Row],[21+]]-A_R[[#This Row],[22+]]</f>
        <v>#VALUE!</v>
      </c>
      <c r="AW130" s="5" t="e">
        <f>A_R[[#This Row],[22+]]-A_R[[#This Row],[23+]]</f>
        <v>#VALUE!</v>
      </c>
      <c r="AX130" s="5" t="e">
        <f>A_R[[#This Row],[23+]]-A_R[[#This Row],[24+]]</f>
        <v>#VALUE!</v>
      </c>
      <c r="AY130" s="5" t="e">
        <f>A_R[[#This Row],[24+]]-A_R[[#This Row],[25+]]</f>
        <v>#VALUE!</v>
      </c>
      <c r="AZ130" s="5" t="e">
        <f>A_R[[#This Row],[25+]]-A_R[[#This Row],[26+]]</f>
        <v>#VALUE!</v>
      </c>
      <c r="BA130" s="5" t="e">
        <f>A_R[[#This Row],[26+]]-A_R[[#This Row],[27+]]</f>
        <v>#VALUE!</v>
      </c>
      <c r="BB130" s="5" t="e">
        <f>A_R[[#This Row],[27+]]-A_R[[#This Row],[28+]]</f>
        <v>#VALUE!</v>
      </c>
    </row>
    <row r="131" spans="32:54" x14ac:dyDescent="0.25">
      <c r="AF131" s="5" t="e">
        <f>A_R[[#This Row],[5+]]-A_R[[#This Row],[6+]]</f>
        <v>#VALUE!</v>
      </c>
      <c r="AG131" s="5" t="e">
        <f>A_R[[#This Row],[6+]]-A_R[[#This Row],[7+]]</f>
        <v>#VALUE!</v>
      </c>
      <c r="AH131" s="5" t="e">
        <f>A_R[[#This Row],[7+]]-A_R[[#This Row],[8+]]</f>
        <v>#VALUE!</v>
      </c>
      <c r="AI131" s="5" t="e">
        <f>A_R[[#This Row],[8+]]-A_R[[#This Row],[9+]]</f>
        <v>#VALUE!</v>
      </c>
      <c r="AJ131" s="5" t="e">
        <f>A_R[[#This Row],[9+]]-A_R[[#This Row],[10+]]</f>
        <v>#VALUE!</v>
      </c>
      <c r="AK131" s="5" t="e">
        <f>A_R[[#This Row],[10+]]-A_R[[#This Row],[11+]]</f>
        <v>#VALUE!</v>
      </c>
      <c r="AL131" s="5" t="e">
        <f>A_R[[#This Row],[11+]]-A_R[[#This Row],[12+]]</f>
        <v>#VALUE!</v>
      </c>
      <c r="AM131" s="5" t="e">
        <f>A_R[[#This Row],[12+]]-A_R[[#This Row],[13+]]</f>
        <v>#VALUE!</v>
      </c>
      <c r="AN131" s="5" t="e">
        <f>A_R[[#This Row],[13+]]-A_R[[#This Row],[14+]]</f>
        <v>#VALUE!</v>
      </c>
      <c r="AO131" s="5" t="e">
        <f>A_R[[#This Row],[14+]]-A_R[[#This Row],[15+]]</f>
        <v>#VALUE!</v>
      </c>
      <c r="AP131" s="5" t="e">
        <f>A_R[[#This Row],[15+]]-A_R[[#This Row],[16+]]</f>
        <v>#VALUE!</v>
      </c>
      <c r="AQ131" s="5" t="e">
        <f>A_R[[#This Row],[16+]]-A_R[[#This Row],[17+]]</f>
        <v>#VALUE!</v>
      </c>
      <c r="AR131" s="5" t="e">
        <f>A_R[[#This Row],[17+]]-A_R[[#This Row],[18+]]</f>
        <v>#VALUE!</v>
      </c>
      <c r="AS131" s="5" t="e">
        <f>A_R[[#This Row],[18+]]-A_R[[#This Row],[19+]]</f>
        <v>#VALUE!</v>
      </c>
      <c r="AT131" s="5" t="e">
        <f>A_R[[#This Row],[19+]]-A_R[[#This Row],[20+]]</f>
        <v>#VALUE!</v>
      </c>
      <c r="AU131" s="5" t="e">
        <f>A_R[[#This Row],[20+]]-A_R[[#This Row],[21+]]</f>
        <v>#VALUE!</v>
      </c>
      <c r="AV131" s="5" t="e">
        <f>A_R[[#This Row],[21+]]-A_R[[#This Row],[22+]]</f>
        <v>#VALUE!</v>
      </c>
      <c r="AW131" s="5" t="e">
        <f>A_R[[#This Row],[22+]]-A_R[[#This Row],[23+]]</f>
        <v>#VALUE!</v>
      </c>
      <c r="AX131" s="5" t="e">
        <f>A_R[[#This Row],[23+]]-A_R[[#This Row],[24+]]</f>
        <v>#VALUE!</v>
      </c>
      <c r="AY131" s="5" t="e">
        <f>A_R[[#This Row],[24+]]-A_R[[#This Row],[25+]]</f>
        <v>#VALUE!</v>
      </c>
      <c r="AZ131" s="5" t="e">
        <f>A_R[[#This Row],[25+]]-A_R[[#This Row],[26+]]</f>
        <v>#VALUE!</v>
      </c>
      <c r="BA131" s="5" t="e">
        <f>A_R[[#This Row],[26+]]-A_R[[#This Row],[27+]]</f>
        <v>#VALUE!</v>
      </c>
      <c r="BB131" s="5" t="e">
        <f>A_R[[#This Row],[27+]]-A_R[[#This Row],[28+]]</f>
        <v>#VALUE!</v>
      </c>
    </row>
    <row r="132" spans="32:54" x14ac:dyDescent="0.25">
      <c r="AF132" s="5" t="e">
        <f>A_R[[#This Row],[5+]]-A_R[[#This Row],[6+]]</f>
        <v>#VALUE!</v>
      </c>
      <c r="AG132" s="5" t="e">
        <f>A_R[[#This Row],[6+]]-A_R[[#This Row],[7+]]</f>
        <v>#VALUE!</v>
      </c>
      <c r="AH132" s="5" t="e">
        <f>A_R[[#This Row],[7+]]-A_R[[#This Row],[8+]]</f>
        <v>#VALUE!</v>
      </c>
      <c r="AI132" s="5" t="e">
        <f>A_R[[#This Row],[8+]]-A_R[[#This Row],[9+]]</f>
        <v>#VALUE!</v>
      </c>
      <c r="AJ132" s="5" t="e">
        <f>A_R[[#This Row],[9+]]-A_R[[#This Row],[10+]]</f>
        <v>#VALUE!</v>
      </c>
      <c r="AK132" s="5" t="e">
        <f>A_R[[#This Row],[10+]]-A_R[[#This Row],[11+]]</f>
        <v>#VALUE!</v>
      </c>
      <c r="AL132" s="5" t="e">
        <f>A_R[[#This Row],[11+]]-A_R[[#This Row],[12+]]</f>
        <v>#VALUE!</v>
      </c>
      <c r="AM132" s="5" t="e">
        <f>A_R[[#This Row],[12+]]-A_R[[#This Row],[13+]]</f>
        <v>#VALUE!</v>
      </c>
      <c r="AN132" s="5" t="e">
        <f>A_R[[#This Row],[13+]]-A_R[[#This Row],[14+]]</f>
        <v>#VALUE!</v>
      </c>
      <c r="AO132" s="5" t="e">
        <f>A_R[[#This Row],[14+]]-A_R[[#This Row],[15+]]</f>
        <v>#VALUE!</v>
      </c>
      <c r="AP132" s="5" t="e">
        <f>A_R[[#This Row],[15+]]-A_R[[#This Row],[16+]]</f>
        <v>#VALUE!</v>
      </c>
      <c r="AQ132" s="5" t="e">
        <f>A_R[[#This Row],[16+]]-A_R[[#This Row],[17+]]</f>
        <v>#VALUE!</v>
      </c>
      <c r="AR132" s="5" t="e">
        <f>A_R[[#This Row],[17+]]-A_R[[#This Row],[18+]]</f>
        <v>#VALUE!</v>
      </c>
      <c r="AS132" s="5" t="e">
        <f>A_R[[#This Row],[18+]]-A_R[[#This Row],[19+]]</f>
        <v>#VALUE!</v>
      </c>
      <c r="AT132" s="5" t="e">
        <f>A_R[[#This Row],[19+]]-A_R[[#This Row],[20+]]</f>
        <v>#VALUE!</v>
      </c>
      <c r="AU132" s="5" t="e">
        <f>A_R[[#This Row],[20+]]-A_R[[#This Row],[21+]]</f>
        <v>#VALUE!</v>
      </c>
      <c r="AV132" s="5" t="e">
        <f>A_R[[#This Row],[21+]]-A_R[[#This Row],[22+]]</f>
        <v>#VALUE!</v>
      </c>
      <c r="AW132" s="5" t="e">
        <f>A_R[[#This Row],[22+]]-A_R[[#This Row],[23+]]</f>
        <v>#VALUE!</v>
      </c>
      <c r="AX132" s="5" t="e">
        <f>A_R[[#This Row],[23+]]-A_R[[#This Row],[24+]]</f>
        <v>#VALUE!</v>
      </c>
      <c r="AY132" s="5" t="e">
        <f>A_R[[#This Row],[24+]]-A_R[[#This Row],[25+]]</f>
        <v>#VALUE!</v>
      </c>
      <c r="AZ132" s="5" t="e">
        <f>A_R[[#This Row],[25+]]-A_R[[#This Row],[26+]]</f>
        <v>#VALUE!</v>
      </c>
      <c r="BA132" s="5" t="e">
        <f>A_R[[#This Row],[26+]]-A_R[[#This Row],[27+]]</f>
        <v>#VALUE!</v>
      </c>
      <c r="BB132" s="5" t="e">
        <f>A_R[[#This Row],[27+]]-A_R[[#This Row],[28+]]</f>
        <v>#VALUE!</v>
      </c>
    </row>
    <row r="133" spans="32:54" x14ac:dyDescent="0.25">
      <c r="AF133" s="5" t="e">
        <f>A_R[[#This Row],[5+]]-A_R[[#This Row],[6+]]</f>
        <v>#VALUE!</v>
      </c>
      <c r="AG133" s="5" t="e">
        <f>A_R[[#This Row],[6+]]-A_R[[#This Row],[7+]]</f>
        <v>#VALUE!</v>
      </c>
      <c r="AH133" s="5" t="e">
        <f>A_R[[#This Row],[7+]]-A_R[[#This Row],[8+]]</f>
        <v>#VALUE!</v>
      </c>
      <c r="AI133" s="5" t="e">
        <f>A_R[[#This Row],[8+]]-A_R[[#This Row],[9+]]</f>
        <v>#VALUE!</v>
      </c>
      <c r="AJ133" s="5" t="e">
        <f>A_R[[#This Row],[9+]]-A_R[[#This Row],[10+]]</f>
        <v>#VALUE!</v>
      </c>
      <c r="AK133" s="5" t="e">
        <f>A_R[[#This Row],[10+]]-A_R[[#This Row],[11+]]</f>
        <v>#VALUE!</v>
      </c>
      <c r="AL133" s="5" t="e">
        <f>A_R[[#This Row],[11+]]-A_R[[#This Row],[12+]]</f>
        <v>#VALUE!</v>
      </c>
      <c r="AM133" s="5" t="e">
        <f>A_R[[#This Row],[12+]]-A_R[[#This Row],[13+]]</f>
        <v>#VALUE!</v>
      </c>
      <c r="AN133" s="5" t="e">
        <f>A_R[[#This Row],[13+]]-A_R[[#This Row],[14+]]</f>
        <v>#VALUE!</v>
      </c>
      <c r="AO133" s="5" t="e">
        <f>A_R[[#This Row],[14+]]-A_R[[#This Row],[15+]]</f>
        <v>#VALUE!</v>
      </c>
      <c r="AP133" s="5" t="e">
        <f>A_R[[#This Row],[15+]]-A_R[[#This Row],[16+]]</f>
        <v>#VALUE!</v>
      </c>
      <c r="AQ133" s="5" t="e">
        <f>A_R[[#This Row],[16+]]-A_R[[#This Row],[17+]]</f>
        <v>#VALUE!</v>
      </c>
      <c r="AR133" s="5" t="e">
        <f>A_R[[#This Row],[17+]]-A_R[[#This Row],[18+]]</f>
        <v>#VALUE!</v>
      </c>
      <c r="AS133" s="5" t="e">
        <f>A_R[[#This Row],[18+]]-A_R[[#This Row],[19+]]</f>
        <v>#VALUE!</v>
      </c>
      <c r="AT133" s="5" t="e">
        <f>A_R[[#This Row],[19+]]-A_R[[#This Row],[20+]]</f>
        <v>#VALUE!</v>
      </c>
      <c r="AU133" s="5" t="e">
        <f>A_R[[#This Row],[20+]]-A_R[[#This Row],[21+]]</f>
        <v>#VALUE!</v>
      </c>
      <c r="AV133" s="5" t="e">
        <f>A_R[[#This Row],[21+]]-A_R[[#This Row],[22+]]</f>
        <v>#VALUE!</v>
      </c>
      <c r="AW133" s="5" t="e">
        <f>A_R[[#This Row],[22+]]-A_R[[#This Row],[23+]]</f>
        <v>#VALUE!</v>
      </c>
      <c r="AX133" s="5" t="e">
        <f>A_R[[#This Row],[23+]]-A_R[[#This Row],[24+]]</f>
        <v>#VALUE!</v>
      </c>
      <c r="AY133" s="5" t="e">
        <f>A_R[[#This Row],[24+]]-A_R[[#This Row],[25+]]</f>
        <v>#VALUE!</v>
      </c>
      <c r="AZ133" s="5" t="e">
        <f>A_R[[#This Row],[25+]]-A_R[[#This Row],[26+]]</f>
        <v>#VALUE!</v>
      </c>
      <c r="BA133" s="5" t="e">
        <f>A_R[[#This Row],[26+]]-A_R[[#This Row],[27+]]</f>
        <v>#VALUE!</v>
      </c>
      <c r="BB133" s="5" t="e">
        <f>A_R[[#This Row],[27+]]-A_R[[#This Row],[28+]]</f>
        <v>#VALUE!</v>
      </c>
    </row>
    <row r="134" spans="32:54" x14ac:dyDescent="0.25">
      <c r="AF134" s="5" t="e">
        <f>A_R[[#This Row],[5+]]-A_R[[#This Row],[6+]]</f>
        <v>#VALUE!</v>
      </c>
      <c r="AG134" s="5" t="e">
        <f>A_R[[#This Row],[6+]]-A_R[[#This Row],[7+]]</f>
        <v>#VALUE!</v>
      </c>
      <c r="AH134" s="5" t="e">
        <f>A_R[[#This Row],[7+]]-A_R[[#This Row],[8+]]</f>
        <v>#VALUE!</v>
      </c>
      <c r="AI134" s="5" t="e">
        <f>A_R[[#This Row],[8+]]-A_R[[#This Row],[9+]]</f>
        <v>#VALUE!</v>
      </c>
      <c r="AJ134" s="5" t="e">
        <f>A_R[[#This Row],[9+]]-A_R[[#This Row],[10+]]</f>
        <v>#VALUE!</v>
      </c>
      <c r="AK134" s="5" t="e">
        <f>A_R[[#This Row],[10+]]-A_R[[#This Row],[11+]]</f>
        <v>#VALUE!</v>
      </c>
      <c r="AL134" s="5" t="e">
        <f>A_R[[#This Row],[11+]]-A_R[[#This Row],[12+]]</f>
        <v>#VALUE!</v>
      </c>
      <c r="AM134" s="5" t="e">
        <f>A_R[[#This Row],[12+]]-A_R[[#This Row],[13+]]</f>
        <v>#VALUE!</v>
      </c>
      <c r="AN134" s="5" t="e">
        <f>A_R[[#This Row],[13+]]-A_R[[#This Row],[14+]]</f>
        <v>#VALUE!</v>
      </c>
      <c r="AO134" s="5" t="e">
        <f>A_R[[#This Row],[14+]]-A_R[[#This Row],[15+]]</f>
        <v>#VALUE!</v>
      </c>
      <c r="AP134" s="5" t="e">
        <f>A_R[[#This Row],[15+]]-A_R[[#This Row],[16+]]</f>
        <v>#VALUE!</v>
      </c>
      <c r="AQ134" s="5" t="e">
        <f>A_R[[#This Row],[16+]]-A_R[[#This Row],[17+]]</f>
        <v>#VALUE!</v>
      </c>
      <c r="AR134" s="5" t="e">
        <f>A_R[[#This Row],[17+]]-A_R[[#This Row],[18+]]</f>
        <v>#VALUE!</v>
      </c>
      <c r="AS134" s="5" t="e">
        <f>A_R[[#This Row],[18+]]-A_R[[#This Row],[19+]]</f>
        <v>#VALUE!</v>
      </c>
      <c r="AT134" s="5" t="e">
        <f>A_R[[#This Row],[19+]]-A_R[[#This Row],[20+]]</f>
        <v>#VALUE!</v>
      </c>
      <c r="AU134" s="5" t="e">
        <f>A_R[[#This Row],[20+]]-A_R[[#This Row],[21+]]</f>
        <v>#VALUE!</v>
      </c>
      <c r="AV134" s="5" t="e">
        <f>A_R[[#This Row],[21+]]-A_R[[#This Row],[22+]]</f>
        <v>#VALUE!</v>
      </c>
      <c r="AW134" s="5" t="e">
        <f>A_R[[#This Row],[22+]]-A_R[[#This Row],[23+]]</f>
        <v>#VALUE!</v>
      </c>
      <c r="AX134" s="5" t="e">
        <f>A_R[[#This Row],[23+]]-A_R[[#This Row],[24+]]</f>
        <v>#VALUE!</v>
      </c>
      <c r="AY134" s="5" t="e">
        <f>A_R[[#This Row],[24+]]-A_R[[#This Row],[25+]]</f>
        <v>#VALUE!</v>
      </c>
      <c r="AZ134" s="5" t="e">
        <f>A_R[[#This Row],[25+]]-A_R[[#This Row],[26+]]</f>
        <v>#VALUE!</v>
      </c>
      <c r="BA134" s="5" t="e">
        <f>A_R[[#This Row],[26+]]-A_R[[#This Row],[27+]]</f>
        <v>#VALUE!</v>
      </c>
      <c r="BB134" s="5" t="e">
        <f>A_R[[#This Row],[27+]]-A_R[[#This Row],[28+]]</f>
        <v>#VALUE!</v>
      </c>
    </row>
    <row r="135" spans="32:54" x14ac:dyDescent="0.25">
      <c r="AF135" s="5" t="e">
        <f>A_R[[#This Row],[5+]]-A_R[[#This Row],[6+]]</f>
        <v>#VALUE!</v>
      </c>
      <c r="AG135" s="5" t="e">
        <f>A_R[[#This Row],[6+]]-A_R[[#This Row],[7+]]</f>
        <v>#VALUE!</v>
      </c>
      <c r="AH135" s="5" t="e">
        <f>A_R[[#This Row],[7+]]-A_R[[#This Row],[8+]]</f>
        <v>#VALUE!</v>
      </c>
      <c r="AI135" s="5" t="e">
        <f>A_R[[#This Row],[8+]]-A_R[[#This Row],[9+]]</f>
        <v>#VALUE!</v>
      </c>
      <c r="AJ135" s="5" t="e">
        <f>A_R[[#This Row],[9+]]-A_R[[#This Row],[10+]]</f>
        <v>#VALUE!</v>
      </c>
      <c r="AK135" s="5" t="e">
        <f>A_R[[#This Row],[10+]]-A_R[[#This Row],[11+]]</f>
        <v>#VALUE!</v>
      </c>
      <c r="AL135" s="5" t="e">
        <f>A_R[[#This Row],[11+]]-A_R[[#This Row],[12+]]</f>
        <v>#VALUE!</v>
      </c>
      <c r="AM135" s="5" t="e">
        <f>A_R[[#This Row],[12+]]-A_R[[#This Row],[13+]]</f>
        <v>#VALUE!</v>
      </c>
      <c r="AN135" s="5" t="e">
        <f>A_R[[#This Row],[13+]]-A_R[[#This Row],[14+]]</f>
        <v>#VALUE!</v>
      </c>
      <c r="AO135" s="5" t="e">
        <f>A_R[[#This Row],[14+]]-A_R[[#This Row],[15+]]</f>
        <v>#VALUE!</v>
      </c>
      <c r="AP135" s="5" t="e">
        <f>A_R[[#This Row],[15+]]-A_R[[#This Row],[16+]]</f>
        <v>#VALUE!</v>
      </c>
      <c r="AQ135" s="5" t="e">
        <f>A_R[[#This Row],[16+]]-A_R[[#This Row],[17+]]</f>
        <v>#VALUE!</v>
      </c>
      <c r="AR135" s="5" t="e">
        <f>A_R[[#This Row],[17+]]-A_R[[#This Row],[18+]]</f>
        <v>#VALUE!</v>
      </c>
      <c r="AS135" s="5" t="e">
        <f>A_R[[#This Row],[18+]]-A_R[[#This Row],[19+]]</f>
        <v>#VALUE!</v>
      </c>
      <c r="AT135" s="5" t="e">
        <f>A_R[[#This Row],[19+]]-A_R[[#This Row],[20+]]</f>
        <v>#VALUE!</v>
      </c>
      <c r="AU135" s="5" t="e">
        <f>A_R[[#This Row],[20+]]-A_R[[#This Row],[21+]]</f>
        <v>#VALUE!</v>
      </c>
      <c r="AV135" s="5" t="e">
        <f>A_R[[#This Row],[21+]]-A_R[[#This Row],[22+]]</f>
        <v>#VALUE!</v>
      </c>
      <c r="AW135" s="5" t="e">
        <f>A_R[[#This Row],[22+]]-A_R[[#This Row],[23+]]</f>
        <v>#VALUE!</v>
      </c>
      <c r="AX135" s="5" t="e">
        <f>A_R[[#This Row],[23+]]-A_R[[#This Row],[24+]]</f>
        <v>#VALUE!</v>
      </c>
      <c r="AY135" s="5" t="e">
        <f>A_R[[#This Row],[24+]]-A_R[[#This Row],[25+]]</f>
        <v>#VALUE!</v>
      </c>
      <c r="AZ135" s="5" t="e">
        <f>A_R[[#This Row],[25+]]-A_R[[#This Row],[26+]]</f>
        <v>#VALUE!</v>
      </c>
      <c r="BA135" s="5" t="e">
        <f>A_R[[#This Row],[26+]]-A_R[[#This Row],[27+]]</f>
        <v>#VALUE!</v>
      </c>
      <c r="BB135" s="5" t="e">
        <f>A_R[[#This Row],[27+]]-A_R[[#This Row],[28+]]</f>
        <v>#VALUE!</v>
      </c>
    </row>
    <row r="136" spans="32:54" x14ac:dyDescent="0.25">
      <c r="AF136" s="5" t="e">
        <f>A_R[[#This Row],[5+]]-A_R[[#This Row],[6+]]</f>
        <v>#VALUE!</v>
      </c>
      <c r="AG136" s="5" t="e">
        <f>A_R[[#This Row],[6+]]-A_R[[#This Row],[7+]]</f>
        <v>#VALUE!</v>
      </c>
      <c r="AH136" s="5" t="e">
        <f>A_R[[#This Row],[7+]]-A_R[[#This Row],[8+]]</f>
        <v>#VALUE!</v>
      </c>
      <c r="AI136" s="5" t="e">
        <f>A_R[[#This Row],[8+]]-A_R[[#This Row],[9+]]</f>
        <v>#VALUE!</v>
      </c>
      <c r="AJ136" s="5" t="e">
        <f>A_R[[#This Row],[9+]]-A_R[[#This Row],[10+]]</f>
        <v>#VALUE!</v>
      </c>
      <c r="AK136" s="5" t="e">
        <f>A_R[[#This Row],[10+]]-A_R[[#This Row],[11+]]</f>
        <v>#VALUE!</v>
      </c>
      <c r="AL136" s="5" t="e">
        <f>A_R[[#This Row],[11+]]-A_R[[#This Row],[12+]]</f>
        <v>#VALUE!</v>
      </c>
      <c r="AM136" s="5" t="e">
        <f>A_R[[#This Row],[12+]]-A_R[[#This Row],[13+]]</f>
        <v>#VALUE!</v>
      </c>
      <c r="AN136" s="5" t="e">
        <f>A_R[[#This Row],[13+]]-A_R[[#This Row],[14+]]</f>
        <v>#VALUE!</v>
      </c>
      <c r="AO136" s="5" t="e">
        <f>A_R[[#This Row],[14+]]-A_R[[#This Row],[15+]]</f>
        <v>#VALUE!</v>
      </c>
      <c r="AP136" s="5" t="e">
        <f>A_R[[#This Row],[15+]]-A_R[[#This Row],[16+]]</f>
        <v>#VALUE!</v>
      </c>
      <c r="AQ136" s="5" t="e">
        <f>A_R[[#This Row],[16+]]-A_R[[#This Row],[17+]]</f>
        <v>#VALUE!</v>
      </c>
      <c r="AR136" s="5" t="e">
        <f>A_R[[#This Row],[17+]]-A_R[[#This Row],[18+]]</f>
        <v>#VALUE!</v>
      </c>
      <c r="AS136" s="5" t="e">
        <f>A_R[[#This Row],[18+]]-A_R[[#This Row],[19+]]</f>
        <v>#VALUE!</v>
      </c>
      <c r="AT136" s="5" t="e">
        <f>A_R[[#This Row],[19+]]-A_R[[#This Row],[20+]]</f>
        <v>#VALUE!</v>
      </c>
      <c r="AU136" s="5" t="e">
        <f>A_R[[#This Row],[20+]]-A_R[[#This Row],[21+]]</f>
        <v>#VALUE!</v>
      </c>
      <c r="AV136" s="5" t="e">
        <f>A_R[[#This Row],[21+]]-A_R[[#This Row],[22+]]</f>
        <v>#VALUE!</v>
      </c>
      <c r="AW136" s="5" t="e">
        <f>A_R[[#This Row],[22+]]-A_R[[#This Row],[23+]]</f>
        <v>#VALUE!</v>
      </c>
      <c r="AX136" s="5" t="e">
        <f>A_R[[#This Row],[23+]]-A_R[[#This Row],[24+]]</f>
        <v>#VALUE!</v>
      </c>
      <c r="AY136" s="5" t="e">
        <f>A_R[[#This Row],[24+]]-A_R[[#This Row],[25+]]</f>
        <v>#VALUE!</v>
      </c>
      <c r="AZ136" s="5" t="e">
        <f>A_R[[#This Row],[25+]]-A_R[[#This Row],[26+]]</f>
        <v>#VALUE!</v>
      </c>
      <c r="BA136" s="5" t="e">
        <f>A_R[[#This Row],[26+]]-A_R[[#This Row],[27+]]</f>
        <v>#VALUE!</v>
      </c>
      <c r="BB136" s="5" t="e">
        <f>A_R[[#This Row],[27+]]-A_R[[#This Row],[28+]]</f>
        <v>#VALUE!</v>
      </c>
    </row>
    <row r="137" spans="32:54" x14ac:dyDescent="0.25">
      <c r="AF137" s="5" t="e">
        <f>A_R[[#This Row],[5+]]-A_R[[#This Row],[6+]]</f>
        <v>#VALUE!</v>
      </c>
      <c r="AG137" s="5" t="e">
        <f>A_R[[#This Row],[6+]]-A_R[[#This Row],[7+]]</f>
        <v>#VALUE!</v>
      </c>
      <c r="AH137" s="5" t="e">
        <f>A_R[[#This Row],[7+]]-A_R[[#This Row],[8+]]</f>
        <v>#VALUE!</v>
      </c>
      <c r="AI137" s="5" t="e">
        <f>A_R[[#This Row],[8+]]-A_R[[#This Row],[9+]]</f>
        <v>#VALUE!</v>
      </c>
      <c r="AJ137" s="5" t="e">
        <f>A_R[[#This Row],[9+]]-A_R[[#This Row],[10+]]</f>
        <v>#VALUE!</v>
      </c>
      <c r="AK137" s="5" t="e">
        <f>A_R[[#This Row],[10+]]-A_R[[#This Row],[11+]]</f>
        <v>#VALUE!</v>
      </c>
      <c r="AL137" s="5" t="e">
        <f>A_R[[#This Row],[11+]]-A_R[[#This Row],[12+]]</f>
        <v>#VALUE!</v>
      </c>
      <c r="AM137" s="5" t="e">
        <f>A_R[[#This Row],[12+]]-A_R[[#This Row],[13+]]</f>
        <v>#VALUE!</v>
      </c>
      <c r="AN137" s="5" t="e">
        <f>A_R[[#This Row],[13+]]-A_R[[#This Row],[14+]]</f>
        <v>#VALUE!</v>
      </c>
      <c r="AO137" s="5" t="e">
        <f>A_R[[#This Row],[14+]]-A_R[[#This Row],[15+]]</f>
        <v>#VALUE!</v>
      </c>
      <c r="AP137" s="5" t="e">
        <f>A_R[[#This Row],[15+]]-A_R[[#This Row],[16+]]</f>
        <v>#VALUE!</v>
      </c>
      <c r="AQ137" s="5" t="e">
        <f>A_R[[#This Row],[16+]]-A_R[[#This Row],[17+]]</f>
        <v>#VALUE!</v>
      </c>
      <c r="AR137" s="5" t="e">
        <f>A_R[[#This Row],[17+]]-A_R[[#This Row],[18+]]</f>
        <v>#VALUE!</v>
      </c>
      <c r="AS137" s="5" t="e">
        <f>A_R[[#This Row],[18+]]-A_R[[#This Row],[19+]]</f>
        <v>#VALUE!</v>
      </c>
      <c r="AT137" s="5" t="e">
        <f>A_R[[#This Row],[19+]]-A_R[[#This Row],[20+]]</f>
        <v>#VALUE!</v>
      </c>
      <c r="AU137" s="5" t="e">
        <f>A_R[[#This Row],[20+]]-A_R[[#This Row],[21+]]</f>
        <v>#VALUE!</v>
      </c>
      <c r="AV137" s="5" t="e">
        <f>A_R[[#This Row],[21+]]-A_R[[#This Row],[22+]]</f>
        <v>#VALUE!</v>
      </c>
      <c r="AW137" s="5" t="e">
        <f>A_R[[#This Row],[22+]]-A_R[[#This Row],[23+]]</f>
        <v>#VALUE!</v>
      </c>
      <c r="AX137" s="5" t="e">
        <f>A_R[[#This Row],[23+]]-A_R[[#This Row],[24+]]</f>
        <v>#VALUE!</v>
      </c>
      <c r="AY137" s="5" t="e">
        <f>A_R[[#This Row],[24+]]-A_R[[#This Row],[25+]]</f>
        <v>#VALUE!</v>
      </c>
      <c r="AZ137" s="5" t="e">
        <f>A_R[[#This Row],[25+]]-A_R[[#This Row],[26+]]</f>
        <v>#VALUE!</v>
      </c>
      <c r="BA137" s="5" t="e">
        <f>A_R[[#This Row],[26+]]-A_R[[#This Row],[27+]]</f>
        <v>#VALUE!</v>
      </c>
      <c r="BB137" s="5" t="e">
        <f>A_R[[#This Row],[27+]]-A_R[[#This Row],[28+]]</f>
        <v>#VALUE!</v>
      </c>
    </row>
    <row r="138" spans="32:54" x14ac:dyDescent="0.25">
      <c r="AF138" s="5" t="e">
        <f>A_R[[#This Row],[5+]]-A_R[[#This Row],[6+]]</f>
        <v>#VALUE!</v>
      </c>
      <c r="AG138" s="5" t="e">
        <f>A_R[[#This Row],[6+]]-A_R[[#This Row],[7+]]</f>
        <v>#VALUE!</v>
      </c>
      <c r="AH138" s="5" t="e">
        <f>A_R[[#This Row],[7+]]-A_R[[#This Row],[8+]]</f>
        <v>#VALUE!</v>
      </c>
      <c r="AI138" s="5" t="e">
        <f>A_R[[#This Row],[8+]]-A_R[[#This Row],[9+]]</f>
        <v>#VALUE!</v>
      </c>
      <c r="AJ138" s="5" t="e">
        <f>A_R[[#This Row],[9+]]-A_R[[#This Row],[10+]]</f>
        <v>#VALUE!</v>
      </c>
      <c r="AK138" s="5" t="e">
        <f>A_R[[#This Row],[10+]]-A_R[[#This Row],[11+]]</f>
        <v>#VALUE!</v>
      </c>
      <c r="AL138" s="5" t="e">
        <f>A_R[[#This Row],[11+]]-A_R[[#This Row],[12+]]</f>
        <v>#VALUE!</v>
      </c>
      <c r="AM138" s="5" t="e">
        <f>A_R[[#This Row],[12+]]-A_R[[#This Row],[13+]]</f>
        <v>#VALUE!</v>
      </c>
      <c r="AN138" s="5" t="e">
        <f>A_R[[#This Row],[13+]]-A_R[[#This Row],[14+]]</f>
        <v>#VALUE!</v>
      </c>
      <c r="AO138" s="5" t="e">
        <f>A_R[[#This Row],[14+]]-A_R[[#This Row],[15+]]</f>
        <v>#VALUE!</v>
      </c>
      <c r="AP138" s="5" t="e">
        <f>A_R[[#This Row],[15+]]-A_R[[#This Row],[16+]]</f>
        <v>#VALUE!</v>
      </c>
      <c r="AQ138" s="5" t="e">
        <f>A_R[[#This Row],[16+]]-A_R[[#This Row],[17+]]</f>
        <v>#VALUE!</v>
      </c>
      <c r="AR138" s="5" t="e">
        <f>A_R[[#This Row],[17+]]-A_R[[#This Row],[18+]]</f>
        <v>#VALUE!</v>
      </c>
      <c r="AS138" s="5" t="e">
        <f>A_R[[#This Row],[18+]]-A_R[[#This Row],[19+]]</f>
        <v>#VALUE!</v>
      </c>
      <c r="AT138" s="5" t="e">
        <f>A_R[[#This Row],[19+]]-A_R[[#This Row],[20+]]</f>
        <v>#VALUE!</v>
      </c>
      <c r="AU138" s="5" t="e">
        <f>A_R[[#This Row],[20+]]-A_R[[#This Row],[21+]]</f>
        <v>#VALUE!</v>
      </c>
      <c r="AV138" s="5" t="e">
        <f>A_R[[#This Row],[21+]]-A_R[[#This Row],[22+]]</f>
        <v>#VALUE!</v>
      </c>
      <c r="AW138" s="5" t="e">
        <f>A_R[[#This Row],[22+]]-A_R[[#This Row],[23+]]</f>
        <v>#VALUE!</v>
      </c>
      <c r="AX138" s="5" t="e">
        <f>A_R[[#This Row],[23+]]-A_R[[#This Row],[24+]]</f>
        <v>#VALUE!</v>
      </c>
      <c r="AY138" s="5" t="e">
        <f>A_R[[#This Row],[24+]]-A_R[[#This Row],[25+]]</f>
        <v>#VALUE!</v>
      </c>
      <c r="AZ138" s="5" t="e">
        <f>A_R[[#This Row],[25+]]-A_R[[#This Row],[26+]]</f>
        <v>#VALUE!</v>
      </c>
      <c r="BA138" s="5" t="e">
        <f>A_R[[#This Row],[26+]]-A_R[[#This Row],[27+]]</f>
        <v>#VALUE!</v>
      </c>
      <c r="BB138" s="5" t="e">
        <f>A_R[[#This Row],[27+]]-A_R[[#This Row],[28+]]</f>
        <v>#VALUE!</v>
      </c>
    </row>
    <row r="139" spans="32:54" x14ac:dyDescent="0.25">
      <c r="AF139" s="5" t="e">
        <f>A_R[[#This Row],[5+]]-A_R[[#This Row],[6+]]</f>
        <v>#VALUE!</v>
      </c>
      <c r="AG139" s="5" t="e">
        <f>A_R[[#This Row],[6+]]-A_R[[#This Row],[7+]]</f>
        <v>#VALUE!</v>
      </c>
      <c r="AH139" s="5" t="e">
        <f>A_R[[#This Row],[7+]]-A_R[[#This Row],[8+]]</f>
        <v>#VALUE!</v>
      </c>
      <c r="AI139" s="5" t="e">
        <f>A_R[[#This Row],[8+]]-A_R[[#This Row],[9+]]</f>
        <v>#VALUE!</v>
      </c>
      <c r="AJ139" s="5" t="e">
        <f>A_R[[#This Row],[9+]]-A_R[[#This Row],[10+]]</f>
        <v>#VALUE!</v>
      </c>
      <c r="AK139" s="5" t="e">
        <f>A_R[[#This Row],[10+]]-A_R[[#This Row],[11+]]</f>
        <v>#VALUE!</v>
      </c>
      <c r="AL139" s="5" t="e">
        <f>A_R[[#This Row],[11+]]-A_R[[#This Row],[12+]]</f>
        <v>#VALUE!</v>
      </c>
      <c r="AM139" s="5" t="e">
        <f>A_R[[#This Row],[12+]]-A_R[[#This Row],[13+]]</f>
        <v>#VALUE!</v>
      </c>
      <c r="AN139" s="5" t="e">
        <f>A_R[[#This Row],[13+]]-A_R[[#This Row],[14+]]</f>
        <v>#VALUE!</v>
      </c>
      <c r="AO139" s="5" t="e">
        <f>A_R[[#This Row],[14+]]-A_R[[#This Row],[15+]]</f>
        <v>#VALUE!</v>
      </c>
      <c r="AP139" s="5" t="e">
        <f>A_R[[#This Row],[15+]]-A_R[[#This Row],[16+]]</f>
        <v>#VALUE!</v>
      </c>
      <c r="AQ139" s="5" t="e">
        <f>A_R[[#This Row],[16+]]-A_R[[#This Row],[17+]]</f>
        <v>#VALUE!</v>
      </c>
      <c r="AR139" s="5" t="e">
        <f>A_R[[#This Row],[17+]]-A_R[[#This Row],[18+]]</f>
        <v>#VALUE!</v>
      </c>
      <c r="AS139" s="5" t="e">
        <f>A_R[[#This Row],[18+]]-A_R[[#This Row],[19+]]</f>
        <v>#VALUE!</v>
      </c>
      <c r="AT139" s="5" t="e">
        <f>A_R[[#This Row],[19+]]-A_R[[#This Row],[20+]]</f>
        <v>#VALUE!</v>
      </c>
      <c r="AU139" s="5" t="e">
        <f>A_R[[#This Row],[20+]]-A_R[[#This Row],[21+]]</f>
        <v>#VALUE!</v>
      </c>
      <c r="AV139" s="5" t="e">
        <f>A_R[[#This Row],[21+]]-A_R[[#This Row],[22+]]</f>
        <v>#VALUE!</v>
      </c>
      <c r="AW139" s="5" t="e">
        <f>A_R[[#This Row],[22+]]-A_R[[#This Row],[23+]]</f>
        <v>#VALUE!</v>
      </c>
      <c r="AX139" s="5" t="e">
        <f>A_R[[#This Row],[23+]]-A_R[[#This Row],[24+]]</f>
        <v>#VALUE!</v>
      </c>
      <c r="AY139" s="5" t="e">
        <f>A_R[[#This Row],[24+]]-A_R[[#This Row],[25+]]</f>
        <v>#VALUE!</v>
      </c>
      <c r="AZ139" s="5" t="e">
        <f>A_R[[#This Row],[25+]]-A_R[[#This Row],[26+]]</f>
        <v>#VALUE!</v>
      </c>
      <c r="BA139" s="5" t="e">
        <f>A_R[[#This Row],[26+]]-A_R[[#This Row],[27+]]</f>
        <v>#VALUE!</v>
      </c>
      <c r="BB139" s="5" t="e">
        <f>A_R[[#This Row],[27+]]-A_R[[#This Row],[28+]]</f>
        <v>#VALUE!</v>
      </c>
    </row>
    <row r="140" spans="32:54" x14ac:dyDescent="0.25">
      <c r="AF140" s="5" t="e">
        <f>A_R[[#This Row],[5+]]-A_R[[#This Row],[6+]]</f>
        <v>#VALUE!</v>
      </c>
      <c r="AG140" s="5" t="e">
        <f>A_R[[#This Row],[6+]]-A_R[[#This Row],[7+]]</f>
        <v>#VALUE!</v>
      </c>
      <c r="AH140" s="5" t="e">
        <f>A_R[[#This Row],[7+]]-A_R[[#This Row],[8+]]</f>
        <v>#VALUE!</v>
      </c>
      <c r="AI140" s="5" t="e">
        <f>A_R[[#This Row],[8+]]-A_R[[#This Row],[9+]]</f>
        <v>#VALUE!</v>
      </c>
      <c r="AJ140" s="5" t="e">
        <f>A_R[[#This Row],[9+]]-A_R[[#This Row],[10+]]</f>
        <v>#VALUE!</v>
      </c>
      <c r="AK140" s="5" t="e">
        <f>A_R[[#This Row],[10+]]-A_R[[#This Row],[11+]]</f>
        <v>#VALUE!</v>
      </c>
      <c r="AL140" s="5" t="e">
        <f>A_R[[#This Row],[11+]]-A_R[[#This Row],[12+]]</f>
        <v>#VALUE!</v>
      </c>
      <c r="AM140" s="5" t="e">
        <f>A_R[[#This Row],[12+]]-A_R[[#This Row],[13+]]</f>
        <v>#VALUE!</v>
      </c>
      <c r="AN140" s="5" t="e">
        <f>A_R[[#This Row],[13+]]-A_R[[#This Row],[14+]]</f>
        <v>#VALUE!</v>
      </c>
      <c r="AO140" s="5" t="e">
        <f>A_R[[#This Row],[14+]]-A_R[[#This Row],[15+]]</f>
        <v>#VALUE!</v>
      </c>
      <c r="AP140" s="5" t="e">
        <f>A_R[[#This Row],[15+]]-A_R[[#This Row],[16+]]</f>
        <v>#VALUE!</v>
      </c>
      <c r="AQ140" s="5" t="e">
        <f>A_R[[#This Row],[16+]]-A_R[[#This Row],[17+]]</f>
        <v>#VALUE!</v>
      </c>
      <c r="AR140" s="5" t="e">
        <f>A_R[[#This Row],[17+]]-A_R[[#This Row],[18+]]</f>
        <v>#VALUE!</v>
      </c>
      <c r="AS140" s="5" t="e">
        <f>A_R[[#This Row],[18+]]-A_R[[#This Row],[19+]]</f>
        <v>#VALUE!</v>
      </c>
      <c r="AT140" s="5" t="e">
        <f>A_R[[#This Row],[19+]]-A_R[[#This Row],[20+]]</f>
        <v>#VALUE!</v>
      </c>
      <c r="AU140" s="5" t="e">
        <f>A_R[[#This Row],[20+]]-A_R[[#This Row],[21+]]</f>
        <v>#VALUE!</v>
      </c>
      <c r="AV140" s="5" t="e">
        <f>A_R[[#This Row],[21+]]-A_R[[#This Row],[22+]]</f>
        <v>#VALUE!</v>
      </c>
      <c r="AW140" s="5" t="e">
        <f>A_R[[#This Row],[22+]]-A_R[[#This Row],[23+]]</f>
        <v>#VALUE!</v>
      </c>
      <c r="AX140" s="5" t="e">
        <f>A_R[[#This Row],[23+]]-A_R[[#This Row],[24+]]</f>
        <v>#VALUE!</v>
      </c>
      <c r="AY140" s="5" t="e">
        <f>A_R[[#This Row],[24+]]-A_R[[#This Row],[25+]]</f>
        <v>#VALUE!</v>
      </c>
      <c r="AZ140" s="5" t="e">
        <f>A_R[[#This Row],[25+]]-A_R[[#This Row],[26+]]</f>
        <v>#VALUE!</v>
      </c>
      <c r="BA140" s="5" t="e">
        <f>A_R[[#This Row],[26+]]-A_R[[#This Row],[27+]]</f>
        <v>#VALUE!</v>
      </c>
      <c r="BB140" s="5" t="e">
        <f>A_R[[#This Row],[27+]]-A_R[[#This Row],[28+]]</f>
        <v>#VALUE!</v>
      </c>
    </row>
    <row r="141" spans="32:54" x14ac:dyDescent="0.25">
      <c r="AF141" s="5" t="e">
        <f>A_R[[#This Row],[5+]]-A_R[[#This Row],[6+]]</f>
        <v>#VALUE!</v>
      </c>
      <c r="AG141" s="5" t="e">
        <f>A_R[[#This Row],[6+]]-A_R[[#This Row],[7+]]</f>
        <v>#VALUE!</v>
      </c>
      <c r="AH141" s="5" t="e">
        <f>A_R[[#This Row],[7+]]-A_R[[#This Row],[8+]]</f>
        <v>#VALUE!</v>
      </c>
      <c r="AI141" s="5" t="e">
        <f>A_R[[#This Row],[8+]]-A_R[[#This Row],[9+]]</f>
        <v>#VALUE!</v>
      </c>
      <c r="AJ141" s="5" t="e">
        <f>A_R[[#This Row],[9+]]-A_R[[#This Row],[10+]]</f>
        <v>#VALUE!</v>
      </c>
      <c r="AK141" s="5" t="e">
        <f>A_R[[#This Row],[10+]]-A_R[[#This Row],[11+]]</f>
        <v>#VALUE!</v>
      </c>
      <c r="AL141" s="5" t="e">
        <f>A_R[[#This Row],[11+]]-A_R[[#This Row],[12+]]</f>
        <v>#VALUE!</v>
      </c>
      <c r="AM141" s="5" t="e">
        <f>A_R[[#This Row],[12+]]-A_R[[#This Row],[13+]]</f>
        <v>#VALUE!</v>
      </c>
      <c r="AN141" s="5" t="e">
        <f>A_R[[#This Row],[13+]]-A_R[[#This Row],[14+]]</f>
        <v>#VALUE!</v>
      </c>
      <c r="AO141" s="5" t="e">
        <f>A_R[[#This Row],[14+]]-A_R[[#This Row],[15+]]</f>
        <v>#VALUE!</v>
      </c>
      <c r="AP141" s="5" t="e">
        <f>A_R[[#This Row],[15+]]-A_R[[#This Row],[16+]]</f>
        <v>#VALUE!</v>
      </c>
      <c r="AQ141" s="5" t="e">
        <f>A_R[[#This Row],[16+]]-A_R[[#This Row],[17+]]</f>
        <v>#VALUE!</v>
      </c>
      <c r="AR141" s="5" t="e">
        <f>A_R[[#This Row],[17+]]-A_R[[#This Row],[18+]]</f>
        <v>#VALUE!</v>
      </c>
      <c r="AS141" s="5" t="e">
        <f>A_R[[#This Row],[18+]]-A_R[[#This Row],[19+]]</f>
        <v>#VALUE!</v>
      </c>
      <c r="AT141" s="5" t="e">
        <f>A_R[[#This Row],[19+]]-A_R[[#This Row],[20+]]</f>
        <v>#VALUE!</v>
      </c>
      <c r="AU141" s="5" t="e">
        <f>A_R[[#This Row],[20+]]-A_R[[#This Row],[21+]]</f>
        <v>#VALUE!</v>
      </c>
      <c r="AV141" s="5" t="e">
        <f>A_R[[#This Row],[21+]]-A_R[[#This Row],[22+]]</f>
        <v>#VALUE!</v>
      </c>
      <c r="AW141" s="5" t="e">
        <f>A_R[[#This Row],[22+]]-A_R[[#This Row],[23+]]</f>
        <v>#VALUE!</v>
      </c>
      <c r="AX141" s="5" t="e">
        <f>A_R[[#This Row],[23+]]-A_R[[#This Row],[24+]]</f>
        <v>#VALUE!</v>
      </c>
      <c r="AY141" s="5" t="e">
        <f>A_R[[#This Row],[24+]]-A_R[[#This Row],[25+]]</f>
        <v>#VALUE!</v>
      </c>
      <c r="AZ141" s="5" t="e">
        <f>A_R[[#This Row],[25+]]-A_R[[#This Row],[26+]]</f>
        <v>#VALUE!</v>
      </c>
      <c r="BA141" s="5" t="e">
        <f>A_R[[#This Row],[26+]]-A_R[[#This Row],[27+]]</f>
        <v>#VALUE!</v>
      </c>
      <c r="BB141" s="5" t="e">
        <f>A_R[[#This Row],[27+]]-A_R[[#This Row],[28+]]</f>
        <v>#VALUE!</v>
      </c>
    </row>
    <row r="142" spans="32:54" x14ac:dyDescent="0.25">
      <c r="AF142" s="5" t="e">
        <f>A_R[[#This Row],[5+]]-A_R[[#This Row],[6+]]</f>
        <v>#VALUE!</v>
      </c>
      <c r="AG142" s="5" t="e">
        <f>A_R[[#This Row],[6+]]-A_R[[#This Row],[7+]]</f>
        <v>#VALUE!</v>
      </c>
      <c r="AH142" s="5" t="e">
        <f>A_R[[#This Row],[7+]]-A_R[[#This Row],[8+]]</f>
        <v>#VALUE!</v>
      </c>
      <c r="AI142" s="5" t="e">
        <f>A_R[[#This Row],[8+]]-A_R[[#This Row],[9+]]</f>
        <v>#VALUE!</v>
      </c>
      <c r="AJ142" s="5" t="e">
        <f>A_R[[#This Row],[9+]]-A_R[[#This Row],[10+]]</f>
        <v>#VALUE!</v>
      </c>
      <c r="AK142" s="5" t="e">
        <f>A_R[[#This Row],[10+]]-A_R[[#This Row],[11+]]</f>
        <v>#VALUE!</v>
      </c>
      <c r="AL142" s="5" t="e">
        <f>A_R[[#This Row],[11+]]-A_R[[#This Row],[12+]]</f>
        <v>#VALUE!</v>
      </c>
      <c r="AM142" s="5" t="e">
        <f>A_R[[#This Row],[12+]]-A_R[[#This Row],[13+]]</f>
        <v>#VALUE!</v>
      </c>
      <c r="AN142" s="5" t="e">
        <f>A_R[[#This Row],[13+]]-A_R[[#This Row],[14+]]</f>
        <v>#VALUE!</v>
      </c>
      <c r="AO142" s="5" t="e">
        <f>A_R[[#This Row],[14+]]-A_R[[#This Row],[15+]]</f>
        <v>#VALUE!</v>
      </c>
      <c r="AP142" s="5" t="e">
        <f>A_R[[#This Row],[15+]]-A_R[[#This Row],[16+]]</f>
        <v>#VALUE!</v>
      </c>
      <c r="AQ142" s="5" t="e">
        <f>A_R[[#This Row],[16+]]-A_R[[#This Row],[17+]]</f>
        <v>#VALUE!</v>
      </c>
      <c r="AR142" s="5" t="e">
        <f>A_R[[#This Row],[17+]]-A_R[[#This Row],[18+]]</f>
        <v>#VALUE!</v>
      </c>
      <c r="AS142" s="5" t="e">
        <f>A_R[[#This Row],[18+]]-A_R[[#This Row],[19+]]</f>
        <v>#VALUE!</v>
      </c>
      <c r="AT142" s="5" t="e">
        <f>A_R[[#This Row],[19+]]-A_R[[#This Row],[20+]]</f>
        <v>#VALUE!</v>
      </c>
      <c r="AU142" s="5" t="e">
        <f>A_R[[#This Row],[20+]]-A_R[[#This Row],[21+]]</f>
        <v>#VALUE!</v>
      </c>
      <c r="AV142" s="5" t="e">
        <f>A_R[[#This Row],[21+]]-A_R[[#This Row],[22+]]</f>
        <v>#VALUE!</v>
      </c>
      <c r="AW142" s="5" t="e">
        <f>A_R[[#This Row],[22+]]-A_R[[#This Row],[23+]]</f>
        <v>#VALUE!</v>
      </c>
      <c r="AX142" s="5" t="e">
        <f>A_R[[#This Row],[23+]]-A_R[[#This Row],[24+]]</f>
        <v>#VALUE!</v>
      </c>
      <c r="AY142" s="5" t="e">
        <f>A_R[[#This Row],[24+]]-A_R[[#This Row],[25+]]</f>
        <v>#VALUE!</v>
      </c>
      <c r="AZ142" s="5" t="e">
        <f>A_R[[#This Row],[25+]]-A_R[[#This Row],[26+]]</f>
        <v>#VALUE!</v>
      </c>
      <c r="BA142" s="5" t="e">
        <f>A_R[[#This Row],[26+]]-A_R[[#This Row],[27+]]</f>
        <v>#VALUE!</v>
      </c>
      <c r="BB142" s="5" t="e">
        <f>A_R[[#This Row],[27+]]-A_R[[#This Row],[28+]]</f>
        <v>#VALUE!</v>
      </c>
    </row>
    <row r="143" spans="32:54" x14ac:dyDescent="0.25">
      <c r="AF143" s="5" t="e">
        <f>A_R[[#This Row],[5+]]-A_R[[#This Row],[6+]]</f>
        <v>#VALUE!</v>
      </c>
      <c r="AG143" s="5" t="e">
        <f>A_R[[#This Row],[6+]]-A_R[[#This Row],[7+]]</f>
        <v>#VALUE!</v>
      </c>
      <c r="AH143" s="5" t="e">
        <f>A_R[[#This Row],[7+]]-A_R[[#This Row],[8+]]</f>
        <v>#VALUE!</v>
      </c>
      <c r="AI143" s="5" t="e">
        <f>A_R[[#This Row],[8+]]-A_R[[#This Row],[9+]]</f>
        <v>#VALUE!</v>
      </c>
      <c r="AJ143" s="5" t="e">
        <f>A_R[[#This Row],[9+]]-A_R[[#This Row],[10+]]</f>
        <v>#VALUE!</v>
      </c>
      <c r="AK143" s="5" t="e">
        <f>A_R[[#This Row],[10+]]-A_R[[#This Row],[11+]]</f>
        <v>#VALUE!</v>
      </c>
      <c r="AL143" s="5" t="e">
        <f>A_R[[#This Row],[11+]]-A_R[[#This Row],[12+]]</f>
        <v>#VALUE!</v>
      </c>
      <c r="AM143" s="5" t="e">
        <f>A_R[[#This Row],[12+]]-A_R[[#This Row],[13+]]</f>
        <v>#VALUE!</v>
      </c>
      <c r="AN143" s="5" t="e">
        <f>A_R[[#This Row],[13+]]-A_R[[#This Row],[14+]]</f>
        <v>#VALUE!</v>
      </c>
      <c r="AO143" s="5" t="e">
        <f>A_R[[#This Row],[14+]]-A_R[[#This Row],[15+]]</f>
        <v>#VALUE!</v>
      </c>
      <c r="AP143" s="5" t="e">
        <f>A_R[[#This Row],[15+]]-A_R[[#This Row],[16+]]</f>
        <v>#VALUE!</v>
      </c>
      <c r="AQ143" s="5" t="e">
        <f>A_R[[#This Row],[16+]]-A_R[[#This Row],[17+]]</f>
        <v>#VALUE!</v>
      </c>
      <c r="AR143" s="5" t="e">
        <f>A_R[[#This Row],[17+]]-A_R[[#This Row],[18+]]</f>
        <v>#VALUE!</v>
      </c>
      <c r="AS143" s="5" t="e">
        <f>A_R[[#This Row],[18+]]-A_R[[#This Row],[19+]]</f>
        <v>#VALUE!</v>
      </c>
      <c r="AT143" s="5" t="e">
        <f>A_R[[#This Row],[19+]]-A_R[[#This Row],[20+]]</f>
        <v>#VALUE!</v>
      </c>
      <c r="AU143" s="5" t="e">
        <f>A_R[[#This Row],[20+]]-A_R[[#This Row],[21+]]</f>
        <v>#VALUE!</v>
      </c>
      <c r="AV143" s="5" t="e">
        <f>A_R[[#This Row],[21+]]-A_R[[#This Row],[22+]]</f>
        <v>#VALUE!</v>
      </c>
      <c r="AW143" s="5" t="e">
        <f>A_R[[#This Row],[22+]]-A_R[[#This Row],[23+]]</f>
        <v>#VALUE!</v>
      </c>
      <c r="AX143" s="5" t="e">
        <f>A_R[[#This Row],[23+]]-A_R[[#This Row],[24+]]</f>
        <v>#VALUE!</v>
      </c>
      <c r="AY143" s="5" t="e">
        <f>A_R[[#This Row],[24+]]-A_R[[#This Row],[25+]]</f>
        <v>#VALUE!</v>
      </c>
      <c r="AZ143" s="5" t="e">
        <f>A_R[[#This Row],[25+]]-A_R[[#This Row],[26+]]</f>
        <v>#VALUE!</v>
      </c>
      <c r="BA143" s="5" t="e">
        <f>A_R[[#This Row],[26+]]-A_R[[#This Row],[27+]]</f>
        <v>#VALUE!</v>
      </c>
      <c r="BB143" s="5" t="e">
        <f>A_R[[#This Row],[27+]]-A_R[[#This Row],[28+]]</f>
        <v>#VALUE!</v>
      </c>
    </row>
    <row r="144" spans="32:54" x14ac:dyDescent="0.25">
      <c r="AF144" s="5" t="e">
        <f>A_R[[#This Row],[5+]]-A_R[[#This Row],[6+]]</f>
        <v>#VALUE!</v>
      </c>
      <c r="AG144" s="5" t="e">
        <f>A_R[[#This Row],[6+]]-A_R[[#This Row],[7+]]</f>
        <v>#VALUE!</v>
      </c>
      <c r="AH144" s="5" t="e">
        <f>A_R[[#This Row],[7+]]-A_R[[#This Row],[8+]]</f>
        <v>#VALUE!</v>
      </c>
      <c r="AI144" s="5" t="e">
        <f>A_R[[#This Row],[8+]]-A_R[[#This Row],[9+]]</f>
        <v>#VALUE!</v>
      </c>
      <c r="AJ144" s="5" t="e">
        <f>A_R[[#This Row],[9+]]-A_R[[#This Row],[10+]]</f>
        <v>#VALUE!</v>
      </c>
      <c r="AK144" s="5" t="e">
        <f>A_R[[#This Row],[10+]]-A_R[[#This Row],[11+]]</f>
        <v>#VALUE!</v>
      </c>
      <c r="AL144" s="5" t="e">
        <f>A_R[[#This Row],[11+]]-A_R[[#This Row],[12+]]</f>
        <v>#VALUE!</v>
      </c>
      <c r="AM144" s="5" t="e">
        <f>A_R[[#This Row],[12+]]-A_R[[#This Row],[13+]]</f>
        <v>#VALUE!</v>
      </c>
      <c r="AN144" s="5" t="e">
        <f>A_R[[#This Row],[13+]]-A_R[[#This Row],[14+]]</f>
        <v>#VALUE!</v>
      </c>
      <c r="AO144" s="5" t="e">
        <f>A_R[[#This Row],[14+]]-A_R[[#This Row],[15+]]</f>
        <v>#VALUE!</v>
      </c>
      <c r="AP144" s="5" t="e">
        <f>A_R[[#This Row],[15+]]-A_R[[#This Row],[16+]]</f>
        <v>#VALUE!</v>
      </c>
      <c r="AQ144" s="5" t="e">
        <f>A_R[[#This Row],[16+]]-A_R[[#This Row],[17+]]</f>
        <v>#VALUE!</v>
      </c>
      <c r="AR144" s="5" t="e">
        <f>A_R[[#This Row],[17+]]-A_R[[#This Row],[18+]]</f>
        <v>#VALUE!</v>
      </c>
      <c r="AS144" s="5" t="e">
        <f>A_R[[#This Row],[18+]]-A_R[[#This Row],[19+]]</f>
        <v>#VALUE!</v>
      </c>
      <c r="AT144" s="5" t="e">
        <f>A_R[[#This Row],[19+]]-A_R[[#This Row],[20+]]</f>
        <v>#VALUE!</v>
      </c>
      <c r="AU144" s="5" t="e">
        <f>A_R[[#This Row],[20+]]-A_R[[#This Row],[21+]]</f>
        <v>#VALUE!</v>
      </c>
      <c r="AV144" s="5" t="e">
        <f>A_R[[#This Row],[21+]]-A_R[[#This Row],[22+]]</f>
        <v>#VALUE!</v>
      </c>
      <c r="AW144" s="5" t="e">
        <f>A_R[[#This Row],[22+]]-A_R[[#This Row],[23+]]</f>
        <v>#VALUE!</v>
      </c>
      <c r="AX144" s="5" t="e">
        <f>A_R[[#This Row],[23+]]-A_R[[#This Row],[24+]]</f>
        <v>#VALUE!</v>
      </c>
      <c r="AY144" s="5" t="e">
        <f>A_R[[#This Row],[24+]]-A_R[[#This Row],[25+]]</f>
        <v>#VALUE!</v>
      </c>
      <c r="AZ144" s="5" t="e">
        <f>A_R[[#This Row],[25+]]-A_R[[#This Row],[26+]]</f>
        <v>#VALUE!</v>
      </c>
      <c r="BA144" s="5" t="e">
        <f>A_R[[#This Row],[26+]]-A_R[[#This Row],[27+]]</f>
        <v>#VALUE!</v>
      </c>
      <c r="BB144" s="5" t="e">
        <f>A_R[[#This Row],[27+]]-A_R[[#This Row],[28+]]</f>
        <v>#VALUE!</v>
      </c>
    </row>
    <row r="145" spans="32:54" x14ac:dyDescent="0.25">
      <c r="AF145" s="5" t="e">
        <f>A_R[[#This Row],[5+]]-A_R[[#This Row],[6+]]</f>
        <v>#VALUE!</v>
      </c>
      <c r="AG145" s="5" t="e">
        <f>A_R[[#This Row],[6+]]-A_R[[#This Row],[7+]]</f>
        <v>#VALUE!</v>
      </c>
      <c r="AH145" s="5" t="e">
        <f>A_R[[#This Row],[7+]]-A_R[[#This Row],[8+]]</f>
        <v>#VALUE!</v>
      </c>
      <c r="AI145" s="5" t="e">
        <f>A_R[[#This Row],[8+]]-A_R[[#This Row],[9+]]</f>
        <v>#VALUE!</v>
      </c>
      <c r="AJ145" s="5" t="e">
        <f>A_R[[#This Row],[9+]]-A_R[[#This Row],[10+]]</f>
        <v>#VALUE!</v>
      </c>
      <c r="AK145" s="5" t="e">
        <f>A_R[[#This Row],[10+]]-A_R[[#This Row],[11+]]</f>
        <v>#VALUE!</v>
      </c>
      <c r="AL145" s="5" t="e">
        <f>A_R[[#This Row],[11+]]-A_R[[#This Row],[12+]]</f>
        <v>#VALUE!</v>
      </c>
      <c r="AM145" s="5" t="e">
        <f>A_R[[#This Row],[12+]]-A_R[[#This Row],[13+]]</f>
        <v>#VALUE!</v>
      </c>
      <c r="AN145" s="5" t="e">
        <f>A_R[[#This Row],[13+]]-A_R[[#This Row],[14+]]</f>
        <v>#VALUE!</v>
      </c>
      <c r="AO145" s="5" t="e">
        <f>A_R[[#This Row],[14+]]-A_R[[#This Row],[15+]]</f>
        <v>#VALUE!</v>
      </c>
      <c r="AP145" s="5" t="e">
        <f>A_R[[#This Row],[15+]]-A_R[[#This Row],[16+]]</f>
        <v>#VALUE!</v>
      </c>
      <c r="AQ145" s="5" t="e">
        <f>A_R[[#This Row],[16+]]-A_R[[#This Row],[17+]]</f>
        <v>#VALUE!</v>
      </c>
      <c r="AR145" s="5" t="e">
        <f>A_R[[#This Row],[17+]]-A_R[[#This Row],[18+]]</f>
        <v>#VALUE!</v>
      </c>
      <c r="AS145" s="5" t="e">
        <f>A_R[[#This Row],[18+]]-A_R[[#This Row],[19+]]</f>
        <v>#VALUE!</v>
      </c>
      <c r="AT145" s="5" t="e">
        <f>A_R[[#This Row],[19+]]-A_R[[#This Row],[20+]]</f>
        <v>#VALUE!</v>
      </c>
      <c r="AU145" s="5" t="e">
        <f>A_R[[#This Row],[20+]]-A_R[[#This Row],[21+]]</f>
        <v>#VALUE!</v>
      </c>
      <c r="AV145" s="5" t="e">
        <f>A_R[[#This Row],[21+]]-A_R[[#This Row],[22+]]</f>
        <v>#VALUE!</v>
      </c>
      <c r="AW145" s="5" t="e">
        <f>A_R[[#This Row],[22+]]-A_R[[#This Row],[23+]]</f>
        <v>#VALUE!</v>
      </c>
      <c r="AX145" s="5" t="e">
        <f>A_R[[#This Row],[23+]]-A_R[[#This Row],[24+]]</f>
        <v>#VALUE!</v>
      </c>
      <c r="AY145" s="5" t="e">
        <f>A_R[[#This Row],[24+]]-A_R[[#This Row],[25+]]</f>
        <v>#VALUE!</v>
      </c>
      <c r="AZ145" s="5" t="e">
        <f>A_R[[#This Row],[25+]]-A_R[[#This Row],[26+]]</f>
        <v>#VALUE!</v>
      </c>
      <c r="BA145" s="5" t="e">
        <f>A_R[[#This Row],[26+]]-A_R[[#This Row],[27+]]</f>
        <v>#VALUE!</v>
      </c>
      <c r="BB145" s="5" t="e">
        <f>A_R[[#This Row],[27+]]-A_R[[#This Row],[28+]]</f>
        <v>#VALUE!</v>
      </c>
    </row>
    <row r="146" spans="32:54" x14ac:dyDescent="0.25">
      <c r="AF146" s="5" t="e">
        <f>A_R[[#This Row],[5+]]-A_R[[#This Row],[6+]]</f>
        <v>#VALUE!</v>
      </c>
      <c r="AG146" s="5" t="e">
        <f>A_R[[#This Row],[6+]]-A_R[[#This Row],[7+]]</f>
        <v>#VALUE!</v>
      </c>
      <c r="AH146" s="5" t="e">
        <f>A_R[[#This Row],[7+]]-A_R[[#This Row],[8+]]</f>
        <v>#VALUE!</v>
      </c>
      <c r="AI146" s="5" t="e">
        <f>A_R[[#This Row],[8+]]-A_R[[#This Row],[9+]]</f>
        <v>#VALUE!</v>
      </c>
      <c r="AJ146" s="5" t="e">
        <f>A_R[[#This Row],[9+]]-A_R[[#This Row],[10+]]</f>
        <v>#VALUE!</v>
      </c>
      <c r="AK146" s="5" t="e">
        <f>A_R[[#This Row],[10+]]-A_R[[#This Row],[11+]]</f>
        <v>#VALUE!</v>
      </c>
      <c r="AL146" s="5" t="e">
        <f>A_R[[#This Row],[11+]]-A_R[[#This Row],[12+]]</f>
        <v>#VALUE!</v>
      </c>
      <c r="AM146" s="5" t="e">
        <f>A_R[[#This Row],[12+]]-A_R[[#This Row],[13+]]</f>
        <v>#VALUE!</v>
      </c>
      <c r="AN146" s="5" t="e">
        <f>A_R[[#This Row],[13+]]-A_R[[#This Row],[14+]]</f>
        <v>#VALUE!</v>
      </c>
      <c r="AO146" s="5" t="e">
        <f>A_R[[#This Row],[14+]]-A_R[[#This Row],[15+]]</f>
        <v>#VALUE!</v>
      </c>
      <c r="AP146" s="5" t="e">
        <f>A_R[[#This Row],[15+]]-A_R[[#This Row],[16+]]</f>
        <v>#VALUE!</v>
      </c>
      <c r="AQ146" s="5" t="e">
        <f>A_R[[#This Row],[16+]]-A_R[[#This Row],[17+]]</f>
        <v>#VALUE!</v>
      </c>
      <c r="AR146" s="5" t="e">
        <f>A_R[[#This Row],[17+]]-A_R[[#This Row],[18+]]</f>
        <v>#VALUE!</v>
      </c>
      <c r="AS146" s="5" t="e">
        <f>A_R[[#This Row],[18+]]-A_R[[#This Row],[19+]]</f>
        <v>#VALUE!</v>
      </c>
      <c r="AT146" s="5" t="e">
        <f>A_R[[#This Row],[19+]]-A_R[[#This Row],[20+]]</f>
        <v>#VALUE!</v>
      </c>
      <c r="AU146" s="5" t="e">
        <f>A_R[[#This Row],[20+]]-A_R[[#This Row],[21+]]</f>
        <v>#VALUE!</v>
      </c>
      <c r="AV146" s="5" t="e">
        <f>A_R[[#This Row],[21+]]-A_R[[#This Row],[22+]]</f>
        <v>#VALUE!</v>
      </c>
      <c r="AW146" s="5" t="e">
        <f>A_R[[#This Row],[22+]]-A_R[[#This Row],[23+]]</f>
        <v>#VALUE!</v>
      </c>
      <c r="AX146" s="5" t="e">
        <f>A_R[[#This Row],[23+]]-A_R[[#This Row],[24+]]</f>
        <v>#VALUE!</v>
      </c>
      <c r="AY146" s="5" t="e">
        <f>A_R[[#This Row],[24+]]-A_R[[#This Row],[25+]]</f>
        <v>#VALUE!</v>
      </c>
      <c r="AZ146" s="5" t="e">
        <f>A_R[[#This Row],[25+]]-A_R[[#This Row],[26+]]</f>
        <v>#VALUE!</v>
      </c>
      <c r="BA146" s="5" t="e">
        <f>A_R[[#This Row],[26+]]-A_R[[#This Row],[27+]]</f>
        <v>#VALUE!</v>
      </c>
      <c r="BB146" s="5" t="e">
        <f>A_R[[#This Row],[27+]]-A_R[[#This Row],[28+]]</f>
        <v>#VALUE!</v>
      </c>
    </row>
    <row r="147" spans="32:54" x14ac:dyDescent="0.25">
      <c r="AF147" s="5" t="e">
        <f>A_R[[#This Row],[5+]]-A_R[[#This Row],[6+]]</f>
        <v>#VALUE!</v>
      </c>
      <c r="AG147" s="5" t="e">
        <f>A_R[[#This Row],[6+]]-A_R[[#This Row],[7+]]</f>
        <v>#VALUE!</v>
      </c>
      <c r="AH147" s="5" t="e">
        <f>A_R[[#This Row],[7+]]-A_R[[#This Row],[8+]]</f>
        <v>#VALUE!</v>
      </c>
      <c r="AI147" s="5" t="e">
        <f>A_R[[#This Row],[8+]]-A_R[[#This Row],[9+]]</f>
        <v>#VALUE!</v>
      </c>
      <c r="AJ147" s="5" t="e">
        <f>A_R[[#This Row],[9+]]-A_R[[#This Row],[10+]]</f>
        <v>#VALUE!</v>
      </c>
      <c r="AK147" s="5" t="e">
        <f>A_R[[#This Row],[10+]]-A_R[[#This Row],[11+]]</f>
        <v>#VALUE!</v>
      </c>
      <c r="AL147" s="5" t="e">
        <f>A_R[[#This Row],[11+]]-A_R[[#This Row],[12+]]</f>
        <v>#VALUE!</v>
      </c>
      <c r="AM147" s="5" t="e">
        <f>A_R[[#This Row],[12+]]-A_R[[#This Row],[13+]]</f>
        <v>#VALUE!</v>
      </c>
      <c r="AN147" s="5" t="e">
        <f>A_R[[#This Row],[13+]]-A_R[[#This Row],[14+]]</f>
        <v>#VALUE!</v>
      </c>
      <c r="AO147" s="5" t="e">
        <f>A_R[[#This Row],[14+]]-A_R[[#This Row],[15+]]</f>
        <v>#VALUE!</v>
      </c>
      <c r="AP147" s="5" t="e">
        <f>A_R[[#This Row],[15+]]-A_R[[#This Row],[16+]]</f>
        <v>#VALUE!</v>
      </c>
      <c r="AQ147" s="5" t="e">
        <f>A_R[[#This Row],[16+]]-A_R[[#This Row],[17+]]</f>
        <v>#VALUE!</v>
      </c>
      <c r="AR147" s="5" t="e">
        <f>A_R[[#This Row],[17+]]-A_R[[#This Row],[18+]]</f>
        <v>#VALUE!</v>
      </c>
      <c r="AS147" s="5" t="e">
        <f>A_R[[#This Row],[18+]]-A_R[[#This Row],[19+]]</f>
        <v>#VALUE!</v>
      </c>
      <c r="AT147" s="5" t="e">
        <f>A_R[[#This Row],[19+]]-A_R[[#This Row],[20+]]</f>
        <v>#VALUE!</v>
      </c>
      <c r="AU147" s="5" t="e">
        <f>A_R[[#This Row],[20+]]-A_R[[#This Row],[21+]]</f>
        <v>#VALUE!</v>
      </c>
      <c r="AV147" s="5" t="e">
        <f>A_R[[#This Row],[21+]]-A_R[[#This Row],[22+]]</f>
        <v>#VALUE!</v>
      </c>
      <c r="AW147" s="5" t="e">
        <f>A_R[[#This Row],[22+]]-A_R[[#This Row],[23+]]</f>
        <v>#VALUE!</v>
      </c>
      <c r="AX147" s="5" t="e">
        <f>A_R[[#This Row],[23+]]-A_R[[#This Row],[24+]]</f>
        <v>#VALUE!</v>
      </c>
      <c r="AY147" s="5" t="e">
        <f>A_R[[#This Row],[24+]]-A_R[[#This Row],[25+]]</f>
        <v>#VALUE!</v>
      </c>
      <c r="AZ147" s="5" t="e">
        <f>A_R[[#This Row],[25+]]-A_R[[#This Row],[26+]]</f>
        <v>#VALUE!</v>
      </c>
      <c r="BA147" s="5" t="e">
        <f>A_R[[#This Row],[26+]]-A_R[[#This Row],[27+]]</f>
        <v>#VALUE!</v>
      </c>
      <c r="BB147" s="5" t="e">
        <f>A_R[[#This Row],[27+]]-A_R[[#This Row],[28+]]</f>
        <v>#VALUE!</v>
      </c>
    </row>
    <row r="148" spans="32:54" x14ac:dyDescent="0.25">
      <c r="AF148" s="5" t="e">
        <f>A_R[[#This Row],[5+]]-A_R[[#This Row],[6+]]</f>
        <v>#VALUE!</v>
      </c>
      <c r="AG148" s="5" t="e">
        <f>A_R[[#This Row],[6+]]-A_R[[#This Row],[7+]]</f>
        <v>#VALUE!</v>
      </c>
      <c r="AH148" s="5" t="e">
        <f>A_R[[#This Row],[7+]]-A_R[[#This Row],[8+]]</f>
        <v>#VALUE!</v>
      </c>
      <c r="AI148" s="5" t="e">
        <f>A_R[[#This Row],[8+]]-A_R[[#This Row],[9+]]</f>
        <v>#VALUE!</v>
      </c>
      <c r="AJ148" s="5" t="e">
        <f>A_R[[#This Row],[9+]]-A_R[[#This Row],[10+]]</f>
        <v>#VALUE!</v>
      </c>
      <c r="AK148" s="5" t="e">
        <f>A_R[[#This Row],[10+]]-A_R[[#This Row],[11+]]</f>
        <v>#VALUE!</v>
      </c>
      <c r="AL148" s="5" t="e">
        <f>A_R[[#This Row],[11+]]-A_R[[#This Row],[12+]]</f>
        <v>#VALUE!</v>
      </c>
      <c r="AM148" s="5" t="e">
        <f>A_R[[#This Row],[12+]]-A_R[[#This Row],[13+]]</f>
        <v>#VALUE!</v>
      </c>
      <c r="AN148" s="5" t="e">
        <f>A_R[[#This Row],[13+]]-A_R[[#This Row],[14+]]</f>
        <v>#VALUE!</v>
      </c>
      <c r="AO148" s="5" t="e">
        <f>A_R[[#This Row],[14+]]-A_R[[#This Row],[15+]]</f>
        <v>#VALUE!</v>
      </c>
      <c r="AP148" s="5" t="e">
        <f>A_R[[#This Row],[15+]]-A_R[[#This Row],[16+]]</f>
        <v>#VALUE!</v>
      </c>
      <c r="AQ148" s="5" t="e">
        <f>A_R[[#This Row],[16+]]-A_R[[#This Row],[17+]]</f>
        <v>#VALUE!</v>
      </c>
      <c r="AR148" s="5" t="e">
        <f>A_R[[#This Row],[17+]]-A_R[[#This Row],[18+]]</f>
        <v>#VALUE!</v>
      </c>
      <c r="AS148" s="5" t="e">
        <f>A_R[[#This Row],[18+]]-A_R[[#This Row],[19+]]</f>
        <v>#VALUE!</v>
      </c>
      <c r="AT148" s="5" t="e">
        <f>A_R[[#This Row],[19+]]-A_R[[#This Row],[20+]]</f>
        <v>#VALUE!</v>
      </c>
      <c r="AU148" s="5" t="e">
        <f>A_R[[#This Row],[20+]]-A_R[[#This Row],[21+]]</f>
        <v>#VALUE!</v>
      </c>
      <c r="AV148" s="5" t="e">
        <f>A_R[[#This Row],[21+]]-A_R[[#This Row],[22+]]</f>
        <v>#VALUE!</v>
      </c>
      <c r="AW148" s="5" t="e">
        <f>A_R[[#This Row],[22+]]-A_R[[#This Row],[23+]]</f>
        <v>#VALUE!</v>
      </c>
      <c r="AX148" s="5" t="e">
        <f>A_R[[#This Row],[23+]]-A_R[[#This Row],[24+]]</f>
        <v>#VALUE!</v>
      </c>
      <c r="AY148" s="5" t="e">
        <f>A_R[[#This Row],[24+]]-A_R[[#This Row],[25+]]</f>
        <v>#VALUE!</v>
      </c>
      <c r="AZ148" s="5" t="e">
        <f>A_R[[#This Row],[25+]]-A_R[[#This Row],[26+]]</f>
        <v>#VALUE!</v>
      </c>
      <c r="BA148" s="5" t="e">
        <f>A_R[[#This Row],[26+]]-A_R[[#This Row],[27+]]</f>
        <v>#VALUE!</v>
      </c>
      <c r="BB148" s="5" t="e">
        <f>A_R[[#This Row],[27+]]-A_R[[#This Row],[28+]]</f>
        <v>#VALUE!</v>
      </c>
    </row>
    <row r="149" spans="32:54" x14ac:dyDescent="0.25">
      <c r="AF149" s="5" t="e">
        <f>A_R[[#This Row],[5+]]-A_R[[#This Row],[6+]]</f>
        <v>#VALUE!</v>
      </c>
      <c r="AG149" s="5" t="e">
        <f>A_R[[#This Row],[6+]]-A_R[[#This Row],[7+]]</f>
        <v>#VALUE!</v>
      </c>
      <c r="AH149" s="5" t="e">
        <f>A_R[[#This Row],[7+]]-A_R[[#This Row],[8+]]</f>
        <v>#VALUE!</v>
      </c>
      <c r="AI149" s="5" t="e">
        <f>A_R[[#This Row],[8+]]-A_R[[#This Row],[9+]]</f>
        <v>#VALUE!</v>
      </c>
      <c r="AJ149" s="5" t="e">
        <f>A_R[[#This Row],[9+]]-A_R[[#This Row],[10+]]</f>
        <v>#VALUE!</v>
      </c>
      <c r="AK149" s="5" t="e">
        <f>A_R[[#This Row],[10+]]-A_R[[#This Row],[11+]]</f>
        <v>#VALUE!</v>
      </c>
      <c r="AL149" s="5" t="e">
        <f>A_R[[#This Row],[11+]]-A_R[[#This Row],[12+]]</f>
        <v>#VALUE!</v>
      </c>
      <c r="AM149" s="5" t="e">
        <f>A_R[[#This Row],[12+]]-A_R[[#This Row],[13+]]</f>
        <v>#VALUE!</v>
      </c>
      <c r="AN149" s="5" t="e">
        <f>A_R[[#This Row],[13+]]-A_R[[#This Row],[14+]]</f>
        <v>#VALUE!</v>
      </c>
      <c r="AO149" s="5" t="e">
        <f>A_R[[#This Row],[14+]]-A_R[[#This Row],[15+]]</f>
        <v>#VALUE!</v>
      </c>
      <c r="AP149" s="5" t="e">
        <f>A_R[[#This Row],[15+]]-A_R[[#This Row],[16+]]</f>
        <v>#VALUE!</v>
      </c>
      <c r="AQ149" s="5" t="e">
        <f>A_R[[#This Row],[16+]]-A_R[[#This Row],[17+]]</f>
        <v>#VALUE!</v>
      </c>
      <c r="AR149" s="5" t="e">
        <f>A_R[[#This Row],[17+]]-A_R[[#This Row],[18+]]</f>
        <v>#VALUE!</v>
      </c>
      <c r="AS149" s="5" t="e">
        <f>A_R[[#This Row],[18+]]-A_R[[#This Row],[19+]]</f>
        <v>#VALUE!</v>
      </c>
      <c r="AT149" s="5" t="e">
        <f>A_R[[#This Row],[19+]]-A_R[[#This Row],[20+]]</f>
        <v>#VALUE!</v>
      </c>
      <c r="AU149" s="5" t="e">
        <f>A_R[[#This Row],[20+]]-A_R[[#This Row],[21+]]</f>
        <v>#VALUE!</v>
      </c>
      <c r="AV149" s="5" t="e">
        <f>A_R[[#This Row],[21+]]-A_R[[#This Row],[22+]]</f>
        <v>#VALUE!</v>
      </c>
      <c r="AW149" s="5" t="e">
        <f>A_R[[#This Row],[22+]]-A_R[[#This Row],[23+]]</f>
        <v>#VALUE!</v>
      </c>
      <c r="AX149" s="5" t="e">
        <f>A_R[[#This Row],[23+]]-A_R[[#This Row],[24+]]</f>
        <v>#VALUE!</v>
      </c>
      <c r="AY149" s="5" t="e">
        <f>A_R[[#This Row],[24+]]-A_R[[#This Row],[25+]]</f>
        <v>#VALUE!</v>
      </c>
      <c r="AZ149" s="5" t="e">
        <f>A_R[[#This Row],[25+]]-A_R[[#This Row],[26+]]</f>
        <v>#VALUE!</v>
      </c>
      <c r="BA149" s="5" t="e">
        <f>A_R[[#This Row],[26+]]-A_R[[#This Row],[27+]]</f>
        <v>#VALUE!</v>
      </c>
      <c r="BB149" s="5" t="e">
        <f>A_R[[#This Row],[27+]]-A_R[[#This Row],[28+]]</f>
        <v>#VALUE!</v>
      </c>
    </row>
    <row r="150" spans="32:54" x14ac:dyDescent="0.25">
      <c r="AF150" s="5" t="e">
        <f>A_R[[#This Row],[5+]]-A_R[[#This Row],[6+]]</f>
        <v>#VALUE!</v>
      </c>
      <c r="AG150" s="5" t="e">
        <f>A_R[[#This Row],[6+]]-A_R[[#This Row],[7+]]</f>
        <v>#VALUE!</v>
      </c>
      <c r="AH150" s="5" t="e">
        <f>A_R[[#This Row],[7+]]-A_R[[#This Row],[8+]]</f>
        <v>#VALUE!</v>
      </c>
      <c r="AI150" s="5" t="e">
        <f>A_R[[#This Row],[8+]]-A_R[[#This Row],[9+]]</f>
        <v>#VALUE!</v>
      </c>
      <c r="AJ150" s="5" t="e">
        <f>A_R[[#This Row],[9+]]-A_R[[#This Row],[10+]]</f>
        <v>#VALUE!</v>
      </c>
      <c r="AK150" s="5" t="e">
        <f>A_R[[#This Row],[10+]]-A_R[[#This Row],[11+]]</f>
        <v>#VALUE!</v>
      </c>
      <c r="AL150" s="5" t="e">
        <f>A_R[[#This Row],[11+]]-A_R[[#This Row],[12+]]</f>
        <v>#VALUE!</v>
      </c>
      <c r="AM150" s="5" t="e">
        <f>A_R[[#This Row],[12+]]-A_R[[#This Row],[13+]]</f>
        <v>#VALUE!</v>
      </c>
      <c r="AN150" s="5" t="e">
        <f>A_R[[#This Row],[13+]]-A_R[[#This Row],[14+]]</f>
        <v>#VALUE!</v>
      </c>
      <c r="AO150" s="5" t="e">
        <f>A_R[[#This Row],[14+]]-A_R[[#This Row],[15+]]</f>
        <v>#VALUE!</v>
      </c>
      <c r="AP150" s="5" t="e">
        <f>A_R[[#This Row],[15+]]-A_R[[#This Row],[16+]]</f>
        <v>#VALUE!</v>
      </c>
      <c r="AQ150" s="5" t="e">
        <f>A_R[[#This Row],[16+]]-A_R[[#This Row],[17+]]</f>
        <v>#VALUE!</v>
      </c>
      <c r="AR150" s="5" t="e">
        <f>A_R[[#This Row],[17+]]-A_R[[#This Row],[18+]]</f>
        <v>#VALUE!</v>
      </c>
      <c r="AS150" s="5" t="e">
        <f>A_R[[#This Row],[18+]]-A_R[[#This Row],[19+]]</f>
        <v>#VALUE!</v>
      </c>
      <c r="AT150" s="5" t="e">
        <f>A_R[[#This Row],[19+]]-A_R[[#This Row],[20+]]</f>
        <v>#VALUE!</v>
      </c>
      <c r="AU150" s="5" t="e">
        <f>A_R[[#This Row],[20+]]-A_R[[#This Row],[21+]]</f>
        <v>#VALUE!</v>
      </c>
      <c r="AV150" s="5" t="e">
        <f>A_R[[#This Row],[21+]]-A_R[[#This Row],[22+]]</f>
        <v>#VALUE!</v>
      </c>
      <c r="AW150" s="5" t="e">
        <f>A_R[[#This Row],[22+]]-A_R[[#This Row],[23+]]</f>
        <v>#VALUE!</v>
      </c>
      <c r="AX150" s="5" t="e">
        <f>A_R[[#This Row],[23+]]-A_R[[#This Row],[24+]]</f>
        <v>#VALUE!</v>
      </c>
      <c r="AY150" s="5" t="e">
        <f>A_R[[#This Row],[24+]]-A_R[[#This Row],[25+]]</f>
        <v>#VALUE!</v>
      </c>
      <c r="AZ150" s="5" t="e">
        <f>A_R[[#This Row],[25+]]-A_R[[#This Row],[26+]]</f>
        <v>#VALUE!</v>
      </c>
      <c r="BA150" s="5" t="e">
        <f>A_R[[#This Row],[26+]]-A_R[[#This Row],[27+]]</f>
        <v>#VALUE!</v>
      </c>
      <c r="BB150" s="5" t="e">
        <f>A_R[[#This Row],[27+]]-A_R[[#This Row],[28+]]</f>
        <v>#VALUE!</v>
      </c>
    </row>
    <row r="151" spans="32:54" x14ac:dyDescent="0.25">
      <c r="AF151" s="5" t="e">
        <f>A_R[[#This Row],[5+]]-A_R[[#This Row],[6+]]</f>
        <v>#VALUE!</v>
      </c>
      <c r="AG151" s="5" t="e">
        <f>A_R[[#This Row],[6+]]-A_R[[#This Row],[7+]]</f>
        <v>#VALUE!</v>
      </c>
      <c r="AH151" s="5" t="e">
        <f>A_R[[#This Row],[7+]]-A_R[[#This Row],[8+]]</f>
        <v>#VALUE!</v>
      </c>
      <c r="AI151" s="5" t="e">
        <f>A_R[[#This Row],[8+]]-A_R[[#This Row],[9+]]</f>
        <v>#VALUE!</v>
      </c>
      <c r="AJ151" s="5" t="e">
        <f>A_R[[#This Row],[9+]]-A_R[[#This Row],[10+]]</f>
        <v>#VALUE!</v>
      </c>
      <c r="AK151" s="5" t="e">
        <f>A_R[[#This Row],[10+]]-A_R[[#This Row],[11+]]</f>
        <v>#VALUE!</v>
      </c>
      <c r="AL151" s="5" t="e">
        <f>A_R[[#This Row],[11+]]-A_R[[#This Row],[12+]]</f>
        <v>#VALUE!</v>
      </c>
      <c r="AM151" s="5" t="e">
        <f>A_R[[#This Row],[12+]]-A_R[[#This Row],[13+]]</f>
        <v>#VALUE!</v>
      </c>
      <c r="AN151" s="5" t="e">
        <f>A_R[[#This Row],[13+]]-A_R[[#This Row],[14+]]</f>
        <v>#VALUE!</v>
      </c>
      <c r="AO151" s="5" t="e">
        <f>A_R[[#This Row],[14+]]-A_R[[#This Row],[15+]]</f>
        <v>#VALUE!</v>
      </c>
      <c r="AP151" s="5" t="e">
        <f>A_R[[#This Row],[15+]]-A_R[[#This Row],[16+]]</f>
        <v>#VALUE!</v>
      </c>
      <c r="AQ151" s="5" t="e">
        <f>A_R[[#This Row],[16+]]-A_R[[#This Row],[17+]]</f>
        <v>#VALUE!</v>
      </c>
      <c r="AR151" s="5" t="e">
        <f>A_R[[#This Row],[17+]]-A_R[[#This Row],[18+]]</f>
        <v>#VALUE!</v>
      </c>
      <c r="AS151" s="5" t="e">
        <f>A_R[[#This Row],[18+]]-A_R[[#This Row],[19+]]</f>
        <v>#VALUE!</v>
      </c>
      <c r="AT151" s="5" t="e">
        <f>A_R[[#This Row],[19+]]-A_R[[#This Row],[20+]]</f>
        <v>#VALUE!</v>
      </c>
      <c r="AU151" s="5" t="e">
        <f>A_R[[#This Row],[20+]]-A_R[[#This Row],[21+]]</f>
        <v>#VALUE!</v>
      </c>
      <c r="AV151" s="5" t="e">
        <f>A_R[[#This Row],[21+]]-A_R[[#This Row],[22+]]</f>
        <v>#VALUE!</v>
      </c>
      <c r="AW151" s="5" t="e">
        <f>A_R[[#This Row],[22+]]-A_R[[#This Row],[23+]]</f>
        <v>#VALUE!</v>
      </c>
      <c r="AX151" s="5" t="e">
        <f>A_R[[#This Row],[23+]]-A_R[[#This Row],[24+]]</f>
        <v>#VALUE!</v>
      </c>
      <c r="AY151" s="5" t="e">
        <f>A_R[[#This Row],[24+]]-A_R[[#This Row],[25+]]</f>
        <v>#VALUE!</v>
      </c>
      <c r="AZ151" s="5" t="e">
        <f>A_R[[#This Row],[25+]]-A_R[[#This Row],[26+]]</f>
        <v>#VALUE!</v>
      </c>
      <c r="BA151" s="5" t="e">
        <f>A_R[[#This Row],[26+]]-A_R[[#This Row],[27+]]</f>
        <v>#VALUE!</v>
      </c>
      <c r="BB151" s="5" t="e">
        <f>A_R[[#This Row],[27+]]-A_R[[#This Row],[28+]]</f>
        <v>#VALUE!</v>
      </c>
    </row>
    <row r="152" spans="32:54" x14ac:dyDescent="0.25">
      <c r="AF152" s="5" t="e">
        <f>A_R[[#This Row],[5+]]-A_R[[#This Row],[6+]]</f>
        <v>#VALUE!</v>
      </c>
      <c r="AG152" s="5" t="e">
        <f>A_R[[#This Row],[6+]]-A_R[[#This Row],[7+]]</f>
        <v>#VALUE!</v>
      </c>
      <c r="AH152" s="5" t="e">
        <f>A_R[[#This Row],[7+]]-A_R[[#This Row],[8+]]</f>
        <v>#VALUE!</v>
      </c>
      <c r="AI152" s="5" t="e">
        <f>A_R[[#This Row],[8+]]-A_R[[#This Row],[9+]]</f>
        <v>#VALUE!</v>
      </c>
      <c r="AJ152" s="5" t="e">
        <f>A_R[[#This Row],[9+]]-A_R[[#This Row],[10+]]</f>
        <v>#VALUE!</v>
      </c>
      <c r="AK152" s="5" t="e">
        <f>A_R[[#This Row],[10+]]-A_R[[#This Row],[11+]]</f>
        <v>#VALUE!</v>
      </c>
      <c r="AL152" s="5" t="e">
        <f>A_R[[#This Row],[11+]]-A_R[[#This Row],[12+]]</f>
        <v>#VALUE!</v>
      </c>
      <c r="AM152" s="5" t="e">
        <f>A_R[[#This Row],[12+]]-A_R[[#This Row],[13+]]</f>
        <v>#VALUE!</v>
      </c>
      <c r="AN152" s="5" t="e">
        <f>A_R[[#This Row],[13+]]-A_R[[#This Row],[14+]]</f>
        <v>#VALUE!</v>
      </c>
      <c r="AO152" s="5" t="e">
        <f>A_R[[#This Row],[14+]]-A_R[[#This Row],[15+]]</f>
        <v>#VALUE!</v>
      </c>
      <c r="AP152" s="5" t="e">
        <f>A_R[[#This Row],[15+]]-A_R[[#This Row],[16+]]</f>
        <v>#VALUE!</v>
      </c>
      <c r="AQ152" s="5" t="e">
        <f>A_R[[#This Row],[16+]]-A_R[[#This Row],[17+]]</f>
        <v>#VALUE!</v>
      </c>
      <c r="AR152" s="5" t="e">
        <f>A_R[[#This Row],[17+]]-A_R[[#This Row],[18+]]</f>
        <v>#VALUE!</v>
      </c>
      <c r="AS152" s="5" t="e">
        <f>A_R[[#This Row],[18+]]-A_R[[#This Row],[19+]]</f>
        <v>#VALUE!</v>
      </c>
      <c r="AT152" s="5" t="e">
        <f>A_R[[#This Row],[19+]]-A_R[[#This Row],[20+]]</f>
        <v>#VALUE!</v>
      </c>
      <c r="AU152" s="5" t="e">
        <f>A_R[[#This Row],[20+]]-A_R[[#This Row],[21+]]</f>
        <v>#VALUE!</v>
      </c>
      <c r="AV152" s="5" t="e">
        <f>A_R[[#This Row],[21+]]-A_R[[#This Row],[22+]]</f>
        <v>#VALUE!</v>
      </c>
      <c r="AW152" s="5" t="e">
        <f>A_R[[#This Row],[22+]]-A_R[[#This Row],[23+]]</f>
        <v>#VALUE!</v>
      </c>
      <c r="AX152" s="5" t="e">
        <f>A_R[[#This Row],[23+]]-A_R[[#This Row],[24+]]</f>
        <v>#VALUE!</v>
      </c>
      <c r="AY152" s="5" t="e">
        <f>A_R[[#This Row],[24+]]-A_R[[#This Row],[25+]]</f>
        <v>#VALUE!</v>
      </c>
      <c r="AZ152" s="5" t="e">
        <f>A_R[[#This Row],[25+]]-A_R[[#This Row],[26+]]</f>
        <v>#VALUE!</v>
      </c>
      <c r="BA152" s="5" t="e">
        <f>A_R[[#This Row],[26+]]-A_R[[#This Row],[27+]]</f>
        <v>#VALUE!</v>
      </c>
      <c r="BB152" s="5" t="e">
        <f>A_R[[#This Row],[27+]]-A_R[[#This Row],[28+]]</f>
        <v>#VALUE!</v>
      </c>
    </row>
    <row r="153" spans="32:54" x14ac:dyDescent="0.25">
      <c r="AF153" s="5" t="e">
        <f>A_R[[#This Row],[5+]]-A_R[[#This Row],[6+]]</f>
        <v>#VALUE!</v>
      </c>
      <c r="AG153" s="5" t="e">
        <f>A_R[[#This Row],[6+]]-A_R[[#This Row],[7+]]</f>
        <v>#VALUE!</v>
      </c>
      <c r="AH153" s="5" t="e">
        <f>A_R[[#This Row],[7+]]-A_R[[#This Row],[8+]]</f>
        <v>#VALUE!</v>
      </c>
      <c r="AI153" s="5" t="e">
        <f>A_R[[#This Row],[8+]]-A_R[[#This Row],[9+]]</f>
        <v>#VALUE!</v>
      </c>
      <c r="AJ153" s="5" t="e">
        <f>A_R[[#This Row],[9+]]-A_R[[#This Row],[10+]]</f>
        <v>#VALUE!</v>
      </c>
      <c r="AK153" s="5" t="e">
        <f>A_R[[#This Row],[10+]]-A_R[[#This Row],[11+]]</f>
        <v>#VALUE!</v>
      </c>
      <c r="AL153" s="5" t="e">
        <f>A_R[[#This Row],[11+]]-A_R[[#This Row],[12+]]</f>
        <v>#VALUE!</v>
      </c>
      <c r="AM153" s="5" t="e">
        <f>A_R[[#This Row],[12+]]-A_R[[#This Row],[13+]]</f>
        <v>#VALUE!</v>
      </c>
      <c r="AN153" s="5" t="e">
        <f>A_R[[#This Row],[13+]]-A_R[[#This Row],[14+]]</f>
        <v>#VALUE!</v>
      </c>
      <c r="AO153" s="5" t="e">
        <f>A_R[[#This Row],[14+]]-A_R[[#This Row],[15+]]</f>
        <v>#VALUE!</v>
      </c>
      <c r="AP153" s="5" t="e">
        <f>A_R[[#This Row],[15+]]-A_R[[#This Row],[16+]]</f>
        <v>#VALUE!</v>
      </c>
      <c r="AQ153" s="5" t="e">
        <f>A_R[[#This Row],[16+]]-A_R[[#This Row],[17+]]</f>
        <v>#VALUE!</v>
      </c>
      <c r="AR153" s="5" t="e">
        <f>A_R[[#This Row],[17+]]-A_R[[#This Row],[18+]]</f>
        <v>#VALUE!</v>
      </c>
      <c r="AS153" s="5" t="e">
        <f>A_R[[#This Row],[18+]]-A_R[[#This Row],[19+]]</f>
        <v>#VALUE!</v>
      </c>
      <c r="AT153" s="5" t="e">
        <f>A_R[[#This Row],[19+]]-A_R[[#This Row],[20+]]</f>
        <v>#VALUE!</v>
      </c>
      <c r="AU153" s="5" t="e">
        <f>A_R[[#This Row],[20+]]-A_R[[#This Row],[21+]]</f>
        <v>#VALUE!</v>
      </c>
      <c r="AV153" s="5" t="e">
        <f>A_R[[#This Row],[21+]]-A_R[[#This Row],[22+]]</f>
        <v>#VALUE!</v>
      </c>
      <c r="AW153" s="5" t="e">
        <f>A_R[[#This Row],[22+]]-A_R[[#This Row],[23+]]</f>
        <v>#VALUE!</v>
      </c>
      <c r="AX153" s="5" t="e">
        <f>A_R[[#This Row],[23+]]-A_R[[#This Row],[24+]]</f>
        <v>#VALUE!</v>
      </c>
      <c r="AY153" s="5" t="e">
        <f>A_R[[#This Row],[24+]]-A_R[[#This Row],[25+]]</f>
        <v>#VALUE!</v>
      </c>
      <c r="AZ153" s="5" t="e">
        <f>A_R[[#This Row],[25+]]-A_R[[#This Row],[26+]]</f>
        <v>#VALUE!</v>
      </c>
      <c r="BA153" s="5" t="e">
        <f>A_R[[#This Row],[26+]]-A_R[[#This Row],[27+]]</f>
        <v>#VALUE!</v>
      </c>
      <c r="BB153" s="5" t="e">
        <f>A_R[[#This Row],[27+]]-A_R[[#This Row],[28+]]</f>
        <v>#VALUE!</v>
      </c>
    </row>
    <row r="154" spans="32:54" x14ac:dyDescent="0.25">
      <c r="AF154" s="5" t="e">
        <f>A_R[[#This Row],[5+]]-A_R[[#This Row],[6+]]</f>
        <v>#VALUE!</v>
      </c>
      <c r="AG154" s="5" t="e">
        <f>A_R[[#This Row],[6+]]-A_R[[#This Row],[7+]]</f>
        <v>#VALUE!</v>
      </c>
      <c r="AH154" s="5" t="e">
        <f>A_R[[#This Row],[7+]]-A_R[[#This Row],[8+]]</f>
        <v>#VALUE!</v>
      </c>
      <c r="AI154" s="5" t="e">
        <f>A_R[[#This Row],[8+]]-A_R[[#This Row],[9+]]</f>
        <v>#VALUE!</v>
      </c>
      <c r="AJ154" s="5" t="e">
        <f>A_R[[#This Row],[9+]]-A_R[[#This Row],[10+]]</f>
        <v>#VALUE!</v>
      </c>
      <c r="AK154" s="5" t="e">
        <f>A_R[[#This Row],[10+]]-A_R[[#This Row],[11+]]</f>
        <v>#VALUE!</v>
      </c>
      <c r="AL154" s="5" t="e">
        <f>A_R[[#This Row],[11+]]-A_R[[#This Row],[12+]]</f>
        <v>#VALUE!</v>
      </c>
      <c r="AM154" s="5" t="e">
        <f>A_R[[#This Row],[12+]]-A_R[[#This Row],[13+]]</f>
        <v>#VALUE!</v>
      </c>
      <c r="AN154" s="5" t="e">
        <f>A_R[[#This Row],[13+]]-A_R[[#This Row],[14+]]</f>
        <v>#VALUE!</v>
      </c>
      <c r="AO154" s="5" t="e">
        <f>A_R[[#This Row],[14+]]-A_R[[#This Row],[15+]]</f>
        <v>#VALUE!</v>
      </c>
      <c r="AP154" s="5" t="e">
        <f>A_R[[#This Row],[15+]]-A_R[[#This Row],[16+]]</f>
        <v>#VALUE!</v>
      </c>
      <c r="AQ154" s="5" t="e">
        <f>A_R[[#This Row],[16+]]-A_R[[#This Row],[17+]]</f>
        <v>#VALUE!</v>
      </c>
      <c r="AR154" s="5" t="e">
        <f>A_R[[#This Row],[17+]]-A_R[[#This Row],[18+]]</f>
        <v>#VALUE!</v>
      </c>
      <c r="AS154" s="5" t="e">
        <f>A_R[[#This Row],[18+]]-A_R[[#This Row],[19+]]</f>
        <v>#VALUE!</v>
      </c>
      <c r="AT154" s="5" t="e">
        <f>A_R[[#This Row],[19+]]-A_R[[#This Row],[20+]]</f>
        <v>#VALUE!</v>
      </c>
      <c r="AU154" s="5" t="e">
        <f>A_R[[#This Row],[20+]]-A_R[[#This Row],[21+]]</f>
        <v>#VALUE!</v>
      </c>
      <c r="AV154" s="5" t="e">
        <f>A_R[[#This Row],[21+]]-A_R[[#This Row],[22+]]</f>
        <v>#VALUE!</v>
      </c>
      <c r="AW154" s="5" t="e">
        <f>A_R[[#This Row],[22+]]-A_R[[#This Row],[23+]]</f>
        <v>#VALUE!</v>
      </c>
      <c r="AX154" s="5" t="e">
        <f>A_R[[#This Row],[23+]]-A_R[[#This Row],[24+]]</f>
        <v>#VALUE!</v>
      </c>
      <c r="AY154" s="5" t="e">
        <f>A_R[[#This Row],[24+]]-A_R[[#This Row],[25+]]</f>
        <v>#VALUE!</v>
      </c>
      <c r="AZ154" s="5" t="e">
        <f>A_R[[#This Row],[25+]]-A_R[[#This Row],[26+]]</f>
        <v>#VALUE!</v>
      </c>
      <c r="BA154" s="5" t="e">
        <f>A_R[[#This Row],[26+]]-A_R[[#This Row],[27+]]</f>
        <v>#VALUE!</v>
      </c>
      <c r="BB154" s="5" t="e">
        <f>A_R[[#This Row],[27+]]-A_R[[#This Row],[28+]]</f>
        <v>#VALUE!</v>
      </c>
    </row>
    <row r="155" spans="32:54" x14ac:dyDescent="0.25">
      <c r="AF155" s="5" t="e">
        <f>A_R[[#This Row],[5+]]-A_R[[#This Row],[6+]]</f>
        <v>#VALUE!</v>
      </c>
      <c r="AG155" s="5" t="e">
        <f>A_R[[#This Row],[6+]]-A_R[[#This Row],[7+]]</f>
        <v>#VALUE!</v>
      </c>
      <c r="AH155" s="5" t="e">
        <f>A_R[[#This Row],[7+]]-A_R[[#This Row],[8+]]</f>
        <v>#VALUE!</v>
      </c>
      <c r="AI155" s="5" t="e">
        <f>A_R[[#This Row],[8+]]-A_R[[#This Row],[9+]]</f>
        <v>#VALUE!</v>
      </c>
      <c r="AJ155" s="5" t="e">
        <f>A_R[[#This Row],[9+]]-A_R[[#This Row],[10+]]</f>
        <v>#VALUE!</v>
      </c>
      <c r="AK155" s="5" t="e">
        <f>A_R[[#This Row],[10+]]-A_R[[#This Row],[11+]]</f>
        <v>#VALUE!</v>
      </c>
      <c r="AL155" s="5" t="e">
        <f>A_R[[#This Row],[11+]]-A_R[[#This Row],[12+]]</f>
        <v>#VALUE!</v>
      </c>
      <c r="AM155" s="5" t="e">
        <f>A_R[[#This Row],[12+]]-A_R[[#This Row],[13+]]</f>
        <v>#VALUE!</v>
      </c>
      <c r="AN155" s="5" t="e">
        <f>A_R[[#This Row],[13+]]-A_R[[#This Row],[14+]]</f>
        <v>#VALUE!</v>
      </c>
      <c r="AO155" s="5" t="e">
        <f>A_R[[#This Row],[14+]]-A_R[[#This Row],[15+]]</f>
        <v>#VALUE!</v>
      </c>
      <c r="AP155" s="5" t="e">
        <f>A_R[[#This Row],[15+]]-A_R[[#This Row],[16+]]</f>
        <v>#VALUE!</v>
      </c>
      <c r="AQ155" s="5" t="e">
        <f>A_R[[#This Row],[16+]]-A_R[[#This Row],[17+]]</f>
        <v>#VALUE!</v>
      </c>
      <c r="AR155" s="5" t="e">
        <f>A_R[[#This Row],[17+]]-A_R[[#This Row],[18+]]</f>
        <v>#VALUE!</v>
      </c>
      <c r="AS155" s="5" t="e">
        <f>A_R[[#This Row],[18+]]-A_R[[#This Row],[19+]]</f>
        <v>#VALUE!</v>
      </c>
      <c r="AT155" s="5" t="e">
        <f>A_R[[#This Row],[19+]]-A_R[[#This Row],[20+]]</f>
        <v>#VALUE!</v>
      </c>
      <c r="AU155" s="5" t="e">
        <f>A_R[[#This Row],[20+]]-A_R[[#This Row],[21+]]</f>
        <v>#VALUE!</v>
      </c>
      <c r="AV155" s="5" t="e">
        <f>A_R[[#This Row],[21+]]-A_R[[#This Row],[22+]]</f>
        <v>#VALUE!</v>
      </c>
      <c r="AW155" s="5" t="e">
        <f>A_R[[#This Row],[22+]]-A_R[[#This Row],[23+]]</f>
        <v>#VALUE!</v>
      </c>
      <c r="AX155" s="5" t="e">
        <f>A_R[[#This Row],[23+]]-A_R[[#This Row],[24+]]</f>
        <v>#VALUE!</v>
      </c>
      <c r="AY155" s="5" t="e">
        <f>A_R[[#This Row],[24+]]-A_R[[#This Row],[25+]]</f>
        <v>#VALUE!</v>
      </c>
      <c r="AZ155" s="5" t="e">
        <f>A_R[[#This Row],[25+]]-A_R[[#This Row],[26+]]</f>
        <v>#VALUE!</v>
      </c>
      <c r="BA155" s="5" t="e">
        <f>A_R[[#This Row],[26+]]-A_R[[#This Row],[27+]]</f>
        <v>#VALUE!</v>
      </c>
      <c r="BB155" s="5" t="e">
        <f>A_R[[#This Row],[27+]]-A_R[[#This Row],[28+]]</f>
        <v>#VALUE!</v>
      </c>
    </row>
    <row r="156" spans="32:54" x14ac:dyDescent="0.25">
      <c r="AF156" s="5" t="e">
        <f>A_R[[#This Row],[5+]]-A_R[[#This Row],[6+]]</f>
        <v>#VALUE!</v>
      </c>
      <c r="AG156" s="5" t="e">
        <f>A_R[[#This Row],[6+]]-A_R[[#This Row],[7+]]</f>
        <v>#VALUE!</v>
      </c>
      <c r="AH156" s="5" t="e">
        <f>A_R[[#This Row],[7+]]-A_R[[#This Row],[8+]]</f>
        <v>#VALUE!</v>
      </c>
      <c r="AI156" s="5" t="e">
        <f>A_R[[#This Row],[8+]]-A_R[[#This Row],[9+]]</f>
        <v>#VALUE!</v>
      </c>
      <c r="AJ156" s="5" t="e">
        <f>A_R[[#This Row],[9+]]-A_R[[#This Row],[10+]]</f>
        <v>#VALUE!</v>
      </c>
      <c r="AK156" s="5" t="e">
        <f>A_R[[#This Row],[10+]]-A_R[[#This Row],[11+]]</f>
        <v>#VALUE!</v>
      </c>
      <c r="AL156" s="5" t="e">
        <f>A_R[[#This Row],[11+]]-A_R[[#This Row],[12+]]</f>
        <v>#VALUE!</v>
      </c>
      <c r="AM156" s="5" t="e">
        <f>A_R[[#This Row],[12+]]-A_R[[#This Row],[13+]]</f>
        <v>#VALUE!</v>
      </c>
      <c r="AN156" s="5" t="e">
        <f>A_R[[#This Row],[13+]]-A_R[[#This Row],[14+]]</f>
        <v>#VALUE!</v>
      </c>
      <c r="AO156" s="5" t="e">
        <f>A_R[[#This Row],[14+]]-A_R[[#This Row],[15+]]</f>
        <v>#VALUE!</v>
      </c>
      <c r="AP156" s="5" t="e">
        <f>A_R[[#This Row],[15+]]-A_R[[#This Row],[16+]]</f>
        <v>#VALUE!</v>
      </c>
      <c r="AQ156" s="5" t="e">
        <f>A_R[[#This Row],[16+]]-A_R[[#This Row],[17+]]</f>
        <v>#VALUE!</v>
      </c>
      <c r="AR156" s="5" t="e">
        <f>A_R[[#This Row],[17+]]-A_R[[#This Row],[18+]]</f>
        <v>#VALUE!</v>
      </c>
      <c r="AS156" s="5" t="e">
        <f>A_R[[#This Row],[18+]]-A_R[[#This Row],[19+]]</f>
        <v>#VALUE!</v>
      </c>
      <c r="AT156" s="5" t="e">
        <f>A_R[[#This Row],[19+]]-A_R[[#This Row],[20+]]</f>
        <v>#VALUE!</v>
      </c>
      <c r="AU156" s="5" t="e">
        <f>A_R[[#This Row],[20+]]-A_R[[#This Row],[21+]]</f>
        <v>#VALUE!</v>
      </c>
      <c r="AV156" s="5" t="e">
        <f>A_R[[#This Row],[21+]]-A_R[[#This Row],[22+]]</f>
        <v>#VALUE!</v>
      </c>
      <c r="AW156" s="5" t="e">
        <f>A_R[[#This Row],[22+]]-A_R[[#This Row],[23+]]</f>
        <v>#VALUE!</v>
      </c>
      <c r="AX156" s="5" t="e">
        <f>A_R[[#This Row],[23+]]-A_R[[#This Row],[24+]]</f>
        <v>#VALUE!</v>
      </c>
      <c r="AY156" s="5" t="e">
        <f>A_R[[#This Row],[24+]]-A_R[[#This Row],[25+]]</f>
        <v>#VALUE!</v>
      </c>
      <c r="AZ156" s="5" t="e">
        <f>A_R[[#This Row],[25+]]-A_R[[#This Row],[26+]]</f>
        <v>#VALUE!</v>
      </c>
      <c r="BA156" s="5" t="e">
        <f>A_R[[#This Row],[26+]]-A_R[[#This Row],[27+]]</f>
        <v>#VALUE!</v>
      </c>
      <c r="BB156" s="5" t="e">
        <f>A_R[[#This Row],[27+]]-A_R[[#This Row],[28+]]</f>
        <v>#VALUE!</v>
      </c>
    </row>
    <row r="157" spans="32:54" x14ac:dyDescent="0.25">
      <c r="AF157" s="5" t="e">
        <f>A_R[[#This Row],[5+]]-A_R[[#This Row],[6+]]</f>
        <v>#VALUE!</v>
      </c>
      <c r="AG157" s="5" t="e">
        <f>A_R[[#This Row],[6+]]-A_R[[#This Row],[7+]]</f>
        <v>#VALUE!</v>
      </c>
      <c r="AH157" s="5" t="e">
        <f>A_R[[#This Row],[7+]]-A_R[[#This Row],[8+]]</f>
        <v>#VALUE!</v>
      </c>
      <c r="AI157" s="5" t="e">
        <f>A_R[[#This Row],[8+]]-A_R[[#This Row],[9+]]</f>
        <v>#VALUE!</v>
      </c>
      <c r="AJ157" s="5" t="e">
        <f>A_R[[#This Row],[9+]]-A_R[[#This Row],[10+]]</f>
        <v>#VALUE!</v>
      </c>
      <c r="AK157" s="5" t="e">
        <f>A_R[[#This Row],[10+]]-A_R[[#This Row],[11+]]</f>
        <v>#VALUE!</v>
      </c>
      <c r="AL157" s="5" t="e">
        <f>A_R[[#This Row],[11+]]-A_R[[#This Row],[12+]]</f>
        <v>#VALUE!</v>
      </c>
      <c r="AM157" s="5" t="e">
        <f>A_R[[#This Row],[12+]]-A_R[[#This Row],[13+]]</f>
        <v>#VALUE!</v>
      </c>
      <c r="AN157" s="5" t="e">
        <f>A_R[[#This Row],[13+]]-A_R[[#This Row],[14+]]</f>
        <v>#VALUE!</v>
      </c>
      <c r="AO157" s="5" t="e">
        <f>A_R[[#This Row],[14+]]-A_R[[#This Row],[15+]]</f>
        <v>#VALUE!</v>
      </c>
      <c r="AP157" s="5" t="e">
        <f>A_R[[#This Row],[15+]]-A_R[[#This Row],[16+]]</f>
        <v>#VALUE!</v>
      </c>
      <c r="AQ157" s="5" t="e">
        <f>A_R[[#This Row],[16+]]-A_R[[#This Row],[17+]]</f>
        <v>#VALUE!</v>
      </c>
      <c r="AR157" s="5" t="e">
        <f>A_R[[#This Row],[17+]]-A_R[[#This Row],[18+]]</f>
        <v>#VALUE!</v>
      </c>
      <c r="AS157" s="5" t="e">
        <f>A_R[[#This Row],[18+]]-A_R[[#This Row],[19+]]</f>
        <v>#VALUE!</v>
      </c>
      <c r="AT157" s="5" t="e">
        <f>A_R[[#This Row],[19+]]-A_R[[#This Row],[20+]]</f>
        <v>#VALUE!</v>
      </c>
      <c r="AU157" s="5" t="e">
        <f>A_R[[#This Row],[20+]]-A_R[[#This Row],[21+]]</f>
        <v>#VALUE!</v>
      </c>
      <c r="AV157" s="5" t="e">
        <f>A_R[[#This Row],[21+]]-A_R[[#This Row],[22+]]</f>
        <v>#VALUE!</v>
      </c>
      <c r="AW157" s="5" t="e">
        <f>A_R[[#This Row],[22+]]-A_R[[#This Row],[23+]]</f>
        <v>#VALUE!</v>
      </c>
      <c r="AX157" s="5" t="e">
        <f>A_R[[#This Row],[23+]]-A_R[[#This Row],[24+]]</f>
        <v>#VALUE!</v>
      </c>
      <c r="AY157" s="5" t="e">
        <f>A_R[[#This Row],[24+]]-A_R[[#This Row],[25+]]</f>
        <v>#VALUE!</v>
      </c>
      <c r="AZ157" s="5" t="e">
        <f>A_R[[#This Row],[25+]]-A_R[[#This Row],[26+]]</f>
        <v>#VALUE!</v>
      </c>
      <c r="BA157" s="5" t="e">
        <f>A_R[[#This Row],[26+]]-A_R[[#This Row],[27+]]</f>
        <v>#VALUE!</v>
      </c>
      <c r="BB157" s="5" t="e">
        <f>A_R[[#This Row],[27+]]-A_R[[#This Row],[28+]]</f>
        <v>#VALUE!</v>
      </c>
    </row>
    <row r="158" spans="32:54" x14ac:dyDescent="0.25">
      <c r="AF158" s="5" t="e">
        <f>A_R[[#This Row],[5+]]-A_R[[#This Row],[6+]]</f>
        <v>#VALUE!</v>
      </c>
      <c r="AG158" s="5" t="e">
        <f>A_R[[#This Row],[6+]]-A_R[[#This Row],[7+]]</f>
        <v>#VALUE!</v>
      </c>
      <c r="AH158" s="5" t="e">
        <f>A_R[[#This Row],[7+]]-A_R[[#This Row],[8+]]</f>
        <v>#VALUE!</v>
      </c>
      <c r="AI158" s="5" t="e">
        <f>A_R[[#This Row],[8+]]-A_R[[#This Row],[9+]]</f>
        <v>#VALUE!</v>
      </c>
      <c r="AJ158" s="5" t="e">
        <f>A_R[[#This Row],[9+]]-A_R[[#This Row],[10+]]</f>
        <v>#VALUE!</v>
      </c>
      <c r="AK158" s="5" t="e">
        <f>A_R[[#This Row],[10+]]-A_R[[#This Row],[11+]]</f>
        <v>#VALUE!</v>
      </c>
      <c r="AL158" s="5" t="e">
        <f>A_R[[#This Row],[11+]]-A_R[[#This Row],[12+]]</f>
        <v>#VALUE!</v>
      </c>
      <c r="AM158" s="5" t="e">
        <f>A_R[[#This Row],[12+]]-A_R[[#This Row],[13+]]</f>
        <v>#VALUE!</v>
      </c>
      <c r="AN158" s="5" t="e">
        <f>A_R[[#This Row],[13+]]-A_R[[#This Row],[14+]]</f>
        <v>#VALUE!</v>
      </c>
      <c r="AO158" s="5" t="e">
        <f>A_R[[#This Row],[14+]]-A_R[[#This Row],[15+]]</f>
        <v>#VALUE!</v>
      </c>
      <c r="AP158" s="5" t="e">
        <f>A_R[[#This Row],[15+]]-A_R[[#This Row],[16+]]</f>
        <v>#VALUE!</v>
      </c>
      <c r="AQ158" s="5" t="e">
        <f>A_R[[#This Row],[16+]]-A_R[[#This Row],[17+]]</f>
        <v>#VALUE!</v>
      </c>
      <c r="AR158" s="5" t="e">
        <f>A_R[[#This Row],[17+]]-A_R[[#This Row],[18+]]</f>
        <v>#VALUE!</v>
      </c>
      <c r="AS158" s="5" t="e">
        <f>A_R[[#This Row],[18+]]-A_R[[#This Row],[19+]]</f>
        <v>#VALUE!</v>
      </c>
      <c r="AT158" s="5" t="e">
        <f>A_R[[#This Row],[19+]]-A_R[[#This Row],[20+]]</f>
        <v>#VALUE!</v>
      </c>
      <c r="AU158" s="5" t="e">
        <f>A_R[[#This Row],[20+]]-A_R[[#This Row],[21+]]</f>
        <v>#VALUE!</v>
      </c>
      <c r="AV158" s="5" t="e">
        <f>A_R[[#This Row],[21+]]-A_R[[#This Row],[22+]]</f>
        <v>#VALUE!</v>
      </c>
      <c r="AW158" s="5" t="e">
        <f>A_R[[#This Row],[22+]]-A_R[[#This Row],[23+]]</f>
        <v>#VALUE!</v>
      </c>
      <c r="AX158" s="5" t="e">
        <f>A_R[[#This Row],[23+]]-A_R[[#This Row],[24+]]</f>
        <v>#VALUE!</v>
      </c>
      <c r="AY158" s="5" t="e">
        <f>A_R[[#This Row],[24+]]-A_R[[#This Row],[25+]]</f>
        <v>#VALUE!</v>
      </c>
      <c r="AZ158" s="5" t="e">
        <f>A_R[[#This Row],[25+]]-A_R[[#This Row],[26+]]</f>
        <v>#VALUE!</v>
      </c>
      <c r="BA158" s="5" t="e">
        <f>A_R[[#This Row],[26+]]-A_R[[#This Row],[27+]]</f>
        <v>#VALUE!</v>
      </c>
      <c r="BB158" s="5" t="e">
        <f>A_R[[#This Row],[27+]]-A_R[[#This Row],[28+]]</f>
        <v>#VALUE!</v>
      </c>
    </row>
    <row r="159" spans="32:54" x14ac:dyDescent="0.25">
      <c r="AF159" s="5" t="e">
        <f>A_R[[#This Row],[5+]]-A_R[[#This Row],[6+]]</f>
        <v>#VALUE!</v>
      </c>
      <c r="AG159" s="5" t="e">
        <f>A_R[[#This Row],[6+]]-A_R[[#This Row],[7+]]</f>
        <v>#VALUE!</v>
      </c>
      <c r="AH159" s="5" t="e">
        <f>A_R[[#This Row],[7+]]-A_R[[#This Row],[8+]]</f>
        <v>#VALUE!</v>
      </c>
      <c r="AI159" s="5" t="e">
        <f>A_R[[#This Row],[8+]]-A_R[[#This Row],[9+]]</f>
        <v>#VALUE!</v>
      </c>
      <c r="AJ159" s="5" t="e">
        <f>A_R[[#This Row],[9+]]-A_R[[#This Row],[10+]]</f>
        <v>#VALUE!</v>
      </c>
      <c r="AK159" s="5" t="e">
        <f>A_R[[#This Row],[10+]]-A_R[[#This Row],[11+]]</f>
        <v>#VALUE!</v>
      </c>
      <c r="AL159" s="5" t="e">
        <f>A_R[[#This Row],[11+]]-A_R[[#This Row],[12+]]</f>
        <v>#VALUE!</v>
      </c>
      <c r="AM159" s="5" t="e">
        <f>A_R[[#This Row],[12+]]-A_R[[#This Row],[13+]]</f>
        <v>#VALUE!</v>
      </c>
      <c r="AN159" s="5" t="e">
        <f>A_R[[#This Row],[13+]]-A_R[[#This Row],[14+]]</f>
        <v>#VALUE!</v>
      </c>
      <c r="AO159" s="5" t="e">
        <f>A_R[[#This Row],[14+]]-A_R[[#This Row],[15+]]</f>
        <v>#VALUE!</v>
      </c>
      <c r="AP159" s="5" t="e">
        <f>A_R[[#This Row],[15+]]-A_R[[#This Row],[16+]]</f>
        <v>#VALUE!</v>
      </c>
      <c r="AQ159" s="5" t="e">
        <f>A_R[[#This Row],[16+]]-A_R[[#This Row],[17+]]</f>
        <v>#VALUE!</v>
      </c>
      <c r="AR159" s="5" t="e">
        <f>A_R[[#This Row],[17+]]-A_R[[#This Row],[18+]]</f>
        <v>#VALUE!</v>
      </c>
      <c r="AS159" s="5" t="e">
        <f>A_R[[#This Row],[18+]]-A_R[[#This Row],[19+]]</f>
        <v>#VALUE!</v>
      </c>
      <c r="AT159" s="5" t="e">
        <f>A_R[[#This Row],[19+]]-A_R[[#This Row],[20+]]</f>
        <v>#VALUE!</v>
      </c>
      <c r="AU159" s="5" t="e">
        <f>A_R[[#This Row],[20+]]-A_R[[#This Row],[21+]]</f>
        <v>#VALUE!</v>
      </c>
      <c r="AV159" s="5" t="e">
        <f>A_R[[#This Row],[21+]]-A_R[[#This Row],[22+]]</f>
        <v>#VALUE!</v>
      </c>
      <c r="AW159" s="5" t="e">
        <f>A_R[[#This Row],[22+]]-A_R[[#This Row],[23+]]</f>
        <v>#VALUE!</v>
      </c>
      <c r="AX159" s="5" t="e">
        <f>A_R[[#This Row],[23+]]-A_R[[#This Row],[24+]]</f>
        <v>#VALUE!</v>
      </c>
      <c r="AY159" s="5" t="e">
        <f>A_R[[#This Row],[24+]]-A_R[[#This Row],[25+]]</f>
        <v>#VALUE!</v>
      </c>
      <c r="AZ159" s="5" t="e">
        <f>A_R[[#This Row],[25+]]-A_R[[#This Row],[26+]]</f>
        <v>#VALUE!</v>
      </c>
      <c r="BA159" s="5" t="e">
        <f>A_R[[#This Row],[26+]]-A_R[[#This Row],[27+]]</f>
        <v>#VALUE!</v>
      </c>
      <c r="BB159" s="5" t="e">
        <f>A_R[[#This Row],[27+]]-A_R[[#This Row],[28+]]</f>
        <v>#VALUE!</v>
      </c>
    </row>
    <row r="160" spans="32:54" x14ac:dyDescent="0.25">
      <c r="AF160" s="5" t="e">
        <f>A_R[[#This Row],[5+]]-A_R[[#This Row],[6+]]</f>
        <v>#VALUE!</v>
      </c>
      <c r="AG160" s="5" t="e">
        <f>A_R[[#This Row],[6+]]-A_R[[#This Row],[7+]]</f>
        <v>#VALUE!</v>
      </c>
      <c r="AH160" s="5" t="e">
        <f>A_R[[#This Row],[7+]]-A_R[[#This Row],[8+]]</f>
        <v>#VALUE!</v>
      </c>
      <c r="AI160" s="5" t="e">
        <f>A_R[[#This Row],[8+]]-A_R[[#This Row],[9+]]</f>
        <v>#VALUE!</v>
      </c>
      <c r="AJ160" s="5" t="e">
        <f>A_R[[#This Row],[9+]]-A_R[[#This Row],[10+]]</f>
        <v>#VALUE!</v>
      </c>
      <c r="AK160" s="5" t="e">
        <f>A_R[[#This Row],[10+]]-A_R[[#This Row],[11+]]</f>
        <v>#VALUE!</v>
      </c>
      <c r="AL160" s="5" t="e">
        <f>A_R[[#This Row],[11+]]-A_R[[#This Row],[12+]]</f>
        <v>#VALUE!</v>
      </c>
      <c r="AM160" s="5" t="e">
        <f>A_R[[#This Row],[12+]]-A_R[[#This Row],[13+]]</f>
        <v>#VALUE!</v>
      </c>
      <c r="AN160" s="5" t="e">
        <f>A_R[[#This Row],[13+]]-A_R[[#This Row],[14+]]</f>
        <v>#VALUE!</v>
      </c>
      <c r="AO160" s="5" t="e">
        <f>A_R[[#This Row],[14+]]-A_R[[#This Row],[15+]]</f>
        <v>#VALUE!</v>
      </c>
      <c r="AP160" s="5" t="e">
        <f>A_R[[#This Row],[15+]]-A_R[[#This Row],[16+]]</f>
        <v>#VALUE!</v>
      </c>
      <c r="AQ160" s="5" t="e">
        <f>A_R[[#This Row],[16+]]-A_R[[#This Row],[17+]]</f>
        <v>#VALUE!</v>
      </c>
      <c r="AR160" s="5" t="e">
        <f>A_R[[#This Row],[17+]]-A_R[[#This Row],[18+]]</f>
        <v>#VALUE!</v>
      </c>
      <c r="AS160" s="5" t="e">
        <f>A_R[[#This Row],[18+]]-A_R[[#This Row],[19+]]</f>
        <v>#VALUE!</v>
      </c>
      <c r="AT160" s="5" t="e">
        <f>A_R[[#This Row],[19+]]-A_R[[#This Row],[20+]]</f>
        <v>#VALUE!</v>
      </c>
      <c r="AU160" s="5" t="e">
        <f>A_R[[#This Row],[20+]]-A_R[[#This Row],[21+]]</f>
        <v>#VALUE!</v>
      </c>
      <c r="AV160" s="5" t="e">
        <f>A_R[[#This Row],[21+]]-A_R[[#This Row],[22+]]</f>
        <v>#VALUE!</v>
      </c>
      <c r="AW160" s="5" t="e">
        <f>A_R[[#This Row],[22+]]-A_R[[#This Row],[23+]]</f>
        <v>#VALUE!</v>
      </c>
      <c r="AX160" s="5" t="e">
        <f>A_R[[#This Row],[23+]]-A_R[[#This Row],[24+]]</f>
        <v>#VALUE!</v>
      </c>
      <c r="AY160" s="5" t="e">
        <f>A_R[[#This Row],[24+]]-A_R[[#This Row],[25+]]</f>
        <v>#VALUE!</v>
      </c>
      <c r="AZ160" s="5" t="e">
        <f>A_R[[#This Row],[25+]]-A_R[[#This Row],[26+]]</f>
        <v>#VALUE!</v>
      </c>
      <c r="BA160" s="5" t="e">
        <f>A_R[[#This Row],[26+]]-A_R[[#This Row],[27+]]</f>
        <v>#VALUE!</v>
      </c>
      <c r="BB160" s="5" t="e">
        <f>A_R[[#This Row],[27+]]-A_R[[#This Row],[28+]]</f>
        <v>#VALUE!</v>
      </c>
    </row>
    <row r="161" spans="32:54" x14ac:dyDescent="0.25">
      <c r="AF161" s="5" t="e">
        <f>A_R[[#This Row],[5+]]-A_R[[#This Row],[6+]]</f>
        <v>#VALUE!</v>
      </c>
      <c r="AG161" s="5" t="e">
        <f>A_R[[#This Row],[6+]]-A_R[[#This Row],[7+]]</f>
        <v>#VALUE!</v>
      </c>
      <c r="AH161" s="5" t="e">
        <f>A_R[[#This Row],[7+]]-A_R[[#This Row],[8+]]</f>
        <v>#VALUE!</v>
      </c>
      <c r="AI161" s="5" t="e">
        <f>A_R[[#This Row],[8+]]-A_R[[#This Row],[9+]]</f>
        <v>#VALUE!</v>
      </c>
      <c r="AJ161" s="5" t="e">
        <f>A_R[[#This Row],[9+]]-A_R[[#This Row],[10+]]</f>
        <v>#VALUE!</v>
      </c>
      <c r="AK161" s="5" t="e">
        <f>A_R[[#This Row],[10+]]-A_R[[#This Row],[11+]]</f>
        <v>#VALUE!</v>
      </c>
      <c r="AL161" s="5" t="e">
        <f>A_R[[#This Row],[11+]]-A_R[[#This Row],[12+]]</f>
        <v>#VALUE!</v>
      </c>
      <c r="AM161" s="5" t="e">
        <f>A_R[[#This Row],[12+]]-A_R[[#This Row],[13+]]</f>
        <v>#VALUE!</v>
      </c>
      <c r="AN161" s="5" t="e">
        <f>A_R[[#This Row],[13+]]-A_R[[#This Row],[14+]]</f>
        <v>#VALUE!</v>
      </c>
      <c r="AO161" s="5" t="e">
        <f>A_R[[#This Row],[14+]]-A_R[[#This Row],[15+]]</f>
        <v>#VALUE!</v>
      </c>
      <c r="AP161" s="5" t="e">
        <f>A_R[[#This Row],[15+]]-A_R[[#This Row],[16+]]</f>
        <v>#VALUE!</v>
      </c>
      <c r="AQ161" s="5" t="e">
        <f>A_R[[#This Row],[16+]]-A_R[[#This Row],[17+]]</f>
        <v>#VALUE!</v>
      </c>
      <c r="AR161" s="5" t="e">
        <f>A_R[[#This Row],[17+]]-A_R[[#This Row],[18+]]</f>
        <v>#VALUE!</v>
      </c>
      <c r="AS161" s="5" t="e">
        <f>A_R[[#This Row],[18+]]-A_R[[#This Row],[19+]]</f>
        <v>#VALUE!</v>
      </c>
      <c r="AT161" s="5" t="e">
        <f>A_R[[#This Row],[19+]]-A_R[[#This Row],[20+]]</f>
        <v>#VALUE!</v>
      </c>
      <c r="AU161" s="5" t="e">
        <f>A_R[[#This Row],[20+]]-A_R[[#This Row],[21+]]</f>
        <v>#VALUE!</v>
      </c>
      <c r="AV161" s="5" t="e">
        <f>A_R[[#This Row],[21+]]-A_R[[#This Row],[22+]]</f>
        <v>#VALUE!</v>
      </c>
      <c r="AW161" s="5" t="e">
        <f>A_R[[#This Row],[22+]]-A_R[[#This Row],[23+]]</f>
        <v>#VALUE!</v>
      </c>
      <c r="AX161" s="5" t="e">
        <f>A_R[[#This Row],[23+]]-A_R[[#This Row],[24+]]</f>
        <v>#VALUE!</v>
      </c>
      <c r="AY161" s="5" t="e">
        <f>A_R[[#This Row],[24+]]-A_R[[#This Row],[25+]]</f>
        <v>#VALUE!</v>
      </c>
      <c r="AZ161" s="5" t="e">
        <f>A_R[[#This Row],[25+]]-A_R[[#This Row],[26+]]</f>
        <v>#VALUE!</v>
      </c>
      <c r="BA161" s="5" t="e">
        <f>A_R[[#This Row],[26+]]-A_R[[#This Row],[27+]]</f>
        <v>#VALUE!</v>
      </c>
      <c r="BB161" s="5" t="e">
        <f>A_R[[#This Row],[27+]]-A_R[[#This Row],[28+]]</f>
        <v>#VALUE!</v>
      </c>
    </row>
    <row r="162" spans="32:54" x14ac:dyDescent="0.25">
      <c r="AF162" s="5" t="e">
        <f>A_R[[#This Row],[5+]]-A_R[[#This Row],[6+]]</f>
        <v>#VALUE!</v>
      </c>
      <c r="AG162" s="5" t="e">
        <f>A_R[[#This Row],[6+]]-A_R[[#This Row],[7+]]</f>
        <v>#VALUE!</v>
      </c>
      <c r="AH162" s="5" t="e">
        <f>A_R[[#This Row],[7+]]-A_R[[#This Row],[8+]]</f>
        <v>#VALUE!</v>
      </c>
      <c r="AI162" s="5" t="e">
        <f>A_R[[#This Row],[8+]]-A_R[[#This Row],[9+]]</f>
        <v>#VALUE!</v>
      </c>
      <c r="AJ162" s="5" t="e">
        <f>A_R[[#This Row],[9+]]-A_R[[#This Row],[10+]]</f>
        <v>#VALUE!</v>
      </c>
      <c r="AK162" s="5" t="e">
        <f>A_R[[#This Row],[10+]]-A_R[[#This Row],[11+]]</f>
        <v>#VALUE!</v>
      </c>
      <c r="AL162" s="5" t="e">
        <f>A_R[[#This Row],[11+]]-A_R[[#This Row],[12+]]</f>
        <v>#VALUE!</v>
      </c>
      <c r="AM162" s="5" t="e">
        <f>A_R[[#This Row],[12+]]-A_R[[#This Row],[13+]]</f>
        <v>#VALUE!</v>
      </c>
      <c r="AN162" s="5" t="e">
        <f>A_R[[#This Row],[13+]]-A_R[[#This Row],[14+]]</f>
        <v>#VALUE!</v>
      </c>
      <c r="AO162" s="5" t="e">
        <f>A_R[[#This Row],[14+]]-A_R[[#This Row],[15+]]</f>
        <v>#VALUE!</v>
      </c>
      <c r="AP162" s="5" t="e">
        <f>A_R[[#This Row],[15+]]-A_R[[#This Row],[16+]]</f>
        <v>#VALUE!</v>
      </c>
      <c r="AQ162" s="5" t="e">
        <f>A_R[[#This Row],[16+]]-A_R[[#This Row],[17+]]</f>
        <v>#VALUE!</v>
      </c>
      <c r="AR162" s="5" t="e">
        <f>A_R[[#This Row],[17+]]-A_R[[#This Row],[18+]]</f>
        <v>#VALUE!</v>
      </c>
      <c r="AS162" s="5" t="e">
        <f>A_R[[#This Row],[18+]]-A_R[[#This Row],[19+]]</f>
        <v>#VALUE!</v>
      </c>
      <c r="AT162" s="5" t="e">
        <f>A_R[[#This Row],[19+]]-A_R[[#This Row],[20+]]</f>
        <v>#VALUE!</v>
      </c>
      <c r="AU162" s="5" t="e">
        <f>A_R[[#This Row],[20+]]-A_R[[#This Row],[21+]]</f>
        <v>#VALUE!</v>
      </c>
      <c r="AV162" s="5" t="e">
        <f>A_R[[#This Row],[21+]]-A_R[[#This Row],[22+]]</f>
        <v>#VALUE!</v>
      </c>
      <c r="AW162" s="5" t="e">
        <f>A_R[[#This Row],[22+]]-A_R[[#This Row],[23+]]</f>
        <v>#VALUE!</v>
      </c>
      <c r="AX162" s="5" t="e">
        <f>A_R[[#This Row],[23+]]-A_R[[#This Row],[24+]]</f>
        <v>#VALUE!</v>
      </c>
      <c r="AY162" s="5" t="e">
        <f>A_R[[#This Row],[24+]]-A_R[[#This Row],[25+]]</f>
        <v>#VALUE!</v>
      </c>
      <c r="AZ162" s="5" t="e">
        <f>A_R[[#This Row],[25+]]-A_R[[#This Row],[26+]]</f>
        <v>#VALUE!</v>
      </c>
      <c r="BA162" s="5" t="e">
        <f>A_R[[#This Row],[26+]]-A_R[[#This Row],[27+]]</f>
        <v>#VALUE!</v>
      </c>
      <c r="BB162" s="5" t="e">
        <f>A_R[[#This Row],[27+]]-A_R[[#This Row],[28+]]</f>
        <v>#VALUE!</v>
      </c>
    </row>
    <row r="163" spans="32:54" x14ac:dyDescent="0.25">
      <c r="AF163" s="5" t="e">
        <f>A_R[[#This Row],[5+]]-A_R[[#This Row],[6+]]</f>
        <v>#VALUE!</v>
      </c>
      <c r="AG163" s="5" t="e">
        <f>A_R[[#This Row],[6+]]-A_R[[#This Row],[7+]]</f>
        <v>#VALUE!</v>
      </c>
      <c r="AH163" s="5" t="e">
        <f>A_R[[#This Row],[7+]]-A_R[[#This Row],[8+]]</f>
        <v>#VALUE!</v>
      </c>
      <c r="AI163" s="5" t="e">
        <f>A_R[[#This Row],[8+]]-A_R[[#This Row],[9+]]</f>
        <v>#VALUE!</v>
      </c>
      <c r="AJ163" s="5" t="e">
        <f>A_R[[#This Row],[9+]]-A_R[[#This Row],[10+]]</f>
        <v>#VALUE!</v>
      </c>
      <c r="AK163" s="5" t="e">
        <f>A_R[[#This Row],[10+]]-A_R[[#This Row],[11+]]</f>
        <v>#VALUE!</v>
      </c>
      <c r="AL163" s="5" t="e">
        <f>A_R[[#This Row],[11+]]-A_R[[#This Row],[12+]]</f>
        <v>#VALUE!</v>
      </c>
      <c r="AM163" s="5" t="e">
        <f>A_R[[#This Row],[12+]]-A_R[[#This Row],[13+]]</f>
        <v>#VALUE!</v>
      </c>
      <c r="AN163" s="5" t="e">
        <f>A_R[[#This Row],[13+]]-A_R[[#This Row],[14+]]</f>
        <v>#VALUE!</v>
      </c>
      <c r="AO163" s="5" t="e">
        <f>A_R[[#This Row],[14+]]-A_R[[#This Row],[15+]]</f>
        <v>#VALUE!</v>
      </c>
      <c r="AP163" s="5" t="e">
        <f>A_R[[#This Row],[15+]]-A_R[[#This Row],[16+]]</f>
        <v>#VALUE!</v>
      </c>
      <c r="AQ163" s="5" t="e">
        <f>A_R[[#This Row],[16+]]-A_R[[#This Row],[17+]]</f>
        <v>#VALUE!</v>
      </c>
      <c r="AR163" s="5" t="e">
        <f>A_R[[#This Row],[17+]]-A_R[[#This Row],[18+]]</f>
        <v>#VALUE!</v>
      </c>
      <c r="AS163" s="5" t="e">
        <f>A_R[[#This Row],[18+]]-A_R[[#This Row],[19+]]</f>
        <v>#VALUE!</v>
      </c>
      <c r="AT163" s="5" t="e">
        <f>A_R[[#This Row],[19+]]-A_R[[#This Row],[20+]]</f>
        <v>#VALUE!</v>
      </c>
      <c r="AU163" s="5" t="e">
        <f>A_R[[#This Row],[20+]]-A_R[[#This Row],[21+]]</f>
        <v>#VALUE!</v>
      </c>
      <c r="AV163" s="5" t="e">
        <f>A_R[[#This Row],[21+]]-A_R[[#This Row],[22+]]</f>
        <v>#VALUE!</v>
      </c>
      <c r="AW163" s="5" t="e">
        <f>A_R[[#This Row],[22+]]-A_R[[#This Row],[23+]]</f>
        <v>#VALUE!</v>
      </c>
      <c r="AX163" s="5" t="e">
        <f>A_R[[#This Row],[23+]]-A_R[[#This Row],[24+]]</f>
        <v>#VALUE!</v>
      </c>
      <c r="AY163" s="5" t="e">
        <f>A_R[[#This Row],[24+]]-A_R[[#This Row],[25+]]</f>
        <v>#VALUE!</v>
      </c>
      <c r="AZ163" s="5" t="e">
        <f>A_R[[#This Row],[25+]]-A_R[[#This Row],[26+]]</f>
        <v>#VALUE!</v>
      </c>
      <c r="BA163" s="5" t="e">
        <f>A_R[[#This Row],[26+]]-A_R[[#This Row],[27+]]</f>
        <v>#VALUE!</v>
      </c>
      <c r="BB163" s="5" t="e">
        <f>A_R[[#This Row],[27+]]-A_R[[#This Row],[28+]]</f>
        <v>#VALUE!</v>
      </c>
    </row>
    <row r="164" spans="32:54" x14ac:dyDescent="0.25">
      <c r="AF164" s="5" t="e">
        <f>A_R[[#This Row],[5+]]-A_R[[#This Row],[6+]]</f>
        <v>#VALUE!</v>
      </c>
      <c r="AG164" s="5" t="e">
        <f>A_R[[#This Row],[6+]]-A_R[[#This Row],[7+]]</f>
        <v>#VALUE!</v>
      </c>
      <c r="AH164" s="5" t="e">
        <f>A_R[[#This Row],[7+]]-A_R[[#This Row],[8+]]</f>
        <v>#VALUE!</v>
      </c>
      <c r="AI164" s="5" t="e">
        <f>A_R[[#This Row],[8+]]-A_R[[#This Row],[9+]]</f>
        <v>#VALUE!</v>
      </c>
      <c r="AJ164" s="5" t="e">
        <f>A_R[[#This Row],[9+]]-A_R[[#This Row],[10+]]</f>
        <v>#VALUE!</v>
      </c>
      <c r="AK164" s="5" t="e">
        <f>A_R[[#This Row],[10+]]-A_R[[#This Row],[11+]]</f>
        <v>#VALUE!</v>
      </c>
      <c r="AL164" s="5" t="e">
        <f>A_R[[#This Row],[11+]]-A_R[[#This Row],[12+]]</f>
        <v>#VALUE!</v>
      </c>
      <c r="AM164" s="5" t="e">
        <f>A_R[[#This Row],[12+]]-A_R[[#This Row],[13+]]</f>
        <v>#VALUE!</v>
      </c>
      <c r="AN164" s="5" t="e">
        <f>A_R[[#This Row],[13+]]-A_R[[#This Row],[14+]]</f>
        <v>#VALUE!</v>
      </c>
      <c r="AO164" s="5" t="e">
        <f>A_R[[#This Row],[14+]]-A_R[[#This Row],[15+]]</f>
        <v>#VALUE!</v>
      </c>
      <c r="AP164" s="5" t="e">
        <f>A_R[[#This Row],[15+]]-A_R[[#This Row],[16+]]</f>
        <v>#VALUE!</v>
      </c>
      <c r="AQ164" s="5" t="e">
        <f>A_R[[#This Row],[16+]]-A_R[[#This Row],[17+]]</f>
        <v>#VALUE!</v>
      </c>
      <c r="AR164" s="5" t="e">
        <f>A_R[[#This Row],[17+]]-A_R[[#This Row],[18+]]</f>
        <v>#VALUE!</v>
      </c>
      <c r="AS164" s="5" t="e">
        <f>A_R[[#This Row],[18+]]-A_R[[#This Row],[19+]]</f>
        <v>#VALUE!</v>
      </c>
      <c r="AT164" s="5" t="e">
        <f>A_R[[#This Row],[19+]]-A_R[[#This Row],[20+]]</f>
        <v>#VALUE!</v>
      </c>
      <c r="AU164" s="5" t="e">
        <f>A_R[[#This Row],[20+]]-A_R[[#This Row],[21+]]</f>
        <v>#VALUE!</v>
      </c>
      <c r="AV164" s="5" t="e">
        <f>A_R[[#This Row],[21+]]-A_R[[#This Row],[22+]]</f>
        <v>#VALUE!</v>
      </c>
      <c r="AW164" s="5" t="e">
        <f>A_R[[#This Row],[22+]]-A_R[[#This Row],[23+]]</f>
        <v>#VALUE!</v>
      </c>
      <c r="AX164" s="5" t="e">
        <f>A_R[[#This Row],[23+]]-A_R[[#This Row],[24+]]</f>
        <v>#VALUE!</v>
      </c>
      <c r="AY164" s="5" t="e">
        <f>A_R[[#This Row],[24+]]-A_R[[#This Row],[25+]]</f>
        <v>#VALUE!</v>
      </c>
      <c r="AZ164" s="5" t="e">
        <f>A_R[[#This Row],[25+]]-A_R[[#This Row],[26+]]</f>
        <v>#VALUE!</v>
      </c>
      <c r="BA164" s="5" t="e">
        <f>A_R[[#This Row],[26+]]-A_R[[#This Row],[27+]]</f>
        <v>#VALUE!</v>
      </c>
      <c r="BB164" s="5" t="e">
        <f>A_R[[#This Row],[27+]]-A_R[[#This Row],[28+]]</f>
        <v>#VALUE!</v>
      </c>
    </row>
    <row r="165" spans="32:54" x14ac:dyDescent="0.25">
      <c r="AF165" s="5" t="e">
        <f>A_R[[#This Row],[5+]]-A_R[[#This Row],[6+]]</f>
        <v>#VALUE!</v>
      </c>
      <c r="AG165" s="5" t="e">
        <f>A_R[[#This Row],[6+]]-A_R[[#This Row],[7+]]</f>
        <v>#VALUE!</v>
      </c>
      <c r="AH165" s="5" t="e">
        <f>A_R[[#This Row],[7+]]-A_R[[#This Row],[8+]]</f>
        <v>#VALUE!</v>
      </c>
      <c r="AI165" s="5" t="e">
        <f>A_R[[#This Row],[8+]]-A_R[[#This Row],[9+]]</f>
        <v>#VALUE!</v>
      </c>
      <c r="AJ165" s="5" t="e">
        <f>A_R[[#This Row],[9+]]-A_R[[#This Row],[10+]]</f>
        <v>#VALUE!</v>
      </c>
      <c r="AK165" s="5" t="e">
        <f>A_R[[#This Row],[10+]]-A_R[[#This Row],[11+]]</f>
        <v>#VALUE!</v>
      </c>
      <c r="AL165" s="5" t="e">
        <f>A_R[[#This Row],[11+]]-A_R[[#This Row],[12+]]</f>
        <v>#VALUE!</v>
      </c>
      <c r="AM165" s="5" t="e">
        <f>A_R[[#This Row],[12+]]-A_R[[#This Row],[13+]]</f>
        <v>#VALUE!</v>
      </c>
      <c r="AN165" s="5" t="e">
        <f>A_R[[#This Row],[13+]]-A_R[[#This Row],[14+]]</f>
        <v>#VALUE!</v>
      </c>
      <c r="AO165" s="5" t="e">
        <f>A_R[[#This Row],[14+]]-A_R[[#This Row],[15+]]</f>
        <v>#VALUE!</v>
      </c>
      <c r="AP165" s="5" t="e">
        <f>A_R[[#This Row],[15+]]-A_R[[#This Row],[16+]]</f>
        <v>#VALUE!</v>
      </c>
      <c r="AQ165" s="5" t="e">
        <f>A_R[[#This Row],[16+]]-A_R[[#This Row],[17+]]</f>
        <v>#VALUE!</v>
      </c>
      <c r="AR165" s="5" t="e">
        <f>A_R[[#This Row],[17+]]-A_R[[#This Row],[18+]]</f>
        <v>#VALUE!</v>
      </c>
      <c r="AS165" s="5" t="e">
        <f>A_R[[#This Row],[18+]]-A_R[[#This Row],[19+]]</f>
        <v>#VALUE!</v>
      </c>
      <c r="AT165" s="5" t="e">
        <f>A_R[[#This Row],[19+]]-A_R[[#This Row],[20+]]</f>
        <v>#VALUE!</v>
      </c>
      <c r="AU165" s="5" t="e">
        <f>A_R[[#This Row],[20+]]-A_R[[#This Row],[21+]]</f>
        <v>#VALUE!</v>
      </c>
      <c r="AV165" s="5" t="e">
        <f>A_R[[#This Row],[21+]]-A_R[[#This Row],[22+]]</f>
        <v>#VALUE!</v>
      </c>
      <c r="AW165" s="5" t="e">
        <f>A_R[[#This Row],[22+]]-A_R[[#This Row],[23+]]</f>
        <v>#VALUE!</v>
      </c>
      <c r="AX165" s="5" t="e">
        <f>A_R[[#This Row],[23+]]-A_R[[#This Row],[24+]]</f>
        <v>#VALUE!</v>
      </c>
      <c r="AY165" s="5" t="e">
        <f>A_R[[#This Row],[24+]]-A_R[[#This Row],[25+]]</f>
        <v>#VALUE!</v>
      </c>
      <c r="AZ165" s="5" t="e">
        <f>A_R[[#This Row],[25+]]-A_R[[#This Row],[26+]]</f>
        <v>#VALUE!</v>
      </c>
      <c r="BA165" s="5" t="e">
        <f>A_R[[#This Row],[26+]]-A_R[[#This Row],[27+]]</f>
        <v>#VALUE!</v>
      </c>
      <c r="BB165" s="5" t="e">
        <f>A_R[[#This Row],[27+]]-A_R[[#This Row],[28+]]</f>
        <v>#VALUE!</v>
      </c>
    </row>
    <row r="166" spans="32:54" x14ac:dyDescent="0.25">
      <c r="AF166" s="5" t="e">
        <f>A_R[[#This Row],[5+]]-A_R[[#This Row],[6+]]</f>
        <v>#VALUE!</v>
      </c>
      <c r="AG166" s="5" t="e">
        <f>A_R[[#This Row],[6+]]-A_R[[#This Row],[7+]]</f>
        <v>#VALUE!</v>
      </c>
      <c r="AH166" s="5" t="e">
        <f>A_R[[#This Row],[7+]]-A_R[[#This Row],[8+]]</f>
        <v>#VALUE!</v>
      </c>
      <c r="AI166" s="5" t="e">
        <f>A_R[[#This Row],[8+]]-A_R[[#This Row],[9+]]</f>
        <v>#VALUE!</v>
      </c>
      <c r="AJ166" s="5" t="e">
        <f>A_R[[#This Row],[9+]]-A_R[[#This Row],[10+]]</f>
        <v>#VALUE!</v>
      </c>
      <c r="AK166" s="5" t="e">
        <f>A_R[[#This Row],[10+]]-A_R[[#This Row],[11+]]</f>
        <v>#VALUE!</v>
      </c>
      <c r="AL166" s="5" t="e">
        <f>A_R[[#This Row],[11+]]-A_R[[#This Row],[12+]]</f>
        <v>#VALUE!</v>
      </c>
      <c r="AM166" s="5" t="e">
        <f>A_R[[#This Row],[12+]]-A_R[[#This Row],[13+]]</f>
        <v>#VALUE!</v>
      </c>
      <c r="AN166" s="5" t="e">
        <f>A_R[[#This Row],[13+]]-A_R[[#This Row],[14+]]</f>
        <v>#VALUE!</v>
      </c>
      <c r="AO166" s="5" t="e">
        <f>A_R[[#This Row],[14+]]-A_R[[#This Row],[15+]]</f>
        <v>#VALUE!</v>
      </c>
      <c r="AP166" s="5" t="e">
        <f>A_R[[#This Row],[15+]]-A_R[[#This Row],[16+]]</f>
        <v>#VALUE!</v>
      </c>
      <c r="AQ166" s="5" t="e">
        <f>A_R[[#This Row],[16+]]-A_R[[#This Row],[17+]]</f>
        <v>#VALUE!</v>
      </c>
      <c r="AR166" s="5" t="e">
        <f>A_R[[#This Row],[17+]]-A_R[[#This Row],[18+]]</f>
        <v>#VALUE!</v>
      </c>
      <c r="AS166" s="5" t="e">
        <f>A_R[[#This Row],[18+]]-A_R[[#This Row],[19+]]</f>
        <v>#VALUE!</v>
      </c>
      <c r="AT166" s="5" t="e">
        <f>A_R[[#This Row],[19+]]-A_R[[#This Row],[20+]]</f>
        <v>#VALUE!</v>
      </c>
      <c r="AU166" s="5" t="e">
        <f>A_R[[#This Row],[20+]]-A_R[[#This Row],[21+]]</f>
        <v>#VALUE!</v>
      </c>
      <c r="AV166" s="5" t="e">
        <f>A_R[[#This Row],[21+]]-A_R[[#This Row],[22+]]</f>
        <v>#VALUE!</v>
      </c>
      <c r="AW166" s="5" t="e">
        <f>A_R[[#This Row],[22+]]-A_R[[#This Row],[23+]]</f>
        <v>#VALUE!</v>
      </c>
      <c r="AX166" s="5" t="e">
        <f>A_R[[#This Row],[23+]]-A_R[[#This Row],[24+]]</f>
        <v>#VALUE!</v>
      </c>
      <c r="AY166" s="5" t="e">
        <f>A_R[[#This Row],[24+]]-A_R[[#This Row],[25+]]</f>
        <v>#VALUE!</v>
      </c>
      <c r="AZ166" s="5" t="e">
        <f>A_R[[#This Row],[25+]]-A_R[[#This Row],[26+]]</f>
        <v>#VALUE!</v>
      </c>
      <c r="BA166" s="5" t="e">
        <f>A_R[[#This Row],[26+]]-A_R[[#This Row],[27+]]</f>
        <v>#VALUE!</v>
      </c>
      <c r="BB166" s="5" t="e">
        <f>A_R[[#This Row],[27+]]-A_R[[#This Row],[28+]]</f>
        <v>#VALUE!</v>
      </c>
    </row>
    <row r="167" spans="32:54" x14ac:dyDescent="0.25">
      <c r="AF167" s="5" t="e">
        <f>A_R[[#This Row],[5+]]-A_R[[#This Row],[6+]]</f>
        <v>#VALUE!</v>
      </c>
      <c r="AG167" s="5" t="e">
        <f>A_R[[#This Row],[6+]]-A_R[[#This Row],[7+]]</f>
        <v>#VALUE!</v>
      </c>
      <c r="AH167" s="5" t="e">
        <f>A_R[[#This Row],[7+]]-A_R[[#This Row],[8+]]</f>
        <v>#VALUE!</v>
      </c>
      <c r="AI167" s="5" t="e">
        <f>A_R[[#This Row],[8+]]-A_R[[#This Row],[9+]]</f>
        <v>#VALUE!</v>
      </c>
      <c r="AJ167" s="5" t="e">
        <f>A_R[[#This Row],[9+]]-A_R[[#This Row],[10+]]</f>
        <v>#VALUE!</v>
      </c>
      <c r="AK167" s="5" t="e">
        <f>A_R[[#This Row],[10+]]-A_R[[#This Row],[11+]]</f>
        <v>#VALUE!</v>
      </c>
      <c r="AL167" s="5" t="e">
        <f>A_R[[#This Row],[11+]]-A_R[[#This Row],[12+]]</f>
        <v>#VALUE!</v>
      </c>
      <c r="AM167" s="5" t="e">
        <f>A_R[[#This Row],[12+]]-A_R[[#This Row],[13+]]</f>
        <v>#VALUE!</v>
      </c>
      <c r="AN167" s="5" t="e">
        <f>A_R[[#This Row],[13+]]-A_R[[#This Row],[14+]]</f>
        <v>#VALUE!</v>
      </c>
      <c r="AO167" s="5" t="e">
        <f>A_R[[#This Row],[14+]]-A_R[[#This Row],[15+]]</f>
        <v>#VALUE!</v>
      </c>
      <c r="AP167" s="5" t="e">
        <f>A_R[[#This Row],[15+]]-A_R[[#This Row],[16+]]</f>
        <v>#VALUE!</v>
      </c>
      <c r="AQ167" s="5" t="e">
        <f>A_R[[#This Row],[16+]]-A_R[[#This Row],[17+]]</f>
        <v>#VALUE!</v>
      </c>
      <c r="AR167" s="5" t="e">
        <f>A_R[[#This Row],[17+]]-A_R[[#This Row],[18+]]</f>
        <v>#VALUE!</v>
      </c>
      <c r="AS167" s="5" t="e">
        <f>A_R[[#This Row],[18+]]-A_R[[#This Row],[19+]]</f>
        <v>#VALUE!</v>
      </c>
      <c r="AT167" s="5" t="e">
        <f>A_R[[#This Row],[19+]]-A_R[[#This Row],[20+]]</f>
        <v>#VALUE!</v>
      </c>
      <c r="AU167" s="5" t="e">
        <f>A_R[[#This Row],[20+]]-A_R[[#This Row],[21+]]</f>
        <v>#VALUE!</v>
      </c>
      <c r="AV167" s="5" t="e">
        <f>A_R[[#This Row],[21+]]-A_R[[#This Row],[22+]]</f>
        <v>#VALUE!</v>
      </c>
      <c r="AW167" s="5" t="e">
        <f>A_R[[#This Row],[22+]]-A_R[[#This Row],[23+]]</f>
        <v>#VALUE!</v>
      </c>
      <c r="AX167" s="5" t="e">
        <f>A_R[[#This Row],[23+]]-A_R[[#This Row],[24+]]</f>
        <v>#VALUE!</v>
      </c>
      <c r="AY167" s="5" t="e">
        <f>A_R[[#This Row],[24+]]-A_R[[#This Row],[25+]]</f>
        <v>#VALUE!</v>
      </c>
      <c r="AZ167" s="5" t="e">
        <f>A_R[[#This Row],[25+]]-A_R[[#This Row],[26+]]</f>
        <v>#VALUE!</v>
      </c>
      <c r="BA167" s="5" t="e">
        <f>A_R[[#This Row],[26+]]-A_R[[#This Row],[27+]]</f>
        <v>#VALUE!</v>
      </c>
      <c r="BB167" s="5" t="e">
        <f>A_R[[#This Row],[27+]]-A_R[[#This Row],[28+]]</f>
        <v>#VALUE!</v>
      </c>
    </row>
    <row r="168" spans="32:54" x14ac:dyDescent="0.25">
      <c r="AF168" s="5" t="e">
        <f>A_R[[#This Row],[5+]]-A_R[[#This Row],[6+]]</f>
        <v>#VALUE!</v>
      </c>
      <c r="AG168" s="5" t="e">
        <f>A_R[[#This Row],[6+]]-A_R[[#This Row],[7+]]</f>
        <v>#VALUE!</v>
      </c>
      <c r="AH168" s="5" t="e">
        <f>A_R[[#This Row],[7+]]-A_R[[#This Row],[8+]]</f>
        <v>#VALUE!</v>
      </c>
      <c r="AI168" s="5" t="e">
        <f>A_R[[#This Row],[8+]]-A_R[[#This Row],[9+]]</f>
        <v>#VALUE!</v>
      </c>
      <c r="AJ168" s="5" t="e">
        <f>A_R[[#This Row],[9+]]-A_R[[#This Row],[10+]]</f>
        <v>#VALUE!</v>
      </c>
      <c r="AK168" s="5" t="e">
        <f>A_R[[#This Row],[10+]]-A_R[[#This Row],[11+]]</f>
        <v>#VALUE!</v>
      </c>
      <c r="AL168" s="5" t="e">
        <f>A_R[[#This Row],[11+]]-A_R[[#This Row],[12+]]</f>
        <v>#VALUE!</v>
      </c>
      <c r="AM168" s="5" t="e">
        <f>A_R[[#This Row],[12+]]-A_R[[#This Row],[13+]]</f>
        <v>#VALUE!</v>
      </c>
      <c r="AN168" s="5" t="e">
        <f>A_R[[#This Row],[13+]]-A_R[[#This Row],[14+]]</f>
        <v>#VALUE!</v>
      </c>
      <c r="AO168" s="5" t="e">
        <f>A_R[[#This Row],[14+]]-A_R[[#This Row],[15+]]</f>
        <v>#VALUE!</v>
      </c>
      <c r="AP168" s="5" t="e">
        <f>A_R[[#This Row],[15+]]-A_R[[#This Row],[16+]]</f>
        <v>#VALUE!</v>
      </c>
      <c r="AQ168" s="5" t="e">
        <f>A_R[[#This Row],[16+]]-A_R[[#This Row],[17+]]</f>
        <v>#VALUE!</v>
      </c>
      <c r="AR168" s="5" t="e">
        <f>A_R[[#This Row],[17+]]-A_R[[#This Row],[18+]]</f>
        <v>#VALUE!</v>
      </c>
      <c r="AS168" s="5" t="e">
        <f>A_R[[#This Row],[18+]]-A_R[[#This Row],[19+]]</f>
        <v>#VALUE!</v>
      </c>
      <c r="AT168" s="5" t="e">
        <f>A_R[[#This Row],[19+]]-A_R[[#This Row],[20+]]</f>
        <v>#VALUE!</v>
      </c>
      <c r="AU168" s="5" t="e">
        <f>A_R[[#This Row],[20+]]-A_R[[#This Row],[21+]]</f>
        <v>#VALUE!</v>
      </c>
      <c r="AV168" s="5" t="e">
        <f>A_R[[#This Row],[21+]]-A_R[[#This Row],[22+]]</f>
        <v>#VALUE!</v>
      </c>
      <c r="AW168" s="5" t="e">
        <f>A_R[[#This Row],[22+]]-A_R[[#This Row],[23+]]</f>
        <v>#VALUE!</v>
      </c>
      <c r="AX168" s="5" t="e">
        <f>A_R[[#This Row],[23+]]-A_R[[#This Row],[24+]]</f>
        <v>#VALUE!</v>
      </c>
      <c r="AY168" s="5" t="e">
        <f>A_R[[#This Row],[24+]]-A_R[[#This Row],[25+]]</f>
        <v>#VALUE!</v>
      </c>
      <c r="AZ168" s="5" t="e">
        <f>A_R[[#This Row],[25+]]-A_R[[#This Row],[26+]]</f>
        <v>#VALUE!</v>
      </c>
      <c r="BA168" s="5" t="e">
        <f>A_R[[#This Row],[26+]]-A_R[[#This Row],[27+]]</f>
        <v>#VALUE!</v>
      </c>
      <c r="BB168" s="5" t="e">
        <f>A_R[[#This Row],[27+]]-A_R[[#This Row],[28+]]</f>
        <v>#VALUE!</v>
      </c>
    </row>
    <row r="169" spans="32:54" x14ac:dyDescent="0.25">
      <c r="AF169" s="5" t="e">
        <f>A_R[[#This Row],[5+]]-A_R[[#This Row],[6+]]</f>
        <v>#VALUE!</v>
      </c>
      <c r="AG169" s="5" t="e">
        <f>A_R[[#This Row],[6+]]-A_R[[#This Row],[7+]]</f>
        <v>#VALUE!</v>
      </c>
      <c r="AH169" s="5" t="e">
        <f>A_R[[#This Row],[7+]]-A_R[[#This Row],[8+]]</f>
        <v>#VALUE!</v>
      </c>
      <c r="AI169" s="5" t="e">
        <f>A_R[[#This Row],[8+]]-A_R[[#This Row],[9+]]</f>
        <v>#VALUE!</v>
      </c>
      <c r="AJ169" s="5" t="e">
        <f>A_R[[#This Row],[9+]]-A_R[[#This Row],[10+]]</f>
        <v>#VALUE!</v>
      </c>
      <c r="AK169" s="5" t="e">
        <f>A_R[[#This Row],[10+]]-A_R[[#This Row],[11+]]</f>
        <v>#VALUE!</v>
      </c>
      <c r="AL169" s="5" t="e">
        <f>A_R[[#This Row],[11+]]-A_R[[#This Row],[12+]]</f>
        <v>#VALUE!</v>
      </c>
      <c r="AM169" s="5" t="e">
        <f>A_R[[#This Row],[12+]]-A_R[[#This Row],[13+]]</f>
        <v>#VALUE!</v>
      </c>
      <c r="AN169" s="5" t="e">
        <f>A_R[[#This Row],[13+]]-A_R[[#This Row],[14+]]</f>
        <v>#VALUE!</v>
      </c>
      <c r="AO169" s="5" t="e">
        <f>A_R[[#This Row],[14+]]-A_R[[#This Row],[15+]]</f>
        <v>#VALUE!</v>
      </c>
      <c r="AP169" s="5" t="e">
        <f>A_R[[#This Row],[15+]]-A_R[[#This Row],[16+]]</f>
        <v>#VALUE!</v>
      </c>
      <c r="AQ169" s="5" t="e">
        <f>A_R[[#This Row],[16+]]-A_R[[#This Row],[17+]]</f>
        <v>#VALUE!</v>
      </c>
      <c r="AR169" s="5" t="e">
        <f>A_R[[#This Row],[17+]]-A_R[[#This Row],[18+]]</f>
        <v>#VALUE!</v>
      </c>
      <c r="AS169" s="5" t="e">
        <f>A_R[[#This Row],[18+]]-A_R[[#This Row],[19+]]</f>
        <v>#VALUE!</v>
      </c>
      <c r="AT169" s="5" t="e">
        <f>A_R[[#This Row],[19+]]-A_R[[#This Row],[20+]]</f>
        <v>#VALUE!</v>
      </c>
      <c r="AU169" s="5" t="e">
        <f>A_R[[#This Row],[20+]]-A_R[[#This Row],[21+]]</f>
        <v>#VALUE!</v>
      </c>
      <c r="AV169" s="5" t="e">
        <f>A_R[[#This Row],[21+]]-A_R[[#This Row],[22+]]</f>
        <v>#VALUE!</v>
      </c>
      <c r="AW169" s="5" t="e">
        <f>A_R[[#This Row],[22+]]-A_R[[#This Row],[23+]]</f>
        <v>#VALUE!</v>
      </c>
      <c r="AX169" s="5" t="e">
        <f>A_R[[#This Row],[23+]]-A_R[[#This Row],[24+]]</f>
        <v>#VALUE!</v>
      </c>
      <c r="AY169" s="5" t="e">
        <f>A_R[[#This Row],[24+]]-A_R[[#This Row],[25+]]</f>
        <v>#VALUE!</v>
      </c>
      <c r="AZ169" s="5" t="e">
        <f>A_R[[#This Row],[25+]]-A_R[[#This Row],[26+]]</f>
        <v>#VALUE!</v>
      </c>
      <c r="BA169" s="5" t="e">
        <f>A_R[[#This Row],[26+]]-A_R[[#This Row],[27+]]</f>
        <v>#VALUE!</v>
      </c>
      <c r="BB169" s="5" t="e">
        <f>A_R[[#This Row],[27+]]-A_R[[#This Row],[28+]]</f>
        <v>#VALUE!</v>
      </c>
    </row>
    <row r="170" spans="32:54" x14ac:dyDescent="0.25">
      <c r="AF170" s="5" t="e">
        <f>A_R[[#This Row],[5+]]-A_R[[#This Row],[6+]]</f>
        <v>#VALUE!</v>
      </c>
      <c r="AG170" s="5" t="e">
        <f>A_R[[#This Row],[6+]]-A_R[[#This Row],[7+]]</f>
        <v>#VALUE!</v>
      </c>
      <c r="AH170" s="5" t="e">
        <f>A_R[[#This Row],[7+]]-A_R[[#This Row],[8+]]</f>
        <v>#VALUE!</v>
      </c>
      <c r="AI170" s="5" t="e">
        <f>A_R[[#This Row],[8+]]-A_R[[#This Row],[9+]]</f>
        <v>#VALUE!</v>
      </c>
      <c r="AJ170" s="5" t="e">
        <f>A_R[[#This Row],[9+]]-A_R[[#This Row],[10+]]</f>
        <v>#VALUE!</v>
      </c>
      <c r="AK170" s="5" t="e">
        <f>A_R[[#This Row],[10+]]-A_R[[#This Row],[11+]]</f>
        <v>#VALUE!</v>
      </c>
      <c r="AL170" s="5" t="e">
        <f>A_R[[#This Row],[11+]]-A_R[[#This Row],[12+]]</f>
        <v>#VALUE!</v>
      </c>
      <c r="AM170" s="5" t="e">
        <f>A_R[[#This Row],[12+]]-A_R[[#This Row],[13+]]</f>
        <v>#VALUE!</v>
      </c>
      <c r="AN170" s="5" t="e">
        <f>A_R[[#This Row],[13+]]-A_R[[#This Row],[14+]]</f>
        <v>#VALUE!</v>
      </c>
      <c r="AO170" s="5" t="e">
        <f>A_R[[#This Row],[14+]]-A_R[[#This Row],[15+]]</f>
        <v>#VALUE!</v>
      </c>
      <c r="AP170" s="5" t="e">
        <f>A_R[[#This Row],[15+]]-A_R[[#This Row],[16+]]</f>
        <v>#VALUE!</v>
      </c>
      <c r="AQ170" s="5" t="e">
        <f>A_R[[#This Row],[16+]]-A_R[[#This Row],[17+]]</f>
        <v>#VALUE!</v>
      </c>
      <c r="AR170" s="5" t="e">
        <f>A_R[[#This Row],[17+]]-A_R[[#This Row],[18+]]</f>
        <v>#VALUE!</v>
      </c>
      <c r="AS170" s="5" t="e">
        <f>A_R[[#This Row],[18+]]-A_R[[#This Row],[19+]]</f>
        <v>#VALUE!</v>
      </c>
      <c r="AT170" s="5" t="e">
        <f>A_R[[#This Row],[19+]]-A_R[[#This Row],[20+]]</f>
        <v>#VALUE!</v>
      </c>
      <c r="AU170" s="5" t="e">
        <f>A_R[[#This Row],[20+]]-A_R[[#This Row],[21+]]</f>
        <v>#VALUE!</v>
      </c>
      <c r="AV170" s="5" t="e">
        <f>A_R[[#This Row],[21+]]-A_R[[#This Row],[22+]]</f>
        <v>#VALUE!</v>
      </c>
      <c r="AW170" s="5" t="e">
        <f>A_R[[#This Row],[22+]]-A_R[[#This Row],[23+]]</f>
        <v>#VALUE!</v>
      </c>
      <c r="AX170" s="5" t="e">
        <f>A_R[[#This Row],[23+]]-A_R[[#This Row],[24+]]</f>
        <v>#VALUE!</v>
      </c>
      <c r="AY170" s="5" t="e">
        <f>A_R[[#This Row],[24+]]-A_R[[#This Row],[25+]]</f>
        <v>#VALUE!</v>
      </c>
      <c r="AZ170" s="5" t="e">
        <f>A_R[[#This Row],[25+]]-A_R[[#This Row],[26+]]</f>
        <v>#VALUE!</v>
      </c>
      <c r="BA170" s="5" t="e">
        <f>A_R[[#This Row],[26+]]-A_R[[#This Row],[27+]]</f>
        <v>#VALUE!</v>
      </c>
      <c r="BB170" s="5" t="e">
        <f>A_R[[#This Row],[27+]]-A_R[[#This Row],[28+]]</f>
        <v>#VALUE!</v>
      </c>
    </row>
    <row r="171" spans="32:54" x14ac:dyDescent="0.25">
      <c r="AF171" s="5" t="e">
        <f>A_R[[#This Row],[5+]]-A_R[[#This Row],[6+]]</f>
        <v>#VALUE!</v>
      </c>
      <c r="AG171" s="5" t="e">
        <f>A_R[[#This Row],[6+]]-A_R[[#This Row],[7+]]</f>
        <v>#VALUE!</v>
      </c>
      <c r="AH171" s="5" t="e">
        <f>A_R[[#This Row],[7+]]-A_R[[#This Row],[8+]]</f>
        <v>#VALUE!</v>
      </c>
      <c r="AI171" s="5" t="e">
        <f>A_R[[#This Row],[8+]]-A_R[[#This Row],[9+]]</f>
        <v>#VALUE!</v>
      </c>
      <c r="AJ171" s="5" t="e">
        <f>A_R[[#This Row],[9+]]-A_R[[#This Row],[10+]]</f>
        <v>#VALUE!</v>
      </c>
      <c r="AK171" s="5" t="e">
        <f>A_R[[#This Row],[10+]]-A_R[[#This Row],[11+]]</f>
        <v>#VALUE!</v>
      </c>
      <c r="AL171" s="5" t="e">
        <f>A_R[[#This Row],[11+]]-A_R[[#This Row],[12+]]</f>
        <v>#VALUE!</v>
      </c>
      <c r="AM171" s="5" t="e">
        <f>A_R[[#This Row],[12+]]-A_R[[#This Row],[13+]]</f>
        <v>#VALUE!</v>
      </c>
      <c r="AN171" s="5" t="e">
        <f>A_R[[#This Row],[13+]]-A_R[[#This Row],[14+]]</f>
        <v>#VALUE!</v>
      </c>
      <c r="AO171" s="5" t="e">
        <f>A_R[[#This Row],[14+]]-A_R[[#This Row],[15+]]</f>
        <v>#VALUE!</v>
      </c>
      <c r="AP171" s="5" t="e">
        <f>A_R[[#This Row],[15+]]-A_R[[#This Row],[16+]]</f>
        <v>#VALUE!</v>
      </c>
      <c r="AQ171" s="5" t="e">
        <f>A_R[[#This Row],[16+]]-A_R[[#This Row],[17+]]</f>
        <v>#VALUE!</v>
      </c>
      <c r="AR171" s="5" t="e">
        <f>A_R[[#This Row],[17+]]-A_R[[#This Row],[18+]]</f>
        <v>#VALUE!</v>
      </c>
      <c r="AS171" s="5" t="e">
        <f>A_R[[#This Row],[18+]]-A_R[[#This Row],[19+]]</f>
        <v>#VALUE!</v>
      </c>
      <c r="AT171" s="5" t="e">
        <f>A_R[[#This Row],[19+]]-A_R[[#This Row],[20+]]</f>
        <v>#VALUE!</v>
      </c>
      <c r="AU171" s="5" t="e">
        <f>A_R[[#This Row],[20+]]-A_R[[#This Row],[21+]]</f>
        <v>#VALUE!</v>
      </c>
      <c r="AV171" s="5" t="e">
        <f>A_R[[#This Row],[21+]]-A_R[[#This Row],[22+]]</f>
        <v>#VALUE!</v>
      </c>
      <c r="AW171" s="5" t="e">
        <f>A_R[[#This Row],[22+]]-A_R[[#This Row],[23+]]</f>
        <v>#VALUE!</v>
      </c>
      <c r="AX171" s="5" t="e">
        <f>A_R[[#This Row],[23+]]-A_R[[#This Row],[24+]]</f>
        <v>#VALUE!</v>
      </c>
      <c r="AY171" s="5" t="e">
        <f>A_R[[#This Row],[24+]]-A_R[[#This Row],[25+]]</f>
        <v>#VALUE!</v>
      </c>
      <c r="AZ171" s="5" t="e">
        <f>A_R[[#This Row],[25+]]-A_R[[#This Row],[26+]]</f>
        <v>#VALUE!</v>
      </c>
      <c r="BA171" s="5" t="e">
        <f>A_R[[#This Row],[26+]]-A_R[[#This Row],[27+]]</f>
        <v>#VALUE!</v>
      </c>
      <c r="BB171" s="5" t="e">
        <f>A_R[[#This Row],[27+]]-A_R[[#This Row],[28+]]</f>
        <v>#VALUE!</v>
      </c>
    </row>
    <row r="172" spans="32:54" x14ac:dyDescent="0.25">
      <c r="AF172" s="5" t="e">
        <f>A_R[[#This Row],[5+]]-A_R[[#This Row],[6+]]</f>
        <v>#VALUE!</v>
      </c>
      <c r="AG172" s="5" t="e">
        <f>A_R[[#This Row],[6+]]-A_R[[#This Row],[7+]]</f>
        <v>#VALUE!</v>
      </c>
      <c r="AH172" s="5" t="e">
        <f>A_R[[#This Row],[7+]]-A_R[[#This Row],[8+]]</f>
        <v>#VALUE!</v>
      </c>
      <c r="AI172" s="5" t="e">
        <f>A_R[[#This Row],[8+]]-A_R[[#This Row],[9+]]</f>
        <v>#VALUE!</v>
      </c>
      <c r="AJ172" s="5" t="e">
        <f>A_R[[#This Row],[9+]]-A_R[[#This Row],[10+]]</f>
        <v>#VALUE!</v>
      </c>
      <c r="AK172" s="5" t="e">
        <f>A_R[[#This Row],[10+]]-A_R[[#This Row],[11+]]</f>
        <v>#VALUE!</v>
      </c>
      <c r="AL172" s="5" t="e">
        <f>A_R[[#This Row],[11+]]-A_R[[#This Row],[12+]]</f>
        <v>#VALUE!</v>
      </c>
      <c r="AM172" s="5" t="e">
        <f>A_R[[#This Row],[12+]]-A_R[[#This Row],[13+]]</f>
        <v>#VALUE!</v>
      </c>
      <c r="AN172" s="5" t="e">
        <f>A_R[[#This Row],[13+]]-A_R[[#This Row],[14+]]</f>
        <v>#VALUE!</v>
      </c>
      <c r="AO172" s="5" t="e">
        <f>A_R[[#This Row],[14+]]-A_R[[#This Row],[15+]]</f>
        <v>#VALUE!</v>
      </c>
      <c r="AP172" s="5" t="e">
        <f>A_R[[#This Row],[15+]]-A_R[[#This Row],[16+]]</f>
        <v>#VALUE!</v>
      </c>
      <c r="AQ172" s="5" t="e">
        <f>A_R[[#This Row],[16+]]-A_R[[#This Row],[17+]]</f>
        <v>#VALUE!</v>
      </c>
      <c r="AR172" s="5" t="e">
        <f>A_R[[#This Row],[17+]]-A_R[[#This Row],[18+]]</f>
        <v>#VALUE!</v>
      </c>
      <c r="AS172" s="5" t="e">
        <f>A_R[[#This Row],[18+]]-A_R[[#This Row],[19+]]</f>
        <v>#VALUE!</v>
      </c>
      <c r="AT172" s="5" t="e">
        <f>A_R[[#This Row],[19+]]-A_R[[#This Row],[20+]]</f>
        <v>#VALUE!</v>
      </c>
      <c r="AU172" s="5" t="e">
        <f>A_R[[#This Row],[20+]]-A_R[[#This Row],[21+]]</f>
        <v>#VALUE!</v>
      </c>
      <c r="AV172" s="5" t="e">
        <f>A_R[[#This Row],[21+]]-A_R[[#This Row],[22+]]</f>
        <v>#VALUE!</v>
      </c>
      <c r="AW172" s="5" t="e">
        <f>A_R[[#This Row],[22+]]-A_R[[#This Row],[23+]]</f>
        <v>#VALUE!</v>
      </c>
      <c r="AX172" s="5" t="e">
        <f>A_R[[#This Row],[23+]]-A_R[[#This Row],[24+]]</f>
        <v>#VALUE!</v>
      </c>
      <c r="AY172" s="5" t="e">
        <f>A_R[[#This Row],[24+]]-A_R[[#This Row],[25+]]</f>
        <v>#VALUE!</v>
      </c>
      <c r="AZ172" s="5" t="e">
        <f>A_R[[#This Row],[25+]]-A_R[[#This Row],[26+]]</f>
        <v>#VALUE!</v>
      </c>
      <c r="BA172" s="5" t="e">
        <f>A_R[[#This Row],[26+]]-A_R[[#This Row],[27+]]</f>
        <v>#VALUE!</v>
      </c>
      <c r="BB172" s="5" t="e">
        <f>A_R[[#This Row],[27+]]-A_R[[#This Row],[28+]]</f>
        <v>#VALUE!</v>
      </c>
    </row>
    <row r="173" spans="32:54" x14ac:dyDescent="0.25">
      <c r="AF173" s="5" t="e">
        <f>A_R[[#This Row],[5+]]-A_R[[#This Row],[6+]]</f>
        <v>#VALUE!</v>
      </c>
      <c r="AG173" s="5" t="e">
        <f>A_R[[#This Row],[6+]]-A_R[[#This Row],[7+]]</f>
        <v>#VALUE!</v>
      </c>
      <c r="AH173" s="5" t="e">
        <f>A_R[[#This Row],[7+]]-A_R[[#This Row],[8+]]</f>
        <v>#VALUE!</v>
      </c>
      <c r="AI173" s="5" t="e">
        <f>A_R[[#This Row],[8+]]-A_R[[#This Row],[9+]]</f>
        <v>#VALUE!</v>
      </c>
      <c r="AJ173" s="5" t="e">
        <f>A_R[[#This Row],[9+]]-A_R[[#This Row],[10+]]</f>
        <v>#VALUE!</v>
      </c>
      <c r="AK173" s="5" t="e">
        <f>A_R[[#This Row],[10+]]-A_R[[#This Row],[11+]]</f>
        <v>#VALUE!</v>
      </c>
      <c r="AL173" s="5" t="e">
        <f>A_R[[#This Row],[11+]]-A_R[[#This Row],[12+]]</f>
        <v>#VALUE!</v>
      </c>
      <c r="AM173" s="5" t="e">
        <f>A_R[[#This Row],[12+]]-A_R[[#This Row],[13+]]</f>
        <v>#VALUE!</v>
      </c>
      <c r="AN173" s="5" t="e">
        <f>A_R[[#This Row],[13+]]-A_R[[#This Row],[14+]]</f>
        <v>#VALUE!</v>
      </c>
      <c r="AO173" s="5" t="e">
        <f>A_R[[#This Row],[14+]]-A_R[[#This Row],[15+]]</f>
        <v>#VALUE!</v>
      </c>
      <c r="AP173" s="5" t="e">
        <f>A_R[[#This Row],[15+]]-A_R[[#This Row],[16+]]</f>
        <v>#VALUE!</v>
      </c>
      <c r="AQ173" s="5" t="e">
        <f>A_R[[#This Row],[16+]]-A_R[[#This Row],[17+]]</f>
        <v>#VALUE!</v>
      </c>
      <c r="AR173" s="5" t="e">
        <f>A_R[[#This Row],[17+]]-A_R[[#This Row],[18+]]</f>
        <v>#VALUE!</v>
      </c>
      <c r="AS173" s="5" t="e">
        <f>A_R[[#This Row],[18+]]-A_R[[#This Row],[19+]]</f>
        <v>#VALUE!</v>
      </c>
      <c r="AT173" s="5" t="e">
        <f>A_R[[#This Row],[19+]]-A_R[[#This Row],[20+]]</f>
        <v>#VALUE!</v>
      </c>
      <c r="AU173" s="5" t="e">
        <f>A_R[[#This Row],[20+]]-A_R[[#This Row],[21+]]</f>
        <v>#VALUE!</v>
      </c>
      <c r="AV173" s="5" t="e">
        <f>A_R[[#This Row],[21+]]-A_R[[#This Row],[22+]]</f>
        <v>#VALUE!</v>
      </c>
      <c r="AW173" s="5" t="e">
        <f>A_R[[#This Row],[22+]]-A_R[[#This Row],[23+]]</f>
        <v>#VALUE!</v>
      </c>
      <c r="AX173" s="5" t="e">
        <f>A_R[[#This Row],[23+]]-A_R[[#This Row],[24+]]</f>
        <v>#VALUE!</v>
      </c>
      <c r="AY173" s="5" t="e">
        <f>A_R[[#This Row],[24+]]-A_R[[#This Row],[25+]]</f>
        <v>#VALUE!</v>
      </c>
      <c r="AZ173" s="5" t="e">
        <f>A_R[[#This Row],[25+]]-A_R[[#This Row],[26+]]</f>
        <v>#VALUE!</v>
      </c>
      <c r="BA173" s="5" t="e">
        <f>A_R[[#This Row],[26+]]-A_R[[#This Row],[27+]]</f>
        <v>#VALUE!</v>
      </c>
      <c r="BB173" s="5" t="e">
        <f>A_R[[#This Row],[27+]]-A_R[[#This Row],[28+]]</f>
        <v>#VALUE!</v>
      </c>
    </row>
    <row r="174" spans="32:54" x14ac:dyDescent="0.25">
      <c r="AF174" s="5" t="e">
        <f>A_R[[#This Row],[5+]]-A_R[[#This Row],[6+]]</f>
        <v>#VALUE!</v>
      </c>
      <c r="AG174" s="5" t="e">
        <f>A_R[[#This Row],[6+]]-A_R[[#This Row],[7+]]</f>
        <v>#VALUE!</v>
      </c>
      <c r="AH174" s="5" t="e">
        <f>A_R[[#This Row],[7+]]-A_R[[#This Row],[8+]]</f>
        <v>#VALUE!</v>
      </c>
      <c r="AI174" s="5" t="e">
        <f>A_R[[#This Row],[8+]]-A_R[[#This Row],[9+]]</f>
        <v>#VALUE!</v>
      </c>
      <c r="AJ174" s="5" t="e">
        <f>A_R[[#This Row],[9+]]-A_R[[#This Row],[10+]]</f>
        <v>#VALUE!</v>
      </c>
      <c r="AK174" s="5" t="e">
        <f>A_R[[#This Row],[10+]]-A_R[[#This Row],[11+]]</f>
        <v>#VALUE!</v>
      </c>
      <c r="AL174" s="5" t="e">
        <f>A_R[[#This Row],[11+]]-A_R[[#This Row],[12+]]</f>
        <v>#VALUE!</v>
      </c>
      <c r="AM174" s="5" t="e">
        <f>A_R[[#This Row],[12+]]-A_R[[#This Row],[13+]]</f>
        <v>#VALUE!</v>
      </c>
      <c r="AN174" s="5" t="e">
        <f>A_R[[#This Row],[13+]]-A_R[[#This Row],[14+]]</f>
        <v>#VALUE!</v>
      </c>
      <c r="AO174" s="5" t="e">
        <f>A_R[[#This Row],[14+]]-A_R[[#This Row],[15+]]</f>
        <v>#VALUE!</v>
      </c>
      <c r="AP174" s="5" t="e">
        <f>A_R[[#This Row],[15+]]-A_R[[#This Row],[16+]]</f>
        <v>#VALUE!</v>
      </c>
      <c r="AQ174" s="5" t="e">
        <f>A_R[[#This Row],[16+]]-A_R[[#This Row],[17+]]</f>
        <v>#VALUE!</v>
      </c>
      <c r="AR174" s="5" t="e">
        <f>A_R[[#This Row],[17+]]-A_R[[#This Row],[18+]]</f>
        <v>#VALUE!</v>
      </c>
      <c r="AS174" s="5" t="e">
        <f>A_R[[#This Row],[18+]]-A_R[[#This Row],[19+]]</f>
        <v>#VALUE!</v>
      </c>
      <c r="AT174" s="5" t="e">
        <f>A_R[[#This Row],[19+]]-A_R[[#This Row],[20+]]</f>
        <v>#VALUE!</v>
      </c>
      <c r="AU174" s="5" t="e">
        <f>A_R[[#This Row],[20+]]-A_R[[#This Row],[21+]]</f>
        <v>#VALUE!</v>
      </c>
      <c r="AV174" s="5" t="e">
        <f>A_R[[#This Row],[21+]]-A_R[[#This Row],[22+]]</f>
        <v>#VALUE!</v>
      </c>
      <c r="AW174" s="5" t="e">
        <f>A_R[[#This Row],[22+]]-A_R[[#This Row],[23+]]</f>
        <v>#VALUE!</v>
      </c>
      <c r="AX174" s="5" t="e">
        <f>A_R[[#This Row],[23+]]-A_R[[#This Row],[24+]]</f>
        <v>#VALUE!</v>
      </c>
      <c r="AY174" s="5" t="e">
        <f>A_R[[#This Row],[24+]]-A_R[[#This Row],[25+]]</f>
        <v>#VALUE!</v>
      </c>
      <c r="AZ174" s="5" t="e">
        <f>A_R[[#This Row],[25+]]-A_R[[#This Row],[26+]]</f>
        <v>#VALUE!</v>
      </c>
      <c r="BA174" s="5" t="e">
        <f>A_R[[#This Row],[26+]]-A_R[[#This Row],[27+]]</f>
        <v>#VALUE!</v>
      </c>
      <c r="BB174" s="5" t="e">
        <f>A_R[[#This Row],[27+]]-A_R[[#This Row],[28+]]</f>
        <v>#VALUE!</v>
      </c>
    </row>
    <row r="175" spans="32:54" x14ac:dyDescent="0.25">
      <c r="AF175" s="5" t="e">
        <f>A_R[[#This Row],[5+]]-A_R[[#This Row],[6+]]</f>
        <v>#VALUE!</v>
      </c>
      <c r="AG175" s="5" t="e">
        <f>A_R[[#This Row],[6+]]-A_R[[#This Row],[7+]]</f>
        <v>#VALUE!</v>
      </c>
      <c r="AH175" s="5" t="e">
        <f>A_R[[#This Row],[7+]]-A_R[[#This Row],[8+]]</f>
        <v>#VALUE!</v>
      </c>
      <c r="AI175" s="5" t="e">
        <f>A_R[[#This Row],[8+]]-A_R[[#This Row],[9+]]</f>
        <v>#VALUE!</v>
      </c>
      <c r="AJ175" s="5" t="e">
        <f>A_R[[#This Row],[9+]]-A_R[[#This Row],[10+]]</f>
        <v>#VALUE!</v>
      </c>
      <c r="AK175" s="5" t="e">
        <f>A_R[[#This Row],[10+]]-A_R[[#This Row],[11+]]</f>
        <v>#VALUE!</v>
      </c>
      <c r="AL175" s="5" t="e">
        <f>A_R[[#This Row],[11+]]-A_R[[#This Row],[12+]]</f>
        <v>#VALUE!</v>
      </c>
      <c r="AM175" s="5" t="e">
        <f>A_R[[#This Row],[12+]]-A_R[[#This Row],[13+]]</f>
        <v>#VALUE!</v>
      </c>
      <c r="AN175" s="5" t="e">
        <f>A_R[[#This Row],[13+]]-A_R[[#This Row],[14+]]</f>
        <v>#VALUE!</v>
      </c>
      <c r="AO175" s="5" t="e">
        <f>A_R[[#This Row],[14+]]-A_R[[#This Row],[15+]]</f>
        <v>#VALUE!</v>
      </c>
      <c r="AP175" s="5" t="e">
        <f>A_R[[#This Row],[15+]]-A_R[[#This Row],[16+]]</f>
        <v>#VALUE!</v>
      </c>
      <c r="AQ175" s="5" t="e">
        <f>A_R[[#This Row],[16+]]-A_R[[#This Row],[17+]]</f>
        <v>#VALUE!</v>
      </c>
      <c r="AR175" s="5" t="e">
        <f>A_R[[#This Row],[17+]]-A_R[[#This Row],[18+]]</f>
        <v>#VALUE!</v>
      </c>
      <c r="AS175" s="5" t="e">
        <f>A_R[[#This Row],[18+]]-A_R[[#This Row],[19+]]</f>
        <v>#VALUE!</v>
      </c>
      <c r="AT175" s="5" t="e">
        <f>A_R[[#This Row],[19+]]-A_R[[#This Row],[20+]]</f>
        <v>#VALUE!</v>
      </c>
      <c r="AU175" s="5" t="e">
        <f>A_R[[#This Row],[20+]]-A_R[[#This Row],[21+]]</f>
        <v>#VALUE!</v>
      </c>
      <c r="AV175" s="5" t="e">
        <f>A_R[[#This Row],[21+]]-A_R[[#This Row],[22+]]</f>
        <v>#VALUE!</v>
      </c>
      <c r="AW175" s="5" t="e">
        <f>A_R[[#This Row],[22+]]-A_R[[#This Row],[23+]]</f>
        <v>#VALUE!</v>
      </c>
      <c r="AX175" s="5" t="e">
        <f>A_R[[#This Row],[23+]]-A_R[[#This Row],[24+]]</f>
        <v>#VALUE!</v>
      </c>
      <c r="AY175" s="5" t="e">
        <f>A_R[[#This Row],[24+]]-A_R[[#This Row],[25+]]</f>
        <v>#VALUE!</v>
      </c>
      <c r="AZ175" s="5" t="e">
        <f>A_R[[#This Row],[25+]]-A_R[[#This Row],[26+]]</f>
        <v>#VALUE!</v>
      </c>
      <c r="BA175" s="5" t="e">
        <f>A_R[[#This Row],[26+]]-A_R[[#This Row],[27+]]</f>
        <v>#VALUE!</v>
      </c>
      <c r="BB175" s="5" t="e">
        <f>A_R[[#This Row],[27+]]-A_R[[#This Row],[28+]]</f>
        <v>#VALUE!</v>
      </c>
    </row>
    <row r="176" spans="32:54" x14ac:dyDescent="0.25">
      <c r="AF176" s="5" t="e">
        <f>A_R[[#This Row],[5+]]-A_R[[#This Row],[6+]]</f>
        <v>#VALUE!</v>
      </c>
      <c r="AG176" s="5" t="e">
        <f>A_R[[#This Row],[6+]]-A_R[[#This Row],[7+]]</f>
        <v>#VALUE!</v>
      </c>
      <c r="AH176" s="5" t="e">
        <f>A_R[[#This Row],[7+]]-A_R[[#This Row],[8+]]</f>
        <v>#VALUE!</v>
      </c>
      <c r="AI176" s="5" t="e">
        <f>A_R[[#This Row],[8+]]-A_R[[#This Row],[9+]]</f>
        <v>#VALUE!</v>
      </c>
      <c r="AJ176" s="5" t="e">
        <f>A_R[[#This Row],[9+]]-A_R[[#This Row],[10+]]</f>
        <v>#VALUE!</v>
      </c>
      <c r="AK176" s="5" t="e">
        <f>A_R[[#This Row],[10+]]-A_R[[#This Row],[11+]]</f>
        <v>#VALUE!</v>
      </c>
      <c r="AL176" s="5" t="e">
        <f>A_R[[#This Row],[11+]]-A_R[[#This Row],[12+]]</f>
        <v>#VALUE!</v>
      </c>
      <c r="AM176" s="5" t="e">
        <f>A_R[[#This Row],[12+]]-A_R[[#This Row],[13+]]</f>
        <v>#VALUE!</v>
      </c>
      <c r="AN176" s="5" t="e">
        <f>A_R[[#This Row],[13+]]-A_R[[#This Row],[14+]]</f>
        <v>#VALUE!</v>
      </c>
      <c r="AO176" s="5" t="e">
        <f>A_R[[#This Row],[14+]]-A_R[[#This Row],[15+]]</f>
        <v>#VALUE!</v>
      </c>
      <c r="AP176" s="5" t="e">
        <f>A_R[[#This Row],[15+]]-A_R[[#This Row],[16+]]</f>
        <v>#VALUE!</v>
      </c>
      <c r="AQ176" s="5" t="e">
        <f>A_R[[#This Row],[16+]]-A_R[[#This Row],[17+]]</f>
        <v>#VALUE!</v>
      </c>
      <c r="AR176" s="5" t="e">
        <f>A_R[[#This Row],[17+]]-A_R[[#This Row],[18+]]</f>
        <v>#VALUE!</v>
      </c>
      <c r="AS176" s="5" t="e">
        <f>A_R[[#This Row],[18+]]-A_R[[#This Row],[19+]]</f>
        <v>#VALUE!</v>
      </c>
      <c r="AT176" s="5" t="e">
        <f>A_R[[#This Row],[19+]]-A_R[[#This Row],[20+]]</f>
        <v>#VALUE!</v>
      </c>
      <c r="AU176" s="5" t="e">
        <f>A_R[[#This Row],[20+]]-A_R[[#This Row],[21+]]</f>
        <v>#VALUE!</v>
      </c>
      <c r="AV176" s="5" t="e">
        <f>A_R[[#This Row],[21+]]-A_R[[#This Row],[22+]]</f>
        <v>#VALUE!</v>
      </c>
      <c r="AW176" s="5" t="e">
        <f>A_R[[#This Row],[22+]]-A_R[[#This Row],[23+]]</f>
        <v>#VALUE!</v>
      </c>
      <c r="AX176" s="5" t="e">
        <f>A_R[[#This Row],[23+]]-A_R[[#This Row],[24+]]</f>
        <v>#VALUE!</v>
      </c>
      <c r="AY176" s="5" t="e">
        <f>A_R[[#This Row],[24+]]-A_R[[#This Row],[25+]]</f>
        <v>#VALUE!</v>
      </c>
      <c r="AZ176" s="5" t="e">
        <f>A_R[[#This Row],[25+]]-A_R[[#This Row],[26+]]</f>
        <v>#VALUE!</v>
      </c>
      <c r="BA176" s="5" t="e">
        <f>A_R[[#This Row],[26+]]-A_R[[#This Row],[27+]]</f>
        <v>#VALUE!</v>
      </c>
      <c r="BB176" s="5" t="e">
        <f>A_R[[#This Row],[27+]]-A_R[[#This Row],[28+]]</f>
        <v>#VALUE!</v>
      </c>
    </row>
    <row r="177" spans="32:54" x14ac:dyDescent="0.25">
      <c r="AF177" s="5" t="e">
        <f>A_R[[#This Row],[5+]]-A_R[[#This Row],[6+]]</f>
        <v>#VALUE!</v>
      </c>
      <c r="AG177" s="5" t="e">
        <f>A_R[[#This Row],[6+]]-A_R[[#This Row],[7+]]</f>
        <v>#VALUE!</v>
      </c>
      <c r="AH177" s="5" t="e">
        <f>A_R[[#This Row],[7+]]-A_R[[#This Row],[8+]]</f>
        <v>#VALUE!</v>
      </c>
      <c r="AI177" s="5" t="e">
        <f>A_R[[#This Row],[8+]]-A_R[[#This Row],[9+]]</f>
        <v>#VALUE!</v>
      </c>
      <c r="AJ177" s="5" t="e">
        <f>A_R[[#This Row],[9+]]-A_R[[#This Row],[10+]]</f>
        <v>#VALUE!</v>
      </c>
      <c r="AK177" s="5" t="e">
        <f>A_R[[#This Row],[10+]]-A_R[[#This Row],[11+]]</f>
        <v>#VALUE!</v>
      </c>
      <c r="AL177" s="5" t="e">
        <f>A_R[[#This Row],[11+]]-A_R[[#This Row],[12+]]</f>
        <v>#VALUE!</v>
      </c>
      <c r="AM177" s="5" t="e">
        <f>A_R[[#This Row],[12+]]-A_R[[#This Row],[13+]]</f>
        <v>#VALUE!</v>
      </c>
      <c r="AN177" s="5" t="e">
        <f>A_R[[#This Row],[13+]]-A_R[[#This Row],[14+]]</f>
        <v>#VALUE!</v>
      </c>
      <c r="AO177" s="5" t="e">
        <f>A_R[[#This Row],[14+]]-A_R[[#This Row],[15+]]</f>
        <v>#VALUE!</v>
      </c>
      <c r="AP177" s="5" t="e">
        <f>A_R[[#This Row],[15+]]-A_R[[#This Row],[16+]]</f>
        <v>#VALUE!</v>
      </c>
      <c r="AQ177" s="5" t="e">
        <f>A_R[[#This Row],[16+]]-A_R[[#This Row],[17+]]</f>
        <v>#VALUE!</v>
      </c>
      <c r="AR177" s="5" t="e">
        <f>A_R[[#This Row],[17+]]-A_R[[#This Row],[18+]]</f>
        <v>#VALUE!</v>
      </c>
      <c r="AS177" s="5" t="e">
        <f>A_R[[#This Row],[18+]]-A_R[[#This Row],[19+]]</f>
        <v>#VALUE!</v>
      </c>
      <c r="AT177" s="5" t="e">
        <f>A_R[[#This Row],[19+]]-A_R[[#This Row],[20+]]</f>
        <v>#VALUE!</v>
      </c>
      <c r="AU177" s="5" t="e">
        <f>A_R[[#This Row],[20+]]-A_R[[#This Row],[21+]]</f>
        <v>#VALUE!</v>
      </c>
      <c r="AV177" s="5" t="e">
        <f>A_R[[#This Row],[21+]]-A_R[[#This Row],[22+]]</f>
        <v>#VALUE!</v>
      </c>
      <c r="AW177" s="5" t="e">
        <f>A_R[[#This Row],[22+]]-A_R[[#This Row],[23+]]</f>
        <v>#VALUE!</v>
      </c>
      <c r="AX177" s="5" t="e">
        <f>A_R[[#This Row],[23+]]-A_R[[#This Row],[24+]]</f>
        <v>#VALUE!</v>
      </c>
      <c r="AY177" s="5" t="e">
        <f>A_R[[#This Row],[24+]]-A_R[[#This Row],[25+]]</f>
        <v>#VALUE!</v>
      </c>
      <c r="AZ177" s="5" t="e">
        <f>A_R[[#This Row],[25+]]-A_R[[#This Row],[26+]]</f>
        <v>#VALUE!</v>
      </c>
      <c r="BA177" s="5" t="e">
        <f>A_R[[#This Row],[26+]]-A_R[[#This Row],[27+]]</f>
        <v>#VALUE!</v>
      </c>
      <c r="BB177" s="5" t="e">
        <f>A_R[[#This Row],[27+]]-A_R[[#This Row],[28+]]</f>
        <v>#VALUE!</v>
      </c>
    </row>
    <row r="178" spans="32:54" x14ac:dyDescent="0.25">
      <c r="AF178" s="5" t="e">
        <f>A_R[[#This Row],[5+]]-A_R[[#This Row],[6+]]</f>
        <v>#VALUE!</v>
      </c>
      <c r="AG178" s="5" t="e">
        <f>A_R[[#This Row],[6+]]-A_R[[#This Row],[7+]]</f>
        <v>#VALUE!</v>
      </c>
      <c r="AH178" s="5" t="e">
        <f>A_R[[#This Row],[7+]]-A_R[[#This Row],[8+]]</f>
        <v>#VALUE!</v>
      </c>
      <c r="AI178" s="5" t="e">
        <f>A_R[[#This Row],[8+]]-A_R[[#This Row],[9+]]</f>
        <v>#VALUE!</v>
      </c>
      <c r="AJ178" s="5" t="e">
        <f>A_R[[#This Row],[9+]]-A_R[[#This Row],[10+]]</f>
        <v>#VALUE!</v>
      </c>
      <c r="AK178" s="5" t="e">
        <f>A_R[[#This Row],[10+]]-A_R[[#This Row],[11+]]</f>
        <v>#VALUE!</v>
      </c>
      <c r="AL178" s="5" t="e">
        <f>A_R[[#This Row],[11+]]-A_R[[#This Row],[12+]]</f>
        <v>#VALUE!</v>
      </c>
      <c r="AM178" s="5" t="e">
        <f>A_R[[#This Row],[12+]]-A_R[[#This Row],[13+]]</f>
        <v>#VALUE!</v>
      </c>
      <c r="AN178" s="5" t="e">
        <f>A_R[[#This Row],[13+]]-A_R[[#This Row],[14+]]</f>
        <v>#VALUE!</v>
      </c>
      <c r="AO178" s="5" t="e">
        <f>A_R[[#This Row],[14+]]-A_R[[#This Row],[15+]]</f>
        <v>#VALUE!</v>
      </c>
      <c r="AP178" s="5" t="e">
        <f>A_R[[#This Row],[15+]]-A_R[[#This Row],[16+]]</f>
        <v>#VALUE!</v>
      </c>
      <c r="AQ178" s="5" t="e">
        <f>A_R[[#This Row],[16+]]-A_R[[#This Row],[17+]]</f>
        <v>#VALUE!</v>
      </c>
      <c r="AR178" s="5" t="e">
        <f>A_R[[#This Row],[17+]]-A_R[[#This Row],[18+]]</f>
        <v>#VALUE!</v>
      </c>
      <c r="AS178" s="5" t="e">
        <f>A_R[[#This Row],[18+]]-A_R[[#This Row],[19+]]</f>
        <v>#VALUE!</v>
      </c>
      <c r="AT178" s="5" t="e">
        <f>A_R[[#This Row],[19+]]-A_R[[#This Row],[20+]]</f>
        <v>#VALUE!</v>
      </c>
      <c r="AU178" s="5" t="e">
        <f>A_R[[#This Row],[20+]]-A_R[[#This Row],[21+]]</f>
        <v>#VALUE!</v>
      </c>
      <c r="AV178" s="5" t="e">
        <f>A_R[[#This Row],[21+]]-A_R[[#This Row],[22+]]</f>
        <v>#VALUE!</v>
      </c>
      <c r="AW178" s="5" t="e">
        <f>A_R[[#This Row],[22+]]-A_R[[#This Row],[23+]]</f>
        <v>#VALUE!</v>
      </c>
      <c r="AX178" s="5" t="e">
        <f>A_R[[#This Row],[23+]]-A_R[[#This Row],[24+]]</f>
        <v>#VALUE!</v>
      </c>
      <c r="AY178" s="5" t="e">
        <f>A_R[[#This Row],[24+]]-A_R[[#This Row],[25+]]</f>
        <v>#VALUE!</v>
      </c>
      <c r="AZ178" s="5" t="e">
        <f>A_R[[#This Row],[25+]]-A_R[[#This Row],[26+]]</f>
        <v>#VALUE!</v>
      </c>
      <c r="BA178" s="5" t="e">
        <f>A_R[[#This Row],[26+]]-A_R[[#This Row],[27+]]</f>
        <v>#VALUE!</v>
      </c>
      <c r="BB178" s="5" t="e">
        <f>A_R[[#This Row],[27+]]-A_R[[#This Row],[28+]]</f>
        <v>#VALUE!</v>
      </c>
    </row>
    <row r="179" spans="32:54" x14ac:dyDescent="0.25">
      <c r="AF179" s="5" t="e">
        <f>A_R[[#This Row],[5+]]-A_R[[#This Row],[6+]]</f>
        <v>#VALUE!</v>
      </c>
      <c r="AG179" s="5" t="e">
        <f>A_R[[#This Row],[6+]]-A_R[[#This Row],[7+]]</f>
        <v>#VALUE!</v>
      </c>
      <c r="AH179" s="5" t="e">
        <f>A_R[[#This Row],[7+]]-A_R[[#This Row],[8+]]</f>
        <v>#VALUE!</v>
      </c>
      <c r="AI179" s="5" t="e">
        <f>A_R[[#This Row],[8+]]-A_R[[#This Row],[9+]]</f>
        <v>#VALUE!</v>
      </c>
      <c r="AJ179" s="5" t="e">
        <f>A_R[[#This Row],[9+]]-A_R[[#This Row],[10+]]</f>
        <v>#VALUE!</v>
      </c>
      <c r="AK179" s="5" t="e">
        <f>A_R[[#This Row],[10+]]-A_R[[#This Row],[11+]]</f>
        <v>#VALUE!</v>
      </c>
      <c r="AL179" s="5" t="e">
        <f>A_R[[#This Row],[11+]]-A_R[[#This Row],[12+]]</f>
        <v>#VALUE!</v>
      </c>
      <c r="AM179" s="5" t="e">
        <f>A_R[[#This Row],[12+]]-A_R[[#This Row],[13+]]</f>
        <v>#VALUE!</v>
      </c>
      <c r="AN179" s="5" t="e">
        <f>A_R[[#This Row],[13+]]-A_R[[#This Row],[14+]]</f>
        <v>#VALUE!</v>
      </c>
      <c r="AO179" s="5" t="e">
        <f>A_R[[#This Row],[14+]]-A_R[[#This Row],[15+]]</f>
        <v>#VALUE!</v>
      </c>
      <c r="AP179" s="5" t="e">
        <f>A_R[[#This Row],[15+]]-A_R[[#This Row],[16+]]</f>
        <v>#VALUE!</v>
      </c>
      <c r="AQ179" s="5" t="e">
        <f>A_R[[#This Row],[16+]]-A_R[[#This Row],[17+]]</f>
        <v>#VALUE!</v>
      </c>
      <c r="AR179" s="5" t="e">
        <f>A_R[[#This Row],[17+]]-A_R[[#This Row],[18+]]</f>
        <v>#VALUE!</v>
      </c>
      <c r="AS179" s="5" t="e">
        <f>A_R[[#This Row],[18+]]-A_R[[#This Row],[19+]]</f>
        <v>#VALUE!</v>
      </c>
      <c r="AT179" s="5" t="e">
        <f>A_R[[#This Row],[19+]]-A_R[[#This Row],[20+]]</f>
        <v>#VALUE!</v>
      </c>
      <c r="AU179" s="5" t="e">
        <f>A_R[[#This Row],[20+]]-A_R[[#This Row],[21+]]</f>
        <v>#VALUE!</v>
      </c>
      <c r="AV179" s="5" t="e">
        <f>A_R[[#This Row],[21+]]-A_R[[#This Row],[22+]]</f>
        <v>#VALUE!</v>
      </c>
      <c r="AW179" s="5" t="e">
        <f>A_R[[#This Row],[22+]]-A_R[[#This Row],[23+]]</f>
        <v>#VALUE!</v>
      </c>
      <c r="AX179" s="5" t="e">
        <f>A_R[[#This Row],[23+]]-A_R[[#This Row],[24+]]</f>
        <v>#VALUE!</v>
      </c>
      <c r="AY179" s="5" t="e">
        <f>A_R[[#This Row],[24+]]-A_R[[#This Row],[25+]]</f>
        <v>#VALUE!</v>
      </c>
      <c r="AZ179" s="5" t="e">
        <f>A_R[[#This Row],[25+]]-A_R[[#This Row],[26+]]</f>
        <v>#VALUE!</v>
      </c>
      <c r="BA179" s="5" t="e">
        <f>A_R[[#This Row],[26+]]-A_R[[#This Row],[27+]]</f>
        <v>#VALUE!</v>
      </c>
      <c r="BB179" s="5" t="e">
        <f>A_R[[#This Row],[27+]]-A_R[[#This Row],[28+]]</f>
        <v>#VALUE!</v>
      </c>
    </row>
    <row r="180" spans="32:54" x14ac:dyDescent="0.25">
      <c r="AF180" s="5" t="e">
        <f>A_R[[#This Row],[5+]]-A_R[[#This Row],[6+]]</f>
        <v>#VALUE!</v>
      </c>
      <c r="AG180" s="5" t="e">
        <f>A_R[[#This Row],[6+]]-A_R[[#This Row],[7+]]</f>
        <v>#VALUE!</v>
      </c>
      <c r="AH180" s="5" t="e">
        <f>A_R[[#This Row],[7+]]-A_R[[#This Row],[8+]]</f>
        <v>#VALUE!</v>
      </c>
      <c r="AI180" s="5" t="e">
        <f>A_R[[#This Row],[8+]]-A_R[[#This Row],[9+]]</f>
        <v>#VALUE!</v>
      </c>
      <c r="AJ180" s="5" t="e">
        <f>A_R[[#This Row],[9+]]-A_R[[#This Row],[10+]]</f>
        <v>#VALUE!</v>
      </c>
      <c r="AK180" s="5" t="e">
        <f>A_R[[#This Row],[10+]]-A_R[[#This Row],[11+]]</f>
        <v>#VALUE!</v>
      </c>
      <c r="AL180" s="5" t="e">
        <f>A_R[[#This Row],[11+]]-A_R[[#This Row],[12+]]</f>
        <v>#VALUE!</v>
      </c>
      <c r="AM180" s="5" t="e">
        <f>A_R[[#This Row],[12+]]-A_R[[#This Row],[13+]]</f>
        <v>#VALUE!</v>
      </c>
      <c r="AN180" s="5" t="e">
        <f>A_R[[#This Row],[13+]]-A_R[[#This Row],[14+]]</f>
        <v>#VALUE!</v>
      </c>
      <c r="AO180" s="5" t="e">
        <f>A_R[[#This Row],[14+]]-A_R[[#This Row],[15+]]</f>
        <v>#VALUE!</v>
      </c>
      <c r="AP180" s="5" t="e">
        <f>A_R[[#This Row],[15+]]-A_R[[#This Row],[16+]]</f>
        <v>#VALUE!</v>
      </c>
      <c r="AQ180" s="5" t="e">
        <f>A_R[[#This Row],[16+]]-A_R[[#This Row],[17+]]</f>
        <v>#VALUE!</v>
      </c>
      <c r="AR180" s="5" t="e">
        <f>A_R[[#This Row],[17+]]-A_R[[#This Row],[18+]]</f>
        <v>#VALUE!</v>
      </c>
      <c r="AS180" s="5" t="e">
        <f>A_R[[#This Row],[18+]]-A_R[[#This Row],[19+]]</f>
        <v>#VALUE!</v>
      </c>
      <c r="AT180" s="5" t="e">
        <f>A_R[[#This Row],[19+]]-A_R[[#This Row],[20+]]</f>
        <v>#VALUE!</v>
      </c>
      <c r="AU180" s="5" t="e">
        <f>A_R[[#This Row],[20+]]-A_R[[#This Row],[21+]]</f>
        <v>#VALUE!</v>
      </c>
      <c r="AV180" s="5" t="e">
        <f>A_R[[#This Row],[21+]]-A_R[[#This Row],[22+]]</f>
        <v>#VALUE!</v>
      </c>
      <c r="AW180" s="5" t="e">
        <f>A_R[[#This Row],[22+]]-A_R[[#This Row],[23+]]</f>
        <v>#VALUE!</v>
      </c>
      <c r="AX180" s="5" t="e">
        <f>A_R[[#This Row],[23+]]-A_R[[#This Row],[24+]]</f>
        <v>#VALUE!</v>
      </c>
      <c r="AY180" s="5" t="e">
        <f>A_R[[#This Row],[24+]]-A_R[[#This Row],[25+]]</f>
        <v>#VALUE!</v>
      </c>
      <c r="AZ180" s="5" t="e">
        <f>A_R[[#This Row],[25+]]-A_R[[#This Row],[26+]]</f>
        <v>#VALUE!</v>
      </c>
      <c r="BA180" s="5" t="e">
        <f>A_R[[#This Row],[26+]]-A_R[[#This Row],[27+]]</f>
        <v>#VALUE!</v>
      </c>
      <c r="BB180" s="5" t="e">
        <f>A_R[[#This Row],[27+]]-A_R[[#This Row],[28+]]</f>
        <v>#VALUE!</v>
      </c>
    </row>
    <row r="181" spans="32:54" x14ac:dyDescent="0.25">
      <c r="AF181" s="5" t="e">
        <f>A_R[[#This Row],[5+]]-A_R[[#This Row],[6+]]</f>
        <v>#VALUE!</v>
      </c>
      <c r="AG181" s="5" t="e">
        <f>A_R[[#This Row],[6+]]-A_R[[#This Row],[7+]]</f>
        <v>#VALUE!</v>
      </c>
      <c r="AH181" s="5" t="e">
        <f>A_R[[#This Row],[7+]]-A_R[[#This Row],[8+]]</f>
        <v>#VALUE!</v>
      </c>
      <c r="AI181" s="5" t="e">
        <f>A_R[[#This Row],[8+]]-A_R[[#This Row],[9+]]</f>
        <v>#VALUE!</v>
      </c>
      <c r="AJ181" s="5" t="e">
        <f>A_R[[#This Row],[9+]]-A_R[[#This Row],[10+]]</f>
        <v>#VALUE!</v>
      </c>
      <c r="AK181" s="5" t="e">
        <f>A_R[[#This Row],[10+]]-A_R[[#This Row],[11+]]</f>
        <v>#VALUE!</v>
      </c>
      <c r="AL181" s="5" t="e">
        <f>A_R[[#This Row],[11+]]-A_R[[#This Row],[12+]]</f>
        <v>#VALUE!</v>
      </c>
      <c r="AM181" s="5" t="e">
        <f>A_R[[#This Row],[12+]]-A_R[[#This Row],[13+]]</f>
        <v>#VALUE!</v>
      </c>
      <c r="AN181" s="5" t="e">
        <f>A_R[[#This Row],[13+]]-A_R[[#This Row],[14+]]</f>
        <v>#VALUE!</v>
      </c>
      <c r="AO181" s="5" t="e">
        <f>A_R[[#This Row],[14+]]-A_R[[#This Row],[15+]]</f>
        <v>#VALUE!</v>
      </c>
      <c r="AP181" s="5" t="e">
        <f>A_R[[#This Row],[15+]]-A_R[[#This Row],[16+]]</f>
        <v>#VALUE!</v>
      </c>
      <c r="AQ181" s="5" t="e">
        <f>A_R[[#This Row],[16+]]-A_R[[#This Row],[17+]]</f>
        <v>#VALUE!</v>
      </c>
      <c r="AR181" s="5" t="e">
        <f>A_R[[#This Row],[17+]]-A_R[[#This Row],[18+]]</f>
        <v>#VALUE!</v>
      </c>
      <c r="AS181" s="5" t="e">
        <f>A_R[[#This Row],[18+]]-A_R[[#This Row],[19+]]</f>
        <v>#VALUE!</v>
      </c>
      <c r="AT181" s="5" t="e">
        <f>A_R[[#This Row],[19+]]-A_R[[#This Row],[20+]]</f>
        <v>#VALUE!</v>
      </c>
      <c r="AU181" s="5" t="e">
        <f>A_R[[#This Row],[20+]]-A_R[[#This Row],[21+]]</f>
        <v>#VALUE!</v>
      </c>
      <c r="AV181" s="5" t="e">
        <f>A_R[[#This Row],[21+]]-A_R[[#This Row],[22+]]</f>
        <v>#VALUE!</v>
      </c>
      <c r="AW181" s="5" t="e">
        <f>A_R[[#This Row],[22+]]-A_R[[#This Row],[23+]]</f>
        <v>#VALUE!</v>
      </c>
      <c r="AX181" s="5" t="e">
        <f>A_R[[#This Row],[23+]]-A_R[[#This Row],[24+]]</f>
        <v>#VALUE!</v>
      </c>
      <c r="AY181" s="5" t="e">
        <f>A_R[[#This Row],[24+]]-A_R[[#This Row],[25+]]</f>
        <v>#VALUE!</v>
      </c>
      <c r="AZ181" s="5" t="e">
        <f>A_R[[#This Row],[25+]]-A_R[[#This Row],[26+]]</f>
        <v>#VALUE!</v>
      </c>
      <c r="BA181" s="5" t="e">
        <f>A_R[[#This Row],[26+]]-A_R[[#This Row],[27+]]</f>
        <v>#VALUE!</v>
      </c>
      <c r="BB181" s="5" t="e">
        <f>A_R[[#This Row],[27+]]-A_R[[#This Row],[28+]]</f>
        <v>#VALUE!</v>
      </c>
    </row>
    <row r="182" spans="32:54" x14ac:dyDescent="0.25">
      <c r="AF182" s="5" t="e">
        <f>A_R[[#This Row],[5+]]-A_R[[#This Row],[6+]]</f>
        <v>#VALUE!</v>
      </c>
      <c r="AG182" s="5" t="e">
        <f>A_R[[#This Row],[6+]]-A_R[[#This Row],[7+]]</f>
        <v>#VALUE!</v>
      </c>
      <c r="AH182" s="5" t="e">
        <f>A_R[[#This Row],[7+]]-A_R[[#This Row],[8+]]</f>
        <v>#VALUE!</v>
      </c>
      <c r="AI182" s="5" t="e">
        <f>A_R[[#This Row],[8+]]-A_R[[#This Row],[9+]]</f>
        <v>#VALUE!</v>
      </c>
      <c r="AJ182" s="5" t="e">
        <f>A_R[[#This Row],[9+]]-A_R[[#This Row],[10+]]</f>
        <v>#VALUE!</v>
      </c>
      <c r="AK182" s="5" t="e">
        <f>A_R[[#This Row],[10+]]-A_R[[#This Row],[11+]]</f>
        <v>#VALUE!</v>
      </c>
      <c r="AL182" s="5" t="e">
        <f>A_R[[#This Row],[11+]]-A_R[[#This Row],[12+]]</f>
        <v>#VALUE!</v>
      </c>
      <c r="AM182" s="5" t="e">
        <f>A_R[[#This Row],[12+]]-A_R[[#This Row],[13+]]</f>
        <v>#VALUE!</v>
      </c>
      <c r="AN182" s="5" t="e">
        <f>A_R[[#This Row],[13+]]-A_R[[#This Row],[14+]]</f>
        <v>#VALUE!</v>
      </c>
      <c r="AO182" s="5" t="e">
        <f>A_R[[#This Row],[14+]]-A_R[[#This Row],[15+]]</f>
        <v>#VALUE!</v>
      </c>
      <c r="AP182" s="5" t="e">
        <f>A_R[[#This Row],[15+]]-A_R[[#This Row],[16+]]</f>
        <v>#VALUE!</v>
      </c>
      <c r="AQ182" s="5" t="e">
        <f>A_R[[#This Row],[16+]]-A_R[[#This Row],[17+]]</f>
        <v>#VALUE!</v>
      </c>
      <c r="AR182" s="5" t="e">
        <f>A_R[[#This Row],[17+]]-A_R[[#This Row],[18+]]</f>
        <v>#VALUE!</v>
      </c>
      <c r="AS182" s="5" t="e">
        <f>A_R[[#This Row],[18+]]-A_R[[#This Row],[19+]]</f>
        <v>#VALUE!</v>
      </c>
      <c r="AT182" s="5" t="e">
        <f>A_R[[#This Row],[19+]]-A_R[[#This Row],[20+]]</f>
        <v>#VALUE!</v>
      </c>
      <c r="AU182" s="5" t="e">
        <f>A_R[[#This Row],[20+]]-A_R[[#This Row],[21+]]</f>
        <v>#VALUE!</v>
      </c>
      <c r="AV182" s="5" t="e">
        <f>A_R[[#This Row],[21+]]-A_R[[#This Row],[22+]]</f>
        <v>#VALUE!</v>
      </c>
      <c r="AW182" s="5" t="e">
        <f>A_R[[#This Row],[22+]]-A_R[[#This Row],[23+]]</f>
        <v>#VALUE!</v>
      </c>
      <c r="AX182" s="5" t="e">
        <f>A_R[[#This Row],[23+]]-A_R[[#This Row],[24+]]</f>
        <v>#VALUE!</v>
      </c>
      <c r="AY182" s="5" t="e">
        <f>A_R[[#This Row],[24+]]-A_R[[#This Row],[25+]]</f>
        <v>#VALUE!</v>
      </c>
      <c r="AZ182" s="5" t="e">
        <f>A_R[[#This Row],[25+]]-A_R[[#This Row],[26+]]</f>
        <v>#VALUE!</v>
      </c>
      <c r="BA182" s="5" t="e">
        <f>A_R[[#This Row],[26+]]-A_R[[#This Row],[27+]]</f>
        <v>#VALUE!</v>
      </c>
      <c r="BB182" s="5" t="e">
        <f>A_R[[#This Row],[27+]]-A_R[[#This Row],[28+]]</f>
        <v>#VALUE!</v>
      </c>
    </row>
    <row r="183" spans="32:54" x14ac:dyDescent="0.25">
      <c r="AF183" s="5" t="e">
        <f>A_R[[#This Row],[5+]]-A_R[[#This Row],[6+]]</f>
        <v>#VALUE!</v>
      </c>
      <c r="AG183" s="5" t="e">
        <f>A_R[[#This Row],[6+]]-A_R[[#This Row],[7+]]</f>
        <v>#VALUE!</v>
      </c>
      <c r="AH183" s="5" t="e">
        <f>A_R[[#This Row],[7+]]-A_R[[#This Row],[8+]]</f>
        <v>#VALUE!</v>
      </c>
      <c r="AI183" s="5" t="e">
        <f>A_R[[#This Row],[8+]]-A_R[[#This Row],[9+]]</f>
        <v>#VALUE!</v>
      </c>
      <c r="AJ183" s="5" t="e">
        <f>A_R[[#This Row],[9+]]-A_R[[#This Row],[10+]]</f>
        <v>#VALUE!</v>
      </c>
      <c r="AK183" s="5" t="e">
        <f>A_R[[#This Row],[10+]]-A_R[[#This Row],[11+]]</f>
        <v>#VALUE!</v>
      </c>
      <c r="AL183" s="5" t="e">
        <f>A_R[[#This Row],[11+]]-A_R[[#This Row],[12+]]</f>
        <v>#VALUE!</v>
      </c>
      <c r="AM183" s="5" t="e">
        <f>A_R[[#This Row],[12+]]-A_R[[#This Row],[13+]]</f>
        <v>#VALUE!</v>
      </c>
      <c r="AN183" s="5" t="e">
        <f>A_R[[#This Row],[13+]]-A_R[[#This Row],[14+]]</f>
        <v>#VALUE!</v>
      </c>
      <c r="AO183" s="5" t="e">
        <f>A_R[[#This Row],[14+]]-A_R[[#This Row],[15+]]</f>
        <v>#VALUE!</v>
      </c>
      <c r="AP183" s="5" t="e">
        <f>A_R[[#This Row],[15+]]-A_R[[#This Row],[16+]]</f>
        <v>#VALUE!</v>
      </c>
      <c r="AQ183" s="5" t="e">
        <f>A_R[[#This Row],[16+]]-A_R[[#This Row],[17+]]</f>
        <v>#VALUE!</v>
      </c>
      <c r="AR183" s="5" t="e">
        <f>A_R[[#This Row],[17+]]-A_R[[#This Row],[18+]]</f>
        <v>#VALUE!</v>
      </c>
      <c r="AS183" s="5" t="e">
        <f>A_R[[#This Row],[18+]]-A_R[[#This Row],[19+]]</f>
        <v>#VALUE!</v>
      </c>
      <c r="AT183" s="5" t="e">
        <f>A_R[[#This Row],[19+]]-A_R[[#This Row],[20+]]</f>
        <v>#VALUE!</v>
      </c>
      <c r="AU183" s="5" t="e">
        <f>A_R[[#This Row],[20+]]-A_R[[#This Row],[21+]]</f>
        <v>#VALUE!</v>
      </c>
      <c r="AV183" s="5" t="e">
        <f>A_R[[#This Row],[21+]]-A_R[[#This Row],[22+]]</f>
        <v>#VALUE!</v>
      </c>
      <c r="AW183" s="5" t="e">
        <f>A_R[[#This Row],[22+]]-A_R[[#This Row],[23+]]</f>
        <v>#VALUE!</v>
      </c>
      <c r="AX183" s="5" t="e">
        <f>A_R[[#This Row],[23+]]-A_R[[#This Row],[24+]]</f>
        <v>#VALUE!</v>
      </c>
      <c r="AY183" s="5" t="e">
        <f>A_R[[#This Row],[24+]]-A_R[[#This Row],[25+]]</f>
        <v>#VALUE!</v>
      </c>
      <c r="AZ183" s="5" t="e">
        <f>A_R[[#This Row],[25+]]-A_R[[#This Row],[26+]]</f>
        <v>#VALUE!</v>
      </c>
      <c r="BA183" s="5" t="e">
        <f>A_R[[#This Row],[26+]]-A_R[[#This Row],[27+]]</f>
        <v>#VALUE!</v>
      </c>
      <c r="BB183" s="5" t="e">
        <f>A_R[[#This Row],[27+]]-A_R[[#This Row],[28+]]</f>
        <v>#VALUE!</v>
      </c>
    </row>
    <row r="184" spans="32:54" x14ac:dyDescent="0.25">
      <c r="AF184" s="5" t="e">
        <f>A_R[[#This Row],[5+]]-A_R[[#This Row],[6+]]</f>
        <v>#VALUE!</v>
      </c>
      <c r="AG184" s="5" t="e">
        <f>A_R[[#This Row],[6+]]-A_R[[#This Row],[7+]]</f>
        <v>#VALUE!</v>
      </c>
      <c r="AH184" s="5" t="e">
        <f>A_R[[#This Row],[7+]]-A_R[[#This Row],[8+]]</f>
        <v>#VALUE!</v>
      </c>
      <c r="AI184" s="5" t="e">
        <f>A_R[[#This Row],[8+]]-A_R[[#This Row],[9+]]</f>
        <v>#VALUE!</v>
      </c>
      <c r="AJ184" s="5" t="e">
        <f>A_R[[#This Row],[9+]]-A_R[[#This Row],[10+]]</f>
        <v>#VALUE!</v>
      </c>
      <c r="AK184" s="5" t="e">
        <f>A_R[[#This Row],[10+]]-A_R[[#This Row],[11+]]</f>
        <v>#VALUE!</v>
      </c>
      <c r="AL184" s="5" t="e">
        <f>A_R[[#This Row],[11+]]-A_R[[#This Row],[12+]]</f>
        <v>#VALUE!</v>
      </c>
      <c r="AM184" s="5" t="e">
        <f>A_R[[#This Row],[12+]]-A_R[[#This Row],[13+]]</f>
        <v>#VALUE!</v>
      </c>
      <c r="AN184" s="5" t="e">
        <f>A_R[[#This Row],[13+]]-A_R[[#This Row],[14+]]</f>
        <v>#VALUE!</v>
      </c>
      <c r="AO184" s="5" t="e">
        <f>A_R[[#This Row],[14+]]-A_R[[#This Row],[15+]]</f>
        <v>#VALUE!</v>
      </c>
      <c r="AP184" s="5" t="e">
        <f>A_R[[#This Row],[15+]]-A_R[[#This Row],[16+]]</f>
        <v>#VALUE!</v>
      </c>
      <c r="AQ184" s="5" t="e">
        <f>A_R[[#This Row],[16+]]-A_R[[#This Row],[17+]]</f>
        <v>#VALUE!</v>
      </c>
      <c r="AR184" s="5" t="e">
        <f>A_R[[#This Row],[17+]]-A_R[[#This Row],[18+]]</f>
        <v>#VALUE!</v>
      </c>
      <c r="AS184" s="5" t="e">
        <f>A_R[[#This Row],[18+]]-A_R[[#This Row],[19+]]</f>
        <v>#VALUE!</v>
      </c>
      <c r="AT184" s="5" t="e">
        <f>A_R[[#This Row],[19+]]-A_R[[#This Row],[20+]]</f>
        <v>#VALUE!</v>
      </c>
      <c r="AU184" s="5" t="e">
        <f>A_R[[#This Row],[20+]]-A_R[[#This Row],[21+]]</f>
        <v>#VALUE!</v>
      </c>
      <c r="AV184" s="5" t="e">
        <f>A_R[[#This Row],[21+]]-A_R[[#This Row],[22+]]</f>
        <v>#VALUE!</v>
      </c>
      <c r="AW184" s="5" t="e">
        <f>A_R[[#This Row],[22+]]-A_R[[#This Row],[23+]]</f>
        <v>#VALUE!</v>
      </c>
      <c r="AX184" s="5" t="e">
        <f>A_R[[#This Row],[23+]]-A_R[[#This Row],[24+]]</f>
        <v>#VALUE!</v>
      </c>
      <c r="AY184" s="5" t="e">
        <f>A_R[[#This Row],[24+]]-A_R[[#This Row],[25+]]</f>
        <v>#VALUE!</v>
      </c>
      <c r="AZ184" s="5" t="e">
        <f>A_R[[#This Row],[25+]]-A_R[[#This Row],[26+]]</f>
        <v>#VALUE!</v>
      </c>
      <c r="BA184" s="5" t="e">
        <f>A_R[[#This Row],[26+]]-A_R[[#This Row],[27+]]</f>
        <v>#VALUE!</v>
      </c>
      <c r="BB184" s="5" t="e">
        <f>A_R[[#This Row],[27+]]-A_R[[#This Row],[28+]]</f>
        <v>#VALUE!</v>
      </c>
    </row>
    <row r="185" spans="32:54" x14ac:dyDescent="0.25">
      <c r="AF185" s="5" t="e">
        <f>A_R[[#This Row],[5+]]-A_R[[#This Row],[6+]]</f>
        <v>#VALUE!</v>
      </c>
      <c r="AG185" s="5" t="e">
        <f>A_R[[#This Row],[6+]]-A_R[[#This Row],[7+]]</f>
        <v>#VALUE!</v>
      </c>
      <c r="AH185" s="5" t="e">
        <f>A_R[[#This Row],[7+]]-A_R[[#This Row],[8+]]</f>
        <v>#VALUE!</v>
      </c>
      <c r="AI185" s="5" t="e">
        <f>A_R[[#This Row],[8+]]-A_R[[#This Row],[9+]]</f>
        <v>#VALUE!</v>
      </c>
      <c r="AJ185" s="5" t="e">
        <f>A_R[[#This Row],[9+]]-A_R[[#This Row],[10+]]</f>
        <v>#VALUE!</v>
      </c>
      <c r="AK185" s="5" t="e">
        <f>A_R[[#This Row],[10+]]-A_R[[#This Row],[11+]]</f>
        <v>#VALUE!</v>
      </c>
      <c r="AL185" s="5" t="e">
        <f>A_R[[#This Row],[11+]]-A_R[[#This Row],[12+]]</f>
        <v>#VALUE!</v>
      </c>
      <c r="AM185" s="5" t="e">
        <f>A_R[[#This Row],[12+]]-A_R[[#This Row],[13+]]</f>
        <v>#VALUE!</v>
      </c>
      <c r="AN185" s="5" t="e">
        <f>A_R[[#This Row],[13+]]-A_R[[#This Row],[14+]]</f>
        <v>#VALUE!</v>
      </c>
      <c r="AO185" s="5" t="e">
        <f>A_R[[#This Row],[14+]]-A_R[[#This Row],[15+]]</f>
        <v>#VALUE!</v>
      </c>
      <c r="AP185" s="5" t="e">
        <f>A_R[[#This Row],[15+]]-A_R[[#This Row],[16+]]</f>
        <v>#VALUE!</v>
      </c>
      <c r="AQ185" s="5" t="e">
        <f>A_R[[#This Row],[16+]]-A_R[[#This Row],[17+]]</f>
        <v>#VALUE!</v>
      </c>
      <c r="AR185" s="5" t="e">
        <f>A_R[[#This Row],[17+]]-A_R[[#This Row],[18+]]</f>
        <v>#VALUE!</v>
      </c>
      <c r="AS185" s="5" t="e">
        <f>A_R[[#This Row],[18+]]-A_R[[#This Row],[19+]]</f>
        <v>#VALUE!</v>
      </c>
      <c r="AT185" s="5" t="e">
        <f>A_R[[#This Row],[19+]]-A_R[[#This Row],[20+]]</f>
        <v>#VALUE!</v>
      </c>
      <c r="AU185" s="5" t="e">
        <f>A_R[[#This Row],[20+]]-A_R[[#This Row],[21+]]</f>
        <v>#VALUE!</v>
      </c>
      <c r="AV185" s="5" t="e">
        <f>A_R[[#This Row],[21+]]-A_R[[#This Row],[22+]]</f>
        <v>#VALUE!</v>
      </c>
      <c r="AW185" s="5" t="e">
        <f>A_R[[#This Row],[22+]]-A_R[[#This Row],[23+]]</f>
        <v>#VALUE!</v>
      </c>
      <c r="AX185" s="5" t="e">
        <f>A_R[[#This Row],[23+]]-A_R[[#This Row],[24+]]</f>
        <v>#VALUE!</v>
      </c>
      <c r="AY185" s="5" t="e">
        <f>A_R[[#This Row],[24+]]-A_R[[#This Row],[25+]]</f>
        <v>#VALUE!</v>
      </c>
      <c r="AZ185" s="5" t="e">
        <f>A_R[[#This Row],[25+]]-A_R[[#This Row],[26+]]</f>
        <v>#VALUE!</v>
      </c>
      <c r="BA185" s="5" t="e">
        <f>A_R[[#This Row],[26+]]-A_R[[#This Row],[27+]]</f>
        <v>#VALUE!</v>
      </c>
      <c r="BB185" s="5" t="e">
        <f>A_R[[#This Row],[27+]]-A_R[[#This Row],[28+]]</f>
        <v>#VALUE!</v>
      </c>
    </row>
    <row r="186" spans="32:54" x14ac:dyDescent="0.25">
      <c r="AF186" s="5" t="e">
        <f>A_R[[#This Row],[5+]]-A_R[[#This Row],[6+]]</f>
        <v>#VALUE!</v>
      </c>
      <c r="AG186" s="5" t="e">
        <f>A_R[[#This Row],[6+]]-A_R[[#This Row],[7+]]</f>
        <v>#VALUE!</v>
      </c>
      <c r="AH186" s="5" t="e">
        <f>A_R[[#This Row],[7+]]-A_R[[#This Row],[8+]]</f>
        <v>#VALUE!</v>
      </c>
      <c r="AI186" s="5" t="e">
        <f>A_R[[#This Row],[8+]]-A_R[[#This Row],[9+]]</f>
        <v>#VALUE!</v>
      </c>
      <c r="AJ186" s="5" t="e">
        <f>A_R[[#This Row],[9+]]-A_R[[#This Row],[10+]]</f>
        <v>#VALUE!</v>
      </c>
      <c r="AK186" s="5" t="e">
        <f>A_R[[#This Row],[10+]]-A_R[[#This Row],[11+]]</f>
        <v>#VALUE!</v>
      </c>
      <c r="AL186" s="5" t="e">
        <f>A_R[[#This Row],[11+]]-A_R[[#This Row],[12+]]</f>
        <v>#VALUE!</v>
      </c>
      <c r="AM186" s="5" t="e">
        <f>A_R[[#This Row],[12+]]-A_R[[#This Row],[13+]]</f>
        <v>#VALUE!</v>
      </c>
      <c r="AN186" s="5" t="e">
        <f>A_R[[#This Row],[13+]]-A_R[[#This Row],[14+]]</f>
        <v>#VALUE!</v>
      </c>
      <c r="AO186" s="5" t="e">
        <f>A_R[[#This Row],[14+]]-A_R[[#This Row],[15+]]</f>
        <v>#VALUE!</v>
      </c>
      <c r="AP186" s="5" t="e">
        <f>A_R[[#This Row],[15+]]-A_R[[#This Row],[16+]]</f>
        <v>#VALUE!</v>
      </c>
      <c r="AQ186" s="5" t="e">
        <f>A_R[[#This Row],[16+]]-A_R[[#This Row],[17+]]</f>
        <v>#VALUE!</v>
      </c>
      <c r="AR186" s="5" t="e">
        <f>A_R[[#This Row],[17+]]-A_R[[#This Row],[18+]]</f>
        <v>#VALUE!</v>
      </c>
      <c r="AS186" s="5" t="e">
        <f>A_R[[#This Row],[18+]]-A_R[[#This Row],[19+]]</f>
        <v>#VALUE!</v>
      </c>
      <c r="AT186" s="5" t="e">
        <f>A_R[[#This Row],[19+]]-A_R[[#This Row],[20+]]</f>
        <v>#VALUE!</v>
      </c>
      <c r="AU186" s="5" t="e">
        <f>A_R[[#This Row],[20+]]-A_R[[#This Row],[21+]]</f>
        <v>#VALUE!</v>
      </c>
      <c r="AV186" s="5" t="e">
        <f>A_R[[#This Row],[21+]]-A_R[[#This Row],[22+]]</f>
        <v>#VALUE!</v>
      </c>
      <c r="AW186" s="5" t="e">
        <f>A_R[[#This Row],[22+]]-A_R[[#This Row],[23+]]</f>
        <v>#VALUE!</v>
      </c>
      <c r="AX186" s="5" t="e">
        <f>A_R[[#This Row],[23+]]-A_R[[#This Row],[24+]]</f>
        <v>#VALUE!</v>
      </c>
      <c r="AY186" s="5" t="e">
        <f>A_R[[#This Row],[24+]]-A_R[[#This Row],[25+]]</f>
        <v>#VALUE!</v>
      </c>
      <c r="AZ186" s="5" t="e">
        <f>A_R[[#This Row],[25+]]-A_R[[#This Row],[26+]]</f>
        <v>#VALUE!</v>
      </c>
      <c r="BA186" s="5" t="e">
        <f>A_R[[#This Row],[26+]]-A_R[[#This Row],[27+]]</f>
        <v>#VALUE!</v>
      </c>
      <c r="BB186" s="5" t="e">
        <f>A_R[[#This Row],[27+]]-A_R[[#This Row],[28+]]</f>
        <v>#VALUE!</v>
      </c>
    </row>
    <row r="187" spans="32:54" x14ac:dyDescent="0.25">
      <c r="AF187" s="5" t="e">
        <f>A_R[[#This Row],[5+]]-A_R[[#This Row],[6+]]</f>
        <v>#VALUE!</v>
      </c>
      <c r="AG187" s="5" t="e">
        <f>A_R[[#This Row],[6+]]-A_R[[#This Row],[7+]]</f>
        <v>#VALUE!</v>
      </c>
      <c r="AH187" s="5" t="e">
        <f>A_R[[#This Row],[7+]]-A_R[[#This Row],[8+]]</f>
        <v>#VALUE!</v>
      </c>
      <c r="AI187" s="5" t="e">
        <f>A_R[[#This Row],[8+]]-A_R[[#This Row],[9+]]</f>
        <v>#VALUE!</v>
      </c>
      <c r="AJ187" s="5" t="e">
        <f>A_R[[#This Row],[9+]]-A_R[[#This Row],[10+]]</f>
        <v>#VALUE!</v>
      </c>
      <c r="AK187" s="5" t="e">
        <f>A_R[[#This Row],[10+]]-A_R[[#This Row],[11+]]</f>
        <v>#VALUE!</v>
      </c>
      <c r="AL187" s="5" t="e">
        <f>A_R[[#This Row],[11+]]-A_R[[#This Row],[12+]]</f>
        <v>#VALUE!</v>
      </c>
      <c r="AM187" s="5" t="e">
        <f>A_R[[#This Row],[12+]]-A_R[[#This Row],[13+]]</f>
        <v>#VALUE!</v>
      </c>
      <c r="AN187" s="5" t="e">
        <f>A_R[[#This Row],[13+]]-A_R[[#This Row],[14+]]</f>
        <v>#VALUE!</v>
      </c>
      <c r="AO187" s="5" t="e">
        <f>A_R[[#This Row],[14+]]-A_R[[#This Row],[15+]]</f>
        <v>#VALUE!</v>
      </c>
      <c r="AP187" s="5" t="e">
        <f>A_R[[#This Row],[15+]]-A_R[[#This Row],[16+]]</f>
        <v>#VALUE!</v>
      </c>
      <c r="AQ187" s="5" t="e">
        <f>A_R[[#This Row],[16+]]-A_R[[#This Row],[17+]]</f>
        <v>#VALUE!</v>
      </c>
      <c r="AR187" s="5" t="e">
        <f>A_R[[#This Row],[17+]]-A_R[[#This Row],[18+]]</f>
        <v>#VALUE!</v>
      </c>
      <c r="AS187" s="5" t="e">
        <f>A_R[[#This Row],[18+]]-A_R[[#This Row],[19+]]</f>
        <v>#VALUE!</v>
      </c>
      <c r="AT187" s="5" t="e">
        <f>A_R[[#This Row],[19+]]-A_R[[#This Row],[20+]]</f>
        <v>#VALUE!</v>
      </c>
      <c r="AU187" s="5" t="e">
        <f>A_R[[#This Row],[20+]]-A_R[[#This Row],[21+]]</f>
        <v>#VALUE!</v>
      </c>
      <c r="AV187" s="5" t="e">
        <f>A_R[[#This Row],[21+]]-A_R[[#This Row],[22+]]</f>
        <v>#VALUE!</v>
      </c>
      <c r="AW187" s="5" t="e">
        <f>A_R[[#This Row],[22+]]-A_R[[#This Row],[23+]]</f>
        <v>#VALUE!</v>
      </c>
      <c r="AX187" s="5" t="e">
        <f>A_R[[#This Row],[23+]]-A_R[[#This Row],[24+]]</f>
        <v>#VALUE!</v>
      </c>
      <c r="AY187" s="5" t="e">
        <f>A_R[[#This Row],[24+]]-A_R[[#This Row],[25+]]</f>
        <v>#VALUE!</v>
      </c>
      <c r="AZ187" s="5" t="e">
        <f>A_R[[#This Row],[25+]]-A_R[[#This Row],[26+]]</f>
        <v>#VALUE!</v>
      </c>
      <c r="BA187" s="5" t="e">
        <f>A_R[[#This Row],[26+]]-A_R[[#This Row],[27+]]</f>
        <v>#VALUE!</v>
      </c>
      <c r="BB187" s="5" t="e">
        <f>A_R[[#This Row],[27+]]-A_R[[#This Row],[28+]]</f>
        <v>#VALUE!</v>
      </c>
    </row>
    <row r="188" spans="32:54" x14ac:dyDescent="0.25">
      <c r="AF188" s="5" t="e">
        <f>A_R[[#This Row],[5+]]-A_R[[#This Row],[6+]]</f>
        <v>#VALUE!</v>
      </c>
      <c r="AG188" s="5" t="e">
        <f>A_R[[#This Row],[6+]]-A_R[[#This Row],[7+]]</f>
        <v>#VALUE!</v>
      </c>
      <c r="AH188" s="5" t="e">
        <f>A_R[[#This Row],[7+]]-A_R[[#This Row],[8+]]</f>
        <v>#VALUE!</v>
      </c>
      <c r="AI188" s="5" t="e">
        <f>A_R[[#This Row],[8+]]-A_R[[#This Row],[9+]]</f>
        <v>#VALUE!</v>
      </c>
      <c r="AJ188" s="5" t="e">
        <f>A_R[[#This Row],[9+]]-A_R[[#This Row],[10+]]</f>
        <v>#VALUE!</v>
      </c>
      <c r="AK188" s="5" t="e">
        <f>A_R[[#This Row],[10+]]-A_R[[#This Row],[11+]]</f>
        <v>#VALUE!</v>
      </c>
      <c r="AL188" s="5" t="e">
        <f>A_R[[#This Row],[11+]]-A_R[[#This Row],[12+]]</f>
        <v>#VALUE!</v>
      </c>
      <c r="AM188" s="5" t="e">
        <f>A_R[[#This Row],[12+]]-A_R[[#This Row],[13+]]</f>
        <v>#VALUE!</v>
      </c>
      <c r="AN188" s="5" t="e">
        <f>A_R[[#This Row],[13+]]-A_R[[#This Row],[14+]]</f>
        <v>#VALUE!</v>
      </c>
      <c r="AO188" s="5" t="e">
        <f>A_R[[#This Row],[14+]]-A_R[[#This Row],[15+]]</f>
        <v>#VALUE!</v>
      </c>
      <c r="AP188" s="5" t="e">
        <f>A_R[[#This Row],[15+]]-A_R[[#This Row],[16+]]</f>
        <v>#VALUE!</v>
      </c>
      <c r="AQ188" s="5" t="e">
        <f>A_R[[#This Row],[16+]]-A_R[[#This Row],[17+]]</f>
        <v>#VALUE!</v>
      </c>
      <c r="AR188" s="5" t="e">
        <f>A_R[[#This Row],[17+]]-A_R[[#This Row],[18+]]</f>
        <v>#VALUE!</v>
      </c>
      <c r="AS188" s="5" t="e">
        <f>A_R[[#This Row],[18+]]-A_R[[#This Row],[19+]]</f>
        <v>#VALUE!</v>
      </c>
      <c r="AT188" s="5" t="e">
        <f>A_R[[#This Row],[19+]]-A_R[[#This Row],[20+]]</f>
        <v>#VALUE!</v>
      </c>
      <c r="AU188" s="5" t="e">
        <f>A_R[[#This Row],[20+]]-A_R[[#This Row],[21+]]</f>
        <v>#VALUE!</v>
      </c>
      <c r="AV188" s="5" t="e">
        <f>A_R[[#This Row],[21+]]-A_R[[#This Row],[22+]]</f>
        <v>#VALUE!</v>
      </c>
      <c r="AW188" s="5" t="e">
        <f>A_R[[#This Row],[22+]]-A_R[[#This Row],[23+]]</f>
        <v>#VALUE!</v>
      </c>
      <c r="AX188" s="5" t="e">
        <f>A_R[[#This Row],[23+]]-A_R[[#This Row],[24+]]</f>
        <v>#VALUE!</v>
      </c>
      <c r="AY188" s="5" t="e">
        <f>A_R[[#This Row],[24+]]-A_R[[#This Row],[25+]]</f>
        <v>#VALUE!</v>
      </c>
      <c r="AZ188" s="5" t="e">
        <f>A_R[[#This Row],[25+]]-A_R[[#This Row],[26+]]</f>
        <v>#VALUE!</v>
      </c>
      <c r="BA188" s="5" t="e">
        <f>A_R[[#This Row],[26+]]-A_R[[#This Row],[27+]]</f>
        <v>#VALUE!</v>
      </c>
      <c r="BB188" s="5" t="e">
        <f>A_R[[#This Row],[27+]]-A_R[[#This Row],[28+]]</f>
        <v>#VALUE!</v>
      </c>
    </row>
    <row r="189" spans="32:54" x14ac:dyDescent="0.25">
      <c r="AF189" s="5" t="e">
        <f>A_R[[#This Row],[5+]]-A_R[[#This Row],[6+]]</f>
        <v>#VALUE!</v>
      </c>
      <c r="AG189" s="5" t="e">
        <f>A_R[[#This Row],[6+]]-A_R[[#This Row],[7+]]</f>
        <v>#VALUE!</v>
      </c>
      <c r="AH189" s="5" t="e">
        <f>A_R[[#This Row],[7+]]-A_R[[#This Row],[8+]]</f>
        <v>#VALUE!</v>
      </c>
      <c r="AI189" s="5" t="e">
        <f>A_R[[#This Row],[8+]]-A_R[[#This Row],[9+]]</f>
        <v>#VALUE!</v>
      </c>
      <c r="AJ189" s="5" t="e">
        <f>A_R[[#This Row],[9+]]-A_R[[#This Row],[10+]]</f>
        <v>#VALUE!</v>
      </c>
      <c r="AK189" s="5" t="e">
        <f>A_R[[#This Row],[10+]]-A_R[[#This Row],[11+]]</f>
        <v>#VALUE!</v>
      </c>
      <c r="AL189" s="5" t="e">
        <f>A_R[[#This Row],[11+]]-A_R[[#This Row],[12+]]</f>
        <v>#VALUE!</v>
      </c>
      <c r="AM189" s="5" t="e">
        <f>A_R[[#This Row],[12+]]-A_R[[#This Row],[13+]]</f>
        <v>#VALUE!</v>
      </c>
      <c r="AN189" s="5" t="e">
        <f>A_R[[#This Row],[13+]]-A_R[[#This Row],[14+]]</f>
        <v>#VALUE!</v>
      </c>
      <c r="AO189" s="5" t="e">
        <f>A_R[[#This Row],[14+]]-A_R[[#This Row],[15+]]</f>
        <v>#VALUE!</v>
      </c>
      <c r="AP189" s="5" t="e">
        <f>A_R[[#This Row],[15+]]-A_R[[#This Row],[16+]]</f>
        <v>#VALUE!</v>
      </c>
      <c r="AQ189" s="5" t="e">
        <f>A_R[[#This Row],[16+]]-A_R[[#This Row],[17+]]</f>
        <v>#VALUE!</v>
      </c>
      <c r="AR189" s="5" t="e">
        <f>A_R[[#This Row],[17+]]-A_R[[#This Row],[18+]]</f>
        <v>#VALUE!</v>
      </c>
      <c r="AS189" s="5" t="e">
        <f>A_R[[#This Row],[18+]]-A_R[[#This Row],[19+]]</f>
        <v>#VALUE!</v>
      </c>
      <c r="AT189" s="5" t="e">
        <f>A_R[[#This Row],[19+]]-A_R[[#This Row],[20+]]</f>
        <v>#VALUE!</v>
      </c>
      <c r="AU189" s="5" t="e">
        <f>A_R[[#This Row],[20+]]-A_R[[#This Row],[21+]]</f>
        <v>#VALUE!</v>
      </c>
      <c r="AV189" s="5" t="e">
        <f>A_R[[#This Row],[21+]]-A_R[[#This Row],[22+]]</f>
        <v>#VALUE!</v>
      </c>
      <c r="AW189" s="5" t="e">
        <f>A_R[[#This Row],[22+]]-A_R[[#This Row],[23+]]</f>
        <v>#VALUE!</v>
      </c>
      <c r="AX189" s="5" t="e">
        <f>A_R[[#This Row],[23+]]-A_R[[#This Row],[24+]]</f>
        <v>#VALUE!</v>
      </c>
      <c r="AY189" s="5" t="e">
        <f>A_R[[#This Row],[24+]]-A_R[[#This Row],[25+]]</f>
        <v>#VALUE!</v>
      </c>
      <c r="AZ189" s="5" t="e">
        <f>A_R[[#This Row],[25+]]-A_R[[#This Row],[26+]]</f>
        <v>#VALUE!</v>
      </c>
      <c r="BA189" s="5" t="e">
        <f>A_R[[#This Row],[26+]]-A_R[[#This Row],[27+]]</f>
        <v>#VALUE!</v>
      </c>
      <c r="BB189" s="5" t="e">
        <f>A_R[[#This Row],[27+]]-A_R[[#This Row],[28+]]</f>
        <v>#VALUE!</v>
      </c>
    </row>
    <row r="190" spans="32:54" x14ac:dyDescent="0.25">
      <c r="AF190" s="5" t="e">
        <f>A_R[[#This Row],[5+]]-A_R[[#This Row],[6+]]</f>
        <v>#VALUE!</v>
      </c>
      <c r="AG190" s="5" t="e">
        <f>A_R[[#This Row],[6+]]-A_R[[#This Row],[7+]]</f>
        <v>#VALUE!</v>
      </c>
      <c r="AH190" s="5" t="e">
        <f>A_R[[#This Row],[7+]]-A_R[[#This Row],[8+]]</f>
        <v>#VALUE!</v>
      </c>
      <c r="AI190" s="5" t="e">
        <f>A_R[[#This Row],[8+]]-A_R[[#This Row],[9+]]</f>
        <v>#VALUE!</v>
      </c>
      <c r="AJ190" s="5" t="e">
        <f>A_R[[#This Row],[9+]]-A_R[[#This Row],[10+]]</f>
        <v>#VALUE!</v>
      </c>
      <c r="AK190" s="5" t="e">
        <f>A_R[[#This Row],[10+]]-A_R[[#This Row],[11+]]</f>
        <v>#VALUE!</v>
      </c>
      <c r="AL190" s="5" t="e">
        <f>A_R[[#This Row],[11+]]-A_R[[#This Row],[12+]]</f>
        <v>#VALUE!</v>
      </c>
      <c r="AM190" s="5" t="e">
        <f>A_R[[#This Row],[12+]]-A_R[[#This Row],[13+]]</f>
        <v>#VALUE!</v>
      </c>
      <c r="AN190" s="5" t="e">
        <f>A_R[[#This Row],[13+]]-A_R[[#This Row],[14+]]</f>
        <v>#VALUE!</v>
      </c>
      <c r="AO190" s="5" t="e">
        <f>A_R[[#This Row],[14+]]-A_R[[#This Row],[15+]]</f>
        <v>#VALUE!</v>
      </c>
      <c r="AP190" s="5" t="e">
        <f>A_R[[#This Row],[15+]]-A_R[[#This Row],[16+]]</f>
        <v>#VALUE!</v>
      </c>
      <c r="AQ190" s="5" t="e">
        <f>A_R[[#This Row],[16+]]-A_R[[#This Row],[17+]]</f>
        <v>#VALUE!</v>
      </c>
      <c r="AR190" s="5" t="e">
        <f>A_R[[#This Row],[17+]]-A_R[[#This Row],[18+]]</f>
        <v>#VALUE!</v>
      </c>
      <c r="AS190" s="5" t="e">
        <f>A_R[[#This Row],[18+]]-A_R[[#This Row],[19+]]</f>
        <v>#VALUE!</v>
      </c>
      <c r="AT190" s="5" t="e">
        <f>A_R[[#This Row],[19+]]-A_R[[#This Row],[20+]]</f>
        <v>#VALUE!</v>
      </c>
      <c r="AU190" s="5" t="e">
        <f>A_R[[#This Row],[20+]]-A_R[[#This Row],[21+]]</f>
        <v>#VALUE!</v>
      </c>
      <c r="AV190" s="5" t="e">
        <f>A_R[[#This Row],[21+]]-A_R[[#This Row],[22+]]</f>
        <v>#VALUE!</v>
      </c>
      <c r="AW190" s="5" t="e">
        <f>A_R[[#This Row],[22+]]-A_R[[#This Row],[23+]]</f>
        <v>#VALUE!</v>
      </c>
      <c r="AX190" s="5" t="e">
        <f>A_R[[#This Row],[23+]]-A_R[[#This Row],[24+]]</f>
        <v>#VALUE!</v>
      </c>
      <c r="AY190" s="5" t="e">
        <f>A_R[[#This Row],[24+]]-A_R[[#This Row],[25+]]</f>
        <v>#VALUE!</v>
      </c>
      <c r="AZ190" s="5" t="e">
        <f>A_R[[#This Row],[25+]]-A_R[[#This Row],[26+]]</f>
        <v>#VALUE!</v>
      </c>
      <c r="BA190" s="5" t="e">
        <f>A_R[[#This Row],[26+]]-A_R[[#This Row],[27+]]</f>
        <v>#VALUE!</v>
      </c>
      <c r="BB190" s="5" t="e">
        <f>A_R[[#This Row],[27+]]-A_R[[#This Row],[28+]]</f>
        <v>#VALUE!</v>
      </c>
    </row>
    <row r="191" spans="32:54" x14ac:dyDescent="0.25">
      <c r="AF191" s="5" t="e">
        <f>A_R[[#This Row],[5+]]-A_R[[#This Row],[6+]]</f>
        <v>#VALUE!</v>
      </c>
      <c r="AG191" s="5" t="e">
        <f>A_R[[#This Row],[6+]]-A_R[[#This Row],[7+]]</f>
        <v>#VALUE!</v>
      </c>
      <c r="AH191" s="5" t="e">
        <f>A_R[[#This Row],[7+]]-A_R[[#This Row],[8+]]</f>
        <v>#VALUE!</v>
      </c>
      <c r="AI191" s="5" t="e">
        <f>A_R[[#This Row],[8+]]-A_R[[#This Row],[9+]]</f>
        <v>#VALUE!</v>
      </c>
      <c r="AJ191" s="5" t="e">
        <f>A_R[[#This Row],[9+]]-A_R[[#This Row],[10+]]</f>
        <v>#VALUE!</v>
      </c>
      <c r="AK191" s="5" t="e">
        <f>A_R[[#This Row],[10+]]-A_R[[#This Row],[11+]]</f>
        <v>#VALUE!</v>
      </c>
      <c r="AL191" s="5" t="e">
        <f>A_R[[#This Row],[11+]]-A_R[[#This Row],[12+]]</f>
        <v>#VALUE!</v>
      </c>
      <c r="AM191" s="5" t="e">
        <f>A_R[[#This Row],[12+]]-A_R[[#This Row],[13+]]</f>
        <v>#VALUE!</v>
      </c>
      <c r="AN191" s="5" t="e">
        <f>A_R[[#This Row],[13+]]-A_R[[#This Row],[14+]]</f>
        <v>#VALUE!</v>
      </c>
      <c r="AO191" s="5" t="e">
        <f>A_R[[#This Row],[14+]]-A_R[[#This Row],[15+]]</f>
        <v>#VALUE!</v>
      </c>
      <c r="AP191" s="5" t="e">
        <f>A_R[[#This Row],[15+]]-A_R[[#This Row],[16+]]</f>
        <v>#VALUE!</v>
      </c>
      <c r="AQ191" s="5" t="e">
        <f>A_R[[#This Row],[16+]]-A_R[[#This Row],[17+]]</f>
        <v>#VALUE!</v>
      </c>
      <c r="AR191" s="5" t="e">
        <f>A_R[[#This Row],[17+]]-A_R[[#This Row],[18+]]</f>
        <v>#VALUE!</v>
      </c>
      <c r="AS191" s="5" t="e">
        <f>A_R[[#This Row],[18+]]-A_R[[#This Row],[19+]]</f>
        <v>#VALUE!</v>
      </c>
      <c r="AT191" s="5" t="e">
        <f>A_R[[#This Row],[19+]]-A_R[[#This Row],[20+]]</f>
        <v>#VALUE!</v>
      </c>
      <c r="AU191" s="5" t="e">
        <f>A_R[[#This Row],[20+]]-A_R[[#This Row],[21+]]</f>
        <v>#VALUE!</v>
      </c>
      <c r="AV191" s="5" t="e">
        <f>A_R[[#This Row],[21+]]-A_R[[#This Row],[22+]]</f>
        <v>#VALUE!</v>
      </c>
      <c r="AW191" s="5" t="e">
        <f>A_R[[#This Row],[22+]]-A_R[[#This Row],[23+]]</f>
        <v>#VALUE!</v>
      </c>
      <c r="AX191" s="5" t="e">
        <f>A_R[[#This Row],[23+]]-A_R[[#This Row],[24+]]</f>
        <v>#VALUE!</v>
      </c>
      <c r="AY191" s="5" t="e">
        <f>A_R[[#This Row],[24+]]-A_R[[#This Row],[25+]]</f>
        <v>#VALUE!</v>
      </c>
      <c r="AZ191" s="5" t="e">
        <f>A_R[[#This Row],[25+]]-A_R[[#This Row],[26+]]</f>
        <v>#VALUE!</v>
      </c>
      <c r="BA191" s="5" t="e">
        <f>A_R[[#This Row],[26+]]-A_R[[#This Row],[27+]]</f>
        <v>#VALUE!</v>
      </c>
      <c r="BB191" s="5" t="e">
        <f>A_R[[#This Row],[27+]]-A_R[[#This Row],[28+]]</f>
        <v>#VALUE!</v>
      </c>
    </row>
    <row r="192" spans="32:54" x14ac:dyDescent="0.25">
      <c r="AF192" s="5" t="e">
        <f>A_R[[#This Row],[5+]]-A_R[[#This Row],[6+]]</f>
        <v>#VALUE!</v>
      </c>
      <c r="AG192" s="5" t="e">
        <f>A_R[[#This Row],[6+]]-A_R[[#This Row],[7+]]</f>
        <v>#VALUE!</v>
      </c>
      <c r="AH192" s="5" t="e">
        <f>A_R[[#This Row],[7+]]-A_R[[#This Row],[8+]]</f>
        <v>#VALUE!</v>
      </c>
      <c r="AI192" s="5" t="e">
        <f>A_R[[#This Row],[8+]]-A_R[[#This Row],[9+]]</f>
        <v>#VALUE!</v>
      </c>
      <c r="AJ192" s="5" t="e">
        <f>A_R[[#This Row],[9+]]-A_R[[#This Row],[10+]]</f>
        <v>#VALUE!</v>
      </c>
      <c r="AK192" s="5" t="e">
        <f>A_R[[#This Row],[10+]]-A_R[[#This Row],[11+]]</f>
        <v>#VALUE!</v>
      </c>
      <c r="AL192" s="5" t="e">
        <f>A_R[[#This Row],[11+]]-A_R[[#This Row],[12+]]</f>
        <v>#VALUE!</v>
      </c>
      <c r="AM192" s="5" t="e">
        <f>A_R[[#This Row],[12+]]-A_R[[#This Row],[13+]]</f>
        <v>#VALUE!</v>
      </c>
      <c r="AN192" s="5" t="e">
        <f>A_R[[#This Row],[13+]]-A_R[[#This Row],[14+]]</f>
        <v>#VALUE!</v>
      </c>
      <c r="AO192" s="5" t="e">
        <f>A_R[[#This Row],[14+]]-A_R[[#This Row],[15+]]</f>
        <v>#VALUE!</v>
      </c>
      <c r="AP192" s="5" t="e">
        <f>A_R[[#This Row],[15+]]-A_R[[#This Row],[16+]]</f>
        <v>#VALUE!</v>
      </c>
      <c r="AQ192" s="5" t="e">
        <f>A_R[[#This Row],[16+]]-A_R[[#This Row],[17+]]</f>
        <v>#VALUE!</v>
      </c>
      <c r="AR192" s="5" t="e">
        <f>A_R[[#This Row],[17+]]-A_R[[#This Row],[18+]]</f>
        <v>#VALUE!</v>
      </c>
      <c r="AS192" s="5" t="e">
        <f>A_R[[#This Row],[18+]]-A_R[[#This Row],[19+]]</f>
        <v>#VALUE!</v>
      </c>
      <c r="AT192" s="5" t="e">
        <f>A_R[[#This Row],[19+]]-A_R[[#This Row],[20+]]</f>
        <v>#VALUE!</v>
      </c>
      <c r="AU192" s="5" t="e">
        <f>A_R[[#This Row],[20+]]-A_R[[#This Row],[21+]]</f>
        <v>#VALUE!</v>
      </c>
      <c r="AV192" s="5" t="e">
        <f>A_R[[#This Row],[21+]]-A_R[[#This Row],[22+]]</f>
        <v>#VALUE!</v>
      </c>
      <c r="AW192" s="5" t="e">
        <f>A_R[[#This Row],[22+]]-A_R[[#This Row],[23+]]</f>
        <v>#VALUE!</v>
      </c>
      <c r="AX192" s="5" t="e">
        <f>A_R[[#This Row],[23+]]-A_R[[#This Row],[24+]]</f>
        <v>#VALUE!</v>
      </c>
      <c r="AY192" s="5" t="e">
        <f>A_R[[#This Row],[24+]]-A_R[[#This Row],[25+]]</f>
        <v>#VALUE!</v>
      </c>
      <c r="AZ192" s="5" t="e">
        <f>A_R[[#This Row],[25+]]-A_R[[#This Row],[26+]]</f>
        <v>#VALUE!</v>
      </c>
      <c r="BA192" s="5" t="e">
        <f>A_R[[#This Row],[26+]]-A_R[[#This Row],[27+]]</f>
        <v>#VALUE!</v>
      </c>
      <c r="BB192" s="5" t="e">
        <f>A_R[[#This Row],[27+]]-A_R[[#This Row],[28+]]</f>
        <v>#VALUE!</v>
      </c>
    </row>
    <row r="193" spans="32:54" x14ac:dyDescent="0.25">
      <c r="AF193" s="5" t="e">
        <f>A_R[[#This Row],[5+]]-A_R[[#This Row],[6+]]</f>
        <v>#VALUE!</v>
      </c>
      <c r="AG193" s="5" t="e">
        <f>A_R[[#This Row],[6+]]-A_R[[#This Row],[7+]]</f>
        <v>#VALUE!</v>
      </c>
      <c r="AH193" s="5" t="e">
        <f>A_R[[#This Row],[7+]]-A_R[[#This Row],[8+]]</f>
        <v>#VALUE!</v>
      </c>
      <c r="AI193" s="5" t="e">
        <f>A_R[[#This Row],[8+]]-A_R[[#This Row],[9+]]</f>
        <v>#VALUE!</v>
      </c>
      <c r="AJ193" s="5" t="e">
        <f>A_R[[#This Row],[9+]]-A_R[[#This Row],[10+]]</f>
        <v>#VALUE!</v>
      </c>
      <c r="AK193" s="5" t="e">
        <f>A_R[[#This Row],[10+]]-A_R[[#This Row],[11+]]</f>
        <v>#VALUE!</v>
      </c>
      <c r="AL193" s="5" t="e">
        <f>A_R[[#This Row],[11+]]-A_R[[#This Row],[12+]]</f>
        <v>#VALUE!</v>
      </c>
      <c r="AM193" s="5" t="e">
        <f>A_R[[#This Row],[12+]]-A_R[[#This Row],[13+]]</f>
        <v>#VALUE!</v>
      </c>
      <c r="AN193" s="5" t="e">
        <f>A_R[[#This Row],[13+]]-A_R[[#This Row],[14+]]</f>
        <v>#VALUE!</v>
      </c>
      <c r="AO193" s="5" t="e">
        <f>A_R[[#This Row],[14+]]-A_R[[#This Row],[15+]]</f>
        <v>#VALUE!</v>
      </c>
      <c r="AP193" s="5" t="e">
        <f>A_R[[#This Row],[15+]]-A_R[[#This Row],[16+]]</f>
        <v>#VALUE!</v>
      </c>
      <c r="AQ193" s="5" t="e">
        <f>A_R[[#This Row],[16+]]-A_R[[#This Row],[17+]]</f>
        <v>#VALUE!</v>
      </c>
      <c r="AR193" s="5" t="e">
        <f>A_R[[#This Row],[17+]]-A_R[[#This Row],[18+]]</f>
        <v>#VALUE!</v>
      </c>
      <c r="AS193" s="5" t="e">
        <f>A_R[[#This Row],[18+]]-A_R[[#This Row],[19+]]</f>
        <v>#VALUE!</v>
      </c>
      <c r="AT193" s="5" t="e">
        <f>A_R[[#This Row],[19+]]-A_R[[#This Row],[20+]]</f>
        <v>#VALUE!</v>
      </c>
      <c r="AU193" s="5" t="e">
        <f>A_R[[#This Row],[20+]]-A_R[[#This Row],[21+]]</f>
        <v>#VALUE!</v>
      </c>
      <c r="AV193" s="5" t="e">
        <f>A_R[[#This Row],[21+]]-A_R[[#This Row],[22+]]</f>
        <v>#VALUE!</v>
      </c>
      <c r="AW193" s="5" t="e">
        <f>A_R[[#This Row],[22+]]-A_R[[#This Row],[23+]]</f>
        <v>#VALUE!</v>
      </c>
      <c r="AX193" s="5" t="e">
        <f>A_R[[#This Row],[23+]]-A_R[[#This Row],[24+]]</f>
        <v>#VALUE!</v>
      </c>
      <c r="AY193" s="5" t="e">
        <f>A_R[[#This Row],[24+]]-A_R[[#This Row],[25+]]</f>
        <v>#VALUE!</v>
      </c>
      <c r="AZ193" s="5" t="e">
        <f>A_R[[#This Row],[25+]]-A_R[[#This Row],[26+]]</f>
        <v>#VALUE!</v>
      </c>
      <c r="BA193" s="5" t="e">
        <f>A_R[[#This Row],[26+]]-A_R[[#This Row],[27+]]</f>
        <v>#VALUE!</v>
      </c>
      <c r="BB193" s="5" t="e">
        <f>A_R[[#This Row],[27+]]-A_R[[#This Row],[28+]]</f>
        <v>#VALUE!</v>
      </c>
    </row>
    <row r="194" spans="32:54" x14ac:dyDescent="0.25">
      <c r="AF194" s="5" t="e">
        <f>A_R[[#This Row],[5+]]-A_R[[#This Row],[6+]]</f>
        <v>#VALUE!</v>
      </c>
      <c r="AG194" s="5" t="e">
        <f>A_R[[#This Row],[6+]]-A_R[[#This Row],[7+]]</f>
        <v>#VALUE!</v>
      </c>
      <c r="AH194" s="5" t="e">
        <f>A_R[[#This Row],[7+]]-A_R[[#This Row],[8+]]</f>
        <v>#VALUE!</v>
      </c>
      <c r="AI194" s="5" t="e">
        <f>A_R[[#This Row],[8+]]-A_R[[#This Row],[9+]]</f>
        <v>#VALUE!</v>
      </c>
      <c r="AJ194" s="5" t="e">
        <f>A_R[[#This Row],[9+]]-A_R[[#This Row],[10+]]</f>
        <v>#VALUE!</v>
      </c>
      <c r="AK194" s="5" t="e">
        <f>A_R[[#This Row],[10+]]-A_R[[#This Row],[11+]]</f>
        <v>#VALUE!</v>
      </c>
      <c r="AL194" s="5" t="e">
        <f>A_R[[#This Row],[11+]]-A_R[[#This Row],[12+]]</f>
        <v>#VALUE!</v>
      </c>
      <c r="AM194" s="5" t="e">
        <f>A_R[[#This Row],[12+]]-A_R[[#This Row],[13+]]</f>
        <v>#VALUE!</v>
      </c>
      <c r="AN194" s="5" t="e">
        <f>A_R[[#This Row],[13+]]-A_R[[#This Row],[14+]]</f>
        <v>#VALUE!</v>
      </c>
      <c r="AO194" s="5" t="e">
        <f>A_R[[#This Row],[14+]]-A_R[[#This Row],[15+]]</f>
        <v>#VALUE!</v>
      </c>
      <c r="AP194" s="5" t="e">
        <f>A_R[[#This Row],[15+]]-A_R[[#This Row],[16+]]</f>
        <v>#VALUE!</v>
      </c>
      <c r="AQ194" s="5" t="e">
        <f>A_R[[#This Row],[16+]]-A_R[[#This Row],[17+]]</f>
        <v>#VALUE!</v>
      </c>
      <c r="AR194" s="5" t="e">
        <f>A_R[[#This Row],[17+]]-A_R[[#This Row],[18+]]</f>
        <v>#VALUE!</v>
      </c>
      <c r="AS194" s="5" t="e">
        <f>A_R[[#This Row],[18+]]-A_R[[#This Row],[19+]]</f>
        <v>#VALUE!</v>
      </c>
      <c r="AT194" s="5" t="e">
        <f>A_R[[#This Row],[19+]]-A_R[[#This Row],[20+]]</f>
        <v>#VALUE!</v>
      </c>
      <c r="AU194" s="5" t="e">
        <f>A_R[[#This Row],[20+]]-A_R[[#This Row],[21+]]</f>
        <v>#VALUE!</v>
      </c>
      <c r="AV194" s="5" t="e">
        <f>A_R[[#This Row],[21+]]-A_R[[#This Row],[22+]]</f>
        <v>#VALUE!</v>
      </c>
      <c r="AW194" s="5" t="e">
        <f>A_R[[#This Row],[22+]]-A_R[[#This Row],[23+]]</f>
        <v>#VALUE!</v>
      </c>
      <c r="AX194" s="5" t="e">
        <f>A_R[[#This Row],[23+]]-A_R[[#This Row],[24+]]</f>
        <v>#VALUE!</v>
      </c>
      <c r="AY194" s="5" t="e">
        <f>A_R[[#This Row],[24+]]-A_R[[#This Row],[25+]]</f>
        <v>#VALUE!</v>
      </c>
      <c r="AZ194" s="5" t="e">
        <f>A_R[[#This Row],[25+]]-A_R[[#This Row],[26+]]</f>
        <v>#VALUE!</v>
      </c>
      <c r="BA194" s="5" t="e">
        <f>A_R[[#This Row],[26+]]-A_R[[#This Row],[27+]]</f>
        <v>#VALUE!</v>
      </c>
      <c r="BB194" s="5" t="e">
        <f>A_R[[#This Row],[27+]]-A_R[[#This Row],[28+]]</f>
        <v>#VALUE!</v>
      </c>
    </row>
    <row r="195" spans="32:54" x14ac:dyDescent="0.25">
      <c r="AF195" s="5" t="e">
        <f>A_R[[#This Row],[5+]]-A_R[[#This Row],[6+]]</f>
        <v>#VALUE!</v>
      </c>
      <c r="AG195" s="5" t="e">
        <f>A_R[[#This Row],[6+]]-A_R[[#This Row],[7+]]</f>
        <v>#VALUE!</v>
      </c>
      <c r="AH195" s="5" t="e">
        <f>A_R[[#This Row],[7+]]-A_R[[#This Row],[8+]]</f>
        <v>#VALUE!</v>
      </c>
      <c r="AI195" s="5" t="e">
        <f>A_R[[#This Row],[8+]]-A_R[[#This Row],[9+]]</f>
        <v>#VALUE!</v>
      </c>
      <c r="AJ195" s="5" t="e">
        <f>A_R[[#This Row],[9+]]-A_R[[#This Row],[10+]]</f>
        <v>#VALUE!</v>
      </c>
      <c r="AK195" s="5" t="e">
        <f>A_R[[#This Row],[10+]]-A_R[[#This Row],[11+]]</f>
        <v>#VALUE!</v>
      </c>
      <c r="AL195" s="5" t="e">
        <f>A_R[[#This Row],[11+]]-A_R[[#This Row],[12+]]</f>
        <v>#VALUE!</v>
      </c>
      <c r="AM195" s="5" t="e">
        <f>A_R[[#This Row],[12+]]-A_R[[#This Row],[13+]]</f>
        <v>#VALUE!</v>
      </c>
      <c r="AN195" s="5" t="e">
        <f>A_R[[#This Row],[13+]]-A_R[[#This Row],[14+]]</f>
        <v>#VALUE!</v>
      </c>
      <c r="AO195" s="5" t="e">
        <f>A_R[[#This Row],[14+]]-A_R[[#This Row],[15+]]</f>
        <v>#VALUE!</v>
      </c>
      <c r="AP195" s="5" t="e">
        <f>A_R[[#This Row],[15+]]-A_R[[#This Row],[16+]]</f>
        <v>#VALUE!</v>
      </c>
      <c r="AQ195" s="5" t="e">
        <f>A_R[[#This Row],[16+]]-A_R[[#This Row],[17+]]</f>
        <v>#VALUE!</v>
      </c>
      <c r="AR195" s="5" t="e">
        <f>A_R[[#This Row],[17+]]-A_R[[#This Row],[18+]]</f>
        <v>#VALUE!</v>
      </c>
      <c r="AS195" s="5" t="e">
        <f>A_R[[#This Row],[18+]]-A_R[[#This Row],[19+]]</f>
        <v>#VALUE!</v>
      </c>
      <c r="AT195" s="5" t="e">
        <f>A_R[[#This Row],[19+]]-A_R[[#This Row],[20+]]</f>
        <v>#VALUE!</v>
      </c>
      <c r="AU195" s="5" t="e">
        <f>A_R[[#This Row],[20+]]-A_R[[#This Row],[21+]]</f>
        <v>#VALUE!</v>
      </c>
      <c r="AV195" s="5" t="e">
        <f>A_R[[#This Row],[21+]]-A_R[[#This Row],[22+]]</f>
        <v>#VALUE!</v>
      </c>
      <c r="AW195" s="5" t="e">
        <f>A_R[[#This Row],[22+]]-A_R[[#This Row],[23+]]</f>
        <v>#VALUE!</v>
      </c>
      <c r="AX195" s="5" t="e">
        <f>A_R[[#This Row],[23+]]-A_R[[#This Row],[24+]]</f>
        <v>#VALUE!</v>
      </c>
      <c r="AY195" s="5" t="e">
        <f>A_R[[#This Row],[24+]]-A_R[[#This Row],[25+]]</f>
        <v>#VALUE!</v>
      </c>
      <c r="AZ195" s="5" t="e">
        <f>A_R[[#This Row],[25+]]-A_R[[#This Row],[26+]]</f>
        <v>#VALUE!</v>
      </c>
      <c r="BA195" s="5" t="e">
        <f>A_R[[#This Row],[26+]]-A_R[[#This Row],[27+]]</f>
        <v>#VALUE!</v>
      </c>
      <c r="BB195" s="5" t="e">
        <f>A_R[[#This Row],[27+]]-A_R[[#This Row],[28+]]</f>
        <v>#VALUE!</v>
      </c>
    </row>
    <row r="196" spans="32:54" x14ac:dyDescent="0.25">
      <c r="AF196" s="5" t="e">
        <f>A_R[[#This Row],[5+]]-A_R[[#This Row],[6+]]</f>
        <v>#VALUE!</v>
      </c>
      <c r="AG196" s="5" t="e">
        <f>A_R[[#This Row],[6+]]-A_R[[#This Row],[7+]]</f>
        <v>#VALUE!</v>
      </c>
      <c r="AH196" s="5" t="e">
        <f>A_R[[#This Row],[7+]]-A_R[[#This Row],[8+]]</f>
        <v>#VALUE!</v>
      </c>
      <c r="AI196" s="5" t="e">
        <f>A_R[[#This Row],[8+]]-A_R[[#This Row],[9+]]</f>
        <v>#VALUE!</v>
      </c>
      <c r="AJ196" s="5" t="e">
        <f>A_R[[#This Row],[9+]]-A_R[[#This Row],[10+]]</f>
        <v>#VALUE!</v>
      </c>
      <c r="AK196" s="5" t="e">
        <f>A_R[[#This Row],[10+]]-A_R[[#This Row],[11+]]</f>
        <v>#VALUE!</v>
      </c>
      <c r="AL196" s="5" t="e">
        <f>A_R[[#This Row],[11+]]-A_R[[#This Row],[12+]]</f>
        <v>#VALUE!</v>
      </c>
      <c r="AM196" s="5" t="e">
        <f>A_R[[#This Row],[12+]]-A_R[[#This Row],[13+]]</f>
        <v>#VALUE!</v>
      </c>
      <c r="AN196" s="5" t="e">
        <f>A_R[[#This Row],[13+]]-A_R[[#This Row],[14+]]</f>
        <v>#VALUE!</v>
      </c>
      <c r="AO196" s="5" t="e">
        <f>A_R[[#This Row],[14+]]-A_R[[#This Row],[15+]]</f>
        <v>#VALUE!</v>
      </c>
      <c r="AP196" s="5" t="e">
        <f>A_R[[#This Row],[15+]]-A_R[[#This Row],[16+]]</f>
        <v>#VALUE!</v>
      </c>
      <c r="AQ196" s="5" t="e">
        <f>A_R[[#This Row],[16+]]-A_R[[#This Row],[17+]]</f>
        <v>#VALUE!</v>
      </c>
      <c r="AR196" s="5" t="e">
        <f>A_R[[#This Row],[17+]]-A_R[[#This Row],[18+]]</f>
        <v>#VALUE!</v>
      </c>
      <c r="AS196" s="5" t="e">
        <f>A_R[[#This Row],[18+]]-A_R[[#This Row],[19+]]</f>
        <v>#VALUE!</v>
      </c>
      <c r="AT196" s="5" t="e">
        <f>A_R[[#This Row],[19+]]-A_R[[#This Row],[20+]]</f>
        <v>#VALUE!</v>
      </c>
      <c r="AU196" s="5" t="e">
        <f>A_R[[#This Row],[20+]]-A_R[[#This Row],[21+]]</f>
        <v>#VALUE!</v>
      </c>
      <c r="AV196" s="5" t="e">
        <f>A_R[[#This Row],[21+]]-A_R[[#This Row],[22+]]</f>
        <v>#VALUE!</v>
      </c>
      <c r="AW196" s="5" t="e">
        <f>A_R[[#This Row],[22+]]-A_R[[#This Row],[23+]]</f>
        <v>#VALUE!</v>
      </c>
      <c r="AX196" s="5" t="e">
        <f>A_R[[#This Row],[23+]]-A_R[[#This Row],[24+]]</f>
        <v>#VALUE!</v>
      </c>
      <c r="AY196" s="5" t="e">
        <f>A_R[[#This Row],[24+]]-A_R[[#This Row],[25+]]</f>
        <v>#VALUE!</v>
      </c>
      <c r="AZ196" s="5" t="e">
        <f>A_R[[#This Row],[25+]]-A_R[[#This Row],[26+]]</f>
        <v>#VALUE!</v>
      </c>
      <c r="BA196" s="5" t="e">
        <f>A_R[[#This Row],[26+]]-A_R[[#This Row],[27+]]</f>
        <v>#VALUE!</v>
      </c>
      <c r="BB196" s="5" t="e">
        <f>A_R[[#This Row],[27+]]-A_R[[#This Row],[28+]]</f>
        <v>#VALUE!</v>
      </c>
    </row>
    <row r="197" spans="32:54" x14ac:dyDescent="0.25">
      <c r="AF197" s="5" t="e">
        <f>A_R[[#This Row],[5+]]-A_R[[#This Row],[6+]]</f>
        <v>#VALUE!</v>
      </c>
      <c r="AG197" s="5" t="e">
        <f>A_R[[#This Row],[6+]]-A_R[[#This Row],[7+]]</f>
        <v>#VALUE!</v>
      </c>
      <c r="AH197" s="5" t="e">
        <f>A_R[[#This Row],[7+]]-A_R[[#This Row],[8+]]</f>
        <v>#VALUE!</v>
      </c>
      <c r="AI197" s="5" t="e">
        <f>A_R[[#This Row],[8+]]-A_R[[#This Row],[9+]]</f>
        <v>#VALUE!</v>
      </c>
      <c r="AJ197" s="5" t="e">
        <f>A_R[[#This Row],[9+]]-A_R[[#This Row],[10+]]</f>
        <v>#VALUE!</v>
      </c>
      <c r="AK197" s="5" t="e">
        <f>A_R[[#This Row],[10+]]-A_R[[#This Row],[11+]]</f>
        <v>#VALUE!</v>
      </c>
      <c r="AL197" s="5" t="e">
        <f>A_R[[#This Row],[11+]]-A_R[[#This Row],[12+]]</f>
        <v>#VALUE!</v>
      </c>
      <c r="AM197" s="5" t="e">
        <f>A_R[[#This Row],[12+]]-A_R[[#This Row],[13+]]</f>
        <v>#VALUE!</v>
      </c>
      <c r="AN197" s="5" t="e">
        <f>A_R[[#This Row],[13+]]-A_R[[#This Row],[14+]]</f>
        <v>#VALUE!</v>
      </c>
      <c r="AO197" s="5" t="e">
        <f>A_R[[#This Row],[14+]]-A_R[[#This Row],[15+]]</f>
        <v>#VALUE!</v>
      </c>
      <c r="AP197" s="5" t="e">
        <f>A_R[[#This Row],[15+]]-A_R[[#This Row],[16+]]</f>
        <v>#VALUE!</v>
      </c>
      <c r="AQ197" s="5" t="e">
        <f>A_R[[#This Row],[16+]]-A_R[[#This Row],[17+]]</f>
        <v>#VALUE!</v>
      </c>
      <c r="AR197" s="5" t="e">
        <f>A_R[[#This Row],[17+]]-A_R[[#This Row],[18+]]</f>
        <v>#VALUE!</v>
      </c>
      <c r="AS197" s="5" t="e">
        <f>A_R[[#This Row],[18+]]-A_R[[#This Row],[19+]]</f>
        <v>#VALUE!</v>
      </c>
      <c r="AT197" s="5" t="e">
        <f>A_R[[#This Row],[19+]]-A_R[[#This Row],[20+]]</f>
        <v>#VALUE!</v>
      </c>
      <c r="AU197" s="5" t="e">
        <f>A_R[[#This Row],[20+]]-A_R[[#This Row],[21+]]</f>
        <v>#VALUE!</v>
      </c>
      <c r="AV197" s="5" t="e">
        <f>A_R[[#This Row],[21+]]-A_R[[#This Row],[22+]]</f>
        <v>#VALUE!</v>
      </c>
      <c r="AW197" s="5" t="e">
        <f>A_R[[#This Row],[22+]]-A_R[[#This Row],[23+]]</f>
        <v>#VALUE!</v>
      </c>
      <c r="AX197" s="5" t="e">
        <f>A_R[[#This Row],[23+]]-A_R[[#This Row],[24+]]</f>
        <v>#VALUE!</v>
      </c>
      <c r="AY197" s="5" t="e">
        <f>A_R[[#This Row],[24+]]-A_R[[#This Row],[25+]]</f>
        <v>#VALUE!</v>
      </c>
      <c r="AZ197" s="5" t="e">
        <f>A_R[[#This Row],[25+]]-A_R[[#This Row],[26+]]</f>
        <v>#VALUE!</v>
      </c>
      <c r="BA197" s="5" t="e">
        <f>A_R[[#This Row],[26+]]-A_R[[#This Row],[27+]]</f>
        <v>#VALUE!</v>
      </c>
      <c r="BB197" s="5" t="e">
        <f>A_R[[#This Row],[27+]]-A_R[[#This Row],[28+]]</f>
        <v>#VALUE!</v>
      </c>
    </row>
    <row r="198" spans="32:54" x14ac:dyDescent="0.25">
      <c r="AF198" s="5" t="e">
        <f>A_R[[#This Row],[5+]]-A_R[[#This Row],[6+]]</f>
        <v>#VALUE!</v>
      </c>
      <c r="AG198" s="5" t="e">
        <f>A_R[[#This Row],[6+]]-A_R[[#This Row],[7+]]</f>
        <v>#VALUE!</v>
      </c>
      <c r="AH198" s="5" t="e">
        <f>A_R[[#This Row],[7+]]-A_R[[#This Row],[8+]]</f>
        <v>#VALUE!</v>
      </c>
      <c r="AI198" s="5" t="e">
        <f>A_R[[#This Row],[8+]]-A_R[[#This Row],[9+]]</f>
        <v>#VALUE!</v>
      </c>
      <c r="AJ198" s="5" t="e">
        <f>A_R[[#This Row],[9+]]-A_R[[#This Row],[10+]]</f>
        <v>#VALUE!</v>
      </c>
      <c r="AK198" s="5" t="e">
        <f>A_R[[#This Row],[10+]]-A_R[[#This Row],[11+]]</f>
        <v>#VALUE!</v>
      </c>
      <c r="AL198" s="5" t="e">
        <f>A_R[[#This Row],[11+]]-A_R[[#This Row],[12+]]</f>
        <v>#VALUE!</v>
      </c>
      <c r="AM198" s="5" t="e">
        <f>A_R[[#This Row],[12+]]-A_R[[#This Row],[13+]]</f>
        <v>#VALUE!</v>
      </c>
      <c r="AN198" s="5" t="e">
        <f>A_R[[#This Row],[13+]]-A_R[[#This Row],[14+]]</f>
        <v>#VALUE!</v>
      </c>
      <c r="AO198" s="5" t="e">
        <f>A_R[[#This Row],[14+]]-A_R[[#This Row],[15+]]</f>
        <v>#VALUE!</v>
      </c>
      <c r="AP198" s="5" t="e">
        <f>A_R[[#This Row],[15+]]-A_R[[#This Row],[16+]]</f>
        <v>#VALUE!</v>
      </c>
      <c r="AQ198" s="5" t="e">
        <f>A_R[[#This Row],[16+]]-A_R[[#This Row],[17+]]</f>
        <v>#VALUE!</v>
      </c>
      <c r="AR198" s="5" t="e">
        <f>A_R[[#This Row],[17+]]-A_R[[#This Row],[18+]]</f>
        <v>#VALUE!</v>
      </c>
      <c r="AS198" s="5" t="e">
        <f>A_R[[#This Row],[18+]]-A_R[[#This Row],[19+]]</f>
        <v>#VALUE!</v>
      </c>
      <c r="AT198" s="5" t="e">
        <f>A_R[[#This Row],[19+]]-A_R[[#This Row],[20+]]</f>
        <v>#VALUE!</v>
      </c>
      <c r="AU198" s="5" t="e">
        <f>A_R[[#This Row],[20+]]-A_R[[#This Row],[21+]]</f>
        <v>#VALUE!</v>
      </c>
      <c r="AV198" s="5" t="e">
        <f>A_R[[#This Row],[21+]]-A_R[[#This Row],[22+]]</f>
        <v>#VALUE!</v>
      </c>
      <c r="AW198" s="5" t="e">
        <f>A_R[[#This Row],[22+]]-A_R[[#This Row],[23+]]</f>
        <v>#VALUE!</v>
      </c>
      <c r="AX198" s="5" t="e">
        <f>A_R[[#This Row],[23+]]-A_R[[#This Row],[24+]]</f>
        <v>#VALUE!</v>
      </c>
      <c r="AY198" s="5" t="e">
        <f>A_R[[#This Row],[24+]]-A_R[[#This Row],[25+]]</f>
        <v>#VALUE!</v>
      </c>
      <c r="AZ198" s="5" t="e">
        <f>A_R[[#This Row],[25+]]-A_R[[#This Row],[26+]]</f>
        <v>#VALUE!</v>
      </c>
      <c r="BA198" s="5" t="e">
        <f>A_R[[#This Row],[26+]]-A_R[[#This Row],[27+]]</f>
        <v>#VALUE!</v>
      </c>
      <c r="BB198" s="5" t="e">
        <f>A_R[[#This Row],[27+]]-A_R[[#This Row],[28+]]</f>
        <v>#VALUE!</v>
      </c>
    </row>
    <row r="199" spans="32:54" x14ac:dyDescent="0.25">
      <c r="AF199" s="5" t="e">
        <f>A_R[[#This Row],[5+]]-A_R[[#This Row],[6+]]</f>
        <v>#VALUE!</v>
      </c>
      <c r="AG199" s="5" t="e">
        <f>A_R[[#This Row],[6+]]-A_R[[#This Row],[7+]]</f>
        <v>#VALUE!</v>
      </c>
      <c r="AH199" s="5" t="e">
        <f>A_R[[#This Row],[7+]]-A_R[[#This Row],[8+]]</f>
        <v>#VALUE!</v>
      </c>
      <c r="AI199" s="5" t="e">
        <f>A_R[[#This Row],[8+]]-A_R[[#This Row],[9+]]</f>
        <v>#VALUE!</v>
      </c>
      <c r="AJ199" s="5" t="e">
        <f>A_R[[#This Row],[9+]]-A_R[[#This Row],[10+]]</f>
        <v>#VALUE!</v>
      </c>
      <c r="AK199" s="5" t="e">
        <f>A_R[[#This Row],[10+]]-A_R[[#This Row],[11+]]</f>
        <v>#VALUE!</v>
      </c>
      <c r="AL199" s="5" t="e">
        <f>A_R[[#This Row],[11+]]-A_R[[#This Row],[12+]]</f>
        <v>#VALUE!</v>
      </c>
      <c r="AM199" s="5" t="e">
        <f>A_R[[#This Row],[12+]]-A_R[[#This Row],[13+]]</f>
        <v>#VALUE!</v>
      </c>
      <c r="AN199" s="5" t="e">
        <f>A_R[[#This Row],[13+]]-A_R[[#This Row],[14+]]</f>
        <v>#VALUE!</v>
      </c>
      <c r="AO199" s="5" t="e">
        <f>A_R[[#This Row],[14+]]-A_R[[#This Row],[15+]]</f>
        <v>#VALUE!</v>
      </c>
      <c r="AP199" s="5" t="e">
        <f>A_R[[#This Row],[15+]]-A_R[[#This Row],[16+]]</f>
        <v>#VALUE!</v>
      </c>
      <c r="AQ199" s="5" t="e">
        <f>A_R[[#This Row],[16+]]-A_R[[#This Row],[17+]]</f>
        <v>#VALUE!</v>
      </c>
      <c r="AR199" s="5" t="e">
        <f>A_R[[#This Row],[17+]]-A_R[[#This Row],[18+]]</f>
        <v>#VALUE!</v>
      </c>
      <c r="AS199" s="5" t="e">
        <f>A_R[[#This Row],[18+]]-A_R[[#This Row],[19+]]</f>
        <v>#VALUE!</v>
      </c>
      <c r="AT199" s="5" t="e">
        <f>A_R[[#This Row],[19+]]-A_R[[#This Row],[20+]]</f>
        <v>#VALUE!</v>
      </c>
      <c r="AU199" s="5" t="e">
        <f>A_R[[#This Row],[20+]]-A_R[[#This Row],[21+]]</f>
        <v>#VALUE!</v>
      </c>
      <c r="AV199" s="5" t="e">
        <f>A_R[[#This Row],[21+]]-A_R[[#This Row],[22+]]</f>
        <v>#VALUE!</v>
      </c>
      <c r="AW199" s="5" t="e">
        <f>A_R[[#This Row],[22+]]-A_R[[#This Row],[23+]]</f>
        <v>#VALUE!</v>
      </c>
      <c r="AX199" s="5" t="e">
        <f>A_R[[#This Row],[23+]]-A_R[[#This Row],[24+]]</f>
        <v>#VALUE!</v>
      </c>
      <c r="AY199" s="5" t="e">
        <f>A_R[[#This Row],[24+]]-A_R[[#This Row],[25+]]</f>
        <v>#VALUE!</v>
      </c>
      <c r="AZ199" s="5" t="e">
        <f>A_R[[#This Row],[25+]]-A_R[[#This Row],[26+]]</f>
        <v>#VALUE!</v>
      </c>
      <c r="BA199" s="5" t="e">
        <f>A_R[[#This Row],[26+]]-A_R[[#This Row],[27+]]</f>
        <v>#VALUE!</v>
      </c>
      <c r="BB199" s="5" t="e">
        <f>A_R[[#This Row],[27+]]-A_R[[#This Row],[28+]]</f>
        <v>#VALUE!</v>
      </c>
    </row>
    <row r="200" spans="32:54" x14ac:dyDescent="0.25">
      <c r="AF200" s="5" t="e">
        <f>A_R[[#This Row],[5+]]-A_R[[#This Row],[6+]]</f>
        <v>#VALUE!</v>
      </c>
      <c r="AG200" s="5" t="e">
        <f>A_R[[#This Row],[6+]]-A_R[[#This Row],[7+]]</f>
        <v>#VALUE!</v>
      </c>
      <c r="AH200" s="5" t="e">
        <f>A_R[[#This Row],[7+]]-A_R[[#This Row],[8+]]</f>
        <v>#VALUE!</v>
      </c>
      <c r="AI200" s="5" t="e">
        <f>A_R[[#This Row],[8+]]-A_R[[#This Row],[9+]]</f>
        <v>#VALUE!</v>
      </c>
      <c r="AJ200" s="5" t="e">
        <f>A_R[[#This Row],[9+]]-A_R[[#This Row],[10+]]</f>
        <v>#VALUE!</v>
      </c>
      <c r="AK200" s="5" t="e">
        <f>A_R[[#This Row],[10+]]-A_R[[#This Row],[11+]]</f>
        <v>#VALUE!</v>
      </c>
      <c r="AL200" s="5" t="e">
        <f>A_R[[#This Row],[11+]]-A_R[[#This Row],[12+]]</f>
        <v>#VALUE!</v>
      </c>
      <c r="AM200" s="5" t="e">
        <f>A_R[[#This Row],[12+]]-A_R[[#This Row],[13+]]</f>
        <v>#VALUE!</v>
      </c>
      <c r="AN200" s="5" t="e">
        <f>A_R[[#This Row],[13+]]-A_R[[#This Row],[14+]]</f>
        <v>#VALUE!</v>
      </c>
      <c r="AO200" s="5" t="e">
        <f>A_R[[#This Row],[14+]]-A_R[[#This Row],[15+]]</f>
        <v>#VALUE!</v>
      </c>
      <c r="AP200" s="5" t="e">
        <f>A_R[[#This Row],[15+]]-A_R[[#This Row],[16+]]</f>
        <v>#VALUE!</v>
      </c>
      <c r="AQ200" s="5" t="e">
        <f>A_R[[#This Row],[16+]]-A_R[[#This Row],[17+]]</f>
        <v>#VALUE!</v>
      </c>
      <c r="AR200" s="5" t="e">
        <f>A_R[[#This Row],[17+]]-A_R[[#This Row],[18+]]</f>
        <v>#VALUE!</v>
      </c>
      <c r="AS200" s="5" t="e">
        <f>A_R[[#This Row],[18+]]-A_R[[#This Row],[19+]]</f>
        <v>#VALUE!</v>
      </c>
      <c r="AT200" s="5" t="e">
        <f>A_R[[#This Row],[19+]]-A_R[[#This Row],[20+]]</f>
        <v>#VALUE!</v>
      </c>
      <c r="AU200" s="5" t="e">
        <f>A_R[[#This Row],[20+]]-A_R[[#This Row],[21+]]</f>
        <v>#VALUE!</v>
      </c>
      <c r="AV200" s="5" t="e">
        <f>A_R[[#This Row],[21+]]-A_R[[#This Row],[22+]]</f>
        <v>#VALUE!</v>
      </c>
      <c r="AW200" s="5" t="e">
        <f>A_R[[#This Row],[22+]]-A_R[[#This Row],[23+]]</f>
        <v>#VALUE!</v>
      </c>
      <c r="AX200" s="5" t="e">
        <f>A_R[[#This Row],[23+]]-A_R[[#This Row],[24+]]</f>
        <v>#VALUE!</v>
      </c>
      <c r="AY200" s="5" t="e">
        <f>A_R[[#This Row],[24+]]-A_R[[#This Row],[25+]]</f>
        <v>#VALUE!</v>
      </c>
      <c r="AZ200" s="5" t="e">
        <f>A_R[[#This Row],[25+]]-A_R[[#This Row],[26+]]</f>
        <v>#VALUE!</v>
      </c>
      <c r="BA200" s="5" t="e">
        <f>A_R[[#This Row],[26+]]-A_R[[#This Row],[27+]]</f>
        <v>#VALUE!</v>
      </c>
      <c r="BB200" s="5" t="e">
        <f>A_R[[#This Row],[27+]]-A_R[[#This Row],[28+]]</f>
        <v>#VALUE!</v>
      </c>
    </row>
    <row r="201" spans="32:54" x14ac:dyDescent="0.25">
      <c r="AF201" s="5" t="e">
        <f>A_R[[#This Row],[5+]]-A_R[[#This Row],[6+]]</f>
        <v>#VALUE!</v>
      </c>
      <c r="AG201" s="5" t="e">
        <f>A_R[[#This Row],[6+]]-A_R[[#This Row],[7+]]</f>
        <v>#VALUE!</v>
      </c>
      <c r="AH201" s="5" t="e">
        <f>A_R[[#This Row],[7+]]-A_R[[#This Row],[8+]]</f>
        <v>#VALUE!</v>
      </c>
      <c r="AI201" s="5" t="e">
        <f>A_R[[#This Row],[8+]]-A_R[[#This Row],[9+]]</f>
        <v>#VALUE!</v>
      </c>
      <c r="AJ201" s="5" t="e">
        <f>A_R[[#This Row],[9+]]-A_R[[#This Row],[10+]]</f>
        <v>#VALUE!</v>
      </c>
      <c r="AK201" s="5" t="e">
        <f>A_R[[#This Row],[10+]]-A_R[[#This Row],[11+]]</f>
        <v>#VALUE!</v>
      </c>
      <c r="AL201" s="5" t="e">
        <f>A_R[[#This Row],[11+]]-A_R[[#This Row],[12+]]</f>
        <v>#VALUE!</v>
      </c>
      <c r="AM201" s="5" t="e">
        <f>A_R[[#This Row],[12+]]-A_R[[#This Row],[13+]]</f>
        <v>#VALUE!</v>
      </c>
      <c r="AN201" s="5" t="e">
        <f>A_R[[#This Row],[13+]]-A_R[[#This Row],[14+]]</f>
        <v>#VALUE!</v>
      </c>
      <c r="AO201" s="5" t="e">
        <f>A_R[[#This Row],[14+]]-A_R[[#This Row],[15+]]</f>
        <v>#VALUE!</v>
      </c>
      <c r="AP201" s="5" t="e">
        <f>A_R[[#This Row],[15+]]-A_R[[#This Row],[16+]]</f>
        <v>#VALUE!</v>
      </c>
      <c r="AQ201" s="5" t="e">
        <f>A_R[[#This Row],[16+]]-A_R[[#This Row],[17+]]</f>
        <v>#VALUE!</v>
      </c>
      <c r="AR201" s="5" t="e">
        <f>A_R[[#This Row],[17+]]-A_R[[#This Row],[18+]]</f>
        <v>#VALUE!</v>
      </c>
      <c r="AS201" s="5" t="e">
        <f>A_R[[#This Row],[18+]]-A_R[[#This Row],[19+]]</f>
        <v>#VALUE!</v>
      </c>
      <c r="AT201" s="5" t="e">
        <f>A_R[[#This Row],[19+]]-A_R[[#This Row],[20+]]</f>
        <v>#VALUE!</v>
      </c>
      <c r="AU201" s="5" t="e">
        <f>A_R[[#This Row],[20+]]-A_R[[#This Row],[21+]]</f>
        <v>#VALUE!</v>
      </c>
      <c r="AV201" s="5" t="e">
        <f>A_R[[#This Row],[21+]]-A_R[[#This Row],[22+]]</f>
        <v>#VALUE!</v>
      </c>
      <c r="AW201" s="5" t="e">
        <f>A_R[[#This Row],[22+]]-A_R[[#This Row],[23+]]</f>
        <v>#VALUE!</v>
      </c>
      <c r="AX201" s="5" t="e">
        <f>A_R[[#This Row],[23+]]-A_R[[#This Row],[24+]]</f>
        <v>#VALUE!</v>
      </c>
      <c r="AY201" s="5" t="e">
        <f>A_R[[#This Row],[24+]]-A_R[[#This Row],[25+]]</f>
        <v>#VALUE!</v>
      </c>
      <c r="AZ201" s="5" t="e">
        <f>A_R[[#This Row],[25+]]-A_R[[#This Row],[26+]]</f>
        <v>#VALUE!</v>
      </c>
      <c r="BA201" s="5" t="e">
        <f>A_R[[#This Row],[26+]]-A_R[[#This Row],[27+]]</f>
        <v>#VALUE!</v>
      </c>
      <c r="BB201" s="5" t="e">
        <f>A_R[[#This Row],[27+]]-A_R[[#This Row],[28+]]</f>
        <v>#VALUE!</v>
      </c>
    </row>
    <row r="202" spans="32:54" x14ac:dyDescent="0.25">
      <c r="AF202" s="5" t="e">
        <f>A_R[[#This Row],[5+]]-A_R[[#This Row],[6+]]</f>
        <v>#VALUE!</v>
      </c>
      <c r="AG202" s="5" t="e">
        <f>A_R[[#This Row],[6+]]-A_R[[#This Row],[7+]]</f>
        <v>#VALUE!</v>
      </c>
      <c r="AH202" s="5" t="e">
        <f>A_R[[#This Row],[7+]]-A_R[[#This Row],[8+]]</f>
        <v>#VALUE!</v>
      </c>
      <c r="AI202" s="5" t="e">
        <f>A_R[[#This Row],[8+]]-A_R[[#This Row],[9+]]</f>
        <v>#VALUE!</v>
      </c>
      <c r="AJ202" s="5" t="e">
        <f>A_R[[#This Row],[9+]]-A_R[[#This Row],[10+]]</f>
        <v>#VALUE!</v>
      </c>
      <c r="AK202" s="5" t="e">
        <f>A_R[[#This Row],[10+]]-A_R[[#This Row],[11+]]</f>
        <v>#VALUE!</v>
      </c>
      <c r="AL202" s="5" t="e">
        <f>A_R[[#This Row],[11+]]-A_R[[#This Row],[12+]]</f>
        <v>#VALUE!</v>
      </c>
      <c r="AM202" s="5" t="e">
        <f>A_R[[#This Row],[12+]]-A_R[[#This Row],[13+]]</f>
        <v>#VALUE!</v>
      </c>
      <c r="AN202" s="5" t="e">
        <f>A_R[[#This Row],[13+]]-A_R[[#This Row],[14+]]</f>
        <v>#VALUE!</v>
      </c>
      <c r="AO202" s="5" t="e">
        <f>A_R[[#This Row],[14+]]-A_R[[#This Row],[15+]]</f>
        <v>#VALUE!</v>
      </c>
      <c r="AP202" s="5" t="e">
        <f>A_R[[#This Row],[15+]]-A_R[[#This Row],[16+]]</f>
        <v>#VALUE!</v>
      </c>
      <c r="AQ202" s="5" t="e">
        <f>A_R[[#This Row],[16+]]-A_R[[#This Row],[17+]]</f>
        <v>#VALUE!</v>
      </c>
      <c r="AR202" s="5" t="e">
        <f>A_R[[#This Row],[17+]]-A_R[[#This Row],[18+]]</f>
        <v>#VALUE!</v>
      </c>
      <c r="AS202" s="5" t="e">
        <f>A_R[[#This Row],[18+]]-A_R[[#This Row],[19+]]</f>
        <v>#VALUE!</v>
      </c>
      <c r="AT202" s="5" t="e">
        <f>A_R[[#This Row],[19+]]-A_R[[#This Row],[20+]]</f>
        <v>#VALUE!</v>
      </c>
      <c r="AU202" s="5" t="e">
        <f>A_R[[#This Row],[20+]]-A_R[[#This Row],[21+]]</f>
        <v>#VALUE!</v>
      </c>
      <c r="AV202" s="5" t="e">
        <f>A_R[[#This Row],[21+]]-A_R[[#This Row],[22+]]</f>
        <v>#VALUE!</v>
      </c>
      <c r="AW202" s="5" t="e">
        <f>A_R[[#This Row],[22+]]-A_R[[#This Row],[23+]]</f>
        <v>#VALUE!</v>
      </c>
      <c r="AX202" s="5" t="e">
        <f>A_R[[#This Row],[23+]]-A_R[[#This Row],[24+]]</f>
        <v>#VALUE!</v>
      </c>
      <c r="AY202" s="5" t="e">
        <f>A_R[[#This Row],[24+]]-A_R[[#This Row],[25+]]</f>
        <v>#VALUE!</v>
      </c>
      <c r="AZ202" s="5" t="e">
        <f>A_R[[#This Row],[25+]]-A_R[[#This Row],[26+]]</f>
        <v>#VALUE!</v>
      </c>
      <c r="BA202" s="5" t="e">
        <f>A_R[[#This Row],[26+]]-A_R[[#This Row],[27+]]</f>
        <v>#VALUE!</v>
      </c>
      <c r="BB202" s="5" t="e">
        <f>A_R[[#This Row],[27+]]-A_R[[#This Row],[28+]]</f>
        <v>#VALUE!</v>
      </c>
    </row>
    <row r="203" spans="32:54" x14ac:dyDescent="0.25">
      <c r="AF203" s="5" t="e">
        <f>A_R[[#This Row],[5+]]-A_R[[#This Row],[6+]]</f>
        <v>#VALUE!</v>
      </c>
      <c r="AG203" s="5" t="e">
        <f>A_R[[#This Row],[6+]]-A_R[[#This Row],[7+]]</f>
        <v>#VALUE!</v>
      </c>
      <c r="AH203" s="5" t="e">
        <f>A_R[[#This Row],[7+]]-A_R[[#This Row],[8+]]</f>
        <v>#VALUE!</v>
      </c>
      <c r="AI203" s="5" t="e">
        <f>A_R[[#This Row],[8+]]-A_R[[#This Row],[9+]]</f>
        <v>#VALUE!</v>
      </c>
      <c r="AJ203" s="5" t="e">
        <f>A_R[[#This Row],[9+]]-A_R[[#This Row],[10+]]</f>
        <v>#VALUE!</v>
      </c>
      <c r="AK203" s="5" t="e">
        <f>A_R[[#This Row],[10+]]-A_R[[#This Row],[11+]]</f>
        <v>#VALUE!</v>
      </c>
      <c r="AL203" s="5" t="e">
        <f>A_R[[#This Row],[11+]]-A_R[[#This Row],[12+]]</f>
        <v>#VALUE!</v>
      </c>
      <c r="AM203" s="5" t="e">
        <f>A_R[[#This Row],[12+]]-A_R[[#This Row],[13+]]</f>
        <v>#VALUE!</v>
      </c>
      <c r="AN203" s="5" t="e">
        <f>A_R[[#This Row],[13+]]-A_R[[#This Row],[14+]]</f>
        <v>#VALUE!</v>
      </c>
      <c r="AO203" s="5" t="e">
        <f>A_R[[#This Row],[14+]]-A_R[[#This Row],[15+]]</f>
        <v>#VALUE!</v>
      </c>
      <c r="AP203" s="5" t="e">
        <f>A_R[[#This Row],[15+]]-A_R[[#This Row],[16+]]</f>
        <v>#VALUE!</v>
      </c>
      <c r="AQ203" s="5" t="e">
        <f>A_R[[#This Row],[16+]]-A_R[[#This Row],[17+]]</f>
        <v>#VALUE!</v>
      </c>
      <c r="AR203" s="5" t="e">
        <f>A_R[[#This Row],[17+]]-A_R[[#This Row],[18+]]</f>
        <v>#VALUE!</v>
      </c>
      <c r="AS203" s="5" t="e">
        <f>A_R[[#This Row],[18+]]-A_R[[#This Row],[19+]]</f>
        <v>#VALUE!</v>
      </c>
      <c r="AT203" s="5" t="e">
        <f>A_R[[#This Row],[19+]]-A_R[[#This Row],[20+]]</f>
        <v>#VALUE!</v>
      </c>
      <c r="AU203" s="5" t="e">
        <f>A_R[[#This Row],[20+]]-A_R[[#This Row],[21+]]</f>
        <v>#VALUE!</v>
      </c>
      <c r="AV203" s="5" t="e">
        <f>A_R[[#This Row],[21+]]-A_R[[#This Row],[22+]]</f>
        <v>#VALUE!</v>
      </c>
      <c r="AW203" s="5" t="e">
        <f>A_R[[#This Row],[22+]]-A_R[[#This Row],[23+]]</f>
        <v>#VALUE!</v>
      </c>
      <c r="AX203" s="5" t="e">
        <f>A_R[[#This Row],[23+]]-A_R[[#This Row],[24+]]</f>
        <v>#VALUE!</v>
      </c>
      <c r="AY203" s="5" t="e">
        <f>A_R[[#This Row],[24+]]-A_R[[#This Row],[25+]]</f>
        <v>#VALUE!</v>
      </c>
      <c r="AZ203" s="5" t="e">
        <f>A_R[[#This Row],[25+]]-A_R[[#This Row],[26+]]</f>
        <v>#VALUE!</v>
      </c>
      <c r="BA203" s="5" t="e">
        <f>A_R[[#This Row],[26+]]-A_R[[#This Row],[27+]]</f>
        <v>#VALUE!</v>
      </c>
      <c r="BB203" s="5" t="e">
        <f>A_R[[#This Row],[27+]]-A_R[[#This Row],[28+]]</f>
        <v>#VALUE!</v>
      </c>
    </row>
    <row r="204" spans="32:54" x14ac:dyDescent="0.25">
      <c r="AF204" s="5" t="e">
        <f>A_R[[#This Row],[5+]]-A_R[[#This Row],[6+]]</f>
        <v>#VALUE!</v>
      </c>
      <c r="AG204" s="5" t="e">
        <f>A_R[[#This Row],[6+]]-A_R[[#This Row],[7+]]</f>
        <v>#VALUE!</v>
      </c>
      <c r="AH204" s="5" t="e">
        <f>A_R[[#This Row],[7+]]-A_R[[#This Row],[8+]]</f>
        <v>#VALUE!</v>
      </c>
      <c r="AI204" s="5" t="e">
        <f>A_R[[#This Row],[8+]]-A_R[[#This Row],[9+]]</f>
        <v>#VALUE!</v>
      </c>
      <c r="AJ204" s="5" t="e">
        <f>A_R[[#This Row],[9+]]-A_R[[#This Row],[10+]]</f>
        <v>#VALUE!</v>
      </c>
      <c r="AK204" s="5" t="e">
        <f>A_R[[#This Row],[10+]]-A_R[[#This Row],[11+]]</f>
        <v>#VALUE!</v>
      </c>
      <c r="AL204" s="5" t="e">
        <f>A_R[[#This Row],[11+]]-A_R[[#This Row],[12+]]</f>
        <v>#VALUE!</v>
      </c>
      <c r="AM204" s="5" t="e">
        <f>A_R[[#This Row],[12+]]-A_R[[#This Row],[13+]]</f>
        <v>#VALUE!</v>
      </c>
      <c r="AN204" s="5" t="e">
        <f>A_R[[#This Row],[13+]]-A_R[[#This Row],[14+]]</f>
        <v>#VALUE!</v>
      </c>
      <c r="AO204" s="5" t="e">
        <f>A_R[[#This Row],[14+]]-A_R[[#This Row],[15+]]</f>
        <v>#VALUE!</v>
      </c>
      <c r="AP204" s="5" t="e">
        <f>A_R[[#This Row],[15+]]-A_R[[#This Row],[16+]]</f>
        <v>#VALUE!</v>
      </c>
      <c r="AQ204" s="5" t="e">
        <f>A_R[[#This Row],[16+]]-A_R[[#This Row],[17+]]</f>
        <v>#VALUE!</v>
      </c>
      <c r="AR204" s="5" t="e">
        <f>A_R[[#This Row],[17+]]-A_R[[#This Row],[18+]]</f>
        <v>#VALUE!</v>
      </c>
      <c r="AS204" s="5" t="e">
        <f>A_R[[#This Row],[18+]]-A_R[[#This Row],[19+]]</f>
        <v>#VALUE!</v>
      </c>
      <c r="AT204" s="5" t="e">
        <f>A_R[[#This Row],[19+]]-A_R[[#This Row],[20+]]</f>
        <v>#VALUE!</v>
      </c>
      <c r="AU204" s="5" t="e">
        <f>A_R[[#This Row],[20+]]-A_R[[#This Row],[21+]]</f>
        <v>#VALUE!</v>
      </c>
      <c r="AV204" s="5" t="e">
        <f>A_R[[#This Row],[21+]]-A_R[[#This Row],[22+]]</f>
        <v>#VALUE!</v>
      </c>
      <c r="AW204" s="5" t="e">
        <f>A_R[[#This Row],[22+]]-A_R[[#This Row],[23+]]</f>
        <v>#VALUE!</v>
      </c>
      <c r="AX204" s="5" t="e">
        <f>A_R[[#This Row],[23+]]-A_R[[#This Row],[24+]]</f>
        <v>#VALUE!</v>
      </c>
      <c r="AY204" s="5" t="e">
        <f>A_R[[#This Row],[24+]]-A_R[[#This Row],[25+]]</f>
        <v>#VALUE!</v>
      </c>
      <c r="AZ204" s="5" t="e">
        <f>A_R[[#This Row],[25+]]-A_R[[#This Row],[26+]]</f>
        <v>#VALUE!</v>
      </c>
      <c r="BA204" s="5" t="e">
        <f>A_R[[#This Row],[26+]]-A_R[[#This Row],[27+]]</f>
        <v>#VALUE!</v>
      </c>
      <c r="BB204" s="5" t="e">
        <f>A_R[[#This Row],[27+]]-A_R[[#This Row],[28+]]</f>
        <v>#VALUE!</v>
      </c>
    </row>
    <row r="205" spans="32:54" x14ac:dyDescent="0.25">
      <c r="AF205" s="5" t="e">
        <f>A_R[[#This Row],[5+]]-A_R[[#This Row],[6+]]</f>
        <v>#VALUE!</v>
      </c>
      <c r="AG205" s="5" t="e">
        <f>A_R[[#This Row],[6+]]-A_R[[#This Row],[7+]]</f>
        <v>#VALUE!</v>
      </c>
      <c r="AH205" s="5" t="e">
        <f>A_R[[#This Row],[7+]]-A_R[[#This Row],[8+]]</f>
        <v>#VALUE!</v>
      </c>
      <c r="AI205" s="5" t="e">
        <f>A_R[[#This Row],[8+]]-A_R[[#This Row],[9+]]</f>
        <v>#VALUE!</v>
      </c>
      <c r="AJ205" s="5" t="e">
        <f>A_R[[#This Row],[9+]]-A_R[[#This Row],[10+]]</f>
        <v>#VALUE!</v>
      </c>
      <c r="AK205" s="5" t="e">
        <f>A_R[[#This Row],[10+]]-A_R[[#This Row],[11+]]</f>
        <v>#VALUE!</v>
      </c>
      <c r="AL205" s="5" t="e">
        <f>A_R[[#This Row],[11+]]-A_R[[#This Row],[12+]]</f>
        <v>#VALUE!</v>
      </c>
      <c r="AM205" s="5" t="e">
        <f>A_R[[#This Row],[12+]]-A_R[[#This Row],[13+]]</f>
        <v>#VALUE!</v>
      </c>
      <c r="AN205" s="5" t="e">
        <f>A_R[[#This Row],[13+]]-A_R[[#This Row],[14+]]</f>
        <v>#VALUE!</v>
      </c>
      <c r="AO205" s="5" t="e">
        <f>A_R[[#This Row],[14+]]-A_R[[#This Row],[15+]]</f>
        <v>#VALUE!</v>
      </c>
      <c r="AP205" s="5" t="e">
        <f>A_R[[#This Row],[15+]]-A_R[[#This Row],[16+]]</f>
        <v>#VALUE!</v>
      </c>
      <c r="AQ205" s="5" t="e">
        <f>A_R[[#This Row],[16+]]-A_R[[#This Row],[17+]]</f>
        <v>#VALUE!</v>
      </c>
      <c r="AR205" s="5" t="e">
        <f>A_R[[#This Row],[17+]]-A_R[[#This Row],[18+]]</f>
        <v>#VALUE!</v>
      </c>
      <c r="AS205" s="5" t="e">
        <f>A_R[[#This Row],[18+]]-A_R[[#This Row],[19+]]</f>
        <v>#VALUE!</v>
      </c>
      <c r="AT205" s="5" t="e">
        <f>A_R[[#This Row],[19+]]-A_R[[#This Row],[20+]]</f>
        <v>#VALUE!</v>
      </c>
      <c r="AU205" s="5" t="e">
        <f>A_R[[#This Row],[20+]]-A_R[[#This Row],[21+]]</f>
        <v>#VALUE!</v>
      </c>
      <c r="AV205" s="5" t="e">
        <f>A_R[[#This Row],[21+]]-A_R[[#This Row],[22+]]</f>
        <v>#VALUE!</v>
      </c>
      <c r="AW205" s="5" t="e">
        <f>A_R[[#This Row],[22+]]-A_R[[#This Row],[23+]]</f>
        <v>#VALUE!</v>
      </c>
      <c r="AX205" s="5" t="e">
        <f>A_R[[#This Row],[23+]]-A_R[[#This Row],[24+]]</f>
        <v>#VALUE!</v>
      </c>
      <c r="AY205" s="5" t="e">
        <f>A_R[[#This Row],[24+]]-A_R[[#This Row],[25+]]</f>
        <v>#VALUE!</v>
      </c>
      <c r="AZ205" s="5" t="e">
        <f>A_R[[#This Row],[25+]]-A_R[[#This Row],[26+]]</f>
        <v>#VALUE!</v>
      </c>
      <c r="BA205" s="5" t="e">
        <f>A_R[[#This Row],[26+]]-A_R[[#This Row],[27+]]</f>
        <v>#VALUE!</v>
      </c>
      <c r="BB205" s="5" t="e">
        <f>A_R[[#This Row],[27+]]-A_R[[#This Row],[28+]]</f>
        <v>#VALUE!</v>
      </c>
    </row>
    <row r="206" spans="32:54" x14ac:dyDescent="0.25">
      <c r="AF206" s="5" t="e">
        <f>A_R[[#This Row],[5+]]-A_R[[#This Row],[6+]]</f>
        <v>#VALUE!</v>
      </c>
      <c r="AG206" s="5" t="e">
        <f>A_R[[#This Row],[6+]]-A_R[[#This Row],[7+]]</f>
        <v>#VALUE!</v>
      </c>
      <c r="AH206" s="5" t="e">
        <f>A_R[[#This Row],[7+]]-A_R[[#This Row],[8+]]</f>
        <v>#VALUE!</v>
      </c>
      <c r="AI206" s="5" t="e">
        <f>A_R[[#This Row],[8+]]-A_R[[#This Row],[9+]]</f>
        <v>#VALUE!</v>
      </c>
      <c r="AJ206" s="5" t="e">
        <f>A_R[[#This Row],[9+]]-A_R[[#This Row],[10+]]</f>
        <v>#VALUE!</v>
      </c>
      <c r="AK206" s="5" t="e">
        <f>A_R[[#This Row],[10+]]-A_R[[#This Row],[11+]]</f>
        <v>#VALUE!</v>
      </c>
      <c r="AL206" s="5" t="e">
        <f>A_R[[#This Row],[11+]]-A_R[[#This Row],[12+]]</f>
        <v>#VALUE!</v>
      </c>
      <c r="AM206" s="5" t="e">
        <f>A_R[[#This Row],[12+]]-A_R[[#This Row],[13+]]</f>
        <v>#VALUE!</v>
      </c>
      <c r="AN206" s="5" t="e">
        <f>A_R[[#This Row],[13+]]-A_R[[#This Row],[14+]]</f>
        <v>#VALUE!</v>
      </c>
      <c r="AO206" s="5" t="e">
        <f>A_R[[#This Row],[14+]]-A_R[[#This Row],[15+]]</f>
        <v>#VALUE!</v>
      </c>
      <c r="AP206" s="5" t="e">
        <f>A_R[[#This Row],[15+]]-A_R[[#This Row],[16+]]</f>
        <v>#VALUE!</v>
      </c>
      <c r="AQ206" s="5" t="e">
        <f>A_R[[#This Row],[16+]]-A_R[[#This Row],[17+]]</f>
        <v>#VALUE!</v>
      </c>
      <c r="AR206" s="5" t="e">
        <f>A_R[[#This Row],[17+]]-A_R[[#This Row],[18+]]</f>
        <v>#VALUE!</v>
      </c>
      <c r="AS206" s="5" t="e">
        <f>A_R[[#This Row],[18+]]-A_R[[#This Row],[19+]]</f>
        <v>#VALUE!</v>
      </c>
      <c r="AT206" s="5" t="e">
        <f>A_R[[#This Row],[19+]]-A_R[[#This Row],[20+]]</f>
        <v>#VALUE!</v>
      </c>
      <c r="AU206" s="5" t="e">
        <f>A_R[[#This Row],[20+]]-A_R[[#This Row],[21+]]</f>
        <v>#VALUE!</v>
      </c>
      <c r="AV206" s="5" t="e">
        <f>A_R[[#This Row],[21+]]-A_R[[#This Row],[22+]]</f>
        <v>#VALUE!</v>
      </c>
      <c r="AW206" s="5" t="e">
        <f>A_R[[#This Row],[22+]]-A_R[[#This Row],[23+]]</f>
        <v>#VALUE!</v>
      </c>
      <c r="AX206" s="5" t="e">
        <f>A_R[[#This Row],[23+]]-A_R[[#This Row],[24+]]</f>
        <v>#VALUE!</v>
      </c>
      <c r="AY206" s="5" t="e">
        <f>A_R[[#This Row],[24+]]-A_R[[#This Row],[25+]]</f>
        <v>#VALUE!</v>
      </c>
      <c r="AZ206" s="5" t="e">
        <f>A_R[[#This Row],[25+]]-A_R[[#This Row],[26+]]</f>
        <v>#VALUE!</v>
      </c>
      <c r="BA206" s="5" t="e">
        <f>A_R[[#This Row],[26+]]-A_R[[#This Row],[27+]]</f>
        <v>#VALUE!</v>
      </c>
      <c r="BB206" s="5" t="e">
        <f>A_R[[#This Row],[27+]]-A_R[[#This Row],[28+]]</f>
        <v>#VALUE!</v>
      </c>
    </row>
    <row r="207" spans="32:54" x14ac:dyDescent="0.25">
      <c r="AF207" s="5" t="e">
        <f>A_R[[#This Row],[5+]]-A_R[[#This Row],[6+]]</f>
        <v>#VALUE!</v>
      </c>
      <c r="AG207" s="5" t="e">
        <f>A_R[[#This Row],[6+]]-A_R[[#This Row],[7+]]</f>
        <v>#VALUE!</v>
      </c>
      <c r="AH207" s="5" t="e">
        <f>A_R[[#This Row],[7+]]-A_R[[#This Row],[8+]]</f>
        <v>#VALUE!</v>
      </c>
      <c r="AI207" s="5" t="e">
        <f>A_R[[#This Row],[8+]]-A_R[[#This Row],[9+]]</f>
        <v>#VALUE!</v>
      </c>
      <c r="AJ207" s="5" t="e">
        <f>A_R[[#This Row],[9+]]-A_R[[#This Row],[10+]]</f>
        <v>#VALUE!</v>
      </c>
      <c r="AK207" s="5" t="e">
        <f>A_R[[#This Row],[10+]]-A_R[[#This Row],[11+]]</f>
        <v>#VALUE!</v>
      </c>
      <c r="AL207" s="5" t="e">
        <f>A_R[[#This Row],[11+]]-A_R[[#This Row],[12+]]</f>
        <v>#VALUE!</v>
      </c>
      <c r="AM207" s="5" t="e">
        <f>A_R[[#This Row],[12+]]-A_R[[#This Row],[13+]]</f>
        <v>#VALUE!</v>
      </c>
      <c r="AN207" s="5" t="e">
        <f>A_R[[#This Row],[13+]]-A_R[[#This Row],[14+]]</f>
        <v>#VALUE!</v>
      </c>
      <c r="AO207" s="5" t="e">
        <f>A_R[[#This Row],[14+]]-A_R[[#This Row],[15+]]</f>
        <v>#VALUE!</v>
      </c>
      <c r="AP207" s="5" t="e">
        <f>A_R[[#This Row],[15+]]-A_R[[#This Row],[16+]]</f>
        <v>#VALUE!</v>
      </c>
      <c r="AQ207" s="5" t="e">
        <f>A_R[[#This Row],[16+]]-A_R[[#This Row],[17+]]</f>
        <v>#VALUE!</v>
      </c>
      <c r="AR207" s="5" t="e">
        <f>A_R[[#This Row],[17+]]-A_R[[#This Row],[18+]]</f>
        <v>#VALUE!</v>
      </c>
      <c r="AS207" s="5" t="e">
        <f>A_R[[#This Row],[18+]]-A_R[[#This Row],[19+]]</f>
        <v>#VALUE!</v>
      </c>
      <c r="AT207" s="5" t="e">
        <f>A_R[[#This Row],[19+]]-A_R[[#This Row],[20+]]</f>
        <v>#VALUE!</v>
      </c>
      <c r="AU207" s="5" t="e">
        <f>A_R[[#This Row],[20+]]-A_R[[#This Row],[21+]]</f>
        <v>#VALUE!</v>
      </c>
      <c r="AV207" s="5" t="e">
        <f>A_R[[#This Row],[21+]]-A_R[[#This Row],[22+]]</f>
        <v>#VALUE!</v>
      </c>
      <c r="AW207" s="5" t="e">
        <f>A_R[[#This Row],[22+]]-A_R[[#This Row],[23+]]</f>
        <v>#VALUE!</v>
      </c>
      <c r="AX207" s="5" t="e">
        <f>A_R[[#This Row],[23+]]-A_R[[#This Row],[24+]]</f>
        <v>#VALUE!</v>
      </c>
      <c r="AY207" s="5" t="e">
        <f>A_R[[#This Row],[24+]]-A_R[[#This Row],[25+]]</f>
        <v>#VALUE!</v>
      </c>
      <c r="AZ207" s="5" t="e">
        <f>A_R[[#This Row],[25+]]-A_R[[#This Row],[26+]]</f>
        <v>#VALUE!</v>
      </c>
      <c r="BA207" s="5" t="e">
        <f>A_R[[#This Row],[26+]]-A_R[[#This Row],[27+]]</f>
        <v>#VALUE!</v>
      </c>
      <c r="BB207" s="5" t="e">
        <f>A_R[[#This Row],[27+]]-A_R[[#This Row],[28+]]</f>
        <v>#VALUE!</v>
      </c>
    </row>
    <row r="208" spans="32:54" x14ac:dyDescent="0.25">
      <c r="AF208" s="5" t="e">
        <f>A_R[[#This Row],[5+]]-A_R[[#This Row],[6+]]</f>
        <v>#VALUE!</v>
      </c>
      <c r="AG208" s="5" t="e">
        <f>A_R[[#This Row],[6+]]-A_R[[#This Row],[7+]]</f>
        <v>#VALUE!</v>
      </c>
      <c r="AH208" s="5" t="e">
        <f>A_R[[#This Row],[7+]]-A_R[[#This Row],[8+]]</f>
        <v>#VALUE!</v>
      </c>
      <c r="AI208" s="5" t="e">
        <f>A_R[[#This Row],[8+]]-A_R[[#This Row],[9+]]</f>
        <v>#VALUE!</v>
      </c>
      <c r="AJ208" s="5" t="e">
        <f>A_R[[#This Row],[9+]]-A_R[[#This Row],[10+]]</f>
        <v>#VALUE!</v>
      </c>
      <c r="AK208" s="5" t="e">
        <f>A_R[[#This Row],[10+]]-A_R[[#This Row],[11+]]</f>
        <v>#VALUE!</v>
      </c>
      <c r="AL208" s="5" t="e">
        <f>A_R[[#This Row],[11+]]-A_R[[#This Row],[12+]]</f>
        <v>#VALUE!</v>
      </c>
      <c r="AM208" s="5" t="e">
        <f>A_R[[#This Row],[12+]]-A_R[[#This Row],[13+]]</f>
        <v>#VALUE!</v>
      </c>
      <c r="AN208" s="5" t="e">
        <f>A_R[[#This Row],[13+]]-A_R[[#This Row],[14+]]</f>
        <v>#VALUE!</v>
      </c>
      <c r="AO208" s="5" t="e">
        <f>A_R[[#This Row],[14+]]-A_R[[#This Row],[15+]]</f>
        <v>#VALUE!</v>
      </c>
      <c r="AP208" s="5" t="e">
        <f>A_R[[#This Row],[15+]]-A_R[[#This Row],[16+]]</f>
        <v>#VALUE!</v>
      </c>
      <c r="AQ208" s="5" t="e">
        <f>A_R[[#This Row],[16+]]-A_R[[#This Row],[17+]]</f>
        <v>#VALUE!</v>
      </c>
      <c r="AR208" s="5" t="e">
        <f>A_R[[#This Row],[17+]]-A_R[[#This Row],[18+]]</f>
        <v>#VALUE!</v>
      </c>
      <c r="AS208" s="5" t="e">
        <f>A_R[[#This Row],[18+]]-A_R[[#This Row],[19+]]</f>
        <v>#VALUE!</v>
      </c>
      <c r="AT208" s="5" t="e">
        <f>A_R[[#This Row],[19+]]-A_R[[#This Row],[20+]]</f>
        <v>#VALUE!</v>
      </c>
      <c r="AU208" s="5" t="e">
        <f>A_R[[#This Row],[20+]]-A_R[[#This Row],[21+]]</f>
        <v>#VALUE!</v>
      </c>
      <c r="AV208" s="5" t="e">
        <f>A_R[[#This Row],[21+]]-A_R[[#This Row],[22+]]</f>
        <v>#VALUE!</v>
      </c>
      <c r="AW208" s="5" t="e">
        <f>A_R[[#This Row],[22+]]-A_R[[#This Row],[23+]]</f>
        <v>#VALUE!</v>
      </c>
      <c r="AX208" s="5" t="e">
        <f>A_R[[#This Row],[23+]]-A_R[[#This Row],[24+]]</f>
        <v>#VALUE!</v>
      </c>
      <c r="AY208" s="5" t="e">
        <f>A_R[[#This Row],[24+]]-A_R[[#This Row],[25+]]</f>
        <v>#VALUE!</v>
      </c>
      <c r="AZ208" s="5" t="e">
        <f>A_R[[#This Row],[25+]]-A_R[[#This Row],[26+]]</f>
        <v>#VALUE!</v>
      </c>
      <c r="BA208" s="5" t="e">
        <f>A_R[[#This Row],[26+]]-A_R[[#This Row],[27+]]</f>
        <v>#VALUE!</v>
      </c>
      <c r="BB208" s="5" t="e">
        <f>A_R[[#This Row],[27+]]-A_R[[#This Row],[28+]]</f>
        <v>#VALUE!</v>
      </c>
    </row>
    <row r="209" spans="32:54" x14ac:dyDescent="0.25">
      <c r="AF209" s="5" t="e">
        <f>A_R[[#This Row],[5+]]-A_R[[#This Row],[6+]]</f>
        <v>#VALUE!</v>
      </c>
      <c r="AG209" s="5" t="e">
        <f>A_R[[#This Row],[6+]]-A_R[[#This Row],[7+]]</f>
        <v>#VALUE!</v>
      </c>
      <c r="AH209" s="5" t="e">
        <f>A_R[[#This Row],[7+]]-A_R[[#This Row],[8+]]</f>
        <v>#VALUE!</v>
      </c>
      <c r="AI209" s="5" t="e">
        <f>A_R[[#This Row],[8+]]-A_R[[#This Row],[9+]]</f>
        <v>#VALUE!</v>
      </c>
      <c r="AJ209" s="5" t="e">
        <f>A_R[[#This Row],[9+]]-A_R[[#This Row],[10+]]</f>
        <v>#VALUE!</v>
      </c>
      <c r="AK209" s="5" t="e">
        <f>A_R[[#This Row],[10+]]-A_R[[#This Row],[11+]]</f>
        <v>#VALUE!</v>
      </c>
      <c r="AL209" s="5" t="e">
        <f>A_R[[#This Row],[11+]]-A_R[[#This Row],[12+]]</f>
        <v>#VALUE!</v>
      </c>
      <c r="AM209" s="5" t="e">
        <f>A_R[[#This Row],[12+]]-A_R[[#This Row],[13+]]</f>
        <v>#VALUE!</v>
      </c>
      <c r="AN209" s="5" t="e">
        <f>A_R[[#This Row],[13+]]-A_R[[#This Row],[14+]]</f>
        <v>#VALUE!</v>
      </c>
      <c r="AO209" s="5" t="e">
        <f>A_R[[#This Row],[14+]]-A_R[[#This Row],[15+]]</f>
        <v>#VALUE!</v>
      </c>
      <c r="AP209" s="5" t="e">
        <f>A_R[[#This Row],[15+]]-A_R[[#This Row],[16+]]</f>
        <v>#VALUE!</v>
      </c>
      <c r="AQ209" s="5" t="e">
        <f>A_R[[#This Row],[16+]]-A_R[[#This Row],[17+]]</f>
        <v>#VALUE!</v>
      </c>
      <c r="AR209" s="5" t="e">
        <f>A_R[[#This Row],[17+]]-A_R[[#This Row],[18+]]</f>
        <v>#VALUE!</v>
      </c>
      <c r="AS209" s="5" t="e">
        <f>A_R[[#This Row],[18+]]-A_R[[#This Row],[19+]]</f>
        <v>#VALUE!</v>
      </c>
      <c r="AT209" s="5" t="e">
        <f>A_R[[#This Row],[19+]]-A_R[[#This Row],[20+]]</f>
        <v>#VALUE!</v>
      </c>
      <c r="AU209" s="5" t="e">
        <f>A_R[[#This Row],[20+]]-A_R[[#This Row],[21+]]</f>
        <v>#VALUE!</v>
      </c>
      <c r="AV209" s="5" t="e">
        <f>A_R[[#This Row],[21+]]-A_R[[#This Row],[22+]]</f>
        <v>#VALUE!</v>
      </c>
      <c r="AW209" s="5" t="e">
        <f>A_R[[#This Row],[22+]]-A_R[[#This Row],[23+]]</f>
        <v>#VALUE!</v>
      </c>
      <c r="AX209" s="5" t="e">
        <f>A_R[[#This Row],[23+]]-A_R[[#This Row],[24+]]</f>
        <v>#VALUE!</v>
      </c>
      <c r="AY209" s="5" t="e">
        <f>A_R[[#This Row],[24+]]-A_R[[#This Row],[25+]]</f>
        <v>#VALUE!</v>
      </c>
      <c r="AZ209" s="5" t="e">
        <f>A_R[[#This Row],[25+]]-A_R[[#This Row],[26+]]</f>
        <v>#VALUE!</v>
      </c>
      <c r="BA209" s="5" t="e">
        <f>A_R[[#This Row],[26+]]-A_R[[#This Row],[27+]]</f>
        <v>#VALUE!</v>
      </c>
      <c r="BB209" s="5" t="e">
        <f>A_R[[#This Row],[27+]]-A_R[[#This Row],[28+]]</f>
        <v>#VALUE!</v>
      </c>
    </row>
    <row r="210" spans="32:54" x14ac:dyDescent="0.25">
      <c r="AF210" s="5" t="e">
        <f>A_R[[#This Row],[5+]]-A_R[[#This Row],[6+]]</f>
        <v>#VALUE!</v>
      </c>
      <c r="AG210" s="5" t="e">
        <f>A_R[[#This Row],[6+]]-A_R[[#This Row],[7+]]</f>
        <v>#VALUE!</v>
      </c>
      <c r="AH210" s="5" t="e">
        <f>A_R[[#This Row],[7+]]-A_R[[#This Row],[8+]]</f>
        <v>#VALUE!</v>
      </c>
      <c r="AI210" s="5" t="e">
        <f>A_R[[#This Row],[8+]]-A_R[[#This Row],[9+]]</f>
        <v>#VALUE!</v>
      </c>
      <c r="AJ210" s="5" t="e">
        <f>A_R[[#This Row],[9+]]-A_R[[#This Row],[10+]]</f>
        <v>#VALUE!</v>
      </c>
      <c r="AK210" s="5" t="e">
        <f>A_R[[#This Row],[10+]]-A_R[[#This Row],[11+]]</f>
        <v>#VALUE!</v>
      </c>
      <c r="AL210" s="5" t="e">
        <f>A_R[[#This Row],[11+]]-A_R[[#This Row],[12+]]</f>
        <v>#VALUE!</v>
      </c>
      <c r="AM210" s="5" t="e">
        <f>A_R[[#This Row],[12+]]-A_R[[#This Row],[13+]]</f>
        <v>#VALUE!</v>
      </c>
      <c r="AN210" s="5" t="e">
        <f>A_R[[#This Row],[13+]]-A_R[[#This Row],[14+]]</f>
        <v>#VALUE!</v>
      </c>
      <c r="AO210" s="5" t="e">
        <f>A_R[[#This Row],[14+]]-A_R[[#This Row],[15+]]</f>
        <v>#VALUE!</v>
      </c>
      <c r="AP210" s="5" t="e">
        <f>A_R[[#This Row],[15+]]-A_R[[#This Row],[16+]]</f>
        <v>#VALUE!</v>
      </c>
      <c r="AQ210" s="5" t="e">
        <f>A_R[[#This Row],[16+]]-A_R[[#This Row],[17+]]</f>
        <v>#VALUE!</v>
      </c>
      <c r="AR210" s="5" t="e">
        <f>A_R[[#This Row],[17+]]-A_R[[#This Row],[18+]]</f>
        <v>#VALUE!</v>
      </c>
      <c r="AS210" s="5" t="e">
        <f>A_R[[#This Row],[18+]]-A_R[[#This Row],[19+]]</f>
        <v>#VALUE!</v>
      </c>
      <c r="AT210" s="5" t="e">
        <f>A_R[[#This Row],[19+]]-A_R[[#This Row],[20+]]</f>
        <v>#VALUE!</v>
      </c>
      <c r="AU210" s="5" t="e">
        <f>A_R[[#This Row],[20+]]-A_R[[#This Row],[21+]]</f>
        <v>#VALUE!</v>
      </c>
      <c r="AV210" s="5" t="e">
        <f>A_R[[#This Row],[21+]]-A_R[[#This Row],[22+]]</f>
        <v>#VALUE!</v>
      </c>
      <c r="AW210" s="5" t="e">
        <f>A_R[[#This Row],[22+]]-A_R[[#This Row],[23+]]</f>
        <v>#VALUE!</v>
      </c>
      <c r="AX210" s="5" t="e">
        <f>A_R[[#This Row],[23+]]-A_R[[#This Row],[24+]]</f>
        <v>#VALUE!</v>
      </c>
      <c r="AY210" s="5" t="e">
        <f>A_R[[#This Row],[24+]]-A_R[[#This Row],[25+]]</f>
        <v>#VALUE!</v>
      </c>
      <c r="AZ210" s="5" t="e">
        <f>A_R[[#This Row],[25+]]-A_R[[#This Row],[26+]]</f>
        <v>#VALUE!</v>
      </c>
      <c r="BA210" s="5" t="e">
        <f>A_R[[#This Row],[26+]]-A_R[[#This Row],[27+]]</f>
        <v>#VALUE!</v>
      </c>
      <c r="BB210" s="5" t="e">
        <f>A_R[[#This Row],[27+]]-A_R[[#This Row],[28+]]</f>
        <v>#VALUE!</v>
      </c>
    </row>
    <row r="211" spans="32:54" x14ac:dyDescent="0.25">
      <c r="AF211" s="5" t="e">
        <f>A_R[[#This Row],[5+]]-A_R[[#This Row],[6+]]</f>
        <v>#VALUE!</v>
      </c>
      <c r="AG211" s="5" t="e">
        <f>A_R[[#This Row],[6+]]-A_R[[#This Row],[7+]]</f>
        <v>#VALUE!</v>
      </c>
      <c r="AH211" s="5" t="e">
        <f>A_R[[#This Row],[7+]]-A_R[[#This Row],[8+]]</f>
        <v>#VALUE!</v>
      </c>
      <c r="AI211" s="5" t="e">
        <f>A_R[[#This Row],[8+]]-A_R[[#This Row],[9+]]</f>
        <v>#VALUE!</v>
      </c>
      <c r="AJ211" s="5" t="e">
        <f>A_R[[#This Row],[9+]]-A_R[[#This Row],[10+]]</f>
        <v>#VALUE!</v>
      </c>
      <c r="AK211" s="5" t="e">
        <f>A_R[[#This Row],[10+]]-A_R[[#This Row],[11+]]</f>
        <v>#VALUE!</v>
      </c>
      <c r="AL211" s="5" t="e">
        <f>A_R[[#This Row],[11+]]-A_R[[#This Row],[12+]]</f>
        <v>#VALUE!</v>
      </c>
      <c r="AM211" s="5" t="e">
        <f>A_R[[#This Row],[12+]]-A_R[[#This Row],[13+]]</f>
        <v>#VALUE!</v>
      </c>
      <c r="AN211" s="5" t="e">
        <f>A_R[[#This Row],[13+]]-A_R[[#This Row],[14+]]</f>
        <v>#VALUE!</v>
      </c>
      <c r="AO211" s="5" t="e">
        <f>A_R[[#This Row],[14+]]-A_R[[#This Row],[15+]]</f>
        <v>#VALUE!</v>
      </c>
      <c r="AP211" s="5" t="e">
        <f>A_R[[#This Row],[15+]]-A_R[[#This Row],[16+]]</f>
        <v>#VALUE!</v>
      </c>
      <c r="AQ211" s="5" t="e">
        <f>A_R[[#This Row],[16+]]-A_R[[#This Row],[17+]]</f>
        <v>#VALUE!</v>
      </c>
      <c r="AR211" s="5" t="e">
        <f>A_R[[#This Row],[17+]]-A_R[[#This Row],[18+]]</f>
        <v>#VALUE!</v>
      </c>
      <c r="AS211" s="5" t="e">
        <f>A_R[[#This Row],[18+]]-A_R[[#This Row],[19+]]</f>
        <v>#VALUE!</v>
      </c>
      <c r="AT211" s="5" t="e">
        <f>A_R[[#This Row],[19+]]-A_R[[#This Row],[20+]]</f>
        <v>#VALUE!</v>
      </c>
      <c r="AU211" s="5" t="e">
        <f>A_R[[#This Row],[20+]]-A_R[[#This Row],[21+]]</f>
        <v>#VALUE!</v>
      </c>
      <c r="AV211" s="5" t="e">
        <f>A_R[[#This Row],[21+]]-A_R[[#This Row],[22+]]</f>
        <v>#VALUE!</v>
      </c>
      <c r="AW211" s="5" t="e">
        <f>A_R[[#This Row],[22+]]-A_R[[#This Row],[23+]]</f>
        <v>#VALUE!</v>
      </c>
      <c r="AX211" s="5" t="e">
        <f>A_R[[#This Row],[23+]]-A_R[[#This Row],[24+]]</f>
        <v>#VALUE!</v>
      </c>
      <c r="AY211" s="5" t="e">
        <f>A_R[[#This Row],[24+]]-A_R[[#This Row],[25+]]</f>
        <v>#VALUE!</v>
      </c>
      <c r="AZ211" s="5" t="e">
        <f>A_R[[#This Row],[25+]]-A_R[[#This Row],[26+]]</f>
        <v>#VALUE!</v>
      </c>
      <c r="BA211" s="5" t="e">
        <f>A_R[[#This Row],[26+]]-A_R[[#This Row],[27+]]</f>
        <v>#VALUE!</v>
      </c>
      <c r="BB211" s="5" t="e">
        <f>A_R[[#This Row],[27+]]-A_R[[#This Row],[28+]]</f>
        <v>#VALUE!</v>
      </c>
    </row>
    <row r="212" spans="32:54" x14ac:dyDescent="0.25">
      <c r="AF212" s="5" t="e">
        <f>A_R[[#This Row],[5+]]-A_R[[#This Row],[6+]]</f>
        <v>#VALUE!</v>
      </c>
      <c r="AG212" s="5" t="e">
        <f>A_R[[#This Row],[6+]]-A_R[[#This Row],[7+]]</f>
        <v>#VALUE!</v>
      </c>
      <c r="AH212" s="5" t="e">
        <f>A_R[[#This Row],[7+]]-A_R[[#This Row],[8+]]</f>
        <v>#VALUE!</v>
      </c>
      <c r="AI212" s="5" t="e">
        <f>A_R[[#This Row],[8+]]-A_R[[#This Row],[9+]]</f>
        <v>#VALUE!</v>
      </c>
      <c r="AJ212" s="5" t="e">
        <f>A_R[[#This Row],[9+]]-A_R[[#This Row],[10+]]</f>
        <v>#VALUE!</v>
      </c>
      <c r="AK212" s="5" t="e">
        <f>A_R[[#This Row],[10+]]-A_R[[#This Row],[11+]]</f>
        <v>#VALUE!</v>
      </c>
      <c r="AL212" s="5" t="e">
        <f>A_R[[#This Row],[11+]]-A_R[[#This Row],[12+]]</f>
        <v>#VALUE!</v>
      </c>
      <c r="AM212" s="5" t="e">
        <f>A_R[[#This Row],[12+]]-A_R[[#This Row],[13+]]</f>
        <v>#VALUE!</v>
      </c>
      <c r="AN212" s="5" t="e">
        <f>A_R[[#This Row],[13+]]-A_R[[#This Row],[14+]]</f>
        <v>#VALUE!</v>
      </c>
      <c r="AO212" s="5" t="e">
        <f>A_R[[#This Row],[14+]]-A_R[[#This Row],[15+]]</f>
        <v>#VALUE!</v>
      </c>
      <c r="AP212" s="5" t="e">
        <f>A_R[[#This Row],[15+]]-A_R[[#This Row],[16+]]</f>
        <v>#VALUE!</v>
      </c>
      <c r="AQ212" s="5" t="e">
        <f>A_R[[#This Row],[16+]]-A_R[[#This Row],[17+]]</f>
        <v>#VALUE!</v>
      </c>
      <c r="AR212" s="5" t="e">
        <f>A_R[[#This Row],[17+]]-A_R[[#This Row],[18+]]</f>
        <v>#VALUE!</v>
      </c>
      <c r="AS212" s="5" t="e">
        <f>A_R[[#This Row],[18+]]-A_R[[#This Row],[19+]]</f>
        <v>#VALUE!</v>
      </c>
      <c r="AT212" s="5" t="e">
        <f>A_R[[#This Row],[19+]]-A_R[[#This Row],[20+]]</f>
        <v>#VALUE!</v>
      </c>
      <c r="AU212" s="5" t="e">
        <f>A_R[[#This Row],[20+]]-A_R[[#This Row],[21+]]</f>
        <v>#VALUE!</v>
      </c>
      <c r="AV212" s="5" t="e">
        <f>A_R[[#This Row],[21+]]-A_R[[#This Row],[22+]]</f>
        <v>#VALUE!</v>
      </c>
      <c r="AW212" s="5" t="e">
        <f>A_R[[#This Row],[22+]]-A_R[[#This Row],[23+]]</f>
        <v>#VALUE!</v>
      </c>
      <c r="AX212" s="5" t="e">
        <f>A_R[[#This Row],[23+]]-A_R[[#This Row],[24+]]</f>
        <v>#VALUE!</v>
      </c>
      <c r="AY212" s="5" t="e">
        <f>A_R[[#This Row],[24+]]-A_R[[#This Row],[25+]]</f>
        <v>#VALUE!</v>
      </c>
      <c r="AZ212" s="5" t="e">
        <f>A_R[[#This Row],[25+]]-A_R[[#This Row],[26+]]</f>
        <v>#VALUE!</v>
      </c>
      <c r="BA212" s="5" t="e">
        <f>A_R[[#This Row],[26+]]-A_R[[#This Row],[27+]]</f>
        <v>#VALUE!</v>
      </c>
      <c r="BB212" s="5" t="e">
        <f>A_R[[#This Row],[27+]]-A_R[[#This Row],[28+]]</f>
        <v>#VALUE!</v>
      </c>
    </row>
    <row r="213" spans="32:54" x14ac:dyDescent="0.25">
      <c r="AF213" s="5" t="e">
        <f>A_R[[#This Row],[5+]]-A_R[[#This Row],[6+]]</f>
        <v>#VALUE!</v>
      </c>
      <c r="AG213" s="5" t="e">
        <f>A_R[[#This Row],[6+]]-A_R[[#This Row],[7+]]</f>
        <v>#VALUE!</v>
      </c>
      <c r="AH213" s="5" t="e">
        <f>A_R[[#This Row],[7+]]-A_R[[#This Row],[8+]]</f>
        <v>#VALUE!</v>
      </c>
      <c r="AI213" s="5" t="e">
        <f>A_R[[#This Row],[8+]]-A_R[[#This Row],[9+]]</f>
        <v>#VALUE!</v>
      </c>
      <c r="AJ213" s="5" t="e">
        <f>A_R[[#This Row],[9+]]-A_R[[#This Row],[10+]]</f>
        <v>#VALUE!</v>
      </c>
      <c r="AK213" s="5" t="e">
        <f>A_R[[#This Row],[10+]]-A_R[[#This Row],[11+]]</f>
        <v>#VALUE!</v>
      </c>
      <c r="AL213" s="5" t="e">
        <f>A_R[[#This Row],[11+]]-A_R[[#This Row],[12+]]</f>
        <v>#VALUE!</v>
      </c>
      <c r="AM213" s="5" t="e">
        <f>A_R[[#This Row],[12+]]-A_R[[#This Row],[13+]]</f>
        <v>#VALUE!</v>
      </c>
      <c r="AN213" s="5" t="e">
        <f>A_R[[#This Row],[13+]]-A_R[[#This Row],[14+]]</f>
        <v>#VALUE!</v>
      </c>
      <c r="AO213" s="5" t="e">
        <f>A_R[[#This Row],[14+]]-A_R[[#This Row],[15+]]</f>
        <v>#VALUE!</v>
      </c>
      <c r="AP213" s="5" t="e">
        <f>A_R[[#This Row],[15+]]-A_R[[#This Row],[16+]]</f>
        <v>#VALUE!</v>
      </c>
      <c r="AQ213" s="5" t="e">
        <f>A_R[[#This Row],[16+]]-A_R[[#This Row],[17+]]</f>
        <v>#VALUE!</v>
      </c>
      <c r="AR213" s="5" t="e">
        <f>A_R[[#This Row],[17+]]-A_R[[#This Row],[18+]]</f>
        <v>#VALUE!</v>
      </c>
      <c r="AS213" s="5" t="e">
        <f>A_R[[#This Row],[18+]]-A_R[[#This Row],[19+]]</f>
        <v>#VALUE!</v>
      </c>
      <c r="AT213" s="5" t="e">
        <f>A_R[[#This Row],[19+]]-A_R[[#This Row],[20+]]</f>
        <v>#VALUE!</v>
      </c>
      <c r="AU213" s="5" t="e">
        <f>A_R[[#This Row],[20+]]-A_R[[#This Row],[21+]]</f>
        <v>#VALUE!</v>
      </c>
      <c r="AV213" s="5" t="e">
        <f>A_R[[#This Row],[21+]]-A_R[[#This Row],[22+]]</f>
        <v>#VALUE!</v>
      </c>
      <c r="AW213" s="5" t="e">
        <f>A_R[[#This Row],[22+]]-A_R[[#This Row],[23+]]</f>
        <v>#VALUE!</v>
      </c>
      <c r="AX213" s="5" t="e">
        <f>A_R[[#This Row],[23+]]-A_R[[#This Row],[24+]]</f>
        <v>#VALUE!</v>
      </c>
      <c r="AY213" s="5" t="e">
        <f>A_R[[#This Row],[24+]]-A_R[[#This Row],[25+]]</f>
        <v>#VALUE!</v>
      </c>
      <c r="AZ213" s="5" t="e">
        <f>A_R[[#This Row],[25+]]-A_R[[#This Row],[26+]]</f>
        <v>#VALUE!</v>
      </c>
      <c r="BA213" s="5" t="e">
        <f>A_R[[#This Row],[26+]]-A_R[[#This Row],[27+]]</f>
        <v>#VALUE!</v>
      </c>
      <c r="BB213" s="5" t="e">
        <f>A_R[[#This Row],[27+]]-A_R[[#This Row],[28+]]</f>
        <v>#VALUE!</v>
      </c>
    </row>
    <row r="214" spans="32:54" x14ac:dyDescent="0.25">
      <c r="AF214" s="5" t="e">
        <f>A_R[[#This Row],[5+]]-A_R[[#This Row],[6+]]</f>
        <v>#VALUE!</v>
      </c>
      <c r="AG214" s="5" t="e">
        <f>A_R[[#This Row],[6+]]-A_R[[#This Row],[7+]]</f>
        <v>#VALUE!</v>
      </c>
      <c r="AH214" s="5" t="e">
        <f>A_R[[#This Row],[7+]]-A_R[[#This Row],[8+]]</f>
        <v>#VALUE!</v>
      </c>
      <c r="AI214" s="5" t="e">
        <f>A_R[[#This Row],[8+]]-A_R[[#This Row],[9+]]</f>
        <v>#VALUE!</v>
      </c>
      <c r="AJ214" s="5" t="e">
        <f>A_R[[#This Row],[9+]]-A_R[[#This Row],[10+]]</f>
        <v>#VALUE!</v>
      </c>
      <c r="AK214" s="5" t="e">
        <f>A_R[[#This Row],[10+]]-A_R[[#This Row],[11+]]</f>
        <v>#VALUE!</v>
      </c>
      <c r="AL214" s="5" t="e">
        <f>A_R[[#This Row],[11+]]-A_R[[#This Row],[12+]]</f>
        <v>#VALUE!</v>
      </c>
      <c r="AM214" s="5" t="e">
        <f>A_R[[#This Row],[12+]]-A_R[[#This Row],[13+]]</f>
        <v>#VALUE!</v>
      </c>
      <c r="AN214" s="5" t="e">
        <f>A_R[[#This Row],[13+]]-A_R[[#This Row],[14+]]</f>
        <v>#VALUE!</v>
      </c>
      <c r="AO214" s="5" t="e">
        <f>A_R[[#This Row],[14+]]-A_R[[#This Row],[15+]]</f>
        <v>#VALUE!</v>
      </c>
      <c r="AP214" s="5" t="e">
        <f>A_R[[#This Row],[15+]]-A_R[[#This Row],[16+]]</f>
        <v>#VALUE!</v>
      </c>
      <c r="AQ214" s="5" t="e">
        <f>A_R[[#This Row],[16+]]-A_R[[#This Row],[17+]]</f>
        <v>#VALUE!</v>
      </c>
      <c r="AR214" s="5" t="e">
        <f>A_R[[#This Row],[17+]]-A_R[[#This Row],[18+]]</f>
        <v>#VALUE!</v>
      </c>
      <c r="AS214" s="5" t="e">
        <f>A_R[[#This Row],[18+]]-A_R[[#This Row],[19+]]</f>
        <v>#VALUE!</v>
      </c>
      <c r="AT214" s="5" t="e">
        <f>A_R[[#This Row],[19+]]-A_R[[#This Row],[20+]]</f>
        <v>#VALUE!</v>
      </c>
      <c r="AU214" s="5" t="e">
        <f>A_R[[#This Row],[20+]]-A_R[[#This Row],[21+]]</f>
        <v>#VALUE!</v>
      </c>
      <c r="AV214" s="5" t="e">
        <f>A_R[[#This Row],[21+]]-A_R[[#This Row],[22+]]</f>
        <v>#VALUE!</v>
      </c>
      <c r="AW214" s="5" t="e">
        <f>A_R[[#This Row],[22+]]-A_R[[#This Row],[23+]]</f>
        <v>#VALUE!</v>
      </c>
      <c r="AX214" s="5" t="e">
        <f>A_R[[#This Row],[23+]]-A_R[[#This Row],[24+]]</f>
        <v>#VALUE!</v>
      </c>
      <c r="AY214" s="5" t="e">
        <f>A_R[[#This Row],[24+]]-A_R[[#This Row],[25+]]</f>
        <v>#VALUE!</v>
      </c>
      <c r="AZ214" s="5" t="e">
        <f>A_R[[#This Row],[25+]]-A_R[[#This Row],[26+]]</f>
        <v>#VALUE!</v>
      </c>
      <c r="BA214" s="5" t="e">
        <f>A_R[[#This Row],[26+]]-A_R[[#This Row],[27+]]</f>
        <v>#VALUE!</v>
      </c>
      <c r="BB214" s="5" t="e">
        <f>A_R[[#This Row],[27+]]-A_R[[#This Row],[28+]]</f>
        <v>#VALUE!</v>
      </c>
    </row>
    <row r="215" spans="32:54" x14ac:dyDescent="0.25">
      <c r="AF215" s="5" t="e">
        <f>A_R[[#This Row],[5+]]-A_R[[#This Row],[6+]]</f>
        <v>#VALUE!</v>
      </c>
      <c r="AG215" s="5" t="e">
        <f>A_R[[#This Row],[6+]]-A_R[[#This Row],[7+]]</f>
        <v>#VALUE!</v>
      </c>
      <c r="AH215" s="5" t="e">
        <f>A_R[[#This Row],[7+]]-A_R[[#This Row],[8+]]</f>
        <v>#VALUE!</v>
      </c>
      <c r="AI215" s="5" t="e">
        <f>A_R[[#This Row],[8+]]-A_R[[#This Row],[9+]]</f>
        <v>#VALUE!</v>
      </c>
      <c r="AJ215" s="5" t="e">
        <f>A_R[[#This Row],[9+]]-A_R[[#This Row],[10+]]</f>
        <v>#VALUE!</v>
      </c>
      <c r="AK215" s="5" t="e">
        <f>A_R[[#This Row],[10+]]-A_R[[#This Row],[11+]]</f>
        <v>#VALUE!</v>
      </c>
      <c r="AL215" s="5" t="e">
        <f>A_R[[#This Row],[11+]]-A_R[[#This Row],[12+]]</f>
        <v>#VALUE!</v>
      </c>
      <c r="AM215" s="5" t="e">
        <f>A_R[[#This Row],[12+]]-A_R[[#This Row],[13+]]</f>
        <v>#VALUE!</v>
      </c>
      <c r="AN215" s="5" t="e">
        <f>A_R[[#This Row],[13+]]-A_R[[#This Row],[14+]]</f>
        <v>#VALUE!</v>
      </c>
      <c r="AO215" s="5" t="e">
        <f>A_R[[#This Row],[14+]]-A_R[[#This Row],[15+]]</f>
        <v>#VALUE!</v>
      </c>
      <c r="AP215" s="5" t="e">
        <f>A_R[[#This Row],[15+]]-A_R[[#This Row],[16+]]</f>
        <v>#VALUE!</v>
      </c>
      <c r="AQ215" s="5" t="e">
        <f>A_R[[#This Row],[16+]]-A_R[[#This Row],[17+]]</f>
        <v>#VALUE!</v>
      </c>
      <c r="AR215" s="5" t="e">
        <f>A_R[[#This Row],[17+]]-A_R[[#This Row],[18+]]</f>
        <v>#VALUE!</v>
      </c>
      <c r="AS215" s="5" t="e">
        <f>A_R[[#This Row],[18+]]-A_R[[#This Row],[19+]]</f>
        <v>#VALUE!</v>
      </c>
      <c r="AT215" s="5" t="e">
        <f>A_R[[#This Row],[19+]]-A_R[[#This Row],[20+]]</f>
        <v>#VALUE!</v>
      </c>
      <c r="AU215" s="5" t="e">
        <f>A_R[[#This Row],[20+]]-A_R[[#This Row],[21+]]</f>
        <v>#VALUE!</v>
      </c>
      <c r="AV215" s="5" t="e">
        <f>A_R[[#This Row],[21+]]-A_R[[#This Row],[22+]]</f>
        <v>#VALUE!</v>
      </c>
      <c r="AW215" s="5" t="e">
        <f>A_R[[#This Row],[22+]]-A_R[[#This Row],[23+]]</f>
        <v>#VALUE!</v>
      </c>
      <c r="AX215" s="5" t="e">
        <f>A_R[[#This Row],[23+]]-A_R[[#This Row],[24+]]</f>
        <v>#VALUE!</v>
      </c>
      <c r="AY215" s="5" t="e">
        <f>A_R[[#This Row],[24+]]-A_R[[#This Row],[25+]]</f>
        <v>#VALUE!</v>
      </c>
      <c r="AZ215" s="5" t="e">
        <f>A_R[[#This Row],[25+]]-A_R[[#This Row],[26+]]</f>
        <v>#VALUE!</v>
      </c>
      <c r="BA215" s="5" t="e">
        <f>A_R[[#This Row],[26+]]-A_R[[#This Row],[27+]]</f>
        <v>#VALUE!</v>
      </c>
      <c r="BB215" s="5" t="e">
        <f>A_R[[#This Row],[27+]]-A_R[[#This Row],[28+]]</f>
        <v>#VALUE!</v>
      </c>
    </row>
    <row r="216" spans="32:54" x14ac:dyDescent="0.25">
      <c r="AF216" s="5" t="e">
        <f>A_R[[#This Row],[5+]]-A_R[[#This Row],[6+]]</f>
        <v>#VALUE!</v>
      </c>
      <c r="AG216" s="5" t="e">
        <f>A_R[[#This Row],[6+]]-A_R[[#This Row],[7+]]</f>
        <v>#VALUE!</v>
      </c>
      <c r="AH216" s="5" t="e">
        <f>A_R[[#This Row],[7+]]-A_R[[#This Row],[8+]]</f>
        <v>#VALUE!</v>
      </c>
      <c r="AI216" s="5" t="e">
        <f>A_R[[#This Row],[8+]]-A_R[[#This Row],[9+]]</f>
        <v>#VALUE!</v>
      </c>
      <c r="AJ216" s="5" t="e">
        <f>A_R[[#This Row],[9+]]-A_R[[#This Row],[10+]]</f>
        <v>#VALUE!</v>
      </c>
      <c r="AK216" s="5" t="e">
        <f>A_R[[#This Row],[10+]]-A_R[[#This Row],[11+]]</f>
        <v>#VALUE!</v>
      </c>
      <c r="AL216" s="5" t="e">
        <f>A_R[[#This Row],[11+]]-A_R[[#This Row],[12+]]</f>
        <v>#VALUE!</v>
      </c>
      <c r="AM216" s="5" t="e">
        <f>A_R[[#This Row],[12+]]-A_R[[#This Row],[13+]]</f>
        <v>#VALUE!</v>
      </c>
      <c r="AN216" s="5" t="e">
        <f>A_R[[#This Row],[13+]]-A_R[[#This Row],[14+]]</f>
        <v>#VALUE!</v>
      </c>
      <c r="AO216" s="5" t="e">
        <f>A_R[[#This Row],[14+]]-A_R[[#This Row],[15+]]</f>
        <v>#VALUE!</v>
      </c>
      <c r="AP216" s="5" t="e">
        <f>A_R[[#This Row],[15+]]-A_R[[#This Row],[16+]]</f>
        <v>#VALUE!</v>
      </c>
      <c r="AQ216" s="5" t="e">
        <f>A_R[[#This Row],[16+]]-A_R[[#This Row],[17+]]</f>
        <v>#VALUE!</v>
      </c>
      <c r="AR216" s="5" t="e">
        <f>A_R[[#This Row],[17+]]-A_R[[#This Row],[18+]]</f>
        <v>#VALUE!</v>
      </c>
      <c r="AS216" s="5" t="e">
        <f>A_R[[#This Row],[18+]]-A_R[[#This Row],[19+]]</f>
        <v>#VALUE!</v>
      </c>
      <c r="AT216" s="5" t="e">
        <f>A_R[[#This Row],[19+]]-A_R[[#This Row],[20+]]</f>
        <v>#VALUE!</v>
      </c>
      <c r="AU216" s="5" t="e">
        <f>A_R[[#This Row],[20+]]-A_R[[#This Row],[21+]]</f>
        <v>#VALUE!</v>
      </c>
      <c r="AV216" s="5" t="e">
        <f>A_R[[#This Row],[21+]]-A_R[[#This Row],[22+]]</f>
        <v>#VALUE!</v>
      </c>
      <c r="AW216" s="5" t="e">
        <f>A_R[[#This Row],[22+]]-A_R[[#This Row],[23+]]</f>
        <v>#VALUE!</v>
      </c>
      <c r="AX216" s="5" t="e">
        <f>A_R[[#This Row],[23+]]-A_R[[#This Row],[24+]]</f>
        <v>#VALUE!</v>
      </c>
      <c r="AY216" s="5" t="e">
        <f>A_R[[#This Row],[24+]]-A_R[[#This Row],[25+]]</f>
        <v>#VALUE!</v>
      </c>
      <c r="AZ216" s="5" t="e">
        <f>A_R[[#This Row],[25+]]-A_R[[#This Row],[26+]]</f>
        <v>#VALUE!</v>
      </c>
      <c r="BA216" s="5" t="e">
        <f>A_R[[#This Row],[26+]]-A_R[[#This Row],[27+]]</f>
        <v>#VALUE!</v>
      </c>
      <c r="BB216" s="5" t="e">
        <f>A_R[[#This Row],[27+]]-A_R[[#This Row],[28+]]</f>
        <v>#VALUE!</v>
      </c>
    </row>
    <row r="217" spans="32:54" x14ac:dyDescent="0.25">
      <c r="AF217" s="5" t="e">
        <f>A_R[[#This Row],[5+]]-A_R[[#This Row],[6+]]</f>
        <v>#VALUE!</v>
      </c>
      <c r="AG217" s="5" t="e">
        <f>A_R[[#This Row],[6+]]-A_R[[#This Row],[7+]]</f>
        <v>#VALUE!</v>
      </c>
      <c r="AH217" s="5" t="e">
        <f>A_R[[#This Row],[7+]]-A_R[[#This Row],[8+]]</f>
        <v>#VALUE!</v>
      </c>
      <c r="AI217" s="5" t="e">
        <f>A_R[[#This Row],[8+]]-A_R[[#This Row],[9+]]</f>
        <v>#VALUE!</v>
      </c>
      <c r="AJ217" s="5" t="e">
        <f>A_R[[#This Row],[9+]]-A_R[[#This Row],[10+]]</f>
        <v>#VALUE!</v>
      </c>
      <c r="AK217" s="5" t="e">
        <f>A_R[[#This Row],[10+]]-A_R[[#This Row],[11+]]</f>
        <v>#VALUE!</v>
      </c>
      <c r="AL217" s="5" t="e">
        <f>A_R[[#This Row],[11+]]-A_R[[#This Row],[12+]]</f>
        <v>#VALUE!</v>
      </c>
      <c r="AM217" s="5" t="e">
        <f>A_R[[#This Row],[12+]]-A_R[[#This Row],[13+]]</f>
        <v>#VALUE!</v>
      </c>
      <c r="AN217" s="5" t="e">
        <f>A_R[[#This Row],[13+]]-A_R[[#This Row],[14+]]</f>
        <v>#VALUE!</v>
      </c>
      <c r="AO217" s="5" t="e">
        <f>A_R[[#This Row],[14+]]-A_R[[#This Row],[15+]]</f>
        <v>#VALUE!</v>
      </c>
      <c r="AP217" s="5" t="e">
        <f>A_R[[#This Row],[15+]]-A_R[[#This Row],[16+]]</f>
        <v>#VALUE!</v>
      </c>
      <c r="AQ217" s="5" t="e">
        <f>A_R[[#This Row],[16+]]-A_R[[#This Row],[17+]]</f>
        <v>#VALUE!</v>
      </c>
      <c r="AR217" s="5" t="e">
        <f>A_R[[#This Row],[17+]]-A_R[[#This Row],[18+]]</f>
        <v>#VALUE!</v>
      </c>
      <c r="AS217" s="5" t="e">
        <f>A_R[[#This Row],[18+]]-A_R[[#This Row],[19+]]</f>
        <v>#VALUE!</v>
      </c>
      <c r="AT217" s="5" t="e">
        <f>A_R[[#This Row],[19+]]-A_R[[#This Row],[20+]]</f>
        <v>#VALUE!</v>
      </c>
      <c r="AU217" s="5" t="e">
        <f>A_R[[#This Row],[20+]]-A_R[[#This Row],[21+]]</f>
        <v>#VALUE!</v>
      </c>
      <c r="AV217" s="5" t="e">
        <f>A_R[[#This Row],[21+]]-A_R[[#This Row],[22+]]</f>
        <v>#VALUE!</v>
      </c>
      <c r="AW217" s="5" t="e">
        <f>A_R[[#This Row],[22+]]-A_R[[#This Row],[23+]]</f>
        <v>#VALUE!</v>
      </c>
      <c r="AX217" s="5" t="e">
        <f>A_R[[#This Row],[23+]]-A_R[[#This Row],[24+]]</f>
        <v>#VALUE!</v>
      </c>
      <c r="AY217" s="5" t="e">
        <f>A_R[[#This Row],[24+]]-A_R[[#This Row],[25+]]</f>
        <v>#VALUE!</v>
      </c>
      <c r="AZ217" s="5" t="e">
        <f>A_R[[#This Row],[25+]]-A_R[[#This Row],[26+]]</f>
        <v>#VALUE!</v>
      </c>
      <c r="BA217" s="5" t="e">
        <f>A_R[[#This Row],[26+]]-A_R[[#This Row],[27+]]</f>
        <v>#VALUE!</v>
      </c>
      <c r="BB217" s="5" t="e">
        <f>A_R[[#This Row],[27+]]-A_R[[#This Row],[28+]]</f>
        <v>#VALUE!</v>
      </c>
    </row>
    <row r="218" spans="32:54" x14ac:dyDescent="0.25">
      <c r="AF218" s="5" t="e">
        <f>A_R[[#This Row],[5+]]-A_R[[#This Row],[6+]]</f>
        <v>#VALUE!</v>
      </c>
      <c r="AG218" s="5" t="e">
        <f>A_R[[#This Row],[6+]]-A_R[[#This Row],[7+]]</f>
        <v>#VALUE!</v>
      </c>
      <c r="AH218" s="5" t="e">
        <f>A_R[[#This Row],[7+]]-A_R[[#This Row],[8+]]</f>
        <v>#VALUE!</v>
      </c>
      <c r="AI218" s="5" t="e">
        <f>A_R[[#This Row],[8+]]-A_R[[#This Row],[9+]]</f>
        <v>#VALUE!</v>
      </c>
      <c r="AJ218" s="5" t="e">
        <f>A_R[[#This Row],[9+]]-A_R[[#This Row],[10+]]</f>
        <v>#VALUE!</v>
      </c>
      <c r="AK218" s="5" t="e">
        <f>A_R[[#This Row],[10+]]-A_R[[#This Row],[11+]]</f>
        <v>#VALUE!</v>
      </c>
      <c r="AL218" s="5" t="e">
        <f>A_R[[#This Row],[11+]]-A_R[[#This Row],[12+]]</f>
        <v>#VALUE!</v>
      </c>
      <c r="AM218" s="5" t="e">
        <f>A_R[[#This Row],[12+]]-A_R[[#This Row],[13+]]</f>
        <v>#VALUE!</v>
      </c>
      <c r="AN218" s="5" t="e">
        <f>A_R[[#This Row],[13+]]-A_R[[#This Row],[14+]]</f>
        <v>#VALUE!</v>
      </c>
      <c r="AO218" s="5" t="e">
        <f>A_R[[#This Row],[14+]]-A_R[[#This Row],[15+]]</f>
        <v>#VALUE!</v>
      </c>
      <c r="AP218" s="5" t="e">
        <f>A_R[[#This Row],[15+]]-A_R[[#This Row],[16+]]</f>
        <v>#VALUE!</v>
      </c>
      <c r="AQ218" s="5" t="e">
        <f>A_R[[#This Row],[16+]]-A_R[[#This Row],[17+]]</f>
        <v>#VALUE!</v>
      </c>
      <c r="AR218" s="5" t="e">
        <f>A_R[[#This Row],[17+]]-A_R[[#This Row],[18+]]</f>
        <v>#VALUE!</v>
      </c>
      <c r="AS218" s="5" t="e">
        <f>A_R[[#This Row],[18+]]-A_R[[#This Row],[19+]]</f>
        <v>#VALUE!</v>
      </c>
      <c r="AT218" s="5" t="e">
        <f>A_R[[#This Row],[19+]]-A_R[[#This Row],[20+]]</f>
        <v>#VALUE!</v>
      </c>
      <c r="AU218" s="5" t="e">
        <f>A_R[[#This Row],[20+]]-A_R[[#This Row],[21+]]</f>
        <v>#VALUE!</v>
      </c>
      <c r="AV218" s="5" t="e">
        <f>A_R[[#This Row],[21+]]-A_R[[#This Row],[22+]]</f>
        <v>#VALUE!</v>
      </c>
      <c r="AW218" s="5" t="e">
        <f>A_R[[#This Row],[22+]]-A_R[[#This Row],[23+]]</f>
        <v>#VALUE!</v>
      </c>
      <c r="AX218" s="5" t="e">
        <f>A_R[[#This Row],[23+]]-A_R[[#This Row],[24+]]</f>
        <v>#VALUE!</v>
      </c>
      <c r="AY218" s="5" t="e">
        <f>A_R[[#This Row],[24+]]-A_R[[#This Row],[25+]]</f>
        <v>#VALUE!</v>
      </c>
      <c r="AZ218" s="5" t="e">
        <f>A_R[[#This Row],[25+]]-A_R[[#This Row],[26+]]</f>
        <v>#VALUE!</v>
      </c>
      <c r="BA218" s="5" t="e">
        <f>A_R[[#This Row],[26+]]-A_R[[#This Row],[27+]]</f>
        <v>#VALUE!</v>
      </c>
      <c r="BB218" s="5" t="e">
        <f>A_R[[#This Row],[27+]]-A_R[[#This Row],[28+]]</f>
        <v>#VALUE!</v>
      </c>
    </row>
    <row r="219" spans="32:54" x14ac:dyDescent="0.25">
      <c r="AF219" s="5" t="e">
        <f>A_R[[#This Row],[5+]]-A_R[[#This Row],[6+]]</f>
        <v>#VALUE!</v>
      </c>
      <c r="AG219" s="5" t="e">
        <f>A_R[[#This Row],[6+]]-A_R[[#This Row],[7+]]</f>
        <v>#VALUE!</v>
      </c>
      <c r="AH219" s="5" t="e">
        <f>A_R[[#This Row],[7+]]-A_R[[#This Row],[8+]]</f>
        <v>#VALUE!</v>
      </c>
      <c r="AI219" s="5" t="e">
        <f>A_R[[#This Row],[8+]]-A_R[[#This Row],[9+]]</f>
        <v>#VALUE!</v>
      </c>
      <c r="AJ219" s="5" t="e">
        <f>A_R[[#This Row],[9+]]-A_R[[#This Row],[10+]]</f>
        <v>#VALUE!</v>
      </c>
      <c r="AK219" s="5" t="e">
        <f>A_R[[#This Row],[10+]]-A_R[[#This Row],[11+]]</f>
        <v>#VALUE!</v>
      </c>
      <c r="AL219" s="5" t="e">
        <f>A_R[[#This Row],[11+]]-A_R[[#This Row],[12+]]</f>
        <v>#VALUE!</v>
      </c>
      <c r="AM219" s="5" t="e">
        <f>A_R[[#This Row],[12+]]-A_R[[#This Row],[13+]]</f>
        <v>#VALUE!</v>
      </c>
      <c r="AN219" s="5" t="e">
        <f>A_R[[#This Row],[13+]]-A_R[[#This Row],[14+]]</f>
        <v>#VALUE!</v>
      </c>
      <c r="AO219" s="5" t="e">
        <f>A_R[[#This Row],[14+]]-A_R[[#This Row],[15+]]</f>
        <v>#VALUE!</v>
      </c>
      <c r="AP219" s="5" t="e">
        <f>A_R[[#This Row],[15+]]-A_R[[#This Row],[16+]]</f>
        <v>#VALUE!</v>
      </c>
      <c r="AQ219" s="5" t="e">
        <f>A_R[[#This Row],[16+]]-A_R[[#This Row],[17+]]</f>
        <v>#VALUE!</v>
      </c>
      <c r="AR219" s="5" t="e">
        <f>A_R[[#This Row],[17+]]-A_R[[#This Row],[18+]]</f>
        <v>#VALUE!</v>
      </c>
      <c r="AS219" s="5" t="e">
        <f>A_R[[#This Row],[18+]]-A_R[[#This Row],[19+]]</f>
        <v>#VALUE!</v>
      </c>
      <c r="AT219" s="5" t="e">
        <f>A_R[[#This Row],[19+]]-A_R[[#This Row],[20+]]</f>
        <v>#VALUE!</v>
      </c>
      <c r="AU219" s="5" t="e">
        <f>A_R[[#This Row],[20+]]-A_R[[#This Row],[21+]]</f>
        <v>#VALUE!</v>
      </c>
      <c r="AV219" s="5" t="e">
        <f>A_R[[#This Row],[21+]]-A_R[[#This Row],[22+]]</f>
        <v>#VALUE!</v>
      </c>
      <c r="AW219" s="5" t="e">
        <f>A_R[[#This Row],[22+]]-A_R[[#This Row],[23+]]</f>
        <v>#VALUE!</v>
      </c>
      <c r="AX219" s="5" t="e">
        <f>A_R[[#This Row],[23+]]-A_R[[#This Row],[24+]]</f>
        <v>#VALUE!</v>
      </c>
      <c r="AY219" s="5" t="e">
        <f>A_R[[#This Row],[24+]]-A_R[[#This Row],[25+]]</f>
        <v>#VALUE!</v>
      </c>
      <c r="AZ219" s="5" t="e">
        <f>A_R[[#This Row],[25+]]-A_R[[#This Row],[26+]]</f>
        <v>#VALUE!</v>
      </c>
      <c r="BA219" s="5" t="e">
        <f>A_R[[#This Row],[26+]]-A_R[[#This Row],[27+]]</f>
        <v>#VALUE!</v>
      </c>
      <c r="BB219" s="5" t="e">
        <f>A_R[[#This Row],[27+]]-A_R[[#This Row],[28+]]</f>
        <v>#VALUE!</v>
      </c>
    </row>
    <row r="220" spans="32:54" x14ac:dyDescent="0.25">
      <c r="AF220" s="5" t="e">
        <f>A_R[[#This Row],[5+]]-A_R[[#This Row],[6+]]</f>
        <v>#VALUE!</v>
      </c>
      <c r="AG220" s="5" t="e">
        <f>A_R[[#This Row],[6+]]-A_R[[#This Row],[7+]]</f>
        <v>#VALUE!</v>
      </c>
      <c r="AH220" s="5" t="e">
        <f>A_R[[#This Row],[7+]]-A_R[[#This Row],[8+]]</f>
        <v>#VALUE!</v>
      </c>
      <c r="AI220" s="5" t="e">
        <f>A_R[[#This Row],[8+]]-A_R[[#This Row],[9+]]</f>
        <v>#VALUE!</v>
      </c>
      <c r="AJ220" s="5" t="e">
        <f>A_R[[#This Row],[9+]]-A_R[[#This Row],[10+]]</f>
        <v>#VALUE!</v>
      </c>
      <c r="AK220" s="5" t="e">
        <f>A_R[[#This Row],[10+]]-A_R[[#This Row],[11+]]</f>
        <v>#VALUE!</v>
      </c>
      <c r="AL220" s="5" t="e">
        <f>A_R[[#This Row],[11+]]-A_R[[#This Row],[12+]]</f>
        <v>#VALUE!</v>
      </c>
      <c r="AM220" s="5" t="e">
        <f>A_R[[#This Row],[12+]]-A_R[[#This Row],[13+]]</f>
        <v>#VALUE!</v>
      </c>
      <c r="AN220" s="5" t="e">
        <f>A_R[[#This Row],[13+]]-A_R[[#This Row],[14+]]</f>
        <v>#VALUE!</v>
      </c>
      <c r="AO220" s="5" t="e">
        <f>A_R[[#This Row],[14+]]-A_R[[#This Row],[15+]]</f>
        <v>#VALUE!</v>
      </c>
      <c r="AP220" s="5" t="e">
        <f>A_R[[#This Row],[15+]]-A_R[[#This Row],[16+]]</f>
        <v>#VALUE!</v>
      </c>
      <c r="AQ220" s="5" t="e">
        <f>A_R[[#This Row],[16+]]-A_R[[#This Row],[17+]]</f>
        <v>#VALUE!</v>
      </c>
      <c r="AR220" s="5" t="e">
        <f>A_R[[#This Row],[17+]]-A_R[[#This Row],[18+]]</f>
        <v>#VALUE!</v>
      </c>
      <c r="AS220" s="5" t="e">
        <f>A_R[[#This Row],[18+]]-A_R[[#This Row],[19+]]</f>
        <v>#VALUE!</v>
      </c>
      <c r="AT220" s="5" t="e">
        <f>A_R[[#This Row],[19+]]-A_R[[#This Row],[20+]]</f>
        <v>#VALUE!</v>
      </c>
      <c r="AU220" s="5" t="e">
        <f>A_R[[#This Row],[20+]]-A_R[[#This Row],[21+]]</f>
        <v>#VALUE!</v>
      </c>
      <c r="AV220" s="5" t="e">
        <f>A_R[[#This Row],[21+]]-A_R[[#This Row],[22+]]</f>
        <v>#VALUE!</v>
      </c>
      <c r="AW220" s="5" t="e">
        <f>A_R[[#This Row],[22+]]-A_R[[#This Row],[23+]]</f>
        <v>#VALUE!</v>
      </c>
      <c r="AX220" s="5" t="e">
        <f>A_R[[#This Row],[23+]]-A_R[[#This Row],[24+]]</f>
        <v>#VALUE!</v>
      </c>
      <c r="AY220" s="5" t="e">
        <f>A_R[[#This Row],[24+]]-A_R[[#This Row],[25+]]</f>
        <v>#VALUE!</v>
      </c>
      <c r="AZ220" s="5" t="e">
        <f>A_R[[#This Row],[25+]]-A_R[[#This Row],[26+]]</f>
        <v>#VALUE!</v>
      </c>
      <c r="BA220" s="5" t="e">
        <f>A_R[[#This Row],[26+]]-A_R[[#This Row],[27+]]</f>
        <v>#VALUE!</v>
      </c>
      <c r="BB220" s="5" t="e">
        <f>A_R[[#This Row],[27+]]-A_R[[#This Row],[28+]]</f>
        <v>#VALUE!</v>
      </c>
    </row>
    <row r="221" spans="32:54" x14ac:dyDescent="0.25">
      <c r="AF221" s="5" t="e">
        <f>A_R[[#This Row],[5+]]-A_R[[#This Row],[6+]]</f>
        <v>#VALUE!</v>
      </c>
      <c r="AG221" s="5" t="e">
        <f>A_R[[#This Row],[6+]]-A_R[[#This Row],[7+]]</f>
        <v>#VALUE!</v>
      </c>
      <c r="AH221" s="5" t="e">
        <f>A_R[[#This Row],[7+]]-A_R[[#This Row],[8+]]</f>
        <v>#VALUE!</v>
      </c>
      <c r="AI221" s="5" t="e">
        <f>A_R[[#This Row],[8+]]-A_R[[#This Row],[9+]]</f>
        <v>#VALUE!</v>
      </c>
      <c r="AJ221" s="5" t="e">
        <f>A_R[[#This Row],[9+]]-A_R[[#This Row],[10+]]</f>
        <v>#VALUE!</v>
      </c>
      <c r="AK221" s="5" t="e">
        <f>A_R[[#This Row],[10+]]-A_R[[#This Row],[11+]]</f>
        <v>#VALUE!</v>
      </c>
      <c r="AL221" s="5" t="e">
        <f>A_R[[#This Row],[11+]]-A_R[[#This Row],[12+]]</f>
        <v>#VALUE!</v>
      </c>
      <c r="AM221" s="5" t="e">
        <f>A_R[[#This Row],[12+]]-A_R[[#This Row],[13+]]</f>
        <v>#VALUE!</v>
      </c>
      <c r="AN221" s="5" t="e">
        <f>A_R[[#This Row],[13+]]-A_R[[#This Row],[14+]]</f>
        <v>#VALUE!</v>
      </c>
      <c r="AO221" s="5" t="e">
        <f>A_R[[#This Row],[14+]]-A_R[[#This Row],[15+]]</f>
        <v>#VALUE!</v>
      </c>
      <c r="AP221" s="5" t="e">
        <f>A_R[[#This Row],[15+]]-A_R[[#This Row],[16+]]</f>
        <v>#VALUE!</v>
      </c>
      <c r="AQ221" s="5" t="e">
        <f>A_R[[#This Row],[16+]]-A_R[[#This Row],[17+]]</f>
        <v>#VALUE!</v>
      </c>
      <c r="AR221" s="5" t="e">
        <f>A_R[[#This Row],[17+]]-A_R[[#This Row],[18+]]</f>
        <v>#VALUE!</v>
      </c>
      <c r="AS221" s="5" t="e">
        <f>A_R[[#This Row],[18+]]-A_R[[#This Row],[19+]]</f>
        <v>#VALUE!</v>
      </c>
      <c r="AT221" s="5" t="e">
        <f>A_R[[#This Row],[19+]]-A_R[[#This Row],[20+]]</f>
        <v>#VALUE!</v>
      </c>
      <c r="AU221" s="5" t="e">
        <f>A_R[[#This Row],[20+]]-A_R[[#This Row],[21+]]</f>
        <v>#VALUE!</v>
      </c>
      <c r="AV221" s="5" t="e">
        <f>A_R[[#This Row],[21+]]-A_R[[#This Row],[22+]]</f>
        <v>#VALUE!</v>
      </c>
      <c r="AW221" s="5" t="e">
        <f>A_R[[#This Row],[22+]]-A_R[[#This Row],[23+]]</f>
        <v>#VALUE!</v>
      </c>
      <c r="AX221" s="5" t="e">
        <f>A_R[[#This Row],[23+]]-A_R[[#This Row],[24+]]</f>
        <v>#VALUE!</v>
      </c>
      <c r="AY221" s="5" t="e">
        <f>A_R[[#This Row],[24+]]-A_R[[#This Row],[25+]]</f>
        <v>#VALUE!</v>
      </c>
      <c r="AZ221" s="5" t="e">
        <f>A_R[[#This Row],[25+]]-A_R[[#This Row],[26+]]</f>
        <v>#VALUE!</v>
      </c>
      <c r="BA221" s="5" t="e">
        <f>A_R[[#This Row],[26+]]-A_R[[#This Row],[27+]]</f>
        <v>#VALUE!</v>
      </c>
      <c r="BB221" s="5" t="e">
        <f>A_R[[#This Row],[27+]]-A_R[[#This Row],[28+]]</f>
        <v>#VALUE!</v>
      </c>
    </row>
    <row r="222" spans="32:54" x14ac:dyDescent="0.25">
      <c r="AF222" s="5" t="e">
        <f>A_R[[#This Row],[5+]]-A_R[[#This Row],[6+]]</f>
        <v>#VALUE!</v>
      </c>
      <c r="AG222" s="5" t="e">
        <f>A_R[[#This Row],[6+]]-A_R[[#This Row],[7+]]</f>
        <v>#VALUE!</v>
      </c>
      <c r="AH222" s="5" t="e">
        <f>A_R[[#This Row],[7+]]-A_R[[#This Row],[8+]]</f>
        <v>#VALUE!</v>
      </c>
      <c r="AI222" s="5" t="e">
        <f>A_R[[#This Row],[8+]]-A_R[[#This Row],[9+]]</f>
        <v>#VALUE!</v>
      </c>
      <c r="AJ222" s="5" t="e">
        <f>A_R[[#This Row],[9+]]-A_R[[#This Row],[10+]]</f>
        <v>#VALUE!</v>
      </c>
      <c r="AK222" s="5" t="e">
        <f>A_R[[#This Row],[10+]]-A_R[[#This Row],[11+]]</f>
        <v>#VALUE!</v>
      </c>
      <c r="AL222" s="5" t="e">
        <f>A_R[[#This Row],[11+]]-A_R[[#This Row],[12+]]</f>
        <v>#VALUE!</v>
      </c>
      <c r="AM222" s="5" t="e">
        <f>A_R[[#This Row],[12+]]-A_R[[#This Row],[13+]]</f>
        <v>#VALUE!</v>
      </c>
      <c r="AN222" s="5" t="e">
        <f>A_R[[#This Row],[13+]]-A_R[[#This Row],[14+]]</f>
        <v>#VALUE!</v>
      </c>
      <c r="AO222" s="5" t="e">
        <f>A_R[[#This Row],[14+]]-A_R[[#This Row],[15+]]</f>
        <v>#VALUE!</v>
      </c>
      <c r="AP222" s="5" t="e">
        <f>A_R[[#This Row],[15+]]-A_R[[#This Row],[16+]]</f>
        <v>#VALUE!</v>
      </c>
      <c r="AQ222" s="5" t="e">
        <f>A_R[[#This Row],[16+]]-A_R[[#This Row],[17+]]</f>
        <v>#VALUE!</v>
      </c>
      <c r="AR222" s="5" t="e">
        <f>A_R[[#This Row],[17+]]-A_R[[#This Row],[18+]]</f>
        <v>#VALUE!</v>
      </c>
      <c r="AS222" s="5" t="e">
        <f>A_R[[#This Row],[18+]]-A_R[[#This Row],[19+]]</f>
        <v>#VALUE!</v>
      </c>
      <c r="AT222" s="5" t="e">
        <f>A_R[[#This Row],[19+]]-A_R[[#This Row],[20+]]</f>
        <v>#VALUE!</v>
      </c>
      <c r="AU222" s="5" t="e">
        <f>A_R[[#This Row],[20+]]-A_R[[#This Row],[21+]]</f>
        <v>#VALUE!</v>
      </c>
      <c r="AV222" s="5" t="e">
        <f>A_R[[#This Row],[21+]]-A_R[[#This Row],[22+]]</f>
        <v>#VALUE!</v>
      </c>
      <c r="AW222" s="5" t="e">
        <f>A_R[[#This Row],[22+]]-A_R[[#This Row],[23+]]</f>
        <v>#VALUE!</v>
      </c>
      <c r="AX222" s="5" t="e">
        <f>A_R[[#This Row],[23+]]-A_R[[#This Row],[24+]]</f>
        <v>#VALUE!</v>
      </c>
      <c r="AY222" s="5" t="e">
        <f>A_R[[#This Row],[24+]]-A_R[[#This Row],[25+]]</f>
        <v>#VALUE!</v>
      </c>
      <c r="AZ222" s="5" t="e">
        <f>A_R[[#This Row],[25+]]-A_R[[#This Row],[26+]]</f>
        <v>#VALUE!</v>
      </c>
      <c r="BA222" s="5" t="e">
        <f>A_R[[#This Row],[26+]]-A_R[[#This Row],[27+]]</f>
        <v>#VALUE!</v>
      </c>
      <c r="BB222" s="5" t="e">
        <f>A_R[[#This Row],[27+]]-A_R[[#This Row],[28+]]</f>
        <v>#VALUE!</v>
      </c>
    </row>
    <row r="223" spans="32:54" x14ac:dyDescent="0.25">
      <c r="AF223" s="5" t="e">
        <f>A_R[[#This Row],[5+]]-A_R[[#This Row],[6+]]</f>
        <v>#VALUE!</v>
      </c>
      <c r="AG223" s="5" t="e">
        <f>A_R[[#This Row],[6+]]-A_R[[#This Row],[7+]]</f>
        <v>#VALUE!</v>
      </c>
      <c r="AH223" s="5" t="e">
        <f>A_R[[#This Row],[7+]]-A_R[[#This Row],[8+]]</f>
        <v>#VALUE!</v>
      </c>
      <c r="AI223" s="5" t="e">
        <f>A_R[[#This Row],[8+]]-A_R[[#This Row],[9+]]</f>
        <v>#VALUE!</v>
      </c>
      <c r="AJ223" s="5" t="e">
        <f>A_R[[#This Row],[9+]]-A_R[[#This Row],[10+]]</f>
        <v>#VALUE!</v>
      </c>
      <c r="AK223" s="5" t="e">
        <f>A_R[[#This Row],[10+]]-A_R[[#This Row],[11+]]</f>
        <v>#VALUE!</v>
      </c>
      <c r="AL223" s="5" t="e">
        <f>A_R[[#This Row],[11+]]-A_R[[#This Row],[12+]]</f>
        <v>#VALUE!</v>
      </c>
      <c r="AM223" s="5" t="e">
        <f>A_R[[#This Row],[12+]]-A_R[[#This Row],[13+]]</f>
        <v>#VALUE!</v>
      </c>
      <c r="AN223" s="5" t="e">
        <f>A_R[[#This Row],[13+]]-A_R[[#This Row],[14+]]</f>
        <v>#VALUE!</v>
      </c>
      <c r="AO223" s="5" t="e">
        <f>A_R[[#This Row],[14+]]-A_R[[#This Row],[15+]]</f>
        <v>#VALUE!</v>
      </c>
      <c r="AP223" s="5" t="e">
        <f>A_R[[#This Row],[15+]]-A_R[[#This Row],[16+]]</f>
        <v>#VALUE!</v>
      </c>
      <c r="AQ223" s="5" t="e">
        <f>A_R[[#This Row],[16+]]-A_R[[#This Row],[17+]]</f>
        <v>#VALUE!</v>
      </c>
      <c r="AR223" s="5" t="e">
        <f>A_R[[#This Row],[17+]]-A_R[[#This Row],[18+]]</f>
        <v>#VALUE!</v>
      </c>
      <c r="AS223" s="5" t="e">
        <f>A_R[[#This Row],[18+]]-A_R[[#This Row],[19+]]</f>
        <v>#VALUE!</v>
      </c>
      <c r="AT223" s="5" t="e">
        <f>A_R[[#This Row],[19+]]-A_R[[#This Row],[20+]]</f>
        <v>#VALUE!</v>
      </c>
      <c r="AU223" s="5" t="e">
        <f>A_R[[#This Row],[20+]]-A_R[[#This Row],[21+]]</f>
        <v>#VALUE!</v>
      </c>
      <c r="AV223" s="5" t="e">
        <f>A_R[[#This Row],[21+]]-A_R[[#This Row],[22+]]</f>
        <v>#VALUE!</v>
      </c>
      <c r="AW223" s="5" t="e">
        <f>A_R[[#This Row],[22+]]-A_R[[#This Row],[23+]]</f>
        <v>#VALUE!</v>
      </c>
      <c r="AX223" s="5" t="e">
        <f>A_R[[#This Row],[23+]]-A_R[[#This Row],[24+]]</f>
        <v>#VALUE!</v>
      </c>
      <c r="AY223" s="5" t="e">
        <f>A_R[[#This Row],[24+]]-A_R[[#This Row],[25+]]</f>
        <v>#VALUE!</v>
      </c>
      <c r="AZ223" s="5" t="e">
        <f>A_R[[#This Row],[25+]]-A_R[[#This Row],[26+]]</f>
        <v>#VALUE!</v>
      </c>
      <c r="BA223" s="5" t="e">
        <f>A_R[[#This Row],[26+]]-A_R[[#This Row],[27+]]</f>
        <v>#VALUE!</v>
      </c>
      <c r="BB223" s="5" t="e">
        <f>A_R[[#This Row],[27+]]-A_R[[#This Row],[28+]]</f>
        <v>#VALUE!</v>
      </c>
    </row>
    <row r="224" spans="32:54" x14ac:dyDescent="0.25">
      <c r="AF224" s="5" t="e">
        <f>A_R[[#This Row],[5+]]-A_R[[#This Row],[6+]]</f>
        <v>#VALUE!</v>
      </c>
      <c r="AG224" s="5" t="e">
        <f>A_R[[#This Row],[6+]]-A_R[[#This Row],[7+]]</f>
        <v>#VALUE!</v>
      </c>
      <c r="AH224" s="5" t="e">
        <f>A_R[[#This Row],[7+]]-A_R[[#This Row],[8+]]</f>
        <v>#VALUE!</v>
      </c>
      <c r="AI224" s="5" t="e">
        <f>A_R[[#This Row],[8+]]-A_R[[#This Row],[9+]]</f>
        <v>#VALUE!</v>
      </c>
      <c r="AJ224" s="5" t="e">
        <f>A_R[[#This Row],[9+]]-A_R[[#This Row],[10+]]</f>
        <v>#VALUE!</v>
      </c>
      <c r="AK224" s="5" t="e">
        <f>A_R[[#This Row],[10+]]-A_R[[#This Row],[11+]]</f>
        <v>#VALUE!</v>
      </c>
      <c r="AL224" s="5" t="e">
        <f>A_R[[#This Row],[11+]]-A_R[[#This Row],[12+]]</f>
        <v>#VALUE!</v>
      </c>
      <c r="AM224" s="5" t="e">
        <f>A_R[[#This Row],[12+]]-A_R[[#This Row],[13+]]</f>
        <v>#VALUE!</v>
      </c>
      <c r="AN224" s="5" t="e">
        <f>A_R[[#This Row],[13+]]-A_R[[#This Row],[14+]]</f>
        <v>#VALUE!</v>
      </c>
      <c r="AO224" s="5" t="e">
        <f>A_R[[#This Row],[14+]]-A_R[[#This Row],[15+]]</f>
        <v>#VALUE!</v>
      </c>
      <c r="AP224" s="5" t="e">
        <f>A_R[[#This Row],[15+]]-A_R[[#This Row],[16+]]</f>
        <v>#VALUE!</v>
      </c>
      <c r="AQ224" s="5" t="e">
        <f>A_R[[#This Row],[16+]]-A_R[[#This Row],[17+]]</f>
        <v>#VALUE!</v>
      </c>
      <c r="AR224" s="5" t="e">
        <f>A_R[[#This Row],[17+]]-A_R[[#This Row],[18+]]</f>
        <v>#VALUE!</v>
      </c>
      <c r="AS224" s="5" t="e">
        <f>A_R[[#This Row],[18+]]-A_R[[#This Row],[19+]]</f>
        <v>#VALUE!</v>
      </c>
      <c r="AT224" s="5" t="e">
        <f>A_R[[#This Row],[19+]]-A_R[[#This Row],[20+]]</f>
        <v>#VALUE!</v>
      </c>
      <c r="AU224" s="5" t="e">
        <f>A_R[[#This Row],[20+]]-A_R[[#This Row],[21+]]</f>
        <v>#VALUE!</v>
      </c>
      <c r="AV224" s="5" t="e">
        <f>A_R[[#This Row],[21+]]-A_R[[#This Row],[22+]]</f>
        <v>#VALUE!</v>
      </c>
      <c r="AW224" s="5" t="e">
        <f>A_R[[#This Row],[22+]]-A_R[[#This Row],[23+]]</f>
        <v>#VALUE!</v>
      </c>
      <c r="AX224" s="5" t="e">
        <f>A_R[[#This Row],[23+]]-A_R[[#This Row],[24+]]</f>
        <v>#VALUE!</v>
      </c>
      <c r="AY224" s="5" t="e">
        <f>A_R[[#This Row],[24+]]-A_R[[#This Row],[25+]]</f>
        <v>#VALUE!</v>
      </c>
      <c r="AZ224" s="5" t="e">
        <f>A_R[[#This Row],[25+]]-A_R[[#This Row],[26+]]</f>
        <v>#VALUE!</v>
      </c>
      <c r="BA224" s="5" t="e">
        <f>A_R[[#This Row],[26+]]-A_R[[#This Row],[27+]]</f>
        <v>#VALUE!</v>
      </c>
      <c r="BB224" s="5" t="e">
        <f>A_R[[#This Row],[27+]]-A_R[[#This Row],[28+]]</f>
        <v>#VALUE!</v>
      </c>
    </row>
    <row r="225" spans="32:54" x14ac:dyDescent="0.25">
      <c r="AF225" s="5" t="e">
        <f>A_R[[#This Row],[5+]]-A_R[[#This Row],[6+]]</f>
        <v>#VALUE!</v>
      </c>
      <c r="AG225" s="5" t="e">
        <f>A_R[[#This Row],[6+]]-A_R[[#This Row],[7+]]</f>
        <v>#VALUE!</v>
      </c>
      <c r="AH225" s="5" t="e">
        <f>A_R[[#This Row],[7+]]-A_R[[#This Row],[8+]]</f>
        <v>#VALUE!</v>
      </c>
      <c r="AI225" s="5" t="e">
        <f>A_R[[#This Row],[8+]]-A_R[[#This Row],[9+]]</f>
        <v>#VALUE!</v>
      </c>
      <c r="AJ225" s="5" t="e">
        <f>A_R[[#This Row],[9+]]-A_R[[#This Row],[10+]]</f>
        <v>#VALUE!</v>
      </c>
      <c r="AK225" s="5" t="e">
        <f>A_R[[#This Row],[10+]]-A_R[[#This Row],[11+]]</f>
        <v>#VALUE!</v>
      </c>
      <c r="AL225" s="5" t="e">
        <f>A_R[[#This Row],[11+]]-A_R[[#This Row],[12+]]</f>
        <v>#VALUE!</v>
      </c>
      <c r="AM225" s="5" t="e">
        <f>A_R[[#This Row],[12+]]-A_R[[#This Row],[13+]]</f>
        <v>#VALUE!</v>
      </c>
      <c r="AN225" s="5" t="e">
        <f>A_R[[#This Row],[13+]]-A_R[[#This Row],[14+]]</f>
        <v>#VALUE!</v>
      </c>
      <c r="AO225" s="5" t="e">
        <f>A_R[[#This Row],[14+]]-A_R[[#This Row],[15+]]</f>
        <v>#VALUE!</v>
      </c>
      <c r="AP225" s="5" t="e">
        <f>A_R[[#This Row],[15+]]-A_R[[#This Row],[16+]]</f>
        <v>#VALUE!</v>
      </c>
      <c r="AQ225" s="5" t="e">
        <f>A_R[[#This Row],[16+]]-A_R[[#This Row],[17+]]</f>
        <v>#VALUE!</v>
      </c>
      <c r="AR225" s="5" t="e">
        <f>A_R[[#This Row],[17+]]-A_R[[#This Row],[18+]]</f>
        <v>#VALUE!</v>
      </c>
      <c r="AS225" s="5" t="e">
        <f>A_R[[#This Row],[18+]]-A_R[[#This Row],[19+]]</f>
        <v>#VALUE!</v>
      </c>
      <c r="AT225" s="5" t="e">
        <f>A_R[[#This Row],[19+]]-A_R[[#This Row],[20+]]</f>
        <v>#VALUE!</v>
      </c>
      <c r="AU225" s="5" t="e">
        <f>A_R[[#This Row],[20+]]-A_R[[#This Row],[21+]]</f>
        <v>#VALUE!</v>
      </c>
      <c r="AV225" s="5" t="e">
        <f>A_R[[#This Row],[21+]]-A_R[[#This Row],[22+]]</f>
        <v>#VALUE!</v>
      </c>
      <c r="AW225" s="5" t="e">
        <f>A_R[[#This Row],[22+]]-A_R[[#This Row],[23+]]</f>
        <v>#VALUE!</v>
      </c>
      <c r="AX225" s="5" t="e">
        <f>A_R[[#This Row],[23+]]-A_R[[#This Row],[24+]]</f>
        <v>#VALUE!</v>
      </c>
      <c r="AY225" s="5" t="e">
        <f>A_R[[#This Row],[24+]]-A_R[[#This Row],[25+]]</f>
        <v>#VALUE!</v>
      </c>
      <c r="AZ225" s="5" t="e">
        <f>A_R[[#This Row],[25+]]-A_R[[#This Row],[26+]]</f>
        <v>#VALUE!</v>
      </c>
      <c r="BA225" s="5" t="e">
        <f>A_R[[#This Row],[26+]]-A_R[[#This Row],[27+]]</f>
        <v>#VALUE!</v>
      </c>
      <c r="BB225" s="5" t="e">
        <f>A_R[[#This Row],[27+]]-A_R[[#This Row],[28+]]</f>
        <v>#VALUE!</v>
      </c>
    </row>
    <row r="226" spans="32:54" x14ac:dyDescent="0.25">
      <c r="AF226" s="5" t="e">
        <f>A_R[[#This Row],[5+]]-A_R[[#This Row],[6+]]</f>
        <v>#VALUE!</v>
      </c>
      <c r="AG226" s="5" t="e">
        <f>A_R[[#This Row],[6+]]-A_R[[#This Row],[7+]]</f>
        <v>#VALUE!</v>
      </c>
      <c r="AH226" s="5" t="e">
        <f>A_R[[#This Row],[7+]]-A_R[[#This Row],[8+]]</f>
        <v>#VALUE!</v>
      </c>
      <c r="AI226" s="5" t="e">
        <f>A_R[[#This Row],[8+]]-A_R[[#This Row],[9+]]</f>
        <v>#VALUE!</v>
      </c>
      <c r="AJ226" s="5" t="e">
        <f>A_R[[#This Row],[9+]]-A_R[[#This Row],[10+]]</f>
        <v>#VALUE!</v>
      </c>
      <c r="AK226" s="5" t="e">
        <f>A_R[[#This Row],[10+]]-A_R[[#This Row],[11+]]</f>
        <v>#VALUE!</v>
      </c>
      <c r="AL226" s="5" t="e">
        <f>A_R[[#This Row],[11+]]-A_R[[#This Row],[12+]]</f>
        <v>#VALUE!</v>
      </c>
      <c r="AM226" s="5" t="e">
        <f>A_R[[#This Row],[12+]]-A_R[[#This Row],[13+]]</f>
        <v>#VALUE!</v>
      </c>
      <c r="AN226" s="5" t="e">
        <f>A_R[[#This Row],[13+]]-A_R[[#This Row],[14+]]</f>
        <v>#VALUE!</v>
      </c>
      <c r="AO226" s="5" t="e">
        <f>A_R[[#This Row],[14+]]-A_R[[#This Row],[15+]]</f>
        <v>#VALUE!</v>
      </c>
      <c r="AP226" s="5" t="e">
        <f>A_R[[#This Row],[15+]]-A_R[[#This Row],[16+]]</f>
        <v>#VALUE!</v>
      </c>
      <c r="AQ226" s="5" t="e">
        <f>A_R[[#This Row],[16+]]-A_R[[#This Row],[17+]]</f>
        <v>#VALUE!</v>
      </c>
      <c r="AR226" s="5" t="e">
        <f>A_R[[#This Row],[17+]]-A_R[[#This Row],[18+]]</f>
        <v>#VALUE!</v>
      </c>
      <c r="AS226" s="5" t="e">
        <f>A_R[[#This Row],[18+]]-A_R[[#This Row],[19+]]</f>
        <v>#VALUE!</v>
      </c>
      <c r="AT226" s="5" t="e">
        <f>A_R[[#This Row],[19+]]-A_R[[#This Row],[20+]]</f>
        <v>#VALUE!</v>
      </c>
      <c r="AU226" s="5" t="e">
        <f>A_R[[#This Row],[20+]]-A_R[[#This Row],[21+]]</f>
        <v>#VALUE!</v>
      </c>
      <c r="AV226" s="5" t="e">
        <f>A_R[[#This Row],[21+]]-A_R[[#This Row],[22+]]</f>
        <v>#VALUE!</v>
      </c>
      <c r="AW226" s="5" t="e">
        <f>A_R[[#This Row],[22+]]-A_R[[#This Row],[23+]]</f>
        <v>#VALUE!</v>
      </c>
      <c r="AX226" s="5" t="e">
        <f>A_R[[#This Row],[23+]]-A_R[[#This Row],[24+]]</f>
        <v>#VALUE!</v>
      </c>
      <c r="AY226" s="5" t="e">
        <f>A_R[[#This Row],[24+]]-A_R[[#This Row],[25+]]</f>
        <v>#VALUE!</v>
      </c>
      <c r="AZ226" s="5" t="e">
        <f>A_R[[#This Row],[25+]]-A_R[[#This Row],[26+]]</f>
        <v>#VALUE!</v>
      </c>
      <c r="BA226" s="5" t="e">
        <f>A_R[[#This Row],[26+]]-A_R[[#This Row],[27+]]</f>
        <v>#VALUE!</v>
      </c>
      <c r="BB226" s="5" t="e">
        <f>A_R[[#This Row],[27+]]-A_R[[#This Row],[28+]]</f>
        <v>#VALUE!</v>
      </c>
    </row>
    <row r="227" spans="32:54" x14ac:dyDescent="0.25">
      <c r="AF227" s="5" t="e">
        <f>A_R[[#This Row],[5+]]-A_R[[#This Row],[6+]]</f>
        <v>#VALUE!</v>
      </c>
      <c r="AG227" s="5" t="e">
        <f>A_R[[#This Row],[6+]]-A_R[[#This Row],[7+]]</f>
        <v>#VALUE!</v>
      </c>
      <c r="AH227" s="5" t="e">
        <f>A_R[[#This Row],[7+]]-A_R[[#This Row],[8+]]</f>
        <v>#VALUE!</v>
      </c>
      <c r="AI227" s="5" t="e">
        <f>A_R[[#This Row],[8+]]-A_R[[#This Row],[9+]]</f>
        <v>#VALUE!</v>
      </c>
      <c r="AJ227" s="5" t="e">
        <f>A_R[[#This Row],[9+]]-A_R[[#This Row],[10+]]</f>
        <v>#VALUE!</v>
      </c>
      <c r="AK227" s="5" t="e">
        <f>A_R[[#This Row],[10+]]-A_R[[#This Row],[11+]]</f>
        <v>#VALUE!</v>
      </c>
      <c r="AL227" s="5" t="e">
        <f>A_R[[#This Row],[11+]]-A_R[[#This Row],[12+]]</f>
        <v>#VALUE!</v>
      </c>
      <c r="AM227" s="5" t="e">
        <f>A_R[[#This Row],[12+]]-A_R[[#This Row],[13+]]</f>
        <v>#VALUE!</v>
      </c>
      <c r="AN227" s="5" t="e">
        <f>A_R[[#This Row],[13+]]-A_R[[#This Row],[14+]]</f>
        <v>#VALUE!</v>
      </c>
      <c r="AO227" s="5" t="e">
        <f>A_R[[#This Row],[14+]]-A_R[[#This Row],[15+]]</f>
        <v>#VALUE!</v>
      </c>
      <c r="AP227" s="5" t="e">
        <f>A_R[[#This Row],[15+]]-A_R[[#This Row],[16+]]</f>
        <v>#VALUE!</v>
      </c>
      <c r="AQ227" s="5" t="e">
        <f>A_R[[#This Row],[16+]]-A_R[[#This Row],[17+]]</f>
        <v>#VALUE!</v>
      </c>
      <c r="AR227" s="5" t="e">
        <f>A_R[[#This Row],[17+]]-A_R[[#This Row],[18+]]</f>
        <v>#VALUE!</v>
      </c>
      <c r="AS227" s="5" t="e">
        <f>A_R[[#This Row],[18+]]-A_R[[#This Row],[19+]]</f>
        <v>#VALUE!</v>
      </c>
      <c r="AT227" s="5" t="e">
        <f>A_R[[#This Row],[19+]]-A_R[[#This Row],[20+]]</f>
        <v>#VALUE!</v>
      </c>
      <c r="AU227" s="5" t="e">
        <f>A_R[[#This Row],[20+]]-A_R[[#This Row],[21+]]</f>
        <v>#VALUE!</v>
      </c>
      <c r="AV227" s="5" t="e">
        <f>A_R[[#This Row],[21+]]-A_R[[#This Row],[22+]]</f>
        <v>#VALUE!</v>
      </c>
      <c r="AW227" s="5" t="e">
        <f>A_R[[#This Row],[22+]]-A_R[[#This Row],[23+]]</f>
        <v>#VALUE!</v>
      </c>
      <c r="AX227" s="5" t="e">
        <f>A_R[[#This Row],[23+]]-A_R[[#This Row],[24+]]</f>
        <v>#VALUE!</v>
      </c>
      <c r="AY227" s="5" t="e">
        <f>A_R[[#This Row],[24+]]-A_R[[#This Row],[25+]]</f>
        <v>#VALUE!</v>
      </c>
      <c r="AZ227" s="5" t="e">
        <f>A_R[[#This Row],[25+]]-A_R[[#This Row],[26+]]</f>
        <v>#VALUE!</v>
      </c>
      <c r="BA227" s="5" t="e">
        <f>A_R[[#This Row],[26+]]-A_R[[#This Row],[27+]]</f>
        <v>#VALUE!</v>
      </c>
      <c r="BB227" s="5" t="e">
        <f>A_R[[#This Row],[27+]]-A_R[[#This Row],[28+]]</f>
        <v>#VALUE!</v>
      </c>
    </row>
    <row r="228" spans="32:54" x14ac:dyDescent="0.25">
      <c r="AF228" s="5" t="e">
        <f>A_R[[#This Row],[5+]]-A_R[[#This Row],[6+]]</f>
        <v>#VALUE!</v>
      </c>
      <c r="AG228" s="5" t="e">
        <f>A_R[[#This Row],[6+]]-A_R[[#This Row],[7+]]</f>
        <v>#VALUE!</v>
      </c>
      <c r="AH228" s="5" t="e">
        <f>A_R[[#This Row],[7+]]-A_R[[#This Row],[8+]]</f>
        <v>#VALUE!</v>
      </c>
      <c r="AI228" s="5" t="e">
        <f>A_R[[#This Row],[8+]]-A_R[[#This Row],[9+]]</f>
        <v>#VALUE!</v>
      </c>
      <c r="AJ228" s="5" t="e">
        <f>A_R[[#This Row],[9+]]-A_R[[#This Row],[10+]]</f>
        <v>#VALUE!</v>
      </c>
      <c r="AK228" s="5" t="e">
        <f>A_R[[#This Row],[10+]]-A_R[[#This Row],[11+]]</f>
        <v>#VALUE!</v>
      </c>
      <c r="AL228" s="5" t="e">
        <f>A_R[[#This Row],[11+]]-A_R[[#This Row],[12+]]</f>
        <v>#VALUE!</v>
      </c>
      <c r="AM228" s="5" t="e">
        <f>A_R[[#This Row],[12+]]-A_R[[#This Row],[13+]]</f>
        <v>#VALUE!</v>
      </c>
      <c r="AN228" s="5" t="e">
        <f>A_R[[#This Row],[13+]]-A_R[[#This Row],[14+]]</f>
        <v>#VALUE!</v>
      </c>
      <c r="AO228" s="5" t="e">
        <f>A_R[[#This Row],[14+]]-A_R[[#This Row],[15+]]</f>
        <v>#VALUE!</v>
      </c>
      <c r="AP228" s="5" t="e">
        <f>A_R[[#This Row],[15+]]-A_R[[#This Row],[16+]]</f>
        <v>#VALUE!</v>
      </c>
      <c r="AQ228" s="5" t="e">
        <f>A_R[[#This Row],[16+]]-A_R[[#This Row],[17+]]</f>
        <v>#VALUE!</v>
      </c>
      <c r="AR228" s="5" t="e">
        <f>A_R[[#This Row],[17+]]-A_R[[#This Row],[18+]]</f>
        <v>#VALUE!</v>
      </c>
      <c r="AS228" s="5" t="e">
        <f>A_R[[#This Row],[18+]]-A_R[[#This Row],[19+]]</f>
        <v>#VALUE!</v>
      </c>
      <c r="AT228" s="5" t="e">
        <f>A_R[[#This Row],[19+]]-A_R[[#This Row],[20+]]</f>
        <v>#VALUE!</v>
      </c>
      <c r="AU228" s="5" t="e">
        <f>A_R[[#This Row],[20+]]-A_R[[#This Row],[21+]]</f>
        <v>#VALUE!</v>
      </c>
      <c r="AV228" s="5" t="e">
        <f>A_R[[#This Row],[21+]]-A_R[[#This Row],[22+]]</f>
        <v>#VALUE!</v>
      </c>
      <c r="AW228" s="5" t="e">
        <f>A_R[[#This Row],[22+]]-A_R[[#This Row],[23+]]</f>
        <v>#VALUE!</v>
      </c>
      <c r="AX228" s="5" t="e">
        <f>A_R[[#This Row],[23+]]-A_R[[#This Row],[24+]]</f>
        <v>#VALUE!</v>
      </c>
      <c r="AY228" s="5" t="e">
        <f>A_R[[#This Row],[24+]]-A_R[[#This Row],[25+]]</f>
        <v>#VALUE!</v>
      </c>
      <c r="AZ228" s="5" t="e">
        <f>A_R[[#This Row],[25+]]-A_R[[#This Row],[26+]]</f>
        <v>#VALUE!</v>
      </c>
      <c r="BA228" s="5" t="e">
        <f>A_R[[#This Row],[26+]]-A_R[[#This Row],[27+]]</f>
        <v>#VALUE!</v>
      </c>
      <c r="BB228" s="5" t="e">
        <f>A_R[[#This Row],[27+]]-A_R[[#This Row],[28+]]</f>
        <v>#VALUE!</v>
      </c>
    </row>
    <row r="229" spans="32:54" x14ac:dyDescent="0.25">
      <c r="AF229" s="5" t="e">
        <f>A_R[[#This Row],[5+]]-A_R[[#This Row],[6+]]</f>
        <v>#VALUE!</v>
      </c>
      <c r="AG229" s="5" t="e">
        <f>A_R[[#This Row],[6+]]-A_R[[#This Row],[7+]]</f>
        <v>#VALUE!</v>
      </c>
      <c r="AH229" s="5" t="e">
        <f>A_R[[#This Row],[7+]]-A_R[[#This Row],[8+]]</f>
        <v>#VALUE!</v>
      </c>
      <c r="AI229" s="5" t="e">
        <f>A_R[[#This Row],[8+]]-A_R[[#This Row],[9+]]</f>
        <v>#VALUE!</v>
      </c>
      <c r="AJ229" s="5" t="e">
        <f>A_R[[#This Row],[9+]]-A_R[[#This Row],[10+]]</f>
        <v>#VALUE!</v>
      </c>
      <c r="AK229" s="5" t="e">
        <f>A_R[[#This Row],[10+]]-A_R[[#This Row],[11+]]</f>
        <v>#VALUE!</v>
      </c>
      <c r="AL229" s="5" t="e">
        <f>A_R[[#This Row],[11+]]-A_R[[#This Row],[12+]]</f>
        <v>#VALUE!</v>
      </c>
      <c r="AM229" s="5" t="e">
        <f>A_R[[#This Row],[12+]]-A_R[[#This Row],[13+]]</f>
        <v>#VALUE!</v>
      </c>
      <c r="AN229" s="5" t="e">
        <f>A_R[[#This Row],[13+]]-A_R[[#This Row],[14+]]</f>
        <v>#VALUE!</v>
      </c>
      <c r="AO229" s="5" t="e">
        <f>A_R[[#This Row],[14+]]-A_R[[#This Row],[15+]]</f>
        <v>#VALUE!</v>
      </c>
      <c r="AP229" s="5" t="e">
        <f>A_R[[#This Row],[15+]]-A_R[[#This Row],[16+]]</f>
        <v>#VALUE!</v>
      </c>
      <c r="AQ229" s="5" t="e">
        <f>A_R[[#This Row],[16+]]-A_R[[#This Row],[17+]]</f>
        <v>#VALUE!</v>
      </c>
      <c r="AR229" s="5" t="e">
        <f>A_R[[#This Row],[17+]]-A_R[[#This Row],[18+]]</f>
        <v>#VALUE!</v>
      </c>
      <c r="AS229" s="5" t="e">
        <f>A_R[[#This Row],[18+]]-A_R[[#This Row],[19+]]</f>
        <v>#VALUE!</v>
      </c>
      <c r="AT229" s="5" t="e">
        <f>A_R[[#This Row],[19+]]-A_R[[#This Row],[20+]]</f>
        <v>#VALUE!</v>
      </c>
      <c r="AU229" s="5" t="e">
        <f>A_R[[#This Row],[20+]]-A_R[[#This Row],[21+]]</f>
        <v>#VALUE!</v>
      </c>
      <c r="AV229" s="5" t="e">
        <f>A_R[[#This Row],[21+]]-A_R[[#This Row],[22+]]</f>
        <v>#VALUE!</v>
      </c>
      <c r="AW229" s="5" t="e">
        <f>A_R[[#This Row],[22+]]-A_R[[#This Row],[23+]]</f>
        <v>#VALUE!</v>
      </c>
      <c r="AX229" s="5" t="e">
        <f>A_R[[#This Row],[23+]]-A_R[[#This Row],[24+]]</f>
        <v>#VALUE!</v>
      </c>
      <c r="AY229" s="5" t="e">
        <f>A_R[[#This Row],[24+]]-A_R[[#This Row],[25+]]</f>
        <v>#VALUE!</v>
      </c>
      <c r="AZ229" s="5" t="e">
        <f>A_R[[#This Row],[25+]]-A_R[[#This Row],[26+]]</f>
        <v>#VALUE!</v>
      </c>
      <c r="BA229" s="5" t="e">
        <f>A_R[[#This Row],[26+]]-A_R[[#This Row],[27+]]</f>
        <v>#VALUE!</v>
      </c>
      <c r="BB229" s="5" t="e">
        <f>A_R[[#This Row],[27+]]-A_R[[#This Row],[28+]]</f>
        <v>#VALUE!</v>
      </c>
    </row>
    <row r="230" spans="32:54" x14ac:dyDescent="0.25">
      <c r="AF230" s="5" t="e">
        <f>A_R[[#This Row],[5+]]-A_R[[#This Row],[6+]]</f>
        <v>#VALUE!</v>
      </c>
      <c r="AG230" s="5" t="e">
        <f>A_R[[#This Row],[6+]]-A_R[[#This Row],[7+]]</f>
        <v>#VALUE!</v>
      </c>
      <c r="AH230" s="5" t="e">
        <f>A_R[[#This Row],[7+]]-A_R[[#This Row],[8+]]</f>
        <v>#VALUE!</v>
      </c>
      <c r="AI230" s="5" t="e">
        <f>A_R[[#This Row],[8+]]-A_R[[#This Row],[9+]]</f>
        <v>#VALUE!</v>
      </c>
      <c r="AJ230" s="5" t="e">
        <f>A_R[[#This Row],[9+]]-A_R[[#This Row],[10+]]</f>
        <v>#VALUE!</v>
      </c>
      <c r="AK230" s="5" t="e">
        <f>A_R[[#This Row],[10+]]-A_R[[#This Row],[11+]]</f>
        <v>#VALUE!</v>
      </c>
      <c r="AL230" s="5" t="e">
        <f>A_R[[#This Row],[11+]]-A_R[[#This Row],[12+]]</f>
        <v>#VALUE!</v>
      </c>
      <c r="AM230" s="5" t="e">
        <f>A_R[[#This Row],[12+]]-A_R[[#This Row],[13+]]</f>
        <v>#VALUE!</v>
      </c>
      <c r="AN230" s="5" t="e">
        <f>A_R[[#This Row],[13+]]-A_R[[#This Row],[14+]]</f>
        <v>#VALUE!</v>
      </c>
      <c r="AO230" s="5" t="e">
        <f>A_R[[#This Row],[14+]]-A_R[[#This Row],[15+]]</f>
        <v>#VALUE!</v>
      </c>
      <c r="AP230" s="5" t="e">
        <f>A_R[[#This Row],[15+]]-A_R[[#This Row],[16+]]</f>
        <v>#VALUE!</v>
      </c>
      <c r="AQ230" s="5" t="e">
        <f>A_R[[#This Row],[16+]]-A_R[[#This Row],[17+]]</f>
        <v>#VALUE!</v>
      </c>
      <c r="AR230" s="5" t="e">
        <f>A_R[[#This Row],[17+]]-A_R[[#This Row],[18+]]</f>
        <v>#VALUE!</v>
      </c>
      <c r="AS230" s="5" t="e">
        <f>A_R[[#This Row],[18+]]-A_R[[#This Row],[19+]]</f>
        <v>#VALUE!</v>
      </c>
      <c r="AT230" s="5" t="e">
        <f>A_R[[#This Row],[19+]]-A_R[[#This Row],[20+]]</f>
        <v>#VALUE!</v>
      </c>
      <c r="AU230" s="5" t="e">
        <f>A_R[[#This Row],[20+]]-A_R[[#This Row],[21+]]</f>
        <v>#VALUE!</v>
      </c>
      <c r="AV230" s="5" t="e">
        <f>A_R[[#This Row],[21+]]-A_R[[#This Row],[22+]]</f>
        <v>#VALUE!</v>
      </c>
      <c r="AW230" s="5" t="e">
        <f>A_R[[#This Row],[22+]]-A_R[[#This Row],[23+]]</f>
        <v>#VALUE!</v>
      </c>
      <c r="AX230" s="5" t="e">
        <f>A_R[[#This Row],[23+]]-A_R[[#This Row],[24+]]</f>
        <v>#VALUE!</v>
      </c>
      <c r="AY230" s="5" t="e">
        <f>A_R[[#This Row],[24+]]-A_R[[#This Row],[25+]]</f>
        <v>#VALUE!</v>
      </c>
      <c r="AZ230" s="5" t="e">
        <f>A_R[[#This Row],[25+]]-A_R[[#This Row],[26+]]</f>
        <v>#VALUE!</v>
      </c>
      <c r="BA230" s="5" t="e">
        <f>A_R[[#This Row],[26+]]-A_R[[#This Row],[27+]]</f>
        <v>#VALUE!</v>
      </c>
      <c r="BB230" s="5" t="e">
        <f>A_R[[#This Row],[27+]]-A_R[[#This Row],[28+]]</f>
        <v>#VALUE!</v>
      </c>
    </row>
    <row r="231" spans="32:54" x14ac:dyDescent="0.25">
      <c r="AF231" s="5" t="e">
        <f>A_R[[#This Row],[5+]]-A_R[[#This Row],[6+]]</f>
        <v>#VALUE!</v>
      </c>
      <c r="AG231" s="5" t="e">
        <f>A_R[[#This Row],[6+]]-A_R[[#This Row],[7+]]</f>
        <v>#VALUE!</v>
      </c>
      <c r="AH231" s="5" t="e">
        <f>A_R[[#This Row],[7+]]-A_R[[#This Row],[8+]]</f>
        <v>#VALUE!</v>
      </c>
      <c r="AI231" s="5" t="e">
        <f>A_R[[#This Row],[8+]]-A_R[[#This Row],[9+]]</f>
        <v>#VALUE!</v>
      </c>
      <c r="AJ231" s="5" t="e">
        <f>A_R[[#This Row],[9+]]-A_R[[#This Row],[10+]]</f>
        <v>#VALUE!</v>
      </c>
      <c r="AK231" s="5" t="e">
        <f>A_R[[#This Row],[10+]]-A_R[[#This Row],[11+]]</f>
        <v>#VALUE!</v>
      </c>
      <c r="AL231" s="5" t="e">
        <f>A_R[[#This Row],[11+]]-A_R[[#This Row],[12+]]</f>
        <v>#VALUE!</v>
      </c>
      <c r="AM231" s="5" t="e">
        <f>A_R[[#This Row],[12+]]-A_R[[#This Row],[13+]]</f>
        <v>#VALUE!</v>
      </c>
      <c r="AN231" s="5" t="e">
        <f>A_R[[#This Row],[13+]]-A_R[[#This Row],[14+]]</f>
        <v>#VALUE!</v>
      </c>
      <c r="AO231" s="5" t="e">
        <f>A_R[[#This Row],[14+]]-A_R[[#This Row],[15+]]</f>
        <v>#VALUE!</v>
      </c>
      <c r="AP231" s="5" t="e">
        <f>A_R[[#This Row],[15+]]-A_R[[#This Row],[16+]]</f>
        <v>#VALUE!</v>
      </c>
      <c r="AQ231" s="5" t="e">
        <f>A_R[[#This Row],[16+]]-A_R[[#This Row],[17+]]</f>
        <v>#VALUE!</v>
      </c>
      <c r="AR231" s="5" t="e">
        <f>A_R[[#This Row],[17+]]-A_R[[#This Row],[18+]]</f>
        <v>#VALUE!</v>
      </c>
      <c r="AS231" s="5" t="e">
        <f>A_R[[#This Row],[18+]]-A_R[[#This Row],[19+]]</f>
        <v>#VALUE!</v>
      </c>
      <c r="AT231" s="5" t="e">
        <f>A_R[[#This Row],[19+]]-A_R[[#This Row],[20+]]</f>
        <v>#VALUE!</v>
      </c>
      <c r="AU231" s="5" t="e">
        <f>A_R[[#This Row],[20+]]-A_R[[#This Row],[21+]]</f>
        <v>#VALUE!</v>
      </c>
      <c r="AV231" s="5" t="e">
        <f>A_R[[#This Row],[21+]]-A_R[[#This Row],[22+]]</f>
        <v>#VALUE!</v>
      </c>
      <c r="AW231" s="5" t="e">
        <f>A_R[[#This Row],[22+]]-A_R[[#This Row],[23+]]</f>
        <v>#VALUE!</v>
      </c>
      <c r="AX231" s="5" t="e">
        <f>A_R[[#This Row],[23+]]-A_R[[#This Row],[24+]]</f>
        <v>#VALUE!</v>
      </c>
      <c r="AY231" s="5" t="e">
        <f>A_R[[#This Row],[24+]]-A_R[[#This Row],[25+]]</f>
        <v>#VALUE!</v>
      </c>
      <c r="AZ231" s="5" t="e">
        <f>A_R[[#This Row],[25+]]-A_R[[#This Row],[26+]]</f>
        <v>#VALUE!</v>
      </c>
      <c r="BA231" s="5" t="e">
        <f>A_R[[#This Row],[26+]]-A_R[[#This Row],[27+]]</f>
        <v>#VALUE!</v>
      </c>
      <c r="BB231" s="5" t="e">
        <f>A_R[[#This Row],[27+]]-A_R[[#This Row],[28+]]</f>
        <v>#VALUE!</v>
      </c>
    </row>
    <row r="232" spans="32:54" x14ac:dyDescent="0.25">
      <c r="AF232" s="5" t="e">
        <f>A_R[[#This Row],[5+]]-A_R[[#This Row],[6+]]</f>
        <v>#VALUE!</v>
      </c>
      <c r="AG232" s="5" t="e">
        <f>A_R[[#This Row],[6+]]-A_R[[#This Row],[7+]]</f>
        <v>#VALUE!</v>
      </c>
      <c r="AH232" s="5" t="e">
        <f>A_R[[#This Row],[7+]]-A_R[[#This Row],[8+]]</f>
        <v>#VALUE!</v>
      </c>
      <c r="AI232" s="5" t="e">
        <f>A_R[[#This Row],[8+]]-A_R[[#This Row],[9+]]</f>
        <v>#VALUE!</v>
      </c>
      <c r="AJ232" s="5" t="e">
        <f>A_R[[#This Row],[9+]]-A_R[[#This Row],[10+]]</f>
        <v>#VALUE!</v>
      </c>
      <c r="AK232" s="5" t="e">
        <f>A_R[[#This Row],[10+]]-A_R[[#This Row],[11+]]</f>
        <v>#VALUE!</v>
      </c>
      <c r="AL232" s="5" t="e">
        <f>A_R[[#This Row],[11+]]-A_R[[#This Row],[12+]]</f>
        <v>#VALUE!</v>
      </c>
      <c r="AM232" s="5" t="e">
        <f>A_R[[#This Row],[12+]]-A_R[[#This Row],[13+]]</f>
        <v>#VALUE!</v>
      </c>
      <c r="AN232" s="5" t="e">
        <f>A_R[[#This Row],[13+]]-A_R[[#This Row],[14+]]</f>
        <v>#VALUE!</v>
      </c>
      <c r="AO232" s="5" t="e">
        <f>A_R[[#This Row],[14+]]-A_R[[#This Row],[15+]]</f>
        <v>#VALUE!</v>
      </c>
      <c r="AP232" s="5" t="e">
        <f>A_R[[#This Row],[15+]]-A_R[[#This Row],[16+]]</f>
        <v>#VALUE!</v>
      </c>
      <c r="AQ232" s="5" t="e">
        <f>A_R[[#This Row],[16+]]-A_R[[#This Row],[17+]]</f>
        <v>#VALUE!</v>
      </c>
      <c r="AR232" s="5" t="e">
        <f>A_R[[#This Row],[17+]]-A_R[[#This Row],[18+]]</f>
        <v>#VALUE!</v>
      </c>
      <c r="AS232" s="5" t="e">
        <f>A_R[[#This Row],[18+]]-A_R[[#This Row],[19+]]</f>
        <v>#VALUE!</v>
      </c>
      <c r="AT232" s="5" t="e">
        <f>A_R[[#This Row],[19+]]-A_R[[#This Row],[20+]]</f>
        <v>#VALUE!</v>
      </c>
      <c r="AU232" s="5" t="e">
        <f>A_R[[#This Row],[20+]]-A_R[[#This Row],[21+]]</f>
        <v>#VALUE!</v>
      </c>
      <c r="AV232" s="5" t="e">
        <f>A_R[[#This Row],[21+]]-A_R[[#This Row],[22+]]</f>
        <v>#VALUE!</v>
      </c>
      <c r="AW232" s="5" t="e">
        <f>A_R[[#This Row],[22+]]-A_R[[#This Row],[23+]]</f>
        <v>#VALUE!</v>
      </c>
      <c r="AX232" s="5" t="e">
        <f>A_R[[#This Row],[23+]]-A_R[[#This Row],[24+]]</f>
        <v>#VALUE!</v>
      </c>
      <c r="AY232" s="5" t="e">
        <f>A_R[[#This Row],[24+]]-A_R[[#This Row],[25+]]</f>
        <v>#VALUE!</v>
      </c>
      <c r="AZ232" s="5" t="e">
        <f>A_R[[#This Row],[25+]]-A_R[[#This Row],[26+]]</f>
        <v>#VALUE!</v>
      </c>
      <c r="BA232" s="5" t="e">
        <f>A_R[[#This Row],[26+]]-A_R[[#This Row],[27+]]</f>
        <v>#VALUE!</v>
      </c>
      <c r="BB232" s="5" t="e">
        <f>A_R[[#This Row],[27+]]-A_R[[#This Row],[28+]]</f>
        <v>#VALUE!</v>
      </c>
    </row>
    <row r="233" spans="32:54" x14ac:dyDescent="0.25">
      <c r="AF233" s="5" t="e">
        <f>A_R[[#This Row],[5+]]-A_R[[#This Row],[6+]]</f>
        <v>#VALUE!</v>
      </c>
      <c r="AG233" s="5" t="e">
        <f>A_R[[#This Row],[6+]]-A_R[[#This Row],[7+]]</f>
        <v>#VALUE!</v>
      </c>
      <c r="AH233" s="5" t="e">
        <f>A_R[[#This Row],[7+]]-A_R[[#This Row],[8+]]</f>
        <v>#VALUE!</v>
      </c>
      <c r="AI233" s="5" t="e">
        <f>A_R[[#This Row],[8+]]-A_R[[#This Row],[9+]]</f>
        <v>#VALUE!</v>
      </c>
      <c r="AJ233" s="5" t="e">
        <f>A_R[[#This Row],[9+]]-A_R[[#This Row],[10+]]</f>
        <v>#VALUE!</v>
      </c>
      <c r="AK233" s="5" t="e">
        <f>A_R[[#This Row],[10+]]-A_R[[#This Row],[11+]]</f>
        <v>#VALUE!</v>
      </c>
      <c r="AL233" s="5" t="e">
        <f>A_R[[#This Row],[11+]]-A_R[[#This Row],[12+]]</f>
        <v>#VALUE!</v>
      </c>
      <c r="AM233" s="5" t="e">
        <f>A_R[[#This Row],[12+]]-A_R[[#This Row],[13+]]</f>
        <v>#VALUE!</v>
      </c>
      <c r="AN233" s="5" t="e">
        <f>A_R[[#This Row],[13+]]-A_R[[#This Row],[14+]]</f>
        <v>#VALUE!</v>
      </c>
      <c r="AO233" s="5" t="e">
        <f>A_R[[#This Row],[14+]]-A_R[[#This Row],[15+]]</f>
        <v>#VALUE!</v>
      </c>
      <c r="AP233" s="5" t="e">
        <f>A_R[[#This Row],[15+]]-A_R[[#This Row],[16+]]</f>
        <v>#VALUE!</v>
      </c>
      <c r="AQ233" s="5" t="e">
        <f>A_R[[#This Row],[16+]]-A_R[[#This Row],[17+]]</f>
        <v>#VALUE!</v>
      </c>
      <c r="AR233" s="5" t="e">
        <f>A_R[[#This Row],[17+]]-A_R[[#This Row],[18+]]</f>
        <v>#VALUE!</v>
      </c>
      <c r="AS233" s="5" t="e">
        <f>A_R[[#This Row],[18+]]-A_R[[#This Row],[19+]]</f>
        <v>#VALUE!</v>
      </c>
      <c r="AT233" s="5" t="e">
        <f>A_R[[#This Row],[19+]]-A_R[[#This Row],[20+]]</f>
        <v>#VALUE!</v>
      </c>
      <c r="AU233" s="5" t="e">
        <f>A_R[[#This Row],[20+]]-A_R[[#This Row],[21+]]</f>
        <v>#VALUE!</v>
      </c>
      <c r="AV233" s="5" t="e">
        <f>A_R[[#This Row],[21+]]-A_R[[#This Row],[22+]]</f>
        <v>#VALUE!</v>
      </c>
      <c r="AW233" s="5" t="e">
        <f>A_R[[#This Row],[22+]]-A_R[[#This Row],[23+]]</f>
        <v>#VALUE!</v>
      </c>
      <c r="AX233" s="5" t="e">
        <f>A_R[[#This Row],[23+]]-A_R[[#This Row],[24+]]</f>
        <v>#VALUE!</v>
      </c>
      <c r="AY233" s="5" t="e">
        <f>A_R[[#This Row],[24+]]-A_R[[#This Row],[25+]]</f>
        <v>#VALUE!</v>
      </c>
      <c r="AZ233" s="5" t="e">
        <f>A_R[[#This Row],[25+]]-A_R[[#This Row],[26+]]</f>
        <v>#VALUE!</v>
      </c>
      <c r="BA233" s="5" t="e">
        <f>A_R[[#This Row],[26+]]-A_R[[#This Row],[27+]]</f>
        <v>#VALUE!</v>
      </c>
      <c r="BB233" s="5" t="e">
        <f>A_R[[#This Row],[27+]]-A_R[[#This Row],[28+]]</f>
        <v>#VALUE!</v>
      </c>
    </row>
    <row r="234" spans="32:54" x14ac:dyDescent="0.25">
      <c r="AF234" s="5" t="e">
        <f>A_R[[#This Row],[5+]]-A_R[[#This Row],[6+]]</f>
        <v>#VALUE!</v>
      </c>
      <c r="AG234" s="5" t="e">
        <f>A_R[[#This Row],[6+]]-A_R[[#This Row],[7+]]</f>
        <v>#VALUE!</v>
      </c>
      <c r="AH234" s="5" t="e">
        <f>A_R[[#This Row],[7+]]-A_R[[#This Row],[8+]]</f>
        <v>#VALUE!</v>
      </c>
      <c r="AI234" s="5" t="e">
        <f>A_R[[#This Row],[8+]]-A_R[[#This Row],[9+]]</f>
        <v>#VALUE!</v>
      </c>
      <c r="AJ234" s="5" t="e">
        <f>A_R[[#This Row],[9+]]-A_R[[#This Row],[10+]]</f>
        <v>#VALUE!</v>
      </c>
      <c r="AK234" s="5" t="e">
        <f>A_R[[#This Row],[10+]]-A_R[[#This Row],[11+]]</f>
        <v>#VALUE!</v>
      </c>
      <c r="AL234" s="5" t="e">
        <f>A_R[[#This Row],[11+]]-A_R[[#This Row],[12+]]</f>
        <v>#VALUE!</v>
      </c>
      <c r="AM234" s="5" t="e">
        <f>A_R[[#This Row],[12+]]-A_R[[#This Row],[13+]]</f>
        <v>#VALUE!</v>
      </c>
      <c r="AN234" s="5" t="e">
        <f>A_R[[#This Row],[13+]]-A_R[[#This Row],[14+]]</f>
        <v>#VALUE!</v>
      </c>
      <c r="AO234" s="5" t="e">
        <f>A_R[[#This Row],[14+]]-A_R[[#This Row],[15+]]</f>
        <v>#VALUE!</v>
      </c>
      <c r="AP234" s="5" t="e">
        <f>A_R[[#This Row],[15+]]-A_R[[#This Row],[16+]]</f>
        <v>#VALUE!</v>
      </c>
      <c r="AQ234" s="5" t="e">
        <f>A_R[[#This Row],[16+]]-A_R[[#This Row],[17+]]</f>
        <v>#VALUE!</v>
      </c>
      <c r="AR234" s="5" t="e">
        <f>A_R[[#This Row],[17+]]-A_R[[#This Row],[18+]]</f>
        <v>#VALUE!</v>
      </c>
      <c r="AS234" s="5" t="e">
        <f>A_R[[#This Row],[18+]]-A_R[[#This Row],[19+]]</f>
        <v>#VALUE!</v>
      </c>
      <c r="AT234" s="5" t="e">
        <f>A_R[[#This Row],[19+]]-A_R[[#This Row],[20+]]</f>
        <v>#VALUE!</v>
      </c>
      <c r="AU234" s="5" t="e">
        <f>A_R[[#This Row],[20+]]-A_R[[#This Row],[21+]]</f>
        <v>#VALUE!</v>
      </c>
      <c r="AV234" s="5" t="e">
        <f>A_R[[#This Row],[21+]]-A_R[[#This Row],[22+]]</f>
        <v>#VALUE!</v>
      </c>
      <c r="AW234" s="5" t="e">
        <f>A_R[[#This Row],[22+]]-A_R[[#This Row],[23+]]</f>
        <v>#VALUE!</v>
      </c>
      <c r="AX234" s="5" t="e">
        <f>A_R[[#This Row],[23+]]-A_R[[#This Row],[24+]]</f>
        <v>#VALUE!</v>
      </c>
      <c r="AY234" s="5" t="e">
        <f>A_R[[#This Row],[24+]]-A_R[[#This Row],[25+]]</f>
        <v>#VALUE!</v>
      </c>
      <c r="AZ234" s="5" t="e">
        <f>A_R[[#This Row],[25+]]-A_R[[#This Row],[26+]]</f>
        <v>#VALUE!</v>
      </c>
      <c r="BA234" s="5" t="e">
        <f>A_R[[#This Row],[26+]]-A_R[[#This Row],[27+]]</f>
        <v>#VALUE!</v>
      </c>
      <c r="BB234" s="5" t="e">
        <f>A_R[[#This Row],[27+]]-A_R[[#This Row],[28+]]</f>
        <v>#VALUE!</v>
      </c>
    </row>
    <row r="235" spans="32:54" x14ac:dyDescent="0.25">
      <c r="AF235" s="5" t="e">
        <f>A_R[[#This Row],[5+]]-A_R[[#This Row],[6+]]</f>
        <v>#VALUE!</v>
      </c>
      <c r="AG235" s="5" t="e">
        <f>A_R[[#This Row],[6+]]-A_R[[#This Row],[7+]]</f>
        <v>#VALUE!</v>
      </c>
      <c r="AH235" s="5" t="e">
        <f>A_R[[#This Row],[7+]]-A_R[[#This Row],[8+]]</f>
        <v>#VALUE!</v>
      </c>
      <c r="AI235" s="5" t="e">
        <f>A_R[[#This Row],[8+]]-A_R[[#This Row],[9+]]</f>
        <v>#VALUE!</v>
      </c>
      <c r="AJ235" s="5" t="e">
        <f>A_R[[#This Row],[9+]]-A_R[[#This Row],[10+]]</f>
        <v>#VALUE!</v>
      </c>
      <c r="AK235" s="5" t="e">
        <f>A_R[[#This Row],[10+]]-A_R[[#This Row],[11+]]</f>
        <v>#VALUE!</v>
      </c>
      <c r="AL235" s="5" t="e">
        <f>A_R[[#This Row],[11+]]-A_R[[#This Row],[12+]]</f>
        <v>#VALUE!</v>
      </c>
      <c r="AM235" s="5" t="e">
        <f>A_R[[#This Row],[12+]]-A_R[[#This Row],[13+]]</f>
        <v>#VALUE!</v>
      </c>
      <c r="AN235" s="5" t="e">
        <f>A_R[[#This Row],[13+]]-A_R[[#This Row],[14+]]</f>
        <v>#VALUE!</v>
      </c>
      <c r="AO235" s="5" t="e">
        <f>A_R[[#This Row],[14+]]-A_R[[#This Row],[15+]]</f>
        <v>#VALUE!</v>
      </c>
      <c r="AP235" s="5" t="e">
        <f>A_R[[#This Row],[15+]]-A_R[[#This Row],[16+]]</f>
        <v>#VALUE!</v>
      </c>
      <c r="AQ235" s="5" t="e">
        <f>A_R[[#This Row],[16+]]-A_R[[#This Row],[17+]]</f>
        <v>#VALUE!</v>
      </c>
      <c r="AR235" s="5" t="e">
        <f>A_R[[#This Row],[17+]]-A_R[[#This Row],[18+]]</f>
        <v>#VALUE!</v>
      </c>
      <c r="AS235" s="5" t="e">
        <f>A_R[[#This Row],[18+]]-A_R[[#This Row],[19+]]</f>
        <v>#VALUE!</v>
      </c>
      <c r="AT235" s="5" t="e">
        <f>A_R[[#This Row],[19+]]-A_R[[#This Row],[20+]]</f>
        <v>#VALUE!</v>
      </c>
      <c r="AU235" s="5" t="e">
        <f>A_R[[#This Row],[20+]]-A_R[[#This Row],[21+]]</f>
        <v>#VALUE!</v>
      </c>
      <c r="AV235" s="5" t="e">
        <f>A_R[[#This Row],[21+]]-A_R[[#This Row],[22+]]</f>
        <v>#VALUE!</v>
      </c>
      <c r="AW235" s="5" t="e">
        <f>A_R[[#This Row],[22+]]-A_R[[#This Row],[23+]]</f>
        <v>#VALUE!</v>
      </c>
      <c r="AX235" s="5" t="e">
        <f>A_R[[#This Row],[23+]]-A_R[[#This Row],[24+]]</f>
        <v>#VALUE!</v>
      </c>
      <c r="AY235" s="5" t="e">
        <f>A_R[[#This Row],[24+]]-A_R[[#This Row],[25+]]</f>
        <v>#VALUE!</v>
      </c>
      <c r="AZ235" s="5" t="e">
        <f>A_R[[#This Row],[25+]]-A_R[[#This Row],[26+]]</f>
        <v>#VALUE!</v>
      </c>
      <c r="BA235" s="5" t="e">
        <f>A_R[[#This Row],[26+]]-A_R[[#This Row],[27+]]</f>
        <v>#VALUE!</v>
      </c>
      <c r="BB235" s="5" t="e">
        <f>A_R[[#This Row],[27+]]-A_R[[#This Row],[28+]]</f>
        <v>#VALUE!</v>
      </c>
    </row>
    <row r="236" spans="32:54" x14ac:dyDescent="0.25">
      <c r="AF236" s="5" t="e">
        <f>A_R[[#This Row],[5+]]-A_R[[#This Row],[6+]]</f>
        <v>#VALUE!</v>
      </c>
      <c r="AG236" s="5" t="e">
        <f>A_R[[#This Row],[6+]]-A_R[[#This Row],[7+]]</f>
        <v>#VALUE!</v>
      </c>
      <c r="AH236" s="5" t="e">
        <f>A_R[[#This Row],[7+]]-A_R[[#This Row],[8+]]</f>
        <v>#VALUE!</v>
      </c>
      <c r="AI236" s="5" t="e">
        <f>A_R[[#This Row],[8+]]-A_R[[#This Row],[9+]]</f>
        <v>#VALUE!</v>
      </c>
      <c r="AJ236" s="5" t="e">
        <f>A_R[[#This Row],[9+]]-A_R[[#This Row],[10+]]</f>
        <v>#VALUE!</v>
      </c>
      <c r="AK236" s="5" t="e">
        <f>A_R[[#This Row],[10+]]-A_R[[#This Row],[11+]]</f>
        <v>#VALUE!</v>
      </c>
      <c r="AL236" s="5" t="e">
        <f>A_R[[#This Row],[11+]]-A_R[[#This Row],[12+]]</f>
        <v>#VALUE!</v>
      </c>
      <c r="AM236" s="5" t="e">
        <f>A_R[[#This Row],[12+]]-A_R[[#This Row],[13+]]</f>
        <v>#VALUE!</v>
      </c>
      <c r="AN236" s="5" t="e">
        <f>A_R[[#This Row],[13+]]-A_R[[#This Row],[14+]]</f>
        <v>#VALUE!</v>
      </c>
      <c r="AO236" s="5" t="e">
        <f>A_R[[#This Row],[14+]]-A_R[[#This Row],[15+]]</f>
        <v>#VALUE!</v>
      </c>
      <c r="AP236" s="5" t="e">
        <f>A_R[[#This Row],[15+]]-A_R[[#This Row],[16+]]</f>
        <v>#VALUE!</v>
      </c>
      <c r="AQ236" s="5" t="e">
        <f>A_R[[#This Row],[16+]]-A_R[[#This Row],[17+]]</f>
        <v>#VALUE!</v>
      </c>
      <c r="AR236" s="5" t="e">
        <f>A_R[[#This Row],[17+]]-A_R[[#This Row],[18+]]</f>
        <v>#VALUE!</v>
      </c>
      <c r="AS236" s="5" t="e">
        <f>A_R[[#This Row],[18+]]-A_R[[#This Row],[19+]]</f>
        <v>#VALUE!</v>
      </c>
      <c r="AT236" s="5" t="e">
        <f>A_R[[#This Row],[19+]]-A_R[[#This Row],[20+]]</f>
        <v>#VALUE!</v>
      </c>
      <c r="AU236" s="5" t="e">
        <f>A_R[[#This Row],[20+]]-A_R[[#This Row],[21+]]</f>
        <v>#VALUE!</v>
      </c>
      <c r="AV236" s="5" t="e">
        <f>A_R[[#This Row],[21+]]-A_R[[#This Row],[22+]]</f>
        <v>#VALUE!</v>
      </c>
      <c r="AW236" s="5" t="e">
        <f>A_R[[#This Row],[22+]]-A_R[[#This Row],[23+]]</f>
        <v>#VALUE!</v>
      </c>
      <c r="AX236" s="5" t="e">
        <f>A_R[[#This Row],[23+]]-A_R[[#This Row],[24+]]</f>
        <v>#VALUE!</v>
      </c>
      <c r="AY236" s="5" t="e">
        <f>A_R[[#This Row],[24+]]-A_R[[#This Row],[25+]]</f>
        <v>#VALUE!</v>
      </c>
      <c r="AZ236" s="5" t="e">
        <f>A_R[[#This Row],[25+]]-A_R[[#This Row],[26+]]</f>
        <v>#VALUE!</v>
      </c>
      <c r="BA236" s="5" t="e">
        <f>A_R[[#This Row],[26+]]-A_R[[#This Row],[27+]]</f>
        <v>#VALUE!</v>
      </c>
      <c r="BB236" s="5" t="e">
        <f>A_R[[#This Row],[27+]]-A_R[[#This Row],[28+]]</f>
        <v>#VALUE!</v>
      </c>
    </row>
    <row r="237" spans="32:54" x14ac:dyDescent="0.25">
      <c r="AF237" s="5" t="e">
        <f>A_R[[#This Row],[5+]]-A_R[[#This Row],[6+]]</f>
        <v>#VALUE!</v>
      </c>
      <c r="AG237" s="5" t="e">
        <f>A_R[[#This Row],[6+]]-A_R[[#This Row],[7+]]</f>
        <v>#VALUE!</v>
      </c>
      <c r="AH237" s="5" t="e">
        <f>A_R[[#This Row],[7+]]-A_R[[#This Row],[8+]]</f>
        <v>#VALUE!</v>
      </c>
      <c r="AI237" s="5" t="e">
        <f>A_R[[#This Row],[8+]]-A_R[[#This Row],[9+]]</f>
        <v>#VALUE!</v>
      </c>
      <c r="AJ237" s="5" t="e">
        <f>A_R[[#This Row],[9+]]-A_R[[#This Row],[10+]]</f>
        <v>#VALUE!</v>
      </c>
      <c r="AK237" s="5" t="e">
        <f>A_R[[#This Row],[10+]]-A_R[[#This Row],[11+]]</f>
        <v>#VALUE!</v>
      </c>
      <c r="AL237" s="5" t="e">
        <f>A_R[[#This Row],[11+]]-A_R[[#This Row],[12+]]</f>
        <v>#VALUE!</v>
      </c>
      <c r="AM237" s="5" t="e">
        <f>A_R[[#This Row],[12+]]-A_R[[#This Row],[13+]]</f>
        <v>#VALUE!</v>
      </c>
      <c r="AN237" s="5" t="e">
        <f>A_R[[#This Row],[13+]]-A_R[[#This Row],[14+]]</f>
        <v>#VALUE!</v>
      </c>
      <c r="AO237" s="5" t="e">
        <f>A_R[[#This Row],[14+]]-A_R[[#This Row],[15+]]</f>
        <v>#VALUE!</v>
      </c>
      <c r="AP237" s="5" t="e">
        <f>A_R[[#This Row],[15+]]-A_R[[#This Row],[16+]]</f>
        <v>#VALUE!</v>
      </c>
      <c r="AQ237" s="5" t="e">
        <f>A_R[[#This Row],[16+]]-A_R[[#This Row],[17+]]</f>
        <v>#VALUE!</v>
      </c>
      <c r="AR237" s="5" t="e">
        <f>A_R[[#This Row],[17+]]-A_R[[#This Row],[18+]]</f>
        <v>#VALUE!</v>
      </c>
      <c r="AS237" s="5" t="e">
        <f>A_R[[#This Row],[18+]]-A_R[[#This Row],[19+]]</f>
        <v>#VALUE!</v>
      </c>
      <c r="AT237" s="5" t="e">
        <f>A_R[[#This Row],[19+]]-A_R[[#This Row],[20+]]</f>
        <v>#VALUE!</v>
      </c>
      <c r="AU237" s="5" t="e">
        <f>A_R[[#This Row],[20+]]-A_R[[#This Row],[21+]]</f>
        <v>#VALUE!</v>
      </c>
      <c r="AV237" s="5" t="e">
        <f>A_R[[#This Row],[21+]]-A_R[[#This Row],[22+]]</f>
        <v>#VALUE!</v>
      </c>
      <c r="AW237" s="5" t="e">
        <f>A_R[[#This Row],[22+]]-A_R[[#This Row],[23+]]</f>
        <v>#VALUE!</v>
      </c>
      <c r="AX237" s="5" t="e">
        <f>A_R[[#This Row],[23+]]-A_R[[#This Row],[24+]]</f>
        <v>#VALUE!</v>
      </c>
      <c r="AY237" s="5" t="e">
        <f>A_R[[#This Row],[24+]]-A_R[[#This Row],[25+]]</f>
        <v>#VALUE!</v>
      </c>
      <c r="AZ237" s="5" t="e">
        <f>A_R[[#This Row],[25+]]-A_R[[#This Row],[26+]]</f>
        <v>#VALUE!</v>
      </c>
      <c r="BA237" s="5" t="e">
        <f>A_R[[#This Row],[26+]]-A_R[[#This Row],[27+]]</f>
        <v>#VALUE!</v>
      </c>
      <c r="BB237" s="5" t="e">
        <f>A_R[[#This Row],[27+]]-A_R[[#This Row],[28+]]</f>
        <v>#VALUE!</v>
      </c>
    </row>
    <row r="238" spans="32:54" x14ac:dyDescent="0.25">
      <c r="AF238" s="5" t="e">
        <f>A_R[[#This Row],[5+]]-A_R[[#This Row],[6+]]</f>
        <v>#VALUE!</v>
      </c>
      <c r="AG238" s="5" t="e">
        <f>A_R[[#This Row],[6+]]-A_R[[#This Row],[7+]]</f>
        <v>#VALUE!</v>
      </c>
      <c r="AH238" s="5" t="e">
        <f>A_R[[#This Row],[7+]]-A_R[[#This Row],[8+]]</f>
        <v>#VALUE!</v>
      </c>
      <c r="AI238" s="5" t="e">
        <f>A_R[[#This Row],[8+]]-A_R[[#This Row],[9+]]</f>
        <v>#VALUE!</v>
      </c>
      <c r="AJ238" s="5" t="e">
        <f>A_R[[#This Row],[9+]]-A_R[[#This Row],[10+]]</f>
        <v>#VALUE!</v>
      </c>
      <c r="AK238" s="5" t="e">
        <f>A_R[[#This Row],[10+]]-A_R[[#This Row],[11+]]</f>
        <v>#VALUE!</v>
      </c>
      <c r="AL238" s="5" t="e">
        <f>A_R[[#This Row],[11+]]-A_R[[#This Row],[12+]]</f>
        <v>#VALUE!</v>
      </c>
      <c r="AM238" s="5" t="e">
        <f>A_R[[#This Row],[12+]]-A_R[[#This Row],[13+]]</f>
        <v>#VALUE!</v>
      </c>
      <c r="AN238" s="5" t="e">
        <f>A_R[[#This Row],[13+]]-A_R[[#This Row],[14+]]</f>
        <v>#VALUE!</v>
      </c>
      <c r="AO238" s="5" t="e">
        <f>A_R[[#This Row],[14+]]-A_R[[#This Row],[15+]]</f>
        <v>#VALUE!</v>
      </c>
      <c r="AP238" s="5" t="e">
        <f>A_R[[#This Row],[15+]]-A_R[[#This Row],[16+]]</f>
        <v>#VALUE!</v>
      </c>
      <c r="AQ238" s="5" t="e">
        <f>A_R[[#This Row],[16+]]-A_R[[#This Row],[17+]]</f>
        <v>#VALUE!</v>
      </c>
      <c r="AR238" s="5" t="e">
        <f>A_R[[#This Row],[17+]]-A_R[[#This Row],[18+]]</f>
        <v>#VALUE!</v>
      </c>
      <c r="AS238" s="5" t="e">
        <f>A_R[[#This Row],[18+]]-A_R[[#This Row],[19+]]</f>
        <v>#VALUE!</v>
      </c>
      <c r="AT238" s="5" t="e">
        <f>A_R[[#This Row],[19+]]-A_R[[#This Row],[20+]]</f>
        <v>#VALUE!</v>
      </c>
      <c r="AU238" s="5" t="e">
        <f>A_R[[#This Row],[20+]]-A_R[[#This Row],[21+]]</f>
        <v>#VALUE!</v>
      </c>
      <c r="AV238" s="5" t="e">
        <f>A_R[[#This Row],[21+]]-A_R[[#This Row],[22+]]</f>
        <v>#VALUE!</v>
      </c>
      <c r="AW238" s="5" t="e">
        <f>A_R[[#This Row],[22+]]-A_R[[#This Row],[23+]]</f>
        <v>#VALUE!</v>
      </c>
      <c r="AX238" s="5" t="e">
        <f>A_R[[#This Row],[23+]]-A_R[[#This Row],[24+]]</f>
        <v>#VALUE!</v>
      </c>
      <c r="AY238" s="5" t="e">
        <f>A_R[[#This Row],[24+]]-A_R[[#This Row],[25+]]</f>
        <v>#VALUE!</v>
      </c>
      <c r="AZ238" s="5" t="e">
        <f>A_R[[#This Row],[25+]]-A_R[[#This Row],[26+]]</f>
        <v>#VALUE!</v>
      </c>
      <c r="BA238" s="5" t="e">
        <f>A_R[[#This Row],[26+]]-A_R[[#This Row],[27+]]</f>
        <v>#VALUE!</v>
      </c>
      <c r="BB238" s="5" t="e">
        <f>A_R[[#This Row],[27+]]-A_R[[#This Row],[28+]]</f>
        <v>#VALUE!</v>
      </c>
    </row>
    <row r="239" spans="32:54" x14ac:dyDescent="0.25">
      <c r="AF239" s="5" t="e">
        <f>A_R[[#This Row],[5+]]-A_R[[#This Row],[6+]]</f>
        <v>#VALUE!</v>
      </c>
      <c r="AG239" s="5" t="e">
        <f>A_R[[#This Row],[6+]]-A_R[[#This Row],[7+]]</f>
        <v>#VALUE!</v>
      </c>
      <c r="AH239" s="5" t="e">
        <f>A_R[[#This Row],[7+]]-A_R[[#This Row],[8+]]</f>
        <v>#VALUE!</v>
      </c>
      <c r="AI239" s="5" t="e">
        <f>A_R[[#This Row],[8+]]-A_R[[#This Row],[9+]]</f>
        <v>#VALUE!</v>
      </c>
      <c r="AJ239" s="5" t="e">
        <f>A_R[[#This Row],[9+]]-A_R[[#This Row],[10+]]</f>
        <v>#VALUE!</v>
      </c>
      <c r="AK239" s="5" t="e">
        <f>A_R[[#This Row],[10+]]-A_R[[#This Row],[11+]]</f>
        <v>#VALUE!</v>
      </c>
      <c r="AL239" s="5" t="e">
        <f>A_R[[#This Row],[11+]]-A_R[[#This Row],[12+]]</f>
        <v>#VALUE!</v>
      </c>
      <c r="AM239" s="5" t="e">
        <f>A_R[[#This Row],[12+]]-A_R[[#This Row],[13+]]</f>
        <v>#VALUE!</v>
      </c>
      <c r="AN239" s="5" t="e">
        <f>A_R[[#This Row],[13+]]-A_R[[#This Row],[14+]]</f>
        <v>#VALUE!</v>
      </c>
      <c r="AO239" s="5" t="e">
        <f>A_R[[#This Row],[14+]]-A_R[[#This Row],[15+]]</f>
        <v>#VALUE!</v>
      </c>
      <c r="AP239" s="5" t="e">
        <f>A_R[[#This Row],[15+]]-A_R[[#This Row],[16+]]</f>
        <v>#VALUE!</v>
      </c>
      <c r="AQ239" s="5" t="e">
        <f>A_R[[#This Row],[16+]]-A_R[[#This Row],[17+]]</f>
        <v>#VALUE!</v>
      </c>
      <c r="AR239" s="5" t="e">
        <f>A_R[[#This Row],[17+]]-A_R[[#This Row],[18+]]</f>
        <v>#VALUE!</v>
      </c>
      <c r="AS239" s="5" t="e">
        <f>A_R[[#This Row],[18+]]-A_R[[#This Row],[19+]]</f>
        <v>#VALUE!</v>
      </c>
      <c r="AT239" s="5" t="e">
        <f>A_R[[#This Row],[19+]]-A_R[[#This Row],[20+]]</f>
        <v>#VALUE!</v>
      </c>
      <c r="AU239" s="5" t="e">
        <f>A_R[[#This Row],[20+]]-A_R[[#This Row],[21+]]</f>
        <v>#VALUE!</v>
      </c>
      <c r="AV239" s="5" t="e">
        <f>A_R[[#This Row],[21+]]-A_R[[#This Row],[22+]]</f>
        <v>#VALUE!</v>
      </c>
      <c r="AW239" s="5" t="e">
        <f>A_R[[#This Row],[22+]]-A_R[[#This Row],[23+]]</f>
        <v>#VALUE!</v>
      </c>
      <c r="AX239" s="5" t="e">
        <f>A_R[[#This Row],[23+]]-A_R[[#This Row],[24+]]</f>
        <v>#VALUE!</v>
      </c>
      <c r="AY239" s="5" t="e">
        <f>A_R[[#This Row],[24+]]-A_R[[#This Row],[25+]]</f>
        <v>#VALUE!</v>
      </c>
      <c r="AZ239" s="5" t="e">
        <f>A_R[[#This Row],[25+]]-A_R[[#This Row],[26+]]</f>
        <v>#VALUE!</v>
      </c>
      <c r="BA239" s="5" t="e">
        <f>A_R[[#This Row],[26+]]-A_R[[#This Row],[27+]]</f>
        <v>#VALUE!</v>
      </c>
      <c r="BB239" s="5" t="e">
        <f>A_R[[#This Row],[27+]]-A_R[[#This Row],[28+]]</f>
        <v>#VALUE!</v>
      </c>
    </row>
    <row r="240" spans="32:54" x14ac:dyDescent="0.25">
      <c r="AF240" s="5" t="e">
        <f>A_R[[#This Row],[5+]]-A_R[[#This Row],[6+]]</f>
        <v>#VALUE!</v>
      </c>
      <c r="AG240" s="5" t="e">
        <f>A_R[[#This Row],[6+]]-A_R[[#This Row],[7+]]</f>
        <v>#VALUE!</v>
      </c>
      <c r="AH240" s="5" t="e">
        <f>A_R[[#This Row],[7+]]-A_R[[#This Row],[8+]]</f>
        <v>#VALUE!</v>
      </c>
      <c r="AI240" s="5" t="e">
        <f>A_R[[#This Row],[8+]]-A_R[[#This Row],[9+]]</f>
        <v>#VALUE!</v>
      </c>
      <c r="AJ240" s="5" t="e">
        <f>A_R[[#This Row],[9+]]-A_R[[#This Row],[10+]]</f>
        <v>#VALUE!</v>
      </c>
      <c r="AK240" s="5" t="e">
        <f>A_R[[#This Row],[10+]]-A_R[[#This Row],[11+]]</f>
        <v>#VALUE!</v>
      </c>
      <c r="AL240" s="5" t="e">
        <f>A_R[[#This Row],[11+]]-A_R[[#This Row],[12+]]</f>
        <v>#VALUE!</v>
      </c>
      <c r="AM240" s="5" t="e">
        <f>A_R[[#This Row],[12+]]-A_R[[#This Row],[13+]]</f>
        <v>#VALUE!</v>
      </c>
      <c r="AN240" s="5" t="e">
        <f>A_R[[#This Row],[13+]]-A_R[[#This Row],[14+]]</f>
        <v>#VALUE!</v>
      </c>
      <c r="AO240" s="5" t="e">
        <f>A_R[[#This Row],[14+]]-A_R[[#This Row],[15+]]</f>
        <v>#VALUE!</v>
      </c>
      <c r="AP240" s="5" t="e">
        <f>A_R[[#This Row],[15+]]-A_R[[#This Row],[16+]]</f>
        <v>#VALUE!</v>
      </c>
      <c r="AQ240" s="5" t="e">
        <f>A_R[[#This Row],[16+]]-A_R[[#This Row],[17+]]</f>
        <v>#VALUE!</v>
      </c>
      <c r="AR240" s="5" t="e">
        <f>A_R[[#This Row],[17+]]-A_R[[#This Row],[18+]]</f>
        <v>#VALUE!</v>
      </c>
      <c r="AS240" s="5" t="e">
        <f>A_R[[#This Row],[18+]]-A_R[[#This Row],[19+]]</f>
        <v>#VALUE!</v>
      </c>
      <c r="AT240" s="5" t="e">
        <f>A_R[[#This Row],[19+]]-A_R[[#This Row],[20+]]</f>
        <v>#VALUE!</v>
      </c>
      <c r="AU240" s="5" t="e">
        <f>A_R[[#This Row],[20+]]-A_R[[#This Row],[21+]]</f>
        <v>#VALUE!</v>
      </c>
      <c r="AV240" s="5" t="e">
        <f>A_R[[#This Row],[21+]]-A_R[[#This Row],[22+]]</f>
        <v>#VALUE!</v>
      </c>
      <c r="AW240" s="5" t="e">
        <f>A_R[[#This Row],[22+]]-A_R[[#This Row],[23+]]</f>
        <v>#VALUE!</v>
      </c>
      <c r="AX240" s="5" t="e">
        <f>A_R[[#This Row],[23+]]-A_R[[#This Row],[24+]]</f>
        <v>#VALUE!</v>
      </c>
      <c r="AY240" s="5" t="e">
        <f>A_R[[#This Row],[24+]]-A_R[[#This Row],[25+]]</f>
        <v>#VALUE!</v>
      </c>
      <c r="AZ240" s="5" t="e">
        <f>A_R[[#This Row],[25+]]-A_R[[#This Row],[26+]]</f>
        <v>#VALUE!</v>
      </c>
      <c r="BA240" s="5" t="e">
        <f>A_R[[#This Row],[26+]]-A_R[[#This Row],[27+]]</f>
        <v>#VALUE!</v>
      </c>
      <c r="BB240" s="5" t="e">
        <f>A_R[[#This Row],[27+]]-A_R[[#This Row],[28+]]</f>
        <v>#VALUE!</v>
      </c>
    </row>
    <row r="241" spans="32:54" x14ac:dyDescent="0.25">
      <c r="AF241" s="5" t="e">
        <f>A_R[[#This Row],[5+]]-A_R[[#This Row],[6+]]</f>
        <v>#VALUE!</v>
      </c>
      <c r="AG241" s="5" t="e">
        <f>A_R[[#This Row],[6+]]-A_R[[#This Row],[7+]]</f>
        <v>#VALUE!</v>
      </c>
      <c r="AH241" s="5" t="e">
        <f>A_R[[#This Row],[7+]]-A_R[[#This Row],[8+]]</f>
        <v>#VALUE!</v>
      </c>
      <c r="AI241" s="5" t="e">
        <f>A_R[[#This Row],[8+]]-A_R[[#This Row],[9+]]</f>
        <v>#VALUE!</v>
      </c>
      <c r="AJ241" s="5" t="e">
        <f>A_R[[#This Row],[9+]]-A_R[[#This Row],[10+]]</f>
        <v>#VALUE!</v>
      </c>
      <c r="AK241" s="5" t="e">
        <f>A_R[[#This Row],[10+]]-A_R[[#This Row],[11+]]</f>
        <v>#VALUE!</v>
      </c>
      <c r="AL241" s="5" t="e">
        <f>A_R[[#This Row],[11+]]-A_R[[#This Row],[12+]]</f>
        <v>#VALUE!</v>
      </c>
      <c r="AM241" s="5" t="e">
        <f>A_R[[#This Row],[12+]]-A_R[[#This Row],[13+]]</f>
        <v>#VALUE!</v>
      </c>
      <c r="AN241" s="5" t="e">
        <f>A_R[[#This Row],[13+]]-A_R[[#This Row],[14+]]</f>
        <v>#VALUE!</v>
      </c>
      <c r="AO241" s="5" t="e">
        <f>A_R[[#This Row],[14+]]-A_R[[#This Row],[15+]]</f>
        <v>#VALUE!</v>
      </c>
      <c r="AP241" s="5" t="e">
        <f>A_R[[#This Row],[15+]]-A_R[[#This Row],[16+]]</f>
        <v>#VALUE!</v>
      </c>
      <c r="AQ241" s="5" t="e">
        <f>A_R[[#This Row],[16+]]-A_R[[#This Row],[17+]]</f>
        <v>#VALUE!</v>
      </c>
      <c r="AR241" s="5" t="e">
        <f>A_R[[#This Row],[17+]]-A_R[[#This Row],[18+]]</f>
        <v>#VALUE!</v>
      </c>
      <c r="AS241" s="5" t="e">
        <f>A_R[[#This Row],[18+]]-A_R[[#This Row],[19+]]</f>
        <v>#VALUE!</v>
      </c>
      <c r="AT241" s="5" t="e">
        <f>A_R[[#This Row],[19+]]-A_R[[#This Row],[20+]]</f>
        <v>#VALUE!</v>
      </c>
      <c r="AU241" s="5" t="e">
        <f>A_R[[#This Row],[20+]]-A_R[[#This Row],[21+]]</f>
        <v>#VALUE!</v>
      </c>
      <c r="AV241" s="5" t="e">
        <f>A_R[[#This Row],[21+]]-A_R[[#This Row],[22+]]</f>
        <v>#VALUE!</v>
      </c>
      <c r="AW241" s="5" t="e">
        <f>A_R[[#This Row],[22+]]-A_R[[#This Row],[23+]]</f>
        <v>#VALUE!</v>
      </c>
      <c r="AX241" s="5" t="e">
        <f>A_R[[#This Row],[23+]]-A_R[[#This Row],[24+]]</f>
        <v>#VALUE!</v>
      </c>
      <c r="AY241" s="5" t="e">
        <f>A_R[[#This Row],[24+]]-A_R[[#This Row],[25+]]</f>
        <v>#VALUE!</v>
      </c>
      <c r="AZ241" s="5" t="e">
        <f>A_R[[#This Row],[25+]]-A_R[[#This Row],[26+]]</f>
        <v>#VALUE!</v>
      </c>
      <c r="BA241" s="5" t="e">
        <f>A_R[[#This Row],[26+]]-A_R[[#This Row],[27+]]</f>
        <v>#VALUE!</v>
      </c>
      <c r="BB241" s="5" t="e">
        <f>A_R[[#This Row],[27+]]-A_R[[#This Row],[28+]]</f>
        <v>#VALUE!</v>
      </c>
    </row>
    <row r="242" spans="32:54" x14ac:dyDescent="0.25">
      <c r="AF242" s="5" t="e">
        <f>A_R[[#This Row],[5+]]-A_R[[#This Row],[6+]]</f>
        <v>#VALUE!</v>
      </c>
      <c r="AG242" s="5" t="e">
        <f>A_R[[#This Row],[6+]]-A_R[[#This Row],[7+]]</f>
        <v>#VALUE!</v>
      </c>
      <c r="AH242" s="5" t="e">
        <f>A_R[[#This Row],[7+]]-A_R[[#This Row],[8+]]</f>
        <v>#VALUE!</v>
      </c>
      <c r="AI242" s="5" t="e">
        <f>A_R[[#This Row],[8+]]-A_R[[#This Row],[9+]]</f>
        <v>#VALUE!</v>
      </c>
      <c r="AJ242" s="5" t="e">
        <f>A_R[[#This Row],[9+]]-A_R[[#This Row],[10+]]</f>
        <v>#VALUE!</v>
      </c>
      <c r="AK242" s="5" t="e">
        <f>A_R[[#This Row],[10+]]-A_R[[#This Row],[11+]]</f>
        <v>#VALUE!</v>
      </c>
      <c r="AL242" s="5" t="e">
        <f>A_R[[#This Row],[11+]]-A_R[[#This Row],[12+]]</f>
        <v>#VALUE!</v>
      </c>
      <c r="AM242" s="5" t="e">
        <f>A_R[[#This Row],[12+]]-A_R[[#This Row],[13+]]</f>
        <v>#VALUE!</v>
      </c>
      <c r="AN242" s="5" t="e">
        <f>A_R[[#This Row],[13+]]-A_R[[#This Row],[14+]]</f>
        <v>#VALUE!</v>
      </c>
      <c r="AO242" s="5" t="e">
        <f>A_R[[#This Row],[14+]]-A_R[[#This Row],[15+]]</f>
        <v>#VALUE!</v>
      </c>
      <c r="AP242" s="5" t="e">
        <f>A_R[[#This Row],[15+]]-A_R[[#This Row],[16+]]</f>
        <v>#VALUE!</v>
      </c>
      <c r="AQ242" s="5" t="e">
        <f>A_R[[#This Row],[16+]]-A_R[[#This Row],[17+]]</f>
        <v>#VALUE!</v>
      </c>
      <c r="AR242" s="5" t="e">
        <f>A_R[[#This Row],[17+]]-A_R[[#This Row],[18+]]</f>
        <v>#VALUE!</v>
      </c>
      <c r="AS242" s="5" t="e">
        <f>A_R[[#This Row],[18+]]-A_R[[#This Row],[19+]]</f>
        <v>#VALUE!</v>
      </c>
      <c r="AT242" s="5" t="e">
        <f>A_R[[#This Row],[19+]]-A_R[[#This Row],[20+]]</f>
        <v>#VALUE!</v>
      </c>
      <c r="AU242" s="5" t="e">
        <f>A_R[[#This Row],[20+]]-A_R[[#This Row],[21+]]</f>
        <v>#VALUE!</v>
      </c>
      <c r="AV242" s="5" t="e">
        <f>A_R[[#This Row],[21+]]-A_R[[#This Row],[22+]]</f>
        <v>#VALUE!</v>
      </c>
      <c r="AW242" s="5" t="e">
        <f>A_R[[#This Row],[22+]]-A_R[[#This Row],[23+]]</f>
        <v>#VALUE!</v>
      </c>
      <c r="AX242" s="5" t="e">
        <f>A_R[[#This Row],[23+]]-A_R[[#This Row],[24+]]</f>
        <v>#VALUE!</v>
      </c>
      <c r="AY242" s="5" t="e">
        <f>A_R[[#This Row],[24+]]-A_R[[#This Row],[25+]]</f>
        <v>#VALUE!</v>
      </c>
      <c r="AZ242" s="5" t="e">
        <f>A_R[[#This Row],[25+]]-A_R[[#This Row],[26+]]</f>
        <v>#VALUE!</v>
      </c>
      <c r="BA242" s="5" t="e">
        <f>A_R[[#This Row],[26+]]-A_R[[#This Row],[27+]]</f>
        <v>#VALUE!</v>
      </c>
      <c r="BB242" s="5" t="e">
        <f>A_R[[#This Row],[27+]]-A_R[[#This Row],[28+]]</f>
        <v>#VALUE!</v>
      </c>
    </row>
    <row r="243" spans="32:54" x14ac:dyDescent="0.25">
      <c r="AF243" s="5" t="e">
        <f>A_R[[#This Row],[5+]]-A_R[[#This Row],[6+]]</f>
        <v>#VALUE!</v>
      </c>
      <c r="AG243" s="5" t="e">
        <f>A_R[[#This Row],[6+]]-A_R[[#This Row],[7+]]</f>
        <v>#VALUE!</v>
      </c>
      <c r="AH243" s="5" t="e">
        <f>A_R[[#This Row],[7+]]-A_R[[#This Row],[8+]]</f>
        <v>#VALUE!</v>
      </c>
      <c r="AI243" s="5" t="e">
        <f>A_R[[#This Row],[8+]]-A_R[[#This Row],[9+]]</f>
        <v>#VALUE!</v>
      </c>
      <c r="AJ243" s="5" t="e">
        <f>A_R[[#This Row],[9+]]-A_R[[#This Row],[10+]]</f>
        <v>#VALUE!</v>
      </c>
      <c r="AK243" s="5" t="e">
        <f>A_R[[#This Row],[10+]]-A_R[[#This Row],[11+]]</f>
        <v>#VALUE!</v>
      </c>
      <c r="AL243" s="5" t="e">
        <f>A_R[[#This Row],[11+]]-A_R[[#This Row],[12+]]</f>
        <v>#VALUE!</v>
      </c>
      <c r="AM243" s="5" t="e">
        <f>A_R[[#This Row],[12+]]-A_R[[#This Row],[13+]]</f>
        <v>#VALUE!</v>
      </c>
      <c r="AN243" s="5" t="e">
        <f>A_R[[#This Row],[13+]]-A_R[[#This Row],[14+]]</f>
        <v>#VALUE!</v>
      </c>
      <c r="AO243" s="5" t="e">
        <f>A_R[[#This Row],[14+]]-A_R[[#This Row],[15+]]</f>
        <v>#VALUE!</v>
      </c>
      <c r="AP243" s="5" t="e">
        <f>A_R[[#This Row],[15+]]-A_R[[#This Row],[16+]]</f>
        <v>#VALUE!</v>
      </c>
      <c r="AQ243" s="5" t="e">
        <f>A_R[[#This Row],[16+]]-A_R[[#This Row],[17+]]</f>
        <v>#VALUE!</v>
      </c>
      <c r="AR243" s="5" t="e">
        <f>A_R[[#This Row],[17+]]-A_R[[#This Row],[18+]]</f>
        <v>#VALUE!</v>
      </c>
      <c r="AS243" s="5" t="e">
        <f>A_R[[#This Row],[18+]]-A_R[[#This Row],[19+]]</f>
        <v>#VALUE!</v>
      </c>
      <c r="AT243" s="5" t="e">
        <f>A_R[[#This Row],[19+]]-A_R[[#This Row],[20+]]</f>
        <v>#VALUE!</v>
      </c>
      <c r="AU243" s="5" t="e">
        <f>A_R[[#This Row],[20+]]-A_R[[#This Row],[21+]]</f>
        <v>#VALUE!</v>
      </c>
      <c r="AV243" s="5" t="e">
        <f>A_R[[#This Row],[21+]]-A_R[[#This Row],[22+]]</f>
        <v>#VALUE!</v>
      </c>
      <c r="AW243" s="5" t="e">
        <f>A_R[[#This Row],[22+]]-A_R[[#This Row],[23+]]</f>
        <v>#VALUE!</v>
      </c>
      <c r="AX243" s="5" t="e">
        <f>A_R[[#This Row],[23+]]-A_R[[#This Row],[24+]]</f>
        <v>#VALUE!</v>
      </c>
      <c r="AY243" s="5" t="e">
        <f>A_R[[#This Row],[24+]]-A_R[[#This Row],[25+]]</f>
        <v>#VALUE!</v>
      </c>
      <c r="AZ243" s="5" t="e">
        <f>A_R[[#This Row],[25+]]-A_R[[#This Row],[26+]]</f>
        <v>#VALUE!</v>
      </c>
      <c r="BA243" s="5" t="e">
        <f>A_R[[#This Row],[26+]]-A_R[[#This Row],[27+]]</f>
        <v>#VALUE!</v>
      </c>
      <c r="BB243" s="5" t="e">
        <f>A_R[[#This Row],[27+]]-A_R[[#This Row],[28+]]</f>
        <v>#VALUE!</v>
      </c>
    </row>
    <row r="244" spans="32:54" x14ac:dyDescent="0.25">
      <c r="AF244" s="5" t="e">
        <f>A_R[[#This Row],[5+]]-A_R[[#This Row],[6+]]</f>
        <v>#VALUE!</v>
      </c>
      <c r="AG244" s="5" t="e">
        <f>A_R[[#This Row],[6+]]-A_R[[#This Row],[7+]]</f>
        <v>#VALUE!</v>
      </c>
      <c r="AH244" s="5" t="e">
        <f>A_R[[#This Row],[7+]]-A_R[[#This Row],[8+]]</f>
        <v>#VALUE!</v>
      </c>
      <c r="AI244" s="5" t="e">
        <f>A_R[[#This Row],[8+]]-A_R[[#This Row],[9+]]</f>
        <v>#VALUE!</v>
      </c>
      <c r="AJ244" s="5" t="e">
        <f>A_R[[#This Row],[9+]]-A_R[[#This Row],[10+]]</f>
        <v>#VALUE!</v>
      </c>
      <c r="AK244" s="5" t="e">
        <f>A_R[[#This Row],[10+]]-A_R[[#This Row],[11+]]</f>
        <v>#VALUE!</v>
      </c>
      <c r="AL244" s="5" t="e">
        <f>A_R[[#This Row],[11+]]-A_R[[#This Row],[12+]]</f>
        <v>#VALUE!</v>
      </c>
      <c r="AM244" s="5" t="e">
        <f>A_R[[#This Row],[12+]]-A_R[[#This Row],[13+]]</f>
        <v>#VALUE!</v>
      </c>
      <c r="AN244" s="5" t="e">
        <f>A_R[[#This Row],[13+]]-A_R[[#This Row],[14+]]</f>
        <v>#VALUE!</v>
      </c>
      <c r="AO244" s="5" t="e">
        <f>A_R[[#This Row],[14+]]-A_R[[#This Row],[15+]]</f>
        <v>#VALUE!</v>
      </c>
      <c r="AP244" s="5" t="e">
        <f>A_R[[#This Row],[15+]]-A_R[[#This Row],[16+]]</f>
        <v>#VALUE!</v>
      </c>
      <c r="AQ244" s="5" t="e">
        <f>A_R[[#This Row],[16+]]-A_R[[#This Row],[17+]]</f>
        <v>#VALUE!</v>
      </c>
      <c r="AR244" s="5" t="e">
        <f>A_R[[#This Row],[17+]]-A_R[[#This Row],[18+]]</f>
        <v>#VALUE!</v>
      </c>
      <c r="AS244" s="5" t="e">
        <f>A_R[[#This Row],[18+]]-A_R[[#This Row],[19+]]</f>
        <v>#VALUE!</v>
      </c>
      <c r="AT244" s="5" t="e">
        <f>A_R[[#This Row],[19+]]-A_R[[#This Row],[20+]]</f>
        <v>#VALUE!</v>
      </c>
      <c r="AU244" s="5" t="e">
        <f>A_R[[#This Row],[20+]]-A_R[[#This Row],[21+]]</f>
        <v>#VALUE!</v>
      </c>
      <c r="AV244" s="5" t="e">
        <f>A_R[[#This Row],[21+]]-A_R[[#This Row],[22+]]</f>
        <v>#VALUE!</v>
      </c>
      <c r="AW244" s="5" t="e">
        <f>A_R[[#This Row],[22+]]-A_R[[#This Row],[23+]]</f>
        <v>#VALUE!</v>
      </c>
      <c r="AX244" s="5" t="e">
        <f>A_R[[#This Row],[23+]]-A_R[[#This Row],[24+]]</f>
        <v>#VALUE!</v>
      </c>
      <c r="AY244" s="5" t="e">
        <f>A_R[[#This Row],[24+]]-A_R[[#This Row],[25+]]</f>
        <v>#VALUE!</v>
      </c>
      <c r="AZ244" s="5" t="e">
        <f>A_R[[#This Row],[25+]]-A_R[[#This Row],[26+]]</f>
        <v>#VALUE!</v>
      </c>
      <c r="BA244" s="5" t="e">
        <f>A_R[[#This Row],[26+]]-A_R[[#This Row],[27+]]</f>
        <v>#VALUE!</v>
      </c>
      <c r="BB244" s="5" t="e">
        <f>A_R[[#This Row],[27+]]-A_R[[#This Row],[28+]]</f>
        <v>#VALUE!</v>
      </c>
    </row>
    <row r="245" spans="32:54" x14ac:dyDescent="0.25">
      <c r="AF245" s="5" t="e">
        <f>A_R[[#This Row],[5+]]-A_R[[#This Row],[6+]]</f>
        <v>#VALUE!</v>
      </c>
      <c r="AG245" s="5" t="e">
        <f>A_R[[#This Row],[6+]]-A_R[[#This Row],[7+]]</f>
        <v>#VALUE!</v>
      </c>
      <c r="AH245" s="5" t="e">
        <f>A_R[[#This Row],[7+]]-A_R[[#This Row],[8+]]</f>
        <v>#VALUE!</v>
      </c>
      <c r="AI245" s="5" t="e">
        <f>A_R[[#This Row],[8+]]-A_R[[#This Row],[9+]]</f>
        <v>#VALUE!</v>
      </c>
      <c r="AJ245" s="5" t="e">
        <f>A_R[[#This Row],[9+]]-A_R[[#This Row],[10+]]</f>
        <v>#VALUE!</v>
      </c>
      <c r="AK245" s="5" t="e">
        <f>A_R[[#This Row],[10+]]-A_R[[#This Row],[11+]]</f>
        <v>#VALUE!</v>
      </c>
      <c r="AL245" s="5" t="e">
        <f>A_R[[#This Row],[11+]]-A_R[[#This Row],[12+]]</f>
        <v>#VALUE!</v>
      </c>
      <c r="AM245" s="5" t="e">
        <f>A_R[[#This Row],[12+]]-A_R[[#This Row],[13+]]</f>
        <v>#VALUE!</v>
      </c>
      <c r="AN245" s="5" t="e">
        <f>A_R[[#This Row],[13+]]-A_R[[#This Row],[14+]]</f>
        <v>#VALUE!</v>
      </c>
      <c r="AO245" s="5" t="e">
        <f>A_R[[#This Row],[14+]]-A_R[[#This Row],[15+]]</f>
        <v>#VALUE!</v>
      </c>
      <c r="AP245" s="5" t="e">
        <f>A_R[[#This Row],[15+]]-A_R[[#This Row],[16+]]</f>
        <v>#VALUE!</v>
      </c>
      <c r="AQ245" s="5" t="e">
        <f>A_R[[#This Row],[16+]]-A_R[[#This Row],[17+]]</f>
        <v>#VALUE!</v>
      </c>
      <c r="AR245" s="5" t="e">
        <f>A_R[[#This Row],[17+]]-A_R[[#This Row],[18+]]</f>
        <v>#VALUE!</v>
      </c>
      <c r="AS245" s="5" t="e">
        <f>A_R[[#This Row],[18+]]-A_R[[#This Row],[19+]]</f>
        <v>#VALUE!</v>
      </c>
      <c r="AT245" s="5" t="e">
        <f>A_R[[#This Row],[19+]]-A_R[[#This Row],[20+]]</f>
        <v>#VALUE!</v>
      </c>
      <c r="AU245" s="5" t="e">
        <f>A_R[[#This Row],[20+]]-A_R[[#This Row],[21+]]</f>
        <v>#VALUE!</v>
      </c>
      <c r="AV245" s="5" t="e">
        <f>A_R[[#This Row],[21+]]-A_R[[#This Row],[22+]]</f>
        <v>#VALUE!</v>
      </c>
      <c r="AW245" s="5" t="e">
        <f>A_R[[#This Row],[22+]]-A_R[[#This Row],[23+]]</f>
        <v>#VALUE!</v>
      </c>
      <c r="AX245" s="5" t="e">
        <f>A_R[[#This Row],[23+]]-A_R[[#This Row],[24+]]</f>
        <v>#VALUE!</v>
      </c>
      <c r="AY245" s="5" t="e">
        <f>A_R[[#This Row],[24+]]-A_R[[#This Row],[25+]]</f>
        <v>#VALUE!</v>
      </c>
      <c r="AZ245" s="5" t="e">
        <f>A_R[[#This Row],[25+]]-A_R[[#This Row],[26+]]</f>
        <v>#VALUE!</v>
      </c>
      <c r="BA245" s="5" t="e">
        <f>A_R[[#This Row],[26+]]-A_R[[#This Row],[27+]]</f>
        <v>#VALUE!</v>
      </c>
      <c r="BB245" s="5" t="e">
        <f>A_R[[#This Row],[27+]]-A_R[[#This Row],[28+]]</f>
        <v>#VALUE!</v>
      </c>
    </row>
    <row r="246" spans="32:54" x14ac:dyDescent="0.25">
      <c r="AF246" s="5" t="e">
        <f>A_R[[#This Row],[5+]]-A_R[[#This Row],[6+]]</f>
        <v>#VALUE!</v>
      </c>
      <c r="AG246" s="5" t="e">
        <f>A_R[[#This Row],[6+]]-A_R[[#This Row],[7+]]</f>
        <v>#VALUE!</v>
      </c>
      <c r="AH246" s="5" t="e">
        <f>A_R[[#This Row],[7+]]-A_R[[#This Row],[8+]]</f>
        <v>#VALUE!</v>
      </c>
      <c r="AI246" s="5" t="e">
        <f>A_R[[#This Row],[8+]]-A_R[[#This Row],[9+]]</f>
        <v>#VALUE!</v>
      </c>
      <c r="AJ246" s="5" t="e">
        <f>A_R[[#This Row],[9+]]-A_R[[#This Row],[10+]]</f>
        <v>#VALUE!</v>
      </c>
      <c r="AK246" s="5" t="e">
        <f>A_R[[#This Row],[10+]]-A_R[[#This Row],[11+]]</f>
        <v>#VALUE!</v>
      </c>
      <c r="AL246" s="5" t="e">
        <f>A_R[[#This Row],[11+]]-A_R[[#This Row],[12+]]</f>
        <v>#VALUE!</v>
      </c>
      <c r="AM246" s="5" t="e">
        <f>A_R[[#This Row],[12+]]-A_R[[#This Row],[13+]]</f>
        <v>#VALUE!</v>
      </c>
      <c r="AN246" s="5" t="e">
        <f>A_R[[#This Row],[13+]]-A_R[[#This Row],[14+]]</f>
        <v>#VALUE!</v>
      </c>
      <c r="AO246" s="5" t="e">
        <f>A_R[[#This Row],[14+]]-A_R[[#This Row],[15+]]</f>
        <v>#VALUE!</v>
      </c>
      <c r="AP246" s="5" t="e">
        <f>A_R[[#This Row],[15+]]-A_R[[#This Row],[16+]]</f>
        <v>#VALUE!</v>
      </c>
      <c r="AQ246" s="5" t="e">
        <f>A_R[[#This Row],[16+]]-A_R[[#This Row],[17+]]</f>
        <v>#VALUE!</v>
      </c>
      <c r="AR246" s="5" t="e">
        <f>A_R[[#This Row],[17+]]-A_R[[#This Row],[18+]]</f>
        <v>#VALUE!</v>
      </c>
      <c r="AS246" s="5" t="e">
        <f>A_R[[#This Row],[18+]]-A_R[[#This Row],[19+]]</f>
        <v>#VALUE!</v>
      </c>
      <c r="AT246" s="5" t="e">
        <f>A_R[[#This Row],[19+]]-A_R[[#This Row],[20+]]</f>
        <v>#VALUE!</v>
      </c>
      <c r="AU246" s="5" t="e">
        <f>A_R[[#This Row],[20+]]-A_R[[#This Row],[21+]]</f>
        <v>#VALUE!</v>
      </c>
      <c r="AV246" s="5" t="e">
        <f>A_R[[#This Row],[21+]]-A_R[[#This Row],[22+]]</f>
        <v>#VALUE!</v>
      </c>
      <c r="AW246" s="5" t="e">
        <f>A_R[[#This Row],[22+]]-A_R[[#This Row],[23+]]</f>
        <v>#VALUE!</v>
      </c>
      <c r="AX246" s="5" t="e">
        <f>A_R[[#This Row],[23+]]-A_R[[#This Row],[24+]]</f>
        <v>#VALUE!</v>
      </c>
      <c r="AY246" s="5" t="e">
        <f>A_R[[#This Row],[24+]]-A_R[[#This Row],[25+]]</f>
        <v>#VALUE!</v>
      </c>
      <c r="AZ246" s="5" t="e">
        <f>A_R[[#This Row],[25+]]-A_R[[#This Row],[26+]]</f>
        <v>#VALUE!</v>
      </c>
      <c r="BA246" s="5" t="e">
        <f>A_R[[#This Row],[26+]]-A_R[[#This Row],[27+]]</f>
        <v>#VALUE!</v>
      </c>
      <c r="BB246" s="5" t="e">
        <f>A_R[[#This Row],[27+]]-A_R[[#This Row],[28+]]</f>
        <v>#VALUE!</v>
      </c>
    </row>
    <row r="247" spans="32:54" x14ac:dyDescent="0.25">
      <c r="AF247" s="5" t="e">
        <f>A_R[[#This Row],[5+]]-A_R[[#This Row],[6+]]</f>
        <v>#VALUE!</v>
      </c>
      <c r="AG247" s="5" t="e">
        <f>A_R[[#This Row],[6+]]-A_R[[#This Row],[7+]]</f>
        <v>#VALUE!</v>
      </c>
      <c r="AH247" s="5" t="e">
        <f>A_R[[#This Row],[7+]]-A_R[[#This Row],[8+]]</f>
        <v>#VALUE!</v>
      </c>
      <c r="AI247" s="5" t="e">
        <f>A_R[[#This Row],[8+]]-A_R[[#This Row],[9+]]</f>
        <v>#VALUE!</v>
      </c>
      <c r="AJ247" s="5" t="e">
        <f>A_R[[#This Row],[9+]]-A_R[[#This Row],[10+]]</f>
        <v>#VALUE!</v>
      </c>
      <c r="AK247" s="5" t="e">
        <f>A_R[[#This Row],[10+]]-A_R[[#This Row],[11+]]</f>
        <v>#VALUE!</v>
      </c>
      <c r="AL247" s="5" t="e">
        <f>A_R[[#This Row],[11+]]-A_R[[#This Row],[12+]]</f>
        <v>#VALUE!</v>
      </c>
      <c r="AM247" s="5" t="e">
        <f>A_R[[#This Row],[12+]]-A_R[[#This Row],[13+]]</f>
        <v>#VALUE!</v>
      </c>
      <c r="AN247" s="5" t="e">
        <f>A_R[[#This Row],[13+]]-A_R[[#This Row],[14+]]</f>
        <v>#VALUE!</v>
      </c>
      <c r="AO247" s="5" t="e">
        <f>A_R[[#This Row],[14+]]-A_R[[#This Row],[15+]]</f>
        <v>#VALUE!</v>
      </c>
      <c r="AP247" s="5" t="e">
        <f>A_R[[#This Row],[15+]]-A_R[[#This Row],[16+]]</f>
        <v>#VALUE!</v>
      </c>
      <c r="AQ247" s="5" t="e">
        <f>A_R[[#This Row],[16+]]-A_R[[#This Row],[17+]]</f>
        <v>#VALUE!</v>
      </c>
      <c r="AR247" s="5" t="e">
        <f>A_R[[#This Row],[17+]]-A_R[[#This Row],[18+]]</f>
        <v>#VALUE!</v>
      </c>
      <c r="AS247" s="5" t="e">
        <f>A_R[[#This Row],[18+]]-A_R[[#This Row],[19+]]</f>
        <v>#VALUE!</v>
      </c>
      <c r="AT247" s="5" t="e">
        <f>A_R[[#This Row],[19+]]-A_R[[#This Row],[20+]]</f>
        <v>#VALUE!</v>
      </c>
      <c r="AU247" s="5" t="e">
        <f>A_R[[#This Row],[20+]]-A_R[[#This Row],[21+]]</f>
        <v>#VALUE!</v>
      </c>
      <c r="AV247" s="5" t="e">
        <f>A_R[[#This Row],[21+]]-A_R[[#This Row],[22+]]</f>
        <v>#VALUE!</v>
      </c>
      <c r="AW247" s="5" t="e">
        <f>A_R[[#This Row],[22+]]-A_R[[#This Row],[23+]]</f>
        <v>#VALUE!</v>
      </c>
      <c r="AX247" s="5" t="e">
        <f>A_R[[#This Row],[23+]]-A_R[[#This Row],[24+]]</f>
        <v>#VALUE!</v>
      </c>
      <c r="AY247" s="5" t="e">
        <f>A_R[[#This Row],[24+]]-A_R[[#This Row],[25+]]</f>
        <v>#VALUE!</v>
      </c>
      <c r="AZ247" s="5" t="e">
        <f>A_R[[#This Row],[25+]]-A_R[[#This Row],[26+]]</f>
        <v>#VALUE!</v>
      </c>
      <c r="BA247" s="5" t="e">
        <f>A_R[[#This Row],[26+]]-A_R[[#This Row],[27+]]</f>
        <v>#VALUE!</v>
      </c>
      <c r="BB247" s="5" t="e">
        <f>A_R[[#This Row],[27+]]-A_R[[#This Row],[28+]]</f>
        <v>#VALUE!</v>
      </c>
    </row>
    <row r="248" spans="32:54" x14ac:dyDescent="0.25">
      <c r="AF248" s="5" t="e">
        <f>A_R[[#This Row],[5+]]-A_R[[#This Row],[6+]]</f>
        <v>#VALUE!</v>
      </c>
      <c r="AG248" s="5" t="e">
        <f>A_R[[#This Row],[6+]]-A_R[[#This Row],[7+]]</f>
        <v>#VALUE!</v>
      </c>
      <c r="AH248" s="5" t="e">
        <f>A_R[[#This Row],[7+]]-A_R[[#This Row],[8+]]</f>
        <v>#VALUE!</v>
      </c>
      <c r="AI248" s="5" t="e">
        <f>A_R[[#This Row],[8+]]-A_R[[#This Row],[9+]]</f>
        <v>#VALUE!</v>
      </c>
      <c r="AJ248" s="5" t="e">
        <f>A_R[[#This Row],[9+]]-A_R[[#This Row],[10+]]</f>
        <v>#VALUE!</v>
      </c>
      <c r="AK248" s="5" t="e">
        <f>A_R[[#This Row],[10+]]-A_R[[#This Row],[11+]]</f>
        <v>#VALUE!</v>
      </c>
      <c r="AL248" s="5" t="e">
        <f>A_R[[#This Row],[11+]]-A_R[[#This Row],[12+]]</f>
        <v>#VALUE!</v>
      </c>
      <c r="AM248" s="5" t="e">
        <f>A_R[[#This Row],[12+]]-A_R[[#This Row],[13+]]</f>
        <v>#VALUE!</v>
      </c>
      <c r="AN248" s="5" t="e">
        <f>A_R[[#This Row],[13+]]-A_R[[#This Row],[14+]]</f>
        <v>#VALUE!</v>
      </c>
      <c r="AO248" s="5" t="e">
        <f>A_R[[#This Row],[14+]]-A_R[[#This Row],[15+]]</f>
        <v>#VALUE!</v>
      </c>
      <c r="AP248" s="5" t="e">
        <f>A_R[[#This Row],[15+]]-A_R[[#This Row],[16+]]</f>
        <v>#VALUE!</v>
      </c>
      <c r="AQ248" s="5" t="e">
        <f>A_R[[#This Row],[16+]]-A_R[[#This Row],[17+]]</f>
        <v>#VALUE!</v>
      </c>
      <c r="AR248" s="5" t="e">
        <f>A_R[[#This Row],[17+]]-A_R[[#This Row],[18+]]</f>
        <v>#VALUE!</v>
      </c>
      <c r="AS248" s="5" t="e">
        <f>A_R[[#This Row],[18+]]-A_R[[#This Row],[19+]]</f>
        <v>#VALUE!</v>
      </c>
      <c r="AT248" s="5" t="e">
        <f>A_R[[#This Row],[19+]]-A_R[[#This Row],[20+]]</f>
        <v>#VALUE!</v>
      </c>
      <c r="AU248" s="5" t="e">
        <f>A_R[[#This Row],[20+]]-A_R[[#This Row],[21+]]</f>
        <v>#VALUE!</v>
      </c>
      <c r="AV248" s="5" t="e">
        <f>A_R[[#This Row],[21+]]-A_R[[#This Row],[22+]]</f>
        <v>#VALUE!</v>
      </c>
      <c r="AW248" s="5" t="e">
        <f>A_R[[#This Row],[22+]]-A_R[[#This Row],[23+]]</f>
        <v>#VALUE!</v>
      </c>
      <c r="AX248" s="5" t="e">
        <f>A_R[[#This Row],[23+]]-A_R[[#This Row],[24+]]</f>
        <v>#VALUE!</v>
      </c>
      <c r="AY248" s="5" t="e">
        <f>A_R[[#This Row],[24+]]-A_R[[#This Row],[25+]]</f>
        <v>#VALUE!</v>
      </c>
      <c r="AZ248" s="5" t="e">
        <f>A_R[[#This Row],[25+]]-A_R[[#This Row],[26+]]</f>
        <v>#VALUE!</v>
      </c>
      <c r="BA248" s="5" t="e">
        <f>A_R[[#This Row],[26+]]-A_R[[#This Row],[27+]]</f>
        <v>#VALUE!</v>
      </c>
      <c r="BB248" s="5" t="e">
        <f>A_R[[#This Row],[27+]]-A_R[[#This Row],[28+]]</f>
        <v>#VALUE!</v>
      </c>
    </row>
    <row r="249" spans="32:54" x14ac:dyDescent="0.25">
      <c r="AF249" s="5" t="e">
        <f>A_R[[#This Row],[5+]]-A_R[[#This Row],[6+]]</f>
        <v>#VALUE!</v>
      </c>
      <c r="AG249" s="5" t="e">
        <f>A_R[[#This Row],[6+]]-A_R[[#This Row],[7+]]</f>
        <v>#VALUE!</v>
      </c>
      <c r="AH249" s="5" t="e">
        <f>A_R[[#This Row],[7+]]-A_R[[#This Row],[8+]]</f>
        <v>#VALUE!</v>
      </c>
      <c r="AI249" s="5" t="e">
        <f>A_R[[#This Row],[8+]]-A_R[[#This Row],[9+]]</f>
        <v>#VALUE!</v>
      </c>
      <c r="AJ249" s="5" t="e">
        <f>A_R[[#This Row],[9+]]-A_R[[#This Row],[10+]]</f>
        <v>#VALUE!</v>
      </c>
      <c r="AK249" s="5" t="e">
        <f>A_R[[#This Row],[10+]]-A_R[[#This Row],[11+]]</f>
        <v>#VALUE!</v>
      </c>
      <c r="AL249" s="5" t="e">
        <f>A_R[[#This Row],[11+]]-A_R[[#This Row],[12+]]</f>
        <v>#VALUE!</v>
      </c>
      <c r="AM249" s="5" t="e">
        <f>A_R[[#This Row],[12+]]-A_R[[#This Row],[13+]]</f>
        <v>#VALUE!</v>
      </c>
      <c r="AN249" s="5" t="e">
        <f>A_R[[#This Row],[13+]]-A_R[[#This Row],[14+]]</f>
        <v>#VALUE!</v>
      </c>
      <c r="AO249" s="5" t="e">
        <f>A_R[[#This Row],[14+]]-A_R[[#This Row],[15+]]</f>
        <v>#VALUE!</v>
      </c>
      <c r="AP249" s="5" t="e">
        <f>A_R[[#This Row],[15+]]-A_R[[#This Row],[16+]]</f>
        <v>#VALUE!</v>
      </c>
      <c r="AQ249" s="5" t="e">
        <f>A_R[[#This Row],[16+]]-A_R[[#This Row],[17+]]</f>
        <v>#VALUE!</v>
      </c>
      <c r="AR249" s="5" t="e">
        <f>A_R[[#This Row],[17+]]-A_R[[#This Row],[18+]]</f>
        <v>#VALUE!</v>
      </c>
      <c r="AS249" s="5" t="e">
        <f>A_R[[#This Row],[18+]]-A_R[[#This Row],[19+]]</f>
        <v>#VALUE!</v>
      </c>
      <c r="AT249" s="5" t="e">
        <f>A_R[[#This Row],[19+]]-A_R[[#This Row],[20+]]</f>
        <v>#VALUE!</v>
      </c>
      <c r="AU249" s="5" t="e">
        <f>A_R[[#This Row],[20+]]-A_R[[#This Row],[21+]]</f>
        <v>#VALUE!</v>
      </c>
      <c r="AV249" s="5" t="e">
        <f>A_R[[#This Row],[21+]]-A_R[[#This Row],[22+]]</f>
        <v>#VALUE!</v>
      </c>
      <c r="AW249" s="5" t="e">
        <f>A_R[[#This Row],[22+]]-A_R[[#This Row],[23+]]</f>
        <v>#VALUE!</v>
      </c>
      <c r="AX249" s="5" t="e">
        <f>A_R[[#This Row],[23+]]-A_R[[#This Row],[24+]]</f>
        <v>#VALUE!</v>
      </c>
      <c r="AY249" s="5" t="e">
        <f>A_R[[#This Row],[24+]]-A_R[[#This Row],[25+]]</f>
        <v>#VALUE!</v>
      </c>
      <c r="AZ249" s="5" t="e">
        <f>A_R[[#This Row],[25+]]-A_R[[#This Row],[26+]]</f>
        <v>#VALUE!</v>
      </c>
      <c r="BA249" s="5" t="e">
        <f>A_R[[#This Row],[26+]]-A_R[[#This Row],[27+]]</f>
        <v>#VALUE!</v>
      </c>
      <c r="BB249" s="5" t="e">
        <f>A_R[[#This Row],[27+]]-A_R[[#This Row],[28+]]</f>
        <v>#VALUE!</v>
      </c>
    </row>
    <row r="250" spans="32:54" x14ac:dyDescent="0.25">
      <c r="AF250" s="5" t="e">
        <f>A_R[[#This Row],[5+]]-A_R[[#This Row],[6+]]</f>
        <v>#VALUE!</v>
      </c>
      <c r="AG250" s="5" t="e">
        <f>A_R[[#This Row],[6+]]-A_R[[#This Row],[7+]]</f>
        <v>#VALUE!</v>
      </c>
      <c r="AH250" s="5" t="e">
        <f>A_R[[#This Row],[7+]]-A_R[[#This Row],[8+]]</f>
        <v>#VALUE!</v>
      </c>
      <c r="AI250" s="5" t="e">
        <f>A_R[[#This Row],[8+]]-A_R[[#This Row],[9+]]</f>
        <v>#VALUE!</v>
      </c>
      <c r="AJ250" s="5" t="e">
        <f>A_R[[#This Row],[9+]]-A_R[[#This Row],[10+]]</f>
        <v>#VALUE!</v>
      </c>
      <c r="AK250" s="5" t="e">
        <f>A_R[[#This Row],[10+]]-A_R[[#This Row],[11+]]</f>
        <v>#VALUE!</v>
      </c>
      <c r="AL250" s="5" t="e">
        <f>A_R[[#This Row],[11+]]-A_R[[#This Row],[12+]]</f>
        <v>#VALUE!</v>
      </c>
      <c r="AM250" s="5" t="e">
        <f>A_R[[#This Row],[12+]]-A_R[[#This Row],[13+]]</f>
        <v>#VALUE!</v>
      </c>
      <c r="AN250" s="5" t="e">
        <f>A_R[[#This Row],[13+]]-A_R[[#This Row],[14+]]</f>
        <v>#VALUE!</v>
      </c>
      <c r="AO250" s="5" t="e">
        <f>A_R[[#This Row],[14+]]-A_R[[#This Row],[15+]]</f>
        <v>#VALUE!</v>
      </c>
      <c r="AP250" s="5" t="e">
        <f>A_R[[#This Row],[15+]]-A_R[[#This Row],[16+]]</f>
        <v>#VALUE!</v>
      </c>
      <c r="AQ250" s="5" t="e">
        <f>A_R[[#This Row],[16+]]-A_R[[#This Row],[17+]]</f>
        <v>#VALUE!</v>
      </c>
      <c r="AR250" s="5" t="e">
        <f>A_R[[#This Row],[17+]]-A_R[[#This Row],[18+]]</f>
        <v>#VALUE!</v>
      </c>
      <c r="AS250" s="5" t="e">
        <f>A_R[[#This Row],[18+]]-A_R[[#This Row],[19+]]</f>
        <v>#VALUE!</v>
      </c>
      <c r="AT250" s="5" t="e">
        <f>A_R[[#This Row],[19+]]-A_R[[#This Row],[20+]]</f>
        <v>#VALUE!</v>
      </c>
      <c r="AU250" s="5" t="e">
        <f>A_R[[#This Row],[20+]]-A_R[[#This Row],[21+]]</f>
        <v>#VALUE!</v>
      </c>
      <c r="AV250" s="5" t="e">
        <f>A_R[[#This Row],[21+]]-A_R[[#This Row],[22+]]</f>
        <v>#VALUE!</v>
      </c>
      <c r="AW250" s="5" t="e">
        <f>A_R[[#This Row],[22+]]-A_R[[#This Row],[23+]]</f>
        <v>#VALUE!</v>
      </c>
      <c r="AX250" s="5" t="e">
        <f>A_R[[#This Row],[23+]]-A_R[[#This Row],[24+]]</f>
        <v>#VALUE!</v>
      </c>
      <c r="AY250" s="5" t="e">
        <f>A_R[[#This Row],[24+]]-A_R[[#This Row],[25+]]</f>
        <v>#VALUE!</v>
      </c>
      <c r="AZ250" s="5" t="e">
        <f>A_R[[#This Row],[25+]]-A_R[[#This Row],[26+]]</f>
        <v>#VALUE!</v>
      </c>
      <c r="BA250" s="5" t="e">
        <f>A_R[[#This Row],[26+]]-A_R[[#This Row],[27+]]</f>
        <v>#VALUE!</v>
      </c>
      <c r="BB250" s="5" t="e">
        <f>A_R[[#This Row],[27+]]-A_R[[#This Row],[28+]]</f>
        <v>#VALUE!</v>
      </c>
    </row>
    <row r="251" spans="32:54" x14ac:dyDescent="0.25">
      <c r="AF251" s="5" t="e">
        <f>A_R[[#This Row],[5+]]-A_R[[#This Row],[6+]]</f>
        <v>#VALUE!</v>
      </c>
      <c r="AG251" s="5" t="e">
        <f>A_R[[#This Row],[6+]]-A_R[[#This Row],[7+]]</f>
        <v>#VALUE!</v>
      </c>
      <c r="AH251" s="5" t="e">
        <f>A_R[[#This Row],[7+]]-A_R[[#This Row],[8+]]</f>
        <v>#VALUE!</v>
      </c>
      <c r="AI251" s="5" t="e">
        <f>A_R[[#This Row],[8+]]-A_R[[#This Row],[9+]]</f>
        <v>#VALUE!</v>
      </c>
      <c r="AJ251" s="5" t="e">
        <f>A_R[[#This Row],[9+]]-A_R[[#This Row],[10+]]</f>
        <v>#VALUE!</v>
      </c>
      <c r="AK251" s="5" t="e">
        <f>A_R[[#This Row],[10+]]-A_R[[#This Row],[11+]]</f>
        <v>#VALUE!</v>
      </c>
      <c r="AL251" s="5" t="e">
        <f>A_R[[#This Row],[11+]]-A_R[[#This Row],[12+]]</f>
        <v>#VALUE!</v>
      </c>
      <c r="AM251" s="5" t="e">
        <f>A_R[[#This Row],[12+]]-A_R[[#This Row],[13+]]</f>
        <v>#VALUE!</v>
      </c>
      <c r="AN251" s="5" t="e">
        <f>A_R[[#This Row],[13+]]-A_R[[#This Row],[14+]]</f>
        <v>#VALUE!</v>
      </c>
      <c r="AO251" s="5" t="e">
        <f>A_R[[#This Row],[14+]]-A_R[[#This Row],[15+]]</f>
        <v>#VALUE!</v>
      </c>
      <c r="AP251" s="5" t="e">
        <f>A_R[[#This Row],[15+]]-A_R[[#This Row],[16+]]</f>
        <v>#VALUE!</v>
      </c>
      <c r="AQ251" s="5" t="e">
        <f>A_R[[#This Row],[16+]]-A_R[[#This Row],[17+]]</f>
        <v>#VALUE!</v>
      </c>
      <c r="AR251" s="5" t="e">
        <f>A_R[[#This Row],[17+]]-A_R[[#This Row],[18+]]</f>
        <v>#VALUE!</v>
      </c>
      <c r="AS251" s="5" t="e">
        <f>A_R[[#This Row],[18+]]-A_R[[#This Row],[19+]]</f>
        <v>#VALUE!</v>
      </c>
      <c r="AT251" s="5" t="e">
        <f>A_R[[#This Row],[19+]]-A_R[[#This Row],[20+]]</f>
        <v>#VALUE!</v>
      </c>
      <c r="AU251" s="5" t="e">
        <f>A_R[[#This Row],[20+]]-A_R[[#This Row],[21+]]</f>
        <v>#VALUE!</v>
      </c>
      <c r="AV251" s="5" t="e">
        <f>A_R[[#This Row],[21+]]-A_R[[#This Row],[22+]]</f>
        <v>#VALUE!</v>
      </c>
      <c r="AW251" s="5" t="e">
        <f>A_R[[#This Row],[22+]]-A_R[[#This Row],[23+]]</f>
        <v>#VALUE!</v>
      </c>
      <c r="AX251" s="5" t="e">
        <f>A_R[[#This Row],[23+]]-A_R[[#This Row],[24+]]</f>
        <v>#VALUE!</v>
      </c>
      <c r="AY251" s="5" t="e">
        <f>A_R[[#This Row],[24+]]-A_R[[#This Row],[25+]]</f>
        <v>#VALUE!</v>
      </c>
      <c r="AZ251" s="5" t="e">
        <f>A_R[[#This Row],[25+]]-A_R[[#This Row],[26+]]</f>
        <v>#VALUE!</v>
      </c>
      <c r="BA251" s="5" t="e">
        <f>A_R[[#This Row],[26+]]-A_R[[#This Row],[27+]]</f>
        <v>#VALUE!</v>
      </c>
      <c r="BB251" s="5" t="e">
        <f>A_R[[#This Row],[27+]]-A_R[[#This Row],[28+]]</f>
        <v>#VALUE!</v>
      </c>
    </row>
    <row r="252" spans="32:54" x14ac:dyDescent="0.25">
      <c r="AF252" s="5" t="e">
        <f>A_R[[#This Row],[5+]]-A_R[[#This Row],[6+]]</f>
        <v>#VALUE!</v>
      </c>
      <c r="AG252" s="5" t="e">
        <f>A_R[[#This Row],[6+]]-A_R[[#This Row],[7+]]</f>
        <v>#VALUE!</v>
      </c>
      <c r="AH252" s="5" t="e">
        <f>A_R[[#This Row],[7+]]-A_R[[#This Row],[8+]]</f>
        <v>#VALUE!</v>
      </c>
      <c r="AI252" s="5" t="e">
        <f>A_R[[#This Row],[8+]]-A_R[[#This Row],[9+]]</f>
        <v>#VALUE!</v>
      </c>
      <c r="AJ252" s="5" t="e">
        <f>A_R[[#This Row],[9+]]-A_R[[#This Row],[10+]]</f>
        <v>#VALUE!</v>
      </c>
      <c r="AK252" s="5" t="e">
        <f>A_R[[#This Row],[10+]]-A_R[[#This Row],[11+]]</f>
        <v>#VALUE!</v>
      </c>
      <c r="AL252" s="5" t="e">
        <f>A_R[[#This Row],[11+]]-A_R[[#This Row],[12+]]</f>
        <v>#VALUE!</v>
      </c>
      <c r="AM252" s="5" t="e">
        <f>A_R[[#This Row],[12+]]-A_R[[#This Row],[13+]]</f>
        <v>#VALUE!</v>
      </c>
      <c r="AN252" s="5" t="e">
        <f>A_R[[#This Row],[13+]]-A_R[[#This Row],[14+]]</f>
        <v>#VALUE!</v>
      </c>
      <c r="AO252" s="5" t="e">
        <f>A_R[[#This Row],[14+]]-A_R[[#This Row],[15+]]</f>
        <v>#VALUE!</v>
      </c>
      <c r="AP252" s="5" t="e">
        <f>A_R[[#This Row],[15+]]-A_R[[#This Row],[16+]]</f>
        <v>#VALUE!</v>
      </c>
      <c r="AQ252" s="5" t="e">
        <f>A_R[[#This Row],[16+]]-A_R[[#This Row],[17+]]</f>
        <v>#VALUE!</v>
      </c>
      <c r="AR252" s="5" t="e">
        <f>A_R[[#This Row],[17+]]-A_R[[#This Row],[18+]]</f>
        <v>#VALUE!</v>
      </c>
      <c r="AS252" s="5" t="e">
        <f>A_R[[#This Row],[18+]]-A_R[[#This Row],[19+]]</f>
        <v>#VALUE!</v>
      </c>
      <c r="AT252" s="5" t="e">
        <f>A_R[[#This Row],[19+]]-A_R[[#This Row],[20+]]</f>
        <v>#VALUE!</v>
      </c>
      <c r="AU252" s="5" t="e">
        <f>A_R[[#This Row],[20+]]-A_R[[#This Row],[21+]]</f>
        <v>#VALUE!</v>
      </c>
      <c r="AV252" s="5" t="e">
        <f>A_R[[#This Row],[21+]]-A_R[[#This Row],[22+]]</f>
        <v>#VALUE!</v>
      </c>
      <c r="AW252" s="5" t="e">
        <f>A_R[[#This Row],[22+]]-A_R[[#This Row],[23+]]</f>
        <v>#VALUE!</v>
      </c>
      <c r="AX252" s="5" t="e">
        <f>A_R[[#This Row],[23+]]-A_R[[#This Row],[24+]]</f>
        <v>#VALUE!</v>
      </c>
      <c r="AY252" s="5" t="e">
        <f>A_R[[#This Row],[24+]]-A_R[[#This Row],[25+]]</f>
        <v>#VALUE!</v>
      </c>
      <c r="AZ252" s="5" t="e">
        <f>A_R[[#This Row],[25+]]-A_R[[#This Row],[26+]]</f>
        <v>#VALUE!</v>
      </c>
      <c r="BA252" s="5" t="e">
        <f>A_R[[#This Row],[26+]]-A_R[[#This Row],[27+]]</f>
        <v>#VALUE!</v>
      </c>
      <c r="BB252" s="5" t="e">
        <f>A_R[[#This Row],[27+]]-A_R[[#This Row],[28+]]</f>
        <v>#VALUE!</v>
      </c>
    </row>
    <row r="253" spans="32:54" x14ac:dyDescent="0.25">
      <c r="AF253" s="5" t="e">
        <f>A_R[[#This Row],[5+]]-A_R[[#This Row],[6+]]</f>
        <v>#VALUE!</v>
      </c>
      <c r="AG253" s="5" t="e">
        <f>A_R[[#This Row],[6+]]-A_R[[#This Row],[7+]]</f>
        <v>#VALUE!</v>
      </c>
      <c r="AH253" s="5" t="e">
        <f>A_R[[#This Row],[7+]]-A_R[[#This Row],[8+]]</f>
        <v>#VALUE!</v>
      </c>
      <c r="AI253" s="5" t="e">
        <f>A_R[[#This Row],[8+]]-A_R[[#This Row],[9+]]</f>
        <v>#VALUE!</v>
      </c>
      <c r="AJ253" s="5" t="e">
        <f>A_R[[#This Row],[9+]]-A_R[[#This Row],[10+]]</f>
        <v>#VALUE!</v>
      </c>
      <c r="AK253" s="5" t="e">
        <f>A_R[[#This Row],[10+]]-A_R[[#This Row],[11+]]</f>
        <v>#VALUE!</v>
      </c>
      <c r="AL253" s="5" t="e">
        <f>A_R[[#This Row],[11+]]-A_R[[#This Row],[12+]]</f>
        <v>#VALUE!</v>
      </c>
      <c r="AM253" s="5" t="e">
        <f>A_R[[#This Row],[12+]]-A_R[[#This Row],[13+]]</f>
        <v>#VALUE!</v>
      </c>
      <c r="AN253" s="5" t="e">
        <f>A_R[[#This Row],[13+]]-A_R[[#This Row],[14+]]</f>
        <v>#VALUE!</v>
      </c>
      <c r="AO253" s="5" t="e">
        <f>A_R[[#This Row],[14+]]-A_R[[#This Row],[15+]]</f>
        <v>#VALUE!</v>
      </c>
      <c r="AP253" s="5" t="e">
        <f>A_R[[#This Row],[15+]]-A_R[[#This Row],[16+]]</f>
        <v>#VALUE!</v>
      </c>
      <c r="AQ253" s="5" t="e">
        <f>A_R[[#This Row],[16+]]-A_R[[#This Row],[17+]]</f>
        <v>#VALUE!</v>
      </c>
      <c r="AR253" s="5" t="e">
        <f>A_R[[#This Row],[17+]]-A_R[[#This Row],[18+]]</f>
        <v>#VALUE!</v>
      </c>
      <c r="AS253" s="5" t="e">
        <f>A_R[[#This Row],[18+]]-A_R[[#This Row],[19+]]</f>
        <v>#VALUE!</v>
      </c>
      <c r="AT253" s="5" t="e">
        <f>A_R[[#This Row],[19+]]-A_R[[#This Row],[20+]]</f>
        <v>#VALUE!</v>
      </c>
      <c r="AU253" s="5" t="e">
        <f>A_R[[#This Row],[20+]]-A_R[[#This Row],[21+]]</f>
        <v>#VALUE!</v>
      </c>
      <c r="AV253" s="5" t="e">
        <f>A_R[[#This Row],[21+]]-A_R[[#This Row],[22+]]</f>
        <v>#VALUE!</v>
      </c>
      <c r="AW253" s="5" t="e">
        <f>A_R[[#This Row],[22+]]-A_R[[#This Row],[23+]]</f>
        <v>#VALUE!</v>
      </c>
      <c r="AX253" s="5" t="e">
        <f>A_R[[#This Row],[23+]]-A_R[[#This Row],[24+]]</f>
        <v>#VALUE!</v>
      </c>
      <c r="AY253" s="5" t="e">
        <f>A_R[[#This Row],[24+]]-A_R[[#This Row],[25+]]</f>
        <v>#VALUE!</v>
      </c>
      <c r="AZ253" s="5" t="e">
        <f>A_R[[#This Row],[25+]]-A_R[[#This Row],[26+]]</f>
        <v>#VALUE!</v>
      </c>
      <c r="BA253" s="5" t="e">
        <f>A_R[[#This Row],[26+]]-A_R[[#This Row],[27+]]</f>
        <v>#VALUE!</v>
      </c>
      <c r="BB253" s="5" t="e">
        <f>A_R[[#This Row],[27+]]-A_R[[#This Row],[28+]]</f>
        <v>#VALUE!</v>
      </c>
    </row>
    <row r="254" spans="32:54" x14ac:dyDescent="0.25">
      <c r="AF254" s="5" t="e">
        <f>A_R[[#This Row],[5+]]-A_R[[#This Row],[6+]]</f>
        <v>#VALUE!</v>
      </c>
      <c r="AG254" s="5" t="e">
        <f>A_R[[#This Row],[6+]]-A_R[[#This Row],[7+]]</f>
        <v>#VALUE!</v>
      </c>
      <c r="AH254" s="5" t="e">
        <f>A_R[[#This Row],[7+]]-A_R[[#This Row],[8+]]</f>
        <v>#VALUE!</v>
      </c>
      <c r="AI254" s="5" t="e">
        <f>A_R[[#This Row],[8+]]-A_R[[#This Row],[9+]]</f>
        <v>#VALUE!</v>
      </c>
      <c r="AJ254" s="5" t="e">
        <f>A_R[[#This Row],[9+]]-A_R[[#This Row],[10+]]</f>
        <v>#VALUE!</v>
      </c>
      <c r="AK254" s="5" t="e">
        <f>A_R[[#This Row],[10+]]-A_R[[#This Row],[11+]]</f>
        <v>#VALUE!</v>
      </c>
      <c r="AL254" s="5" t="e">
        <f>A_R[[#This Row],[11+]]-A_R[[#This Row],[12+]]</f>
        <v>#VALUE!</v>
      </c>
      <c r="AM254" s="5" t="e">
        <f>A_R[[#This Row],[12+]]-A_R[[#This Row],[13+]]</f>
        <v>#VALUE!</v>
      </c>
      <c r="AN254" s="5" t="e">
        <f>A_R[[#This Row],[13+]]-A_R[[#This Row],[14+]]</f>
        <v>#VALUE!</v>
      </c>
      <c r="AO254" s="5" t="e">
        <f>A_R[[#This Row],[14+]]-A_R[[#This Row],[15+]]</f>
        <v>#VALUE!</v>
      </c>
      <c r="AP254" s="5" t="e">
        <f>A_R[[#This Row],[15+]]-A_R[[#This Row],[16+]]</f>
        <v>#VALUE!</v>
      </c>
      <c r="AQ254" s="5" t="e">
        <f>A_R[[#This Row],[16+]]-A_R[[#This Row],[17+]]</f>
        <v>#VALUE!</v>
      </c>
      <c r="AR254" s="5" t="e">
        <f>A_R[[#This Row],[17+]]-A_R[[#This Row],[18+]]</f>
        <v>#VALUE!</v>
      </c>
      <c r="AS254" s="5" t="e">
        <f>A_R[[#This Row],[18+]]-A_R[[#This Row],[19+]]</f>
        <v>#VALUE!</v>
      </c>
      <c r="AT254" s="5" t="e">
        <f>A_R[[#This Row],[19+]]-A_R[[#This Row],[20+]]</f>
        <v>#VALUE!</v>
      </c>
      <c r="AU254" s="5" t="e">
        <f>A_R[[#This Row],[20+]]-A_R[[#This Row],[21+]]</f>
        <v>#VALUE!</v>
      </c>
      <c r="AV254" s="5" t="e">
        <f>A_R[[#This Row],[21+]]-A_R[[#This Row],[22+]]</f>
        <v>#VALUE!</v>
      </c>
      <c r="AW254" s="5" t="e">
        <f>A_R[[#This Row],[22+]]-A_R[[#This Row],[23+]]</f>
        <v>#VALUE!</v>
      </c>
      <c r="AX254" s="5" t="e">
        <f>A_R[[#This Row],[23+]]-A_R[[#This Row],[24+]]</f>
        <v>#VALUE!</v>
      </c>
      <c r="AY254" s="5" t="e">
        <f>A_R[[#This Row],[24+]]-A_R[[#This Row],[25+]]</f>
        <v>#VALUE!</v>
      </c>
      <c r="AZ254" s="5" t="e">
        <f>A_R[[#This Row],[25+]]-A_R[[#This Row],[26+]]</f>
        <v>#VALUE!</v>
      </c>
      <c r="BA254" s="5" t="e">
        <f>A_R[[#This Row],[26+]]-A_R[[#This Row],[27+]]</f>
        <v>#VALUE!</v>
      </c>
      <c r="BB254" s="5" t="e">
        <f>A_R[[#This Row],[27+]]-A_R[[#This Row],[28+]]</f>
        <v>#VALUE!</v>
      </c>
    </row>
    <row r="255" spans="32:54" x14ac:dyDescent="0.25">
      <c r="AF255" s="5" t="e">
        <f>A_R[[#This Row],[5+]]-A_R[[#This Row],[6+]]</f>
        <v>#VALUE!</v>
      </c>
      <c r="AG255" s="5" t="e">
        <f>A_R[[#This Row],[6+]]-A_R[[#This Row],[7+]]</f>
        <v>#VALUE!</v>
      </c>
      <c r="AH255" s="5" t="e">
        <f>A_R[[#This Row],[7+]]-A_R[[#This Row],[8+]]</f>
        <v>#VALUE!</v>
      </c>
      <c r="AI255" s="5" t="e">
        <f>A_R[[#This Row],[8+]]-A_R[[#This Row],[9+]]</f>
        <v>#VALUE!</v>
      </c>
      <c r="AJ255" s="5" t="e">
        <f>A_R[[#This Row],[9+]]-A_R[[#This Row],[10+]]</f>
        <v>#VALUE!</v>
      </c>
      <c r="AK255" s="5" t="e">
        <f>A_R[[#This Row],[10+]]-A_R[[#This Row],[11+]]</f>
        <v>#VALUE!</v>
      </c>
      <c r="AL255" s="5" t="e">
        <f>A_R[[#This Row],[11+]]-A_R[[#This Row],[12+]]</f>
        <v>#VALUE!</v>
      </c>
      <c r="AM255" s="5" t="e">
        <f>A_R[[#This Row],[12+]]-A_R[[#This Row],[13+]]</f>
        <v>#VALUE!</v>
      </c>
      <c r="AN255" s="5" t="e">
        <f>A_R[[#This Row],[13+]]-A_R[[#This Row],[14+]]</f>
        <v>#VALUE!</v>
      </c>
      <c r="AO255" s="5" t="e">
        <f>A_R[[#This Row],[14+]]-A_R[[#This Row],[15+]]</f>
        <v>#VALUE!</v>
      </c>
      <c r="AP255" s="5" t="e">
        <f>A_R[[#This Row],[15+]]-A_R[[#This Row],[16+]]</f>
        <v>#VALUE!</v>
      </c>
      <c r="AQ255" s="5" t="e">
        <f>A_R[[#This Row],[16+]]-A_R[[#This Row],[17+]]</f>
        <v>#VALUE!</v>
      </c>
      <c r="AR255" s="5" t="e">
        <f>A_R[[#This Row],[17+]]-A_R[[#This Row],[18+]]</f>
        <v>#VALUE!</v>
      </c>
      <c r="AS255" s="5" t="e">
        <f>A_R[[#This Row],[18+]]-A_R[[#This Row],[19+]]</f>
        <v>#VALUE!</v>
      </c>
      <c r="AT255" s="5" t="e">
        <f>A_R[[#This Row],[19+]]-A_R[[#This Row],[20+]]</f>
        <v>#VALUE!</v>
      </c>
      <c r="AU255" s="5" t="e">
        <f>A_R[[#This Row],[20+]]-A_R[[#This Row],[21+]]</f>
        <v>#VALUE!</v>
      </c>
      <c r="AV255" s="5" t="e">
        <f>A_R[[#This Row],[21+]]-A_R[[#This Row],[22+]]</f>
        <v>#VALUE!</v>
      </c>
      <c r="AW255" s="5" t="e">
        <f>A_R[[#This Row],[22+]]-A_R[[#This Row],[23+]]</f>
        <v>#VALUE!</v>
      </c>
      <c r="AX255" s="5" t="e">
        <f>A_R[[#This Row],[23+]]-A_R[[#This Row],[24+]]</f>
        <v>#VALUE!</v>
      </c>
      <c r="AY255" s="5" t="e">
        <f>A_R[[#This Row],[24+]]-A_R[[#This Row],[25+]]</f>
        <v>#VALUE!</v>
      </c>
      <c r="AZ255" s="5" t="e">
        <f>A_R[[#This Row],[25+]]-A_R[[#This Row],[26+]]</f>
        <v>#VALUE!</v>
      </c>
      <c r="BA255" s="5" t="e">
        <f>A_R[[#This Row],[26+]]-A_R[[#This Row],[27+]]</f>
        <v>#VALUE!</v>
      </c>
      <c r="BB255" s="5" t="e">
        <f>A_R[[#This Row],[27+]]-A_R[[#This Row],[28+]]</f>
        <v>#VALUE!</v>
      </c>
    </row>
    <row r="256" spans="32:54" x14ac:dyDescent="0.25">
      <c r="AF256" s="5" t="e">
        <f>A_R[[#This Row],[5+]]-A_R[[#This Row],[6+]]</f>
        <v>#VALUE!</v>
      </c>
      <c r="AG256" s="5" t="e">
        <f>A_R[[#This Row],[6+]]-A_R[[#This Row],[7+]]</f>
        <v>#VALUE!</v>
      </c>
      <c r="AH256" s="5" t="e">
        <f>A_R[[#This Row],[7+]]-A_R[[#This Row],[8+]]</f>
        <v>#VALUE!</v>
      </c>
      <c r="AI256" s="5" t="e">
        <f>A_R[[#This Row],[8+]]-A_R[[#This Row],[9+]]</f>
        <v>#VALUE!</v>
      </c>
      <c r="AJ256" s="5" t="e">
        <f>A_R[[#This Row],[9+]]-A_R[[#This Row],[10+]]</f>
        <v>#VALUE!</v>
      </c>
      <c r="AK256" s="5" t="e">
        <f>A_R[[#This Row],[10+]]-A_R[[#This Row],[11+]]</f>
        <v>#VALUE!</v>
      </c>
      <c r="AL256" s="5" t="e">
        <f>A_R[[#This Row],[11+]]-A_R[[#This Row],[12+]]</f>
        <v>#VALUE!</v>
      </c>
      <c r="AM256" s="5" t="e">
        <f>A_R[[#This Row],[12+]]-A_R[[#This Row],[13+]]</f>
        <v>#VALUE!</v>
      </c>
      <c r="AN256" s="5" t="e">
        <f>A_R[[#This Row],[13+]]-A_R[[#This Row],[14+]]</f>
        <v>#VALUE!</v>
      </c>
      <c r="AO256" s="5" t="e">
        <f>A_R[[#This Row],[14+]]-A_R[[#This Row],[15+]]</f>
        <v>#VALUE!</v>
      </c>
      <c r="AP256" s="5" t="e">
        <f>A_R[[#This Row],[15+]]-A_R[[#This Row],[16+]]</f>
        <v>#VALUE!</v>
      </c>
      <c r="AQ256" s="5" t="e">
        <f>A_R[[#This Row],[16+]]-A_R[[#This Row],[17+]]</f>
        <v>#VALUE!</v>
      </c>
      <c r="AR256" s="5" t="e">
        <f>A_R[[#This Row],[17+]]-A_R[[#This Row],[18+]]</f>
        <v>#VALUE!</v>
      </c>
      <c r="AS256" s="5" t="e">
        <f>A_R[[#This Row],[18+]]-A_R[[#This Row],[19+]]</f>
        <v>#VALUE!</v>
      </c>
      <c r="AT256" s="5" t="e">
        <f>A_R[[#This Row],[19+]]-A_R[[#This Row],[20+]]</f>
        <v>#VALUE!</v>
      </c>
      <c r="AU256" s="5" t="e">
        <f>A_R[[#This Row],[20+]]-A_R[[#This Row],[21+]]</f>
        <v>#VALUE!</v>
      </c>
      <c r="AV256" s="5" t="e">
        <f>A_R[[#This Row],[21+]]-A_R[[#This Row],[22+]]</f>
        <v>#VALUE!</v>
      </c>
      <c r="AW256" s="5" t="e">
        <f>A_R[[#This Row],[22+]]-A_R[[#This Row],[23+]]</f>
        <v>#VALUE!</v>
      </c>
      <c r="AX256" s="5" t="e">
        <f>A_R[[#This Row],[23+]]-A_R[[#This Row],[24+]]</f>
        <v>#VALUE!</v>
      </c>
      <c r="AY256" s="5" t="e">
        <f>A_R[[#This Row],[24+]]-A_R[[#This Row],[25+]]</f>
        <v>#VALUE!</v>
      </c>
      <c r="AZ256" s="5" t="e">
        <f>A_R[[#This Row],[25+]]-A_R[[#This Row],[26+]]</f>
        <v>#VALUE!</v>
      </c>
      <c r="BA256" s="5" t="e">
        <f>A_R[[#This Row],[26+]]-A_R[[#This Row],[27+]]</f>
        <v>#VALUE!</v>
      </c>
      <c r="BB256" s="5" t="e">
        <f>A_R[[#This Row],[27+]]-A_R[[#This Row],[28+]]</f>
        <v>#VALUE!</v>
      </c>
    </row>
    <row r="257" spans="32:54" x14ac:dyDescent="0.25">
      <c r="AF257" s="5" t="e">
        <f>A_R[[#This Row],[5+]]-A_R[[#This Row],[6+]]</f>
        <v>#VALUE!</v>
      </c>
      <c r="AG257" s="5" t="e">
        <f>A_R[[#This Row],[6+]]-A_R[[#This Row],[7+]]</f>
        <v>#VALUE!</v>
      </c>
      <c r="AH257" s="5" t="e">
        <f>A_R[[#This Row],[7+]]-A_R[[#This Row],[8+]]</f>
        <v>#VALUE!</v>
      </c>
      <c r="AI257" s="5" t="e">
        <f>A_R[[#This Row],[8+]]-A_R[[#This Row],[9+]]</f>
        <v>#VALUE!</v>
      </c>
      <c r="AJ257" s="5" t="e">
        <f>A_R[[#This Row],[9+]]-A_R[[#This Row],[10+]]</f>
        <v>#VALUE!</v>
      </c>
      <c r="AK257" s="5" t="e">
        <f>A_R[[#This Row],[10+]]-A_R[[#This Row],[11+]]</f>
        <v>#VALUE!</v>
      </c>
      <c r="AL257" s="5" t="e">
        <f>A_R[[#This Row],[11+]]-A_R[[#This Row],[12+]]</f>
        <v>#VALUE!</v>
      </c>
      <c r="AM257" s="5" t="e">
        <f>A_R[[#This Row],[12+]]-A_R[[#This Row],[13+]]</f>
        <v>#VALUE!</v>
      </c>
      <c r="AN257" s="5" t="e">
        <f>A_R[[#This Row],[13+]]-A_R[[#This Row],[14+]]</f>
        <v>#VALUE!</v>
      </c>
      <c r="AO257" s="5" t="e">
        <f>A_R[[#This Row],[14+]]-A_R[[#This Row],[15+]]</f>
        <v>#VALUE!</v>
      </c>
      <c r="AP257" s="5" t="e">
        <f>A_R[[#This Row],[15+]]-A_R[[#This Row],[16+]]</f>
        <v>#VALUE!</v>
      </c>
      <c r="AQ257" s="5" t="e">
        <f>A_R[[#This Row],[16+]]-A_R[[#This Row],[17+]]</f>
        <v>#VALUE!</v>
      </c>
      <c r="AR257" s="5" t="e">
        <f>A_R[[#This Row],[17+]]-A_R[[#This Row],[18+]]</f>
        <v>#VALUE!</v>
      </c>
      <c r="AS257" s="5" t="e">
        <f>A_R[[#This Row],[18+]]-A_R[[#This Row],[19+]]</f>
        <v>#VALUE!</v>
      </c>
      <c r="AT257" s="5" t="e">
        <f>A_R[[#This Row],[19+]]-A_R[[#This Row],[20+]]</f>
        <v>#VALUE!</v>
      </c>
      <c r="AU257" s="5" t="e">
        <f>A_R[[#This Row],[20+]]-A_R[[#This Row],[21+]]</f>
        <v>#VALUE!</v>
      </c>
      <c r="AV257" s="5" t="e">
        <f>A_R[[#This Row],[21+]]-A_R[[#This Row],[22+]]</f>
        <v>#VALUE!</v>
      </c>
      <c r="AW257" s="5" t="e">
        <f>A_R[[#This Row],[22+]]-A_R[[#This Row],[23+]]</f>
        <v>#VALUE!</v>
      </c>
      <c r="AX257" s="5" t="e">
        <f>A_R[[#This Row],[23+]]-A_R[[#This Row],[24+]]</f>
        <v>#VALUE!</v>
      </c>
      <c r="AY257" s="5" t="e">
        <f>A_R[[#This Row],[24+]]-A_R[[#This Row],[25+]]</f>
        <v>#VALUE!</v>
      </c>
      <c r="AZ257" s="5" t="e">
        <f>A_R[[#This Row],[25+]]-A_R[[#This Row],[26+]]</f>
        <v>#VALUE!</v>
      </c>
      <c r="BA257" s="5" t="e">
        <f>A_R[[#This Row],[26+]]-A_R[[#This Row],[27+]]</f>
        <v>#VALUE!</v>
      </c>
      <c r="BB257" s="5" t="e">
        <f>A_R[[#This Row],[27+]]-A_R[[#This Row],[28+]]</f>
        <v>#VALUE!</v>
      </c>
    </row>
    <row r="258" spans="32:54" x14ac:dyDescent="0.25">
      <c r="AF258" s="5" t="e">
        <f>A_R[[#This Row],[5+]]-A_R[[#This Row],[6+]]</f>
        <v>#VALUE!</v>
      </c>
      <c r="AG258" s="5" t="e">
        <f>A_R[[#This Row],[6+]]-A_R[[#This Row],[7+]]</f>
        <v>#VALUE!</v>
      </c>
      <c r="AH258" s="5" t="e">
        <f>A_R[[#This Row],[7+]]-A_R[[#This Row],[8+]]</f>
        <v>#VALUE!</v>
      </c>
      <c r="AI258" s="5" t="e">
        <f>A_R[[#This Row],[8+]]-A_R[[#This Row],[9+]]</f>
        <v>#VALUE!</v>
      </c>
      <c r="AJ258" s="5" t="e">
        <f>A_R[[#This Row],[9+]]-A_R[[#This Row],[10+]]</f>
        <v>#VALUE!</v>
      </c>
      <c r="AK258" s="5" t="e">
        <f>A_R[[#This Row],[10+]]-A_R[[#This Row],[11+]]</f>
        <v>#VALUE!</v>
      </c>
      <c r="AL258" s="5" t="e">
        <f>A_R[[#This Row],[11+]]-A_R[[#This Row],[12+]]</f>
        <v>#VALUE!</v>
      </c>
      <c r="AM258" s="5" t="e">
        <f>A_R[[#This Row],[12+]]-A_R[[#This Row],[13+]]</f>
        <v>#VALUE!</v>
      </c>
      <c r="AN258" s="5" t="e">
        <f>A_R[[#This Row],[13+]]-A_R[[#This Row],[14+]]</f>
        <v>#VALUE!</v>
      </c>
      <c r="AO258" s="5" t="e">
        <f>A_R[[#This Row],[14+]]-A_R[[#This Row],[15+]]</f>
        <v>#VALUE!</v>
      </c>
      <c r="AP258" s="5" t="e">
        <f>A_R[[#This Row],[15+]]-A_R[[#This Row],[16+]]</f>
        <v>#VALUE!</v>
      </c>
      <c r="AQ258" s="5" t="e">
        <f>A_R[[#This Row],[16+]]-A_R[[#This Row],[17+]]</f>
        <v>#VALUE!</v>
      </c>
      <c r="AR258" s="5" t="e">
        <f>A_R[[#This Row],[17+]]-A_R[[#This Row],[18+]]</f>
        <v>#VALUE!</v>
      </c>
      <c r="AS258" s="5" t="e">
        <f>A_R[[#This Row],[18+]]-A_R[[#This Row],[19+]]</f>
        <v>#VALUE!</v>
      </c>
      <c r="AT258" s="5" t="e">
        <f>A_R[[#This Row],[19+]]-A_R[[#This Row],[20+]]</f>
        <v>#VALUE!</v>
      </c>
      <c r="AU258" s="5" t="e">
        <f>A_R[[#This Row],[20+]]-A_R[[#This Row],[21+]]</f>
        <v>#VALUE!</v>
      </c>
      <c r="AV258" s="5" t="e">
        <f>A_R[[#This Row],[21+]]-A_R[[#This Row],[22+]]</f>
        <v>#VALUE!</v>
      </c>
      <c r="AW258" s="5" t="e">
        <f>A_R[[#This Row],[22+]]-A_R[[#This Row],[23+]]</f>
        <v>#VALUE!</v>
      </c>
      <c r="AX258" s="5" t="e">
        <f>A_R[[#This Row],[23+]]-A_R[[#This Row],[24+]]</f>
        <v>#VALUE!</v>
      </c>
      <c r="AY258" s="5" t="e">
        <f>A_R[[#This Row],[24+]]-A_R[[#This Row],[25+]]</f>
        <v>#VALUE!</v>
      </c>
      <c r="AZ258" s="5" t="e">
        <f>A_R[[#This Row],[25+]]-A_R[[#This Row],[26+]]</f>
        <v>#VALUE!</v>
      </c>
      <c r="BA258" s="5" t="e">
        <f>A_R[[#This Row],[26+]]-A_R[[#This Row],[27+]]</f>
        <v>#VALUE!</v>
      </c>
      <c r="BB258" s="5" t="e">
        <f>A_R[[#This Row],[27+]]-A_R[[#This Row],[28+]]</f>
        <v>#VALUE!</v>
      </c>
    </row>
    <row r="259" spans="32:54" x14ac:dyDescent="0.25">
      <c r="AF259" s="5" t="e">
        <f>A_R[[#This Row],[5+]]-A_R[[#This Row],[6+]]</f>
        <v>#VALUE!</v>
      </c>
      <c r="AG259" s="5" t="e">
        <f>A_R[[#This Row],[6+]]-A_R[[#This Row],[7+]]</f>
        <v>#VALUE!</v>
      </c>
      <c r="AH259" s="5" t="e">
        <f>A_R[[#This Row],[7+]]-A_R[[#This Row],[8+]]</f>
        <v>#VALUE!</v>
      </c>
      <c r="AI259" s="5" t="e">
        <f>A_R[[#This Row],[8+]]-A_R[[#This Row],[9+]]</f>
        <v>#VALUE!</v>
      </c>
      <c r="AJ259" s="5" t="e">
        <f>A_R[[#This Row],[9+]]-A_R[[#This Row],[10+]]</f>
        <v>#VALUE!</v>
      </c>
      <c r="AK259" s="5" t="e">
        <f>A_R[[#This Row],[10+]]-A_R[[#This Row],[11+]]</f>
        <v>#VALUE!</v>
      </c>
      <c r="AL259" s="5" t="e">
        <f>A_R[[#This Row],[11+]]-A_R[[#This Row],[12+]]</f>
        <v>#VALUE!</v>
      </c>
      <c r="AM259" s="5" t="e">
        <f>A_R[[#This Row],[12+]]-A_R[[#This Row],[13+]]</f>
        <v>#VALUE!</v>
      </c>
      <c r="AN259" s="5" t="e">
        <f>A_R[[#This Row],[13+]]-A_R[[#This Row],[14+]]</f>
        <v>#VALUE!</v>
      </c>
      <c r="AO259" s="5" t="e">
        <f>A_R[[#This Row],[14+]]-A_R[[#This Row],[15+]]</f>
        <v>#VALUE!</v>
      </c>
      <c r="AP259" s="5" t="e">
        <f>A_R[[#This Row],[15+]]-A_R[[#This Row],[16+]]</f>
        <v>#VALUE!</v>
      </c>
      <c r="AQ259" s="5" t="e">
        <f>A_R[[#This Row],[16+]]-A_R[[#This Row],[17+]]</f>
        <v>#VALUE!</v>
      </c>
      <c r="AR259" s="5" t="e">
        <f>A_R[[#This Row],[17+]]-A_R[[#This Row],[18+]]</f>
        <v>#VALUE!</v>
      </c>
      <c r="AS259" s="5" t="e">
        <f>A_R[[#This Row],[18+]]-A_R[[#This Row],[19+]]</f>
        <v>#VALUE!</v>
      </c>
      <c r="AT259" s="5" t="e">
        <f>A_R[[#This Row],[19+]]-A_R[[#This Row],[20+]]</f>
        <v>#VALUE!</v>
      </c>
      <c r="AU259" s="5" t="e">
        <f>A_R[[#This Row],[20+]]-A_R[[#This Row],[21+]]</f>
        <v>#VALUE!</v>
      </c>
      <c r="AV259" s="5" t="e">
        <f>A_R[[#This Row],[21+]]-A_R[[#This Row],[22+]]</f>
        <v>#VALUE!</v>
      </c>
      <c r="AW259" s="5" t="e">
        <f>A_R[[#This Row],[22+]]-A_R[[#This Row],[23+]]</f>
        <v>#VALUE!</v>
      </c>
      <c r="AX259" s="5" t="e">
        <f>A_R[[#This Row],[23+]]-A_R[[#This Row],[24+]]</f>
        <v>#VALUE!</v>
      </c>
      <c r="AY259" s="5" t="e">
        <f>A_R[[#This Row],[24+]]-A_R[[#This Row],[25+]]</f>
        <v>#VALUE!</v>
      </c>
      <c r="AZ259" s="5" t="e">
        <f>A_R[[#This Row],[25+]]-A_R[[#This Row],[26+]]</f>
        <v>#VALUE!</v>
      </c>
      <c r="BA259" s="5" t="e">
        <f>A_R[[#This Row],[26+]]-A_R[[#This Row],[27+]]</f>
        <v>#VALUE!</v>
      </c>
      <c r="BB259" s="5" t="e">
        <f>A_R[[#This Row],[27+]]-A_R[[#This Row],[28+]]</f>
        <v>#VALUE!</v>
      </c>
    </row>
    <row r="260" spans="32:54" x14ac:dyDescent="0.25">
      <c r="AF260" s="5" t="e">
        <f>A_R[[#This Row],[5+]]-A_R[[#This Row],[6+]]</f>
        <v>#VALUE!</v>
      </c>
      <c r="AG260" s="5" t="e">
        <f>A_R[[#This Row],[6+]]-A_R[[#This Row],[7+]]</f>
        <v>#VALUE!</v>
      </c>
      <c r="AH260" s="5" t="e">
        <f>A_R[[#This Row],[7+]]-A_R[[#This Row],[8+]]</f>
        <v>#VALUE!</v>
      </c>
      <c r="AI260" s="5" t="e">
        <f>A_R[[#This Row],[8+]]-A_R[[#This Row],[9+]]</f>
        <v>#VALUE!</v>
      </c>
      <c r="AJ260" s="5" t="e">
        <f>A_R[[#This Row],[9+]]-A_R[[#This Row],[10+]]</f>
        <v>#VALUE!</v>
      </c>
      <c r="AK260" s="5" t="e">
        <f>A_R[[#This Row],[10+]]-A_R[[#This Row],[11+]]</f>
        <v>#VALUE!</v>
      </c>
      <c r="AL260" s="5" t="e">
        <f>A_R[[#This Row],[11+]]-A_R[[#This Row],[12+]]</f>
        <v>#VALUE!</v>
      </c>
      <c r="AM260" s="5" t="e">
        <f>A_R[[#This Row],[12+]]-A_R[[#This Row],[13+]]</f>
        <v>#VALUE!</v>
      </c>
      <c r="AN260" s="5" t="e">
        <f>A_R[[#This Row],[13+]]-A_R[[#This Row],[14+]]</f>
        <v>#VALUE!</v>
      </c>
      <c r="AO260" s="5" t="e">
        <f>A_R[[#This Row],[14+]]-A_R[[#This Row],[15+]]</f>
        <v>#VALUE!</v>
      </c>
      <c r="AP260" s="5" t="e">
        <f>A_R[[#This Row],[15+]]-A_R[[#This Row],[16+]]</f>
        <v>#VALUE!</v>
      </c>
      <c r="AQ260" s="5" t="e">
        <f>A_R[[#This Row],[16+]]-A_R[[#This Row],[17+]]</f>
        <v>#VALUE!</v>
      </c>
      <c r="AR260" s="5" t="e">
        <f>A_R[[#This Row],[17+]]-A_R[[#This Row],[18+]]</f>
        <v>#VALUE!</v>
      </c>
      <c r="AS260" s="5" t="e">
        <f>A_R[[#This Row],[18+]]-A_R[[#This Row],[19+]]</f>
        <v>#VALUE!</v>
      </c>
      <c r="AT260" s="5" t="e">
        <f>A_R[[#This Row],[19+]]-A_R[[#This Row],[20+]]</f>
        <v>#VALUE!</v>
      </c>
      <c r="AU260" s="5" t="e">
        <f>A_R[[#This Row],[20+]]-A_R[[#This Row],[21+]]</f>
        <v>#VALUE!</v>
      </c>
      <c r="AV260" s="5" t="e">
        <f>A_R[[#This Row],[21+]]-A_R[[#This Row],[22+]]</f>
        <v>#VALUE!</v>
      </c>
      <c r="AW260" s="5" t="e">
        <f>A_R[[#This Row],[22+]]-A_R[[#This Row],[23+]]</f>
        <v>#VALUE!</v>
      </c>
      <c r="AX260" s="5" t="e">
        <f>A_R[[#This Row],[23+]]-A_R[[#This Row],[24+]]</f>
        <v>#VALUE!</v>
      </c>
      <c r="AY260" s="5" t="e">
        <f>A_R[[#This Row],[24+]]-A_R[[#This Row],[25+]]</f>
        <v>#VALUE!</v>
      </c>
      <c r="AZ260" s="5" t="e">
        <f>A_R[[#This Row],[25+]]-A_R[[#This Row],[26+]]</f>
        <v>#VALUE!</v>
      </c>
      <c r="BA260" s="5" t="e">
        <f>A_R[[#This Row],[26+]]-A_R[[#This Row],[27+]]</f>
        <v>#VALUE!</v>
      </c>
      <c r="BB260" s="5" t="e">
        <f>A_R[[#This Row],[27+]]-A_R[[#This Row],[28+]]</f>
        <v>#VALUE!</v>
      </c>
    </row>
    <row r="261" spans="32:54" x14ac:dyDescent="0.25">
      <c r="AF261" s="5" t="e">
        <f>A_R[[#This Row],[5+]]-A_R[[#This Row],[6+]]</f>
        <v>#VALUE!</v>
      </c>
      <c r="AG261" s="5" t="e">
        <f>A_R[[#This Row],[6+]]-A_R[[#This Row],[7+]]</f>
        <v>#VALUE!</v>
      </c>
      <c r="AH261" s="5" t="e">
        <f>A_R[[#This Row],[7+]]-A_R[[#This Row],[8+]]</f>
        <v>#VALUE!</v>
      </c>
      <c r="AI261" s="5" t="e">
        <f>A_R[[#This Row],[8+]]-A_R[[#This Row],[9+]]</f>
        <v>#VALUE!</v>
      </c>
      <c r="AJ261" s="5" t="e">
        <f>A_R[[#This Row],[9+]]-A_R[[#This Row],[10+]]</f>
        <v>#VALUE!</v>
      </c>
      <c r="AK261" s="5" t="e">
        <f>A_R[[#This Row],[10+]]-A_R[[#This Row],[11+]]</f>
        <v>#VALUE!</v>
      </c>
      <c r="AL261" s="5" t="e">
        <f>A_R[[#This Row],[11+]]-A_R[[#This Row],[12+]]</f>
        <v>#VALUE!</v>
      </c>
      <c r="AM261" s="5" t="e">
        <f>A_R[[#This Row],[12+]]-A_R[[#This Row],[13+]]</f>
        <v>#VALUE!</v>
      </c>
      <c r="AN261" s="5" t="e">
        <f>A_R[[#This Row],[13+]]-A_R[[#This Row],[14+]]</f>
        <v>#VALUE!</v>
      </c>
      <c r="AO261" s="5" t="e">
        <f>A_R[[#This Row],[14+]]-A_R[[#This Row],[15+]]</f>
        <v>#VALUE!</v>
      </c>
      <c r="AP261" s="5" t="e">
        <f>A_R[[#This Row],[15+]]-A_R[[#This Row],[16+]]</f>
        <v>#VALUE!</v>
      </c>
      <c r="AQ261" s="5" t="e">
        <f>A_R[[#This Row],[16+]]-A_R[[#This Row],[17+]]</f>
        <v>#VALUE!</v>
      </c>
      <c r="AR261" s="5" t="e">
        <f>A_R[[#This Row],[17+]]-A_R[[#This Row],[18+]]</f>
        <v>#VALUE!</v>
      </c>
      <c r="AS261" s="5" t="e">
        <f>A_R[[#This Row],[18+]]-A_R[[#This Row],[19+]]</f>
        <v>#VALUE!</v>
      </c>
      <c r="AT261" s="5" t="e">
        <f>A_R[[#This Row],[19+]]-A_R[[#This Row],[20+]]</f>
        <v>#VALUE!</v>
      </c>
      <c r="AU261" s="5" t="e">
        <f>A_R[[#This Row],[20+]]-A_R[[#This Row],[21+]]</f>
        <v>#VALUE!</v>
      </c>
      <c r="AV261" s="5" t="e">
        <f>A_R[[#This Row],[21+]]-A_R[[#This Row],[22+]]</f>
        <v>#VALUE!</v>
      </c>
      <c r="AW261" s="5" t="e">
        <f>A_R[[#This Row],[22+]]-A_R[[#This Row],[23+]]</f>
        <v>#VALUE!</v>
      </c>
      <c r="AX261" s="5" t="e">
        <f>A_R[[#This Row],[23+]]-A_R[[#This Row],[24+]]</f>
        <v>#VALUE!</v>
      </c>
      <c r="AY261" s="5" t="e">
        <f>A_R[[#This Row],[24+]]-A_R[[#This Row],[25+]]</f>
        <v>#VALUE!</v>
      </c>
      <c r="AZ261" s="5" t="e">
        <f>A_R[[#This Row],[25+]]-A_R[[#This Row],[26+]]</f>
        <v>#VALUE!</v>
      </c>
      <c r="BA261" s="5" t="e">
        <f>A_R[[#This Row],[26+]]-A_R[[#This Row],[27+]]</f>
        <v>#VALUE!</v>
      </c>
      <c r="BB261" s="5" t="e">
        <f>A_R[[#This Row],[27+]]-A_R[[#This Row],[28+]]</f>
        <v>#VALUE!</v>
      </c>
    </row>
    <row r="262" spans="32:54" x14ac:dyDescent="0.25">
      <c r="AF262" s="5" t="e">
        <f>A_R[[#This Row],[5+]]-A_R[[#This Row],[6+]]</f>
        <v>#VALUE!</v>
      </c>
      <c r="AG262" s="5" t="e">
        <f>A_R[[#This Row],[6+]]-A_R[[#This Row],[7+]]</f>
        <v>#VALUE!</v>
      </c>
      <c r="AH262" s="5" t="e">
        <f>A_R[[#This Row],[7+]]-A_R[[#This Row],[8+]]</f>
        <v>#VALUE!</v>
      </c>
      <c r="AI262" s="5" t="e">
        <f>A_R[[#This Row],[8+]]-A_R[[#This Row],[9+]]</f>
        <v>#VALUE!</v>
      </c>
      <c r="AJ262" s="5" t="e">
        <f>A_R[[#This Row],[9+]]-A_R[[#This Row],[10+]]</f>
        <v>#VALUE!</v>
      </c>
      <c r="AK262" s="5" t="e">
        <f>A_R[[#This Row],[10+]]-A_R[[#This Row],[11+]]</f>
        <v>#VALUE!</v>
      </c>
      <c r="AL262" s="5" t="e">
        <f>A_R[[#This Row],[11+]]-A_R[[#This Row],[12+]]</f>
        <v>#VALUE!</v>
      </c>
      <c r="AM262" s="5" t="e">
        <f>A_R[[#This Row],[12+]]-A_R[[#This Row],[13+]]</f>
        <v>#VALUE!</v>
      </c>
      <c r="AN262" s="5" t="e">
        <f>A_R[[#This Row],[13+]]-A_R[[#This Row],[14+]]</f>
        <v>#VALUE!</v>
      </c>
      <c r="AO262" s="5" t="e">
        <f>A_R[[#This Row],[14+]]-A_R[[#This Row],[15+]]</f>
        <v>#VALUE!</v>
      </c>
      <c r="AP262" s="5" t="e">
        <f>A_R[[#This Row],[15+]]-A_R[[#This Row],[16+]]</f>
        <v>#VALUE!</v>
      </c>
      <c r="AQ262" s="5" t="e">
        <f>A_R[[#This Row],[16+]]-A_R[[#This Row],[17+]]</f>
        <v>#VALUE!</v>
      </c>
      <c r="AR262" s="5" t="e">
        <f>A_R[[#This Row],[17+]]-A_R[[#This Row],[18+]]</f>
        <v>#VALUE!</v>
      </c>
      <c r="AS262" s="5" t="e">
        <f>A_R[[#This Row],[18+]]-A_R[[#This Row],[19+]]</f>
        <v>#VALUE!</v>
      </c>
      <c r="AT262" s="5" t="e">
        <f>A_R[[#This Row],[19+]]-A_R[[#This Row],[20+]]</f>
        <v>#VALUE!</v>
      </c>
      <c r="AU262" s="5" t="e">
        <f>A_R[[#This Row],[20+]]-A_R[[#This Row],[21+]]</f>
        <v>#VALUE!</v>
      </c>
      <c r="AV262" s="5" t="e">
        <f>A_R[[#This Row],[21+]]-A_R[[#This Row],[22+]]</f>
        <v>#VALUE!</v>
      </c>
      <c r="AW262" s="5" t="e">
        <f>A_R[[#This Row],[22+]]-A_R[[#This Row],[23+]]</f>
        <v>#VALUE!</v>
      </c>
      <c r="AX262" s="5" t="e">
        <f>A_R[[#This Row],[23+]]-A_R[[#This Row],[24+]]</f>
        <v>#VALUE!</v>
      </c>
      <c r="AY262" s="5" t="e">
        <f>A_R[[#This Row],[24+]]-A_R[[#This Row],[25+]]</f>
        <v>#VALUE!</v>
      </c>
      <c r="AZ262" s="5" t="e">
        <f>A_R[[#This Row],[25+]]-A_R[[#This Row],[26+]]</f>
        <v>#VALUE!</v>
      </c>
      <c r="BA262" s="5" t="e">
        <f>A_R[[#This Row],[26+]]-A_R[[#This Row],[27+]]</f>
        <v>#VALUE!</v>
      </c>
      <c r="BB262" s="5" t="e">
        <f>A_R[[#This Row],[27+]]-A_R[[#This Row],[28+]]</f>
        <v>#VALUE!</v>
      </c>
    </row>
    <row r="263" spans="32:54" x14ac:dyDescent="0.25">
      <c r="AF263" s="5" t="e">
        <f>A_R[[#This Row],[5+]]-A_R[[#This Row],[6+]]</f>
        <v>#VALUE!</v>
      </c>
      <c r="AG263" s="5" t="e">
        <f>A_R[[#This Row],[6+]]-A_R[[#This Row],[7+]]</f>
        <v>#VALUE!</v>
      </c>
      <c r="AH263" s="5" t="e">
        <f>A_R[[#This Row],[7+]]-A_R[[#This Row],[8+]]</f>
        <v>#VALUE!</v>
      </c>
      <c r="AI263" s="5" t="e">
        <f>A_R[[#This Row],[8+]]-A_R[[#This Row],[9+]]</f>
        <v>#VALUE!</v>
      </c>
      <c r="AJ263" s="5" t="e">
        <f>A_R[[#This Row],[9+]]-A_R[[#This Row],[10+]]</f>
        <v>#VALUE!</v>
      </c>
      <c r="AK263" s="5" t="e">
        <f>A_R[[#This Row],[10+]]-A_R[[#This Row],[11+]]</f>
        <v>#VALUE!</v>
      </c>
      <c r="AL263" s="5" t="e">
        <f>A_R[[#This Row],[11+]]-A_R[[#This Row],[12+]]</f>
        <v>#VALUE!</v>
      </c>
      <c r="AM263" s="5" t="e">
        <f>A_R[[#This Row],[12+]]-A_R[[#This Row],[13+]]</f>
        <v>#VALUE!</v>
      </c>
      <c r="AN263" s="5" t="e">
        <f>A_R[[#This Row],[13+]]-A_R[[#This Row],[14+]]</f>
        <v>#VALUE!</v>
      </c>
      <c r="AO263" s="5" t="e">
        <f>A_R[[#This Row],[14+]]-A_R[[#This Row],[15+]]</f>
        <v>#VALUE!</v>
      </c>
      <c r="AP263" s="5" t="e">
        <f>A_R[[#This Row],[15+]]-A_R[[#This Row],[16+]]</f>
        <v>#VALUE!</v>
      </c>
      <c r="AQ263" s="5" t="e">
        <f>A_R[[#This Row],[16+]]-A_R[[#This Row],[17+]]</f>
        <v>#VALUE!</v>
      </c>
      <c r="AR263" s="5" t="e">
        <f>A_R[[#This Row],[17+]]-A_R[[#This Row],[18+]]</f>
        <v>#VALUE!</v>
      </c>
      <c r="AS263" s="5" t="e">
        <f>A_R[[#This Row],[18+]]-A_R[[#This Row],[19+]]</f>
        <v>#VALUE!</v>
      </c>
      <c r="AT263" s="5" t="e">
        <f>A_R[[#This Row],[19+]]-A_R[[#This Row],[20+]]</f>
        <v>#VALUE!</v>
      </c>
      <c r="AU263" s="5" t="e">
        <f>A_R[[#This Row],[20+]]-A_R[[#This Row],[21+]]</f>
        <v>#VALUE!</v>
      </c>
      <c r="AV263" s="5" t="e">
        <f>A_R[[#This Row],[21+]]-A_R[[#This Row],[22+]]</f>
        <v>#VALUE!</v>
      </c>
      <c r="AW263" s="5" t="e">
        <f>A_R[[#This Row],[22+]]-A_R[[#This Row],[23+]]</f>
        <v>#VALUE!</v>
      </c>
      <c r="AX263" s="5" t="e">
        <f>A_R[[#This Row],[23+]]-A_R[[#This Row],[24+]]</f>
        <v>#VALUE!</v>
      </c>
      <c r="AY263" s="5" t="e">
        <f>A_R[[#This Row],[24+]]-A_R[[#This Row],[25+]]</f>
        <v>#VALUE!</v>
      </c>
      <c r="AZ263" s="5" t="e">
        <f>A_R[[#This Row],[25+]]-A_R[[#This Row],[26+]]</f>
        <v>#VALUE!</v>
      </c>
      <c r="BA263" s="5" t="e">
        <f>A_R[[#This Row],[26+]]-A_R[[#This Row],[27+]]</f>
        <v>#VALUE!</v>
      </c>
      <c r="BB263" s="5" t="e">
        <f>A_R[[#This Row],[27+]]-A_R[[#This Row],[28+]]</f>
        <v>#VALUE!</v>
      </c>
    </row>
    <row r="264" spans="32:54" x14ac:dyDescent="0.25">
      <c r="AF264" s="5" t="e">
        <f>A_R[[#This Row],[5+]]-A_R[[#This Row],[6+]]</f>
        <v>#VALUE!</v>
      </c>
      <c r="AG264" s="5" t="e">
        <f>A_R[[#This Row],[6+]]-A_R[[#This Row],[7+]]</f>
        <v>#VALUE!</v>
      </c>
      <c r="AH264" s="5" t="e">
        <f>A_R[[#This Row],[7+]]-A_R[[#This Row],[8+]]</f>
        <v>#VALUE!</v>
      </c>
      <c r="AI264" s="5" t="e">
        <f>A_R[[#This Row],[8+]]-A_R[[#This Row],[9+]]</f>
        <v>#VALUE!</v>
      </c>
      <c r="AJ264" s="5" t="e">
        <f>A_R[[#This Row],[9+]]-A_R[[#This Row],[10+]]</f>
        <v>#VALUE!</v>
      </c>
      <c r="AK264" s="5" t="e">
        <f>A_R[[#This Row],[10+]]-A_R[[#This Row],[11+]]</f>
        <v>#VALUE!</v>
      </c>
      <c r="AL264" s="5" t="e">
        <f>A_R[[#This Row],[11+]]-A_R[[#This Row],[12+]]</f>
        <v>#VALUE!</v>
      </c>
      <c r="AM264" s="5" t="e">
        <f>A_R[[#This Row],[12+]]-A_R[[#This Row],[13+]]</f>
        <v>#VALUE!</v>
      </c>
      <c r="AN264" s="5" t="e">
        <f>A_R[[#This Row],[13+]]-A_R[[#This Row],[14+]]</f>
        <v>#VALUE!</v>
      </c>
      <c r="AO264" s="5" t="e">
        <f>A_R[[#This Row],[14+]]-A_R[[#This Row],[15+]]</f>
        <v>#VALUE!</v>
      </c>
      <c r="AP264" s="5" t="e">
        <f>A_R[[#This Row],[15+]]-A_R[[#This Row],[16+]]</f>
        <v>#VALUE!</v>
      </c>
      <c r="AQ264" s="5" t="e">
        <f>A_R[[#This Row],[16+]]-A_R[[#This Row],[17+]]</f>
        <v>#VALUE!</v>
      </c>
      <c r="AR264" s="5" t="e">
        <f>A_R[[#This Row],[17+]]-A_R[[#This Row],[18+]]</f>
        <v>#VALUE!</v>
      </c>
      <c r="AS264" s="5" t="e">
        <f>A_R[[#This Row],[18+]]-A_R[[#This Row],[19+]]</f>
        <v>#VALUE!</v>
      </c>
      <c r="AT264" s="5" t="e">
        <f>A_R[[#This Row],[19+]]-A_R[[#This Row],[20+]]</f>
        <v>#VALUE!</v>
      </c>
      <c r="AU264" s="5" t="e">
        <f>A_R[[#This Row],[20+]]-A_R[[#This Row],[21+]]</f>
        <v>#VALUE!</v>
      </c>
      <c r="AV264" s="5" t="e">
        <f>A_R[[#This Row],[21+]]-A_R[[#This Row],[22+]]</f>
        <v>#VALUE!</v>
      </c>
      <c r="AW264" s="5" t="e">
        <f>A_R[[#This Row],[22+]]-A_R[[#This Row],[23+]]</f>
        <v>#VALUE!</v>
      </c>
      <c r="AX264" s="5" t="e">
        <f>A_R[[#This Row],[23+]]-A_R[[#This Row],[24+]]</f>
        <v>#VALUE!</v>
      </c>
      <c r="AY264" s="5" t="e">
        <f>A_R[[#This Row],[24+]]-A_R[[#This Row],[25+]]</f>
        <v>#VALUE!</v>
      </c>
      <c r="AZ264" s="5" t="e">
        <f>A_R[[#This Row],[25+]]-A_R[[#This Row],[26+]]</f>
        <v>#VALUE!</v>
      </c>
      <c r="BA264" s="5" t="e">
        <f>A_R[[#This Row],[26+]]-A_R[[#This Row],[27+]]</f>
        <v>#VALUE!</v>
      </c>
      <c r="BB264" s="5" t="e">
        <f>A_R[[#This Row],[27+]]-A_R[[#This Row],[28+]]</f>
        <v>#VALUE!</v>
      </c>
    </row>
    <row r="265" spans="32:54" x14ac:dyDescent="0.25">
      <c r="AF265" s="5" t="e">
        <f>A_R[[#This Row],[5+]]-A_R[[#This Row],[6+]]</f>
        <v>#VALUE!</v>
      </c>
      <c r="AG265" s="5" t="e">
        <f>A_R[[#This Row],[6+]]-A_R[[#This Row],[7+]]</f>
        <v>#VALUE!</v>
      </c>
      <c r="AH265" s="5" t="e">
        <f>A_R[[#This Row],[7+]]-A_R[[#This Row],[8+]]</f>
        <v>#VALUE!</v>
      </c>
      <c r="AI265" s="5" t="e">
        <f>A_R[[#This Row],[8+]]-A_R[[#This Row],[9+]]</f>
        <v>#VALUE!</v>
      </c>
      <c r="AJ265" s="5" t="e">
        <f>A_R[[#This Row],[9+]]-A_R[[#This Row],[10+]]</f>
        <v>#VALUE!</v>
      </c>
      <c r="AK265" s="5" t="e">
        <f>A_R[[#This Row],[10+]]-A_R[[#This Row],[11+]]</f>
        <v>#VALUE!</v>
      </c>
      <c r="AL265" s="5" t="e">
        <f>A_R[[#This Row],[11+]]-A_R[[#This Row],[12+]]</f>
        <v>#VALUE!</v>
      </c>
      <c r="AM265" s="5" t="e">
        <f>A_R[[#This Row],[12+]]-A_R[[#This Row],[13+]]</f>
        <v>#VALUE!</v>
      </c>
      <c r="AN265" s="5" t="e">
        <f>A_R[[#This Row],[13+]]-A_R[[#This Row],[14+]]</f>
        <v>#VALUE!</v>
      </c>
      <c r="AO265" s="5" t="e">
        <f>A_R[[#This Row],[14+]]-A_R[[#This Row],[15+]]</f>
        <v>#VALUE!</v>
      </c>
      <c r="AP265" s="5" t="e">
        <f>A_R[[#This Row],[15+]]-A_R[[#This Row],[16+]]</f>
        <v>#VALUE!</v>
      </c>
      <c r="AQ265" s="5" t="e">
        <f>A_R[[#This Row],[16+]]-A_R[[#This Row],[17+]]</f>
        <v>#VALUE!</v>
      </c>
      <c r="AR265" s="5" t="e">
        <f>A_R[[#This Row],[17+]]-A_R[[#This Row],[18+]]</f>
        <v>#VALUE!</v>
      </c>
      <c r="AS265" s="5" t="e">
        <f>A_R[[#This Row],[18+]]-A_R[[#This Row],[19+]]</f>
        <v>#VALUE!</v>
      </c>
      <c r="AT265" s="5" t="e">
        <f>A_R[[#This Row],[19+]]-A_R[[#This Row],[20+]]</f>
        <v>#VALUE!</v>
      </c>
      <c r="AU265" s="5" t="e">
        <f>A_R[[#This Row],[20+]]-A_R[[#This Row],[21+]]</f>
        <v>#VALUE!</v>
      </c>
      <c r="AV265" s="5" t="e">
        <f>A_R[[#This Row],[21+]]-A_R[[#This Row],[22+]]</f>
        <v>#VALUE!</v>
      </c>
      <c r="AW265" s="5" t="e">
        <f>A_R[[#This Row],[22+]]-A_R[[#This Row],[23+]]</f>
        <v>#VALUE!</v>
      </c>
      <c r="AX265" s="5" t="e">
        <f>A_R[[#This Row],[23+]]-A_R[[#This Row],[24+]]</f>
        <v>#VALUE!</v>
      </c>
      <c r="AY265" s="5" t="e">
        <f>A_R[[#This Row],[24+]]-A_R[[#This Row],[25+]]</f>
        <v>#VALUE!</v>
      </c>
      <c r="AZ265" s="5" t="e">
        <f>A_R[[#This Row],[25+]]-A_R[[#This Row],[26+]]</f>
        <v>#VALUE!</v>
      </c>
      <c r="BA265" s="5" t="e">
        <f>A_R[[#This Row],[26+]]-A_R[[#This Row],[27+]]</f>
        <v>#VALUE!</v>
      </c>
      <c r="BB265" s="5" t="e">
        <f>A_R[[#This Row],[27+]]-A_R[[#This Row],[28+]]</f>
        <v>#VALUE!</v>
      </c>
    </row>
    <row r="266" spans="32:54" x14ac:dyDescent="0.25">
      <c r="AF266" s="5" t="e">
        <f>A_R[[#This Row],[5+]]-A_R[[#This Row],[6+]]</f>
        <v>#VALUE!</v>
      </c>
      <c r="AG266" s="5" t="e">
        <f>A_R[[#This Row],[6+]]-A_R[[#This Row],[7+]]</f>
        <v>#VALUE!</v>
      </c>
      <c r="AH266" s="5" t="e">
        <f>A_R[[#This Row],[7+]]-A_R[[#This Row],[8+]]</f>
        <v>#VALUE!</v>
      </c>
      <c r="AI266" s="5" t="e">
        <f>A_R[[#This Row],[8+]]-A_R[[#This Row],[9+]]</f>
        <v>#VALUE!</v>
      </c>
      <c r="AJ266" s="5" t="e">
        <f>A_R[[#This Row],[9+]]-A_R[[#This Row],[10+]]</f>
        <v>#VALUE!</v>
      </c>
      <c r="AK266" s="5" t="e">
        <f>A_R[[#This Row],[10+]]-A_R[[#This Row],[11+]]</f>
        <v>#VALUE!</v>
      </c>
      <c r="AL266" s="5" t="e">
        <f>A_R[[#This Row],[11+]]-A_R[[#This Row],[12+]]</f>
        <v>#VALUE!</v>
      </c>
      <c r="AM266" s="5" t="e">
        <f>A_R[[#This Row],[12+]]-A_R[[#This Row],[13+]]</f>
        <v>#VALUE!</v>
      </c>
      <c r="AN266" s="5" t="e">
        <f>A_R[[#This Row],[13+]]-A_R[[#This Row],[14+]]</f>
        <v>#VALUE!</v>
      </c>
      <c r="AO266" s="5" t="e">
        <f>A_R[[#This Row],[14+]]-A_R[[#This Row],[15+]]</f>
        <v>#VALUE!</v>
      </c>
      <c r="AP266" s="5" t="e">
        <f>A_R[[#This Row],[15+]]-A_R[[#This Row],[16+]]</f>
        <v>#VALUE!</v>
      </c>
      <c r="AQ266" s="5" t="e">
        <f>A_R[[#This Row],[16+]]-A_R[[#This Row],[17+]]</f>
        <v>#VALUE!</v>
      </c>
      <c r="AR266" s="5" t="e">
        <f>A_R[[#This Row],[17+]]-A_R[[#This Row],[18+]]</f>
        <v>#VALUE!</v>
      </c>
      <c r="AS266" s="5" t="e">
        <f>A_R[[#This Row],[18+]]-A_R[[#This Row],[19+]]</f>
        <v>#VALUE!</v>
      </c>
      <c r="AT266" s="5" t="e">
        <f>A_R[[#This Row],[19+]]-A_R[[#This Row],[20+]]</f>
        <v>#VALUE!</v>
      </c>
      <c r="AU266" s="5" t="e">
        <f>A_R[[#This Row],[20+]]-A_R[[#This Row],[21+]]</f>
        <v>#VALUE!</v>
      </c>
      <c r="AV266" s="5" t="e">
        <f>A_R[[#This Row],[21+]]-A_R[[#This Row],[22+]]</f>
        <v>#VALUE!</v>
      </c>
      <c r="AW266" s="5" t="e">
        <f>A_R[[#This Row],[22+]]-A_R[[#This Row],[23+]]</f>
        <v>#VALUE!</v>
      </c>
      <c r="AX266" s="5" t="e">
        <f>A_R[[#This Row],[23+]]-A_R[[#This Row],[24+]]</f>
        <v>#VALUE!</v>
      </c>
      <c r="AY266" s="5" t="e">
        <f>A_R[[#This Row],[24+]]-A_R[[#This Row],[25+]]</f>
        <v>#VALUE!</v>
      </c>
      <c r="AZ266" s="5" t="e">
        <f>A_R[[#This Row],[25+]]-A_R[[#This Row],[26+]]</f>
        <v>#VALUE!</v>
      </c>
      <c r="BA266" s="5" t="e">
        <f>A_R[[#This Row],[26+]]-A_R[[#This Row],[27+]]</f>
        <v>#VALUE!</v>
      </c>
      <c r="BB266" s="5" t="e">
        <f>A_R[[#This Row],[27+]]-A_R[[#This Row],[28+]]</f>
        <v>#VALUE!</v>
      </c>
    </row>
    <row r="267" spans="32:54" x14ac:dyDescent="0.25">
      <c r="AF267" s="5" t="e">
        <f>A_R[[#This Row],[5+]]-A_R[[#This Row],[6+]]</f>
        <v>#VALUE!</v>
      </c>
      <c r="AG267" s="5" t="e">
        <f>A_R[[#This Row],[6+]]-A_R[[#This Row],[7+]]</f>
        <v>#VALUE!</v>
      </c>
      <c r="AH267" s="5" t="e">
        <f>A_R[[#This Row],[7+]]-A_R[[#This Row],[8+]]</f>
        <v>#VALUE!</v>
      </c>
      <c r="AI267" s="5" t="e">
        <f>A_R[[#This Row],[8+]]-A_R[[#This Row],[9+]]</f>
        <v>#VALUE!</v>
      </c>
      <c r="AJ267" s="5" t="e">
        <f>A_R[[#This Row],[9+]]-A_R[[#This Row],[10+]]</f>
        <v>#VALUE!</v>
      </c>
      <c r="AK267" s="5" t="e">
        <f>A_R[[#This Row],[10+]]-A_R[[#This Row],[11+]]</f>
        <v>#VALUE!</v>
      </c>
      <c r="AL267" s="5" t="e">
        <f>A_R[[#This Row],[11+]]-A_R[[#This Row],[12+]]</f>
        <v>#VALUE!</v>
      </c>
      <c r="AM267" s="5" t="e">
        <f>A_R[[#This Row],[12+]]-A_R[[#This Row],[13+]]</f>
        <v>#VALUE!</v>
      </c>
      <c r="AN267" s="5" t="e">
        <f>A_R[[#This Row],[13+]]-A_R[[#This Row],[14+]]</f>
        <v>#VALUE!</v>
      </c>
      <c r="AO267" s="5" t="e">
        <f>A_R[[#This Row],[14+]]-A_R[[#This Row],[15+]]</f>
        <v>#VALUE!</v>
      </c>
      <c r="AP267" s="5" t="e">
        <f>A_R[[#This Row],[15+]]-A_R[[#This Row],[16+]]</f>
        <v>#VALUE!</v>
      </c>
      <c r="AQ267" s="5" t="e">
        <f>A_R[[#This Row],[16+]]-A_R[[#This Row],[17+]]</f>
        <v>#VALUE!</v>
      </c>
      <c r="AR267" s="5" t="e">
        <f>A_R[[#This Row],[17+]]-A_R[[#This Row],[18+]]</f>
        <v>#VALUE!</v>
      </c>
      <c r="AS267" s="5" t="e">
        <f>A_R[[#This Row],[18+]]-A_R[[#This Row],[19+]]</f>
        <v>#VALUE!</v>
      </c>
      <c r="AT267" s="5" t="e">
        <f>A_R[[#This Row],[19+]]-A_R[[#This Row],[20+]]</f>
        <v>#VALUE!</v>
      </c>
      <c r="AU267" s="5" t="e">
        <f>A_R[[#This Row],[20+]]-A_R[[#This Row],[21+]]</f>
        <v>#VALUE!</v>
      </c>
      <c r="AV267" s="5" t="e">
        <f>A_R[[#This Row],[21+]]-A_R[[#This Row],[22+]]</f>
        <v>#VALUE!</v>
      </c>
      <c r="AW267" s="5" t="e">
        <f>A_R[[#This Row],[22+]]-A_R[[#This Row],[23+]]</f>
        <v>#VALUE!</v>
      </c>
      <c r="AX267" s="5" t="e">
        <f>A_R[[#This Row],[23+]]-A_R[[#This Row],[24+]]</f>
        <v>#VALUE!</v>
      </c>
      <c r="AY267" s="5" t="e">
        <f>A_R[[#This Row],[24+]]-A_R[[#This Row],[25+]]</f>
        <v>#VALUE!</v>
      </c>
      <c r="AZ267" s="5" t="e">
        <f>A_R[[#This Row],[25+]]-A_R[[#This Row],[26+]]</f>
        <v>#VALUE!</v>
      </c>
      <c r="BA267" s="5" t="e">
        <f>A_R[[#This Row],[26+]]-A_R[[#This Row],[27+]]</f>
        <v>#VALUE!</v>
      </c>
      <c r="BB267" s="5" t="e">
        <f>A_R[[#This Row],[27+]]-A_R[[#This Row],[28+]]</f>
        <v>#VALUE!</v>
      </c>
    </row>
    <row r="268" spans="32:54" x14ac:dyDescent="0.25">
      <c r="AF268" s="5" t="e">
        <f>A_R[[#This Row],[5+]]-A_R[[#This Row],[6+]]</f>
        <v>#VALUE!</v>
      </c>
      <c r="AG268" s="5" t="e">
        <f>A_R[[#This Row],[6+]]-A_R[[#This Row],[7+]]</f>
        <v>#VALUE!</v>
      </c>
      <c r="AH268" s="5" t="e">
        <f>A_R[[#This Row],[7+]]-A_R[[#This Row],[8+]]</f>
        <v>#VALUE!</v>
      </c>
      <c r="AI268" s="5" t="e">
        <f>A_R[[#This Row],[8+]]-A_R[[#This Row],[9+]]</f>
        <v>#VALUE!</v>
      </c>
      <c r="AJ268" s="5" t="e">
        <f>A_R[[#This Row],[9+]]-A_R[[#This Row],[10+]]</f>
        <v>#VALUE!</v>
      </c>
      <c r="AK268" s="5" t="e">
        <f>A_R[[#This Row],[10+]]-A_R[[#This Row],[11+]]</f>
        <v>#VALUE!</v>
      </c>
      <c r="AL268" s="5" t="e">
        <f>A_R[[#This Row],[11+]]-A_R[[#This Row],[12+]]</f>
        <v>#VALUE!</v>
      </c>
      <c r="AM268" s="5" t="e">
        <f>A_R[[#This Row],[12+]]-A_R[[#This Row],[13+]]</f>
        <v>#VALUE!</v>
      </c>
      <c r="AN268" s="5" t="e">
        <f>A_R[[#This Row],[13+]]-A_R[[#This Row],[14+]]</f>
        <v>#VALUE!</v>
      </c>
      <c r="AO268" s="5" t="e">
        <f>A_R[[#This Row],[14+]]-A_R[[#This Row],[15+]]</f>
        <v>#VALUE!</v>
      </c>
      <c r="AP268" s="5" t="e">
        <f>A_R[[#This Row],[15+]]-A_R[[#This Row],[16+]]</f>
        <v>#VALUE!</v>
      </c>
      <c r="AQ268" s="5" t="e">
        <f>A_R[[#This Row],[16+]]-A_R[[#This Row],[17+]]</f>
        <v>#VALUE!</v>
      </c>
      <c r="AR268" s="5" t="e">
        <f>A_R[[#This Row],[17+]]-A_R[[#This Row],[18+]]</f>
        <v>#VALUE!</v>
      </c>
      <c r="AS268" s="5" t="e">
        <f>A_R[[#This Row],[18+]]-A_R[[#This Row],[19+]]</f>
        <v>#VALUE!</v>
      </c>
      <c r="AT268" s="5" t="e">
        <f>A_R[[#This Row],[19+]]-A_R[[#This Row],[20+]]</f>
        <v>#VALUE!</v>
      </c>
      <c r="AU268" s="5" t="e">
        <f>A_R[[#This Row],[20+]]-A_R[[#This Row],[21+]]</f>
        <v>#VALUE!</v>
      </c>
      <c r="AV268" s="5" t="e">
        <f>A_R[[#This Row],[21+]]-A_R[[#This Row],[22+]]</f>
        <v>#VALUE!</v>
      </c>
      <c r="AW268" s="5" t="e">
        <f>A_R[[#This Row],[22+]]-A_R[[#This Row],[23+]]</f>
        <v>#VALUE!</v>
      </c>
      <c r="AX268" s="5" t="e">
        <f>A_R[[#This Row],[23+]]-A_R[[#This Row],[24+]]</f>
        <v>#VALUE!</v>
      </c>
      <c r="AY268" s="5" t="e">
        <f>A_R[[#This Row],[24+]]-A_R[[#This Row],[25+]]</f>
        <v>#VALUE!</v>
      </c>
      <c r="AZ268" s="5" t="e">
        <f>A_R[[#This Row],[25+]]-A_R[[#This Row],[26+]]</f>
        <v>#VALUE!</v>
      </c>
      <c r="BA268" s="5" t="e">
        <f>A_R[[#This Row],[26+]]-A_R[[#This Row],[27+]]</f>
        <v>#VALUE!</v>
      </c>
      <c r="BB268" s="5" t="e">
        <f>A_R[[#This Row],[27+]]-A_R[[#This Row],[28+]]</f>
        <v>#VALUE!</v>
      </c>
    </row>
    <row r="269" spans="32:54" x14ac:dyDescent="0.25">
      <c r="AF269" s="5" t="e">
        <f>A_R[[#This Row],[5+]]-A_R[[#This Row],[6+]]</f>
        <v>#VALUE!</v>
      </c>
      <c r="AG269" s="5" t="e">
        <f>A_R[[#This Row],[6+]]-A_R[[#This Row],[7+]]</f>
        <v>#VALUE!</v>
      </c>
      <c r="AH269" s="5" t="e">
        <f>A_R[[#This Row],[7+]]-A_R[[#This Row],[8+]]</f>
        <v>#VALUE!</v>
      </c>
      <c r="AI269" s="5" t="e">
        <f>A_R[[#This Row],[8+]]-A_R[[#This Row],[9+]]</f>
        <v>#VALUE!</v>
      </c>
      <c r="AJ269" s="5" t="e">
        <f>A_R[[#This Row],[9+]]-A_R[[#This Row],[10+]]</f>
        <v>#VALUE!</v>
      </c>
      <c r="AK269" s="5" t="e">
        <f>A_R[[#This Row],[10+]]-A_R[[#This Row],[11+]]</f>
        <v>#VALUE!</v>
      </c>
      <c r="AL269" s="5" t="e">
        <f>A_R[[#This Row],[11+]]-A_R[[#This Row],[12+]]</f>
        <v>#VALUE!</v>
      </c>
      <c r="AM269" s="5" t="e">
        <f>A_R[[#This Row],[12+]]-A_R[[#This Row],[13+]]</f>
        <v>#VALUE!</v>
      </c>
      <c r="AN269" s="5" t="e">
        <f>A_R[[#This Row],[13+]]-A_R[[#This Row],[14+]]</f>
        <v>#VALUE!</v>
      </c>
      <c r="AO269" s="5" t="e">
        <f>A_R[[#This Row],[14+]]-A_R[[#This Row],[15+]]</f>
        <v>#VALUE!</v>
      </c>
      <c r="AP269" s="5" t="e">
        <f>A_R[[#This Row],[15+]]-A_R[[#This Row],[16+]]</f>
        <v>#VALUE!</v>
      </c>
      <c r="AQ269" s="5" t="e">
        <f>A_R[[#This Row],[16+]]-A_R[[#This Row],[17+]]</f>
        <v>#VALUE!</v>
      </c>
      <c r="AR269" s="5" t="e">
        <f>A_R[[#This Row],[17+]]-A_R[[#This Row],[18+]]</f>
        <v>#VALUE!</v>
      </c>
      <c r="AS269" s="5" t="e">
        <f>A_R[[#This Row],[18+]]-A_R[[#This Row],[19+]]</f>
        <v>#VALUE!</v>
      </c>
      <c r="AT269" s="5" t="e">
        <f>A_R[[#This Row],[19+]]-A_R[[#This Row],[20+]]</f>
        <v>#VALUE!</v>
      </c>
      <c r="AU269" s="5" t="e">
        <f>A_R[[#This Row],[20+]]-A_R[[#This Row],[21+]]</f>
        <v>#VALUE!</v>
      </c>
      <c r="AV269" s="5" t="e">
        <f>A_R[[#This Row],[21+]]-A_R[[#This Row],[22+]]</f>
        <v>#VALUE!</v>
      </c>
      <c r="AW269" s="5" t="e">
        <f>A_R[[#This Row],[22+]]-A_R[[#This Row],[23+]]</f>
        <v>#VALUE!</v>
      </c>
      <c r="AX269" s="5" t="e">
        <f>A_R[[#This Row],[23+]]-A_R[[#This Row],[24+]]</f>
        <v>#VALUE!</v>
      </c>
      <c r="AY269" s="5" t="e">
        <f>A_R[[#This Row],[24+]]-A_R[[#This Row],[25+]]</f>
        <v>#VALUE!</v>
      </c>
      <c r="AZ269" s="5" t="e">
        <f>A_R[[#This Row],[25+]]-A_R[[#This Row],[26+]]</f>
        <v>#VALUE!</v>
      </c>
      <c r="BA269" s="5" t="e">
        <f>A_R[[#This Row],[26+]]-A_R[[#This Row],[27+]]</f>
        <v>#VALUE!</v>
      </c>
      <c r="BB269" s="5" t="e">
        <f>A_R[[#This Row],[27+]]-A_R[[#This Row],[28+]]</f>
        <v>#VALUE!</v>
      </c>
    </row>
    <row r="270" spans="32:54" x14ac:dyDescent="0.25">
      <c r="AF270" s="5" t="e">
        <f>A_R[[#This Row],[5+]]-A_R[[#This Row],[6+]]</f>
        <v>#VALUE!</v>
      </c>
      <c r="AG270" s="5" t="e">
        <f>A_R[[#This Row],[6+]]-A_R[[#This Row],[7+]]</f>
        <v>#VALUE!</v>
      </c>
      <c r="AH270" s="5" t="e">
        <f>A_R[[#This Row],[7+]]-A_R[[#This Row],[8+]]</f>
        <v>#VALUE!</v>
      </c>
      <c r="AI270" s="5" t="e">
        <f>A_R[[#This Row],[8+]]-A_R[[#This Row],[9+]]</f>
        <v>#VALUE!</v>
      </c>
      <c r="AJ270" s="5" t="e">
        <f>A_R[[#This Row],[9+]]-A_R[[#This Row],[10+]]</f>
        <v>#VALUE!</v>
      </c>
      <c r="AK270" s="5" t="e">
        <f>A_R[[#This Row],[10+]]-A_R[[#This Row],[11+]]</f>
        <v>#VALUE!</v>
      </c>
      <c r="AL270" s="5" t="e">
        <f>A_R[[#This Row],[11+]]-A_R[[#This Row],[12+]]</f>
        <v>#VALUE!</v>
      </c>
      <c r="AM270" s="5" t="e">
        <f>A_R[[#This Row],[12+]]-A_R[[#This Row],[13+]]</f>
        <v>#VALUE!</v>
      </c>
      <c r="AN270" s="5" t="e">
        <f>A_R[[#This Row],[13+]]-A_R[[#This Row],[14+]]</f>
        <v>#VALUE!</v>
      </c>
      <c r="AO270" s="5" t="e">
        <f>A_R[[#This Row],[14+]]-A_R[[#This Row],[15+]]</f>
        <v>#VALUE!</v>
      </c>
      <c r="AP270" s="5" t="e">
        <f>A_R[[#This Row],[15+]]-A_R[[#This Row],[16+]]</f>
        <v>#VALUE!</v>
      </c>
      <c r="AQ270" s="5" t="e">
        <f>A_R[[#This Row],[16+]]-A_R[[#This Row],[17+]]</f>
        <v>#VALUE!</v>
      </c>
      <c r="AR270" s="5" t="e">
        <f>A_R[[#This Row],[17+]]-A_R[[#This Row],[18+]]</f>
        <v>#VALUE!</v>
      </c>
      <c r="AS270" s="5" t="e">
        <f>A_R[[#This Row],[18+]]-A_R[[#This Row],[19+]]</f>
        <v>#VALUE!</v>
      </c>
      <c r="AT270" s="5" t="e">
        <f>A_R[[#This Row],[19+]]-A_R[[#This Row],[20+]]</f>
        <v>#VALUE!</v>
      </c>
      <c r="AU270" s="5" t="e">
        <f>A_R[[#This Row],[20+]]-A_R[[#This Row],[21+]]</f>
        <v>#VALUE!</v>
      </c>
      <c r="AV270" s="5" t="e">
        <f>A_R[[#This Row],[21+]]-A_R[[#This Row],[22+]]</f>
        <v>#VALUE!</v>
      </c>
      <c r="AW270" s="5" t="e">
        <f>A_R[[#This Row],[22+]]-A_R[[#This Row],[23+]]</f>
        <v>#VALUE!</v>
      </c>
      <c r="AX270" s="5" t="e">
        <f>A_R[[#This Row],[23+]]-A_R[[#This Row],[24+]]</f>
        <v>#VALUE!</v>
      </c>
      <c r="AY270" s="5" t="e">
        <f>A_R[[#This Row],[24+]]-A_R[[#This Row],[25+]]</f>
        <v>#VALUE!</v>
      </c>
      <c r="AZ270" s="5" t="e">
        <f>A_R[[#This Row],[25+]]-A_R[[#This Row],[26+]]</f>
        <v>#VALUE!</v>
      </c>
      <c r="BA270" s="5" t="e">
        <f>A_R[[#This Row],[26+]]-A_R[[#This Row],[27+]]</f>
        <v>#VALUE!</v>
      </c>
      <c r="BB270" s="5" t="e">
        <f>A_R[[#This Row],[27+]]-A_R[[#This Row],[28+]]</f>
        <v>#VALUE!</v>
      </c>
    </row>
    <row r="271" spans="32:54" x14ac:dyDescent="0.25">
      <c r="AF271" s="5" t="e">
        <f>A_R[[#This Row],[5+]]-A_R[[#This Row],[6+]]</f>
        <v>#VALUE!</v>
      </c>
      <c r="AG271" s="5" t="e">
        <f>A_R[[#This Row],[6+]]-A_R[[#This Row],[7+]]</f>
        <v>#VALUE!</v>
      </c>
      <c r="AH271" s="5" t="e">
        <f>A_R[[#This Row],[7+]]-A_R[[#This Row],[8+]]</f>
        <v>#VALUE!</v>
      </c>
      <c r="AI271" s="5" t="e">
        <f>A_R[[#This Row],[8+]]-A_R[[#This Row],[9+]]</f>
        <v>#VALUE!</v>
      </c>
      <c r="AJ271" s="5" t="e">
        <f>A_R[[#This Row],[9+]]-A_R[[#This Row],[10+]]</f>
        <v>#VALUE!</v>
      </c>
      <c r="AK271" s="5" t="e">
        <f>A_R[[#This Row],[10+]]-A_R[[#This Row],[11+]]</f>
        <v>#VALUE!</v>
      </c>
      <c r="AL271" s="5" t="e">
        <f>A_R[[#This Row],[11+]]-A_R[[#This Row],[12+]]</f>
        <v>#VALUE!</v>
      </c>
      <c r="AM271" s="5" t="e">
        <f>A_R[[#This Row],[12+]]-A_R[[#This Row],[13+]]</f>
        <v>#VALUE!</v>
      </c>
      <c r="AN271" s="5" t="e">
        <f>A_R[[#This Row],[13+]]-A_R[[#This Row],[14+]]</f>
        <v>#VALUE!</v>
      </c>
      <c r="AO271" s="5" t="e">
        <f>A_R[[#This Row],[14+]]-A_R[[#This Row],[15+]]</f>
        <v>#VALUE!</v>
      </c>
      <c r="AP271" s="5" t="e">
        <f>A_R[[#This Row],[15+]]-A_R[[#This Row],[16+]]</f>
        <v>#VALUE!</v>
      </c>
      <c r="AQ271" s="5" t="e">
        <f>A_R[[#This Row],[16+]]-A_R[[#This Row],[17+]]</f>
        <v>#VALUE!</v>
      </c>
      <c r="AR271" s="5" t="e">
        <f>A_R[[#This Row],[17+]]-A_R[[#This Row],[18+]]</f>
        <v>#VALUE!</v>
      </c>
      <c r="AS271" s="5" t="e">
        <f>A_R[[#This Row],[18+]]-A_R[[#This Row],[19+]]</f>
        <v>#VALUE!</v>
      </c>
      <c r="AT271" s="5" t="e">
        <f>A_R[[#This Row],[19+]]-A_R[[#This Row],[20+]]</f>
        <v>#VALUE!</v>
      </c>
      <c r="AU271" s="5" t="e">
        <f>A_R[[#This Row],[20+]]-A_R[[#This Row],[21+]]</f>
        <v>#VALUE!</v>
      </c>
      <c r="AV271" s="5" t="e">
        <f>A_R[[#This Row],[21+]]-A_R[[#This Row],[22+]]</f>
        <v>#VALUE!</v>
      </c>
      <c r="AW271" s="5" t="e">
        <f>A_R[[#This Row],[22+]]-A_R[[#This Row],[23+]]</f>
        <v>#VALUE!</v>
      </c>
      <c r="AX271" s="5" t="e">
        <f>A_R[[#This Row],[23+]]-A_R[[#This Row],[24+]]</f>
        <v>#VALUE!</v>
      </c>
      <c r="AY271" s="5" t="e">
        <f>A_R[[#This Row],[24+]]-A_R[[#This Row],[25+]]</f>
        <v>#VALUE!</v>
      </c>
      <c r="AZ271" s="5" t="e">
        <f>A_R[[#This Row],[25+]]-A_R[[#This Row],[26+]]</f>
        <v>#VALUE!</v>
      </c>
      <c r="BA271" s="5" t="e">
        <f>A_R[[#This Row],[26+]]-A_R[[#This Row],[27+]]</f>
        <v>#VALUE!</v>
      </c>
      <c r="BB271" s="5" t="e">
        <f>A_R[[#This Row],[27+]]-A_R[[#This Row],[28+]]</f>
        <v>#VALUE!</v>
      </c>
    </row>
    <row r="272" spans="32:54" x14ac:dyDescent="0.25">
      <c r="AF272" s="5" t="e">
        <f>A_R[[#This Row],[5+]]-A_R[[#This Row],[6+]]</f>
        <v>#VALUE!</v>
      </c>
      <c r="AG272" s="5" t="e">
        <f>A_R[[#This Row],[6+]]-A_R[[#This Row],[7+]]</f>
        <v>#VALUE!</v>
      </c>
      <c r="AH272" s="5" t="e">
        <f>A_R[[#This Row],[7+]]-A_R[[#This Row],[8+]]</f>
        <v>#VALUE!</v>
      </c>
      <c r="AI272" s="5" t="e">
        <f>A_R[[#This Row],[8+]]-A_R[[#This Row],[9+]]</f>
        <v>#VALUE!</v>
      </c>
      <c r="AJ272" s="5" t="e">
        <f>A_R[[#This Row],[9+]]-A_R[[#This Row],[10+]]</f>
        <v>#VALUE!</v>
      </c>
      <c r="AK272" s="5" t="e">
        <f>A_R[[#This Row],[10+]]-A_R[[#This Row],[11+]]</f>
        <v>#VALUE!</v>
      </c>
      <c r="AL272" s="5" t="e">
        <f>A_R[[#This Row],[11+]]-A_R[[#This Row],[12+]]</f>
        <v>#VALUE!</v>
      </c>
      <c r="AM272" s="5" t="e">
        <f>A_R[[#This Row],[12+]]-A_R[[#This Row],[13+]]</f>
        <v>#VALUE!</v>
      </c>
      <c r="AN272" s="5" t="e">
        <f>A_R[[#This Row],[13+]]-A_R[[#This Row],[14+]]</f>
        <v>#VALUE!</v>
      </c>
      <c r="AO272" s="5" t="e">
        <f>A_R[[#This Row],[14+]]-A_R[[#This Row],[15+]]</f>
        <v>#VALUE!</v>
      </c>
      <c r="AP272" s="5" t="e">
        <f>A_R[[#This Row],[15+]]-A_R[[#This Row],[16+]]</f>
        <v>#VALUE!</v>
      </c>
      <c r="AQ272" s="5" t="e">
        <f>A_R[[#This Row],[16+]]-A_R[[#This Row],[17+]]</f>
        <v>#VALUE!</v>
      </c>
      <c r="AR272" s="5" t="e">
        <f>A_R[[#This Row],[17+]]-A_R[[#This Row],[18+]]</f>
        <v>#VALUE!</v>
      </c>
      <c r="AS272" s="5" t="e">
        <f>A_R[[#This Row],[18+]]-A_R[[#This Row],[19+]]</f>
        <v>#VALUE!</v>
      </c>
      <c r="AT272" s="5" t="e">
        <f>A_R[[#This Row],[19+]]-A_R[[#This Row],[20+]]</f>
        <v>#VALUE!</v>
      </c>
      <c r="AU272" s="5" t="e">
        <f>A_R[[#This Row],[20+]]-A_R[[#This Row],[21+]]</f>
        <v>#VALUE!</v>
      </c>
      <c r="AV272" s="5" t="e">
        <f>A_R[[#This Row],[21+]]-A_R[[#This Row],[22+]]</f>
        <v>#VALUE!</v>
      </c>
      <c r="AW272" s="5" t="e">
        <f>A_R[[#This Row],[22+]]-A_R[[#This Row],[23+]]</f>
        <v>#VALUE!</v>
      </c>
      <c r="AX272" s="5" t="e">
        <f>A_R[[#This Row],[23+]]-A_R[[#This Row],[24+]]</f>
        <v>#VALUE!</v>
      </c>
      <c r="AY272" s="5" t="e">
        <f>A_R[[#This Row],[24+]]-A_R[[#This Row],[25+]]</f>
        <v>#VALUE!</v>
      </c>
      <c r="AZ272" s="5" t="e">
        <f>A_R[[#This Row],[25+]]-A_R[[#This Row],[26+]]</f>
        <v>#VALUE!</v>
      </c>
      <c r="BA272" s="5" t="e">
        <f>A_R[[#This Row],[26+]]-A_R[[#This Row],[27+]]</f>
        <v>#VALUE!</v>
      </c>
      <c r="BB272" s="5" t="e">
        <f>A_R[[#This Row],[27+]]-A_R[[#This Row],[28+]]</f>
        <v>#VALUE!</v>
      </c>
    </row>
    <row r="273" spans="32:54" x14ac:dyDescent="0.25">
      <c r="AF273" s="5" t="e">
        <f>A_R[[#This Row],[5+]]-A_R[[#This Row],[6+]]</f>
        <v>#VALUE!</v>
      </c>
      <c r="AG273" s="5" t="e">
        <f>A_R[[#This Row],[6+]]-A_R[[#This Row],[7+]]</f>
        <v>#VALUE!</v>
      </c>
      <c r="AH273" s="5" t="e">
        <f>A_R[[#This Row],[7+]]-A_R[[#This Row],[8+]]</f>
        <v>#VALUE!</v>
      </c>
      <c r="AI273" s="5" t="e">
        <f>A_R[[#This Row],[8+]]-A_R[[#This Row],[9+]]</f>
        <v>#VALUE!</v>
      </c>
      <c r="AJ273" s="5" t="e">
        <f>A_R[[#This Row],[9+]]-A_R[[#This Row],[10+]]</f>
        <v>#VALUE!</v>
      </c>
      <c r="AK273" s="5" t="e">
        <f>A_R[[#This Row],[10+]]-A_R[[#This Row],[11+]]</f>
        <v>#VALUE!</v>
      </c>
      <c r="AL273" s="5" t="e">
        <f>A_R[[#This Row],[11+]]-A_R[[#This Row],[12+]]</f>
        <v>#VALUE!</v>
      </c>
      <c r="AM273" s="5" t="e">
        <f>A_R[[#This Row],[12+]]-A_R[[#This Row],[13+]]</f>
        <v>#VALUE!</v>
      </c>
      <c r="AN273" s="5" t="e">
        <f>A_R[[#This Row],[13+]]-A_R[[#This Row],[14+]]</f>
        <v>#VALUE!</v>
      </c>
      <c r="AO273" s="5" t="e">
        <f>A_R[[#This Row],[14+]]-A_R[[#This Row],[15+]]</f>
        <v>#VALUE!</v>
      </c>
      <c r="AP273" s="5" t="e">
        <f>A_R[[#This Row],[15+]]-A_R[[#This Row],[16+]]</f>
        <v>#VALUE!</v>
      </c>
      <c r="AQ273" s="5" t="e">
        <f>A_R[[#This Row],[16+]]-A_R[[#This Row],[17+]]</f>
        <v>#VALUE!</v>
      </c>
      <c r="AR273" s="5" t="e">
        <f>A_R[[#This Row],[17+]]-A_R[[#This Row],[18+]]</f>
        <v>#VALUE!</v>
      </c>
      <c r="AS273" s="5" t="e">
        <f>A_R[[#This Row],[18+]]-A_R[[#This Row],[19+]]</f>
        <v>#VALUE!</v>
      </c>
      <c r="AT273" s="5" t="e">
        <f>A_R[[#This Row],[19+]]-A_R[[#This Row],[20+]]</f>
        <v>#VALUE!</v>
      </c>
      <c r="AU273" s="5" t="e">
        <f>A_R[[#This Row],[20+]]-A_R[[#This Row],[21+]]</f>
        <v>#VALUE!</v>
      </c>
      <c r="AV273" s="5" t="e">
        <f>A_R[[#This Row],[21+]]-A_R[[#This Row],[22+]]</f>
        <v>#VALUE!</v>
      </c>
      <c r="AW273" s="5" t="e">
        <f>A_R[[#This Row],[22+]]-A_R[[#This Row],[23+]]</f>
        <v>#VALUE!</v>
      </c>
      <c r="AX273" s="5" t="e">
        <f>A_R[[#This Row],[23+]]-A_R[[#This Row],[24+]]</f>
        <v>#VALUE!</v>
      </c>
      <c r="AY273" s="5" t="e">
        <f>A_R[[#This Row],[24+]]-A_R[[#This Row],[25+]]</f>
        <v>#VALUE!</v>
      </c>
      <c r="AZ273" s="5" t="e">
        <f>A_R[[#This Row],[25+]]-A_R[[#This Row],[26+]]</f>
        <v>#VALUE!</v>
      </c>
      <c r="BA273" s="5" t="e">
        <f>A_R[[#This Row],[26+]]-A_R[[#This Row],[27+]]</f>
        <v>#VALUE!</v>
      </c>
      <c r="BB273" s="5" t="e">
        <f>A_R[[#This Row],[27+]]-A_R[[#This Row],[28+]]</f>
        <v>#VALUE!</v>
      </c>
    </row>
    <row r="274" spans="32:54" x14ac:dyDescent="0.25">
      <c r="AF274" s="5" t="e">
        <f>A_R[[#This Row],[5+]]-A_R[[#This Row],[6+]]</f>
        <v>#VALUE!</v>
      </c>
      <c r="AG274" s="5" t="e">
        <f>A_R[[#This Row],[6+]]-A_R[[#This Row],[7+]]</f>
        <v>#VALUE!</v>
      </c>
      <c r="AH274" s="5" t="e">
        <f>A_R[[#This Row],[7+]]-A_R[[#This Row],[8+]]</f>
        <v>#VALUE!</v>
      </c>
      <c r="AI274" s="5" t="e">
        <f>A_R[[#This Row],[8+]]-A_R[[#This Row],[9+]]</f>
        <v>#VALUE!</v>
      </c>
      <c r="AJ274" s="5" t="e">
        <f>A_R[[#This Row],[9+]]-A_R[[#This Row],[10+]]</f>
        <v>#VALUE!</v>
      </c>
      <c r="AK274" s="5" t="e">
        <f>A_R[[#This Row],[10+]]-A_R[[#This Row],[11+]]</f>
        <v>#VALUE!</v>
      </c>
      <c r="AL274" s="5" t="e">
        <f>A_R[[#This Row],[11+]]-A_R[[#This Row],[12+]]</f>
        <v>#VALUE!</v>
      </c>
      <c r="AM274" s="5" t="e">
        <f>A_R[[#This Row],[12+]]-A_R[[#This Row],[13+]]</f>
        <v>#VALUE!</v>
      </c>
      <c r="AN274" s="5" t="e">
        <f>A_R[[#This Row],[13+]]-A_R[[#This Row],[14+]]</f>
        <v>#VALUE!</v>
      </c>
      <c r="AO274" s="5" t="e">
        <f>A_R[[#This Row],[14+]]-A_R[[#This Row],[15+]]</f>
        <v>#VALUE!</v>
      </c>
      <c r="AP274" s="5" t="e">
        <f>A_R[[#This Row],[15+]]-A_R[[#This Row],[16+]]</f>
        <v>#VALUE!</v>
      </c>
      <c r="AQ274" s="5" t="e">
        <f>A_R[[#This Row],[16+]]-A_R[[#This Row],[17+]]</f>
        <v>#VALUE!</v>
      </c>
      <c r="AR274" s="5" t="e">
        <f>A_R[[#This Row],[17+]]-A_R[[#This Row],[18+]]</f>
        <v>#VALUE!</v>
      </c>
      <c r="AS274" s="5" t="e">
        <f>A_R[[#This Row],[18+]]-A_R[[#This Row],[19+]]</f>
        <v>#VALUE!</v>
      </c>
      <c r="AT274" s="5" t="e">
        <f>A_R[[#This Row],[19+]]-A_R[[#This Row],[20+]]</f>
        <v>#VALUE!</v>
      </c>
      <c r="AU274" s="5" t="e">
        <f>A_R[[#This Row],[20+]]-A_R[[#This Row],[21+]]</f>
        <v>#VALUE!</v>
      </c>
      <c r="AV274" s="5" t="e">
        <f>A_R[[#This Row],[21+]]-A_R[[#This Row],[22+]]</f>
        <v>#VALUE!</v>
      </c>
      <c r="AW274" s="5" t="e">
        <f>A_R[[#This Row],[22+]]-A_R[[#This Row],[23+]]</f>
        <v>#VALUE!</v>
      </c>
      <c r="AX274" s="5" t="e">
        <f>A_R[[#This Row],[23+]]-A_R[[#This Row],[24+]]</f>
        <v>#VALUE!</v>
      </c>
      <c r="AY274" s="5" t="e">
        <f>A_R[[#This Row],[24+]]-A_R[[#This Row],[25+]]</f>
        <v>#VALUE!</v>
      </c>
      <c r="AZ274" s="5" t="e">
        <f>A_R[[#This Row],[25+]]-A_R[[#This Row],[26+]]</f>
        <v>#VALUE!</v>
      </c>
      <c r="BA274" s="5" t="e">
        <f>A_R[[#This Row],[26+]]-A_R[[#This Row],[27+]]</f>
        <v>#VALUE!</v>
      </c>
      <c r="BB274" s="5" t="e">
        <f>A_R[[#This Row],[27+]]-A_R[[#This Row],[28+]]</f>
        <v>#VALUE!</v>
      </c>
    </row>
    <row r="275" spans="32:54" x14ac:dyDescent="0.25">
      <c r="AF275" s="5" t="e">
        <f>A_R[[#This Row],[5+]]-A_R[[#This Row],[6+]]</f>
        <v>#VALUE!</v>
      </c>
      <c r="AG275" s="5" t="e">
        <f>A_R[[#This Row],[6+]]-A_R[[#This Row],[7+]]</f>
        <v>#VALUE!</v>
      </c>
      <c r="AH275" s="5" t="e">
        <f>A_R[[#This Row],[7+]]-A_R[[#This Row],[8+]]</f>
        <v>#VALUE!</v>
      </c>
      <c r="AI275" s="5" t="e">
        <f>A_R[[#This Row],[8+]]-A_R[[#This Row],[9+]]</f>
        <v>#VALUE!</v>
      </c>
      <c r="AJ275" s="5" t="e">
        <f>A_R[[#This Row],[9+]]-A_R[[#This Row],[10+]]</f>
        <v>#VALUE!</v>
      </c>
      <c r="AK275" s="5" t="e">
        <f>A_R[[#This Row],[10+]]-A_R[[#This Row],[11+]]</f>
        <v>#VALUE!</v>
      </c>
      <c r="AL275" s="5" t="e">
        <f>A_R[[#This Row],[11+]]-A_R[[#This Row],[12+]]</f>
        <v>#VALUE!</v>
      </c>
      <c r="AM275" s="5" t="e">
        <f>A_R[[#This Row],[12+]]-A_R[[#This Row],[13+]]</f>
        <v>#VALUE!</v>
      </c>
      <c r="AN275" s="5" t="e">
        <f>A_R[[#This Row],[13+]]-A_R[[#This Row],[14+]]</f>
        <v>#VALUE!</v>
      </c>
      <c r="AO275" s="5" t="e">
        <f>A_R[[#This Row],[14+]]-A_R[[#This Row],[15+]]</f>
        <v>#VALUE!</v>
      </c>
      <c r="AP275" s="5" t="e">
        <f>A_R[[#This Row],[15+]]-A_R[[#This Row],[16+]]</f>
        <v>#VALUE!</v>
      </c>
      <c r="AQ275" s="5" t="e">
        <f>A_R[[#This Row],[16+]]-A_R[[#This Row],[17+]]</f>
        <v>#VALUE!</v>
      </c>
      <c r="AR275" s="5" t="e">
        <f>A_R[[#This Row],[17+]]-A_R[[#This Row],[18+]]</f>
        <v>#VALUE!</v>
      </c>
      <c r="AS275" s="5" t="e">
        <f>A_R[[#This Row],[18+]]-A_R[[#This Row],[19+]]</f>
        <v>#VALUE!</v>
      </c>
      <c r="AT275" s="5" t="e">
        <f>A_R[[#This Row],[19+]]-A_R[[#This Row],[20+]]</f>
        <v>#VALUE!</v>
      </c>
      <c r="AU275" s="5" t="e">
        <f>A_R[[#This Row],[20+]]-A_R[[#This Row],[21+]]</f>
        <v>#VALUE!</v>
      </c>
      <c r="AV275" s="5" t="e">
        <f>A_R[[#This Row],[21+]]-A_R[[#This Row],[22+]]</f>
        <v>#VALUE!</v>
      </c>
      <c r="AW275" s="5" t="e">
        <f>A_R[[#This Row],[22+]]-A_R[[#This Row],[23+]]</f>
        <v>#VALUE!</v>
      </c>
      <c r="AX275" s="5" t="e">
        <f>A_R[[#This Row],[23+]]-A_R[[#This Row],[24+]]</f>
        <v>#VALUE!</v>
      </c>
      <c r="AY275" s="5" t="e">
        <f>A_R[[#This Row],[24+]]-A_R[[#This Row],[25+]]</f>
        <v>#VALUE!</v>
      </c>
      <c r="AZ275" s="5" t="e">
        <f>A_R[[#This Row],[25+]]-A_R[[#This Row],[26+]]</f>
        <v>#VALUE!</v>
      </c>
      <c r="BA275" s="5" t="e">
        <f>A_R[[#This Row],[26+]]-A_R[[#This Row],[27+]]</f>
        <v>#VALUE!</v>
      </c>
      <c r="BB275" s="5" t="e">
        <f>A_R[[#This Row],[27+]]-A_R[[#This Row],[28+]]</f>
        <v>#VALUE!</v>
      </c>
    </row>
    <row r="276" spans="32:54" x14ac:dyDescent="0.25">
      <c r="AF276" s="5" t="e">
        <f>A_R[[#This Row],[5+]]-A_R[[#This Row],[6+]]</f>
        <v>#VALUE!</v>
      </c>
      <c r="AG276" s="5" t="e">
        <f>A_R[[#This Row],[6+]]-A_R[[#This Row],[7+]]</f>
        <v>#VALUE!</v>
      </c>
      <c r="AH276" s="5" t="e">
        <f>A_R[[#This Row],[7+]]-A_R[[#This Row],[8+]]</f>
        <v>#VALUE!</v>
      </c>
      <c r="AI276" s="5" t="e">
        <f>A_R[[#This Row],[8+]]-A_R[[#This Row],[9+]]</f>
        <v>#VALUE!</v>
      </c>
      <c r="AJ276" s="5" t="e">
        <f>A_R[[#This Row],[9+]]-A_R[[#This Row],[10+]]</f>
        <v>#VALUE!</v>
      </c>
      <c r="AK276" s="5" t="e">
        <f>A_R[[#This Row],[10+]]-A_R[[#This Row],[11+]]</f>
        <v>#VALUE!</v>
      </c>
      <c r="AL276" s="5" t="e">
        <f>A_R[[#This Row],[11+]]-A_R[[#This Row],[12+]]</f>
        <v>#VALUE!</v>
      </c>
      <c r="AM276" s="5" t="e">
        <f>A_R[[#This Row],[12+]]-A_R[[#This Row],[13+]]</f>
        <v>#VALUE!</v>
      </c>
      <c r="AN276" s="5" t="e">
        <f>A_R[[#This Row],[13+]]-A_R[[#This Row],[14+]]</f>
        <v>#VALUE!</v>
      </c>
      <c r="AO276" s="5" t="e">
        <f>A_R[[#This Row],[14+]]-A_R[[#This Row],[15+]]</f>
        <v>#VALUE!</v>
      </c>
      <c r="AP276" s="5" t="e">
        <f>A_R[[#This Row],[15+]]-A_R[[#This Row],[16+]]</f>
        <v>#VALUE!</v>
      </c>
      <c r="AQ276" s="5" t="e">
        <f>A_R[[#This Row],[16+]]-A_R[[#This Row],[17+]]</f>
        <v>#VALUE!</v>
      </c>
      <c r="AR276" s="5" t="e">
        <f>A_R[[#This Row],[17+]]-A_R[[#This Row],[18+]]</f>
        <v>#VALUE!</v>
      </c>
      <c r="AS276" s="5" t="e">
        <f>A_R[[#This Row],[18+]]-A_R[[#This Row],[19+]]</f>
        <v>#VALUE!</v>
      </c>
      <c r="AT276" s="5" t="e">
        <f>A_R[[#This Row],[19+]]-A_R[[#This Row],[20+]]</f>
        <v>#VALUE!</v>
      </c>
      <c r="AU276" s="5" t="e">
        <f>A_R[[#This Row],[20+]]-A_R[[#This Row],[21+]]</f>
        <v>#VALUE!</v>
      </c>
      <c r="AV276" s="5" t="e">
        <f>A_R[[#This Row],[21+]]-A_R[[#This Row],[22+]]</f>
        <v>#VALUE!</v>
      </c>
      <c r="AW276" s="5" t="e">
        <f>A_R[[#This Row],[22+]]-A_R[[#This Row],[23+]]</f>
        <v>#VALUE!</v>
      </c>
      <c r="AX276" s="5" t="e">
        <f>A_R[[#This Row],[23+]]-A_R[[#This Row],[24+]]</f>
        <v>#VALUE!</v>
      </c>
      <c r="AY276" s="5" t="e">
        <f>A_R[[#This Row],[24+]]-A_R[[#This Row],[25+]]</f>
        <v>#VALUE!</v>
      </c>
      <c r="AZ276" s="5" t="e">
        <f>A_R[[#This Row],[25+]]-A_R[[#This Row],[26+]]</f>
        <v>#VALUE!</v>
      </c>
      <c r="BA276" s="5" t="e">
        <f>A_R[[#This Row],[26+]]-A_R[[#This Row],[27+]]</f>
        <v>#VALUE!</v>
      </c>
      <c r="BB276" s="5" t="e">
        <f>A_R[[#This Row],[27+]]-A_R[[#This Row],[28+]]</f>
        <v>#VALUE!</v>
      </c>
    </row>
    <row r="277" spans="32:54" x14ac:dyDescent="0.25">
      <c r="AF277" s="5" t="e">
        <f>A_R[[#This Row],[5+]]-A_R[[#This Row],[6+]]</f>
        <v>#VALUE!</v>
      </c>
      <c r="AG277" s="5" t="e">
        <f>A_R[[#This Row],[6+]]-A_R[[#This Row],[7+]]</f>
        <v>#VALUE!</v>
      </c>
      <c r="AH277" s="5" t="e">
        <f>A_R[[#This Row],[7+]]-A_R[[#This Row],[8+]]</f>
        <v>#VALUE!</v>
      </c>
      <c r="AI277" s="5" t="e">
        <f>A_R[[#This Row],[8+]]-A_R[[#This Row],[9+]]</f>
        <v>#VALUE!</v>
      </c>
      <c r="AJ277" s="5" t="e">
        <f>A_R[[#This Row],[9+]]-A_R[[#This Row],[10+]]</f>
        <v>#VALUE!</v>
      </c>
      <c r="AK277" s="5" t="e">
        <f>A_R[[#This Row],[10+]]-A_R[[#This Row],[11+]]</f>
        <v>#VALUE!</v>
      </c>
      <c r="AL277" s="5" t="e">
        <f>A_R[[#This Row],[11+]]-A_R[[#This Row],[12+]]</f>
        <v>#VALUE!</v>
      </c>
      <c r="AM277" s="5" t="e">
        <f>A_R[[#This Row],[12+]]-A_R[[#This Row],[13+]]</f>
        <v>#VALUE!</v>
      </c>
      <c r="AN277" s="5" t="e">
        <f>A_R[[#This Row],[13+]]-A_R[[#This Row],[14+]]</f>
        <v>#VALUE!</v>
      </c>
      <c r="AO277" s="5" t="e">
        <f>A_R[[#This Row],[14+]]-A_R[[#This Row],[15+]]</f>
        <v>#VALUE!</v>
      </c>
      <c r="AP277" s="5" t="e">
        <f>A_R[[#This Row],[15+]]-A_R[[#This Row],[16+]]</f>
        <v>#VALUE!</v>
      </c>
      <c r="AQ277" s="5" t="e">
        <f>A_R[[#This Row],[16+]]-A_R[[#This Row],[17+]]</f>
        <v>#VALUE!</v>
      </c>
      <c r="AR277" s="5" t="e">
        <f>A_R[[#This Row],[17+]]-A_R[[#This Row],[18+]]</f>
        <v>#VALUE!</v>
      </c>
      <c r="AS277" s="5" t="e">
        <f>A_R[[#This Row],[18+]]-A_R[[#This Row],[19+]]</f>
        <v>#VALUE!</v>
      </c>
      <c r="AT277" s="5" t="e">
        <f>A_R[[#This Row],[19+]]-A_R[[#This Row],[20+]]</f>
        <v>#VALUE!</v>
      </c>
      <c r="AU277" s="5" t="e">
        <f>A_R[[#This Row],[20+]]-A_R[[#This Row],[21+]]</f>
        <v>#VALUE!</v>
      </c>
      <c r="AV277" s="5" t="e">
        <f>A_R[[#This Row],[21+]]-A_R[[#This Row],[22+]]</f>
        <v>#VALUE!</v>
      </c>
      <c r="AW277" s="5" t="e">
        <f>A_R[[#This Row],[22+]]-A_R[[#This Row],[23+]]</f>
        <v>#VALUE!</v>
      </c>
      <c r="AX277" s="5" t="e">
        <f>A_R[[#This Row],[23+]]-A_R[[#This Row],[24+]]</f>
        <v>#VALUE!</v>
      </c>
      <c r="AY277" s="5" t="e">
        <f>A_R[[#This Row],[24+]]-A_R[[#This Row],[25+]]</f>
        <v>#VALUE!</v>
      </c>
      <c r="AZ277" s="5" t="e">
        <f>A_R[[#This Row],[25+]]-A_R[[#This Row],[26+]]</f>
        <v>#VALUE!</v>
      </c>
      <c r="BA277" s="5" t="e">
        <f>A_R[[#This Row],[26+]]-A_R[[#This Row],[27+]]</f>
        <v>#VALUE!</v>
      </c>
      <c r="BB277" s="5" t="e">
        <f>A_R[[#This Row],[27+]]-A_R[[#This Row],[28+]]</f>
        <v>#VALUE!</v>
      </c>
    </row>
    <row r="278" spans="32:54" x14ac:dyDescent="0.25">
      <c r="AF278" s="5" t="e">
        <f>A_R[[#This Row],[5+]]-A_R[[#This Row],[6+]]</f>
        <v>#VALUE!</v>
      </c>
      <c r="AG278" s="5" t="e">
        <f>A_R[[#This Row],[6+]]-A_R[[#This Row],[7+]]</f>
        <v>#VALUE!</v>
      </c>
      <c r="AH278" s="5" t="e">
        <f>A_R[[#This Row],[7+]]-A_R[[#This Row],[8+]]</f>
        <v>#VALUE!</v>
      </c>
      <c r="AI278" s="5" t="e">
        <f>A_R[[#This Row],[8+]]-A_R[[#This Row],[9+]]</f>
        <v>#VALUE!</v>
      </c>
      <c r="AJ278" s="5" t="e">
        <f>A_R[[#This Row],[9+]]-A_R[[#This Row],[10+]]</f>
        <v>#VALUE!</v>
      </c>
      <c r="AK278" s="5" t="e">
        <f>A_R[[#This Row],[10+]]-A_R[[#This Row],[11+]]</f>
        <v>#VALUE!</v>
      </c>
      <c r="AL278" s="5" t="e">
        <f>A_R[[#This Row],[11+]]-A_R[[#This Row],[12+]]</f>
        <v>#VALUE!</v>
      </c>
      <c r="AM278" s="5" t="e">
        <f>A_R[[#This Row],[12+]]-A_R[[#This Row],[13+]]</f>
        <v>#VALUE!</v>
      </c>
      <c r="AN278" s="5" t="e">
        <f>A_R[[#This Row],[13+]]-A_R[[#This Row],[14+]]</f>
        <v>#VALUE!</v>
      </c>
      <c r="AO278" s="5" t="e">
        <f>A_R[[#This Row],[14+]]-A_R[[#This Row],[15+]]</f>
        <v>#VALUE!</v>
      </c>
      <c r="AP278" s="5" t="e">
        <f>A_R[[#This Row],[15+]]-A_R[[#This Row],[16+]]</f>
        <v>#VALUE!</v>
      </c>
      <c r="AQ278" s="5" t="e">
        <f>A_R[[#This Row],[16+]]-A_R[[#This Row],[17+]]</f>
        <v>#VALUE!</v>
      </c>
      <c r="AR278" s="5" t="e">
        <f>A_R[[#This Row],[17+]]-A_R[[#This Row],[18+]]</f>
        <v>#VALUE!</v>
      </c>
      <c r="AS278" s="5" t="e">
        <f>A_R[[#This Row],[18+]]-A_R[[#This Row],[19+]]</f>
        <v>#VALUE!</v>
      </c>
      <c r="AT278" s="5" t="e">
        <f>A_R[[#This Row],[19+]]-A_R[[#This Row],[20+]]</f>
        <v>#VALUE!</v>
      </c>
      <c r="AU278" s="5" t="e">
        <f>A_R[[#This Row],[20+]]-A_R[[#This Row],[21+]]</f>
        <v>#VALUE!</v>
      </c>
      <c r="AV278" s="5" t="e">
        <f>A_R[[#This Row],[21+]]-A_R[[#This Row],[22+]]</f>
        <v>#VALUE!</v>
      </c>
      <c r="AW278" s="5" t="e">
        <f>A_R[[#This Row],[22+]]-A_R[[#This Row],[23+]]</f>
        <v>#VALUE!</v>
      </c>
      <c r="AX278" s="5" t="e">
        <f>A_R[[#This Row],[23+]]-A_R[[#This Row],[24+]]</f>
        <v>#VALUE!</v>
      </c>
      <c r="AY278" s="5" t="e">
        <f>A_R[[#This Row],[24+]]-A_R[[#This Row],[25+]]</f>
        <v>#VALUE!</v>
      </c>
      <c r="AZ278" s="5" t="e">
        <f>A_R[[#This Row],[25+]]-A_R[[#This Row],[26+]]</f>
        <v>#VALUE!</v>
      </c>
      <c r="BA278" s="5" t="e">
        <f>A_R[[#This Row],[26+]]-A_R[[#This Row],[27+]]</f>
        <v>#VALUE!</v>
      </c>
      <c r="BB278" s="5" t="e">
        <f>A_R[[#This Row],[27+]]-A_R[[#This Row],[28+]]</f>
        <v>#VALUE!</v>
      </c>
    </row>
    <row r="279" spans="32:54" x14ac:dyDescent="0.25">
      <c r="AF279" s="5" t="e">
        <f>A_R[[#This Row],[5+]]-A_R[[#This Row],[6+]]</f>
        <v>#VALUE!</v>
      </c>
      <c r="AG279" s="5" t="e">
        <f>A_R[[#This Row],[6+]]-A_R[[#This Row],[7+]]</f>
        <v>#VALUE!</v>
      </c>
      <c r="AH279" s="5" t="e">
        <f>A_R[[#This Row],[7+]]-A_R[[#This Row],[8+]]</f>
        <v>#VALUE!</v>
      </c>
      <c r="AI279" s="5" t="e">
        <f>A_R[[#This Row],[8+]]-A_R[[#This Row],[9+]]</f>
        <v>#VALUE!</v>
      </c>
      <c r="AJ279" s="5" t="e">
        <f>A_R[[#This Row],[9+]]-A_R[[#This Row],[10+]]</f>
        <v>#VALUE!</v>
      </c>
      <c r="AK279" s="5" t="e">
        <f>A_R[[#This Row],[10+]]-A_R[[#This Row],[11+]]</f>
        <v>#VALUE!</v>
      </c>
      <c r="AL279" s="5" t="e">
        <f>A_R[[#This Row],[11+]]-A_R[[#This Row],[12+]]</f>
        <v>#VALUE!</v>
      </c>
      <c r="AM279" s="5" t="e">
        <f>A_R[[#This Row],[12+]]-A_R[[#This Row],[13+]]</f>
        <v>#VALUE!</v>
      </c>
      <c r="AN279" s="5" t="e">
        <f>A_R[[#This Row],[13+]]-A_R[[#This Row],[14+]]</f>
        <v>#VALUE!</v>
      </c>
      <c r="AO279" s="5" t="e">
        <f>A_R[[#This Row],[14+]]-A_R[[#This Row],[15+]]</f>
        <v>#VALUE!</v>
      </c>
      <c r="AP279" s="5" t="e">
        <f>A_R[[#This Row],[15+]]-A_R[[#This Row],[16+]]</f>
        <v>#VALUE!</v>
      </c>
      <c r="AQ279" s="5" t="e">
        <f>A_R[[#This Row],[16+]]-A_R[[#This Row],[17+]]</f>
        <v>#VALUE!</v>
      </c>
      <c r="AR279" s="5" t="e">
        <f>A_R[[#This Row],[17+]]-A_R[[#This Row],[18+]]</f>
        <v>#VALUE!</v>
      </c>
      <c r="AS279" s="5" t="e">
        <f>A_R[[#This Row],[18+]]-A_R[[#This Row],[19+]]</f>
        <v>#VALUE!</v>
      </c>
      <c r="AT279" s="5" t="e">
        <f>A_R[[#This Row],[19+]]-A_R[[#This Row],[20+]]</f>
        <v>#VALUE!</v>
      </c>
      <c r="AU279" s="5" t="e">
        <f>A_R[[#This Row],[20+]]-A_R[[#This Row],[21+]]</f>
        <v>#VALUE!</v>
      </c>
      <c r="AV279" s="5" t="e">
        <f>A_R[[#This Row],[21+]]-A_R[[#This Row],[22+]]</f>
        <v>#VALUE!</v>
      </c>
      <c r="AW279" s="5" t="e">
        <f>A_R[[#This Row],[22+]]-A_R[[#This Row],[23+]]</f>
        <v>#VALUE!</v>
      </c>
      <c r="AX279" s="5" t="e">
        <f>A_R[[#This Row],[23+]]-A_R[[#This Row],[24+]]</f>
        <v>#VALUE!</v>
      </c>
      <c r="AY279" s="5" t="e">
        <f>A_R[[#This Row],[24+]]-A_R[[#This Row],[25+]]</f>
        <v>#VALUE!</v>
      </c>
      <c r="AZ279" s="5" t="e">
        <f>A_R[[#This Row],[25+]]-A_R[[#This Row],[26+]]</f>
        <v>#VALUE!</v>
      </c>
      <c r="BA279" s="5" t="e">
        <f>A_R[[#This Row],[26+]]-A_R[[#This Row],[27+]]</f>
        <v>#VALUE!</v>
      </c>
      <c r="BB279" s="5" t="e">
        <f>A_R[[#This Row],[27+]]-A_R[[#This Row],[28+]]</f>
        <v>#VALUE!</v>
      </c>
    </row>
    <row r="280" spans="32:54" x14ac:dyDescent="0.25">
      <c r="AF280" s="5" t="e">
        <f>A_R[[#This Row],[5+]]-A_R[[#This Row],[6+]]</f>
        <v>#VALUE!</v>
      </c>
      <c r="AG280" s="5" t="e">
        <f>A_R[[#This Row],[6+]]-A_R[[#This Row],[7+]]</f>
        <v>#VALUE!</v>
      </c>
      <c r="AH280" s="5" t="e">
        <f>A_R[[#This Row],[7+]]-A_R[[#This Row],[8+]]</f>
        <v>#VALUE!</v>
      </c>
      <c r="AI280" s="5" t="e">
        <f>A_R[[#This Row],[8+]]-A_R[[#This Row],[9+]]</f>
        <v>#VALUE!</v>
      </c>
      <c r="AJ280" s="5" t="e">
        <f>A_R[[#This Row],[9+]]-A_R[[#This Row],[10+]]</f>
        <v>#VALUE!</v>
      </c>
      <c r="AK280" s="5" t="e">
        <f>A_R[[#This Row],[10+]]-A_R[[#This Row],[11+]]</f>
        <v>#VALUE!</v>
      </c>
      <c r="AL280" s="5" t="e">
        <f>A_R[[#This Row],[11+]]-A_R[[#This Row],[12+]]</f>
        <v>#VALUE!</v>
      </c>
      <c r="AM280" s="5" t="e">
        <f>A_R[[#This Row],[12+]]-A_R[[#This Row],[13+]]</f>
        <v>#VALUE!</v>
      </c>
      <c r="AN280" s="5" t="e">
        <f>A_R[[#This Row],[13+]]-A_R[[#This Row],[14+]]</f>
        <v>#VALUE!</v>
      </c>
      <c r="AO280" s="5" t="e">
        <f>A_R[[#This Row],[14+]]-A_R[[#This Row],[15+]]</f>
        <v>#VALUE!</v>
      </c>
      <c r="AP280" s="5" t="e">
        <f>A_R[[#This Row],[15+]]-A_R[[#This Row],[16+]]</f>
        <v>#VALUE!</v>
      </c>
      <c r="AQ280" s="5" t="e">
        <f>A_R[[#This Row],[16+]]-A_R[[#This Row],[17+]]</f>
        <v>#VALUE!</v>
      </c>
      <c r="AR280" s="5" t="e">
        <f>A_R[[#This Row],[17+]]-A_R[[#This Row],[18+]]</f>
        <v>#VALUE!</v>
      </c>
      <c r="AS280" s="5" t="e">
        <f>A_R[[#This Row],[18+]]-A_R[[#This Row],[19+]]</f>
        <v>#VALUE!</v>
      </c>
      <c r="AT280" s="5" t="e">
        <f>A_R[[#This Row],[19+]]-A_R[[#This Row],[20+]]</f>
        <v>#VALUE!</v>
      </c>
      <c r="AU280" s="5" t="e">
        <f>A_R[[#This Row],[20+]]-A_R[[#This Row],[21+]]</f>
        <v>#VALUE!</v>
      </c>
      <c r="AV280" s="5" t="e">
        <f>A_R[[#This Row],[21+]]-A_R[[#This Row],[22+]]</f>
        <v>#VALUE!</v>
      </c>
      <c r="AW280" s="5" t="e">
        <f>A_R[[#This Row],[22+]]-A_R[[#This Row],[23+]]</f>
        <v>#VALUE!</v>
      </c>
      <c r="AX280" s="5" t="e">
        <f>A_R[[#This Row],[23+]]-A_R[[#This Row],[24+]]</f>
        <v>#VALUE!</v>
      </c>
      <c r="AY280" s="5" t="e">
        <f>A_R[[#This Row],[24+]]-A_R[[#This Row],[25+]]</f>
        <v>#VALUE!</v>
      </c>
      <c r="AZ280" s="5" t="e">
        <f>A_R[[#This Row],[25+]]-A_R[[#This Row],[26+]]</f>
        <v>#VALUE!</v>
      </c>
      <c r="BA280" s="5" t="e">
        <f>A_R[[#This Row],[26+]]-A_R[[#This Row],[27+]]</f>
        <v>#VALUE!</v>
      </c>
      <c r="BB280" s="5" t="e">
        <f>A_R[[#This Row],[27+]]-A_R[[#This Row],[28+]]</f>
        <v>#VALUE!</v>
      </c>
    </row>
    <row r="281" spans="32:54" x14ac:dyDescent="0.25">
      <c r="AF281" s="5" t="e">
        <f>A_R[[#This Row],[5+]]-A_R[[#This Row],[6+]]</f>
        <v>#VALUE!</v>
      </c>
      <c r="AG281" s="5" t="e">
        <f>A_R[[#This Row],[6+]]-A_R[[#This Row],[7+]]</f>
        <v>#VALUE!</v>
      </c>
      <c r="AH281" s="5" t="e">
        <f>A_R[[#This Row],[7+]]-A_R[[#This Row],[8+]]</f>
        <v>#VALUE!</v>
      </c>
      <c r="AI281" s="5" t="e">
        <f>A_R[[#This Row],[8+]]-A_R[[#This Row],[9+]]</f>
        <v>#VALUE!</v>
      </c>
      <c r="AJ281" s="5" t="e">
        <f>A_R[[#This Row],[9+]]-A_R[[#This Row],[10+]]</f>
        <v>#VALUE!</v>
      </c>
      <c r="AK281" s="5" t="e">
        <f>A_R[[#This Row],[10+]]-A_R[[#This Row],[11+]]</f>
        <v>#VALUE!</v>
      </c>
      <c r="AL281" s="5" t="e">
        <f>A_R[[#This Row],[11+]]-A_R[[#This Row],[12+]]</f>
        <v>#VALUE!</v>
      </c>
      <c r="AM281" s="5" t="e">
        <f>A_R[[#This Row],[12+]]-A_R[[#This Row],[13+]]</f>
        <v>#VALUE!</v>
      </c>
      <c r="AN281" s="5" t="e">
        <f>A_R[[#This Row],[13+]]-A_R[[#This Row],[14+]]</f>
        <v>#VALUE!</v>
      </c>
      <c r="AO281" s="5" t="e">
        <f>A_R[[#This Row],[14+]]-A_R[[#This Row],[15+]]</f>
        <v>#VALUE!</v>
      </c>
      <c r="AP281" s="5" t="e">
        <f>A_R[[#This Row],[15+]]-A_R[[#This Row],[16+]]</f>
        <v>#VALUE!</v>
      </c>
      <c r="AQ281" s="5" t="e">
        <f>A_R[[#This Row],[16+]]-A_R[[#This Row],[17+]]</f>
        <v>#VALUE!</v>
      </c>
      <c r="AR281" s="5" t="e">
        <f>A_R[[#This Row],[17+]]-A_R[[#This Row],[18+]]</f>
        <v>#VALUE!</v>
      </c>
      <c r="AS281" s="5" t="e">
        <f>A_R[[#This Row],[18+]]-A_R[[#This Row],[19+]]</f>
        <v>#VALUE!</v>
      </c>
      <c r="AT281" s="5" t="e">
        <f>A_R[[#This Row],[19+]]-A_R[[#This Row],[20+]]</f>
        <v>#VALUE!</v>
      </c>
      <c r="AU281" s="5" t="e">
        <f>A_R[[#This Row],[20+]]-A_R[[#This Row],[21+]]</f>
        <v>#VALUE!</v>
      </c>
      <c r="AV281" s="5" t="e">
        <f>A_R[[#This Row],[21+]]-A_R[[#This Row],[22+]]</f>
        <v>#VALUE!</v>
      </c>
      <c r="AW281" s="5" t="e">
        <f>A_R[[#This Row],[22+]]-A_R[[#This Row],[23+]]</f>
        <v>#VALUE!</v>
      </c>
      <c r="AX281" s="5" t="e">
        <f>A_R[[#This Row],[23+]]-A_R[[#This Row],[24+]]</f>
        <v>#VALUE!</v>
      </c>
      <c r="AY281" s="5" t="e">
        <f>A_R[[#This Row],[24+]]-A_R[[#This Row],[25+]]</f>
        <v>#VALUE!</v>
      </c>
      <c r="AZ281" s="5" t="e">
        <f>A_R[[#This Row],[25+]]-A_R[[#This Row],[26+]]</f>
        <v>#VALUE!</v>
      </c>
      <c r="BA281" s="5" t="e">
        <f>A_R[[#This Row],[26+]]-A_R[[#This Row],[27+]]</f>
        <v>#VALUE!</v>
      </c>
      <c r="BB281" s="5" t="e">
        <f>A_R[[#This Row],[27+]]-A_R[[#This Row],[28+]]</f>
        <v>#VALUE!</v>
      </c>
    </row>
    <row r="282" spans="32:54" x14ac:dyDescent="0.25">
      <c r="AF282" s="5" t="e">
        <f>A_R[[#This Row],[5+]]-A_R[[#This Row],[6+]]</f>
        <v>#VALUE!</v>
      </c>
      <c r="AG282" s="5" t="e">
        <f>A_R[[#This Row],[6+]]-A_R[[#This Row],[7+]]</f>
        <v>#VALUE!</v>
      </c>
      <c r="AH282" s="5" t="e">
        <f>A_R[[#This Row],[7+]]-A_R[[#This Row],[8+]]</f>
        <v>#VALUE!</v>
      </c>
      <c r="AI282" s="5" t="e">
        <f>A_R[[#This Row],[8+]]-A_R[[#This Row],[9+]]</f>
        <v>#VALUE!</v>
      </c>
      <c r="AJ282" s="5" t="e">
        <f>A_R[[#This Row],[9+]]-A_R[[#This Row],[10+]]</f>
        <v>#VALUE!</v>
      </c>
      <c r="AK282" s="5" t="e">
        <f>A_R[[#This Row],[10+]]-A_R[[#This Row],[11+]]</f>
        <v>#VALUE!</v>
      </c>
      <c r="AL282" s="5" t="e">
        <f>A_R[[#This Row],[11+]]-A_R[[#This Row],[12+]]</f>
        <v>#VALUE!</v>
      </c>
      <c r="AM282" s="5" t="e">
        <f>A_R[[#This Row],[12+]]-A_R[[#This Row],[13+]]</f>
        <v>#VALUE!</v>
      </c>
      <c r="AN282" s="5" t="e">
        <f>A_R[[#This Row],[13+]]-A_R[[#This Row],[14+]]</f>
        <v>#VALUE!</v>
      </c>
      <c r="AO282" s="5" t="e">
        <f>A_R[[#This Row],[14+]]-A_R[[#This Row],[15+]]</f>
        <v>#VALUE!</v>
      </c>
      <c r="AP282" s="5" t="e">
        <f>A_R[[#This Row],[15+]]-A_R[[#This Row],[16+]]</f>
        <v>#VALUE!</v>
      </c>
      <c r="AQ282" s="5" t="e">
        <f>A_R[[#This Row],[16+]]-A_R[[#This Row],[17+]]</f>
        <v>#VALUE!</v>
      </c>
      <c r="AR282" s="5" t="e">
        <f>A_R[[#This Row],[17+]]-A_R[[#This Row],[18+]]</f>
        <v>#VALUE!</v>
      </c>
      <c r="AS282" s="5" t="e">
        <f>A_R[[#This Row],[18+]]-A_R[[#This Row],[19+]]</f>
        <v>#VALUE!</v>
      </c>
      <c r="AT282" s="5" t="e">
        <f>A_R[[#This Row],[19+]]-A_R[[#This Row],[20+]]</f>
        <v>#VALUE!</v>
      </c>
      <c r="AU282" s="5" t="e">
        <f>A_R[[#This Row],[20+]]-A_R[[#This Row],[21+]]</f>
        <v>#VALUE!</v>
      </c>
      <c r="AV282" s="5" t="e">
        <f>A_R[[#This Row],[21+]]-A_R[[#This Row],[22+]]</f>
        <v>#VALUE!</v>
      </c>
      <c r="AW282" s="5" t="e">
        <f>A_R[[#This Row],[22+]]-A_R[[#This Row],[23+]]</f>
        <v>#VALUE!</v>
      </c>
      <c r="AX282" s="5" t="e">
        <f>A_R[[#This Row],[23+]]-A_R[[#This Row],[24+]]</f>
        <v>#VALUE!</v>
      </c>
      <c r="AY282" s="5" t="e">
        <f>A_R[[#This Row],[24+]]-A_R[[#This Row],[25+]]</f>
        <v>#VALUE!</v>
      </c>
      <c r="AZ282" s="5" t="e">
        <f>A_R[[#This Row],[25+]]-A_R[[#This Row],[26+]]</f>
        <v>#VALUE!</v>
      </c>
      <c r="BA282" s="5" t="e">
        <f>A_R[[#This Row],[26+]]-A_R[[#This Row],[27+]]</f>
        <v>#VALUE!</v>
      </c>
      <c r="BB282" s="5" t="e">
        <f>A_R[[#This Row],[27+]]-A_R[[#This Row],[28+]]</f>
        <v>#VALUE!</v>
      </c>
    </row>
    <row r="283" spans="32:54" x14ac:dyDescent="0.25">
      <c r="AF283" s="5" t="e">
        <f>A_R[[#This Row],[5+]]-A_R[[#This Row],[6+]]</f>
        <v>#VALUE!</v>
      </c>
      <c r="AG283" s="5" t="e">
        <f>A_R[[#This Row],[6+]]-A_R[[#This Row],[7+]]</f>
        <v>#VALUE!</v>
      </c>
      <c r="AH283" s="5" t="e">
        <f>A_R[[#This Row],[7+]]-A_R[[#This Row],[8+]]</f>
        <v>#VALUE!</v>
      </c>
      <c r="AI283" s="5" t="e">
        <f>A_R[[#This Row],[8+]]-A_R[[#This Row],[9+]]</f>
        <v>#VALUE!</v>
      </c>
      <c r="AJ283" s="5" t="e">
        <f>A_R[[#This Row],[9+]]-A_R[[#This Row],[10+]]</f>
        <v>#VALUE!</v>
      </c>
      <c r="AK283" s="5" t="e">
        <f>A_R[[#This Row],[10+]]-A_R[[#This Row],[11+]]</f>
        <v>#VALUE!</v>
      </c>
      <c r="AL283" s="5" t="e">
        <f>A_R[[#This Row],[11+]]-A_R[[#This Row],[12+]]</f>
        <v>#VALUE!</v>
      </c>
      <c r="AM283" s="5" t="e">
        <f>A_R[[#This Row],[12+]]-A_R[[#This Row],[13+]]</f>
        <v>#VALUE!</v>
      </c>
      <c r="AN283" s="5" t="e">
        <f>A_R[[#This Row],[13+]]-A_R[[#This Row],[14+]]</f>
        <v>#VALUE!</v>
      </c>
      <c r="AO283" s="5" t="e">
        <f>A_R[[#This Row],[14+]]-A_R[[#This Row],[15+]]</f>
        <v>#VALUE!</v>
      </c>
      <c r="AP283" s="5" t="e">
        <f>A_R[[#This Row],[15+]]-A_R[[#This Row],[16+]]</f>
        <v>#VALUE!</v>
      </c>
      <c r="AQ283" s="5" t="e">
        <f>A_R[[#This Row],[16+]]-A_R[[#This Row],[17+]]</f>
        <v>#VALUE!</v>
      </c>
      <c r="AR283" s="5" t="e">
        <f>A_R[[#This Row],[17+]]-A_R[[#This Row],[18+]]</f>
        <v>#VALUE!</v>
      </c>
      <c r="AS283" s="5" t="e">
        <f>A_R[[#This Row],[18+]]-A_R[[#This Row],[19+]]</f>
        <v>#VALUE!</v>
      </c>
      <c r="AT283" s="5" t="e">
        <f>A_R[[#This Row],[19+]]-A_R[[#This Row],[20+]]</f>
        <v>#VALUE!</v>
      </c>
      <c r="AU283" s="5" t="e">
        <f>A_R[[#This Row],[20+]]-A_R[[#This Row],[21+]]</f>
        <v>#VALUE!</v>
      </c>
      <c r="AV283" s="5" t="e">
        <f>A_R[[#This Row],[21+]]-A_R[[#This Row],[22+]]</f>
        <v>#VALUE!</v>
      </c>
      <c r="AW283" s="5" t="e">
        <f>A_R[[#This Row],[22+]]-A_R[[#This Row],[23+]]</f>
        <v>#VALUE!</v>
      </c>
      <c r="AX283" s="5" t="e">
        <f>A_R[[#This Row],[23+]]-A_R[[#This Row],[24+]]</f>
        <v>#VALUE!</v>
      </c>
      <c r="AY283" s="5" t="e">
        <f>A_R[[#This Row],[24+]]-A_R[[#This Row],[25+]]</f>
        <v>#VALUE!</v>
      </c>
      <c r="AZ283" s="5" t="e">
        <f>A_R[[#This Row],[25+]]-A_R[[#This Row],[26+]]</f>
        <v>#VALUE!</v>
      </c>
      <c r="BA283" s="5" t="e">
        <f>A_R[[#This Row],[26+]]-A_R[[#This Row],[27+]]</f>
        <v>#VALUE!</v>
      </c>
      <c r="BB283" s="5" t="e">
        <f>A_R[[#This Row],[27+]]-A_R[[#This Row],[28+]]</f>
        <v>#VALUE!</v>
      </c>
    </row>
    <row r="284" spans="32:54" x14ac:dyDescent="0.25">
      <c r="AF284" s="5" t="e">
        <f>A_R[[#This Row],[5+]]-A_R[[#This Row],[6+]]</f>
        <v>#VALUE!</v>
      </c>
      <c r="AG284" s="5" t="e">
        <f>A_R[[#This Row],[6+]]-A_R[[#This Row],[7+]]</f>
        <v>#VALUE!</v>
      </c>
      <c r="AH284" s="5" t="e">
        <f>A_R[[#This Row],[7+]]-A_R[[#This Row],[8+]]</f>
        <v>#VALUE!</v>
      </c>
      <c r="AI284" s="5" t="e">
        <f>A_R[[#This Row],[8+]]-A_R[[#This Row],[9+]]</f>
        <v>#VALUE!</v>
      </c>
      <c r="AJ284" s="5" t="e">
        <f>A_R[[#This Row],[9+]]-A_R[[#This Row],[10+]]</f>
        <v>#VALUE!</v>
      </c>
      <c r="AK284" s="5" t="e">
        <f>A_R[[#This Row],[10+]]-A_R[[#This Row],[11+]]</f>
        <v>#VALUE!</v>
      </c>
      <c r="AL284" s="5" t="e">
        <f>A_R[[#This Row],[11+]]-A_R[[#This Row],[12+]]</f>
        <v>#VALUE!</v>
      </c>
      <c r="AM284" s="5" t="e">
        <f>A_R[[#This Row],[12+]]-A_R[[#This Row],[13+]]</f>
        <v>#VALUE!</v>
      </c>
      <c r="AN284" s="5" t="e">
        <f>A_R[[#This Row],[13+]]-A_R[[#This Row],[14+]]</f>
        <v>#VALUE!</v>
      </c>
      <c r="AO284" s="5" t="e">
        <f>A_R[[#This Row],[14+]]-A_R[[#This Row],[15+]]</f>
        <v>#VALUE!</v>
      </c>
      <c r="AP284" s="5" t="e">
        <f>A_R[[#This Row],[15+]]-A_R[[#This Row],[16+]]</f>
        <v>#VALUE!</v>
      </c>
      <c r="AQ284" s="5" t="e">
        <f>A_R[[#This Row],[16+]]-A_R[[#This Row],[17+]]</f>
        <v>#VALUE!</v>
      </c>
      <c r="AR284" s="5" t="e">
        <f>A_R[[#This Row],[17+]]-A_R[[#This Row],[18+]]</f>
        <v>#VALUE!</v>
      </c>
      <c r="AS284" s="5" t="e">
        <f>A_R[[#This Row],[18+]]-A_R[[#This Row],[19+]]</f>
        <v>#VALUE!</v>
      </c>
      <c r="AT284" s="5" t="e">
        <f>A_R[[#This Row],[19+]]-A_R[[#This Row],[20+]]</f>
        <v>#VALUE!</v>
      </c>
      <c r="AU284" s="5" t="e">
        <f>A_R[[#This Row],[20+]]-A_R[[#This Row],[21+]]</f>
        <v>#VALUE!</v>
      </c>
      <c r="AV284" s="5" t="e">
        <f>A_R[[#This Row],[21+]]-A_R[[#This Row],[22+]]</f>
        <v>#VALUE!</v>
      </c>
      <c r="AW284" s="5" t="e">
        <f>A_R[[#This Row],[22+]]-A_R[[#This Row],[23+]]</f>
        <v>#VALUE!</v>
      </c>
      <c r="AX284" s="5" t="e">
        <f>A_R[[#This Row],[23+]]-A_R[[#This Row],[24+]]</f>
        <v>#VALUE!</v>
      </c>
      <c r="AY284" s="5" t="e">
        <f>A_R[[#This Row],[24+]]-A_R[[#This Row],[25+]]</f>
        <v>#VALUE!</v>
      </c>
      <c r="AZ284" s="5" t="e">
        <f>A_R[[#This Row],[25+]]-A_R[[#This Row],[26+]]</f>
        <v>#VALUE!</v>
      </c>
      <c r="BA284" s="5" t="e">
        <f>A_R[[#This Row],[26+]]-A_R[[#This Row],[27+]]</f>
        <v>#VALUE!</v>
      </c>
      <c r="BB284" s="5" t="e">
        <f>A_R[[#This Row],[27+]]-A_R[[#This Row],[28+]]</f>
        <v>#VALUE!</v>
      </c>
    </row>
    <row r="285" spans="32:54" x14ac:dyDescent="0.25">
      <c r="AF285" s="5" t="e">
        <f>A_R[[#This Row],[5+]]-A_R[[#This Row],[6+]]</f>
        <v>#VALUE!</v>
      </c>
      <c r="AG285" s="5" t="e">
        <f>A_R[[#This Row],[6+]]-A_R[[#This Row],[7+]]</f>
        <v>#VALUE!</v>
      </c>
      <c r="AH285" s="5" t="e">
        <f>A_R[[#This Row],[7+]]-A_R[[#This Row],[8+]]</f>
        <v>#VALUE!</v>
      </c>
      <c r="AI285" s="5" t="e">
        <f>A_R[[#This Row],[8+]]-A_R[[#This Row],[9+]]</f>
        <v>#VALUE!</v>
      </c>
      <c r="AJ285" s="5" t="e">
        <f>A_R[[#This Row],[9+]]-A_R[[#This Row],[10+]]</f>
        <v>#VALUE!</v>
      </c>
      <c r="AK285" s="5" t="e">
        <f>A_R[[#This Row],[10+]]-A_R[[#This Row],[11+]]</f>
        <v>#VALUE!</v>
      </c>
      <c r="AL285" s="5" t="e">
        <f>A_R[[#This Row],[11+]]-A_R[[#This Row],[12+]]</f>
        <v>#VALUE!</v>
      </c>
      <c r="AM285" s="5" t="e">
        <f>A_R[[#This Row],[12+]]-A_R[[#This Row],[13+]]</f>
        <v>#VALUE!</v>
      </c>
      <c r="AN285" s="5" t="e">
        <f>A_R[[#This Row],[13+]]-A_R[[#This Row],[14+]]</f>
        <v>#VALUE!</v>
      </c>
      <c r="AO285" s="5" t="e">
        <f>A_R[[#This Row],[14+]]-A_R[[#This Row],[15+]]</f>
        <v>#VALUE!</v>
      </c>
      <c r="AP285" s="5" t="e">
        <f>A_R[[#This Row],[15+]]-A_R[[#This Row],[16+]]</f>
        <v>#VALUE!</v>
      </c>
      <c r="AQ285" s="5" t="e">
        <f>A_R[[#This Row],[16+]]-A_R[[#This Row],[17+]]</f>
        <v>#VALUE!</v>
      </c>
      <c r="AR285" s="5" t="e">
        <f>A_R[[#This Row],[17+]]-A_R[[#This Row],[18+]]</f>
        <v>#VALUE!</v>
      </c>
      <c r="AS285" s="5" t="e">
        <f>A_R[[#This Row],[18+]]-A_R[[#This Row],[19+]]</f>
        <v>#VALUE!</v>
      </c>
      <c r="AT285" s="5" t="e">
        <f>A_R[[#This Row],[19+]]-A_R[[#This Row],[20+]]</f>
        <v>#VALUE!</v>
      </c>
      <c r="AU285" s="5" t="e">
        <f>A_R[[#This Row],[20+]]-A_R[[#This Row],[21+]]</f>
        <v>#VALUE!</v>
      </c>
      <c r="AV285" s="5" t="e">
        <f>A_R[[#This Row],[21+]]-A_R[[#This Row],[22+]]</f>
        <v>#VALUE!</v>
      </c>
      <c r="AW285" s="5" t="e">
        <f>A_R[[#This Row],[22+]]-A_R[[#This Row],[23+]]</f>
        <v>#VALUE!</v>
      </c>
      <c r="AX285" s="5" t="e">
        <f>A_R[[#This Row],[23+]]-A_R[[#This Row],[24+]]</f>
        <v>#VALUE!</v>
      </c>
      <c r="AY285" s="5" t="e">
        <f>A_R[[#This Row],[24+]]-A_R[[#This Row],[25+]]</f>
        <v>#VALUE!</v>
      </c>
      <c r="AZ285" s="5" t="e">
        <f>A_R[[#This Row],[25+]]-A_R[[#This Row],[26+]]</f>
        <v>#VALUE!</v>
      </c>
      <c r="BA285" s="5" t="e">
        <f>A_R[[#This Row],[26+]]-A_R[[#This Row],[27+]]</f>
        <v>#VALUE!</v>
      </c>
      <c r="BB285" s="5" t="e">
        <f>A_R[[#This Row],[27+]]-A_R[[#This Row],[28+]]</f>
        <v>#VALUE!</v>
      </c>
    </row>
    <row r="286" spans="32:54" x14ac:dyDescent="0.25">
      <c r="AF286" s="5" t="e">
        <f>A_R[[#This Row],[5+]]-A_R[[#This Row],[6+]]</f>
        <v>#VALUE!</v>
      </c>
      <c r="AG286" s="5" t="e">
        <f>A_R[[#This Row],[6+]]-A_R[[#This Row],[7+]]</f>
        <v>#VALUE!</v>
      </c>
      <c r="AH286" s="5" t="e">
        <f>A_R[[#This Row],[7+]]-A_R[[#This Row],[8+]]</f>
        <v>#VALUE!</v>
      </c>
      <c r="AI286" s="5" t="e">
        <f>A_R[[#This Row],[8+]]-A_R[[#This Row],[9+]]</f>
        <v>#VALUE!</v>
      </c>
      <c r="AJ286" s="5" t="e">
        <f>A_R[[#This Row],[9+]]-A_R[[#This Row],[10+]]</f>
        <v>#VALUE!</v>
      </c>
      <c r="AK286" s="5" t="e">
        <f>A_R[[#This Row],[10+]]-A_R[[#This Row],[11+]]</f>
        <v>#VALUE!</v>
      </c>
      <c r="AL286" s="5" t="e">
        <f>A_R[[#This Row],[11+]]-A_R[[#This Row],[12+]]</f>
        <v>#VALUE!</v>
      </c>
      <c r="AM286" s="5" t="e">
        <f>A_R[[#This Row],[12+]]-A_R[[#This Row],[13+]]</f>
        <v>#VALUE!</v>
      </c>
      <c r="AN286" s="5" t="e">
        <f>A_R[[#This Row],[13+]]-A_R[[#This Row],[14+]]</f>
        <v>#VALUE!</v>
      </c>
      <c r="AO286" s="5" t="e">
        <f>A_R[[#This Row],[14+]]-A_R[[#This Row],[15+]]</f>
        <v>#VALUE!</v>
      </c>
      <c r="AP286" s="5" t="e">
        <f>A_R[[#This Row],[15+]]-A_R[[#This Row],[16+]]</f>
        <v>#VALUE!</v>
      </c>
      <c r="AQ286" s="5" t="e">
        <f>A_R[[#This Row],[16+]]-A_R[[#This Row],[17+]]</f>
        <v>#VALUE!</v>
      </c>
      <c r="AR286" s="5" t="e">
        <f>A_R[[#This Row],[17+]]-A_R[[#This Row],[18+]]</f>
        <v>#VALUE!</v>
      </c>
      <c r="AS286" s="5" t="e">
        <f>A_R[[#This Row],[18+]]-A_R[[#This Row],[19+]]</f>
        <v>#VALUE!</v>
      </c>
      <c r="AT286" s="5" t="e">
        <f>A_R[[#This Row],[19+]]-A_R[[#This Row],[20+]]</f>
        <v>#VALUE!</v>
      </c>
      <c r="AU286" s="5" t="e">
        <f>A_R[[#This Row],[20+]]-A_R[[#This Row],[21+]]</f>
        <v>#VALUE!</v>
      </c>
      <c r="AV286" s="5" t="e">
        <f>A_R[[#This Row],[21+]]-A_R[[#This Row],[22+]]</f>
        <v>#VALUE!</v>
      </c>
      <c r="AW286" s="5" t="e">
        <f>A_R[[#This Row],[22+]]-A_R[[#This Row],[23+]]</f>
        <v>#VALUE!</v>
      </c>
      <c r="AX286" s="5" t="e">
        <f>A_R[[#This Row],[23+]]-A_R[[#This Row],[24+]]</f>
        <v>#VALUE!</v>
      </c>
      <c r="AY286" s="5" t="e">
        <f>A_R[[#This Row],[24+]]-A_R[[#This Row],[25+]]</f>
        <v>#VALUE!</v>
      </c>
      <c r="AZ286" s="5" t="e">
        <f>A_R[[#This Row],[25+]]-A_R[[#This Row],[26+]]</f>
        <v>#VALUE!</v>
      </c>
      <c r="BA286" s="5" t="e">
        <f>A_R[[#This Row],[26+]]-A_R[[#This Row],[27+]]</f>
        <v>#VALUE!</v>
      </c>
      <c r="BB286" s="5" t="e">
        <f>A_R[[#This Row],[27+]]-A_R[[#This Row],[28+]]</f>
        <v>#VALUE!</v>
      </c>
    </row>
    <row r="287" spans="32:54" x14ac:dyDescent="0.25">
      <c r="AF287" s="5" t="e">
        <f>A_R[[#This Row],[5+]]-A_R[[#This Row],[6+]]</f>
        <v>#VALUE!</v>
      </c>
      <c r="AG287" s="5" t="e">
        <f>A_R[[#This Row],[6+]]-A_R[[#This Row],[7+]]</f>
        <v>#VALUE!</v>
      </c>
      <c r="AH287" s="5" t="e">
        <f>A_R[[#This Row],[7+]]-A_R[[#This Row],[8+]]</f>
        <v>#VALUE!</v>
      </c>
      <c r="AI287" s="5" t="e">
        <f>A_R[[#This Row],[8+]]-A_R[[#This Row],[9+]]</f>
        <v>#VALUE!</v>
      </c>
      <c r="AJ287" s="5" t="e">
        <f>A_R[[#This Row],[9+]]-A_R[[#This Row],[10+]]</f>
        <v>#VALUE!</v>
      </c>
      <c r="AK287" s="5" t="e">
        <f>A_R[[#This Row],[10+]]-A_R[[#This Row],[11+]]</f>
        <v>#VALUE!</v>
      </c>
      <c r="AL287" s="5" t="e">
        <f>A_R[[#This Row],[11+]]-A_R[[#This Row],[12+]]</f>
        <v>#VALUE!</v>
      </c>
      <c r="AM287" s="5" t="e">
        <f>A_R[[#This Row],[12+]]-A_R[[#This Row],[13+]]</f>
        <v>#VALUE!</v>
      </c>
      <c r="AN287" s="5" t="e">
        <f>A_R[[#This Row],[13+]]-A_R[[#This Row],[14+]]</f>
        <v>#VALUE!</v>
      </c>
      <c r="AO287" s="5" t="e">
        <f>A_R[[#This Row],[14+]]-A_R[[#This Row],[15+]]</f>
        <v>#VALUE!</v>
      </c>
      <c r="AP287" s="5" t="e">
        <f>A_R[[#This Row],[15+]]-A_R[[#This Row],[16+]]</f>
        <v>#VALUE!</v>
      </c>
      <c r="AQ287" s="5" t="e">
        <f>A_R[[#This Row],[16+]]-A_R[[#This Row],[17+]]</f>
        <v>#VALUE!</v>
      </c>
      <c r="AR287" s="5" t="e">
        <f>A_R[[#This Row],[17+]]-A_R[[#This Row],[18+]]</f>
        <v>#VALUE!</v>
      </c>
      <c r="AS287" s="5" t="e">
        <f>A_R[[#This Row],[18+]]-A_R[[#This Row],[19+]]</f>
        <v>#VALUE!</v>
      </c>
      <c r="AT287" s="5" t="e">
        <f>A_R[[#This Row],[19+]]-A_R[[#This Row],[20+]]</f>
        <v>#VALUE!</v>
      </c>
      <c r="AU287" s="5" t="e">
        <f>A_R[[#This Row],[20+]]-A_R[[#This Row],[21+]]</f>
        <v>#VALUE!</v>
      </c>
      <c r="AV287" s="5" t="e">
        <f>A_R[[#This Row],[21+]]-A_R[[#This Row],[22+]]</f>
        <v>#VALUE!</v>
      </c>
      <c r="AW287" s="5" t="e">
        <f>A_R[[#This Row],[22+]]-A_R[[#This Row],[23+]]</f>
        <v>#VALUE!</v>
      </c>
      <c r="AX287" s="5" t="e">
        <f>A_R[[#This Row],[23+]]-A_R[[#This Row],[24+]]</f>
        <v>#VALUE!</v>
      </c>
      <c r="AY287" s="5" t="e">
        <f>A_R[[#This Row],[24+]]-A_R[[#This Row],[25+]]</f>
        <v>#VALUE!</v>
      </c>
      <c r="AZ287" s="5" t="e">
        <f>A_R[[#This Row],[25+]]-A_R[[#This Row],[26+]]</f>
        <v>#VALUE!</v>
      </c>
      <c r="BA287" s="5" t="e">
        <f>A_R[[#This Row],[26+]]-A_R[[#This Row],[27+]]</f>
        <v>#VALUE!</v>
      </c>
      <c r="BB287" s="5" t="e">
        <f>A_R[[#This Row],[27+]]-A_R[[#This Row],[28+]]</f>
        <v>#VALUE!</v>
      </c>
    </row>
    <row r="288" spans="32:54" x14ac:dyDescent="0.25">
      <c r="AF288" s="5" t="e">
        <f>A_R[[#This Row],[5+]]-A_R[[#This Row],[6+]]</f>
        <v>#VALUE!</v>
      </c>
      <c r="AG288" s="5" t="e">
        <f>A_R[[#This Row],[6+]]-A_R[[#This Row],[7+]]</f>
        <v>#VALUE!</v>
      </c>
      <c r="AH288" s="5" t="e">
        <f>A_R[[#This Row],[7+]]-A_R[[#This Row],[8+]]</f>
        <v>#VALUE!</v>
      </c>
      <c r="AI288" s="5" t="e">
        <f>A_R[[#This Row],[8+]]-A_R[[#This Row],[9+]]</f>
        <v>#VALUE!</v>
      </c>
      <c r="AJ288" s="5" t="e">
        <f>A_R[[#This Row],[9+]]-A_R[[#This Row],[10+]]</f>
        <v>#VALUE!</v>
      </c>
      <c r="AK288" s="5" t="e">
        <f>A_R[[#This Row],[10+]]-A_R[[#This Row],[11+]]</f>
        <v>#VALUE!</v>
      </c>
      <c r="AL288" s="5" t="e">
        <f>A_R[[#This Row],[11+]]-A_R[[#This Row],[12+]]</f>
        <v>#VALUE!</v>
      </c>
      <c r="AM288" s="5" t="e">
        <f>A_R[[#This Row],[12+]]-A_R[[#This Row],[13+]]</f>
        <v>#VALUE!</v>
      </c>
      <c r="AN288" s="5" t="e">
        <f>A_R[[#This Row],[13+]]-A_R[[#This Row],[14+]]</f>
        <v>#VALUE!</v>
      </c>
      <c r="AO288" s="5" t="e">
        <f>A_R[[#This Row],[14+]]-A_R[[#This Row],[15+]]</f>
        <v>#VALUE!</v>
      </c>
      <c r="AP288" s="5" t="e">
        <f>A_R[[#This Row],[15+]]-A_R[[#This Row],[16+]]</f>
        <v>#VALUE!</v>
      </c>
      <c r="AQ288" s="5" t="e">
        <f>A_R[[#This Row],[16+]]-A_R[[#This Row],[17+]]</f>
        <v>#VALUE!</v>
      </c>
      <c r="AR288" s="5" t="e">
        <f>A_R[[#This Row],[17+]]-A_R[[#This Row],[18+]]</f>
        <v>#VALUE!</v>
      </c>
      <c r="AS288" s="5" t="e">
        <f>A_R[[#This Row],[18+]]-A_R[[#This Row],[19+]]</f>
        <v>#VALUE!</v>
      </c>
      <c r="AT288" s="5" t="e">
        <f>A_R[[#This Row],[19+]]-A_R[[#This Row],[20+]]</f>
        <v>#VALUE!</v>
      </c>
      <c r="AU288" s="5" t="e">
        <f>A_R[[#This Row],[20+]]-A_R[[#This Row],[21+]]</f>
        <v>#VALUE!</v>
      </c>
      <c r="AV288" s="5" t="e">
        <f>A_R[[#This Row],[21+]]-A_R[[#This Row],[22+]]</f>
        <v>#VALUE!</v>
      </c>
      <c r="AW288" s="5" t="e">
        <f>A_R[[#This Row],[22+]]-A_R[[#This Row],[23+]]</f>
        <v>#VALUE!</v>
      </c>
      <c r="AX288" s="5" t="e">
        <f>A_R[[#This Row],[23+]]-A_R[[#This Row],[24+]]</f>
        <v>#VALUE!</v>
      </c>
      <c r="AY288" s="5" t="e">
        <f>A_R[[#This Row],[24+]]-A_R[[#This Row],[25+]]</f>
        <v>#VALUE!</v>
      </c>
      <c r="AZ288" s="5" t="e">
        <f>A_R[[#This Row],[25+]]-A_R[[#This Row],[26+]]</f>
        <v>#VALUE!</v>
      </c>
      <c r="BA288" s="5" t="e">
        <f>A_R[[#This Row],[26+]]-A_R[[#This Row],[27+]]</f>
        <v>#VALUE!</v>
      </c>
      <c r="BB288" s="5" t="e">
        <f>A_R[[#This Row],[27+]]-A_R[[#This Row],[28+]]</f>
        <v>#VALUE!</v>
      </c>
    </row>
    <row r="289" spans="32:54" x14ac:dyDescent="0.25">
      <c r="AF289" s="5" t="e">
        <f>A_R[[#This Row],[5+]]-A_R[[#This Row],[6+]]</f>
        <v>#VALUE!</v>
      </c>
      <c r="AG289" s="5" t="e">
        <f>A_R[[#This Row],[6+]]-A_R[[#This Row],[7+]]</f>
        <v>#VALUE!</v>
      </c>
      <c r="AH289" s="5" t="e">
        <f>A_R[[#This Row],[7+]]-A_R[[#This Row],[8+]]</f>
        <v>#VALUE!</v>
      </c>
      <c r="AI289" s="5" t="e">
        <f>A_R[[#This Row],[8+]]-A_R[[#This Row],[9+]]</f>
        <v>#VALUE!</v>
      </c>
      <c r="AJ289" s="5" t="e">
        <f>A_R[[#This Row],[9+]]-A_R[[#This Row],[10+]]</f>
        <v>#VALUE!</v>
      </c>
      <c r="AK289" s="5" t="e">
        <f>A_R[[#This Row],[10+]]-A_R[[#This Row],[11+]]</f>
        <v>#VALUE!</v>
      </c>
      <c r="AL289" s="5" t="e">
        <f>A_R[[#This Row],[11+]]-A_R[[#This Row],[12+]]</f>
        <v>#VALUE!</v>
      </c>
      <c r="AM289" s="5" t="e">
        <f>A_R[[#This Row],[12+]]-A_R[[#This Row],[13+]]</f>
        <v>#VALUE!</v>
      </c>
      <c r="AN289" s="5" t="e">
        <f>A_R[[#This Row],[13+]]-A_R[[#This Row],[14+]]</f>
        <v>#VALUE!</v>
      </c>
      <c r="AO289" s="5" t="e">
        <f>A_R[[#This Row],[14+]]-A_R[[#This Row],[15+]]</f>
        <v>#VALUE!</v>
      </c>
      <c r="AP289" s="5" t="e">
        <f>A_R[[#This Row],[15+]]-A_R[[#This Row],[16+]]</f>
        <v>#VALUE!</v>
      </c>
      <c r="AQ289" s="5" t="e">
        <f>A_R[[#This Row],[16+]]-A_R[[#This Row],[17+]]</f>
        <v>#VALUE!</v>
      </c>
      <c r="AR289" s="5" t="e">
        <f>A_R[[#This Row],[17+]]-A_R[[#This Row],[18+]]</f>
        <v>#VALUE!</v>
      </c>
      <c r="AS289" s="5" t="e">
        <f>A_R[[#This Row],[18+]]-A_R[[#This Row],[19+]]</f>
        <v>#VALUE!</v>
      </c>
      <c r="AT289" s="5" t="e">
        <f>A_R[[#This Row],[19+]]-A_R[[#This Row],[20+]]</f>
        <v>#VALUE!</v>
      </c>
      <c r="AU289" s="5" t="e">
        <f>A_R[[#This Row],[20+]]-A_R[[#This Row],[21+]]</f>
        <v>#VALUE!</v>
      </c>
      <c r="AV289" s="5" t="e">
        <f>A_R[[#This Row],[21+]]-A_R[[#This Row],[22+]]</f>
        <v>#VALUE!</v>
      </c>
      <c r="AW289" s="5" t="e">
        <f>A_R[[#This Row],[22+]]-A_R[[#This Row],[23+]]</f>
        <v>#VALUE!</v>
      </c>
      <c r="AX289" s="5" t="e">
        <f>A_R[[#This Row],[23+]]-A_R[[#This Row],[24+]]</f>
        <v>#VALUE!</v>
      </c>
      <c r="AY289" s="5" t="e">
        <f>A_R[[#This Row],[24+]]-A_R[[#This Row],[25+]]</f>
        <v>#VALUE!</v>
      </c>
      <c r="AZ289" s="5" t="e">
        <f>A_R[[#This Row],[25+]]-A_R[[#This Row],[26+]]</f>
        <v>#VALUE!</v>
      </c>
      <c r="BA289" s="5" t="e">
        <f>A_R[[#This Row],[26+]]-A_R[[#This Row],[27+]]</f>
        <v>#VALUE!</v>
      </c>
      <c r="BB289" s="5" t="e">
        <f>A_R[[#This Row],[27+]]-A_R[[#This Row],[28+]]</f>
        <v>#VALUE!</v>
      </c>
    </row>
    <row r="290" spans="32:54" x14ac:dyDescent="0.25">
      <c r="AF290" s="5" t="e">
        <f>A_R[[#This Row],[5+]]-A_R[[#This Row],[6+]]</f>
        <v>#VALUE!</v>
      </c>
      <c r="AG290" s="5" t="e">
        <f>A_R[[#This Row],[6+]]-A_R[[#This Row],[7+]]</f>
        <v>#VALUE!</v>
      </c>
      <c r="AH290" s="5" t="e">
        <f>A_R[[#This Row],[7+]]-A_R[[#This Row],[8+]]</f>
        <v>#VALUE!</v>
      </c>
      <c r="AI290" s="5" t="e">
        <f>A_R[[#This Row],[8+]]-A_R[[#This Row],[9+]]</f>
        <v>#VALUE!</v>
      </c>
      <c r="AJ290" s="5" t="e">
        <f>A_R[[#This Row],[9+]]-A_R[[#This Row],[10+]]</f>
        <v>#VALUE!</v>
      </c>
      <c r="AK290" s="5" t="e">
        <f>A_R[[#This Row],[10+]]-A_R[[#This Row],[11+]]</f>
        <v>#VALUE!</v>
      </c>
      <c r="AL290" s="5" t="e">
        <f>A_R[[#This Row],[11+]]-A_R[[#This Row],[12+]]</f>
        <v>#VALUE!</v>
      </c>
      <c r="AM290" s="5" t="e">
        <f>A_R[[#This Row],[12+]]-A_R[[#This Row],[13+]]</f>
        <v>#VALUE!</v>
      </c>
      <c r="AN290" s="5" t="e">
        <f>A_R[[#This Row],[13+]]-A_R[[#This Row],[14+]]</f>
        <v>#VALUE!</v>
      </c>
      <c r="AO290" s="5" t="e">
        <f>A_R[[#This Row],[14+]]-A_R[[#This Row],[15+]]</f>
        <v>#VALUE!</v>
      </c>
      <c r="AP290" s="5" t="e">
        <f>A_R[[#This Row],[15+]]-A_R[[#This Row],[16+]]</f>
        <v>#VALUE!</v>
      </c>
      <c r="AQ290" s="5" t="e">
        <f>A_R[[#This Row],[16+]]-A_R[[#This Row],[17+]]</f>
        <v>#VALUE!</v>
      </c>
      <c r="AR290" s="5" t="e">
        <f>A_R[[#This Row],[17+]]-A_R[[#This Row],[18+]]</f>
        <v>#VALUE!</v>
      </c>
      <c r="AS290" s="5" t="e">
        <f>A_R[[#This Row],[18+]]-A_R[[#This Row],[19+]]</f>
        <v>#VALUE!</v>
      </c>
      <c r="AT290" s="5" t="e">
        <f>A_R[[#This Row],[19+]]-A_R[[#This Row],[20+]]</f>
        <v>#VALUE!</v>
      </c>
      <c r="AU290" s="5" t="e">
        <f>A_R[[#This Row],[20+]]-A_R[[#This Row],[21+]]</f>
        <v>#VALUE!</v>
      </c>
      <c r="AV290" s="5" t="e">
        <f>A_R[[#This Row],[21+]]-A_R[[#This Row],[22+]]</f>
        <v>#VALUE!</v>
      </c>
      <c r="AW290" s="5" t="e">
        <f>A_R[[#This Row],[22+]]-A_R[[#This Row],[23+]]</f>
        <v>#VALUE!</v>
      </c>
      <c r="AX290" s="5" t="e">
        <f>A_R[[#This Row],[23+]]-A_R[[#This Row],[24+]]</f>
        <v>#VALUE!</v>
      </c>
      <c r="AY290" s="5" t="e">
        <f>A_R[[#This Row],[24+]]-A_R[[#This Row],[25+]]</f>
        <v>#VALUE!</v>
      </c>
      <c r="AZ290" s="5" t="e">
        <f>A_R[[#This Row],[25+]]-A_R[[#This Row],[26+]]</f>
        <v>#VALUE!</v>
      </c>
      <c r="BA290" s="5" t="e">
        <f>A_R[[#This Row],[26+]]-A_R[[#This Row],[27+]]</f>
        <v>#VALUE!</v>
      </c>
      <c r="BB290" s="5" t="e">
        <f>A_R[[#This Row],[27+]]-A_R[[#This Row],[28+]]</f>
        <v>#VALUE!</v>
      </c>
    </row>
    <row r="291" spans="32:54" x14ac:dyDescent="0.25">
      <c r="AF291" s="5" t="e">
        <f>A_R[[#This Row],[5+]]-A_R[[#This Row],[6+]]</f>
        <v>#VALUE!</v>
      </c>
      <c r="AG291" s="5" t="e">
        <f>A_R[[#This Row],[6+]]-A_R[[#This Row],[7+]]</f>
        <v>#VALUE!</v>
      </c>
      <c r="AH291" s="5" t="e">
        <f>A_R[[#This Row],[7+]]-A_R[[#This Row],[8+]]</f>
        <v>#VALUE!</v>
      </c>
      <c r="AI291" s="5" t="e">
        <f>A_R[[#This Row],[8+]]-A_R[[#This Row],[9+]]</f>
        <v>#VALUE!</v>
      </c>
      <c r="AJ291" s="5" t="e">
        <f>A_R[[#This Row],[9+]]-A_R[[#This Row],[10+]]</f>
        <v>#VALUE!</v>
      </c>
      <c r="AK291" s="5" t="e">
        <f>A_R[[#This Row],[10+]]-A_R[[#This Row],[11+]]</f>
        <v>#VALUE!</v>
      </c>
      <c r="AL291" s="5" t="e">
        <f>A_R[[#This Row],[11+]]-A_R[[#This Row],[12+]]</f>
        <v>#VALUE!</v>
      </c>
      <c r="AM291" s="5" t="e">
        <f>A_R[[#This Row],[12+]]-A_R[[#This Row],[13+]]</f>
        <v>#VALUE!</v>
      </c>
      <c r="AN291" s="5" t="e">
        <f>A_R[[#This Row],[13+]]-A_R[[#This Row],[14+]]</f>
        <v>#VALUE!</v>
      </c>
      <c r="AO291" s="5" t="e">
        <f>A_R[[#This Row],[14+]]-A_R[[#This Row],[15+]]</f>
        <v>#VALUE!</v>
      </c>
      <c r="AP291" s="5" t="e">
        <f>A_R[[#This Row],[15+]]-A_R[[#This Row],[16+]]</f>
        <v>#VALUE!</v>
      </c>
      <c r="AQ291" s="5" t="e">
        <f>A_R[[#This Row],[16+]]-A_R[[#This Row],[17+]]</f>
        <v>#VALUE!</v>
      </c>
      <c r="AR291" s="5" t="e">
        <f>A_R[[#This Row],[17+]]-A_R[[#This Row],[18+]]</f>
        <v>#VALUE!</v>
      </c>
      <c r="AS291" s="5" t="e">
        <f>A_R[[#This Row],[18+]]-A_R[[#This Row],[19+]]</f>
        <v>#VALUE!</v>
      </c>
      <c r="AT291" s="5" t="e">
        <f>A_R[[#This Row],[19+]]-A_R[[#This Row],[20+]]</f>
        <v>#VALUE!</v>
      </c>
      <c r="AU291" s="5" t="e">
        <f>A_R[[#This Row],[20+]]-A_R[[#This Row],[21+]]</f>
        <v>#VALUE!</v>
      </c>
      <c r="AV291" s="5" t="e">
        <f>A_R[[#This Row],[21+]]-A_R[[#This Row],[22+]]</f>
        <v>#VALUE!</v>
      </c>
      <c r="AW291" s="5" t="e">
        <f>A_R[[#This Row],[22+]]-A_R[[#This Row],[23+]]</f>
        <v>#VALUE!</v>
      </c>
      <c r="AX291" s="5" t="e">
        <f>A_R[[#This Row],[23+]]-A_R[[#This Row],[24+]]</f>
        <v>#VALUE!</v>
      </c>
      <c r="AY291" s="5" t="e">
        <f>A_R[[#This Row],[24+]]-A_R[[#This Row],[25+]]</f>
        <v>#VALUE!</v>
      </c>
      <c r="AZ291" s="5" t="e">
        <f>A_R[[#This Row],[25+]]-A_R[[#This Row],[26+]]</f>
        <v>#VALUE!</v>
      </c>
      <c r="BA291" s="5" t="e">
        <f>A_R[[#This Row],[26+]]-A_R[[#This Row],[27+]]</f>
        <v>#VALUE!</v>
      </c>
      <c r="BB291" s="5" t="e">
        <f>A_R[[#This Row],[27+]]-A_R[[#This Row],[28+]]</f>
        <v>#VALUE!</v>
      </c>
    </row>
    <row r="292" spans="32:54" x14ac:dyDescent="0.25">
      <c r="AF292" s="5" t="e">
        <f>A_R[[#This Row],[5+]]-A_R[[#This Row],[6+]]</f>
        <v>#VALUE!</v>
      </c>
      <c r="AG292" s="5" t="e">
        <f>A_R[[#This Row],[6+]]-A_R[[#This Row],[7+]]</f>
        <v>#VALUE!</v>
      </c>
      <c r="AH292" s="5" t="e">
        <f>A_R[[#This Row],[7+]]-A_R[[#This Row],[8+]]</f>
        <v>#VALUE!</v>
      </c>
      <c r="AI292" s="5" t="e">
        <f>A_R[[#This Row],[8+]]-A_R[[#This Row],[9+]]</f>
        <v>#VALUE!</v>
      </c>
      <c r="AJ292" s="5" t="e">
        <f>A_R[[#This Row],[9+]]-A_R[[#This Row],[10+]]</f>
        <v>#VALUE!</v>
      </c>
      <c r="AK292" s="5" t="e">
        <f>A_R[[#This Row],[10+]]-A_R[[#This Row],[11+]]</f>
        <v>#VALUE!</v>
      </c>
      <c r="AL292" s="5" t="e">
        <f>A_R[[#This Row],[11+]]-A_R[[#This Row],[12+]]</f>
        <v>#VALUE!</v>
      </c>
      <c r="AM292" s="5" t="e">
        <f>A_R[[#This Row],[12+]]-A_R[[#This Row],[13+]]</f>
        <v>#VALUE!</v>
      </c>
      <c r="AN292" s="5" t="e">
        <f>A_R[[#This Row],[13+]]-A_R[[#This Row],[14+]]</f>
        <v>#VALUE!</v>
      </c>
      <c r="AO292" s="5" t="e">
        <f>A_R[[#This Row],[14+]]-A_R[[#This Row],[15+]]</f>
        <v>#VALUE!</v>
      </c>
      <c r="AP292" s="5" t="e">
        <f>A_R[[#This Row],[15+]]-A_R[[#This Row],[16+]]</f>
        <v>#VALUE!</v>
      </c>
      <c r="AQ292" s="5" t="e">
        <f>A_R[[#This Row],[16+]]-A_R[[#This Row],[17+]]</f>
        <v>#VALUE!</v>
      </c>
      <c r="AR292" s="5" t="e">
        <f>A_R[[#This Row],[17+]]-A_R[[#This Row],[18+]]</f>
        <v>#VALUE!</v>
      </c>
      <c r="AS292" s="5" t="e">
        <f>A_R[[#This Row],[18+]]-A_R[[#This Row],[19+]]</f>
        <v>#VALUE!</v>
      </c>
      <c r="AT292" s="5" t="e">
        <f>A_R[[#This Row],[19+]]-A_R[[#This Row],[20+]]</f>
        <v>#VALUE!</v>
      </c>
      <c r="AU292" s="5" t="e">
        <f>A_R[[#This Row],[20+]]-A_R[[#This Row],[21+]]</f>
        <v>#VALUE!</v>
      </c>
      <c r="AV292" s="5" t="e">
        <f>A_R[[#This Row],[21+]]-A_R[[#This Row],[22+]]</f>
        <v>#VALUE!</v>
      </c>
      <c r="AW292" s="5" t="e">
        <f>A_R[[#This Row],[22+]]-A_R[[#This Row],[23+]]</f>
        <v>#VALUE!</v>
      </c>
      <c r="AX292" s="5" t="e">
        <f>A_R[[#This Row],[23+]]-A_R[[#This Row],[24+]]</f>
        <v>#VALUE!</v>
      </c>
      <c r="AY292" s="5" t="e">
        <f>A_R[[#This Row],[24+]]-A_R[[#This Row],[25+]]</f>
        <v>#VALUE!</v>
      </c>
      <c r="AZ292" s="5" t="e">
        <f>A_R[[#This Row],[25+]]-A_R[[#This Row],[26+]]</f>
        <v>#VALUE!</v>
      </c>
      <c r="BA292" s="5" t="e">
        <f>A_R[[#This Row],[26+]]-A_R[[#This Row],[27+]]</f>
        <v>#VALUE!</v>
      </c>
      <c r="BB292" s="5" t="e">
        <f>A_R[[#This Row],[27+]]-A_R[[#This Row],[28+]]</f>
        <v>#VALUE!</v>
      </c>
    </row>
    <row r="293" spans="32:54" x14ac:dyDescent="0.25">
      <c r="AF293" s="5" t="e">
        <f>A_R[[#This Row],[5+]]-A_R[[#This Row],[6+]]</f>
        <v>#VALUE!</v>
      </c>
      <c r="AG293" s="5" t="e">
        <f>A_R[[#This Row],[6+]]-A_R[[#This Row],[7+]]</f>
        <v>#VALUE!</v>
      </c>
      <c r="AH293" s="5" t="e">
        <f>A_R[[#This Row],[7+]]-A_R[[#This Row],[8+]]</f>
        <v>#VALUE!</v>
      </c>
      <c r="AI293" s="5" t="e">
        <f>A_R[[#This Row],[8+]]-A_R[[#This Row],[9+]]</f>
        <v>#VALUE!</v>
      </c>
      <c r="AJ293" s="5" t="e">
        <f>A_R[[#This Row],[9+]]-A_R[[#This Row],[10+]]</f>
        <v>#VALUE!</v>
      </c>
      <c r="AK293" s="5" t="e">
        <f>A_R[[#This Row],[10+]]-A_R[[#This Row],[11+]]</f>
        <v>#VALUE!</v>
      </c>
      <c r="AL293" s="5" t="e">
        <f>A_R[[#This Row],[11+]]-A_R[[#This Row],[12+]]</f>
        <v>#VALUE!</v>
      </c>
      <c r="AM293" s="5" t="e">
        <f>A_R[[#This Row],[12+]]-A_R[[#This Row],[13+]]</f>
        <v>#VALUE!</v>
      </c>
      <c r="AN293" s="5" t="e">
        <f>A_R[[#This Row],[13+]]-A_R[[#This Row],[14+]]</f>
        <v>#VALUE!</v>
      </c>
      <c r="AO293" s="5" t="e">
        <f>A_R[[#This Row],[14+]]-A_R[[#This Row],[15+]]</f>
        <v>#VALUE!</v>
      </c>
      <c r="AP293" s="5" t="e">
        <f>A_R[[#This Row],[15+]]-A_R[[#This Row],[16+]]</f>
        <v>#VALUE!</v>
      </c>
      <c r="AQ293" s="5" t="e">
        <f>A_R[[#This Row],[16+]]-A_R[[#This Row],[17+]]</f>
        <v>#VALUE!</v>
      </c>
      <c r="AR293" s="5" t="e">
        <f>A_R[[#This Row],[17+]]-A_R[[#This Row],[18+]]</f>
        <v>#VALUE!</v>
      </c>
      <c r="AS293" s="5" t="e">
        <f>A_R[[#This Row],[18+]]-A_R[[#This Row],[19+]]</f>
        <v>#VALUE!</v>
      </c>
      <c r="AT293" s="5" t="e">
        <f>A_R[[#This Row],[19+]]-A_R[[#This Row],[20+]]</f>
        <v>#VALUE!</v>
      </c>
      <c r="AU293" s="5" t="e">
        <f>A_R[[#This Row],[20+]]-A_R[[#This Row],[21+]]</f>
        <v>#VALUE!</v>
      </c>
      <c r="AV293" s="5" t="e">
        <f>A_R[[#This Row],[21+]]-A_R[[#This Row],[22+]]</f>
        <v>#VALUE!</v>
      </c>
      <c r="AW293" s="5" t="e">
        <f>A_R[[#This Row],[22+]]-A_R[[#This Row],[23+]]</f>
        <v>#VALUE!</v>
      </c>
      <c r="AX293" s="5" t="e">
        <f>A_R[[#This Row],[23+]]-A_R[[#This Row],[24+]]</f>
        <v>#VALUE!</v>
      </c>
      <c r="AY293" s="5" t="e">
        <f>A_R[[#This Row],[24+]]-A_R[[#This Row],[25+]]</f>
        <v>#VALUE!</v>
      </c>
      <c r="AZ293" s="5" t="e">
        <f>A_R[[#This Row],[25+]]-A_R[[#This Row],[26+]]</f>
        <v>#VALUE!</v>
      </c>
      <c r="BA293" s="5" t="e">
        <f>A_R[[#This Row],[26+]]-A_R[[#This Row],[27+]]</f>
        <v>#VALUE!</v>
      </c>
      <c r="BB293" s="5" t="e">
        <f>A_R[[#This Row],[27+]]-A_R[[#This Row],[28+]]</f>
        <v>#VALUE!</v>
      </c>
    </row>
    <row r="294" spans="32:54" x14ac:dyDescent="0.25">
      <c r="AF294" s="5" t="e">
        <f>A_R[[#This Row],[5+]]-A_R[[#This Row],[6+]]</f>
        <v>#VALUE!</v>
      </c>
      <c r="AG294" s="5" t="e">
        <f>A_R[[#This Row],[6+]]-A_R[[#This Row],[7+]]</f>
        <v>#VALUE!</v>
      </c>
      <c r="AH294" s="5" t="e">
        <f>A_R[[#This Row],[7+]]-A_R[[#This Row],[8+]]</f>
        <v>#VALUE!</v>
      </c>
      <c r="AI294" s="5" t="e">
        <f>A_R[[#This Row],[8+]]-A_R[[#This Row],[9+]]</f>
        <v>#VALUE!</v>
      </c>
      <c r="AJ294" s="5" t="e">
        <f>A_R[[#This Row],[9+]]-A_R[[#This Row],[10+]]</f>
        <v>#VALUE!</v>
      </c>
      <c r="AK294" s="5" t="e">
        <f>A_R[[#This Row],[10+]]-A_R[[#This Row],[11+]]</f>
        <v>#VALUE!</v>
      </c>
      <c r="AL294" s="5" t="e">
        <f>A_R[[#This Row],[11+]]-A_R[[#This Row],[12+]]</f>
        <v>#VALUE!</v>
      </c>
      <c r="AM294" s="5" t="e">
        <f>A_R[[#This Row],[12+]]-A_R[[#This Row],[13+]]</f>
        <v>#VALUE!</v>
      </c>
      <c r="AN294" s="5" t="e">
        <f>A_R[[#This Row],[13+]]-A_R[[#This Row],[14+]]</f>
        <v>#VALUE!</v>
      </c>
      <c r="AO294" s="5" t="e">
        <f>A_R[[#This Row],[14+]]-A_R[[#This Row],[15+]]</f>
        <v>#VALUE!</v>
      </c>
      <c r="AP294" s="5" t="e">
        <f>A_R[[#This Row],[15+]]-A_R[[#This Row],[16+]]</f>
        <v>#VALUE!</v>
      </c>
      <c r="AQ294" s="5" t="e">
        <f>A_R[[#This Row],[16+]]-A_R[[#This Row],[17+]]</f>
        <v>#VALUE!</v>
      </c>
      <c r="AR294" s="5" t="e">
        <f>A_R[[#This Row],[17+]]-A_R[[#This Row],[18+]]</f>
        <v>#VALUE!</v>
      </c>
      <c r="AS294" s="5" t="e">
        <f>A_R[[#This Row],[18+]]-A_R[[#This Row],[19+]]</f>
        <v>#VALUE!</v>
      </c>
      <c r="AT294" s="5" t="e">
        <f>A_R[[#This Row],[19+]]-A_R[[#This Row],[20+]]</f>
        <v>#VALUE!</v>
      </c>
      <c r="AU294" s="5" t="e">
        <f>A_R[[#This Row],[20+]]-A_R[[#This Row],[21+]]</f>
        <v>#VALUE!</v>
      </c>
      <c r="AV294" s="5" t="e">
        <f>A_R[[#This Row],[21+]]-A_R[[#This Row],[22+]]</f>
        <v>#VALUE!</v>
      </c>
      <c r="AW294" s="5" t="e">
        <f>A_R[[#This Row],[22+]]-A_R[[#This Row],[23+]]</f>
        <v>#VALUE!</v>
      </c>
      <c r="AX294" s="5" t="e">
        <f>A_R[[#This Row],[23+]]-A_R[[#This Row],[24+]]</f>
        <v>#VALUE!</v>
      </c>
      <c r="AY294" s="5" t="e">
        <f>A_R[[#This Row],[24+]]-A_R[[#This Row],[25+]]</f>
        <v>#VALUE!</v>
      </c>
      <c r="AZ294" s="5" t="e">
        <f>A_R[[#This Row],[25+]]-A_R[[#This Row],[26+]]</f>
        <v>#VALUE!</v>
      </c>
      <c r="BA294" s="5" t="e">
        <f>A_R[[#This Row],[26+]]-A_R[[#This Row],[27+]]</f>
        <v>#VALUE!</v>
      </c>
      <c r="BB294" s="5" t="e">
        <f>A_R[[#This Row],[27+]]-A_R[[#This Row],[28+]]</f>
        <v>#VALUE!</v>
      </c>
    </row>
    <row r="295" spans="32:54" x14ac:dyDescent="0.25">
      <c r="AF295" s="5" t="e">
        <f>A_R[[#This Row],[5+]]-A_R[[#This Row],[6+]]</f>
        <v>#VALUE!</v>
      </c>
      <c r="AG295" s="5" t="e">
        <f>A_R[[#This Row],[6+]]-A_R[[#This Row],[7+]]</f>
        <v>#VALUE!</v>
      </c>
      <c r="AH295" s="5" t="e">
        <f>A_R[[#This Row],[7+]]-A_R[[#This Row],[8+]]</f>
        <v>#VALUE!</v>
      </c>
      <c r="AI295" s="5" t="e">
        <f>A_R[[#This Row],[8+]]-A_R[[#This Row],[9+]]</f>
        <v>#VALUE!</v>
      </c>
      <c r="AJ295" s="5" t="e">
        <f>A_R[[#This Row],[9+]]-A_R[[#This Row],[10+]]</f>
        <v>#VALUE!</v>
      </c>
      <c r="AK295" s="5" t="e">
        <f>A_R[[#This Row],[10+]]-A_R[[#This Row],[11+]]</f>
        <v>#VALUE!</v>
      </c>
      <c r="AL295" s="5" t="e">
        <f>A_R[[#This Row],[11+]]-A_R[[#This Row],[12+]]</f>
        <v>#VALUE!</v>
      </c>
      <c r="AM295" s="5" t="e">
        <f>A_R[[#This Row],[12+]]-A_R[[#This Row],[13+]]</f>
        <v>#VALUE!</v>
      </c>
      <c r="AN295" s="5" t="e">
        <f>A_R[[#This Row],[13+]]-A_R[[#This Row],[14+]]</f>
        <v>#VALUE!</v>
      </c>
      <c r="AO295" s="5" t="e">
        <f>A_R[[#This Row],[14+]]-A_R[[#This Row],[15+]]</f>
        <v>#VALUE!</v>
      </c>
      <c r="AP295" s="5" t="e">
        <f>A_R[[#This Row],[15+]]-A_R[[#This Row],[16+]]</f>
        <v>#VALUE!</v>
      </c>
      <c r="AQ295" s="5" t="e">
        <f>A_R[[#This Row],[16+]]-A_R[[#This Row],[17+]]</f>
        <v>#VALUE!</v>
      </c>
      <c r="AR295" s="5" t="e">
        <f>A_R[[#This Row],[17+]]-A_R[[#This Row],[18+]]</f>
        <v>#VALUE!</v>
      </c>
      <c r="AS295" s="5" t="e">
        <f>A_R[[#This Row],[18+]]-A_R[[#This Row],[19+]]</f>
        <v>#VALUE!</v>
      </c>
      <c r="AT295" s="5" t="e">
        <f>A_R[[#This Row],[19+]]-A_R[[#This Row],[20+]]</f>
        <v>#VALUE!</v>
      </c>
      <c r="AU295" s="5" t="e">
        <f>A_R[[#This Row],[20+]]-A_R[[#This Row],[21+]]</f>
        <v>#VALUE!</v>
      </c>
      <c r="AV295" s="5" t="e">
        <f>A_R[[#This Row],[21+]]-A_R[[#This Row],[22+]]</f>
        <v>#VALUE!</v>
      </c>
      <c r="AW295" s="5" t="e">
        <f>A_R[[#This Row],[22+]]-A_R[[#This Row],[23+]]</f>
        <v>#VALUE!</v>
      </c>
      <c r="AX295" s="5" t="e">
        <f>A_R[[#This Row],[23+]]-A_R[[#This Row],[24+]]</f>
        <v>#VALUE!</v>
      </c>
      <c r="AY295" s="5" t="e">
        <f>A_R[[#This Row],[24+]]-A_R[[#This Row],[25+]]</f>
        <v>#VALUE!</v>
      </c>
      <c r="AZ295" s="5" t="e">
        <f>A_R[[#This Row],[25+]]-A_R[[#This Row],[26+]]</f>
        <v>#VALUE!</v>
      </c>
      <c r="BA295" s="5" t="e">
        <f>A_R[[#This Row],[26+]]-A_R[[#This Row],[27+]]</f>
        <v>#VALUE!</v>
      </c>
      <c r="BB295" s="5" t="e">
        <f>A_R[[#This Row],[27+]]-A_R[[#This Row],[28+]]</f>
        <v>#VALUE!</v>
      </c>
    </row>
    <row r="296" spans="32:54" x14ac:dyDescent="0.25">
      <c r="AF296" s="5" t="e">
        <f>A_R[[#This Row],[5+]]-A_R[[#This Row],[6+]]</f>
        <v>#VALUE!</v>
      </c>
      <c r="AG296" s="5" t="e">
        <f>A_R[[#This Row],[6+]]-A_R[[#This Row],[7+]]</f>
        <v>#VALUE!</v>
      </c>
      <c r="AH296" s="5" t="e">
        <f>A_R[[#This Row],[7+]]-A_R[[#This Row],[8+]]</f>
        <v>#VALUE!</v>
      </c>
      <c r="AI296" s="5" t="e">
        <f>A_R[[#This Row],[8+]]-A_R[[#This Row],[9+]]</f>
        <v>#VALUE!</v>
      </c>
      <c r="AJ296" s="5" t="e">
        <f>A_R[[#This Row],[9+]]-A_R[[#This Row],[10+]]</f>
        <v>#VALUE!</v>
      </c>
      <c r="AK296" s="5" t="e">
        <f>A_R[[#This Row],[10+]]-A_R[[#This Row],[11+]]</f>
        <v>#VALUE!</v>
      </c>
      <c r="AL296" s="5" t="e">
        <f>A_R[[#This Row],[11+]]-A_R[[#This Row],[12+]]</f>
        <v>#VALUE!</v>
      </c>
      <c r="AM296" s="5" t="e">
        <f>A_R[[#This Row],[12+]]-A_R[[#This Row],[13+]]</f>
        <v>#VALUE!</v>
      </c>
      <c r="AN296" s="5" t="e">
        <f>A_R[[#This Row],[13+]]-A_R[[#This Row],[14+]]</f>
        <v>#VALUE!</v>
      </c>
      <c r="AO296" s="5" t="e">
        <f>A_R[[#This Row],[14+]]-A_R[[#This Row],[15+]]</f>
        <v>#VALUE!</v>
      </c>
      <c r="AP296" s="5" t="e">
        <f>A_R[[#This Row],[15+]]-A_R[[#This Row],[16+]]</f>
        <v>#VALUE!</v>
      </c>
      <c r="AQ296" s="5" t="e">
        <f>A_R[[#This Row],[16+]]-A_R[[#This Row],[17+]]</f>
        <v>#VALUE!</v>
      </c>
      <c r="AR296" s="5" t="e">
        <f>A_R[[#This Row],[17+]]-A_R[[#This Row],[18+]]</f>
        <v>#VALUE!</v>
      </c>
      <c r="AS296" s="5" t="e">
        <f>A_R[[#This Row],[18+]]-A_R[[#This Row],[19+]]</f>
        <v>#VALUE!</v>
      </c>
      <c r="AT296" s="5" t="e">
        <f>A_R[[#This Row],[19+]]-A_R[[#This Row],[20+]]</f>
        <v>#VALUE!</v>
      </c>
      <c r="AU296" s="5" t="e">
        <f>A_R[[#This Row],[20+]]-A_R[[#This Row],[21+]]</f>
        <v>#VALUE!</v>
      </c>
      <c r="AV296" s="5" t="e">
        <f>A_R[[#This Row],[21+]]-A_R[[#This Row],[22+]]</f>
        <v>#VALUE!</v>
      </c>
      <c r="AW296" s="5" t="e">
        <f>A_R[[#This Row],[22+]]-A_R[[#This Row],[23+]]</f>
        <v>#VALUE!</v>
      </c>
      <c r="AX296" s="5" t="e">
        <f>A_R[[#This Row],[23+]]-A_R[[#This Row],[24+]]</f>
        <v>#VALUE!</v>
      </c>
      <c r="AY296" s="5" t="e">
        <f>A_R[[#This Row],[24+]]-A_R[[#This Row],[25+]]</f>
        <v>#VALUE!</v>
      </c>
      <c r="AZ296" s="5" t="e">
        <f>A_R[[#This Row],[25+]]-A_R[[#This Row],[26+]]</f>
        <v>#VALUE!</v>
      </c>
      <c r="BA296" s="5" t="e">
        <f>A_R[[#This Row],[26+]]-A_R[[#This Row],[27+]]</f>
        <v>#VALUE!</v>
      </c>
      <c r="BB296" s="5" t="e">
        <f>A_R[[#This Row],[27+]]-A_R[[#This Row],[28+]]</f>
        <v>#VALUE!</v>
      </c>
    </row>
    <row r="297" spans="32:54" x14ac:dyDescent="0.25">
      <c r="AF297" s="5" t="e">
        <f>A_R[[#This Row],[5+]]-A_R[[#This Row],[6+]]</f>
        <v>#VALUE!</v>
      </c>
      <c r="AG297" s="5" t="e">
        <f>A_R[[#This Row],[6+]]-A_R[[#This Row],[7+]]</f>
        <v>#VALUE!</v>
      </c>
      <c r="AH297" s="5" t="e">
        <f>A_R[[#This Row],[7+]]-A_R[[#This Row],[8+]]</f>
        <v>#VALUE!</v>
      </c>
      <c r="AI297" s="5" t="e">
        <f>A_R[[#This Row],[8+]]-A_R[[#This Row],[9+]]</f>
        <v>#VALUE!</v>
      </c>
      <c r="AJ297" s="5" t="e">
        <f>A_R[[#This Row],[9+]]-A_R[[#This Row],[10+]]</f>
        <v>#VALUE!</v>
      </c>
      <c r="AK297" s="5" t="e">
        <f>A_R[[#This Row],[10+]]-A_R[[#This Row],[11+]]</f>
        <v>#VALUE!</v>
      </c>
      <c r="AL297" s="5" t="e">
        <f>A_R[[#This Row],[11+]]-A_R[[#This Row],[12+]]</f>
        <v>#VALUE!</v>
      </c>
      <c r="AM297" s="5" t="e">
        <f>A_R[[#This Row],[12+]]-A_R[[#This Row],[13+]]</f>
        <v>#VALUE!</v>
      </c>
      <c r="AN297" s="5" t="e">
        <f>A_R[[#This Row],[13+]]-A_R[[#This Row],[14+]]</f>
        <v>#VALUE!</v>
      </c>
      <c r="AO297" s="5" t="e">
        <f>A_R[[#This Row],[14+]]-A_R[[#This Row],[15+]]</f>
        <v>#VALUE!</v>
      </c>
      <c r="AP297" s="5" t="e">
        <f>A_R[[#This Row],[15+]]-A_R[[#This Row],[16+]]</f>
        <v>#VALUE!</v>
      </c>
      <c r="AQ297" s="5" t="e">
        <f>A_R[[#This Row],[16+]]-A_R[[#This Row],[17+]]</f>
        <v>#VALUE!</v>
      </c>
      <c r="AR297" s="5" t="e">
        <f>A_R[[#This Row],[17+]]-A_R[[#This Row],[18+]]</f>
        <v>#VALUE!</v>
      </c>
      <c r="AS297" s="5" t="e">
        <f>A_R[[#This Row],[18+]]-A_R[[#This Row],[19+]]</f>
        <v>#VALUE!</v>
      </c>
      <c r="AT297" s="5" t="e">
        <f>A_R[[#This Row],[19+]]-A_R[[#This Row],[20+]]</f>
        <v>#VALUE!</v>
      </c>
      <c r="AU297" s="5" t="e">
        <f>A_R[[#This Row],[20+]]-A_R[[#This Row],[21+]]</f>
        <v>#VALUE!</v>
      </c>
      <c r="AV297" s="5" t="e">
        <f>A_R[[#This Row],[21+]]-A_R[[#This Row],[22+]]</f>
        <v>#VALUE!</v>
      </c>
      <c r="AW297" s="5" t="e">
        <f>A_R[[#This Row],[22+]]-A_R[[#This Row],[23+]]</f>
        <v>#VALUE!</v>
      </c>
      <c r="AX297" s="5" t="e">
        <f>A_R[[#This Row],[23+]]-A_R[[#This Row],[24+]]</f>
        <v>#VALUE!</v>
      </c>
      <c r="AY297" s="5" t="e">
        <f>A_R[[#This Row],[24+]]-A_R[[#This Row],[25+]]</f>
        <v>#VALUE!</v>
      </c>
      <c r="AZ297" s="5" t="e">
        <f>A_R[[#This Row],[25+]]-A_R[[#This Row],[26+]]</f>
        <v>#VALUE!</v>
      </c>
      <c r="BA297" s="5" t="e">
        <f>A_R[[#This Row],[26+]]-A_R[[#This Row],[27+]]</f>
        <v>#VALUE!</v>
      </c>
      <c r="BB297" s="5" t="e">
        <f>A_R[[#This Row],[27+]]-A_R[[#This Row],[28+]]</f>
        <v>#VALUE!</v>
      </c>
    </row>
    <row r="298" spans="32:54" x14ac:dyDescent="0.25">
      <c r="AF298" s="5" t="e">
        <f>A_R[[#This Row],[5+]]-A_R[[#This Row],[6+]]</f>
        <v>#VALUE!</v>
      </c>
      <c r="AG298" s="5" t="e">
        <f>A_R[[#This Row],[6+]]-A_R[[#This Row],[7+]]</f>
        <v>#VALUE!</v>
      </c>
      <c r="AH298" s="5" t="e">
        <f>A_R[[#This Row],[7+]]-A_R[[#This Row],[8+]]</f>
        <v>#VALUE!</v>
      </c>
      <c r="AI298" s="5" t="e">
        <f>A_R[[#This Row],[8+]]-A_R[[#This Row],[9+]]</f>
        <v>#VALUE!</v>
      </c>
      <c r="AJ298" s="5" t="e">
        <f>A_R[[#This Row],[9+]]-A_R[[#This Row],[10+]]</f>
        <v>#VALUE!</v>
      </c>
      <c r="AK298" s="5" t="e">
        <f>A_R[[#This Row],[10+]]-A_R[[#This Row],[11+]]</f>
        <v>#VALUE!</v>
      </c>
      <c r="AL298" s="5" t="e">
        <f>A_R[[#This Row],[11+]]-A_R[[#This Row],[12+]]</f>
        <v>#VALUE!</v>
      </c>
      <c r="AM298" s="5" t="e">
        <f>A_R[[#This Row],[12+]]-A_R[[#This Row],[13+]]</f>
        <v>#VALUE!</v>
      </c>
      <c r="AN298" s="5" t="e">
        <f>A_R[[#This Row],[13+]]-A_R[[#This Row],[14+]]</f>
        <v>#VALUE!</v>
      </c>
      <c r="AO298" s="5" t="e">
        <f>A_R[[#This Row],[14+]]-A_R[[#This Row],[15+]]</f>
        <v>#VALUE!</v>
      </c>
      <c r="AP298" s="5" t="e">
        <f>A_R[[#This Row],[15+]]-A_R[[#This Row],[16+]]</f>
        <v>#VALUE!</v>
      </c>
      <c r="AQ298" s="5" t="e">
        <f>A_R[[#This Row],[16+]]-A_R[[#This Row],[17+]]</f>
        <v>#VALUE!</v>
      </c>
      <c r="AR298" s="5" t="e">
        <f>A_R[[#This Row],[17+]]-A_R[[#This Row],[18+]]</f>
        <v>#VALUE!</v>
      </c>
      <c r="AS298" s="5" t="e">
        <f>A_R[[#This Row],[18+]]-A_R[[#This Row],[19+]]</f>
        <v>#VALUE!</v>
      </c>
      <c r="AT298" s="5" t="e">
        <f>A_R[[#This Row],[19+]]-A_R[[#This Row],[20+]]</f>
        <v>#VALUE!</v>
      </c>
      <c r="AU298" s="5" t="e">
        <f>A_R[[#This Row],[20+]]-A_R[[#This Row],[21+]]</f>
        <v>#VALUE!</v>
      </c>
      <c r="AV298" s="5" t="e">
        <f>A_R[[#This Row],[21+]]-A_R[[#This Row],[22+]]</f>
        <v>#VALUE!</v>
      </c>
      <c r="AW298" s="5" t="e">
        <f>A_R[[#This Row],[22+]]-A_R[[#This Row],[23+]]</f>
        <v>#VALUE!</v>
      </c>
      <c r="AX298" s="5" t="e">
        <f>A_R[[#This Row],[23+]]-A_R[[#This Row],[24+]]</f>
        <v>#VALUE!</v>
      </c>
      <c r="AY298" s="5" t="e">
        <f>A_R[[#This Row],[24+]]-A_R[[#This Row],[25+]]</f>
        <v>#VALUE!</v>
      </c>
      <c r="AZ298" s="5" t="e">
        <f>A_R[[#This Row],[25+]]-A_R[[#This Row],[26+]]</f>
        <v>#VALUE!</v>
      </c>
      <c r="BA298" s="5" t="e">
        <f>A_R[[#This Row],[26+]]-A_R[[#This Row],[27+]]</f>
        <v>#VALUE!</v>
      </c>
      <c r="BB298" s="5" t="e">
        <f>A_R[[#This Row],[27+]]-A_R[[#This Row],[28+]]</f>
        <v>#VALUE!</v>
      </c>
    </row>
    <row r="299" spans="32:54" x14ac:dyDescent="0.25">
      <c r="AF299" s="5" t="e">
        <f>A_R[[#This Row],[5+]]-A_R[[#This Row],[6+]]</f>
        <v>#VALUE!</v>
      </c>
      <c r="AG299" s="5" t="e">
        <f>A_R[[#This Row],[6+]]-A_R[[#This Row],[7+]]</f>
        <v>#VALUE!</v>
      </c>
      <c r="AH299" s="5" t="e">
        <f>A_R[[#This Row],[7+]]-A_R[[#This Row],[8+]]</f>
        <v>#VALUE!</v>
      </c>
      <c r="AI299" s="5" t="e">
        <f>A_R[[#This Row],[8+]]-A_R[[#This Row],[9+]]</f>
        <v>#VALUE!</v>
      </c>
      <c r="AJ299" s="5" t="e">
        <f>A_R[[#This Row],[9+]]-A_R[[#This Row],[10+]]</f>
        <v>#VALUE!</v>
      </c>
      <c r="AK299" s="5" t="e">
        <f>A_R[[#This Row],[10+]]-A_R[[#This Row],[11+]]</f>
        <v>#VALUE!</v>
      </c>
      <c r="AL299" s="5" t="e">
        <f>A_R[[#This Row],[11+]]-A_R[[#This Row],[12+]]</f>
        <v>#VALUE!</v>
      </c>
      <c r="AM299" s="5" t="e">
        <f>A_R[[#This Row],[12+]]-A_R[[#This Row],[13+]]</f>
        <v>#VALUE!</v>
      </c>
      <c r="AN299" s="5" t="e">
        <f>A_R[[#This Row],[13+]]-A_R[[#This Row],[14+]]</f>
        <v>#VALUE!</v>
      </c>
      <c r="AO299" s="5" t="e">
        <f>A_R[[#This Row],[14+]]-A_R[[#This Row],[15+]]</f>
        <v>#VALUE!</v>
      </c>
      <c r="AP299" s="5" t="e">
        <f>A_R[[#This Row],[15+]]-A_R[[#This Row],[16+]]</f>
        <v>#VALUE!</v>
      </c>
      <c r="AQ299" s="5" t="e">
        <f>A_R[[#This Row],[16+]]-A_R[[#This Row],[17+]]</f>
        <v>#VALUE!</v>
      </c>
      <c r="AR299" s="5" t="e">
        <f>A_R[[#This Row],[17+]]-A_R[[#This Row],[18+]]</f>
        <v>#VALUE!</v>
      </c>
      <c r="AS299" s="5" t="e">
        <f>A_R[[#This Row],[18+]]-A_R[[#This Row],[19+]]</f>
        <v>#VALUE!</v>
      </c>
      <c r="AT299" s="5" t="e">
        <f>A_R[[#This Row],[19+]]-A_R[[#This Row],[20+]]</f>
        <v>#VALUE!</v>
      </c>
      <c r="AU299" s="5" t="e">
        <f>A_R[[#This Row],[20+]]-A_R[[#This Row],[21+]]</f>
        <v>#VALUE!</v>
      </c>
      <c r="AV299" s="5" t="e">
        <f>A_R[[#This Row],[21+]]-A_R[[#This Row],[22+]]</f>
        <v>#VALUE!</v>
      </c>
      <c r="AW299" s="5" t="e">
        <f>A_R[[#This Row],[22+]]-A_R[[#This Row],[23+]]</f>
        <v>#VALUE!</v>
      </c>
      <c r="AX299" s="5" t="e">
        <f>A_R[[#This Row],[23+]]-A_R[[#This Row],[24+]]</f>
        <v>#VALUE!</v>
      </c>
      <c r="AY299" s="5" t="e">
        <f>A_R[[#This Row],[24+]]-A_R[[#This Row],[25+]]</f>
        <v>#VALUE!</v>
      </c>
      <c r="AZ299" s="5" t="e">
        <f>A_R[[#This Row],[25+]]-A_R[[#This Row],[26+]]</f>
        <v>#VALUE!</v>
      </c>
      <c r="BA299" s="5" t="e">
        <f>A_R[[#This Row],[26+]]-A_R[[#This Row],[27+]]</f>
        <v>#VALUE!</v>
      </c>
      <c r="BB299" s="5" t="e">
        <f>A_R[[#This Row],[27+]]-A_R[[#This Row],[28+]]</f>
        <v>#VALUE!</v>
      </c>
    </row>
    <row r="300" spans="32:54" x14ac:dyDescent="0.25">
      <c r="AF300" s="5" t="e">
        <f>A_R[[#This Row],[5+]]-A_R[[#This Row],[6+]]</f>
        <v>#VALUE!</v>
      </c>
      <c r="AG300" s="5" t="e">
        <f>A_R[[#This Row],[6+]]-A_R[[#This Row],[7+]]</f>
        <v>#VALUE!</v>
      </c>
      <c r="AH300" s="5" t="e">
        <f>A_R[[#This Row],[7+]]-A_R[[#This Row],[8+]]</f>
        <v>#VALUE!</v>
      </c>
      <c r="AI300" s="5" t="e">
        <f>A_R[[#This Row],[8+]]-A_R[[#This Row],[9+]]</f>
        <v>#VALUE!</v>
      </c>
      <c r="AJ300" s="5" t="e">
        <f>A_R[[#This Row],[9+]]-A_R[[#This Row],[10+]]</f>
        <v>#VALUE!</v>
      </c>
      <c r="AK300" s="5" t="e">
        <f>A_R[[#This Row],[10+]]-A_R[[#This Row],[11+]]</f>
        <v>#VALUE!</v>
      </c>
      <c r="AL300" s="5" t="e">
        <f>A_R[[#This Row],[11+]]-A_R[[#This Row],[12+]]</f>
        <v>#VALUE!</v>
      </c>
      <c r="AM300" s="5" t="e">
        <f>A_R[[#This Row],[12+]]-A_R[[#This Row],[13+]]</f>
        <v>#VALUE!</v>
      </c>
      <c r="AN300" s="5" t="e">
        <f>A_R[[#This Row],[13+]]-A_R[[#This Row],[14+]]</f>
        <v>#VALUE!</v>
      </c>
      <c r="AO300" s="5" t="e">
        <f>A_R[[#This Row],[14+]]-A_R[[#This Row],[15+]]</f>
        <v>#VALUE!</v>
      </c>
      <c r="AP300" s="5" t="e">
        <f>A_R[[#This Row],[15+]]-A_R[[#This Row],[16+]]</f>
        <v>#VALUE!</v>
      </c>
      <c r="AQ300" s="5" t="e">
        <f>A_R[[#This Row],[16+]]-A_R[[#This Row],[17+]]</f>
        <v>#VALUE!</v>
      </c>
      <c r="AR300" s="5" t="e">
        <f>A_R[[#This Row],[17+]]-A_R[[#This Row],[18+]]</f>
        <v>#VALUE!</v>
      </c>
      <c r="AS300" s="5" t="e">
        <f>A_R[[#This Row],[18+]]-A_R[[#This Row],[19+]]</f>
        <v>#VALUE!</v>
      </c>
      <c r="AT300" s="5" t="e">
        <f>A_R[[#This Row],[19+]]-A_R[[#This Row],[20+]]</f>
        <v>#VALUE!</v>
      </c>
      <c r="AU300" s="5" t="e">
        <f>A_R[[#This Row],[20+]]-A_R[[#This Row],[21+]]</f>
        <v>#VALUE!</v>
      </c>
      <c r="AV300" s="5" t="e">
        <f>A_R[[#This Row],[21+]]-A_R[[#This Row],[22+]]</f>
        <v>#VALUE!</v>
      </c>
      <c r="AW300" s="5" t="e">
        <f>A_R[[#This Row],[22+]]-A_R[[#This Row],[23+]]</f>
        <v>#VALUE!</v>
      </c>
      <c r="AX300" s="5" t="e">
        <f>A_R[[#This Row],[23+]]-A_R[[#This Row],[24+]]</f>
        <v>#VALUE!</v>
      </c>
      <c r="AY300" s="5" t="e">
        <f>A_R[[#This Row],[24+]]-A_R[[#This Row],[25+]]</f>
        <v>#VALUE!</v>
      </c>
      <c r="AZ300" s="5" t="e">
        <f>A_R[[#This Row],[25+]]-A_R[[#This Row],[26+]]</f>
        <v>#VALUE!</v>
      </c>
      <c r="BA300" s="5" t="e">
        <f>A_R[[#This Row],[26+]]-A_R[[#This Row],[27+]]</f>
        <v>#VALUE!</v>
      </c>
      <c r="BB300" s="5" t="e">
        <f>A_R[[#This Row],[27+]]-A_R[[#This Row],[28+]]</f>
        <v>#VALUE!</v>
      </c>
    </row>
    <row r="301" spans="32:54" x14ac:dyDescent="0.25">
      <c r="AF301" s="5" t="e">
        <f>A_R[[#This Row],[5+]]-A_R[[#This Row],[6+]]</f>
        <v>#VALUE!</v>
      </c>
      <c r="AG301" s="5" t="e">
        <f>A_R[[#This Row],[6+]]-A_R[[#This Row],[7+]]</f>
        <v>#VALUE!</v>
      </c>
      <c r="AH301" s="5" t="e">
        <f>A_R[[#This Row],[7+]]-A_R[[#This Row],[8+]]</f>
        <v>#VALUE!</v>
      </c>
      <c r="AI301" s="5" t="e">
        <f>A_R[[#This Row],[8+]]-A_R[[#This Row],[9+]]</f>
        <v>#VALUE!</v>
      </c>
      <c r="AJ301" s="5" t="e">
        <f>A_R[[#This Row],[9+]]-A_R[[#This Row],[10+]]</f>
        <v>#VALUE!</v>
      </c>
      <c r="AK301" s="5" t="e">
        <f>A_R[[#This Row],[10+]]-A_R[[#This Row],[11+]]</f>
        <v>#VALUE!</v>
      </c>
      <c r="AL301" s="5" t="e">
        <f>A_R[[#This Row],[11+]]-A_R[[#This Row],[12+]]</f>
        <v>#VALUE!</v>
      </c>
      <c r="AM301" s="5" t="e">
        <f>A_R[[#This Row],[12+]]-A_R[[#This Row],[13+]]</f>
        <v>#VALUE!</v>
      </c>
      <c r="AN301" s="5" t="e">
        <f>A_R[[#This Row],[13+]]-A_R[[#This Row],[14+]]</f>
        <v>#VALUE!</v>
      </c>
      <c r="AO301" s="5" t="e">
        <f>A_R[[#This Row],[14+]]-A_R[[#This Row],[15+]]</f>
        <v>#VALUE!</v>
      </c>
      <c r="AP301" s="5" t="e">
        <f>A_R[[#This Row],[15+]]-A_R[[#This Row],[16+]]</f>
        <v>#VALUE!</v>
      </c>
      <c r="AQ301" s="5" t="e">
        <f>A_R[[#This Row],[16+]]-A_R[[#This Row],[17+]]</f>
        <v>#VALUE!</v>
      </c>
      <c r="AR301" s="5" t="e">
        <f>A_R[[#This Row],[17+]]-A_R[[#This Row],[18+]]</f>
        <v>#VALUE!</v>
      </c>
      <c r="AS301" s="5" t="e">
        <f>A_R[[#This Row],[18+]]-A_R[[#This Row],[19+]]</f>
        <v>#VALUE!</v>
      </c>
      <c r="AT301" s="5" t="e">
        <f>A_R[[#This Row],[19+]]-A_R[[#This Row],[20+]]</f>
        <v>#VALUE!</v>
      </c>
      <c r="AU301" s="5" t="e">
        <f>A_R[[#This Row],[20+]]-A_R[[#This Row],[21+]]</f>
        <v>#VALUE!</v>
      </c>
      <c r="AV301" s="5" t="e">
        <f>A_R[[#This Row],[21+]]-A_R[[#This Row],[22+]]</f>
        <v>#VALUE!</v>
      </c>
      <c r="AW301" s="5" t="e">
        <f>A_R[[#This Row],[22+]]-A_R[[#This Row],[23+]]</f>
        <v>#VALUE!</v>
      </c>
      <c r="AX301" s="5" t="e">
        <f>A_R[[#This Row],[23+]]-A_R[[#This Row],[24+]]</f>
        <v>#VALUE!</v>
      </c>
      <c r="AY301" s="5" t="e">
        <f>A_R[[#This Row],[24+]]-A_R[[#This Row],[25+]]</f>
        <v>#VALUE!</v>
      </c>
      <c r="AZ301" s="5" t="e">
        <f>A_R[[#This Row],[25+]]-A_R[[#This Row],[26+]]</f>
        <v>#VALUE!</v>
      </c>
      <c r="BA301" s="5" t="e">
        <f>A_R[[#This Row],[26+]]-A_R[[#This Row],[27+]]</f>
        <v>#VALUE!</v>
      </c>
      <c r="BB301" s="5" t="e">
        <f>A_R[[#This Row],[27+]]-A_R[[#This Row],[28+]]</f>
        <v>#VALUE!</v>
      </c>
    </row>
    <row r="302" spans="32:54" x14ac:dyDescent="0.25">
      <c r="AF302" s="5" t="e">
        <f>A_R[[#This Row],[5+]]-A_R[[#This Row],[6+]]</f>
        <v>#VALUE!</v>
      </c>
      <c r="AG302" s="5" t="e">
        <f>A_R[[#This Row],[6+]]-A_R[[#This Row],[7+]]</f>
        <v>#VALUE!</v>
      </c>
      <c r="AH302" s="5" t="e">
        <f>A_R[[#This Row],[7+]]-A_R[[#This Row],[8+]]</f>
        <v>#VALUE!</v>
      </c>
      <c r="AI302" s="5" t="e">
        <f>A_R[[#This Row],[8+]]-A_R[[#This Row],[9+]]</f>
        <v>#VALUE!</v>
      </c>
      <c r="AJ302" s="5" t="e">
        <f>A_R[[#This Row],[9+]]-A_R[[#This Row],[10+]]</f>
        <v>#VALUE!</v>
      </c>
      <c r="AK302" s="5" t="e">
        <f>A_R[[#This Row],[10+]]-A_R[[#This Row],[11+]]</f>
        <v>#VALUE!</v>
      </c>
      <c r="AL302" s="5" t="e">
        <f>A_R[[#This Row],[11+]]-A_R[[#This Row],[12+]]</f>
        <v>#VALUE!</v>
      </c>
      <c r="AM302" s="5" t="e">
        <f>A_R[[#This Row],[12+]]-A_R[[#This Row],[13+]]</f>
        <v>#VALUE!</v>
      </c>
      <c r="AN302" s="5" t="e">
        <f>A_R[[#This Row],[13+]]-A_R[[#This Row],[14+]]</f>
        <v>#VALUE!</v>
      </c>
      <c r="AO302" s="5" t="e">
        <f>A_R[[#This Row],[14+]]-A_R[[#This Row],[15+]]</f>
        <v>#VALUE!</v>
      </c>
      <c r="AP302" s="5" t="e">
        <f>A_R[[#This Row],[15+]]-A_R[[#This Row],[16+]]</f>
        <v>#VALUE!</v>
      </c>
      <c r="AQ302" s="5" t="e">
        <f>A_R[[#This Row],[16+]]-A_R[[#This Row],[17+]]</f>
        <v>#VALUE!</v>
      </c>
      <c r="AR302" s="5" t="e">
        <f>A_R[[#This Row],[17+]]-A_R[[#This Row],[18+]]</f>
        <v>#VALUE!</v>
      </c>
      <c r="AS302" s="5" t="e">
        <f>A_R[[#This Row],[18+]]-A_R[[#This Row],[19+]]</f>
        <v>#VALUE!</v>
      </c>
      <c r="AT302" s="5" t="e">
        <f>A_R[[#This Row],[19+]]-A_R[[#This Row],[20+]]</f>
        <v>#VALUE!</v>
      </c>
      <c r="AU302" s="5" t="e">
        <f>A_R[[#This Row],[20+]]-A_R[[#This Row],[21+]]</f>
        <v>#VALUE!</v>
      </c>
      <c r="AV302" s="5" t="e">
        <f>A_R[[#This Row],[21+]]-A_R[[#This Row],[22+]]</f>
        <v>#VALUE!</v>
      </c>
      <c r="AW302" s="5" t="e">
        <f>A_R[[#This Row],[22+]]-A_R[[#This Row],[23+]]</f>
        <v>#VALUE!</v>
      </c>
      <c r="AX302" s="5" t="e">
        <f>A_R[[#This Row],[23+]]-A_R[[#This Row],[24+]]</f>
        <v>#VALUE!</v>
      </c>
      <c r="AY302" s="5" t="e">
        <f>A_R[[#This Row],[24+]]-A_R[[#This Row],[25+]]</f>
        <v>#VALUE!</v>
      </c>
      <c r="AZ302" s="5" t="e">
        <f>A_R[[#This Row],[25+]]-A_R[[#This Row],[26+]]</f>
        <v>#VALUE!</v>
      </c>
      <c r="BA302" s="5" t="e">
        <f>A_R[[#This Row],[26+]]-A_R[[#This Row],[27+]]</f>
        <v>#VALUE!</v>
      </c>
      <c r="BB302" s="5" t="e">
        <f>A_R[[#This Row],[27+]]-A_R[[#This Row],[28+]]</f>
        <v>#VALUE!</v>
      </c>
    </row>
    <row r="303" spans="32:54" x14ac:dyDescent="0.25">
      <c r="AF303" s="5" t="e">
        <f>A_R[[#This Row],[5+]]-A_R[[#This Row],[6+]]</f>
        <v>#VALUE!</v>
      </c>
      <c r="AG303" s="5" t="e">
        <f>A_R[[#This Row],[6+]]-A_R[[#This Row],[7+]]</f>
        <v>#VALUE!</v>
      </c>
      <c r="AH303" s="5" t="e">
        <f>A_R[[#This Row],[7+]]-A_R[[#This Row],[8+]]</f>
        <v>#VALUE!</v>
      </c>
      <c r="AI303" s="5" t="e">
        <f>A_R[[#This Row],[8+]]-A_R[[#This Row],[9+]]</f>
        <v>#VALUE!</v>
      </c>
      <c r="AJ303" s="5" t="e">
        <f>A_R[[#This Row],[9+]]-A_R[[#This Row],[10+]]</f>
        <v>#VALUE!</v>
      </c>
      <c r="AK303" s="5" t="e">
        <f>A_R[[#This Row],[10+]]-A_R[[#This Row],[11+]]</f>
        <v>#VALUE!</v>
      </c>
      <c r="AL303" s="5" t="e">
        <f>A_R[[#This Row],[11+]]-A_R[[#This Row],[12+]]</f>
        <v>#VALUE!</v>
      </c>
      <c r="AM303" s="5" t="e">
        <f>A_R[[#This Row],[12+]]-A_R[[#This Row],[13+]]</f>
        <v>#VALUE!</v>
      </c>
      <c r="AN303" s="5" t="e">
        <f>A_R[[#This Row],[13+]]-A_R[[#This Row],[14+]]</f>
        <v>#VALUE!</v>
      </c>
      <c r="AO303" s="5" t="e">
        <f>A_R[[#This Row],[14+]]-A_R[[#This Row],[15+]]</f>
        <v>#VALUE!</v>
      </c>
      <c r="AP303" s="5" t="e">
        <f>A_R[[#This Row],[15+]]-A_R[[#This Row],[16+]]</f>
        <v>#VALUE!</v>
      </c>
      <c r="AQ303" s="5" t="e">
        <f>A_R[[#This Row],[16+]]-A_R[[#This Row],[17+]]</f>
        <v>#VALUE!</v>
      </c>
      <c r="AR303" s="5" t="e">
        <f>A_R[[#This Row],[17+]]-A_R[[#This Row],[18+]]</f>
        <v>#VALUE!</v>
      </c>
      <c r="AS303" s="5" t="e">
        <f>A_R[[#This Row],[18+]]-A_R[[#This Row],[19+]]</f>
        <v>#VALUE!</v>
      </c>
      <c r="AT303" s="5" t="e">
        <f>A_R[[#This Row],[19+]]-A_R[[#This Row],[20+]]</f>
        <v>#VALUE!</v>
      </c>
      <c r="AU303" s="5" t="e">
        <f>A_R[[#This Row],[20+]]-A_R[[#This Row],[21+]]</f>
        <v>#VALUE!</v>
      </c>
      <c r="AV303" s="5" t="e">
        <f>A_R[[#This Row],[21+]]-A_R[[#This Row],[22+]]</f>
        <v>#VALUE!</v>
      </c>
      <c r="AW303" s="5" t="e">
        <f>A_R[[#This Row],[22+]]-A_R[[#This Row],[23+]]</f>
        <v>#VALUE!</v>
      </c>
      <c r="AX303" s="5" t="e">
        <f>A_R[[#This Row],[23+]]-A_R[[#This Row],[24+]]</f>
        <v>#VALUE!</v>
      </c>
      <c r="AY303" s="5" t="e">
        <f>A_R[[#This Row],[24+]]-A_R[[#This Row],[25+]]</f>
        <v>#VALUE!</v>
      </c>
      <c r="AZ303" s="5" t="e">
        <f>A_R[[#This Row],[25+]]-A_R[[#This Row],[26+]]</f>
        <v>#VALUE!</v>
      </c>
      <c r="BA303" s="5" t="e">
        <f>A_R[[#This Row],[26+]]-A_R[[#This Row],[27+]]</f>
        <v>#VALUE!</v>
      </c>
      <c r="BB303" s="5" t="e">
        <f>A_R[[#This Row],[27+]]-A_R[[#This Row],[28+]]</f>
        <v>#VALUE!</v>
      </c>
    </row>
    <row r="304" spans="32:54" x14ac:dyDescent="0.25">
      <c r="AF304" s="5" t="e">
        <f>A_R[[#This Row],[5+]]-A_R[[#This Row],[6+]]</f>
        <v>#VALUE!</v>
      </c>
      <c r="AG304" s="5" t="e">
        <f>A_R[[#This Row],[6+]]-A_R[[#This Row],[7+]]</f>
        <v>#VALUE!</v>
      </c>
      <c r="AH304" s="5" t="e">
        <f>A_R[[#This Row],[7+]]-A_R[[#This Row],[8+]]</f>
        <v>#VALUE!</v>
      </c>
      <c r="AI304" s="5" t="e">
        <f>A_R[[#This Row],[8+]]-A_R[[#This Row],[9+]]</f>
        <v>#VALUE!</v>
      </c>
      <c r="AJ304" s="5" t="e">
        <f>A_R[[#This Row],[9+]]-A_R[[#This Row],[10+]]</f>
        <v>#VALUE!</v>
      </c>
      <c r="AK304" s="5" t="e">
        <f>A_R[[#This Row],[10+]]-A_R[[#This Row],[11+]]</f>
        <v>#VALUE!</v>
      </c>
      <c r="AL304" s="5" t="e">
        <f>A_R[[#This Row],[11+]]-A_R[[#This Row],[12+]]</f>
        <v>#VALUE!</v>
      </c>
      <c r="AM304" s="5" t="e">
        <f>A_R[[#This Row],[12+]]-A_R[[#This Row],[13+]]</f>
        <v>#VALUE!</v>
      </c>
      <c r="AN304" s="5" t="e">
        <f>A_R[[#This Row],[13+]]-A_R[[#This Row],[14+]]</f>
        <v>#VALUE!</v>
      </c>
      <c r="AO304" s="5" t="e">
        <f>A_R[[#This Row],[14+]]-A_R[[#This Row],[15+]]</f>
        <v>#VALUE!</v>
      </c>
      <c r="AP304" s="5" t="e">
        <f>A_R[[#This Row],[15+]]-A_R[[#This Row],[16+]]</f>
        <v>#VALUE!</v>
      </c>
      <c r="AQ304" s="5" t="e">
        <f>A_R[[#This Row],[16+]]-A_R[[#This Row],[17+]]</f>
        <v>#VALUE!</v>
      </c>
      <c r="AR304" s="5" t="e">
        <f>A_R[[#This Row],[17+]]-A_R[[#This Row],[18+]]</f>
        <v>#VALUE!</v>
      </c>
      <c r="AS304" s="5" t="e">
        <f>A_R[[#This Row],[18+]]-A_R[[#This Row],[19+]]</f>
        <v>#VALUE!</v>
      </c>
      <c r="AT304" s="5" t="e">
        <f>A_R[[#This Row],[19+]]-A_R[[#This Row],[20+]]</f>
        <v>#VALUE!</v>
      </c>
      <c r="AU304" s="5" t="e">
        <f>A_R[[#This Row],[20+]]-A_R[[#This Row],[21+]]</f>
        <v>#VALUE!</v>
      </c>
      <c r="AV304" s="5" t="e">
        <f>A_R[[#This Row],[21+]]-A_R[[#This Row],[22+]]</f>
        <v>#VALUE!</v>
      </c>
      <c r="AW304" s="5" t="e">
        <f>A_R[[#This Row],[22+]]-A_R[[#This Row],[23+]]</f>
        <v>#VALUE!</v>
      </c>
      <c r="AX304" s="5" t="e">
        <f>A_R[[#This Row],[23+]]-A_R[[#This Row],[24+]]</f>
        <v>#VALUE!</v>
      </c>
      <c r="AY304" s="5" t="e">
        <f>A_R[[#This Row],[24+]]-A_R[[#This Row],[25+]]</f>
        <v>#VALUE!</v>
      </c>
      <c r="AZ304" s="5" t="e">
        <f>A_R[[#This Row],[25+]]-A_R[[#This Row],[26+]]</f>
        <v>#VALUE!</v>
      </c>
      <c r="BA304" s="5" t="e">
        <f>A_R[[#This Row],[26+]]-A_R[[#This Row],[27+]]</f>
        <v>#VALUE!</v>
      </c>
      <c r="BB304" s="5" t="e">
        <f>A_R[[#This Row],[27+]]-A_R[[#This Row],[28+]]</f>
        <v>#VALUE!</v>
      </c>
    </row>
    <row r="305" spans="32:54" x14ac:dyDescent="0.25">
      <c r="AF305" s="5" t="e">
        <f>A_R[[#This Row],[5+]]-A_R[[#This Row],[6+]]</f>
        <v>#VALUE!</v>
      </c>
      <c r="AG305" s="5" t="e">
        <f>A_R[[#This Row],[6+]]-A_R[[#This Row],[7+]]</f>
        <v>#VALUE!</v>
      </c>
      <c r="AH305" s="5" t="e">
        <f>A_R[[#This Row],[7+]]-A_R[[#This Row],[8+]]</f>
        <v>#VALUE!</v>
      </c>
      <c r="AI305" s="5" t="e">
        <f>A_R[[#This Row],[8+]]-A_R[[#This Row],[9+]]</f>
        <v>#VALUE!</v>
      </c>
      <c r="AJ305" s="5" t="e">
        <f>A_R[[#This Row],[9+]]-A_R[[#This Row],[10+]]</f>
        <v>#VALUE!</v>
      </c>
      <c r="AK305" s="5" t="e">
        <f>A_R[[#This Row],[10+]]-A_R[[#This Row],[11+]]</f>
        <v>#VALUE!</v>
      </c>
      <c r="AL305" s="5" t="e">
        <f>A_R[[#This Row],[11+]]-A_R[[#This Row],[12+]]</f>
        <v>#VALUE!</v>
      </c>
      <c r="AM305" s="5" t="e">
        <f>A_R[[#This Row],[12+]]-A_R[[#This Row],[13+]]</f>
        <v>#VALUE!</v>
      </c>
      <c r="AN305" s="5" t="e">
        <f>A_R[[#This Row],[13+]]-A_R[[#This Row],[14+]]</f>
        <v>#VALUE!</v>
      </c>
      <c r="AO305" s="5" t="e">
        <f>A_R[[#This Row],[14+]]-A_R[[#This Row],[15+]]</f>
        <v>#VALUE!</v>
      </c>
      <c r="AP305" s="5" t="e">
        <f>A_R[[#This Row],[15+]]-A_R[[#This Row],[16+]]</f>
        <v>#VALUE!</v>
      </c>
      <c r="AQ305" s="5" t="e">
        <f>A_R[[#This Row],[16+]]-A_R[[#This Row],[17+]]</f>
        <v>#VALUE!</v>
      </c>
      <c r="AR305" s="5" t="e">
        <f>A_R[[#This Row],[17+]]-A_R[[#This Row],[18+]]</f>
        <v>#VALUE!</v>
      </c>
      <c r="AS305" s="5" t="e">
        <f>A_R[[#This Row],[18+]]-A_R[[#This Row],[19+]]</f>
        <v>#VALUE!</v>
      </c>
      <c r="AT305" s="5" t="e">
        <f>A_R[[#This Row],[19+]]-A_R[[#This Row],[20+]]</f>
        <v>#VALUE!</v>
      </c>
      <c r="AU305" s="5" t="e">
        <f>A_R[[#This Row],[20+]]-A_R[[#This Row],[21+]]</f>
        <v>#VALUE!</v>
      </c>
      <c r="AV305" s="5" t="e">
        <f>A_R[[#This Row],[21+]]-A_R[[#This Row],[22+]]</f>
        <v>#VALUE!</v>
      </c>
      <c r="AW305" s="5" t="e">
        <f>A_R[[#This Row],[22+]]-A_R[[#This Row],[23+]]</f>
        <v>#VALUE!</v>
      </c>
      <c r="AX305" s="5" t="e">
        <f>A_R[[#This Row],[23+]]-A_R[[#This Row],[24+]]</f>
        <v>#VALUE!</v>
      </c>
      <c r="AY305" s="5" t="e">
        <f>A_R[[#This Row],[24+]]-A_R[[#This Row],[25+]]</f>
        <v>#VALUE!</v>
      </c>
      <c r="AZ305" s="5" t="e">
        <f>A_R[[#This Row],[25+]]-A_R[[#This Row],[26+]]</f>
        <v>#VALUE!</v>
      </c>
      <c r="BA305" s="5" t="e">
        <f>A_R[[#This Row],[26+]]-A_R[[#This Row],[27+]]</f>
        <v>#VALUE!</v>
      </c>
      <c r="BB305" s="5" t="e">
        <f>A_R[[#This Row],[27+]]-A_R[[#This Row],[28+]]</f>
        <v>#VALUE!</v>
      </c>
    </row>
    <row r="306" spans="32:54" x14ac:dyDescent="0.25">
      <c r="AF306" s="5" t="e">
        <f>A_R[[#This Row],[5+]]-A_R[[#This Row],[6+]]</f>
        <v>#VALUE!</v>
      </c>
      <c r="AG306" s="5" t="e">
        <f>A_R[[#This Row],[6+]]-A_R[[#This Row],[7+]]</f>
        <v>#VALUE!</v>
      </c>
      <c r="AH306" s="5" t="e">
        <f>A_R[[#This Row],[7+]]-A_R[[#This Row],[8+]]</f>
        <v>#VALUE!</v>
      </c>
      <c r="AI306" s="5" t="e">
        <f>A_R[[#This Row],[8+]]-A_R[[#This Row],[9+]]</f>
        <v>#VALUE!</v>
      </c>
      <c r="AJ306" s="5" t="e">
        <f>A_R[[#This Row],[9+]]-A_R[[#This Row],[10+]]</f>
        <v>#VALUE!</v>
      </c>
      <c r="AK306" s="5" t="e">
        <f>A_R[[#This Row],[10+]]-A_R[[#This Row],[11+]]</f>
        <v>#VALUE!</v>
      </c>
      <c r="AL306" s="5" t="e">
        <f>A_R[[#This Row],[11+]]-A_R[[#This Row],[12+]]</f>
        <v>#VALUE!</v>
      </c>
      <c r="AM306" s="5" t="e">
        <f>A_R[[#This Row],[12+]]-A_R[[#This Row],[13+]]</f>
        <v>#VALUE!</v>
      </c>
      <c r="AN306" s="5" t="e">
        <f>A_R[[#This Row],[13+]]-A_R[[#This Row],[14+]]</f>
        <v>#VALUE!</v>
      </c>
      <c r="AO306" s="5" t="e">
        <f>A_R[[#This Row],[14+]]-A_R[[#This Row],[15+]]</f>
        <v>#VALUE!</v>
      </c>
      <c r="AP306" s="5" t="e">
        <f>A_R[[#This Row],[15+]]-A_R[[#This Row],[16+]]</f>
        <v>#VALUE!</v>
      </c>
      <c r="AQ306" s="5" t="e">
        <f>A_R[[#This Row],[16+]]-A_R[[#This Row],[17+]]</f>
        <v>#VALUE!</v>
      </c>
      <c r="AR306" s="5" t="e">
        <f>A_R[[#This Row],[17+]]-A_R[[#This Row],[18+]]</f>
        <v>#VALUE!</v>
      </c>
      <c r="AS306" s="5" t="e">
        <f>A_R[[#This Row],[18+]]-A_R[[#This Row],[19+]]</f>
        <v>#VALUE!</v>
      </c>
      <c r="AT306" s="5" t="e">
        <f>A_R[[#This Row],[19+]]-A_R[[#This Row],[20+]]</f>
        <v>#VALUE!</v>
      </c>
      <c r="AU306" s="5" t="e">
        <f>A_R[[#This Row],[20+]]-A_R[[#This Row],[21+]]</f>
        <v>#VALUE!</v>
      </c>
      <c r="AV306" s="5" t="e">
        <f>A_R[[#This Row],[21+]]-A_R[[#This Row],[22+]]</f>
        <v>#VALUE!</v>
      </c>
      <c r="AW306" s="5" t="e">
        <f>A_R[[#This Row],[22+]]-A_R[[#This Row],[23+]]</f>
        <v>#VALUE!</v>
      </c>
      <c r="AX306" s="5" t="e">
        <f>A_R[[#This Row],[23+]]-A_R[[#This Row],[24+]]</f>
        <v>#VALUE!</v>
      </c>
      <c r="AY306" s="5" t="e">
        <f>A_R[[#This Row],[24+]]-A_R[[#This Row],[25+]]</f>
        <v>#VALUE!</v>
      </c>
      <c r="AZ306" s="5" t="e">
        <f>A_R[[#This Row],[25+]]-A_R[[#This Row],[26+]]</f>
        <v>#VALUE!</v>
      </c>
      <c r="BA306" s="5" t="e">
        <f>A_R[[#This Row],[26+]]-A_R[[#This Row],[27+]]</f>
        <v>#VALUE!</v>
      </c>
      <c r="BB306" s="5" t="e">
        <f>A_R[[#This Row],[27+]]-A_R[[#This Row],[28+]]</f>
        <v>#VALUE!</v>
      </c>
    </row>
    <row r="307" spans="32:54" x14ac:dyDescent="0.25">
      <c r="AF307" s="5" t="e">
        <f>A_R[[#This Row],[5+]]-A_R[[#This Row],[6+]]</f>
        <v>#VALUE!</v>
      </c>
      <c r="AG307" s="5" t="e">
        <f>A_R[[#This Row],[6+]]-A_R[[#This Row],[7+]]</f>
        <v>#VALUE!</v>
      </c>
      <c r="AH307" s="5" t="e">
        <f>A_R[[#This Row],[7+]]-A_R[[#This Row],[8+]]</f>
        <v>#VALUE!</v>
      </c>
      <c r="AI307" s="5" t="e">
        <f>A_R[[#This Row],[8+]]-A_R[[#This Row],[9+]]</f>
        <v>#VALUE!</v>
      </c>
      <c r="AJ307" s="5" t="e">
        <f>A_R[[#This Row],[9+]]-A_R[[#This Row],[10+]]</f>
        <v>#VALUE!</v>
      </c>
      <c r="AK307" s="5" t="e">
        <f>A_R[[#This Row],[10+]]-A_R[[#This Row],[11+]]</f>
        <v>#VALUE!</v>
      </c>
      <c r="AL307" s="5" t="e">
        <f>A_R[[#This Row],[11+]]-A_R[[#This Row],[12+]]</f>
        <v>#VALUE!</v>
      </c>
      <c r="AM307" s="5" t="e">
        <f>A_R[[#This Row],[12+]]-A_R[[#This Row],[13+]]</f>
        <v>#VALUE!</v>
      </c>
      <c r="AN307" s="5" t="e">
        <f>A_R[[#This Row],[13+]]-A_R[[#This Row],[14+]]</f>
        <v>#VALUE!</v>
      </c>
      <c r="AO307" s="5" t="e">
        <f>A_R[[#This Row],[14+]]-A_R[[#This Row],[15+]]</f>
        <v>#VALUE!</v>
      </c>
      <c r="AP307" s="5" t="e">
        <f>A_R[[#This Row],[15+]]-A_R[[#This Row],[16+]]</f>
        <v>#VALUE!</v>
      </c>
      <c r="AQ307" s="5" t="e">
        <f>A_R[[#This Row],[16+]]-A_R[[#This Row],[17+]]</f>
        <v>#VALUE!</v>
      </c>
      <c r="AR307" s="5" t="e">
        <f>A_R[[#This Row],[17+]]-A_R[[#This Row],[18+]]</f>
        <v>#VALUE!</v>
      </c>
      <c r="AS307" s="5" t="e">
        <f>A_R[[#This Row],[18+]]-A_R[[#This Row],[19+]]</f>
        <v>#VALUE!</v>
      </c>
      <c r="AT307" s="5" t="e">
        <f>A_R[[#This Row],[19+]]-A_R[[#This Row],[20+]]</f>
        <v>#VALUE!</v>
      </c>
      <c r="AU307" s="5" t="e">
        <f>A_R[[#This Row],[20+]]-A_R[[#This Row],[21+]]</f>
        <v>#VALUE!</v>
      </c>
      <c r="AV307" s="5" t="e">
        <f>A_R[[#This Row],[21+]]-A_R[[#This Row],[22+]]</f>
        <v>#VALUE!</v>
      </c>
      <c r="AW307" s="5" t="e">
        <f>A_R[[#This Row],[22+]]-A_R[[#This Row],[23+]]</f>
        <v>#VALUE!</v>
      </c>
      <c r="AX307" s="5" t="e">
        <f>A_R[[#This Row],[23+]]-A_R[[#This Row],[24+]]</f>
        <v>#VALUE!</v>
      </c>
      <c r="AY307" s="5" t="e">
        <f>A_R[[#This Row],[24+]]-A_R[[#This Row],[25+]]</f>
        <v>#VALUE!</v>
      </c>
      <c r="AZ307" s="5" t="e">
        <f>A_R[[#This Row],[25+]]-A_R[[#This Row],[26+]]</f>
        <v>#VALUE!</v>
      </c>
      <c r="BA307" s="5" t="e">
        <f>A_R[[#This Row],[26+]]-A_R[[#This Row],[27+]]</f>
        <v>#VALUE!</v>
      </c>
      <c r="BB307" s="5" t="e">
        <f>A_R[[#This Row],[27+]]-A_R[[#This Row],[28+]]</f>
        <v>#VALUE!</v>
      </c>
    </row>
    <row r="308" spans="32:54" x14ac:dyDescent="0.25">
      <c r="AF308" s="5" t="e">
        <f>A_R[[#This Row],[5+]]-A_R[[#This Row],[6+]]</f>
        <v>#VALUE!</v>
      </c>
      <c r="AG308" s="5" t="e">
        <f>A_R[[#This Row],[6+]]-A_R[[#This Row],[7+]]</f>
        <v>#VALUE!</v>
      </c>
      <c r="AH308" s="5" t="e">
        <f>A_R[[#This Row],[7+]]-A_R[[#This Row],[8+]]</f>
        <v>#VALUE!</v>
      </c>
      <c r="AI308" s="5" t="e">
        <f>A_R[[#This Row],[8+]]-A_R[[#This Row],[9+]]</f>
        <v>#VALUE!</v>
      </c>
      <c r="AJ308" s="5" t="e">
        <f>A_R[[#This Row],[9+]]-A_R[[#This Row],[10+]]</f>
        <v>#VALUE!</v>
      </c>
      <c r="AK308" s="5" t="e">
        <f>A_R[[#This Row],[10+]]-A_R[[#This Row],[11+]]</f>
        <v>#VALUE!</v>
      </c>
      <c r="AL308" s="5" t="e">
        <f>A_R[[#This Row],[11+]]-A_R[[#This Row],[12+]]</f>
        <v>#VALUE!</v>
      </c>
      <c r="AM308" s="5" t="e">
        <f>A_R[[#This Row],[12+]]-A_R[[#This Row],[13+]]</f>
        <v>#VALUE!</v>
      </c>
      <c r="AN308" s="5" t="e">
        <f>A_R[[#This Row],[13+]]-A_R[[#This Row],[14+]]</f>
        <v>#VALUE!</v>
      </c>
      <c r="AO308" s="5" t="e">
        <f>A_R[[#This Row],[14+]]-A_R[[#This Row],[15+]]</f>
        <v>#VALUE!</v>
      </c>
      <c r="AP308" s="5" t="e">
        <f>A_R[[#This Row],[15+]]-A_R[[#This Row],[16+]]</f>
        <v>#VALUE!</v>
      </c>
      <c r="AQ308" s="5" t="e">
        <f>A_R[[#This Row],[16+]]-A_R[[#This Row],[17+]]</f>
        <v>#VALUE!</v>
      </c>
      <c r="AR308" s="5" t="e">
        <f>A_R[[#This Row],[17+]]-A_R[[#This Row],[18+]]</f>
        <v>#VALUE!</v>
      </c>
      <c r="AS308" s="5" t="e">
        <f>A_R[[#This Row],[18+]]-A_R[[#This Row],[19+]]</f>
        <v>#VALUE!</v>
      </c>
      <c r="AT308" s="5" t="e">
        <f>A_R[[#This Row],[19+]]-A_R[[#This Row],[20+]]</f>
        <v>#VALUE!</v>
      </c>
      <c r="AU308" s="5" t="e">
        <f>A_R[[#This Row],[20+]]-A_R[[#This Row],[21+]]</f>
        <v>#VALUE!</v>
      </c>
      <c r="AV308" s="5" t="e">
        <f>A_R[[#This Row],[21+]]-A_R[[#This Row],[22+]]</f>
        <v>#VALUE!</v>
      </c>
      <c r="AW308" s="5" t="e">
        <f>A_R[[#This Row],[22+]]-A_R[[#This Row],[23+]]</f>
        <v>#VALUE!</v>
      </c>
      <c r="AX308" s="5" t="e">
        <f>A_R[[#This Row],[23+]]-A_R[[#This Row],[24+]]</f>
        <v>#VALUE!</v>
      </c>
      <c r="AY308" s="5" t="e">
        <f>A_R[[#This Row],[24+]]-A_R[[#This Row],[25+]]</f>
        <v>#VALUE!</v>
      </c>
      <c r="AZ308" s="5" t="e">
        <f>A_R[[#This Row],[25+]]-A_R[[#This Row],[26+]]</f>
        <v>#VALUE!</v>
      </c>
      <c r="BA308" s="5" t="e">
        <f>A_R[[#This Row],[26+]]-A_R[[#This Row],[27+]]</f>
        <v>#VALUE!</v>
      </c>
      <c r="BB308" s="5" t="e">
        <f>A_R[[#This Row],[27+]]-A_R[[#This Row],[28+]]</f>
        <v>#VALUE!</v>
      </c>
    </row>
    <row r="309" spans="32:54" x14ac:dyDescent="0.25">
      <c r="AF309" s="5" t="e">
        <f>A_R[[#This Row],[5+]]-A_R[[#This Row],[6+]]</f>
        <v>#VALUE!</v>
      </c>
      <c r="AG309" s="5" t="e">
        <f>A_R[[#This Row],[6+]]-A_R[[#This Row],[7+]]</f>
        <v>#VALUE!</v>
      </c>
      <c r="AH309" s="5" t="e">
        <f>A_R[[#This Row],[7+]]-A_R[[#This Row],[8+]]</f>
        <v>#VALUE!</v>
      </c>
      <c r="AI309" s="5" t="e">
        <f>A_R[[#This Row],[8+]]-A_R[[#This Row],[9+]]</f>
        <v>#VALUE!</v>
      </c>
      <c r="AJ309" s="5" t="e">
        <f>A_R[[#This Row],[9+]]-A_R[[#This Row],[10+]]</f>
        <v>#VALUE!</v>
      </c>
      <c r="AK309" s="5" t="e">
        <f>A_R[[#This Row],[10+]]-A_R[[#This Row],[11+]]</f>
        <v>#VALUE!</v>
      </c>
      <c r="AL309" s="5" t="e">
        <f>A_R[[#This Row],[11+]]-A_R[[#This Row],[12+]]</f>
        <v>#VALUE!</v>
      </c>
      <c r="AM309" s="5" t="e">
        <f>A_R[[#This Row],[12+]]-A_R[[#This Row],[13+]]</f>
        <v>#VALUE!</v>
      </c>
      <c r="AN309" s="5" t="e">
        <f>A_R[[#This Row],[13+]]-A_R[[#This Row],[14+]]</f>
        <v>#VALUE!</v>
      </c>
      <c r="AO309" s="5" t="e">
        <f>A_R[[#This Row],[14+]]-A_R[[#This Row],[15+]]</f>
        <v>#VALUE!</v>
      </c>
      <c r="AP309" s="5" t="e">
        <f>A_R[[#This Row],[15+]]-A_R[[#This Row],[16+]]</f>
        <v>#VALUE!</v>
      </c>
      <c r="AQ309" s="5" t="e">
        <f>A_R[[#This Row],[16+]]-A_R[[#This Row],[17+]]</f>
        <v>#VALUE!</v>
      </c>
      <c r="AR309" s="5" t="e">
        <f>A_R[[#This Row],[17+]]-A_R[[#This Row],[18+]]</f>
        <v>#VALUE!</v>
      </c>
      <c r="AS309" s="5" t="e">
        <f>A_R[[#This Row],[18+]]-A_R[[#This Row],[19+]]</f>
        <v>#VALUE!</v>
      </c>
      <c r="AT309" s="5" t="e">
        <f>A_R[[#This Row],[19+]]-A_R[[#This Row],[20+]]</f>
        <v>#VALUE!</v>
      </c>
      <c r="AU309" s="5" t="e">
        <f>A_R[[#This Row],[20+]]-A_R[[#This Row],[21+]]</f>
        <v>#VALUE!</v>
      </c>
      <c r="AV309" s="5" t="e">
        <f>A_R[[#This Row],[21+]]-A_R[[#This Row],[22+]]</f>
        <v>#VALUE!</v>
      </c>
      <c r="AW309" s="5" t="e">
        <f>A_R[[#This Row],[22+]]-A_R[[#This Row],[23+]]</f>
        <v>#VALUE!</v>
      </c>
      <c r="AX309" s="5" t="e">
        <f>A_R[[#This Row],[23+]]-A_R[[#This Row],[24+]]</f>
        <v>#VALUE!</v>
      </c>
      <c r="AY309" s="5" t="e">
        <f>A_R[[#This Row],[24+]]-A_R[[#This Row],[25+]]</f>
        <v>#VALUE!</v>
      </c>
      <c r="AZ309" s="5" t="e">
        <f>A_R[[#This Row],[25+]]-A_R[[#This Row],[26+]]</f>
        <v>#VALUE!</v>
      </c>
      <c r="BA309" s="5" t="e">
        <f>A_R[[#This Row],[26+]]-A_R[[#This Row],[27+]]</f>
        <v>#VALUE!</v>
      </c>
      <c r="BB309" s="5" t="e">
        <f>A_R[[#This Row],[27+]]-A_R[[#This Row],[28+]]</f>
        <v>#VALUE!</v>
      </c>
    </row>
    <row r="310" spans="32:54" x14ac:dyDescent="0.25">
      <c r="AF310" s="5" t="e">
        <f>A_R[[#This Row],[5+]]-A_R[[#This Row],[6+]]</f>
        <v>#VALUE!</v>
      </c>
      <c r="AG310" s="5" t="e">
        <f>A_R[[#This Row],[6+]]-A_R[[#This Row],[7+]]</f>
        <v>#VALUE!</v>
      </c>
      <c r="AH310" s="5" t="e">
        <f>A_R[[#This Row],[7+]]-A_R[[#This Row],[8+]]</f>
        <v>#VALUE!</v>
      </c>
      <c r="AI310" s="5" t="e">
        <f>A_R[[#This Row],[8+]]-A_R[[#This Row],[9+]]</f>
        <v>#VALUE!</v>
      </c>
      <c r="AJ310" s="5" t="e">
        <f>A_R[[#This Row],[9+]]-A_R[[#This Row],[10+]]</f>
        <v>#VALUE!</v>
      </c>
      <c r="AK310" s="5" t="e">
        <f>A_R[[#This Row],[10+]]-A_R[[#This Row],[11+]]</f>
        <v>#VALUE!</v>
      </c>
      <c r="AL310" s="5" t="e">
        <f>A_R[[#This Row],[11+]]-A_R[[#This Row],[12+]]</f>
        <v>#VALUE!</v>
      </c>
      <c r="AM310" s="5" t="e">
        <f>A_R[[#This Row],[12+]]-A_R[[#This Row],[13+]]</f>
        <v>#VALUE!</v>
      </c>
      <c r="AN310" s="5" t="e">
        <f>A_R[[#This Row],[13+]]-A_R[[#This Row],[14+]]</f>
        <v>#VALUE!</v>
      </c>
      <c r="AO310" s="5" t="e">
        <f>A_R[[#This Row],[14+]]-A_R[[#This Row],[15+]]</f>
        <v>#VALUE!</v>
      </c>
      <c r="AP310" s="5" t="e">
        <f>A_R[[#This Row],[15+]]-A_R[[#This Row],[16+]]</f>
        <v>#VALUE!</v>
      </c>
      <c r="AQ310" s="5" t="e">
        <f>A_R[[#This Row],[16+]]-A_R[[#This Row],[17+]]</f>
        <v>#VALUE!</v>
      </c>
      <c r="AR310" s="5" t="e">
        <f>A_R[[#This Row],[17+]]-A_R[[#This Row],[18+]]</f>
        <v>#VALUE!</v>
      </c>
      <c r="AS310" s="5" t="e">
        <f>A_R[[#This Row],[18+]]-A_R[[#This Row],[19+]]</f>
        <v>#VALUE!</v>
      </c>
      <c r="AT310" s="5" t="e">
        <f>A_R[[#This Row],[19+]]-A_R[[#This Row],[20+]]</f>
        <v>#VALUE!</v>
      </c>
      <c r="AU310" s="5" t="e">
        <f>A_R[[#This Row],[20+]]-A_R[[#This Row],[21+]]</f>
        <v>#VALUE!</v>
      </c>
      <c r="AV310" s="5" t="e">
        <f>A_R[[#This Row],[21+]]-A_R[[#This Row],[22+]]</f>
        <v>#VALUE!</v>
      </c>
      <c r="AW310" s="5" t="e">
        <f>A_R[[#This Row],[22+]]-A_R[[#This Row],[23+]]</f>
        <v>#VALUE!</v>
      </c>
      <c r="AX310" s="5" t="e">
        <f>A_R[[#This Row],[23+]]-A_R[[#This Row],[24+]]</f>
        <v>#VALUE!</v>
      </c>
      <c r="AY310" s="5" t="e">
        <f>A_R[[#This Row],[24+]]-A_R[[#This Row],[25+]]</f>
        <v>#VALUE!</v>
      </c>
      <c r="AZ310" s="5" t="e">
        <f>A_R[[#This Row],[25+]]-A_R[[#This Row],[26+]]</f>
        <v>#VALUE!</v>
      </c>
      <c r="BA310" s="5" t="e">
        <f>A_R[[#This Row],[26+]]-A_R[[#This Row],[27+]]</f>
        <v>#VALUE!</v>
      </c>
      <c r="BB310" s="5" t="e">
        <f>A_R[[#This Row],[27+]]-A_R[[#This Row],[28+]]</f>
        <v>#VALUE!</v>
      </c>
    </row>
    <row r="311" spans="32:54" x14ac:dyDescent="0.25">
      <c r="AF311" s="5" t="e">
        <f>A_R[[#This Row],[5+]]-A_R[[#This Row],[6+]]</f>
        <v>#VALUE!</v>
      </c>
      <c r="AG311" s="5" t="e">
        <f>A_R[[#This Row],[6+]]-A_R[[#This Row],[7+]]</f>
        <v>#VALUE!</v>
      </c>
      <c r="AH311" s="5" t="e">
        <f>A_R[[#This Row],[7+]]-A_R[[#This Row],[8+]]</f>
        <v>#VALUE!</v>
      </c>
      <c r="AI311" s="5" t="e">
        <f>A_R[[#This Row],[8+]]-A_R[[#This Row],[9+]]</f>
        <v>#VALUE!</v>
      </c>
      <c r="AJ311" s="5" t="e">
        <f>A_R[[#This Row],[9+]]-A_R[[#This Row],[10+]]</f>
        <v>#VALUE!</v>
      </c>
      <c r="AK311" s="5" t="e">
        <f>A_R[[#This Row],[10+]]-A_R[[#This Row],[11+]]</f>
        <v>#VALUE!</v>
      </c>
      <c r="AL311" s="5" t="e">
        <f>A_R[[#This Row],[11+]]-A_R[[#This Row],[12+]]</f>
        <v>#VALUE!</v>
      </c>
      <c r="AM311" s="5" t="e">
        <f>A_R[[#This Row],[12+]]-A_R[[#This Row],[13+]]</f>
        <v>#VALUE!</v>
      </c>
      <c r="AN311" s="5" t="e">
        <f>A_R[[#This Row],[13+]]-A_R[[#This Row],[14+]]</f>
        <v>#VALUE!</v>
      </c>
      <c r="AO311" s="5" t="e">
        <f>A_R[[#This Row],[14+]]-A_R[[#This Row],[15+]]</f>
        <v>#VALUE!</v>
      </c>
      <c r="AP311" s="5" t="e">
        <f>A_R[[#This Row],[15+]]-A_R[[#This Row],[16+]]</f>
        <v>#VALUE!</v>
      </c>
      <c r="AQ311" s="5" t="e">
        <f>A_R[[#This Row],[16+]]-A_R[[#This Row],[17+]]</f>
        <v>#VALUE!</v>
      </c>
      <c r="AR311" s="5" t="e">
        <f>A_R[[#This Row],[17+]]-A_R[[#This Row],[18+]]</f>
        <v>#VALUE!</v>
      </c>
      <c r="AS311" s="5" t="e">
        <f>A_R[[#This Row],[18+]]-A_R[[#This Row],[19+]]</f>
        <v>#VALUE!</v>
      </c>
      <c r="AT311" s="5" t="e">
        <f>A_R[[#This Row],[19+]]-A_R[[#This Row],[20+]]</f>
        <v>#VALUE!</v>
      </c>
      <c r="AU311" s="5" t="e">
        <f>A_R[[#This Row],[20+]]-A_R[[#This Row],[21+]]</f>
        <v>#VALUE!</v>
      </c>
      <c r="AV311" s="5" t="e">
        <f>A_R[[#This Row],[21+]]-A_R[[#This Row],[22+]]</f>
        <v>#VALUE!</v>
      </c>
      <c r="AW311" s="5" t="e">
        <f>A_R[[#This Row],[22+]]-A_R[[#This Row],[23+]]</f>
        <v>#VALUE!</v>
      </c>
      <c r="AX311" s="5" t="e">
        <f>A_R[[#This Row],[23+]]-A_R[[#This Row],[24+]]</f>
        <v>#VALUE!</v>
      </c>
      <c r="AY311" s="5" t="e">
        <f>A_R[[#This Row],[24+]]-A_R[[#This Row],[25+]]</f>
        <v>#VALUE!</v>
      </c>
      <c r="AZ311" s="5" t="e">
        <f>A_R[[#This Row],[25+]]-A_R[[#This Row],[26+]]</f>
        <v>#VALUE!</v>
      </c>
      <c r="BA311" s="5" t="e">
        <f>A_R[[#This Row],[26+]]-A_R[[#This Row],[27+]]</f>
        <v>#VALUE!</v>
      </c>
      <c r="BB311" s="5" t="e">
        <f>A_R[[#This Row],[27+]]-A_R[[#This Row],[28+]]</f>
        <v>#VALUE!</v>
      </c>
    </row>
    <row r="312" spans="32:54" x14ac:dyDescent="0.25">
      <c r="AF312" s="5" t="e">
        <f>A_R[[#This Row],[5+]]-A_R[[#This Row],[6+]]</f>
        <v>#VALUE!</v>
      </c>
      <c r="AG312" s="5" t="e">
        <f>A_R[[#This Row],[6+]]-A_R[[#This Row],[7+]]</f>
        <v>#VALUE!</v>
      </c>
      <c r="AH312" s="5" t="e">
        <f>A_R[[#This Row],[7+]]-A_R[[#This Row],[8+]]</f>
        <v>#VALUE!</v>
      </c>
      <c r="AI312" s="5" t="e">
        <f>A_R[[#This Row],[8+]]-A_R[[#This Row],[9+]]</f>
        <v>#VALUE!</v>
      </c>
      <c r="AJ312" s="5" t="e">
        <f>A_R[[#This Row],[9+]]-A_R[[#This Row],[10+]]</f>
        <v>#VALUE!</v>
      </c>
      <c r="AK312" s="5" t="e">
        <f>A_R[[#This Row],[10+]]-A_R[[#This Row],[11+]]</f>
        <v>#VALUE!</v>
      </c>
      <c r="AL312" s="5" t="e">
        <f>A_R[[#This Row],[11+]]-A_R[[#This Row],[12+]]</f>
        <v>#VALUE!</v>
      </c>
      <c r="AM312" s="5" t="e">
        <f>A_R[[#This Row],[12+]]-A_R[[#This Row],[13+]]</f>
        <v>#VALUE!</v>
      </c>
      <c r="AN312" s="5" t="e">
        <f>A_R[[#This Row],[13+]]-A_R[[#This Row],[14+]]</f>
        <v>#VALUE!</v>
      </c>
      <c r="AO312" s="5" t="e">
        <f>A_R[[#This Row],[14+]]-A_R[[#This Row],[15+]]</f>
        <v>#VALUE!</v>
      </c>
      <c r="AP312" s="5" t="e">
        <f>A_R[[#This Row],[15+]]-A_R[[#This Row],[16+]]</f>
        <v>#VALUE!</v>
      </c>
      <c r="AQ312" s="5" t="e">
        <f>A_R[[#This Row],[16+]]-A_R[[#This Row],[17+]]</f>
        <v>#VALUE!</v>
      </c>
      <c r="AR312" s="5" t="e">
        <f>A_R[[#This Row],[17+]]-A_R[[#This Row],[18+]]</f>
        <v>#VALUE!</v>
      </c>
      <c r="AS312" s="5" t="e">
        <f>A_R[[#This Row],[18+]]-A_R[[#This Row],[19+]]</f>
        <v>#VALUE!</v>
      </c>
      <c r="AT312" s="5" t="e">
        <f>A_R[[#This Row],[19+]]-A_R[[#This Row],[20+]]</f>
        <v>#VALUE!</v>
      </c>
      <c r="AU312" s="5" t="e">
        <f>A_R[[#This Row],[20+]]-A_R[[#This Row],[21+]]</f>
        <v>#VALUE!</v>
      </c>
      <c r="AV312" s="5" t="e">
        <f>A_R[[#This Row],[21+]]-A_R[[#This Row],[22+]]</f>
        <v>#VALUE!</v>
      </c>
      <c r="AW312" s="5" t="e">
        <f>A_R[[#This Row],[22+]]-A_R[[#This Row],[23+]]</f>
        <v>#VALUE!</v>
      </c>
      <c r="AX312" s="5" t="e">
        <f>A_R[[#This Row],[23+]]-A_R[[#This Row],[24+]]</f>
        <v>#VALUE!</v>
      </c>
      <c r="AY312" s="5" t="e">
        <f>A_R[[#This Row],[24+]]-A_R[[#This Row],[25+]]</f>
        <v>#VALUE!</v>
      </c>
      <c r="AZ312" s="5" t="e">
        <f>A_R[[#This Row],[25+]]-A_R[[#This Row],[26+]]</f>
        <v>#VALUE!</v>
      </c>
      <c r="BA312" s="5" t="e">
        <f>A_R[[#This Row],[26+]]-A_R[[#This Row],[27+]]</f>
        <v>#VALUE!</v>
      </c>
      <c r="BB312" s="5" t="e">
        <f>A_R[[#This Row],[27+]]-A_R[[#This Row],[28+]]</f>
        <v>#VALUE!</v>
      </c>
    </row>
    <row r="313" spans="32:54" x14ac:dyDescent="0.25">
      <c r="AF313" s="5" t="e">
        <f>A_R[[#This Row],[5+]]-A_R[[#This Row],[6+]]</f>
        <v>#VALUE!</v>
      </c>
      <c r="AG313" s="5" t="e">
        <f>A_R[[#This Row],[6+]]-A_R[[#This Row],[7+]]</f>
        <v>#VALUE!</v>
      </c>
      <c r="AH313" s="5" t="e">
        <f>A_R[[#This Row],[7+]]-A_R[[#This Row],[8+]]</f>
        <v>#VALUE!</v>
      </c>
      <c r="AI313" s="5" t="e">
        <f>A_R[[#This Row],[8+]]-A_R[[#This Row],[9+]]</f>
        <v>#VALUE!</v>
      </c>
      <c r="AJ313" s="5" t="e">
        <f>A_R[[#This Row],[9+]]-A_R[[#This Row],[10+]]</f>
        <v>#VALUE!</v>
      </c>
      <c r="AK313" s="5" t="e">
        <f>A_R[[#This Row],[10+]]-A_R[[#This Row],[11+]]</f>
        <v>#VALUE!</v>
      </c>
      <c r="AL313" s="5" t="e">
        <f>A_R[[#This Row],[11+]]-A_R[[#This Row],[12+]]</f>
        <v>#VALUE!</v>
      </c>
      <c r="AM313" s="5" t="e">
        <f>A_R[[#This Row],[12+]]-A_R[[#This Row],[13+]]</f>
        <v>#VALUE!</v>
      </c>
      <c r="AN313" s="5" t="e">
        <f>A_R[[#This Row],[13+]]-A_R[[#This Row],[14+]]</f>
        <v>#VALUE!</v>
      </c>
      <c r="AO313" s="5" t="e">
        <f>A_R[[#This Row],[14+]]-A_R[[#This Row],[15+]]</f>
        <v>#VALUE!</v>
      </c>
      <c r="AP313" s="5" t="e">
        <f>A_R[[#This Row],[15+]]-A_R[[#This Row],[16+]]</f>
        <v>#VALUE!</v>
      </c>
      <c r="AQ313" s="5" t="e">
        <f>A_R[[#This Row],[16+]]-A_R[[#This Row],[17+]]</f>
        <v>#VALUE!</v>
      </c>
      <c r="AR313" s="5" t="e">
        <f>A_R[[#This Row],[17+]]-A_R[[#This Row],[18+]]</f>
        <v>#VALUE!</v>
      </c>
      <c r="AS313" s="5" t="e">
        <f>A_R[[#This Row],[18+]]-A_R[[#This Row],[19+]]</f>
        <v>#VALUE!</v>
      </c>
      <c r="AT313" s="5" t="e">
        <f>A_R[[#This Row],[19+]]-A_R[[#This Row],[20+]]</f>
        <v>#VALUE!</v>
      </c>
      <c r="AU313" s="5" t="e">
        <f>A_R[[#This Row],[20+]]-A_R[[#This Row],[21+]]</f>
        <v>#VALUE!</v>
      </c>
      <c r="AV313" s="5" t="e">
        <f>A_R[[#This Row],[21+]]-A_R[[#This Row],[22+]]</f>
        <v>#VALUE!</v>
      </c>
      <c r="AW313" s="5" t="e">
        <f>A_R[[#This Row],[22+]]-A_R[[#This Row],[23+]]</f>
        <v>#VALUE!</v>
      </c>
      <c r="AX313" s="5" t="e">
        <f>A_R[[#This Row],[23+]]-A_R[[#This Row],[24+]]</f>
        <v>#VALUE!</v>
      </c>
      <c r="AY313" s="5" t="e">
        <f>A_R[[#This Row],[24+]]-A_R[[#This Row],[25+]]</f>
        <v>#VALUE!</v>
      </c>
      <c r="AZ313" s="5" t="e">
        <f>A_R[[#This Row],[25+]]-A_R[[#This Row],[26+]]</f>
        <v>#VALUE!</v>
      </c>
      <c r="BA313" s="5" t="e">
        <f>A_R[[#This Row],[26+]]-A_R[[#This Row],[27+]]</f>
        <v>#VALUE!</v>
      </c>
      <c r="BB313" s="5" t="e">
        <f>A_R[[#This Row],[27+]]-A_R[[#This Row],[28+]]</f>
        <v>#VALUE!</v>
      </c>
    </row>
    <row r="314" spans="32:54" x14ac:dyDescent="0.25">
      <c r="AF314" s="5" t="e">
        <f>A_R[[#This Row],[5+]]-A_R[[#This Row],[6+]]</f>
        <v>#VALUE!</v>
      </c>
      <c r="AG314" s="5" t="e">
        <f>A_R[[#This Row],[6+]]-A_R[[#This Row],[7+]]</f>
        <v>#VALUE!</v>
      </c>
      <c r="AH314" s="5" t="e">
        <f>A_R[[#This Row],[7+]]-A_R[[#This Row],[8+]]</f>
        <v>#VALUE!</v>
      </c>
      <c r="AI314" s="5" t="e">
        <f>A_R[[#This Row],[8+]]-A_R[[#This Row],[9+]]</f>
        <v>#VALUE!</v>
      </c>
      <c r="AJ314" s="5" t="e">
        <f>A_R[[#This Row],[9+]]-A_R[[#This Row],[10+]]</f>
        <v>#VALUE!</v>
      </c>
      <c r="AK314" s="5" t="e">
        <f>A_R[[#This Row],[10+]]-A_R[[#This Row],[11+]]</f>
        <v>#VALUE!</v>
      </c>
      <c r="AL314" s="5" t="e">
        <f>A_R[[#This Row],[11+]]-A_R[[#This Row],[12+]]</f>
        <v>#VALUE!</v>
      </c>
      <c r="AM314" s="5" t="e">
        <f>A_R[[#This Row],[12+]]-A_R[[#This Row],[13+]]</f>
        <v>#VALUE!</v>
      </c>
      <c r="AN314" s="5" t="e">
        <f>A_R[[#This Row],[13+]]-A_R[[#This Row],[14+]]</f>
        <v>#VALUE!</v>
      </c>
      <c r="AO314" s="5" t="e">
        <f>A_R[[#This Row],[14+]]-A_R[[#This Row],[15+]]</f>
        <v>#VALUE!</v>
      </c>
      <c r="AP314" s="5" t="e">
        <f>A_R[[#This Row],[15+]]-A_R[[#This Row],[16+]]</f>
        <v>#VALUE!</v>
      </c>
      <c r="AQ314" s="5" t="e">
        <f>A_R[[#This Row],[16+]]-A_R[[#This Row],[17+]]</f>
        <v>#VALUE!</v>
      </c>
      <c r="AR314" s="5" t="e">
        <f>A_R[[#This Row],[17+]]-A_R[[#This Row],[18+]]</f>
        <v>#VALUE!</v>
      </c>
      <c r="AS314" s="5" t="e">
        <f>A_R[[#This Row],[18+]]-A_R[[#This Row],[19+]]</f>
        <v>#VALUE!</v>
      </c>
      <c r="AT314" s="5" t="e">
        <f>A_R[[#This Row],[19+]]-A_R[[#This Row],[20+]]</f>
        <v>#VALUE!</v>
      </c>
      <c r="AU314" s="5" t="e">
        <f>A_R[[#This Row],[20+]]-A_R[[#This Row],[21+]]</f>
        <v>#VALUE!</v>
      </c>
      <c r="AV314" s="5" t="e">
        <f>A_R[[#This Row],[21+]]-A_R[[#This Row],[22+]]</f>
        <v>#VALUE!</v>
      </c>
      <c r="AW314" s="5" t="e">
        <f>A_R[[#This Row],[22+]]-A_R[[#This Row],[23+]]</f>
        <v>#VALUE!</v>
      </c>
      <c r="AX314" s="5" t="e">
        <f>A_R[[#This Row],[23+]]-A_R[[#This Row],[24+]]</f>
        <v>#VALUE!</v>
      </c>
      <c r="AY314" s="5" t="e">
        <f>A_R[[#This Row],[24+]]-A_R[[#This Row],[25+]]</f>
        <v>#VALUE!</v>
      </c>
      <c r="AZ314" s="5" t="e">
        <f>A_R[[#This Row],[25+]]-A_R[[#This Row],[26+]]</f>
        <v>#VALUE!</v>
      </c>
      <c r="BA314" s="5" t="e">
        <f>A_R[[#This Row],[26+]]-A_R[[#This Row],[27+]]</f>
        <v>#VALUE!</v>
      </c>
      <c r="BB314" s="5" t="e">
        <f>A_R[[#This Row],[27+]]-A_R[[#This Row],[28+]]</f>
        <v>#VALUE!</v>
      </c>
    </row>
    <row r="315" spans="32:54" x14ac:dyDescent="0.25">
      <c r="AF315" s="5" t="e">
        <f>A_R[[#This Row],[5+]]-A_R[[#This Row],[6+]]</f>
        <v>#VALUE!</v>
      </c>
      <c r="AG315" s="5" t="e">
        <f>A_R[[#This Row],[6+]]-A_R[[#This Row],[7+]]</f>
        <v>#VALUE!</v>
      </c>
      <c r="AH315" s="5" t="e">
        <f>A_R[[#This Row],[7+]]-A_R[[#This Row],[8+]]</f>
        <v>#VALUE!</v>
      </c>
      <c r="AI315" s="5" t="e">
        <f>A_R[[#This Row],[8+]]-A_R[[#This Row],[9+]]</f>
        <v>#VALUE!</v>
      </c>
      <c r="AJ315" s="5" t="e">
        <f>A_R[[#This Row],[9+]]-A_R[[#This Row],[10+]]</f>
        <v>#VALUE!</v>
      </c>
      <c r="AK315" s="5" t="e">
        <f>A_R[[#This Row],[10+]]-A_R[[#This Row],[11+]]</f>
        <v>#VALUE!</v>
      </c>
      <c r="AL315" s="5" t="e">
        <f>A_R[[#This Row],[11+]]-A_R[[#This Row],[12+]]</f>
        <v>#VALUE!</v>
      </c>
      <c r="AM315" s="5" t="e">
        <f>A_R[[#This Row],[12+]]-A_R[[#This Row],[13+]]</f>
        <v>#VALUE!</v>
      </c>
      <c r="AN315" s="5" t="e">
        <f>A_R[[#This Row],[13+]]-A_R[[#This Row],[14+]]</f>
        <v>#VALUE!</v>
      </c>
      <c r="AO315" s="5" t="e">
        <f>A_R[[#This Row],[14+]]-A_R[[#This Row],[15+]]</f>
        <v>#VALUE!</v>
      </c>
      <c r="AP315" s="5" t="e">
        <f>A_R[[#This Row],[15+]]-A_R[[#This Row],[16+]]</f>
        <v>#VALUE!</v>
      </c>
      <c r="AQ315" s="5" t="e">
        <f>A_R[[#This Row],[16+]]-A_R[[#This Row],[17+]]</f>
        <v>#VALUE!</v>
      </c>
      <c r="AR315" s="5" t="e">
        <f>A_R[[#This Row],[17+]]-A_R[[#This Row],[18+]]</f>
        <v>#VALUE!</v>
      </c>
      <c r="AS315" s="5" t="e">
        <f>A_R[[#This Row],[18+]]-A_R[[#This Row],[19+]]</f>
        <v>#VALUE!</v>
      </c>
      <c r="AT315" s="5" t="e">
        <f>A_R[[#This Row],[19+]]-A_R[[#This Row],[20+]]</f>
        <v>#VALUE!</v>
      </c>
      <c r="AU315" s="5" t="e">
        <f>A_R[[#This Row],[20+]]-A_R[[#This Row],[21+]]</f>
        <v>#VALUE!</v>
      </c>
      <c r="AV315" s="5" t="e">
        <f>A_R[[#This Row],[21+]]-A_R[[#This Row],[22+]]</f>
        <v>#VALUE!</v>
      </c>
      <c r="AW315" s="5" t="e">
        <f>A_R[[#This Row],[22+]]-A_R[[#This Row],[23+]]</f>
        <v>#VALUE!</v>
      </c>
      <c r="AX315" s="5" t="e">
        <f>A_R[[#This Row],[23+]]-A_R[[#This Row],[24+]]</f>
        <v>#VALUE!</v>
      </c>
      <c r="AY315" s="5" t="e">
        <f>A_R[[#This Row],[24+]]-A_R[[#This Row],[25+]]</f>
        <v>#VALUE!</v>
      </c>
      <c r="AZ315" s="5" t="e">
        <f>A_R[[#This Row],[25+]]-A_R[[#This Row],[26+]]</f>
        <v>#VALUE!</v>
      </c>
      <c r="BA315" s="5" t="e">
        <f>A_R[[#This Row],[26+]]-A_R[[#This Row],[27+]]</f>
        <v>#VALUE!</v>
      </c>
      <c r="BB315" s="5" t="e">
        <f>A_R[[#This Row],[27+]]-A_R[[#This Row],[28+]]</f>
        <v>#VALUE!</v>
      </c>
    </row>
    <row r="316" spans="32:54" x14ac:dyDescent="0.25">
      <c r="AF316" s="5" t="e">
        <f>A_R[[#This Row],[5+]]-A_R[[#This Row],[6+]]</f>
        <v>#VALUE!</v>
      </c>
      <c r="AG316" s="5" t="e">
        <f>A_R[[#This Row],[6+]]-A_R[[#This Row],[7+]]</f>
        <v>#VALUE!</v>
      </c>
      <c r="AH316" s="5" t="e">
        <f>A_R[[#This Row],[7+]]-A_R[[#This Row],[8+]]</f>
        <v>#VALUE!</v>
      </c>
      <c r="AI316" s="5" t="e">
        <f>A_R[[#This Row],[8+]]-A_R[[#This Row],[9+]]</f>
        <v>#VALUE!</v>
      </c>
      <c r="AJ316" s="5" t="e">
        <f>A_R[[#This Row],[9+]]-A_R[[#This Row],[10+]]</f>
        <v>#VALUE!</v>
      </c>
      <c r="AK316" s="5" t="e">
        <f>A_R[[#This Row],[10+]]-A_R[[#This Row],[11+]]</f>
        <v>#VALUE!</v>
      </c>
      <c r="AL316" s="5" t="e">
        <f>A_R[[#This Row],[11+]]-A_R[[#This Row],[12+]]</f>
        <v>#VALUE!</v>
      </c>
      <c r="AM316" s="5" t="e">
        <f>A_R[[#This Row],[12+]]-A_R[[#This Row],[13+]]</f>
        <v>#VALUE!</v>
      </c>
      <c r="AN316" s="5" t="e">
        <f>A_R[[#This Row],[13+]]-A_R[[#This Row],[14+]]</f>
        <v>#VALUE!</v>
      </c>
      <c r="AO316" s="5" t="e">
        <f>A_R[[#This Row],[14+]]-A_R[[#This Row],[15+]]</f>
        <v>#VALUE!</v>
      </c>
      <c r="AP316" s="5" t="e">
        <f>A_R[[#This Row],[15+]]-A_R[[#This Row],[16+]]</f>
        <v>#VALUE!</v>
      </c>
      <c r="AQ316" s="5" t="e">
        <f>A_R[[#This Row],[16+]]-A_R[[#This Row],[17+]]</f>
        <v>#VALUE!</v>
      </c>
      <c r="AR316" s="5" t="e">
        <f>A_R[[#This Row],[17+]]-A_R[[#This Row],[18+]]</f>
        <v>#VALUE!</v>
      </c>
      <c r="AS316" s="5" t="e">
        <f>A_R[[#This Row],[18+]]-A_R[[#This Row],[19+]]</f>
        <v>#VALUE!</v>
      </c>
      <c r="AT316" s="5" t="e">
        <f>A_R[[#This Row],[19+]]-A_R[[#This Row],[20+]]</f>
        <v>#VALUE!</v>
      </c>
      <c r="AU316" s="5" t="e">
        <f>A_R[[#This Row],[20+]]-A_R[[#This Row],[21+]]</f>
        <v>#VALUE!</v>
      </c>
      <c r="AV316" s="5" t="e">
        <f>A_R[[#This Row],[21+]]-A_R[[#This Row],[22+]]</f>
        <v>#VALUE!</v>
      </c>
      <c r="AW316" s="5" t="e">
        <f>A_R[[#This Row],[22+]]-A_R[[#This Row],[23+]]</f>
        <v>#VALUE!</v>
      </c>
      <c r="AX316" s="5" t="e">
        <f>A_R[[#This Row],[23+]]-A_R[[#This Row],[24+]]</f>
        <v>#VALUE!</v>
      </c>
      <c r="AY316" s="5" t="e">
        <f>A_R[[#This Row],[24+]]-A_R[[#This Row],[25+]]</f>
        <v>#VALUE!</v>
      </c>
      <c r="AZ316" s="5" t="e">
        <f>A_R[[#This Row],[25+]]-A_R[[#This Row],[26+]]</f>
        <v>#VALUE!</v>
      </c>
      <c r="BA316" s="5" t="e">
        <f>A_R[[#This Row],[26+]]-A_R[[#This Row],[27+]]</f>
        <v>#VALUE!</v>
      </c>
      <c r="BB316" s="5" t="e">
        <f>A_R[[#This Row],[27+]]-A_R[[#This Row],[28+]]</f>
        <v>#VALUE!</v>
      </c>
    </row>
    <row r="317" spans="32:54" x14ac:dyDescent="0.25">
      <c r="AF317" s="5" t="e">
        <f>A_R[[#This Row],[5+]]-A_R[[#This Row],[6+]]</f>
        <v>#VALUE!</v>
      </c>
      <c r="AG317" s="5" t="e">
        <f>A_R[[#This Row],[6+]]-A_R[[#This Row],[7+]]</f>
        <v>#VALUE!</v>
      </c>
      <c r="AH317" s="5" t="e">
        <f>A_R[[#This Row],[7+]]-A_R[[#This Row],[8+]]</f>
        <v>#VALUE!</v>
      </c>
      <c r="AI317" s="5" t="e">
        <f>A_R[[#This Row],[8+]]-A_R[[#This Row],[9+]]</f>
        <v>#VALUE!</v>
      </c>
      <c r="AJ317" s="5" t="e">
        <f>A_R[[#This Row],[9+]]-A_R[[#This Row],[10+]]</f>
        <v>#VALUE!</v>
      </c>
      <c r="AK317" s="5" t="e">
        <f>A_R[[#This Row],[10+]]-A_R[[#This Row],[11+]]</f>
        <v>#VALUE!</v>
      </c>
      <c r="AL317" s="5" t="e">
        <f>A_R[[#This Row],[11+]]-A_R[[#This Row],[12+]]</f>
        <v>#VALUE!</v>
      </c>
      <c r="AM317" s="5" t="e">
        <f>A_R[[#This Row],[12+]]-A_R[[#This Row],[13+]]</f>
        <v>#VALUE!</v>
      </c>
      <c r="AN317" s="5" t="e">
        <f>A_R[[#This Row],[13+]]-A_R[[#This Row],[14+]]</f>
        <v>#VALUE!</v>
      </c>
      <c r="AO317" s="5" t="e">
        <f>A_R[[#This Row],[14+]]-A_R[[#This Row],[15+]]</f>
        <v>#VALUE!</v>
      </c>
      <c r="AP317" s="5" t="e">
        <f>A_R[[#This Row],[15+]]-A_R[[#This Row],[16+]]</f>
        <v>#VALUE!</v>
      </c>
      <c r="AQ317" s="5" t="e">
        <f>A_R[[#This Row],[16+]]-A_R[[#This Row],[17+]]</f>
        <v>#VALUE!</v>
      </c>
      <c r="AR317" s="5" t="e">
        <f>A_R[[#This Row],[17+]]-A_R[[#This Row],[18+]]</f>
        <v>#VALUE!</v>
      </c>
      <c r="AS317" s="5" t="e">
        <f>A_R[[#This Row],[18+]]-A_R[[#This Row],[19+]]</f>
        <v>#VALUE!</v>
      </c>
      <c r="AT317" s="5" t="e">
        <f>A_R[[#This Row],[19+]]-A_R[[#This Row],[20+]]</f>
        <v>#VALUE!</v>
      </c>
      <c r="AU317" s="5" t="e">
        <f>A_R[[#This Row],[20+]]-A_R[[#This Row],[21+]]</f>
        <v>#VALUE!</v>
      </c>
      <c r="AV317" s="5" t="e">
        <f>A_R[[#This Row],[21+]]-A_R[[#This Row],[22+]]</f>
        <v>#VALUE!</v>
      </c>
      <c r="AW317" s="5" t="e">
        <f>A_R[[#This Row],[22+]]-A_R[[#This Row],[23+]]</f>
        <v>#VALUE!</v>
      </c>
      <c r="AX317" s="5" t="e">
        <f>A_R[[#This Row],[23+]]-A_R[[#This Row],[24+]]</f>
        <v>#VALUE!</v>
      </c>
      <c r="AY317" s="5" t="e">
        <f>A_R[[#This Row],[24+]]-A_R[[#This Row],[25+]]</f>
        <v>#VALUE!</v>
      </c>
      <c r="AZ317" s="5" t="e">
        <f>A_R[[#This Row],[25+]]-A_R[[#This Row],[26+]]</f>
        <v>#VALUE!</v>
      </c>
      <c r="BA317" s="5" t="e">
        <f>A_R[[#This Row],[26+]]-A_R[[#This Row],[27+]]</f>
        <v>#VALUE!</v>
      </c>
      <c r="BB317" s="5" t="e">
        <f>A_R[[#This Row],[27+]]-A_R[[#This Row],[28+]]</f>
        <v>#VALUE!</v>
      </c>
    </row>
    <row r="318" spans="32:54" x14ac:dyDescent="0.25">
      <c r="AF318" s="5" t="e">
        <f>A_R[[#This Row],[5+]]-A_R[[#This Row],[6+]]</f>
        <v>#VALUE!</v>
      </c>
      <c r="AG318" s="5" t="e">
        <f>A_R[[#This Row],[6+]]-A_R[[#This Row],[7+]]</f>
        <v>#VALUE!</v>
      </c>
      <c r="AH318" s="5" t="e">
        <f>A_R[[#This Row],[7+]]-A_R[[#This Row],[8+]]</f>
        <v>#VALUE!</v>
      </c>
      <c r="AI318" s="5" t="e">
        <f>A_R[[#This Row],[8+]]-A_R[[#This Row],[9+]]</f>
        <v>#VALUE!</v>
      </c>
      <c r="AJ318" s="5" t="e">
        <f>A_R[[#This Row],[9+]]-A_R[[#This Row],[10+]]</f>
        <v>#VALUE!</v>
      </c>
      <c r="AK318" s="5" t="e">
        <f>A_R[[#This Row],[10+]]-A_R[[#This Row],[11+]]</f>
        <v>#VALUE!</v>
      </c>
      <c r="AL318" s="5" t="e">
        <f>A_R[[#This Row],[11+]]-A_R[[#This Row],[12+]]</f>
        <v>#VALUE!</v>
      </c>
      <c r="AM318" s="5" t="e">
        <f>A_R[[#This Row],[12+]]-A_R[[#This Row],[13+]]</f>
        <v>#VALUE!</v>
      </c>
      <c r="AN318" s="5" t="e">
        <f>A_R[[#This Row],[13+]]-A_R[[#This Row],[14+]]</f>
        <v>#VALUE!</v>
      </c>
      <c r="AO318" s="5" t="e">
        <f>A_R[[#This Row],[14+]]-A_R[[#This Row],[15+]]</f>
        <v>#VALUE!</v>
      </c>
      <c r="AP318" s="5" t="e">
        <f>A_R[[#This Row],[15+]]-A_R[[#This Row],[16+]]</f>
        <v>#VALUE!</v>
      </c>
      <c r="AQ318" s="5" t="e">
        <f>A_R[[#This Row],[16+]]-A_R[[#This Row],[17+]]</f>
        <v>#VALUE!</v>
      </c>
      <c r="AR318" s="5" t="e">
        <f>A_R[[#This Row],[17+]]-A_R[[#This Row],[18+]]</f>
        <v>#VALUE!</v>
      </c>
      <c r="AS318" s="5" t="e">
        <f>A_R[[#This Row],[18+]]-A_R[[#This Row],[19+]]</f>
        <v>#VALUE!</v>
      </c>
      <c r="AT318" s="5" t="e">
        <f>A_R[[#This Row],[19+]]-A_R[[#This Row],[20+]]</f>
        <v>#VALUE!</v>
      </c>
      <c r="AU318" s="5" t="e">
        <f>A_R[[#This Row],[20+]]-A_R[[#This Row],[21+]]</f>
        <v>#VALUE!</v>
      </c>
      <c r="AV318" s="5" t="e">
        <f>A_R[[#This Row],[21+]]-A_R[[#This Row],[22+]]</f>
        <v>#VALUE!</v>
      </c>
      <c r="AW318" s="5" t="e">
        <f>A_R[[#This Row],[22+]]-A_R[[#This Row],[23+]]</f>
        <v>#VALUE!</v>
      </c>
      <c r="AX318" s="5" t="e">
        <f>A_R[[#This Row],[23+]]-A_R[[#This Row],[24+]]</f>
        <v>#VALUE!</v>
      </c>
      <c r="AY318" s="5" t="e">
        <f>A_R[[#This Row],[24+]]-A_R[[#This Row],[25+]]</f>
        <v>#VALUE!</v>
      </c>
      <c r="AZ318" s="5" t="e">
        <f>A_R[[#This Row],[25+]]-A_R[[#This Row],[26+]]</f>
        <v>#VALUE!</v>
      </c>
      <c r="BA318" s="5" t="e">
        <f>A_R[[#This Row],[26+]]-A_R[[#This Row],[27+]]</f>
        <v>#VALUE!</v>
      </c>
      <c r="BB318" s="5" t="e">
        <f>A_R[[#This Row],[27+]]-A_R[[#This Row],[28+]]</f>
        <v>#VALUE!</v>
      </c>
    </row>
    <row r="319" spans="32:54" x14ac:dyDescent="0.25">
      <c r="AF319" s="5" t="e">
        <f>A_R[[#This Row],[5+]]-A_R[[#This Row],[6+]]</f>
        <v>#VALUE!</v>
      </c>
      <c r="AG319" s="5" t="e">
        <f>A_R[[#This Row],[6+]]-A_R[[#This Row],[7+]]</f>
        <v>#VALUE!</v>
      </c>
      <c r="AH319" s="5" t="e">
        <f>A_R[[#This Row],[7+]]-A_R[[#This Row],[8+]]</f>
        <v>#VALUE!</v>
      </c>
      <c r="AI319" s="5" t="e">
        <f>A_R[[#This Row],[8+]]-A_R[[#This Row],[9+]]</f>
        <v>#VALUE!</v>
      </c>
      <c r="AJ319" s="5" t="e">
        <f>A_R[[#This Row],[9+]]-A_R[[#This Row],[10+]]</f>
        <v>#VALUE!</v>
      </c>
      <c r="AK319" s="5" t="e">
        <f>A_R[[#This Row],[10+]]-A_R[[#This Row],[11+]]</f>
        <v>#VALUE!</v>
      </c>
      <c r="AL319" s="5" t="e">
        <f>A_R[[#This Row],[11+]]-A_R[[#This Row],[12+]]</f>
        <v>#VALUE!</v>
      </c>
      <c r="AM319" s="5" t="e">
        <f>A_R[[#This Row],[12+]]-A_R[[#This Row],[13+]]</f>
        <v>#VALUE!</v>
      </c>
      <c r="AN319" s="5" t="e">
        <f>A_R[[#This Row],[13+]]-A_R[[#This Row],[14+]]</f>
        <v>#VALUE!</v>
      </c>
      <c r="AO319" s="5" t="e">
        <f>A_R[[#This Row],[14+]]-A_R[[#This Row],[15+]]</f>
        <v>#VALUE!</v>
      </c>
      <c r="AP319" s="5" t="e">
        <f>A_R[[#This Row],[15+]]-A_R[[#This Row],[16+]]</f>
        <v>#VALUE!</v>
      </c>
      <c r="AQ319" s="5" t="e">
        <f>A_R[[#This Row],[16+]]-A_R[[#This Row],[17+]]</f>
        <v>#VALUE!</v>
      </c>
      <c r="AR319" s="5" t="e">
        <f>A_R[[#This Row],[17+]]-A_R[[#This Row],[18+]]</f>
        <v>#VALUE!</v>
      </c>
      <c r="AS319" s="5" t="e">
        <f>A_R[[#This Row],[18+]]-A_R[[#This Row],[19+]]</f>
        <v>#VALUE!</v>
      </c>
      <c r="AT319" s="5" t="e">
        <f>A_R[[#This Row],[19+]]-A_R[[#This Row],[20+]]</f>
        <v>#VALUE!</v>
      </c>
      <c r="AU319" s="5" t="e">
        <f>A_R[[#This Row],[20+]]-A_R[[#This Row],[21+]]</f>
        <v>#VALUE!</v>
      </c>
      <c r="AV319" s="5" t="e">
        <f>A_R[[#This Row],[21+]]-A_R[[#This Row],[22+]]</f>
        <v>#VALUE!</v>
      </c>
      <c r="AW319" s="5" t="e">
        <f>A_R[[#This Row],[22+]]-A_R[[#This Row],[23+]]</f>
        <v>#VALUE!</v>
      </c>
      <c r="AX319" s="5" t="e">
        <f>A_R[[#This Row],[23+]]-A_R[[#This Row],[24+]]</f>
        <v>#VALUE!</v>
      </c>
      <c r="AY319" s="5" t="e">
        <f>A_R[[#This Row],[24+]]-A_R[[#This Row],[25+]]</f>
        <v>#VALUE!</v>
      </c>
      <c r="AZ319" s="5" t="e">
        <f>A_R[[#This Row],[25+]]-A_R[[#This Row],[26+]]</f>
        <v>#VALUE!</v>
      </c>
      <c r="BA319" s="5" t="e">
        <f>A_R[[#This Row],[26+]]-A_R[[#This Row],[27+]]</f>
        <v>#VALUE!</v>
      </c>
      <c r="BB319" s="5" t="e">
        <f>A_R[[#This Row],[27+]]-A_R[[#This Row],[28+]]</f>
        <v>#VALUE!</v>
      </c>
    </row>
    <row r="320" spans="32:54" x14ac:dyDescent="0.25">
      <c r="AF320" s="5" t="e">
        <f>A_R[[#This Row],[5+]]-A_R[[#This Row],[6+]]</f>
        <v>#VALUE!</v>
      </c>
      <c r="AG320" s="5" t="e">
        <f>A_R[[#This Row],[6+]]-A_R[[#This Row],[7+]]</f>
        <v>#VALUE!</v>
      </c>
      <c r="AH320" s="5" t="e">
        <f>A_R[[#This Row],[7+]]-A_R[[#This Row],[8+]]</f>
        <v>#VALUE!</v>
      </c>
      <c r="AI320" s="5" t="e">
        <f>A_R[[#This Row],[8+]]-A_R[[#This Row],[9+]]</f>
        <v>#VALUE!</v>
      </c>
      <c r="AJ320" s="5" t="e">
        <f>A_R[[#This Row],[9+]]-A_R[[#This Row],[10+]]</f>
        <v>#VALUE!</v>
      </c>
      <c r="AK320" s="5" t="e">
        <f>A_R[[#This Row],[10+]]-A_R[[#This Row],[11+]]</f>
        <v>#VALUE!</v>
      </c>
      <c r="AL320" s="5" t="e">
        <f>A_R[[#This Row],[11+]]-A_R[[#This Row],[12+]]</f>
        <v>#VALUE!</v>
      </c>
      <c r="AM320" s="5" t="e">
        <f>A_R[[#This Row],[12+]]-A_R[[#This Row],[13+]]</f>
        <v>#VALUE!</v>
      </c>
      <c r="AN320" s="5" t="e">
        <f>A_R[[#This Row],[13+]]-A_R[[#This Row],[14+]]</f>
        <v>#VALUE!</v>
      </c>
      <c r="AO320" s="5" t="e">
        <f>A_R[[#This Row],[14+]]-A_R[[#This Row],[15+]]</f>
        <v>#VALUE!</v>
      </c>
      <c r="AP320" s="5" t="e">
        <f>A_R[[#This Row],[15+]]-A_R[[#This Row],[16+]]</f>
        <v>#VALUE!</v>
      </c>
      <c r="AQ320" s="5" t="e">
        <f>A_R[[#This Row],[16+]]-A_R[[#This Row],[17+]]</f>
        <v>#VALUE!</v>
      </c>
      <c r="AR320" s="5" t="e">
        <f>A_R[[#This Row],[17+]]-A_R[[#This Row],[18+]]</f>
        <v>#VALUE!</v>
      </c>
      <c r="AS320" s="5" t="e">
        <f>A_R[[#This Row],[18+]]-A_R[[#This Row],[19+]]</f>
        <v>#VALUE!</v>
      </c>
      <c r="AT320" s="5" t="e">
        <f>A_R[[#This Row],[19+]]-A_R[[#This Row],[20+]]</f>
        <v>#VALUE!</v>
      </c>
      <c r="AU320" s="5" t="e">
        <f>A_R[[#This Row],[20+]]-A_R[[#This Row],[21+]]</f>
        <v>#VALUE!</v>
      </c>
      <c r="AV320" s="5" t="e">
        <f>A_R[[#This Row],[21+]]-A_R[[#This Row],[22+]]</f>
        <v>#VALUE!</v>
      </c>
      <c r="AW320" s="5" t="e">
        <f>A_R[[#This Row],[22+]]-A_R[[#This Row],[23+]]</f>
        <v>#VALUE!</v>
      </c>
      <c r="AX320" s="5" t="e">
        <f>A_R[[#This Row],[23+]]-A_R[[#This Row],[24+]]</f>
        <v>#VALUE!</v>
      </c>
      <c r="AY320" s="5" t="e">
        <f>A_R[[#This Row],[24+]]-A_R[[#This Row],[25+]]</f>
        <v>#VALUE!</v>
      </c>
      <c r="AZ320" s="5" t="e">
        <f>A_R[[#This Row],[25+]]-A_R[[#This Row],[26+]]</f>
        <v>#VALUE!</v>
      </c>
      <c r="BA320" s="5" t="e">
        <f>A_R[[#This Row],[26+]]-A_R[[#This Row],[27+]]</f>
        <v>#VALUE!</v>
      </c>
      <c r="BB320" s="5" t="e">
        <f>A_R[[#This Row],[27+]]-A_R[[#This Row],[28+]]</f>
        <v>#VALUE!</v>
      </c>
    </row>
    <row r="321" spans="32:54" x14ac:dyDescent="0.25">
      <c r="AF321" s="5" t="e">
        <f>A_R[[#This Row],[5+]]-A_R[[#This Row],[6+]]</f>
        <v>#VALUE!</v>
      </c>
      <c r="AG321" s="5" t="e">
        <f>A_R[[#This Row],[6+]]-A_R[[#This Row],[7+]]</f>
        <v>#VALUE!</v>
      </c>
      <c r="AH321" s="5" t="e">
        <f>A_R[[#This Row],[7+]]-A_R[[#This Row],[8+]]</f>
        <v>#VALUE!</v>
      </c>
      <c r="AI321" s="5" t="e">
        <f>A_R[[#This Row],[8+]]-A_R[[#This Row],[9+]]</f>
        <v>#VALUE!</v>
      </c>
      <c r="AJ321" s="5" t="e">
        <f>A_R[[#This Row],[9+]]-A_R[[#This Row],[10+]]</f>
        <v>#VALUE!</v>
      </c>
      <c r="AK321" s="5" t="e">
        <f>A_R[[#This Row],[10+]]-A_R[[#This Row],[11+]]</f>
        <v>#VALUE!</v>
      </c>
      <c r="AL321" s="5" t="e">
        <f>A_R[[#This Row],[11+]]-A_R[[#This Row],[12+]]</f>
        <v>#VALUE!</v>
      </c>
      <c r="AM321" s="5" t="e">
        <f>A_R[[#This Row],[12+]]-A_R[[#This Row],[13+]]</f>
        <v>#VALUE!</v>
      </c>
      <c r="AN321" s="5" t="e">
        <f>A_R[[#This Row],[13+]]-A_R[[#This Row],[14+]]</f>
        <v>#VALUE!</v>
      </c>
      <c r="AO321" s="5" t="e">
        <f>A_R[[#This Row],[14+]]-A_R[[#This Row],[15+]]</f>
        <v>#VALUE!</v>
      </c>
      <c r="AP321" s="5" t="e">
        <f>A_R[[#This Row],[15+]]-A_R[[#This Row],[16+]]</f>
        <v>#VALUE!</v>
      </c>
      <c r="AQ321" s="5" t="e">
        <f>A_R[[#This Row],[16+]]-A_R[[#This Row],[17+]]</f>
        <v>#VALUE!</v>
      </c>
      <c r="AR321" s="5" t="e">
        <f>A_R[[#This Row],[17+]]-A_R[[#This Row],[18+]]</f>
        <v>#VALUE!</v>
      </c>
      <c r="AS321" s="5" t="e">
        <f>A_R[[#This Row],[18+]]-A_R[[#This Row],[19+]]</f>
        <v>#VALUE!</v>
      </c>
      <c r="AT321" s="5" t="e">
        <f>A_R[[#This Row],[19+]]-A_R[[#This Row],[20+]]</f>
        <v>#VALUE!</v>
      </c>
      <c r="AU321" s="5" t="e">
        <f>A_R[[#This Row],[20+]]-A_R[[#This Row],[21+]]</f>
        <v>#VALUE!</v>
      </c>
      <c r="AV321" s="5" t="e">
        <f>A_R[[#This Row],[21+]]-A_R[[#This Row],[22+]]</f>
        <v>#VALUE!</v>
      </c>
      <c r="AW321" s="5" t="e">
        <f>A_R[[#This Row],[22+]]-A_R[[#This Row],[23+]]</f>
        <v>#VALUE!</v>
      </c>
      <c r="AX321" s="5" t="e">
        <f>A_R[[#This Row],[23+]]-A_R[[#This Row],[24+]]</f>
        <v>#VALUE!</v>
      </c>
      <c r="AY321" s="5" t="e">
        <f>A_R[[#This Row],[24+]]-A_R[[#This Row],[25+]]</f>
        <v>#VALUE!</v>
      </c>
      <c r="AZ321" s="5" t="e">
        <f>A_R[[#This Row],[25+]]-A_R[[#This Row],[26+]]</f>
        <v>#VALUE!</v>
      </c>
      <c r="BA321" s="5" t="e">
        <f>A_R[[#This Row],[26+]]-A_R[[#This Row],[27+]]</f>
        <v>#VALUE!</v>
      </c>
      <c r="BB321" s="5" t="e">
        <f>A_R[[#This Row],[27+]]-A_R[[#This Row],[28+]]</f>
        <v>#VALUE!</v>
      </c>
    </row>
    <row r="322" spans="32:54" x14ac:dyDescent="0.25">
      <c r="AF322" s="5" t="e">
        <f>A_R[[#This Row],[5+]]-A_R[[#This Row],[6+]]</f>
        <v>#VALUE!</v>
      </c>
      <c r="AG322" s="5" t="e">
        <f>A_R[[#This Row],[6+]]-A_R[[#This Row],[7+]]</f>
        <v>#VALUE!</v>
      </c>
      <c r="AH322" s="5" t="e">
        <f>A_R[[#This Row],[7+]]-A_R[[#This Row],[8+]]</f>
        <v>#VALUE!</v>
      </c>
      <c r="AI322" s="5" t="e">
        <f>A_R[[#This Row],[8+]]-A_R[[#This Row],[9+]]</f>
        <v>#VALUE!</v>
      </c>
      <c r="AJ322" s="5" t="e">
        <f>A_R[[#This Row],[9+]]-A_R[[#This Row],[10+]]</f>
        <v>#VALUE!</v>
      </c>
      <c r="AK322" s="5" t="e">
        <f>A_R[[#This Row],[10+]]-A_R[[#This Row],[11+]]</f>
        <v>#VALUE!</v>
      </c>
      <c r="AL322" s="5" t="e">
        <f>A_R[[#This Row],[11+]]-A_R[[#This Row],[12+]]</f>
        <v>#VALUE!</v>
      </c>
      <c r="AM322" s="5" t="e">
        <f>A_R[[#This Row],[12+]]-A_R[[#This Row],[13+]]</f>
        <v>#VALUE!</v>
      </c>
      <c r="AN322" s="5" t="e">
        <f>A_R[[#This Row],[13+]]-A_R[[#This Row],[14+]]</f>
        <v>#VALUE!</v>
      </c>
      <c r="AO322" s="5" t="e">
        <f>A_R[[#This Row],[14+]]-A_R[[#This Row],[15+]]</f>
        <v>#VALUE!</v>
      </c>
      <c r="AP322" s="5" t="e">
        <f>A_R[[#This Row],[15+]]-A_R[[#This Row],[16+]]</f>
        <v>#VALUE!</v>
      </c>
      <c r="AQ322" s="5" t="e">
        <f>A_R[[#This Row],[16+]]-A_R[[#This Row],[17+]]</f>
        <v>#VALUE!</v>
      </c>
      <c r="AR322" s="5" t="e">
        <f>A_R[[#This Row],[17+]]-A_R[[#This Row],[18+]]</f>
        <v>#VALUE!</v>
      </c>
      <c r="AS322" s="5" t="e">
        <f>A_R[[#This Row],[18+]]-A_R[[#This Row],[19+]]</f>
        <v>#VALUE!</v>
      </c>
      <c r="AT322" s="5" t="e">
        <f>A_R[[#This Row],[19+]]-A_R[[#This Row],[20+]]</f>
        <v>#VALUE!</v>
      </c>
      <c r="AU322" s="5" t="e">
        <f>A_R[[#This Row],[20+]]-A_R[[#This Row],[21+]]</f>
        <v>#VALUE!</v>
      </c>
      <c r="AV322" s="5" t="e">
        <f>A_R[[#This Row],[21+]]-A_R[[#This Row],[22+]]</f>
        <v>#VALUE!</v>
      </c>
      <c r="AW322" s="5" t="e">
        <f>A_R[[#This Row],[22+]]-A_R[[#This Row],[23+]]</f>
        <v>#VALUE!</v>
      </c>
      <c r="AX322" s="5" t="e">
        <f>A_R[[#This Row],[23+]]-A_R[[#This Row],[24+]]</f>
        <v>#VALUE!</v>
      </c>
      <c r="AY322" s="5" t="e">
        <f>A_R[[#This Row],[24+]]-A_R[[#This Row],[25+]]</f>
        <v>#VALUE!</v>
      </c>
      <c r="AZ322" s="5" t="e">
        <f>A_R[[#This Row],[25+]]-A_R[[#This Row],[26+]]</f>
        <v>#VALUE!</v>
      </c>
      <c r="BA322" s="5" t="e">
        <f>A_R[[#This Row],[26+]]-A_R[[#This Row],[27+]]</f>
        <v>#VALUE!</v>
      </c>
      <c r="BB322" s="5" t="e">
        <f>A_R[[#This Row],[27+]]-A_R[[#This Row],[28+]]</f>
        <v>#VALUE!</v>
      </c>
    </row>
    <row r="323" spans="32:54" x14ac:dyDescent="0.25">
      <c r="AF323" s="5" t="e">
        <f>A_R[[#This Row],[5+]]-A_R[[#This Row],[6+]]</f>
        <v>#VALUE!</v>
      </c>
      <c r="AG323" s="5" t="e">
        <f>A_R[[#This Row],[6+]]-A_R[[#This Row],[7+]]</f>
        <v>#VALUE!</v>
      </c>
      <c r="AH323" s="5" t="e">
        <f>A_R[[#This Row],[7+]]-A_R[[#This Row],[8+]]</f>
        <v>#VALUE!</v>
      </c>
      <c r="AI323" s="5" t="e">
        <f>A_R[[#This Row],[8+]]-A_R[[#This Row],[9+]]</f>
        <v>#VALUE!</v>
      </c>
      <c r="AJ323" s="5" t="e">
        <f>A_R[[#This Row],[9+]]-A_R[[#This Row],[10+]]</f>
        <v>#VALUE!</v>
      </c>
      <c r="AK323" s="5" t="e">
        <f>A_R[[#This Row],[10+]]-A_R[[#This Row],[11+]]</f>
        <v>#VALUE!</v>
      </c>
      <c r="AL323" s="5" t="e">
        <f>A_R[[#This Row],[11+]]-A_R[[#This Row],[12+]]</f>
        <v>#VALUE!</v>
      </c>
      <c r="AM323" s="5" t="e">
        <f>A_R[[#This Row],[12+]]-A_R[[#This Row],[13+]]</f>
        <v>#VALUE!</v>
      </c>
      <c r="AN323" s="5" t="e">
        <f>A_R[[#This Row],[13+]]-A_R[[#This Row],[14+]]</f>
        <v>#VALUE!</v>
      </c>
      <c r="AO323" s="5" t="e">
        <f>A_R[[#This Row],[14+]]-A_R[[#This Row],[15+]]</f>
        <v>#VALUE!</v>
      </c>
      <c r="AP323" s="5" t="e">
        <f>A_R[[#This Row],[15+]]-A_R[[#This Row],[16+]]</f>
        <v>#VALUE!</v>
      </c>
      <c r="AQ323" s="5" t="e">
        <f>A_R[[#This Row],[16+]]-A_R[[#This Row],[17+]]</f>
        <v>#VALUE!</v>
      </c>
      <c r="AR323" s="5" t="e">
        <f>A_R[[#This Row],[17+]]-A_R[[#This Row],[18+]]</f>
        <v>#VALUE!</v>
      </c>
      <c r="AS323" s="5" t="e">
        <f>A_R[[#This Row],[18+]]-A_R[[#This Row],[19+]]</f>
        <v>#VALUE!</v>
      </c>
      <c r="AT323" s="5" t="e">
        <f>A_R[[#This Row],[19+]]-A_R[[#This Row],[20+]]</f>
        <v>#VALUE!</v>
      </c>
      <c r="AU323" s="5" t="e">
        <f>A_R[[#This Row],[20+]]-A_R[[#This Row],[21+]]</f>
        <v>#VALUE!</v>
      </c>
      <c r="AV323" s="5" t="e">
        <f>A_R[[#This Row],[21+]]-A_R[[#This Row],[22+]]</f>
        <v>#VALUE!</v>
      </c>
      <c r="AW323" s="5" t="e">
        <f>A_R[[#This Row],[22+]]-A_R[[#This Row],[23+]]</f>
        <v>#VALUE!</v>
      </c>
      <c r="AX323" s="5" t="e">
        <f>A_R[[#This Row],[23+]]-A_R[[#This Row],[24+]]</f>
        <v>#VALUE!</v>
      </c>
      <c r="AY323" s="5" t="e">
        <f>A_R[[#This Row],[24+]]-A_R[[#This Row],[25+]]</f>
        <v>#VALUE!</v>
      </c>
      <c r="AZ323" s="5" t="e">
        <f>A_R[[#This Row],[25+]]-A_R[[#This Row],[26+]]</f>
        <v>#VALUE!</v>
      </c>
      <c r="BA323" s="5" t="e">
        <f>A_R[[#This Row],[26+]]-A_R[[#This Row],[27+]]</f>
        <v>#VALUE!</v>
      </c>
      <c r="BB323" s="5" t="e">
        <f>A_R[[#This Row],[27+]]-A_R[[#This Row],[28+]]</f>
        <v>#VALUE!</v>
      </c>
    </row>
    <row r="324" spans="32:54" x14ac:dyDescent="0.25">
      <c r="AF324" s="5" t="e">
        <f>A_R[[#This Row],[5+]]-A_R[[#This Row],[6+]]</f>
        <v>#VALUE!</v>
      </c>
      <c r="AG324" s="5" t="e">
        <f>A_R[[#This Row],[6+]]-A_R[[#This Row],[7+]]</f>
        <v>#VALUE!</v>
      </c>
      <c r="AH324" s="5" t="e">
        <f>A_R[[#This Row],[7+]]-A_R[[#This Row],[8+]]</f>
        <v>#VALUE!</v>
      </c>
      <c r="AI324" s="5" t="e">
        <f>A_R[[#This Row],[8+]]-A_R[[#This Row],[9+]]</f>
        <v>#VALUE!</v>
      </c>
      <c r="AJ324" s="5" t="e">
        <f>A_R[[#This Row],[9+]]-A_R[[#This Row],[10+]]</f>
        <v>#VALUE!</v>
      </c>
      <c r="AK324" s="5" t="e">
        <f>A_R[[#This Row],[10+]]-A_R[[#This Row],[11+]]</f>
        <v>#VALUE!</v>
      </c>
      <c r="AL324" s="5" t="e">
        <f>A_R[[#This Row],[11+]]-A_R[[#This Row],[12+]]</f>
        <v>#VALUE!</v>
      </c>
      <c r="AM324" s="5" t="e">
        <f>A_R[[#This Row],[12+]]-A_R[[#This Row],[13+]]</f>
        <v>#VALUE!</v>
      </c>
      <c r="AN324" s="5" t="e">
        <f>A_R[[#This Row],[13+]]-A_R[[#This Row],[14+]]</f>
        <v>#VALUE!</v>
      </c>
      <c r="AO324" s="5" t="e">
        <f>A_R[[#This Row],[14+]]-A_R[[#This Row],[15+]]</f>
        <v>#VALUE!</v>
      </c>
      <c r="AP324" s="5" t="e">
        <f>A_R[[#This Row],[15+]]-A_R[[#This Row],[16+]]</f>
        <v>#VALUE!</v>
      </c>
      <c r="AQ324" s="5" t="e">
        <f>A_R[[#This Row],[16+]]-A_R[[#This Row],[17+]]</f>
        <v>#VALUE!</v>
      </c>
      <c r="AR324" s="5" t="e">
        <f>A_R[[#This Row],[17+]]-A_R[[#This Row],[18+]]</f>
        <v>#VALUE!</v>
      </c>
      <c r="AS324" s="5" t="e">
        <f>A_R[[#This Row],[18+]]-A_R[[#This Row],[19+]]</f>
        <v>#VALUE!</v>
      </c>
      <c r="AT324" s="5" t="e">
        <f>A_R[[#This Row],[19+]]-A_R[[#This Row],[20+]]</f>
        <v>#VALUE!</v>
      </c>
      <c r="AU324" s="5" t="e">
        <f>A_R[[#This Row],[20+]]-A_R[[#This Row],[21+]]</f>
        <v>#VALUE!</v>
      </c>
      <c r="AV324" s="5" t="e">
        <f>A_R[[#This Row],[21+]]-A_R[[#This Row],[22+]]</f>
        <v>#VALUE!</v>
      </c>
      <c r="AW324" s="5" t="e">
        <f>A_R[[#This Row],[22+]]-A_R[[#This Row],[23+]]</f>
        <v>#VALUE!</v>
      </c>
      <c r="AX324" s="5" t="e">
        <f>A_R[[#This Row],[23+]]-A_R[[#This Row],[24+]]</f>
        <v>#VALUE!</v>
      </c>
      <c r="AY324" s="5" t="e">
        <f>A_R[[#This Row],[24+]]-A_R[[#This Row],[25+]]</f>
        <v>#VALUE!</v>
      </c>
      <c r="AZ324" s="5" t="e">
        <f>A_R[[#This Row],[25+]]-A_R[[#This Row],[26+]]</f>
        <v>#VALUE!</v>
      </c>
      <c r="BA324" s="5" t="e">
        <f>A_R[[#This Row],[26+]]-A_R[[#This Row],[27+]]</f>
        <v>#VALUE!</v>
      </c>
      <c r="BB324" s="5" t="e">
        <f>A_R[[#This Row],[27+]]-A_R[[#This Row],[28+]]</f>
        <v>#VALUE!</v>
      </c>
    </row>
    <row r="325" spans="32:54" x14ac:dyDescent="0.25">
      <c r="AF325" s="5" t="e">
        <f>A_R[[#This Row],[5+]]-A_R[[#This Row],[6+]]</f>
        <v>#VALUE!</v>
      </c>
      <c r="AG325" s="5" t="e">
        <f>A_R[[#This Row],[6+]]-A_R[[#This Row],[7+]]</f>
        <v>#VALUE!</v>
      </c>
      <c r="AH325" s="5" t="e">
        <f>A_R[[#This Row],[7+]]-A_R[[#This Row],[8+]]</f>
        <v>#VALUE!</v>
      </c>
      <c r="AI325" s="5" t="e">
        <f>A_R[[#This Row],[8+]]-A_R[[#This Row],[9+]]</f>
        <v>#VALUE!</v>
      </c>
      <c r="AJ325" s="5" t="e">
        <f>A_R[[#This Row],[9+]]-A_R[[#This Row],[10+]]</f>
        <v>#VALUE!</v>
      </c>
      <c r="AK325" s="5" t="e">
        <f>A_R[[#This Row],[10+]]-A_R[[#This Row],[11+]]</f>
        <v>#VALUE!</v>
      </c>
      <c r="AL325" s="5" t="e">
        <f>A_R[[#This Row],[11+]]-A_R[[#This Row],[12+]]</f>
        <v>#VALUE!</v>
      </c>
      <c r="AM325" s="5" t="e">
        <f>A_R[[#This Row],[12+]]-A_R[[#This Row],[13+]]</f>
        <v>#VALUE!</v>
      </c>
      <c r="AN325" s="5" t="e">
        <f>A_R[[#This Row],[13+]]-A_R[[#This Row],[14+]]</f>
        <v>#VALUE!</v>
      </c>
      <c r="AO325" s="5" t="e">
        <f>A_R[[#This Row],[14+]]-A_R[[#This Row],[15+]]</f>
        <v>#VALUE!</v>
      </c>
      <c r="AP325" s="5" t="e">
        <f>A_R[[#This Row],[15+]]-A_R[[#This Row],[16+]]</f>
        <v>#VALUE!</v>
      </c>
      <c r="AQ325" s="5" t="e">
        <f>A_R[[#This Row],[16+]]-A_R[[#This Row],[17+]]</f>
        <v>#VALUE!</v>
      </c>
      <c r="AR325" s="5" t="e">
        <f>A_R[[#This Row],[17+]]-A_R[[#This Row],[18+]]</f>
        <v>#VALUE!</v>
      </c>
      <c r="AS325" s="5" t="e">
        <f>A_R[[#This Row],[18+]]-A_R[[#This Row],[19+]]</f>
        <v>#VALUE!</v>
      </c>
      <c r="AT325" s="5" t="e">
        <f>A_R[[#This Row],[19+]]-A_R[[#This Row],[20+]]</f>
        <v>#VALUE!</v>
      </c>
      <c r="AU325" s="5" t="e">
        <f>A_R[[#This Row],[20+]]-A_R[[#This Row],[21+]]</f>
        <v>#VALUE!</v>
      </c>
      <c r="AV325" s="5" t="e">
        <f>A_R[[#This Row],[21+]]-A_R[[#This Row],[22+]]</f>
        <v>#VALUE!</v>
      </c>
      <c r="AW325" s="5" t="e">
        <f>A_R[[#This Row],[22+]]-A_R[[#This Row],[23+]]</f>
        <v>#VALUE!</v>
      </c>
      <c r="AX325" s="5" t="e">
        <f>A_R[[#This Row],[23+]]-A_R[[#This Row],[24+]]</f>
        <v>#VALUE!</v>
      </c>
      <c r="AY325" s="5" t="e">
        <f>A_R[[#This Row],[24+]]-A_R[[#This Row],[25+]]</f>
        <v>#VALUE!</v>
      </c>
      <c r="AZ325" s="5" t="e">
        <f>A_R[[#This Row],[25+]]-A_R[[#This Row],[26+]]</f>
        <v>#VALUE!</v>
      </c>
      <c r="BA325" s="5" t="e">
        <f>A_R[[#This Row],[26+]]-A_R[[#This Row],[27+]]</f>
        <v>#VALUE!</v>
      </c>
      <c r="BB325" s="5" t="e">
        <f>A_R[[#This Row],[27+]]-A_R[[#This Row],[28+]]</f>
        <v>#VALUE!</v>
      </c>
    </row>
    <row r="326" spans="32:54" x14ac:dyDescent="0.25">
      <c r="AF326" s="5" t="e">
        <f>A_R[[#This Row],[5+]]-A_R[[#This Row],[6+]]</f>
        <v>#VALUE!</v>
      </c>
      <c r="AG326" s="5" t="e">
        <f>A_R[[#This Row],[6+]]-A_R[[#This Row],[7+]]</f>
        <v>#VALUE!</v>
      </c>
      <c r="AH326" s="5" t="e">
        <f>A_R[[#This Row],[7+]]-A_R[[#This Row],[8+]]</f>
        <v>#VALUE!</v>
      </c>
      <c r="AI326" s="5" t="e">
        <f>A_R[[#This Row],[8+]]-A_R[[#This Row],[9+]]</f>
        <v>#VALUE!</v>
      </c>
      <c r="AJ326" s="5" t="e">
        <f>A_R[[#This Row],[9+]]-A_R[[#This Row],[10+]]</f>
        <v>#VALUE!</v>
      </c>
      <c r="AK326" s="5" t="e">
        <f>A_R[[#This Row],[10+]]-A_R[[#This Row],[11+]]</f>
        <v>#VALUE!</v>
      </c>
      <c r="AL326" s="5" t="e">
        <f>A_R[[#This Row],[11+]]-A_R[[#This Row],[12+]]</f>
        <v>#VALUE!</v>
      </c>
      <c r="AM326" s="5" t="e">
        <f>A_R[[#This Row],[12+]]-A_R[[#This Row],[13+]]</f>
        <v>#VALUE!</v>
      </c>
      <c r="AN326" s="5" t="e">
        <f>A_R[[#This Row],[13+]]-A_R[[#This Row],[14+]]</f>
        <v>#VALUE!</v>
      </c>
      <c r="AO326" s="5" t="e">
        <f>A_R[[#This Row],[14+]]-A_R[[#This Row],[15+]]</f>
        <v>#VALUE!</v>
      </c>
      <c r="AP326" s="5" t="e">
        <f>A_R[[#This Row],[15+]]-A_R[[#This Row],[16+]]</f>
        <v>#VALUE!</v>
      </c>
      <c r="AQ326" s="5" t="e">
        <f>A_R[[#This Row],[16+]]-A_R[[#This Row],[17+]]</f>
        <v>#VALUE!</v>
      </c>
      <c r="AR326" s="5" t="e">
        <f>A_R[[#This Row],[17+]]-A_R[[#This Row],[18+]]</f>
        <v>#VALUE!</v>
      </c>
      <c r="AS326" s="5" t="e">
        <f>A_R[[#This Row],[18+]]-A_R[[#This Row],[19+]]</f>
        <v>#VALUE!</v>
      </c>
      <c r="AT326" s="5" t="e">
        <f>A_R[[#This Row],[19+]]-A_R[[#This Row],[20+]]</f>
        <v>#VALUE!</v>
      </c>
      <c r="AU326" s="5" t="e">
        <f>A_R[[#This Row],[20+]]-A_R[[#This Row],[21+]]</f>
        <v>#VALUE!</v>
      </c>
      <c r="AV326" s="5" t="e">
        <f>A_R[[#This Row],[21+]]-A_R[[#This Row],[22+]]</f>
        <v>#VALUE!</v>
      </c>
      <c r="AW326" s="5" t="e">
        <f>A_R[[#This Row],[22+]]-A_R[[#This Row],[23+]]</f>
        <v>#VALUE!</v>
      </c>
      <c r="AX326" s="5" t="e">
        <f>A_R[[#This Row],[23+]]-A_R[[#This Row],[24+]]</f>
        <v>#VALUE!</v>
      </c>
      <c r="AY326" s="5" t="e">
        <f>A_R[[#This Row],[24+]]-A_R[[#This Row],[25+]]</f>
        <v>#VALUE!</v>
      </c>
      <c r="AZ326" s="5" t="e">
        <f>A_R[[#This Row],[25+]]-A_R[[#This Row],[26+]]</f>
        <v>#VALUE!</v>
      </c>
      <c r="BA326" s="5" t="e">
        <f>A_R[[#This Row],[26+]]-A_R[[#This Row],[27+]]</f>
        <v>#VALUE!</v>
      </c>
      <c r="BB326" s="5" t="e">
        <f>A_R[[#This Row],[27+]]-A_R[[#This Row],[28+]]</f>
        <v>#VALUE!</v>
      </c>
    </row>
    <row r="327" spans="32:54" x14ac:dyDescent="0.25">
      <c r="AF327" s="5" t="e">
        <f>A_R[[#This Row],[5+]]-A_R[[#This Row],[6+]]</f>
        <v>#VALUE!</v>
      </c>
      <c r="AG327" s="5" t="e">
        <f>A_R[[#This Row],[6+]]-A_R[[#This Row],[7+]]</f>
        <v>#VALUE!</v>
      </c>
      <c r="AH327" s="5" t="e">
        <f>A_R[[#This Row],[7+]]-A_R[[#This Row],[8+]]</f>
        <v>#VALUE!</v>
      </c>
      <c r="AI327" s="5" t="e">
        <f>A_R[[#This Row],[8+]]-A_R[[#This Row],[9+]]</f>
        <v>#VALUE!</v>
      </c>
      <c r="AJ327" s="5" t="e">
        <f>A_R[[#This Row],[9+]]-A_R[[#This Row],[10+]]</f>
        <v>#VALUE!</v>
      </c>
      <c r="AK327" s="5" t="e">
        <f>A_R[[#This Row],[10+]]-A_R[[#This Row],[11+]]</f>
        <v>#VALUE!</v>
      </c>
      <c r="AL327" s="5" t="e">
        <f>A_R[[#This Row],[11+]]-A_R[[#This Row],[12+]]</f>
        <v>#VALUE!</v>
      </c>
      <c r="AM327" s="5" t="e">
        <f>A_R[[#This Row],[12+]]-A_R[[#This Row],[13+]]</f>
        <v>#VALUE!</v>
      </c>
      <c r="AN327" s="5" t="e">
        <f>A_R[[#This Row],[13+]]-A_R[[#This Row],[14+]]</f>
        <v>#VALUE!</v>
      </c>
      <c r="AO327" s="5" t="e">
        <f>A_R[[#This Row],[14+]]-A_R[[#This Row],[15+]]</f>
        <v>#VALUE!</v>
      </c>
      <c r="AP327" s="5" t="e">
        <f>A_R[[#This Row],[15+]]-A_R[[#This Row],[16+]]</f>
        <v>#VALUE!</v>
      </c>
      <c r="AQ327" s="5" t="e">
        <f>A_R[[#This Row],[16+]]-A_R[[#This Row],[17+]]</f>
        <v>#VALUE!</v>
      </c>
      <c r="AR327" s="5" t="e">
        <f>A_R[[#This Row],[17+]]-A_R[[#This Row],[18+]]</f>
        <v>#VALUE!</v>
      </c>
      <c r="AS327" s="5" t="e">
        <f>A_R[[#This Row],[18+]]-A_R[[#This Row],[19+]]</f>
        <v>#VALUE!</v>
      </c>
      <c r="AT327" s="5" t="e">
        <f>A_R[[#This Row],[19+]]-A_R[[#This Row],[20+]]</f>
        <v>#VALUE!</v>
      </c>
      <c r="AU327" s="5" t="e">
        <f>A_R[[#This Row],[20+]]-A_R[[#This Row],[21+]]</f>
        <v>#VALUE!</v>
      </c>
      <c r="AV327" s="5" t="e">
        <f>A_R[[#This Row],[21+]]-A_R[[#This Row],[22+]]</f>
        <v>#VALUE!</v>
      </c>
      <c r="AW327" s="5" t="e">
        <f>A_R[[#This Row],[22+]]-A_R[[#This Row],[23+]]</f>
        <v>#VALUE!</v>
      </c>
      <c r="AX327" s="5" t="e">
        <f>A_R[[#This Row],[23+]]-A_R[[#This Row],[24+]]</f>
        <v>#VALUE!</v>
      </c>
      <c r="AY327" s="5" t="e">
        <f>A_R[[#This Row],[24+]]-A_R[[#This Row],[25+]]</f>
        <v>#VALUE!</v>
      </c>
      <c r="AZ327" s="5" t="e">
        <f>A_R[[#This Row],[25+]]-A_R[[#This Row],[26+]]</f>
        <v>#VALUE!</v>
      </c>
      <c r="BA327" s="5" t="e">
        <f>A_R[[#This Row],[26+]]-A_R[[#This Row],[27+]]</f>
        <v>#VALUE!</v>
      </c>
      <c r="BB327" s="5" t="e">
        <f>A_R[[#This Row],[27+]]-A_R[[#This Row],[28+]]</f>
        <v>#VALUE!</v>
      </c>
    </row>
    <row r="328" spans="32:54" x14ac:dyDescent="0.25">
      <c r="AF328" s="5" t="e">
        <f>A_R[[#This Row],[5+]]-A_R[[#This Row],[6+]]</f>
        <v>#VALUE!</v>
      </c>
      <c r="AG328" s="5" t="e">
        <f>A_R[[#This Row],[6+]]-A_R[[#This Row],[7+]]</f>
        <v>#VALUE!</v>
      </c>
      <c r="AH328" s="5" t="e">
        <f>A_R[[#This Row],[7+]]-A_R[[#This Row],[8+]]</f>
        <v>#VALUE!</v>
      </c>
      <c r="AI328" s="5" t="e">
        <f>A_R[[#This Row],[8+]]-A_R[[#This Row],[9+]]</f>
        <v>#VALUE!</v>
      </c>
      <c r="AJ328" s="5" t="e">
        <f>A_R[[#This Row],[9+]]-A_R[[#This Row],[10+]]</f>
        <v>#VALUE!</v>
      </c>
      <c r="AK328" s="5" t="e">
        <f>A_R[[#This Row],[10+]]-A_R[[#This Row],[11+]]</f>
        <v>#VALUE!</v>
      </c>
      <c r="AL328" s="5" t="e">
        <f>A_R[[#This Row],[11+]]-A_R[[#This Row],[12+]]</f>
        <v>#VALUE!</v>
      </c>
      <c r="AM328" s="5" t="e">
        <f>A_R[[#This Row],[12+]]-A_R[[#This Row],[13+]]</f>
        <v>#VALUE!</v>
      </c>
      <c r="AN328" s="5" t="e">
        <f>A_R[[#This Row],[13+]]-A_R[[#This Row],[14+]]</f>
        <v>#VALUE!</v>
      </c>
      <c r="AO328" s="5" t="e">
        <f>A_R[[#This Row],[14+]]-A_R[[#This Row],[15+]]</f>
        <v>#VALUE!</v>
      </c>
      <c r="AP328" s="5" t="e">
        <f>A_R[[#This Row],[15+]]-A_R[[#This Row],[16+]]</f>
        <v>#VALUE!</v>
      </c>
      <c r="AQ328" s="5" t="e">
        <f>A_R[[#This Row],[16+]]-A_R[[#This Row],[17+]]</f>
        <v>#VALUE!</v>
      </c>
      <c r="AR328" s="5" t="e">
        <f>A_R[[#This Row],[17+]]-A_R[[#This Row],[18+]]</f>
        <v>#VALUE!</v>
      </c>
      <c r="AS328" s="5" t="e">
        <f>A_R[[#This Row],[18+]]-A_R[[#This Row],[19+]]</f>
        <v>#VALUE!</v>
      </c>
      <c r="AT328" s="5" t="e">
        <f>A_R[[#This Row],[19+]]-A_R[[#This Row],[20+]]</f>
        <v>#VALUE!</v>
      </c>
      <c r="AU328" s="5" t="e">
        <f>A_R[[#This Row],[20+]]-A_R[[#This Row],[21+]]</f>
        <v>#VALUE!</v>
      </c>
      <c r="AV328" s="5" t="e">
        <f>A_R[[#This Row],[21+]]-A_R[[#This Row],[22+]]</f>
        <v>#VALUE!</v>
      </c>
      <c r="AW328" s="5" t="e">
        <f>A_R[[#This Row],[22+]]-A_R[[#This Row],[23+]]</f>
        <v>#VALUE!</v>
      </c>
      <c r="AX328" s="5" t="e">
        <f>A_R[[#This Row],[23+]]-A_R[[#This Row],[24+]]</f>
        <v>#VALUE!</v>
      </c>
      <c r="AY328" s="5" t="e">
        <f>A_R[[#This Row],[24+]]-A_R[[#This Row],[25+]]</f>
        <v>#VALUE!</v>
      </c>
      <c r="AZ328" s="5" t="e">
        <f>A_R[[#This Row],[25+]]-A_R[[#This Row],[26+]]</f>
        <v>#VALUE!</v>
      </c>
      <c r="BA328" s="5" t="e">
        <f>A_R[[#This Row],[26+]]-A_R[[#This Row],[27+]]</f>
        <v>#VALUE!</v>
      </c>
      <c r="BB328" s="5" t="e">
        <f>A_R[[#This Row],[27+]]-A_R[[#This Row],[28+]]</f>
        <v>#VALUE!</v>
      </c>
    </row>
    <row r="329" spans="32:54" x14ac:dyDescent="0.25">
      <c r="AF329" s="5" t="e">
        <f>A_R[[#This Row],[5+]]-A_R[[#This Row],[6+]]</f>
        <v>#VALUE!</v>
      </c>
      <c r="AG329" s="5" t="e">
        <f>A_R[[#This Row],[6+]]-A_R[[#This Row],[7+]]</f>
        <v>#VALUE!</v>
      </c>
      <c r="AH329" s="5" t="e">
        <f>A_R[[#This Row],[7+]]-A_R[[#This Row],[8+]]</f>
        <v>#VALUE!</v>
      </c>
      <c r="AI329" s="5" t="e">
        <f>A_R[[#This Row],[8+]]-A_R[[#This Row],[9+]]</f>
        <v>#VALUE!</v>
      </c>
      <c r="AJ329" s="5" t="e">
        <f>A_R[[#This Row],[9+]]-A_R[[#This Row],[10+]]</f>
        <v>#VALUE!</v>
      </c>
      <c r="AK329" s="5" t="e">
        <f>A_R[[#This Row],[10+]]-A_R[[#This Row],[11+]]</f>
        <v>#VALUE!</v>
      </c>
      <c r="AL329" s="5" t="e">
        <f>A_R[[#This Row],[11+]]-A_R[[#This Row],[12+]]</f>
        <v>#VALUE!</v>
      </c>
      <c r="AM329" s="5" t="e">
        <f>A_R[[#This Row],[12+]]-A_R[[#This Row],[13+]]</f>
        <v>#VALUE!</v>
      </c>
      <c r="AN329" s="5" t="e">
        <f>A_R[[#This Row],[13+]]-A_R[[#This Row],[14+]]</f>
        <v>#VALUE!</v>
      </c>
      <c r="AO329" s="5" t="e">
        <f>A_R[[#This Row],[14+]]-A_R[[#This Row],[15+]]</f>
        <v>#VALUE!</v>
      </c>
      <c r="AP329" s="5" t="e">
        <f>A_R[[#This Row],[15+]]-A_R[[#This Row],[16+]]</f>
        <v>#VALUE!</v>
      </c>
      <c r="AQ329" s="5" t="e">
        <f>A_R[[#This Row],[16+]]-A_R[[#This Row],[17+]]</f>
        <v>#VALUE!</v>
      </c>
      <c r="AR329" s="5" t="e">
        <f>A_R[[#This Row],[17+]]-A_R[[#This Row],[18+]]</f>
        <v>#VALUE!</v>
      </c>
      <c r="AS329" s="5" t="e">
        <f>A_R[[#This Row],[18+]]-A_R[[#This Row],[19+]]</f>
        <v>#VALUE!</v>
      </c>
      <c r="AT329" s="5" t="e">
        <f>A_R[[#This Row],[19+]]-A_R[[#This Row],[20+]]</f>
        <v>#VALUE!</v>
      </c>
      <c r="AU329" s="5" t="e">
        <f>A_R[[#This Row],[20+]]-A_R[[#This Row],[21+]]</f>
        <v>#VALUE!</v>
      </c>
      <c r="AV329" s="5" t="e">
        <f>A_R[[#This Row],[21+]]-A_R[[#This Row],[22+]]</f>
        <v>#VALUE!</v>
      </c>
      <c r="AW329" s="5" t="e">
        <f>A_R[[#This Row],[22+]]-A_R[[#This Row],[23+]]</f>
        <v>#VALUE!</v>
      </c>
      <c r="AX329" s="5" t="e">
        <f>A_R[[#This Row],[23+]]-A_R[[#This Row],[24+]]</f>
        <v>#VALUE!</v>
      </c>
      <c r="AY329" s="5" t="e">
        <f>A_R[[#This Row],[24+]]-A_R[[#This Row],[25+]]</f>
        <v>#VALUE!</v>
      </c>
      <c r="AZ329" s="5" t="e">
        <f>A_R[[#This Row],[25+]]-A_R[[#This Row],[26+]]</f>
        <v>#VALUE!</v>
      </c>
      <c r="BA329" s="5" t="e">
        <f>A_R[[#This Row],[26+]]-A_R[[#This Row],[27+]]</f>
        <v>#VALUE!</v>
      </c>
      <c r="BB329" s="5" t="e">
        <f>A_R[[#This Row],[27+]]-A_R[[#This Row],[28+]]</f>
        <v>#VALUE!</v>
      </c>
    </row>
    <row r="330" spans="32:54" x14ac:dyDescent="0.25">
      <c r="AF330" s="5" t="e">
        <f>A_R[[#This Row],[5+]]-A_R[[#This Row],[6+]]</f>
        <v>#VALUE!</v>
      </c>
      <c r="AG330" s="5" t="e">
        <f>A_R[[#This Row],[6+]]-A_R[[#This Row],[7+]]</f>
        <v>#VALUE!</v>
      </c>
      <c r="AH330" s="5" t="e">
        <f>A_R[[#This Row],[7+]]-A_R[[#This Row],[8+]]</f>
        <v>#VALUE!</v>
      </c>
      <c r="AI330" s="5" t="e">
        <f>A_R[[#This Row],[8+]]-A_R[[#This Row],[9+]]</f>
        <v>#VALUE!</v>
      </c>
      <c r="AJ330" s="5" t="e">
        <f>A_R[[#This Row],[9+]]-A_R[[#This Row],[10+]]</f>
        <v>#VALUE!</v>
      </c>
      <c r="AK330" s="5" t="e">
        <f>A_R[[#This Row],[10+]]-A_R[[#This Row],[11+]]</f>
        <v>#VALUE!</v>
      </c>
      <c r="AL330" s="5" t="e">
        <f>A_R[[#This Row],[11+]]-A_R[[#This Row],[12+]]</f>
        <v>#VALUE!</v>
      </c>
      <c r="AM330" s="5" t="e">
        <f>A_R[[#This Row],[12+]]-A_R[[#This Row],[13+]]</f>
        <v>#VALUE!</v>
      </c>
      <c r="AN330" s="5" t="e">
        <f>A_R[[#This Row],[13+]]-A_R[[#This Row],[14+]]</f>
        <v>#VALUE!</v>
      </c>
      <c r="AO330" s="5" t="e">
        <f>A_R[[#This Row],[14+]]-A_R[[#This Row],[15+]]</f>
        <v>#VALUE!</v>
      </c>
      <c r="AP330" s="5" t="e">
        <f>A_R[[#This Row],[15+]]-A_R[[#This Row],[16+]]</f>
        <v>#VALUE!</v>
      </c>
      <c r="AQ330" s="5" t="e">
        <f>A_R[[#This Row],[16+]]-A_R[[#This Row],[17+]]</f>
        <v>#VALUE!</v>
      </c>
      <c r="AR330" s="5" t="e">
        <f>A_R[[#This Row],[17+]]-A_R[[#This Row],[18+]]</f>
        <v>#VALUE!</v>
      </c>
      <c r="AS330" s="5" t="e">
        <f>A_R[[#This Row],[18+]]-A_R[[#This Row],[19+]]</f>
        <v>#VALUE!</v>
      </c>
      <c r="AT330" s="5" t="e">
        <f>A_R[[#This Row],[19+]]-A_R[[#This Row],[20+]]</f>
        <v>#VALUE!</v>
      </c>
      <c r="AU330" s="5" t="e">
        <f>A_R[[#This Row],[20+]]-A_R[[#This Row],[21+]]</f>
        <v>#VALUE!</v>
      </c>
      <c r="AV330" s="5" t="e">
        <f>A_R[[#This Row],[21+]]-A_R[[#This Row],[22+]]</f>
        <v>#VALUE!</v>
      </c>
      <c r="AW330" s="5" t="e">
        <f>A_R[[#This Row],[22+]]-A_R[[#This Row],[23+]]</f>
        <v>#VALUE!</v>
      </c>
      <c r="AX330" s="5" t="e">
        <f>A_R[[#This Row],[23+]]-A_R[[#This Row],[24+]]</f>
        <v>#VALUE!</v>
      </c>
      <c r="AY330" s="5" t="e">
        <f>A_R[[#This Row],[24+]]-A_R[[#This Row],[25+]]</f>
        <v>#VALUE!</v>
      </c>
      <c r="AZ330" s="5" t="e">
        <f>A_R[[#This Row],[25+]]-A_R[[#This Row],[26+]]</f>
        <v>#VALUE!</v>
      </c>
      <c r="BA330" s="5" t="e">
        <f>A_R[[#This Row],[26+]]-A_R[[#This Row],[27+]]</f>
        <v>#VALUE!</v>
      </c>
      <c r="BB330" s="5" t="e">
        <f>A_R[[#This Row],[27+]]-A_R[[#This Row],[28+]]</f>
        <v>#VALUE!</v>
      </c>
    </row>
    <row r="331" spans="32:54" x14ac:dyDescent="0.25">
      <c r="AF331" s="5" t="e">
        <f>A_R[[#This Row],[5+]]-A_R[[#This Row],[6+]]</f>
        <v>#VALUE!</v>
      </c>
      <c r="AG331" s="5" t="e">
        <f>A_R[[#This Row],[6+]]-A_R[[#This Row],[7+]]</f>
        <v>#VALUE!</v>
      </c>
      <c r="AH331" s="5" t="e">
        <f>A_R[[#This Row],[7+]]-A_R[[#This Row],[8+]]</f>
        <v>#VALUE!</v>
      </c>
      <c r="AI331" s="5" t="e">
        <f>A_R[[#This Row],[8+]]-A_R[[#This Row],[9+]]</f>
        <v>#VALUE!</v>
      </c>
      <c r="AJ331" s="5" t="e">
        <f>A_R[[#This Row],[9+]]-A_R[[#This Row],[10+]]</f>
        <v>#VALUE!</v>
      </c>
      <c r="AK331" s="5" t="e">
        <f>A_R[[#This Row],[10+]]-A_R[[#This Row],[11+]]</f>
        <v>#VALUE!</v>
      </c>
      <c r="AL331" s="5" t="e">
        <f>A_R[[#This Row],[11+]]-A_R[[#This Row],[12+]]</f>
        <v>#VALUE!</v>
      </c>
      <c r="AM331" s="5" t="e">
        <f>A_R[[#This Row],[12+]]-A_R[[#This Row],[13+]]</f>
        <v>#VALUE!</v>
      </c>
      <c r="AN331" s="5" t="e">
        <f>A_R[[#This Row],[13+]]-A_R[[#This Row],[14+]]</f>
        <v>#VALUE!</v>
      </c>
      <c r="AO331" s="5" t="e">
        <f>A_R[[#This Row],[14+]]-A_R[[#This Row],[15+]]</f>
        <v>#VALUE!</v>
      </c>
      <c r="AP331" s="5" t="e">
        <f>A_R[[#This Row],[15+]]-A_R[[#This Row],[16+]]</f>
        <v>#VALUE!</v>
      </c>
      <c r="AQ331" s="5" t="e">
        <f>A_R[[#This Row],[16+]]-A_R[[#This Row],[17+]]</f>
        <v>#VALUE!</v>
      </c>
      <c r="AR331" s="5" t="e">
        <f>A_R[[#This Row],[17+]]-A_R[[#This Row],[18+]]</f>
        <v>#VALUE!</v>
      </c>
      <c r="AS331" s="5" t="e">
        <f>A_R[[#This Row],[18+]]-A_R[[#This Row],[19+]]</f>
        <v>#VALUE!</v>
      </c>
      <c r="AT331" s="5" t="e">
        <f>A_R[[#This Row],[19+]]-A_R[[#This Row],[20+]]</f>
        <v>#VALUE!</v>
      </c>
      <c r="AU331" s="5" t="e">
        <f>A_R[[#This Row],[20+]]-A_R[[#This Row],[21+]]</f>
        <v>#VALUE!</v>
      </c>
      <c r="AV331" s="5" t="e">
        <f>A_R[[#This Row],[21+]]-A_R[[#This Row],[22+]]</f>
        <v>#VALUE!</v>
      </c>
      <c r="AW331" s="5" t="e">
        <f>A_R[[#This Row],[22+]]-A_R[[#This Row],[23+]]</f>
        <v>#VALUE!</v>
      </c>
      <c r="AX331" s="5" t="e">
        <f>A_R[[#This Row],[23+]]-A_R[[#This Row],[24+]]</f>
        <v>#VALUE!</v>
      </c>
      <c r="AY331" s="5" t="e">
        <f>A_R[[#This Row],[24+]]-A_R[[#This Row],[25+]]</f>
        <v>#VALUE!</v>
      </c>
      <c r="AZ331" s="5" t="e">
        <f>A_R[[#This Row],[25+]]-A_R[[#This Row],[26+]]</f>
        <v>#VALUE!</v>
      </c>
      <c r="BA331" s="5" t="e">
        <f>A_R[[#This Row],[26+]]-A_R[[#This Row],[27+]]</f>
        <v>#VALUE!</v>
      </c>
      <c r="BB331" s="5" t="e">
        <f>A_R[[#This Row],[27+]]-A_R[[#This Row],[28+]]</f>
        <v>#VALUE!</v>
      </c>
    </row>
    <row r="332" spans="32:54" x14ac:dyDescent="0.25">
      <c r="AF332" s="5" t="e">
        <f>A_R[[#This Row],[5+]]-A_R[[#This Row],[6+]]</f>
        <v>#VALUE!</v>
      </c>
      <c r="AG332" s="5" t="e">
        <f>A_R[[#This Row],[6+]]-A_R[[#This Row],[7+]]</f>
        <v>#VALUE!</v>
      </c>
      <c r="AH332" s="5" t="e">
        <f>A_R[[#This Row],[7+]]-A_R[[#This Row],[8+]]</f>
        <v>#VALUE!</v>
      </c>
      <c r="AI332" s="5" t="e">
        <f>A_R[[#This Row],[8+]]-A_R[[#This Row],[9+]]</f>
        <v>#VALUE!</v>
      </c>
      <c r="AJ332" s="5" t="e">
        <f>A_R[[#This Row],[9+]]-A_R[[#This Row],[10+]]</f>
        <v>#VALUE!</v>
      </c>
      <c r="AK332" s="5" t="e">
        <f>A_R[[#This Row],[10+]]-A_R[[#This Row],[11+]]</f>
        <v>#VALUE!</v>
      </c>
      <c r="AL332" s="5" t="e">
        <f>A_R[[#This Row],[11+]]-A_R[[#This Row],[12+]]</f>
        <v>#VALUE!</v>
      </c>
      <c r="AM332" s="5" t="e">
        <f>A_R[[#This Row],[12+]]-A_R[[#This Row],[13+]]</f>
        <v>#VALUE!</v>
      </c>
      <c r="AN332" s="5" t="e">
        <f>A_R[[#This Row],[13+]]-A_R[[#This Row],[14+]]</f>
        <v>#VALUE!</v>
      </c>
      <c r="AO332" s="5" t="e">
        <f>A_R[[#This Row],[14+]]-A_R[[#This Row],[15+]]</f>
        <v>#VALUE!</v>
      </c>
      <c r="AP332" s="5" t="e">
        <f>A_R[[#This Row],[15+]]-A_R[[#This Row],[16+]]</f>
        <v>#VALUE!</v>
      </c>
      <c r="AQ332" s="5" t="e">
        <f>A_R[[#This Row],[16+]]-A_R[[#This Row],[17+]]</f>
        <v>#VALUE!</v>
      </c>
      <c r="AR332" s="5" t="e">
        <f>A_R[[#This Row],[17+]]-A_R[[#This Row],[18+]]</f>
        <v>#VALUE!</v>
      </c>
      <c r="AS332" s="5" t="e">
        <f>A_R[[#This Row],[18+]]-A_R[[#This Row],[19+]]</f>
        <v>#VALUE!</v>
      </c>
      <c r="AT332" s="5" t="e">
        <f>A_R[[#This Row],[19+]]-A_R[[#This Row],[20+]]</f>
        <v>#VALUE!</v>
      </c>
      <c r="AU332" s="5" t="e">
        <f>A_R[[#This Row],[20+]]-A_R[[#This Row],[21+]]</f>
        <v>#VALUE!</v>
      </c>
      <c r="AV332" s="5" t="e">
        <f>A_R[[#This Row],[21+]]-A_R[[#This Row],[22+]]</f>
        <v>#VALUE!</v>
      </c>
      <c r="AW332" s="5" t="e">
        <f>A_R[[#This Row],[22+]]-A_R[[#This Row],[23+]]</f>
        <v>#VALUE!</v>
      </c>
      <c r="AX332" s="5" t="e">
        <f>A_R[[#This Row],[23+]]-A_R[[#This Row],[24+]]</f>
        <v>#VALUE!</v>
      </c>
      <c r="AY332" s="5" t="e">
        <f>A_R[[#This Row],[24+]]-A_R[[#This Row],[25+]]</f>
        <v>#VALUE!</v>
      </c>
      <c r="AZ332" s="5" t="e">
        <f>A_R[[#This Row],[25+]]-A_R[[#This Row],[26+]]</f>
        <v>#VALUE!</v>
      </c>
      <c r="BA332" s="5" t="e">
        <f>A_R[[#This Row],[26+]]-A_R[[#This Row],[27+]]</f>
        <v>#VALUE!</v>
      </c>
      <c r="BB332" s="5" t="e">
        <f>A_R[[#This Row],[27+]]-A_R[[#This Row],[28+]]</f>
        <v>#VALUE!</v>
      </c>
    </row>
    <row r="333" spans="32:54" x14ac:dyDescent="0.25">
      <c r="AF333" s="5" t="e">
        <f>A_R[[#This Row],[5+]]-A_R[[#This Row],[6+]]</f>
        <v>#VALUE!</v>
      </c>
      <c r="AG333" s="5" t="e">
        <f>A_R[[#This Row],[6+]]-A_R[[#This Row],[7+]]</f>
        <v>#VALUE!</v>
      </c>
      <c r="AH333" s="5" t="e">
        <f>A_R[[#This Row],[7+]]-A_R[[#This Row],[8+]]</f>
        <v>#VALUE!</v>
      </c>
      <c r="AI333" s="5" t="e">
        <f>A_R[[#This Row],[8+]]-A_R[[#This Row],[9+]]</f>
        <v>#VALUE!</v>
      </c>
      <c r="AJ333" s="5" t="e">
        <f>A_R[[#This Row],[9+]]-A_R[[#This Row],[10+]]</f>
        <v>#VALUE!</v>
      </c>
      <c r="AK333" s="5" t="e">
        <f>A_R[[#This Row],[10+]]-A_R[[#This Row],[11+]]</f>
        <v>#VALUE!</v>
      </c>
      <c r="AL333" s="5" t="e">
        <f>A_R[[#This Row],[11+]]-A_R[[#This Row],[12+]]</f>
        <v>#VALUE!</v>
      </c>
      <c r="AM333" s="5" t="e">
        <f>A_R[[#This Row],[12+]]-A_R[[#This Row],[13+]]</f>
        <v>#VALUE!</v>
      </c>
      <c r="AN333" s="5" t="e">
        <f>A_R[[#This Row],[13+]]-A_R[[#This Row],[14+]]</f>
        <v>#VALUE!</v>
      </c>
      <c r="AO333" s="5" t="e">
        <f>A_R[[#This Row],[14+]]-A_R[[#This Row],[15+]]</f>
        <v>#VALUE!</v>
      </c>
      <c r="AP333" s="5" t="e">
        <f>A_R[[#This Row],[15+]]-A_R[[#This Row],[16+]]</f>
        <v>#VALUE!</v>
      </c>
      <c r="AQ333" s="5" t="e">
        <f>A_R[[#This Row],[16+]]-A_R[[#This Row],[17+]]</f>
        <v>#VALUE!</v>
      </c>
      <c r="AR333" s="5" t="e">
        <f>A_R[[#This Row],[17+]]-A_R[[#This Row],[18+]]</f>
        <v>#VALUE!</v>
      </c>
      <c r="AS333" s="5" t="e">
        <f>A_R[[#This Row],[18+]]-A_R[[#This Row],[19+]]</f>
        <v>#VALUE!</v>
      </c>
      <c r="AT333" s="5" t="e">
        <f>A_R[[#This Row],[19+]]-A_R[[#This Row],[20+]]</f>
        <v>#VALUE!</v>
      </c>
      <c r="AU333" s="5" t="e">
        <f>A_R[[#This Row],[20+]]-A_R[[#This Row],[21+]]</f>
        <v>#VALUE!</v>
      </c>
      <c r="AV333" s="5" t="e">
        <f>A_R[[#This Row],[21+]]-A_R[[#This Row],[22+]]</f>
        <v>#VALUE!</v>
      </c>
      <c r="AW333" s="5" t="e">
        <f>A_R[[#This Row],[22+]]-A_R[[#This Row],[23+]]</f>
        <v>#VALUE!</v>
      </c>
      <c r="AX333" s="5" t="e">
        <f>A_R[[#This Row],[23+]]-A_R[[#This Row],[24+]]</f>
        <v>#VALUE!</v>
      </c>
      <c r="AY333" s="5" t="e">
        <f>A_R[[#This Row],[24+]]-A_R[[#This Row],[25+]]</f>
        <v>#VALUE!</v>
      </c>
      <c r="AZ333" s="5" t="e">
        <f>A_R[[#This Row],[25+]]-A_R[[#This Row],[26+]]</f>
        <v>#VALUE!</v>
      </c>
      <c r="BA333" s="5" t="e">
        <f>A_R[[#This Row],[26+]]-A_R[[#This Row],[27+]]</f>
        <v>#VALUE!</v>
      </c>
      <c r="BB333" s="5" t="e">
        <f>A_R[[#This Row],[27+]]-A_R[[#This Row],[28+]]</f>
        <v>#VALUE!</v>
      </c>
    </row>
    <row r="334" spans="32:54" x14ac:dyDescent="0.25">
      <c r="AF334" s="5" t="e">
        <f>A_R[[#This Row],[5+]]-A_R[[#This Row],[6+]]</f>
        <v>#VALUE!</v>
      </c>
      <c r="AG334" s="5" t="e">
        <f>A_R[[#This Row],[6+]]-A_R[[#This Row],[7+]]</f>
        <v>#VALUE!</v>
      </c>
      <c r="AH334" s="5" t="e">
        <f>A_R[[#This Row],[7+]]-A_R[[#This Row],[8+]]</f>
        <v>#VALUE!</v>
      </c>
      <c r="AI334" s="5" t="e">
        <f>A_R[[#This Row],[8+]]-A_R[[#This Row],[9+]]</f>
        <v>#VALUE!</v>
      </c>
      <c r="AJ334" s="5" t="e">
        <f>A_R[[#This Row],[9+]]-A_R[[#This Row],[10+]]</f>
        <v>#VALUE!</v>
      </c>
      <c r="AK334" s="5" t="e">
        <f>A_R[[#This Row],[10+]]-A_R[[#This Row],[11+]]</f>
        <v>#VALUE!</v>
      </c>
      <c r="AL334" s="5" t="e">
        <f>A_R[[#This Row],[11+]]-A_R[[#This Row],[12+]]</f>
        <v>#VALUE!</v>
      </c>
      <c r="AM334" s="5" t="e">
        <f>A_R[[#This Row],[12+]]-A_R[[#This Row],[13+]]</f>
        <v>#VALUE!</v>
      </c>
      <c r="AN334" s="5" t="e">
        <f>A_R[[#This Row],[13+]]-A_R[[#This Row],[14+]]</f>
        <v>#VALUE!</v>
      </c>
      <c r="AO334" s="5" t="e">
        <f>A_R[[#This Row],[14+]]-A_R[[#This Row],[15+]]</f>
        <v>#VALUE!</v>
      </c>
      <c r="AP334" s="5" t="e">
        <f>A_R[[#This Row],[15+]]-A_R[[#This Row],[16+]]</f>
        <v>#VALUE!</v>
      </c>
      <c r="AQ334" s="5" t="e">
        <f>A_R[[#This Row],[16+]]-A_R[[#This Row],[17+]]</f>
        <v>#VALUE!</v>
      </c>
      <c r="AR334" s="5" t="e">
        <f>A_R[[#This Row],[17+]]-A_R[[#This Row],[18+]]</f>
        <v>#VALUE!</v>
      </c>
      <c r="AS334" s="5" t="e">
        <f>A_R[[#This Row],[18+]]-A_R[[#This Row],[19+]]</f>
        <v>#VALUE!</v>
      </c>
      <c r="AT334" s="5" t="e">
        <f>A_R[[#This Row],[19+]]-A_R[[#This Row],[20+]]</f>
        <v>#VALUE!</v>
      </c>
      <c r="AU334" s="5" t="e">
        <f>A_R[[#This Row],[20+]]-A_R[[#This Row],[21+]]</f>
        <v>#VALUE!</v>
      </c>
      <c r="AV334" s="5" t="e">
        <f>A_R[[#This Row],[21+]]-A_R[[#This Row],[22+]]</f>
        <v>#VALUE!</v>
      </c>
      <c r="AW334" s="5" t="e">
        <f>A_R[[#This Row],[22+]]-A_R[[#This Row],[23+]]</f>
        <v>#VALUE!</v>
      </c>
      <c r="AX334" s="5" t="e">
        <f>A_R[[#This Row],[23+]]-A_R[[#This Row],[24+]]</f>
        <v>#VALUE!</v>
      </c>
      <c r="AY334" s="5" t="e">
        <f>A_R[[#This Row],[24+]]-A_R[[#This Row],[25+]]</f>
        <v>#VALUE!</v>
      </c>
      <c r="AZ334" s="5" t="e">
        <f>A_R[[#This Row],[25+]]-A_R[[#This Row],[26+]]</f>
        <v>#VALUE!</v>
      </c>
      <c r="BA334" s="5" t="e">
        <f>A_R[[#This Row],[26+]]-A_R[[#This Row],[27+]]</f>
        <v>#VALUE!</v>
      </c>
      <c r="BB334" s="5" t="e">
        <f>A_R[[#This Row],[27+]]-A_R[[#This Row],[28+]]</f>
        <v>#VALUE!</v>
      </c>
    </row>
    <row r="335" spans="32:54" x14ac:dyDescent="0.25">
      <c r="AF335" s="5" t="e">
        <f>A_R[[#This Row],[5+]]-A_R[[#This Row],[6+]]</f>
        <v>#VALUE!</v>
      </c>
      <c r="AG335" s="5" t="e">
        <f>A_R[[#This Row],[6+]]-A_R[[#This Row],[7+]]</f>
        <v>#VALUE!</v>
      </c>
      <c r="AH335" s="5" t="e">
        <f>A_R[[#This Row],[7+]]-A_R[[#This Row],[8+]]</f>
        <v>#VALUE!</v>
      </c>
      <c r="AI335" s="5" t="e">
        <f>A_R[[#This Row],[8+]]-A_R[[#This Row],[9+]]</f>
        <v>#VALUE!</v>
      </c>
      <c r="AJ335" s="5" t="e">
        <f>A_R[[#This Row],[9+]]-A_R[[#This Row],[10+]]</f>
        <v>#VALUE!</v>
      </c>
      <c r="AK335" s="5" t="e">
        <f>A_R[[#This Row],[10+]]-A_R[[#This Row],[11+]]</f>
        <v>#VALUE!</v>
      </c>
      <c r="AL335" s="5" t="e">
        <f>A_R[[#This Row],[11+]]-A_R[[#This Row],[12+]]</f>
        <v>#VALUE!</v>
      </c>
      <c r="AM335" s="5" t="e">
        <f>A_R[[#This Row],[12+]]-A_R[[#This Row],[13+]]</f>
        <v>#VALUE!</v>
      </c>
      <c r="AN335" s="5" t="e">
        <f>A_R[[#This Row],[13+]]-A_R[[#This Row],[14+]]</f>
        <v>#VALUE!</v>
      </c>
      <c r="AO335" s="5" t="e">
        <f>A_R[[#This Row],[14+]]-A_R[[#This Row],[15+]]</f>
        <v>#VALUE!</v>
      </c>
      <c r="AP335" s="5" t="e">
        <f>A_R[[#This Row],[15+]]-A_R[[#This Row],[16+]]</f>
        <v>#VALUE!</v>
      </c>
      <c r="AQ335" s="5" t="e">
        <f>A_R[[#This Row],[16+]]-A_R[[#This Row],[17+]]</f>
        <v>#VALUE!</v>
      </c>
      <c r="AR335" s="5" t="e">
        <f>A_R[[#This Row],[17+]]-A_R[[#This Row],[18+]]</f>
        <v>#VALUE!</v>
      </c>
      <c r="AS335" s="5" t="e">
        <f>A_R[[#This Row],[18+]]-A_R[[#This Row],[19+]]</f>
        <v>#VALUE!</v>
      </c>
      <c r="AT335" s="5" t="e">
        <f>A_R[[#This Row],[19+]]-A_R[[#This Row],[20+]]</f>
        <v>#VALUE!</v>
      </c>
      <c r="AU335" s="5" t="e">
        <f>A_R[[#This Row],[20+]]-A_R[[#This Row],[21+]]</f>
        <v>#VALUE!</v>
      </c>
      <c r="AV335" s="5" t="e">
        <f>A_R[[#This Row],[21+]]-A_R[[#This Row],[22+]]</f>
        <v>#VALUE!</v>
      </c>
      <c r="AW335" s="5" t="e">
        <f>A_R[[#This Row],[22+]]-A_R[[#This Row],[23+]]</f>
        <v>#VALUE!</v>
      </c>
      <c r="AX335" s="5" t="e">
        <f>A_R[[#This Row],[23+]]-A_R[[#This Row],[24+]]</f>
        <v>#VALUE!</v>
      </c>
      <c r="AY335" s="5" t="e">
        <f>A_R[[#This Row],[24+]]-A_R[[#This Row],[25+]]</f>
        <v>#VALUE!</v>
      </c>
      <c r="AZ335" s="5" t="e">
        <f>A_R[[#This Row],[25+]]-A_R[[#This Row],[26+]]</f>
        <v>#VALUE!</v>
      </c>
      <c r="BA335" s="5" t="e">
        <f>A_R[[#This Row],[26+]]-A_R[[#This Row],[27+]]</f>
        <v>#VALUE!</v>
      </c>
      <c r="BB335" s="5" t="e">
        <f>A_R[[#This Row],[27+]]-A_R[[#This Row],[28+]]</f>
        <v>#VALUE!</v>
      </c>
    </row>
    <row r="336" spans="32:54" x14ac:dyDescent="0.25">
      <c r="AF336" s="5" t="e">
        <f>A_R[[#This Row],[5+]]-A_R[[#This Row],[6+]]</f>
        <v>#VALUE!</v>
      </c>
      <c r="AG336" s="5" t="e">
        <f>A_R[[#This Row],[6+]]-A_R[[#This Row],[7+]]</f>
        <v>#VALUE!</v>
      </c>
      <c r="AH336" s="5" t="e">
        <f>A_R[[#This Row],[7+]]-A_R[[#This Row],[8+]]</f>
        <v>#VALUE!</v>
      </c>
      <c r="AI336" s="5" t="e">
        <f>A_R[[#This Row],[8+]]-A_R[[#This Row],[9+]]</f>
        <v>#VALUE!</v>
      </c>
      <c r="AJ336" s="5" t="e">
        <f>A_R[[#This Row],[9+]]-A_R[[#This Row],[10+]]</f>
        <v>#VALUE!</v>
      </c>
      <c r="AK336" s="5" t="e">
        <f>A_R[[#This Row],[10+]]-A_R[[#This Row],[11+]]</f>
        <v>#VALUE!</v>
      </c>
      <c r="AL336" s="5" t="e">
        <f>A_R[[#This Row],[11+]]-A_R[[#This Row],[12+]]</f>
        <v>#VALUE!</v>
      </c>
      <c r="AM336" s="5" t="e">
        <f>A_R[[#This Row],[12+]]-A_R[[#This Row],[13+]]</f>
        <v>#VALUE!</v>
      </c>
      <c r="AN336" s="5" t="e">
        <f>A_R[[#This Row],[13+]]-A_R[[#This Row],[14+]]</f>
        <v>#VALUE!</v>
      </c>
      <c r="AO336" s="5" t="e">
        <f>A_R[[#This Row],[14+]]-A_R[[#This Row],[15+]]</f>
        <v>#VALUE!</v>
      </c>
      <c r="AP336" s="5" t="e">
        <f>A_R[[#This Row],[15+]]-A_R[[#This Row],[16+]]</f>
        <v>#VALUE!</v>
      </c>
      <c r="AQ336" s="5" t="e">
        <f>A_R[[#This Row],[16+]]-A_R[[#This Row],[17+]]</f>
        <v>#VALUE!</v>
      </c>
      <c r="AR336" s="5" t="e">
        <f>A_R[[#This Row],[17+]]-A_R[[#This Row],[18+]]</f>
        <v>#VALUE!</v>
      </c>
      <c r="AS336" s="5" t="e">
        <f>A_R[[#This Row],[18+]]-A_R[[#This Row],[19+]]</f>
        <v>#VALUE!</v>
      </c>
      <c r="AT336" s="5" t="e">
        <f>A_R[[#This Row],[19+]]-A_R[[#This Row],[20+]]</f>
        <v>#VALUE!</v>
      </c>
      <c r="AU336" s="5" t="e">
        <f>A_R[[#This Row],[20+]]-A_R[[#This Row],[21+]]</f>
        <v>#VALUE!</v>
      </c>
      <c r="AV336" s="5" t="e">
        <f>A_R[[#This Row],[21+]]-A_R[[#This Row],[22+]]</f>
        <v>#VALUE!</v>
      </c>
      <c r="AW336" s="5" t="e">
        <f>A_R[[#This Row],[22+]]-A_R[[#This Row],[23+]]</f>
        <v>#VALUE!</v>
      </c>
      <c r="AX336" s="5" t="e">
        <f>A_R[[#This Row],[23+]]-A_R[[#This Row],[24+]]</f>
        <v>#VALUE!</v>
      </c>
      <c r="AY336" s="5" t="e">
        <f>A_R[[#This Row],[24+]]-A_R[[#This Row],[25+]]</f>
        <v>#VALUE!</v>
      </c>
      <c r="AZ336" s="5" t="e">
        <f>A_R[[#This Row],[25+]]-A_R[[#This Row],[26+]]</f>
        <v>#VALUE!</v>
      </c>
      <c r="BA336" s="5" t="e">
        <f>A_R[[#This Row],[26+]]-A_R[[#This Row],[27+]]</f>
        <v>#VALUE!</v>
      </c>
      <c r="BB336" s="5" t="e">
        <f>A_R[[#This Row],[27+]]-A_R[[#This Row],[28+]]</f>
        <v>#VALUE!</v>
      </c>
    </row>
    <row r="337" spans="32:54" x14ac:dyDescent="0.25">
      <c r="AF337" s="5" t="e">
        <f>A_R[[#This Row],[5+]]-A_R[[#This Row],[6+]]</f>
        <v>#VALUE!</v>
      </c>
      <c r="AG337" s="5" t="e">
        <f>A_R[[#This Row],[6+]]-A_R[[#This Row],[7+]]</f>
        <v>#VALUE!</v>
      </c>
      <c r="AH337" s="5" t="e">
        <f>A_R[[#This Row],[7+]]-A_R[[#This Row],[8+]]</f>
        <v>#VALUE!</v>
      </c>
      <c r="AI337" s="5" t="e">
        <f>A_R[[#This Row],[8+]]-A_R[[#This Row],[9+]]</f>
        <v>#VALUE!</v>
      </c>
      <c r="AJ337" s="5" t="e">
        <f>A_R[[#This Row],[9+]]-A_R[[#This Row],[10+]]</f>
        <v>#VALUE!</v>
      </c>
      <c r="AK337" s="5" t="e">
        <f>A_R[[#This Row],[10+]]-A_R[[#This Row],[11+]]</f>
        <v>#VALUE!</v>
      </c>
      <c r="AL337" s="5" t="e">
        <f>A_R[[#This Row],[11+]]-A_R[[#This Row],[12+]]</f>
        <v>#VALUE!</v>
      </c>
      <c r="AM337" s="5" t="e">
        <f>A_R[[#This Row],[12+]]-A_R[[#This Row],[13+]]</f>
        <v>#VALUE!</v>
      </c>
      <c r="AN337" s="5" t="e">
        <f>A_R[[#This Row],[13+]]-A_R[[#This Row],[14+]]</f>
        <v>#VALUE!</v>
      </c>
      <c r="AO337" s="5" t="e">
        <f>A_R[[#This Row],[14+]]-A_R[[#This Row],[15+]]</f>
        <v>#VALUE!</v>
      </c>
      <c r="AP337" s="5" t="e">
        <f>A_R[[#This Row],[15+]]-A_R[[#This Row],[16+]]</f>
        <v>#VALUE!</v>
      </c>
      <c r="AQ337" s="5" t="e">
        <f>A_R[[#This Row],[16+]]-A_R[[#This Row],[17+]]</f>
        <v>#VALUE!</v>
      </c>
      <c r="AR337" s="5" t="e">
        <f>A_R[[#This Row],[17+]]-A_R[[#This Row],[18+]]</f>
        <v>#VALUE!</v>
      </c>
      <c r="AS337" s="5" t="e">
        <f>A_R[[#This Row],[18+]]-A_R[[#This Row],[19+]]</f>
        <v>#VALUE!</v>
      </c>
      <c r="AT337" s="5" t="e">
        <f>A_R[[#This Row],[19+]]-A_R[[#This Row],[20+]]</f>
        <v>#VALUE!</v>
      </c>
      <c r="AU337" s="5" t="e">
        <f>A_R[[#This Row],[20+]]-A_R[[#This Row],[21+]]</f>
        <v>#VALUE!</v>
      </c>
      <c r="AV337" s="5" t="e">
        <f>A_R[[#This Row],[21+]]-A_R[[#This Row],[22+]]</f>
        <v>#VALUE!</v>
      </c>
      <c r="AW337" s="5" t="e">
        <f>A_R[[#This Row],[22+]]-A_R[[#This Row],[23+]]</f>
        <v>#VALUE!</v>
      </c>
      <c r="AX337" s="5" t="e">
        <f>A_R[[#This Row],[23+]]-A_R[[#This Row],[24+]]</f>
        <v>#VALUE!</v>
      </c>
      <c r="AY337" s="5" t="e">
        <f>A_R[[#This Row],[24+]]-A_R[[#This Row],[25+]]</f>
        <v>#VALUE!</v>
      </c>
      <c r="AZ337" s="5" t="e">
        <f>A_R[[#This Row],[25+]]-A_R[[#This Row],[26+]]</f>
        <v>#VALUE!</v>
      </c>
      <c r="BA337" s="5" t="e">
        <f>A_R[[#This Row],[26+]]-A_R[[#This Row],[27+]]</f>
        <v>#VALUE!</v>
      </c>
      <c r="BB337" s="5" t="e">
        <f>A_R[[#This Row],[27+]]-A_R[[#This Row],[28+]]</f>
        <v>#VALUE!</v>
      </c>
    </row>
    <row r="338" spans="32:54" x14ac:dyDescent="0.25">
      <c r="AF338" s="5" t="e">
        <f>A_R[[#This Row],[5+]]-A_R[[#This Row],[6+]]</f>
        <v>#VALUE!</v>
      </c>
      <c r="AG338" s="5" t="e">
        <f>A_R[[#This Row],[6+]]-A_R[[#This Row],[7+]]</f>
        <v>#VALUE!</v>
      </c>
      <c r="AH338" s="5" t="e">
        <f>A_R[[#This Row],[7+]]-A_R[[#This Row],[8+]]</f>
        <v>#VALUE!</v>
      </c>
      <c r="AI338" s="5" t="e">
        <f>A_R[[#This Row],[8+]]-A_R[[#This Row],[9+]]</f>
        <v>#VALUE!</v>
      </c>
      <c r="AJ338" s="5" t="e">
        <f>A_R[[#This Row],[9+]]-A_R[[#This Row],[10+]]</f>
        <v>#VALUE!</v>
      </c>
      <c r="AK338" s="5" t="e">
        <f>A_R[[#This Row],[10+]]-A_R[[#This Row],[11+]]</f>
        <v>#VALUE!</v>
      </c>
      <c r="AL338" s="5" t="e">
        <f>A_R[[#This Row],[11+]]-A_R[[#This Row],[12+]]</f>
        <v>#VALUE!</v>
      </c>
      <c r="AM338" s="5" t="e">
        <f>A_R[[#This Row],[12+]]-A_R[[#This Row],[13+]]</f>
        <v>#VALUE!</v>
      </c>
      <c r="AN338" s="5" t="e">
        <f>A_R[[#This Row],[13+]]-A_R[[#This Row],[14+]]</f>
        <v>#VALUE!</v>
      </c>
      <c r="AO338" s="5" t="e">
        <f>A_R[[#This Row],[14+]]-A_R[[#This Row],[15+]]</f>
        <v>#VALUE!</v>
      </c>
      <c r="AP338" s="5" t="e">
        <f>A_R[[#This Row],[15+]]-A_R[[#This Row],[16+]]</f>
        <v>#VALUE!</v>
      </c>
      <c r="AQ338" s="5" t="e">
        <f>A_R[[#This Row],[16+]]-A_R[[#This Row],[17+]]</f>
        <v>#VALUE!</v>
      </c>
      <c r="AR338" s="5" t="e">
        <f>A_R[[#This Row],[17+]]-A_R[[#This Row],[18+]]</f>
        <v>#VALUE!</v>
      </c>
      <c r="AS338" s="5" t="e">
        <f>A_R[[#This Row],[18+]]-A_R[[#This Row],[19+]]</f>
        <v>#VALUE!</v>
      </c>
      <c r="AT338" s="5" t="e">
        <f>A_R[[#This Row],[19+]]-A_R[[#This Row],[20+]]</f>
        <v>#VALUE!</v>
      </c>
      <c r="AU338" s="5" t="e">
        <f>A_R[[#This Row],[20+]]-A_R[[#This Row],[21+]]</f>
        <v>#VALUE!</v>
      </c>
      <c r="AV338" s="5" t="e">
        <f>A_R[[#This Row],[21+]]-A_R[[#This Row],[22+]]</f>
        <v>#VALUE!</v>
      </c>
      <c r="AW338" s="5" t="e">
        <f>A_R[[#This Row],[22+]]-A_R[[#This Row],[23+]]</f>
        <v>#VALUE!</v>
      </c>
      <c r="AX338" s="5" t="e">
        <f>A_R[[#This Row],[23+]]-A_R[[#This Row],[24+]]</f>
        <v>#VALUE!</v>
      </c>
      <c r="AY338" s="5" t="e">
        <f>A_R[[#This Row],[24+]]-A_R[[#This Row],[25+]]</f>
        <v>#VALUE!</v>
      </c>
      <c r="AZ338" s="5" t="e">
        <f>A_R[[#This Row],[25+]]-A_R[[#This Row],[26+]]</f>
        <v>#VALUE!</v>
      </c>
      <c r="BA338" s="5" t="e">
        <f>A_R[[#This Row],[26+]]-A_R[[#This Row],[27+]]</f>
        <v>#VALUE!</v>
      </c>
      <c r="BB338" s="5" t="e">
        <f>A_R[[#This Row],[27+]]-A_R[[#This Row],[28+]]</f>
        <v>#VALUE!</v>
      </c>
    </row>
    <row r="339" spans="32:54" x14ac:dyDescent="0.25">
      <c r="AF339" s="5" t="e">
        <f>A_R[[#This Row],[5+]]-A_R[[#This Row],[6+]]</f>
        <v>#VALUE!</v>
      </c>
      <c r="AG339" s="5" t="e">
        <f>A_R[[#This Row],[6+]]-A_R[[#This Row],[7+]]</f>
        <v>#VALUE!</v>
      </c>
      <c r="AH339" s="5" t="e">
        <f>A_R[[#This Row],[7+]]-A_R[[#This Row],[8+]]</f>
        <v>#VALUE!</v>
      </c>
      <c r="AI339" s="5" t="e">
        <f>A_R[[#This Row],[8+]]-A_R[[#This Row],[9+]]</f>
        <v>#VALUE!</v>
      </c>
      <c r="AJ339" s="5" t="e">
        <f>A_R[[#This Row],[9+]]-A_R[[#This Row],[10+]]</f>
        <v>#VALUE!</v>
      </c>
      <c r="AK339" s="5" t="e">
        <f>A_R[[#This Row],[10+]]-A_R[[#This Row],[11+]]</f>
        <v>#VALUE!</v>
      </c>
      <c r="AL339" s="5" t="e">
        <f>A_R[[#This Row],[11+]]-A_R[[#This Row],[12+]]</f>
        <v>#VALUE!</v>
      </c>
      <c r="AM339" s="5" t="e">
        <f>A_R[[#This Row],[12+]]-A_R[[#This Row],[13+]]</f>
        <v>#VALUE!</v>
      </c>
      <c r="AN339" s="5" t="e">
        <f>A_R[[#This Row],[13+]]-A_R[[#This Row],[14+]]</f>
        <v>#VALUE!</v>
      </c>
      <c r="AO339" s="5" t="e">
        <f>A_R[[#This Row],[14+]]-A_R[[#This Row],[15+]]</f>
        <v>#VALUE!</v>
      </c>
      <c r="AP339" s="5" t="e">
        <f>A_R[[#This Row],[15+]]-A_R[[#This Row],[16+]]</f>
        <v>#VALUE!</v>
      </c>
      <c r="AQ339" s="5" t="e">
        <f>A_R[[#This Row],[16+]]-A_R[[#This Row],[17+]]</f>
        <v>#VALUE!</v>
      </c>
      <c r="AR339" s="5" t="e">
        <f>A_R[[#This Row],[17+]]-A_R[[#This Row],[18+]]</f>
        <v>#VALUE!</v>
      </c>
      <c r="AS339" s="5" t="e">
        <f>A_R[[#This Row],[18+]]-A_R[[#This Row],[19+]]</f>
        <v>#VALUE!</v>
      </c>
      <c r="AT339" s="5" t="e">
        <f>A_R[[#This Row],[19+]]-A_R[[#This Row],[20+]]</f>
        <v>#VALUE!</v>
      </c>
      <c r="AU339" s="5" t="e">
        <f>A_R[[#This Row],[20+]]-A_R[[#This Row],[21+]]</f>
        <v>#VALUE!</v>
      </c>
      <c r="AV339" s="5" t="e">
        <f>A_R[[#This Row],[21+]]-A_R[[#This Row],[22+]]</f>
        <v>#VALUE!</v>
      </c>
      <c r="AW339" s="5" t="e">
        <f>A_R[[#This Row],[22+]]-A_R[[#This Row],[23+]]</f>
        <v>#VALUE!</v>
      </c>
      <c r="AX339" s="5" t="e">
        <f>A_R[[#This Row],[23+]]-A_R[[#This Row],[24+]]</f>
        <v>#VALUE!</v>
      </c>
      <c r="AY339" s="5" t="e">
        <f>A_R[[#This Row],[24+]]-A_R[[#This Row],[25+]]</f>
        <v>#VALUE!</v>
      </c>
      <c r="AZ339" s="5" t="e">
        <f>A_R[[#This Row],[25+]]-A_R[[#This Row],[26+]]</f>
        <v>#VALUE!</v>
      </c>
      <c r="BA339" s="5" t="e">
        <f>A_R[[#This Row],[26+]]-A_R[[#This Row],[27+]]</f>
        <v>#VALUE!</v>
      </c>
      <c r="BB339" s="5" t="e">
        <f>A_R[[#This Row],[27+]]-A_R[[#This Row],[28+]]</f>
        <v>#VALUE!</v>
      </c>
    </row>
    <row r="340" spans="32:54" x14ac:dyDescent="0.25">
      <c r="AF340" s="5" t="e">
        <f>A_R[[#This Row],[5+]]-A_R[[#This Row],[6+]]</f>
        <v>#VALUE!</v>
      </c>
      <c r="AG340" s="5" t="e">
        <f>A_R[[#This Row],[6+]]-A_R[[#This Row],[7+]]</f>
        <v>#VALUE!</v>
      </c>
      <c r="AH340" s="5" t="e">
        <f>A_R[[#This Row],[7+]]-A_R[[#This Row],[8+]]</f>
        <v>#VALUE!</v>
      </c>
      <c r="AI340" s="5" t="e">
        <f>A_R[[#This Row],[8+]]-A_R[[#This Row],[9+]]</f>
        <v>#VALUE!</v>
      </c>
      <c r="AJ340" s="5" t="e">
        <f>A_R[[#This Row],[9+]]-A_R[[#This Row],[10+]]</f>
        <v>#VALUE!</v>
      </c>
      <c r="AK340" s="5" t="e">
        <f>A_R[[#This Row],[10+]]-A_R[[#This Row],[11+]]</f>
        <v>#VALUE!</v>
      </c>
      <c r="AL340" s="5" t="e">
        <f>A_R[[#This Row],[11+]]-A_R[[#This Row],[12+]]</f>
        <v>#VALUE!</v>
      </c>
      <c r="AM340" s="5" t="e">
        <f>A_R[[#This Row],[12+]]-A_R[[#This Row],[13+]]</f>
        <v>#VALUE!</v>
      </c>
      <c r="AN340" s="5" t="e">
        <f>A_R[[#This Row],[13+]]-A_R[[#This Row],[14+]]</f>
        <v>#VALUE!</v>
      </c>
      <c r="AO340" s="5" t="e">
        <f>A_R[[#This Row],[14+]]-A_R[[#This Row],[15+]]</f>
        <v>#VALUE!</v>
      </c>
      <c r="AP340" s="5" t="e">
        <f>A_R[[#This Row],[15+]]-A_R[[#This Row],[16+]]</f>
        <v>#VALUE!</v>
      </c>
      <c r="AQ340" s="5" t="e">
        <f>A_R[[#This Row],[16+]]-A_R[[#This Row],[17+]]</f>
        <v>#VALUE!</v>
      </c>
      <c r="AR340" s="5" t="e">
        <f>A_R[[#This Row],[17+]]-A_R[[#This Row],[18+]]</f>
        <v>#VALUE!</v>
      </c>
      <c r="AS340" s="5" t="e">
        <f>A_R[[#This Row],[18+]]-A_R[[#This Row],[19+]]</f>
        <v>#VALUE!</v>
      </c>
      <c r="AT340" s="5" t="e">
        <f>A_R[[#This Row],[19+]]-A_R[[#This Row],[20+]]</f>
        <v>#VALUE!</v>
      </c>
      <c r="AU340" s="5" t="e">
        <f>A_R[[#This Row],[20+]]-A_R[[#This Row],[21+]]</f>
        <v>#VALUE!</v>
      </c>
      <c r="AV340" s="5" t="e">
        <f>A_R[[#This Row],[21+]]-A_R[[#This Row],[22+]]</f>
        <v>#VALUE!</v>
      </c>
      <c r="AW340" s="5" t="e">
        <f>A_R[[#This Row],[22+]]-A_R[[#This Row],[23+]]</f>
        <v>#VALUE!</v>
      </c>
      <c r="AX340" s="5" t="e">
        <f>A_R[[#This Row],[23+]]-A_R[[#This Row],[24+]]</f>
        <v>#VALUE!</v>
      </c>
      <c r="AY340" s="5" t="e">
        <f>A_R[[#This Row],[24+]]-A_R[[#This Row],[25+]]</f>
        <v>#VALUE!</v>
      </c>
      <c r="AZ340" s="5" t="e">
        <f>A_R[[#This Row],[25+]]-A_R[[#This Row],[26+]]</f>
        <v>#VALUE!</v>
      </c>
      <c r="BA340" s="5" t="e">
        <f>A_R[[#This Row],[26+]]-A_R[[#This Row],[27+]]</f>
        <v>#VALUE!</v>
      </c>
      <c r="BB340" s="5" t="e">
        <f>A_R[[#This Row],[27+]]-A_R[[#This Row],[28+]]</f>
        <v>#VALUE!</v>
      </c>
    </row>
    <row r="341" spans="32:54" x14ac:dyDescent="0.25">
      <c r="AF341" s="5" t="e">
        <f>A_R[[#This Row],[5+]]-A_R[[#This Row],[6+]]</f>
        <v>#VALUE!</v>
      </c>
      <c r="AG341" s="5" t="e">
        <f>A_R[[#This Row],[6+]]-A_R[[#This Row],[7+]]</f>
        <v>#VALUE!</v>
      </c>
      <c r="AH341" s="5" t="e">
        <f>A_R[[#This Row],[7+]]-A_R[[#This Row],[8+]]</f>
        <v>#VALUE!</v>
      </c>
      <c r="AI341" s="5" t="e">
        <f>A_R[[#This Row],[8+]]-A_R[[#This Row],[9+]]</f>
        <v>#VALUE!</v>
      </c>
      <c r="AJ341" s="5" t="e">
        <f>A_R[[#This Row],[9+]]-A_R[[#This Row],[10+]]</f>
        <v>#VALUE!</v>
      </c>
      <c r="AK341" s="5" t="e">
        <f>A_R[[#This Row],[10+]]-A_R[[#This Row],[11+]]</f>
        <v>#VALUE!</v>
      </c>
      <c r="AL341" s="5" t="e">
        <f>A_R[[#This Row],[11+]]-A_R[[#This Row],[12+]]</f>
        <v>#VALUE!</v>
      </c>
      <c r="AM341" s="5" t="e">
        <f>A_R[[#This Row],[12+]]-A_R[[#This Row],[13+]]</f>
        <v>#VALUE!</v>
      </c>
      <c r="AN341" s="5" t="e">
        <f>A_R[[#This Row],[13+]]-A_R[[#This Row],[14+]]</f>
        <v>#VALUE!</v>
      </c>
      <c r="AO341" s="5" t="e">
        <f>A_R[[#This Row],[14+]]-A_R[[#This Row],[15+]]</f>
        <v>#VALUE!</v>
      </c>
      <c r="AP341" s="5" t="e">
        <f>A_R[[#This Row],[15+]]-A_R[[#This Row],[16+]]</f>
        <v>#VALUE!</v>
      </c>
      <c r="AQ341" s="5" t="e">
        <f>A_R[[#This Row],[16+]]-A_R[[#This Row],[17+]]</f>
        <v>#VALUE!</v>
      </c>
      <c r="AR341" s="5" t="e">
        <f>A_R[[#This Row],[17+]]-A_R[[#This Row],[18+]]</f>
        <v>#VALUE!</v>
      </c>
      <c r="AS341" s="5" t="e">
        <f>A_R[[#This Row],[18+]]-A_R[[#This Row],[19+]]</f>
        <v>#VALUE!</v>
      </c>
      <c r="AT341" s="5" t="e">
        <f>A_R[[#This Row],[19+]]-A_R[[#This Row],[20+]]</f>
        <v>#VALUE!</v>
      </c>
      <c r="AU341" s="5" t="e">
        <f>A_R[[#This Row],[20+]]-A_R[[#This Row],[21+]]</f>
        <v>#VALUE!</v>
      </c>
      <c r="AV341" s="5" t="e">
        <f>A_R[[#This Row],[21+]]-A_R[[#This Row],[22+]]</f>
        <v>#VALUE!</v>
      </c>
      <c r="AW341" s="5" t="e">
        <f>A_R[[#This Row],[22+]]-A_R[[#This Row],[23+]]</f>
        <v>#VALUE!</v>
      </c>
      <c r="AX341" s="5" t="e">
        <f>A_R[[#This Row],[23+]]-A_R[[#This Row],[24+]]</f>
        <v>#VALUE!</v>
      </c>
      <c r="AY341" s="5" t="e">
        <f>A_R[[#This Row],[24+]]-A_R[[#This Row],[25+]]</f>
        <v>#VALUE!</v>
      </c>
      <c r="AZ341" s="5" t="e">
        <f>A_R[[#This Row],[25+]]-A_R[[#This Row],[26+]]</f>
        <v>#VALUE!</v>
      </c>
      <c r="BA341" s="5" t="e">
        <f>A_R[[#This Row],[26+]]-A_R[[#This Row],[27+]]</f>
        <v>#VALUE!</v>
      </c>
      <c r="BB341" s="5" t="e">
        <f>A_R[[#This Row],[27+]]-A_R[[#This Row],[28+]]</f>
        <v>#VALUE!</v>
      </c>
    </row>
    <row r="342" spans="32:54" x14ac:dyDescent="0.25">
      <c r="AF342" s="5" t="e">
        <f>A_R[[#This Row],[5+]]-A_R[[#This Row],[6+]]</f>
        <v>#VALUE!</v>
      </c>
      <c r="AG342" s="5" t="e">
        <f>A_R[[#This Row],[6+]]-A_R[[#This Row],[7+]]</f>
        <v>#VALUE!</v>
      </c>
      <c r="AH342" s="5" t="e">
        <f>A_R[[#This Row],[7+]]-A_R[[#This Row],[8+]]</f>
        <v>#VALUE!</v>
      </c>
      <c r="AI342" s="5" t="e">
        <f>A_R[[#This Row],[8+]]-A_R[[#This Row],[9+]]</f>
        <v>#VALUE!</v>
      </c>
      <c r="AJ342" s="5" t="e">
        <f>A_R[[#This Row],[9+]]-A_R[[#This Row],[10+]]</f>
        <v>#VALUE!</v>
      </c>
      <c r="AK342" s="5" t="e">
        <f>A_R[[#This Row],[10+]]-A_R[[#This Row],[11+]]</f>
        <v>#VALUE!</v>
      </c>
      <c r="AL342" s="5" t="e">
        <f>A_R[[#This Row],[11+]]-A_R[[#This Row],[12+]]</f>
        <v>#VALUE!</v>
      </c>
      <c r="AM342" s="5" t="e">
        <f>A_R[[#This Row],[12+]]-A_R[[#This Row],[13+]]</f>
        <v>#VALUE!</v>
      </c>
      <c r="AN342" s="5" t="e">
        <f>A_R[[#This Row],[13+]]-A_R[[#This Row],[14+]]</f>
        <v>#VALUE!</v>
      </c>
      <c r="AO342" s="5" t="e">
        <f>A_R[[#This Row],[14+]]-A_R[[#This Row],[15+]]</f>
        <v>#VALUE!</v>
      </c>
      <c r="AP342" s="5" t="e">
        <f>A_R[[#This Row],[15+]]-A_R[[#This Row],[16+]]</f>
        <v>#VALUE!</v>
      </c>
      <c r="AQ342" s="5" t="e">
        <f>A_R[[#This Row],[16+]]-A_R[[#This Row],[17+]]</f>
        <v>#VALUE!</v>
      </c>
      <c r="AR342" s="5" t="e">
        <f>A_R[[#This Row],[17+]]-A_R[[#This Row],[18+]]</f>
        <v>#VALUE!</v>
      </c>
      <c r="AS342" s="5" t="e">
        <f>A_R[[#This Row],[18+]]-A_R[[#This Row],[19+]]</f>
        <v>#VALUE!</v>
      </c>
      <c r="AT342" s="5" t="e">
        <f>A_R[[#This Row],[19+]]-A_R[[#This Row],[20+]]</f>
        <v>#VALUE!</v>
      </c>
      <c r="AU342" s="5" t="e">
        <f>A_R[[#This Row],[20+]]-A_R[[#This Row],[21+]]</f>
        <v>#VALUE!</v>
      </c>
      <c r="AV342" s="5" t="e">
        <f>A_R[[#This Row],[21+]]-A_R[[#This Row],[22+]]</f>
        <v>#VALUE!</v>
      </c>
      <c r="AW342" s="5" t="e">
        <f>A_R[[#This Row],[22+]]-A_R[[#This Row],[23+]]</f>
        <v>#VALUE!</v>
      </c>
      <c r="AX342" s="5" t="e">
        <f>A_R[[#This Row],[23+]]-A_R[[#This Row],[24+]]</f>
        <v>#VALUE!</v>
      </c>
      <c r="AY342" s="5" t="e">
        <f>A_R[[#This Row],[24+]]-A_R[[#This Row],[25+]]</f>
        <v>#VALUE!</v>
      </c>
      <c r="AZ342" s="5" t="e">
        <f>A_R[[#This Row],[25+]]-A_R[[#This Row],[26+]]</f>
        <v>#VALUE!</v>
      </c>
      <c r="BA342" s="5" t="e">
        <f>A_R[[#This Row],[26+]]-A_R[[#This Row],[27+]]</f>
        <v>#VALUE!</v>
      </c>
      <c r="BB342" s="5" t="e">
        <f>A_R[[#This Row],[27+]]-A_R[[#This Row],[28+]]</f>
        <v>#VALUE!</v>
      </c>
    </row>
    <row r="343" spans="32:54" x14ac:dyDescent="0.25">
      <c r="AF343" s="5" t="e">
        <f>A_R[[#This Row],[5+]]-A_R[[#This Row],[6+]]</f>
        <v>#VALUE!</v>
      </c>
      <c r="AG343" s="5" t="e">
        <f>A_R[[#This Row],[6+]]-A_R[[#This Row],[7+]]</f>
        <v>#VALUE!</v>
      </c>
      <c r="AH343" s="5" t="e">
        <f>A_R[[#This Row],[7+]]-A_R[[#This Row],[8+]]</f>
        <v>#VALUE!</v>
      </c>
      <c r="AI343" s="5" t="e">
        <f>A_R[[#This Row],[8+]]-A_R[[#This Row],[9+]]</f>
        <v>#VALUE!</v>
      </c>
      <c r="AJ343" s="5" t="e">
        <f>A_R[[#This Row],[9+]]-A_R[[#This Row],[10+]]</f>
        <v>#VALUE!</v>
      </c>
      <c r="AK343" s="5" t="e">
        <f>A_R[[#This Row],[10+]]-A_R[[#This Row],[11+]]</f>
        <v>#VALUE!</v>
      </c>
      <c r="AL343" s="5" t="e">
        <f>A_R[[#This Row],[11+]]-A_R[[#This Row],[12+]]</f>
        <v>#VALUE!</v>
      </c>
      <c r="AM343" s="5" t="e">
        <f>A_R[[#This Row],[12+]]-A_R[[#This Row],[13+]]</f>
        <v>#VALUE!</v>
      </c>
      <c r="AN343" s="5" t="e">
        <f>A_R[[#This Row],[13+]]-A_R[[#This Row],[14+]]</f>
        <v>#VALUE!</v>
      </c>
      <c r="AO343" s="5" t="e">
        <f>A_R[[#This Row],[14+]]-A_R[[#This Row],[15+]]</f>
        <v>#VALUE!</v>
      </c>
      <c r="AP343" s="5" t="e">
        <f>A_R[[#This Row],[15+]]-A_R[[#This Row],[16+]]</f>
        <v>#VALUE!</v>
      </c>
      <c r="AQ343" s="5" t="e">
        <f>A_R[[#This Row],[16+]]-A_R[[#This Row],[17+]]</f>
        <v>#VALUE!</v>
      </c>
      <c r="AR343" s="5" t="e">
        <f>A_R[[#This Row],[17+]]-A_R[[#This Row],[18+]]</f>
        <v>#VALUE!</v>
      </c>
      <c r="AS343" s="5" t="e">
        <f>A_R[[#This Row],[18+]]-A_R[[#This Row],[19+]]</f>
        <v>#VALUE!</v>
      </c>
      <c r="AT343" s="5" t="e">
        <f>A_R[[#This Row],[19+]]-A_R[[#This Row],[20+]]</f>
        <v>#VALUE!</v>
      </c>
      <c r="AU343" s="5" t="e">
        <f>A_R[[#This Row],[20+]]-A_R[[#This Row],[21+]]</f>
        <v>#VALUE!</v>
      </c>
      <c r="AV343" s="5" t="e">
        <f>A_R[[#This Row],[21+]]-A_R[[#This Row],[22+]]</f>
        <v>#VALUE!</v>
      </c>
      <c r="AW343" s="5" t="e">
        <f>A_R[[#This Row],[22+]]-A_R[[#This Row],[23+]]</f>
        <v>#VALUE!</v>
      </c>
      <c r="AX343" s="5" t="e">
        <f>A_R[[#This Row],[23+]]-A_R[[#This Row],[24+]]</f>
        <v>#VALUE!</v>
      </c>
      <c r="AY343" s="5" t="e">
        <f>A_R[[#This Row],[24+]]-A_R[[#This Row],[25+]]</f>
        <v>#VALUE!</v>
      </c>
      <c r="AZ343" s="5" t="e">
        <f>A_R[[#This Row],[25+]]-A_R[[#This Row],[26+]]</f>
        <v>#VALUE!</v>
      </c>
      <c r="BA343" s="5" t="e">
        <f>A_R[[#This Row],[26+]]-A_R[[#This Row],[27+]]</f>
        <v>#VALUE!</v>
      </c>
      <c r="BB343" s="5" t="e">
        <f>A_R[[#This Row],[27+]]-A_R[[#This Row],[28+]]</f>
        <v>#VALUE!</v>
      </c>
    </row>
    <row r="344" spans="32:54" x14ac:dyDescent="0.25">
      <c r="AF344" s="5" t="e">
        <f>A_R[[#This Row],[5+]]-A_R[[#This Row],[6+]]</f>
        <v>#VALUE!</v>
      </c>
      <c r="AG344" s="5" t="e">
        <f>A_R[[#This Row],[6+]]-A_R[[#This Row],[7+]]</f>
        <v>#VALUE!</v>
      </c>
      <c r="AH344" s="5" t="e">
        <f>A_R[[#This Row],[7+]]-A_R[[#This Row],[8+]]</f>
        <v>#VALUE!</v>
      </c>
      <c r="AI344" s="5" t="e">
        <f>A_R[[#This Row],[8+]]-A_R[[#This Row],[9+]]</f>
        <v>#VALUE!</v>
      </c>
      <c r="AJ344" s="5" t="e">
        <f>A_R[[#This Row],[9+]]-A_R[[#This Row],[10+]]</f>
        <v>#VALUE!</v>
      </c>
      <c r="AK344" s="5" t="e">
        <f>A_R[[#This Row],[10+]]-A_R[[#This Row],[11+]]</f>
        <v>#VALUE!</v>
      </c>
      <c r="AL344" s="5" t="e">
        <f>A_R[[#This Row],[11+]]-A_R[[#This Row],[12+]]</f>
        <v>#VALUE!</v>
      </c>
      <c r="AM344" s="5" t="e">
        <f>A_R[[#This Row],[12+]]-A_R[[#This Row],[13+]]</f>
        <v>#VALUE!</v>
      </c>
      <c r="AN344" s="5" t="e">
        <f>A_R[[#This Row],[13+]]-A_R[[#This Row],[14+]]</f>
        <v>#VALUE!</v>
      </c>
      <c r="AO344" s="5" t="e">
        <f>A_R[[#This Row],[14+]]-A_R[[#This Row],[15+]]</f>
        <v>#VALUE!</v>
      </c>
      <c r="AP344" s="5" t="e">
        <f>A_R[[#This Row],[15+]]-A_R[[#This Row],[16+]]</f>
        <v>#VALUE!</v>
      </c>
      <c r="AQ344" s="5" t="e">
        <f>A_R[[#This Row],[16+]]-A_R[[#This Row],[17+]]</f>
        <v>#VALUE!</v>
      </c>
      <c r="AR344" s="5" t="e">
        <f>A_R[[#This Row],[17+]]-A_R[[#This Row],[18+]]</f>
        <v>#VALUE!</v>
      </c>
      <c r="AS344" s="5" t="e">
        <f>A_R[[#This Row],[18+]]-A_R[[#This Row],[19+]]</f>
        <v>#VALUE!</v>
      </c>
      <c r="AT344" s="5" t="e">
        <f>A_R[[#This Row],[19+]]-A_R[[#This Row],[20+]]</f>
        <v>#VALUE!</v>
      </c>
      <c r="AU344" s="5" t="e">
        <f>A_R[[#This Row],[20+]]-A_R[[#This Row],[21+]]</f>
        <v>#VALUE!</v>
      </c>
      <c r="AV344" s="5" t="e">
        <f>A_R[[#This Row],[21+]]-A_R[[#This Row],[22+]]</f>
        <v>#VALUE!</v>
      </c>
      <c r="AW344" s="5" t="e">
        <f>A_R[[#This Row],[22+]]-A_R[[#This Row],[23+]]</f>
        <v>#VALUE!</v>
      </c>
      <c r="AX344" s="5" t="e">
        <f>A_R[[#This Row],[23+]]-A_R[[#This Row],[24+]]</f>
        <v>#VALUE!</v>
      </c>
      <c r="AY344" s="5" t="e">
        <f>A_R[[#This Row],[24+]]-A_R[[#This Row],[25+]]</f>
        <v>#VALUE!</v>
      </c>
      <c r="AZ344" s="5" t="e">
        <f>A_R[[#This Row],[25+]]-A_R[[#This Row],[26+]]</f>
        <v>#VALUE!</v>
      </c>
      <c r="BA344" s="5" t="e">
        <f>A_R[[#This Row],[26+]]-A_R[[#This Row],[27+]]</f>
        <v>#VALUE!</v>
      </c>
      <c r="BB344" s="5" t="e">
        <f>A_R[[#This Row],[27+]]-A_R[[#This Row],[28+]]</f>
        <v>#VALUE!</v>
      </c>
    </row>
    <row r="345" spans="32:54" x14ac:dyDescent="0.25">
      <c r="AF345" s="5" t="e">
        <f>A_R[[#This Row],[5+]]-A_R[[#This Row],[6+]]</f>
        <v>#VALUE!</v>
      </c>
      <c r="AG345" s="5" t="e">
        <f>A_R[[#This Row],[6+]]-A_R[[#This Row],[7+]]</f>
        <v>#VALUE!</v>
      </c>
      <c r="AH345" s="5" t="e">
        <f>A_R[[#This Row],[7+]]-A_R[[#This Row],[8+]]</f>
        <v>#VALUE!</v>
      </c>
      <c r="AI345" s="5" t="e">
        <f>A_R[[#This Row],[8+]]-A_R[[#This Row],[9+]]</f>
        <v>#VALUE!</v>
      </c>
      <c r="AJ345" s="5" t="e">
        <f>A_R[[#This Row],[9+]]-A_R[[#This Row],[10+]]</f>
        <v>#VALUE!</v>
      </c>
      <c r="AK345" s="5" t="e">
        <f>A_R[[#This Row],[10+]]-A_R[[#This Row],[11+]]</f>
        <v>#VALUE!</v>
      </c>
      <c r="AL345" s="5" t="e">
        <f>A_R[[#This Row],[11+]]-A_R[[#This Row],[12+]]</f>
        <v>#VALUE!</v>
      </c>
      <c r="AM345" s="5" t="e">
        <f>A_R[[#This Row],[12+]]-A_R[[#This Row],[13+]]</f>
        <v>#VALUE!</v>
      </c>
      <c r="AN345" s="5" t="e">
        <f>A_R[[#This Row],[13+]]-A_R[[#This Row],[14+]]</f>
        <v>#VALUE!</v>
      </c>
      <c r="AO345" s="5" t="e">
        <f>A_R[[#This Row],[14+]]-A_R[[#This Row],[15+]]</f>
        <v>#VALUE!</v>
      </c>
      <c r="AP345" s="5" t="e">
        <f>A_R[[#This Row],[15+]]-A_R[[#This Row],[16+]]</f>
        <v>#VALUE!</v>
      </c>
      <c r="AQ345" s="5" t="e">
        <f>A_R[[#This Row],[16+]]-A_R[[#This Row],[17+]]</f>
        <v>#VALUE!</v>
      </c>
      <c r="AR345" s="5" t="e">
        <f>A_R[[#This Row],[17+]]-A_R[[#This Row],[18+]]</f>
        <v>#VALUE!</v>
      </c>
      <c r="AS345" s="5" t="e">
        <f>A_R[[#This Row],[18+]]-A_R[[#This Row],[19+]]</f>
        <v>#VALUE!</v>
      </c>
      <c r="AT345" s="5" t="e">
        <f>A_R[[#This Row],[19+]]-A_R[[#This Row],[20+]]</f>
        <v>#VALUE!</v>
      </c>
      <c r="AU345" s="5" t="e">
        <f>A_R[[#This Row],[20+]]-A_R[[#This Row],[21+]]</f>
        <v>#VALUE!</v>
      </c>
      <c r="AV345" s="5" t="e">
        <f>A_R[[#This Row],[21+]]-A_R[[#This Row],[22+]]</f>
        <v>#VALUE!</v>
      </c>
      <c r="AW345" s="5" t="e">
        <f>A_R[[#This Row],[22+]]-A_R[[#This Row],[23+]]</f>
        <v>#VALUE!</v>
      </c>
      <c r="AX345" s="5" t="e">
        <f>A_R[[#This Row],[23+]]-A_R[[#This Row],[24+]]</f>
        <v>#VALUE!</v>
      </c>
      <c r="AY345" s="5" t="e">
        <f>A_R[[#This Row],[24+]]-A_R[[#This Row],[25+]]</f>
        <v>#VALUE!</v>
      </c>
      <c r="AZ345" s="5" t="e">
        <f>A_R[[#This Row],[25+]]-A_R[[#This Row],[26+]]</f>
        <v>#VALUE!</v>
      </c>
      <c r="BA345" s="5" t="e">
        <f>A_R[[#This Row],[26+]]-A_R[[#This Row],[27+]]</f>
        <v>#VALUE!</v>
      </c>
      <c r="BB345" s="5" t="e">
        <f>A_R[[#This Row],[27+]]-A_R[[#This Row],[28+]]</f>
        <v>#VALUE!</v>
      </c>
    </row>
    <row r="346" spans="32:54" x14ac:dyDescent="0.25">
      <c r="AF346" s="5" t="e">
        <f>A_R[[#This Row],[5+]]-A_R[[#This Row],[6+]]</f>
        <v>#VALUE!</v>
      </c>
      <c r="AG346" s="5" t="e">
        <f>A_R[[#This Row],[6+]]-A_R[[#This Row],[7+]]</f>
        <v>#VALUE!</v>
      </c>
      <c r="AH346" s="5" t="e">
        <f>A_R[[#This Row],[7+]]-A_R[[#This Row],[8+]]</f>
        <v>#VALUE!</v>
      </c>
      <c r="AI346" s="5" t="e">
        <f>A_R[[#This Row],[8+]]-A_R[[#This Row],[9+]]</f>
        <v>#VALUE!</v>
      </c>
      <c r="AJ346" s="5" t="e">
        <f>A_R[[#This Row],[9+]]-A_R[[#This Row],[10+]]</f>
        <v>#VALUE!</v>
      </c>
      <c r="AK346" s="5" t="e">
        <f>A_R[[#This Row],[10+]]-A_R[[#This Row],[11+]]</f>
        <v>#VALUE!</v>
      </c>
      <c r="AL346" s="5" t="e">
        <f>A_R[[#This Row],[11+]]-A_R[[#This Row],[12+]]</f>
        <v>#VALUE!</v>
      </c>
      <c r="AM346" s="5" t="e">
        <f>A_R[[#This Row],[12+]]-A_R[[#This Row],[13+]]</f>
        <v>#VALUE!</v>
      </c>
      <c r="AN346" s="5" t="e">
        <f>A_R[[#This Row],[13+]]-A_R[[#This Row],[14+]]</f>
        <v>#VALUE!</v>
      </c>
      <c r="AO346" s="5" t="e">
        <f>A_R[[#This Row],[14+]]-A_R[[#This Row],[15+]]</f>
        <v>#VALUE!</v>
      </c>
      <c r="AP346" s="5" t="e">
        <f>A_R[[#This Row],[15+]]-A_R[[#This Row],[16+]]</f>
        <v>#VALUE!</v>
      </c>
      <c r="AQ346" s="5" t="e">
        <f>A_R[[#This Row],[16+]]-A_R[[#This Row],[17+]]</f>
        <v>#VALUE!</v>
      </c>
      <c r="AR346" s="5" t="e">
        <f>A_R[[#This Row],[17+]]-A_R[[#This Row],[18+]]</f>
        <v>#VALUE!</v>
      </c>
      <c r="AS346" s="5" t="e">
        <f>A_R[[#This Row],[18+]]-A_R[[#This Row],[19+]]</f>
        <v>#VALUE!</v>
      </c>
      <c r="AT346" s="5" t="e">
        <f>A_R[[#This Row],[19+]]-A_R[[#This Row],[20+]]</f>
        <v>#VALUE!</v>
      </c>
      <c r="AU346" s="5" t="e">
        <f>A_R[[#This Row],[20+]]-A_R[[#This Row],[21+]]</f>
        <v>#VALUE!</v>
      </c>
      <c r="AV346" s="5" t="e">
        <f>A_R[[#This Row],[21+]]-A_R[[#This Row],[22+]]</f>
        <v>#VALUE!</v>
      </c>
      <c r="AW346" s="5" t="e">
        <f>A_R[[#This Row],[22+]]-A_R[[#This Row],[23+]]</f>
        <v>#VALUE!</v>
      </c>
      <c r="AX346" s="5" t="e">
        <f>A_R[[#This Row],[23+]]-A_R[[#This Row],[24+]]</f>
        <v>#VALUE!</v>
      </c>
      <c r="AY346" s="5" t="e">
        <f>A_R[[#This Row],[24+]]-A_R[[#This Row],[25+]]</f>
        <v>#VALUE!</v>
      </c>
      <c r="AZ346" s="5" t="e">
        <f>A_R[[#This Row],[25+]]-A_R[[#This Row],[26+]]</f>
        <v>#VALUE!</v>
      </c>
      <c r="BA346" s="5" t="e">
        <f>A_R[[#This Row],[26+]]-A_R[[#This Row],[27+]]</f>
        <v>#VALUE!</v>
      </c>
      <c r="BB346" s="5" t="e">
        <f>A_R[[#This Row],[27+]]-A_R[[#This Row],[28+]]</f>
        <v>#VALUE!</v>
      </c>
    </row>
    <row r="347" spans="32:54" x14ac:dyDescent="0.25">
      <c r="AF347" s="5" t="e">
        <f>A_R[[#This Row],[5+]]-A_R[[#This Row],[6+]]</f>
        <v>#VALUE!</v>
      </c>
      <c r="AG347" s="5" t="e">
        <f>A_R[[#This Row],[6+]]-A_R[[#This Row],[7+]]</f>
        <v>#VALUE!</v>
      </c>
      <c r="AH347" s="5" t="e">
        <f>A_R[[#This Row],[7+]]-A_R[[#This Row],[8+]]</f>
        <v>#VALUE!</v>
      </c>
      <c r="AI347" s="5" t="e">
        <f>A_R[[#This Row],[8+]]-A_R[[#This Row],[9+]]</f>
        <v>#VALUE!</v>
      </c>
      <c r="AJ347" s="5" t="e">
        <f>A_R[[#This Row],[9+]]-A_R[[#This Row],[10+]]</f>
        <v>#VALUE!</v>
      </c>
      <c r="AK347" s="5" t="e">
        <f>A_R[[#This Row],[10+]]-A_R[[#This Row],[11+]]</f>
        <v>#VALUE!</v>
      </c>
      <c r="AL347" s="5" t="e">
        <f>A_R[[#This Row],[11+]]-A_R[[#This Row],[12+]]</f>
        <v>#VALUE!</v>
      </c>
      <c r="AM347" s="5" t="e">
        <f>A_R[[#This Row],[12+]]-A_R[[#This Row],[13+]]</f>
        <v>#VALUE!</v>
      </c>
      <c r="AN347" s="5" t="e">
        <f>A_R[[#This Row],[13+]]-A_R[[#This Row],[14+]]</f>
        <v>#VALUE!</v>
      </c>
      <c r="AO347" s="5" t="e">
        <f>A_R[[#This Row],[14+]]-A_R[[#This Row],[15+]]</f>
        <v>#VALUE!</v>
      </c>
      <c r="AP347" s="5" t="e">
        <f>A_R[[#This Row],[15+]]-A_R[[#This Row],[16+]]</f>
        <v>#VALUE!</v>
      </c>
      <c r="AQ347" s="5" t="e">
        <f>A_R[[#This Row],[16+]]-A_R[[#This Row],[17+]]</f>
        <v>#VALUE!</v>
      </c>
      <c r="AR347" s="5" t="e">
        <f>A_R[[#This Row],[17+]]-A_R[[#This Row],[18+]]</f>
        <v>#VALUE!</v>
      </c>
      <c r="AS347" s="5" t="e">
        <f>A_R[[#This Row],[18+]]-A_R[[#This Row],[19+]]</f>
        <v>#VALUE!</v>
      </c>
      <c r="AT347" s="5" t="e">
        <f>A_R[[#This Row],[19+]]-A_R[[#This Row],[20+]]</f>
        <v>#VALUE!</v>
      </c>
      <c r="AU347" s="5" t="e">
        <f>A_R[[#This Row],[20+]]-A_R[[#This Row],[21+]]</f>
        <v>#VALUE!</v>
      </c>
      <c r="AV347" s="5" t="e">
        <f>A_R[[#This Row],[21+]]-A_R[[#This Row],[22+]]</f>
        <v>#VALUE!</v>
      </c>
      <c r="AW347" s="5" t="e">
        <f>A_R[[#This Row],[22+]]-A_R[[#This Row],[23+]]</f>
        <v>#VALUE!</v>
      </c>
      <c r="AX347" s="5" t="e">
        <f>A_R[[#This Row],[23+]]-A_R[[#This Row],[24+]]</f>
        <v>#VALUE!</v>
      </c>
      <c r="AY347" s="5" t="e">
        <f>A_R[[#This Row],[24+]]-A_R[[#This Row],[25+]]</f>
        <v>#VALUE!</v>
      </c>
      <c r="AZ347" s="5" t="e">
        <f>A_R[[#This Row],[25+]]-A_R[[#This Row],[26+]]</f>
        <v>#VALUE!</v>
      </c>
      <c r="BA347" s="5" t="e">
        <f>A_R[[#This Row],[26+]]-A_R[[#This Row],[27+]]</f>
        <v>#VALUE!</v>
      </c>
      <c r="BB347" s="5" t="e">
        <f>A_R[[#This Row],[27+]]-A_R[[#This Row],[28+]]</f>
        <v>#VALUE!</v>
      </c>
    </row>
    <row r="348" spans="32:54" x14ac:dyDescent="0.25">
      <c r="AF348" s="5" t="e">
        <f>A_R[[#This Row],[5+]]-A_R[[#This Row],[6+]]</f>
        <v>#VALUE!</v>
      </c>
      <c r="AG348" s="5" t="e">
        <f>A_R[[#This Row],[6+]]-A_R[[#This Row],[7+]]</f>
        <v>#VALUE!</v>
      </c>
      <c r="AH348" s="5" t="e">
        <f>A_R[[#This Row],[7+]]-A_R[[#This Row],[8+]]</f>
        <v>#VALUE!</v>
      </c>
      <c r="AI348" s="5" t="e">
        <f>A_R[[#This Row],[8+]]-A_R[[#This Row],[9+]]</f>
        <v>#VALUE!</v>
      </c>
      <c r="AJ348" s="5" t="e">
        <f>A_R[[#This Row],[9+]]-A_R[[#This Row],[10+]]</f>
        <v>#VALUE!</v>
      </c>
      <c r="AK348" s="5" t="e">
        <f>A_R[[#This Row],[10+]]-A_R[[#This Row],[11+]]</f>
        <v>#VALUE!</v>
      </c>
      <c r="AL348" s="5" t="e">
        <f>A_R[[#This Row],[11+]]-A_R[[#This Row],[12+]]</f>
        <v>#VALUE!</v>
      </c>
      <c r="AM348" s="5" t="e">
        <f>A_R[[#This Row],[12+]]-A_R[[#This Row],[13+]]</f>
        <v>#VALUE!</v>
      </c>
      <c r="AN348" s="5" t="e">
        <f>A_R[[#This Row],[13+]]-A_R[[#This Row],[14+]]</f>
        <v>#VALUE!</v>
      </c>
      <c r="AO348" s="5" t="e">
        <f>A_R[[#This Row],[14+]]-A_R[[#This Row],[15+]]</f>
        <v>#VALUE!</v>
      </c>
      <c r="AP348" s="5" t="e">
        <f>A_R[[#This Row],[15+]]-A_R[[#This Row],[16+]]</f>
        <v>#VALUE!</v>
      </c>
      <c r="AQ348" s="5" t="e">
        <f>A_R[[#This Row],[16+]]-A_R[[#This Row],[17+]]</f>
        <v>#VALUE!</v>
      </c>
      <c r="AR348" s="5" t="e">
        <f>A_R[[#This Row],[17+]]-A_R[[#This Row],[18+]]</f>
        <v>#VALUE!</v>
      </c>
      <c r="AS348" s="5" t="e">
        <f>A_R[[#This Row],[18+]]-A_R[[#This Row],[19+]]</f>
        <v>#VALUE!</v>
      </c>
      <c r="AT348" s="5" t="e">
        <f>A_R[[#This Row],[19+]]-A_R[[#This Row],[20+]]</f>
        <v>#VALUE!</v>
      </c>
      <c r="AU348" s="5" t="e">
        <f>A_R[[#This Row],[20+]]-A_R[[#This Row],[21+]]</f>
        <v>#VALUE!</v>
      </c>
      <c r="AV348" s="5" t="e">
        <f>A_R[[#This Row],[21+]]-A_R[[#This Row],[22+]]</f>
        <v>#VALUE!</v>
      </c>
      <c r="AW348" s="5" t="e">
        <f>A_R[[#This Row],[22+]]-A_R[[#This Row],[23+]]</f>
        <v>#VALUE!</v>
      </c>
      <c r="AX348" s="5" t="e">
        <f>A_R[[#This Row],[23+]]-A_R[[#This Row],[24+]]</f>
        <v>#VALUE!</v>
      </c>
      <c r="AY348" s="5" t="e">
        <f>A_R[[#This Row],[24+]]-A_R[[#This Row],[25+]]</f>
        <v>#VALUE!</v>
      </c>
      <c r="AZ348" s="5" t="e">
        <f>A_R[[#This Row],[25+]]-A_R[[#This Row],[26+]]</f>
        <v>#VALUE!</v>
      </c>
      <c r="BA348" s="5" t="e">
        <f>A_R[[#This Row],[26+]]-A_R[[#This Row],[27+]]</f>
        <v>#VALUE!</v>
      </c>
      <c r="BB348" s="5" t="e">
        <f>A_R[[#This Row],[27+]]-A_R[[#This Row],[28+]]</f>
        <v>#VALUE!</v>
      </c>
    </row>
    <row r="349" spans="32:54" x14ac:dyDescent="0.25">
      <c r="AF349" s="5" t="e">
        <f>A_R[[#This Row],[5+]]-A_R[[#This Row],[6+]]</f>
        <v>#VALUE!</v>
      </c>
      <c r="AG349" s="5" t="e">
        <f>A_R[[#This Row],[6+]]-A_R[[#This Row],[7+]]</f>
        <v>#VALUE!</v>
      </c>
      <c r="AH349" s="5" t="e">
        <f>A_R[[#This Row],[7+]]-A_R[[#This Row],[8+]]</f>
        <v>#VALUE!</v>
      </c>
      <c r="AI349" s="5" t="e">
        <f>A_R[[#This Row],[8+]]-A_R[[#This Row],[9+]]</f>
        <v>#VALUE!</v>
      </c>
      <c r="AJ349" s="5" t="e">
        <f>A_R[[#This Row],[9+]]-A_R[[#This Row],[10+]]</f>
        <v>#VALUE!</v>
      </c>
      <c r="AK349" s="5" t="e">
        <f>A_R[[#This Row],[10+]]-A_R[[#This Row],[11+]]</f>
        <v>#VALUE!</v>
      </c>
      <c r="AL349" s="5" t="e">
        <f>A_R[[#This Row],[11+]]-A_R[[#This Row],[12+]]</f>
        <v>#VALUE!</v>
      </c>
      <c r="AM349" s="5" t="e">
        <f>A_R[[#This Row],[12+]]-A_R[[#This Row],[13+]]</f>
        <v>#VALUE!</v>
      </c>
      <c r="AN349" s="5" t="e">
        <f>A_R[[#This Row],[13+]]-A_R[[#This Row],[14+]]</f>
        <v>#VALUE!</v>
      </c>
      <c r="AO349" s="5" t="e">
        <f>A_R[[#This Row],[14+]]-A_R[[#This Row],[15+]]</f>
        <v>#VALUE!</v>
      </c>
      <c r="AP349" s="5" t="e">
        <f>A_R[[#This Row],[15+]]-A_R[[#This Row],[16+]]</f>
        <v>#VALUE!</v>
      </c>
      <c r="AQ349" s="5" t="e">
        <f>A_R[[#This Row],[16+]]-A_R[[#This Row],[17+]]</f>
        <v>#VALUE!</v>
      </c>
      <c r="AR349" s="5" t="e">
        <f>A_R[[#This Row],[17+]]-A_R[[#This Row],[18+]]</f>
        <v>#VALUE!</v>
      </c>
      <c r="AS349" s="5" t="e">
        <f>A_R[[#This Row],[18+]]-A_R[[#This Row],[19+]]</f>
        <v>#VALUE!</v>
      </c>
      <c r="AT349" s="5" t="e">
        <f>A_R[[#This Row],[19+]]-A_R[[#This Row],[20+]]</f>
        <v>#VALUE!</v>
      </c>
      <c r="AU349" s="5" t="e">
        <f>A_R[[#This Row],[20+]]-A_R[[#This Row],[21+]]</f>
        <v>#VALUE!</v>
      </c>
      <c r="AV349" s="5" t="e">
        <f>A_R[[#This Row],[21+]]-A_R[[#This Row],[22+]]</f>
        <v>#VALUE!</v>
      </c>
      <c r="AW349" s="5" t="e">
        <f>A_R[[#This Row],[22+]]-A_R[[#This Row],[23+]]</f>
        <v>#VALUE!</v>
      </c>
      <c r="AX349" s="5" t="e">
        <f>A_R[[#This Row],[23+]]-A_R[[#This Row],[24+]]</f>
        <v>#VALUE!</v>
      </c>
      <c r="AY349" s="5" t="e">
        <f>A_R[[#This Row],[24+]]-A_R[[#This Row],[25+]]</f>
        <v>#VALUE!</v>
      </c>
      <c r="AZ349" s="5" t="e">
        <f>A_R[[#This Row],[25+]]-A_R[[#This Row],[26+]]</f>
        <v>#VALUE!</v>
      </c>
      <c r="BA349" s="5" t="e">
        <f>A_R[[#This Row],[26+]]-A_R[[#This Row],[27+]]</f>
        <v>#VALUE!</v>
      </c>
      <c r="BB349" s="5" t="e">
        <f>A_R[[#This Row],[27+]]-A_R[[#This Row],[28+]]</f>
        <v>#VALUE!</v>
      </c>
    </row>
    <row r="350" spans="32:54" x14ac:dyDescent="0.25">
      <c r="AF350" s="5" t="e">
        <f>A_R[[#This Row],[5+]]-A_R[[#This Row],[6+]]</f>
        <v>#VALUE!</v>
      </c>
      <c r="AG350" s="5" t="e">
        <f>A_R[[#This Row],[6+]]-A_R[[#This Row],[7+]]</f>
        <v>#VALUE!</v>
      </c>
      <c r="AH350" s="5" t="e">
        <f>A_R[[#This Row],[7+]]-A_R[[#This Row],[8+]]</f>
        <v>#VALUE!</v>
      </c>
      <c r="AI350" s="5" t="e">
        <f>A_R[[#This Row],[8+]]-A_R[[#This Row],[9+]]</f>
        <v>#VALUE!</v>
      </c>
      <c r="AJ350" s="5" t="e">
        <f>A_R[[#This Row],[9+]]-A_R[[#This Row],[10+]]</f>
        <v>#VALUE!</v>
      </c>
      <c r="AK350" s="5" t="e">
        <f>A_R[[#This Row],[10+]]-A_R[[#This Row],[11+]]</f>
        <v>#VALUE!</v>
      </c>
      <c r="AL350" s="5" t="e">
        <f>A_R[[#This Row],[11+]]-A_R[[#This Row],[12+]]</f>
        <v>#VALUE!</v>
      </c>
      <c r="AM350" s="5" t="e">
        <f>A_R[[#This Row],[12+]]-A_R[[#This Row],[13+]]</f>
        <v>#VALUE!</v>
      </c>
      <c r="AN350" s="5" t="e">
        <f>A_R[[#This Row],[13+]]-A_R[[#This Row],[14+]]</f>
        <v>#VALUE!</v>
      </c>
      <c r="AO350" s="5" t="e">
        <f>A_R[[#This Row],[14+]]-A_R[[#This Row],[15+]]</f>
        <v>#VALUE!</v>
      </c>
      <c r="AP350" s="5" t="e">
        <f>A_R[[#This Row],[15+]]-A_R[[#This Row],[16+]]</f>
        <v>#VALUE!</v>
      </c>
      <c r="AQ350" s="5" t="e">
        <f>A_R[[#This Row],[16+]]-A_R[[#This Row],[17+]]</f>
        <v>#VALUE!</v>
      </c>
      <c r="AR350" s="5" t="e">
        <f>A_R[[#This Row],[17+]]-A_R[[#This Row],[18+]]</f>
        <v>#VALUE!</v>
      </c>
      <c r="AS350" s="5" t="e">
        <f>A_R[[#This Row],[18+]]-A_R[[#This Row],[19+]]</f>
        <v>#VALUE!</v>
      </c>
      <c r="AT350" s="5" t="e">
        <f>A_R[[#This Row],[19+]]-A_R[[#This Row],[20+]]</f>
        <v>#VALUE!</v>
      </c>
      <c r="AU350" s="5" t="e">
        <f>A_R[[#This Row],[20+]]-A_R[[#This Row],[21+]]</f>
        <v>#VALUE!</v>
      </c>
      <c r="AV350" s="5" t="e">
        <f>A_R[[#This Row],[21+]]-A_R[[#This Row],[22+]]</f>
        <v>#VALUE!</v>
      </c>
      <c r="AW350" s="5" t="e">
        <f>A_R[[#This Row],[22+]]-A_R[[#This Row],[23+]]</f>
        <v>#VALUE!</v>
      </c>
      <c r="AX350" s="5" t="e">
        <f>A_R[[#This Row],[23+]]-A_R[[#This Row],[24+]]</f>
        <v>#VALUE!</v>
      </c>
      <c r="AY350" s="5" t="e">
        <f>A_R[[#This Row],[24+]]-A_R[[#This Row],[25+]]</f>
        <v>#VALUE!</v>
      </c>
      <c r="AZ350" s="5" t="e">
        <f>A_R[[#This Row],[25+]]-A_R[[#This Row],[26+]]</f>
        <v>#VALUE!</v>
      </c>
      <c r="BA350" s="5" t="e">
        <f>A_R[[#This Row],[26+]]-A_R[[#This Row],[27+]]</f>
        <v>#VALUE!</v>
      </c>
      <c r="BB350" s="5" t="e">
        <f>A_R[[#This Row],[27+]]-A_R[[#This Row],[28+]]</f>
        <v>#VALUE!</v>
      </c>
    </row>
    <row r="351" spans="32:54" x14ac:dyDescent="0.25">
      <c r="AF351" s="5" t="e">
        <f>A_R[[#This Row],[5+]]-A_R[[#This Row],[6+]]</f>
        <v>#VALUE!</v>
      </c>
      <c r="AG351" s="5" t="e">
        <f>A_R[[#This Row],[6+]]-A_R[[#This Row],[7+]]</f>
        <v>#VALUE!</v>
      </c>
      <c r="AH351" s="5" t="e">
        <f>A_R[[#This Row],[7+]]-A_R[[#This Row],[8+]]</f>
        <v>#VALUE!</v>
      </c>
      <c r="AI351" s="5" t="e">
        <f>A_R[[#This Row],[8+]]-A_R[[#This Row],[9+]]</f>
        <v>#VALUE!</v>
      </c>
      <c r="AJ351" s="5" t="e">
        <f>A_R[[#This Row],[9+]]-A_R[[#This Row],[10+]]</f>
        <v>#VALUE!</v>
      </c>
      <c r="AK351" s="5" t="e">
        <f>A_R[[#This Row],[10+]]-A_R[[#This Row],[11+]]</f>
        <v>#VALUE!</v>
      </c>
      <c r="AL351" s="5" t="e">
        <f>A_R[[#This Row],[11+]]-A_R[[#This Row],[12+]]</f>
        <v>#VALUE!</v>
      </c>
      <c r="AM351" s="5" t="e">
        <f>A_R[[#This Row],[12+]]-A_R[[#This Row],[13+]]</f>
        <v>#VALUE!</v>
      </c>
      <c r="AN351" s="5" t="e">
        <f>A_R[[#This Row],[13+]]-A_R[[#This Row],[14+]]</f>
        <v>#VALUE!</v>
      </c>
      <c r="AO351" s="5" t="e">
        <f>A_R[[#This Row],[14+]]-A_R[[#This Row],[15+]]</f>
        <v>#VALUE!</v>
      </c>
      <c r="AP351" s="5" t="e">
        <f>A_R[[#This Row],[15+]]-A_R[[#This Row],[16+]]</f>
        <v>#VALUE!</v>
      </c>
      <c r="AQ351" s="5" t="e">
        <f>A_R[[#This Row],[16+]]-A_R[[#This Row],[17+]]</f>
        <v>#VALUE!</v>
      </c>
      <c r="AR351" s="5" t="e">
        <f>A_R[[#This Row],[17+]]-A_R[[#This Row],[18+]]</f>
        <v>#VALUE!</v>
      </c>
      <c r="AS351" s="5" t="e">
        <f>A_R[[#This Row],[18+]]-A_R[[#This Row],[19+]]</f>
        <v>#VALUE!</v>
      </c>
      <c r="AT351" s="5" t="e">
        <f>A_R[[#This Row],[19+]]-A_R[[#This Row],[20+]]</f>
        <v>#VALUE!</v>
      </c>
      <c r="AU351" s="5" t="e">
        <f>A_R[[#This Row],[20+]]-A_R[[#This Row],[21+]]</f>
        <v>#VALUE!</v>
      </c>
      <c r="AV351" s="5" t="e">
        <f>A_R[[#This Row],[21+]]-A_R[[#This Row],[22+]]</f>
        <v>#VALUE!</v>
      </c>
      <c r="AW351" s="5" t="e">
        <f>A_R[[#This Row],[22+]]-A_R[[#This Row],[23+]]</f>
        <v>#VALUE!</v>
      </c>
      <c r="AX351" s="5" t="e">
        <f>A_R[[#This Row],[23+]]-A_R[[#This Row],[24+]]</f>
        <v>#VALUE!</v>
      </c>
      <c r="AY351" s="5" t="e">
        <f>A_R[[#This Row],[24+]]-A_R[[#This Row],[25+]]</f>
        <v>#VALUE!</v>
      </c>
      <c r="AZ351" s="5" t="e">
        <f>A_R[[#This Row],[25+]]-A_R[[#This Row],[26+]]</f>
        <v>#VALUE!</v>
      </c>
      <c r="BA351" s="5" t="e">
        <f>A_R[[#This Row],[26+]]-A_R[[#This Row],[27+]]</f>
        <v>#VALUE!</v>
      </c>
      <c r="BB351" s="5" t="e">
        <f>A_R[[#This Row],[27+]]-A_R[[#This Row],[28+]]</f>
        <v>#VALUE!</v>
      </c>
    </row>
    <row r="352" spans="32:54" x14ac:dyDescent="0.25">
      <c r="AF352" s="5" t="e">
        <f>A_R[[#This Row],[5+]]-A_R[[#This Row],[6+]]</f>
        <v>#VALUE!</v>
      </c>
      <c r="AG352" s="5" t="e">
        <f>A_R[[#This Row],[6+]]-A_R[[#This Row],[7+]]</f>
        <v>#VALUE!</v>
      </c>
      <c r="AH352" s="5" t="e">
        <f>A_R[[#This Row],[7+]]-A_R[[#This Row],[8+]]</f>
        <v>#VALUE!</v>
      </c>
      <c r="AI352" s="5" t="e">
        <f>A_R[[#This Row],[8+]]-A_R[[#This Row],[9+]]</f>
        <v>#VALUE!</v>
      </c>
      <c r="AJ352" s="5" t="e">
        <f>A_R[[#This Row],[9+]]-A_R[[#This Row],[10+]]</f>
        <v>#VALUE!</v>
      </c>
      <c r="AK352" s="5" t="e">
        <f>A_R[[#This Row],[10+]]-A_R[[#This Row],[11+]]</f>
        <v>#VALUE!</v>
      </c>
      <c r="AL352" s="5" t="e">
        <f>A_R[[#This Row],[11+]]-A_R[[#This Row],[12+]]</f>
        <v>#VALUE!</v>
      </c>
      <c r="AM352" s="5" t="e">
        <f>A_R[[#This Row],[12+]]-A_R[[#This Row],[13+]]</f>
        <v>#VALUE!</v>
      </c>
      <c r="AN352" s="5" t="e">
        <f>A_R[[#This Row],[13+]]-A_R[[#This Row],[14+]]</f>
        <v>#VALUE!</v>
      </c>
      <c r="AO352" s="5" t="e">
        <f>A_R[[#This Row],[14+]]-A_R[[#This Row],[15+]]</f>
        <v>#VALUE!</v>
      </c>
      <c r="AP352" s="5" t="e">
        <f>A_R[[#This Row],[15+]]-A_R[[#This Row],[16+]]</f>
        <v>#VALUE!</v>
      </c>
      <c r="AQ352" s="5" t="e">
        <f>A_R[[#This Row],[16+]]-A_R[[#This Row],[17+]]</f>
        <v>#VALUE!</v>
      </c>
      <c r="AR352" s="5" t="e">
        <f>A_R[[#This Row],[17+]]-A_R[[#This Row],[18+]]</f>
        <v>#VALUE!</v>
      </c>
      <c r="AS352" s="5" t="e">
        <f>A_R[[#This Row],[18+]]-A_R[[#This Row],[19+]]</f>
        <v>#VALUE!</v>
      </c>
      <c r="AT352" s="5" t="e">
        <f>A_R[[#This Row],[19+]]-A_R[[#This Row],[20+]]</f>
        <v>#VALUE!</v>
      </c>
      <c r="AU352" s="5" t="e">
        <f>A_R[[#This Row],[20+]]-A_R[[#This Row],[21+]]</f>
        <v>#VALUE!</v>
      </c>
      <c r="AV352" s="5" t="e">
        <f>A_R[[#This Row],[21+]]-A_R[[#This Row],[22+]]</f>
        <v>#VALUE!</v>
      </c>
      <c r="AW352" s="5" t="e">
        <f>A_R[[#This Row],[22+]]-A_R[[#This Row],[23+]]</f>
        <v>#VALUE!</v>
      </c>
      <c r="AX352" s="5" t="e">
        <f>A_R[[#This Row],[23+]]-A_R[[#This Row],[24+]]</f>
        <v>#VALUE!</v>
      </c>
      <c r="AY352" s="5" t="e">
        <f>A_R[[#This Row],[24+]]-A_R[[#This Row],[25+]]</f>
        <v>#VALUE!</v>
      </c>
      <c r="AZ352" s="5" t="e">
        <f>A_R[[#This Row],[25+]]-A_R[[#This Row],[26+]]</f>
        <v>#VALUE!</v>
      </c>
      <c r="BA352" s="5" t="e">
        <f>A_R[[#This Row],[26+]]-A_R[[#This Row],[27+]]</f>
        <v>#VALUE!</v>
      </c>
      <c r="BB352" s="5" t="e">
        <f>A_R[[#This Row],[27+]]-A_R[[#This Row],[28+]]</f>
        <v>#VALUE!</v>
      </c>
    </row>
    <row r="353" spans="32:54" x14ac:dyDescent="0.25">
      <c r="AF353" s="5" t="e">
        <f>A_R[[#This Row],[5+]]-A_R[[#This Row],[6+]]</f>
        <v>#VALUE!</v>
      </c>
      <c r="AG353" s="5" t="e">
        <f>A_R[[#This Row],[6+]]-A_R[[#This Row],[7+]]</f>
        <v>#VALUE!</v>
      </c>
      <c r="AH353" s="5" t="e">
        <f>A_R[[#This Row],[7+]]-A_R[[#This Row],[8+]]</f>
        <v>#VALUE!</v>
      </c>
      <c r="AI353" s="5" t="e">
        <f>A_R[[#This Row],[8+]]-A_R[[#This Row],[9+]]</f>
        <v>#VALUE!</v>
      </c>
      <c r="AJ353" s="5" t="e">
        <f>A_R[[#This Row],[9+]]-A_R[[#This Row],[10+]]</f>
        <v>#VALUE!</v>
      </c>
      <c r="AK353" s="5" t="e">
        <f>A_R[[#This Row],[10+]]-A_R[[#This Row],[11+]]</f>
        <v>#VALUE!</v>
      </c>
      <c r="AL353" s="5" t="e">
        <f>A_R[[#This Row],[11+]]-A_R[[#This Row],[12+]]</f>
        <v>#VALUE!</v>
      </c>
      <c r="AM353" s="5" t="e">
        <f>A_R[[#This Row],[12+]]-A_R[[#This Row],[13+]]</f>
        <v>#VALUE!</v>
      </c>
      <c r="AN353" s="5" t="e">
        <f>A_R[[#This Row],[13+]]-A_R[[#This Row],[14+]]</f>
        <v>#VALUE!</v>
      </c>
      <c r="AO353" s="5" t="e">
        <f>A_R[[#This Row],[14+]]-A_R[[#This Row],[15+]]</f>
        <v>#VALUE!</v>
      </c>
      <c r="AP353" s="5" t="e">
        <f>A_R[[#This Row],[15+]]-A_R[[#This Row],[16+]]</f>
        <v>#VALUE!</v>
      </c>
      <c r="AQ353" s="5" t="e">
        <f>A_R[[#This Row],[16+]]-A_R[[#This Row],[17+]]</f>
        <v>#VALUE!</v>
      </c>
      <c r="AR353" s="5" t="e">
        <f>A_R[[#This Row],[17+]]-A_R[[#This Row],[18+]]</f>
        <v>#VALUE!</v>
      </c>
      <c r="AS353" s="5" t="e">
        <f>A_R[[#This Row],[18+]]-A_R[[#This Row],[19+]]</f>
        <v>#VALUE!</v>
      </c>
      <c r="AT353" s="5" t="e">
        <f>A_R[[#This Row],[19+]]-A_R[[#This Row],[20+]]</f>
        <v>#VALUE!</v>
      </c>
      <c r="AU353" s="5" t="e">
        <f>A_R[[#This Row],[20+]]-A_R[[#This Row],[21+]]</f>
        <v>#VALUE!</v>
      </c>
      <c r="AV353" s="5" t="e">
        <f>A_R[[#This Row],[21+]]-A_R[[#This Row],[22+]]</f>
        <v>#VALUE!</v>
      </c>
      <c r="AW353" s="5" t="e">
        <f>A_R[[#This Row],[22+]]-A_R[[#This Row],[23+]]</f>
        <v>#VALUE!</v>
      </c>
      <c r="AX353" s="5" t="e">
        <f>A_R[[#This Row],[23+]]-A_R[[#This Row],[24+]]</f>
        <v>#VALUE!</v>
      </c>
      <c r="AY353" s="5" t="e">
        <f>A_R[[#This Row],[24+]]-A_R[[#This Row],[25+]]</f>
        <v>#VALUE!</v>
      </c>
      <c r="AZ353" s="5" t="e">
        <f>A_R[[#This Row],[25+]]-A_R[[#This Row],[26+]]</f>
        <v>#VALUE!</v>
      </c>
      <c r="BA353" s="5" t="e">
        <f>A_R[[#This Row],[26+]]-A_R[[#This Row],[27+]]</f>
        <v>#VALUE!</v>
      </c>
      <c r="BB353" s="5" t="e">
        <f>A_R[[#This Row],[27+]]-A_R[[#This Row],[28+]]</f>
        <v>#VALUE!</v>
      </c>
    </row>
    <row r="354" spans="32:54" x14ac:dyDescent="0.25">
      <c r="AF354" s="5" t="e">
        <f>A_R[[#This Row],[5+]]-A_R[[#This Row],[6+]]</f>
        <v>#VALUE!</v>
      </c>
      <c r="AG354" s="5" t="e">
        <f>A_R[[#This Row],[6+]]-A_R[[#This Row],[7+]]</f>
        <v>#VALUE!</v>
      </c>
      <c r="AH354" s="5" t="e">
        <f>A_R[[#This Row],[7+]]-A_R[[#This Row],[8+]]</f>
        <v>#VALUE!</v>
      </c>
      <c r="AI354" s="5" t="e">
        <f>A_R[[#This Row],[8+]]-A_R[[#This Row],[9+]]</f>
        <v>#VALUE!</v>
      </c>
      <c r="AJ354" s="5" t="e">
        <f>A_R[[#This Row],[9+]]-A_R[[#This Row],[10+]]</f>
        <v>#VALUE!</v>
      </c>
      <c r="AK354" s="5" t="e">
        <f>A_R[[#This Row],[10+]]-A_R[[#This Row],[11+]]</f>
        <v>#VALUE!</v>
      </c>
      <c r="AL354" s="5" t="e">
        <f>A_R[[#This Row],[11+]]-A_R[[#This Row],[12+]]</f>
        <v>#VALUE!</v>
      </c>
      <c r="AM354" s="5" t="e">
        <f>A_R[[#This Row],[12+]]-A_R[[#This Row],[13+]]</f>
        <v>#VALUE!</v>
      </c>
      <c r="AN354" s="5" t="e">
        <f>A_R[[#This Row],[13+]]-A_R[[#This Row],[14+]]</f>
        <v>#VALUE!</v>
      </c>
      <c r="AO354" s="5" t="e">
        <f>A_R[[#This Row],[14+]]-A_R[[#This Row],[15+]]</f>
        <v>#VALUE!</v>
      </c>
      <c r="AP354" s="5" t="e">
        <f>A_R[[#This Row],[15+]]-A_R[[#This Row],[16+]]</f>
        <v>#VALUE!</v>
      </c>
      <c r="AQ354" s="5" t="e">
        <f>A_R[[#This Row],[16+]]-A_R[[#This Row],[17+]]</f>
        <v>#VALUE!</v>
      </c>
      <c r="AR354" s="5" t="e">
        <f>A_R[[#This Row],[17+]]-A_R[[#This Row],[18+]]</f>
        <v>#VALUE!</v>
      </c>
      <c r="AS354" s="5" t="e">
        <f>A_R[[#This Row],[18+]]-A_R[[#This Row],[19+]]</f>
        <v>#VALUE!</v>
      </c>
      <c r="AT354" s="5" t="e">
        <f>A_R[[#This Row],[19+]]-A_R[[#This Row],[20+]]</f>
        <v>#VALUE!</v>
      </c>
      <c r="AU354" s="5" t="e">
        <f>A_R[[#This Row],[20+]]-A_R[[#This Row],[21+]]</f>
        <v>#VALUE!</v>
      </c>
      <c r="AV354" s="5" t="e">
        <f>A_R[[#This Row],[21+]]-A_R[[#This Row],[22+]]</f>
        <v>#VALUE!</v>
      </c>
      <c r="AW354" s="5" t="e">
        <f>A_R[[#This Row],[22+]]-A_R[[#This Row],[23+]]</f>
        <v>#VALUE!</v>
      </c>
      <c r="AX354" s="5" t="e">
        <f>A_R[[#This Row],[23+]]-A_R[[#This Row],[24+]]</f>
        <v>#VALUE!</v>
      </c>
      <c r="AY354" s="5" t="e">
        <f>A_R[[#This Row],[24+]]-A_R[[#This Row],[25+]]</f>
        <v>#VALUE!</v>
      </c>
      <c r="AZ354" s="5" t="e">
        <f>A_R[[#This Row],[25+]]-A_R[[#This Row],[26+]]</f>
        <v>#VALUE!</v>
      </c>
      <c r="BA354" s="5" t="e">
        <f>A_R[[#This Row],[26+]]-A_R[[#This Row],[27+]]</f>
        <v>#VALUE!</v>
      </c>
      <c r="BB354" s="5" t="e">
        <f>A_R[[#This Row],[27+]]-A_R[[#This Row],[28+]]</f>
        <v>#VALUE!</v>
      </c>
    </row>
    <row r="355" spans="32:54" x14ac:dyDescent="0.25">
      <c r="AF355" s="5" t="e">
        <f>A_R[[#This Row],[5+]]-A_R[[#This Row],[6+]]</f>
        <v>#VALUE!</v>
      </c>
      <c r="AG355" s="5" t="e">
        <f>A_R[[#This Row],[6+]]-A_R[[#This Row],[7+]]</f>
        <v>#VALUE!</v>
      </c>
      <c r="AH355" s="5" t="e">
        <f>A_R[[#This Row],[7+]]-A_R[[#This Row],[8+]]</f>
        <v>#VALUE!</v>
      </c>
      <c r="AI355" s="5" t="e">
        <f>A_R[[#This Row],[8+]]-A_R[[#This Row],[9+]]</f>
        <v>#VALUE!</v>
      </c>
      <c r="AJ355" s="5" t="e">
        <f>A_R[[#This Row],[9+]]-A_R[[#This Row],[10+]]</f>
        <v>#VALUE!</v>
      </c>
      <c r="AK355" s="5" t="e">
        <f>A_R[[#This Row],[10+]]-A_R[[#This Row],[11+]]</f>
        <v>#VALUE!</v>
      </c>
      <c r="AL355" s="5" t="e">
        <f>A_R[[#This Row],[11+]]-A_R[[#This Row],[12+]]</f>
        <v>#VALUE!</v>
      </c>
      <c r="AM355" s="5" t="e">
        <f>A_R[[#This Row],[12+]]-A_R[[#This Row],[13+]]</f>
        <v>#VALUE!</v>
      </c>
      <c r="AN355" s="5" t="e">
        <f>A_R[[#This Row],[13+]]-A_R[[#This Row],[14+]]</f>
        <v>#VALUE!</v>
      </c>
      <c r="AO355" s="5" t="e">
        <f>A_R[[#This Row],[14+]]-A_R[[#This Row],[15+]]</f>
        <v>#VALUE!</v>
      </c>
      <c r="AP355" s="5" t="e">
        <f>A_R[[#This Row],[15+]]-A_R[[#This Row],[16+]]</f>
        <v>#VALUE!</v>
      </c>
      <c r="AQ355" s="5" t="e">
        <f>A_R[[#This Row],[16+]]-A_R[[#This Row],[17+]]</f>
        <v>#VALUE!</v>
      </c>
      <c r="AR355" s="5" t="e">
        <f>A_R[[#This Row],[17+]]-A_R[[#This Row],[18+]]</f>
        <v>#VALUE!</v>
      </c>
      <c r="AS355" s="5" t="e">
        <f>A_R[[#This Row],[18+]]-A_R[[#This Row],[19+]]</f>
        <v>#VALUE!</v>
      </c>
      <c r="AT355" s="5" t="e">
        <f>A_R[[#This Row],[19+]]-A_R[[#This Row],[20+]]</f>
        <v>#VALUE!</v>
      </c>
      <c r="AU355" s="5" t="e">
        <f>A_R[[#This Row],[20+]]-A_R[[#This Row],[21+]]</f>
        <v>#VALUE!</v>
      </c>
      <c r="AV355" s="5" t="e">
        <f>A_R[[#This Row],[21+]]-A_R[[#This Row],[22+]]</f>
        <v>#VALUE!</v>
      </c>
      <c r="AW355" s="5" t="e">
        <f>A_R[[#This Row],[22+]]-A_R[[#This Row],[23+]]</f>
        <v>#VALUE!</v>
      </c>
      <c r="AX355" s="5" t="e">
        <f>A_R[[#This Row],[23+]]-A_R[[#This Row],[24+]]</f>
        <v>#VALUE!</v>
      </c>
      <c r="AY355" s="5" t="e">
        <f>A_R[[#This Row],[24+]]-A_R[[#This Row],[25+]]</f>
        <v>#VALUE!</v>
      </c>
      <c r="AZ355" s="5" t="e">
        <f>A_R[[#This Row],[25+]]-A_R[[#This Row],[26+]]</f>
        <v>#VALUE!</v>
      </c>
      <c r="BA355" s="5" t="e">
        <f>A_R[[#This Row],[26+]]-A_R[[#This Row],[27+]]</f>
        <v>#VALUE!</v>
      </c>
      <c r="BB355" s="5" t="e">
        <f>A_R[[#This Row],[27+]]-A_R[[#This Row],[28+]]</f>
        <v>#VALUE!</v>
      </c>
    </row>
    <row r="356" spans="32:54" x14ac:dyDescent="0.25">
      <c r="AF356" s="5" t="e">
        <f>A_R[[#This Row],[5+]]-A_R[[#This Row],[6+]]</f>
        <v>#VALUE!</v>
      </c>
      <c r="AG356" s="5" t="e">
        <f>A_R[[#This Row],[6+]]-A_R[[#This Row],[7+]]</f>
        <v>#VALUE!</v>
      </c>
      <c r="AH356" s="5" t="e">
        <f>A_R[[#This Row],[7+]]-A_R[[#This Row],[8+]]</f>
        <v>#VALUE!</v>
      </c>
      <c r="AI356" s="5" t="e">
        <f>A_R[[#This Row],[8+]]-A_R[[#This Row],[9+]]</f>
        <v>#VALUE!</v>
      </c>
      <c r="AJ356" s="5" t="e">
        <f>A_R[[#This Row],[9+]]-A_R[[#This Row],[10+]]</f>
        <v>#VALUE!</v>
      </c>
      <c r="AK356" s="5" t="e">
        <f>A_R[[#This Row],[10+]]-A_R[[#This Row],[11+]]</f>
        <v>#VALUE!</v>
      </c>
      <c r="AL356" s="5" t="e">
        <f>A_R[[#This Row],[11+]]-A_R[[#This Row],[12+]]</f>
        <v>#VALUE!</v>
      </c>
      <c r="AM356" s="5" t="e">
        <f>A_R[[#This Row],[12+]]-A_R[[#This Row],[13+]]</f>
        <v>#VALUE!</v>
      </c>
      <c r="AN356" s="5" t="e">
        <f>A_R[[#This Row],[13+]]-A_R[[#This Row],[14+]]</f>
        <v>#VALUE!</v>
      </c>
      <c r="AO356" s="5" t="e">
        <f>A_R[[#This Row],[14+]]-A_R[[#This Row],[15+]]</f>
        <v>#VALUE!</v>
      </c>
      <c r="AP356" s="5" t="e">
        <f>A_R[[#This Row],[15+]]-A_R[[#This Row],[16+]]</f>
        <v>#VALUE!</v>
      </c>
      <c r="AQ356" s="5" t="e">
        <f>A_R[[#This Row],[16+]]-A_R[[#This Row],[17+]]</f>
        <v>#VALUE!</v>
      </c>
      <c r="AR356" s="5" t="e">
        <f>A_R[[#This Row],[17+]]-A_R[[#This Row],[18+]]</f>
        <v>#VALUE!</v>
      </c>
      <c r="AS356" s="5" t="e">
        <f>A_R[[#This Row],[18+]]-A_R[[#This Row],[19+]]</f>
        <v>#VALUE!</v>
      </c>
      <c r="AT356" s="5" t="e">
        <f>A_R[[#This Row],[19+]]-A_R[[#This Row],[20+]]</f>
        <v>#VALUE!</v>
      </c>
      <c r="AU356" s="5" t="e">
        <f>A_R[[#This Row],[20+]]-A_R[[#This Row],[21+]]</f>
        <v>#VALUE!</v>
      </c>
      <c r="AV356" s="5" t="e">
        <f>A_R[[#This Row],[21+]]-A_R[[#This Row],[22+]]</f>
        <v>#VALUE!</v>
      </c>
      <c r="AW356" s="5" t="e">
        <f>A_R[[#This Row],[22+]]-A_R[[#This Row],[23+]]</f>
        <v>#VALUE!</v>
      </c>
      <c r="AX356" s="5" t="e">
        <f>A_R[[#This Row],[23+]]-A_R[[#This Row],[24+]]</f>
        <v>#VALUE!</v>
      </c>
      <c r="AY356" s="5" t="e">
        <f>A_R[[#This Row],[24+]]-A_R[[#This Row],[25+]]</f>
        <v>#VALUE!</v>
      </c>
      <c r="AZ356" s="5" t="e">
        <f>A_R[[#This Row],[25+]]-A_R[[#This Row],[26+]]</f>
        <v>#VALUE!</v>
      </c>
      <c r="BA356" s="5" t="e">
        <f>A_R[[#This Row],[26+]]-A_R[[#This Row],[27+]]</f>
        <v>#VALUE!</v>
      </c>
      <c r="BB356" s="5" t="e">
        <f>A_R[[#This Row],[27+]]-A_R[[#This Row],[28+]]</f>
        <v>#VALUE!</v>
      </c>
    </row>
    <row r="357" spans="32:54" x14ac:dyDescent="0.25">
      <c r="AF357" s="5" t="e">
        <f>A_R[[#This Row],[5+]]-A_R[[#This Row],[6+]]</f>
        <v>#VALUE!</v>
      </c>
      <c r="AG357" s="5" t="e">
        <f>A_R[[#This Row],[6+]]-A_R[[#This Row],[7+]]</f>
        <v>#VALUE!</v>
      </c>
      <c r="AH357" s="5" t="e">
        <f>A_R[[#This Row],[7+]]-A_R[[#This Row],[8+]]</f>
        <v>#VALUE!</v>
      </c>
      <c r="AI357" s="5" t="e">
        <f>A_R[[#This Row],[8+]]-A_R[[#This Row],[9+]]</f>
        <v>#VALUE!</v>
      </c>
      <c r="AJ357" s="5" t="e">
        <f>A_R[[#This Row],[9+]]-A_R[[#This Row],[10+]]</f>
        <v>#VALUE!</v>
      </c>
      <c r="AK357" s="5" t="e">
        <f>A_R[[#This Row],[10+]]-A_R[[#This Row],[11+]]</f>
        <v>#VALUE!</v>
      </c>
      <c r="AL357" s="5" t="e">
        <f>A_R[[#This Row],[11+]]-A_R[[#This Row],[12+]]</f>
        <v>#VALUE!</v>
      </c>
      <c r="AM357" s="5" t="e">
        <f>A_R[[#This Row],[12+]]-A_R[[#This Row],[13+]]</f>
        <v>#VALUE!</v>
      </c>
      <c r="AN357" s="5" t="e">
        <f>A_R[[#This Row],[13+]]-A_R[[#This Row],[14+]]</f>
        <v>#VALUE!</v>
      </c>
      <c r="AO357" s="5" t="e">
        <f>A_R[[#This Row],[14+]]-A_R[[#This Row],[15+]]</f>
        <v>#VALUE!</v>
      </c>
      <c r="AP357" s="5" t="e">
        <f>A_R[[#This Row],[15+]]-A_R[[#This Row],[16+]]</f>
        <v>#VALUE!</v>
      </c>
      <c r="AQ357" s="5" t="e">
        <f>A_R[[#This Row],[16+]]-A_R[[#This Row],[17+]]</f>
        <v>#VALUE!</v>
      </c>
      <c r="AR357" s="5" t="e">
        <f>A_R[[#This Row],[17+]]-A_R[[#This Row],[18+]]</f>
        <v>#VALUE!</v>
      </c>
      <c r="AS357" s="5" t="e">
        <f>A_R[[#This Row],[18+]]-A_R[[#This Row],[19+]]</f>
        <v>#VALUE!</v>
      </c>
      <c r="AT357" s="5" t="e">
        <f>A_R[[#This Row],[19+]]-A_R[[#This Row],[20+]]</f>
        <v>#VALUE!</v>
      </c>
      <c r="AU357" s="5" t="e">
        <f>A_R[[#This Row],[20+]]-A_R[[#This Row],[21+]]</f>
        <v>#VALUE!</v>
      </c>
      <c r="AV357" s="5" t="e">
        <f>A_R[[#This Row],[21+]]-A_R[[#This Row],[22+]]</f>
        <v>#VALUE!</v>
      </c>
      <c r="AW357" s="5" t="e">
        <f>A_R[[#This Row],[22+]]-A_R[[#This Row],[23+]]</f>
        <v>#VALUE!</v>
      </c>
      <c r="AX357" s="5" t="e">
        <f>A_R[[#This Row],[23+]]-A_R[[#This Row],[24+]]</f>
        <v>#VALUE!</v>
      </c>
      <c r="AY357" s="5" t="e">
        <f>A_R[[#This Row],[24+]]-A_R[[#This Row],[25+]]</f>
        <v>#VALUE!</v>
      </c>
      <c r="AZ357" s="5" t="e">
        <f>A_R[[#This Row],[25+]]-A_R[[#This Row],[26+]]</f>
        <v>#VALUE!</v>
      </c>
      <c r="BA357" s="5" t="e">
        <f>A_R[[#This Row],[26+]]-A_R[[#This Row],[27+]]</f>
        <v>#VALUE!</v>
      </c>
      <c r="BB357" s="5" t="e">
        <f>A_R[[#This Row],[27+]]-A_R[[#This Row],[28+]]</f>
        <v>#VALUE!</v>
      </c>
    </row>
    <row r="358" spans="32:54" x14ac:dyDescent="0.25">
      <c r="AF358" s="5" t="e">
        <f>A_R[[#This Row],[5+]]-A_R[[#This Row],[6+]]</f>
        <v>#VALUE!</v>
      </c>
      <c r="AG358" s="5" t="e">
        <f>A_R[[#This Row],[6+]]-A_R[[#This Row],[7+]]</f>
        <v>#VALUE!</v>
      </c>
      <c r="AH358" s="5" t="e">
        <f>A_R[[#This Row],[7+]]-A_R[[#This Row],[8+]]</f>
        <v>#VALUE!</v>
      </c>
      <c r="AI358" s="5" t="e">
        <f>A_R[[#This Row],[8+]]-A_R[[#This Row],[9+]]</f>
        <v>#VALUE!</v>
      </c>
      <c r="AJ358" s="5" t="e">
        <f>A_R[[#This Row],[9+]]-A_R[[#This Row],[10+]]</f>
        <v>#VALUE!</v>
      </c>
      <c r="AK358" s="5" t="e">
        <f>A_R[[#This Row],[10+]]-A_R[[#This Row],[11+]]</f>
        <v>#VALUE!</v>
      </c>
      <c r="AL358" s="5" t="e">
        <f>A_R[[#This Row],[11+]]-A_R[[#This Row],[12+]]</f>
        <v>#VALUE!</v>
      </c>
      <c r="AM358" s="5" t="e">
        <f>A_R[[#This Row],[12+]]-A_R[[#This Row],[13+]]</f>
        <v>#VALUE!</v>
      </c>
      <c r="AN358" s="5" t="e">
        <f>A_R[[#This Row],[13+]]-A_R[[#This Row],[14+]]</f>
        <v>#VALUE!</v>
      </c>
      <c r="AO358" s="5" t="e">
        <f>A_R[[#This Row],[14+]]-A_R[[#This Row],[15+]]</f>
        <v>#VALUE!</v>
      </c>
      <c r="AP358" s="5" t="e">
        <f>A_R[[#This Row],[15+]]-A_R[[#This Row],[16+]]</f>
        <v>#VALUE!</v>
      </c>
      <c r="AQ358" s="5" t="e">
        <f>A_R[[#This Row],[16+]]-A_R[[#This Row],[17+]]</f>
        <v>#VALUE!</v>
      </c>
      <c r="AR358" s="5" t="e">
        <f>A_R[[#This Row],[17+]]-A_R[[#This Row],[18+]]</f>
        <v>#VALUE!</v>
      </c>
      <c r="AS358" s="5" t="e">
        <f>A_R[[#This Row],[18+]]-A_R[[#This Row],[19+]]</f>
        <v>#VALUE!</v>
      </c>
      <c r="AT358" s="5" t="e">
        <f>A_R[[#This Row],[19+]]-A_R[[#This Row],[20+]]</f>
        <v>#VALUE!</v>
      </c>
      <c r="AU358" s="5" t="e">
        <f>A_R[[#This Row],[20+]]-A_R[[#This Row],[21+]]</f>
        <v>#VALUE!</v>
      </c>
      <c r="AV358" s="5" t="e">
        <f>A_R[[#This Row],[21+]]-A_R[[#This Row],[22+]]</f>
        <v>#VALUE!</v>
      </c>
      <c r="AW358" s="5" t="e">
        <f>A_R[[#This Row],[22+]]-A_R[[#This Row],[23+]]</f>
        <v>#VALUE!</v>
      </c>
      <c r="AX358" s="5" t="e">
        <f>A_R[[#This Row],[23+]]-A_R[[#This Row],[24+]]</f>
        <v>#VALUE!</v>
      </c>
      <c r="AY358" s="5" t="e">
        <f>A_R[[#This Row],[24+]]-A_R[[#This Row],[25+]]</f>
        <v>#VALUE!</v>
      </c>
      <c r="AZ358" s="5" t="e">
        <f>A_R[[#This Row],[25+]]-A_R[[#This Row],[26+]]</f>
        <v>#VALUE!</v>
      </c>
      <c r="BA358" s="5" t="e">
        <f>A_R[[#This Row],[26+]]-A_R[[#This Row],[27+]]</f>
        <v>#VALUE!</v>
      </c>
      <c r="BB358" s="5" t="e">
        <f>A_R[[#This Row],[27+]]-A_R[[#This Row],[28+]]</f>
        <v>#VALUE!</v>
      </c>
    </row>
    <row r="359" spans="32:54" x14ac:dyDescent="0.25">
      <c r="AF359" s="5" t="e">
        <f>A_R[[#This Row],[5+]]-A_R[[#This Row],[6+]]</f>
        <v>#VALUE!</v>
      </c>
      <c r="AG359" s="5" t="e">
        <f>A_R[[#This Row],[6+]]-A_R[[#This Row],[7+]]</f>
        <v>#VALUE!</v>
      </c>
      <c r="AH359" s="5" t="e">
        <f>A_R[[#This Row],[7+]]-A_R[[#This Row],[8+]]</f>
        <v>#VALUE!</v>
      </c>
      <c r="AI359" s="5" t="e">
        <f>A_R[[#This Row],[8+]]-A_R[[#This Row],[9+]]</f>
        <v>#VALUE!</v>
      </c>
      <c r="AJ359" s="5" t="e">
        <f>A_R[[#This Row],[9+]]-A_R[[#This Row],[10+]]</f>
        <v>#VALUE!</v>
      </c>
      <c r="AK359" s="5" t="e">
        <f>A_R[[#This Row],[10+]]-A_R[[#This Row],[11+]]</f>
        <v>#VALUE!</v>
      </c>
      <c r="AL359" s="5" t="e">
        <f>A_R[[#This Row],[11+]]-A_R[[#This Row],[12+]]</f>
        <v>#VALUE!</v>
      </c>
      <c r="AM359" s="5" t="e">
        <f>A_R[[#This Row],[12+]]-A_R[[#This Row],[13+]]</f>
        <v>#VALUE!</v>
      </c>
      <c r="AN359" s="5" t="e">
        <f>A_R[[#This Row],[13+]]-A_R[[#This Row],[14+]]</f>
        <v>#VALUE!</v>
      </c>
      <c r="AO359" s="5" t="e">
        <f>A_R[[#This Row],[14+]]-A_R[[#This Row],[15+]]</f>
        <v>#VALUE!</v>
      </c>
      <c r="AP359" s="5" t="e">
        <f>A_R[[#This Row],[15+]]-A_R[[#This Row],[16+]]</f>
        <v>#VALUE!</v>
      </c>
      <c r="AQ359" s="5" t="e">
        <f>A_R[[#This Row],[16+]]-A_R[[#This Row],[17+]]</f>
        <v>#VALUE!</v>
      </c>
      <c r="AR359" s="5" t="e">
        <f>A_R[[#This Row],[17+]]-A_R[[#This Row],[18+]]</f>
        <v>#VALUE!</v>
      </c>
      <c r="AS359" s="5" t="e">
        <f>A_R[[#This Row],[18+]]-A_R[[#This Row],[19+]]</f>
        <v>#VALUE!</v>
      </c>
      <c r="AT359" s="5" t="e">
        <f>A_R[[#This Row],[19+]]-A_R[[#This Row],[20+]]</f>
        <v>#VALUE!</v>
      </c>
      <c r="AU359" s="5" t="e">
        <f>A_R[[#This Row],[20+]]-A_R[[#This Row],[21+]]</f>
        <v>#VALUE!</v>
      </c>
      <c r="AV359" s="5" t="e">
        <f>A_R[[#This Row],[21+]]-A_R[[#This Row],[22+]]</f>
        <v>#VALUE!</v>
      </c>
      <c r="AW359" s="5" t="e">
        <f>A_R[[#This Row],[22+]]-A_R[[#This Row],[23+]]</f>
        <v>#VALUE!</v>
      </c>
      <c r="AX359" s="5" t="e">
        <f>A_R[[#This Row],[23+]]-A_R[[#This Row],[24+]]</f>
        <v>#VALUE!</v>
      </c>
      <c r="AY359" s="5" t="e">
        <f>A_R[[#This Row],[24+]]-A_R[[#This Row],[25+]]</f>
        <v>#VALUE!</v>
      </c>
      <c r="AZ359" s="5" t="e">
        <f>A_R[[#This Row],[25+]]-A_R[[#This Row],[26+]]</f>
        <v>#VALUE!</v>
      </c>
      <c r="BA359" s="5" t="e">
        <f>A_R[[#This Row],[26+]]-A_R[[#This Row],[27+]]</f>
        <v>#VALUE!</v>
      </c>
      <c r="BB359" s="5" t="e">
        <f>A_R[[#This Row],[27+]]-A_R[[#This Row],[28+]]</f>
        <v>#VALUE!</v>
      </c>
    </row>
    <row r="360" spans="32:54" x14ac:dyDescent="0.25">
      <c r="AF360" s="5" t="e">
        <f>A_R[[#This Row],[5+]]-A_R[[#This Row],[6+]]</f>
        <v>#VALUE!</v>
      </c>
      <c r="AG360" s="5" t="e">
        <f>A_R[[#This Row],[6+]]-A_R[[#This Row],[7+]]</f>
        <v>#VALUE!</v>
      </c>
      <c r="AH360" s="5" t="e">
        <f>A_R[[#This Row],[7+]]-A_R[[#This Row],[8+]]</f>
        <v>#VALUE!</v>
      </c>
      <c r="AI360" s="5" t="e">
        <f>A_R[[#This Row],[8+]]-A_R[[#This Row],[9+]]</f>
        <v>#VALUE!</v>
      </c>
      <c r="AJ360" s="5" t="e">
        <f>A_R[[#This Row],[9+]]-A_R[[#This Row],[10+]]</f>
        <v>#VALUE!</v>
      </c>
      <c r="AK360" s="5" t="e">
        <f>A_R[[#This Row],[10+]]-A_R[[#This Row],[11+]]</f>
        <v>#VALUE!</v>
      </c>
      <c r="AL360" s="5" t="e">
        <f>A_R[[#This Row],[11+]]-A_R[[#This Row],[12+]]</f>
        <v>#VALUE!</v>
      </c>
      <c r="AM360" s="5" t="e">
        <f>A_R[[#This Row],[12+]]-A_R[[#This Row],[13+]]</f>
        <v>#VALUE!</v>
      </c>
      <c r="AN360" s="5" t="e">
        <f>A_R[[#This Row],[13+]]-A_R[[#This Row],[14+]]</f>
        <v>#VALUE!</v>
      </c>
      <c r="AO360" s="5" t="e">
        <f>A_R[[#This Row],[14+]]-A_R[[#This Row],[15+]]</f>
        <v>#VALUE!</v>
      </c>
      <c r="AP360" s="5" t="e">
        <f>A_R[[#This Row],[15+]]-A_R[[#This Row],[16+]]</f>
        <v>#VALUE!</v>
      </c>
      <c r="AQ360" s="5" t="e">
        <f>A_R[[#This Row],[16+]]-A_R[[#This Row],[17+]]</f>
        <v>#VALUE!</v>
      </c>
      <c r="AR360" s="5" t="e">
        <f>A_R[[#This Row],[17+]]-A_R[[#This Row],[18+]]</f>
        <v>#VALUE!</v>
      </c>
      <c r="AS360" s="5" t="e">
        <f>A_R[[#This Row],[18+]]-A_R[[#This Row],[19+]]</f>
        <v>#VALUE!</v>
      </c>
      <c r="AT360" s="5" t="e">
        <f>A_R[[#This Row],[19+]]-A_R[[#This Row],[20+]]</f>
        <v>#VALUE!</v>
      </c>
      <c r="AU360" s="5" t="e">
        <f>A_R[[#This Row],[20+]]-A_R[[#This Row],[21+]]</f>
        <v>#VALUE!</v>
      </c>
      <c r="AV360" s="5" t="e">
        <f>A_R[[#This Row],[21+]]-A_R[[#This Row],[22+]]</f>
        <v>#VALUE!</v>
      </c>
      <c r="AW360" s="5" t="e">
        <f>A_R[[#This Row],[22+]]-A_R[[#This Row],[23+]]</f>
        <v>#VALUE!</v>
      </c>
      <c r="AX360" s="5" t="e">
        <f>A_R[[#This Row],[23+]]-A_R[[#This Row],[24+]]</f>
        <v>#VALUE!</v>
      </c>
      <c r="AY360" s="5" t="e">
        <f>A_R[[#This Row],[24+]]-A_R[[#This Row],[25+]]</f>
        <v>#VALUE!</v>
      </c>
      <c r="AZ360" s="5" t="e">
        <f>A_R[[#This Row],[25+]]-A_R[[#This Row],[26+]]</f>
        <v>#VALUE!</v>
      </c>
      <c r="BA360" s="5" t="e">
        <f>A_R[[#This Row],[26+]]-A_R[[#This Row],[27+]]</f>
        <v>#VALUE!</v>
      </c>
      <c r="BB360" s="5" t="e">
        <f>A_R[[#This Row],[27+]]-A_R[[#This Row],[28+]]</f>
        <v>#VALUE!</v>
      </c>
    </row>
    <row r="361" spans="32:54" x14ac:dyDescent="0.25">
      <c r="AF361" s="5" t="e">
        <f>A_R[[#This Row],[5+]]-A_R[[#This Row],[6+]]</f>
        <v>#VALUE!</v>
      </c>
      <c r="AG361" s="5" t="e">
        <f>A_R[[#This Row],[6+]]-A_R[[#This Row],[7+]]</f>
        <v>#VALUE!</v>
      </c>
      <c r="AH361" s="5" t="e">
        <f>A_R[[#This Row],[7+]]-A_R[[#This Row],[8+]]</f>
        <v>#VALUE!</v>
      </c>
      <c r="AI361" s="5" t="e">
        <f>A_R[[#This Row],[8+]]-A_R[[#This Row],[9+]]</f>
        <v>#VALUE!</v>
      </c>
      <c r="AJ361" s="5" t="e">
        <f>A_R[[#This Row],[9+]]-A_R[[#This Row],[10+]]</f>
        <v>#VALUE!</v>
      </c>
      <c r="AK361" s="5" t="e">
        <f>A_R[[#This Row],[10+]]-A_R[[#This Row],[11+]]</f>
        <v>#VALUE!</v>
      </c>
      <c r="AL361" s="5" t="e">
        <f>A_R[[#This Row],[11+]]-A_R[[#This Row],[12+]]</f>
        <v>#VALUE!</v>
      </c>
      <c r="AM361" s="5" t="e">
        <f>A_R[[#This Row],[12+]]-A_R[[#This Row],[13+]]</f>
        <v>#VALUE!</v>
      </c>
      <c r="AN361" s="5" t="e">
        <f>A_R[[#This Row],[13+]]-A_R[[#This Row],[14+]]</f>
        <v>#VALUE!</v>
      </c>
      <c r="AO361" s="5" t="e">
        <f>A_R[[#This Row],[14+]]-A_R[[#This Row],[15+]]</f>
        <v>#VALUE!</v>
      </c>
      <c r="AP361" s="5" t="e">
        <f>A_R[[#This Row],[15+]]-A_R[[#This Row],[16+]]</f>
        <v>#VALUE!</v>
      </c>
      <c r="AQ361" s="5" t="e">
        <f>A_R[[#This Row],[16+]]-A_R[[#This Row],[17+]]</f>
        <v>#VALUE!</v>
      </c>
      <c r="AR361" s="5" t="e">
        <f>A_R[[#This Row],[17+]]-A_R[[#This Row],[18+]]</f>
        <v>#VALUE!</v>
      </c>
      <c r="AS361" s="5" t="e">
        <f>A_R[[#This Row],[18+]]-A_R[[#This Row],[19+]]</f>
        <v>#VALUE!</v>
      </c>
      <c r="AT361" s="5" t="e">
        <f>A_R[[#This Row],[19+]]-A_R[[#This Row],[20+]]</f>
        <v>#VALUE!</v>
      </c>
      <c r="AU361" s="5" t="e">
        <f>A_R[[#This Row],[20+]]-A_R[[#This Row],[21+]]</f>
        <v>#VALUE!</v>
      </c>
      <c r="AV361" s="5" t="e">
        <f>A_R[[#This Row],[21+]]-A_R[[#This Row],[22+]]</f>
        <v>#VALUE!</v>
      </c>
      <c r="AW361" s="5" t="e">
        <f>A_R[[#This Row],[22+]]-A_R[[#This Row],[23+]]</f>
        <v>#VALUE!</v>
      </c>
      <c r="AX361" s="5" t="e">
        <f>A_R[[#This Row],[23+]]-A_R[[#This Row],[24+]]</f>
        <v>#VALUE!</v>
      </c>
      <c r="AY361" s="5" t="e">
        <f>A_R[[#This Row],[24+]]-A_R[[#This Row],[25+]]</f>
        <v>#VALUE!</v>
      </c>
      <c r="AZ361" s="5" t="e">
        <f>A_R[[#This Row],[25+]]-A_R[[#This Row],[26+]]</f>
        <v>#VALUE!</v>
      </c>
      <c r="BA361" s="5" t="e">
        <f>A_R[[#This Row],[26+]]-A_R[[#This Row],[27+]]</f>
        <v>#VALUE!</v>
      </c>
      <c r="BB361" s="5" t="e">
        <f>A_R[[#This Row],[27+]]-A_R[[#This Row],[28+]]</f>
        <v>#VALUE!</v>
      </c>
    </row>
    <row r="362" spans="32:54" x14ac:dyDescent="0.25">
      <c r="AF362" s="5" t="e">
        <f>A_R[[#This Row],[5+]]-A_R[[#This Row],[6+]]</f>
        <v>#VALUE!</v>
      </c>
      <c r="AG362" s="5" t="e">
        <f>A_R[[#This Row],[6+]]-A_R[[#This Row],[7+]]</f>
        <v>#VALUE!</v>
      </c>
      <c r="AH362" s="5" t="e">
        <f>A_R[[#This Row],[7+]]-A_R[[#This Row],[8+]]</f>
        <v>#VALUE!</v>
      </c>
      <c r="AI362" s="5" t="e">
        <f>A_R[[#This Row],[8+]]-A_R[[#This Row],[9+]]</f>
        <v>#VALUE!</v>
      </c>
      <c r="AJ362" s="5" t="e">
        <f>A_R[[#This Row],[9+]]-A_R[[#This Row],[10+]]</f>
        <v>#VALUE!</v>
      </c>
      <c r="AK362" s="5" t="e">
        <f>A_R[[#This Row],[10+]]-A_R[[#This Row],[11+]]</f>
        <v>#VALUE!</v>
      </c>
      <c r="AL362" s="5" t="e">
        <f>A_R[[#This Row],[11+]]-A_R[[#This Row],[12+]]</f>
        <v>#VALUE!</v>
      </c>
      <c r="AM362" s="5" t="e">
        <f>A_R[[#This Row],[12+]]-A_R[[#This Row],[13+]]</f>
        <v>#VALUE!</v>
      </c>
      <c r="AN362" s="5" t="e">
        <f>A_R[[#This Row],[13+]]-A_R[[#This Row],[14+]]</f>
        <v>#VALUE!</v>
      </c>
      <c r="AO362" s="5" t="e">
        <f>A_R[[#This Row],[14+]]-A_R[[#This Row],[15+]]</f>
        <v>#VALUE!</v>
      </c>
      <c r="AP362" s="5" t="e">
        <f>A_R[[#This Row],[15+]]-A_R[[#This Row],[16+]]</f>
        <v>#VALUE!</v>
      </c>
      <c r="AQ362" s="5" t="e">
        <f>A_R[[#This Row],[16+]]-A_R[[#This Row],[17+]]</f>
        <v>#VALUE!</v>
      </c>
      <c r="AR362" s="5" t="e">
        <f>A_R[[#This Row],[17+]]-A_R[[#This Row],[18+]]</f>
        <v>#VALUE!</v>
      </c>
      <c r="AS362" s="5" t="e">
        <f>A_R[[#This Row],[18+]]-A_R[[#This Row],[19+]]</f>
        <v>#VALUE!</v>
      </c>
      <c r="AT362" s="5" t="e">
        <f>A_R[[#This Row],[19+]]-A_R[[#This Row],[20+]]</f>
        <v>#VALUE!</v>
      </c>
      <c r="AU362" s="5" t="e">
        <f>A_R[[#This Row],[20+]]-A_R[[#This Row],[21+]]</f>
        <v>#VALUE!</v>
      </c>
      <c r="AV362" s="5" t="e">
        <f>A_R[[#This Row],[21+]]-A_R[[#This Row],[22+]]</f>
        <v>#VALUE!</v>
      </c>
      <c r="AW362" s="5" t="e">
        <f>A_R[[#This Row],[22+]]-A_R[[#This Row],[23+]]</f>
        <v>#VALUE!</v>
      </c>
      <c r="AX362" s="5" t="e">
        <f>A_R[[#This Row],[23+]]-A_R[[#This Row],[24+]]</f>
        <v>#VALUE!</v>
      </c>
      <c r="AY362" s="5" t="e">
        <f>A_R[[#This Row],[24+]]-A_R[[#This Row],[25+]]</f>
        <v>#VALUE!</v>
      </c>
      <c r="AZ362" s="5" t="e">
        <f>A_R[[#This Row],[25+]]-A_R[[#This Row],[26+]]</f>
        <v>#VALUE!</v>
      </c>
      <c r="BA362" s="5" t="e">
        <f>A_R[[#This Row],[26+]]-A_R[[#This Row],[27+]]</f>
        <v>#VALUE!</v>
      </c>
      <c r="BB362" s="5" t="e">
        <f>A_R[[#This Row],[27+]]-A_R[[#This Row],[28+]]</f>
        <v>#VALUE!</v>
      </c>
    </row>
    <row r="363" spans="32:54" x14ac:dyDescent="0.25">
      <c r="AF363" s="5" t="e">
        <f>A_R[[#This Row],[5+]]-A_R[[#This Row],[6+]]</f>
        <v>#VALUE!</v>
      </c>
      <c r="AG363" s="5" t="e">
        <f>A_R[[#This Row],[6+]]-A_R[[#This Row],[7+]]</f>
        <v>#VALUE!</v>
      </c>
      <c r="AH363" s="5" t="e">
        <f>A_R[[#This Row],[7+]]-A_R[[#This Row],[8+]]</f>
        <v>#VALUE!</v>
      </c>
      <c r="AI363" s="5" t="e">
        <f>A_R[[#This Row],[8+]]-A_R[[#This Row],[9+]]</f>
        <v>#VALUE!</v>
      </c>
      <c r="AJ363" s="5" t="e">
        <f>A_R[[#This Row],[9+]]-A_R[[#This Row],[10+]]</f>
        <v>#VALUE!</v>
      </c>
      <c r="AK363" s="5" t="e">
        <f>A_R[[#This Row],[10+]]-A_R[[#This Row],[11+]]</f>
        <v>#VALUE!</v>
      </c>
      <c r="AL363" s="5" t="e">
        <f>A_R[[#This Row],[11+]]-A_R[[#This Row],[12+]]</f>
        <v>#VALUE!</v>
      </c>
      <c r="AM363" s="5" t="e">
        <f>A_R[[#This Row],[12+]]-A_R[[#This Row],[13+]]</f>
        <v>#VALUE!</v>
      </c>
      <c r="AN363" s="5" t="e">
        <f>A_R[[#This Row],[13+]]-A_R[[#This Row],[14+]]</f>
        <v>#VALUE!</v>
      </c>
      <c r="AO363" s="5" t="e">
        <f>A_R[[#This Row],[14+]]-A_R[[#This Row],[15+]]</f>
        <v>#VALUE!</v>
      </c>
      <c r="AP363" s="5" t="e">
        <f>A_R[[#This Row],[15+]]-A_R[[#This Row],[16+]]</f>
        <v>#VALUE!</v>
      </c>
      <c r="AQ363" s="5" t="e">
        <f>A_R[[#This Row],[16+]]-A_R[[#This Row],[17+]]</f>
        <v>#VALUE!</v>
      </c>
      <c r="AR363" s="5" t="e">
        <f>A_R[[#This Row],[17+]]-A_R[[#This Row],[18+]]</f>
        <v>#VALUE!</v>
      </c>
      <c r="AS363" s="5" t="e">
        <f>A_R[[#This Row],[18+]]-A_R[[#This Row],[19+]]</f>
        <v>#VALUE!</v>
      </c>
      <c r="AT363" s="5" t="e">
        <f>A_R[[#This Row],[19+]]-A_R[[#This Row],[20+]]</f>
        <v>#VALUE!</v>
      </c>
      <c r="AU363" s="5" t="e">
        <f>A_R[[#This Row],[20+]]-A_R[[#This Row],[21+]]</f>
        <v>#VALUE!</v>
      </c>
      <c r="AV363" s="5" t="e">
        <f>A_R[[#This Row],[21+]]-A_R[[#This Row],[22+]]</f>
        <v>#VALUE!</v>
      </c>
      <c r="AW363" s="5" t="e">
        <f>A_R[[#This Row],[22+]]-A_R[[#This Row],[23+]]</f>
        <v>#VALUE!</v>
      </c>
      <c r="AX363" s="5" t="e">
        <f>A_R[[#This Row],[23+]]-A_R[[#This Row],[24+]]</f>
        <v>#VALUE!</v>
      </c>
      <c r="AY363" s="5" t="e">
        <f>A_R[[#This Row],[24+]]-A_R[[#This Row],[25+]]</f>
        <v>#VALUE!</v>
      </c>
      <c r="AZ363" s="5" t="e">
        <f>A_R[[#This Row],[25+]]-A_R[[#This Row],[26+]]</f>
        <v>#VALUE!</v>
      </c>
      <c r="BA363" s="5" t="e">
        <f>A_R[[#This Row],[26+]]-A_R[[#This Row],[27+]]</f>
        <v>#VALUE!</v>
      </c>
      <c r="BB363" s="5" t="e">
        <f>A_R[[#This Row],[27+]]-A_R[[#This Row],[28+]]</f>
        <v>#VALUE!</v>
      </c>
    </row>
    <row r="364" spans="32:54" x14ac:dyDescent="0.25">
      <c r="AF364" s="5" t="e">
        <f>A_R[[#This Row],[5+]]-A_R[[#This Row],[6+]]</f>
        <v>#VALUE!</v>
      </c>
      <c r="AG364" s="5" t="e">
        <f>A_R[[#This Row],[6+]]-A_R[[#This Row],[7+]]</f>
        <v>#VALUE!</v>
      </c>
      <c r="AH364" s="5" t="e">
        <f>A_R[[#This Row],[7+]]-A_R[[#This Row],[8+]]</f>
        <v>#VALUE!</v>
      </c>
      <c r="AI364" s="5" t="e">
        <f>A_R[[#This Row],[8+]]-A_R[[#This Row],[9+]]</f>
        <v>#VALUE!</v>
      </c>
      <c r="AJ364" s="5" t="e">
        <f>A_R[[#This Row],[9+]]-A_R[[#This Row],[10+]]</f>
        <v>#VALUE!</v>
      </c>
      <c r="AK364" s="5" t="e">
        <f>A_R[[#This Row],[10+]]-A_R[[#This Row],[11+]]</f>
        <v>#VALUE!</v>
      </c>
      <c r="AL364" s="5" t="e">
        <f>A_R[[#This Row],[11+]]-A_R[[#This Row],[12+]]</f>
        <v>#VALUE!</v>
      </c>
      <c r="AM364" s="5" t="e">
        <f>A_R[[#This Row],[12+]]-A_R[[#This Row],[13+]]</f>
        <v>#VALUE!</v>
      </c>
      <c r="AN364" s="5" t="e">
        <f>A_R[[#This Row],[13+]]-A_R[[#This Row],[14+]]</f>
        <v>#VALUE!</v>
      </c>
      <c r="AO364" s="5" t="e">
        <f>A_R[[#This Row],[14+]]-A_R[[#This Row],[15+]]</f>
        <v>#VALUE!</v>
      </c>
      <c r="AP364" s="5" t="e">
        <f>A_R[[#This Row],[15+]]-A_R[[#This Row],[16+]]</f>
        <v>#VALUE!</v>
      </c>
      <c r="AQ364" s="5" t="e">
        <f>A_R[[#This Row],[16+]]-A_R[[#This Row],[17+]]</f>
        <v>#VALUE!</v>
      </c>
      <c r="AR364" s="5" t="e">
        <f>A_R[[#This Row],[17+]]-A_R[[#This Row],[18+]]</f>
        <v>#VALUE!</v>
      </c>
      <c r="AS364" s="5" t="e">
        <f>A_R[[#This Row],[18+]]-A_R[[#This Row],[19+]]</f>
        <v>#VALUE!</v>
      </c>
      <c r="AT364" s="5" t="e">
        <f>A_R[[#This Row],[19+]]-A_R[[#This Row],[20+]]</f>
        <v>#VALUE!</v>
      </c>
      <c r="AU364" s="5" t="e">
        <f>A_R[[#This Row],[20+]]-A_R[[#This Row],[21+]]</f>
        <v>#VALUE!</v>
      </c>
      <c r="AV364" s="5" t="e">
        <f>A_R[[#This Row],[21+]]-A_R[[#This Row],[22+]]</f>
        <v>#VALUE!</v>
      </c>
      <c r="AW364" s="5" t="e">
        <f>A_R[[#This Row],[22+]]-A_R[[#This Row],[23+]]</f>
        <v>#VALUE!</v>
      </c>
      <c r="AX364" s="5" t="e">
        <f>A_R[[#This Row],[23+]]-A_R[[#This Row],[24+]]</f>
        <v>#VALUE!</v>
      </c>
      <c r="AY364" s="5" t="e">
        <f>A_R[[#This Row],[24+]]-A_R[[#This Row],[25+]]</f>
        <v>#VALUE!</v>
      </c>
      <c r="AZ364" s="5" t="e">
        <f>A_R[[#This Row],[25+]]-A_R[[#This Row],[26+]]</f>
        <v>#VALUE!</v>
      </c>
      <c r="BA364" s="5" t="e">
        <f>A_R[[#This Row],[26+]]-A_R[[#This Row],[27+]]</f>
        <v>#VALUE!</v>
      </c>
      <c r="BB364" s="5" t="e">
        <f>A_R[[#This Row],[27+]]-A_R[[#This Row],[28+]]</f>
        <v>#VALUE!</v>
      </c>
    </row>
    <row r="365" spans="32:54" x14ac:dyDescent="0.25">
      <c r="AF365" s="5" t="e">
        <f>A_R[[#This Row],[5+]]-A_R[[#This Row],[6+]]</f>
        <v>#VALUE!</v>
      </c>
      <c r="AG365" s="5" t="e">
        <f>A_R[[#This Row],[6+]]-A_R[[#This Row],[7+]]</f>
        <v>#VALUE!</v>
      </c>
      <c r="AH365" s="5" t="e">
        <f>A_R[[#This Row],[7+]]-A_R[[#This Row],[8+]]</f>
        <v>#VALUE!</v>
      </c>
      <c r="AI365" s="5" t="e">
        <f>A_R[[#This Row],[8+]]-A_R[[#This Row],[9+]]</f>
        <v>#VALUE!</v>
      </c>
      <c r="AJ365" s="5" t="e">
        <f>A_R[[#This Row],[9+]]-A_R[[#This Row],[10+]]</f>
        <v>#VALUE!</v>
      </c>
      <c r="AK365" s="5" t="e">
        <f>A_R[[#This Row],[10+]]-A_R[[#This Row],[11+]]</f>
        <v>#VALUE!</v>
      </c>
      <c r="AL365" s="5" t="e">
        <f>A_R[[#This Row],[11+]]-A_R[[#This Row],[12+]]</f>
        <v>#VALUE!</v>
      </c>
      <c r="AM365" s="5" t="e">
        <f>A_R[[#This Row],[12+]]-A_R[[#This Row],[13+]]</f>
        <v>#VALUE!</v>
      </c>
      <c r="AN365" s="5" t="e">
        <f>A_R[[#This Row],[13+]]-A_R[[#This Row],[14+]]</f>
        <v>#VALUE!</v>
      </c>
      <c r="AO365" s="5" t="e">
        <f>A_R[[#This Row],[14+]]-A_R[[#This Row],[15+]]</f>
        <v>#VALUE!</v>
      </c>
      <c r="AP365" s="5" t="e">
        <f>A_R[[#This Row],[15+]]-A_R[[#This Row],[16+]]</f>
        <v>#VALUE!</v>
      </c>
      <c r="AQ365" s="5" t="e">
        <f>A_R[[#This Row],[16+]]-A_R[[#This Row],[17+]]</f>
        <v>#VALUE!</v>
      </c>
      <c r="AR365" s="5" t="e">
        <f>A_R[[#This Row],[17+]]-A_R[[#This Row],[18+]]</f>
        <v>#VALUE!</v>
      </c>
      <c r="AS365" s="5" t="e">
        <f>A_R[[#This Row],[18+]]-A_R[[#This Row],[19+]]</f>
        <v>#VALUE!</v>
      </c>
      <c r="AT365" s="5" t="e">
        <f>A_R[[#This Row],[19+]]-A_R[[#This Row],[20+]]</f>
        <v>#VALUE!</v>
      </c>
      <c r="AU365" s="5" t="e">
        <f>A_R[[#This Row],[20+]]-A_R[[#This Row],[21+]]</f>
        <v>#VALUE!</v>
      </c>
      <c r="AV365" s="5" t="e">
        <f>A_R[[#This Row],[21+]]-A_R[[#This Row],[22+]]</f>
        <v>#VALUE!</v>
      </c>
      <c r="AW365" s="5" t="e">
        <f>A_R[[#This Row],[22+]]-A_R[[#This Row],[23+]]</f>
        <v>#VALUE!</v>
      </c>
      <c r="AX365" s="5" t="e">
        <f>A_R[[#This Row],[23+]]-A_R[[#This Row],[24+]]</f>
        <v>#VALUE!</v>
      </c>
      <c r="AY365" s="5" t="e">
        <f>A_R[[#This Row],[24+]]-A_R[[#This Row],[25+]]</f>
        <v>#VALUE!</v>
      </c>
      <c r="AZ365" s="5" t="e">
        <f>A_R[[#This Row],[25+]]-A_R[[#This Row],[26+]]</f>
        <v>#VALUE!</v>
      </c>
      <c r="BA365" s="5" t="e">
        <f>A_R[[#This Row],[26+]]-A_R[[#This Row],[27+]]</f>
        <v>#VALUE!</v>
      </c>
      <c r="BB365" s="5" t="e">
        <f>A_R[[#This Row],[27+]]-A_R[[#This Row],[28+]]</f>
        <v>#VALUE!</v>
      </c>
    </row>
    <row r="366" spans="32:54" x14ac:dyDescent="0.25">
      <c r="AF366" s="5" t="e">
        <f>A_R[[#This Row],[5+]]-A_R[[#This Row],[6+]]</f>
        <v>#VALUE!</v>
      </c>
      <c r="AG366" s="5" t="e">
        <f>A_R[[#This Row],[6+]]-A_R[[#This Row],[7+]]</f>
        <v>#VALUE!</v>
      </c>
      <c r="AH366" s="5" t="e">
        <f>A_R[[#This Row],[7+]]-A_R[[#This Row],[8+]]</f>
        <v>#VALUE!</v>
      </c>
      <c r="AI366" s="5" t="e">
        <f>A_R[[#This Row],[8+]]-A_R[[#This Row],[9+]]</f>
        <v>#VALUE!</v>
      </c>
      <c r="AJ366" s="5" t="e">
        <f>A_R[[#This Row],[9+]]-A_R[[#This Row],[10+]]</f>
        <v>#VALUE!</v>
      </c>
      <c r="AK366" s="5" t="e">
        <f>A_R[[#This Row],[10+]]-A_R[[#This Row],[11+]]</f>
        <v>#VALUE!</v>
      </c>
      <c r="AL366" s="5" t="e">
        <f>A_R[[#This Row],[11+]]-A_R[[#This Row],[12+]]</f>
        <v>#VALUE!</v>
      </c>
      <c r="AM366" s="5" t="e">
        <f>A_R[[#This Row],[12+]]-A_R[[#This Row],[13+]]</f>
        <v>#VALUE!</v>
      </c>
      <c r="AN366" s="5" t="e">
        <f>A_R[[#This Row],[13+]]-A_R[[#This Row],[14+]]</f>
        <v>#VALUE!</v>
      </c>
      <c r="AO366" s="5" t="e">
        <f>A_R[[#This Row],[14+]]-A_R[[#This Row],[15+]]</f>
        <v>#VALUE!</v>
      </c>
      <c r="AP366" s="5" t="e">
        <f>A_R[[#This Row],[15+]]-A_R[[#This Row],[16+]]</f>
        <v>#VALUE!</v>
      </c>
      <c r="AQ366" s="5" t="e">
        <f>A_R[[#This Row],[16+]]-A_R[[#This Row],[17+]]</f>
        <v>#VALUE!</v>
      </c>
      <c r="AR366" s="5" t="e">
        <f>A_R[[#This Row],[17+]]-A_R[[#This Row],[18+]]</f>
        <v>#VALUE!</v>
      </c>
      <c r="AS366" s="5" t="e">
        <f>A_R[[#This Row],[18+]]-A_R[[#This Row],[19+]]</f>
        <v>#VALUE!</v>
      </c>
      <c r="AT366" s="5" t="e">
        <f>A_R[[#This Row],[19+]]-A_R[[#This Row],[20+]]</f>
        <v>#VALUE!</v>
      </c>
      <c r="AU366" s="5" t="e">
        <f>A_R[[#This Row],[20+]]-A_R[[#This Row],[21+]]</f>
        <v>#VALUE!</v>
      </c>
      <c r="AV366" s="5" t="e">
        <f>A_R[[#This Row],[21+]]-A_R[[#This Row],[22+]]</f>
        <v>#VALUE!</v>
      </c>
      <c r="AW366" s="5" t="e">
        <f>A_R[[#This Row],[22+]]-A_R[[#This Row],[23+]]</f>
        <v>#VALUE!</v>
      </c>
      <c r="AX366" s="5" t="e">
        <f>A_R[[#This Row],[23+]]-A_R[[#This Row],[24+]]</f>
        <v>#VALUE!</v>
      </c>
      <c r="AY366" s="5" t="e">
        <f>A_R[[#This Row],[24+]]-A_R[[#This Row],[25+]]</f>
        <v>#VALUE!</v>
      </c>
      <c r="AZ366" s="5" t="e">
        <f>A_R[[#This Row],[25+]]-A_R[[#This Row],[26+]]</f>
        <v>#VALUE!</v>
      </c>
      <c r="BA366" s="5" t="e">
        <f>A_R[[#This Row],[26+]]-A_R[[#This Row],[27+]]</f>
        <v>#VALUE!</v>
      </c>
      <c r="BB366" s="5" t="e">
        <f>A_R[[#This Row],[27+]]-A_R[[#This Row],[28+]]</f>
        <v>#VALUE!</v>
      </c>
    </row>
    <row r="367" spans="32:54" x14ac:dyDescent="0.25">
      <c r="AF367" s="5" t="e">
        <f>A_R[[#This Row],[5+]]-A_R[[#This Row],[6+]]</f>
        <v>#VALUE!</v>
      </c>
      <c r="AG367" s="5" t="e">
        <f>A_R[[#This Row],[6+]]-A_R[[#This Row],[7+]]</f>
        <v>#VALUE!</v>
      </c>
      <c r="AH367" s="5" t="e">
        <f>A_R[[#This Row],[7+]]-A_R[[#This Row],[8+]]</f>
        <v>#VALUE!</v>
      </c>
      <c r="AI367" s="5" t="e">
        <f>A_R[[#This Row],[8+]]-A_R[[#This Row],[9+]]</f>
        <v>#VALUE!</v>
      </c>
      <c r="AJ367" s="5" t="e">
        <f>A_R[[#This Row],[9+]]-A_R[[#This Row],[10+]]</f>
        <v>#VALUE!</v>
      </c>
      <c r="AK367" s="5" t="e">
        <f>A_R[[#This Row],[10+]]-A_R[[#This Row],[11+]]</f>
        <v>#VALUE!</v>
      </c>
      <c r="AL367" s="5" t="e">
        <f>A_R[[#This Row],[11+]]-A_R[[#This Row],[12+]]</f>
        <v>#VALUE!</v>
      </c>
      <c r="AM367" s="5" t="e">
        <f>A_R[[#This Row],[12+]]-A_R[[#This Row],[13+]]</f>
        <v>#VALUE!</v>
      </c>
      <c r="AN367" s="5" t="e">
        <f>A_R[[#This Row],[13+]]-A_R[[#This Row],[14+]]</f>
        <v>#VALUE!</v>
      </c>
      <c r="AO367" s="5" t="e">
        <f>A_R[[#This Row],[14+]]-A_R[[#This Row],[15+]]</f>
        <v>#VALUE!</v>
      </c>
      <c r="AP367" s="5" t="e">
        <f>A_R[[#This Row],[15+]]-A_R[[#This Row],[16+]]</f>
        <v>#VALUE!</v>
      </c>
      <c r="AQ367" s="5" t="e">
        <f>A_R[[#This Row],[16+]]-A_R[[#This Row],[17+]]</f>
        <v>#VALUE!</v>
      </c>
      <c r="AR367" s="5" t="e">
        <f>A_R[[#This Row],[17+]]-A_R[[#This Row],[18+]]</f>
        <v>#VALUE!</v>
      </c>
      <c r="AS367" s="5" t="e">
        <f>A_R[[#This Row],[18+]]-A_R[[#This Row],[19+]]</f>
        <v>#VALUE!</v>
      </c>
      <c r="AT367" s="5" t="e">
        <f>A_R[[#This Row],[19+]]-A_R[[#This Row],[20+]]</f>
        <v>#VALUE!</v>
      </c>
      <c r="AU367" s="5" t="e">
        <f>A_R[[#This Row],[20+]]-A_R[[#This Row],[21+]]</f>
        <v>#VALUE!</v>
      </c>
      <c r="AV367" s="5" t="e">
        <f>A_R[[#This Row],[21+]]-A_R[[#This Row],[22+]]</f>
        <v>#VALUE!</v>
      </c>
      <c r="AW367" s="5" t="e">
        <f>A_R[[#This Row],[22+]]-A_R[[#This Row],[23+]]</f>
        <v>#VALUE!</v>
      </c>
      <c r="AX367" s="5" t="e">
        <f>A_R[[#This Row],[23+]]-A_R[[#This Row],[24+]]</f>
        <v>#VALUE!</v>
      </c>
      <c r="AY367" s="5" t="e">
        <f>A_R[[#This Row],[24+]]-A_R[[#This Row],[25+]]</f>
        <v>#VALUE!</v>
      </c>
      <c r="AZ367" s="5" t="e">
        <f>A_R[[#This Row],[25+]]-A_R[[#This Row],[26+]]</f>
        <v>#VALUE!</v>
      </c>
      <c r="BA367" s="5" t="e">
        <f>A_R[[#This Row],[26+]]-A_R[[#This Row],[27+]]</f>
        <v>#VALUE!</v>
      </c>
      <c r="BB367" s="5" t="e">
        <f>A_R[[#This Row],[27+]]-A_R[[#This Row],[28+]]</f>
        <v>#VALUE!</v>
      </c>
    </row>
    <row r="368" spans="32:54" x14ac:dyDescent="0.25">
      <c r="AF368" s="5" t="e">
        <f>A_R[[#This Row],[5+]]-A_R[[#This Row],[6+]]</f>
        <v>#VALUE!</v>
      </c>
      <c r="AG368" s="5" t="e">
        <f>A_R[[#This Row],[6+]]-A_R[[#This Row],[7+]]</f>
        <v>#VALUE!</v>
      </c>
      <c r="AH368" s="5" t="e">
        <f>A_R[[#This Row],[7+]]-A_R[[#This Row],[8+]]</f>
        <v>#VALUE!</v>
      </c>
      <c r="AI368" s="5" t="e">
        <f>A_R[[#This Row],[8+]]-A_R[[#This Row],[9+]]</f>
        <v>#VALUE!</v>
      </c>
      <c r="AJ368" s="5" t="e">
        <f>A_R[[#This Row],[9+]]-A_R[[#This Row],[10+]]</f>
        <v>#VALUE!</v>
      </c>
      <c r="AK368" s="5" t="e">
        <f>A_R[[#This Row],[10+]]-A_R[[#This Row],[11+]]</f>
        <v>#VALUE!</v>
      </c>
      <c r="AL368" s="5" t="e">
        <f>A_R[[#This Row],[11+]]-A_R[[#This Row],[12+]]</f>
        <v>#VALUE!</v>
      </c>
      <c r="AM368" s="5" t="e">
        <f>A_R[[#This Row],[12+]]-A_R[[#This Row],[13+]]</f>
        <v>#VALUE!</v>
      </c>
      <c r="AN368" s="5" t="e">
        <f>A_R[[#This Row],[13+]]-A_R[[#This Row],[14+]]</f>
        <v>#VALUE!</v>
      </c>
      <c r="AO368" s="5" t="e">
        <f>A_R[[#This Row],[14+]]-A_R[[#This Row],[15+]]</f>
        <v>#VALUE!</v>
      </c>
      <c r="AP368" s="5" t="e">
        <f>A_R[[#This Row],[15+]]-A_R[[#This Row],[16+]]</f>
        <v>#VALUE!</v>
      </c>
      <c r="AQ368" s="5" t="e">
        <f>A_R[[#This Row],[16+]]-A_R[[#This Row],[17+]]</f>
        <v>#VALUE!</v>
      </c>
      <c r="AR368" s="5" t="e">
        <f>A_R[[#This Row],[17+]]-A_R[[#This Row],[18+]]</f>
        <v>#VALUE!</v>
      </c>
      <c r="AS368" s="5" t="e">
        <f>A_R[[#This Row],[18+]]-A_R[[#This Row],[19+]]</f>
        <v>#VALUE!</v>
      </c>
      <c r="AT368" s="5" t="e">
        <f>A_R[[#This Row],[19+]]-A_R[[#This Row],[20+]]</f>
        <v>#VALUE!</v>
      </c>
      <c r="AU368" s="5" t="e">
        <f>A_R[[#This Row],[20+]]-A_R[[#This Row],[21+]]</f>
        <v>#VALUE!</v>
      </c>
      <c r="AV368" s="5" t="e">
        <f>A_R[[#This Row],[21+]]-A_R[[#This Row],[22+]]</f>
        <v>#VALUE!</v>
      </c>
      <c r="AW368" s="5" t="e">
        <f>A_R[[#This Row],[22+]]-A_R[[#This Row],[23+]]</f>
        <v>#VALUE!</v>
      </c>
      <c r="AX368" s="5" t="e">
        <f>A_R[[#This Row],[23+]]-A_R[[#This Row],[24+]]</f>
        <v>#VALUE!</v>
      </c>
      <c r="AY368" s="5" t="e">
        <f>A_R[[#This Row],[24+]]-A_R[[#This Row],[25+]]</f>
        <v>#VALUE!</v>
      </c>
      <c r="AZ368" s="5" t="e">
        <f>A_R[[#This Row],[25+]]-A_R[[#This Row],[26+]]</f>
        <v>#VALUE!</v>
      </c>
      <c r="BA368" s="5" t="e">
        <f>A_R[[#This Row],[26+]]-A_R[[#This Row],[27+]]</f>
        <v>#VALUE!</v>
      </c>
      <c r="BB368" s="5" t="e">
        <f>A_R[[#This Row],[27+]]-A_R[[#This Row],[28+]]</f>
        <v>#VALUE!</v>
      </c>
    </row>
    <row r="369" spans="32:54" x14ac:dyDescent="0.25">
      <c r="AF369" s="5" t="e">
        <f>A_R[[#This Row],[5+]]-A_R[[#This Row],[6+]]</f>
        <v>#VALUE!</v>
      </c>
      <c r="AG369" s="5" t="e">
        <f>A_R[[#This Row],[6+]]-A_R[[#This Row],[7+]]</f>
        <v>#VALUE!</v>
      </c>
      <c r="AH369" s="5" t="e">
        <f>A_R[[#This Row],[7+]]-A_R[[#This Row],[8+]]</f>
        <v>#VALUE!</v>
      </c>
      <c r="AI369" s="5" t="e">
        <f>A_R[[#This Row],[8+]]-A_R[[#This Row],[9+]]</f>
        <v>#VALUE!</v>
      </c>
      <c r="AJ369" s="5" t="e">
        <f>A_R[[#This Row],[9+]]-A_R[[#This Row],[10+]]</f>
        <v>#VALUE!</v>
      </c>
      <c r="AK369" s="5" t="e">
        <f>A_R[[#This Row],[10+]]-A_R[[#This Row],[11+]]</f>
        <v>#VALUE!</v>
      </c>
      <c r="AL369" s="5" t="e">
        <f>A_R[[#This Row],[11+]]-A_R[[#This Row],[12+]]</f>
        <v>#VALUE!</v>
      </c>
      <c r="AM369" s="5" t="e">
        <f>A_R[[#This Row],[12+]]-A_R[[#This Row],[13+]]</f>
        <v>#VALUE!</v>
      </c>
      <c r="AN369" s="5" t="e">
        <f>A_R[[#This Row],[13+]]-A_R[[#This Row],[14+]]</f>
        <v>#VALUE!</v>
      </c>
      <c r="AO369" s="5" t="e">
        <f>A_R[[#This Row],[14+]]-A_R[[#This Row],[15+]]</f>
        <v>#VALUE!</v>
      </c>
      <c r="AP369" s="5" t="e">
        <f>A_R[[#This Row],[15+]]-A_R[[#This Row],[16+]]</f>
        <v>#VALUE!</v>
      </c>
      <c r="AQ369" s="5" t="e">
        <f>A_R[[#This Row],[16+]]-A_R[[#This Row],[17+]]</f>
        <v>#VALUE!</v>
      </c>
      <c r="AR369" s="5" t="e">
        <f>A_R[[#This Row],[17+]]-A_R[[#This Row],[18+]]</f>
        <v>#VALUE!</v>
      </c>
      <c r="AS369" s="5" t="e">
        <f>A_R[[#This Row],[18+]]-A_R[[#This Row],[19+]]</f>
        <v>#VALUE!</v>
      </c>
      <c r="AT369" s="5" t="e">
        <f>A_R[[#This Row],[19+]]-A_R[[#This Row],[20+]]</f>
        <v>#VALUE!</v>
      </c>
      <c r="AU369" s="5" t="e">
        <f>A_R[[#This Row],[20+]]-A_R[[#This Row],[21+]]</f>
        <v>#VALUE!</v>
      </c>
      <c r="AV369" s="5" t="e">
        <f>A_R[[#This Row],[21+]]-A_R[[#This Row],[22+]]</f>
        <v>#VALUE!</v>
      </c>
      <c r="AW369" s="5" t="e">
        <f>A_R[[#This Row],[22+]]-A_R[[#This Row],[23+]]</f>
        <v>#VALUE!</v>
      </c>
      <c r="AX369" s="5" t="e">
        <f>A_R[[#This Row],[23+]]-A_R[[#This Row],[24+]]</f>
        <v>#VALUE!</v>
      </c>
      <c r="AY369" s="5" t="e">
        <f>A_R[[#This Row],[24+]]-A_R[[#This Row],[25+]]</f>
        <v>#VALUE!</v>
      </c>
      <c r="AZ369" s="5" t="e">
        <f>A_R[[#This Row],[25+]]-A_R[[#This Row],[26+]]</f>
        <v>#VALUE!</v>
      </c>
      <c r="BA369" s="5" t="e">
        <f>A_R[[#This Row],[26+]]-A_R[[#This Row],[27+]]</f>
        <v>#VALUE!</v>
      </c>
      <c r="BB369" s="5" t="e">
        <f>A_R[[#This Row],[27+]]-A_R[[#This Row],[28+]]</f>
        <v>#VALUE!</v>
      </c>
    </row>
    <row r="370" spans="32:54" x14ac:dyDescent="0.25">
      <c r="AF370" s="5" t="e">
        <f>A_R[[#This Row],[5+]]-A_R[[#This Row],[6+]]</f>
        <v>#VALUE!</v>
      </c>
      <c r="AG370" s="5" t="e">
        <f>A_R[[#This Row],[6+]]-A_R[[#This Row],[7+]]</f>
        <v>#VALUE!</v>
      </c>
      <c r="AH370" s="5" t="e">
        <f>A_R[[#This Row],[7+]]-A_R[[#This Row],[8+]]</f>
        <v>#VALUE!</v>
      </c>
      <c r="AI370" s="5" t="e">
        <f>A_R[[#This Row],[8+]]-A_R[[#This Row],[9+]]</f>
        <v>#VALUE!</v>
      </c>
      <c r="AJ370" s="5" t="e">
        <f>A_R[[#This Row],[9+]]-A_R[[#This Row],[10+]]</f>
        <v>#VALUE!</v>
      </c>
      <c r="AK370" s="5" t="e">
        <f>A_R[[#This Row],[10+]]-A_R[[#This Row],[11+]]</f>
        <v>#VALUE!</v>
      </c>
      <c r="AL370" s="5" t="e">
        <f>A_R[[#This Row],[11+]]-A_R[[#This Row],[12+]]</f>
        <v>#VALUE!</v>
      </c>
      <c r="AM370" s="5" t="e">
        <f>A_R[[#This Row],[12+]]-A_R[[#This Row],[13+]]</f>
        <v>#VALUE!</v>
      </c>
      <c r="AN370" s="5" t="e">
        <f>A_R[[#This Row],[13+]]-A_R[[#This Row],[14+]]</f>
        <v>#VALUE!</v>
      </c>
      <c r="AO370" s="5" t="e">
        <f>A_R[[#This Row],[14+]]-A_R[[#This Row],[15+]]</f>
        <v>#VALUE!</v>
      </c>
      <c r="AP370" s="5" t="e">
        <f>A_R[[#This Row],[15+]]-A_R[[#This Row],[16+]]</f>
        <v>#VALUE!</v>
      </c>
      <c r="AQ370" s="5" t="e">
        <f>A_R[[#This Row],[16+]]-A_R[[#This Row],[17+]]</f>
        <v>#VALUE!</v>
      </c>
      <c r="AR370" s="5" t="e">
        <f>A_R[[#This Row],[17+]]-A_R[[#This Row],[18+]]</f>
        <v>#VALUE!</v>
      </c>
      <c r="AS370" s="5" t="e">
        <f>A_R[[#This Row],[18+]]-A_R[[#This Row],[19+]]</f>
        <v>#VALUE!</v>
      </c>
      <c r="AT370" s="5" t="e">
        <f>A_R[[#This Row],[19+]]-A_R[[#This Row],[20+]]</f>
        <v>#VALUE!</v>
      </c>
      <c r="AU370" s="5" t="e">
        <f>A_R[[#This Row],[20+]]-A_R[[#This Row],[21+]]</f>
        <v>#VALUE!</v>
      </c>
      <c r="AV370" s="5" t="e">
        <f>A_R[[#This Row],[21+]]-A_R[[#This Row],[22+]]</f>
        <v>#VALUE!</v>
      </c>
      <c r="AW370" s="5" t="e">
        <f>A_R[[#This Row],[22+]]-A_R[[#This Row],[23+]]</f>
        <v>#VALUE!</v>
      </c>
      <c r="AX370" s="5" t="e">
        <f>A_R[[#This Row],[23+]]-A_R[[#This Row],[24+]]</f>
        <v>#VALUE!</v>
      </c>
      <c r="AY370" s="5" t="e">
        <f>A_R[[#This Row],[24+]]-A_R[[#This Row],[25+]]</f>
        <v>#VALUE!</v>
      </c>
      <c r="AZ370" s="5" t="e">
        <f>A_R[[#This Row],[25+]]-A_R[[#This Row],[26+]]</f>
        <v>#VALUE!</v>
      </c>
      <c r="BA370" s="5" t="e">
        <f>A_R[[#This Row],[26+]]-A_R[[#This Row],[27+]]</f>
        <v>#VALUE!</v>
      </c>
      <c r="BB370" s="5" t="e">
        <f>A_R[[#This Row],[27+]]-A_R[[#This Row],[28+]]</f>
        <v>#VALUE!</v>
      </c>
    </row>
    <row r="371" spans="32:54" x14ac:dyDescent="0.25">
      <c r="AF371" s="5" t="e">
        <f>A_R[[#This Row],[5+]]-A_R[[#This Row],[6+]]</f>
        <v>#VALUE!</v>
      </c>
      <c r="AG371" s="5" t="e">
        <f>A_R[[#This Row],[6+]]-A_R[[#This Row],[7+]]</f>
        <v>#VALUE!</v>
      </c>
      <c r="AH371" s="5" t="e">
        <f>A_R[[#This Row],[7+]]-A_R[[#This Row],[8+]]</f>
        <v>#VALUE!</v>
      </c>
      <c r="AI371" s="5" t="e">
        <f>A_R[[#This Row],[8+]]-A_R[[#This Row],[9+]]</f>
        <v>#VALUE!</v>
      </c>
      <c r="AJ371" s="5" t="e">
        <f>A_R[[#This Row],[9+]]-A_R[[#This Row],[10+]]</f>
        <v>#VALUE!</v>
      </c>
      <c r="AK371" s="5" t="e">
        <f>A_R[[#This Row],[10+]]-A_R[[#This Row],[11+]]</f>
        <v>#VALUE!</v>
      </c>
      <c r="AL371" s="5" t="e">
        <f>A_R[[#This Row],[11+]]-A_R[[#This Row],[12+]]</f>
        <v>#VALUE!</v>
      </c>
      <c r="AM371" s="5" t="e">
        <f>A_R[[#This Row],[12+]]-A_R[[#This Row],[13+]]</f>
        <v>#VALUE!</v>
      </c>
      <c r="AN371" s="5" t="e">
        <f>A_R[[#This Row],[13+]]-A_R[[#This Row],[14+]]</f>
        <v>#VALUE!</v>
      </c>
      <c r="AO371" s="5" t="e">
        <f>A_R[[#This Row],[14+]]-A_R[[#This Row],[15+]]</f>
        <v>#VALUE!</v>
      </c>
      <c r="AP371" s="5" t="e">
        <f>A_R[[#This Row],[15+]]-A_R[[#This Row],[16+]]</f>
        <v>#VALUE!</v>
      </c>
      <c r="AQ371" s="5" t="e">
        <f>A_R[[#This Row],[16+]]-A_R[[#This Row],[17+]]</f>
        <v>#VALUE!</v>
      </c>
      <c r="AR371" s="5" t="e">
        <f>A_R[[#This Row],[17+]]-A_R[[#This Row],[18+]]</f>
        <v>#VALUE!</v>
      </c>
      <c r="AS371" s="5" t="e">
        <f>A_R[[#This Row],[18+]]-A_R[[#This Row],[19+]]</f>
        <v>#VALUE!</v>
      </c>
      <c r="AT371" s="5" t="e">
        <f>A_R[[#This Row],[19+]]-A_R[[#This Row],[20+]]</f>
        <v>#VALUE!</v>
      </c>
      <c r="AU371" s="5" t="e">
        <f>A_R[[#This Row],[20+]]-A_R[[#This Row],[21+]]</f>
        <v>#VALUE!</v>
      </c>
      <c r="AV371" s="5" t="e">
        <f>A_R[[#This Row],[21+]]-A_R[[#This Row],[22+]]</f>
        <v>#VALUE!</v>
      </c>
      <c r="AW371" s="5" t="e">
        <f>A_R[[#This Row],[22+]]-A_R[[#This Row],[23+]]</f>
        <v>#VALUE!</v>
      </c>
      <c r="AX371" s="5" t="e">
        <f>A_R[[#This Row],[23+]]-A_R[[#This Row],[24+]]</f>
        <v>#VALUE!</v>
      </c>
      <c r="AY371" s="5" t="e">
        <f>A_R[[#This Row],[24+]]-A_R[[#This Row],[25+]]</f>
        <v>#VALUE!</v>
      </c>
      <c r="AZ371" s="5" t="e">
        <f>A_R[[#This Row],[25+]]-A_R[[#This Row],[26+]]</f>
        <v>#VALUE!</v>
      </c>
      <c r="BA371" s="5" t="e">
        <f>A_R[[#This Row],[26+]]-A_R[[#This Row],[27+]]</f>
        <v>#VALUE!</v>
      </c>
      <c r="BB371" s="5" t="e">
        <f>A_R[[#This Row],[27+]]-A_R[[#This Row],[28+]]</f>
        <v>#VALUE!</v>
      </c>
    </row>
    <row r="372" spans="32:54" x14ac:dyDescent="0.25">
      <c r="AF372" s="5" t="e">
        <f>A_R[[#This Row],[5+]]-A_R[[#This Row],[6+]]</f>
        <v>#VALUE!</v>
      </c>
      <c r="AG372" s="5" t="e">
        <f>A_R[[#This Row],[6+]]-A_R[[#This Row],[7+]]</f>
        <v>#VALUE!</v>
      </c>
      <c r="AH372" s="5" t="e">
        <f>A_R[[#This Row],[7+]]-A_R[[#This Row],[8+]]</f>
        <v>#VALUE!</v>
      </c>
      <c r="AI372" s="5" t="e">
        <f>A_R[[#This Row],[8+]]-A_R[[#This Row],[9+]]</f>
        <v>#VALUE!</v>
      </c>
      <c r="AJ372" s="5" t="e">
        <f>A_R[[#This Row],[9+]]-A_R[[#This Row],[10+]]</f>
        <v>#VALUE!</v>
      </c>
      <c r="AK372" s="5" t="e">
        <f>A_R[[#This Row],[10+]]-A_R[[#This Row],[11+]]</f>
        <v>#VALUE!</v>
      </c>
      <c r="AL372" s="5" t="e">
        <f>A_R[[#This Row],[11+]]-A_R[[#This Row],[12+]]</f>
        <v>#VALUE!</v>
      </c>
      <c r="AM372" s="5" t="e">
        <f>A_R[[#This Row],[12+]]-A_R[[#This Row],[13+]]</f>
        <v>#VALUE!</v>
      </c>
      <c r="AN372" s="5" t="e">
        <f>A_R[[#This Row],[13+]]-A_R[[#This Row],[14+]]</f>
        <v>#VALUE!</v>
      </c>
      <c r="AO372" s="5" t="e">
        <f>A_R[[#This Row],[14+]]-A_R[[#This Row],[15+]]</f>
        <v>#VALUE!</v>
      </c>
      <c r="AP372" s="5" t="e">
        <f>A_R[[#This Row],[15+]]-A_R[[#This Row],[16+]]</f>
        <v>#VALUE!</v>
      </c>
      <c r="AQ372" s="5" t="e">
        <f>A_R[[#This Row],[16+]]-A_R[[#This Row],[17+]]</f>
        <v>#VALUE!</v>
      </c>
      <c r="AR372" s="5" t="e">
        <f>A_R[[#This Row],[17+]]-A_R[[#This Row],[18+]]</f>
        <v>#VALUE!</v>
      </c>
      <c r="AS372" s="5" t="e">
        <f>A_R[[#This Row],[18+]]-A_R[[#This Row],[19+]]</f>
        <v>#VALUE!</v>
      </c>
      <c r="AT372" s="5" t="e">
        <f>A_R[[#This Row],[19+]]-A_R[[#This Row],[20+]]</f>
        <v>#VALUE!</v>
      </c>
      <c r="AU372" s="5" t="e">
        <f>A_R[[#This Row],[20+]]-A_R[[#This Row],[21+]]</f>
        <v>#VALUE!</v>
      </c>
      <c r="AV372" s="5" t="e">
        <f>A_R[[#This Row],[21+]]-A_R[[#This Row],[22+]]</f>
        <v>#VALUE!</v>
      </c>
      <c r="AW372" s="5" t="e">
        <f>A_R[[#This Row],[22+]]-A_R[[#This Row],[23+]]</f>
        <v>#VALUE!</v>
      </c>
      <c r="AX372" s="5" t="e">
        <f>A_R[[#This Row],[23+]]-A_R[[#This Row],[24+]]</f>
        <v>#VALUE!</v>
      </c>
      <c r="AY372" s="5" t="e">
        <f>A_R[[#This Row],[24+]]-A_R[[#This Row],[25+]]</f>
        <v>#VALUE!</v>
      </c>
      <c r="AZ372" s="5" t="e">
        <f>A_R[[#This Row],[25+]]-A_R[[#This Row],[26+]]</f>
        <v>#VALUE!</v>
      </c>
      <c r="BA372" s="5" t="e">
        <f>A_R[[#This Row],[26+]]-A_R[[#This Row],[27+]]</f>
        <v>#VALUE!</v>
      </c>
      <c r="BB372" s="5" t="e">
        <f>A_R[[#This Row],[27+]]-A_R[[#This Row],[28+]]</f>
        <v>#VALUE!</v>
      </c>
    </row>
    <row r="373" spans="32:54" x14ac:dyDescent="0.25">
      <c r="AF373" s="5" t="e">
        <f>A_R[[#This Row],[5+]]-A_R[[#This Row],[6+]]</f>
        <v>#VALUE!</v>
      </c>
      <c r="AG373" s="5" t="e">
        <f>A_R[[#This Row],[6+]]-A_R[[#This Row],[7+]]</f>
        <v>#VALUE!</v>
      </c>
      <c r="AH373" s="5" t="e">
        <f>A_R[[#This Row],[7+]]-A_R[[#This Row],[8+]]</f>
        <v>#VALUE!</v>
      </c>
      <c r="AI373" s="5" t="e">
        <f>A_R[[#This Row],[8+]]-A_R[[#This Row],[9+]]</f>
        <v>#VALUE!</v>
      </c>
      <c r="AJ373" s="5" t="e">
        <f>A_R[[#This Row],[9+]]-A_R[[#This Row],[10+]]</f>
        <v>#VALUE!</v>
      </c>
      <c r="AK373" s="5" t="e">
        <f>A_R[[#This Row],[10+]]-A_R[[#This Row],[11+]]</f>
        <v>#VALUE!</v>
      </c>
      <c r="AL373" s="5" t="e">
        <f>A_R[[#This Row],[11+]]-A_R[[#This Row],[12+]]</f>
        <v>#VALUE!</v>
      </c>
      <c r="AM373" s="5" t="e">
        <f>A_R[[#This Row],[12+]]-A_R[[#This Row],[13+]]</f>
        <v>#VALUE!</v>
      </c>
      <c r="AN373" s="5" t="e">
        <f>A_R[[#This Row],[13+]]-A_R[[#This Row],[14+]]</f>
        <v>#VALUE!</v>
      </c>
      <c r="AO373" s="5" t="e">
        <f>A_R[[#This Row],[14+]]-A_R[[#This Row],[15+]]</f>
        <v>#VALUE!</v>
      </c>
      <c r="AP373" s="5" t="e">
        <f>A_R[[#This Row],[15+]]-A_R[[#This Row],[16+]]</f>
        <v>#VALUE!</v>
      </c>
      <c r="AQ373" s="5" t="e">
        <f>A_R[[#This Row],[16+]]-A_R[[#This Row],[17+]]</f>
        <v>#VALUE!</v>
      </c>
      <c r="AR373" s="5" t="e">
        <f>A_R[[#This Row],[17+]]-A_R[[#This Row],[18+]]</f>
        <v>#VALUE!</v>
      </c>
      <c r="AS373" s="5" t="e">
        <f>A_R[[#This Row],[18+]]-A_R[[#This Row],[19+]]</f>
        <v>#VALUE!</v>
      </c>
      <c r="AT373" s="5" t="e">
        <f>A_R[[#This Row],[19+]]-A_R[[#This Row],[20+]]</f>
        <v>#VALUE!</v>
      </c>
      <c r="AU373" s="5" t="e">
        <f>A_R[[#This Row],[20+]]-A_R[[#This Row],[21+]]</f>
        <v>#VALUE!</v>
      </c>
      <c r="AV373" s="5" t="e">
        <f>A_R[[#This Row],[21+]]-A_R[[#This Row],[22+]]</f>
        <v>#VALUE!</v>
      </c>
      <c r="AW373" s="5" t="e">
        <f>A_R[[#This Row],[22+]]-A_R[[#This Row],[23+]]</f>
        <v>#VALUE!</v>
      </c>
      <c r="AX373" s="5" t="e">
        <f>A_R[[#This Row],[23+]]-A_R[[#This Row],[24+]]</f>
        <v>#VALUE!</v>
      </c>
      <c r="AY373" s="5" t="e">
        <f>A_R[[#This Row],[24+]]-A_R[[#This Row],[25+]]</f>
        <v>#VALUE!</v>
      </c>
      <c r="AZ373" s="5" t="e">
        <f>A_R[[#This Row],[25+]]-A_R[[#This Row],[26+]]</f>
        <v>#VALUE!</v>
      </c>
      <c r="BA373" s="5" t="e">
        <f>A_R[[#This Row],[26+]]-A_R[[#This Row],[27+]]</f>
        <v>#VALUE!</v>
      </c>
      <c r="BB373" s="5" t="e">
        <f>A_R[[#This Row],[27+]]-A_R[[#This Row],[28+]]</f>
        <v>#VALUE!</v>
      </c>
    </row>
    <row r="374" spans="32:54" x14ac:dyDescent="0.25">
      <c r="AF374" s="5" t="e">
        <f>A_R[[#This Row],[5+]]-A_R[[#This Row],[6+]]</f>
        <v>#VALUE!</v>
      </c>
      <c r="AG374" s="5" t="e">
        <f>A_R[[#This Row],[6+]]-A_R[[#This Row],[7+]]</f>
        <v>#VALUE!</v>
      </c>
      <c r="AH374" s="5" t="e">
        <f>A_R[[#This Row],[7+]]-A_R[[#This Row],[8+]]</f>
        <v>#VALUE!</v>
      </c>
      <c r="AI374" s="5" t="e">
        <f>A_R[[#This Row],[8+]]-A_R[[#This Row],[9+]]</f>
        <v>#VALUE!</v>
      </c>
      <c r="AJ374" s="5" t="e">
        <f>A_R[[#This Row],[9+]]-A_R[[#This Row],[10+]]</f>
        <v>#VALUE!</v>
      </c>
      <c r="AK374" s="5" t="e">
        <f>A_R[[#This Row],[10+]]-A_R[[#This Row],[11+]]</f>
        <v>#VALUE!</v>
      </c>
      <c r="AL374" s="5" t="e">
        <f>A_R[[#This Row],[11+]]-A_R[[#This Row],[12+]]</f>
        <v>#VALUE!</v>
      </c>
      <c r="AM374" s="5" t="e">
        <f>A_R[[#This Row],[12+]]-A_R[[#This Row],[13+]]</f>
        <v>#VALUE!</v>
      </c>
      <c r="AN374" s="5" t="e">
        <f>A_R[[#This Row],[13+]]-A_R[[#This Row],[14+]]</f>
        <v>#VALUE!</v>
      </c>
      <c r="AO374" s="5" t="e">
        <f>A_R[[#This Row],[14+]]-A_R[[#This Row],[15+]]</f>
        <v>#VALUE!</v>
      </c>
      <c r="AP374" s="5" t="e">
        <f>A_R[[#This Row],[15+]]-A_R[[#This Row],[16+]]</f>
        <v>#VALUE!</v>
      </c>
      <c r="AQ374" s="5" t="e">
        <f>A_R[[#This Row],[16+]]-A_R[[#This Row],[17+]]</f>
        <v>#VALUE!</v>
      </c>
      <c r="AR374" s="5" t="e">
        <f>A_R[[#This Row],[17+]]-A_R[[#This Row],[18+]]</f>
        <v>#VALUE!</v>
      </c>
      <c r="AS374" s="5" t="e">
        <f>A_R[[#This Row],[18+]]-A_R[[#This Row],[19+]]</f>
        <v>#VALUE!</v>
      </c>
      <c r="AT374" s="5" t="e">
        <f>A_R[[#This Row],[19+]]-A_R[[#This Row],[20+]]</f>
        <v>#VALUE!</v>
      </c>
      <c r="AU374" s="5" t="e">
        <f>A_R[[#This Row],[20+]]-A_R[[#This Row],[21+]]</f>
        <v>#VALUE!</v>
      </c>
      <c r="AV374" s="5" t="e">
        <f>A_R[[#This Row],[21+]]-A_R[[#This Row],[22+]]</f>
        <v>#VALUE!</v>
      </c>
      <c r="AW374" s="5" t="e">
        <f>A_R[[#This Row],[22+]]-A_R[[#This Row],[23+]]</f>
        <v>#VALUE!</v>
      </c>
      <c r="AX374" s="5" t="e">
        <f>A_R[[#This Row],[23+]]-A_R[[#This Row],[24+]]</f>
        <v>#VALUE!</v>
      </c>
      <c r="AY374" s="5" t="e">
        <f>A_R[[#This Row],[24+]]-A_R[[#This Row],[25+]]</f>
        <v>#VALUE!</v>
      </c>
      <c r="AZ374" s="5" t="e">
        <f>A_R[[#This Row],[25+]]-A_R[[#This Row],[26+]]</f>
        <v>#VALUE!</v>
      </c>
      <c r="BA374" s="5" t="e">
        <f>A_R[[#This Row],[26+]]-A_R[[#This Row],[27+]]</f>
        <v>#VALUE!</v>
      </c>
      <c r="BB374" s="5" t="e">
        <f>A_R[[#This Row],[27+]]-A_R[[#This Row],[28+]]</f>
        <v>#VALUE!</v>
      </c>
    </row>
    <row r="375" spans="32:54" x14ac:dyDescent="0.25">
      <c r="AF375" s="5" t="e">
        <f>A_R[[#This Row],[5+]]-A_R[[#This Row],[6+]]</f>
        <v>#VALUE!</v>
      </c>
      <c r="AG375" s="5" t="e">
        <f>A_R[[#This Row],[6+]]-A_R[[#This Row],[7+]]</f>
        <v>#VALUE!</v>
      </c>
      <c r="AH375" s="5" t="e">
        <f>A_R[[#This Row],[7+]]-A_R[[#This Row],[8+]]</f>
        <v>#VALUE!</v>
      </c>
      <c r="AI375" s="5" t="e">
        <f>A_R[[#This Row],[8+]]-A_R[[#This Row],[9+]]</f>
        <v>#VALUE!</v>
      </c>
      <c r="AJ375" s="5" t="e">
        <f>A_R[[#This Row],[9+]]-A_R[[#This Row],[10+]]</f>
        <v>#VALUE!</v>
      </c>
      <c r="AK375" s="5" t="e">
        <f>A_R[[#This Row],[10+]]-A_R[[#This Row],[11+]]</f>
        <v>#VALUE!</v>
      </c>
      <c r="AL375" s="5" t="e">
        <f>A_R[[#This Row],[11+]]-A_R[[#This Row],[12+]]</f>
        <v>#VALUE!</v>
      </c>
      <c r="AM375" s="5" t="e">
        <f>A_R[[#This Row],[12+]]-A_R[[#This Row],[13+]]</f>
        <v>#VALUE!</v>
      </c>
      <c r="AN375" s="5" t="e">
        <f>A_R[[#This Row],[13+]]-A_R[[#This Row],[14+]]</f>
        <v>#VALUE!</v>
      </c>
      <c r="AO375" s="5" t="e">
        <f>A_R[[#This Row],[14+]]-A_R[[#This Row],[15+]]</f>
        <v>#VALUE!</v>
      </c>
      <c r="AP375" s="5" t="e">
        <f>A_R[[#This Row],[15+]]-A_R[[#This Row],[16+]]</f>
        <v>#VALUE!</v>
      </c>
      <c r="AQ375" s="5" t="e">
        <f>A_R[[#This Row],[16+]]-A_R[[#This Row],[17+]]</f>
        <v>#VALUE!</v>
      </c>
      <c r="AR375" s="5" t="e">
        <f>A_R[[#This Row],[17+]]-A_R[[#This Row],[18+]]</f>
        <v>#VALUE!</v>
      </c>
      <c r="AS375" s="5" t="e">
        <f>A_R[[#This Row],[18+]]-A_R[[#This Row],[19+]]</f>
        <v>#VALUE!</v>
      </c>
      <c r="AT375" s="5" t="e">
        <f>A_R[[#This Row],[19+]]-A_R[[#This Row],[20+]]</f>
        <v>#VALUE!</v>
      </c>
      <c r="AU375" s="5" t="e">
        <f>A_R[[#This Row],[20+]]-A_R[[#This Row],[21+]]</f>
        <v>#VALUE!</v>
      </c>
      <c r="AV375" s="5" t="e">
        <f>A_R[[#This Row],[21+]]-A_R[[#This Row],[22+]]</f>
        <v>#VALUE!</v>
      </c>
      <c r="AW375" s="5" t="e">
        <f>A_R[[#This Row],[22+]]-A_R[[#This Row],[23+]]</f>
        <v>#VALUE!</v>
      </c>
      <c r="AX375" s="5" t="e">
        <f>A_R[[#This Row],[23+]]-A_R[[#This Row],[24+]]</f>
        <v>#VALUE!</v>
      </c>
      <c r="AY375" s="5" t="e">
        <f>A_R[[#This Row],[24+]]-A_R[[#This Row],[25+]]</f>
        <v>#VALUE!</v>
      </c>
      <c r="AZ375" s="5" t="e">
        <f>A_R[[#This Row],[25+]]-A_R[[#This Row],[26+]]</f>
        <v>#VALUE!</v>
      </c>
      <c r="BA375" s="5" t="e">
        <f>A_R[[#This Row],[26+]]-A_R[[#This Row],[27+]]</f>
        <v>#VALUE!</v>
      </c>
      <c r="BB375" s="5" t="e">
        <f>A_R[[#This Row],[27+]]-A_R[[#This Row],[28+]]</f>
        <v>#VALUE!</v>
      </c>
    </row>
    <row r="376" spans="32:54" x14ac:dyDescent="0.25">
      <c r="AF376" s="5" t="e">
        <f>A_R[[#This Row],[5+]]-A_R[[#This Row],[6+]]</f>
        <v>#VALUE!</v>
      </c>
      <c r="AG376" s="5" t="e">
        <f>A_R[[#This Row],[6+]]-A_R[[#This Row],[7+]]</f>
        <v>#VALUE!</v>
      </c>
      <c r="AH376" s="5" t="e">
        <f>A_R[[#This Row],[7+]]-A_R[[#This Row],[8+]]</f>
        <v>#VALUE!</v>
      </c>
      <c r="AI376" s="5" t="e">
        <f>A_R[[#This Row],[8+]]-A_R[[#This Row],[9+]]</f>
        <v>#VALUE!</v>
      </c>
      <c r="AJ376" s="5" t="e">
        <f>A_R[[#This Row],[9+]]-A_R[[#This Row],[10+]]</f>
        <v>#VALUE!</v>
      </c>
      <c r="AK376" s="5" t="e">
        <f>A_R[[#This Row],[10+]]-A_R[[#This Row],[11+]]</f>
        <v>#VALUE!</v>
      </c>
      <c r="AL376" s="5" t="e">
        <f>A_R[[#This Row],[11+]]-A_R[[#This Row],[12+]]</f>
        <v>#VALUE!</v>
      </c>
      <c r="AM376" s="5" t="e">
        <f>A_R[[#This Row],[12+]]-A_R[[#This Row],[13+]]</f>
        <v>#VALUE!</v>
      </c>
      <c r="AN376" s="5" t="e">
        <f>A_R[[#This Row],[13+]]-A_R[[#This Row],[14+]]</f>
        <v>#VALUE!</v>
      </c>
      <c r="AO376" s="5" t="e">
        <f>A_R[[#This Row],[14+]]-A_R[[#This Row],[15+]]</f>
        <v>#VALUE!</v>
      </c>
      <c r="AP376" s="5" t="e">
        <f>A_R[[#This Row],[15+]]-A_R[[#This Row],[16+]]</f>
        <v>#VALUE!</v>
      </c>
      <c r="AQ376" s="5" t="e">
        <f>A_R[[#This Row],[16+]]-A_R[[#This Row],[17+]]</f>
        <v>#VALUE!</v>
      </c>
      <c r="AR376" s="5" t="e">
        <f>A_R[[#This Row],[17+]]-A_R[[#This Row],[18+]]</f>
        <v>#VALUE!</v>
      </c>
      <c r="AS376" s="5" t="e">
        <f>A_R[[#This Row],[18+]]-A_R[[#This Row],[19+]]</f>
        <v>#VALUE!</v>
      </c>
      <c r="AT376" s="5" t="e">
        <f>A_R[[#This Row],[19+]]-A_R[[#This Row],[20+]]</f>
        <v>#VALUE!</v>
      </c>
      <c r="AU376" s="5" t="e">
        <f>A_R[[#This Row],[20+]]-A_R[[#This Row],[21+]]</f>
        <v>#VALUE!</v>
      </c>
      <c r="AV376" s="5" t="e">
        <f>A_R[[#This Row],[21+]]-A_R[[#This Row],[22+]]</f>
        <v>#VALUE!</v>
      </c>
      <c r="AW376" s="5" t="e">
        <f>A_R[[#This Row],[22+]]-A_R[[#This Row],[23+]]</f>
        <v>#VALUE!</v>
      </c>
      <c r="AX376" s="5" t="e">
        <f>A_R[[#This Row],[23+]]-A_R[[#This Row],[24+]]</f>
        <v>#VALUE!</v>
      </c>
      <c r="AY376" s="5" t="e">
        <f>A_R[[#This Row],[24+]]-A_R[[#This Row],[25+]]</f>
        <v>#VALUE!</v>
      </c>
      <c r="AZ376" s="5" t="e">
        <f>A_R[[#This Row],[25+]]-A_R[[#This Row],[26+]]</f>
        <v>#VALUE!</v>
      </c>
      <c r="BA376" s="5" t="e">
        <f>A_R[[#This Row],[26+]]-A_R[[#This Row],[27+]]</f>
        <v>#VALUE!</v>
      </c>
      <c r="BB376" s="5" t="e">
        <f>A_R[[#This Row],[27+]]-A_R[[#This Row],[28+]]</f>
        <v>#VALUE!</v>
      </c>
    </row>
    <row r="377" spans="32:54" x14ac:dyDescent="0.25">
      <c r="AF377" s="5" t="e">
        <f>A_R[[#This Row],[5+]]-A_R[[#This Row],[6+]]</f>
        <v>#VALUE!</v>
      </c>
      <c r="AG377" s="5" t="e">
        <f>A_R[[#This Row],[6+]]-A_R[[#This Row],[7+]]</f>
        <v>#VALUE!</v>
      </c>
      <c r="AH377" s="5" t="e">
        <f>A_R[[#This Row],[7+]]-A_R[[#This Row],[8+]]</f>
        <v>#VALUE!</v>
      </c>
      <c r="AI377" s="5" t="e">
        <f>A_R[[#This Row],[8+]]-A_R[[#This Row],[9+]]</f>
        <v>#VALUE!</v>
      </c>
      <c r="AJ377" s="5" t="e">
        <f>A_R[[#This Row],[9+]]-A_R[[#This Row],[10+]]</f>
        <v>#VALUE!</v>
      </c>
      <c r="AK377" s="5" t="e">
        <f>A_R[[#This Row],[10+]]-A_R[[#This Row],[11+]]</f>
        <v>#VALUE!</v>
      </c>
      <c r="AL377" s="5" t="e">
        <f>A_R[[#This Row],[11+]]-A_R[[#This Row],[12+]]</f>
        <v>#VALUE!</v>
      </c>
      <c r="AM377" s="5" t="e">
        <f>A_R[[#This Row],[12+]]-A_R[[#This Row],[13+]]</f>
        <v>#VALUE!</v>
      </c>
      <c r="AN377" s="5" t="e">
        <f>A_R[[#This Row],[13+]]-A_R[[#This Row],[14+]]</f>
        <v>#VALUE!</v>
      </c>
      <c r="AO377" s="5" t="e">
        <f>A_R[[#This Row],[14+]]-A_R[[#This Row],[15+]]</f>
        <v>#VALUE!</v>
      </c>
      <c r="AP377" s="5" t="e">
        <f>A_R[[#This Row],[15+]]-A_R[[#This Row],[16+]]</f>
        <v>#VALUE!</v>
      </c>
      <c r="AQ377" s="5" t="e">
        <f>A_R[[#This Row],[16+]]-A_R[[#This Row],[17+]]</f>
        <v>#VALUE!</v>
      </c>
      <c r="AR377" s="5" t="e">
        <f>A_R[[#This Row],[17+]]-A_R[[#This Row],[18+]]</f>
        <v>#VALUE!</v>
      </c>
      <c r="AS377" s="5" t="e">
        <f>A_R[[#This Row],[18+]]-A_R[[#This Row],[19+]]</f>
        <v>#VALUE!</v>
      </c>
      <c r="AT377" s="5" t="e">
        <f>A_R[[#This Row],[19+]]-A_R[[#This Row],[20+]]</f>
        <v>#VALUE!</v>
      </c>
      <c r="AU377" s="5" t="e">
        <f>A_R[[#This Row],[20+]]-A_R[[#This Row],[21+]]</f>
        <v>#VALUE!</v>
      </c>
      <c r="AV377" s="5" t="e">
        <f>A_R[[#This Row],[21+]]-A_R[[#This Row],[22+]]</f>
        <v>#VALUE!</v>
      </c>
      <c r="AW377" s="5" t="e">
        <f>A_R[[#This Row],[22+]]-A_R[[#This Row],[23+]]</f>
        <v>#VALUE!</v>
      </c>
      <c r="AX377" s="5" t="e">
        <f>A_R[[#This Row],[23+]]-A_R[[#This Row],[24+]]</f>
        <v>#VALUE!</v>
      </c>
      <c r="AY377" s="5" t="e">
        <f>A_R[[#This Row],[24+]]-A_R[[#This Row],[25+]]</f>
        <v>#VALUE!</v>
      </c>
      <c r="AZ377" s="5" t="e">
        <f>A_R[[#This Row],[25+]]-A_R[[#This Row],[26+]]</f>
        <v>#VALUE!</v>
      </c>
      <c r="BA377" s="5" t="e">
        <f>A_R[[#This Row],[26+]]-A_R[[#This Row],[27+]]</f>
        <v>#VALUE!</v>
      </c>
      <c r="BB377" s="5" t="e">
        <f>A_R[[#This Row],[27+]]-A_R[[#This Row],[28+]]</f>
        <v>#VALUE!</v>
      </c>
    </row>
    <row r="378" spans="32:54" x14ac:dyDescent="0.25">
      <c r="AF378" s="5" t="e">
        <f>A_R[[#This Row],[5+]]-A_R[[#This Row],[6+]]</f>
        <v>#VALUE!</v>
      </c>
      <c r="AG378" s="5" t="e">
        <f>A_R[[#This Row],[6+]]-A_R[[#This Row],[7+]]</f>
        <v>#VALUE!</v>
      </c>
      <c r="AH378" s="5" t="e">
        <f>A_R[[#This Row],[7+]]-A_R[[#This Row],[8+]]</f>
        <v>#VALUE!</v>
      </c>
      <c r="AI378" s="5" t="e">
        <f>A_R[[#This Row],[8+]]-A_R[[#This Row],[9+]]</f>
        <v>#VALUE!</v>
      </c>
      <c r="AJ378" s="5" t="e">
        <f>A_R[[#This Row],[9+]]-A_R[[#This Row],[10+]]</f>
        <v>#VALUE!</v>
      </c>
      <c r="AK378" s="5" t="e">
        <f>A_R[[#This Row],[10+]]-A_R[[#This Row],[11+]]</f>
        <v>#VALUE!</v>
      </c>
      <c r="AL378" s="5" t="e">
        <f>A_R[[#This Row],[11+]]-A_R[[#This Row],[12+]]</f>
        <v>#VALUE!</v>
      </c>
      <c r="AM378" s="5" t="e">
        <f>A_R[[#This Row],[12+]]-A_R[[#This Row],[13+]]</f>
        <v>#VALUE!</v>
      </c>
      <c r="AN378" s="5" t="e">
        <f>A_R[[#This Row],[13+]]-A_R[[#This Row],[14+]]</f>
        <v>#VALUE!</v>
      </c>
      <c r="AO378" s="5" t="e">
        <f>A_R[[#This Row],[14+]]-A_R[[#This Row],[15+]]</f>
        <v>#VALUE!</v>
      </c>
      <c r="AP378" s="5" t="e">
        <f>A_R[[#This Row],[15+]]-A_R[[#This Row],[16+]]</f>
        <v>#VALUE!</v>
      </c>
      <c r="AQ378" s="5" t="e">
        <f>A_R[[#This Row],[16+]]-A_R[[#This Row],[17+]]</f>
        <v>#VALUE!</v>
      </c>
      <c r="AR378" s="5" t="e">
        <f>A_R[[#This Row],[17+]]-A_R[[#This Row],[18+]]</f>
        <v>#VALUE!</v>
      </c>
      <c r="AS378" s="5" t="e">
        <f>A_R[[#This Row],[18+]]-A_R[[#This Row],[19+]]</f>
        <v>#VALUE!</v>
      </c>
      <c r="AT378" s="5" t="e">
        <f>A_R[[#This Row],[19+]]-A_R[[#This Row],[20+]]</f>
        <v>#VALUE!</v>
      </c>
      <c r="AU378" s="5" t="e">
        <f>A_R[[#This Row],[20+]]-A_R[[#This Row],[21+]]</f>
        <v>#VALUE!</v>
      </c>
      <c r="AV378" s="5" t="e">
        <f>A_R[[#This Row],[21+]]-A_R[[#This Row],[22+]]</f>
        <v>#VALUE!</v>
      </c>
      <c r="AW378" s="5" t="e">
        <f>A_R[[#This Row],[22+]]-A_R[[#This Row],[23+]]</f>
        <v>#VALUE!</v>
      </c>
      <c r="AX378" s="5" t="e">
        <f>A_R[[#This Row],[23+]]-A_R[[#This Row],[24+]]</f>
        <v>#VALUE!</v>
      </c>
      <c r="AY378" s="5" t="e">
        <f>A_R[[#This Row],[24+]]-A_R[[#This Row],[25+]]</f>
        <v>#VALUE!</v>
      </c>
      <c r="AZ378" s="5" t="e">
        <f>A_R[[#This Row],[25+]]-A_R[[#This Row],[26+]]</f>
        <v>#VALUE!</v>
      </c>
      <c r="BA378" s="5" t="e">
        <f>A_R[[#This Row],[26+]]-A_R[[#This Row],[27+]]</f>
        <v>#VALUE!</v>
      </c>
      <c r="BB378" s="5" t="e">
        <f>A_R[[#This Row],[27+]]-A_R[[#This Row],[28+]]</f>
        <v>#VALUE!</v>
      </c>
    </row>
    <row r="379" spans="32:54" x14ac:dyDescent="0.25">
      <c r="AF379" s="5" t="e">
        <f>A_R[[#This Row],[5+]]-A_R[[#This Row],[6+]]</f>
        <v>#VALUE!</v>
      </c>
      <c r="AG379" s="5" t="e">
        <f>A_R[[#This Row],[6+]]-A_R[[#This Row],[7+]]</f>
        <v>#VALUE!</v>
      </c>
      <c r="AH379" s="5" t="e">
        <f>A_R[[#This Row],[7+]]-A_R[[#This Row],[8+]]</f>
        <v>#VALUE!</v>
      </c>
      <c r="AI379" s="5" t="e">
        <f>A_R[[#This Row],[8+]]-A_R[[#This Row],[9+]]</f>
        <v>#VALUE!</v>
      </c>
      <c r="AJ379" s="5" t="e">
        <f>A_R[[#This Row],[9+]]-A_R[[#This Row],[10+]]</f>
        <v>#VALUE!</v>
      </c>
      <c r="AK379" s="5" t="e">
        <f>A_R[[#This Row],[10+]]-A_R[[#This Row],[11+]]</f>
        <v>#VALUE!</v>
      </c>
      <c r="AL379" s="5" t="e">
        <f>A_R[[#This Row],[11+]]-A_R[[#This Row],[12+]]</f>
        <v>#VALUE!</v>
      </c>
      <c r="AM379" s="5" t="e">
        <f>A_R[[#This Row],[12+]]-A_R[[#This Row],[13+]]</f>
        <v>#VALUE!</v>
      </c>
      <c r="AN379" s="5" t="e">
        <f>A_R[[#This Row],[13+]]-A_R[[#This Row],[14+]]</f>
        <v>#VALUE!</v>
      </c>
      <c r="AO379" s="5" t="e">
        <f>A_R[[#This Row],[14+]]-A_R[[#This Row],[15+]]</f>
        <v>#VALUE!</v>
      </c>
      <c r="AP379" s="5" t="e">
        <f>A_R[[#This Row],[15+]]-A_R[[#This Row],[16+]]</f>
        <v>#VALUE!</v>
      </c>
      <c r="AQ379" s="5" t="e">
        <f>A_R[[#This Row],[16+]]-A_R[[#This Row],[17+]]</f>
        <v>#VALUE!</v>
      </c>
      <c r="AR379" s="5" t="e">
        <f>A_R[[#This Row],[17+]]-A_R[[#This Row],[18+]]</f>
        <v>#VALUE!</v>
      </c>
      <c r="AS379" s="5" t="e">
        <f>A_R[[#This Row],[18+]]-A_R[[#This Row],[19+]]</f>
        <v>#VALUE!</v>
      </c>
      <c r="AT379" s="5" t="e">
        <f>A_R[[#This Row],[19+]]-A_R[[#This Row],[20+]]</f>
        <v>#VALUE!</v>
      </c>
      <c r="AU379" s="5" t="e">
        <f>A_R[[#This Row],[20+]]-A_R[[#This Row],[21+]]</f>
        <v>#VALUE!</v>
      </c>
      <c r="AV379" s="5" t="e">
        <f>A_R[[#This Row],[21+]]-A_R[[#This Row],[22+]]</f>
        <v>#VALUE!</v>
      </c>
      <c r="AW379" s="5" t="e">
        <f>A_R[[#This Row],[22+]]-A_R[[#This Row],[23+]]</f>
        <v>#VALUE!</v>
      </c>
      <c r="AX379" s="5" t="e">
        <f>A_R[[#This Row],[23+]]-A_R[[#This Row],[24+]]</f>
        <v>#VALUE!</v>
      </c>
      <c r="AY379" s="5" t="e">
        <f>A_R[[#This Row],[24+]]-A_R[[#This Row],[25+]]</f>
        <v>#VALUE!</v>
      </c>
      <c r="AZ379" s="5" t="e">
        <f>A_R[[#This Row],[25+]]-A_R[[#This Row],[26+]]</f>
        <v>#VALUE!</v>
      </c>
      <c r="BA379" s="5" t="e">
        <f>A_R[[#This Row],[26+]]-A_R[[#This Row],[27+]]</f>
        <v>#VALUE!</v>
      </c>
      <c r="BB379" s="5" t="e">
        <f>A_R[[#This Row],[27+]]-A_R[[#This Row],[28+]]</f>
        <v>#VALUE!</v>
      </c>
    </row>
    <row r="380" spans="32:54" x14ac:dyDescent="0.25">
      <c r="AF380" s="5" t="e">
        <f>A_R[[#This Row],[5+]]-A_R[[#This Row],[6+]]</f>
        <v>#VALUE!</v>
      </c>
      <c r="AG380" s="5" t="e">
        <f>A_R[[#This Row],[6+]]-A_R[[#This Row],[7+]]</f>
        <v>#VALUE!</v>
      </c>
      <c r="AH380" s="5" t="e">
        <f>A_R[[#This Row],[7+]]-A_R[[#This Row],[8+]]</f>
        <v>#VALUE!</v>
      </c>
      <c r="AI380" s="5" t="e">
        <f>A_R[[#This Row],[8+]]-A_R[[#This Row],[9+]]</f>
        <v>#VALUE!</v>
      </c>
      <c r="AJ380" s="5" t="e">
        <f>A_R[[#This Row],[9+]]-A_R[[#This Row],[10+]]</f>
        <v>#VALUE!</v>
      </c>
      <c r="AK380" s="5" t="e">
        <f>A_R[[#This Row],[10+]]-A_R[[#This Row],[11+]]</f>
        <v>#VALUE!</v>
      </c>
      <c r="AL380" s="5" t="e">
        <f>A_R[[#This Row],[11+]]-A_R[[#This Row],[12+]]</f>
        <v>#VALUE!</v>
      </c>
      <c r="AM380" s="5" t="e">
        <f>A_R[[#This Row],[12+]]-A_R[[#This Row],[13+]]</f>
        <v>#VALUE!</v>
      </c>
      <c r="AN380" s="5" t="e">
        <f>A_R[[#This Row],[13+]]-A_R[[#This Row],[14+]]</f>
        <v>#VALUE!</v>
      </c>
      <c r="AO380" s="5" t="e">
        <f>A_R[[#This Row],[14+]]-A_R[[#This Row],[15+]]</f>
        <v>#VALUE!</v>
      </c>
      <c r="AP380" s="5" t="e">
        <f>A_R[[#This Row],[15+]]-A_R[[#This Row],[16+]]</f>
        <v>#VALUE!</v>
      </c>
      <c r="AQ380" s="5" t="e">
        <f>A_R[[#This Row],[16+]]-A_R[[#This Row],[17+]]</f>
        <v>#VALUE!</v>
      </c>
      <c r="AR380" s="5" t="e">
        <f>A_R[[#This Row],[17+]]-A_R[[#This Row],[18+]]</f>
        <v>#VALUE!</v>
      </c>
      <c r="AS380" s="5" t="e">
        <f>A_R[[#This Row],[18+]]-A_R[[#This Row],[19+]]</f>
        <v>#VALUE!</v>
      </c>
      <c r="AT380" s="5" t="e">
        <f>A_R[[#This Row],[19+]]-A_R[[#This Row],[20+]]</f>
        <v>#VALUE!</v>
      </c>
      <c r="AU380" s="5" t="e">
        <f>A_R[[#This Row],[20+]]-A_R[[#This Row],[21+]]</f>
        <v>#VALUE!</v>
      </c>
      <c r="AV380" s="5" t="e">
        <f>A_R[[#This Row],[21+]]-A_R[[#This Row],[22+]]</f>
        <v>#VALUE!</v>
      </c>
      <c r="AW380" s="5" t="e">
        <f>A_R[[#This Row],[22+]]-A_R[[#This Row],[23+]]</f>
        <v>#VALUE!</v>
      </c>
      <c r="AX380" s="5" t="e">
        <f>A_R[[#This Row],[23+]]-A_R[[#This Row],[24+]]</f>
        <v>#VALUE!</v>
      </c>
      <c r="AY380" s="5" t="e">
        <f>A_R[[#This Row],[24+]]-A_R[[#This Row],[25+]]</f>
        <v>#VALUE!</v>
      </c>
      <c r="AZ380" s="5" t="e">
        <f>A_R[[#This Row],[25+]]-A_R[[#This Row],[26+]]</f>
        <v>#VALUE!</v>
      </c>
      <c r="BA380" s="5" t="e">
        <f>A_R[[#This Row],[26+]]-A_R[[#This Row],[27+]]</f>
        <v>#VALUE!</v>
      </c>
      <c r="BB380" s="5" t="e">
        <f>A_R[[#This Row],[27+]]-A_R[[#This Row],[28+]]</f>
        <v>#VALUE!</v>
      </c>
    </row>
    <row r="381" spans="32:54" x14ac:dyDescent="0.25">
      <c r="AF381" s="5" t="e">
        <f>A_R[[#This Row],[5+]]-A_R[[#This Row],[6+]]</f>
        <v>#VALUE!</v>
      </c>
      <c r="AG381" s="5" t="e">
        <f>A_R[[#This Row],[6+]]-A_R[[#This Row],[7+]]</f>
        <v>#VALUE!</v>
      </c>
      <c r="AH381" s="5" t="e">
        <f>A_R[[#This Row],[7+]]-A_R[[#This Row],[8+]]</f>
        <v>#VALUE!</v>
      </c>
      <c r="AI381" s="5" t="e">
        <f>A_R[[#This Row],[8+]]-A_R[[#This Row],[9+]]</f>
        <v>#VALUE!</v>
      </c>
      <c r="AJ381" s="5" t="e">
        <f>A_R[[#This Row],[9+]]-A_R[[#This Row],[10+]]</f>
        <v>#VALUE!</v>
      </c>
      <c r="AK381" s="5" t="e">
        <f>A_R[[#This Row],[10+]]-A_R[[#This Row],[11+]]</f>
        <v>#VALUE!</v>
      </c>
      <c r="AL381" s="5" t="e">
        <f>A_R[[#This Row],[11+]]-A_R[[#This Row],[12+]]</f>
        <v>#VALUE!</v>
      </c>
      <c r="AM381" s="5" t="e">
        <f>A_R[[#This Row],[12+]]-A_R[[#This Row],[13+]]</f>
        <v>#VALUE!</v>
      </c>
      <c r="AN381" s="5" t="e">
        <f>A_R[[#This Row],[13+]]-A_R[[#This Row],[14+]]</f>
        <v>#VALUE!</v>
      </c>
      <c r="AO381" s="5" t="e">
        <f>A_R[[#This Row],[14+]]-A_R[[#This Row],[15+]]</f>
        <v>#VALUE!</v>
      </c>
      <c r="AP381" s="5" t="e">
        <f>A_R[[#This Row],[15+]]-A_R[[#This Row],[16+]]</f>
        <v>#VALUE!</v>
      </c>
      <c r="AQ381" s="5" t="e">
        <f>A_R[[#This Row],[16+]]-A_R[[#This Row],[17+]]</f>
        <v>#VALUE!</v>
      </c>
      <c r="AR381" s="5" t="e">
        <f>A_R[[#This Row],[17+]]-A_R[[#This Row],[18+]]</f>
        <v>#VALUE!</v>
      </c>
      <c r="AS381" s="5" t="e">
        <f>A_R[[#This Row],[18+]]-A_R[[#This Row],[19+]]</f>
        <v>#VALUE!</v>
      </c>
      <c r="AT381" s="5" t="e">
        <f>A_R[[#This Row],[19+]]-A_R[[#This Row],[20+]]</f>
        <v>#VALUE!</v>
      </c>
      <c r="AU381" s="5" t="e">
        <f>A_R[[#This Row],[20+]]-A_R[[#This Row],[21+]]</f>
        <v>#VALUE!</v>
      </c>
      <c r="AV381" s="5" t="e">
        <f>A_R[[#This Row],[21+]]-A_R[[#This Row],[22+]]</f>
        <v>#VALUE!</v>
      </c>
      <c r="AW381" s="5" t="e">
        <f>A_R[[#This Row],[22+]]-A_R[[#This Row],[23+]]</f>
        <v>#VALUE!</v>
      </c>
      <c r="AX381" s="5" t="e">
        <f>A_R[[#This Row],[23+]]-A_R[[#This Row],[24+]]</f>
        <v>#VALUE!</v>
      </c>
      <c r="AY381" s="5" t="e">
        <f>A_R[[#This Row],[24+]]-A_R[[#This Row],[25+]]</f>
        <v>#VALUE!</v>
      </c>
      <c r="AZ381" s="5" t="e">
        <f>A_R[[#This Row],[25+]]-A_R[[#This Row],[26+]]</f>
        <v>#VALUE!</v>
      </c>
      <c r="BA381" s="5" t="e">
        <f>A_R[[#This Row],[26+]]-A_R[[#This Row],[27+]]</f>
        <v>#VALUE!</v>
      </c>
      <c r="BB381" s="5" t="e">
        <f>A_R[[#This Row],[27+]]-A_R[[#This Row],[28+]]</f>
        <v>#VALUE!</v>
      </c>
    </row>
    <row r="382" spans="32:54" x14ac:dyDescent="0.25">
      <c r="AF382" s="5" t="e">
        <f>A_R[[#This Row],[5+]]-A_R[[#This Row],[6+]]</f>
        <v>#VALUE!</v>
      </c>
      <c r="AG382" s="5" t="e">
        <f>A_R[[#This Row],[6+]]-A_R[[#This Row],[7+]]</f>
        <v>#VALUE!</v>
      </c>
      <c r="AH382" s="5" t="e">
        <f>A_R[[#This Row],[7+]]-A_R[[#This Row],[8+]]</f>
        <v>#VALUE!</v>
      </c>
      <c r="AI382" s="5" t="e">
        <f>A_R[[#This Row],[8+]]-A_R[[#This Row],[9+]]</f>
        <v>#VALUE!</v>
      </c>
      <c r="AJ382" s="5" t="e">
        <f>A_R[[#This Row],[9+]]-A_R[[#This Row],[10+]]</f>
        <v>#VALUE!</v>
      </c>
      <c r="AK382" s="5" t="e">
        <f>A_R[[#This Row],[10+]]-A_R[[#This Row],[11+]]</f>
        <v>#VALUE!</v>
      </c>
      <c r="AL382" s="5" t="e">
        <f>A_R[[#This Row],[11+]]-A_R[[#This Row],[12+]]</f>
        <v>#VALUE!</v>
      </c>
      <c r="AM382" s="5" t="e">
        <f>A_R[[#This Row],[12+]]-A_R[[#This Row],[13+]]</f>
        <v>#VALUE!</v>
      </c>
      <c r="AN382" s="5" t="e">
        <f>A_R[[#This Row],[13+]]-A_R[[#This Row],[14+]]</f>
        <v>#VALUE!</v>
      </c>
      <c r="AO382" s="5" t="e">
        <f>A_R[[#This Row],[14+]]-A_R[[#This Row],[15+]]</f>
        <v>#VALUE!</v>
      </c>
      <c r="AP382" s="5" t="e">
        <f>A_R[[#This Row],[15+]]-A_R[[#This Row],[16+]]</f>
        <v>#VALUE!</v>
      </c>
      <c r="AQ382" s="5" t="e">
        <f>A_R[[#This Row],[16+]]-A_R[[#This Row],[17+]]</f>
        <v>#VALUE!</v>
      </c>
      <c r="AR382" s="5" t="e">
        <f>A_R[[#This Row],[17+]]-A_R[[#This Row],[18+]]</f>
        <v>#VALUE!</v>
      </c>
      <c r="AS382" s="5" t="e">
        <f>A_R[[#This Row],[18+]]-A_R[[#This Row],[19+]]</f>
        <v>#VALUE!</v>
      </c>
      <c r="AT382" s="5" t="e">
        <f>A_R[[#This Row],[19+]]-A_R[[#This Row],[20+]]</f>
        <v>#VALUE!</v>
      </c>
      <c r="AU382" s="5" t="e">
        <f>A_R[[#This Row],[20+]]-A_R[[#This Row],[21+]]</f>
        <v>#VALUE!</v>
      </c>
      <c r="AV382" s="5" t="e">
        <f>A_R[[#This Row],[21+]]-A_R[[#This Row],[22+]]</f>
        <v>#VALUE!</v>
      </c>
      <c r="AW382" s="5" t="e">
        <f>A_R[[#This Row],[22+]]-A_R[[#This Row],[23+]]</f>
        <v>#VALUE!</v>
      </c>
      <c r="AX382" s="5" t="e">
        <f>A_R[[#This Row],[23+]]-A_R[[#This Row],[24+]]</f>
        <v>#VALUE!</v>
      </c>
      <c r="AY382" s="5" t="e">
        <f>A_R[[#This Row],[24+]]-A_R[[#This Row],[25+]]</f>
        <v>#VALUE!</v>
      </c>
      <c r="AZ382" s="5" t="e">
        <f>A_R[[#This Row],[25+]]-A_R[[#This Row],[26+]]</f>
        <v>#VALUE!</v>
      </c>
      <c r="BA382" s="5" t="e">
        <f>A_R[[#This Row],[26+]]-A_R[[#This Row],[27+]]</f>
        <v>#VALUE!</v>
      </c>
      <c r="BB382" s="5" t="e">
        <f>A_R[[#This Row],[27+]]-A_R[[#This Row],[28+]]</f>
        <v>#VALUE!</v>
      </c>
    </row>
    <row r="383" spans="32:54" x14ac:dyDescent="0.25">
      <c r="AF383" s="5" t="e">
        <f>A_R[[#This Row],[5+]]-A_R[[#This Row],[6+]]</f>
        <v>#VALUE!</v>
      </c>
      <c r="AG383" s="5" t="e">
        <f>A_R[[#This Row],[6+]]-A_R[[#This Row],[7+]]</f>
        <v>#VALUE!</v>
      </c>
      <c r="AH383" s="5" t="e">
        <f>A_R[[#This Row],[7+]]-A_R[[#This Row],[8+]]</f>
        <v>#VALUE!</v>
      </c>
      <c r="AI383" s="5" t="e">
        <f>A_R[[#This Row],[8+]]-A_R[[#This Row],[9+]]</f>
        <v>#VALUE!</v>
      </c>
      <c r="AJ383" s="5" t="e">
        <f>A_R[[#This Row],[9+]]-A_R[[#This Row],[10+]]</f>
        <v>#VALUE!</v>
      </c>
      <c r="AK383" s="5" t="e">
        <f>A_R[[#This Row],[10+]]-A_R[[#This Row],[11+]]</f>
        <v>#VALUE!</v>
      </c>
      <c r="AL383" s="5" t="e">
        <f>A_R[[#This Row],[11+]]-A_R[[#This Row],[12+]]</f>
        <v>#VALUE!</v>
      </c>
      <c r="AM383" s="5" t="e">
        <f>A_R[[#This Row],[12+]]-A_R[[#This Row],[13+]]</f>
        <v>#VALUE!</v>
      </c>
      <c r="AN383" s="5" t="e">
        <f>A_R[[#This Row],[13+]]-A_R[[#This Row],[14+]]</f>
        <v>#VALUE!</v>
      </c>
      <c r="AO383" s="5" t="e">
        <f>A_R[[#This Row],[14+]]-A_R[[#This Row],[15+]]</f>
        <v>#VALUE!</v>
      </c>
      <c r="AP383" s="5" t="e">
        <f>A_R[[#This Row],[15+]]-A_R[[#This Row],[16+]]</f>
        <v>#VALUE!</v>
      </c>
      <c r="AQ383" s="5" t="e">
        <f>A_R[[#This Row],[16+]]-A_R[[#This Row],[17+]]</f>
        <v>#VALUE!</v>
      </c>
      <c r="AR383" s="5" t="e">
        <f>A_R[[#This Row],[17+]]-A_R[[#This Row],[18+]]</f>
        <v>#VALUE!</v>
      </c>
      <c r="AS383" s="5" t="e">
        <f>A_R[[#This Row],[18+]]-A_R[[#This Row],[19+]]</f>
        <v>#VALUE!</v>
      </c>
      <c r="AT383" s="5" t="e">
        <f>A_R[[#This Row],[19+]]-A_R[[#This Row],[20+]]</f>
        <v>#VALUE!</v>
      </c>
      <c r="AU383" s="5" t="e">
        <f>A_R[[#This Row],[20+]]-A_R[[#This Row],[21+]]</f>
        <v>#VALUE!</v>
      </c>
      <c r="AV383" s="5" t="e">
        <f>A_R[[#This Row],[21+]]-A_R[[#This Row],[22+]]</f>
        <v>#VALUE!</v>
      </c>
      <c r="AW383" s="5" t="e">
        <f>A_R[[#This Row],[22+]]-A_R[[#This Row],[23+]]</f>
        <v>#VALUE!</v>
      </c>
      <c r="AX383" s="5" t="e">
        <f>A_R[[#This Row],[23+]]-A_R[[#This Row],[24+]]</f>
        <v>#VALUE!</v>
      </c>
      <c r="AY383" s="5" t="e">
        <f>A_R[[#This Row],[24+]]-A_R[[#This Row],[25+]]</f>
        <v>#VALUE!</v>
      </c>
      <c r="AZ383" s="5" t="e">
        <f>A_R[[#This Row],[25+]]-A_R[[#This Row],[26+]]</f>
        <v>#VALUE!</v>
      </c>
      <c r="BA383" s="5" t="e">
        <f>A_R[[#This Row],[26+]]-A_R[[#This Row],[27+]]</f>
        <v>#VALUE!</v>
      </c>
      <c r="BB383" s="5" t="e">
        <f>A_R[[#This Row],[27+]]-A_R[[#This Row],[28+]]</f>
        <v>#VALUE!</v>
      </c>
    </row>
    <row r="384" spans="32:54" x14ac:dyDescent="0.25">
      <c r="AF384" s="5" t="e">
        <f>A_R[[#This Row],[5+]]-A_R[[#This Row],[6+]]</f>
        <v>#VALUE!</v>
      </c>
      <c r="AG384" s="5" t="e">
        <f>A_R[[#This Row],[6+]]-A_R[[#This Row],[7+]]</f>
        <v>#VALUE!</v>
      </c>
      <c r="AH384" s="5" t="e">
        <f>A_R[[#This Row],[7+]]-A_R[[#This Row],[8+]]</f>
        <v>#VALUE!</v>
      </c>
      <c r="AI384" s="5" t="e">
        <f>A_R[[#This Row],[8+]]-A_R[[#This Row],[9+]]</f>
        <v>#VALUE!</v>
      </c>
      <c r="AJ384" s="5" t="e">
        <f>A_R[[#This Row],[9+]]-A_R[[#This Row],[10+]]</f>
        <v>#VALUE!</v>
      </c>
      <c r="AK384" s="5" t="e">
        <f>A_R[[#This Row],[10+]]-A_R[[#This Row],[11+]]</f>
        <v>#VALUE!</v>
      </c>
      <c r="AL384" s="5" t="e">
        <f>A_R[[#This Row],[11+]]-A_R[[#This Row],[12+]]</f>
        <v>#VALUE!</v>
      </c>
      <c r="AM384" s="5" t="e">
        <f>A_R[[#This Row],[12+]]-A_R[[#This Row],[13+]]</f>
        <v>#VALUE!</v>
      </c>
      <c r="AN384" s="5" t="e">
        <f>A_R[[#This Row],[13+]]-A_R[[#This Row],[14+]]</f>
        <v>#VALUE!</v>
      </c>
      <c r="AO384" s="5" t="e">
        <f>A_R[[#This Row],[14+]]-A_R[[#This Row],[15+]]</f>
        <v>#VALUE!</v>
      </c>
      <c r="AP384" s="5" t="e">
        <f>A_R[[#This Row],[15+]]-A_R[[#This Row],[16+]]</f>
        <v>#VALUE!</v>
      </c>
      <c r="AQ384" s="5" t="e">
        <f>A_R[[#This Row],[16+]]-A_R[[#This Row],[17+]]</f>
        <v>#VALUE!</v>
      </c>
      <c r="AR384" s="5" t="e">
        <f>A_R[[#This Row],[17+]]-A_R[[#This Row],[18+]]</f>
        <v>#VALUE!</v>
      </c>
      <c r="AS384" s="5" t="e">
        <f>A_R[[#This Row],[18+]]-A_R[[#This Row],[19+]]</f>
        <v>#VALUE!</v>
      </c>
      <c r="AT384" s="5" t="e">
        <f>A_R[[#This Row],[19+]]-A_R[[#This Row],[20+]]</f>
        <v>#VALUE!</v>
      </c>
      <c r="AU384" s="5" t="e">
        <f>A_R[[#This Row],[20+]]-A_R[[#This Row],[21+]]</f>
        <v>#VALUE!</v>
      </c>
      <c r="AV384" s="5" t="e">
        <f>A_R[[#This Row],[21+]]-A_R[[#This Row],[22+]]</f>
        <v>#VALUE!</v>
      </c>
      <c r="AW384" s="5" t="e">
        <f>A_R[[#This Row],[22+]]-A_R[[#This Row],[23+]]</f>
        <v>#VALUE!</v>
      </c>
      <c r="AX384" s="5" t="e">
        <f>A_R[[#This Row],[23+]]-A_R[[#This Row],[24+]]</f>
        <v>#VALUE!</v>
      </c>
      <c r="AY384" s="5" t="e">
        <f>A_R[[#This Row],[24+]]-A_R[[#This Row],[25+]]</f>
        <v>#VALUE!</v>
      </c>
      <c r="AZ384" s="5" t="e">
        <f>A_R[[#This Row],[25+]]-A_R[[#This Row],[26+]]</f>
        <v>#VALUE!</v>
      </c>
      <c r="BA384" s="5" t="e">
        <f>A_R[[#This Row],[26+]]-A_R[[#This Row],[27+]]</f>
        <v>#VALUE!</v>
      </c>
      <c r="BB384" s="5" t="e">
        <f>A_R[[#This Row],[27+]]-A_R[[#This Row],[28+]]</f>
        <v>#VALUE!</v>
      </c>
    </row>
    <row r="385" spans="32:54" x14ac:dyDescent="0.25">
      <c r="AF385" s="5" t="e">
        <f>A_R[[#This Row],[5+]]-A_R[[#This Row],[6+]]</f>
        <v>#VALUE!</v>
      </c>
      <c r="AG385" s="5" t="e">
        <f>A_R[[#This Row],[6+]]-A_R[[#This Row],[7+]]</f>
        <v>#VALUE!</v>
      </c>
      <c r="AH385" s="5" t="e">
        <f>A_R[[#This Row],[7+]]-A_R[[#This Row],[8+]]</f>
        <v>#VALUE!</v>
      </c>
      <c r="AI385" s="5" t="e">
        <f>A_R[[#This Row],[8+]]-A_R[[#This Row],[9+]]</f>
        <v>#VALUE!</v>
      </c>
      <c r="AJ385" s="5" t="e">
        <f>A_R[[#This Row],[9+]]-A_R[[#This Row],[10+]]</f>
        <v>#VALUE!</v>
      </c>
      <c r="AK385" s="5" t="e">
        <f>A_R[[#This Row],[10+]]-A_R[[#This Row],[11+]]</f>
        <v>#VALUE!</v>
      </c>
      <c r="AL385" s="5" t="e">
        <f>A_R[[#This Row],[11+]]-A_R[[#This Row],[12+]]</f>
        <v>#VALUE!</v>
      </c>
      <c r="AM385" s="5" t="e">
        <f>A_R[[#This Row],[12+]]-A_R[[#This Row],[13+]]</f>
        <v>#VALUE!</v>
      </c>
      <c r="AN385" s="5" t="e">
        <f>A_R[[#This Row],[13+]]-A_R[[#This Row],[14+]]</f>
        <v>#VALUE!</v>
      </c>
      <c r="AO385" s="5" t="e">
        <f>A_R[[#This Row],[14+]]-A_R[[#This Row],[15+]]</f>
        <v>#VALUE!</v>
      </c>
      <c r="AP385" s="5" t="e">
        <f>A_R[[#This Row],[15+]]-A_R[[#This Row],[16+]]</f>
        <v>#VALUE!</v>
      </c>
      <c r="AQ385" s="5" t="e">
        <f>A_R[[#This Row],[16+]]-A_R[[#This Row],[17+]]</f>
        <v>#VALUE!</v>
      </c>
      <c r="AR385" s="5" t="e">
        <f>A_R[[#This Row],[17+]]-A_R[[#This Row],[18+]]</f>
        <v>#VALUE!</v>
      </c>
      <c r="AS385" s="5" t="e">
        <f>A_R[[#This Row],[18+]]-A_R[[#This Row],[19+]]</f>
        <v>#VALUE!</v>
      </c>
      <c r="AT385" s="5" t="e">
        <f>A_R[[#This Row],[19+]]-A_R[[#This Row],[20+]]</f>
        <v>#VALUE!</v>
      </c>
      <c r="AU385" s="5" t="e">
        <f>A_R[[#This Row],[20+]]-A_R[[#This Row],[21+]]</f>
        <v>#VALUE!</v>
      </c>
      <c r="AV385" s="5" t="e">
        <f>A_R[[#This Row],[21+]]-A_R[[#This Row],[22+]]</f>
        <v>#VALUE!</v>
      </c>
      <c r="AW385" s="5" t="e">
        <f>A_R[[#This Row],[22+]]-A_R[[#This Row],[23+]]</f>
        <v>#VALUE!</v>
      </c>
      <c r="AX385" s="5" t="e">
        <f>A_R[[#This Row],[23+]]-A_R[[#This Row],[24+]]</f>
        <v>#VALUE!</v>
      </c>
      <c r="AY385" s="5" t="e">
        <f>A_R[[#This Row],[24+]]-A_R[[#This Row],[25+]]</f>
        <v>#VALUE!</v>
      </c>
      <c r="AZ385" s="5" t="e">
        <f>A_R[[#This Row],[25+]]-A_R[[#This Row],[26+]]</f>
        <v>#VALUE!</v>
      </c>
      <c r="BA385" s="5" t="e">
        <f>A_R[[#This Row],[26+]]-A_R[[#This Row],[27+]]</f>
        <v>#VALUE!</v>
      </c>
      <c r="BB385" s="5" t="e">
        <f>A_R[[#This Row],[27+]]-A_R[[#This Row],[28+]]</f>
        <v>#VALUE!</v>
      </c>
    </row>
    <row r="386" spans="32:54" x14ac:dyDescent="0.25">
      <c r="AF386" s="5" t="e">
        <f>A_R[[#This Row],[5+]]-A_R[[#This Row],[6+]]</f>
        <v>#VALUE!</v>
      </c>
      <c r="AG386" s="5" t="e">
        <f>A_R[[#This Row],[6+]]-A_R[[#This Row],[7+]]</f>
        <v>#VALUE!</v>
      </c>
      <c r="AH386" s="5" t="e">
        <f>A_R[[#This Row],[7+]]-A_R[[#This Row],[8+]]</f>
        <v>#VALUE!</v>
      </c>
      <c r="AI386" s="5" t="e">
        <f>A_R[[#This Row],[8+]]-A_R[[#This Row],[9+]]</f>
        <v>#VALUE!</v>
      </c>
      <c r="AJ386" s="5" t="e">
        <f>A_R[[#This Row],[9+]]-A_R[[#This Row],[10+]]</f>
        <v>#VALUE!</v>
      </c>
      <c r="AK386" s="5" t="e">
        <f>A_R[[#This Row],[10+]]-A_R[[#This Row],[11+]]</f>
        <v>#VALUE!</v>
      </c>
      <c r="AL386" s="5" t="e">
        <f>A_R[[#This Row],[11+]]-A_R[[#This Row],[12+]]</f>
        <v>#VALUE!</v>
      </c>
      <c r="AM386" s="5" t="e">
        <f>A_R[[#This Row],[12+]]-A_R[[#This Row],[13+]]</f>
        <v>#VALUE!</v>
      </c>
      <c r="AN386" s="5" t="e">
        <f>A_R[[#This Row],[13+]]-A_R[[#This Row],[14+]]</f>
        <v>#VALUE!</v>
      </c>
      <c r="AO386" s="5" t="e">
        <f>A_R[[#This Row],[14+]]-A_R[[#This Row],[15+]]</f>
        <v>#VALUE!</v>
      </c>
      <c r="AP386" s="5" t="e">
        <f>A_R[[#This Row],[15+]]-A_R[[#This Row],[16+]]</f>
        <v>#VALUE!</v>
      </c>
      <c r="AQ386" s="5" t="e">
        <f>A_R[[#This Row],[16+]]-A_R[[#This Row],[17+]]</f>
        <v>#VALUE!</v>
      </c>
      <c r="AR386" s="5" t="e">
        <f>A_R[[#This Row],[17+]]-A_R[[#This Row],[18+]]</f>
        <v>#VALUE!</v>
      </c>
      <c r="AS386" s="5" t="e">
        <f>A_R[[#This Row],[18+]]-A_R[[#This Row],[19+]]</f>
        <v>#VALUE!</v>
      </c>
      <c r="AT386" s="5" t="e">
        <f>A_R[[#This Row],[19+]]-A_R[[#This Row],[20+]]</f>
        <v>#VALUE!</v>
      </c>
      <c r="AU386" s="5" t="e">
        <f>A_R[[#This Row],[20+]]-A_R[[#This Row],[21+]]</f>
        <v>#VALUE!</v>
      </c>
      <c r="AV386" s="5" t="e">
        <f>A_R[[#This Row],[21+]]-A_R[[#This Row],[22+]]</f>
        <v>#VALUE!</v>
      </c>
      <c r="AW386" s="5" t="e">
        <f>A_R[[#This Row],[22+]]-A_R[[#This Row],[23+]]</f>
        <v>#VALUE!</v>
      </c>
      <c r="AX386" s="5" t="e">
        <f>A_R[[#This Row],[23+]]-A_R[[#This Row],[24+]]</f>
        <v>#VALUE!</v>
      </c>
      <c r="AY386" s="5" t="e">
        <f>A_R[[#This Row],[24+]]-A_R[[#This Row],[25+]]</f>
        <v>#VALUE!</v>
      </c>
      <c r="AZ386" s="5" t="e">
        <f>A_R[[#This Row],[25+]]-A_R[[#This Row],[26+]]</f>
        <v>#VALUE!</v>
      </c>
      <c r="BA386" s="5" t="e">
        <f>A_R[[#This Row],[26+]]-A_R[[#This Row],[27+]]</f>
        <v>#VALUE!</v>
      </c>
      <c r="BB386" s="5" t="e">
        <f>A_R[[#This Row],[27+]]-A_R[[#This Row],[28+]]</f>
        <v>#VALUE!</v>
      </c>
    </row>
    <row r="387" spans="32:54" x14ac:dyDescent="0.25">
      <c r="AF387" s="5" t="e">
        <f>A_R[[#This Row],[5+]]-A_R[[#This Row],[6+]]</f>
        <v>#VALUE!</v>
      </c>
      <c r="AG387" s="5" t="e">
        <f>A_R[[#This Row],[6+]]-A_R[[#This Row],[7+]]</f>
        <v>#VALUE!</v>
      </c>
      <c r="AH387" s="5" t="e">
        <f>A_R[[#This Row],[7+]]-A_R[[#This Row],[8+]]</f>
        <v>#VALUE!</v>
      </c>
      <c r="AI387" s="5" t="e">
        <f>A_R[[#This Row],[8+]]-A_R[[#This Row],[9+]]</f>
        <v>#VALUE!</v>
      </c>
      <c r="AJ387" s="5" t="e">
        <f>A_R[[#This Row],[9+]]-A_R[[#This Row],[10+]]</f>
        <v>#VALUE!</v>
      </c>
      <c r="AK387" s="5" t="e">
        <f>A_R[[#This Row],[10+]]-A_R[[#This Row],[11+]]</f>
        <v>#VALUE!</v>
      </c>
      <c r="AL387" s="5" t="e">
        <f>A_R[[#This Row],[11+]]-A_R[[#This Row],[12+]]</f>
        <v>#VALUE!</v>
      </c>
      <c r="AM387" s="5" t="e">
        <f>A_R[[#This Row],[12+]]-A_R[[#This Row],[13+]]</f>
        <v>#VALUE!</v>
      </c>
      <c r="AN387" s="5" t="e">
        <f>A_R[[#This Row],[13+]]-A_R[[#This Row],[14+]]</f>
        <v>#VALUE!</v>
      </c>
      <c r="AO387" s="5" t="e">
        <f>A_R[[#This Row],[14+]]-A_R[[#This Row],[15+]]</f>
        <v>#VALUE!</v>
      </c>
      <c r="AP387" s="5" t="e">
        <f>A_R[[#This Row],[15+]]-A_R[[#This Row],[16+]]</f>
        <v>#VALUE!</v>
      </c>
      <c r="AQ387" s="5" t="e">
        <f>A_R[[#This Row],[16+]]-A_R[[#This Row],[17+]]</f>
        <v>#VALUE!</v>
      </c>
      <c r="AR387" s="5" t="e">
        <f>A_R[[#This Row],[17+]]-A_R[[#This Row],[18+]]</f>
        <v>#VALUE!</v>
      </c>
      <c r="AS387" s="5" t="e">
        <f>A_R[[#This Row],[18+]]-A_R[[#This Row],[19+]]</f>
        <v>#VALUE!</v>
      </c>
      <c r="AT387" s="5" t="e">
        <f>A_R[[#This Row],[19+]]-A_R[[#This Row],[20+]]</f>
        <v>#VALUE!</v>
      </c>
      <c r="AU387" s="5" t="e">
        <f>A_R[[#This Row],[20+]]-A_R[[#This Row],[21+]]</f>
        <v>#VALUE!</v>
      </c>
      <c r="AV387" s="5" t="e">
        <f>A_R[[#This Row],[21+]]-A_R[[#This Row],[22+]]</f>
        <v>#VALUE!</v>
      </c>
      <c r="AW387" s="5" t="e">
        <f>A_R[[#This Row],[22+]]-A_R[[#This Row],[23+]]</f>
        <v>#VALUE!</v>
      </c>
      <c r="AX387" s="5" t="e">
        <f>A_R[[#This Row],[23+]]-A_R[[#This Row],[24+]]</f>
        <v>#VALUE!</v>
      </c>
      <c r="AY387" s="5" t="e">
        <f>A_R[[#This Row],[24+]]-A_R[[#This Row],[25+]]</f>
        <v>#VALUE!</v>
      </c>
      <c r="AZ387" s="5" t="e">
        <f>A_R[[#This Row],[25+]]-A_R[[#This Row],[26+]]</f>
        <v>#VALUE!</v>
      </c>
      <c r="BA387" s="5" t="e">
        <f>A_R[[#This Row],[26+]]-A_R[[#This Row],[27+]]</f>
        <v>#VALUE!</v>
      </c>
      <c r="BB387" s="5" t="e">
        <f>A_R[[#This Row],[27+]]-A_R[[#This Row],[28+]]</f>
        <v>#VALUE!</v>
      </c>
    </row>
    <row r="388" spans="32:54" x14ac:dyDescent="0.25">
      <c r="AF388" s="5" t="e">
        <f>A_R[[#This Row],[5+]]-A_R[[#This Row],[6+]]</f>
        <v>#VALUE!</v>
      </c>
      <c r="AG388" s="5" t="e">
        <f>A_R[[#This Row],[6+]]-A_R[[#This Row],[7+]]</f>
        <v>#VALUE!</v>
      </c>
      <c r="AH388" s="5" t="e">
        <f>A_R[[#This Row],[7+]]-A_R[[#This Row],[8+]]</f>
        <v>#VALUE!</v>
      </c>
      <c r="AI388" s="5" t="e">
        <f>A_R[[#This Row],[8+]]-A_R[[#This Row],[9+]]</f>
        <v>#VALUE!</v>
      </c>
      <c r="AJ388" s="5" t="e">
        <f>A_R[[#This Row],[9+]]-A_R[[#This Row],[10+]]</f>
        <v>#VALUE!</v>
      </c>
      <c r="AK388" s="5" t="e">
        <f>A_R[[#This Row],[10+]]-A_R[[#This Row],[11+]]</f>
        <v>#VALUE!</v>
      </c>
      <c r="AL388" s="5" t="e">
        <f>A_R[[#This Row],[11+]]-A_R[[#This Row],[12+]]</f>
        <v>#VALUE!</v>
      </c>
      <c r="AM388" s="5" t="e">
        <f>A_R[[#This Row],[12+]]-A_R[[#This Row],[13+]]</f>
        <v>#VALUE!</v>
      </c>
      <c r="AN388" s="5" t="e">
        <f>A_R[[#This Row],[13+]]-A_R[[#This Row],[14+]]</f>
        <v>#VALUE!</v>
      </c>
      <c r="AO388" s="5" t="e">
        <f>A_R[[#This Row],[14+]]-A_R[[#This Row],[15+]]</f>
        <v>#VALUE!</v>
      </c>
      <c r="AP388" s="5" t="e">
        <f>A_R[[#This Row],[15+]]-A_R[[#This Row],[16+]]</f>
        <v>#VALUE!</v>
      </c>
      <c r="AQ388" s="5" t="e">
        <f>A_R[[#This Row],[16+]]-A_R[[#This Row],[17+]]</f>
        <v>#VALUE!</v>
      </c>
      <c r="AR388" s="5" t="e">
        <f>A_R[[#This Row],[17+]]-A_R[[#This Row],[18+]]</f>
        <v>#VALUE!</v>
      </c>
      <c r="AS388" s="5" t="e">
        <f>A_R[[#This Row],[18+]]-A_R[[#This Row],[19+]]</f>
        <v>#VALUE!</v>
      </c>
      <c r="AT388" s="5" t="e">
        <f>A_R[[#This Row],[19+]]-A_R[[#This Row],[20+]]</f>
        <v>#VALUE!</v>
      </c>
      <c r="AU388" s="5" t="e">
        <f>A_R[[#This Row],[20+]]-A_R[[#This Row],[21+]]</f>
        <v>#VALUE!</v>
      </c>
      <c r="AV388" s="5" t="e">
        <f>A_R[[#This Row],[21+]]-A_R[[#This Row],[22+]]</f>
        <v>#VALUE!</v>
      </c>
      <c r="AW388" s="5" t="e">
        <f>A_R[[#This Row],[22+]]-A_R[[#This Row],[23+]]</f>
        <v>#VALUE!</v>
      </c>
      <c r="AX388" s="5" t="e">
        <f>A_R[[#This Row],[23+]]-A_R[[#This Row],[24+]]</f>
        <v>#VALUE!</v>
      </c>
      <c r="AY388" s="5" t="e">
        <f>A_R[[#This Row],[24+]]-A_R[[#This Row],[25+]]</f>
        <v>#VALUE!</v>
      </c>
      <c r="AZ388" s="5" t="e">
        <f>A_R[[#This Row],[25+]]-A_R[[#This Row],[26+]]</f>
        <v>#VALUE!</v>
      </c>
      <c r="BA388" s="5" t="e">
        <f>A_R[[#This Row],[26+]]-A_R[[#This Row],[27+]]</f>
        <v>#VALUE!</v>
      </c>
      <c r="BB388" s="5" t="e">
        <f>A_R[[#This Row],[27+]]-A_R[[#This Row],[28+]]</f>
        <v>#VALUE!</v>
      </c>
    </row>
    <row r="389" spans="32:54" x14ac:dyDescent="0.25">
      <c r="AF389" s="5" t="e">
        <f>A_R[[#This Row],[5+]]-A_R[[#This Row],[6+]]</f>
        <v>#VALUE!</v>
      </c>
      <c r="AG389" s="5" t="e">
        <f>A_R[[#This Row],[6+]]-A_R[[#This Row],[7+]]</f>
        <v>#VALUE!</v>
      </c>
      <c r="AH389" s="5" t="e">
        <f>A_R[[#This Row],[7+]]-A_R[[#This Row],[8+]]</f>
        <v>#VALUE!</v>
      </c>
      <c r="AI389" s="5" t="e">
        <f>A_R[[#This Row],[8+]]-A_R[[#This Row],[9+]]</f>
        <v>#VALUE!</v>
      </c>
      <c r="AJ389" s="5" t="e">
        <f>A_R[[#This Row],[9+]]-A_R[[#This Row],[10+]]</f>
        <v>#VALUE!</v>
      </c>
      <c r="AK389" s="5" t="e">
        <f>A_R[[#This Row],[10+]]-A_R[[#This Row],[11+]]</f>
        <v>#VALUE!</v>
      </c>
      <c r="AL389" s="5" t="e">
        <f>A_R[[#This Row],[11+]]-A_R[[#This Row],[12+]]</f>
        <v>#VALUE!</v>
      </c>
      <c r="AM389" s="5" t="e">
        <f>A_R[[#This Row],[12+]]-A_R[[#This Row],[13+]]</f>
        <v>#VALUE!</v>
      </c>
      <c r="AN389" s="5" t="e">
        <f>A_R[[#This Row],[13+]]-A_R[[#This Row],[14+]]</f>
        <v>#VALUE!</v>
      </c>
      <c r="AO389" s="5" t="e">
        <f>A_R[[#This Row],[14+]]-A_R[[#This Row],[15+]]</f>
        <v>#VALUE!</v>
      </c>
      <c r="AP389" s="5" t="e">
        <f>A_R[[#This Row],[15+]]-A_R[[#This Row],[16+]]</f>
        <v>#VALUE!</v>
      </c>
      <c r="AQ389" s="5" t="e">
        <f>A_R[[#This Row],[16+]]-A_R[[#This Row],[17+]]</f>
        <v>#VALUE!</v>
      </c>
      <c r="AR389" s="5" t="e">
        <f>A_R[[#This Row],[17+]]-A_R[[#This Row],[18+]]</f>
        <v>#VALUE!</v>
      </c>
      <c r="AS389" s="5" t="e">
        <f>A_R[[#This Row],[18+]]-A_R[[#This Row],[19+]]</f>
        <v>#VALUE!</v>
      </c>
      <c r="AT389" s="5" t="e">
        <f>A_R[[#This Row],[19+]]-A_R[[#This Row],[20+]]</f>
        <v>#VALUE!</v>
      </c>
      <c r="AU389" s="5" t="e">
        <f>A_R[[#This Row],[20+]]-A_R[[#This Row],[21+]]</f>
        <v>#VALUE!</v>
      </c>
      <c r="AV389" s="5" t="e">
        <f>A_R[[#This Row],[21+]]-A_R[[#This Row],[22+]]</f>
        <v>#VALUE!</v>
      </c>
      <c r="AW389" s="5" t="e">
        <f>A_R[[#This Row],[22+]]-A_R[[#This Row],[23+]]</f>
        <v>#VALUE!</v>
      </c>
      <c r="AX389" s="5" t="e">
        <f>A_R[[#This Row],[23+]]-A_R[[#This Row],[24+]]</f>
        <v>#VALUE!</v>
      </c>
      <c r="AY389" s="5" t="e">
        <f>A_R[[#This Row],[24+]]-A_R[[#This Row],[25+]]</f>
        <v>#VALUE!</v>
      </c>
      <c r="AZ389" s="5" t="e">
        <f>A_R[[#This Row],[25+]]-A_R[[#This Row],[26+]]</f>
        <v>#VALUE!</v>
      </c>
      <c r="BA389" s="5" t="e">
        <f>A_R[[#This Row],[26+]]-A_R[[#This Row],[27+]]</f>
        <v>#VALUE!</v>
      </c>
      <c r="BB389" s="5" t="e">
        <f>A_R[[#This Row],[27+]]-A_R[[#This Row],[28+]]</f>
        <v>#VALUE!</v>
      </c>
    </row>
    <row r="390" spans="32:54" x14ac:dyDescent="0.25">
      <c r="AF390" s="5" t="e">
        <f>A_R[[#This Row],[5+]]-A_R[[#This Row],[6+]]</f>
        <v>#VALUE!</v>
      </c>
      <c r="AG390" s="5" t="e">
        <f>A_R[[#This Row],[6+]]-A_R[[#This Row],[7+]]</f>
        <v>#VALUE!</v>
      </c>
      <c r="AH390" s="5" t="e">
        <f>A_R[[#This Row],[7+]]-A_R[[#This Row],[8+]]</f>
        <v>#VALUE!</v>
      </c>
      <c r="AI390" s="5" t="e">
        <f>A_R[[#This Row],[8+]]-A_R[[#This Row],[9+]]</f>
        <v>#VALUE!</v>
      </c>
      <c r="AJ390" s="5" t="e">
        <f>A_R[[#This Row],[9+]]-A_R[[#This Row],[10+]]</f>
        <v>#VALUE!</v>
      </c>
      <c r="AK390" s="5" t="e">
        <f>A_R[[#This Row],[10+]]-A_R[[#This Row],[11+]]</f>
        <v>#VALUE!</v>
      </c>
      <c r="AL390" s="5" t="e">
        <f>A_R[[#This Row],[11+]]-A_R[[#This Row],[12+]]</f>
        <v>#VALUE!</v>
      </c>
      <c r="AM390" s="5" t="e">
        <f>A_R[[#This Row],[12+]]-A_R[[#This Row],[13+]]</f>
        <v>#VALUE!</v>
      </c>
      <c r="AN390" s="5" t="e">
        <f>A_R[[#This Row],[13+]]-A_R[[#This Row],[14+]]</f>
        <v>#VALUE!</v>
      </c>
      <c r="AO390" s="5" t="e">
        <f>A_R[[#This Row],[14+]]-A_R[[#This Row],[15+]]</f>
        <v>#VALUE!</v>
      </c>
      <c r="AP390" s="5" t="e">
        <f>A_R[[#This Row],[15+]]-A_R[[#This Row],[16+]]</f>
        <v>#VALUE!</v>
      </c>
      <c r="AQ390" s="5" t="e">
        <f>A_R[[#This Row],[16+]]-A_R[[#This Row],[17+]]</f>
        <v>#VALUE!</v>
      </c>
      <c r="AR390" s="5" t="e">
        <f>A_R[[#This Row],[17+]]-A_R[[#This Row],[18+]]</f>
        <v>#VALUE!</v>
      </c>
      <c r="AS390" s="5" t="e">
        <f>A_R[[#This Row],[18+]]-A_R[[#This Row],[19+]]</f>
        <v>#VALUE!</v>
      </c>
      <c r="AT390" s="5" t="e">
        <f>A_R[[#This Row],[19+]]-A_R[[#This Row],[20+]]</f>
        <v>#VALUE!</v>
      </c>
      <c r="AU390" s="5" t="e">
        <f>A_R[[#This Row],[20+]]-A_R[[#This Row],[21+]]</f>
        <v>#VALUE!</v>
      </c>
      <c r="AV390" s="5" t="e">
        <f>A_R[[#This Row],[21+]]-A_R[[#This Row],[22+]]</f>
        <v>#VALUE!</v>
      </c>
      <c r="AW390" s="5" t="e">
        <f>A_R[[#This Row],[22+]]-A_R[[#This Row],[23+]]</f>
        <v>#VALUE!</v>
      </c>
      <c r="AX390" s="5" t="e">
        <f>A_R[[#This Row],[23+]]-A_R[[#This Row],[24+]]</f>
        <v>#VALUE!</v>
      </c>
      <c r="AY390" s="5" t="e">
        <f>A_R[[#This Row],[24+]]-A_R[[#This Row],[25+]]</f>
        <v>#VALUE!</v>
      </c>
      <c r="AZ390" s="5" t="e">
        <f>A_R[[#This Row],[25+]]-A_R[[#This Row],[26+]]</f>
        <v>#VALUE!</v>
      </c>
      <c r="BA390" s="5" t="e">
        <f>A_R[[#This Row],[26+]]-A_R[[#This Row],[27+]]</f>
        <v>#VALUE!</v>
      </c>
      <c r="BB390" s="5" t="e">
        <f>A_R[[#This Row],[27+]]-A_R[[#This Row],[28+]]</f>
        <v>#VALUE!</v>
      </c>
    </row>
    <row r="391" spans="32:54" x14ac:dyDescent="0.25">
      <c r="AF391" s="5" t="e">
        <f>A_R[[#This Row],[5+]]-A_R[[#This Row],[6+]]</f>
        <v>#VALUE!</v>
      </c>
      <c r="AG391" s="5" t="e">
        <f>A_R[[#This Row],[6+]]-A_R[[#This Row],[7+]]</f>
        <v>#VALUE!</v>
      </c>
      <c r="AH391" s="5" t="e">
        <f>A_R[[#This Row],[7+]]-A_R[[#This Row],[8+]]</f>
        <v>#VALUE!</v>
      </c>
      <c r="AI391" s="5" t="e">
        <f>A_R[[#This Row],[8+]]-A_R[[#This Row],[9+]]</f>
        <v>#VALUE!</v>
      </c>
      <c r="AJ391" s="5" t="e">
        <f>A_R[[#This Row],[9+]]-A_R[[#This Row],[10+]]</f>
        <v>#VALUE!</v>
      </c>
      <c r="AK391" s="5" t="e">
        <f>A_R[[#This Row],[10+]]-A_R[[#This Row],[11+]]</f>
        <v>#VALUE!</v>
      </c>
      <c r="AL391" s="5" t="e">
        <f>A_R[[#This Row],[11+]]-A_R[[#This Row],[12+]]</f>
        <v>#VALUE!</v>
      </c>
      <c r="AM391" s="5" t="e">
        <f>A_R[[#This Row],[12+]]-A_R[[#This Row],[13+]]</f>
        <v>#VALUE!</v>
      </c>
      <c r="AN391" s="5" t="e">
        <f>A_R[[#This Row],[13+]]-A_R[[#This Row],[14+]]</f>
        <v>#VALUE!</v>
      </c>
      <c r="AO391" s="5" t="e">
        <f>A_R[[#This Row],[14+]]-A_R[[#This Row],[15+]]</f>
        <v>#VALUE!</v>
      </c>
      <c r="AP391" s="5" t="e">
        <f>A_R[[#This Row],[15+]]-A_R[[#This Row],[16+]]</f>
        <v>#VALUE!</v>
      </c>
      <c r="AQ391" s="5" t="e">
        <f>A_R[[#This Row],[16+]]-A_R[[#This Row],[17+]]</f>
        <v>#VALUE!</v>
      </c>
      <c r="AR391" s="5" t="e">
        <f>A_R[[#This Row],[17+]]-A_R[[#This Row],[18+]]</f>
        <v>#VALUE!</v>
      </c>
      <c r="AS391" s="5" t="e">
        <f>A_R[[#This Row],[18+]]-A_R[[#This Row],[19+]]</f>
        <v>#VALUE!</v>
      </c>
      <c r="AT391" s="5" t="e">
        <f>A_R[[#This Row],[19+]]-A_R[[#This Row],[20+]]</f>
        <v>#VALUE!</v>
      </c>
      <c r="AU391" s="5" t="e">
        <f>A_R[[#This Row],[20+]]-A_R[[#This Row],[21+]]</f>
        <v>#VALUE!</v>
      </c>
      <c r="AV391" s="5" t="e">
        <f>A_R[[#This Row],[21+]]-A_R[[#This Row],[22+]]</f>
        <v>#VALUE!</v>
      </c>
      <c r="AW391" s="5" t="e">
        <f>A_R[[#This Row],[22+]]-A_R[[#This Row],[23+]]</f>
        <v>#VALUE!</v>
      </c>
      <c r="AX391" s="5" t="e">
        <f>A_R[[#This Row],[23+]]-A_R[[#This Row],[24+]]</f>
        <v>#VALUE!</v>
      </c>
      <c r="AY391" s="5" t="e">
        <f>A_R[[#This Row],[24+]]-A_R[[#This Row],[25+]]</f>
        <v>#VALUE!</v>
      </c>
      <c r="AZ391" s="5" t="e">
        <f>A_R[[#This Row],[25+]]-A_R[[#This Row],[26+]]</f>
        <v>#VALUE!</v>
      </c>
      <c r="BA391" s="5" t="e">
        <f>A_R[[#This Row],[26+]]-A_R[[#This Row],[27+]]</f>
        <v>#VALUE!</v>
      </c>
      <c r="BB391" s="5" t="e">
        <f>A_R[[#This Row],[27+]]-A_R[[#This Row],[28+]]</f>
        <v>#VALUE!</v>
      </c>
    </row>
    <row r="392" spans="32:54" x14ac:dyDescent="0.25">
      <c r="AF392" s="5" t="e">
        <f>A_R[[#This Row],[5+]]-A_R[[#This Row],[6+]]</f>
        <v>#VALUE!</v>
      </c>
      <c r="AG392" s="5" t="e">
        <f>A_R[[#This Row],[6+]]-A_R[[#This Row],[7+]]</f>
        <v>#VALUE!</v>
      </c>
      <c r="AH392" s="5" t="e">
        <f>A_R[[#This Row],[7+]]-A_R[[#This Row],[8+]]</f>
        <v>#VALUE!</v>
      </c>
      <c r="AI392" s="5" t="e">
        <f>A_R[[#This Row],[8+]]-A_R[[#This Row],[9+]]</f>
        <v>#VALUE!</v>
      </c>
      <c r="AJ392" s="5" t="e">
        <f>A_R[[#This Row],[9+]]-A_R[[#This Row],[10+]]</f>
        <v>#VALUE!</v>
      </c>
      <c r="AK392" s="5" t="e">
        <f>A_R[[#This Row],[10+]]-A_R[[#This Row],[11+]]</f>
        <v>#VALUE!</v>
      </c>
      <c r="AL392" s="5" t="e">
        <f>A_R[[#This Row],[11+]]-A_R[[#This Row],[12+]]</f>
        <v>#VALUE!</v>
      </c>
      <c r="AM392" s="5" t="e">
        <f>A_R[[#This Row],[12+]]-A_R[[#This Row],[13+]]</f>
        <v>#VALUE!</v>
      </c>
      <c r="AN392" s="5" t="e">
        <f>A_R[[#This Row],[13+]]-A_R[[#This Row],[14+]]</f>
        <v>#VALUE!</v>
      </c>
      <c r="AO392" s="5" t="e">
        <f>A_R[[#This Row],[14+]]-A_R[[#This Row],[15+]]</f>
        <v>#VALUE!</v>
      </c>
      <c r="AP392" s="5" t="e">
        <f>A_R[[#This Row],[15+]]-A_R[[#This Row],[16+]]</f>
        <v>#VALUE!</v>
      </c>
      <c r="AQ392" s="5" t="e">
        <f>A_R[[#This Row],[16+]]-A_R[[#This Row],[17+]]</f>
        <v>#VALUE!</v>
      </c>
      <c r="AR392" s="5" t="e">
        <f>A_R[[#This Row],[17+]]-A_R[[#This Row],[18+]]</f>
        <v>#VALUE!</v>
      </c>
      <c r="AS392" s="5" t="e">
        <f>A_R[[#This Row],[18+]]-A_R[[#This Row],[19+]]</f>
        <v>#VALUE!</v>
      </c>
      <c r="AT392" s="5" t="e">
        <f>A_R[[#This Row],[19+]]-A_R[[#This Row],[20+]]</f>
        <v>#VALUE!</v>
      </c>
      <c r="AU392" s="5" t="e">
        <f>A_R[[#This Row],[20+]]-A_R[[#This Row],[21+]]</f>
        <v>#VALUE!</v>
      </c>
      <c r="AV392" s="5" t="e">
        <f>A_R[[#This Row],[21+]]-A_R[[#This Row],[22+]]</f>
        <v>#VALUE!</v>
      </c>
      <c r="AW392" s="5" t="e">
        <f>A_R[[#This Row],[22+]]-A_R[[#This Row],[23+]]</f>
        <v>#VALUE!</v>
      </c>
      <c r="AX392" s="5" t="e">
        <f>A_R[[#This Row],[23+]]-A_R[[#This Row],[24+]]</f>
        <v>#VALUE!</v>
      </c>
      <c r="AY392" s="5" t="e">
        <f>A_R[[#This Row],[24+]]-A_R[[#This Row],[25+]]</f>
        <v>#VALUE!</v>
      </c>
      <c r="AZ392" s="5" t="e">
        <f>A_R[[#This Row],[25+]]-A_R[[#This Row],[26+]]</f>
        <v>#VALUE!</v>
      </c>
      <c r="BA392" s="5" t="e">
        <f>A_R[[#This Row],[26+]]-A_R[[#This Row],[27+]]</f>
        <v>#VALUE!</v>
      </c>
      <c r="BB392" s="5" t="e">
        <f>A_R[[#This Row],[27+]]-A_R[[#This Row],[28+]]</f>
        <v>#VALUE!</v>
      </c>
    </row>
    <row r="393" spans="32:54" x14ac:dyDescent="0.25">
      <c r="AF393" s="5" t="e">
        <f>A_R[[#This Row],[5+]]-A_R[[#This Row],[6+]]</f>
        <v>#VALUE!</v>
      </c>
      <c r="AG393" s="5" t="e">
        <f>A_R[[#This Row],[6+]]-A_R[[#This Row],[7+]]</f>
        <v>#VALUE!</v>
      </c>
      <c r="AH393" s="5" t="e">
        <f>A_R[[#This Row],[7+]]-A_R[[#This Row],[8+]]</f>
        <v>#VALUE!</v>
      </c>
      <c r="AI393" s="5" t="e">
        <f>A_R[[#This Row],[8+]]-A_R[[#This Row],[9+]]</f>
        <v>#VALUE!</v>
      </c>
      <c r="AJ393" s="5" t="e">
        <f>A_R[[#This Row],[9+]]-A_R[[#This Row],[10+]]</f>
        <v>#VALUE!</v>
      </c>
      <c r="AK393" s="5" t="e">
        <f>A_R[[#This Row],[10+]]-A_R[[#This Row],[11+]]</f>
        <v>#VALUE!</v>
      </c>
      <c r="AL393" s="5" t="e">
        <f>A_R[[#This Row],[11+]]-A_R[[#This Row],[12+]]</f>
        <v>#VALUE!</v>
      </c>
      <c r="AM393" s="5" t="e">
        <f>A_R[[#This Row],[12+]]-A_R[[#This Row],[13+]]</f>
        <v>#VALUE!</v>
      </c>
      <c r="AN393" s="5" t="e">
        <f>A_R[[#This Row],[13+]]-A_R[[#This Row],[14+]]</f>
        <v>#VALUE!</v>
      </c>
      <c r="AO393" s="5" t="e">
        <f>A_R[[#This Row],[14+]]-A_R[[#This Row],[15+]]</f>
        <v>#VALUE!</v>
      </c>
      <c r="AP393" s="5" t="e">
        <f>A_R[[#This Row],[15+]]-A_R[[#This Row],[16+]]</f>
        <v>#VALUE!</v>
      </c>
      <c r="AQ393" s="5" t="e">
        <f>A_R[[#This Row],[16+]]-A_R[[#This Row],[17+]]</f>
        <v>#VALUE!</v>
      </c>
      <c r="AR393" s="5" t="e">
        <f>A_R[[#This Row],[17+]]-A_R[[#This Row],[18+]]</f>
        <v>#VALUE!</v>
      </c>
      <c r="AS393" s="5" t="e">
        <f>A_R[[#This Row],[18+]]-A_R[[#This Row],[19+]]</f>
        <v>#VALUE!</v>
      </c>
      <c r="AT393" s="5" t="e">
        <f>A_R[[#This Row],[19+]]-A_R[[#This Row],[20+]]</f>
        <v>#VALUE!</v>
      </c>
      <c r="AU393" s="5" t="e">
        <f>A_R[[#This Row],[20+]]-A_R[[#This Row],[21+]]</f>
        <v>#VALUE!</v>
      </c>
      <c r="AV393" s="5" t="e">
        <f>A_R[[#This Row],[21+]]-A_R[[#This Row],[22+]]</f>
        <v>#VALUE!</v>
      </c>
      <c r="AW393" s="5" t="e">
        <f>A_R[[#This Row],[22+]]-A_R[[#This Row],[23+]]</f>
        <v>#VALUE!</v>
      </c>
      <c r="AX393" s="5" t="e">
        <f>A_R[[#This Row],[23+]]-A_R[[#This Row],[24+]]</f>
        <v>#VALUE!</v>
      </c>
      <c r="AY393" s="5" t="e">
        <f>A_R[[#This Row],[24+]]-A_R[[#This Row],[25+]]</f>
        <v>#VALUE!</v>
      </c>
      <c r="AZ393" s="5" t="e">
        <f>A_R[[#This Row],[25+]]-A_R[[#This Row],[26+]]</f>
        <v>#VALUE!</v>
      </c>
      <c r="BA393" s="5" t="e">
        <f>A_R[[#This Row],[26+]]-A_R[[#This Row],[27+]]</f>
        <v>#VALUE!</v>
      </c>
      <c r="BB393" s="5" t="e">
        <f>A_R[[#This Row],[27+]]-A_R[[#This Row],[28+]]</f>
        <v>#VALUE!</v>
      </c>
    </row>
    <row r="394" spans="32:54" x14ac:dyDescent="0.25">
      <c r="AF394" s="5" t="e">
        <f>A_R[[#This Row],[5+]]-A_R[[#This Row],[6+]]</f>
        <v>#VALUE!</v>
      </c>
      <c r="AG394" s="5" t="e">
        <f>A_R[[#This Row],[6+]]-A_R[[#This Row],[7+]]</f>
        <v>#VALUE!</v>
      </c>
      <c r="AH394" s="5" t="e">
        <f>A_R[[#This Row],[7+]]-A_R[[#This Row],[8+]]</f>
        <v>#VALUE!</v>
      </c>
      <c r="AI394" s="5" t="e">
        <f>A_R[[#This Row],[8+]]-A_R[[#This Row],[9+]]</f>
        <v>#VALUE!</v>
      </c>
      <c r="AJ394" s="5" t="e">
        <f>A_R[[#This Row],[9+]]-A_R[[#This Row],[10+]]</f>
        <v>#VALUE!</v>
      </c>
      <c r="AK394" s="5" t="e">
        <f>A_R[[#This Row],[10+]]-A_R[[#This Row],[11+]]</f>
        <v>#VALUE!</v>
      </c>
      <c r="AL394" s="5" t="e">
        <f>A_R[[#This Row],[11+]]-A_R[[#This Row],[12+]]</f>
        <v>#VALUE!</v>
      </c>
      <c r="AM394" s="5" t="e">
        <f>A_R[[#This Row],[12+]]-A_R[[#This Row],[13+]]</f>
        <v>#VALUE!</v>
      </c>
      <c r="AN394" s="5" t="e">
        <f>A_R[[#This Row],[13+]]-A_R[[#This Row],[14+]]</f>
        <v>#VALUE!</v>
      </c>
      <c r="AO394" s="5" t="e">
        <f>A_R[[#This Row],[14+]]-A_R[[#This Row],[15+]]</f>
        <v>#VALUE!</v>
      </c>
      <c r="AP394" s="5" t="e">
        <f>A_R[[#This Row],[15+]]-A_R[[#This Row],[16+]]</f>
        <v>#VALUE!</v>
      </c>
      <c r="AQ394" s="5" t="e">
        <f>A_R[[#This Row],[16+]]-A_R[[#This Row],[17+]]</f>
        <v>#VALUE!</v>
      </c>
      <c r="AR394" s="5" t="e">
        <f>A_R[[#This Row],[17+]]-A_R[[#This Row],[18+]]</f>
        <v>#VALUE!</v>
      </c>
      <c r="AS394" s="5" t="e">
        <f>A_R[[#This Row],[18+]]-A_R[[#This Row],[19+]]</f>
        <v>#VALUE!</v>
      </c>
      <c r="AT394" s="5" t="e">
        <f>A_R[[#This Row],[19+]]-A_R[[#This Row],[20+]]</f>
        <v>#VALUE!</v>
      </c>
      <c r="AU394" s="5" t="e">
        <f>A_R[[#This Row],[20+]]-A_R[[#This Row],[21+]]</f>
        <v>#VALUE!</v>
      </c>
      <c r="AV394" s="5" t="e">
        <f>A_R[[#This Row],[21+]]-A_R[[#This Row],[22+]]</f>
        <v>#VALUE!</v>
      </c>
      <c r="AW394" s="5" t="e">
        <f>A_R[[#This Row],[22+]]-A_R[[#This Row],[23+]]</f>
        <v>#VALUE!</v>
      </c>
      <c r="AX394" s="5" t="e">
        <f>A_R[[#This Row],[23+]]-A_R[[#This Row],[24+]]</f>
        <v>#VALUE!</v>
      </c>
      <c r="AY394" s="5" t="e">
        <f>A_R[[#This Row],[24+]]-A_R[[#This Row],[25+]]</f>
        <v>#VALUE!</v>
      </c>
      <c r="AZ394" s="5" t="e">
        <f>A_R[[#This Row],[25+]]-A_R[[#This Row],[26+]]</f>
        <v>#VALUE!</v>
      </c>
      <c r="BA394" s="5" t="e">
        <f>A_R[[#This Row],[26+]]-A_R[[#This Row],[27+]]</f>
        <v>#VALUE!</v>
      </c>
      <c r="BB394" s="5" t="e">
        <f>A_R[[#This Row],[27+]]-A_R[[#This Row],[28+]]</f>
        <v>#VALUE!</v>
      </c>
    </row>
    <row r="395" spans="32:54" x14ac:dyDescent="0.25">
      <c r="AF395" s="5" t="e">
        <f>A_R[[#This Row],[5+]]-A_R[[#This Row],[6+]]</f>
        <v>#VALUE!</v>
      </c>
      <c r="AG395" s="5" t="e">
        <f>A_R[[#This Row],[6+]]-A_R[[#This Row],[7+]]</f>
        <v>#VALUE!</v>
      </c>
      <c r="AH395" s="5" t="e">
        <f>A_R[[#This Row],[7+]]-A_R[[#This Row],[8+]]</f>
        <v>#VALUE!</v>
      </c>
      <c r="AI395" s="5" t="e">
        <f>A_R[[#This Row],[8+]]-A_R[[#This Row],[9+]]</f>
        <v>#VALUE!</v>
      </c>
      <c r="AJ395" s="5" t="e">
        <f>A_R[[#This Row],[9+]]-A_R[[#This Row],[10+]]</f>
        <v>#VALUE!</v>
      </c>
      <c r="AK395" s="5" t="e">
        <f>A_R[[#This Row],[10+]]-A_R[[#This Row],[11+]]</f>
        <v>#VALUE!</v>
      </c>
      <c r="AL395" s="5" t="e">
        <f>A_R[[#This Row],[11+]]-A_R[[#This Row],[12+]]</f>
        <v>#VALUE!</v>
      </c>
      <c r="AM395" s="5" t="e">
        <f>A_R[[#This Row],[12+]]-A_R[[#This Row],[13+]]</f>
        <v>#VALUE!</v>
      </c>
      <c r="AN395" s="5" t="e">
        <f>A_R[[#This Row],[13+]]-A_R[[#This Row],[14+]]</f>
        <v>#VALUE!</v>
      </c>
      <c r="AO395" s="5" t="e">
        <f>A_R[[#This Row],[14+]]-A_R[[#This Row],[15+]]</f>
        <v>#VALUE!</v>
      </c>
      <c r="AP395" s="5" t="e">
        <f>A_R[[#This Row],[15+]]-A_R[[#This Row],[16+]]</f>
        <v>#VALUE!</v>
      </c>
      <c r="AQ395" s="5" t="e">
        <f>A_R[[#This Row],[16+]]-A_R[[#This Row],[17+]]</f>
        <v>#VALUE!</v>
      </c>
      <c r="AR395" s="5" t="e">
        <f>A_R[[#This Row],[17+]]-A_R[[#This Row],[18+]]</f>
        <v>#VALUE!</v>
      </c>
      <c r="AS395" s="5" t="e">
        <f>A_R[[#This Row],[18+]]-A_R[[#This Row],[19+]]</f>
        <v>#VALUE!</v>
      </c>
      <c r="AT395" s="5" t="e">
        <f>A_R[[#This Row],[19+]]-A_R[[#This Row],[20+]]</f>
        <v>#VALUE!</v>
      </c>
      <c r="AU395" s="5" t="e">
        <f>A_R[[#This Row],[20+]]-A_R[[#This Row],[21+]]</f>
        <v>#VALUE!</v>
      </c>
      <c r="AV395" s="5" t="e">
        <f>A_R[[#This Row],[21+]]-A_R[[#This Row],[22+]]</f>
        <v>#VALUE!</v>
      </c>
      <c r="AW395" s="5" t="e">
        <f>A_R[[#This Row],[22+]]-A_R[[#This Row],[23+]]</f>
        <v>#VALUE!</v>
      </c>
      <c r="AX395" s="5" t="e">
        <f>A_R[[#This Row],[23+]]-A_R[[#This Row],[24+]]</f>
        <v>#VALUE!</v>
      </c>
      <c r="AY395" s="5" t="e">
        <f>A_R[[#This Row],[24+]]-A_R[[#This Row],[25+]]</f>
        <v>#VALUE!</v>
      </c>
      <c r="AZ395" s="5" t="e">
        <f>A_R[[#This Row],[25+]]-A_R[[#This Row],[26+]]</f>
        <v>#VALUE!</v>
      </c>
      <c r="BA395" s="5" t="e">
        <f>A_R[[#This Row],[26+]]-A_R[[#This Row],[27+]]</f>
        <v>#VALUE!</v>
      </c>
      <c r="BB395" s="5" t="e">
        <f>A_R[[#This Row],[27+]]-A_R[[#This Row],[28+]]</f>
        <v>#VALUE!</v>
      </c>
    </row>
    <row r="396" spans="32:54" x14ac:dyDescent="0.25">
      <c r="AF396" s="5" t="e">
        <f>A_R[[#This Row],[5+]]-A_R[[#This Row],[6+]]</f>
        <v>#VALUE!</v>
      </c>
      <c r="AG396" s="5" t="e">
        <f>A_R[[#This Row],[6+]]-A_R[[#This Row],[7+]]</f>
        <v>#VALUE!</v>
      </c>
      <c r="AH396" s="5" t="e">
        <f>A_R[[#This Row],[7+]]-A_R[[#This Row],[8+]]</f>
        <v>#VALUE!</v>
      </c>
      <c r="AI396" s="5" t="e">
        <f>A_R[[#This Row],[8+]]-A_R[[#This Row],[9+]]</f>
        <v>#VALUE!</v>
      </c>
      <c r="AJ396" s="5" t="e">
        <f>A_R[[#This Row],[9+]]-A_R[[#This Row],[10+]]</f>
        <v>#VALUE!</v>
      </c>
      <c r="AK396" s="5" t="e">
        <f>A_R[[#This Row],[10+]]-A_R[[#This Row],[11+]]</f>
        <v>#VALUE!</v>
      </c>
      <c r="AL396" s="5" t="e">
        <f>A_R[[#This Row],[11+]]-A_R[[#This Row],[12+]]</f>
        <v>#VALUE!</v>
      </c>
      <c r="AM396" s="5" t="e">
        <f>A_R[[#This Row],[12+]]-A_R[[#This Row],[13+]]</f>
        <v>#VALUE!</v>
      </c>
      <c r="AN396" s="5" t="e">
        <f>A_R[[#This Row],[13+]]-A_R[[#This Row],[14+]]</f>
        <v>#VALUE!</v>
      </c>
      <c r="AO396" s="5" t="e">
        <f>A_R[[#This Row],[14+]]-A_R[[#This Row],[15+]]</f>
        <v>#VALUE!</v>
      </c>
      <c r="AP396" s="5" t="e">
        <f>A_R[[#This Row],[15+]]-A_R[[#This Row],[16+]]</f>
        <v>#VALUE!</v>
      </c>
      <c r="AQ396" s="5" t="e">
        <f>A_R[[#This Row],[16+]]-A_R[[#This Row],[17+]]</f>
        <v>#VALUE!</v>
      </c>
      <c r="AR396" s="5" t="e">
        <f>A_R[[#This Row],[17+]]-A_R[[#This Row],[18+]]</f>
        <v>#VALUE!</v>
      </c>
      <c r="AS396" s="5" t="e">
        <f>A_R[[#This Row],[18+]]-A_R[[#This Row],[19+]]</f>
        <v>#VALUE!</v>
      </c>
      <c r="AT396" s="5" t="e">
        <f>A_R[[#This Row],[19+]]-A_R[[#This Row],[20+]]</f>
        <v>#VALUE!</v>
      </c>
      <c r="AU396" s="5" t="e">
        <f>A_R[[#This Row],[20+]]-A_R[[#This Row],[21+]]</f>
        <v>#VALUE!</v>
      </c>
      <c r="AV396" s="5" t="e">
        <f>A_R[[#This Row],[21+]]-A_R[[#This Row],[22+]]</f>
        <v>#VALUE!</v>
      </c>
      <c r="AW396" s="5" t="e">
        <f>A_R[[#This Row],[22+]]-A_R[[#This Row],[23+]]</f>
        <v>#VALUE!</v>
      </c>
      <c r="AX396" s="5" t="e">
        <f>A_R[[#This Row],[23+]]-A_R[[#This Row],[24+]]</f>
        <v>#VALUE!</v>
      </c>
      <c r="AY396" s="5" t="e">
        <f>A_R[[#This Row],[24+]]-A_R[[#This Row],[25+]]</f>
        <v>#VALUE!</v>
      </c>
      <c r="AZ396" s="5" t="e">
        <f>A_R[[#This Row],[25+]]-A_R[[#This Row],[26+]]</f>
        <v>#VALUE!</v>
      </c>
      <c r="BA396" s="5" t="e">
        <f>A_R[[#This Row],[26+]]-A_R[[#This Row],[27+]]</f>
        <v>#VALUE!</v>
      </c>
      <c r="BB396" s="5" t="e">
        <f>A_R[[#This Row],[27+]]-A_R[[#This Row],[28+]]</f>
        <v>#VALUE!</v>
      </c>
    </row>
    <row r="397" spans="32:54" x14ac:dyDescent="0.25">
      <c r="AF397" s="5" t="e">
        <f>A_R[[#This Row],[5+]]-A_R[[#This Row],[6+]]</f>
        <v>#VALUE!</v>
      </c>
      <c r="AG397" s="5" t="e">
        <f>A_R[[#This Row],[6+]]-A_R[[#This Row],[7+]]</f>
        <v>#VALUE!</v>
      </c>
      <c r="AH397" s="5" t="e">
        <f>A_R[[#This Row],[7+]]-A_R[[#This Row],[8+]]</f>
        <v>#VALUE!</v>
      </c>
      <c r="AI397" s="5" t="e">
        <f>A_R[[#This Row],[8+]]-A_R[[#This Row],[9+]]</f>
        <v>#VALUE!</v>
      </c>
      <c r="AJ397" s="5" t="e">
        <f>A_R[[#This Row],[9+]]-A_R[[#This Row],[10+]]</f>
        <v>#VALUE!</v>
      </c>
      <c r="AK397" s="5" t="e">
        <f>A_R[[#This Row],[10+]]-A_R[[#This Row],[11+]]</f>
        <v>#VALUE!</v>
      </c>
      <c r="AL397" s="5" t="e">
        <f>A_R[[#This Row],[11+]]-A_R[[#This Row],[12+]]</f>
        <v>#VALUE!</v>
      </c>
      <c r="AM397" s="5" t="e">
        <f>A_R[[#This Row],[12+]]-A_R[[#This Row],[13+]]</f>
        <v>#VALUE!</v>
      </c>
      <c r="AN397" s="5" t="e">
        <f>A_R[[#This Row],[13+]]-A_R[[#This Row],[14+]]</f>
        <v>#VALUE!</v>
      </c>
      <c r="AO397" s="5" t="e">
        <f>A_R[[#This Row],[14+]]-A_R[[#This Row],[15+]]</f>
        <v>#VALUE!</v>
      </c>
      <c r="AP397" s="5" t="e">
        <f>A_R[[#This Row],[15+]]-A_R[[#This Row],[16+]]</f>
        <v>#VALUE!</v>
      </c>
      <c r="AQ397" s="5" t="e">
        <f>A_R[[#This Row],[16+]]-A_R[[#This Row],[17+]]</f>
        <v>#VALUE!</v>
      </c>
      <c r="AR397" s="5" t="e">
        <f>A_R[[#This Row],[17+]]-A_R[[#This Row],[18+]]</f>
        <v>#VALUE!</v>
      </c>
      <c r="AS397" s="5" t="e">
        <f>A_R[[#This Row],[18+]]-A_R[[#This Row],[19+]]</f>
        <v>#VALUE!</v>
      </c>
      <c r="AT397" s="5" t="e">
        <f>A_R[[#This Row],[19+]]-A_R[[#This Row],[20+]]</f>
        <v>#VALUE!</v>
      </c>
      <c r="AU397" s="5" t="e">
        <f>A_R[[#This Row],[20+]]-A_R[[#This Row],[21+]]</f>
        <v>#VALUE!</v>
      </c>
      <c r="AV397" s="5" t="e">
        <f>A_R[[#This Row],[21+]]-A_R[[#This Row],[22+]]</f>
        <v>#VALUE!</v>
      </c>
      <c r="AW397" s="5" t="e">
        <f>A_R[[#This Row],[22+]]-A_R[[#This Row],[23+]]</f>
        <v>#VALUE!</v>
      </c>
      <c r="AX397" s="5" t="e">
        <f>A_R[[#This Row],[23+]]-A_R[[#This Row],[24+]]</f>
        <v>#VALUE!</v>
      </c>
      <c r="AY397" s="5" t="e">
        <f>A_R[[#This Row],[24+]]-A_R[[#This Row],[25+]]</f>
        <v>#VALUE!</v>
      </c>
      <c r="AZ397" s="5" t="e">
        <f>A_R[[#This Row],[25+]]-A_R[[#This Row],[26+]]</f>
        <v>#VALUE!</v>
      </c>
      <c r="BA397" s="5" t="e">
        <f>A_R[[#This Row],[26+]]-A_R[[#This Row],[27+]]</f>
        <v>#VALUE!</v>
      </c>
      <c r="BB397" s="5" t="e">
        <f>A_R[[#This Row],[27+]]-A_R[[#This Row],[28+]]</f>
        <v>#VALUE!</v>
      </c>
    </row>
    <row r="398" spans="32:54" x14ac:dyDescent="0.25">
      <c r="AF398" s="5" t="e">
        <f>A_R[[#This Row],[5+]]-A_R[[#This Row],[6+]]</f>
        <v>#VALUE!</v>
      </c>
      <c r="AG398" s="5" t="e">
        <f>A_R[[#This Row],[6+]]-A_R[[#This Row],[7+]]</f>
        <v>#VALUE!</v>
      </c>
      <c r="AH398" s="5" t="e">
        <f>A_R[[#This Row],[7+]]-A_R[[#This Row],[8+]]</f>
        <v>#VALUE!</v>
      </c>
      <c r="AI398" s="5" t="e">
        <f>A_R[[#This Row],[8+]]-A_R[[#This Row],[9+]]</f>
        <v>#VALUE!</v>
      </c>
      <c r="AJ398" s="5" t="e">
        <f>A_R[[#This Row],[9+]]-A_R[[#This Row],[10+]]</f>
        <v>#VALUE!</v>
      </c>
      <c r="AK398" s="5" t="e">
        <f>A_R[[#This Row],[10+]]-A_R[[#This Row],[11+]]</f>
        <v>#VALUE!</v>
      </c>
      <c r="AL398" s="5" t="e">
        <f>A_R[[#This Row],[11+]]-A_R[[#This Row],[12+]]</f>
        <v>#VALUE!</v>
      </c>
      <c r="AM398" s="5" t="e">
        <f>A_R[[#This Row],[12+]]-A_R[[#This Row],[13+]]</f>
        <v>#VALUE!</v>
      </c>
      <c r="AN398" s="5" t="e">
        <f>A_R[[#This Row],[13+]]-A_R[[#This Row],[14+]]</f>
        <v>#VALUE!</v>
      </c>
      <c r="AO398" s="5" t="e">
        <f>A_R[[#This Row],[14+]]-A_R[[#This Row],[15+]]</f>
        <v>#VALUE!</v>
      </c>
      <c r="AP398" s="5" t="e">
        <f>A_R[[#This Row],[15+]]-A_R[[#This Row],[16+]]</f>
        <v>#VALUE!</v>
      </c>
      <c r="AQ398" s="5" t="e">
        <f>A_R[[#This Row],[16+]]-A_R[[#This Row],[17+]]</f>
        <v>#VALUE!</v>
      </c>
      <c r="AR398" s="5" t="e">
        <f>A_R[[#This Row],[17+]]-A_R[[#This Row],[18+]]</f>
        <v>#VALUE!</v>
      </c>
      <c r="AS398" s="5" t="e">
        <f>A_R[[#This Row],[18+]]-A_R[[#This Row],[19+]]</f>
        <v>#VALUE!</v>
      </c>
      <c r="AT398" s="5" t="e">
        <f>A_R[[#This Row],[19+]]-A_R[[#This Row],[20+]]</f>
        <v>#VALUE!</v>
      </c>
      <c r="AU398" s="5" t="e">
        <f>A_R[[#This Row],[20+]]-A_R[[#This Row],[21+]]</f>
        <v>#VALUE!</v>
      </c>
      <c r="AV398" s="5" t="e">
        <f>A_R[[#This Row],[21+]]-A_R[[#This Row],[22+]]</f>
        <v>#VALUE!</v>
      </c>
      <c r="AW398" s="5" t="e">
        <f>A_R[[#This Row],[22+]]-A_R[[#This Row],[23+]]</f>
        <v>#VALUE!</v>
      </c>
      <c r="AX398" s="5" t="e">
        <f>A_R[[#This Row],[23+]]-A_R[[#This Row],[24+]]</f>
        <v>#VALUE!</v>
      </c>
      <c r="AY398" s="5" t="e">
        <f>A_R[[#This Row],[24+]]-A_R[[#This Row],[25+]]</f>
        <v>#VALUE!</v>
      </c>
      <c r="AZ398" s="5" t="e">
        <f>A_R[[#This Row],[25+]]-A_R[[#This Row],[26+]]</f>
        <v>#VALUE!</v>
      </c>
      <c r="BA398" s="5" t="e">
        <f>A_R[[#This Row],[26+]]-A_R[[#This Row],[27+]]</f>
        <v>#VALUE!</v>
      </c>
      <c r="BB398" s="5" t="e">
        <f>A_R[[#This Row],[27+]]-A_R[[#This Row],[28+]]</f>
        <v>#VALUE!</v>
      </c>
    </row>
    <row r="399" spans="32:54" x14ac:dyDescent="0.25">
      <c r="AF399" s="5" t="e">
        <f>A_R[[#This Row],[5+]]-A_R[[#This Row],[6+]]</f>
        <v>#VALUE!</v>
      </c>
      <c r="AG399" s="5" t="e">
        <f>A_R[[#This Row],[6+]]-A_R[[#This Row],[7+]]</f>
        <v>#VALUE!</v>
      </c>
      <c r="AH399" s="5" t="e">
        <f>A_R[[#This Row],[7+]]-A_R[[#This Row],[8+]]</f>
        <v>#VALUE!</v>
      </c>
      <c r="AI399" s="5" t="e">
        <f>A_R[[#This Row],[8+]]-A_R[[#This Row],[9+]]</f>
        <v>#VALUE!</v>
      </c>
      <c r="AJ399" s="5" t="e">
        <f>A_R[[#This Row],[9+]]-A_R[[#This Row],[10+]]</f>
        <v>#VALUE!</v>
      </c>
      <c r="AK399" s="5" t="e">
        <f>A_R[[#This Row],[10+]]-A_R[[#This Row],[11+]]</f>
        <v>#VALUE!</v>
      </c>
      <c r="AL399" s="5" t="e">
        <f>A_R[[#This Row],[11+]]-A_R[[#This Row],[12+]]</f>
        <v>#VALUE!</v>
      </c>
      <c r="AM399" s="5" t="e">
        <f>A_R[[#This Row],[12+]]-A_R[[#This Row],[13+]]</f>
        <v>#VALUE!</v>
      </c>
      <c r="AN399" s="5" t="e">
        <f>A_R[[#This Row],[13+]]-A_R[[#This Row],[14+]]</f>
        <v>#VALUE!</v>
      </c>
      <c r="AO399" s="5" t="e">
        <f>A_R[[#This Row],[14+]]-A_R[[#This Row],[15+]]</f>
        <v>#VALUE!</v>
      </c>
      <c r="AP399" s="5" t="e">
        <f>A_R[[#This Row],[15+]]-A_R[[#This Row],[16+]]</f>
        <v>#VALUE!</v>
      </c>
      <c r="AQ399" s="5" t="e">
        <f>A_R[[#This Row],[16+]]-A_R[[#This Row],[17+]]</f>
        <v>#VALUE!</v>
      </c>
      <c r="AR399" s="5" t="e">
        <f>A_R[[#This Row],[17+]]-A_R[[#This Row],[18+]]</f>
        <v>#VALUE!</v>
      </c>
      <c r="AS399" s="5" t="e">
        <f>A_R[[#This Row],[18+]]-A_R[[#This Row],[19+]]</f>
        <v>#VALUE!</v>
      </c>
      <c r="AT399" s="5" t="e">
        <f>A_R[[#This Row],[19+]]-A_R[[#This Row],[20+]]</f>
        <v>#VALUE!</v>
      </c>
      <c r="AU399" s="5" t="e">
        <f>A_R[[#This Row],[20+]]-A_R[[#This Row],[21+]]</f>
        <v>#VALUE!</v>
      </c>
      <c r="AV399" s="5" t="e">
        <f>A_R[[#This Row],[21+]]-A_R[[#This Row],[22+]]</f>
        <v>#VALUE!</v>
      </c>
      <c r="AW399" s="5" t="e">
        <f>A_R[[#This Row],[22+]]-A_R[[#This Row],[23+]]</f>
        <v>#VALUE!</v>
      </c>
      <c r="AX399" s="5" t="e">
        <f>A_R[[#This Row],[23+]]-A_R[[#This Row],[24+]]</f>
        <v>#VALUE!</v>
      </c>
      <c r="AY399" s="5" t="e">
        <f>A_R[[#This Row],[24+]]-A_R[[#This Row],[25+]]</f>
        <v>#VALUE!</v>
      </c>
      <c r="AZ399" s="5" t="e">
        <f>A_R[[#This Row],[25+]]-A_R[[#This Row],[26+]]</f>
        <v>#VALUE!</v>
      </c>
      <c r="BA399" s="5" t="e">
        <f>A_R[[#This Row],[26+]]-A_R[[#This Row],[27+]]</f>
        <v>#VALUE!</v>
      </c>
      <c r="BB399" s="5" t="e">
        <f>A_R[[#This Row],[27+]]-A_R[[#This Row],[28+]]</f>
        <v>#VALUE!</v>
      </c>
    </row>
    <row r="400" spans="32:54" x14ac:dyDescent="0.25">
      <c r="AF400" s="5" t="e">
        <f>A_R[[#This Row],[5+]]-A_R[[#This Row],[6+]]</f>
        <v>#VALUE!</v>
      </c>
      <c r="AG400" s="5" t="e">
        <f>A_R[[#This Row],[6+]]-A_R[[#This Row],[7+]]</f>
        <v>#VALUE!</v>
      </c>
      <c r="AH400" s="5" t="e">
        <f>A_R[[#This Row],[7+]]-A_R[[#This Row],[8+]]</f>
        <v>#VALUE!</v>
      </c>
      <c r="AI400" s="5" t="e">
        <f>A_R[[#This Row],[8+]]-A_R[[#This Row],[9+]]</f>
        <v>#VALUE!</v>
      </c>
      <c r="AJ400" s="5" t="e">
        <f>A_R[[#This Row],[9+]]-A_R[[#This Row],[10+]]</f>
        <v>#VALUE!</v>
      </c>
      <c r="AK400" s="5" t="e">
        <f>A_R[[#This Row],[10+]]-A_R[[#This Row],[11+]]</f>
        <v>#VALUE!</v>
      </c>
      <c r="AL400" s="5" t="e">
        <f>A_R[[#This Row],[11+]]-A_R[[#This Row],[12+]]</f>
        <v>#VALUE!</v>
      </c>
      <c r="AM400" s="5" t="e">
        <f>A_R[[#This Row],[12+]]-A_R[[#This Row],[13+]]</f>
        <v>#VALUE!</v>
      </c>
      <c r="AN400" s="5" t="e">
        <f>A_R[[#This Row],[13+]]-A_R[[#This Row],[14+]]</f>
        <v>#VALUE!</v>
      </c>
      <c r="AO400" s="5" t="e">
        <f>A_R[[#This Row],[14+]]-A_R[[#This Row],[15+]]</f>
        <v>#VALUE!</v>
      </c>
      <c r="AP400" s="5" t="e">
        <f>A_R[[#This Row],[15+]]-A_R[[#This Row],[16+]]</f>
        <v>#VALUE!</v>
      </c>
      <c r="AQ400" s="5" t="e">
        <f>A_R[[#This Row],[16+]]-A_R[[#This Row],[17+]]</f>
        <v>#VALUE!</v>
      </c>
      <c r="AR400" s="5" t="e">
        <f>A_R[[#This Row],[17+]]-A_R[[#This Row],[18+]]</f>
        <v>#VALUE!</v>
      </c>
      <c r="AS400" s="5" t="e">
        <f>A_R[[#This Row],[18+]]-A_R[[#This Row],[19+]]</f>
        <v>#VALUE!</v>
      </c>
      <c r="AT400" s="5" t="e">
        <f>A_R[[#This Row],[19+]]-A_R[[#This Row],[20+]]</f>
        <v>#VALUE!</v>
      </c>
      <c r="AU400" s="5" t="e">
        <f>A_R[[#This Row],[20+]]-A_R[[#This Row],[21+]]</f>
        <v>#VALUE!</v>
      </c>
      <c r="AV400" s="5" t="e">
        <f>A_R[[#This Row],[21+]]-A_R[[#This Row],[22+]]</f>
        <v>#VALUE!</v>
      </c>
      <c r="AW400" s="5" t="e">
        <f>A_R[[#This Row],[22+]]-A_R[[#This Row],[23+]]</f>
        <v>#VALUE!</v>
      </c>
      <c r="AX400" s="5" t="e">
        <f>A_R[[#This Row],[23+]]-A_R[[#This Row],[24+]]</f>
        <v>#VALUE!</v>
      </c>
      <c r="AY400" s="5" t="e">
        <f>A_R[[#This Row],[24+]]-A_R[[#This Row],[25+]]</f>
        <v>#VALUE!</v>
      </c>
      <c r="AZ400" s="5" t="e">
        <f>A_R[[#This Row],[25+]]-A_R[[#This Row],[26+]]</f>
        <v>#VALUE!</v>
      </c>
      <c r="BA400" s="5" t="e">
        <f>A_R[[#This Row],[26+]]-A_R[[#This Row],[27+]]</f>
        <v>#VALUE!</v>
      </c>
      <c r="BB400" s="5" t="e">
        <f>A_R[[#This Row],[27+]]-A_R[[#This Row],[28+]]</f>
        <v>#VALUE!</v>
      </c>
    </row>
    <row r="401" spans="32:54" x14ac:dyDescent="0.25">
      <c r="AF401" s="5" t="e">
        <f>A_R[[#This Row],[5+]]-A_R[[#This Row],[6+]]</f>
        <v>#VALUE!</v>
      </c>
      <c r="AG401" s="5" t="e">
        <f>A_R[[#This Row],[6+]]-A_R[[#This Row],[7+]]</f>
        <v>#VALUE!</v>
      </c>
      <c r="AH401" s="5" t="e">
        <f>A_R[[#This Row],[7+]]-A_R[[#This Row],[8+]]</f>
        <v>#VALUE!</v>
      </c>
      <c r="AI401" s="5" t="e">
        <f>A_R[[#This Row],[8+]]-A_R[[#This Row],[9+]]</f>
        <v>#VALUE!</v>
      </c>
      <c r="AJ401" s="5" t="e">
        <f>A_R[[#This Row],[9+]]-A_R[[#This Row],[10+]]</f>
        <v>#VALUE!</v>
      </c>
      <c r="AK401" s="5" t="e">
        <f>A_R[[#This Row],[10+]]-A_R[[#This Row],[11+]]</f>
        <v>#VALUE!</v>
      </c>
      <c r="AL401" s="5" t="e">
        <f>A_R[[#This Row],[11+]]-A_R[[#This Row],[12+]]</f>
        <v>#VALUE!</v>
      </c>
      <c r="AM401" s="5" t="e">
        <f>A_R[[#This Row],[12+]]-A_R[[#This Row],[13+]]</f>
        <v>#VALUE!</v>
      </c>
      <c r="AN401" s="5" t="e">
        <f>A_R[[#This Row],[13+]]-A_R[[#This Row],[14+]]</f>
        <v>#VALUE!</v>
      </c>
      <c r="AO401" s="5" t="e">
        <f>A_R[[#This Row],[14+]]-A_R[[#This Row],[15+]]</f>
        <v>#VALUE!</v>
      </c>
      <c r="AP401" s="5" t="e">
        <f>A_R[[#This Row],[15+]]-A_R[[#This Row],[16+]]</f>
        <v>#VALUE!</v>
      </c>
      <c r="AQ401" s="5" t="e">
        <f>A_R[[#This Row],[16+]]-A_R[[#This Row],[17+]]</f>
        <v>#VALUE!</v>
      </c>
      <c r="AR401" s="5" t="e">
        <f>A_R[[#This Row],[17+]]-A_R[[#This Row],[18+]]</f>
        <v>#VALUE!</v>
      </c>
      <c r="AS401" s="5" t="e">
        <f>A_R[[#This Row],[18+]]-A_R[[#This Row],[19+]]</f>
        <v>#VALUE!</v>
      </c>
      <c r="AT401" s="5" t="e">
        <f>A_R[[#This Row],[19+]]-A_R[[#This Row],[20+]]</f>
        <v>#VALUE!</v>
      </c>
      <c r="AU401" s="5" t="e">
        <f>A_R[[#This Row],[20+]]-A_R[[#This Row],[21+]]</f>
        <v>#VALUE!</v>
      </c>
      <c r="AV401" s="5" t="e">
        <f>A_R[[#This Row],[21+]]-A_R[[#This Row],[22+]]</f>
        <v>#VALUE!</v>
      </c>
      <c r="AW401" s="5" t="e">
        <f>A_R[[#This Row],[22+]]-A_R[[#This Row],[23+]]</f>
        <v>#VALUE!</v>
      </c>
      <c r="AX401" s="5" t="e">
        <f>A_R[[#This Row],[23+]]-A_R[[#This Row],[24+]]</f>
        <v>#VALUE!</v>
      </c>
      <c r="AY401" s="5" t="e">
        <f>A_R[[#This Row],[24+]]-A_R[[#This Row],[25+]]</f>
        <v>#VALUE!</v>
      </c>
      <c r="AZ401" s="5" t="e">
        <f>A_R[[#This Row],[25+]]-A_R[[#This Row],[26+]]</f>
        <v>#VALUE!</v>
      </c>
      <c r="BA401" s="5" t="e">
        <f>A_R[[#This Row],[26+]]-A_R[[#This Row],[27+]]</f>
        <v>#VALUE!</v>
      </c>
      <c r="BB401" s="5" t="e">
        <f>A_R[[#This Row],[27+]]-A_R[[#This Row],[28+]]</f>
        <v>#VALUE!</v>
      </c>
    </row>
    <row r="402" spans="32:54" x14ac:dyDescent="0.25">
      <c r="AF402" s="5" t="e">
        <f>A_R[[#This Row],[5+]]-A_R[[#This Row],[6+]]</f>
        <v>#VALUE!</v>
      </c>
      <c r="AG402" s="5" t="e">
        <f>A_R[[#This Row],[6+]]-A_R[[#This Row],[7+]]</f>
        <v>#VALUE!</v>
      </c>
      <c r="AH402" s="5" t="e">
        <f>A_R[[#This Row],[7+]]-A_R[[#This Row],[8+]]</f>
        <v>#VALUE!</v>
      </c>
      <c r="AI402" s="5" t="e">
        <f>A_R[[#This Row],[8+]]-A_R[[#This Row],[9+]]</f>
        <v>#VALUE!</v>
      </c>
      <c r="AJ402" s="5" t="e">
        <f>A_R[[#This Row],[9+]]-A_R[[#This Row],[10+]]</f>
        <v>#VALUE!</v>
      </c>
      <c r="AK402" s="5" t="e">
        <f>A_R[[#This Row],[10+]]-A_R[[#This Row],[11+]]</f>
        <v>#VALUE!</v>
      </c>
      <c r="AL402" s="5" t="e">
        <f>A_R[[#This Row],[11+]]-A_R[[#This Row],[12+]]</f>
        <v>#VALUE!</v>
      </c>
      <c r="AM402" s="5" t="e">
        <f>A_R[[#This Row],[12+]]-A_R[[#This Row],[13+]]</f>
        <v>#VALUE!</v>
      </c>
      <c r="AN402" s="5" t="e">
        <f>A_R[[#This Row],[13+]]-A_R[[#This Row],[14+]]</f>
        <v>#VALUE!</v>
      </c>
      <c r="AO402" s="5" t="e">
        <f>A_R[[#This Row],[14+]]-A_R[[#This Row],[15+]]</f>
        <v>#VALUE!</v>
      </c>
      <c r="AP402" s="5" t="e">
        <f>A_R[[#This Row],[15+]]-A_R[[#This Row],[16+]]</f>
        <v>#VALUE!</v>
      </c>
      <c r="AQ402" s="5" t="e">
        <f>A_R[[#This Row],[16+]]-A_R[[#This Row],[17+]]</f>
        <v>#VALUE!</v>
      </c>
      <c r="AR402" s="5" t="e">
        <f>A_R[[#This Row],[17+]]-A_R[[#This Row],[18+]]</f>
        <v>#VALUE!</v>
      </c>
      <c r="AS402" s="5" t="e">
        <f>A_R[[#This Row],[18+]]-A_R[[#This Row],[19+]]</f>
        <v>#VALUE!</v>
      </c>
      <c r="AT402" s="5" t="e">
        <f>A_R[[#This Row],[19+]]-A_R[[#This Row],[20+]]</f>
        <v>#VALUE!</v>
      </c>
      <c r="AU402" s="5" t="e">
        <f>A_R[[#This Row],[20+]]-A_R[[#This Row],[21+]]</f>
        <v>#VALUE!</v>
      </c>
      <c r="AV402" s="5" t="e">
        <f>A_R[[#This Row],[21+]]-A_R[[#This Row],[22+]]</f>
        <v>#VALUE!</v>
      </c>
      <c r="AW402" s="5" t="e">
        <f>A_R[[#This Row],[22+]]-A_R[[#This Row],[23+]]</f>
        <v>#VALUE!</v>
      </c>
      <c r="AX402" s="5" t="e">
        <f>A_R[[#This Row],[23+]]-A_R[[#This Row],[24+]]</f>
        <v>#VALUE!</v>
      </c>
      <c r="AY402" s="5" t="e">
        <f>A_R[[#This Row],[24+]]-A_R[[#This Row],[25+]]</f>
        <v>#VALUE!</v>
      </c>
      <c r="AZ402" s="5" t="e">
        <f>A_R[[#This Row],[25+]]-A_R[[#This Row],[26+]]</f>
        <v>#VALUE!</v>
      </c>
      <c r="BA402" s="5" t="e">
        <f>A_R[[#This Row],[26+]]-A_R[[#This Row],[27+]]</f>
        <v>#VALUE!</v>
      </c>
      <c r="BB402" s="5" t="e">
        <f>A_R[[#This Row],[27+]]-A_R[[#This Row],[28+]]</f>
        <v>#VALUE!</v>
      </c>
    </row>
    <row r="403" spans="32:54" x14ac:dyDescent="0.25">
      <c r="AF403" s="5" t="e">
        <f>A_R[[#This Row],[5+]]-A_R[[#This Row],[6+]]</f>
        <v>#VALUE!</v>
      </c>
      <c r="AG403" s="5" t="e">
        <f>A_R[[#This Row],[6+]]-A_R[[#This Row],[7+]]</f>
        <v>#VALUE!</v>
      </c>
      <c r="AH403" s="5" t="e">
        <f>A_R[[#This Row],[7+]]-A_R[[#This Row],[8+]]</f>
        <v>#VALUE!</v>
      </c>
      <c r="AI403" s="5" t="e">
        <f>A_R[[#This Row],[8+]]-A_R[[#This Row],[9+]]</f>
        <v>#VALUE!</v>
      </c>
      <c r="AJ403" s="5" t="e">
        <f>A_R[[#This Row],[9+]]-A_R[[#This Row],[10+]]</f>
        <v>#VALUE!</v>
      </c>
      <c r="AK403" s="5" t="e">
        <f>A_R[[#This Row],[10+]]-A_R[[#This Row],[11+]]</f>
        <v>#VALUE!</v>
      </c>
      <c r="AL403" s="5" t="e">
        <f>A_R[[#This Row],[11+]]-A_R[[#This Row],[12+]]</f>
        <v>#VALUE!</v>
      </c>
      <c r="AM403" s="5" t="e">
        <f>A_R[[#This Row],[12+]]-A_R[[#This Row],[13+]]</f>
        <v>#VALUE!</v>
      </c>
      <c r="AN403" s="5" t="e">
        <f>A_R[[#This Row],[13+]]-A_R[[#This Row],[14+]]</f>
        <v>#VALUE!</v>
      </c>
      <c r="AO403" s="5" t="e">
        <f>A_R[[#This Row],[14+]]-A_R[[#This Row],[15+]]</f>
        <v>#VALUE!</v>
      </c>
      <c r="AP403" s="5" t="e">
        <f>A_R[[#This Row],[15+]]-A_R[[#This Row],[16+]]</f>
        <v>#VALUE!</v>
      </c>
      <c r="AQ403" s="5" t="e">
        <f>A_R[[#This Row],[16+]]-A_R[[#This Row],[17+]]</f>
        <v>#VALUE!</v>
      </c>
      <c r="AR403" s="5" t="e">
        <f>A_R[[#This Row],[17+]]-A_R[[#This Row],[18+]]</f>
        <v>#VALUE!</v>
      </c>
      <c r="AS403" s="5" t="e">
        <f>A_R[[#This Row],[18+]]-A_R[[#This Row],[19+]]</f>
        <v>#VALUE!</v>
      </c>
      <c r="AT403" s="5" t="e">
        <f>A_R[[#This Row],[19+]]-A_R[[#This Row],[20+]]</f>
        <v>#VALUE!</v>
      </c>
      <c r="AU403" s="5" t="e">
        <f>A_R[[#This Row],[20+]]-A_R[[#This Row],[21+]]</f>
        <v>#VALUE!</v>
      </c>
      <c r="AV403" s="5" t="e">
        <f>A_R[[#This Row],[21+]]-A_R[[#This Row],[22+]]</f>
        <v>#VALUE!</v>
      </c>
      <c r="AW403" s="5" t="e">
        <f>A_R[[#This Row],[22+]]-A_R[[#This Row],[23+]]</f>
        <v>#VALUE!</v>
      </c>
      <c r="AX403" s="5" t="e">
        <f>A_R[[#This Row],[23+]]-A_R[[#This Row],[24+]]</f>
        <v>#VALUE!</v>
      </c>
      <c r="AY403" s="5" t="e">
        <f>A_R[[#This Row],[24+]]-A_R[[#This Row],[25+]]</f>
        <v>#VALUE!</v>
      </c>
      <c r="AZ403" s="5" t="e">
        <f>A_R[[#This Row],[25+]]-A_R[[#This Row],[26+]]</f>
        <v>#VALUE!</v>
      </c>
      <c r="BA403" s="5" t="e">
        <f>A_R[[#This Row],[26+]]-A_R[[#This Row],[27+]]</f>
        <v>#VALUE!</v>
      </c>
      <c r="BB403" s="5" t="e">
        <f>A_R[[#This Row],[27+]]-A_R[[#This Row],[28+]]</f>
        <v>#VALUE!</v>
      </c>
    </row>
    <row r="404" spans="32:54" x14ac:dyDescent="0.25">
      <c r="AF404" s="5" t="e">
        <f>A_R[[#This Row],[5+]]-A_R[[#This Row],[6+]]</f>
        <v>#VALUE!</v>
      </c>
      <c r="AG404" s="5" t="e">
        <f>A_R[[#This Row],[6+]]-A_R[[#This Row],[7+]]</f>
        <v>#VALUE!</v>
      </c>
      <c r="AH404" s="5" t="e">
        <f>A_R[[#This Row],[7+]]-A_R[[#This Row],[8+]]</f>
        <v>#VALUE!</v>
      </c>
      <c r="AI404" s="5" t="e">
        <f>A_R[[#This Row],[8+]]-A_R[[#This Row],[9+]]</f>
        <v>#VALUE!</v>
      </c>
      <c r="AJ404" s="5" t="e">
        <f>A_R[[#This Row],[9+]]-A_R[[#This Row],[10+]]</f>
        <v>#VALUE!</v>
      </c>
      <c r="AK404" s="5" t="e">
        <f>A_R[[#This Row],[10+]]-A_R[[#This Row],[11+]]</f>
        <v>#VALUE!</v>
      </c>
      <c r="AL404" s="5" t="e">
        <f>A_R[[#This Row],[11+]]-A_R[[#This Row],[12+]]</f>
        <v>#VALUE!</v>
      </c>
      <c r="AM404" s="5" t="e">
        <f>A_R[[#This Row],[12+]]-A_R[[#This Row],[13+]]</f>
        <v>#VALUE!</v>
      </c>
      <c r="AN404" s="5" t="e">
        <f>A_R[[#This Row],[13+]]-A_R[[#This Row],[14+]]</f>
        <v>#VALUE!</v>
      </c>
      <c r="AO404" s="5" t="e">
        <f>A_R[[#This Row],[14+]]-A_R[[#This Row],[15+]]</f>
        <v>#VALUE!</v>
      </c>
      <c r="AP404" s="5" t="e">
        <f>A_R[[#This Row],[15+]]-A_R[[#This Row],[16+]]</f>
        <v>#VALUE!</v>
      </c>
      <c r="AQ404" s="5" t="e">
        <f>A_R[[#This Row],[16+]]-A_R[[#This Row],[17+]]</f>
        <v>#VALUE!</v>
      </c>
      <c r="AR404" s="5" t="e">
        <f>A_R[[#This Row],[17+]]-A_R[[#This Row],[18+]]</f>
        <v>#VALUE!</v>
      </c>
      <c r="AS404" s="5" t="e">
        <f>A_R[[#This Row],[18+]]-A_R[[#This Row],[19+]]</f>
        <v>#VALUE!</v>
      </c>
      <c r="AT404" s="5" t="e">
        <f>A_R[[#This Row],[19+]]-A_R[[#This Row],[20+]]</f>
        <v>#VALUE!</v>
      </c>
      <c r="AU404" s="5" t="e">
        <f>A_R[[#This Row],[20+]]-A_R[[#This Row],[21+]]</f>
        <v>#VALUE!</v>
      </c>
      <c r="AV404" s="5" t="e">
        <f>A_R[[#This Row],[21+]]-A_R[[#This Row],[22+]]</f>
        <v>#VALUE!</v>
      </c>
      <c r="AW404" s="5" t="e">
        <f>A_R[[#This Row],[22+]]-A_R[[#This Row],[23+]]</f>
        <v>#VALUE!</v>
      </c>
      <c r="AX404" s="5" t="e">
        <f>A_R[[#This Row],[23+]]-A_R[[#This Row],[24+]]</f>
        <v>#VALUE!</v>
      </c>
      <c r="AY404" s="5" t="e">
        <f>A_R[[#This Row],[24+]]-A_R[[#This Row],[25+]]</f>
        <v>#VALUE!</v>
      </c>
      <c r="AZ404" s="5" t="e">
        <f>A_R[[#This Row],[25+]]-A_R[[#This Row],[26+]]</f>
        <v>#VALUE!</v>
      </c>
      <c r="BA404" s="5" t="e">
        <f>A_R[[#This Row],[26+]]-A_R[[#This Row],[27+]]</f>
        <v>#VALUE!</v>
      </c>
      <c r="BB404" s="5" t="e">
        <f>A_R[[#This Row],[27+]]-A_R[[#This Row],[28+]]</f>
        <v>#VALUE!</v>
      </c>
    </row>
    <row r="405" spans="32:54" x14ac:dyDescent="0.25">
      <c r="AF405" s="5" t="e">
        <f>A_R[[#This Row],[5+]]-A_R[[#This Row],[6+]]</f>
        <v>#VALUE!</v>
      </c>
      <c r="AG405" s="5" t="e">
        <f>A_R[[#This Row],[6+]]-A_R[[#This Row],[7+]]</f>
        <v>#VALUE!</v>
      </c>
      <c r="AH405" s="5" t="e">
        <f>A_R[[#This Row],[7+]]-A_R[[#This Row],[8+]]</f>
        <v>#VALUE!</v>
      </c>
      <c r="AI405" s="5" t="e">
        <f>A_R[[#This Row],[8+]]-A_R[[#This Row],[9+]]</f>
        <v>#VALUE!</v>
      </c>
      <c r="AJ405" s="5" t="e">
        <f>A_R[[#This Row],[9+]]-A_R[[#This Row],[10+]]</f>
        <v>#VALUE!</v>
      </c>
      <c r="AK405" s="5" t="e">
        <f>A_R[[#This Row],[10+]]-A_R[[#This Row],[11+]]</f>
        <v>#VALUE!</v>
      </c>
      <c r="AL405" s="5" t="e">
        <f>A_R[[#This Row],[11+]]-A_R[[#This Row],[12+]]</f>
        <v>#VALUE!</v>
      </c>
      <c r="AM405" s="5" t="e">
        <f>A_R[[#This Row],[12+]]-A_R[[#This Row],[13+]]</f>
        <v>#VALUE!</v>
      </c>
      <c r="AN405" s="5" t="e">
        <f>A_R[[#This Row],[13+]]-A_R[[#This Row],[14+]]</f>
        <v>#VALUE!</v>
      </c>
      <c r="AO405" s="5" t="e">
        <f>A_R[[#This Row],[14+]]-A_R[[#This Row],[15+]]</f>
        <v>#VALUE!</v>
      </c>
      <c r="AP405" s="5" t="e">
        <f>A_R[[#This Row],[15+]]-A_R[[#This Row],[16+]]</f>
        <v>#VALUE!</v>
      </c>
      <c r="AQ405" s="5" t="e">
        <f>A_R[[#This Row],[16+]]-A_R[[#This Row],[17+]]</f>
        <v>#VALUE!</v>
      </c>
      <c r="AR405" s="5" t="e">
        <f>A_R[[#This Row],[17+]]-A_R[[#This Row],[18+]]</f>
        <v>#VALUE!</v>
      </c>
      <c r="AS405" s="5" t="e">
        <f>A_R[[#This Row],[18+]]-A_R[[#This Row],[19+]]</f>
        <v>#VALUE!</v>
      </c>
      <c r="AT405" s="5" t="e">
        <f>A_R[[#This Row],[19+]]-A_R[[#This Row],[20+]]</f>
        <v>#VALUE!</v>
      </c>
      <c r="AU405" s="5" t="e">
        <f>A_R[[#This Row],[20+]]-A_R[[#This Row],[21+]]</f>
        <v>#VALUE!</v>
      </c>
      <c r="AV405" s="5" t="e">
        <f>A_R[[#This Row],[21+]]-A_R[[#This Row],[22+]]</f>
        <v>#VALUE!</v>
      </c>
      <c r="AW405" s="5" t="e">
        <f>A_R[[#This Row],[22+]]-A_R[[#This Row],[23+]]</f>
        <v>#VALUE!</v>
      </c>
      <c r="AX405" s="5" t="e">
        <f>A_R[[#This Row],[23+]]-A_R[[#This Row],[24+]]</f>
        <v>#VALUE!</v>
      </c>
      <c r="AY405" s="5" t="e">
        <f>A_R[[#This Row],[24+]]-A_R[[#This Row],[25+]]</f>
        <v>#VALUE!</v>
      </c>
      <c r="AZ405" s="5" t="e">
        <f>A_R[[#This Row],[25+]]-A_R[[#This Row],[26+]]</f>
        <v>#VALUE!</v>
      </c>
      <c r="BA405" s="5" t="e">
        <f>A_R[[#This Row],[26+]]-A_R[[#This Row],[27+]]</f>
        <v>#VALUE!</v>
      </c>
      <c r="BB405" s="5" t="e">
        <f>A_R[[#This Row],[27+]]-A_R[[#This Row],[28+]]</f>
        <v>#VALUE!</v>
      </c>
    </row>
    <row r="406" spans="32:54" x14ac:dyDescent="0.25">
      <c r="AF406" s="5" t="e">
        <f>A_R[[#This Row],[5+]]-A_R[[#This Row],[6+]]</f>
        <v>#VALUE!</v>
      </c>
      <c r="AG406" s="5" t="e">
        <f>A_R[[#This Row],[6+]]-A_R[[#This Row],[7+]]</f>
        <v>#VALUE!</v>
      </c>
      <c r="AH406" s="5" t="e">
        <f>A_R[[#This Row],[7+]]-A_R[[#This Row],[8+]]</f>
        <v>#VALUE!</v>
      </c>
      <c r="AI406" s="5" t="e">
        <f>A_R[[#This Row],[8+]]-A_R[[#This Row],[9+]]</f>
        <v>#VALUE!</v>
      </c>
      <c r="AJ406" s="5" t="e">
        <f>A_R[[#This Row],[9+]]-A_R[[#This Row],[10+]]</f>
        <v>#VALUE!</v>
      </c>
      <c r="AK406" s="5" t="e">
        <f>A_R[[#This Row],[10+]]-A_R[[#This Row],[11+]]</f>
        <v>#VALUE!</v>
      </c>
      <c r="AL406" s="5" t="e">
        <f>A_R[[#This Row],[11+]]-A_R[[#This Row],[12+]]</f>
        <v>#VALUE!</v>
      </c>
      <c r="AM406" s="5" t="e">
        <f>A_R[[#This Row],[12+]]-A_R[[#This Row],[13+]]</f>
        <v>#VALUE!</v>
      </c>
      <c r="AN406" s="5" t="e">
        <f>A_R[[#This Row],[13+]]-A_R[[#This Row],[14+]]</f>
        <v>#VALUE!</v>
      </c>
      <c r="AO406" s="5" t="e">
        <f>A_R[[#This Row],[14+]]-A_R[[#This Row],[15+]]</f>
        <v>#VALUE!</v>
      </c>
      <c r="AP406" s="5" t="e">
        <f>A_R[[#This Row],[15+]]-A_R[[#This Row],[16+]]</f>
        <v>#VALUE!</v>
      </c>
      <c r="AQ406" s="5" t="e">
        <f>A_R[[#This Row],[16+]]-A_R[[#This Row],[17+]]</f>
        <v>#VALUE!</v>
      </c>
      <c r="AR406" s="5" t="e">
        <f>A_R[[#This Row],[17+]]-A_R[[#This Row],[18+]]</f>
        <v>#VALUE!</v>
      </c>
      <c r="AS406" s="5" t="e">
        <f>A_R[[#This Row],[18+]]-A_R[[#This Row],[19+]]</f>
        <v>#VALUE!</v>
      </c>
      <c r="AT406" s="5" t="e">
        <f>A_R[[#This Row],[19+]]-A_R[[#This Row],[20+]]</f>
        <v>#VALUE!</v>
      </c>
      <c r="AU406" s="5" t="e">
        <f>A_R[[#This Row],[20+]]-A_R[[#This Row],[21+]]</f>
        <v>#VALUE!</v>
      </c>
      <c r="AV406" s="5" t="e">
        <f>A_R[[#This Row],[21+]]-A_R[[#This Row],[22+]]</f>
        <v>#VALUE!</v>
      </c>
      <c r="AW406" s="5" t="e">
        <f>A_R[[#This Row],[22+]]-A_R[[#This Row],[23+]]</f>
        <v>#VALUE!</v>
      </c>
      <c r="AX406" s="5" t="e">
        <f>A_R[[#This Row],[23+]]-A_R[[#This Row],[24+]]</f>
        <v>#VALUE!</v>
      </c>
      <c r="AY406" s="5" t="e">
        <f>A_R[[#This Row],[24+]]-A_R[[#This Row],[25+]]</f>
        <v>#VALUE!</v>
      </c>
      <c r="AZ406" s="5" t="e">
        <f>A_R[[#This Row],[25+]]-A_R[[#This Row],[26+]]</f>
        <v>#VALUE!</v>
      </c>
      <c r="BA406" s="5" t="e">
        <f>A_R[[#This Row],[26+]]-A_R[[#This Row],[27+]]</f>
        <v>#VALUE!</v>
      </c>
      <c r="BB406" s="5" t="e">
        <f>A_R[[#This Row],[27+]]-A_R[[#This Row],[28+]]</f>
        <v>#VALUE!</v>
      </c>
    </row>
    <row r="407" spans="32:54" x14ac:dyDescent="0.25">
      <c r="AF407" s="5" t="e">
        <f>A_R[[#This Row],[5+]]-A_R[[#This Row],[6+]]</f>
        <v>#VALUE!</v>
      </c>
      <c r="AG407" s="5" t="e">
        <f>A_R[[#This Row],[6+]]-A_R[[#This Row],[7+]]</f>
        <v>#VALUE!</v>
      </c>
      <c r="AH407" s="5" t="e">
        <f>A_R[[#This Row],[7+]]-A_R[[#This Row],[8+]]</f>
        <v>#VALUE!</v>
      </c>
      <c r="AI407" s="5" t="e">
        <f>A_R[[#This Row],[8+]]-A_R[[#This Row],[9+]]</f>
        <v>#VALUE!</v>
      </c>
      <c r="AJ407" s="5" t="e">
        <f>A_R[[#This Row],[9+]]-A_R[[#This Row],[10+]]</f>
        <v>#VALUE!</v>
      </c>
      <c r="AK407" s="5" t="e">
        <f>A_R[[#This Row],[10+]]-A_R[[#This Row],[11+]]</f>
        <v>#VALUE!</v>
      </c>
      <c r="AL407" s="5" t="e">
        <f>A_R[[#This Row],[11+]]-A_R[[#This Row],[12+]]</f>
        <v>#VALUE!</v>
      </c>
      <c r="AM407" s="5" t="e">
        <f>A_R[[#This Row],[12+]]-A_R[[#This Row],[13+]]</f>
        <v>#VALUE!</v>
      </c>
      <c r="AN407" s="5" t="e">
        <f>A_R[[#This Row],[13+]]-A_R[[#This Row],[14+]]</f>
        <v>#VALUE!</v>
      </c>
      <c r="AO407" s="5" t="e">
        <f>A_R[[#This Row],[14+]]-A_R[[#This Row],[15+]]</f>
        <v>#VALUE!</v>
      </c>
      <c r="AP407" s="5" t="e">
        <f>A_R[[#This Row],[15+]]-A_R[[#This Row],[16+]]</f>
        <v>#VALUE!</v>
      </c>
      <c r="AQ407" s="5" t="e">
        <f>A_R[[#This Row],[16+]]-A_R[[#This Row],[17+]]</f>
        <v>#VALUE!</v>
      </c>
      <c r="AR407" s="5" t="e">
        <f>A_R[[#This Row],[17+]]-A_R[[#This Row],[18+]]</f>
        <v>#VALUE!</v>
      </c>
      <c r="AS407" s="5" t="e">
        <f>A_R[[#This Row],[18+]]-A_R[[#This Row],[19+]]</f>
        <v>#VALUE!</v>
      </c>
      <c r="AT407" s="5" t="e">
        <f>A_R[[#This Row],[19+]]-A_R[[#This Row],[20+]]</f>
        <v>#VALUE!</v>
      </c>
      <c r="AU407" s="5" t="e">
        <f>A_R[[#This Row],[20+]]-A_R[[#This Row],[21+]]</f>
        <v>#VALUE!</v>
      </c>
      <c r="AV407" s="5" t="e">
        <f>A_R[[#This Row],[21+]]-A_R[[#This Row],[22+]]</f>
        <v>#VALUE!</v>
      </c>
      <c r="AW407" s="5" t="e">
        <f>A_R[[#This Row],[22+]]-A_R[[#This Row],[23+]]</f>
        <v>#VALUE!</v>
      </c>
      <c r="AX407" s="5" t="e">
        <f>A_R[[#This Row],[23+]]-A_R[[#This Row],[24+]]</f>
        <v>#VALUE!</v>
      </c>
      <c r="AY407" s="5" t="e">
        <f>A_R[[#This Row],[24+]]-A_R[[#This Row],[25+]]</f>
        <v>#VALUE!</v>
      </c>
      <c r="AZ407" s="5" t="e">
        <f>A_R[[#This Row],[25+]]-A_R[[#This Row],[26+]]</f>
        <v>#VALUE!</v>
      </c>
      <c r="BA407" s="5" t="e">
        <f>A_R[[#This Row],[26+]]-A_R[[#This Row],[27+]]</f>
        <v>#VALUE!</v>
      </c>
      <c r="BB407" s="5" t="e">
        <f>A_R[[#This Row],[27+]]-A_R[[#This Row],[28+]]</f>
        <v>#VALUE!</v>
      </c>
    </row>
    <row r="408" spans="32:54" x14ac:dyDescent="0.25">
      <c r="AF408" s="5" t="e">
        <f>A_R[[#This Row],[5+]]-A_R[[#This Row],[6+]]</f>
        <v>#VALUE!</v>
      </c>
      <c r="AG408" s="5" t="e">
        <f>A_R[[#This Row],[6+]]-A_R[[#This Row],[7+]]</f>
        <v>#VALUE!</v>
      </c>
      <c r="AH408" s="5" t="e">
        <f>A_R[[#This Row],[7+]]-A_R[[#This Row],[8+]]</f>
        <v>#VALUE!</v>
      </c>
      <c r="AI408" s="5" t="e">
        <f>A_R[[#This Row],[8+]]-A_R[[#This Row],[9+]]</f>
        <v>#VALUE!</v>
      </c>
      <c r="AJ408" s="5" t="e">
        <f>A_R[[#This Row],[9+]]-A_R[[#This Row],[10+]]</f>
        <v>#VALUE!</v>
      </c>
      <c r="AK408" s="5" t="e">
        <f>A_R[[#This Row],[10+]]-A_R[[#This Row],[11+]]</f>
        <v>#VALUE!</v>
      </c>
      <c r="AL408" s="5" t="e">
        <f>A_R[[#This Row],[11+]]-A_R[[#This Row],[12+]]</f>
        <v>#VALUE!</v>
      </c>
      <c r="AM408" s="5" t="e">
        <f>A_R[[#This Row],[12+]]-A_R[[#This Row],[13+]]</f>
        <v>#VALUE!</v>
      </c>
      <c r="AN408" s="5" t="e">
        <f>A_R[[#This Row],[13+]]-A_R[[#This Row],[14+]]</f>
        <v>#VALUE!</v>
      </c>
      <c r="AO408" s="5" t="e">
        <f>A_R[[#This Row],[14+]]-A_R[[#This Row],[15+]]</f>
        <v>#VALUE!</v>
      </c>
      <c r="AP408" s="5" t="e">
        <f>A_R[[#This Row],[15+]]-A_R[[#This Row],[16+]]</f>
        <v>#VALUE!</v>
      </c>
      <c r="AQ408" s="5" t="e">
        <f>A_R[[#This Row],[16+]]-A_R[[#This Row],[17+]]</f>
        <v>#VALUE!</v>
      </c>
      <c r="AR408" s="5" t="e">
        <f>A_R[[#This Row],[17+]]-A_R[[#This Row],[18+]]</f>
        <v>#VALUE!</v>
      </c>
      <c r="AS408" s="5" t="e">
        <f>A_R[[#This Row],[18+]]-A_R[[#This Row],[19+]]</f>
        <v>#VALUE!</v>
      </c>
      <c r="AT408" s="5" t="e">
        <f>A_R[[#This Row],[19+]]-A_R[[#This Row],[20+]]</f>
        <v>#VALUE!</v>
      </c>
      <c r="AU408" s="5" t="e">
        <f>A_R[[#This Row],[20+]]-A_R[[#This Row],[21+]]</f>
        <v>#VALUE!</v>
      </c>
      <c r="AV408" s="5" t="e">
        <f>A_R[[#This Row],[21+]]-A_R[[#This Row],[22+]]</f>
        <v>#VALUE!</v>
      </c>
      <c r="AW408" s="5" t="e">
        <f>A_R[[#This Row],[22+]]-A_R[[#This Row],[23+]]</f>
        <v>#VALUE!</v>
      </c>
      <c r="AX408" s="5" t="e">
        <f>A_R[[#This Row],[23+]]-A_R[[#This Row],[24+]]</f>
        <v>#VALUE!</v>
      </c>
      <c r="AY408" s="5" t="e">
        <f>A_R[[#This Row],[24+]]-A_R[[#This Row],[25+]]</f>
        <v>#VALUE!</v>
      </c>
      <c r="AZ408" s="5" t="e">
        <f>A_R[[#This Row],[25+]]-A_R[[#This Row],[26+]]</f>
        <v>#VALUE!</v>
      </c>
      <c r="BA408" s="5" t="e">
        <f>A_R[[#This Row],[26+]]-A_R[[#This Row],[27+]]</f>
        <v>#VALUE!</v>
      </c>
      <c r="BB408" s="5" t="e">
        <f>A_R[[#This Row],[27+]]-A_R[[#This Row],[28+]]</f>
        <v>#VALUE!</v>
      </c>
    </row>
    <row r="409" spans="32:54" x14ac:dyDescent="0.25">
      <c r="AF409" s="5" t="e">
        <f>A_R[[#This Row],[5+]]-A_R[[#This Row],[6+]]</f>
        <v>#VALUE!</v>
      </c>
      <c r="AG409" s="5" t="e">
        <f>A_R[[#This Row],[6+]]-A_R[[#This Row],[7+]]</f>
        <v>#VALUE!</v>
      </c>
      <c r="AH409" s="5" t="e">
        <f>A_R[[#This Row],[7+]]-A_R[[#This Row],[8+]]</f>
        <v>#VALUE!</v>
      </c>
      <c r="AI409" s="5" t="e">
        <f>A_R[[#This Row],[8+]]-A_R[[#This Row],[9+]]</f>
        <v>#VALUE!</v>
      </c>
      <c r="AJ409" s="5" t="e">
        <f>A_R[[#This Row],[9+]]-A_R[[#This Row],[10+]]</f>
        <v>#VALUE!</v>
      </c>
      <c r="AK409" s="5" t="e">
        <f>A_R[[#This Row],[10+]]-A_R[[#This Row],[11+]]</f>
        <v>#VALUE!</v>
      </c>
      <c r="AL409" s="5" t="e">
        <f>A_R[[#This Row],[11+]]-A_R[[#This Row],[12+]]</f>
        <v>#VALUE!</v>
      </c>
      <c r="AM409" s="5" t="e">
        <f>A_R[[#This Row],[12+]]-A_R[[#This Row],[13+]]</f>
        <v>#VALUE!</v>
      </c>
      <c r="AN409" s="5" t="e">
        <f>A_R[[#This Row],[13+]]-A_R[[#This Row],[14+]]</f>
        <v>#VALUE!</v>
      </c>
      <c r="AO409" s="5" t="e">
        <f>A_R[[#This Row],[14+]]-A_R[[#This Row],[15+]]</f>
        <v>#VALUE!</v>
      </c>
      <c r="AP409" s="5" t="e">
        <f>A_R[[#This Row],[15+]]-A_R[[#This Row],[16+]]</f>
        <v>#VALUE!</v>
      </c>
      <c r="AQ409" s="5" t="e">
        <f>A_R[[#This Row],[16+]]-A_R[[#This Row],[17+]]</f>
        <v>#VALUE!</v>
      </c>
      <c r="AR409" s="5" t="e">
        <f>A_R[[#This Row],[17+]]-A_R[[#This Row],[18+]]</f>
        <v>#VALUE!</v>
      </c>
      <c r="AS409" s="5" t="e">
        <f>A_R[[#This Row],[18+]]-A_R[[#This Row],[19+]]</f>
        <v>#VALUE!</v>
      </c>
      <c r="AT409" s="5" t="e">
        <f>A_R[[#This Row],[19+]]-A_R[[#This Row],[20+]]</f>
        <v>#VALUE!</v>
      </c>
      <c r="AU409" s="5" t="e">
        <f>A_R[[#This Row],[20+]]-A_R[[#This Row],[21+]]</f>
        <v>#VALUE!</v>
      </c>
      <c r="AV409" s="5" t="e">
        <f>A_R[[#This Row],[21+]]-A_R[[#This Row],[22+]]</f>
        <v>#VALUE!</v>
      </c>
      <c r="AW409" s="5" t="e">
        <f>A_R[[#This Row],[22+]]-A_R[[#This Row],[23+]]</f>
        <v>#VALUE!</v>
      </c>
      <c r="AX409" s="5" t="e">
        <f>A_R[[#This Row],[23+]]-A_R[[#This Row],[24+]]</f>
        <v>#VALUE!</v>
      </c>
      <c r="AY409" s="5" t="e">
        <f>A_R[[#This Row],[24+]]-A_R[[#This Row],[25+]]</f>
        <v>#VALUE!</v>
      </c>
      <c r="AZ409" s="5" t="e">
        <f>A_R[[#This Row],[25+]]-A_R[[#This Row],[26+]]</f>
        <v>#VALUE!</v>
      </c>
      <c r="BA409" s="5" t="e">
        <f>A_R[[#This Row],[26+]]-A_R[[#This Row],[27+]]</f>
        <v>#VALUE!</v>
      </c>
      <c r="BB409" s="5" t="e">
        <f>A_R[[#This Row],[27+]]-A_R[[#This Row],[28+]]</f>
        <v>#VALUE!</v>
      </c>
    </row>
    <row r="410" spans="32:54" x14ac:dyDescent="0.25">
      <c r="AF410" s="5" t="e">
        <f>A_R[[#This Row],[5+]]-A_R[[#This Row],[6+]]</f>
        <v>#VALUE!</v>
      </c>
      <c r="AG410" s="5" t="e">
        <f>A_R[[#This Row],[6+]]-A_R[[#This Row],[7+]]</f>
        <v>#VALUE!</v>
      </c>
      <c r="AH410" s="5" t="e">
        <f>A_R[[#This Row],[7+]]-A_R[[#This Row],[8+]]</f>
        <v>#VALUE!</v>
      </c>
      <c r="AI410" s="5" t="e">
        <f>A_R[[#This Row],[8+]]-A_R[[#This Row],[9+]]</f>
        <v>#VALUE!</v>
      </c>
      <c r="AJ410" s="5" t="e">
        <f>A_R[[#This Row],[9+]]-A_R[[#This Row],[10+]]</f>
        <v>#VALUE!</v>
      </c>
      <c r="AK410" s="5" t="e">
        <f>A_R[[#This Row],[10+]]-A_R[[#This Row],[11+]]</f>
        <v>#VALUE!</v>
      </c>
      <c r="AL410" s="5" t="e">
        <f>A_R[[#This Row],[11+]]-A_R[[#This Row],[12+]]</f>
        <v>#VALUE!</v>
      </c>
      <c r="AM410" s="5" t="e">
        <f>A_R[[#This Row],[12+]]-A_R[[#This Row],[13+]]</f>
        <v>#VALUE!</v>
      </c>
      <c r="AN410" s="5" t="e">
        <f>A_R[[#This Row],[13+]]-A_R[[#This Row],[14+]]</f>
        <v>#VALUE!</v>
      </c>
      <c r="AO410" s="5" t="e">
        <f>A_R[[#This Row],[14+]]-A_R[[#This Row],[15+]]</f>
        <v>#VALUE!</v>
      </c>
      <c r="AP410" s="5" t="e">
        <f>A_R[[#This Row],[15+]]-A_R[[#This Row],[16+]]</f>
        <v>#VALUE!</v>
      </c>
      <c r="AQ410" s="5" t="e">
        <f>A_R[[#This Row],[16+]]-A_R[[#This Row],[17+]]</f>
        <v>#VALUE!</v>
      </c>
      <c r="AR410" s="5" t="e">
        <f>A_R[[#This Row],[17+]]-A_R[[#This Row],[18+]]</f>
        <v>#VALUE!</v>
      </c>
      <c r="AS410" s="5" t="e">
        <f>A_R[[#This Row],[18+]]-A_R[[#This Row],[19+]]</f>
        <v>#VALUE!</v>
      </c>
      <c r="AT410" s="5" t="e">
        <f>A_R[[#This Row],[19+]]-A_R[[#This Row],[20+]]</f>
        <v>#VALUE!</v>
      </c>
      <c r="AU410" s="5" t="e">
        <f>A_R[[#This Row],[20+]]-A_R[[#This Row],[21+]]</f>
        <v>#VALUE!</v>
      </c>
      <c r="AV410" s="5" t="e">
        <f>A_R[[#This Row],[21+]]-A_R[[#This Row],[22+]]</f>
        <v>#VALUE!</v>
      </c>
      <c r="AW410" s="5" t="e">
        <f>A_R[[#This Row],[22+]]-A_R[[#This Row],[23+]]</f>
        <v>#VALUE!</v>
      </c>
      <c r="AX410" s="5" t="e">
        <f>A_R[[#This Row],[23+]]-A_R[[#This Row],[24+]]</f>
        <v>#VALUE!</v>
      </c>
      <c r="AY410" s="5" t="e">
        <f>A_R[[#This Row],[24+]]-A_R[[#This Row],[25+]]</f>
        <v>#VALUE!</v>
      </c>
      <c r="AZ410" s="5" t="e">
        <f>A_R[[#This Row],[25+]]-A_R[[#This Row],[26+]]</f>
        <v>#VALUE!</v>
      </c>
      <c r="BA410" s="5" t="e">
        <f>A_R[[#This Row],[26+]]-A_R[[#This Row],[27+]]</f>
        <v>#VALUE!</v>
      </c>
      <c r="BB410" s="5" t="e">
        <f>A_R[[#This Row],[27+]]-A_R[[#This Row],[28+]]</f>
        <v>#VALUE!</v>
      </c>
    </row>
    <row r="411" spans="32:54" x14ac:dyDescent="0.25">
      <c r="AF411" s="5" t="e">
        <f>A_R[[#This Row],[5+]]-A_R[[#This Row],[6+]]</f>
        <v>#VALUE!</v>
      </c>
      <c r="AG411" s="5" t="e">
        <f>A_R[[#This Row],[6+]]-A_R[[#This Row],[7+]]</f>
        <v>#VALUE!</v>
      </c>
      <c r="AH411" s="5" t="e">
        <f>A_R[[#This Row],[7+]]-A_R[[#This Row],[8+]]</f>
        <v>#VALUE!</v>
      </c>
      <c r="AI411" s="5" t="e">
        <f>A_R[[#This Row],[8+]]-A_R[[#This Row],[9+]]</f>
        <v>#VALUE!</v>
      </c>
      <c r="AJ411" s="5" t="e">
        <f>A_R[[#This Row],[9+]]-A_R[[#This Row],[10+]]</f>
        <v>#VALUE!</v>
      </c>
      <c r="AK411" s="5" t="e">
        <f>A_R[[#This Row],[10+]]-A_R[[#This Row],[11+]]</f>
        <v>#VALUE!</v>
      </c>
      <c r="AL411" s="5" t="e">
        <f>A_R[[#This Row],[11+]]-A_R[[#This Row],[12+]]</f>
        <v>#VALUE!</v>
      </c>
      <c r="AM411" s="5" t="e">
        <f>A_R[[#This Row],[12+]]-A_R[[#This Row],[13+]]</f>
        <v>#VALUE!</v>
      </c>
      <c r="AN411" s="5" t="e">
        <f>A_R[[#This Row],[13+]]-A_R[[#This Row],[14+]]</f>
        <v>#VALUE!</v>
      </c>
      <c r="AO411" s="5" t="e">
        <f>A_R[[#This Row],[14+]]-A_R[[#This Row],[15+]]</f>
        <v>#VALUE!</v>
      </c>
      <c r="AP411" s="5" t="e">
        <f>A_R[[#This Row],[15+]]-A_R[[#This Row],[16+]]</f>
        <v>#VALUE!</v>
      </c>
      <c r="AQ411" s="5" t="e">
        <f>A_R[[#This Row],[16+]]-A_R[[#This Row],[17+]]</f>
        <v>#VALUE!</v>
      </c>
      <c r="AR411" s="5" t="e">
        <f>A_R[[#This Row],[17+]]-A_R[[#This Row],[18+]]</f>
        <v>#VALUE!</v>
      </c>
      <c r="AS411" s="5" t="e">
        <f>A_R[[#This Row],[18+]]-A_R[[#This Row],[19+]]</f>
        <v>#VALUE!</v>
      </c>
      <c r="AT411" s="5" t="e">
        <f>A_R[[#This Row],[19+]]-A_R[[#This Row],[20+]]</f>
        <v>#VALUE!</v>
      </c>
      <c r="AU411" s="5" t="e">
        <f>A_R[[#This Row],[20+]]-A_R[[#This Row],[21+]]</f>
        <v>#VALUE!</v>
      </c>
      <c r="AV411" s="5" t="e">
        <f>A_R[[#This Row],[21+]]-A_R[[#This Row],[22+]]</f>
        <v>#VALUE!</v>
      </c>
      <c r="AW411" s="5" t="e">
        <f>A_R[[#This Row],[22+]]-A_R[[#This Row],[23+]]</f>
        <v>#VALUE!</v>
      </c>
      <c r="AX411" s="5" t="e">
        <f>A_R[[#This Row],[23+]]-A_R[[#This Row],[24+]]</f>
        <v>#VALUE!</v>
      </c>
      <c r="AY411" s="5" t="e">
        <f>A_R[[#This Row],[24+]]-A_R[[#This Row],[25+]]</f>
        <v>#VALUE!</v>
      </c>
      <c r="AZ411" s="5" t="e">
        <f>A_R[[#This Row],[25+]]-A_R[[#This Row],[26+]]</f>
        <v>#VALUE!</v>
      </c>
      <c r="BA411" s="5" t="e">
        <f>A_R[[#This Row],[26+]]-A_R[[#This Row],[27+]]</f>
        <v>#VALUE!</v>
      </c>
      <c r="BB411" s="5" t="e">
        <f>A_R[[#This Row],[27+]]-A_R[[#This Row],[28+]]</f>
        <v>#VALUE!</v>
      </c>
    </row>
    <row r="412" spans="32:54" x14ac:dyDescent="0.25">
      <c r="AF412" s="5" t="e">
        <f>A_R[[#This Row],[5+]]-A_R[[#This Row],[6+]]</f>
        <v>#VALUE!</v>
      </c>
      <c r="AG412" s="5" t="e">
        <f>A_R[[#This Row],[6+]]-A_R[[#This Row],[7+]]</f>
        <v>#VALUE!</v>
      </c>
      <c r="AH412" s="5" t="e">
        <f>A_R[[#This Row],[7+]]-A_R[[#This Row],[8+]]</f>
        <v>#VALUE!</v>
      </c>
      <c r="AI412" s="5" t="e">
        <f>A_R[[#This Row],[8+]]-A_R[[#This Row],[9+]]</f>
        <v>#VALUE!</v>
      </c>
      <c r="AJ412" s="5" t="e">
        <f>A_R[[#This Row],[9+]]-A_R[[#This Row],[10+]]</f>
        <v>#VALUE!</v>
      </c>
      <c r="AK412" s="5" t="e">
        <f>A_R[[#This Row],[10+]]-A_R[[#This Row],[11+]]</f>
        <v>#VALUE!</v>
      </c>
      <c r="AL412" s="5" t="e">
        <f>A_R[[#This Row],[11+]]-A_R[[#This Row],[12+]]</f>
        <v>#VALUE!</v>
      </c>
      <c r="AM412" s="5" t="e">
        <f>A_R[[#This Row],[12+]]-A_R[[#This Row],[13+]]</f>
        <v>#VALUE!</v>
      </c>
      <c r="AN412" s="5" t="e">
        <f>A_R[[#This Row],[13+]]-A_R[[#This Row],[14+]]</f>
        <v>#VALUE!</v>
      </c>
      <c r="AO412" s="5" t="e">
        <f>A_R[[#This Row],[14+]]-A_R[[#This Row],[15+]]</f>
        <v>#VALUE!</v>
      </c>
      <c r="AP412" s="5" t="e">
        <f>A_R[[#This Row],[15+]]-A_R[[#This Row],[16+]]</f>
        <v>#VALUE!</v>
      </c>
      <c r="AQ412" s="5" t="e">
        <f>A_R[[#This Row],[16+]]-A_R[[#This Row],[17+]]</f>
        <v>#VALUE!</v>
      </c>
      <c r="AR412" s="5" t="e">
        <f>A_R[[#This Row],[17+]]-A_R[[#This Row],[18+]]</f>
        <v>#VALUE!</v>
      </c>
      <c r="AS412" s="5" t="e">
        <f>A_R[[#This Row],[18+]]-A_R[[#This Row],[19+]]</f>
        <v>#VALUE!</v>
      </c>
      <c r="AT412" s="5" t="e">
        <f>A_R[[#This Row],[19+]]-A_R[[#This Row],[20+]]</f>
        <v>#VALUE!</v>
      </c>
      <c r="AU412" s="5" t="e">
        <f>A_R[[#This Row],[20+]]-A_R[[#This Row],[21+]]</f>
        <v>#VALUE!</v>
      </c>
      <c r="AV412" s="5" t="e">
        <f>A_R[[#This Row],[21+]]-A_R[[#This Row],[22+]]</f>
        <v>#VALUE!</v>
      </c>
      <c r="AW412" s="5" t="e">
        <f>A_R[[#This Row],[22+]]-A_R[[#This Row],[23+]]</f>
        <v>#VALUE!</v>
      </c>
      <c r="AX412" s="5" t="e">
        <f>A_R[[#This Row],[23+]]-A_R[[#This Row],[24+]]</f>
        <v>#VALUE!</v>
      </c>
      <c r="AY412" s="5" t="e">
        <f>A_R[[#This Row],[24+]]-A_R[[#This Row],[25+]]</f>
        <v>#VALUE!</v>
      </c>
      <c r="AZ412" s="5" t="e">
        <f>A_R[[#This Row],[25+]]-A_R[[#This Row],[26+]]</f>
        <v>#VALUE!</v>
      </c>
      <c r="BA412" s="5" t="e">
        <f>A_R[[#This Row],[26+]]-A_R[[#This Row],[27+]]</f>
        <v>#VALUE!</v>
      </c>
      <c r="BB412" s="5" t="e">
        <f>A_R[[#This Row],[27+]]-A_R[[#This Row],[28+]]</f>
        <v>#VALUE!</v>
      </c>
    </row>
    <row r="413" spans="32:54" x14ac:dyDescent="0.25">
      <c r="AF413" s="5" t="e">
        <f>A_R[[#This Row],[5+]]-A_R[[#This Row],[6+]]</f>
        <v>#VALUE!</v>
      </c>
      <c r="AG413" s="5" t="e">
        <f>A_R[[#This Row],[6+]]-A_R[[#This Row],[7+]]</f>
        <v>#VALUE!</v>
      </c>
      <c r="AH413" s="5" t="e">
        <f>A_R[[#This Row],[7+]]-A_R[[#This Row],[8+]]</f>
        <v>#VALUE!</v>
      </c>
      <c r="AI413" s="5" t="e">
        <f>A_R[[#This Row],[8+]]-A_R[[#This Row],[9+]]</f>
        <v>#VALUE!</v>
      </c>
      <c r="AJ413" s="5" t="e">
        <f>A_R[[#This Row],[9+]]-A_R[[#This Row],[10+]]</f>
        <v>#VALUE!</v>
      </c>
      <c r="AK413" s="5" t="e">
        <f>A_R[[#This Row],[10+]]-A_R[[#This Row],[11+]]</f>
        <v>#VALUE!</v>
      </c>
      <c r="AL413" s="5" t="e">
        <f>A_R[[#This Row],[11+]]-A_R[[#This Row],[12+]]</f>
        <v>#VALUE!</v>
      </c>
      <c r="AM413" s="5" t="e">
        <f>A_R[[#This Row],[12+]]-A_R[[#This Row],[13+]]</f>
        <v>#VALUE!</v>
      </c>
      <c r="AN413" s="5" t="e">
        <f>A_R[[#This Row],[13+]]-A_R[[#This Row],[14+]]</f>
        <v>#VALUE!</v>
      </c>
      <c r="AO413" s="5" t="e">
        <f>A_R[[#This Row],[14+]]-A_R[[#This Row],[15+]]</f>
        <v>#VALUE!</v>
      </c>
      <c r="AP413" s="5" t="e">
        <f>A_R[[#This Row],[15+]]-A_R[[#This Row],[16+]]</f>
        <v>#VALUE!</v>
      </c>
      <c r="AQ413" s="5" t="e">
        <f>A_R[[#This Row],[16+]]-A_R[[#This Row],[17+]]</f>
        <v>#VALUE!</v>
      </c>
      <c r="AR413" s="5" t="e">
        <f>A_R[[#This Row],[17+]]-A_R[[#This Row],[18+]]</f>
        <v>#VALUE!</v>
      </c>
      <c r="AS413" s="5" t="e">
        <f>A_R[[#This Row],[18+]]-A_R[[#This Row],[19+]]</f>
        <v>#VALUE!</v>
      </c>
      <c r="AT413" s="5" t="e">
        <f>A_R[[#This Row],[19+]]-A_R[[#This Row],[20+]]</f>
        <v>#VALUE!</v>
      </c>
      <c r="AU413" s="5" t="e">
        <f>A_R[[#This Row],[20+]]-A_R[[#This Row],[21+]]</f>
        <v>#VALUE!</v>
      </c>
      <c r="AV413" s="5" t="e">
        <f>A_R[[#This Row],[21+]]-A_R[[#This Row],[22+]]</f>
        <v>#VALUE!</v>
      </c>
      <c r="AW413" s="5" t="e">
        <f>A_R[[#This Row],[22+]]-A_R[[#This Row],[23+]]</f>
        <v>#VALUE!</v>
      </c>
      <c r="AX413" s="5" t="e">
        <f>A_R[[#This Row],[23+]]-A_R[[#This Row],[24+]]</f>
        <v>#VALUE!</v>
      </c>
      <c r="AY413" s="5" t="e">
        <f>A_R[[#This Row],[24+]]-A_R[[#This Row],[25+]]</f>
        <v>#VALUE!</v>
      </c>
      <c r="AZ413" s="5" t="e">
        <f>A_R[[#This Row],[25+]]-A_R[[#This Row],[26+]]</f>
        <v>#VALUE!</v>
      </c>
      <c r="BA413" s="5" t="e">
        <f>A_R[[#This Row],[26+]]-A_R[[#This Row],[27+]]</f>
        <v>#VALUE!</v>
      </c>
      <c r="BB413" s="5" t="e">
        <f>A_R[[#This Row],[27+]]-A_R[[#This Row],[28+]]</f>
        <v>#VALUE!</v>
      </c>
    </row>
    <row r="414" spans="32:54" x14ac:dyDescent="0.25">
      <c r="AF414" s="5" t="e">
        <f>A_R[[#This Row],[5+]]-A_R[[#This Row],[6+]]</f>
        <v>#VALUE!</v>
      </c>
      <c r="AG414" s="5" t="e">
        <f>A_R[[#This Row],[6+]]-A_R[[#This Row],[7+]]</f>
        <v>#VALUE!</v>
      </c>
      <c r="AH414" s="5" t="e">
        <f>A_R[[#This Row],[7+]]-A_R[[#This Row],[8+]]</f>
        <v>#VALUE!</v>
      </c>
      <c r="AI414" s="5" t="e">
        <f>A_R[[#This Row],[8+]]-A_R[[#This Row],[9+]]</f>
        <v>#VALUE!</v>
      </c>
      <c r="AJ414" s="5" t="e">
        <f>A_R[[#This Row],[9+]]-A_R[[#This Row],[10+]]</f>
        <v>#VALUE!</v>
      </c>
      <c r="AK414" s="5" t="e">
        <f>A_R[[#This Row],[10+]]-A_R[[#This Row],[11+]]</f>
        <v>#VALUE!</v>
      </c>
      <c r="AL414" s="5" t="e">
        <f>A_R[[#This Row],[11+]]-A_R[[#This Row],[12+]]</f>
        <v>#VALUE!</v>
      </c>
      <c r="AM414" s="5" t="e">
        <f>A_R[[#This Row],[12+]]-A_R[[#This Row],[13+]]</f>
        <v>#VALUE!</v>
      </c>
      <c r="AN414" s="5" t="e">
        <f>A_R[[#This Row],[13+]]-A_R[[#This Row],[14+]]</f>
        <v>#VALUE!</v>
      </c>
      <c r="AO414" s="5" t="e">
        <f>A_R[[#This Row],[14+]]-A_R[[#This Row],[15+]]</f>
        <v>#VALUE!</v>
      </c>
      <c r="AP414" s="5" t="e">
        <f>A_R[[#This Row],[15+]]-A_R[[#This Row],[16+]]</f>
        <v>#VALUE!</v>
      </c>
      <c r="AQ414" s="5" t="e">
        <f>A_R[[#This Row],[16+]]-A_R[[#This Row],[17+]]</f>
        <v>#VALUE!</v>
      </c>
      <c r="AR414" s="5" t="e">
        <f>A_R[[#This Row],[17+]]-A_R[[#This Row],[18+]]</f>
        <v>#VALUE!</v>
      </c>
      <c r="AS414" s="5" t="e">
        <f>A_R[[#This Row],[18+]]-A_R[[#This Row],[19+]]</f>
        <v>#VALUE!</v>
      </c>
      <c r="AT414" s="5" t="e">
        <f>A_R[[#This Row],[19+]]-A_R[[#This Row],[20+]]</f>
        <v>#VALUE!</v>
      </c>
      <c r="AU414" s="5" t="e">
        <f>A_R[[#This Row],[20+]]-A_R[[#This Row],[21+]]</f>
        <v>#VALUE!</v>
      </c>
      <c r="AV414" s="5" t="e">
        <f>A_R[[#This Row],[21+]]-A_R[[#This Row],[22+]]</f>
        <v>#VALUE!</v>
      </c>
      <c r="AW414" s="5" t="e">
        <f>A_R[[#This Row],[22+]]-A_R[[#This Row],[23+]]</f>
        <v>#VALUE!</v>
      </c>
      <c r="AX414" s="5" t="e">
        <f>A_R[[#This Row],[23+]]-A_R[[#This Row],[24+]]</f>
        <v>#VALUE!</v>
      </c>
      <c r="AY414" s="5" t="e">
        <f>A_R[[#This Row],[24+]]-A_R[[#This Row],[25+]]</f>
        <v>#VALUE!</v>
      </c>
      <c r="AZ414" s="5" t="e">
        <f>A_R[[#This Row],[25+]]-A_R[[#This Row],[26+]]</f>
        <v>#VALUE!</v>
      </c>
      <c r="BA414" s="5" t="e">
        <f>A_R[[#This Row],[26+]]-A_R[[#This Row],[27+]]</f>
        <v>#VALUE!</v>
      </c>
      <c r="BB414" s="5" t="e">
        <f>A_R[[#This Row],[27+]]-A_R[[#This Row],[28+]]</f>
        <v>#VALUE!</v>
      </c>
    </row>
    <row r="415" spans="32:54" x14ac:dyDescent="0.25">
      <c r="AF415" s="5" t="e">
        <f>A_R[[#This Row],[5+]]-A_R[[#This Row],[6+]]</f>
        <v>#VALUE!</v>
      </c>
      <c r="AG415" s="5" t="e">
        <f>A_R[[#This Row],[6+]]-A_R[[#This Row],[7+]]</f>
        <v>#VALUE!</v>
      </c>
      <c r="AH415" s="5" t="e">
        <f>A_R[[#This Row],[7+]]-A_R[[#This Row],[8+]]</f>
        <v>#VALUE!</v>
      </c>
      <c r="AI415" s="5" t="e">
        <f>A_R[[#This Row],[8+]]-A_R[[#This Row],[9+]]</f>
        <v>#VALUE!</v>
      </c>
      <c r="AJ415" s="5" t="e">
        <f>A_R[[#This Row],[9+]]-A_R[[#This Row],[10+]]</f>
        <v>#VALUE!</v>
      </c>
      <c r="AK415" s="5" t="e">
        <f>A_R[[#This Row],[10+]]-A_R[[#This Row],[11+]]</f>
        <v>#VALUE!</v>
      </c>
      <c r="AL415" s="5" t="e">
        <f>A_R[[#This Row],[11+]]-A_R[[#This Row],[12+]]</f>
        <v>#VALUE!</v>
      </c>
      <c r="AM415" s="5" t="e">
        <f>A_R[[#This Row],[12+]]-A_R[[#This Row],[13+]]</f>
        <v>#VALUE!</v>
      </c>
      <c r="AN415" s="5" t="e">
        <f>A_R[[#This Row],[13+]]-A_R[[#This Row],[14+]]</f>
        <v>#VALUE!</v>
      </c>
      <c r="AO415" s="5" t="e">
        <f>A_R[[#This Row],[14+]]-A_R[[#This Row],[15+]]</f>
        <v>#VALUE!</v>
      </c>
      <c r="AP415" s="5" t="e">
        <f>A_R[[#This Row],[15+]]-A_R[[#This Row],[16+]]</f>
        <v>#VALUE!</v>
      </c>
      <c r="AQ415" s="5" t="e">
        <f>A_R[[#This Row],[16+]]-A_R[[#This Row],[17+]]</f>
        <v>#VALUE!</v>
      </c>
      <c r="AR415" s="5" t="e">
        <f>A_R[[#This Row],[17+]]-A_R[[#This Row],[18+]]</f>
        <v>#VALUE!</v>
      </c>
      <c r="AS415" s="5" t="e">
        <f>A_R[[#This Row],[18+]]-A_R[[#This Row],[19+]]</f>
        <v>#VALUE!</v>
      </c>
      <c r="AT415" s="5" t="e">
        <f>A_R[[#This Row],[19+]]-A_R[[#This Row],[20+]]</f>
        <v>#VALUE!</v>
      </c>
      <c r="AU415" s="5" t="e">
        <f>A_R[[#This Row],[20+]]-A_R[[#This Row],[21+]]</f>
        <v>#VALUE!</v>
      </c>
      <c r="AV415" s="5" t="e">
        <f>A_R[[#This Row],[21+]]-A_R[[#This Row],[22+]]</f>
        <v>#VALUE!</v>
      </c>
      <c r="AW415" s="5" t="e">
        <f>A_R[[#This Row],[22+]]-A_R[[#This Row],[23+]]</f>
        <v>#VALUE!</v>
      </c>
      <c r="AX415" s="5" t="e">
        <f>A_R[[#This Row],[23+]]-A_R[[#This Row],[24+]]</f>
        <v>#VALUE!</v>
      </c>
      <c r="AY415" s="5" t="e">
        <f>A_R[[#This Row],[24+]]-A_R[[#This Row],[25+]]</f>
        <v>#VALUE!</v>
      </c>
      <c r="AZ415" s="5" t="e">
        <f>A_R[[#This Row],[25+]]-A_R[[#This Row],[26+]]</f>
        <v>#VALUE!</v>
      </c>
      <c r="BA415" s="5" t="e">
        <f>A_R[[#This Row],[26+]]-A_R[[#This Row],[27+]]</f>
        <v>#VALUE!</v>
      </c>
      <c r="BB415" s="5" t="e">
        <f>A_R[[#This Row],[27+]]-A_R[[#This Row],[28+]]</f>
        <v>#VALUE!</v>
      </c>
    </row>
    <row r="416" spans="32:54" x14ac:dyDescent="0.25">
      <c r="AF416" s="5" t="e">
        <f>A_R[[#This Row],[5+]]-A_R[[#This Row],[6+]]</f>
        <v>#VALUE!</v>
      </c>
      <c r="AG416" s="5" t="e">
        <f>A_R[[#This Row],[6+]]-A_R[[#This Row],[7+]]</f>
        <v>#VALUE!</v>
      </c>
      <c r="AH416" s="5" t="e">
        <f>A_R[[#This Row],[7+]]-A_R[[#This Row],[8+]]</f>
        <v>#VALUE!</v>
      </c>
      <c r="AI416" s="5" t="e">
        <f>A_R[[#This Row],[8+]]-A_R[[#This Row],[9+]]</f>
        <v>#VALUE!</v>
      </c>
      <c r="AJ416" s="5" t="e">
        <f>A_R[[#This Row],[9+]]-A_R[[#This Row],[10+]]</f>
        <v>#VALUE!</v>
      </c>
      <c r="AK416" s="5" t="e">
        <f>A_R[[#This Row],[10+]]-A_R[[#This Row],[11+]]</f>
        <v>#VALUE!</v>
      </c>
      <c r="AL416" s="5" t="e">
        <f>A_R[[#This Row],[11+]]-A_R[[#This Row],[12+]]</f>
        <v>#VALUE!</v>
      </c>
      <c r="AM416" s="5" t="e">
        <f>A_R[[#This Row],[12+]]-A_R[[#This Row],[13+]]</f>
        <v>#VALUE!</v>
      </c>
      <c r="AN416" s="5" t="e">
        <f>A_R[[#This Row],[13+]]-A_R[[#This Row],[14+]]</f>
        <v>#VALUE!</v>
      </c>
      <c r="AO416" s="5" t="e">
        <f>A_R[[#This Row],[14+]]-A_R[[#This Row],[15+]]</f>
        <v>#VALUE!</v>
      </c>
      <c r="AP416" s="5" t="e">
        <f>A_R[[#This Row],[15+]]-A_R[[#This Row],[16+]]</f>
        <v>#VALUE!</v>
      </c>
      <c r="AQ416" s="5" t="e">
        <f>A_R[[#This Row],[16+]]-A_R[[#This Row],[17+]]</f>
        <v>#VALUE!</v>
      </c>
      <c r="AR416" s="5" t="e">
        <f>A_R[[#This Row],[17+]]-A_R[[#This Row],[18+]]</f>
        <v>#VALUE!</v>
      </c>
      <c r="AS416" s="5" t="e">
        <f>A_R[[#This Row],[18+]]-A_R[[#This Row],[19+]]</f>
        <v>#VALUE!</v>
      </c>
      <c r="AT416" s="5" t="e">
        <f>A_R[[#This Row],[19+]]-A_R[[#This Row],[20+]]</f>
        <v>#VALUE!</v>
      </c>
      <c r="AU416" s="5" t="e">
        <f>A_R[[#This Row],[20+]]-A_R[[#This Row],[21+]]</f>
        <v>#VALUE!</v>
      </c>
      <c r="AV416" s="5" t="e">
        <f>A_R[[#This Row],[21+]]-A_R[[#This Row],[22+]]</f>
        <v>#VALUE!</v>
      </c>
      <c r="AW416" s="5" t="e">
        <f>A_R[[#This Row],[22+]]-A_R[[#This Row],[23+]]</f>
        <v>#VALUE!</v>
      </c>
      <c r="AX416" s="5" t="e">
        <f>A_R[[#This Row],[23+]]-A_R[[#This Row],[24+]]</f>
        <v>#VALUE!</v>
      </c>
      <c r="AY416" s="5" t="e">
        <f>A_R[[#This Row],[24+]]-A_R[[#This Row],[25+]]</f>
        <v>#VALUE!</v>
      </c>
      <c r="AZ416" s="5" t="e">
        <f>A_R[[#This Row],[25+]]-A_R[[#This Row],[26+]]</f>
        <v>#VALUE!</v>
      </c>
      <c r="BA416" s="5" t="e">
        <f>A_R[[#This Row],[26+]]-A_R[[#This Row],[27+]]</f>
        <v>#VALUE!</v>
      </c>
      <c r="BB416" s="5" t="e">
        <f>A_R[[#This Row],[27+]]-A_R[[#This Row],[28+]]</f>
        <v>#VALUE!</v>
      </c>
    </row>
    <row r="417" spans="32:54" x14ac:dyDescent="0.25">
      <c r="AF417" s="5" t="e">
        <f>A_R[[#This Row],[5+]]-A_R[[#This Row],[6+]]</f>
        <v>#VALUE!</v>
      </c>
      <c r="AG417" s="5" t="e">
        <f>A_R[[#This Row],[6+]]-A_R[[#This Row],[7+]]</f>
        <v>#VALUE!</v>
      </c>
      <c r="AH417" s="5" t="e">
        <f>A_R[[#This Row],[7+]]-A_R[[#This Row],[8+]]</f>
        <v>#VALUE!</v>
      </c>
      <c r="AI417" s="5" t="e">
        <f>A_R[[#This Row],[8+]]-A_R[[#This Row],[9+]]</f>
        <v>#VALUE!</v>
      </c>
      <c r="AJ417" s="5" t="e">
        <f>A_R[[#This Row],[9+]]-A_R[[#This Row],[10+]]</f>
        <v>#VALUE!</v>
      </c>
      <c r="AK417" s="5" t="e">
        <f>A_R[[#This Row],[10+]]-A_R[[#This Row],[11+]]</f>
        <v>#VALUE!</v>
      </c>
      <c r="AL417" s="5" t="e">
        <f>A_R[[#This Row],[11+]]-A_R[[#This Row],[12+]]</f>
        <v>#VALUE!</v>
      </c>
      <c r="AM417" s="5" t="e">
        <f>A_R[[#This Row],[12+]]-A_R[[#This Row],[13+]]</f>
        <v>#VALUE!</v>
      </c>
      <c r="AN417" s="5" t="e">
        <f>A_R[[#This Row],[13+]]-A_R[[#This Row],[14+]]</f>
        <v>#VALUE!</v>
      </c>
      <c r="AO417" s="5" t="e">
        <f>A_R[[#This Row],[14+]]-A_R[[#This Row],[15+]]</f>
        <v>#VALUE!</v>
      </c>
      <c r="AP417" s="5" t="e">
        <f>A_R[[#This Row],[15+]]-A_R[[#This Row],[16+]]</f>
        <v>#VALUE!</v>
      </c>
      <c r="AQ417" s="5" t="e">
        <f>A_R[[#This Row],[16+]]-A_R[[#This Row],[17+]]</f>
        <v>#VALUE!</v>
      </c>
      <c r="AR417" s="5" t="e">
        <f>A_R[[#This Row],[17+]]-A_R[[#This Row],[18+]]</f>
        <v>#VALUE!</v>
      </c>
      <c r="AS417" s="5" t="e">
        <f>A_R[[#This Row],[18+]]-A_R[[#This Row],[19+]]</f>
        <v>#VALUE!</v>
      </c>
      <c r="AT417" s="5" t="e">
        <f>A_R[[#This Row],[19+]]-A_R[[#This Row],[20+]]</f>
        <v>#VALUE!</v>
      </c>
      <c r="AU417" s="5" t="e">
        <f>A_R[[#This Row],[20+]]-A_R[[#This Row],[21+]]</f>
        <v>#VALUE!</v>
      </c>
      <c r="AV417" s="5" t="e">
        <f>A_R[[#This Row],[21+]]-A_R[[#This Row],[22+]]</f>
        <v>#VALUE!</v>
      </c>
      <c r="AW417" s="5" t="e">
        <f>A_R[[#This Row],[22+]]-A_R[[#This Row],[23+]]</f>
        <v>#VALUE!</v>
      </c>
      <c r="AX417" s="5" t="e">
        <f>A_R[[#This Row],[23+]]-A_R[[#This Row],[24+]]</f>
        <v>#VALUE!</v>
      </c>
      <c r="AY417" s="5" t="e">
        <f>A_R[[#This Row],[24+]]-A_R[[#This Row],[25+]]</f>
        <v>#VALUE!</v>
      </c>
      <c r="AZ417" s="5" t="e">
        <f>A_R[[#This Row],[25+]]-A_R[[#This Row],[26+]]</f>
        <v>#VALUE!</v>
      </c>
      <c r="BA417" s="5" t="e">
        <f>A_R[[#This Row],[26+]]-A_R[[#This Row],[27+]]</f>
        <v>#VALUE!</v>
      </c>
      <c r="BB417" s="5" t="e">
        <f>A_R[[#This Row],[27+]]-A_R[[#This Row],[28+]]</f>
        <v>#VALUE!</v>
      </c>
    </row>
    <row r="418" spans="32:54" x14ac:dyDescent="0.25">
      <c r="AF418" s="5" t="e">
        <f>A_R[[#This Row],[5+]]-A_R[[#This Row],[6+]]</f>
        <v>#VALUE!</v>
      </c>
      <c r="AG418" s="5" t="e">
        <f>A_R[[#This Row],[6+]]-A_R[[#This Row],[7+]]</f>
        <v>#VALUE!</v>
      </c>
      <c r="AH418" s="5" t="e">
        <f>A_R[[#This Row],[7+]]-A_R[[#This Row],[8+]]</f>
        <v>#VALUE!</v>
      </c>
      <c r="AI418" s="5" t="e">
        <f>A_R[[#This Row],[8+]]-A_R[[#This Row],[9+]]</f>
        <v>#VALUE!</v>
      </c>
      <c r="AJ418" s="5" t="e">
        <f>A_R[[#This Row],[9+]]-A_R[[#This Row],[10+]]</f>
        <v>#VALUE!</v>
      </c>
      <c r="AK418" s="5" t="e">
        <f>A_R[[#This Row],[10+]]-A_R[[#This Row],[11+]]</f>
        <v>#VALUE!</v>
      </c>
      <c r="AL418" s="5" t="e">
        <f>A_R[[#This Row],[11+]]-A_R[[#This Row],[12+]]</f>
        <v>#VALUE!</v>
      </c>
      <c r="AM418" s="5" t="e">
        <f>A_R[[#This Row],[12+]]-A_R[[#This Row],[13+]]</f>
        <v>#VALUE!</v>
      </c>
      <c r="AN418" s="5" t="e">
        <f>A_R[[#This Row],[13+]]-A_R[[#This Row],[14+]]</f>
        <v>#VALUE!</v>
      </c>
      <c r="AO418" s="5" t="e">
        <f>A_R[[#This Row],[14+]]-A_R[[#This Row],[15+]]</f>
        <v>#VALUE!</v>
      </c>
      <c r="AP418" s="5" t="e">
        <f>A_R[[#This Row],[15+]]-A_R[[#This Row],[16+]]</f>
        <v>#VALUE!</v>
      </c>
      <c r="AQ418" s="5" t="e">
        <f>A_R[[#This Row],[16+]]-A_R[[#This Row],[17+]]</f>
        <v>#VALUE!</v>
      </c>
      <c r="AR418" s="5" t="e">
        <f>A_R[[#This Row],[17+]]-A_R[[#This Row],[18+]]</f>
        <v>#VALUE!</v>
      </c>
      <c r="AS418" s="5" t="e">
        <f>A_R[[#This Row],[18+]]-A_R[[#This Row],[19+]]</f>
        <v>#VALUE!</v>
      </c>
      <c r="AT418" s="5" t="e">
        <f>A_R[[#This Row],[19+]]-A_R[[#This Row],[20+]]</f>
        <v>#VALUE!</v>
      </c>
      <c r="AU418" s="5" t="e">
        <f>A_R[[#This Row],[20+]]-A_R[[#This Row],[21+]]</f>
        <v>#VALUE!</v>
      </c>
      <c r="AV418" s="5" t="e">
        <f>A_R[[#This Row],[21+]]-A_R[[#This Row],[22+]]</f>
        <v>#VALUE!</v>
      </c>
      <c r="AW418" s="5" t="e">
        <f>A_R[[#This Row],[22+]]-A_R[[#This Row],[23+]]</f>
        <v>#VALUE!</v>
      </c>
      <c r="AX418" s="5" t="e">
        <f>A_R[[#This Row],[23+]]-A_R[[#This Row],[24+]]</f>
        <v>#VALUE!</v>
      </c>
      <c r="AY418" s="5" t="e">
        <f>A_R[[#This Row],[24+]]-A_R[[#This Row],[25+]]</f>
        <v>#VALUE!</v>
      </c>
      <c r="AZ418" s="5" t="e">
        <f>A_R[[#This Row],[25+]]-A_R[[#This Row],[26+]]</f>
        <v>#VALUE!</v>
      </c>
      <c r="BA418" s="5" t="e">
        <f>A_R[[#This Row],[26+]]-A_R[[#This Row],[27+]]</f>
        <v>#VALUE!</v>
      </c>
      <c r="BB418" s="5" t="e">
        <f>A_R[[#This Row],[27+]]-A_R[[#This Row],[28+]]</f>
        <v>#VALUE!</v>
      </c>
    </row>
    <row r="419" spans="32:54" x14ac:dyDescent="0.25">
      <c r="AF419" s="5" t="e">
        <f>A_R[[#This Row],[5+]]-A_R[[#This Row],[6+]]</f>
        <v>#VALUE!</v>
      </c>
      <c r="AG419" s="5" t="e">
        <f>A_R[[#This Row],[6+]]-A_R[[#This Row],[7+]]</f>
        <v>#VALUE!</v>
      </c>
      <c r="AH419" s="5" t="e">
        <f>A_R[[#This Row],[7+]]-A_R[[#This Row],[8+]]</f>
        <v>#VALUE!</v>
      </c>
      <c r="AI419" s="5" t="e">
        <f>A_R[[#This Row],[8+]]-A_R[[#This Row],[9+]]</f>
        <v>#VALUE!</v>
      </c>
      <c r="AJ419" s="5" t="e">
        <f>A_R[[#This Row],[9+]]-A_R[[#This Row],[10+]]</f>
        <v>#VALUE!</v>
      </c>
      <c r="AK419" s="5" t="e">
        <f>A_R[[#This Row],[10+]]-A_R[[#This Row],[11+]]</f>
        <v>#VALUE!</v>
      </c>
      <c r="AL419" s="5" t="e">
        <f>A_R[[#This Row],[11+]]-A_R[[#This Row],[12+]]</f>
        <v>#VALUE!</v>
      </c>
      <c r="AM419" s="5" t="e">
        <f>A_R[[#This Row],[12+]]-A_R[[#This Row],[13+]]</f>
        <v>#VALUE!</v>
      </c>
      <c r="AN419" s="5" t="e">
        <f>A_R[[#This Row],[13+]]-A_R[[#This Row],[14+]]</f>
        <v>#VALUE!</v>
      </c>
      <c r="AO419" s="5" t="e">
        <f>A_R[[#This Row],[14+]]-A_R[[#This Row],[15+]]</f>
        <v>#VALUE!</v>
      </c>
      <c r="AP419" s="5" t="e">
        <f>A_R[[#This Row],[15+]]-A_R[[#This Row],[16+]]</f>
        <v>#VALUE!</v>
      </c>
      <c r="AQ419" s="5" t="e">
        <f>A_R[[#This Row],[16+]]-A_R[[#This Row],[17+]]</f>
        <v>#VALUE!</v>
      </c>
      <c r="AR419" s="5" t="e">
        <f>A_R[[#This Row],[17+]]-A_R[[#This Row],[18+]]</f>
        <v>#VALUE!</v>
      </c>
      <c r="AS419" s="5" t="e">
        <f>A_R[[#This Row],[18+]]-A_R[[#This Row],[19+]]</f>
        <v>#VALUE!</v>
      </c>
      <c r="AT419" s="5" t="e">
        <f>A_R[[#This Row],[19+]]-A_R[[#This Row],[20+]]</f>
        <v>#VALUE!</v>
      </c>
      <c r="AU419" s="5" t="e">
        <f>A_R[[#This Row],[20+]]-A_R[[#This Row],[21+]]</f>
        <v>#VALUE!</v>
      </c>
      <c r="AV419" s="5" t="e">
        <f>A_R[[#This Row],[21+]]-A_R[[#This Row],[22+]]</f>
        <v>#VALUE!</v>
      </c>
      <c r="AW419" s="5" t="e">
        <f>A_R[[#This Row],[22+]]-A_R[[#This Row],[23+]]</f>
        <v>#VALUE!</v>
      </c>
      <c r="AX419" s="5" t="e">
        <f>A_R[[#This Row],[23+]]-A_R[[#This Row],[24+]]</f>
        <v>#VALUE!</v>
      </c>
      <c r="AY419" s="5" t="e">
        <f>A_R[[#This Row],[24+]]-A_R[[#This Row],[25+]]</f>
        <v>#VALUE!</v>
      </c>
      <c r="AZ419" s="5" t="e">
        <f>A_R[[#This Row],[25+]]-A_R[[#This Row],[26+]]</f>
        <v>#VALUE!</v>
      </c>
      <c r="BA419" s="5" t="e">
        <f>A_R[[#This Row],[26+]]-A_R[[#This Row],[27+]]</f>
        <v>#VALUE!</v>
      </c>
      <c r="BB419" s="5" t="e">
        <f>A_R[[#This Row],[27+]]-A_R[[#This Row],[28+]]</f>
        <v>#VALUE!</v>
      </c>
    </row>
    <row r="420" spans="32:54" x14ac:dyDescent="0.25">
      <c r="AF420" s="5" t="e">
        <f>A_R[[#This Row],[5+]]-A_R[[#This Row],[6+]]</f>
        <v>#VALUE!</v>
      </c>
      <c r="AG420" s="5" t="e">
        <f>A_R[[#This Row],[6+]]-A_R[[#This Row],[7+]]</f>
        <v>#VALUE!</v>
      </c>
      <c r="AH420" s="5" t="e">
        <f>A_R[[#This Row],[7+]]-A_R[[#This Row],[8+]]</f>
        <v>#VALUE!</v>
      </c>
      <c r="AI420" s="5" t="e">
        <f>A_R[[#This Row],[8+]]-A_R[[#This Row],[9+]]</f>
        <v>#VALUE!</v>
      </c>
      <c r="AJ420" s="5" t="e">
        <f>A_R[[#This Row],[9+]]-A_R[[#This Row],[10+]]</f>
        <v>#VALUE!</v>
      </c>
      <c r="AK420" s="5" t="e">
        <f>A_R[[#This Row],[10+]]-A_R[[#This Row],[11+]]</f>
        <v>#VALUE!</v>
      </c>
      <c r="AL420" s="5" t="e">
        <f>A_R[[#This Row],[11+]]-A_R[[#This Row],[12+]]</f>
        <v>#VALUE!</v>
      </c>
      <c r="AM420" s="5" t="e">
        <f>A_R[[#This Row],[12+]]-A_R[[#This Row],[13+]]</f>
        <v>#VALUE!</v>
      </c>
      <c r="AN420" s="5" t="e">
        <f>A_R[[#This Row],[13+]]-A_R[[#This Row],[14+]]</f>
        <v>#VALUE!</v>
      </c>
      <c r="AO420" s="5" t="e">
        <f>A_R[[#This Row],[14+]]-A_R[[#This Row],[15+]]</f>
        <v>#VALUE!</v>
      </c>
      <c r="AP420" s="5" t="e">
        <f>A_R[[#This Row],[15+]]-A_R[[#This Row],[16+]]</f>
        <v>#VALUE!</v>
      </c>
      <c r="AQ420" s="5" t="e">
        <f>A_R[[#This Row],[16+]]-A_R[[#This Row],[17+]]</f>
        <v>#VALUE!</v>
      </c>
      <c r="AR420" s="5" t="e">
        <f>A_R[[#This Row],[17+]]-A_R[[#This Row],[18+]]</f>
        <v>#VALUE!</v>
      </c>
      <c r="AS420" s="5" t="e">
        <f>A_R[[#This Row],[18+]]-A_R[[#This Row],[19+]]</f>
        <v>#VALUE!</v>
      </c>
      <c r="AT420" s="5" t="e">
        <f>A_R[[#This Row],[19+]]-A_R[[#This Row],[20+]]</f>
        <v>#VALUE!</v>
      </c>
      <c r="AU420" s="5" t="e">
        <f>A_R[[#This Row],[20+]]-A_R[[#This Row],[21+]]</f>
        <v>#VALUE!</v>
      </c>
      <c r="AV420" s="5" t="e">
        <f>A_R[[#This Row],[21+]]-A_R[[#This Row],[22+]]</f>
        <v>#VALUE!</v>
      </c>
      <c r="AW420" s="5" t="e">
        <f>A_R[[#This Row],[22+]]-A_R[[#This Row],[23+]]</f>
        <v>#VALUE!</v>
      </c>
      <c r="AX420" s="5" t="e">
        <f>A_R[[#This Row],[23+]]-A_R[[#This Row],[24+]]</f>
        <v>#VALUE!</v>
      </c>
      <c r="AY420" s="5" t="e">
        <f>A_R[[#This Row],[24+]]-A_R[[#This Row],[25+]]</f>
        <v>#VALUE!</v>
      </c>
      <c r="AZ420" s="5" t="e">
        <f>A_R[[#This Row],[25+]]-A_R[[#This Row],[26+]]</f>
        <v>#VALUE!</v>
      </c>
      <c r="BA420" s="5" t="e">
        <f>A_R[[#This Row],[26+]]-A_R[[#This Row],[27+]]</f>
        <v>#VALUE!</v>
      </c>
      <c r="BB420" s="5" t="e">
        <f>A_R[[#This Row],[27+]]-A_R[[#This Row],[28+]]</f>
        <v>#VALUE!</v>
      </c>
    </row>
    <row r="421" spans="32:54" x14ac:dyDescent="0.25">
      <c r="AF421" s="5" t="e">
        <f>A_R[[#This Row],[5+]]-A_R[[#This Row],[6+]]</f>
        <v>#VALUE!</v>
      </c>
      <c r="AG421" s="5" t="e">
        <f>A_R[[#This Row],[6+]]-A_R[[#This Row],[7+]]</f>
        <v>#VALUE!</v>
      </c>
      <c r="AH421" s="5" t="e">
        <f>A_R[[#This Row],[7+]]-A_R[[#This Row],[8+]]</f>
        <v>#VALUE!</v>
      </c>
      <c r="AI421" s="5" t="e">
        <f>A_R[[#This Row],[8+]]-A_R[[#This Row],[9+]]</f>
        <v>#VALUE!</v>
      </c>
      <c r="AJ421" s="5" t="e">
        <f>A_R[[#This Row],[9+]]-A_R[[#This Row],[10+]]</f>
        <v>#VALUE!</v>
      </c>
      <c r="AK421" s="5" t="e">
        <f>A_R[[#This Row],[10+]]-A_R[[#This Row],[11+]]</f>
        <v>#VALUE!</v>
      </c>
      <c r="AL421" s="5" t="e">
        <f>A_R[[#This Row],[11+]]-A_R[[#This Row],[12+]]</f>
        <v>#VALUE!</v>
      </c>
      <c r="AM421" s="5" t="e">
        <f>A_R[[#This Row],[12+]]-A_R[[#This Row],[13+]]</f>
        <v>#VALUE!</v>
      </c>
      <c r="AN421" s="5" t="e">
        <f>A_R[[#This Row],[13+]]-A_R[[#This Row],[14+]]</f>
        <v>#VALUE!</v>
      </c>
      <c r="AO421" s="5" t="e">
        <f>A_R[[#This Row],[14+]]-A_R[[#This Row],[15+]]</f>
        <v>#VALUE!</v>
      </c>
      <c r="AP421" s="5" t="e">
        <f>A_R[[#This Row],[15+]]-A_R[[#This Row],[16+]]</f>
        <v>#VALUE!</v>
      </c>
      <c r="AQ421" s="5" t="e">
        <f>A_R[[#This Row],[16+]]-A_R[[#This Row],[17+]]</f>
        <v>#VALUE!</v>
      </c>
      <c r="AR421" s="5" t="e">
        <f>A_R[[#This Row],[17+]]-A_R[[#This Row],[18+]]</f>
        <v>#VALUE!</v>
      </c>
      <c r="AS421" s="5" t="e">
        <f>A_R[[#This Row],[18+]]-A_R[[#This Row],[19+]]</f>
        <v>#VALUE!</v>
      </c>
      <c r="AT421" s="5" t="e">
        <f>A_R[[#This Row],[19+]]-A_R[[#This Row],[20+]]</f>
        <v>#VALUE!</v>
      </c>
      <c r="AU421" s="5" t="e">
        <f>A_R[[#This Row],[20+]]-A_R[[#This Row],[21+]]</f>
        <v>#VALUE!</v>
      </c>
      <c r="AV421" s="5" t="e">
        <f>A_R[[#This Row],[21+]]-A_R[[#This Row],[22+]]</f>
        <v>#VALUE!</v>
      </c>
      <c r="AW421" s="5" t="e">
        <f>A_R[[#This Row],[22+]]-A_R[[#This Row],[23+]]</f>
        <v>#VALUE!</v>
      </c>
      <c r="AX421" s="5" t="e">
        <f>A_R[[#This Row],[23+]]-A_R[[#This Row],[24+]]</f>
        <v>#VALUE!</v>
      </c>
      <c r="AY421" s="5" t="e">
        <f>A_R[[#This Row],[24+]]-A_R[[#This Row],[25+]]</f>
        <v>#VALUE!</v>
      </c>
      <c r="AZ421" s="5" t="e">
        <f>A_R[[#This Row],[25+]]-A_R[[#This Row],[26+]]</f>
        <v>#VALUE!</v>
      </c>
      <c r="BA421" s="5" t="e">
        <f>A_R[[#This Row],[26+]]-A_R[[#This Row],[27+]]</f>
        <v>#VALUE!</v>
      </c>
      <c r="BB421" s="5" t="e">
        <f>A_R[[#This Row],[27+]]-A_R[[#This Row],[28+]]</f>
        <v>#VALUE!</v>
      </c>
    </row>
    <row r="422" spans="32:54" x14ac:dyDescent="0.25">
      <c r="AF422" s="5" t="e">
        <f>A_R[[#This Row],[5+]]-A_R[[#This Row],[6+]]</f>
        <v>#VALUE!</v>
      </c>
      <c r="AG422" s="5" t="e">
        <f>A_R[[#This Row],[6+]]-A_R[[#This Row],[7+]]</f>
        <v>#VALUE!</v>
      </c>
      <c r="AH422" s="5" t="e">
        <f>A_R[[#This Row],[7+]]-A_R[[#This Row],[8+]]</f>
        <v>#VALUE!</v>
      </c>
      <c r="AI422" s="5" t="e">
        <f>A_R[[#This Row],[8+]]-A_R[[#This Row],[9+]]</f>
        <v>#VALUE!</v>
      </c>
      <c r="AJ422" s="5" t="e">
        <f>A_R[[#This Row],[9+]]-A_R[[#This Row],[10+]]</f>
        <v>#VALUE!</v>
      </c>
      <c r="AK422" s="5" t="e">
        <f>A_R[[#This Row],[10+]]-A_R[[#This Row],[11+]]</f>
        <v>#VALUE!</v>
      </c>
      <c r="AL422" s="5" t="e">
        <f>A_R[[#This Row],[11+]]-A_R[[#This Row],[12+]]</f>
        <v>#VALUE!</v>
      </c>
      <c r="AM422" s="5" t="e">
        <f>A_R[[#This Row],[12+]]-A_R[[#This Row],[13+]]</f>
        <v>#VALUE!</v>
      </c>
      <c r="AN422" s="5" t="e">
        <f>A_R[[#This Row],[13+]]-A_R[[#This Row],[14+]]</f>
        <v>#VALUE!</v>
      </c>
      <c r="AO422" s="5" t="e">
        <f>A_R[[#This Row],[14+]]-A_R[[#This Row],[15+]]</f>
        <v>#VALUE!</v>
      </c>
      <c r="AP422" s="5" t="e">
        <f>A_R[[#This Row],[15+]]-A_R[[#This Row],[16+]]</f>
        <v>#VALUE!</v>
      </c>
      <c r="AQ422" s="5" t="e">
        <f>A_R[[#This Row],[16+]]-A_R[[#This Row],[17+]]</f>
        <v>#VALUE!</v>
      </c>
      <c r="AR422" s="5" t="e">
        <f>A_R[[#This Row],[17+]]-A_R[[#This Row],[18+]]</f>
        <v>#VALUE!</v>
      </c>
      <c r="AS422" s="5" t="e">
        <f>A_R[[#This Row],[18+]]-A_R[[#This Row],[19+]]</f>
        <v>#VALUE!</v>
      </c>
      <c r="AT422" s="5" t="e">
        <f>A_R[[#This Row],[19+]]-A_R[[#This Row],[20+]]</f>
        <v>#VALUE!</v>
      </c>
      <c r="AU422" s="5" t="e">
        <f>A_R[[#This Row],[20+]]-A_R[[#This Row],[21+]]</f>
        <v>#VALUE!</v>
      </c>
      <c r="AV422" s="5" t="e">
        <f>A_R[[#This Row],[21+]]-A_R[[#This Row],[22+]]</f>
        <v>#VALUE!</v>
      </c>
      <c r="AW422" s="5" t="e">
        <f>A_R[[#This Row],[22+]]-A_R[[#This Row],[23+]]</f>
        <v>#VALUE!</v>
      </c>
      <c r="AX422" s="5" t="e">
        <f>A_R[[#This Row],[23+]]-A_R[[#This Row],[24+]]</f>
        <v>#VALUE!</v>
      </c>
      <c r="AY422" s="5" t="e">
        <f>A_R[[#This Row],[24+]]-A_R[[#This Row],[25+]]</f>
        <v>#VALUE!</v>
      </c>
      <c r="AZ422" s="5" t="e">
        <f>A_R[[#This Row],[25+]]-A_R[[#This Row],[26+]]</f>
        <v>#VALUE!</v>
      </c>
      <c r="BA422" s="5" t="e">
        <f>A_R[[#This Row],[26+]]-A_R[[#This Row],[27+]]</f>
        <v>#VALUE!</v>
      </c>
      <c r="BB422" s="5" t="e">
        <f>A_R[[#This Row],[27+]]-A_R[[#This Row],[28+]]</f>
        <v>#VALUE!</v>
      </c>
    </row>
    <row r="423" spans="32:54" x14ac:dyDescent="0.25">
      <c r="AF423" s="5" t="e">
        <f>A_R[[#This Row],[5+]]-A_R[[#This Row],[6+]]</f>
        <v>#VALUE!</v>
      </c>
      <c r="AG423" s="5" t="e">
        <f>A_R[[#This Row],[6+]]-A_R[[#This Row],[7+]]</f>
        <v>#VALUE!</v>
      </c>
      <c r="AH423" s="5" t="e">
        <f>A_R[[#This Row],[7+]]-A_R[[#This Row],[8+]]</f>
        <v>#VALUE!</v>
      </c>
      <c r="AI423" s="5" t="e">
        <f>A_R[[#This Row],[8+]]-A_R[[#This Row],[9+]]</f>
        <v>#VALUE!</v>
      </c>
      <c r="AJ423" s="5" t="e">
        <f>A_R[[#This Row],[9+]]-A_R[[#This Row],[10+]]</f>
        <v>#VALUE!</v>
      </c>
      <c r="AK423" s="5" t="e">
        <f>A_R[[#This Row],[10+]]-A_R[[#This Row],[11+]]</f>
        <v>#VALUE!</v>
      </c>
      <c r="AL423" s="5" t="e">
        <f>A_R[[#This Row],[11+]]-A_R[[#This Row],[12+]]</f>
        <v>#VALUE!</v>
      </c>
      <c r="AM423" s="5" t="e">
        <f>A_R[[#This Row],[12+]]-A_R[[#This Row],[13+]]</f>
        <v>#VALUE!</v>
      </c>
      <c r="AN423" s="5" t="e">
        <f>A_R[[#This Row],[13+]]-A_R[[#This Row],[14+]]</f>
        <v>#VALUE!</v>
      </c>
      <c r="AO423" s="5" t="e">
        <f>A_R[[#This Row],[14+]]-A_R[[#This Row],[15+]]</f>
        <v>#VALUE!</v>
      </c>
      <c r="AP423" s="5" t="e">
        <f>A_R[[#This Row],[15+]]-A_R[[#This Row],[16+]]</f>
        <v>#VALUE!</v>
      </c>
      <c r="AQ423" s="5" t="e">
        <f>A_R[[#This Row],[16+]]-A_R[[#This Row],[17+]]</f>
        <v>#VALUE!</v>
      </c>
      <c r="AR423" s="5" t="e">
        <f>A_R[[#This Row],[17+]]-A_R[[#This Row],[18+]]</f>
        <v>#VALUE!</v>
      </c>
      <c r="AS423" s="5" t="e">
        <f>A_R[[#This Row],[18+]]-A_R[[#This Row],[19+]]</f>
        <v>#VALUE!</v>
      </c>
      <c r="AT423" s="5" t="e">
        <f>A_R[[#This Row],[19+]]-A_R[[#This Row],[20+]]</f>
        <v>#VALUE!</v>
      </c>
      <c r="AU423" s="5" t="e">
        <f>A_R[[#This Row],[20+]]-A_R[[#This Row],[21+]]</f>
        <v>#VALUE!</v>
      </c>
      <c r="AV423" s="5" t="e">
        <f>A_R[[#This Row],[21+]]-A_R[[#This Row],[22+]]</f>
        <v>#VALUE!</v>
      </c>
      <c r="AW423" s="5" t="e">
        <f>A_R[[#This Row],[22+]]-A_R[[#This Row],[23+]]</f>
        <v>#VALUE!</v>
      </c>
      <c r="AX423" s="5" t="e">
        <f>A_R[[#This Row],[23+]]-A_R[[#This Row],[24+]]</f>
        <v>#VALUE!</v>
      </c>
      <c r="AY423" s="5" t="e">
        <f>A_R[[#This Row],[24+]]-A_R[[#This Row],[25+]]</f>
        <v>#VALUE!</v>
      </c>
      <c r="AZ423" s="5" t="e">
        <f>A_R[[#This Row],[25+]]-A_R[[#This Row],[26+]]</f>
        <v>#VALUE!</v>
      </c>
      <c r="BA423" s="5" t="e">
        <f>A_R[[#This Row],[26+]]-A_R[[#This Row],[27+]]</f>
        <v>#VALUE!</v>
      </c>
      <c r="BB423" s="5" t="e">
        <f>A_R[[#This Row],[27+]]-A_R[[#This Row],[28+]]</f>
        <v>#VALUE!</v>
      </c>
    </row>
    <row r="424" spans="32:54" x14ac:dyDescent="0.25">
      <c r="AF424" s="5" t="e">
        <f>A_R[[#This Row],[5+]]-A_R[[#This Row],[6+]]</f>
        <v>#VALUE!</v>
      </c>
      <c r="AG424" s="5" t="e">
        <f>A_R[[#This Row],[6+]]-A_R[[#This Row],[7+]]</f>
        <v>#VALUE!</v>
      </c>
      <c r="AH424" s="5" t="e">
        <f>A_R[[#This Row],[7+]]-A_R[[#This Row],[8+]]</f>
        <v>#VALUE!</v>
      </c>
      <c r="AI424" s="5" t="e">
        <f>A_R[[#This Row],[8+]]-A_R[[#This Row],[9+]]</f>
        <v>#VALUE!</v>
      </c>
      <c r="AJ424" s="5" t="e">
        <f>A_R[[#This Row],[9+]]-A_R[[#This Row],[10+]]</f>
        <v>#VALUE!</v>
      </c>
      <c r="AK424" s="5" t="e">
        <f>A_R[[#This Row],[10+]]-A_R[[#This Row],[11+]]</f>
        <v>#VALUE!</v>
      </c>
      <c r="AL424" s="5" t="e">
        <f>A_R[[#This Row],[11+]]-A_R[[#This Row],[12+]]</f>
        <v>#VALUE!</v>
      </c>
      <c r="AM424" s="5" t="e">
        <f>A_R[[#This Row],[12+]]-A_R[[#This Row],[13+]]</f>
        <v>#VALUE!</v>
      </c>
      <c r="AN424" s="5" t="e">
        <f>A_R[[#This Row],[13+]]-A_R[[#This Row],[14+]]</f>
        <v>#VALUE!</v>
      </c>
      <c r="AO424" s="5" t="e">
        <f>A_R[[#This Row],[14+]]-A_R[[#This Row],[15+]]</f>
        <v>#VALUE!</v>
      </c>
      <c r="AP424" s="5" t="e">
        <f>A_R[[#This Row],[15+]]-A_R[[#This Row],[16+]]</f>
        <v>#VALUE!</v>
      </c>
      <c r="AQ424" s="5" t="e">
        <f>A_R[[#This Row],[16+]]-A_R[[#This Row],[17+]]</f>
        <v>#VALUE!</v>
      </c>
      <c r="AR424" s="5" t="e">
        <f>A_R[[#This Row],[17+]]-A_R[[#This Row],[18+]]</f>
        <v>#VALUE!</v>
      </c>
      <c r="AS424" s="5" t="e">
        <f>A_R[[#This Row],[18+]]-A_R[[#This Row],[19+]]</f>
        <v>#VALUE!</v>
      </c>
      <c r="AT424" s="5" t="e">
        <f>A_R[[#This Row],[19+]]-A_R[[#This Row],[20+]]</f>
        <v>#VALUE!</v>
      </c>
      <c r="AU424" s="5" t="e">
        <f>A_R[[#This Row],[20+]]-A_R[[#This Row],[21+]]</f>
        <v>#VALUE!</v>
      </c>
      <c r="AV424" s="5" t="e">
        <f>A_R[[#This Row],[21+]]-A_R[[#This Row],[22+]]</f>
        <v>#VALUE!</v>
      </c>
      <c r="AW424" s="5" t="e">
        <f>A_R[[#This Row],[22+]]-A_R[[#This Row],[23+]]</f>
        <v>#VALUE!</v>
      </c>
      <c r="AX424" s="5" t="e">
        <f>A_R[[#This Row],[23+]]-A_R[[#This Row],[24+]]</f>
        <v>#VALUE!</v>
      </c>
      <c r="AY424" s="5" t="e">
        <f>A_R[[#This Row],[24+]]-A_R[[#This Row],[25+]]</f>
        <v>#VALUE!</v>
      </c>
      <c r="AZ424" s="5" t="e">
        <f>A_R[[#This Row],[25+]]-A_R[[#This Row],[26+]]</f>
        <v>#VALUE!</v>
      </c>
      <c r="BA424" s="5" t="e">
        <f>A_R[[#This Row],[26+]]-A_R[[#This Row],[27+]]</f>
        <v>#VALUE!</v>
      </c>
      <c r="BB424" s="5" t="e">
        <f>A_R[[#This Row],[27+]]-A_R[[#This Row],[28+]]</f>
        <v>#VALUE!</v>
      </c>
    </row>
    <row r="425" spans="32:54" x14ac:dyDescent="0.25">
      <c r="AF425" s="5" t="e">
        <f>A_R[[#This Row],[5+]]-A_R[[#This Row],[6+]]</f>
        <v>#VALUE!</v>
      </c>
      <c r="AG425" s="5" t="e">
        <f>A_R[[#This Row],[6+]]-A_R[[#This Row],[7+]]</f>
        <v>#VALUE!</v>
      </c>
      <c r="AH425" s="5" t="e">
        <f>A_R[[#This Row],[7+]]-A_R[[#This Row],[8+]]</f>
        <v>#VALUE!</v>
      </c>
      <c r="AI425" s="5" t="e">
        <f>A_R[[#This Row],[8+]]-A_R[[#This Row],[9+]]</f>
        <v>#VALUE!</v>
      </c>
      <c r="AJ425" s="5" t="e">
        <f>A_R[[#This Row],[9+]]-A_R[[#This Row],[10+]]</f>
        <v>#VALUE!</v>
      </c>
      <c r="AK425" s="5" t="e">
        <f>A_R[[#This Row],[10+]]-A_R[[#This Row],[11+]]</f>
        <v>#VALUE!</v>
      </c>
      <c r="AL425" s="5" t="e">
        <f>A_R[[#This Row],[11+]]-A_R[[#This Row],[12+]]</f>
        <v>#VALUE!</v>
      </c>
      <c r="AM425" s="5" t="e">
        <f>A_R[[#This Row],[12+]]-A_R[[#This Row],[13+]]</f>
        <v>#VALUE!</v>
      </c>
      <c r="AN425" s="5" t="e">
        <f>A_R[[#This Row],[13+]]-A_R[[#This Row],[14+]]</f>
        <v>#VALUE!</v>
      </c>
      <c r="AO425" s="5" t="e">
        <f>A_R[[#This Row],[14+]]-A_R[[#This Row],[15+]]</f>
        <v>#VALUE!</v>
      </c>
      <c r="AP425" s="5" t="e">
        <f>A_R[[#This Row],[15+]]-A_R[[#This Row],[16+]]</f>
        <v>#VALUE!</v>
      </c>
      <c r="AQ425" s="5" t="e">
        <f>A_R[[#This Row],[16+]]-A_R[[#This Row],[17+]]</f>
        <v>#VALUE!</v>
      </c>
      <c r="AR425" s="5" t="e">
        <f>A_R[[#This Row],[17+]]-A_R[[#This Row],[18+]]</f>
        <v>#VALUE!</v>
      </c>
      <c r="AS425" s="5" t="e">
        <f>A_R[[#This Row],[18+]]-A_R[[#This Row],[19+]]</f>
        <v>#VALUE!</v>
      </c>
      <c r="AT425" s="5" t="e">
        <f>A_R[[#This Row],[19+]]-A_R[[#This Row],[20+]]</f>
        <v>#VALUE!</v>
      </c>
      <c r="AU425" s="5" t="e">
        <f>A_R[[#This Row],[20+]]-A_R[[#This Row],[21+]]</f>
        <v>#VALUE!</v>
      </c>
      <c r="AV425" s="5" t="e">
        <f>A_R[[#This Row],[21+]]-A_R[[#This Row],[22+]]</f>
        <v>#VALUE!</v>
      </c>
      <c r="AW425" s="5" t="e">
        <f>A_R[[#This Row],[22+]]-A_R[[#This Row],[23+]]</f>
        <v>#VALUE!</v>
      </c>
      <c r="AX425" s="5" t="e">
        <f>A_R[[#This Row],[23+]]-A_R[[#This Row],[24+]]</f>
        <v>#VALUE!</v>
      </c>
      <c r="AY425" s="5" t="e">
        <f>A_R[[#This Row],[24+]]-A_R[[#This Row],[25+]]</f>
        <v>#VALUE!</v>
      </c>
      <c r="AZ425" s="5" t="e">
        <f>A_R[[#This Row],[25+]]-A_R[[#This Row],[26+]]</f>
        <v>#VALUE!</v>
      </c>
      <c r="BA425" s="5" t="e">
        <f>A_R[[#This Row],[26+]]-A_R[[#This Row],[27+]]</f>
        <v>#VALUE!</v>
      </c>
      <c r="BB425" s="5" t="e">
        <f>A_R[[#This Row],[27+]]-A_R[[#This Row],[28+]]</f>
        <v>#VALUE!</v>
      </c>
    </row>
    <row r="426" spans="32:54" x14ac:dyDescent="0.25">
      <c r="AF426" s="5" t="e">
        <f>A_R[[#This Row],[5+]]-A_R[[#This Row],[6+]]</f>
        <v>#VALUE!</v>
      </c>
      <c r="AG426" s="5" t="e">
        <f>A_R[[#This Row],[6+]]-A_R[[#This Row],[7+]]</f>
        <v>#VALUE!</v>
      </c>
      <c r="AH426" s="5" t="e">
        <f>A_R[[#This Row],[7+]]-A_R[[#This Row],[8+]]</f>
        <v>#VALUE!</v>
      </c>
      <c r="AI426" s="5" t="e">
        <f>A_R[[#This Row],[8+]]-A_R[[#This Row],[9+]]</f>
        <v>#VALUE!</v>
      </c>
      <c r="AJ426" s="5" t="e">
        <f>A_R[[#This Row],[9+]]-A_R[[#This Row],[10+]]</f>
        <v>#VALUE!</v>
      </c>
      <c r="AK426" s="5" t="e">
        <f>A_R[[#This Row],[10+]]-A_R[[#This Row],[11+]]</f>
        <v>#VALUE!</v>
      </c>
      <c r="AL426" s="5" t="e">
        <f>A_R[[#This Row],[11+]]-A_R[[#This Row],[12+]]</f>
        <v>#VALUE!</v>
      </c>
      <c r="AM426" s="5" t="e">
        <f>A_R[[#This Row],[12+]]-A_R[[#This Row],[13+]]</f>
        <v>#VALUE!</v>
      </c>
      <c r="AN426" s="5" t="e">
        <f>A_R[[#This Row],[13+]]-A_R[[#This Row],[14+]]</f>
        <v>#VALUE!</v>
      </c>
      <c r="AO426" s="5" t="e">
        <f>A_R[[#This Row],[14+]]-A_R[[#This Row],[15+]]</f>
        <v>#VALUE!</v>
      </c>
      <c r="AP426" s="5" t="e">
        <f>A_R[[#This Row],[15+]]-A_R[[#This Row],[16+]]</f>
        <v>#VALUE!</v>
      </c>
      <c r="AQ426" s="5" t="e">
        <f>A_R[[#This Row],[16+]]-A_R[[#This Row],[17+]]</f>
        <v>#VALUE!</v>
      </c>
      <c r="AR426" s="5" t="e">
        <f>A_R[[#This Row],[17+]]-A_R[[#This Row],[18+]]</f>
        <v>#VALUE!</v>
      </c>
      <c r="AS426" s="5" t="e">
        <f>A_R[[#This Row],[18+]]-A_R[[#This Row],[19+]]</f>
        <v>#VALUE!</v>
      </c>
      <c r="AT426" s="5" t="e">
        <f>A_R[[#This Row],[19+]]-A_R[[#This Row],[20+]]</f>
        <v>#VALUE!</v>
      </c>
      <c r="AU426" s="5" t="e">
        <f>A_R[[#This Row],[20+]]-A_R[[#This Row],[21+]]</f>
        <v>#VALUE!</v>
      </c>
      <c r="AV426" s="5" t="e">
        <f>A_R[[#This Row],[21+]]-A_R[[#This Row],[22+]]</f>
        <v>#VALUE!</v>
      </c>
      <c r="AW426" s="5" t="e">
        <f>A_R[[#This Row],[22+]]-A_R[[#This Row],[23+]]</f>
        <v>#VALUE!</v>
      </c>
      <c r="AX426" s="5" t="e">
        <f>A_R[[#This Row],[23+]]-A_R[[#This Row],[24+]]</f>
        <v>#VALUE!</v>
      </c>
      <c r="AY426" s="5" t="e">
        <f>A_R[[#This Row],[24+]]-A_R[[#This Row],[25+]]</f>
        <v>#VALUE!</v>
      </c>
      <c r="AZ426" s="5" t="e">
        <f>A_R[[#This Row],[25+]]-A_R[[#This Row],[26+]]</f>
        <v>#VALUE!</v>
      </c>
      <c r="BA426" s="5" t="e">
        <f>A_R[[#This Row],[26+]]-A_R[[#This Row],[27+]]</f>
        <v>#VALUE!</v>
      </c>
      <c r="BB426" s="5" t="e">
        <f>A_R[[#This Row],[27+]]-A_R[[#This Row],[28+]]</f>
        <v>#VALUE!</v>
      </c>
    </row>
    <row r="427" spans="32:54" x14ac:dyDescent="0.25">
      <c r="AF427" s="5" t="e">
        <f>A_R[[#This Row],[5+]]-A_R[[#This Row],[6+]]</f>
        <v>#VALUE!</v>
      </c>
      <c r="AG427" s="5" t="e">
        <f>A_R[[#This Row],[6+]]-A_R[[#This Row],[7+]]</f>
        <v>#VALUE!</v>
      </c>
      <c r="AH427" s="5" t="e">
        <f>A_R[[#This Row],[7+]]-A_R[[#This Row],[8+]]</f>
        <v>#VALUE!</v>
      </c>
      <c r="AI427" s="5" t="e">
        <f>A_R[[#This Row],[8+]]-A_R[[#This Row],[9+]]</f>
        <v>#VALUE!</v>
      </c>
      <c r="AJ427" s="5" t="e">
        <f>A_R[[#This Row],[9+]]-A_R[[#This Row],[10+]]</f>
        <v>#VALUE!</v>
      </c>
      <c r="AK427" s="5" t="e">
        <f>A_R[[#This Row],[10+]]-A_R[[#This Row],[11+]]</f>
        <v>#VALUE!</v>
      </c>
      <c r="AL427" s="5" t="e">
        <f>A_R[[#This Row],[11+]]-A_R[[#This Row],[12+]]</f>
        <v>#VALUE!</v>
      </c>
      <c r="AM427" s="5" t="e">
        <f>A_R[[#This Row],[12+]]-A_R[[#This Row],[13+]]</f>
        <v>#VALUE!</v>
      </c>
      <c r="AN427" s="5" t="e">
        <f>A_R[[#This Row],[13+]]-A_R[[#This Row],[14+]]</f>
        <v>#VALUE!</v>
      </c>
      <c r="AO427" s="5" t="e">
        <f>A_R[[#This Row],[14+]]-A_R[[#This Row],[15+]]</f>
        <v>#VALUE!</v>
      </c>
      <c r="AP427" s="5" t="e">
        <f>A_R[[#This Row],[15+]]-A_R[[#This Row],[16+]]</f>
        <v>#VALUE!</v>
      </c>
      <c r="AQ427" s="5" t="e">
        <f>A_R[[#This Row],[16+]]-A_R[[#This Row],[17+]]</f>
        <v>#VALUE!</v>
      </c>
      <c r="AR427" s="5" t="e">
        <f>A_R[[#This Row],[17+]]-A_R[[#This Row],[18+]]</f>
        <v>#VALUE!</v>
      </c>
      <c r="AS427" s="5" t="e">
        <f>A_R[[#This Row],[18+]]-A_R[[#This Row],[19+]]</f>
        <v>#VALUE!</v>
      </c>
      <c r="AT427" s="5" t="e">
        <f>A_R[[#This Row],[19+]]-A_R[[#This Row],[20+]]</f>
        <v>#VALUE!</v>
      </c>
      <c r="AU427" s="5" t="e">
        <f>A_R[[#This Row],[20+]]-A_R[[#This Row],[21+]]</f>
        <v>#VALUE!</v>
      </c>
      <c r="AV427" s="5" t="e">
        <f>A_R[[#This Row],[21+]]-A_R[[#This Row],[22+]]</f>
        <v>#VALUE!</v>
      </c>
      <c r="AW427" s="5" t="e">
        <f>A_R[[#This Row],[22+]]-A_R[[#This Row],[23+]]</f>
        <v>#VALUE!</v>
      </c>
      <c r="AX427" s="5" t="e">
        <f>A_R[[#This Row],[23+]]-A_R[[#This Row],[24+]]</f>
        <v>#VALUE!</v>
      </c>
      <c r="AY427" s="5" t="e">
        <f>A_R[[#This Row],[24+]]-A_R[[#This Row],[25+]]</f>
        <v>#VALUE!</v>
      </c>
      <c r="AZ427" s="5" t="e">
        <f>A_R[[#This Row],[25+]]-A_R[[#This Row],[26+]]</f>
        <v>#VALUE!</v>
      </c>
      <c r="BA427" s="5" t="e">
        <f>A_R[[#This Row],[26+]]-A_R[[#This Row],[27+]]</f>
        <v>#VALUE!</v>
      </c>
      <c r="BB427" s="5" t="e">
        <f>A_R[[#This Row],[27+]]-A_R[[#This Row],[28+]]</f>
        <v>#VALUE!</v>
      </c>
    </row>
    <row r="428" spans="32:54" x14ac:dyDescent="0.25">
      <c r="AF428" s="5" t="e">
        <f>A_R[[#This Row],[5+]]-A_R[[#This Row],[6+]]</f>
        <v>#VALUE!</v>
      </c>
      <c r="AG428" s="5" t="e">
        <f>A_R[[#This Row],[6+]]-A_R[[#This Row],[7+]]</f>
        <v>#VALUE!</v>
      </c>
      <c r="AH428" s="5" t="e">
        <f>A_R[[#This Row],[7+]]-A_R[[#This Row],[8+]]</f>
        <v>#VALUE!</v>
      </c>
      <c r="AI428" s="5" t="e">
        <f>A_R[[#This Row],[8+]]-A_R[[#This Row],[9+]]</f>
        <v>#VALUE!</v>
      </c>
      <c r="AJ428" s="5" t="e">
        <f>A_R[[#This Row],[9+]]-A_R[[#This Row],[10+]]</f>
        <v>#VALUE!</v>
      </c>
      <c r="AK428" s="5" t="e">
        <f>A_R[[#This Row],[10+]]-A_R[[#This Row],[11+]]</f>
        <v>#VALUE!</v>
      </c>
      <c r="AL428" s="5" t="e">
        <f>A_R[[#This Row],[11+]]-A_R[[#This Row],[12+]]</f>
        <v>#VALUE!</v>
      </c>
      <c r="AM428" s="5" t="e">
        <f>A_R[[#This Row],[12+]]-A_R[[#This Row],[13+]]</f>
        <v>#VALUE!</v>
      </c>
      <c r="AN428" s="5" t="e">
        <f>A_R[[#This Row],[13+]]-A_R[[#This Row],[14+]]</f>
        <v>#VALUE!</v>
      </c>
      <c r="AO428" s="5" t="e">
        <f>A_R[[#This Row],[14+]]-A_R[[#This Row],[15+]]</f>
        <v>#VALUE!</v>
      </c>
      <c r="AP428" s="5" t="e">
        <f>A_R[[#This Row],[15+]]-A_R[[#This Row],[16+]]</f>
        <v>#VALUE!</v>
      </c>
      <c r="AQ428" s="5" t="e">
        <f>A_R[[#This Row],[16+]]-A_R[[#This Row],[17+]]</f>
        <v>#VALUE!</v>
      </c>
      <c r="AR428" s="5" t="e">
        <f>A_R[[#This Row],[17+]]-A_R[[#This Row],[18+]]</f>
        <v>#VALUE!</v>
      </c>
      <c r="AS428" s="5" t="e">
        <f>A_R[[#This Row],[18+]]-A_R[[#This Row],[19+]]</f>
        <v>#VALUE!</v>
      </c>
      <c r="AT428" s="5" t="e">
        <f>A_R[[#This Row],[19+]]-A_R[[#This Row],[20+]]</f>
        <v>#VALUE!</v>
      </c>
      <c r="AU428" s="5" t="e">
        <f>A_R[[#This Row],[20+]]-A_R[[#This Row],[21+]]</f>
        <v>#VALUE!</v>
      </c>
      <c r="AV428" s="5" t="e">
        <f>A_R[[#This Row],[21+]]-A_R[[#This Row],[22+]]</f>
        <v>#VALUE!</v>
      </c>
      <c r="AW428" s="5" t="e">
        <f>A_R[[#This Row],[22+]]-A_R[[#This Row],[23+]]</f>
        <v>#VALUE!</v>
      </c>
      <c r="AX428" s="5" t="e">
        <f>A_R[[#This Row],[23+]]-A_R[[#This Row],[24+]]</f>
        <v>#VALUE!</v>
      </c>
      <c r="AY428" s="5" t="e">
        <f>A_R[[#This Row],[24+]]-A_R[[#This Row],[25+]]</f>
        <v>#VALUE!</v>
      </c>
      <c r="AZ428" s="5" t="e">
        <f>A_R[[#This Row],[25+]]-A_R[[#This Row],[26+]]</f>
        <v>#VALUE!</v>
      </c>
      <c r="BA428" s="5" t="e">
        <f>A_R[[#This Row],[26+]]-A_R[[#This Row],[27+]]</f>
        <v>#VALUE!</v>
      </c>
      <c r="BB428" s="5" t="e">
        <f>A_R[[#This Row],[27+]]-A_R[[#This Row],[28+]]</f>
        <v>#VALUE!</v>
      </c>
    </row>
    <row r="429" spans="32:54" x14ac:dyDescent="0.25">
      <c r="AF429" s="5" t="e">
        <f>A_R[[#This Row],[5+]]-A_R[[#This Row],[6+]]</f>
        <v>#VALUE!</v>
      </c>
      <c r="AG429" s="5" t="e">
        <f>A_R[[#This Row],[6+]]-A_R[[#This Row],[7+]]</f>
        <v>#VALUE!</v>
      </c>
      <c r="AH429" s="5" t="e">
        <f>A_R[[#This Row],[7+]]-A_R[[#This Row],[8+]]</f>
        <v>#VALUE!</v>
      </c>
      <c r="AI429" s="5" t="e">
        <f>A_R[[#This Row],[8+]]-A_R[[#This Row],[9+]]</f>
        <v>#VALUE!</v>
      </c>
      <c r="AJ429" s="5" t="e">
        <f>A_R[[#This Row],[9+]]-A_R[[#This Row],[10+]]</f>
        <v>#VALUE!</v>
      </c>
      <c r="AK429" s="5" t="e">
        <f>A_R[[#This Row],[10+]]-A_R[[#This Row],[11+]]</f>
        <v>#VALUE!</v>
      </c>
      <c r="AL429" s="5" t="e">
        <f>A_R[[#This Row],[11+]]-A_R[[#This Row],[12+]]</f>
        <v>#VALUE!</v>
      </c>
      <c r="AM429" s="5" t="e">
        <f>A_R[[#This Row],[12+]]-A_R[[#This Row],[13+]]</f>
        <v>#VALUE!</v>
      </c>
      <c r="AN429" s="5" t="e">
        <f>A_R[[#This Row],[13+]]-A_R[[#This Row],[14+]]</f>
        <v>#VALUE!</v>
      </c>
      <c r="AO429" s="5" t="e">
        <f>A_R[[#This Row],[14+]]-A_R[[#This Row],[15+]]</f>
        <v>#VALUE!</v>
      </c>
      <c r="AP429" s="5" t="e">
        <f>A_R[[#This Row],[15+]]-A_R[[#This Row],[16+]]</f>
        <v>#VALUE!</v>
      </c>
      <c r="AQ429" s="5" t="e">
        <f>A_R[[#This Row],[16+]]-A_R[[#This Row],[17+]]</f>
        <v>#VALUE!</v>
      </c>
      <c r="AR429" s="5" t="e">
        <f>A_R[[#This Row],[17+]]-A_R[[#This Row],[18+]]</f>
        <v>#VALUE!</v>
      </c>
      <c r="AS429" s="5" t="e">
        <f>A_R[[#This Row],[18+]]-A_R[[#This Row],[19+]]</f>
        <v>#VALUE!</v>
      </c>
      <c r="AT429" s="5" t="e">
        <f>A_R[[#This Row],[19+]]-A_R[[#This Row],[20+]]</f>
        <v>#VALUE!</v>
      </c>
      <c r="AU429" s="5" t="e">
        <f>A_R[[#This Row],[20+]]-A_R[[#This Row],[21+]]</f>
        <v>#VALUE!</v>
      </c>
      <c r="AV429" s="5" t="e">
        <f>A_R[[#This Row],[21+]]-A_R[[#This Row],[22+]]</f>
        <v>#VALUE!</v>
      </c>
      <c r="AW429" s="5" t="e">
        <f>A_R[[#This Row],[22+]]-A_R[[#This Row],[23+]]</f>
        <v>#VALUE!</v>
      </c>
      <c r="AX429" s="5" t="e">
        <f>A_R[[#This Row],[23+]]-A_R[[#This Row],[24+]]</f>
        <v>#VALUE!</v>
      </c>
      <c r="AY429" s="5" t="e">
        <f>A_R[[#This Row],[24+]]-A_R[[#This Row],[25+]]</f>
        <v>#VALUE!</v>
      </c>
      <c r="AZ429" s="5" t="e">
        <f>A_R[[#This Row],[25+]]-A_R[[#This Row],[26+]]</f>
        <v>#VALUE!</v>
      </c>
      <c r="BA429" s="5" t="e">
        <f>A_R[[#This Row],[26+]]-A_R[[#This Row],[27+]]</f>
        <v>#VALUE!</v>
      </c>
      <c r="BB429" s="5" t="e">
        <f>A_R[[#This Row],[27+]]-A_R[[#This Row],[28+]]</f>
        <v>#VALUE!</v>
      </c>
    </row>
    <row r="430" spans="32:54" x14ac:dyDescent="0.25">
      <c r="AF430" s="5" t="e">
        <f>A_R[[#This Row],[5+]]-A_R[[#This Row],[6+]]</f>
        <v>#VALUE!</v>
      </c>
      <c r="AG430" s="5" t="e">
        <f>A_R[[#This Row],[6+]]-A_R[[#This Row],[7+]]</f>
        <v>#VALUE!</v>
      </c>
      <c r="AH430" s="5" t="e">
        <f>A_R[[#This Row],[7+]]-A_R[[#This Row],[8+]]</f>
        <v>#VALUE!</v>
      </c>
      <c r="AI430" s="5" t="e">
        <f>A_R[[#This Row],[8+]]-A_R[[#This Row],[9+]]</f>
        <v>#VALUE!</v>
      </c>
      <c r="AJ430" s="5" t="e">
        <f>A_R[[#This Row],[9+]]-A_R[[#This Row],[10+]]</f>
        <v>#VALUE!</v>
      </c>
      <c r="AK430" s="5" t="e">
        <f>A_R[[#This Row],[10+]]-A_R[[#This Row],[11+]]</f>
        <v>#VALUE!</v>
      </c>
      <c r="AL430" s="5" t="e">
        <f>A_R[[#This Row],[11+]]-A_R[[#This Row],[12+]]</f>
        <v>#VALUE!</v>
      </c>
      <c r="AM430" s="5" t="e">
        <f>A_R[[#This Row],[12+]]-A_R[[#This Row],[13+]]</f>
        <v>#VALUE!</v>
      </c>
      <c r="AN430" s="5" t="e">
        <f>A_R[[#This Row],[13+]]-A_R[[#This Row],[14+]]</f>
        <v>#VALUE!</v>
      </c>
      <c r="AO430" s="5" t="e">
        <f>A_R[[#This Row],[14+]]-A_R[[#This Row],[15+]]</f>
        <v>#VALUE!</v>
      </c>
      <c r="AP430" s="5" t="e">
        <f>A_R[[#This Row],[15+]]-A_R[[#This Row],[16+]]</f>
        <v>#VALUE!</v>
      </c>
      <c r="AQ430" s="5" t="e">
        <f>A_R[[#This Row],[16+]]-A_R[[#This Row],[17+]]</f>
        <v>#VALUE!</v>
      </c>
      <c r="AR430" s="5" t="e">
        <f>A_R[[#This Row],[17+]]-A_R[[#This Row],[18+]]</f>
        <v>#VALUE!</v>
      </c>
      <c r="AS430" s="5" t="e">
        <f>A_R[[#This Row],[18+]]-A_R[[#This Row],[19+]]</f>
        <v>#VALUE!</v>
      </c>
      <c r="AT430" s="5" t="e">
        <f>A_R[[#This Row],[19+]]-A_R[[#This Row],[20+]]</f>
        <v>#VALUE!</v>
      </c>
      <c r="AU430" s="5" t="e">
        <f>A_R[[#This Row],[20+]]-A_R[[#This Row],[21+]]</f>
        <v>#VALUE!</v>
      </c>
      <c r="AV430" s="5" t="e">
        <f>A_R[[#This Row],[21+]]-A_R[[#This Row],[22+]]</f>
        <v>#VALUE!</v>
      </c>
      <c r="AW430" s="5" t="e">
        <f>A_R[[#This Row],[22+]]-A_R[[#This Row],[23+]]</f>
        <v>#VALUE!</v>
      </c>
      <c r="AX430" s="5" t="e">
        <f>A_R[[#This Row],[23+]]-A_R[[#This Row],[24+]]</f>
        <v>#VALUE!</v>
      </c>
      <c r="AY430" s="5" t="e">
        <f>A_R[[#This Row],[24+]]-A_R[[#This Row],[25+]]</f>
        <v>#VALUE!</v>
      </c>
      <c r="AZ430" s="5" t="e">
        <f>A_R[[#This Row],[25+]]-A_R[[#This Row],[26+]]</f>
        <v>#VALUE!</v>
      </c>
      <c r="BA430" s="5" t="e">
        <f>A_R[[#This Row],[26+]]-A_R[[#This Row],[27+]]</f>
        <v>#VALUE!</v>
      </c>
      <c r="BB430" s="5" t="e">
        <f>A_R[[#This Row],[27+]]-A_R[[#This Row],[28+]]</f>
        <v>#VALUE!</v>
      </c>
    </row>
    <row r="431" spans="32:54" x14ac:dyDescent="0.25">
      <c r="AF431" s="5" t="e">
        <f>A_R[[#This Row],[5+]]-A_R[[#This Row],[6+]]</f>
        <v>#VALUE!</v>
      </c>
      <c r="AG431" s="5" t="e">
        <f>A_R[[#This Row],[6+]]-A_R[[#This Row],[7+]]</f>
        <v>#VALUE!</v>
      </c>
      <c r="AH431" s="5" t="e">
        <f>A_R[[#This Row],[7+]]-A_R[[#This Row],[8+]]</f>
        <v>#VALUE!</v>
      </c>
      <c r="AI431" s="5" t="e">
        <f>A_R[[#This Row],[8+]]-A_R[[#This Row],[9+]]</f>
        <v>#VALUE!</v>
      </c>
      <c r="AJ431" s="5" t="e">
        <f>A_R[[#This Row],[9+]]-A_R[[#This Row],[10+]]</f>
        <v>#VALUE!</v>
      </c>
      <c r="AK431" s="5" t="e">
        <f>A_R[[#This Row],[10+]]-A_R[[#This Row],[11+]]</f>
        <v>#VALUE!</v>
      </c>
      <c r="AL431" s="5" t="e">
        <f>A_R[[#This Row],[11+]]-A_R[[#This Row],[12+]]</f>
        <v>#VALUE!</v>
      </c>
      <c r="AM431" s="5" t="e">
        <f>A_R[[#This Row],[12+]]-A_R[[#This Row],[13+]]</f>
        <v>#VALUE!</v>
      </c>
      <c r="AN431" s="5" t="e">
        <f>A_R[[#This Row],[13+]]-A_R[[#This Row],[14+]]</f>
        <v>#VALUE!</v>
      </c>
      <c r="AO431" s="5" t="e">
        <f>A_R[[#This Row],[14+]]-A_R[[#This Row],[15+]]</f>
        <v>#VALUE!</v>
      </c>
      <c r="AP431" s="5" t="e">
        <f>A_R[[#This Row],[15+]]-A_R[[#This Row],[16+]]</f>
        <v>#VALUE!</v>
      </c>
      <c r="AQ431" s="5" t="e">
        <f>A_R[[#This Row],[16+]]-A_R[[#This Row],[17+]]</f>
        <v>#VALUE!</v>
      </c>
      <c r="AR431" s="5" t="e">
        <f>A_R[[#This Row],[17+]]-A_R[[#This Row],[18+]]</f>
        <v>#VALUE!</v>
      </c>
      <c r="AS431" s="5" t="e">
        <f>A_R[[#This Row],[18+]]-A_R[[#This Row],[19+]]</f>
        <v>#VALUE!</v>
      </c>
      <c r="AT431" s="5" t="e">
        <f>A_R[[#This Row],[19+]]-A_R[[#This Row],[20+]]</f>
        <v>#VALUE!</v>
      </c>
      <c r="AU431" s="5" t="e">
        <f>A_R[[#This Row],[20+]]-A_R[[#This Row],[21+]]</f>
        <v>#VALUE!</v>
      </c>
      <c r="AV431" s="5" t="e">
        <f>A_R[[#This Row],[21+]]-A_R[[#This Row],[22+]]</f>
        <v>#VALUE!</v>
      </c>
      <c r="AW431" s="5" t="e">
        <f>A_R[[#This Row],[22+]]-A_R[[#This Row],[23+]]</f>
        <v>#VALUE!</v>
      </c>
      <c r="AX431" s="5" t="e">
        <f>A_R[[#This Row],[23+]]-A_R[[#This Row],[24+]]</f>
        <v>#VALUE!</v>
      </c>
      <c r="AY431" s="5" t="e">
        <f>A_R[[#This Row],[24+]]-A_R[[#This Row],[25+]]</f>
        <v>#VALUE!</v>
      </c>
      <c r="AZ431" s="5" t="e">
        <f>A_R[[#This Row],[25+]]-A_R[[#This Row],[26+]]</f>
        <v>#VALUE!</v>
      </c>
      <c r="BA431" s="5" t="e">
        <f>A_R[[#This Row],[26+]]-A_R[[#This Row],[27+]]</f>
        <v>#VALUE!</v>
      </c>
      <c r="BB431" s="5" t="e">
        <f>A_R[[#This Row],[27+]]-A_R[[#This Row],[28+]]</f>
        <v>#VALUE!</v>
      </c>
    </row>
    <row r="432" spans="32:54" x14ac:dyDescent="0.25">
      <c r="AF432" s="5" t="e">
        <f>A_R[[#This Row],[5+]]-A_R[[#This Row],[6+]]</f>
        <v>#VALUE!</v>
      </c>
      <c r="AG432" s="5" t="e">
        <f>A_R[[#This Row],[6+]]-A_R[[#This Row],[7+]]</f>
        <v>#VALUE!</v>
      </c>
      <c r="AH432" s="5" t="e">
        <f>A_R[[#This Row],[7+]]-A_R[[#This Row],[8+]]</f>
        <v>#VALUE!</v>
      </c>
      <c r="AI432" s="5" t="e">
        <f>A_R[[#This Row],[8+]]-A_R[[#This Row],[9+]]</f>
        <v>#VALUE!</v>
      </c>
      <c r="AJ432" s="5" t="e">
        <f>A_R[[#This Row],[9+]]-A_R[[#This Row],[10+]]</f>
        <v>#VALUE!</v>
      </c>
      <c r="AK432" s="5" t="e">
        <f>A_R[[#This Row],[10+]]-A_R[[#This Row],[11+]]</f>
        <v>#VALUE!</v>
      </c>
      <c r="AL432" s="5" t="e">
        <f>A_R[[#This Row],[11+]]-A_R[[#This Row],[12+]]</f>
        <v>#VALUE!</v>
      </c>
      <c r="AM432" s="5" t="e">
        <f>A_R[[#This Row],[12+]]-A_R[[#This Row],[13+]]</f>
        <v>#VALUE!</v>
      </c>
      <c r="AN432" s="5" t="e">
        <f>A_R[[#This Row],[13+]]-A_R[[#This Row],[14+]]</f>
        <v>#VALUE!</v>
      </c>
      <c r="AO432" s="5" t="e">
        <f>A_R[[#This Row],[14+]]-A_R[[#This Row],[15+]]</f>
        <v>#VALUE!</v>
      </c>
      <c r="AP432" s="5" t="e">
        <f>A_R[[#This Row],[15+]]-A_R[[#This Row],[16+]]</f>
        <v>#VALUE!</v>
      </c>
      <c r="AQ432" s="5" t="e">
        <f>A_R[[#This Row],[16+]]-A_R[[#This Row],[17+]]</f>
        <v>#VALUE!</v>
      </c>
      <c r="AR432" s="5" t="e">
        <f>A_R[[#This Row],[17+]]-A_R[[#This Row],[18+]]</f>
        <v>#VALUE!</v>
      </c>
      <c r="AS432" s="5" t="e">
        <f>A_R[[#This Row],[18+]]-A_R[[#This Row],[19+]]</f>
        <v>#VALUE!</v>
      </c>
      <c r="AT432" s="5" t="e">
        <f>A_R[[#This Row],[19+]]-A_R[[#This Row],[20+]]</f>
        <v>#VALUE!</v>
      </c>
      <c r="AU432" s="5" t="e">
        <f>A_R[[#This Row],[20+]]-A_R[[#This Row],[21+]]</f>
        <v>#VALUE!</v>
      </c>
      <c r="AV432" s="5" t="e">
        <f>A_R[[#This Row],[21+]]-A_R[[#This Row],[22+]]</f>
        <v>#VALUE!</v>
      </c>
      <c r="AW432" s="5" t="e">
        <f>A_R[[#This Row],[22+]]-A_R[[#This Row],[23+]]</f>
        <v>#VALUE!</v>
      </c>
      <c r="AX432" s="5" t="e">
        <f>A_R[[#This Row],[23+]]-A_R[[#This Row],[24+]]</f>
        <v>#VALUE!</v>
      </c>
      <c r="AY432" s="5" t="e">
        <f>A_R[[#This Row],[24+]]-A_R[[#This Row],[25+]]</f>
        <v>#VALUE!</v>
      </c>
      <c r="AZ432" s="5" t="e">
        <f>A_R[[#This Row],[25+]]-A_R[[#This Row],[26+]]</f>
        <v>#VALUE!</v>
      </c>
      <c r="BA432" s="5" t="e">
        <f>A_R[[#This Row],[26+]]-A_R[[#This Row],[27+]]</f>
        <v>#VALUE!</v>
      </c>
      <c r="BB432" s="5" t="e">
        <f>A_R[[#This Row],[27+]]-A_R[[#This Row],[28+]]</f>
        <v>#VALUE!</v>
      </c>
    </row>
    <row r="433" spans="32:54" x14ac:dyDescent="0.25">
      <c r="AF433" s="5" t="e">
        <f>A_R[[#This Row],[5+]]-A_R[[#This Row],[6+]]</f>
        <v>#VALUE!</v>
      </c>
      <c r="AG433" s="5" t="e">
        <f>A_R[[#This Row],[6+]]-A_R[[#This Row],[7+]]</f>
        <v>#VALUE!</v>
      </c>
      <c r="AH433" s="5" t="e">
        <f>A_R[[#This Row],[7+]]-A_R[[#This Row],[8+]]</f>
        <v>#VALUE!</v>
      </c>
      <c r="AI433" s="5" t="e">
        <f>A_R[[#This Row],[8+]]-A_R[[#This Row],[9+]]</f>
        <v>#VALUE!</v>
      </c>
      <c r="AJ433" s="5" t="e">
        <f>A_R[[#This Row],[9+]]-A_R[[#This Row],[10+]]</f>
        <v>#VALUE!</v>
      </c>
      <c r="AK433" s="5" t="e">
        <f>A_R[[#This Row],[10+]]-A_R[[#This Row],[11+]]</f>
        <v>#VALUE!</v>
      </c>
      <c r="AL433" s="5" t="e">
        <f>A_R[[#This Row],[11+]]-A_R[[#This Row],[12+]]</f>
        <v>#VALUE!</v>
      </c>
      <c r="AM433" s="5" t="e">
        <f>A_R[[#This Row],[12+]]-A_R[[#This Row],[13+]]</f>
        <v>#VALUE!</v>
      </c>
      <c r="AN433" s="5" t="e">
        <f>A_R[[#This Row],[13+]]-A_R[[#This Row],[14+]]</f>
        <v>#VALUE!</v>
      </c>
      <c r="AO433" s="5" t="e">
        <f>A_R[[#This Row],[14+]]-A_R[[#This Row],[15+]]</f>
        <v>#VALUE!</v>
      </c>
      <c r="AP433" s="5" t="e">
        <f>A_R[[#This Row],[15+]]-A_R[[#This Row],[16+]]</f>
        <v>#VALUE!</v>
      </c>
      <c r="AQ433" s="5" t="e">
        <f>A_R[[#This Row],[16+]]-A_R[[#This Row],[17+]]</f>
        <v>#VALUE!</v>
      </c>
      <c r="AR433" s="5" t="e">
        <f>A_R[[#This Row],[17+]]-A_R[[#This Row],[18+]]</f>
        <v>#VALUE!</v>
      </c>
      <c r="AS433" s="5" t="e">
        <f>A_R[[#This Row],[18+]]-A_R[[#This Row],[19+]]</f>
        <v>#VALUE!</v>
      </c>
      <c r="AT433" s="5" t="e">
        <f>A_R[[#This Row],[19+]]-A_R[[#This Row],[20+]]</f>
        <v>#VALUE!</v>
      </c>
      <c r="AU433" s="5" t="e">
        <f>A_R[[#This Row],[20+]]-A_R[[#This Row],[21+]]</f>
        <v>#VALUE!</v>
      </c>
      <c r="AV433" s="5" t="e">
        <f>A_R[[#This Row],[21+]]-A_R[[#This Row],[22+]]</f>
        <v>#VALUE!</v>
      </c>
      <c r="AW433" s="5" t="e">
        <f>A_R[[#This Row],[22+]]-A_R[[#This Row],[23+]]</f>
        <v>#VALUE!</v>
      </c>
      <c r="AX433" s="5" t="e">
        <f>A_R[[#This Row],[23+]]-A_R[[#This Row],[24+]]</f>
        <v>#VALUE!</v>
      </c>
      <c r="AY433" s="5" t="e">
        <f>A_R[[#This Row],[24+]]-A_R[[#This Row],[25+]]</f>
        <v>#VALUE!</v>
      </c>
      <c r="AZ433" s="5" t="e">
        <f>A_R[[#This Row],[25+]]-A_R[[#This Row],[26+]]</f>
        <v>#VALUE!</v>
      </c>
      <c r="BA433" s="5" t="e">
        <f>A_R[[#This Row],[26+]]-A_R[[#This Row],[27+]]</f>
        <v>#VALUE!</v>
      </c>
      <c r="BB433" s="5" t="e">
        <f>A_R[[#This Row],[27+]]-A_R[[#This Row],[28+]]</f>
        <v>#VALUE!</v>
      </c>
    </row>
    <row r="434" spans="32:54" x14ac:dyDescent="0.25">
      <c r="AF434" s="5" t="e">
        <f>A_R[[#This Row],[5+]]-A_R[[#This Row],[6+]]</f>
        <v>#VALUE!</v>
      </c>
      <c r="AG434" s="5" t="e">
        <f>A_R[[#This Row],[6+]]-A_R[[#This Row],[7+]]</f>
        <v>#VALUE!</v>
      </c>
      <c r="AH434" s="5" t="e">
        <f>A_R[[#This Row],[7+]]-A_R[[#This Row],[8+]]</f>
        <v>#VALUE!</v>
      </c>
      <c r="AI434" s="5" t="e">
        <f>A_R[[#This Row],[8+]]-A_R[[#This Row],[9+]]</f>
        <v>#VALUE!</v>
      </c>
      <c r="AJ434" s="5" t="e">
        <f>A_R[[#This Row],[9+]]-A_R[[#This Row],[10+]]</f>
        <v>#VALUE!</v>
      </c>
      <c r="AK434" s="5" t="e">
        <f>A_R[[#This Row],[10+]]-A_R[[#This Row],[11+]]</f>
        <v>#VALUE!</v>
      </c>
      <c r="AL434" s="5" t="e">
        <f>A_R[[#This Row],[11+]]-A_R[[#This Row],[12+]]</f>
        <v>#VALUE!</v>
      </c>
      <c r="AM434" s="5" t="e">
        <f>A_R[[#This Row],[12+]]-A_R[[#This Row],[13+]]</f>
        <v>#VALUE!</v>
      </c>
      <c r="AN434" s="5" t="e">
        <f>A_R[[#This Row],[13+]]-A_R[[#This Row],[14+]]</f>
        <v>#VALUE!</v>
      </c>
      <c r="AO434" s="5" t="e">
        <f>A_R[[#This Row],[14+]]-A_R[[#This Row],[15+]]</f>
        <v>#VALUE!</v>
      </c>
      <c r="AP434" s="5" t="e">
        <f>A_R[[#This Row],[15+]]-A_R[[#This Row],[16+]]</f>
        <v>#VALUE!</v>
      </c>
      <c r="AQ434" s="5" t="e">
        <f>A_R[[#This Row],[16+]]-A_R[[#This Row],[17+]]</f>
        <v>#VALUE!</v>
      </c>
      <c r="AR434" s="5" t="e">
        <f>A_R[[#This Row],[17+]]-A_R[[#This Row],[18+]]</f>
        <v>#VALUE!</v>
      </c>
      <c r="AS434" s="5" t="e">
        <f>A_R[[#This Row],[18+]]-A_R[[#This Row],[19+]]</f>
        <v>#VALUE!</v>
      </c>
      <c r="AT434" s="5" t="e">
        <f>A_R[[#This Row],[19+]]-A_R[[#This Row],[20+]]</f>
        <v>#VALUE!</v>
      </c>
      <c r="AU434" s="5" t="e">
        <f>A_R[[#This Row],[20+]]-A_R[[#This Row],[21+]]</f>
        <v>#VALUE!</v>
      </c>
      <c r="AV434" s="5" t="e">
        <f>A_R[[#This Row],[21+]]-A_R[[#This Row],[22+]]</f>
        <v>#VALUE!</v>
      </c>
      <c r="AW434" s="5" t="e">
        <f>A_R[[#This Row],[22+]]-A_R[[#This Row],[23+]]</f>
        <v>#VALUE!</v>
      </c>
      <c r="AX434" s="5" t="e">
        <f>A_R[[#This Row],[23+]]-A_R[[#This Row],[24+]]</f>
        <v>#VALUE!</v>
      </c>
      <c r="AY434" s="5" t="e">
        <f>A_R[[#This Row],[24+]]-A_R[[#This Row],[25+]]</f>
        <v>#VALUE!</v>
      </c>
      <c r="AZ434" s="5" t="e">
        <f>A_R[[#This Row],[25+]]-A_R[[#This Row],[26+]]</f>
        <v>#VALUE!</v>
      </c>
      <c r="BA434" s="5" t="e">
        <f>A_R[[#This Row],[26+]]-A_R[[#This Row],[27+]]</f>
        <v>#VALUE!</v>
      </c>
      <c r="BB434" s="5" t="e">
        <f>A_R[[#This Row],[27+]]-A_R[[#This Row],[28+]]</f>
        <v>#VALUE!</v>
      </c>
    </row>
    <row r="435" spans="32:54" x14ac:dyDescent="0.25">
      <c r="AF435" s="5" t="e">
        <f>A_R[[#This Row],[5+]]-A_R[[#This Row],[6+]]</f>
        <v>#VALUE!</v>
      </c>
      <c r="AG435" s="5" t="e">
        <f>A_R[[#This Row],[6+]]-A_R[[#This Row],[7+]]</f>
        <v>#VALUE!</v>
      </c>
      <c r="AH435" s="5" t="e">
        <f>A_R[[#This Row],[7+]]-A_R[[#This Row],[8+]]</f>
        <v>#VALUE!</v>
      </c>
      <c r="AI435" s="5" t="e">
        <f>A_R[[#This Row],[8+]]-A_R[[#This Row],[9+]]</f>
        <v>#VALUE!</v>
      </c>
      <c r="AJ435" s="5" t="e">
        <f>A_R[[#This Row],[9+]]-A_R[[#This Row],[10+]]</f>
        <v>#VALUE!</v>
      </c>
      <c r="AK435" s="5" t="e">
        <f>A_R[[#This Row],[10+]]-A_R[[#This Row],[11+]]</f>
        <v>#VALUE!</v>
      </c>
      <c r="AL435" s="5" t="e">
        <f>A_R[[#This Row],[11+]]-A_R[[#This Row],[12+]]</f>
        <v>#VALUE!</v>
      </c>
      <c r="AM435" s="5" t="e">
        <f>A_R[[#This Row],[12+]]-A_R[[#This Row],[13+]]</f>
        <v>#VALUE!</v>
      </c>
      <c r="AN435" s="5" t="e">
        <f>A_R[[#This Row],[13+]]-A_R[[#This Row],[14+]]</f>
        <v>#VALUE!</v>
      </c>
      <c r="AO435" s="5" t="e">
        <f>A_R[[#This Row],[14+]]-A_R[[#This Row],[15+]]</f>
        <v>#VALUE!</v>
      </c>
      <c r="AP435" s="5" t="e">
        <f>A_R[[#This Row],[15+]]-A_R[[#This Row],[16+]]</f>
        <v>#VALUE!</v>
      </c>
      <c r="AQ435" s="5" t="e">
        <f>A_R[[#This Row],[16+]]-A_R[[#This Row],[17+]]</f>
        <v>#VALUE!</v>
      </c>
      <c r="AR435" s="5" t="e">
        <f>A_R[[#This Row],[17+]]-A_R[[#This Row],[18+]]</f>
        <v>#VALUE!</v>
      </c>
      <c r="AS435" s="5" t="e">
        <f>A_R[[#This Row],[18+]]-A_R[[#This Row],[19+]]</f>
        <v>#VALUE!</v>
      </c>
      <c r="AT435" s="5" t="e">
        <f>A_R[[#This Row],[19+]]-A_R[[#This Row],[20+]]</f>
        <v>#VALUE!</v>
      </c>
      <c r="AU435" s="5" t="e">
        <f>A_R[[#This Row],[20+]]-A_R[[#This Row],[21+]]</f>
        <v>#VALUE!</v>
      </c>
      <c r="AV435" s="5" t="e">
        <f>A_R[[#This Row],[21+]]-A_R[[#This Row],[22+]]</f>
        <v>#VALUE!</v>
      </c>
      <c r="AW435" s="5" t="e">
        <f>A_R[[#This Row],[22+]]-A_R[[#This Row],[23+]]</f>
        <v>#VALUE!</v>
      </c>
      <c r="AX435" s="5" t="e">
        <f>A_R[[#This Row],[23+]]-A_R[[#This Row],[24+]]</f>
        <v>#VALUE!</v>
      </c>
      <c r="AY435" s="5" t="e">
        <f>A_R[[#This Row],[24+]]-A_R[[#This Row],[25+]]</f>
        <v>#VALUE!</v>
      </c>
      <c r="AZ435" s="5" t="e">
        <f>A_R[[#This Row],[25+]]-A_R[[#This Row],[26+]]</f>
        <v>#VALUE!</v>
      </c>
      <c r="BA435" s="5" t="e">
        <f>A_R[[#This Row],[26+]]-A_R[[#This Row],[27+]]</f>
        <v>#VALUE!</v>
      </c>
      <c r="BB435" s="5" t="e">
        <f>A_R[[#This Row],[27+]]-A_R[[#This Row],[28+]]</f>
        <v>#VALUE!</v>
      </c>
    </row>
    <row r="436" spans="32:54" x14ac:dyDescent="0.25">
      <c r="AF436" s="5" t="e">
        <f>A_R[[#This Row],[5+]]-A_R[[#This Row],[6+]]</f>
        <v>#VALUE!</v>
      </c>
      <c r="AG436" s="5" t="e">
        <f>A_R[[#This Row],[6+]]-A_R[[#This Row],[7+]]</f>
        <v>#VALUE!</v>
      </c>
      <c r="AH436" s="5" t="e">
        <f>A_R[[#This Row],[7+]]-A_R[[#This Row],[8+]]</f>
        <v>#VALUE!</v>
      </c>
      <c r="AI436" s="5" t="e">
        <f>A_R[[#This Row],[8+]]-A_R[[#This Row],[9+]]</f>
        <v>#VALUE!</v>
      </c>
      <c r="AJ436" s="5" t="e">
        <f>A_R[[#This Row],[9+]]-A_R[[#This Row],[10+]]</f>
        <v>#VALUE!</v>
      </c>
      <c r="AK436" s="5" t="e">
        <f>A_R[[#This Row],[10+]]-A_R[[#This Row],[11+]]</f>
        <v>#VALUE!</v>
      </c>
      <c r="AL436" s="5" t="e">
        <f>A_R[[#This Row],[11+]]-A_R[[#This Row],[12+]]</f>
        <v>#VALUE!</v>
      </c>
      <c r="AM436" s="5" t="e">
        <f>A_R[[#This Row],[12+]]-A_R[[#This Row],[13+]]</f>
        <v>#VALUE!</v>
      </c>
      <c r="AN436" s="5" t="e">
        <f>A_R[[#This Row],[13+]]-A_R[[#This Row],[14+]]</f>
        <v>#VALUE!</v>
      </c>
      <c r="AO436" s="5" t="e">
        <f>A_R[[#This Row],[14+]]-A_R[[#This Row],[15+]]</f>
        <v>#VALUE!</v>
      </c>
      <c r="AP436" s="5" t="e">
        <f>A_R[[#This Row],[15+]]-A_R[[#This Row],[16+]]</f>
        <v>#VALUE!</v>
      </c>
      <c r="AQ436" s="5" t="e">
        <f>A_R[[#This Row],[16+]]-A_R[[#This Row],[17+]]</f>
        <v>#VALUE!</v>
      </c>
      <c r="AR436" s="5" t="e">
        <f>A_R[[#This Row],[17+]]-A_R[[#This Row],[18+]]</f>
        <v>#VALUE!</v>
      </c>
      <c r="AS436" s="5" t="e">
        <f>A_R[[#This Row],[18+]]-A_R[[#This Row],[19+]]</f>
        <v>#VALUE!</v>
      </c>
      <c r="AT436" s="5" t="e">
        <f>A_R[[#This Row],[19+]]-A_R[[#This Row],[20+]]</f>
        <v>#VALUE!</v>
      </c>
      <c r="AU436" s="5" t="e">
        <f>A_R[[#This Row],[20+]]-A_R[[#This Row],[21+]]</f>
        <v>#VALUE!</v>
      </c>
      <c r="AV436" s="5" t="e">
        <f>A_R[[#This Row],[21+]]-A_R[[#This Row],[22+]]</f>
        <v>#VALUE!</v>
      </c>
      <c r="AW436" s="5" t="e">
        <f>A_R[[#This Row],[22+]]-A_R[[#This Row],[23+]]</f>
        <v>#VALUE!</v>
      </c>
      <c r="AX436" s="5" t="e">
        <f>A_R[[#This Row],[23+]]-A_R[[#This Row],[24+]]</f>
        <v>#VALUE!</v>
      </c>
      <c r="AY436" s="5" t="e">
        <f>A_R[[#This Row],[24+]]-A_R[[#This Row],[25+]]</f>
        <v>#VALUE!</v>
      </c>
      <c r="AZ436" s="5" t="e">
        <f>A_R[[#This Row],[25+]]-A_R[[#This Row],[26+]]</f>
        <v>#VALUE!</v>
      </c>
      <c r="BA436" s="5" t="e">
        <f>A_R[[#This Row],[26+]]-A_R[[#This Row],[27+]]</f>
        <v>#VALUE!</v>
      </c>
      <c r="BB436" s="5" t="e">
        <f>A_R[[#This Row],[27+]]-A_R[[#This Row],[28+]]</f>
        <v>#VALUE!</v>
      </c>
    </row>
    <row r="437" spans="32:54" x14ac:dyDescent="0.25">
      <c r="AF437" s="5" t="e">
        <f>A_R[[#This Row],[5+]]-A_R[[#This Row],[6+]]</f>
        <v>#VALUE!</v>
      </c>
      <c r="AG437" s="5" t="e">
        <f>A_R[[#This Row],[6+]]-A_R[[#This Row],[7+]]</f>
        <v>#VALUE!</v>
      </c>
      <c r="AH437" s="5" t="e">
        <f>A_R[[#This Row],[7+]]-A_R[[#This Row],[8+]]</f>
        <v>#VALUE!</v>
      </c>
      <c r="AI437" s="5" t="e">
        <f>A_R[[#This Row],[8+]]-A_R[[#This Row],[9+]]</f>
        <v>#VALUE!</v>
      </c>
      <c r="AJ437" s="5" t="e">
        <f>A_R[[#This Row],[9+]]-A_R[[#This Row],[10+]]</f>
        <v>#VALUE!</v>
      </c>
      <c r="AK437" s="5" t="e">
        <f>A_R[[#This Row],[10+]]-A_R[[#This Row],[11+]]</f>
        <v>#VALUE!</v>
      </c>
      <c r="AL437" s="5" t="e">
        <f>A_R[[#This Row],[11+]]-A_R[[#This Row],[12+]]</f>
        <v>#VALUE!</v>
      </c>
      <c r="AM437" s="5" t="e">
        <f>A_R[[#This Row],[12+]]-A_R[[#This Row],[13+]]</f>
        <v>#VALUE!</v>
      </c>
      <c r="AN437" s="5" t="e">
        <f>A_R[[#This Row],[13+]]-A_R[[#This Row],[14+]]</f>
        <v>#VALUE!</v>
      </c>
      <c r="AO437" s="5" t="e">
        <f>A_R[[#This Row],[14+]]-A_R[[#This Row],[15+]]</f>
        <v>#VALUE!</v>
      </c>
      <c r="AP437" s="5" t="e">
        <f>A_R[[#This Row],[15+]]-A_R[[#This Row],[16+]]</f>
        <v>#VALUE!</v>
      </c>
      <c r="AQ437" s="5" t="e">
        <f>A_R[[#This Row],[16+]]-A_R[[#This Row],[17+]]</f>
        <v>#VALUE!</v>
      </c>
      <c r="AR437" s="5" t="e">
        <f>A_R[[#This Row],[17+]]-A_R[[#This Row],[18+]]</f>
        <v>#VALUE!</v>
      </c>
      <c r="AS437" s="5" t="e">
        <f>A_R[[#This Row],[18+]]-A_R[[#This Row],[19+]]</f>
        <v>#VALUE!</v>
      </c>
      <c r="AT437" s="5" t="e">
        <f>A_R[[#This Row],[19+]]-A_R[[#This Row],[20+]]</f>
        <v>#VALUE!</v>
      </c>
      <c r="AU437" s="5" t="e">
        <f>A_R[[#This Row],[20+]]-A_R[[#This Row],[21+]]</f>
        <v>#VALUE!</v>
      </c>
      <c r="AV437" s="5" t="e">
        <f>A_R[[#This Row],[21+]]-A_R[[#This Row],[22+]]</f>
        <v>#VALUE!</v>
      </c>
      <c r="AW437" s="5" t="e">
        <f>A_R[[#This Row],[22+]]-A_R[[#This Row],[23+]]</f>
        <v>#VALUE!</v>
      </c>
      <c r="AX437" s="5" t="e">
        <f>A_R[[#This Row],[23+]]-A_R[[#This Row],[24+]]</f>
        <v>#VALUE!</v>
      </c>
      <c r="AY437" s="5" t="e">
        <f>A_R[[#This Row],[24+]]-A_R[[#This Row],[25+]]</f>
        <v>#VALUE!</v>
      </c>
      <c r="AZ437" s="5" t="e">
        <f>A_R[[#This Row],[25+]]-A_R[[#This Row],[26+]]</f>
        <v>#VALUE!</v>
      </c>
      <c r="BA437" s="5" t="e">
        <f>A_R[[#This Row],[26+]]-A_R[[#This Row],[27+]]</f>
        <v>#VALUE!</v>
      </c>
      <c r="BB437" s="5" t="e">
        <f>A_R[[#This Row],[27+]]-A_R[[#This Row],[28+]]</f>
        <v>#VALUE!</v>
      </c>
    </row>
    <row r="438" spans="32:54" x14ac:dyDescent="0.25">
      <c r="AF438" s="5" t="e">
        <f>A_R[[#This Row],[5+]]-A_R[[#This Row],[6+]]</f>
        <v>#VALUE!</v>
      </c>
      <c r="AG438" s="5" t="e">
        <f>A_R[[#This Row],[6+]]-A_R[[#This Row],[7+]]</f>
        <v>#VALUE!</v>
      </c>
      <c r="AH438" s="5" t="e">
        <f>A_R[[#This Row],[7+]]-A_R[[#This Row],[8+]]</f>
        <v>#VALUE!</v>
      </c>
      <c r="AI438" s="5" t="e">
        <f>A_R[[#This Row],[8+]]-A_R[[#This Row],[9+]]</f>
        <v>#VALUE!</v>
      </c>
      <c r="AJ438" s="5" t="e">
        <f>A_R[[#This Row],[9+]]-A_R[[#This Row],[10+]]</f>
        <v>#VALUE!</v>
      </c>
      <c r="AK438" s="5" t="e">
        <f>A_R[[#This Row],[10+]]-A_R[[#This Row],[11+]]</f>
        <v>#VALUE!</v>
      </c>
      <c r="AL438" s="5" t="e">
        <f>A_R[[#This Row],[11+]]-A_R[[#This Row],[12+]]</f>
        <v>#VALUE!</v>
      </c>
      <c r="AM438" s="5" t="e">
        <f>A_R[[#This Row],[12+]]-A_R[[#This Row],[13+]]</f>
        <v>#VALUE!</v>
      </c>
      <c r="AN438" s="5" t="e">
        <f>A_R[[#This Row],[13+]]-A_R[[#This Row],[14+]]</f>
        <v>#VALUE!</v>
      </c>
      <c r="AO438" s="5" t="e">
        <f>A_R[[#This Row],[14+]]-A_R[[#This Row],[15+]]</f>
        <v>#VALUE!</v>
      </c>
      <c r="AP438" s="5" t="e">
        <f>A_R[[#This Row],[15+]]-A_R[[#This Row],[16+]]</f>
        <v>#VALUE!</v>
      </c>
      <c r="AQ438" s="5" t="e">
        <f>A_R[[#This Row],[16+]]-A_R[[#This Row],[17+]]</f>
        <v>#VALUE!</v>
      </c>
      <c r="AR438" s="5" t="e">
        <f>A_R[[#This Row],[17+]]-A_R[[#This Row],[18+]]</f>
        <v>#VALUE!</v>
      </c>
      <c r="AS438" s="5" t="e">
        <f>A_R[[#This Row],[18+]]-A_R[[#This Row],[19+]]</f>
        <v>#VALUE!</v>
      </c>
      <c r="AT438" s="5" t="e">
        <f>A_R[[#This Row],[19+]]-A_R[[#This Row],[20+]]</f>
        <v>#VALUE!</v>
      </c>
      <c r="AU438" s="5" t="e">
        <f>A_R[[#This Row],[20+]]-A_R[[#This Row],[21+]]</f>
        <v>#VALUE!</v>
      </c>
      <c r="AV438" s="5" t="e">
        <f>A_R[[#This Row],[21+]]-A_R[[#This Row],[22+]]</f>
        <v>#VALUE!</v>
      </c>
      <c r="AW438" s="5" t="e">
        <f>A_R[[#This Row],[22+]]-A_R[[#This Row],[23+]]</f>
        <v>#VALUE!</v>
      </c>
      <c r="AX438" s="5" t="e">
        <f>A_R[[#This Row],[23+]]-A_R[[#This Row],[24+]]</f>
        <v>#VALUE!</v>
      </c>
      <c r="AY438" s="5" t="e">
        <f>A_R[[#This Row],[24+]]-A_R[[#This Row],[25+]]</f>
        <v>#VALUE!</v>
      </c>
      <c r="AZ438" s="5" t="e">
        <f>A_R[[#This Row],[25+]]-A_R[[#This Row],[26+]]</f>
        <v>#VALUE!</v>
      </c>
      <c r="BA438" s="5" t="e">
        <f>A_R[[#This Row],[26+]]-A_R[[#This Row],[27+]]</f>
        <v>#VALUE!</v>
      </c>
      <c r="BB438" s="5" t="e">
        <f>A_R[[#This Row],[27+]]-A_R[[#This Row],[28+]]</f>
        <v>#VALUE!</v>
      </c>
    </row>
    <row r="439" spans="32:54" x14ac:dyDescent="0.25">
      <c r="AF439" s="5" t="e">
        <f>A_R[[#This Row],[5+]]-A_R[[#This Row],[6+]]</f>
        <v>#VALUE!</v>
      </c>
      <c r="AG439" s="5" t="e">
        <f>A_R[[#This Row],[6+]]-A_R[[#This Row],[7+]]</f>
        <v>#VALUE!</v>
      </c>
      <c r="AH439" s="5" t="e">
        <f>A_R[[#This Row],[7+]]-A_R[[#This Row],[8+]]</f>
        <v>#VALUE!</v>
      </c>
      <c r="AI439" s="5" t="e">
        <f>A_R[[#This Row],[8+]]-A_R[[#This Row],[9+]]</f>
        <v>#VALUE!</v>
      </c>
      <c r="AJ439" s="5" t="e">
        <f>A_R[[#This Row],[9+]]-A_R[[#This Row],[10+]]</f>
        <v>#VALUE!</v>
      </c>
      <c r="AK439" s="5" t="e">
        <f>A_R[[#This Row],[10+]]-A_R[[#This Row],[11+]]</f>
        <v>#VALUE!</v>
      </c>
      <c r="AL439" s="5" t="e">
        <f>A_R[[#This Row],[11+]]-A_R[[#This Row],[12+]]</f>
        <v>#VALUE!</v>
      </c>
      <c r="AM439" s="5" t="e">
        <f>A_R[[#This Row],[12+]]-A_R[[#This Row],[13+]]</f>
        <v>#VALUE!</v>
      </c>
      <c r="AN439" s="5" t="e">
        <f>A_R[[#This Row],[13+]]-A_R[[#This Row],[14+]]</f>
        <v>#VALUE!</v>
      </c>
      <c r="AO439" s="5" t="e">
        <f>A_R[[#This Row],[14+]]-A_R[[#This Row],[15+]]</f>
        <v>#VALUE!</v>
      </c>
      <c r="AP439" s="5" t="e">
        <f>A_R[[#This Row],[15+]]-A_R[[#This Row],[16+]]</f>
        <v>#VALUE!</v>
      </c>
      <c r="AQ439" s="5" t="e">
        <f>A_R[[#This Row],[16+]]-A_R[[#This Row],[17+]]</f>
        <v>#VALUE!</v>
      </c>
      <c r="AR439" s="5" t="e">
        <f>A_R[[#This Row],[17+]]-A_R[[#This Row],[18+]]</f>
        <v>#VALUE!</v>
      </c>
      <c r="AS439" s="5" t="e">
        <f>A_R[[#This Row],[18+]]-A_R[[#This Row],[19+]]</f>
        <v>#VALUE!</v>
      </c>
      <c r="AT439" s="5" t="e">
        <f>A_R[[#This Row],[19+]]-A_R[[#This Row],[20+]]</f>
        <v>#VALUE!</v>
      </c>
      <c r="AU439" s="5" t="e">
        <f>A_R[[#This Row],[20+]]-A_R[[#This Row],[21+]]</f>
        <v>#VALUE!</v>
      </c>
      <c r="AV439" s="5" t="e">
        <f>A_R[[#This Row],[21+]]-A_R[[#This Row],[22+]]</f>
        <v>#VALUE!</v>
      </c>
      <c r="AW439" s="5" t="e">
        <f>A_R[[#This Row],[22+]]-A_R[[#This Row],[23+]]</f>
        <v>#VALUE!</v>
      </c>
      <c r="AX439" s="5" t="e">
        <f>A_R[[#This Row],[23+]]-A_R[[#This Row],[24+]]</f>
        <v>#VALUE!</v>
      </c>
      <c r="AY439" s="5" t="e">
        <f>A_R[[#This Row],[24+]]-A_R[[#This Row],[25+]]</f>
        <v>#VALUE!</v>
      </c>
      <c r="AZ439" s="5" t="e">
        <f>A_R[[#This Row],[25+]]-A_R[[#This Row],[26+]]</f>
        <v>#VALUE!</v>
      </c>
      <c r="BA439" s="5" t="e">
        <f>A_R[[#This Row],[26+]]-A_R[[#This Row],[27+]]</f>
        <v>#VALUE!</v>
      </c>
      <c r="BB439" s="5" t="e">
        <f>A_R[[#This Row],[27+]]-A_R[[#This Row],[28+]]</f>
        <v>#VALUE!</v>
      </c>
    </row>
    <row r="440" spans="32:54" x14ac:dyDescent="0.25">
      <c r="AF440" s="5" t="e">
        <f>A_R[[#This Row],[5+]]-A_R[[#This Row],[6+]]</f>
        <v>#VALUE!</v>
      </c>
      <c r="AG440" s="5" t="e">
        <f>A_R[[#This Row],[6+]]-A_R[[#This Row],[7+]]</f>
        <v>#VALUE!</v>
      </c>
      <c r="AH440" s="5" t="e">
        <f>A_R[[#This Row],[7+]]-A_R[[#This Row],[8+]]</f>
        <v>#VALUE!</v>
      </c>
      <c r="AI440" s="5" t="e">
        <f>A_R[[#This Row],[8+]]-A_R[[#This Row],[9+]]</f>
        <v>#VALUE!</v>
      </c>
      <c r="AJ440" s="5" t="e">
        <f>A_R[[#This Row],[9+]]-A_R[[#This Row],[10+]]</f>
        <v>#VALUE!</v>
      </c>
      <c r="AK440" s="5" t="e">
        <f>A_R[[#This Row],[10+]]-A_R[[#This Row],[11+]]</f>
        <v>#VALUE!</v>
      </c>
      <c r="AL440" s="5" t="e">
        <f>A_R[[#This Row],[11+]]-A_R[[#This Row],[12+]]</f>
        <v>#VALUE!</v>
      </c>
      <c r="AM440" s="5" t="e">
        <f>A_R[[#This Row],[12+]]-A_R[[#This Row],[13+]]</f>
        <v>#VALUE!</v>
      </c>
      <c r="AN440" s="5" t="e">
        <f>A_R[[#This Row],[13+]]-A_R[[#This Row],[14+]]</f>
        <v>#VALUE!</v>
      </c>
      <c r="AO440" s="5" t="e">
        <f>A_R[[#This Row],[14+]]-A_R[[#This Row],[15+]]</f>
        <v>#VALUE!</v>
      </c>
      <c r="AP440" s="5" t="e">
        <f>A_R[[#This Row],[15+]]-A_R[[#This Row],[16+]]</f>
        <v>#VALUE!</v>
      </c>
      <c r="AQ440" s="5" t="e">
        <f>A_R[[#This Row],[16+]]-A_R[[#This Row],[17+]]</f>
        <v>#VALUE!</v>
      </c>
      <c r="AR440" s="5" t="e">
        <f>A_R[[#This Row],[17+]]-A_R[[#This Row],[18+]]</f>
        <v>#VALUE!</v>
      </c>
      <c r="AS440" s="5" t="e">
        <f>A_R[[#This Row],[18+]]-A_R[[#This Row],[19+]]</f>
        <v>#VALUE!</v>
      </c>
      <c r="AT440" s="5" t="e">
        <f>A_R[[#This Row],[19+]]-A_R[[#This Row],[20+]]</f>
        <v>#VALUE!</v>
      </c>
      <c r="AU440" s="5" t="e">
        <f>A_R[[#This Row],[20+]]-A_R[[#This Row],[21+]]</f>
        <v>#VALUE!</v>
      </c>
      <c r="AV440" s="5" t="e">
        <f>A_R[[#This Row],[21+]]-A_R[[#This Row],[22+]]</f>
        <v>#VALUE!</v>
      </c>
      <c r="AW440" s="5" t="e">
        <f>A_R[[#This Row],[22+]]-A_R[[#This Row],[23+]]</f>
        <v>#VALUE!</v>
      </c>
      <c r="AX440" s="5" t="e">
        <f>A_R[[#This Row],[23+]]-A_R[[#This Row],[24+]]</f>
        <v>#VALUE!</v>
      </c>
      <c r="AY440" s="5" t="e">
        <f>A_R[[#This Row],[24+]]-A_R[[#This Row],[25+]]</f>
        <v>#VALUE!</v>
      </c>
      <c r="AZ440" s="5" t="e">
        <f>A_R[[#This Row],[25+]]-A_R[[#This Row],[26+]]</f>
        <v>#VALUE!</v>
      </c>
      <c r="BA440" s="5" t="e">
        <f>A_R[[#This Row],[26+]]-A_R[[#This Row],[27+]]</f>
        <v>#VALUE!</v>
      </c>
      <c r="BB440" s="5" t="e">
        <f>A_R[[#This Row],[27+]]-A_R[[#This Row],[28+]]</f>
        <v>#VALUE!</v>
      </c>
    </row>
    <row r="441" spans="32:54" x14ac:dyDescent="0.25">
      <c r="AF441" s="5" t="e">
        <f>A_R[[#This Row],[5+]]-A_R[[#This Row],[6+]]</f>
        <v>#VALUE!</v>
      </c>
      <c r="AG441" s="5" t="e">
        <f>A_R[[#This Row],[6+]]-A_R[[#This Row],[7+]]</f>
        <v>#VALUE!</v>
      </c>
      <c r="AH441" s="5" t="e">
        <f>A_R[[#This Row],[7+]]-A_R[[#This Row],[8+]]</f>
        <v>#VALUE!</v>
      </c>
      <c r="AI441" s="5" t="e">
        <f>A_R[[#This Row],[8+]]-A_R[[#This Row],[9+]]</f>
        <v>#VALUE!</v>
      </c>
      <c r="AJ441" s="5" t="e">
        <f>A_R[[#This Row],[9+]]-A_R[[#This Row],[10+]]</f>
        <v>#VALUE!</v>
      </c>
      <c r="AK441" s="5" t="e">
        <f>A_R[[#This Row],[10+]]-A_R[[#This Row],[11+]]</f>
        <v>#VALUE!</v>
      </c>
      <c r="AL441" s="5" t="e">
        <f>A_R[[#This Row],[11+]]-A_R[[#This Row],[12+]]</f>
        <v>#VALUE!</v>
      </c>
      <c r="AM441" s="5" t="e">
        <f>A_R[[#This Row],[12+]]-A_R[[#This Row],[13+]]</f>
        <v>#VALUE!</v>
      </c>
      <c r="AN441" s="5" t="e">
        <f>A_R[[#This Row],[13+]]-A_R[[#This Row],[14+]]</f>
        <v>#VALUE!</v>
      </c>
      <c r="AO441" s="5" t="e">
        <f>A_R[[#This Row],[14+]]-A_R[[#This Row],[15+]]</f>
        <v>#VALUE!</v>
      </c>
      <c r="AP441" s="5" t="e">
        <f>A_R[[#This Row],[15+]]-A_R[[#This Row],[16+]]</f>
        <v>#VALUE!</v>
      </c>
      <c r="AQ441" s="5" t="e">
        <f>A_R[[#This Row],[16+]]-A_R[[#This Row],[17+]]</f>
        <v>#VALUE!</v>
      </c>
      <c r="AR441" s="5" t="e">
        <f>A_R[[#This Row],[17+]]-A_R[[#This Row],[18+]]</f>
        <v>#VALUE!</v>
      </c>
      <c r="AS441" s="5" t="e">
        <f>A_R[[#This Row],[18+]]-A_R[[#This Row],[19+]]</f>
        <v>#VALUE!</v>
      </c>
      <c r="AT441" s="5" t="e">
        <f>A_R[[#This Row],[19+]]-A_R[[#This Row],[20+]]</f>
        <v>#VALUE!</v>
      </c>
      <c r="AU441" s="5" t="e">
        <f>A_R[[#This Row],[20+]]-A_R[[#This Row],[21+]]</f>
        <v>#VALUE!</v>
      </c>
      <c r="AV441" s="5" t="e">
        <f>A_R[[#This Row],[21+]]-A_R[[#This Row],[22+]]</f>
        <v>#VALUE!</v>
      </c>
      <c r="AW441" s="5" t="e">
        <f>A_R[[#This Row],[22+]]-A_R[[#This Row],[23+]]</f>
        <v>#VALUE!</v>
      </c>
      <c r="AX441" s="5" t="e">
        <f>A_R[[#This Row],[23+]]-A_R[[#This Row],[24+]]</f>
        <v>#VALUE!</v>
      </c>
      <c r="AY441" s="5" t="e">
        <f>A_R[[#This Row],[24+]]-A_R[[#This Row],[25+]]</f>
        <v>#VALUE!</v>
      </c>
      <c r="AZ441" s="5" t="e">
        <f>A_R[[#This Row],[25+]]-A_R[[#This Row],[26+]]</f>
        <v>#VALUE!</v>
      </c>
      <c r="BA441" s="5" t="e">
        <f>A_R[[#This Row],[26+]]-A_R[[#This Row],[27+]]</f>
        <v>#VALUE!</v>
      </c>
      <c r="BB441" s="5" t="e">
        <f>A_R[[#This Row],[27+]]-A_R[[#This Row],[28+]]</f>
        <v>#VALUE!</v>
      </c>
    </row>
    <row r="442" spans="32:54" x14ac:dyDescent="0.25">
      <c r="AF442" s="5" t="e">
        <f>A_R[[#This Row],[5+]]-A_R[[#This Row],[6+]]</f>
        <v>#VALUE!</v>
      </c>
      <c r="AG442" s="5" t="e">
        <f>A_R[[#This Row],[6+]]-A_R[[#This Row],[7+]]</f>
        <v>#VALUE!</v>
      </c>
      <c r="AH442" s="5" t="e">
        <f>A_R[[#This Row],[7+]]-A_R[[#This Row],[8+]]</f>
        <v>#VALUE!</v>
      </c>
      <c r="AI442" s="5" t="e">
        <f>A_R[[#This Row],[8+]]-A_R[[#This Row],[9+]]</f>
        <v>#VALUE!</v>
      </c>
      <c r="AJ442" s="5" t="e">
        <f>A_R[[#This Row],[9+]]-A_R[[#This Row],[10+]]</f>
        <v>#VALUE!</v>
      </c>
      <c r="AK442" s="5" t="e">
        <f>A_R[[#This Row],[10+]]-A_R[[#This Row],[11+]]</f>
        <v>#VALUE!</v>
      </c>
      <c r="AL442" s="5" t="e">
        <f>A_R[[#This Row],[11+]]-A_R[[#This Row],[12+]]</f>
        <v>#VALUE!</v>
      </c>
      <c r="AM442" s="5" t="e">
        <f>A_R[[#This Row],[12+]]-A_R[[#This Row],[13+]]</f>
        <v>#VALUE!</v>
      </c>
      <c r="AN442" s="5" t="e">
        <f>A_R[[#This Row],[13+]]-A_R[[#This Row],[14+]]</f>
        <v>#VALUE!</v>
      </c>
      <c r="AO442" s="5" t="e">
        <f>A_R[[#This Row],[14+]]-A_R[[#This Row],[15+]]</f>
        <v>#VALUE!</v>
      </c>
      <c r="AP442" s="5" t="e">
        <f>A_R[[#This Row],[15+]]-A_R[[#This Row],[16+]]</f>
        <v>#VALUE!</v>
      </c>
      <c r="AQ442" s="5" t="e">
        <f>A_R[[#This Row],[16+]]-A_R[[#This Row],[17+]]</f>
        <v>#VALUE!</v>
      </c>
      <c r="AR442" s="5" t="e">
        <f>A_R[[#This Row],[17+]]-A_R[[#This Row],[18+]]</f>
        <v>#VALUE!</v>
      </c>
      <c r="AS442" s="5" t="e">
        <f>A_R[[#This Row],[18+]]-A_R[[#This Row],[19+]]</f>
        <v>#VALUE!</v>
      </c>
      <c r="AT442" s="5" t="e">
        <f>A_R[[#This Row],[19+]]-A_R[[#This Row],[20+]]</f>
        <v>#VALUE!</v>
      </c>
      <c r="AU442" s="5" t="e">
        <f>A_R[[#This Row],[20+]]-A_R[[#This Row],[21+]]</f>
        <v>#VALUE!</v>
      </c>
      <c r="AV442" s="5" t="e">
        <f>A_R[[#This Row],[21+]]-A_R[[#This Row],[22+]]</f>
        <v>#VALUE!</v>
      </c>
      <c r="AW442" s="5" t="e">
        <f>A_R[[#This Row],[22+]]-A_R[[#This Row],[23+]]</f>
        <v>#VALUE!</v>
      </c>
      <c r="AX442" s="5" t="e">
        <f>A_R[[#This Row],[23+]]-A_R[[#This Row],[24+]]</f>
        <v>#VALUE!</v>
      </c>
      <c r="AY442" s="5" t="e">
        <f>A_R[[#This Row],[24+]]-A_R[[#This Row],[25+]]</f>
        <v>#VALUE!</v>
      </c>
      <c r="AZ442" s="5" t="e">
        <f>A_R[[#This Row],[25+]]-A_R[[#This Row],[26+]]</f>
        <v>#VALUE!</v>
      </c>
      <c r="BA442" s="5" t="e">
        <f>A_R[[#This Row],[26+]]-A_R[[#This Row],[27+]]</f>
        <v>#VALUE!</v>
      </c>
      <c r="BB442" s="5" t="e">
        <f>A_R[[#This Row],[27+]]-A_R[[#This Row],[28+]]</f>
        <v>#VALUE!</v>
      </c>
    </row>
    <row r="443" spans="32:54" x14ac:dyDescent="0.25">
      <c r="AF443" s="5" t="e">
        <f>A_R[[#This Row],[5+]]-A_R[[#This Row],[6+]]</f>
        <v>#VALUE!</v>
      </c>
      <c r="AG443" s="5" t="e">
        <f>A_R[[#This Row],[6+]]-A_R[[#This Row],[7+]]</f>
        <v>#VALUE!</v>
      </c>
      <c r="AH443" s="5" t="e">
        <f>A_R[[#This Row],[7+]]-A_R[[#This Row],[8+]]</f>
        <v>#VALUE!</v>
      </c>
      <c r="AI443" s="5" t="e">
        <f>A_R[[#This Row],[8+]]-A_R[[#This Row],[9+]]</f>
        <v>#VALUE!</v>
      </c>
      <c r="AJ443" s="5" t="e">
        <f>A_R[[#This Row],[9+]]-A_R[[#This Row],[10+]]</f>
        <v>#VALUE!</v>
      </c>
      <c r="AK443" s="5" t="e">
        <f>A_R[[#This Row],[10+]]-A_R[[#This Row],[11+]]</f>
        <v>#VALUE!</v>
      </c>
      <c r="AL443" s="5" t="e">
        <f>A_R[[#This Row],[11+]]-A_R[[#This Row],[12+]]</f>
        <v>#VALUE!</v>
      </c>
      <c r="AM443" s="5" t="e">
        <f>A_R[[#This Row],[12+]]-A_R[[#This Row],[13+]]</f>
        <v>#VALUE!</v>
      </c>
      <c r="AN443" s="5" t="e">
        <f>A_R[[#This Row],[13+]]-A_R[[#This Row],[14+]]</f>
        <v>#VALUE!</v>
      </c>
      <c r="AO443" s="5" t="e">
        <f>A_R[[#This Row],[14+]]-A_R[[#This Row],[15+]]</f>
        <v>#VALUE!</v>
      </c>
      <c r="AP443" s="5" t="e">
        <f>A_R[[#This Row],[15+]]-A_R[[#This Row],[16+]]</f>
        <v>#VALUE!</v>
      </c>
      <c r="AQ443" s="5" t="e">
        <f>A_R[[#This Row],[16+]]-A_R[[#This Row],[17+]]</f>
        <v>#VALUE!</v>
      </c>
      <c r="AR443" s="5" t="e">
        <f>A_R[[#This Row],[17+]]-A_R[[#This Row],[18+]]</f>
        <v>#VALUE!</v>
      </c>
      <c r="AS443" s="5" t="e">
        <f>A_R[[#This Row],[18+]]-A_R[[#This Row],[19+]]</f>
        <v>#VALUE!</v>
      </c>
      <c r="AT443" s="5" t="e">
        <f>A_R[[#This Row],[19+]]-A_R[[#This Row],[20+]]</f>
        <v>#VALUE!</v>
      </c>
      <c r="AU443" s="5" t="e">
        <f>A_R[[#This Row],[20+]]-A_R[[#This Row],[21+]]</f>
        <v>#VALUE!</v>
      </c>
      <c r="AV443" s="5" t="e">
        <f>A_R[[#This Row],[21+]]-A_R[[#This Row],[22+]]</f>
        <v>#VALUE!</v>
      </c>
      <c r="AW443" s="5" t="e">
        <f>A_R[[#This Row],[22+]]-A_R[[#This Row],[23+]]</f>
        <v>#VALUE!</v>
      </c>
      <c r="AX443" s="5" t="e">
        <f>A_R[[#This Row],[23+]]-A_R[[#This Row],[24+]]</f>
        <v>#VALUE!</v>
      </c>
      <c r="AY443" s="5" t="e">
        <f>A_R[[#This Row],[24+]]-A_R[[#This Row],[25+]]</f>
        <v>#VALUE!</v>
      </c>
      <c r="AZ443" s="5" t="e">
        <f>A_R[[#This Row],[25+]]-A_R[[#This Row],[26+]]</f>
        <v>#VALUE!</v>
      </c>
      <c r="BA443" s="5" t="e">
        <f>A_R[[#This Row],[26+]]-A_R[[#This Row],[27+]]</f>
        <v>#VALUE!</v>
      </c>
      <c r="BB443" s="5" t="e">
        <f>A_R[[#This Row],[27+]]-A_R[[#This Row],[28+]]</f>
        <v>#VALUE!</v>
      </c>
    </row>
    <row r="444" spans="32:54" x14ac:dyDescent="0.25">
      <c r="AF444" s="5" t="e">
        <f>A_R[[#This Row],[5+]]-A_R[[#This Row],[6+]]</f>
        <v>#VALUE!</v>
      </c>
      <c r="AG444" s="5" t="e">
        <f>A_R[[#This Row],[6+]]-A_R[[#This Row],[7+]]</f>
        <v>#VALUE!</v>
      </c>
      <c r="AH444" s="5" t="e">
        <f>A_R[[#This Row],[7+]]-A_R[[#This Row],[8+]]</f>
        <v>#VALUE!</v>
      </c>
      <c r="AI444" s="5" t="e">
        <f>A_R[[#This Row],[8+]]-A_R[[#This Row],[9+]]</f>
        <v>#VALUE!</v>
      </c>
      <c r="AJ444" s="5" t="e">
        <f>A_R[[#This Row],[9+]]-A_R[[#This Row],[10+]]</f>
        <v>#VALUE!</v>
      </c>
      <c r="AK444" s="5" t="e">
        <f>A_R[[#This Row],[10+]]-A_R[[#This Row],[11+]]</f>
        <v>#VALUE!</v>
      </c>
      <c r="AL444" s="5" t="e">
        <f>A_R[[#This Row],[11+]]-A_R[[#This Row],[12+]]</f>
        <v>#VALUE!</v>
      </c>
      <c r="AM444" s="5" t="e">
        <f>A_R[[#This Row],[12+]]-A_R[[#This Row],[13+]]</f>
        <v>#VALUE!</v>
      </c>
      <c r="AN444" s="5" t="e">
        <f>A_R[[#This Row],[13+]]-A_R[[#This Row],[14+]]</f>
        <v>#VALUE!</v>
      </c>
      <c r="AO444" s="5" t="e">
        <f>A_R[[#This Row],[14+]]-A_R[[#This Row],[15+]]</f>
        <v>#VALUE!</v>
      </c>
      <c r="AP444" s="5" t="e">
        <f>A_R[[#This Row],[15+]]-A_R[[#This Row],[16+]]</f>
        <v>#VALUE!</v>
      </c>
      <c r="AQ444" s="5" t="e">
        <f>A_R[[#This Row],[16+]]-A_R[[#This Row],[17+]]</f>
        <v>#VALUE!</v>
      </c>
      <c r="AR444" s="5" t="e">
        <f>A_R[[#This Row],[17+]]-A_R[[#This Row],[18+]]</f>
        <v>#VALUE!</v>
      </c>
      <c r="AS444" s="5" t="e">
        <f>A_R[[#This Row],[18+]]-A_R[[#This Row],[19+]]</f>
        <v>#VALUE!</v>
      </c>
      <c r="AT444" s="5" t="e">
        <f>A_R[[#This Row],[19+]]-A_R[[#This Row],[20+]]</f>
        <v>#VALUE!</v>
      </c>
      <c r="AU444" s="5" t="e">
        <f>A_R[[#This Row],[20+]]-A_R[[#This Row],[21+]]</f>
        <v>#VALUE!</v>
      </c>
      <c r="AV444" s="5" t="e">
        <f>A_R[[#This Row],[21+]]-A_R[[#This Row],[22+]]</f>
        <v>#VALUE!</v>
      </c>
      <c r="AW444" s="5" t="e">
        <f>A_R[[#This Row],[22+]]-A_R[[#This Row],[23+]]</f>
        <v>#VALUE!</v>
      </c>
      <c r="AX444" s="5" t="e">
        <f>A_R[[#This Row],[23+]]-A_R[[#This Row],[24+]]</f>
        <v>#VALUE!</v>
      </c>
      <c r="AY444" s="5" t="e">
        <f>A_R[[#This Row],[24+]]-A_R[[#This Row],[25+]]</f>
        <v>#VALUE!</v>
      </c>
      <c r="AZ444" s="5" t="e">
        <f>A_R[[#This Row],[25+]]-A_R[[#This Row],[26+]]</f>
        <v>#VALUE!</v>
      </c>
      <c r="BA444" s="5" t="e">
        <f>A_R[[#This Row],[26+]]-A_R[[#This Row],[27+]]</f>
        <v>#VALUE!</v>
      </c>
      <c r="BB444" s="5" t="e">
        <f>A_R[[#This Row],[27+]]-A_R[[#This Row],[28+]]</f>
        <v>#VALUE!</v>
      </c>
    </row>
    <row r="445" spans="32:54" x14ac:dyDescent="0.25">
      <c r="AF445" s="5" t="e">
        <f>A_R[[#This Row],[5+]]-A_R[[#This Row],[6+]]</f>
        <v>#VALUE!</v>
      </c>
      <c r="AG445" s="5" t="e">
        <f>A_R[[#This Row],[6+]]-A_R[[#This Row],[7+]]</f>
        <v>#VALUE!</v>
      </c>
      <c r="AH445" s="5" t="e">
        <f>A_R[[#This Row],[7+]]-A_R[[#This Row],[8+]]</f>
        <v>#VALUE!</v>
      </c>
      <c r="AI445" s="5" t="e">
        <f>A_R[[#This Row],[8+]]-A_R[[#This Row],[9+]]</f>
        <v>#VALUE!</v>
      </c>
      <c r="AJ445" s="5" t="e">
        <f>A_R[[#This Row],[9+]]-A_R[[#This Row],[10+]]</f>
        <v>#VALUE!</v>
      </c>
      <c r="AK445" s="5" t="e">
        <f>A_R[[#This Row],[10+]]-A_R[[#This Row],[11+]]</f>
        <v>#VALUE!</v>
      </c>
      <c r="AL445" s="5" t="e">
        <f>A_R[[#This Row],[11+]]-A_R[[#This Row],[12+]]</f>
        <v>#VALUE!</v>
      </c>
      <c r="AM445" s="5" t="e">
        <f>A_R[[#This Row],[12+]]-A_R[[#This Row],[13+]]</f>
        <v>#VALUE!</v>
      </c>
      <c r="AN445" s="5" t="e">
        <f>A_R[[#This Row],[13+]]-A_R[[#This Row],[14+]]</f>
        <v>#VALUE!</v>
      </c>
      <c r="AO445" s="5" t="e">
        <f>A_R[[#This Row],[14+]]-A_R[[#This Row],[15+]]</f>
        <v>#VALUE!</v>
      </c>
      <c r="AP445" s="5" t="e">
        <f>A_R[[#This Row],[15+]]-A_R[[#This Row],[16+]]</f>
        <v>#VALUE!</v>
      </c>
      <c r="AQ445" s="5" t="e">
        <f>A_R[[#This Row],[16+]]-A_R[[#This Row],[17+]]</f>
        <v>#VALUE!</v>
      </c>
      <c r="AR445" s="5" t="e">
        <f>A_R[[#This Row],[17+]]-A_R[[#This Row],[18+]]</f>
        <v>#VALUE!</v>
      </c>
      <c r="AS445" s="5" t="e">
        <f>A_R[[#This Row],[18+]]-A_R[[#This Row],[19+]]</f>
        <v>#VALUE!</v>
      </c>
      <c r="AT445" s="5" t="e">
        <f>A_R[[#This Row],[19+]]-A_R[[#This Row],[20+]]</f>
        <v>#VALUE!</v>
      </c>
      <c r="AU445" s="5" t="e">
        <f>A_R[[#This Row],[20+]]-A_R[[#This Row],[21+]]</f>
        <v>#VALUE!</v>
      </c>
      <c r="AV445" s="5" t="e">
        <f>A_R[[#This Row],[21+]]-A_R[[#This Row],[22+]]</f>
        <v>#VALUE!</v>
      </c>
      <c r="AW445" s="5" t="e">
        <f>A_R[[#This Row],[22+]]-A_R[[#This Row],[23+]]</f>
        <v>#VALUE!</v>
      </c>
      <c r="AX445" s="5" t="e">
        <f>A_R[[#This Row],[23+]]-A_R[[#This Row],[24+]]</f>
        <v>#VALUE!</v>
      </c>
      <c r="AY445" s="5" t="e">
        <f>A_R[[#This Row],[24+]]-A_R[[#This Row],[25+]]</f>
        <v>#VALUE!</v>
      </c>
      <c r="AZ445" s="5" t="e">
        <f>A_R[[#This Row],[25+]]-A_R[[#This Row],[26+]]</f>
        <v>#VALUE!</v>
      </c>
      <c r="BA445" s="5" t="e">
        <f>A_R[[#This Row],[26+]]-A_R[[#This Row],[27+]]</f>
        <v>#VALUE!</v>
      </c>
      <c r="BB445" s="5" t="e">
        <f>A_R[[#This Row],[27+]]-A_R[[#This Row],[28+]]</f>
        <v>#VALUE!</v>
      </c>
    </row>
    <row r="446" spans="32:54" x14ac:dyDescent="0.25">
      <c r="AF446" s="5" t="e">
        <f>A_R[[#This Row],[5+]]-A_R[[#This Row],[6+]]</f>
        <v>#VALUE!</v>
      </c>
      <c r="AG446" s="5" t="e">
        <f>A_R[[#This Row],[6+]]-A_R[[#This Row],[7+]]</f>
        <v>#VALUE!</v>
      </c>
      <c r="AH446" s="5" t="e">
        <f>A_R[[#This Row],[7+]]-A_R[[#This Row],[8+]]</f>
        <v>#VALUE!</v>
      </c>
      <c r="AI446" s="5" t="e">
        <f>A_R[[#This Row],[8+]]-A_R[[#This Row],[9+]]</f>
        <v>#VALUE!</v>
      </c>
      <c r="AJ446" s="5" t="e">
        <f>A_R[[#This Row],[9+]]-A_R[[#This Row],[10+]]</f>
        <v>#VALUE!</v>
      </c>
      <c r="AK446" s="5" t="e">
        <f>A_R[[#This Row],[10+]]-A_R[[#This Row],[11+]]</f>
        <v>#VALUE!</v>
      </c>
      <c r="AL446" s="5" t="e">
        <f>A_R[[#This Row],[11+]]-A_R[[#This Row],[12+]]</f>
        <v>#VALUE!</v>
      </c>
      <c r="AM446" s="5" t="e">
        <f>A_R[[#This Row],[12+]]-A_R[[#This Row],[13+]]</f>
        <v>#VALUE!</v>
      </c>
      <c r="AN446" s="5" t="e">
        <f>A_R[[#This Row],[13+]]-A_R[[#This Row],[14+]]</f>
        <v>#VALUE!</v>
      </c>
      <c r="AO446" s="5" t="e">
        <f>A_R[[#This Row],[14+]]-A_R[[#This Row],[15+]]</f>
        <v>#VALUE!</v>
      </c>
      <c r="AP446" s="5" t="e">
        <f>A_R[[#This Row],[15+]]-A_R[[#This Row],[16+]]</f>
        <v>#VALUE!</v>
      </c>
      <c r="AQ446" s="5" t="e">
        <f>A_R[[#This Row],[16+]]-A_R[[#This Row],[17+]]</f>
        <v>#VALUE!</v>
      </c>
      <c r="AR446" s="5" t="e">
        <f>A_R[[#This Row],[17+]]-A_R[[#This Row],[18+]]</f>
        <v>#VALUE!</v>
      </c>
      <c r="AS446" s="5" t="e">
        <f>A_R[[#This Row],[18+]]-A_R[[#This Row],[19+]]</f>
        <v>#VALUE!</v>
      </c>
      <c r="AT446" s="5" t="e">
        <f>A_R[[#This Row],[19+]]-A_R[[#This Row],[20+]]</f>
        <v>#VALUE!</v>
      </c>
      <c r="AU446" s="5" t="e">
        <f>A_R[[#This Row],[20+]]-A_R[[#This Row],[21+]]</f>
        <v>#VALUE!</v>
      </c>
      <c r="AV446" s="5" t="e">
        <f>A_R[[#This Row],[21+]]-A_R[[#This Row],[22+]]</f>
        <v>#VALUE!</v>
      </c>
      <c r="AW446" s="5" t="e">
        <f>A_R[[#This Row],[22+]]-A_R[[#This Row],[23+]]</f>
        <v>#VALUE!</v>
      </c>
      <c r="AX446" s="5" t="e">
        <f>A_R[[#This Row],[23+]]-A_R[[#This Row],[24+]]</f>
        <v>#VALUE!</v>
      </c>
      <c r="AY446" s="5" t="e">
        <f>A_R[[#This Row],[24+]]-A_R[[#This Row],[25+]]</f>
        <v>#VALUE!</v>
      </c>
      <c r="AZ446" s="5" t="e">
        <f>A_R[[#This Row],[25+]]-A_R[[#This Row],[26+]]</f>
        <v>#VALUE!</v>
      </c>
      <c r="BA446" s="5" t="e">
        <f>A_R[[#This Row],[26+]]-A_R[[#This Row],[27+]]</f>
        <v>#VALUE!</v>
      </c>
      <c r="BB446" s="5" t="e">
        <f>A_R[[#This Row],[27+]]-A_R[[#This Row],[28+]]</f>
        <v>#VALUE!</v>
      </c>
    </row>
    <row r="447" spans="32:54" x14ac:dyDescent="0.25">
      <c r="AF447" s="5" t="e">
        <f>A_R[[#This Row],[5+]]-A_R[[#This Row],[6+]]</f>
        <v>#VALUE!</v>
      </c>
      <c r="AG447" s="5" t="e">
        <f>A_R[[#This Row],[6+]]-A_R[[#This Row],[7+]]</f>
        <v>#VALUE!</v>
      </c>
      <c r="AH447" s="5" t="e">
        <f>A_R[[#This Row],[7+]]-A_R[[#This Row],[8+]]</f>
        <v>#VALUE!</v>
      </c>
      <c r="AI447" s="5" t="e">
        <f>A_R[[#This Row],[8+]]-A_R[[#This Row],[9+]]</f>
        <v>#VALUE!</v>
      </c>
      <c r="AJ447" s="5" t="e">
        <f>A_R[[#This Row],[9+]]-A_R[[#This Row],[10+]]</f>
        <v>#VALUE!</v>
      </c>
      <c r="AK447" s="5" t="e">
        <f>A_R[[#This Row],[10+]]-A_R[[#This Row],[11+]]</f>
        <v>#VALUE!</v>
      </c>
      <c r="AL447" s="5" t="e">
        <f>A_R[[#This Row],[11+]]-A_R[[#This Row],[12+]]</f>
        <v>#VALUE!</v>
      </c>
      <c r="AM447" s="5" t="e">
        <f>A_R[[#This Row],[12+]]-A_R[[#This Row],[13+]]</f>
        <v>#VALUE!</v>
      </c>
      <c r="AN447" s="5" t="e">
        <f>A_R[[#This Row],[13+]]-A_R[[#This Row],[14+]]</f>
        <v>#VALUE!</v>
      </c>
      <c r="AO447" s="5" t="e">
        <f>A_R[[#This Row],[14+]]-A_R[[#This Row],[15+]]</f>
        <v>#VALUE!</v>
      </c>
      <c r="AP447" s="5" t="e">
        <f>A_R[[#This Row],[15+]]-A_R[[#This Row],[16+]]</f>
        <v>#VALUE!</v>
      </c>
      <c r="AQ447" s="5" t="e">
        <f>A_R[[#This Row],[16+]]-A_R[[#This Row],[17+]]</f>
        <v>#VALUE!</v>
      </c>
      <c r="AR447" s="5" t="e">
        <f>A_R[[#This Row],[17+]]-A_R[[#This Row],[18+]]</f>
        <v>#VALUE!</v>
      </c>
      <c r="AS447" s="5" t="e">
        <f>A_R[[#This Row],[18+]]-A_R[[#This Row],[19+]]</f>
        <v>#VALUE!</v>
      </c>
      <c r="AT447" s="5" t="e">
        <f>A_R[[#This Row],[19+]]-A_R[[#This Row],[20+]]</f>
        <v>#VALUE!</v>
      </c>
      <c r="AU447" s="5" t="e">
        <f>A_R[[#This Row],[20+]]-A_R[[#This Row],[21+]]</f>
        <v>#VALUE!</v>
      </c>
      <c r="AV447" s="5" t="e">
        <f>A_R[[#This Row],[21+]]-A_R[[#This Row],[22+]]</f>
        <v>#VALUE!</v>
      </c>
      <c r="AW447" s="5" t="e">
        <f>A_R[[#This Row],[22+]]-A_R[[#This Row],[23+]]</f>
        <v>#VALUE!</v>
      </c>
      <c r="AX447" s="5" t="e">
        <f>A_R[[#This Row],[23+]]-A_R[[#This Row],[24+]]</f>
        <v>#VALUE!</v>
      </c>
      <c r="AY447" s="5" t="e">
        <f>A_R[[#This Row],[24+]]-A_R[[#This Row],[25+]]</f>
        <v>#VALUE!</v>
      </c>
      <c r="AZ447" s="5" t="e">
        <f>A_R[[#This Row],[25+]]-A_R[[#This Row],[26+]]</f>
        <v>#VALUE!</v>
      </c>
      <c r="BA447" s="5" t="e">
        <f>A_R[[#This Row],[26+]]-A_R[[#This Row],[27+]]</f>
        <v>#VALUE!</v>
      </c>
      <c r="BB447" s="5" t="e">
        <f>A_R[[#This Row],[27+]]-A_R[[#This Row],[28+]]</f>
        <v>#VALUE!</v>
      </c>
    </row>
    <row r="448" spans="32:54" x14ac:dyDescent="0.25">
      <c r="AF448" s="5" t="e">
        <f>A_R[[#This Row],[5+]]-A_R[[#This Row],[6+]]</f>
        <v>#VALUE!</v>
      </c>
      <c r="AG448" s="5" t="e">
        <f>A_R[[#This Row],[6+]]-A_R[[#This Row],[7+]]</f>
        <v>#VALUE!</v>
      </c>
      <c r="AH448" s="5" t="e">
        <f>A_R[[#This Row],[7+]]-A_R[[#This Row],[8+]]</f>
        <v>#VALUE!</v>
      </c>
      <c r="AI448" s="5" t="e">
        <f>A_R[[#This Row],[8+]]-A_R[[#This Row],[9+]]</f>
        <v>#VALUE!</v>
      </c>
      <c r="AJ448" s="5" t="e">
        <f>A_R[[#This Row],[9+]]-A_R[[#This Row],[10+]]</f>
        <v>#VALUE!</v>
      </c>
      <c r="AK448" s="5" t="e">
        <f>A_R[[#This Row],[10+]]-A_R[[#This Row],[11+]]</f>
        <v>#VALUE!</v>
      </c>
      <c r="AL448" s="5" t="e">
        <f>A_R[[#This Row],[11+]]-A_R[[#This Row],[12+]]</f>
        <v>#VALUE!</v>
      </c>
      <c r="AM448" s="5" t="e">
        <f>A_R[[#This Row],[12+]]-A_R[[#This Row],[13+]]</f>
        <v>#VALUE!</v>
      </c>
      <c r="AN448" s="5" t="e">
        <f>A_R[[#This Row],[13+]]-A_R[[#This Row],[14+]]</f>
        <v>#VALUE!</v>
      </c>
      <c r="AO448" s="5" t="e">
        <f>A_R[[#This Row],[14+]]-A_R[[#This Row],[15+]]</f>
        <v>#VALUE!</v>
      </c>
      <c r="AP448" s="5" t="e">
        <f>A_R[[#This Row],[15+]]-A_R[[#This Row],[16+]]</f>
        <v>#VALUE!</v>
      </c>
      <c r="AQ448" s="5" t="e">
        <f>A_R[[#This Row],[16+]]-A_R[[#This Row],[17+]]</f>
        <v>#VALUE!</v>
      </c>
      <c r="AR448" s="5" t="e">
        <f>A_R[[#This Row],[17+]]-A_R[[#This Row],[18+]]</f>
        <v>#VALUE!</v>
      </c>
      <c r="AS448" s="5" t="e">
        <f>A_R[[#This Row],[18+]]-A_R[[#This Row],[19+]]</f>
        <v>#VALUE!</v>
      </c>
      <c r="AT448" s="5" t="e">
        <f>A_R[[#This Row],[19+]]-A_R[[#This Row],[20+]]</f>
        <v>#VALUE!</v>
      </c>
      <c r="AU448" s="5" t="e">
        <f>A_R[[#This Row],[20+]]-A_R[[#This Row],[21+]]</f>
        <v>#VALUE!</v>
      </c>
      <c r="AV448" s="5" t="e">
        <f>A_R[[#This Row],[21+]]-A_R[[#This Row],[22+]]</f>
        <v>#VALUE!</v>
      </c>
      <c r="AW448" s="5" t="e">
        <f>A_R[[#This Row],[22+]]-A_R[[#This Row],[23+]]</f>
        <v>#VALUE!</v>
      </c>
      <c r="AX448" s="5" t="e">
        <f>A_R[[#This Row],[23+]]-A_R[[#This Row],[24+]]</f>
        <v>#VALUE!</v>
      </c>
      <c r="AY448" s="5" t="e">
        <f>A_R[[#This Row],[24+]]-A_R[[#This Row],[25+]]</f>
        <v>#VALUE!</v>
      </c>
      <c r="AZ448" s="5" t="e">
        <f>A_R[[#This Row],[25+]]-A_R[[#This Row],[26+]]</f>
        <v>#VALUE!</v>
      </c>
      <c r="BA448" s="5" t="e">
        <f>A_R[[#This Row],[26+]]-A_R[[#This Row],[27+]]</f>
        <v>#VALUE!</v>
      </c>
      <c r="BB448" s="5" t="e">
        <f>A_R[[#This Row],[27+]]-A_R[[#This Row],[28+]]</f>
        <v>#VALUE!</v>
      </c>
    </row>
    <row r="449" spans="32:54" x14ac:dyDescent="0.25">
      <c r="AF449" s="5" t="e">
        <f>A_R[[#This Row],[5+]]-A_R[[#This Row],[6+]]</f>
        <v>#VALUE!</v>
      </c>
      <c r="AG449" s="5" t="e">
        <f>A_R[[#This Row],[6+]]-A_R[[#This Row],[7+]]</f>
        <v>#VALUE!</v>
      </c>
      <c r="AH449" s="5" t="e">
        <f>A_R[[#This Row],[7+]]-A_R[[#This Row],[8+]]</f>
        <v>#VALUE!</v>
      </c>
      <c r="AI449" s="5" t="e">
        <f>A_R[[#This Row],[8+]]-A_R[[#This Row],[9+]]</f>
        <v>#VALUE!</v>
      </c>
      <c r="AJ449" s="5" t="e">
        <f>A_R[[#This Row],[9+]]-A_R[[#This Row],[10+]]</f>
        <v>#VALUE!</v>
      </c>
      <c r="AK449" s="5" t="e">
        <f>A_R[[#This Row],[10+]]-A_R[[#This Row],[11+]]</f>
        <v>#VALUE!</v>
      </c>
      <c r="AL449" s="5" t="e">
        <f>A_R[[#This Row],[11+]]-A_R[[#This Row],[12+]]</f>
        <v>#VALUE!</v>
      </c>
      <c r="AM449" s="5" t="e">
        <f>A_R[[#This Row],[12+]]-A_R[[#This Row],[13+]]</f>
        <v>#VALUE!</v>
      </c>
      <c r="AN449" s="5" t="e">
        <f>A_R[[#This Row],[13+]]-A_R[[#This Row],[14+]]</f>
        <v>#VALUE!</v>
      </c>
      <c r="AO449" s="5" t="e">
        <f>A_R[[#This Row],[14+]]-A_R[[#This Row],[15+]]</f>
        <v>#VALUE!</v>
      </c>
      <c r="AP449" s="5" t="e">
        <f>A_R[[#This Row],[15+]]-A_R[[#This Row],[16+]]</f>
        <v>#VALUE!</v>
      </c>
      <c r="AQ449" s="5" t="e">
        <f>A_R[[#This Row],[16+]]-A_R[[#This Row],[17+]]</f>
        <v>#VALUE!</v>
      </c>
      <c r="AR449" s="5" t="e">
        <f>A_R[[#This Row],[17+]]-A_R[[#This Row],[18+]]</f>
        <v>#VALUE!</v>
      </c>
      <c r="AS449" s="5" t="e">
        <f>A_R[[#This Row],[18+]]-A_R[[#This Row],[19+]]</f>
        <v>#VALUE!</v>
      </c>
      <c r="AT449" s="5" t="e">
        <f>A_R[[#This Row],[19+]]-A_R[[#This Row],[20+]]</f>
        <v>#VALUE!</v>
      </c>
      <c r="AU449" s="5" t="e">
        <f>A_R[[#This Row],[20+]]-A_R[[#This Row],[21+]]</f>
        <v>#VALUE!</v>
      </c>
      <c r="AV449" s="5" t="e">
        <f>A_R[[#This Row],[21+]]-A_R[[#This Row],[22+]]</f>
        <v>#VALUE!</v>
      </c>
      <c r="AW449" s="5" t="e">
        <f>A_R[[#This Row],[22+]]-A_R[[#This Row],[23+]]</f>
        <v>#VALUE!</v>
      </c>
      <c r="AX449" s="5" t="e">
        <f>A_R[[#This Row],[23+]]-A_R[[#This Row],[24+]]</f>
        <v>#VALUE!</v>
      </c>
      <c r="AY449" s="5" t="e">
        <f>A_R[[#This Row],[24+]]-A_R[[#This Row],[25+]]</f>
        <v>#VALUE!</v>
      </c>
      <c r="AZ449" s="5" t="e">
        <f>A_R[[#This Row],[25+]]-A_R[[#This Row],[26+]]</f>
        <v>#VALUE!</v>
      </c>
      <c r="BA449" s="5" t="e">
        <f>A_R[[#This Row],[26+]]-A_R[[#This Row],[27+]]</f>
        <v>#VALUE!</v>
      </c>
      <c r="BB449" s="5" t="e">
        <f>A_R[[#This Row],[27+]]-A_R[[#This Row],[28+]]</f>
        <v>#VALUE!</v>
      </c>
    </row>
    <row r="450" spans="32:54" x14ac:dyDescent="0.25">
      <c r="AF450" s="5" t="e">
        <f>A_R[[#This Row],[5+]]-A_R[[#This Row],[6+]]</f>
        <v>#VALUE!</v>
      </c>
      <c r="AG450" s="5" t="e">
        <f>A_R[[#This Row],[6+]]-A_R[[#This Row],[7+]]</f>
        <v>#VALUE!</v>
      </c>
      <c r="AH450" s="5" t="e">
        <f>A_R[[#This Row],[7+]]-A_R[[#This Row],[8+]]</f>
        <v>#VALUE!</v>
      </c>
      <c r="AI450" s="5" t="e">
        <f>A_R[[#This Row],[8+]]-A_R[[#This Row],[9+]]</f>
        <v>#VALUE!</v>
      </c>
      <c r="AJ450" s="5" t="e">
        <f>A_R[[#This Row],[9+]]-A_R[[#This Row],[10+]]</f>
        <v>#VALUE!</v>
      </c>
      <c r="AK450" s="5" t="e">
        <f>A_R[[#This Row],[10+]]-A_R[[#This Row],[11+]]</f>
        <v>#VALUE!</v>
      </c>
      <c r="AL450" s="5" t="e">
        <f>A_R[[#This Row],[11+]]-A_R[[#This Row],[12+]]</f>
        <v>#VALUE!</v>
      </c>
      <c r="AM450" s="5" t="e">
        <f>A_R[[#This Row],[12+]]-A_R[[#This Row],[13+]]</f>
        <v>#VALUE!</v>
      </c>
      <c r="AN450" s="5" t="e">
        <f>A_R[[#This Row],[13+]]-A_R[[#This Row],[14+]]</f>
        <v>#VALUE!</v>
      </c>
      <c r="AO450" s="5" t="e">
        <f>A_R[[#This Row],[14+]]-A_R[[#This Row],[15+]]</f>
        <v>#VALUE!</v>
      </c>
      <c r="AP450" s="5" t="e">
        <f>A_R[[#This Row],[15+]]-A_R[[#This Row],[16+]]</f>
        <v>#VALUE!</v>
      </c>
      <c r="AQ450" s="5" t="e">
        <f>A_R[[#This Row],[16+]]-A_R[[#This Row],[17+]]</f>
        <v>#VALUE!</v>
      </c>
      <c r="AR450" s="5" t="e">
        <f>A_R[[#This Row],[17+]]-A_R[[#This Row],[18+]]</f>
        <v>#VALUE!</v>
      </c>
      <c r="AS450" s="5" t="e">
        <f>A_R[[#This Row],[18+]]-A_R[[#This Row],[19+]]</f>
        <v>#VALUE!</v>
      </c>
      <c r="AT450" s="5" t="e">
        <f>A_R[[#This Row],[19+]]-A_R[[#This Row],[20+]]</f>
        <v>#VALUE!</v>
      </c>
      <c r="AU450" s="5" t="e">
        <f>A_R[[#This Row],[20+]]-A_R[[#This Row],[21+]]</f>
        <v>#VALUE!</v>
      </c>
      <c r="AV450" s="5" t="e">
        <f>A_R[[#This Row],[21+]]-A_R[[#This Row],[22+]]</f>
        <v>#VALUE!</v>
      </c>
      <c r="AW450" s="5" t="e">
        <f>A_R[[#This Row],[22+]]-A_R[[#This Row],[23+]]</f>
        <v>#VALUE!</v>
      </c>
      <c r="AX450" s="5" t="e">
        <f>A_R[[#This Row],[23+]]-A_R[[#This Row],[24+]]</f>
        <v>#VALUE!</v>
      </c>
      <c r="AY450" s="5" t="e">
        <f>A_R[[#This Row],[24+]]-A_R[[#This Row],[25+]]</f>
        <v>#VALUE!</v>
      </c>
      <c r="AZ450" s="5" t="e">
        <f>A_R[[#This Row],[25+]]-A_R[[#This Row],[26+]]</f>
        <v>#VALUE!</v>
      </c>
      <c r="BA450" s="5" t="e">
        <f>A_R[[#This Row],[26+]]-A_R[[#This Row],[27+]]</f>
        <v>#VALUE!</v>
      </c>
      <c r="BB450" s="5" t="e">
        <f>A_R[[#This Row],[27+]]-A_R[[#This Row],[28+]]</f>
        <v>#VALUE!</v>
      </c>
    </row>
    <row r="451" spans="32:54" x14ac:dyDescent="0.25">
      <c r="AF451" s="5" t="e">
        <f>A_R[[#This Row],[5+]]-A_R[[#This Row],[6+]]</f>
        <v>#VALUE!</v>
      </c>
      <c r="AG451" s="5" t="e">
        <f>A_R[[#This Row],[6+]]-A_R[[#This Row],[7+]]</f>
        <v>#VALUE!</v>
      </c>
      <c r="AH451" s="5" t="e">
        <f>A_R[[#This Row],[7+]]-A_R[[#This Row],[8+]]</f>
        <v>#VALUE!</v>
      </c>
      <c r="AI451" s="5" t="e">
        <f>A_R[[#This Row],[8+]]-A_R[[#This Row],[9+]]</f>
        <v>#VALUE!</v>
      </c>
      <c r="AJ451" s="5" t="e">
        <f>A_R[[#This Row],[9+]]-A_R[[#This Row],[10+]]</f>
        <v>#VALUE!</v>
      </c>
      <c r="AK451" s="5" t="e">
        <f>A_R[[#This Row],[10+]]-A_R[[#This Row],[11+]]</f>
        <v>#VALUE!</v>
      </c>
      <c r="AL451" s="5" t="e">
        <f>A_R[[#This Row],[11+]]-A_R[[#This Row],[12+]]</f>
        <v>#VALUE!</v>
      </c>
      <c r="AM451" s="5" t="e">
        <f>A_R[[#This Row],[12+]]-A_R[[#This Row],[13+]]</f>
        <v>#VALUE!</v>
      </c>
      <c r="AN451" s="5" t="e">
        <f>A_R[[#This Row],[13+]]-A_R[[#This Row],[14+]]</f>
        <v>#VALUE!</v>
      </c>
      <c r="AO451" s="5" t="e">
        <f>A_R[[#This Row],[14+]]-A_R[[#This Row],[15+]]</f>
        <v>#VALUE!</v>
      </c>
      <c r="AP451" s="5" t="e">
        <f>A_R[[#This Row],[15+]]-A_R[[#This Row],[16+]]</f>
        <v>#VALUE!</v>
      </c>
      <c r="AQ451" s="5" t="e">
        <f>A_R[[#This Row],[16+]]-A_R[[#This Row],[17+]]</f>
        <v>#VALUE!</v>
      </c>
      <c r="AR451" s="5" t="e">
        <f>A_R[[#This Row],[17+]]-A_R[[#This Row],[18+]]</f>
        <v>#VALUE!</v>
      </c>
      <c r="AS451" s="5" t="e">
        <f>A_R[[#This Row],[18+]]-A_R[[#This Row],[19+]]</f>
        <v>#VALUE!</v>
      </c>
      <c r="AT451" s="5" t="e">
        <f>A_R[[#This Row],[19+]]-A_R[[#This Row],[20+]]</f>
        <v>#VALUE!</v>
      </c>
      <c r="AU451" s="5" t="e">
        <f>A_R[[#This Row],[20+]]-A_R[[#This Row],[21+]]</f>
        <v>#VALUE!</v>
      </c>
      <c r="AV451" s="5" t="e">
        <f>A_R[[#This Row],[21+]]-A_R[[#This Row],[22+]]</f>
        <v>#VALUE!</v>
      </c>
      <c r="AW451" s="5" t="e">
        <f>A_R[[#This Row],[22+]]-A_R[[#This Row],[23+]]</f>
        <v>#VALUE!</v>
      </c>
      <c r="AX451" s="5" t="e">
        <f>A_R[[#This Row],[23+]]-A_R[[#This Row],[24+]]</f>
        <v>#VALUE!</v>
      </c>
      <c r="AY451" s="5" t="e">
        <f>A_R[[#This Row],[24+]]-A_R[[#This Row],[25+]]</f>
        <v>#VALUE!</v>
      </c>
      <c r="AZ451" s="5" t="e">
        <f>A_R[[#This Row],[25+]]-A_R[[#This Row],[26+]]</f>
        <v>#VALUE!</v>
      </c>
      <c r="BA451" s="5" t="e">
        <f>A_R[[#This Row],[26+]]-A_R[[#This Row],[27+]]</f>
        <v>#VALUE!</v>
      </c>
      <c r="BB451" s="5" t="e">
        <f>A_R[[#This Row],[27+]]-A_R[[#This Row],[28+]]</f>
        <v>#VALUE!</v>
      </c>
    </row>
    <row r="452" spans="32:54" x14ac:dyDescent="0.25">
      <c r="AF452" s="5" t="e">
        <f>A_R[[#This Row],[5+]]-A_R[[#This Row],[6+]]</f>
        <v>#VALUE!</v>
      </c>
      <c r="AG452" s="5" t="e">
        <f>A_R[[#This Row],[6+]]-A_R[[#This Row],[7+]]</f>
        <v>#VALUE!</v>
      </c>
      <c r="AH452" s="5" t="e">
        <f>A_R[[#This Row],[7+]]-A_R[[#This Row],[8+]]</f>
        <v>#VALUE!</v>
      </c>
      <c r="AI452" s="5" t="e">
        <f>A_R[[#This Row],[8+]]-A_R[[#This Row],[9+]]</f>
        <v>#VALUE!</v>
      </c>
      <c r="AJ452" s="5" t="e">
        <f>A_R[[#This Row],[9+]]-A_R[[#This Row],[10+]]</f>
        <v>#VALUE!</v>
      </c>
      <c r="AK452" s="5" t="e">
        <f>A_R[[#This Row],[10+]]-A_R[[#This Row],[11+]]</f>
        <v>#VALUE!</v>
      </c>
      <c r="AL452" s="5" t="e">
        <f>A_R[[#This Row],[11+]]-A_R[[#This Row],[12+]]</f>
        <v>#VALUE!</v>
      </c>
      <c r="AM452" s="5" t="e">
        <f>A_R[[#This Row],[12+]]-A_R[[#This Row],[13+]]</f>
        <v>#VALUE!</v>
      </c>
      <c r="AN452" s="5" t="e">
        <f>A_R[[#This Row],[13+]]-A_R[[#This Row],[14+]]</f>
        <v>#VALUE!</v>
      </c>
      <c r="AO452" s="5" t="e">
        <f>A_R[[#This Row],[14+]]-A_R[[#This Row],[15+]]</f>
        <v>#VALUE!</v>
      </c>
      <c r="AP452" s="5" t="e">
        <f>A_R[[#This Row],[15+]]-A_R[[#This Row],[16+]]</f>
        <v>#VALUE!</v>
      </c>
      <c r="AQ452" s="5" t="e">
        <f>A_R[[#This Row],[16+]]-A_R[[#This Row],[17+]]</f>
        <v>#VALUE!</v>
      </c>
      <c r="AR452" s="5" t="e">
        <f>A_R[[#This Row],[17+]]-A_R[[#This Row],[18+]]</f>
        <v>#VALUE!</v>
      </c>
      <c r="AS452" s="5" t="e">
        <f>A_R[[#This Row],[18+]]-A_R[[#This Row],[19+]]</f>
        <v>#VALUE!</v>
      </c>
      <c r="AT452" s="5" t="e">
        <f>A_R[[#This Row],[19+]]-A_R[[#This Row],[20+]]</f>
        <v>#VALUE!</v>
      </c>
      <c r="AU452" s="5" t="e">
        <f>A_R[[#This Row],[20+]]-A_R[[#This Row],[21+]]</f>
        <v>#VALUE!</v>
      </c>
      <c r="AV452" s="5" t="e">
        <f>A_R[[#This Row],[21+]]-A_R[[#This Row],[22+]]</f>
        <v>#VALUE!</v>
      </c>
      <c r="AW452" s="5" t="e">
        <f>A_R[[#This Row],[22+]]-A_R[[#This Row],[23+]]</f>
        <v>#VALUE!</v>
      </c>
      <c r="AX452" s="5" t="e">
        <f>A_R[[#This Row],[23+]]-A_R[[#This Row],[24+]]</f>
        <v>#VALUE!</v>
      </c>
      <c r="AY452" s="5" t="e">
        <f>A_R[[#This Row],[24+]]-A_R[[#This Row],[25+]]</f>
        <v>#VALUE!</v>
      </c>
      <c r="AZ452" s="5" t="e">
        <f>A_R[[#This Row],[25+]]-A_R[[#This Row],[26+]]</f>
        <v>#VALUE!</v>
      </c>
      <c r="BA452" s="5" t="e">
        <f>A_R[[#This Row],[26+]]-A_R[[#This Row],[27+]]</f>
        <v>#VALUE!</v>
      </c>
      <c r="BB452" s="5" t="e">
        <f>A_R[[#This Row],[27+]]-A_R[[#This Row],[28+]]</f>
        <v>#VALUE!</v>
      </c>
    </row>
    <row r="453" spans="32:54" x14ac:dyDescent="0.25">
      <c r="AF453" s="5" t="e">
        <f>A_R[[#This Row],[5+]]-A_R[[#This Row],[6+]]</f>
        <v>#VALUE!</v>
      </c>
      <c r="AG453" s="5" t="e">
        <f>A_R[[#This Row],[6+]]-A_R[[#This Row],[7+]]</f>
        <v>#VALUE!</v>
      </c>
      <c r="AH453" s="5" t="e">
        <f>A_R[[#This Row],[7+]]-A_R[[#This Row],[8+]]</f>
        <v>#VALUE!</v>
      </c>
      <c r="AI453" s="5" t="e">
        <f>A_R[[#This Row],[8+]]-A_R[[#This Row],[9+]]</f>
        <v>#VALUE!</v>
      </c>
      <c r="AJ453" s="5" t="e">
        <f>A_R[[#This Row],[9+]]-A_R[[#This Row],[10+]]</f>
        <v>#VALUE!</v>
      </c>
      <c r="AK453" s="5" t="e">
        <f>A_R[[#This Row],[10+]]-A_R[[#This Row],[11+]]</f>
        <v>#VALUE!</v>
      </c>
      <c r="AL453" s="5" t="e">
        <f>A_R[[#This Row],[11+]]-A_R[[#This Row],[12+]]</f>
        <v>#VALUE!</v>
      </c>
      <c r="AM453" s="5" t="e">
        <f>A_R[[#This Row],[12+]]-A_R[[#This Row],[13+]]</f>
        <v>#VALUE!</v>
      </c>
      <c r="AN453" s="5" t="e">
        <f>A_R[[#This Row],[13+]]-A_R[[#This Row],[14+]]</f>
        <v>#VALUE!</v>
      </c>
      <c r="AO453" s="5" t="e">
        <f>A_R[[#This Row],[14+]]-A_R[[#This Row],[15+]]</f>
        <v>#VALUE!</v>
      </c>
      <c r="AP453" s="5" t="e">
        <f>A_R[[#This Row],[15+]]-A_R[[#This Row],[16+]]</f>
        <v>#VALUE!</v>
      </c>
      <c r="AQ453" s="5" t="e">
        <f>A_R[[#This Row],[16+]]-A_R[[#This Row],[17+]]</f>
        <v>#VALUE!</v>
      </c>
      <c r="AR453" s="5" t="e">
        <f>A_R[[#This Row],[17+]]-A_R[[#This Row],[18+]]</f>
        <v>#VALUE!</v>
      </c>
      <c r="AS453" s="5" t="e">
        <f>A_R[[#This Row],[18+]]-A_R[[#This Row],[19+]]</f>
        <v>#VALUE!</v>
      </c>
      <c r="AT453" s="5" t="e">
        <f>A_R[[#This Row],[19+]]-A_R[[#This Row],[20+]]</f>
        <v>#VALUE!</v>
      </c>
      <c r="AU453" s="5" t="e">
        <f>A_R[[#This Row],[20+]]-A_R[[#This Row],[21+]]</f>
        <v>#VALUE!</v>
      </c>
      <c r="AV453" s="5" t="e">
        <f>A_R[[#This Row],[21+]]-A_R[[#This Row],[22+]]</f>
        <v>#VALUE!</v>
      </c>
      <c r="AW453" s="5" t="e">
        <f>A_R[[#This Row],[22+]]-A_R[[#This Row],[23+]]</f>
        <v>#VALUE!</v>
      </c>
      <c r="AX453" s="5" t="e">
        <f>A_R[[#This Row],[23+]]-A_R[[#This Row],[24+]]</f>
        <v>#VALUE!</v>
      </c>
      <c r="AY453" s="5" t="e">
        <f>A_R[[#This Row],[24+]]-A_R[[#This Row],[25+]]</f>
        <v>#VALUE!</v>
      </c>
      <c r="AZ453" s="5" t="e">
        <f>A_R[[#This Row],[25+]]-A_R[[#This Row],[26+]]</f>
        <v>#VALUE!</v>
      </c>
      <c r="BA453" s="5" t="e">
        <f>A_R[[#This Row],[26+]]-A_R[[#This Row],[27+]]</f>
        <v>#VALUE!</v>
      </c>
      <c r="BB453" s="5" t="e">
        <f>A_R[[#This Row],[27+]]-A_R[[#This Row],[28+]]</f>
        <v>#VALUE!</v>
      </c>
    </row>
    <row r="454" spans="32:54" x14ac:dyDescent="0.25">
      <c r="AF454" s="5" t="e">
        <f>A_R[[#This Row],[5+]]-A_R[[#This Row],[6+]]</f>
        <v>#VALUE!</v>
      </c>
      <c r="AG454" s="5" t="e">
        <f>A_R[[#This Row],[6+]]-A_R[[#This Row],[7+]]</f>
        <v>#VALUE!</v>
      </c>
      <c r="AH454" s="5" t="e">
        <f>A_R[[#This Row],[7+]]-A_R[[#This Row],[8+]]</f>
        <v>#VALUE!</v>
      </c>
      <c r="AI454" s="5" t="e">
        <f>A_R[[#This Row],[8+]]-A_R[[#This Row],[9+]]</f>
        <v>#VALUE!</v>
      </c>
      <c r="AJ454" s="5" t="e">
        <f>A_R[[#This Row],[9+]]-A_R[[#This Row],[10+]]</f>
        <v>#VALUE!</v>
      </c>
      <c r="AK454" s="5" t="e">
        <f>A_R[[#This Row],[10+]]-A_R[[#This Row],[11+]]</f>
        <v>#VALUE!</v>
      </c>
      <c r="AL454" s="5" t="e">
        <f>A_R[[#This Row],[11+]]-A_R[[#This Row],[12+]]</f>
        <v>#VALUE!</v>
      </c>
      <c r="AM454" s="5" t="e">
        <f>A_R[[#This Row],[12+]]-A_R[[#This Row],[13+]]</f>
        <v>#VALUE!</v>
      </c>
      <c r="AN454" s="5" t="e">
        <f>A_R[[#This Row],[13+]]-A_R[[#This Row],[14+]]</f>
        <v>#VALUE!</v>
      </c>
      <c r="AO454" s="5" t="e">
        <f>A_R[[#This Row],[14+]]-A_R[[#This Row],[15+]]</f>
        <v>#VALUE!</v>
      </c>
      <c r="AP454" s="5" t="e">
        <f>A_R[[#This Row],[15+]]-A_R[[#This Row],[16+]]</f>
        <v>#VALUE!</v>
      </c>
      <c r="AQ454" s="5" t="e">
        <f>A_R[[#This Row],[16+]]-A_R[[#This Row],[17+]]</f>
        <v>#VALUE!</v>
      </c>
      <c r="AR454" s="5" t="e">
        <f>A_R[[#This Row],[17+]]-A_R[[#This Row],[18+]]</f>
        <v>#VALUE!</v>
      </c>
      <c r="AS454" s="5" t="e">
        <f>A_R[[#This Row],[18+]]-A_R[[#This Row],[19+]]</f>
        <v>#VALUE!</v>
      </c>
      <c r="AT454" s="5" t="e">
        <f>A_R[[#This Row],[19+]]-A_R[[#This Row],[20+]]</f>
        <v>#VALUE!</v>
      </c>
      <c r="AU454" s="5" t="e">
        <f>A_R[[#This Row],[20+]]-A_R[[#This Row],[21+]]</f>
        <v>#VALUE!</v>
      </c>
      <c r="AV454" s="5" t="e">
        <f>A_R[[#This Row],[21+]]-A_R[[#This Row],[22+]]</f>
        <v>#VALUE!</v>
      </c>
      <c r="AW454" s="5" t="e">
        <f>A_R[[#This Row],[22+]]-A_R[[#This Row],[23+]]</f>
        <v>#VALUE!</v>
      </c>
      <c r="AX454" s="5" t="e">
        <f>A_R[[#This Row],[23+]]-A_R[[#This Row],[24+]]</f>
        <v>#VALUE!</v>
      </c>
      <c r="AY454" s="5" t="e">
        <f>A_R[[#This Row],[24+]]-A_R[[#This Row],[25+]]</f>
        <v>#VALUE!</v>
      </c>
      <c r="AZ454" s="5" t="e">
        <f>A_R[[#This Row],[25+]]-A_R[[#This Row],[26+]]</f>
        <v>#VALUE!</v>
      </c>
      <c r="BA454" s="5" t="e">
        <f>A_R[[#This Row],[26+]]-A_R[[#This Row],[27+]]</f>
        <v>#VALUE!</v>
      </c>
      <c r="BB454" s="5" t="e">
        <f>A_R[[#This Row],[27+]]-A_R[[#This Row],[28+]]</f>
        <v>#VALUE!</v>
      </c>
    </row>
    <row r="455" spans="32:54" x14ac:dyDescent="0.25">
      <c r="AF455" s="5" t="e">
        <f>A_R[[#This Row],[5+]]-A_R[[#This Row],[6+]]</f>
        <v>#VALUE!</v>
      </c>
      <c r="AG455" s="5" t="e">
        <f>A_R[[#This Row],[6+]]-A_R[[#This Row],[7+]]</f>
        <v>#VALUE!</v>
      </c>
      <c r="AH455" s="5" t="e">
        <f>A_R[[#This Row],[7+]]-A_R[[#This Row],[8+]]</f>
        <v>#VALUE!</v>
      </c>
      <c r="AI455" s="5" t="e">
        <f>A_R[[#This Row],[8+]]-A_R[[#This Row],[9+]]</f>
        <v>#VALUE!</v>
      </c>
      <c r="AJ455" s="5" t="e">
        <f>A_R[[#This Row],[9+]]-A_R[[#This Row],[10+]]</f>
        <v>#VALUE!</v>
      </c>
      <c r="AK455" s="5" t="e">
        <f>A_R[[#This Row],[10+]]-A_R[[#This Row],[11+]]</f>
        <v>#VALUE!</v>
      </c>
      <c r="AL455" s="5" t="e">
        <f>A_R[[#This Row],[11+]]-A_R[[#This Row],[12+]]</f>
        <v>#VALUE!</v>
      </c>
      <c r="AM455" s="5" t="e">
        <f>A_R[[#This Row],[12+]]-A_R[[#This Row],[13+]]</f>
        <v>#VALUE!</v>
      </c>
      <c r="AN455" s="5" t="e">
        <f>A_R[[#This Row],[13+]]-A_R[[#This Row],[14+]]</f>
        <v>#VALUE!</v>
      </c>
      <c r="AO455" s="5" t="e">
        <f>A_R[[#This Row],[14+]]-A_R[[#This Row],[15+]]</f>
        <v>#VALUE!</v>
      </c>
      <c r="AP455" s="5" t="e">
        <f>A_R[[#This Row],[15+]]-A_R[[#This Row],[16+]]</f>
        <v>#VALUE!</v>
      </c>
      <c r="AQ455" s="5" t="e">
        <f>A_R[[#This Row],[16+]]-A_R[[#This Row],[17+]]</f>
        <v>#VALUE!</v>
      </c>
      <c r="AR455" s="5" t="e">
        <f>A_R[[#This Row],[17+]]-A_R[[#This Row],[18+]]</f>
        <v>#VALUE!</v>
      </c>
      <c r="AS455" s="5" t="e">
        <f>A_R[[#This Row],[18+]]-A_R[[#This Row],[19+]]</f>
        <v>#VALUE!</v>
      </c>
      <c r="AT455" s="5" t="e">
        <f>A_R[[#This Row],[19+]]-A_R[[#This Row],[20+]]</f>
        <v>#VALUE!</v>
      </c>
      <c r="AU455" s="5" t="e">
        <f>A_R[[#This Row],[20+]]-A_R[[#This Row],[21+]]</f>
        <v>#VALUE!</v>
      </c>
      <c r="AV455" s="5" t="e">
        <f>A_R[[#This Row],[21+]]-A_R[[#This Row],[22+]]</f>
        <v>#VALUE!</v>
      </c>
      <c r="AW455" s="5" t="e">
        <f>A_R[[#This Row],[22+]]-A_R[[#This Row],[23+]]</f>
        <v>#VALUE!</v>
      </c>
      <c r="AX455" s="5" t="e">
        <f>A_R[[#This Row],[23+]]-A_R[[#This Row],[24+]]</f>
        <v>#VALUE!</v>
      </c>
      <c r="AY455" s="5" t="e">
        <f>A_R[[#This Row],[24+]]-A_R[[#This Row],[25+]]</f>
        <v>#VALUE!</v>
      </c>
      <c r="AZ455" s="5" t="e">
        <f>A_R[[#This Row],[25+]]-A_R[[#This Row],[26+]]</f>
        <v>#VALUE!</v>
      </c>
      <c r="BA455" s="5" t="e">
        <f>A_R[[#This Row],[26+]]-A_R[[#This Row],[27+]]</f>
        <v>#VALUE!</v>
      </c>
      <c r="BB455" s="5" t="e">
        <f>A_R[[#This Row],[27+]]-A_R[[#This Row],[28+]]</f>
        <v>#VALUE!</v>
      </c>
    </row>
    <row r="456" spans="32:54" x14ac:dyDescent="0.25">
      <c r="AF456" s="5" t="e">
        <f>A_R[[#This Row],[5+]]-A_R[[#This Row],[6+]]</f>
        <v>#VALUE!</v>
      </c>
      <c r="AG456" s="5" t="e">
        <f>A_R[[#This Row],[6+]]-A_R[[#This Row],[7+]]</f>
        <v>#VALUE!</v>
      </c>
      <c r="AH456" s="5" t="e">
        <f>A_R[[#This Row],[7+]]-A_R[[#This Row],[8+]]</f>
        <v>#VALUE!</v>
      </c>
      <c r="AI456" s="5" t="e">
        <f>A_R[[#This Row],[8+]]-A_R[[#This Row],[9+]]</f>
        <v>#VALUE!</v>
      </c>
      <c r="AJ456" s="5" t="e">
        <f>A_R[[#This Row],[9+]]-A_R[[#This Row],[10+]]</f>
        <v>#VALUE!</v>
      </c>
      <c r="AK456" s="5" t="e">
        <f>A_R[[#This Row],[10+]]-A_R[[#This Row],[11+]]</f>
        <v>#VALUE!</v>
      </c>
      <c r="AL456" s="5" t="e">
        <f>A_R[[#This Row],[11+]]-A_R[[#This Row],[12+]]</f>
        <v>#VALUE!</v>
      </c>
      <c r="AM456" s="5" t="e">
        <f>A_R[[#This Row],[12+]]-A_R[[#This Row],[13+]]</f>
        <v>#VALUE!</v>
      </c>
      <c r="AN456" s="5" t="e">
        <f>A_R[[#This Row],[13+]]-A_R[[#This Row],[14+]]</f>
        <v>#VALUE!</v>
      </c>
      <c r="AO456" s="5" t="e">
        <f>A_R[[#This Row],[14+]]-A_R[[#This Row],[15+]]</f>
        <v>#VALUE!</v>
      </c>
      <c r="AP456" s="5" t="e">
        <f>A_R[[#This Row],[15+]]-A_R[[#This Row],[16+]]</f>
        <v>#VALUE!</v>
      </c>
      <c r="AQ456" s="5" t="e">
        <f>A_R[[#This Row],[16+]]-A_R[[#This Row],[17+]]</f>
        <v>#VALUE!</v>
      </c>
      <c r="AR456" s="5" t="e">
        <f>A_R[[#This Row],[17+]]-A_R[[#This Row],[18+]]</f>
        <v>#VALUE!</v>
      </c>
      <c r="AS456" s="5" t="e">
        <f>A_R[[#This Row],[18+]]-A_R[[#This Row],[19+]]</f>
        <v>#VALUE!</v>
      </c>
      <c r="AT456" s="5" t="e">
        <f>A_R[[#This Row],[19+]]-A_R[[#This Row],[20+]]</f>
        <v>#VALUE!</v>
      </c>
      <c r="AU456" s="5" t="e">
        <f>A_R[[#This Row],[20+]]-A_R[[#This Row],[21+]]</f>
        <v>#VALUE!</v>
      </c>
      <c r="AV456" s="5" t="e">
        <f>A_R[[#This Row],[21+]]-A_R[[#This Row],[22+]]</f>
        <v>#VALUE!</v>
      </c>
      <c r="AW456" s="5" t="e">
        <f>A_R[[#This Row],[22+]]-A_R[[#This Row],[23+]]</f>
        <v>#VALUE!</v>
      </c>
      <c r="AX456" s="5" t="e">
        <f>A_R[[#This Row],[23+]]-A_R[[#This Row],[24+]]</f>
        <v>#VALUE!</v>
      </c>
      <c r="AY456" s="5" t="e">
        <f>A_R[[#This Row],[24+]]-A_R[[#This Row],[25+]]</f>
        <v>#VALUE!</v>
      </c>
      <c r="AZ456" s="5" t="e">
        <f>A_R[[#This Row],[25+]]-A_R[[#This Row],[26+]]</f>
        <v>#VALUE!</v>
      </c>
      <c r="BA456" s="5" t="e">
        <f>A_R[[#This Row],[26+]]-A_R[[#This Row],[27+]]</f>
        <v>#VALUE!</v>
      </c>
      <c r="BB456" s="5" t="e">
        <f>A_R[[#This Row],[27+]]-A_R[[#This Row],[28+]]</f>
        <v>#VALUE!</v>
      </c>
    </row>
    <row r="457" spans="32:54" x14ac:dyDescent="0.25">
      <c r="AF457" s="5" t="e">
        <f>A_R[[#This Row],[5+]]-A_R[[#This Row],[6+]]</f>
        <v>#VALUE!</v>
      </c>
      <c r="AG457" s="5" t="e">
        <f>A_R[[#This Row],[6+]]-A_R[[#This Row],[7+]]</f>
        <v>#VALUE!</v>
      </c>
      <c r="AH457" s="5" t="e">
        <f>A_R[[#This Row],[7+]]-A_R[[#This Row],[8+]]</f>
        <v>#VALUE!</v>
      </c>
      <c r="AI457" s="5" t="e">
        <f>A_R[[#This Row],[8+]]-A_R[[#This Row],[9+]]</f>
        <v>#VALUE!</v>
      </c>
      <c r="AJ457" s="5" t="e">
        <f>A_R[[#This Row],[9+]]-A_R[[#This Row],[10+]]</f>
        <v>#VALUE!</v>
      </c>
      <c r="AK457" s="5" t="e">
        <f>A_R[[#This Row],[10+]]-A_R[[#This Row],[11+]]</f>
        <v>#VALUE!</v>
      </c>
      <c r="AL457" s="5" t="e">
        <f>A_R[[#This Row],[11+]]-A_R[[#This Row],[12+]]</f>
        <v>#VALUE!</v>
      </c>
      <c r="AM457" s="5" t="e">
        <f>A_R[[#This Row],[12+]]-A_R[[#This Row],[13+]]</f>
        <v>#VALUE!</v>
      </c>
      <c r="AN457" s="5" t="e">
        <f>A_R[[#This Row],[13+]]-A_R[[#This Row],[14+]]</f>
        <v>#VALUE!</v>
      </c>
      <c r="AO457" s="5" t="e">
        <f>A_R[[#This Row],[14+]]-A_R[[#This Row],[15+]]</f>
        <v>#VALUE!</v>
      </c>
      <c r="AP457" s="5" t="e">
        <f>A_R[[#This Row],[15+]]-A_R[[#This Row],[16+]]</f>
        <v>#VALUE!</v>
      </c>
      <c r="AQ457" s="5" t="e">
        <f>A_R[[#This Row],[16+]]-A_R[[#This Row],[17+]]</f>
        <v>#VALUE!</v>
      </c>
      <c r="AR457" s="5" t="e">
        <f>A_R[[#This Row],[17+]]-A_R[[#This Row],[18+]]</f>
        <v>#VALUE!</v>
      </c>
      <c r="AS457" s="5" t="e">
        <f>A_R[[#This Row],[18+]]-A_R[[#This Row],[19+]]</f>
        <v>#VALUE!</v>
      </c>
      <c r="AT457" s="5" t="e">
        <f>A_R[[#This Row],[19+]]-A_R[[#This Row],[20+]]</f>
        <v>#VALUE!</v>
      </c>
      <c r="AU457" s="5" t="e">
        <f>A_R[[#This Row],[20+]]-A_R[[#This Row],[21+]]</f>
        <v>#VALUE!</v>
      </c>
      <c r="AV457" s="5" t="e">
        <f>A_R[[#This Row],[21+]]-A_R[[#This Row],[22+]]</f>
        <v>#VALUE!</v>
      </c>
      <c r="AW457" s="5" t="e">
        <f>A_R[[#This Row],[22+]]-A_R[[#This Row],[23+]]</f>
        <v>#VALUE!</v>
      </c>
      <c r="AX457" s="5" t="e">
        <f>A_R[[#This Row],[23+]]-A_R[[#This Row],[24+]]</f>
        <v>#VALUE!</v>
      </c>
      <c r="AY457" s="5" t="e">
        <f>A_R[[#This Row],[24+]]-A_R[[#This Row],[25+]]</f>
        <v>#VALUE!</v>
      </c>
      <c r="AZ457" s="5" t="e">
        <f>A_R[[#This Row],[25+]]-A_R[[#This Row],[26+]]</f>
        <v>#VALUE!</v>
      </c>
      <c r="BA457" s="5" t="e">
        <f>A_R[[#This Row],[26+]]-A_R[[#This Row],[27+]]</f>
        <v>#VALUE!</v>
      </c>
      <c r="BB457" s="5" t="e">
        <f>A_R[[#This Row],[27+]]-A_R[[#This Row],[28+]]</f>
        <v>#VALUE!</v>
      </c>
    </row>
    <row r="458" spans="32:54" x14ac:dyDescent="0.25">
      <c r="AF458" s="5" t="e">
        <f>A_R[[#This Row],[5+]]-A_R[[#This Row],[6+]]</f>
        <v>#VALUE!</v>
      </c>
      <c r="AG458" s="5" t="e">
        <f>A_R[[#This Row],[6+]]-A_R[[#This Row],[7+]]</f>
        <v>#VALUE!</v>
      </c>
      <c r="AH458" s="5" t="e">
        <f>A_R[[#This Row],[7+]]-A_R[[#This Row],[8+]]</f>
        <v>#VALUE!</v>
      </c>
      <c r="AI458" s="5" t="e">
        <f>A_R[[#This Row],[8+]]-A_R[[#This Row],[9+]]</f>
        <v>#VALUE!</v>
      </c>
      <c r="AJ458" s="5" t="e">
        <f>A_R[[#This Row],[9+]]-A_R[[#This Row],[10+]]</f>
        <v>#VALUE!</v>
      </c>
      <c r="AK458" s="5" t="e">
        <f>A_R[[#This Row],[10+]]-A_R[[#This Row],[11+]]</f>
        <v>#VALUE!</v>
      </c>
      <c r="AL458" s="5" t="e">
        <f>A_R[[#This Row],[11+]]-A_R[[#This Row],[12+]]</f>
        <v>#VALUE!</v>
      </c>
      <c r="AM458" s="5" t="e">
        <f>A_R[[#This Row],[12+]]-A_R[[#This Row],[13+]]</f>
        <v>#VALUE!</v>
      </c>
      <c r="AN458" s="5" t="e">
        <f>A_R[[#This Row],[13+]]-A_R[[#This Row],[14+]]</f>
        <v>#VALUE!</v>
      </c>
      <c r="AO458" s="5" t="e">
        <f>A_R[[#This Row],[14+]]-A_R[[#This Row],[15+]]</f>
        <v>#VALUE!</v>
      </c>
      <c r="AP458" s="5" t="e">
        <f>A_R[[#This Row],[15+]]-A_R[[#This Row],[16+]]</f>
        <v>#VALUE!</v>
      </c>
      <c r="AQ458" s="5" t="e">
        <f>A_R[[#This Row],[16+]]-A_R[[#This Row],[17+]]</f>
        <v>#VALUE!</v>
      </c>
      <c r="AR458" s="5" t="e">
        <f>A_R[[#This Row],[17+]]-A_R[[#This Row],[18+]]</f>
        <v>#VALUE!</v>
      </c>
      <c r="AS458" s="5" t="e">
        <f>A_R[[#This Row],[18+]]-A_R[[#This Row],[19+]]</f>
        <v>#VALUE!</v>
      </c>
      <c r="AT458" s="5" t="e">
        <f>A_R[[#This Row],[19+]]-A_R[[#This Row],[20+]]</f>
        <v>#VALUE!</v>
      </c>
      <c r="AU458" s="5" t="e">
        <f>A_R[[#This Row],[20+]]-A_R[[#This Row],[21+]]</f>
        <v>#VALUE!</v>
      </c>
      <c r="AV458" s="5" t="e">
        <f>A_R[[#This Row],[21+]]-A_R[[#This Row],[22+]]</f>
        <v>#VALUE!</v>
      </c>
      <c r="AW458" s="5" t="e">
        <f>A_R[[#This Row],[22+]]-A_R[[#This Row],[23+]]</f>
        <v>#VALUE!</v>
      </c>
      <c r="AX458" s="5" t="e">
        <f>A_R[[#This Row],[23+]]-A_R[[#This Row],[24+]]</f>
        <v>#VALUE!</v>
      </c>
      <c r="AY458" s="5" t="e">
        <f>A_R[[#This Row],[24+]]-A_R[[#This Row],[25+]]</f>
        <v>#VALUE!</v>
      </c>
      <c r="AZ458" s="5" t="e">
        <f>A_R[[#This Row],[25+]]-A_R[[#This Row],[26+]]</f>
        <v>#VALUE!</v>
      </c>
      <c r="BA458" s="5" t="e">
        <f>A_R[[#This Row],[26+]]-A_R[[#This Row],[27+]]</f>
        <v>#VALUE!</v>
      </c>
      <c r="BB458" s="5" t="e">
        <f>A_R[[#This Row],[27+]]-A_R[[#This Row],[28+]]</f>
        <v>#VALUE!</v>
      </c>
    </row>
    <row r="459" spans="32:54" x14ac:dyDescent="0.25">
      <c r="AF459" s="5" t="e">
        <f>A_R[[#This Row],[5+]]-A_R[[#This Row],[6+]]</f>
        <v>#VALUE!</v>
      </c>
      <c r="AG459" s="5" t="e">
        <f>A_R[[#This Row],[6+]]-A_R[[#This Row],[7+]]</f>
        <v>#VALUE!</v>
      </c>
      <c r="AH459" s="5" t="e">
        <f>A_R[[#This Row],[7+]]-A_R[[#This Row],[8+]]</f>
        <v>#VALUE!</v>
      </c>
      <c r="AI459" s="5" t="e">
        <f>A_R[[#This Row],[8+]]-A_R[[#This Row],[9+]]</f>
        <v>#VALUE!</v>
      </c>
      <c r="AJ459" s="5" t="e">
        <f>A_R[[#This Row],[9+]]-A_R[[#This Row],[10+]]</f>
        <v>#VALUE!</v>
      </c>
      <c r="AK459" s="5" t="e">
        <f>A_R[[#This Row],[10+]]-A_R[[#This Row],[11+]]</f>
        <v>#VALUE!</v>
      </c>
      <c r="AL459" s="5" t="e">
        <f>A_R[[#This Row],[11+]]-A_R[[#This Row],[12+]]</f>
        <v>#VALUE!</v>
      </c>
      <c r="AM459" s="5" t="e">
        <f>A_R[[#This Row],[12+]]-A_R[[#This Row],[13+]]</f>
        <v>#VALUE!</v>
      </c>
      <c r="AN459" s="5" t="e">
        <f>A_R[[#This Row],[13+]]-A_R[[#This Row],[14+]]</f>
        <v>#VALUE!</v>
      </c>
      <c r="AO459" s="5" t="e">
        <f>A_R[[#This Row],[14+]]-A_R[[#This Row],[15+]]</f>
        <v>#VALUE!</v>
      </c>
      <c r="AP459" s="5" t="e">
        <f>A_R[[#This Row],[15+]]-A_R[[#This Row],[16+]]</f>
        <v>#VALUE!</v>
      </c>
      <c r="AQ459" s="5" t="e">
        <f>A_R[[#This Row],[16+]]-A_R[[#This Row],[17+]]</f>
        <v>#VALUE!</v>
      </c>
      <c r="AR459" s="5" t="e">
        <f>A_R[[#This Row],[17+]]-A_R[[#This Row],[18+]]</f>
        <v>#VALUE!</v>
      </c>
      <c r="AS459" s="5" t="e">
        <f>A_R[[#This Row],[18+]]-A_R[[#This Row],[19+]]</f>
        <v>#VALUE!</v>
      </c>
      <c r="AT459" s="5" t="e">
        <f>A_R[[#This Row],[19+]]-A_R[[#This Row],[20+]]</f>
        <v>#VALUE!</v>
      </c>
      <c r="AU459" s="5" t="e">
        <f>A_R[[#This Row],[20+]]-A_R[[#This Row],[21+]]</f>
        <v>#VALUE!</v>
      </c>
      <c r="AV459" s="5" t="e">
        <f>A_R[[#This Row],[21+]]-A_R[[#This Row],[22+]]</f>
        <v>#VALUE!</v>
      </c>
      <c r="AW459" s="5" t="e">
        <f>A_R[[#This Row],[22+]]-A_R[[#This Row],[23+]]</f>
        <v>#VALUE!</v>
      </c>
      <c r="AX459" s="5" t="e">
        <f>A_R[[#This Row],[23+]]-A_R[[#This Row],[24+]]</f>
        <v>#VALUE!</v>
      </c>
      <c r="AY459" s="5" t="e">
        <f>A_R[[#This Row],[24+]]-A_R[[#This Row],[25+]]</f>
        <v>#VALUE!</v>
      </c>
      <c r="AZ459" s="5" t="e">
        <f>A_R[[#This Row],[25+]]-A_R[[#This Row],[26+]]</f>
        <v>#VALUE!</v>
      </c>
      <c r="BA459" s="5" t="e">
        <f>A_R[[#This Row],[26+]]-A_R[[#This Row],[27+]]</f>
        <v>#VALUE!</v>
      </c>
      <c r="BB459" s="5" t="e">
        <f>A_R[[#This Row],[27+]]-A_R[[#This Row],[28+]]</f>
        <v>#VALUE!</v>
      </c>
    </row>
    <row r="460" spans="32:54" x14ac:dyDescent="0.25">
      <c r="AF460" s="5" t="e">
        <f>A_R[[#This Row],[5+]]-A_R[[#This Row],[6+]]</f>
        <v>#VALUE!</v>
      </c>
      <c r="AG460" s="5" t="e">
        <f>A_R[[#This Row],[6+]]-A_R[[#This Row],[7+]]</f>
        <v>#VALUE!</v>
      </c>
      <c r="AH460" s="5" t="e">
        <f>A_R[[#This Row],[7+]]-A_R[[#This Row],[8+]]</f>
        <v>#VALUE!</v>
      </c>
      <c r="AI460" s="5" t="e">
        <f>A_R[[#This Row],[8+]]-A_R[[#This Row],[9+]]</f>
        <v>#VALUE!</v>
      </c>
      <c r="AJ460" s="5" t="e">
        <f>A_R[[#This Row],[9+]]-A_R[[#This Row],[10+]]</f>
        <v>#VALUE!</v>
      </c>
      <c r="AK460" s="5" t="e">
        <f>A_R[[#This Row],[10+]]-A_R[[#This Row],[11+]]</f>
        <v>#VALUE!</v>
      </c>
      <c r="AL460" s="5" t="e">
        <f>A_R[[#This Row],[11+]]-A_R[[#This Row],[12+]]</f>
        <v>#VALUE!</v>
      </c>
      <c r="AM460" s="5" t="e">
        <f>A_R[[#This Row],[12+]]-A_R[[#This Row],[13+]]</f>
        <v>#VALUE!</v>
      </c>
      <c r="AN460" s="5" t="e">
        <f>A_R[[#This Row],[13+]]-A_R[[#This Row],[14+]]</f>
        <v>#VALUE!</v>
      </c>
      <c r="AO460" s="5" t="e">
        <f>A_R[[#This Row],[14+]]-A_R[[#This Row],[15+]]</f>
        <v>#VALUE!</v>
      </c>
      <c r="AP460" s="5" t="e">
        <f>A_R[[#This Row],[15+]]-A_R[[#This Row],[16+]]</f>
        <v>#VALUE!</v>
      </c>
      <c r="AQ460" s="5" t="e">
        <f>A_R[[#This Row],[16+]]-A_R[[#This Row],[17+]]</f>
        <v>#VALUE!</v>
      </c>
      <c r="AR460" s="5" t="e">
        <f>A_R[[#This Row],[17+]]-A_R[[#This Row],[18+]]</f>
        <v>#VALUE!</v>
      </c>
      <c r="AS460" s="5" t="e">
        <f>A_R[[#This Row],[18+]]-A_R[[#This Row],[19+]]</f>
        <v>#VALUE!</v>
      </c>
      <c r="AT460" s="5" t="e">
        <f>A_R[[#This Row],[19+]]-A_R[[#This Row],[20+]]</f>
        <v>#VALUE!</v>
      </c>
      <c r="AU460" s="5" t="e">
        <f>A_R[[#This Row],[20+]]-A_R[[#This Row],[21+]]</f>
        <v>#VALUE!</v>
      </c>
      <c r="AV460" s="5" t="e">
        <f>A_R[[#This Row],[21+]]-A_R[[#This Row],[22+]]</f>
        <v>#VALUE!</v>
      </c>
      <c r="AW460" s="5" t="e">
        <f>A_R[[#This Row],[22+]]-A_R[[#This Row],[23+]]</f>
        <v>#VALUE!</v>
      </c>
      <c r="AX460" s="5" t="e">
        <f>A_R[[#This Row],[23+]]-A_R[[#This Row],[24+]]</f>
        <v>#VALUE!</v>
      </c>
      <c r="AY460" s="5" t="e">
        <f>A_R[[#This Row],[24+]]-A_R[[#This Row],[25+]]</f>
        <v>#VALUE!</v>
      </c>
      <c r="AZ460" s="5" t="e">
        <f>A_R[[#This Row],[25+]]-A_R[[#This Row],[26+]]</f>
        <v>#VALUE!</v>
      </c>
      <c r="BA460" s="5" t="e">
        <f>A_R[[#This Row],[26+]]-A_R[[#This Row],[27+]]</f>
        <v>#VALUE!</v>
      </c>
      <c r="BB460" s="5" t="e">
        <f>A_R[[#This Row],[27+]]-A_R[[#This Row],[28+]]</f>
        <v>#VALUE!</v>
      </c>
    </row>
    <row r="461" spans="32:54" x14ac:dyDescent="0.25">
      <c r="AF461" s="5" t="e">
        <f>A_R[[#This Row],[5+]]-A_R[[#This Row],[6+]]</f>
        <v>#VALUE!</v>
      </c>
      <c r="AG461" s="5" t="e">
        <f>A_R[[#This Row],[6+]]-A_R[[#This Row],[7+]]</f>
        <v>#VALUE!</v>
      </c>
      <c r="AH461" s="5" t="e">
        <f>A_R[[#This Row],[7+]]-A_R[[#This Row],[8+]]</f>
        <v>#VALUE!</v>
      </c>
      <c r="AI461" s="5" t="e">
        <f>A_R[[#This Row],[8+]]-A_R[[#This Row],[9+]]</f>
        <v>#VALUE!</v>
      </c>
      <c r="AJ461" s="5" t="e">
        <f>A_R[[#This Row],[9+]]-A_R[[#This Row],[10+]]</f>
        <v>#VALUE!</v>
      </c>
      <c r="AK461" s="5" t="e">
        <f>A_R[[#This Row],[10+]]-A_R[[#This Row],[11+]]</f>
        <v>#VALUE!</v>
      </c>
      <c r="AL461" s="5" t="e">
        <f>A_R[[#This Row],[11+]]-A_R[[#This Row],[12+]]</f>
        <v>#VALUE!</v>
      </c>
      <c r="AM461" s="5" t="e">
        <f>A_R[[#This Row],[12+]]-A_R[[#This Row],[13+]]</f>
        <v>#VALUE!</v>
      </c>
      <c r="AN461" s="5" t="e">
        <f>A_R[[#This Row],[13+]]-A_R[[#This Row],[14+]]</f>
        <v>#VALUE!</v>
      </c>
      <c r="AO461" s="5" t="e">
        <f>A_R[[#This Row],[14+]]-A_R[[#This Row],[15+]]</f>
        <v>#VALUE!</v>
      </c>
      <c r="AP461" s="5" t="e">
        <f>A_R[[#This Row],[15+]]-A_R[[#This Row],[16+]]</f>
        <v>#VALUE!</v>
      </c>
      <c r="AQ461" s="5" t="e">
        <f>A_R[[#This Row],[16+]]-A_R[[#This Row],[17+]]</f>
        <v>#VALUE!</v>
      </c>
      <c r="AR461" s="5" t="e">
        <f>A_R[[#This Row],[17+]]-A_R[[#This Row],[18+]]</f>
        <v>#VALUE!</v>
      </c>
      <c r="AS461" s="5" t="e">
        <f>A_R[[#This Row],[18+]]-A_R[[#This Row],[19+]]</f>
        <v>#VALUE!</v>
      </c>
      <c r="AT461" s="5" t="e">
        <f>A_R[[#This Row],[19+]]-A_R[[#This Row],[20+]]</f>
        <v>#VALUE!</v>
      </c>
      <c r="AU461" s="5" t="e">
        <f>A_R[[#This Row],[20+]]-A_R[[#This Row],[21+]]</f>
        <v>#VALUE!</v>
      </c>
      <c r="AV461" s="5" t="e">
        <f>A_R[[#This Row],[21+]]-A_R[[#This Row],[22+]]</f>
        <v>#VALUE!</v>
      </c>
      <c r="AW461" s="5" t="e">
        <f>A_R[[#This Row],[22+]]-A_R[[#This Row],[23+]]</f>
        <v>#VALUE!</v>
      </c>
      <c r="AX461" s="5" t="e">
        <f>A_R[[#This Row],[23+]]-A_R[[#This Row],[24+]]</f>
        <v>#VALUE!</v>
      </c>
      <c r="AY461" s="5" t="e">
        <f>A_R[[#This Row],[24+]]-A_R[[#This Row],[25+]]</f>
        <v>#VALUE!</v>
      </c>
      <c r="AZ461" s="5" t="e">
        <f>A_R[[#This Row],[25+]]-A_R[[#This Row],[26+]]</f>
        <v>#VALUE!</v>
      </c>
      <c r="BA461" s="5" t="e">
        <f>A_R[[#This Row],[26+]]-A_R[[#This Row],[27+]]</f>
        <v>#VALUE!</v>
      </c>
      <c r="BB461" s="5" t="e">
        <f>A_R[[#This Row],[27+]]-A_R[[#This Row],[28+]]</f>
        <v>#VALUE!</v>
      </c>
    </row>
    <row r="462" spans="32:54" x14ac:dyDescent="0.25">
      <c r="AF462" s="5" t="e">
        <f>A_R[[#This Row],[5+]]-A_R[[#This Row],[6+]]</f>
        <v>#VALUE!</v>
      </c>
      <c r="AG462" s="5" t="e">
        <f>A_R[[#This Row],[6+]]-A_R[[#This Row],[7+]]</f>
        <v>#VALUE!</v>
      </c>
      <c r="AH462" s="5" t="e">
        <f>A_R[[#This Row],[7+]]-A_R[[#This Row],[8+]]</f>
        <v>#VALUE!</v>
      </c>
      <c r="AI462" s="5" t="e">
        <f>A_R[[#This Row],[8+]]-A_R[[#This Row],[9+]]</f>
        <v>#VALUE!</v>
      </c>
      <c r="AJ462" s="5" t="e">
        <f>A_R[[#This Row],[9+]]-A_R[[#This Row],[10+]]</f>
        <v>#VALUE!</v>
      </c>
      <c r="AK462" s="5" t="e">
        <f>A_R[[#This Row],[10+]]-A_R[[#This Row],[11+]]</f>
        <v>#VALUE!</v>
      </c>
      <c r="AL462" s="5" t="e">
        <f>A_R[[#This Row],[11+]]-A_R[[#This Row],[12+]]</f>
        <v>#VALUE!</v>
      </c>
      <c r="AM462" s="5" t="e">
        <f>A_R[[#This Row],[12+]]-A_R[[#This Row],[13+]]</f>
        <v>#VALUE!</v>
      </c>
      <c r="AN462" s="5" t="e">
        <f>A_R[[#This Row],[13+]]-A_R[[#This Row],[14+]]</f>
        <v>#VALUE!</v>
      </c>
      <c r="AO462" s="5" t="e">
        <f>A_R[[#This Row],[14+]]-A_R[[#This Row],[15+]]</f>
        <v>#VALUE!</v>
      </c>
      <c r="AP462" s="5" t="e">
        <f>A_R[[#This Row],[15+]]-A_R[[#This Row],[16+]]</f>
        <v>#VALUE!</v>
      </c>
      <c r="AQ462" s="5" t="e">
        <f>A_R[[#This Row],[16+]]-A_R[[#This Row],[17+]]</f>
        <v>#VALUE!</v>
      </c>
      <c r="AR462" s="5" t="e">
        <f>A_R[[#This Row],[17+]]-A_R[[#This Row],[18+]]</f>
        <v>#VALUE!</v>
      </c>
      <c r="AS462" s="5" t="e">
        <f>A_R[[#This Row],[18+]]-A_R[[#This Row],[19+]]</f>
        <v>#VALUE!</v>
      </c>
      <c r="AT462" s="5" t="e">
        <f>A_R[[#This Row],[19+]]-A_R[[#This Row],[20+]]</f>
        <v>#VALUE!</v>
      </c>
      <c r="AU462" s="5" t="e">
        <f>A_R[[#This Row],[20+]]-A_R[[#This Row],[21+]]</f>
        <v>#VALUE!</v>
      </c>
      <c r="AV462" s="5" t="e">
        <f>A_R[[#This Row],[21+]]-A_R[[#This Row],[22+]]</f>
        <v>#VALUE!</v>
      </c>
      <c r="AW462" s="5" t="e">
        <f>A_R[[#This Row],[22+]]-A_R[[#This Row],[23+]]</f>
        <v>#VALUE!</v>
      </c>
      <c r="AX462" s="5" t="e">
        <f>A_R[[#This Row],[23+]]-A_R[[#This Row],[24+]]</f>
        <v>#VALUE!</v>
      </c>
      <c r="AY462" s="5" t="e">
        <f>A_R[[#This Row],[24+]]-A_R[[#This Row],[25+]]</f>
        <v>#VALUE!</v>
      </c>
      <c r="AZ462" s="5" t="e">
        <f>A_R[[#This Row],[25+]]-A_R[[#This Row],[26+]]</f>
        <v>#VALUE!</v>
      </c>
      <c r="BA462" s="5" t="e">
        <f>A_R[[#This Row],[26+]]-A_R[[#This Row],[27+]]</f>
        <v>#VALUE!</v>
      </c>
      <c r="BB462" s="5" t="e">
        <f>A_R[[#This Row],[27+]]-A_R[[#This Row],[28+]]</f>
        <v>#VALUE!</v>
      </c>
    </row>
    <row r="463" spans="32:54" x14ac:dyDescent="0.25">
      <c r="AF463" s="5" t="e">
        <f>A_R[[#This Row],[5+]]-A_R[[#This Row],[6+]]</f>
        <v>#VALUE!</v>
      </c>
      <c r="AG463" s="5" t="e">
        <f>A_R[[#This Row],[6+]]-A_R[[#This Row],[7+]]</f>
        <v>#VALUE!</v>
      </c>
      <c r="AH463" s="5" t="e">
        <f>A_R[[#This Row],[7+]]-A_R[[#This Row],[8+]]</f>
        <v>#VALUE!</v>
      </c>
      <c r="AI463" s="5" t="e">
        <f>A_R[[#This Row],[8+]]-A_R[[#This Row],[9+]]</f>
        <v>#VALUE!</v>
      </c>
      <c r="AJ463" s="5" t="e">
        <f>A_R[[#This Row],[9+]]-A_R[[#This Row],[10+]]</f>
        <v>#VALUE!</v>
      </c>
      <c r="AK463" s="5" t="e">
        <f>A_R[[#This Row],[10+]]-A_R[[#This Row],[11+]]</f>
        <v>#VALUE!</v>
      </c>
      <c r="AL463" s="5" t="e">
        <f>A_R[[#This Row],[11+]]-A_R[[#This Row],[12+]]</f>
        <v>#VALUE!</v>
      </c>
      <c r="AM463" s="5" t="e">
        <f>A_R[[#This Row],[12+]]-A_R[[#This Row],[13+]]</f>
        <v>#VALUE!</v>
      </c>
      <c r="AN463" s="5" t="e">
        <f>A_R[[#This Row],[13+]]-A_R[[#This Row],[14+]]</f>
        <v>#VALUE!</v>
      </c>
      <c r="AO463" s="5" t="e">
        <f>A_R[[#This Row],[14+]]-A_R[[#This Row],[15+]]</f>
        <v>#VALUE!</v>
      </c>
      <c r="AP463" s="5" t="e">
        <f>A_R[[#This Row],[15+]]-A_R[[#This Row],[16+]]</f>
        <v>#VALUE!</v>
      </c>
      <c r="AQ463" s="5" t="e">
        <f>A_R[[#This Row],[16+]]-A_R[[#This Row],[17+]]</f>
        <v>#VALUE!</v>
      </c>
      <c r="AR463" s="5" t="e">
        <f>A_R[[#This Row],[17+]]-A_R[[#This Row],[18+]]</f>
        <v>#VALUE!</v>
      </c>
      <c r="AS463" s="5" t="e">
        <f>A_R[[#This Row],[18+]]-A_R[[#This Row],[19+]]</f>
        <v>#VALUE!</v>
      </c>
      <c r="AT463" s="5" t="e">
        <f>A_R[[#This Row],[19+]]-A_R[[#This Row],[20+]]</f>
        <v>#VALUE!</v>
      </c>
      <c r="AU463" s="5" t="e">
        <f>A_R[[#This Row],[20+]]-A_R[[#This Row],[21+]]</f>
        <v>#VALUE!</v>
      </c>
      <c r="AV463" s="5" t="e">
        <f>A_R[[#This Row],[21+]]-A_R[[#This Row],[22+]]</f>
        <v>#VALUE!</v>
      </c>
      <c r="AW463" s="5" t="e">
        <f>A_R[[#This Row],[22+]]-A_R[[#This Row],[23+]]</f>
        <v>#VALUE!</v>
      </c>
      <c r="AX463" s="5" t="e">
        <f>A_R[[#This Row],[23+]]-A_R[[#This Row],[24+]]</f>
        <v>#VALUE!</v>
      </c>
      <c r="AY463" s="5" t="e">
        <f>A_R[[#This Row],[24+]]-A_R[[#This Row],[25+]]</f>
        <v>#VALUE!</v>
      </c>
      <c r="AZ463" s="5" t="e">
        <f>A_R[[#This Row],[25+]]-A_R[[#This Row],[26+]]</f>
        <v>#VALUE!</v>
      </c>
      <c r="BA463" s="5" t="e">
        <f>A_R[[#This Row],[26+]]-A_R[[#This Row],[27+]]</f>
        <v>#VALUE!</v>
      </c>
      <c r="BB463" s="5" t="e">
        <f>A_R[[#This Row],[27+]]-A_R[[#This Row],[28+]]</f>
        <v>#VALUE!</v>
      </c>
    </row>
    <row r="464" spans="32:54" x14ac:dyDescent="0.25">
      <c r="AF464" s="5" t="e">
        <f>A_R[[#This Row],[5+]]-A_R[[#This Row],[6+]]</f>
        <v>#VALUE!</v>
      </c>
      <c r="AG464" s="5" t="e">
        <f>A_R[[#This Row],[6+]]-A_R[[#This Row],[7+]]</f>
        <v>#VALUE!</v>
      </c>
      <c r="AH464" s="5" t="e">
        <f>A_R[[#This Row],[7+]]-A_R[[#This Row],[8+]]</f>
        <v>#VALUE!</v>
      </c>
      <c r="AI464" s="5" t="e">
        <f>A_R[[#This Row],[8+]]-A_R[[#This Row],[9+]]</f>
        <v>#VALUE!</v>
      </c>
      <c r="AJ464" s="5" t="e">
        <f>A_R[[#This Row],[9+]]-A_R[[#This Row],[10+]]</f>
        <v>#VALUE!</v>
      </c>
      <c r="AK464" s="5" t="e">
        <f>A_R[[#This Row],[10+]]-A_R[[#This Row],[11+]]</f>
        <v>#VALUE!</v>
      </c>
      <c r="AL464" s="5" t="e">
        <f>A_R[[#This Row],[11+]]-A_R[[#This Row],[12+]]</f>
        <v>#VALUE!</v>
      </c>
      <c r="AM464" s="5" t="e">
        <f>A_R[[#This Row],[12+]]-A_R[[#This Row],[13+]]</f>
        <v>#VALUE!</v>
      </c>
      <c r="AN464" s="5" t="e">
        <f>A_R[[#This Row],[13+]]-A_R[[#This Row],[14+]]</f>
        <v>#VALUE!</v>
      </c>
      <c r="AO464" s="5" t="e">
        <f>A_R[[#This Row],[14+]]-A_R[[#This Row],[15+]]</f>
        <v>#VALUE!</v>
      </c>
      <c r="AP464" s="5" t="e">
        <f>A_R[[#This Row],[15+]]-A_R[[#This Row],[16+]]</f>
        <v>#VALUE!</v>
      </c>
      <c r="AQ464" s="5" t="e">
        <f>A_R[[#This Row],[16+]]-A_R[[#This Row],[17+]]</f>
        <v>#VALUE!</v>
      </c>
      <c r="AR464" s="5" t="e">
        <f>A_R[[#This Row],[17+]]-A_R[[#This Row],[18+]]</f>
        <v>#VALUE!</v>
      </c>
      <c r="AS464" s="5" t="e">
        <f>A_R[[#This Row],[18+]]-A_R[[#This Row],[19+]]</f>
        <v>#VALUE!</v>
      </c>
      <c r="AT464" s="5" t="e">
        <f>A_R[[#This Row],[19+]]-A_R[[#This Row],[20+]]</f>
        <v>#VALUE!</v>
      </c>
      <c r="AU464" s="5" t="e">
        <f>A_R[[#This Row],[20+]]-A_R[[#This Row],[21+]]</f>
        <v>#VALUE!</v>
      </c>
      <c r="AV464" s="5" t="e">
        <f>A_R[[#This Row],[21+]]-A_R[[#This Row],[22+]]</f>
        <v>#VALUE!</v>
      </c>
      <c r="AW464" s="5" t="e">
        <f>A_R[[#This Row],[22+]]-A_R[[#This Row],[23+]]</f>
        <v>#VALUE!</v>
      </c>
      <c r="AX464" s="5" t="e">
        <f>A_R[[#This Row],[23+]]-A_R[[#This Row],[24+]]</f>
        <v>#VALUE!</v>
      </c>
      <c r="AY464" s="5" t="e">
        <f>A_R[[#This Row],[24+]]-A_R[[#This Row],[25+]]</f>
        <v>#VALUE!</v>
      </c>
      <c r="AZ464" s="5" t="e">
        <f>A_R[[#This Row],[25+]]-A_R[[#This Row],[26+]]</f>
        <v>#VALUE!</v>
      </c>
      <c r="BA464" s="5" t="e">
        <f>A_R[[#This Row],[26+]]-A_R[[#This Row],[27+]]</f>
        <v>#VALUE!</v>
      </c>
      <c r="BB464" s="5" t="e">
        <f>A_R[[#This Row],[27+]]-A_R[[#This Row],[28+]]</f>
        <v>#VALUE!</v>
      </c>
    </row>
    <row r="465" spans="32:54" x14ac:dyDescent="0.25">
      <c r="AF465" s="5" t="e">
        <f>A_R[[#This Row],[5+]]-A_R[[#This Row],[6+]]</f>
        <v>#VALUE!</v>
      </c>
      <c r="AG465" s="5" t="e">
        <f>A_R[[#This Row],[6+]]-A_R[[#This Row],[7+]]</f>
        <v>#VALUE!</v>
      </c>
      <c r="AH465" s="5" t="e">
        <f>A_R[[#This Row],[7+]]-A_R[[#This Row],[8+]]</f>
        <v>#VALUE!</v>
      </c>
      <c r="AI465" s="5" t="e">
        <f>A_R[[#This Row],[8+]]-A_R[[#This Row],[9+]]</f>
        <v>#VALUE!</v>
      </c>
      <c r="AJ465" s="5" t="e">
        <f>A_R[[#This Row],[9+]]-A_R[[#This Row],[10+]]</f>
        <v>#VALUE!</v>
      </c>
      <c r="AK465" s="5" t="e">
        <f>A_R[[#This Row],[10+]]-A_R[[#This Row],[11+]]</f>
        <v>#VALUE!</v>
      </c>
      <c r="AL465" s="5" t="e">
        <f>A_R[[#This Row],[11+]]-A_R[[#This Row],[12+]]</f>
        <v>#VALUE!</v>
      </c>
      <c r="AM465" s="5" t="e">
        <f>A_R[[#This Row],[12+]]-A_R[[#This Row],[13+]]</f>
        <v>#VALUE!</v>
      </c>
      <c r="AN465" s="5" t="e">
        <f>A_R[[#This Row],[13+]]-A_R[[#This Row],[14+]]</f>
        <v>#VALUE!</v>
      </c>
      <c r="AO465" s="5" t="e">
        <f>A_R[[#This Row],[14+]]-A_R[[#This Row],[15+]]</f>
        <v>#VALUE!</v>
      </c>
      <c r="AP465" s="5" t="e">
        <f>A_R[[#This Row],[15+]]-A_R[[#This Row],[16+]]</f>
        <v>#VALUE!</v>
      </c>
      <c r="AQ465" s="5" t="e">
        <f>A_R[[#This Row],[16+]]-A_R[[#This Row],[17+]]</f>
        <v>#VALUE!</v>
      </c>
      <c r="AR465" s="5" t="e">
        <f>A_R[[#This Row],[17+]]-A_R[[#This Row],[18+]]</f>
        <v>#VALUE!</v>
      </c>
      <c r="AS465" s="5" t="e">
        <f>A_R[[#This Row],[18+]]-A_R[[#This Row],[19+]]</f>
        <v>#VALUE!</v>
      </c>
      <c r="AT465" s="5" t="e">
        <f>A_R[[#This Row],[19+]]-A_R[[#This Row],[20+]]</f>
        <v>#VALUE!</v>
      </c>
      <c r="AU465" s="5" t="e">
        <f>A_R[[#This Row],[20+]]-A_R[[#This Row],[21+]]</f>
        <v>#VALUE!</v>
      </c>
      <c r="AV465" s="5" t="e">
        <f>A_R[[#This Row],[21+]]-A_R[[#This Row],[22+]]</f>
        <v>#VALUE!</v>
      </c>
      <c r="AW465" s="5" t="e">
        <f>A_R[[#This Row],[22+]]-A_R[[#This Row],[23+]]</f>
        <v>#VALUE!</v>
      </c>
      <c r="AX465" s="5" t="e">
        <f>A_R[[#This Row],[23+]]-A_R[[#This Row],[24+]]</f>
        <v>#VALUE!</v>
      </c>
      <c r="AY465" s="5" t="e">
        <f>A_R[[#This Row],[24+]]-A_R[[#This Row],[25+]]</f>
        <v>#VALUE!</v>
      </c>
      <c r="AZ465" s="5" t="e">
        <f>A_R[[#This Row],[25+]]-A_R[[#This Row],[26+]]</f>
        <v>#VALUE!</v>
      </c>
      <c r="BA465" s="5" t="e">
        <f>A_R[[#This Row],[26+]]-A_R[[#This Row],[27+]]</f>
        <v>#VALUE!</v>
      </c>
      <c r="BB465" s="5" t="e">
        <f>A_R[[#This Row],[27+]]-A_R[[#This Row],[28+]]</f>
        <v>#VALUE!</v>
      </c>
    </row>
    <row r="466" spans="32:54" x14ac:dyDescent="0.25">
      <c r="AF466" s="5" t="e">
        <f>A_R[[#This Row],[5+]]-A_R[[#This Row],[6+]]</f>
        <v>#VALUE!</v>
      </c>
      <c r="AG466" s="5" t="e">
        <f>A_R[[#This Row],[6+]]-A_R[[#This Row],[7+]]</f>
        <v>#VALUE!</v>
      </c>
      <c r="AH466" s="5" t="e">
        <f>A_R[[#This Row],[7+]]-A_R[[#This Row],[8+]]</f>
        <v>#VALUE!</v>
      </c>
      <c r="AI466" s="5" t="e">
        <f>A_R[[#This Row],[8+]]-A_R[[#This Row],[9+]]</f>
        <v>#VALUE!</v>
      </c>
      <c r="AJ466" s="5" t="e">
        <f>A_R[[#This Row],[9+]]-A_R[[#This Row],[10+]]</f>
        <v>#VALUE!</v>
      </c>
      <c r="AK466" s="5" t="e">
        <f>A_R[[#This Row],[10+]]-A_R[[#This Row],[11+]]</f>
        <v>#VALUE!</v>
      </c>
      <c r="AL466" s="5" t="e">
        <f>A_R[[#This Row],[11+]]-A_R[[#This Row],[12+]]</f>
        <v>#VALUE!</v>
      </c>
      <c r="AM466" s="5" t="e">
        <f>A_R[[#This Row],[12+]]-A_R[[#This Row],[13+]]</f>
        <v>#VALUE!</v>
      </c>
      <c r="AN466" s="5" t="e">
        <f>A_R[[#This Row],[13+]]-A_R[[#This Row],[14+]]</f>
        <v>#VALUE!</v>
      </c>
      <c r="AO466" s="5" t="e">
        <f>A_R[[#This Row],[14+]]-A_R[[#This Row],[15+]]</f>
        <v>#VALUE!</v>
      </c>
      <c r="AP466" s="5" t="e">
        <f>A_R[[#This Row],[15+]]-A_R[[#This Row],[16+]]</f>
        <v>#VALUE!</v>
      </c>
      <c r="AQ466" s="5" t="e">
        <f>A_R[[#This Row],[16+]]-A_R[[#This Row],[17+]]</f>
        <v>#VALUE!</v>
      </c>
      <c r="AR466" s="5" t="e">
        <f>A_R[[#This Row],[17+]]-A_R[[#This Row],[18+]]</f>
        <v>#VALUE!</v>
      </c>
      <c r="AS466" s="5" t="e">
        <f>A_R[[#This Row],[18+]]-A_R[[#This Row],[19+]]</f>
        <v>#VALUE!</v>
      </c>
      <c r="AT466" s="5" t="e">
        <f>A_R[[#This Row],[19+]]-A_R[[#This Row],[20+]]</f>
        <v>#VALUE!</v>
      </c>
      <c r="AU466" s="5" t="e">
        <f>A_R[[#This Row],[20+]]-A_R[[#This Row],[21+]]</f>
        <v>#VALUE!</v>
      </c>
      <c r="AV466" s="5" t="e">
        <f>A_R[[#This Row],[21+]]-A_R[[#This Row],[22+]]</f>
        <v>#VALUE!</v>
      </c>
      <c r="AW466" s="5" t="e">
        <f>A_R[[#This Row],[22+]]-A_R[[#This Row],[23+]]</f>
        <v>#VALUE!</v>
      </c>
      <c r="AX466" s="5" t="e">
        <f>A_R[[#This Row],[23+]]-A_R[[#This Row],[24+]]</f>
        <v>#VALUE!</v>
      </c>
      <c r="AY466" s="5" t="e">
        <f>A_R[[#This Row],[24+]]-A_R[[#This Row],[25+]]</f>
        <v>#VALUE!</v>
      </c>
      <c r="AZ466" s="5" t="e">
        <f>A_R[[#This Row],[25+]]-A_R[[#This Row],[26+]]</f>
        <v>#VALUE!</v>
      </c>
      <c r="BA466" s="5" t="e">
        <f>A_R[[#This Row],[26+]]-A_R[[#This Row],[27+]]</f>
        <v>#VALUE!</v>
      </c>
      <c r="BB466" s="5" t="e">
        <f>A_R[[#This Row],[27+]]-A_R[[#This Row],[28+]]</f>
        <v>#VALUE!</v>
      </c>
    </row>
    <row r="467" spans="32:54" x14ac:dyDescent="0.25">
      <c r="AF467" s="5" t="e">
        <f>A_R[[#This Row],[5+]]-A_R[[#This Row],[6+]]</f>
        <v>#VALUE!</v>
      </c>
      <c r="AG467" s="5" t="e">
        <f>A_R[[#This Row],[6+]]-A_R[[#This Row],[7+]]</f>
        <v>#VALUE!</v>
      </c>
      <c r="AH467" s="5" t="e">
        <f>A_R[[#This Row],[7+]]-A_R[[#This Row],[8+]]</f>
        <v>#VALUE!</v>
      </c>
      <c r="AI467" s="5" t="e">
        <f>A_R[[#This Row],[8+]]-A_R[[#This Row],[9+]]</f>
        <v>#VALUE!</v>
      </c>
      <c r="AJ467" s="5" t="e">
        <f>A_R[[#This Row],[9+]]-A_R[[#This Row],[10+]]</f>
        <v>#VALUE!</v>
      </c>
      <c r="AK467" s="5" t="e">
        <f>A_R[[#This Row],[10+]]-A_R[[#This Row],[11+]]</f>
        <v>#VALUE!</v>
      </c>
      <c r="AL467" s="5" t="e">
        <f>A_R[[#This Row],[11+]]-A_R[[#This Row],[12+]]</f>
        <v>#VALUE!</v>
      </c>
      <c r="AM467" s="5" t="e">
        <f>A_R[[#This Row],[12+]]-A_R[[#This Row],[13+]]</f>
        <v>#VALUE!</v>
      </c>
      <c r="AN467" s="5" t="e">
        <f>A_R[[#This Row],[13+]]-A_R[[#This Row],[14+]]</f>
        <v>#VALUE!</v>
      </c>
      <c r="AO467" s="5" t="e">
        <f>A_R[[#This Row],[14+]]-A_R[[#This Row],[15+]]</f>
        <v>#VALUE!</v>
      </c>
      <c r="AP467" s="5" t="e">
        <f>A_R[[#This Row],[15+]]-A_R[[#This Row],[16+]]</f>
        <v>#VALUE!</v>
      </c>
      <c r="AQ467" s="5" t="e">
        <f>A_R[[#This Row],[16+]]-A_R[[#This Row],[17+]]</f>
        <v>#VALUE!</v>
      </c>
      <c r="AR467" s="5" t="e">
        <f>A_R[[#This Row],[17+]]-A_R[[#This Row],[18+]]</f>
        <v>#VALUE!</v>
      </c>
      <c r="AS467" s="5" t="e">
        <f>A_R[[#This Row],[18+]]-A_R[[#This Row],[19+]]</f>
        <v>#VALUE!</v>
      </c>
      <c r="AT467" s="5" t="e">
        <f>A_R[[#This Row],[19+]]-A_R[[#This Row],[20+]]</f>
        <v>#VALUE!</v>
      </c>
      <c r="AU467" s="5" t="e">
        <f>A_R[[#This Row],[20+]]-A_R[[#This Row],[21+]]</f>
        <v>#VALUE!</v>
      </c>
      <c r="AV467" s="5" t="e">
        <f>A_R[[#This Row],[21+]]-A_R[[#This Row],[22+]]</f>
        <v>#VALUE!</v>
      </c>
      <c r="AW467" s="5" t="e">
        <f>A_R[[#This Row],[22+]]-A_R[[#This Row],[23+]]</f>
        <v>#VALUE!</v>
      </c>
      <c r="AX467" s="5" t="e">
        <f>A_R[[#This Row],[23+]]-A_R[[#This Row],[24+]]</f>
        <v>#VALUE!</v>
      </c>
      <c r="AY467" s="5" t="e">
        <f>A_R[[#This Row],[24+]]-A_R[[#This Row],[25+]]</f>
        <v>#VALUE!</v>
      </c>
      <c r="AZ467" s="5" t="e">
        <f>A_R[[#This Row],[25+]]-A_R[[#This Row],[26+]]</f>
        <v>#VALUE!</v>
      </c>
      <c r="BA467" s="5" t="e">
        <f>A_R[[#This Row],[26+]]-A_R[[#This Row],[27+]]</f>
        <v>#VALUE!</v>
      </c>
      <c r="BB467" s="5" t="e">
        <f>A_R[[#This Row],[27+]]-A_R[[#This Row],[28+]]</f>
        <v>#VALUE!</v>
      </c>
    </row>
    <row r="468" spans="32:54" x14ac:dyDescent="0.25">
      <c r="AF468" s="5" t="e">
        <f>A_R[[#This Row],[5+]]-A_R[[#This Row],[6+]]</f>
        <v>#VALUE!</v>
      </c>
      <c r="AG468" s="5" t="e">
        <f>A_R[[#This Row],[6+]]-A_R[[#This Row],[7+]]</f>
        <v>#VALUE!</v>
      </c>
      <c r="AH468" s="5" t="e">
        <f>A_R[[#This Row],[7+]]-A_R[[#This Row],[8+]]</f>
        <v>#VALUE!</v>
      </c>
      <c r="AI468" s="5" t="e">
        <f>A_R[[#This Row],[8+]]-A_R[[#This Row],[9+]]</f>
        <v>#VALUE!</v>
      </c>
      <c r="AJ468" s="5" t="e">
        <f>A_R[[#This Row],[9+]]-A_R[[#This Row],[10+]]</f>
        <v>#VALUE!</v>
      </c>
      <c r="AK468" s="5" t="e">
        <f>A_R[[#This Row],[10+]]-A_R[[#This Row],[11+]]</f>
        <v>#VALUE!</v>
      </c>
      <c r="AL468" s="5" t="e">
        <f>A_R[[#This Row],[11+]]-A_R[[#This Row],[12+]]</f>
        <v>#VALUE!</v>
      </c>
      <c r="AM468" s="5" t="e">
        <f>A_R[[#This Row],[12+]]-A_R[[#This Row],[13+]]</f>
        <v>#VALUE!</v>
      </c>
      <c r="AN468" s="5" t="e">
        <f>A_R[[#This Row],[13+]]-A_R[[#This Row],[14+]]</f>
        <v>#VALUE!</v>
      </c>
      <c r="AO468" s="5" t="e">
        <f>A_R[[#This Row],[14+]]-A_R[[#This Row],[15+]]</f>
        <v>#VALUE!</v>
      </c>
      <c r="AP468" s="5" t="e">
        <f>A_R[[#This Row],[15+]]-A_R[[#This Row],[16+]]</f>
        <v>#VALUE!</v>
      </c>
      <c r="AQ468" s="5" t="e">
        <f>A_R[[#This Row],[16+]]-A_R[[#This Row],[17+]]</f>
        <v>#VALUE!</v>
      </c>
      <c r="AR468" s="5" t="e">
        <f>A_R[[#This Row],[17+]]-A_R[[#This Row],[18+]]</f>
        <v>#VALUE!</v>
      </c>
      <c r="AS468" s="5" t="e">
        <f>A_R[[#This Row],[18+]]-A_R[[#This Row],[19+]]</f>
        <v>#VALUE!</v>
      </c>
      <c r="AT468" s="5" t="e">
        <f>A_R[[#This Row],[19+]]-A_R[[#This Row],[20+]]</f>
        <v>#VALUE!</v>
      </c>
      <c r="AU468" s="5" t="e">
        <f>A_R[[#This Row],[20+]]-A_R[[#This Row],[21+]]</f>
        <v>#VALUE!</v>
      </c>
      <c r="AV468" s="5" t="e">
        <f>A_R[[#This Row],[21+]]-A_R[[#This Row],[22+]]</f>
        <v>#VALUE!</v>
      </c>
      <c r="AW468" s="5" t="e">
        <f>A_R[[#This Row],[22+]]-A_R[[#This Row],[23+]]</f>
        <v>#VALUE!</v>
      </c>
      <c r="AX468" s="5" t="e">
        <f>A_R[[#This Row],[23+]]-A_R[[#This Row],[24+]]</f>
        <v>#VALUE!</v>
      </c>
      <c r="AY468" s="5" t="e">
        <f>A_R[[#This Row],[24+]]-A_R[[#This Row],[25+]]</f>
        <v>#VALUE!</v>
      </c>
      <c r="AZ468" s="5" t="e">
        <f>A_R[[#This Row],[25+]]-A_R[[#This Row],[26+]]</f>
        <v>#VALUE!</v>
      </c>
      <c r="BA468" s="5" t="e">
        <f>A_R[[#This Row],[26+]]-A_R[[#This Row],[27+]]</f>
        <v>#VALUE!</v>
      </c>
      <c r="BB468" s="5" t="e">
        <f>A_R[[#This Row],[27+]]-A_R[[#This Row],[28+]]</f>
        <v>#VALUE!</v>
      </c>
    </row>
    <row r="469" spans="32:54" x14ac:dyDescent="0.25">
      <c r="AF469" s="5" t="e">
        <f>A_R[[#This Row],[5+]]-A_R[[#This Row],[6+]]</f>
        <v>#VALUE!</v>
      </c>
      <c r="AG469" s="5" t="e">
        <f>A_R[[#This Row],[6+]]-A_R[[#This Row],[7+]]</f>
        <v>#VALUE!</v>
      </c>
      <c r="AH469" s="5" t="e">
        <f>A_R[[#This Row],[7+]]-A_R[[#This Row],[8+]]</f>
        <v>#VALUE!</v>
      </c>
      <c r="AI469" s="5" t="e">
        <f>A_R[[#This Row],[8+]]-A_R[[#This Row],[9+]]</f>
        <v>#VALUE!</v>
      </c>
      <c r="AJ469" s="5" t="e">
        <f>A_R[[#This Row],[9+]]-A_R[[#This Row],[10+]]</f>
        <v>#VALUE!</v>
      </c>
      <c r="AK469" s="5" t="e">
        <f>A_R[[#This Row],[10+]]-A_R[[#This Row],[11+]]</f>
        <v>#VALUE!</v>
      </c>
      <c r="AL469" s="5" t="e">
        <f>A_R[[#This Row],[11+]]-A_R[[#This Row],[12+]]</f>
        <v>#VALUE!</v>
      </c>
      <c r="AM469" s="5" t="e">
        <f>A_R[[#This Row],[12+]]-A_R[[#This Row],[13+]]</f>
        <v>#VALUE!</v>
      </c>
      <c r="AN469" s="5" t="e">
        <f>A_R[[#This Row],[13+]]-A_R[[#This Row],[14+]]</f>
        <v>#VALUE!</v>
      </c>
      <c r="AO469" s="5" t="e">
        <f>A_R[[#This Row],[14+]]-A_R[[#This Row],[15+]]</f>
        <v>#VALUE!</v>
      </c>
      <c r="AP469" s="5" t="e">
        <f>A_R[[#This Row],[15+]]-A_R[[#This Row],[16+]]</f>
        <v>#VALUE!</v>
      </c>
      <c r="AQ469" s="5" t="e">
        <f>A_R[[#This Row],[16+]]-A_R[[#This Row],[17+]]</f>
        <v>#VALUE!</v>
      </c>
      <c r="AR469" s="5" t="e">
        <f>A_R[[#This Row],[17+]]-A_R[[#This Row],[18+]]</f>
        <v>#VALUE!</v>
      </c>
      <c r="AS469" s="5" t="e">
        <f>A_R[[#This Row],[18+]]-A_R[[#This Row],[19+]]</f>
        <v>#VALUE!</v>
      </c>
      <c r="AT469" s="5" t="e">
        <f>A_R[[#This Row],[19+]]-A_R[[#This Row],[20+]]</f>
        <v>#VALUE!</v>
      </c>
      <c r="AU469" s="5" t="e">
        <f>A_R[[#This Row],[20+]]-A_R[[#This Row],[21+]]</f>
        <v>#VALUE!</v>
      </c>
      <c r="AV469" s="5" t="e">
        <f>A_R[[#This Row],[21+]]-A_R[[#This Row],[22+]]</f>
        <v>#VALUE!</v>
      </c>
      <c r="AW469" s="5" t="e">
        <f>A_R[[#This Row],[22+]]-A_R[[#This Row],[23+]]</f>
        <v>#VALUE!</v>
      </c>
      <c r="AX469" s="5" t="e">
        <f>A_R[[#This Row],[23+]]-A_R[[#This Row],[24+]]</f>
        <v>#VALUE!</v>
      </c>
      <c r="AY469" s="5" t="e">
        <f>A_R[[#This Row],[24+]]-A_R[[#This Row],[25+]]</f>
        <v>#VALUE!</v>
      </c>
      <c r="AZ469" s="5" t="e">
        <f>A_R[[#This Row],[25+]]-A_R[[#This Row],[26+]]</f>
        <v>#VALUE!</v>
      </c>
      <c r="BA469" s="5" t="e">
        <f>A_R[[#This Row],[26+]]-A_R[[#This Row],[27+]]</f>
        <v>#VALUE!</v>
      </c>
      <c r="BB469" s="5" t="e">
        <f>A_R[[#This Row],[27+]]-A_R[[#This Row],[28+]]</f>
        <v>#VALUE!</v>
      </c>
    </row>
    <row r="470" spans="32:54" x14ac:dyDescent="0.25">
      <c r="AF470" s="5" t="e">
        <f>A_R[[#This Row],[5+]]-A_R[[#This Row],[6+]]</f>
        <v>#VALUE!</v>
      </c>
      <c r="AG470" s="5" t="e">
        <f>A_R[[#This Row],[6+]]-A_R[[#This Row],[7+]]</f>
        <v>#VALUE!</v>
      </c>
      <c r="AH470" s="5" t="e">
        <f>A_R[[#This Row],[7+]]-A_R[[#This Row],[8+]]</f>
        <v>#VALUE!</v>
      </c>
      <c r="AI470" s="5" t="e">
        <f>A_R[[#This Row],[8+]]-A_R[[#This Row],[9+]]</f>
        <v>#VALUE!</v>
      </c>
      <c r="AJ470" s="5" t="e">
        <f>A_R[[#This Row],[9+]]-A_R[[#This Row],[10+]]</f>
        <v>#VALUE!</v>
      </c>
      <c r="AK470" s="5" t="e">
        <f>A_R[[#This Row],[10+]]-A_R[[#This Row],[11+]]</f>
        <v>#VALUE!</v>
      </c>
      <c r="AL470" s="5" t="e">
        <f>A_R[[#This Row],[11+]]-A_R[[#This Row],[12+]]</f>
        <v>#VALUE!</v>
      </c>
      <c r="AM470" s="5" t="e">
        <f>A_R[[#This Row],[12+]]-A_R[[#This Row],[13+]]</f>
        <v>#VALUE!</v>
      </c>
      <c r="AN470" s="5" t="e">
        <f>A_R[[#This Row],[13+]]-A_R[[#This Row],[14+]]</f>
        <v>#VALUE!</v>
      </c>
      <c r="AO470" s="5" t="e">
        <f>A_R[[#This Row],[14+]]-A_R[[#This Row],[15+]]</f>
        <v>#VALUE!</v>
      </c>
      <c r="AP470" s="5" t="e">
        <f>A_R[[#This Row],[15+]]-A_R[[#This Row],[16+]]</f>
        <v>#VALUE!</v>
      </c>
      <c r="AQ470" s="5" t="e">
        <f>A_R[[#This Row],[16+]]-A_R[[#This Row],[17+]]</f>
        <v>#VALUE!</v>
      </c>
      <c r="AR470" s="5" t="e">
        <f>A_R[[#This Row],[17+]]-A_R[[#This Row],[18+]]</f>
        <v>#VALUE!</v>
      </c>
      <c r="AS470" s="5" t="e">
        <f>A_R[[#This Row],[18+]]-A_R[[#This Row],[19+]]</f>
        <v>#VALUE!</v>
      </c>
      <c r="AT470" s="5" t="e">
        <f>A_R[[#This Row],[19+]]-A_R[[#This Row],[20+]]</f>
        <v>#VALUE!</v>
      </c>
      <c r="AU470" s="5" t="e">
        <f>A_R[[#This Row],[20+]]-A_R[[#This Row],[21+]]</f>
        <v>#VALUE!</v>
      </c>
      <c r="AV470" s="5" t="e">
        <f>A_R[[#This Row],[21+]]-A_R[[#This Row],[22+]]</f>
        <v>#VALUE!</v>
      </c>
      <c r="AW470" s="5" t="e">
        <f>A_R[[#This Row],[22+]]-A_R[[#This Row],[23+]]</f>
        <v>#VALUE!</v>
      </c>
      <c r="AX470" s="5" t="e">
        <f>A_R[[#This Row],[23+]]-A_R[[#This Row],[24+]]</f>
        <v>#VALUE!</v>
      </c>
      <c r="AY470" s="5" t="e">
        <f>A_R[[#This Row],[24+]]-A_R[[#This Row],[25+]]</f>
        <v>#VALUE!</v>
      </c>
      <c r="AZ470" s="5" t="e">
        <f>A_R[[#This Row],[25+]]-A_R[[#This Row],[26+]]</f>
        <v>#VALUE!</v>
      </c>
      <c r="BA470" s="5" t="e">
        <f>A_R[[#This Row],[26+]]-A_R[[#This Row],[27+]]</f>
        <v>#VALUE!</v>
      </c>
      <c r="BB470" s="5" t="e">
        <f>A_R[[#This Row],[27+]]-A_R[[#This Row],[28+]]</f>
        <v>#VALUE!</v>
      </c>
    </row>
    <row r="471" spans="32:54" x14ac:dyDescent="0.25">
      <c r="AF471" s="5" t="e">
        <f>A_R[[#This Row],[5+]]-A_R[[#This Row],[6+]]</f>
        <v>#VALUE!</v>
      </c>
      <c r="AG471" s="5" t="e">
        <f>A_R[[#This Row],[6+]]-A_R[[#This Row],[7+]]</f>
        <v>#VALUE!</v>
      </c>
      <c r="AH471" s="5" t="e">
        <f>A_R[[#This Row],[7+]]-A_R[[#This Row],[8+]]</f>
        <v>#VALUE!</v>
      </c>
      <c r="AI471" s="5" t="e">
        <f>A_R[[#This Row],[8+]]-A_R[[#This Row],[9+]]</f>
        <v>#VALUE!</v>
      </c>
      <c r="AJ471" s="5" t="e">
        <f>A_R[[#This Row],[9+]]-A_R[[#This Row],[10+]]</f>
        <v>#VALUE!</v>
      </c>
      <c r="AK471" s="5" t="e">
        <f>A_R[[#This Row],[10+]]-A_R[[#This Row],[11+]]</f>
        <v>#VALUE!</v>
      </c>
      <c r="AL471" s="5" t="e">
        <f>A_R[[#This Row],[11+]]-A_R[[#This Row],[12+]]</f>
        <v>#VALUE!</v>
      </c>
      <c r="AM471" s="5" t="e">
        <f>A_R[[#This Row],[12+]]-A_R[[#This Row],[13+]]</f>
        <v>#VALUE!</v>
      </c>
      <c r="AN471" s="5" t="e">
        <f>A_R[[#This Row],[13+]]-A_R[[#This Row],[14+]]</f>
        <v>#VALUE!</v>
      </c>
      <c r="AO471" s="5" t="e">
        <f>A_R[[#This Row],[14+]]-A_R[[#This Row],[15+]]</f>
        <v>#VALUE!</v>
      </c>
      <c r="AP471" s="5" t="e">
        <f>A_R[[#This Row],[15+]]-A_R[[#This Row],[16+]]</f>
        <v>#VALUE!</v>
      </c>
      <c r="AQ471" s="5" t="e">
        <f>A_R[[#This Row],[16+]]-A_R[[#This Row],[17+]]</f>
        <v>#VALUE!</v>
      </c>
      <c r="AR471" s="5" t="e">
        <f>A_R[[#This Row],[17+]]-A_R[[#This Row],[18+]]</f>
        <v>#VALUE!</v>
      </c>
      <c r="AS471" s="5" t="e">
        <f>A_R[[#This Row],[18+]]-A_R[[#This Row],[19+]]</f>
        <v>#VALUE!</v>
      </c>
      <c r="AT471" s="5" t="e">
        <f>A_R[[#This Row],[19+]]-A_R[[#This Row],[20+]]</f>
        <v>#VALUE!</v>
      </c>
      <c r="AU471" s="5" t="e">
        <f>A_R[[#This Row],[20+]]-A_R[[#This Row],[21+]]</f>
        <v>#VALUE!</v>
      </c>
      <c r="AV471" s="5" t="e">
        <f>A_R[[#This Row],[21+]]-A_R[[#This Row],[22+]]</f>
        <v>#VALUE!</v>
      </c>
      <c r="AW471" s="5" t="e">
        <f>A_R[[#This Row],[22+]]-A_R[[#This Row],[23+]]</f>
        <v>#VALUE!</v>
      </c>
      <c r="AX471" s="5" t="e">
        <f>A_R[[#This Row],[23+]]-A_R[[#This Row],[24+]]</f>
        <v>#VALUE!</v>
      </c>
      <c r="AY471" s="5" t="e">
        <f>A_R[[#This Row],[24+]]-A_R[[#This Row],[25+]]</f>
        <v>#VALUE!</v>
      </c>
      <c r="AZ471" s="5" t="e">
        <f>A_R[[#This Row],[25+]]-A_R[[#This Row],[26+]]</f>
        <v>#VALUE!</v>
      </c>
      <c r="BA471" s="5" t="e">
        <f>A_R[[#This Row],[26+]]-A_R[[#This Row],[27+]]</f>
        <v>#VALUE!</v>
      </c>
      <c r="BB471" s="5" t="e">
        <f>A_R[[#This Row],[27+]]-A_R[[#This Row],[28+]]</f>
        <v>#VALUE!</v>
      </c>
    </row>
    <row r="472" spans="32:54" x14ac:dyDescent="0.25">
      <c r="AF472" s="5" t="e">
        <f>A_R[[#This Row],[5+]]-A_R[[#This Row],[6+]]</f>
        <v>#VALUE!</v>
      </c>
      <c r="AG472" s="5" t="e">
        <f>A_R[[#This Row],[6+]]-A_R[[#This Row],[7+]]</f>
        <v>#VALUE!</v>
      </c>
      <c r="AH472" s="5" t="e">
        <f>A_R[[#This Row],[7+]]-A_R[[#This Row],[8+]]</f>
        <v>#VALUE!</v>
      </c>
      <c r="AI472" s="5" t="e">
        <f>A_R[[#This Row],[8+]]-A_R[[#This Row],[9+]]</f>
        <v>#VALUE!</v>
      </c>
      <c r="AJ472" s="5" t="e">
        <f>A_R[[#This Row],[9+]]-A_R[[#This Row],[10+]]</f>
        <v>#VALUE!</v>
      </c>
      <c r="AK472" s="5" t="e">
        <f>A_R[[#This Row],[10+]]-A_R[[#This Row],[11+]]</f>
        <v>#VALUE!</v>
      </c>
      <c r="AL472" s="5" t="e">
        <f>A_R[[#This Row],[11+]]-A_R[[#This Row],[12+]]</f>
        <v>#VALUE!</v>
      </c>
      <c r="AM472" s="5" t="e">
        <f>A_R[[#This Row],[12+]]-A_R[[#This Row],[13+]]</f>
        <v>#VALUE!</v>
      </c>
      <c r="AN472" s="5" t="e">
        <f>A_R[[#This Row],[13+]]-A_R[[#This Row],[14+]]</f>
        <v>#VALUE!</v>
      </c>
      <c r="AO472" s="5" t="e">
        <f>A_R[[#This Row],[14+]]-A_R[[#This Row],[15+]]</f>
        <v>#VALUE!</v>
      </c>
      <c r="AP472" s="5" t="e">
        <f>A_R[[#This Row],[15+]]-A_R[[#This Row],[16+]]</f>
        <v>#VALUE!</v>
      </c>
      <c r="AQ472" s="5" t="e">
        <f>A_R[[#This Row],[16+]]-A_R[[#This Row],[17+]]</f>
        <v>#VALUE!</v>
      </c>
      <c r="AR472" s="5" t="e">
        <f>A_R[[#This Row],[17+]]-A_R[[#This Row],[18+]]</f>
        <v>#VALUE!</v>
      </c>
      <c r="AS472" s="5" t="e">
        <f>A_R[[#This Row],[18+]]-A_R[[#This Row],[19+]]</f>
        <v>#VALUE!</v>
      </c>
      <c r="AT472" s="5" t="e">
        <f>A_R[[#This Row],[19+]]-A_R[[#This Row],[20+]]</f>
        <v>#VALUE!</v>
      </c>
      <c r="AU472" s="5" t="e">
        <f>A_R[[#This Row],[20+]]-A_R[[#This Row],[21+]]</f>
        <v>#VALUE!</v>
      </c>
      <c r="AV472" s="5" t="e">
        <f>A_R[[#This Row],[21+]]-A_R[[#This Row],[22+]]</f>
        <v>#VALUE!</v>
      </c>
      <c r="AW472" s="5" t="e">
        <f>A_R[[#This Row],[22+]]-A_R[[#This Row],[23+]]</f>
        <v>#VALUE!</v>
      </c>
      <c r="AX472" s="5" t="e">
        <f>A_R[[#This Row],[23+]]-A_R[[#This Row],[24+]]</f>
        <v>#VALUE!</v>
      </c>
      <c r="AY472" s="5" t="e">
        <f>A_R[[#This Row],[24+]]-A_R[[#This Row],[25+]]</f>
        <v>#VALUE!</v>
      </c>
      <c r="AZ472" s="5" t="e">
        <f>A_R[[#This Row],[25+]]-A_R[[#This Row],[26+]]</f>
        <v>#VALUE!</v>
      </c>
      <c r="BA472" s="5" t="e">
        <f>A_R[[#This Row],[26+]]-A_R[[#This Row],[27+]]</f>
        <v>#VALUE!</v>
      </c>
      <c r="BB472" s="5" t="e">
        <f>A_R[[#This Row],[27+]]-A_R[[#This Row],[28+]]</f>
        <v>#VALUE!</v>
      </c>
    </row>
    <row r="473" spans="32:54" x14ac:dyDescent="0.25">
      <c r="AF473" s="5" t="e">
        <f>A_R[[#This Row],[5+]]-A_R[[#This Row],[6+]]</f>
        <v>#VALUE!</v>
      </c>
      <c r="AG473" s="5" t="e">
        <f>A_R[[#This Row],[6+]]-A_R[[#This Row],[7+]]</f>
        <v>#VALUE!</v>
      </c>
      <c r="AH473" s="5" t="e">
        <f>A_R[[#This Row],[7+]]-A_R[[#This Row],[8+]]</f>
        <v>#VALUE!</v>
      </c>
      <c r="AI473" s="5" t="e">
        <f>A_R[[#This Row],[8+]]-A_R[[#This Row],[9+]]</f>
        <v>#VALUE!</v>
      </c>
      <c r="AJ473" s="5" t="e">
        <f>A_R[[#This Row],[9+]]-A_R[[#This Row],[10+]]</f>
        <v>#VALUE!</v>
      </c>
      <c r="AK473" s="5" t="e">
        <f>A_R[[#This Row],[10+]]-A_R[[#This Row],[11+]]</f>
        <v>#VALUE!</v>
      </c>
      <c r="AL473" s="5" t="e">
        <f>A_R[[#This Row],[11+]]-A_R[[#This Row],[12+]]</f>
        <v>#VALUE!</v>
      </c>
      <c r="AM473" s="5" t="e">
        <f>A_R[[#This Row],[12+]]-A_R[[#This Row],[13+]]</f>
        <v>#VALUE!</v>
      </c>
      <c r="AN473" s="5" t="e">
        <f>A_R[[#This Row],[13+]]-A_R[[#This Row],[14+]]</f>
        <v>#VALUE!</v>
      </c>
      <c r="AO473" s="5" t="e">
        <f>A_R[[#This Row],[14+]]-A_R[[#This Row],[15+]]</f>
        <v>#VALUE!</v>
      </c>
      <c r="AP473" s="5" t="e">
        <f>A_R[[#This Row],[15+]]-A_R[[#This Row],[16+]]</f>
        <v>#VALUE!</v>
      </c>
      <c r="AQ473" s="5" t="e">
        <f>A_R[[#This Row],[16+]]-A_R[[#This Row],[17+]]</f>
        <v>#VALUE!</v>
      </c>
      <c r="AR473" s="5" t="e">
        <f>A_R[[#This Row],[17+]]-A_R[[#This Row],[18+]]</f>
        <v>#VALUE!</v>
      </c>
      <c r="AS473" s="5" t="e">
        <f>A_R[[#This Row],[18+]]-A_R[[#This Row],[19+]]</f>
        <v>#VALUE!</v>
      </c>
      <c r="AT473" s="5" t="e">
        <f>A_R[[#This Row],[19+]]-A_R[[#This Row],[20+]]</f>
        <v>#VALUE!</v>
      </c>
      <c r="AU473" s="5" t="e">
        <f>A_R[[#This Row],[20+]]-A_R[[#This Row],[21+]]</f>
        <v>#VALUE!</v>
      </c>
      <c r="AV473" s="5" t="e">
        <f>A_R[[#This Row],[21+]]-A_R[[#This Row],[22+]]</f>
        <v>#VALUE!</v>
      </c>
      <c r="AW473" s="5" t="e">
        <f>A_R[[#This Row],[22+]]-A_R[[#This Row],[23+]]</f>
        <v>#VALUE!</v>
      </c>
      <c r="AX473" s="5" t="e">
        <f>A_R[[#This Row],[23+]]-A_R[[#This Row],[24+]]</f>
        <v>#VALUE!</v>
      </c>
      <c r="AY473" s="5" t="e">
        <f>A_R[[#This Row],[24+]]-A_R[[#This Row],[25+]]</f>
        <v>#VALUE!</v>
      </c>
      <c r="AZ473" s="5" t="e">
        <f>A_R[[#This Row],[25+]]-A_R[[#This Row],[26+]]</f>
        <v>#VALUE!</v>
      </c>
      <c r="BA473" s="5" t="e">
        <f>A_R[[#This Row],[26+]]-A_R[[#This Row],[27+]]</f>
        <v>#VALUE!</v>
      </c>
      <c r="BB473" s="5" t="e">
        <f>A_R[[#This Row],[27+]]-A_R[[#This Row],[28+]]</f>
        <v>#VALUE!</v>
      </c>
    </row>
  </sheetData>
  <conditionalFormatting sqref="H2:AE9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DB91-7EF4-4457-B345-489C49115014}">
  <dimension ref="A1:DB567"/>
  <sheetViews>
    <sheetView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G3" sqref="G3"/>
    </sheetView>
  </sheetViews>
  <sheetFormatPr defaultColWidth="64.140625"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5" style="8" bestFit="1" customWidth="1"/>
    <col min="6" max="6" width="8.85546875" bestFit="1" customWidth="1"/>
    <col min="7" max="7" width="7" bestFit="1" customWidth="1"/>
    <col min="8" max="35" width="8.140625" bestFit="1" customWidth="1"/>
    <col min="36" max="57" width="7.140625" bestFit="1" customWidth="1"/>
    <col min="58" max="106" width="8.140625" bestFit="1" customWidth="1"/>
  </cols>
  <sheetData>
    <row r="1" spans="1:106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58</v>
      </c>
      <c r="G1" t="s">
        <v>71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s="1" t="s">
        <v>5</v>
      </c>
      <c r="BG1" s="1" t="s">
        <v>6</v>
      </c>
      <c r="BH1" s="1" t="s">
        <v>7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15</v>
      </c>
      <c r="BQ1" s="1" t="s">
        <v>16</v>
      </c>
      <c r="BR1" s="1" t="s">
        <v>17</v>
      </c>
      <c r="BS1" s="1" t="s">
        <v>18</v>
      </c>
      <c r="BT1" s="1" t="s">
        <v>19</v>
      </c>
      <c r="BU1" s="1" t="s">
        <v>20</v>
      </c>
      <c r="BV1" s="1" t="s">
        <v>21</v>
      </c>
      <c r="BW1" s="1" t="s">
        <v>22</v>
      </c>
      <c r="BX1" s="1" t="s">
        <v>23</v>
      </c>
      <c r="BY1" s="1" t="s">
        <v>24</v>
      </c>
      <c r="BZ1" s="1" t="s">
        <v>39</v>
      </c>
      <c r="CA1" s="1" t="s">
        <v>40</v>
      </c>
      <c r="CB1" s="1" t="s">
        <v>41</v>
      </c>
      <c r="CC1" s="1" t="s">
        <v>42</v>
      </c>
      <c r="CD1" s="1" t="s">
        <v>43</v>
      </c>
      <c r="CE1" s="1" t="s">
        <v>44</v>
      </c>
      <c r="CF1" s="1" t="s">
        <v>45</v>
      </c>
      <c r="CG1" s="1" t="s">
        <v>46</v>
      </c>
      <c r="CH1" s="1" t="s">
        <v>47</v>
      </c>
      <c r="CI1" s="1" t="s">
        <v>48</v>
      </c>
      <c r="CJ1" s="1" t="s">
        <v>49</v>
      </c>
      <c r="CK1" s="1" t="s">
        <v>50</v>
      </c>
      <c r="CL1" s="1" t="s">
        <v>51</v>
      </c>
      <c r="CM1" s="1" t="s">
        <v>52</v>
      </c>
      <c r="CN1" s="1" t="s">
        <v>53</v>
      </c>
      <c r="CO1" s="1" t="s">
        <v>54</v>
      </c>
      <c r="CP1" s="1" t="s">
        <v>55</v>
      </c>
      <c r="CQ1" s="1" t="s">
        <v>56</v>
      </c>
      <c r="CR1" s="1" t="s">
        <v>57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2" t="s">
        <v>68</v>
      </c>
    </row>
    <row r="2" spans="1:106" x14ac:dyDescent="0.25">
      <c r="A2" s="10">
        <v>22400717</v>
      </c>
      <c r="B2" s="13" t="s">
        <v>90</v>
      </c>
      <c r="C2" s="13" t="s">
        <v>91</v>
      </c>
      <c r="D2" s="11">
        <v>0.79166666666666663</v>
      </c>
      <c r="E2" s="9" t="str">
        <f>HYPERLINK("https://www.nba.com/stats/player/203507/boxscores-traditional", "Giannis Antetokounmpo")</f>
        <v>Giannis Antetokounmpo</v>
      </c>
      <c r="F2">
        <v>53.8</v>
      </c>
      <c r="G2" s="4">
        <v>4.3079999999999998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0.99995000000000001</v>
      </c>
      <c r="AJ2" s="3">
        <v>0.99987999999999999</v>
      </c>
      <c r="AK2" s="3">
        <v>0.99970999999999999</v>
      </c>
      <c r="AL2" s="3">
        <v>0.99931000000000003</v>
      </c>
      <c r="AM2" s="3">
        <v>0.99851000000000001</v>
      </c>
      <c r="AN2" s="3">
        <v>0.99692999999999998</v>
      </c>
      <c r="AO2" s="3">
        <v>0.99395999999999995</v>
      </c>
      <c r="AP2" s="3">
        <v>0.98839999999999995</v>
      </c>
      <c r="AQ2" s="3">
        <v>0.97931999999999997</v>
      </c>
      <c r="AR2" s="3">
        <v>0.96484999999999999</v>
      </c>
      <c r="AS2" s="3">
        <v>0.94294999999999995</v>
      </c>
      <c r="AT2" s="3">
        <v>0.91149000000000002</v>
      </c>
      <c r="AU2" s="3">
        <v>0.86650000000000005</v>
      </c>
      <c r="AV2" s="3">
        <v>0.81057000000000001</v>
      </c>
      <c r="AW2" s="3">
        <v>0.74214999999999998</v>
      </c>
      <c r="AX2" s="3">
        <v>0.66276000000000002</v>
      </c>
      <c r="AY2" s="3">
        <v>0.57535000000000003</v>
      </c>
      <c r="AZ2" s="3">
        <v>0.48005999999999999</v>
      </c>
      <c r="BA2" s="3">
        <v>0.38973999999999998</v>
      </c>
      <c r="BB2" s="3">
        <v>0.30503000000000002</v>
      </c>
      <c r="BC2" s="3">
        <v>0.22964999999999999</v>
      </c>
      <c r="BD2" s="3">
        <v>0.16602</v>
      </c>
      <c r="BE2" s="3">
        <v>0.11314</v>
      </c>
      <c r="BF2" s="5">
        <f>P_A_R[[#This Row],[10+]]-P_A_R[[#This Row],[11+]]</f>
        <v>0</v>
      </c>
      <c r="BG2" s="5">
        <f>P_A_R[[#This Row],[11+]]-P_A_R[[#This Row],[12+]]</f>
        <v>0</v>
      </c>
      <c r="BH2" s="5">
        <f>P_A_R[[#This Row],[12+]]-P_A_R[[#This Row],[13+]]</f>
        <v>0</v>
      </c>
      <c r="BI2" s="5">
        <f>P_A_R[[#This Row],[13+]]-P_A_R[[#This Row],[14+]]</f>
        <v>0</v>
      </c>
      <c r="BJ2" s="5">
        <f>P_A_R[[#This Row],[14+]]-P_A_R[[#This Row],[15+]]</f>
        <v>0</v>
      </c>
      <c r="BK2" s="5">
        <f>P_A_R[[#This Row],[15+]]-P_A_R[[#This Row],[16+]]</f>
        <v>0</v>
      </c>
      <c r="BL2" s="5">
        <f>P_A_R[[#This Row],[16+]]-P_A_R[[#This Row],[17+]]</f>
        <v>0</v>
      </c>
      <c r="BM2" s="5">
        <f>P_A_R[[#This Row],[17+]]-P_A_R[[#This Row],[18+]]</f>
        <v>0</v>
      </c>
      <c r="BN2" s="5">
        <f>P_A_R[[#This Row],[18+]]-P_A_R[[#This Row],[19+]]</f>
        <v>0</v>
      </c>
      <c r="BO2" s="5">
        <f>P_A_R[[#This Row],[19+]]-P_A_R[[#This Row],[20+]]</f>
        <v>0</v>
      </c>
      <c r="BP2" s="5">
        <f>P_A_R[[#This Row],[20+]]-P_A_R[[#This Row],[21+]]</f>
        <v>0</v>
      </c>
      <c r="BQ2" s="5">
        <f>P_A_R[[#This Row],[21+]]-P_A_R[[#This Row],[22+]]</f>
        <v>0</v>
      </c>
      <c r="BR2" s="5">
        <f>P_A_R[[#This Row],[22+]]-P_A_R[[#This Row],[23+]]</f>
        <v>0</v>
      </c>
      <c r="BS2" s="5">
        <f>P_A_R[[#This Row],[23+]]-P_A_R[[#This Row],[24+]]</f>
        <v>0</v>
      </c>
      <c r="BT2" s="5">
        <f>P_A_R[[#This Row],[24+]]-P_A_R[[#This Row],[25+]]</f>
        <v>0</v>
      </c>
      <c r="BU2" s="5">
        <f>P_A_R[[#This Row],[25+]]-P_A_R[[#This Row],[26+]]</f>
        <v>0</v>
      </c>
      <c r="BV2" s="5">
        <f>P_A_R[[#This Row],[26+]]-P_A_R[[#This Row],[27+]]</f>
        <v>0</v>
      </c>
      <c r="BW2" s="5">
        <f>P_A_R[[#This Row],[27+]]-P_A_R[[#This Row],[28+]]</f>
        <v>0</v>
      </c>
      <c r="BX2" s="5">
        <f>P_A_R[[#This Row],[28+]]-P_A_R[[#This Row],[29+]]</f>
        <v>0</v>
      </c>
      <c r="BY2" s="5">
        <f>P_A_R[[#This Row],[29+]]-P_A_R[[#This Row],[30+]]</f>
        <v>0</v>
      </c>
      <c r="BZ2" s="5">
        <f>P_A_R[[#This Row],[30+]]-P_A_R[[#This Row],[31+]]</f>
        <v>0</v>
      </c>
      <c r="CA2" s="5">
        <f>P_A_R[[#This Row],[31+]]-P_A_R[[#This Row],[32+]]</f>
        <v>0</v>
      </c>
      <c r="CB2" s="5">
        <f>P_A_R[[#This Row],[32+]]-P_A_R[[#This Row],[33+]]</f>
        <v>0</v>
      </c>
      <c r="CC2" s="5">
        <f>P_A_R[[#This Row],[33+]]-P_A_R[[#This Row],[34+]]</f>
        <v>0</v>
      </c>
      <c r="CD2" s="5">
        <f>P_A_R[[#This Row],[34+]]-P_A_R[[#This Row],[35+]]</f>
        <v>0</v>
      </c>
      <c r="CE2" s="5">
        <f>P_A_R[[#This Row],[35+]]-P_A_R[[#This Row],[36+]]</f>
        <v>0</v>
      </c>
      <c r="CF2" s="5">
        <f>P_A_R[[#This Row],[36+]]-P_A_R[[#This Row],[37+]]</f>
        <v>4.9999999999994493E-5</v>
      </c>
      <c r="CG2" s="5">
        <f>P_A_R[[#This Row],[37+]]-P_A_R[[#This Row],[38+]]</f>
        <v>7.0000000000014495E-5</v>
      </c>
      <c r="CH2" s="5">
        <f>P_A_R[[#This Row],[38+]]-P_A_R[[#This Row],[39+]]</f>
        <v>1.7000000000000348E-4</v>
      </c>
      <c r="CI2" s="5">
        <f>P_A_R[[#This Row],[39+]]-P_A_R[[#This Row],[40+]]</f>
        <v>3.9999999999995595E-4</v>
      </c>
      <c r="CJ2" s="5">
        <f>P_A_R[[#This Row],[40+]]-P_A_R[[#This Row],[41+]]</f>
        <v>8.0000000000002292E-4</v>
      </c>
      <c r="CK2" s="5">
        <f>P_A_R[[#This Row],[41+]]-P_A_R[[#This Row],[42+]]</f>
        <v>1.5800000000000258E-3</v>
      </c>
      <c r="CL2" s="5">
        <f>P_A_R[[#This Row],[42+]]-P_A_R[[#This Row],[43+]]</f>
        <v>2.9700000000000282E-3</v>
      </c>
      <c r="CM2" s="5">
        <f>P_A_R[[#This Row],[43+]]-P_A_R[[#This Row],[44+]]</f>
        <v>5.5600000000000094E-3</v>
      </c>
      <c r="CN2" s="5">
        <f>P_A_R[[#This Row],[44+]]-P_A_R[[#This Row],[45+]]</f>
        <v>9.079999999999977E-3</v>
      </c>
      <c r="CO2" s="5">
        <f>P_A_R[[#This Row],[45+]]-P_A_R[[#This Row],[46+]]</f>
        <v>1.4469999999999983E-2</v>
      </c>
      <c r="CP2" s="5">
        <f>P_A_R[[#This Row],[46+]]-P_A_R[[#This Row],[47+]]</f>
        <v>2.1900000000000031E-2</v>
      </c>
      <c r="CQ2" s="5">
        <f>P_A_R[[#This Row],[47+]]-P_A_R[[#This Row],[48+]]</f>
        <v>3.1459999999999932E-2</v>
      </c>
      <c r="CR2" s="5">
        <f>P_A_R[[#This Row],[48+]]-P_A_R[[#This Row],[49+]]</f>
        <v>4.4989999999999974E-2</v>
      </c>
      <c r="CS2" s="5">
        <f>P_A_R[[#This Row],[49+]]-P_A_R[[#This Row],[50+]]</f>
        <v>5.5930000000000035E-2</v>
      </c>
      <c r="CT2" s="5">
        <f>P_A_R[[#This Row],[50+]]-P_A_R[[#This Row],[51+]]</f>
        <v>6.8420000000000036E-2</v>
      </c>
      <c r="CU2" s="5">
        <f>P_A_R[[#This Row],[51+]]-P_A_R[[#This Row],[52+]]</f>
        <v>7.9389999999999961E-2</v>
      </c>
      <c r="CV2" s="5">
        <f>P_A_R[[#This Row],[52+]]-P_A_R[[#This Row],[53+]]</f>
        <v>8.7409999999999988E-2</v>
      </c>
      <c r="CW2" s="5">
        <f>P_A_R[[#This Row],[53+]]-P_A_R[[#This Row],[54+]]</f>
        <v>9.5290000000000041E-2</v>
      </c>
      <c r="CX2" s="5">
        <f>P_A_R[[#This Row],[54+]]-P_A_R[[#This Row],[55+]]</f>
        <v>9.0320000000000011E-2</v>
      </c>
      <c r="CY2" s="5">
        <f>P_A_R[[#This Row],[55+]]-P_A_R[[#This Row],[56+]]</f>
        <v>8.4709999999999952E-2</v>
      </c>
      <c r="CZ2" s="5">
        <f>P_A_R[[#This Row],[56+]]-P_A_R[[#This Row],[57+]]</f>
        <v>7.538000000000003E-2</v>
      </c>
      <c r="DA2" s="5">
        <f>P_A_R[[#This Row],[57+]]-P_A_R[[#This Row],[58+]]</f>
        <v>6.3629999999999992E-2</v>
      </c>
      <c r="DB2" s="5">
        <f>P_A_R[[#This Row],[58+]]-P_A_R[[#This Row],[59+]]</f>
        <v>5.2879999999999996E-2</v>
      </c>
    </row>
    <row r="3" spans="1:106" x14ac:dyDescent="0.25">
      <c r="A3" s="10">
        <v>22400717</v>
      </c>
      <c r="B3" s="13" t="s">
        <v>90</v>
      </c>
      <c r="C3" s="13" t="s">
        <v>91</v>
      </c>
      <c r="D3" s="11">
        <v>0.79166666666666663</v>
      </c>
      <c r="E3" s="9" t="str">
        <f>HYPERLINK("https://www.nba.com/stats/player/201572/boxscores-traditional", "Brook Lopez")</f>
        <v>Brook Lopez</v>
      </c>
      <c r="F3">
        <v>17</v>
      </c>
      <c r="G3" s="4">
        <v>1.673</v>
      </c>
      <c r="H3" s="3">
        <v>1</v>
      </c>
      <c r="I3" s="3">
        <v>0.99983</v>
      </c>
      <c r="J3" s="3">
        <v>0.99861</v>
      </c>
      <c r="K3" s="3">
        <v>0.99158000000000002</v>
      </c>
      <c r="L3" s="3">
        <v>0.96326999999999996</v>
      </c>
      <c r="M3" s="3">
        <v>0.88492999999999999</v>
      </c>
      <c r="N3" s="3">
        <v>0.72575000000000001</v>
      </c>
      <c r="O3" s="3">
        <v>0.5</v>
      </c>
      <c r="P3" s="3">
        <v>0.27424999999999999</v>
      </c>
      <c r="Q3" s="3">
        <v>0.11507000000000001</v>
      </c>
      <c r="R3" s="3">
        <v>3.6729999999999999E-2</v>
      </c>
      <c r="S3" s="3">
        <v>8.4200000000000004E-3</v>
      </c>
      <c r="T3" s="3">
        <v>1.39E-3</v>
      </c>
      <c r="U3" s="3">
        <v>1.7000000000000001E-4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5">
        <f>P_A_R[[#This Row],[10+]]-P_A_R[[#This Row],[11+]]</f>
        <v>1.7000000000000348E-4</v>
      </c>
      <c r="BG3" s="5">
        <f>P_A_R[[#This Row],[11+]]-P_A_R[[#This Row],[12+]]</f>
        <v>1.2199999999999989E-3</v>
      </c>
      <c r="BH3" s="5">
        <f>P_A_R[[#This Row],[12+]]-P_A_R[[#This Row],[13+]]</f>
        <v>7.0299999999999807E-3</v>
      </c>
      <c r="BI3" s="5">
        <f>P_A_R[[#This Row],[13+]]-P_A_R[[#This Row],[14+]]</f>
        <v>2.8310000000000057E-2</v>
      </c>
      <c r="BJ3" s="5">
        <f>P_A_R[[#This Row],[14+]]-P_A_R[[#This Row],[15+]]</f>
        <v>7.8339999999999965E-2</v>
      </c>
      <c r="BK3" s="5">
        <f>P_A_R[[#This Row],[15+]]-P_A_R[[#This Row],[16+]]</f>
        <v>0.15917999999999999</v>
      </c>
      <c r="BL3" s="5">
        <f>P_A_R[[#This Row],[16+]]-P_A_R[[#This Row],[17+]]</f>
        <v>0.22575000000000001</v>
      </c>
      <c r="BM3" s="5">
        <f>P_A_R[[#This Row],[17+]]-P_A_R[[#This Row],[18+]]</f>
        <v>0.22575000000000001</v>
      </c>
      <c r="BN3" s="5">
        <f>P_A_R[[#This Row],[18+]]-P_A_R[[#This Row],[19+]]</f>
        <v>0.15917999999999999</v>
      </c>
      <c r="BO3" s="5">
        <f>P_A_R[[#This Row],[19+]]-P_A_R[[#This Row],[20+]]</f>
        <v>7.8340000000000007E-2</v>
      </c>
      <c r="BP3" s="5">
        <f>P_A_R[[#This Row],[20+]]-P_A_R[[#This Row],[21+]]</f>
        <v>2.8309999999999998E-2</v>
      </c>
      <c r="BQ3" s="5">
        <f>P_A_R[[#This Row],[21+]]-P_A_R[[#This Row],[22+]]</f>
        <v>7.0300000000000007E-3</v>
      </c>
      <c r="BR3" s="5">
        <f>P_A_R[[#This Row],[22+]]-P_A_R[[#This Row],[23+]]</f>
        <v>1.2199999999999999E-3</v>
      </c>
      <c r="BS3" s="5">
        <f>P_A_R[[#This Row],[23+]]-P_A_R[[#This Row],[24+]]</f>
        <v>1.7000000000000001E-4</v>
      </c>
      <c r="BT3" s="5">
        <f>P_A_R[[#This Row],[24+]]-P_A_R[[#This Row],[25+]]</f>
        <v>0</v>
      </c>
      <c r="BU3" s="5">
        <f>P_A_R[[#This Row],[25+]]-P_A_R[[#This Row],[26+]]</f>
        <v>0</v>
      </c>
      <c r="BV3" s="5">
        <f>P_A_R[[#This Row],[26+]]-P_A_R[[#This Row],[27+]]</f>
        <v>0</v>
      </c>
      <c r="BW3" s="5">
        <f>P_A_R[[#This Row],[27+]]-P_A_R[[#This Row],[28+]]</f>
        <v>0</v>
      </c>
      <c r="BX3" s="5">
        <f>P_A_R[[#This Row],[28+]]-P_A_R[[#This Row],[29+]]</f>
        <v>0</v>
      </c>
      <c r="BY3" s="5">
        <f>P_A_R[[#This Row],[29+]]-P_A_R[[#This Row],[30+]]</f>
        <v>0</v>
      </c>
      <c r="BZ3" s="5">
        <f>P_A_R[[#This Row],[30+]]-P_A_R[[#This Row],[31+]]</f>
        <v>0</v>
      </c>
      <c r="CA3" s="5">
        <f>P_A_R[[#This Row],[31+]]-P_A_R[[#This Row],[32+]]</f>
        <v>0</v>
      </c>
      <c r="CB3" s="5">
        <f>P_A_R[[#This Row],[32+]]-P_A_R[[#This Row],[33+]]</f>
        <v>0</v>
      </c>
      <c r="CC3" s="5">
        <f>P_A_R[[#This Row],[33+]]-P_A_R[[#This Row],[34+]]</f>
        <v>0</v>
      </c>
      <c r="CD3" s="5">
        <f>P_A_R[[#This Row],[34+]]-P_A_R[[#This Row],[35+]]</f>
        <v>0</v>
      </c>
      <c r="CE3" s="5">
        <f>P_A_R[[#This Row],[35+]]-P_A_R[[#This Row],[36+]]</f>
        <v>0</v>
      </c>
      <c r="CF3" s="5">
        <f>P_A_R[[#This Row],[36+]]-P_A_R[[#This Row],[37+]]</f>
        <v>0</v>
      </c>
      <c r="CG3" s="5">
        <f>P_A_R[[#This Row],[37+]]-P_A_R[[#This Row],[38+]]</f>
        <v>0</v>
      </c>
      <c r="CH3" s="5">
        <f>P_A_R[[#This Row],[38+]]-P_A_R[[#This Row],[39+]]</f>
        <v>0</v>
      </c>
      <c r="CI3" s="5">
        <f>P_A_R[[#This Row],[39+]]-P_A_R[[#This Row],[40+]]</f>
        <v>0</v>
      </c>
      <c r="CJ3" s="5">
        <f>P_A_R[[#This Row],[40+]]-P_A_R[[#This Row],[41+]]</f>
        <v>0</v>
      </c>
      <c r="CK3" s="5">
        <f>P_A_R[[#This Row],[41+]]-P_A_R[[#This Row],[42+]]</f>
        <v>0</v>
      </c>
      <c r="CL3" s="5">
        <f>P_A_R[[#This Row],[42+]]-P_A_R[[#This Row],[43+]]</f>
        <v>0</v>
      </c>
      <c r="CM3" s="5">
        <f>P_A_R[[#This Row],[43+]]-P_A_R[[#This Row],[44+]]</f>
        <v>0</v>
      </c>
      <c r="CN3" s="5">
        <f>P_A_R[[#This Row],[44+]]-P_A_R[[#This Row],[45+]]</f>
        <v>0</v>
      </c>
      <c r="CO3" s="5">
        <f>P_A_R[[#This Row],[45+]]-P_A_R[[#This Row],[46+]]</f>
        <v>0</v>
      </c>
      <c r="CP3" s="5">
        <f>P_A_R[[#This Row],[46+]]-P_A_R[[#This Row],[47+]]</f>
        <v>0</v>
      </c>
      <c r="CQ3" s="5">
        <f>P_A_R[[#This Row],[47+]]-P_A_R[[#This Row],[48+]]</f>
        <v>0</v>
      </c>
      <c r="CR3" s="5">
        <f>P_A_R[[#This Row],[48+]]-P_A_R[[#This Row],[49+]]</f>
        <v>0</v>
      </c>
      <c r="CS3" s="5">
        <f>P_A_R[[#This Row],[49+]]-P_A_R[[#This Row],[50+]]</f>
        <v>0</v>
      </c>
      <c r="CT3" s="5">
        <f>P_A_R[[#This Row],[50+]]-P_A_R[[#This Row],[51+]]</f>
        <v>0</v>
      </c>
      <c r="CU3" s="5">
        <f>P_A_R[[#This Row],[51+]]-P_A_R[[#This Row],[52+]]</f>
        <v>0</v>
      </c>
      <c r="CV3" s="5">
        <f>P_A_R[[#This Row],[52+]]-P_A_R[[#This Row],[53+]]</f>
        <v>0</v>
      </c>
      <c r="CW3" s="5">
        <f>P_A_R[[#This Row],[53+]]-P_A_R[[#This Row],[54+]]</f>
        <v>0</v>
      </c>
      <c r="CX3" s="5">
        <f>P_A_R[[#This Row],[54+]]-P_A_R[[#This Row],[55+]]</f>
        <v>0</v>
      </c>
      <c r="CY3" s="5">
        <f>P_A_R[[#This Row],[55+]]-P_A_R[[#This Row],[56+]]</f>
        <v>0</v>
      </c>
      <c r="CZ3" s="5">
        <f>P_A_R[[#This Row],[56+]]-P_A_R[[#This Row],[57+]]</f>
        <v>0</v>
      </c>
      <c r="DA3" s="5">
        <f>P_A_R[[#This Row],[57+]]-P_A_R[[#This Row],[58+]]</f>
        <v>0</v>
      </c>
      <c r="DB3" s="5">
        <f>P_A_R[[#This Row],[58+]]-P_A_R[[#This Row],[59+]]</f>
        <v>0</v>
      </c>
    </row>
    <row r="4" spans="1:106" x14ac:dyDescent="0.25">
      <c r="A4" s="10">
        <v>22400717</v>
      </c>
      <c r="B4" s="13" t="s">
        <v>90</v>
      </c>
      <c r="C4" s="13" t="s">
        <v>91</v>
      </c>
      <c r="D4" s="11">
        <v>0.79166666666666663</v>
      </c>
      <c r="E4" s="9" t="str">
        <f>HYPERLINK("https://www.nba.com/stats/player/1626171/boxscores-traditional", "Bobby Portis")</f>
        <v>Bobby Portis</v>
      </c>
      <c r="F4">
        <v>21</v>
      </c>
      <c r="G4" s="4">
        <v>3.5209999999999999</v>
      </c>
      <c r="H4" s="3">
        <v>0.99909999999999999</v>
      </c>
      <c r="I4" s="3">
        <v>0.99773999999999996</v>
      </c>
      <c r="J4" s="3">
        <v>0.99477000000000004</v>
      </c>
      <c r="K4" s="3">
        <v>0.98839999999999995</v>
      </c>
      <c r="L4" s="3">
        <v>0.97670000000000001</v>
      </c>
      <c r="M4" s="3">
        <v>0.95543</v>
      </c>
      <c r="N4" s="3">
        <v>0.92220000000000002</v>
      </c>
      <c r="O4" s="3">
        <v>0.87285999999999997</v>
      </c>
      <c r="P4" s="3">
        <v>0.80234000000000005</v>
      </c>
      <c r="Q4" s="3">
        <v>0.71565999999999996</v>
      </c>
      <c r="R4" s="3">
        <v>0.61026000000000002</v>
      </c>
      <c r="S4" s="3">
        <v>0.5</v>
      </c>
      <c r="T4" s="3">
        <v>0.38973999999999998</v>
      </c>
      <c r="U4" s="3">
        <v>0.28433999999999998</v>
      </c>
      <c r="V4" s="3">
        <v>0.19766</v>
      </c>
      <c r="W4" s="3">
        <v>0.12714</v>
      </c>
      <c r="X4" s="3">
        <v>7.7799999999999994E-2</v>
      </c>
      <c r="Y4" s="3">
        <v>4.4569999999999999E-2</v>
      </c>
      <c r="Z4" s="3">
        <v>2.3300000000000001E-2</v>
      </c>
      <c r="AA4" s="3">
        <v>1.1599999999999999E-2</v>
      </c>
      <c r="AB4" s="3">
        <v>5.2300000000000003E-3</v>
      </c>
      <c r="AC4" s="3">
        <v>2.2599999999999999E-3</v>
      </c>
      <c r="AD4" s="3">
        <v>8.9999999999999998E-4</v>
      </c>
      <c r="AE4" s="3">
        <v>3.2000000000000003E-4</v>
      </c>
      <c r="AF4" s="3">
        <v>1.1E-4</v>
      </c>
      <c r="AG4" s="3">
        <v>3.0000000000000001E-5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5">
        <f>P_A_R[[#This Row],[10+]]-P_A_R[[#This Row],[11+]]</f>
        <v>1.3600000000000279E-3</v>
      </c>
      <c r="BG4" s="5">
        <f>P_A_R[[#This Row],[11+]]-P_A_R[[#This Row],[12+]]</f>
        <v>2.9699999999999172E-3</v>
      </c>
      <c r="BH4" s="5">
        <f>P_A_R[[#This Row],[12+]]-P_A_R[[#This Row],[13+]]</f>
        <v>6.3700000000000978E-3</v>
      </c>
      <c r="BI4" s="5">
        <f>P_A_R[[#This Row],[13+]]-P_A_R[[#This Row],[14+]]</f>
        <v>1.1699999999999933E-2</v>
      </c>
      <c r="BJ4" s="5">
        <f>P_A_R[[#This Row],[14+]]-P_A_R[[#This Row],[15+]]</f>
        <v>2.1270000000000011E-2</v>
      </c>
      <c r="BK4" s="5">
        <f>P_A_R[[#This Row],[15+]]-P_A_R[[#This Row],[16+]]</f>
        <v>3.3229999999999982E-2</v>
      </c>
      <c r="BL4" s="5">
        <f>P_A_R[[#This Row],[16+]]-P_A_R[[#This Row],[17+]]</f>
        <v>4.934000000000005E-2</v>
      </c>
      <c r="BM4" s="5">
        <f>P_A_R[[#This Row],[17+]]-P_A_R[[#This Row],[18+]]</f>
        <v>7.0519999999999916E-2</v>
      </c>
      <c r="BN4" s="5">
        <f>P_A_R[[#This Row],[18+]]-P_A_R[[#This Row],[19+]]</f>
        <v>8.668000000000009E-2</v>
      </c>
      <c r="BO4" s="5">
        <f>P_A_R[[#This Row],[19+]]-P_A_R[[#This Row],[20+]]</f>
        <v>0.10539999999999994</v>
      </c>
      <c r="BP4" s="5">
        <f>P_A_R[[#This Row],[20+]]-P_A_R[[#This Row],[21+]]</f>
        <v>0.11026000000000002</v>
      </c>
      <c r="BQ4" s="5">
        <f>P_A_R[[#This Row],[21+]]-P_A_R[[#This Row],[22+]]</f>
        <v>0.11026000000000002</v>
      </c>
      <c r="BR4" s="5">
        <f>P_A_R[[#This Row],[22+]]-P_A_R[[#This Row],[23+]]</f>
        <v>0.10539999999999999</v>
      </c>
      <c r="BS4" s="5">
        <f>P_A_R[[#This Row],[23+]]-P_A_R[[#This Row],[24+]]</f>
        <v>8.6679999999999979E-2</v>
      </c>
      <c r="BT4" s="5">
        <f>P_A_R[[#This Row],[24+]]-P_A_R[[#This Row],[25+]]</f>
        <v>7.0519999999999999E-2</v>
      </c>
      <c r="BU4" s="5">
        <f>P_A_R[[#This Row],[25+]]-P_A_R[[#This Row],[26+]]</f>
        <v>4.9340000000000009E-2</v>
      </c>
      <c r="BV4" s="5">
        <f>P_A_R[[#This Row],[26+]]-P_A_R[[#This Row],[27+]]</f>
        <v>3.3229999999999996E-2</v>
      </c>
      <c r="BW4" s="5">
        <f>P_A_R[[#This Row],[27+]]-P_A_R[[#This Row],[28+]]</f>
        <v>2.1269999999999997E-2</v>
      </c>
      <c r="BX4" s="5">
        <f>P_A_R[[#This Row],[28+]]-P_A_R[[#This Row],[29+]]</f>
        <v>1.1700000000000002E-2</v>
      </c>
      <c r="BY4" s="5">
        <f>P_A_R[[#This Row],[29+]]-P_A_R[[#This Row],[30+]]</f>
        <v>6.3699999999999989E-3</v>
      </c>
      <c r="BZ4" s="5">
        <f>P_A_R[[#This Row],[30+]]-P_A_R[[#This Row],[31+]]</f>
        <v>2.9700000000000004E-3</v>
      </c>
      <c r="CA4" s="5">
        <f>P_A_R[[#This Row],[31+]]-P_A_R[[#This Row],[32+]]</f>
        <v>1.3599999999999999E-3</v>
      </c>
      <c r="CB4" s="5">
        <f>P_A_R[[#This Row],[32+]]-P_A_R[[#This Row],[33+]]</f>
        <v>5.8E-4</v>
      </c>
      <c r="CC4" s="5">
        <f>P_A_R[[#This Row],[33+]]-P_A_R[[#This Row],[34+]]</f>
        <v>2.1000000000000001E-4</v>
      </c>
      <c r="CD4" s="5">
        <f>P_A_R[[#This Row],[34+]]-P_A_R[[#This Row],[35+]]</f>
        <v>8.0000000000000007E-5</v>
      </c>
      <c r="CE4" s="5">
        <f>P_A_R[[#This Row],[35+]]-P_A_R[[#This Row],[36+]]</f>
        <v>3.0000000000000001E-5</v>
      </c>
      <c r="CF4" s="5">
        <f>P_A_R[[#This Row],[36+]]-P_A_R[[#This Row],[37+]]</f>
        <v>0</v>
      </c>
      <c r="CG4" s="5">
        <f>P_A_R[[#This Row],[37+]]-P_A_R[[#This Row],[38+]]</f>
        <v>0</v>
      </c>
      <c r="CH4" s="5">
        <f>P_A_R[[#This Row],[38+]]-P_A_R[[#This Row],[39+]]</f>
        <v>0</v>
      </c>
      <c r="CI4" s="5">
        <f>P_A_R[[#This Row],[39+]]-P_A_R[[#This Row],[40+]]</f>
        <v>0</v>
      </c>
      <c r="CJ4" s="5">
        <f>P_A_R[[#This Row],[40+]]-P_A_R[[#This Row],[41+]]</f>
        <v>0</v>
      </c>
      <c r="CK4" s="5">
        <f>P_A_R[[#This Row],[41+]]-P_A_R[[#This Row],[42+]]</f>
        <v>0</v>
      </c>
      <c r="CL4" s="5">
        <f>P_A_R[[#This Row],[42+]]-P_A_R[[#This Row],[43+]]</f>
        <v>0</v>
      </c>
      <c r="CM4" s="5">
        <f>P_A_R[[#This Row],[43+]]-P_A_R[[#This Row],[44+]]</f>
        <v>0</v>
      </c>
      <c r="CN4" s="5">
        <f>P_A_R[[#This Row],[44+]]-P_A_R[[#This Row],[45+]]</f>
        <v>0</v>
      </c>
      <c r="CO4" s="5">
        <f>P_A_R[[#This Row],[45+]]-P_A_R[[#This Row],[46+]]</f>
        <v>0</v>
      </c>
      <c r="CP4" s="5">
        <f>P_A_R[[#This Row],[46+]]-P_A_R[[#This Row],[47+]]</f>
        <v>0</v>
      </c>
      <c r="CQ4" s="5">
        <f>P_A_R[[#This Row],[47+]]-P_A_R[[#This Row],[48+]]</f>
        <v>0</v>
      </c>
      <c r="CR4" s="5">
        <f>P_A_R[[#This Row],[48+]]-P_A_R[[#This Row],[49+]]</f>
        <v>0</v>
      </c>
      <c r="CS4" s="5">
        <f>P_A_R[[#This Row],[49+]]-P_A_R[[#This Row],[50+]]</f>
        <v>0</v>
      </c>
      <c r="CT4" s="5">
        <f>P_A_R[[#This Row],[50+]]-P_A_R[[#This Row],[51+]]</f>
        <v>0</v>
      </c>
      <c r="CU4" s="5">
        <f>P_A_R[[#This Row],[51+]]-P_A_R[[#This Row],[52+]]</f>
        <v>0</v>
      </c>
      <c r="CV4" s="5">
        <f>P_A_R[[#This Row],[52+]]-P_A_R[[#This Row],[53+]]</f>
        <v>0</v>
      </c>
      <c r="CW4" s="5">
        <f>P_A_R[[#This Row],[53+]]-P_A_R[[#This Row],[54+]]</f>
        <v>0</v>
      </c>
      <c r="CX4" s="5">
        <f>P_A_R[[#This Row],[54+]]-P_A_R[[#This Row],[55+]]</f>
        <v>0</v>
      </c>
      <c r="CY4" s="5">
        <f>P_A_R[[#This Row],[55+]]-P_A_R[[#This Row],[56+]]</f>
        <v>0</v>
      </c>
      <c r="CZ4" s="5">
        <f>P_A_R[[#This Row],[56+]]-P_A_R[[#This Row],[57+]]</f>
        <v>0</v>
      </c>
      <c r="DA4" s="5">
        <f>P_A_R[[#This Row],[57+]]-P_A_R[[#This Row],[58+]]</f>
        <v>0</v>
      </c>
      <c r="DB4" s="5">
        <f>P_A_R[[#This Row],[58+]]-P_A_R[[#This Row],[59+]]</f>
        <v>0</v>
      </c>
    </row>
    <row r="5" spans="1:106" x14ac:dyDescent="0.25">
      <c r="A5" s="10">
        <v>22400717</v>
      </c>
      <c r="B5" s="13" t="s">
        <v>90</v>
      </c>
      <c r="C5" s="13" t="s">
        <v>91</v>
      </c>
      <c r="D5" s="11">
        <v>0.79166666666666663</v>
      </c>
      <c r="E5" s="9" t="str">
        <f>HYPERLINK("https://www.nba.com/stats/player/203081/boxscores-traditional", "Damian Lillard")</f>
        <v>Damian Lillard</v>
      </c>
      <c r="F5">
        <v>37</v>
      </c>
      <c r="G5" s="4">
        <v>9.5289999999999999</v>
      </c>
      <c r="H5" s="3">
        <v>0.99766999999999995</v>
      </c>
      <c r="I5" s="3">
        <v>0.99682999999999999</v>
      </c>
      <c r="J5" s="3">
        <v>0.99560000000000004</v>
      </c>
      <c r="K5" s="3">
        <v>0.99412999999999996</v>
      </c>
      <c r="L5" s="3">
        <v>0.99202000000000001</v>
      </c>
      <c r="M5" s="3">
        <v>0.98956</v>
      </c>
      <c r="N5" s="3">
        <v>0.98609999999999998</v>
      </c>
      <c r="O5" s="3">
        <v>0.98214000000000001</v>
      </c>
      <c r="P5" s="3">
        <v>0.97670000000000001</v>
      </c>
      <c r="Q5" s="3">
        <v>0.97062000000000004</v>
      </c>
      <c r="R5" s="3">
        <v>0.96245999999999998</v>
      </c>
      <c r="S5" s="3">
        <v>0.95352000000000003</v>
      </c>
      <c r="T5" s="3">
        <v>0.94179000000000002</v>
      </c>
      <c r="U5" s="3">
        <v>0.92922000000000005</v>
      </c>
      <c r="V5" s="3">
        <v>0.91308999999999996</v>
      </c>
      <c r="W5" s="3">
        <v>0.89617000000000002</v>
      </c>
      <c r="X5" s="3">
        <v>0.87492999999999999</v>
      </c>
      <c r="Y5" s="3">
        <v>0.85314000000000001</v>
      </c>
      <c r="Z5" s="3">
        <v>0.82638999999999996</v>
      </c>
      <c r="AA5" s="3">
        <v>0.79954999999999998</v>
      </c>
      <c r="AB5" s="3">
        <v>0.76729999999999998</v>
      </c>
      <c r="AC5" s="3">
        <v>0.73565000000000003</v>
      </c>
      <c r="AD5" s="3">
        <v>0.69847000000000004</v>
      </c>
      <c r="AE5" s="3">
        <v>0.66276000000000002</v>
      </c>
      <c r="AF5" s="3">
        <v>0.62172000000000005</v>
      </c>
      <c r="AG5" s="3">
        <v>0.58316999999999997</v>
      </c>
      <c r="AH5" s="3">
        <v>0.53983000000000003</v>
      </c>
      <c r="AI5" s="3">
        <v>0.5</v>
      </c>
      <c r="AJ5" s="3">
        <v>0.46017000000000002</v>
      </c>
      <c r="AK5" s="3">
        <v>0.41682999999999998</v>
      </c>
      <c r="AL5" s="3">
        <v>0.37828000000000001</v>
      </c>
      <c r="AM5" s="3">
        <v>0.33723999999999998</v>
      </c>
      <c r="AN5" s="3">
        <v>0.30153000000000002</v>
      </c>
      <c r="AO5" s="3">
        <v>0.26434999999999997</v>
      </c>
      <c r="AP5" s="3">
        <v>0.23269999999999999</v>
      </c>
      <c r="AQ5" s="3">
        <v>0.20044999999999999</v>
      </c>
      <c r="AR5" s="3">
        <v>0.17360999999999999</v>
      </c>
      <c r="AS5" s="3">
        <v>0.14685999999999999</v>
      </c>
      <c r="AT5" s="3">
        <v>0.12506999999999999</v>
      </c>
      <c r="AU5" s="3">
        <v>0.10383000000000001</v>
      </c>
      <c r="AV5" s="3">
        <v>8.6910000000000001E-2</v>
      </c>
      <c r="AW5" s="3">
        <v>7.0779999999999996E-2</v>
      </c>
      <c r="AX5" s="3">
        <v>5.8209999999999998E-2</v>
      </c>
      <c r="AY5" s="3">
        <v>4.648E-2</v>
      </c>
      <c r="AZ5" s="3">
        <v>3.7539999999999997E-2</v>
      </c>
      <c r="BA5" s="3">
        <v>2.938E-2</v>
      </c>
      <c r="BB5" s="3">
        <v>2.3300000000000001E-2</v>
      </c>
      <c r="BC5" s="3">
        <v>1.7860000000000001E-2</v>
      </c>
      <c r="BD5" s="3">
        <v>1.3899999999999999E-2</v>
      </c>
      <c r="BE5" s="3">
        <v>1.044E-2</v>
      </c>
      <c r="BF5" s="5">
        <f>P_A_R[[#This Row],[10+]]-P_A_R[[#This Row],[11+]]</f>
        <v>8.399999999999519E-4</v>
      </c>
      <c r="BG5" s="5">
        <f>P_A_R[[#This Row],[11+]]-P_A_R[[#This Row],[12+]]</f>
        <v>1.2299999999999534E-3</v>
      </c>
      <c r="BH5" s="5">
        <f>P_A_R[[#This Row],[12+]]-P_A_R[[#This Row],[13+]]</f>
        <v>1.4700000000000824E-3</v>
      </c>
      <c r="BI5" s="5">
        <f>P_A_R[[#This Row],[13+]]-P_A_R[[#This Row],[14+]]</f>
        <v>2.1099999999999453E-3</v>
      </c>
      <c r="BJ5" s="5">
        <f>P_A_R[[#This Row],[14+]]-P_A_R[[#This Row],[15+]]</f>
        <v>2.4600000000000177E-3</v>
      </c>
      <c r="BK5" s="5">
        <f>P_A_R[[#This Row],[15+]]-P_A_R[[#This Row],[16+]]</f>
        <v>3.4600000000000186E-3</v>
      </c>
      <c r="BL5" s="5">
        <f>P_A_R[[#This Row],[16+]]-P_A_R[[#This Row],[17+]]</f>
        <v>3.9599999999999635E-3</v>
      </c>
      <c r="BM5" s="5">
        <f>P_A_R[[#This Row],[17+]]-P_A_R[[#This Row],[18+]]</f>
        <v>5.4400000000000004E-3</v>
      </c>
      <c r="BN5" s="5">
        <f>P_A_R[[#This Row],[18+]]-P_A_R[[#This Row],[19+]]</f>
        <v>6.0799999999999743E-3</v>
      </c>
      <c r="BO5" s="5">
        <f>P_A_R[[#This Row],[19+]]-P_A_R[[#This Row],[20+]]</f>
        <v>8.1600000000000561E-3</v>
      </c>
      <c r="BP5" s="5">
        <f>P_A_R[[#This Row],[20+]]-P_A_R[[#This Row],[21+]]</f>
        <v>8.939999999999948E-3</v>
      </c>
      <c r="BQ5" s="5">
        <f>P_A_R[[#This Row],[21+]]-P_A_R[[#This Row],[22+]]</f>
        <v>1.1730000000000018E-2</v>
      </c>
      <c r="BR5" s="5">
        <f>P_A_R[[#This Row],[22+]]-P_A_R[[#This Row],[23+]]</f>
        <v>1.256999999999997E-2</v>
      </c>
      <c r="BS5" s="5">
        <f>P_A_R[[#This Row],[23+]]-P_A_R[[#This Row],[24+]]</f>
        <v>1.6130000000000089E-2</v>
      </c>
      <c r="BT5" s="5">
        <f>P_A_R[[#This Row],[24+]]-P_A_R[[#This Row],[25+]]</f>
        <v>1.6919999999999935E-2</v>
      </c>
      <c r="BU5" s="5">
        <f>P_A_R[[#This Row],[25+]]-P_A_R[[#This Row],[26+]]</f>
        <v>2.1240000000000037E-2</v>
      </c>
      <c r="BV5" s="5">
        <f>P_A_R[[#This Row],[26+]]-P_A_R[[#This Row],[27+]]</f>
        <v>2.1789999999999976E-2</v>
      </c>
      <c r="BW5" s="5">
        <f>P_A_R[[#This Row],[27+]]-P_A_R[[#This Row],[28+]]</f>
        <v>2.6750000000000052E-2</v>
      </c>
      <c r="BX5" s="5">
        <f>P_A_R[[#This Row],[28+]]-P_A_R[[#This Row],[29+]]</f>
        <v>2.6839999999999975E-2</v>
      </c>
      <c r="BY5" s="5">
        <f>P_A_R[[#This Row],[29+]]-P_A_R[[#This Row],[30+]]</f>
        <v>3.2250000000000001E-2</v>
      </c>
      <c r="BZ5" s="5">
        <f>P_A_R[[#This Row],[30+]]-P_A_R[[#This Row],[31+]]</f>
        <v>3.1649999999999956E-2</v>
      </c>
      <c r="CA5" s="5">
        <f>P_A_R[[#This Row],[31+]]-P_A_R[[#This Row],[32+]]</f>
        <v>3.7179999999999991E-2</v>
      </c>
      <c r="CB5" s="5">
        <f>P_A_R[[#This Row],[32+]]-P_A_R[[#This Row],[33+]]</f>
        <v>3.571000000000002E-2</v>
      </c>
      <c r="CC5" s="5">
        <f>P_A_R[[#This Row],[33+]]-P_A_R[[#This Row],[34+]]</f>
        <v>4.1039999999999965E-2</v>
      </c>
      <c r="CD5" s="5">
        <f>P_A_R[[#This Row],[34+]]-P_A_R[[#This Row],[35+]]</f>
        <v>3.8550000000000084E-2</v>
      </c>
      <c r="CE5" s="5">
        <f>P_A_R[[#This Row],[35+]]-P_A_R[[#This Row],[36+]]</f>
        <v>4.3339999999999934E-2</v>
      </c>
      <c r="CF5" s="5">
        <f>P_A_R[[#This Row],[36+]]-P_A_R[[#This Row],[37+]]</f>
        <v>3.9830000000000032E-2</v>
      </c>
      <c r="CG5" s="5">
        <f>P_A_R[[#This Row],[37+]]-P_A_R[[#This Row],[38+]]</f>
        <v>3.9829999999999977E-2</v>
      </c>
      <c r="CH5" s="5">
        <f>P_A_R[[#This Row],[38+]]-P_A_R[[#This Row],[39+]]</f>
        <v>4.3340000000000045E-2</v>
      </c>
      <c r="CI5" s="5">
        <f>P_A_R[[#This Row],[39+]]-P_A_R[[#This Row],[40+]]</f>
        <v>3.8549999999999973E-2</v>
      </c>
      <c r="CJ5" s="5">
        <f>P_A_R[[#This Row],[40+]]-P_A_R[[#This Row],[41+]]</f>
        <v>4.1040000000000021E-2</v>
      </c>
      <c r="CK5" s="5">
        <f>P_A_R[[#This Row],[41+]]-P_A_R[[#This Row],[42+]]</f>
        <v>3.5709999999999964E-2</v>
      </c>
      <c r="CL5" s="5">
        <f>P_A_R[[#This Row],[42+]]-P_A_R[[#This Row],[43+]]</f>
        <v>3.7180000000000046E-2</v>
      </c>
      <c r="CM5" s="5">
        <f>P_A_R[[#This Row],[43+]]-P_A_R[[#This Row],[44+]]</f>
        <v>3.1649999999999984E-2</v>
      </c>
      <c r="CN5" s="5">
        <f>P_A_R[[#This Row],[44+]]-P_A_R[[#This Row],[45+]]</f>
        <v>3.2250000000000001E-2</v>
      </c>
      <c r="CO5" s="5">
        <f>P_A_R[[#This Row],[45+]]-P_A_R[[#This Row],[46+]]</f>
        <v>2.6840000000000003E-2</v>
      </c>
      <c r="CP5" s="5">
        <f>P_A_R[[#This Row],[46+]]-P_A_R[[#This Row],[47+]]</f>
        <v>2.6749999999999996E-2</v>
      </c>
      <c r="CQ5" s="5">
        <f>P_A_R[[#This Row],[47+]]-P_A_R[[#This Row],[48+]]</f>
        <v>2.1790000000000004E-2</v>
      </c>
      <c r="CR5" s="5">
        <f>P_A_R[[#This Row],[48+]]-P_A_R[[#This Row],[49+]]</f>
        <v>2.1239999999999981E-2</v>
      </c>
      <c r="CS5" s="5">
        <f>P_A_R[[#This Row],[49+]]-P_A_R[[#This Row],[50+]]</f>
        <v>1.6920000000000004E-2</v>
      </c>
      <c r="CT5" s="5">
        <f>P_A_R[[#This Row],[50+]]-P_A_R[[#This Row],[51+]]</f>
        <v>1.6130000000000005E-2</v>
      </c>
      <c r="CU5" s="5">
        <f>P_A_R[[#This Row],[51+]]-P_A_R[[#This Row],[52+]]</f>
        <v>1.2569999999999998E-2</v>
      </c>
      <c r="CV5" s="5">
        <f>P_A_R[[#This Row],[52+]]-P_A_R[[#This Row],[53+]]</f>
        <v>1.1729999999999997E-2</v>
      </c>
      <c r="CW5" s="5">
        <f>P_A_R[[#This Row],[53+]]-P_A_R[[#This Row],[54+]]</f>
        <v>8.9400000000000035E-3</v>
      </c>
      <c r="CX5" s="5">
        <f>P_A_R[[#This Row],[54+]]-P_A_R[[#This Row],[55+]]</f>
        <v>8.1599999999999971E-3</v>
      </c>
      <c r="CY5" s="5">
        <f>P_A_R[[#This Row],[55+]]-P_A_R[[#This Row],[56+]]</f>
        <v>6.0799999999999986E-3</v>
      </c>
      <c r="CZ5" s="5">
        <f>P_A_R[[#This Row],[56+]]-P_A_R[[#This Row],[57+]]</f>
        <v>5.4400000000000004E-3</v>
      </c>
      <c r="DA5" s="5">
        <f>P_A_R[[#This Row],[57+]]-P_A_R[[#This Row],[58+]]</f>
        <v>3.9600000000000017E-3</v>
      </c>
      <c r="DB5" s="5">
        <f>P_A_R[[#This Row],[58+]]-P_A_R[[#This Row],[59+]]</f>
        <v>3.4599999999999995E-3</v>
      </c>
    </row>
    <row r="6" spans="1:106" x14ac:dyDescent="0.25">
      <c r="A6" s="10">
        <v>22400717</v>
      </c>
      <c r="B6" s="13" t="s">
        <v>90</v>
      </c>
      <c r="C6" s="13" t="s">
        <v>91</v>
      </c>
      <c r="D6" s="11">
        <v>0.79166666666666663</v>
      </c>
      <c r="E6" s="9" t="str">
        <f>HYPERLINK("https://www.nba.com/stats/player/1641748/boxscores-traditional", "Andre Jackson Jr.")</f>
        <v>Andre Jackson Jr.</v>
      </c>
      <c r="F6">
        <v>14.2</v>
      </c>
      <c r="G6" s="4">
        <v>3.9699999999999998</v>
      </c>
      <c r="H6" s="3">
        <v>0.85543000000000002</v>
      </c>
      <c r="I6" s="3">
        <v>0.79103000000000001</v>
      </c>
      <c r="J6" s="3">
        <v>0.70884000000000003</v>
      </c>
      <c r="K6" s="3">
        <v>0.61790999999999996</v>
      </c>
      <c r="L6" s="3">
        <v>0.51993999999999996</v>
      </c>
      <c r="M6" s="3">
        <v>0.42074</v>
      </c>
      <c r="N6" s="3">
        <v>0.32635999999999998</v>
      </c>
      <c r="O6" s="3">
        <v>0.23885000000000001</v>
      </c>
      <c r="P6" s="3">
        <v>0.16853000000000001</v>
      </c>
      <c r="Q6" s="3">
        <v>0.11314</v>
      </c>
      <c r="R6" s="3">
        <v>7.2150000000000006E-2</v>
      </c>
      <c r="S6" s="3">
        <v>4.3630000000000002E-2</v>
      </c>
      <c r="T6" s="3">
        <v>2.5000000000000001E-2</v>
      </c>
      <c r="U6" s="3">
        <v>1.321E-2</v>
      </c>
      <c r="V6" s="3">
        <v>6.7600000000000004E-3</v>
      </c>
      <c r="W6" s="3">
        <v>3.2599999999999999E-3</v>
      </c>
      <c r="X6" s="3">
        <v>1.49E-3</v>
      </c>
      <c r="Y6" s="3">
        <v>6.4000000000000005E-4</v>
      </c>
      <c r="Z6" s="3">
        <v>2.5000000000000001E-4</v>
      </c>
      <c r="AA6" s="3">
        <v>1E-4</v>
      </c>
      <c r="AB6" s="3">
        <v>3.0000000000000001E-5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5">
        <f>P_A_R[[#This Row],[10+]]-P_A_R[[#This Row],[11+]]</f>
        <v>6.4400000000000013E-2</v>
      </c>
      <c r="BG6" s="5">
        <f>P_A_R[[#This Row],[11+]]-P_A_R[[#This Row],[12+]]</f>
        <v>8.2189999999999985E-2</v>
      </c>
      <c r="BH6" s="5">
        <f>P_A_R[[#This Row],[12+]]-P_A_R[[#This Row],[13+]]</f>
        <v>9.0930000000000066E-2</v>
      </c>
      <c r="BI6" s="5">
        <f>P_A_R[[#This Row],[13+]]-P_A_R[[#This Row],[14+]]</f>
        <v>9.7970000000000002E-2</v>
      </c>
      <c r="BJ6" s="5">
        <f>P_A_R[[#This Row],[14+]]-P_A_R[[#This Row],[15+]]</f>
        <v>9.9199999999999955E-2</v>
      </c>
      <c r="BK6" s="5">
        <f>P_A_R[[#This Row],[15+]]-P_A_R[[#This Row],[16+]]</f>
        <v>9.4380000000000019E-2</v>
      </c>
      <c r="BL6" s="5">
        <f>P_A_R[[#This Row],[16+]]-P_A_R[[#This Row],[17+]]</f>
        <v>8.7509999999999977E-2</v>
      </c>
      <c r="BM6" s="5">
        <f>P_A_R[[#This Row],[17+]]-P_A_R[[#This Row],[18+]]</f>
        <v>7.0319999999999994E-2</v>
      </c>
      <c r="BN6" s="5">
        <f>P_A_R[[#This Row],[18+]]-P_A_R[[#This Row],[19+]]</f>
        <v>5.5390000000000009E-2</v>
      </c>
      <c r="BO6" s="5">
        <f>P_A_R[[#This Row],[19+]]-P_A_R[[#This Row],[20+]]</f>
        <v>4.0989999999999999E-2</v>
      </c>
      <c r="BP6" s="5">
        <f>P_A_R[[#This Row],[20+]]-P_A_R[[#This Row],[21+]]</f>
        <v>2.8520000000000004E-2</v>
      </c>
      <c r="BQ6" s="5">
        <f>P_A_R[[#This Row],[21+]]-P_A_R[[#This Row],[22+]]</f>
        <v>1.8630000000000001E-2</v>
      </c>
      <c r="BR6" s="5">
        <f>P_A_R[[#This Row],[22+]]-P_A_R[[#This Row],[23+]]</f>
        <v>1.1790000000000002E-2</v>
      </c>
      <c r="BS6" s="5">
        <f>P_A_R[[#This Row],[23+]]-P_A_R[[#This Row],[24+]]</f>
        <v>6.4499999999999991E-3</v>
      </c>
      <c r="BT6" s="5">
        <f>P_A_R[[#This Row],[24+]]-P_A_R[[#This Row],[25+]]</f>
        <v>3.5000000000000005E-3</v>
      </c>
      <c r="BU6" s="5">
        <f>P_A_R[[#This Row],[25+]]-P_A_R[[#This Row],[26+]]</f>
        <v>1.7699999999999999E-3</v>
      </c>
      <c r="BV6" s="5">
        <f>P_A_R[[#This Row],[26+]]-P_A_R[[#This Row],[27+]]</f>
        <v>8.4999999999999995E-4</v>
      </c>
      <c r="BW6" s="5">
        <f>P_A_R[[#This Row],[27+]]-P_A_R[[#This Row],[28+]]</f>
        <v>3.9000000000000005E-4</v>
      </c>
      <c r="BX6" s="5">
        <f>P_A_R[[#This Row],[28+]]-P_A_R[[#This Row],[29+]]</f>
        <v>1.5000000000000001E-4</v>
      </c>
      <c r="BY6" s="5">
        <f>P_A_R[[#This Row],[29+]]-P_A_R[[#This Row],[30+]]</f>
        <v>7.0000000000000007E-5</v>
      </c>
      <c r="BZ6" s="5">
        <f>P_A_R[[#This Row],[30+]]-P_A_R[[#This Row],[31+]]</f>
        <v>3.0000000000000001E-5</v>
      </c>
      <c r="CA6" s="5">
        <f>P_A_R[[#This Row],[31+]]-P_A_R[[#This Row],[32+]]</f>
        <v>0</v>
      </c>
      <c r="CB6" s="5">
        <f>P_A_R[[#This Row],[32+]]-P_A_R[[#This Row],[33+]]</f>
        <v>0</v>
      </c>
      <c r="CC6" s="5">
        <f>P_A_R[[#This Row],[33+]]-P_A_R[[#This Row],[34+]]</f>
        <v>0</v>
      </c>
      <c r="CD6" s="5">
        <f>P_A_R[[#This Row],[34+]]-P_A_R[[#This Row],[35+]]</f>
        <v>0</v>
      </c>
      <c r="CE6" s="5">
        <f>P_A_R[[#This Row],[35+]]-P_A_R[[#This Row],[36+]]</f>
        <v>0</v>
      </c>
      <c r="CF6" s="5">
        <f>P_A_R[[#This Row],[36+]]-P_A_R[[#This Row],[37+]]</f>
        <v>0</v>
      </c>
      <c r="CG6" s="5">
        <f>P_A_R[[#This Row],[37+]]-P_A_R[[#This Row],[38+]]</f>
        <v>0</v>
      </c>
      <c r="CH6" s="5">
        <f>P_A_R[[#This Row],[38+]]-P_A_R[[#This Row],[39+]]</f>
        <v>0</v>
      </c>
      <c r="CI6" s="5">
        <f>P_A_R[[#This Row],[39+]]-P_A_R[[#This Row],[40+]]</f>
        <v>0</v>
      </c>
      <c r="CJ6" s="5">
        <f>P_A_R[[#This Row],[40+]]-P_A_R[[#This Row],[41+]]</f>
        <v>0</v>
      </c>
      <c r="CK6" s="5">
        <f>P_A_R[[#This Row],[41+]]-P_A_R[[#This Row],[42+]]</f>
        <v>0</v>
      </c>
      <c r="CL6" s="5">
        <f>P_A_R[[#This Row],[42+]]-P_A_R[[#This Row],[43+]]</f>
        <v>0</v>
      </c>
      <c r="CM6" s="5">
        <f>P_A_R[[#This Row],[43+]]-P_A_R[[#This Row],[44+]]</f>
        <v>0</v>
      </c>
      <c r="CN6" s="5">
        <f>P_A_R[[#This Row],[44+]]-P_A_R[[#This Row],[45+]]</f>
        <v>0</v>
      </c>
      <c r="CO6" s="5">
        <f>P_A_R[[#This Row],[45+]]-P_A_R[[#This Row],[46+]]</f>
        <v>0</v>
      </c>
      <c r="CP6" s="5">
        <f>P_A_R[[#This Row],[46+]]-P_A_R[[#This Row],[47+]]</f>
        <v>0</v>
      </c>
      <c r="CQ6" s="5">
        <f>P_A_R[[#This Row],[47+]]-P_A_R[[#This Row],[48+]]</f>
        <v>0</v>
      </c>
      <c r="CR6" s="5">
        <f>P_A_R[[#This Row],[48+]]-P_A_R[[#This Row],[49+]]</f>
        <v>0</v>
      </c>
      <c r="CS6" s="5">
        <f>P_A_R[[#This Row],[49+]]-P_A_R[[#This Row],[50+]]</f>
        <v>0</v>
      </c>
      <c r="CT6" s="5">
        <f>P_A_R[[#This Row],[50+]]-P_A_R[[#This Row],[51+]]</f>
        <v>0</v>
      </c>
      <c r="CU6" s="5">
        <f>P_A_R[[#This Row],[51+]]-P_A_R[[#This Row],[52+]]</f>
        <v>0</v>
      </c>
      <c r="CV6" s="5">
        <f>P_A_R[[#This Row],[52+]]-P_A_R[[#This Row],[53+]]</f>
        <v>0</v>
      </c>
      <c r="CW6" s="5">
        <f>P_A_R[[#This Row],[53+]]-P_A_R[[#This Row],[54+]]</f>
        <v>0</v>
      </c>
      <c r="CX6" s="5">
        <f>P_A_R[[#This Row],[54+]]-P_A_R[[#This Row],[55+]]</f>
        <v>0</v>
      </c>
      <c r="CY6" s="5">
        <f>P_A_R[[#This Row],[55+]]-P_A_R[[#This Row],[56+]]</f>
        <v>0</v>
      </c>
      <c r="CZ6" s="5">
        <f>P_A_R[[#This Row],[56+]]-P_A_R[[#This Row],[57+]]</f>
        <v>0</v>
      </c>
      <c r="DA6" s="5">
        <f>P_A_R[[#This Row],[57+]]-P_A_R[[#This Row],[58+]]</f>
        <v>0</v>
      </c>
      <c r="DB6" s="5">
        <f>P_A_R[[#This Row],[58+]]-P_A_R[[#This Row],[59+]]</f>
        <v>0</v>
      </c>
    </row>
    <row r="7" spans="1:106" x14ac:dyDescent="0.25">
      <c r="A7" s="10">
        <v>22400717</v>
      </c>
      <c r="B7" s="13" t="s">
        <v>90</v>
      </c>
      <c r="C7" s="13" t="s">
        <v>91</v>
      </c>
      <c r="D7" s="11">
        <v>0.79166666666666663</v>
      </c>
      <c r="E7" s="9" t="str">
        <f>HYPERLINK("https://www.nba.com/stats/player/1627752/boxscores-traditional", "Taurean Prince")</f>
        <v>Taurean Prince</v>
      </c>
      <c r="F7">
        <v>16.399999999999999</v>
      </c>
      <c r="G7" s="4">
        <v>6.7110000000000003</v>
      </c>
      <c r="H7" s="3">
        <v>0.82894000000000001</v>
      </c>
      <c r="I7" s="3">
        <v>0.78813999999999995</v>
      </c>
      <c r="J7" s="3">
        <v>0.74536999999999998</v>
      </c>
      <c r="K7" s="3">
        <v>0.69496999999999998</v>
      </c>
      <c r="L7" s="3">
        <v>0.64058000000000004</v>
      </c>
      <c r="M7" s="3">
        <v>0.58316999999999997</v>
      </c>
      <c r="N7" s="3">
        <v>0.52392000000000005</v>
      </c>
      <c r="O7" s="3">
        <v>0.46414</v>
      </c>
      <c r="P7" s="3">
        <v>0.40516999999999997</v>
      </c>
      <c r="Q7" s="3">
        <v>0.34827000000000002</v>
      </c>
      <c r="R7" s="3">
        <v>0.29459999999999997</v>
      </c>
      <c r="S7" s="3">
        <v>0.24510000000000001</v>
      </c>
      <c r="T7" s="3">
        <v>0.20327000000000001</v>
      </c>
      <c r="U7" s="3">
        <v>0.16353999999999999</v>
      </c>
      <c r="V7" s="3">
        <v>0.12923999999999999</v>
      </c>
      <c r="W7" s="3">
        <v>0.10027</v>
      </c>
      <c r="X7" s="3">
        <v>7.6359999999999997E-2</v>
      </c>
      <c r="Y7" s="3">
        <v>5.7049999999999997E-2</v>
      </c>
      <c r="Z7" s="3">
        <v>4.1820000000000003E-2</v>
      </c>
      <c r="AA7" s="3">
        <v>3.005E-2</v>
      </c>
      <c r="AB7" s="3">
        <v>2.1180000000000001E-2</v>
      </c>
      <c r="AC7" s="3">
        <v>1.4630000000000001E-2</v>
      </c>
      <c r="AD7" s="3">
        <v>1.017E-2</v>
      </c>
      <c r="AE7" s="3">
        <v>6.7600000000000004E-3</v>
      </c>
      <c r="AF7" s="3">
        <v>4.4000000000000003E-3</v>
      </c>
      <c r="AG7" s="3">
        <v>2.8E-3</v>
      </c>
      <c r="AH7" s="3">
        <v>1.75E-3</v>
      </c>
      <c r="AI7" s="3">
        <v>1.07E-3</v>
      </c>
      <c r="AJ7" s="3">
        <v>6.4000000000000005E-4</v>
      </c>
      <c r="AK7" s="3">
        <v>3.8000000000000002E-4</v>
      </c>
      <c r="AL7" s="3">
        <v>2.2000000000000001E-4</v>
      </c>
      <c r="AM7" s="3">
        <v>1.2E-4</v>
      </c>
      <c r="AN7" s="3">
        <v>6.9999999999999994E-5</v>
      </c>
      <c r="AO7" s="3">
        <v>4.0000000000000003E-5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5">
        <f>P_A_R[[#This Row],[10+]]-P_A_R[[#This Row],[11+]]</f>
        <v>4.0800000000000058E-2</v>
      </c>
      <c r="BG7" s="5">
        <f>P_A_R[[#This Row],[11+]]-P_A_R[[#This Row],[12+]]</f>
        <v>4.2769999999999975E-2</v>
      </c>
      <c r="BH7" s="5">
        <f>P_A_R[[#This Row],[12+]]-P_A_R[[#This Row],[13+]]</f>
        <v>5.04E-2</v>
      </c>
      <c r="BI7" s="5">
        <f>P_A_R[[#This Row],[13+]]-P_A_R[[#This Row],[14+]]</f>
        <v>5.4389999999999938E-2</v>
      </c>
      <c r="BJ7" s="5">
        <f>P_A_R[[#This Row],[14+]]-P_A_R[[#This Row],[15+]]</f>
        <v>5.7410000000000072E-2</v>
      </c>
      <c r="BK7" s="5">
        <f>P_A_R[[#This Row],[15+]]-P_A_R[[#This Row],[16+]]</f>
        <v>5.9249999999999914E-2</v>
      </c>
      <c r="BL7" s="5">
        <f>P_A_R[[#This Row],[16+]]-P_A_R[[#This Row],[17+]]</f>
        <v>5.9780000000000055E-2</v>
      </c>
      <c r="BM7" s="5">
        <f>P_A_R[[#This Row],[17+]]-P_A_R[[#This Row],[18+]]</f>
        <v>5.8970000000000022E-2</v>
      </c>
      <c r="BN7" s="5">
        <f>P_A_R[[#This Row],[18+]]-P_A_R[[#This Row],[19+]]</f>
        <v>5.6899999999999951E-2</v>
      </c>
      <c r="BO7" s="5">
        <f>P_A_R[[#This Row],[19+]]-P_A_R[[#This Row],[20+]]</f>
        <v>5.3670000000000051E-2</v>
      </c>
      <c r="BP7" s="5">
        <f>P_A_R[[#This Row],[20+]]-P_A_R[[#This Row],[21+]]</f>
        <v>4.9499999999999961E-2</v>
      </c>
      <c r="BQ7" s="5">
        <f>P_A_R[[#This Row],[21+]]-P_A_R[[#This Row],[22+]]</f>
        <v>4.1830000000000006E-2</v>
      </c>
      <c r="BR7" s="5">
        <f>P_A_R[[#This Row],[22+]]-P_A_R[[#This Row],[23+]]</f>
        <v>3.9730000000000015E-2</v>
      </c>
      <c r="BS7" s="5">
        <f>P_A_R[[#This Row],[23+]]-P_A_R[[#This Row],[24+]]</f>
        <v>3.4299999999999997E-2</v>
      </c>
      <c r="BT7" s="5">
        <f>P_A_R[[#This Row],[24+]]-P_A_R[[#This Row],[25+]]</f>
        <v>2.8969999999999996E-2</v>
      </c>
      <c r="BU7" s="5">
        <f>P_A_R[[#This Row],[25+]]-P_A_R[[#This Row],[26+]]</f>
        <v>2.3910000000000001E-2</v>
      </c>
      <c r="BV7" s="5">
        <f>P_A_R[[#This Row],[26+]]-P_A_R[[#This Row],[27+]]</f>
        <v>1.9310000000000001E-2</v>
      </c>
      <c r="BW7" s="5">
        <f>P_A_R[[#This Row],[27+]]-P_A_R[[#This Row],[28+]]</f>
        <v>1.5229999999999994E-2</v>
      </c>
      <c r="BX7" s="5">
        <f>P_A_R[[#This Row],[28+]]-P_A_R[[#This Row],[29+]]</f>
        <v>1.1770000000000003E-2</v>
      </c>
      <c r="BY7" s="5">
        <f>P_A_R[[#This Row],[29+]]-P_A_R[[#This Row],[30+]]</f>
        <v>8.8699999999999994E-3</v>
      </c>
      <c r="BZ7" s="5">
        <f>P_A_R[[#This Row],[30+]]-P_A_R[[#This Row],[31+]]</f>
        <v>6.5500000000000003E-3</v>
      </c>
      <c r="CA7" s="5">
        <f>P_A_R[[#This Row],[31+]]-P_A_R[[#This Row],[32+]]</f>
        <v>4.4600000000000004E-3</v>
      </c>
      <c r="CB7" s="5">
        <f>P_A_R[[#This Row],[32+]]-P_A_R[[#This Row],[33+]]</f>
        <v>3.4099999999999998E-3</v>
      </c>
      <c r="CC7" s="5">
        <f>P_A_R[[#This Row],[33+]]-P_A_R[[#This Row],[34+]]</f>
        <v>2.3600000000000001E-3</v>
      </c>
      <c r="CD7" s="5">
        <f>P_A_R[[#This Row],[34+]]-P_A_R[[#This Row],[35+]]</f>
        <v>1.6000000000000003E-3</v>
      </c>
      <c r="CE7" s="5">
        <f>P_A_R[[#This Row],[35+]]-P_A_R[[#This Row],[36+]]</f>
        <v>1.0499999999999999E-3</v>
      </c>
      <c r="CF7" s="5">
        <f>P_A_R[[#This Row],[36+]]-P_A_R[[#This Row],[37+]]</f>
        <v>6.8000000000000005E-4</v>
      </c>
      <c r="CG7" s="5">
        <f>P_A_R[[#This Row],[37+]]-P_A_R[[#This Row],[38+]]</f>
        <v>4.2999999999999994E-4</v>
      </c>
      <c r="CH7" s="5">
        <f>P_A_R[[#This Row],[38+]]-P_A_R[[#This Row],[39+]]</f>
        <v>2.6000000000000003E-4</v>
      </c>
      <c r="CI7" s="5">
        <f>P_A_R[[#This Row],[39+]]-P_A_R[[#This Row],[40+]]</f>
        <v>1.6000000000000001E-4</v>
      </c>
      <c r="CJ7" s="5">
        <f>P_A_R[[#This Row],[40+]]-P_A_R[[#This Row],[41+]]</f>
        <v>1E-4</v>
      </c>
      <c r="CK7" s="5">
        <f>P_A_R[[#This Row],[41+]]-P_A_R[[#This Row],[42+]]</f>
        <v>5.0000000000000009E-5</v>
      </c>
      <c r="CL7" s="5">
        <f>P_A_R[[#This Row],[42+]]-P_A_R[[#This Row],[43+]]</f>
        <v>2.9999999999999991E-5</v>
      </c>
      <c r="CM7" s="5">
        <f>P_A_R[[#This Row],[43+]]-P_A_R[[#This Row],[44+]]</f>
        <v>4.0000000000000003E-5</v>
      </c>
      <c r="CN7" s="5">
        <f>P_A_R[[#This Row],[44+]]-P_A_R[[#This Row],[45+]]</f>
        <v>0</v>
      </c>
      <c r="CO7" s="5">
        <f>P_A_R[[#This Row],[45+]]-P_A_R[[#This Row],[46+]]</f>
        <v>0</v>
      </c>
      <c r="CP7" s="5">
        <f>P_A_R[[#This Row],[46+]]-P_A_R[[#This Row],[47+]]</f>
        <v>0</v>
      </c>
      <c r="CQ7" s="5">
        <f>P_A_R[[#This Row],[47+]]-P_A_R[[#This Row],[48+]]</f>
        <v>0</v>
      </c>
      <c r="CR7" s="5">
        <f>P_A_R[[#This Row],[48+]]-P_A_R[[#This Row],[49+]]</f>
        <v>0</v>
      </c>
      <c r="CS7" s="5">
        <f>P_A_R[[#This Row],[49+]]-P_A_R[[#This Row],[50+]]</f>
        <v>0</v>
      </c>
      <c r="CT7" s="5">
        <f>P_A_R[[#This Row],[50+]]-P_A_R[[#This Row],[51+]]</f>
        <v>0</v>
      </c>
      <c r="CU7" s="5">
        <f>P_A_R[[#This Row],[51+]]-P_A_R[[#This Row],[52+]]</f>
        <v>0</v>
      </c>
      <c r="CV7" s="5">
        <f>P_A_R[[#This Row],[52+]]-P_A_R[[#This Row],[53+]]</f>
        <v>0</v>
      </c>
      <c r="CW7" s="5">
        <f>P_A_R[[#This Row],[53+]]-P_A_R[[#This Row],[54+]]</f>
        <v>0</v>
      </c>
      <c r="CX7" s="5">
        <f>P_A_R[[#This Row],[54+]]-P_A_R[[#This Row],[55+]]</f>
        <v>0</v>
      </c>
      <c r="CY7" s="5">
        <f>P_A_R[[#This Row],[55+]]-P_A_R[[#This Row],[56+]]</f>
        <v>0</v>
      </c>
      <c r="CZ7" s="5">
        <f>P_A_R[[#This Row],[56+]]-P_A_R[[#This Row],[57+]]</f>
        <v>0</v>
      </c>
      <c r="DA7" s="5">
        <f>P_A_R[[#This Row],[57+]]-P_A_R[[#This Row],[58+]]</f>
        <v>0</v>
      </c>
      <c r="DB7" s="5">
        <f>P_A_R[[#This Row],[58+]]-P_A_R[[#This Row],[59+]]</f>
        <v>0</v>
      </c>
    </row>
    <row r="8" spans="1:106" x14ac:dyDescent="0.25">
      <c r="A8" s="10">
        <v>22400717</v>
      </c>
      <c r="B8" s="13" t="s">
        <v>90</v>
      </c>
      <c r="C8" s="13" t="s">
        <v>91</v>
      </c>
      <c r="D8" s="11">
        <v>0.79166666666666663</v>
      </c>
      <c r="E8" s="9" t="str">
        <f>HYPERLINK("https://www.nba.com/stats/player/203114/boxscores-traditional", "Khris Middleton")</f>
        <v>Khris Middleton</v>
      </c>
      <c r="F8">
        <v>17.600000000000001</v>
      </c>
      <c r="G8" s="4">
        <v>11.568999999999999</v>
      </c>
      <c r="H8" s="3">
        <v>0.74536999999999998</v>
      </c>
      <c r="I8" s="3">
        <v>0.71565999999999996</v>
      </c>
      <c r="J8" s="3">
        <v>0.68439000000000005</v>
      </c>
      <c r="K8" s="3">
        <v>0.65542</v>
      </c>
      <c r="L8" s="3">
        <v>0.62172000000000005</v>
      </c>
      <c r="M8" s="3">
        <v>0.58706000000000003</v>
      </c>
      <c r="N8" s="3">
        <v>0.55567</v>
      </c>
      <c r="O8" s="3">
        <v>0.51993999999999996</v>
      </c>
      <c r="P8" s="3">
        <v>0.48803000000000002</v>
      </c>
      <c r="Q8" s="3">
        <v>0.45223999999999998</v>
      </c>
      <c r="R8" s="3">
        <v>0.41682999999999998</v>
      </c>
      <c r="S8" s="3">
        <v>0.38590999999999998</v>
      </c>
      <c r="T8" s="3">
        <v>0.35197000000000001</v>
      </c>
      <c r="U8" s="3">
        <v>0.31918000000000002</v>
      </c>
      <c r="V8" s="3">
        <v>0.29115999999999997</v>
      </c>
      <c r="W8" s="3">
        <v>0.26108999999999999</v>
      </c>
      <c r="X8" s="3">
        <v>0.23269999999999999</v>
      </c>
      <c r="Y8" s="3">
        <v>0.20896999999999999</v>
      </c>
      <c r="Z8" s="3">
        <v>0.18406</v>
      </c>
      <c r="AA8" s="3">
        <v>0.16109000000000001</v>
      </c>
      <c r="AB8" s="3">
        <v>0.14230999999999999</v>
      </c>
      <c r="AC8" s="3">
        <v>0.12302</v>
      </c>
      <c r="AD8" s="3">
        <v>0.10749</v>
      </c>
      <c r="AE8" s="3">
        <v>9.1759999999999994E-2</v>
      </c>
      <c r="AF8" s="3">
        <v>7.7799999999999994E-2</v>
      </c>
      <c r="AG8" s="3">
        <v>6.6809999999999994E-2</v>
      </c>
      <c r="AH8" s="3">
        <v>5.5919999999999997E-2</v>
      </c>
      <c r="AI8" s="3">
        <v>4.648E-2</v>
      </c>
      <c r="AJ8" s="3">
        <v>3.9199999999999999E-2</v>
      </c>
      <c r="AK8" s="3">
        <v>3.2160000000000001E-2</v>
      </c>
      <c r="AL8" s="3">
        <v>2.6190000000000001E-2</v>
      </c>
      <c r="AM8" s="3">
        <v>2.1690000000000001E-2</v>
      </c>
      <c r="AN8" s="3">
        <v>1.7430000000000001E-2</v>
      </c>
      <c r="AO8" s="3">
        <v>1.3899999999999999E-2</v>
      </c>
      <c r="AP8" s="3">
        <v>1.1299999999999999E-2</v>
      </c>
      <c r="AQ8" s="3">
        <v>8.8900000000000003E-3</v>
      </c>
      <c r="AR8" s="3">
        <v>7.1399999999999996E-3</v>
      </c>
      <c r="AS8" s="3">
        <v>5.5399999999999998E-3</v>
      </c>
      <c r="AT8" s="3">
        <v>4.2700000000000004E-3</v>
      </c>
      <c r="AU8" s="3">
        <v>3.3600000000000001E-3</v>
      </c>
      <c r="AV8" s="3">
        <v>2.5600000000000002E-3</v>
      </c>
      <c r="AW8" s="3">
        <v>1.9300000000000001E-3</v>
      </c>
      <c r="AX8" s="3">
        <v>1.49E-3</v>
      </c>
      <c r="AY8" s="3">
        <v>1.1100000000000001E-3</v>
      </c>
      <c r="AZ8" s="3">
        <v>8.1999999999999998E-4</v>
      </c>
      <c r="BA8" s="3">
        <v>6.2E-4</v>
      </c>
      <c r="BB8" s="3">
        <v>4.4999999999999999E-4</v>
      </c>
      <c r="BC8" s="3">
        <v>3.2000000000000003E-4</v>
      </c>
      <c r="BD8" s="3">
        <v>2.4000000000000001E-4</v>
      </c>
      <c r="BE8" s="3">
        <v>1.7000000000000001E-4</v>
      </c>
      <c r="BF8" s="5">
        <f>P_A_R[[#This Row],[10+]]-P_A_R[[#This Row],[11+]]</f>
        <v>2.9710000000000014E-2</v>
      </c>
      <c r="BG8" s="5">
        <f>P_A_R[[#This Row],[11+]]-P_A_R[[#This Row],[12+]]</f>
        <v>3.1269999999999909E-2</v>
      </c>
      <c r="BH8" s="5">
        <f>P_A_R[[#This Row],[12+]]-P_A_R[[#This Row],[13+]]</f>
        <v>2.8970000000000051E-2</v>
      </c>
      <c r="BI8" s="5">
        <f>P_A_R[[#This Row],[13+]]-P_A_R[[#This Row],[14+]]</f>
        <v>3.3699999999999952E-2</v>
      </c>
      <c r="BJ8" s="5">
        <f>P_A_R[[#This Row],[14+]]-P_A_R[[#This Row],[15+]]</f>
        <v>3.4660000000000024E-2</v>
      </c>
      <c r="BK8" s="5">
        <f>P_A_R[[#This Row],[15+]]-P_A_R[[#This Row],[16+]]</f>
        <v>3.1390000000000029E-2</v>
      </c>
      <c r="BL8" s="5">
        <f>P_A_R[[#This Row],[16+]]-P_A_R[[#This Row],[17+]]</f>
        <v>3.573000000000004E-2</v>
      </c>
      <c r="BM8" s="5">
        <f>P_A_R[[#This Row],[17+]]-P_A_R[[#This Row],[18+]]</f>
        <v>3.1909999999999938E-2</v>
      </c>
      <c r="BN8" s="5">
        <f>P_A_R[[#This Row],[18+]]-P_A_R[[#This Row],[19+]]</f>
        <v>3.5790000000000044E-2</v>
      </c>
      <c r="BO8" s="5">
        <f>P_A_R[[#This Row],[19+]]-P_A_R[[#This Row],[20+]]</f>
        <v>3.5409999999999997E-2</v>
      </c>
      <c r="BP8" s="5">
        <f>P_A_R[[#This Row],[20+]]-P_A_R[[#This Row],[21+]]</f>
        <v>3.0920000000000003E-2</v>
      </c>
      <c r="BQ8" s="5">
        <f>P_A_R[[#This Row],[21+]]-P_A_R[[#This Row],[22+]]</f>
        <v>3.393999999999997E-2</v>
      </c>
      <c r="BR8" s="5">
        <f>P_A_R[[#This Row],[22+]]-P_A_R[[#This Row],[23+]]</f>
        <v>3.2789999999999986E-2</v>
      </c>
      <c r="BS8" s="5">
        <f>P_A_R[[#This Row],[23+]]-P_A_R[[#This Row],[24+]]</f>
        <v>2.8020000000000045E-2</v>
      </c>
      <c r="BT8" s="5">
        <f>P_A_R[[#This Row],[24+]]-P_A_R[[#This Row],[25+]]</f>
        <v>3.0069999999999986E-2</v>
      </c>
      <c r="BU8" s="5">
        <f>P_A_R[[#This Row],[25+]]-P_A_R[[#This Row],[26+]]</f>
        <v>2.8389999999999999E-2</v>
      </c>
      <c r="BV8" s="5">
        <f>P_A_R[[#This Row],[26+]]-P_A_R[[#This Row],[27+]]</f>
        <v>2.3730000000000001E-2</v>
      </c>
      <c r="BW8" s="5">
        <f>P_A_R[[#This Row],[27+]]-P_A_R[[#This Row],[28+]]</f>
        <v>2.4909999999999988E-2</v>
      </c>
      <c r="BX8" s="5">
        <f>P_A_R[[#This Row],[28+]]-P_A_R[[#This Row],[29+]]</f>
        <v>2.296999999999999E-2</v>
      </c>
      <c r="BY8" s="5">
        <f>P_A_R[[#This Row],[29+]]-P_A_R[[#This Row],[30+]]</f>
        <v>1.8780000000000019E-2</v>
      </c>
      <c r="BZ8" s="5">
        <f>P_A_R[[#This Row],[30+]]-P_A_R[[#This Row],[31+]]</f>
        <v>1.9289999999999988E-2</v>
      </c>
      <c r="CA8" s="5">
        <f>P_A_R[[#This Row],[31+]]-P_A_R[[#This Row],[32+]]</f>
        <v>1.5530000000000002E-2</v>
      </c>
      <c r="CB8" s="5">
        <f>P_A_R[[#This Row],[32+]]-P_A_R[[#This Row],[33+]]</f>
        <v>1.5730000000000008E-2</v>
      </c>
      <c r="CC8" s="5">
        <f>P_A_R[[#This Row],[33+]]-P_A_R[[#This Row],[34+]]</f>
        <v>1.396E-2</v>
      </c>
      <c r="CD8" s="5">
        <f>P_A_R[[#This Row],[34+]]-P_A_R[[#This Row],[35+]]</f>
        <v>1.099E-2</v>
      </c>
      <c r="CE8" s="5">
        <f>P_A_R[[#This Row],[35+]]-P_A_R[[#This Row],[36+]]</f>
        <v>1.0889999999999997E-2</v>
      </c>
      <c r="CF8" s="5">
        <f>P_A_R[[#This Row],[36+]]-P_A_R[[#This Row],[37+]]</f>
        <v>9.439999999999997E-3</v>
      </c>
      <c r="CG8" s="5">
        <f>P_A_R[[#This Row],[37+]]-P_A_R[[#This Row],[38+]]</f>
        <v>7.2800000000000017E-3</v>
      </c>
      <c r="CH8" s="5">
        <f>P_A_R[[#This Row],[38+]]-P_A_R[[#This Row],[39+]]</f>
        <v>7.0399999999999976E-3</v>
      </c>
      <c r="CI8" s="5">
        <f>P_A_R[[#This Row],[39+]]-P_A_R[[#This Row],[40+]]</f>
        <v>5.9699999999999996E-3</v>
      </c>
      <c r="CJ8" s="5">
        <f>P_A_R[[#This Row],[40+]]-P_A_R[[#This Row],[41+]]</f>
        <v>4.5000000000000005E-3</v>
      </c>
      <c r="CK8" s="5">
        <f>P_A_R[[#This Row],[41+]]-P_A_R[[#This Row],[42+]]</f>
        <v>4.2599999999999999E-3</v>
      </c>
      <c r="CL8" s="5">
        <f>P_A_R[[#This Row],[42+]]-P_A_R[[#This Row],[43+]]</f>
        <v>3.5300000000000019E-3</v>
      </c>
      <c r="CM8" s="5">
        <f>P_A_R[[#This Row],[43+]]-P_A_R[[#This Row],[44+]]</f>
        <v>2.5999999999999999E-3</v>
      </c>
      <c r="CN8" s="5">
        <f>P_A_R[[#This Row],[44+]]-P_A_R[[#This Row],[45+]]</f>
        <v>2.4099999999999989E-3</v>
      </c>
      <c r="CO8" s="5">
        <f>P_A_R[[#This Row],[45+]]-P_A_R[[#This Row],[46+]]</f>
        <v>1.7500000000000007E-3</v>
      </c>
      <c r="CP8" s="5">
        <f>P_A_R[[#This Row],[46+]]-P_A_R[[#This Row],[47+]]</f>
        <v>1.5999999999999999E-3</v>
      </c>
      <c r="CQ8" s="5">
        <f>P_A_R[[#This Row],[47+]]-P_A_R[[#This Row],[48+]]</f>
        <v>1.2699999999999994E-3</v>
      </c>
      <c r="CR8" s="5">
        <f>P_A_R[[#This Row],[48+]]-P_A_R[[#This Row],[49+]]</f>
        <v>9.1000000000000022E-4</v>
      </c>
      <c r="CS8" s="5">
        <f>P_A_R[[#This Row],[49+]]-P_A_R[[#This Row],[50+]]</f>
        <v>7.9999999999999993E-4</v>
      </c>
      <c r="CT8" s="5">
        <f>P_A_R[[#This Row],[50+]]-P_A_R[[#This Row],[51+]]</f>
        <v>6.3000000000000013E-4</v>
      </c>
      <c r="CU8" s="5">
        <f>P_A_R[[#This Row],[51+]]-P_A_R[[#This Row],[52+]]</f>
        <v>4.4000000000000007E-4</v>
      </c>
      <c r="CV8" s="5">
        <f>P_A_R[[#This Row],[52+]]-P_A_R[[#This Row],[53+]]</f>
        <v>3.7999999999999991E-4</v>
      </c>
      <c r="CW8" s="5">
        <f>P_A_R[[#This Row],[53+]]-P_A_R[[#This Row],[54+]]</f>
        <v>2.9000000000000011E-4</v>
      </c>
      <c r="CX8" s="5">
        <f>P_A_R[[#This Row],[54+]]-P_A_R[[#This Row],[55+]]</f>
        <v>1.9999999999999998E-4</v>
      </c>
      <c r="CY8" s="5">
        <f>P_A_R[[#This Row],[55+]]-P_A_R[[#This Row],[56+]]</f>
        <v>1.7000000000000001E-4</v>
      </c>
      <c r="CZ8" s="5">
        <f>P_A_R[[#This Row],[56+]]-P_A_R[[#This Row],[57+]]</f>
        <v>1.2999999999999996E-4</v>
      </c>
      <c r="DA8" s="5">
        <f>P_A_R[[#This Row],[57+]]-P_A_R[[#This Row],[58+]]</f>
        <v>8.000000000000002E-5</v>
      </c>
      <c r="DB8" s="5">
        <f>P_A_R[[#This Row],[58+]]-P_A_R[[#This Row],[59+]]</f>
        <v>6.9999999999999994E-5</v>
      </c>
    </row>
    <row r="9" spans="1:106" x14ac:dyDescent="0.25">
      <c r="A9" s="10">
        <v>22400717</v>
      </c>
      <c r="B9" s="13" t="s">
        <v>90</v>
      </c>
      <c r="C9" s="13" t="s">
        <v>91</v>
      </c>
      <c r="D9" s="11">
        <v>0.79166666666666663</v>
      </c>
      <c r="E9" s="9" t="str">
        <f>HYPERLINK("https://www.nba.com/stats/player/1629018/boxscores-traditional", "Gary Trent Jr.")</f>
        <v>Gary Trent Jr.</v>
      </c>
      <c r="F9">
        <v>10.4</v>
      </c>
      <c r="G9" s="4">
        <v>4.9640000000000004</v>
      </c>
      <c r="H9" s="3">
        <v>0.53188000000000002</v>
      </c>
      <c r="I9" s="3">
        <v>0.45223999999999998</v>
      </c>
      <c r="J9" s="3">
        <v>0.37447999999999998</v>
      </c>
      <c r="K9" s="3">
        <v>0.30153000000000002</v>
      </c>
      <c r="L9" s="3">
        <v>0.23269999999999999</v>
      </c>
      <c r="M9" s="3">
        <v>0.17619000000000001</v>
      </c>
      <c r="N9" s="3">
        <v>0.12923999999999999</v>
      </c>
      <c r="O9" s="3">
        <v>9.1759999999999994E-2</v>
      </c>
      <c r="P9" s="3">
        <v>6.3009999999999997E-2</v>
      </c>
      <c r="Q9" s="3">
        <v>4.1820000000000003E-2</v>
      </c>
      <c r="R9" s="3">
        <v>2.6800000000000001E-2</v>
      </c>
      <c r="S9" s="3">
        <v>1.618E-2</v>
      </c>
      <c r="T9" s="3">
        <v>9.6399999999999993E-3</v>
      </c>
      <c r="U9" s="3">
        <v>5.5399999999999998E-3</v>
      </c>
      <c r="V9" s="3">
        <v>3.0699999999999998E-3</v>
      </c>
      <c r="W9" s="3">
        <v>1.64E-3</v>
      </c>
      <c r="X9" s="3">
        <v>8.4000000000000003E-4</v>
      </c>
      <c r="Y9" s="3">
        <v>4.2000000000000002E-4</v>
      </c>
      <c r="Z9" s="3">
        <v>1.9000000000000001E-4</v>
      </c>
      <c r="AA9" s="3">
        <v>9.0000000000000006E-5</v>
      </c>
      <c r="AB9" s="3">
        <v>4.0000000000000003E-5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5">
        <f>P_A_R[[#This Row],[10+]]-P_A_R[[#This Row],[11+]]</f>
        <v>7.9640000000000044E-2</v>
      </c>
      <c r="BG9" s="5">
        <f>P_A_R[[#This Row],[11+]]-P_A_R[[#This Row],[12+]]</f>
        <v>7.7759999999999996E-2</v>
      </c>
      <c r="BH9" s="5">
        <f>P_A_R[[#This Row],[12+]]-P_A_R[[#This Row],[13+]]</f>
        <v>7.2949999999999959E-2</v>
      </c>
      <c r="BI9" s="5">
        <f>P_A_R[[#This Row],[13+]]-P_A_R[[#This Row],[14+]]</f>
        <v>6.883000000000003E-2</v>
      </c>
      <c r="BJ9" s="5">
        <f>P_A_R[[#This Row],[14+]]-P_A_R[[#This Row],[15+]]</f>
        <v>5.6509999999999977E-2</v>
      </c>
      <c r="BK9" s="5">
        <f>P_A_R[[#This Row],[15+]]-P_A_R[[#This Row],[16+]]</f>
        <v>4.6950000000000019E-2</v>
      </c>
      <c r="BL9" s="5">
        <f>P_A_R[[#This Row],[16+]]-P_A_R[[#This Row],[17+]]</f>
        <v>3.7479999999999999E-2</v>
      </c>
      <c r="BM9" s="5">
        <f>P_A_R[[#This Row],[17+]]-P_A_R[[#This Row],[18+]]</f>
        <v>2.8749999999999998E-2</v>
      </c>
      <c r="BN9" s="5">
        <f>P_A_R[[#This Row],[18+]]-P_A_R[[#This Row],[19+]]</f>
        <v>2.1189999999999994E-2</v>
      </c>
      <c r="BO9" s="5">
        <f>P_A_R[[#This Row],[19+]]-P_A_R[[#This Row],[20+]]</f>
        <v>1.5020000000000002E-2</v>
      </c>
      <c r="BP9" s="5">
        <f>P_A_R[[#This Row],[20+]]-P_A_R[[#This Row],[21+]]</f>
        <v>1.0620000000000001E-2</v>
      </c>
      <c r="BQ9" s="5">
        <f>P_A_R[[#This Row],[21+]]-P_A_R[[#This Row],[22+]]</f>
        <v>6.5400000000000007E-3</v>
      </c>
      <c r="BR9" s="5">
        <f>P_A_R[[#This Row],[22+]]-P_A_R[[#This Row],[23+]]</f>
        <v>4.0999999999999995E-3</v>
      </c>
      <c r="BS9" s="5">
        <f>P_A_R[[#This Row],[23+]]-P_A_R[[#This Row],[24+]]</f>
        <v>2.47E-3</v>
      </c>
      <c r="BT9" s="5">
        <f>P_A_R[[#This Row],[24+]]-P_A_R[[#This Row],[25+]]</f>
        <v>1.4299999999999998E-3</v>
      </c>
      <c r="BU9" s="5">
        <f>P_A_R[[#This Row],[25+]]-P_A_R[[#This Row],[26+]]</f>
        <v>7.9999999999999993E-4</v>
      </c>
      <c r="BV9" s="5">
        <f>P_A_R[[#This Row],[26+]]-P_A_R[[#This Row],[27+]]</f>
        <v>4.2000000000000002E-4</v>
      </c>
      <c r="BW9" s="5">
        <f>P_A_R[[#This Row],[27+]]-P_A_R[[#This Row],[28+]]</f>
        <v>2.3000000000000001E-4</v>
      </c>
      <c r="BX9" s="5">
        <f>P_A_R[[#This Row],[28+]]-P_A_R[[#This Row],[29+]]</f>
        <v>1E-4</v>
      </c>
      <c r="BY9" s="5">
        <f>P_A_R[[#This Row],[29+]]-P_A_R[[#This Row],[30+]]</f>
        <v>5.0000000000000002E-5</v>
      </c>
      <c r="BZ9" s="5">
        <f>P_A_R[[#This Row],[30+]]-P_A_R[[#This Row],[31+]]</f>
        <v>4.0000000000000003E-5</v>
      </c>
      <c r="CA9" s="5">
        <f>P_A_R[[#This Row],[31+]]-P_A_R[[#This Row],[32+]]</f>
        <v>0</v>
      </c>
      <c r="CB9" s="5">
        <f>P_A_R[[#This Row],[32+]]-P_A_R[[#This Row],[33+]]</f>
        <v>0</v>
      </c>
      <c r="CC9" s="5">
        <f>P_A_R[[#This Row],[33+]]-P_A_R[[#This Row],[34+]]</f>
        <v>0</v>
      </c>
      <c r="CD9" s="5">
        <f>P_A_R[[#This Row],[34+]]-P_A_R[[#This Row],[35+]]</f>
        <v>0</v>
      </c>
      <c r="CE9" s="5">
        <f>P_A_R[[#This Row],[35+]]-P_A_R[[#This Row],[36+]]</f>
        <v>0</v>
      </c>
      <c r="CF9" s="5">
        <f>P_A_R[[#This Row],[36+]]-P_A_R[[#This Row],[37+]]</f>
        <v>0</v>
      </c>
      <c r="CG9" s="5">
        <f>P_A_R[[#This Row],[37+]]-P_A_R[[#This Row],[38+]]</f>
        <v>0</v>
      </c>
      <c r="CH9" s="5">
        <f>P_A_R[[#This Row],[38+]]-P_A_R[[#This Row],[39+]]</f>
        <v>0</v>
      </c>
      <c r="CI9" s="5">
        <f>P_A_R[[#This Row],[39+]]-P_A_R[[#This Row],[40+]]</f>
        <v>0</v>
      </c>
      <c r="CJ9" s="5">
        <f>P_A_R[[#This Row],[40+]]-P_A_R[[#This Row],[41+]]</f>
        <v>0</v>
      </c>
      <c r="CK9" s="5">
        <f>P_A_R[[#This Row],[41+]]-P_A_R[[#This Row],[42+]]</f>
        <v>0</v>
      </c>
      <c r="CL9" s="5">
        <f>P_A_R[[#This Row],[42+]]-P_A_R[[#This Row],[43+]]</f>
        <v>0</v>
      </c>
      <c r="CM9" s="5">
        <f>P_A_R[[#This Row],[43+]]-P_A_R[[#This Row],[44+]]</f>
        <v>0</v>
      </c>
      <c r="CN9" s="5">
        <f>P_A_R[[#This Row],[44+]]-P_A_R[[#This Row],[45+]]</f>
        <v>0</v>
      </c>
      <c r="CO9" s="5">
        <f>P_A_R[[#This Row],[45+]]-P_A_R[[#This Row],[46+]]</f>
        <v>0</v>
      </c>
      <c r="CP9" s="5">
        <f>P_A_R[[#This Row],[46+]]-P_A_R[[#This Row],[47+]]</f>
        <v>0</v>
      </c>
      <c r="CQ9" s="5">
        <f>P_A_R[[#This Row],[47+]]-P_A_R[[#This Row],[48+]]</f>
        <v>0</v>
      </c>
      <c r="CR9" s="5">
        <f>P_A_R[[#This Row],[48+]]-P_A_R[[#This Row],[49+]]</f>
        <v>0</v>
      </c>
      <c r="CS9" s="5">
        <f>P_A_R[[#This Row],[49+]]-P_A_R[[#This Row],[50+]]</f>
        <v>0</v>
      </c>
      <c r="CT9" s="5">
        <f>P_A_R[[#This Row],[50+]]-P_A_R[[#This Row],[51+]]</f>
        <v>0</v>
      </c>
      <c r="CU9" s="5">
        <f>P_A_R[[#This Row],[51+]]-P_A_R[[#This Row],[52+]]</f>
        <v>0</v>
      </c>
      <c r="CV9" s="5">
        <f>P_A_R[[#This Row],[52+]]-P_A_R[[#This Row],[53+]]</f>
        <v>0</v>
      </c>
      <c r="CW9" s="5">
        <f>P_A_R[[#This Row],[53+]]-P_A_R[[#This Row],[54+]]</f>
        <v>0</v>
      </c>
      <c r="CX9" s="5">
        <f>P_A_R[[#This Row],[54+]]-P_A_R[[#This Row],[55+]]</f>
        <v>0</v>
      </c>
      <c r="CY9" s="5">
        <f>P_A_R[[#This Row],[55+]]-P_A_R[[#This Row],[56+]]</f>
        <v>0</v>
      </c>
      <c r="CZ9" s="5">
        <f>P_A_R[[#This Row],[56+]]-P_A_R[[#This Row],[57+]]</f>
        <v>0</v>
      </c>
      <c r="DA9" s="5">
        <f>P_A_R[[#This Row],[57+]]-P_A_R[[#This Row],[58+]]</f>
        <v>0</v>
      </c>
      <c r="DB9" s="5">
        <f>P_A_R[[#This Row],[58+]]-P_A_R[[#This Row],[59+]]</f>
        <v>0</v>
      </c>
    </row>
    <row r="10" spans="1:106" x14ac:dyDescent="0.25">
      <c r="A10" s="10">
        <v>22400717</v>
      </c>
      <c r="B10" s="13" t="s">
        <v>90</v>
      </c>
      <c r="C10" s="13" t="s">
        <v>91</v>
      </c>
      <c r="D10" s="11">
        <v>0.79166666666666663</v>
      </c>
      <c r="E10" s="9" t="str">
        <f>HYPERLINK("https://www.nba.com/stats/player/1631260/boxscores-traditional", "AJ Green")</f>
        <v>AJ Green</v>
      </c>
      <c r="F10">
        <v>8.8000000000000007</v>
      </c>
      <c r="G10" s="4">
        <v>5.4180000000000001</v>
      </c>
      <c r="H10" s="3">
        <v>0.41293999999999997</v>
      </c>
      <c r="I10" s="3">
        <v>0.34089999999999998</v>
      </c>
      <c r="J10" s="3">
        <v>0.27760000000000001</v>
      </c>
      <c r="K10" s="3">
        <v>0.2177</v>
      </c>
      <c r="L10" s="3">
        <v>0.16853000000000001</v>
      </c>
      <c r="M10" s="3">
        <v>0.12714</v>
      </c>
      <c r="N10" s="3">
        <v>9.1759999999999994E-2</v>
      </c>
      <c r="O10" s="3">
        <v>6.5519999999999995E-2</v>
      </c>
      <c r="P10" s="3">
        <v>4.4569999999999999E-2</v>
      </c>
      <c r="Q10" s="3">
        <v>3.005E-2</v>
      </c>
      <c r="R10" s="3">
        <v>1.9230000000000001E-2</v>
      </c>
      <c r="S10" s="3">
        <v>1.222E-2</v>
      </c>
      <c r="T10" s="3">
        <v>7.3400000000000002E-3</v>
      </c>
      <c r="U10" s="3">
        <v>4.4000000000000003E-3</v>
      </c>
      <c r="V10" s="3">
        <v>2.48E-3</v>
      </c>
      <c r="W10" s="3">
        <v>1.39E-3</v>
      </c>
      <c r="X10" s="3">
        <v>7.6000000000000004E-4</v>
      </c>
      <c r="Y10" s="3">
        <v>3.8999999999999999E-4</v>
      </c>
      <c r="Z10" s="3">
        <v>2.0000000000000001E-4</v>
      </c>
      <c r="AA10" s="3">
        <v>1E-4</v>
      </c>
      <c r="AB10" s="3">
        <v>5.0000000000000002E-5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5">
        <f>P_A_R[[#This Row],[10+]]-P_A_R[[#This Row],[11+]]</f>
        <v>7.2039999999999993E-2</v>
      </c>
      <c r="BG10" s="5">
        <f>P_A_R[[#This Row],[11+]]-P_A_R[[#This Row],[12+]]</f>
        <v>6.3299999999999967E-2</v>
      </c>
      <c r="BH10" s="5">
        <f>P_A_R[[#This Row],[12+]]-P_A_R[[#This Row],[13+]]</f>
        <v>5.9900000000000009E-2</v>
      </c>
      <c r="BI10" s="5">
        <f>P_A_R[[#This Row],[13+]]-P_A_R[[#This Row],[14+]]</f>
        <v>4.9169999999999991E-2</v>
      </c>
      <c r="BJ10" s="5">
        <f>P_A_R[[#This Row],[14+]]-P_A_R[[#This Row],[15+]]</f>
        <v>4.139000000000001E-2</v>
      </c>
      <c r="BK10" s="5">
        <f>P_A_R[[#This Row],[15+]]-P_A_R[[#This Row],[16+]]</f>
        <v>3.5380000000000009E-2</v>
      </c>
      <c r="BL10" s="5">
        <f>P_A_R[[#This Row],[16+]]-P_A_R[[#This Row],[17+]]</f>
        <v>2.6239999999999999E-2</v>
      </c>
      <c r="BM10" s="5">
        <f>P_A_R[[#This Row],[17+]]-P_A_R[[#This Row],[18+]]</f>
        <v>2.0949999999999996E-2</v>
      </c>
      <c r="BN10" s="5">
        <f>P_A_R[[#This Row],[18+]]-P_A_R[[#This Row],[19+]]</f>
        <v>1.4519999999999998E-2</v>
      </c>
      <c r="BO10" s="5">
        <f>P_A_R[[#This Row],[19+]]-P_A_R[[#This Row],[20+]]</f>
        <v>1.082E-2</v>
      </c>
      <c r="BP10" s="5">
        <f>P_A_R[[#This Row],[20+]]-P_A_R[[#This Row],[21+]]</f>
        <v>7.0100000000000006E-3</v>
      </c>
      <c r="BQ10" s="5">
        <f>P_A_R[[#This Row],[21+]]-P_A_R[[#This Row],[22+]]</f>
        <v>4.8799999999999998E-3</v>
      </c>
      <c r="BR10" s="5">
        <f>P_A_R[[#This Row],[22+]]-P_A_R[[#This Row],[23+]]</f>
        <v>2.9399999999999999E-3</v>
      </c>
      <c r="BS10" s="5">
        <f>P_A_R[[#This Row],[23+]]-P_A_R[[#This Row],[24+]]</f>
        <v>1.9200000000000003E-3</v>
      </c>
      <c r="BT10" s="5">
        <f>P_A_R[[#This Row],[24+]]-P_A_R[[#This Row],[25+]]</f>
        <v>1.09E-3</v>
      </c>
      <c r="BU10" s="5">
        <f>P_A_R[[#This Row],[25+]]-P_A_R[[#This Row],[26+]]</f>
        <v>6.2999999999999992E-4</v>
      </c>
      <c r="BV10" s="5">
        <f>P_A_R[[#This Row],[26+]]-P_A_R[[#This Row],[27+]]</f>
        <v>3.7000000000000005E-4</v>
      </c>
      <c r="BW10" s="5">
        <f>P_A_R[[#This Row],[27+]]-P_A_R[[#This Row],[28+]]</f>
        <v>1.8999999999999998E-4</v>
      </c>
      <c r="BX10" s="5">
        <f>P_A_R[[#This Row],[28+]]-P_A_R[[#This Row],[29+]]</f>
        <v>1E-4</v>
      </c>
      <c r="BY10" s="5">
        <f>P_A_R[[#This Row],[29+]]-P_A_R[[#This Row],[30+]]</f>
        <v>5.0000000000000002E-5</v>
      </c>
      <c r="BZ10" s="5">
        <f>P_A_R[[#This Row],[30+]]-P_A_R[[#This Row],[31+]]</f>
        <v>5.0000000000000002E-5</v>
      </c>
      <c r="CA10" s="5">
        <f>P_A_R[[#This Row],[31+]]-P_A_R[[#This Row],[32+]]</f>
        <v>0</v>
      </c>
      <c r="CB10" s="5">
        <f>P_A_R[[#This Row],[32+]]-P_A_R[[#This Row],[33+]]</f>
        <v>0</v>
      </c>
      <c r="CC10" s="5">
        <f>P_A_R[[#This Row],[33+]]-P_A_R[[#This Row],[34+]]</f>
        <v>0</v>
      </c>
      <c r="CD10" s="5">
        <f>P_A_R[[#This Row],[34+]]-P_A_R[[#This Row],[35+]]</f>
        <v>0</v>
      </c>
      <c r="CE10" s="5">
        <f>P_A_R[[#This Row],[35+]]-P_A_R[[#This Row],[36+]]</f>
        <v>0</v>
      </c>
      <c r="CF10" s="5">
        <f>P_A_R[[#This Row],[36+]]-P_A_R[[#This Row],[37+]]</f>
        <v>0</v>
      </c>
      <c r="CG10" s="5">
        <f>P_A_R[[#This Row],[37+]]-P_A_R[[#This Row],[38+]]</f>
        <v>0</v>
      </c>
      <c r="CH10" s="5">
        <f>P_A_R[[#This Row],[38+]]-P_A_R[[#This Row],[39+]]</f>
        <v>0</v>
      </c>
      <c r="CI10" s="5">
        <f>P_A_R[[#This Row],[39+]]-P_A_R[[#This Row],[40+]]</f>
        <v>0</v>
      </c>
      <c r="CJ10" s="5">
        <f>P_A_R[[#This Row],[40+]]-P_A_R[[#This Row],[41+]]</f>
        <v>0</v>
      </c>
      <c r="CK10" s="5">
        <f>P_A_R[[#This Row],[41+]]-P_A_R[[#This Row],[42+]]</f>
        <v>0</v>
      </c>
      <c r="CL10" s="5">
        <f>P_A_R[[#This Row],[42+]]-P_A_R[[#This Row],[43+]]</f>
        <v>0</v>
      </c>
      <c r="CM10" s="5">
        <f>P_A_R[[#This Row],[43+]]-P_A_R[[#This Row],[44+]]</f>
        <v>0</v>
      </c>
      <c r="CN10" s="5">
        <f>P_A_R[[#This Row],[44+]]-P_A_R[[#This Row],[45+]]</f>
        <v>0</v>
      </c>
      <c r="CO10" s="5">
        <f>P_A_R[[#This Row],[45+]]-P_A_R[[#This Row],[46+]]</f>
        <v>0</v>
      </c>
      <c r="CP10" s="5">
        <f>P_A_R[[#This Row],[46+]]-P_A_R[[#This Row],[47+]]</f>
        <v>0</v>
      </c>
      <c r="CQ10" s="5">
        <f>P_A_R[[#This Row],[47+]]-P_A_R[[#This Row],[48+]]</f>
        <v>0</v>
      </c>
      <c r="CR10" s="5">
        <f>P_A_R[[#This Row],[48+]]-P_A_R[[#This Row],[49+]]</f>
        <v>0</v>
      </c>
      <c r="CS10" s="5">
        <f>P_A_R[[#This Row],[49+]]-P_A_R[[#This Row],[50+]]</f>
        <v>0</v>
      </c>
      <c r="CT10" s="5">
        <f>P_A_R[[#This Row],[50+]]-P_A_R[[#This Row],[51+]]</f>
        <v>0</v>
      </c>
      <c r="CU10" s="5">
        <f>P_A_R[[#This Row],[51+]]-P_A_R[[#This Row],[52+]]</f>
        <v>0</v>
      </c>
      <c r="CV10" s="5">
        <f>P_A_R[[#This Row],[52+]]-P_A_R[[#This Row],[53+]]</f>
        <v>0</v>
      </c>
      <c r="CW10" s="5">
        <f>P_A_R[[#This Row],[53+]]-P_A_R[[#This Row],[54+]]</f>
        <v>0</v>
      </c>
      <c r="CX10" s="5">
        <f>P_A_R[[#This Row],[54+]]-P_A_R[[#This Row],[55+]]</f>
        <v>0</v>
      </c>
      <c r="CY10" s="5">
        <f>P_A_R[[#This Row],[55+]]-P_A_R[[#This Row],[56+]]</f>
        <v>0</v>
      </c>
      <c r="CZ10" s="5">
        <f>P_A_R[[#This Row],[56+]]-P_A_R[[#This Row],[57+]]</f>
        <v>0</v>
      </c>
      <c r="DA10" s="5">
        <f>P_A_R[[#This Row],[57+]]-P_A_R[[#This Row],[58+]]</f>
        <v>0</v>
      </c>
      <c r="DB10" s="5">
        <f>P_A_R[[#This Row],[58+]]-P_A_R[[#This Row],[59+]]</f>
        <v>0</v>
      </c>
    </row>
    <row r="11" spans="1:106" x14ac:dyDescent="0.25">
      <c r="A11" s="10">
        <v>22400717</v>
      </c>
      <c r="B11" s="13" t="s">
        <v>90</v>
      </c>
      <c r="C11" s="13" t="s">
        <v>91</v>
      </c>
      <c r="D11" s="11">
        <v>0.79166666666666663</v>
      </c>
      <c r="E11" s="9" t="str">
        <f>HYPERLINK("https://www.nba.com/stats/player/1626153/boxscores-traditional", "Delon Wright")</f>
        <v>Delon Wright</v>
      </c>
      <c r="F11">
        <v>8.4</v>
      </c>
      <c r="G11" s="4">
        <v>4.8410000000000002</v>
      </c>
      <c r="H11" s="3">
        <v>0.37069999999999997</v>
      </c>
      <c r="I11" s="3">
        <v>0.29459999999999997</v>
      </c>
      <c r="J11" s="3">
        <v>0.22964999999999999</v>
      </c>
      <c r="K11" s="3">
        <v>0.17105999999999999</v>
      </c>
      <c r="L11" s="3">
        <v>0.12302</v>
      </c>
      <c r="M11" s="3">
        <v>8.6910000000000001E-2</v>
      </c>
      <c r="N11" s="3">
        <v>5.8209999999999998E-2</v>
      </c>
      <c r="O11" s="3">
        <v>3.7539999999999997E-2</v>
      </c>
      <c r="P11" s="3">
        <v>2.385E-2</v>
      </c>
      <c r="Q11" s="3">
        <v>1.426E-2</v>
      </c>
      <c r="R11" s="3">
        <v>8.2000000000000007E-3</v>
      </c>
      <c r="S11" s="3">
        <v>4.6600000000000001E-3</v>
      </c>
      <c r="T11" s="3">
        <v>2.48E-3</v>
      </c>
      <c r="U11" s="3">
        <v>1.2600000000000001E-3</v>
      </c>
      <c r="V11" s="3">
        <v>6.4000000000000005E-4</v>
      </c>
      <c r="W11" s="3">
        <v>2.9999999999999997E-4</v>
      </c>
      <c r="X11" s="3">
        <v>1.3999999999999999E-4</v>
      </c>
      <c r="Y11" s="3">
        <v>6.0000000000000002E-5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5">
        <f>P_A_R[[#This Row],[10+]]-P_A_R[[#This Row],[11+]]</f>
        <v>7.6100000000000001E-2</v>
      </c>
      <c r="BG11" s="5">
        <f>P_A_R[[#This Row],[11+]]-P_A_R[[#This Row],[12+]]</f>
        <v>6.494999999999998E-2</v>
      </c>
      <c r="BH11" s="5">
        <f>P_A_R[[#This Row],[12+]]-P_A_R[[#This Row],[13+]]</f>
        <v>5.8590000000000003E-2</v>
      </c>
      <c r="BI11" s="5">
        <f>P_A_R[[#This Row],[13+]]-P_A_R[[#This Row],[14+]]</f>
        <v>4.8039999999999985E-2</v>
      </c>
      <c r="BJ11" s="5">
        <f>P_A_R[[#This Row],[14+]]-P_A_R[[#This Row],[15+]]</f>
        <v>3.6110000000000003E-2</v>
      </c>
      <c r="BK11" s="5">
        <f>P_A_R[[#This Row],[15+]]-P_A_R[[#This Row],[16+]]</f>
        <v>2.8700000000000003E-2</v>
      </c>
      <c r="BL11" s="5">
        <f>P_A_R[[#This Row],[16+]]-P_A_R[[#This Row],[17+]]</f>
        <v>2.0670000000000001E-2</v>
      </c>
      <c r="BM11" s="5">
        <f>P_A_R[[#This Row],[17+]]-P_A_R[[#This Row],[18+]]</f>
        <v>1.3689999999999997E-2</v>
      </c>
      <c r="BN11" s="5">
        <f>P_A_R[[#This Row],[18+]]-P_A_R[[#This Row],[19+]]</f>
        <v>9.5899999999999996E-3</v>
      </c>
      <c r="BO11" s="5">
        <f>P_A_R[[#This Row],[19+]]-P_A_R[[#This Row],[20+]]</f>
        <v>6.0599999999999994E-3</v>
      </c>
      <c r="BP11" s="5">
        <f>P_A_R[[#This Row],[20+]]-P_A_R[[#This Row],[21+]]</f>
        <v>3.5400000000000006E-3</v>
      </c>
      <c r="BQ11" s="5">
        <f>P_A_R[[#This Row],[21+]]-P_A_R[[#This Row],[22+]]</f>
        <v>2.1800000000000001E-3</v>
      </c>
      <c r="BR11" s="5">
        <f>P_A_R[[#This Row],[22+]]-P_A_R[[#This Row],[23+]]</f>
        <v>1.2199999999999999E-3</v>
      </c>
      <c r="BS11" s="5">
        <f>P_A_R[[#This Row],[23+]]-P_A_R[[#This Row],[24+]]</f>
        <v>6.2E-4</v>
      </c>
      <c r="BT11" s="5">
        <f>P_A_R[[#This Row],[24+]]-P_A_R[[#This Row],[25+]]</f>
        <v>3.4000000000000008E-4</v>
      </c>
      <c r="BU11" s="5">
        <f>P_A_R[[#This Row],[25+]]-P_A_R[[#This Row],[26+]]</f>
        <v>1.5999999999999999E-4</v>
      </c>
      <c r="BV11" s="5">
        <f>P_A_R[[#This Row],[26+]]-P_A_R[[#This Row],[27+]]</f>
        <v>7.9999999999999993E-5</v>
      </c>
      <c r="BW11" s="5">
        <f>P_A_R[[#This Row],[27+]]-P_A_R[[#This Row],[28+]]</f>
        <v>6.0000000000000002E-5</v>
      </c>
      <c r="BX11" s="5">
        <f>P_A_R[[#This Row],[28+]]-P_A_R[[#This Row],[29+]]</f>
        <v>0</v>
      </c>
      <c r="BY11" s="5">
        <f>P_A_R[[#This Row],[29+]]-P_A_R[[#This Row],[30+]]</f>
        <v>0</v>
      </c>
      <c r="BZ11" s="5">
        <f>P_A_R[[#This Row],[30+]]-P_A_R[[#This Row],[31+]]</f>
        <v>0</v>
      </c>
      <c r="CA11" s="5">
        <f>P_A_R[[#This Row],[31+]]-P_A_R[[#This Row],[32+]]</f>
        <v>0</v>
      </c>
      <c r="CB11" s="5">
        <f>P_A_R[[#This Row],[32+]]-P_A_R[[#This Row],[33+]]</f>
        <v>0</v>
      </c>
      <c r="CC11" s="5">
        <f>P_A_R[[#This Row],[33+]]-P_A_R[[#This Row],[34+]]</f>
        <v>0</v>
      </c>
      <c r="CD11" s="5">
        <f>P_A_R[[#This Row],[34+]]-P_A_R[[#This Row],[35+]]</f>
        <v>0</v>
      </c>
      <c r="CE11" s="5">
        <f>P_A_R[[#This Row],[35+]]-P_A_R[[#This Row],[36+]]</f>
        <v>0</v>
      </c>
      <c r="CF11" s="5">
        <f>P_A_R[[#This Row],[36+]]-P_A_R[[#This Row],[37+]]</f>
        <v>0</v>
      </c>
      <c r="CG11" s="5">
        <f>P_A_R[[#This Row],[37+]]-P_A_R[[#This Row],[38+]]</f>
        <v>0</v>
      </c>
      <c r="CH11" s="5">
        <f>P_A_R[[#This Row],[38+]]-P_A_R[[#This Row],[39+]]</f>
        <v>0</v>
      </c>
      <c r="CI11" s="5">
        <f>P_A_R[[#This Row],[39+]]-P_A_R[[#This Row],[40+]]</f>
        <v>0</v>
      </c>
      <c r="CJ11" s="5">
        <f>P_A_R[[#This Row],[40+]]-P_A_R[[#This Row],[41+]]</f>
        <v>0</v>
      </c>
      <c r="CK11" s="5">
        <f>P_A_R[[#This Row],[41+]]-P_A_R[[#This Row],[42+]]</f>
        <v>0</v>
      </c>
      <c r="CL11" s="5">
        <f>P_A_R[[#This Row],[42+]]-P_A_R[[#This Row],[43+]]</f>
        <v>0</v>
      </c>
      <c r="CM11" s="5">
        <f>P_A_R[[#This Row],[43+]]-P_A_R[[#This Row],[44+]]</f>
        <v>0</v>
      </c>
      <c r="CN11" s="5">
        <f>P_A_R[[#This Row],[44+]]-P_A_R[[#This Row],[45+]]</f>
        <v>0</v>
      </c>
      <c r="CO11" s="5">
        <f>P_A_R[[#This Row],[45+]]-P_A_R[[#This Row],[46+]]</f>
        <v>0</v>
      </c>
      <c r="CP11" s="5">
        <f>P_A_R[[#This Row],[46+]]-P_A_R[[#This Row],[47+]]</f>
        <v>0</v>
      </c>
      <c r="CQ11" s="5">
        <f>P_A_R[[#This Row],[47+]]-P_A_R[[#This Row],[48+]]</f>
        <v>0</v>
      </c>
      <c r="CR11" s="5">
        <f>P_A_R[[#This Row],[48+]]-P_A_R[[#This Row],[49+]]</f>
        <v>0</v>
      </c>
      <c r="CS11" s="5">
        <f>P_A_R[[#This Row],[49+]]-P_A_R[[#This Row],[50+]]</f>
        <v>0</v>
      </c>
      <c r="CT11" s="5">
        <f>P_A_R[[#This Row],[50+]]-P_A_R[[#This Row],[51+]]</f>
        <v>0</v>
      </c>
      <c r="CU11" s="5">
        <f>P_A_R[[#This Row],[51+]]-P_A_R[[#This Row],[52+]]</f>
        <v>0</v>
      </c>
      <c r="CV11" s="5">
        <f>P_A_R[[#This Row],[52+]]-P_A_R[[#This Row],[53+]]</f>
        <v>0</v>
      </c>
      <c r="CW11" s="5">
        <f>P_A_R[[#This Row],[53+]]-P_A_R[[#This Row],[54+]]</f>
        <v>0</v>
      </c>
      <c r="CX11" s="5">
        <f>P_A_R[[#This Row],[54+]]-P_A_R[[#This Row],[55+]]</f>
        <v>0</v>
      </c>
      <c r="CY11" s="5">
        <f>P_A_R[[#This Row],[55+]]-P_A_R[[#This Row],[56+]]</f>
        <v>0</v>
      </c>
      <c r="CZ11" s="5">
        <f>P_A_R[[#This Row],[56+]]-P_A_R[[#This Row],[57+]]</f>
        <v>0</v>
      </c>
      <c r="DA11" s="5">
        <f>P_A_R[[#This Row],[57+]]-P_A_R[[#This Row],[58+]]</f>
        <v>0</v>
      </c>
      <c r="DB11" s="5">
        <f>P_A_R[[#This Row],[58+]]-P_A_R[[#This Row],[59+]]</f>
        <v>0</v>
      </c>
    </row>
    <row r="12" spans="1:106" x14ac:dyDescent="0.25">
      <c r="A12" s="10">
        <v>22400717</v>
      </c>
      <c r="B12" s="13" t="s">
        <v>91</v>
      </c>
      <c r="C12" s="13" t="s">
        <v>90</v>
      </c>
      <c r="D12" s="11">
        <v>0.79166666666666663</v>
      </c>
      <c r="E12" s="9" t="str">
        <f>HYPERLINK("https://www.nba.com/stats/player/1630163/boxscores-traditional", "LaMelo Ball")</f>
        <v>LaMelo Ball</v>
      </c>
      <c r="F12">
        <v>38</v>
      </c>
      <c r="G12" s="4">
        <v>2.2800000000000002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1</v>
      </c>
      <c r="V12" s="3">
        <v>1</v>
      </c>
      <c r="W12" s="3">
        <v>1</v>
      </c>
      <c r="X12" s="3">
        <v>1</v>
      </c>
      <c r="Y12" s="3">
        <v>1</v>
      </c>
      <c r="Z12" s="3">
        <v>1</v>
      </c>
      <c r="AA12" s="3">
        <v>0.99995999999999996</v>
      </c>
      <c r="AB12" s="3">
        <v>0.99978</v>
      </c>
      <c r="AC12" s="3">
        <v>0.99892999999999998</v>
      </c>
      <c r="AD12" s="3">
        <v>0.99573</v>
      </c>
      <c r="AE12" s="3">
        <v>0.98573999999999995</v>
      </c>
      <c r="AF12" s="3">
        <v>0.95994000000000002</v>
      </c>
      <c r="AG12" s="3">
        <v>0.90658000000000005</v>
      </c>
      <c r="AH12" s="3">
        <v>0.81057000000000001</v>
      </c>
      <c r="AI12" s="3">
        <v>0.67003000000000001</v>
      </c>
      <c r="AJ12" s="3">
        <v>0.5</v>
      </c>
      <c r="AK12" s="3">
        <v>0.32996999999999999</v>
      </c>
      <c r="AL12" s="3">
        <v>0.18942999999999999</v>
      </c>
      <c r="AM12" s="3">
        <v>9.3420000000000003E-2</v>
      </c>
      <c r="AN12" s="3">
        <v>4.0059999999999998E-2</v>
      </c>
      <c r="AO12" s="3">
        <v>1.426E-2</v>
      </c>
      <c r="AP12" s="3">
        <v>4.2700000000000004E-3</v>
      </c>
      <c r="AQ12" s="3">
        <v>1.07E-3</v>
      </c>
      <c r="AR12" s="3">
        <v>2.2000000000000001E-4</v>
      </c>
      <c r="AS12" s="3">
        <v>4.0000000000000003E-5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5">
        <f>P_A_R[[#This Row],[10+]]-P_A_R[[#This Row],[11+]]</f>
        <v>0</v>
      </c>
      <c r="BG12" s="5">
        <f>P_A_R[[#This Row],[11+]]-P_A_R[[#This Row],[12+]]</f>
        <v>0</v>
      </c>
      <c r="BH12" s="5">
        <f>P_A_R[[#This Row],[12+]]-P_A_R[[#This Row],[13+]]</f>
        <v>0</v>
      </c>
      <c r="BI12" s="5">
        <f>P_A_R[[#This Row],[13+]]-P_A_R[[#This Row],[14+]]</f>
        <v>0</v>
      </c>
      <c r="BJ12" s="5">
        <f>P_A_R[[#This Row],[14+]]-P_A_R[[#This Row],[15+]]</f>
        <v>0</v>
      </c>
      <c r="BK12" s="5">
        <f>P_A_R[[#This Row],[15+]]-P_A_R[[#This Row],[16+]]</f>
        <v>0</v>
      </c>
      <c r="BL12" s="5">
        <f>P_A_R[[#This Row],[16+]]-P_A_R[[#This Row],[17+]]</f>
        <v>0</v>
      </c>
      <c r="BM12" s="5">
        <f>P_A_R[[#This Row],[17+]]-P_A_R[[#This Row],[18+]]</f>
        <v>0</v>
      </c>
      <c r="BN12" s="5">
        <f>P_A_R[[#This Row],[18+]]-P_A_R[[#This Row],[19+]]</f>
        <v>0</v>
      </c>
      <c r="BO12" s="5">
        <f>P_A_R[[#This Row],[19+]]-P_A_R[[#This Row],[20+]]</f>
        <v>0</v>
      </c>
      <c r="BP12" s="5">
        <f>P_A_R[[#This Row],[20+]]-P_A_R[[#This Row],[21+]]</f>
        <v>0</v>
      </c>
      <c r="BQ12" s="5">
        <f>P_A_R[[#This Row],[21+]]-P_A_R[[#This Row],[22+]]</f>
        <v>0</v>
      </c>
      <c r="BR12" s="5">
        <f>P_A_R[[#This Row],[22+]]-P_A_R[[#This Row],[23+]]</f>
        <v>0</v>
      </c>
      <c r="BS12" s="5">
        <f>P_A_R[[#This Row],[23+]]-P_A_R[[#This Row],[24+]]</f>
        <v>0</v>
      </c>
      <c r="BT12" s="5">
        <f>P_A_R[[#This Row],[24+]]-P_A_R[[#This Row],[25+]]</f>
        <v>0</v>
      </c>
      <c r="BU12" s="5">
        <f>P_A_R[[#This Row],[25+]]-P_A_R[[#This Row],[26+]]</f>
        <v>0</v>
      </c>
      <c r="BV12" s="5">
        <f>P_A_R[[#This Row],[26+]]-P_A_R[[#This Row],[27+]]</f>
        <v>0</v>
      </c>
      <c r="BW12" s="5">
        <f>P_A_R[[#This Row],[27+]]-P_A_R[[#This Row],[28+]]</f>
        <v>0</v>
      </c>
      <c r="BX12" s="5">
        <f>P_A_R[[#This Row],[28+]]-P_A_R[[#This Row],[29+]]</f>
        <v>4.0000000000040004E-5</v>
      </c>
      <c r="BY12" s="5">
        <f>P_A_R[[#This Row],[29+]]-P_A_R[[#This Row],[30+]]</f>
        <v>1.7999999999995797E-4</v>
      </c>
      <c r="BZ12" s="5">
        <f>P_A_R[[#This Row],[30+]]-P_A_R[[#This Row],[31+]]</f>
        <v>8.5000000000001741E-4</v>
      </c>
      <c r="CA12" s="5">
        <f>P_A_R[[#This Row],[31+]]-P_A_R[[#This Row],[32+]]</f>
        <v>3.1999999999999806E-3</v>
      </c>
      <c r="CB12" s="5">
        <f>P_A_R[[#This Row],[32+]]-P_A_R[[#This Row],[33+]]</f>
        <v>9.9900000000000544E-3</v>
      </c>
      <c r="CC12" s="5">
        <f>P_A_R[[#This Row],[33+]]-P_A_R[[#This Row],[34+]]</f>
        <v>2.5799999999999934E-2</v>
      </c>
      <c r="CD12" s="5">
        <f>P_A_R[[#This Row],[34+]]-P_A_R[[#This Row],[35+]]</f>
        <v>5.3359999999999963E-2</v>
      </c>
      <c r="CE12" s="5">
        <f>P_A_R[[#This Row],[35+]]-P_A_R[[#This Row],[36+]]</f>
        <v>9.601000000000004E-2</v>
      </c>
      <c r="CF12" s="5">
        <f>P_A_R[[#This Row],[36+]]-P_A_R[[#This Row],[37+]]</f>
        <v>0.14054</v>
      </c>
      <c r="CG12" s="5">
        <f>P_A_R[[#This Row],[37+]]-P_A_R[[#This Row],[38+]]</f>
        <v>0.17003000000000001</v>
      </c>
      <c r="CH12" s="5">
        <f>P_A_R[[#This Row],[38+]]-P_A_R[[#This Row],[39+]]</f>
        <v>0.17003000000000001</v>
      </c>
      <c r="CI12" s="5">
        <f>P_A_R[[#This Row],[39+]]-P_A_R[[#This Row],[40+]]</f>
        <v>0.14054</v>
      </c>
      <c r="CJ12" s="5">
        <f>P_A_R[[#This Row],[40+]]-P_A_R[[#This Row],[41+]]</f>
        <v>9.6009999999999984E-2</v>
      </c>
      <c r="CK12" s="5">
        <f>P_A_R[[#This Row],[41+]]-P_A_R[[#This Row],[42+]]</f>
        <v>5.3360000000000005E-2</v>
      </c>
      <c r="CL12" s="5">
        <f>P_A_R[[#This Row],[42+]]-P_A_R[[#This Row],[43+]]</f>
        <v>2.5799999999999997E-2</v>
      </c>
      <c r="CM12" s="5">
        <f>P_A_R[[#This Row],[43+]]-P_A_R[[#This Row],[44+]]</f>
        <v>9.9899999999999989E-3</v>
      </c>
      <c r="CN12" s="5">
        <f>P_A_R[[#This Row],[44+]]-P_A_R[[#This Row],[45+]]</f>
        <v>3.2000000000000006E-3</v>
      </c>
      <c r="CO12" s="5">
        <f>P_A_R[[#This Row],[45+]]-P_A_R[[#This Row],[46+]]</f>
        <v>8.4999999999999995E-4</v>
      </c>
      <c r="CP12" s="5">
        <f>P_A_R[[#This Row],[46+]]-P_A_R[[#This Row],[47+]]</f>
        <v>1.8000000000000001E-4</v>
      </c>
      <c r="CQ12" s="5">
        <f>P_A_R[[#This Row],[47+]]-P_A_R[[#This Row],[48+]]</f>
        <v>4.0000000000000003E-5</v>
      </c>
      <c r="CR12" s="5">
        <f>P_A_R[[#This Row],[48+]]-P_A_R[[#This Row],[49+]]</f>
        <v>0</v>
      </c>
      <c r="CS12" s="5">
        <f>P_A_R[[#This Row],[49+]]-P_A_R[[#This Row],[50+]]</f>
        <v>0</v>
      </c>
      <c r="CT12" s="5">
        <f>P_A_R[[#This Row],[50+]]-P_A_R[[#This Row],[51+]]</f>
        <v>0</v>
      </c>
      <c r="CU12" s="5">
        <f>P_A_R[[#This Row],[51+]]-P_A_R[[#This Row],[52+]]</f>
        <v>0</v>
      </c>
      <c r="CV12" s="5">
        <f>P_A_R[[#This Row],[52+]]-P_A_R[[#This Row],[53+]]</f>
        <v>0</v>
      </c>
      <c r="CW12" s="5">
        <f>P_A_R[[#This Row],[53+]]-P_A_R[[#This Row],[54+]]</f>
        <v>0</v>
      </c>
      <c r="CX12" s="5">
        <f>P_A_R[[#This Row],[54+]]-P_A_R[[#This Row],[55+]]</f>
        <v>0</v>
      </c>
      <c r="CY12" s="5">
        <f>P_A_R[[#This Row],[55+]]-P_A_R[[#This Row],[56+]]</f>
        <v>0</v>
      </c>
      <c r="CZ12" s="5">
        <f>P_A_R[[#This Row],[56+]]-P_A_R[[#This Row],[57+]]</f>
        <v>0</v>
      </c>
      <c r="DA12" s="5">
        <f>P_A_R[[#This Row],[57+]]-P_A_R[[#This Row],[58+]]</f>
        <v>0</v>
      </c>
      <c r="DB12" s="5">
        <f>P_A_R[[#This Row],[58+]]-P_A_R[[#This Row],[59+]]</f>
        <v>0</v>
      </c>
    </row>
    <row r="13" spans="1:106" x14ac:dyDescent="0.25">
      <c r="A13" s="10">
        <v>22400717</v>
      </c>
      <c r="B13" s="13" t="s">
        <v>91</v>
      </c>
      <c r="C13" s="13" t="s">
        <v>90</v>
      </c>
      <c r="D13" s="11">
        <v>0.79166666666666663</v>
      </c>
      <c r="E13" s="9" t="str">
        <f>HYPERLINK("https://www.nba.com/stats/player/1628970/boxscores-traditional", "Miles Bridges")</f>
        <v>Miles Bridges</v>
      </c>
      <c r="F13">
        <v>39.799999999999997</v>
      </c>
      <c r="G13" s="4">
        <v>2.7130000000000001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3">
        <v>1</v>
      </c>
      <c r="U13" s="3">
        <v>1</v>
      </c>
      <c r="V13" s="3">
        <v>1</v>
      </c>
      <c r="W13" s="3">
        <v>1</v>
      </c>
      <c r="X13" s="3">
        <v>1</v>
      </c>
      <c r="Y13" s="3">
        <v>1</v>
      </c>
      <c r="Z13" s="3">
        <v>1</v>
      </c>
      <c r="AA13" s="3">
        <v>0.99997000000000003</v>
      </c>
      <c r="AB13" s="3">
        <v>0.99985000000000002</v>
      </c>
      <c r="AC13" s="3">
        <v>0.99939999999999996</v>
      </c>
      <c r="AD13" s="3">
        <v>0.99800999999999995</v>
      </c>
      <c r="AE13" s="3">
        <v>0.99395999999999995</v>
      </c>
      <c r="AF13" s="3">
        <v>0.98382000000000003</v>
      </c>
      <c r="AG13" s="3">
        <v>0.96164000000000005</v>
      </c>
      <c r="AH13" s="3">
        <v>0.91923999999999995</v>
      </c>
      <c r="AI13" s="3">
        <v>0.84848999999999997</v>
      </c>
      <c r="AJ13" s="3">
        <v>0.74536999999999998</v>
      </c>
      <c r="AK13" s="3">
        <v>0.61409000000000002</v>
      </c>
      <c r="AL13" s="3">
        <v>0.47210000000000002</v>
      </c>
      <c r="AM13" s="3">
        <v>0.32996999999999999</v>
      </c>
      <c r="AN13" s="3">
        <v>0.20896999999999999</v>
      </c>
      <c r="AO13" s="3">
        <v>0.11899999999999999</v>
      </c>
      <c r="AP13" s="3">
        <v>6.0569999999999999E-2</v>
      </c>
      <c r="AQ13" s="3">
        <v>2.743E-2</v>
      </c>
      <c r="AR13" s="3">
        <v>1.1010000000000001E-2</v>
      </c>
      <c r="AS13" s="3">
        <v>4.0200000000000001E-3</v>
      </c>
      <c r="AT13" s="3">
        <v>1.2600000000000001E-3</v>
      </c>
      <c r="AU13" s="3">
        <v>3.5E-4</v>
      </c>
      <c r="AV13" s="3">
        <v>8.0000000000000007E-5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5">
        <f>P_A_R[[#This Row],[10+]]-P_A_R[[#This Row],[11+]]</f>
        <v>0</v>
      </c>
      <c r="BG13" s="5">
        <f>P_A_R[[#This Row],[11+]]-P_A_R[[#This Row],[12+]]</f>
        <v>0</v>
      </c>
      <c r="BH13" s="5">
        <f>P_A_R[[#This Row],[12+]]-P_A_R[[#This Row],[13+]]</f>
        <v>0</v>
      </c>
      <c r="BI13" s="5">
        <f>P_A_R[[#This Row],[13+]]-P_A_R[[#This Row],[14+]]</f>
        <v>0</v>
      </c>
      <c r="BJ13" s="5">
        <f>P_A_R[[#This Row],[14+]]-P_A_R[[#This Row],[15+]]</f>
        <v>0</v>
      </c>
      <c r="BK13" s="5">
        <f>P_A_R[[#This Row],[15+]]-P_A_R[[#This Row],[16+]]</f>
        <v>0</v>
      </c>
      <c r="BL13" s="5">
        <f>P_A_R[[#This Row],[16+]]-P_A_R[[#This Row],[17+]]</f>
        <v>0</v>
      </c>
      <c r="BM13" s="5">
        <f>P_A_R[[#This Row],[17+]]-P_A_R[[#This Row],[18+]]</f>
        <v>0</v>
      </c>
      <c r="BN13" s="5">
        <f>P_A_R[[#This Row],[18+]]-P_A_R[[#This Row],[19+]]</f>
        <v>0</v>
      </c>
      <c r="BO13" s="5">
        <f>P_A_R[[#This Row],[19+]]-P_A_R[[#This Row],[20+]]</f>
        <v>0</v>
      </c>
      <c r="BP13" s="5">
        <f>P_A_R[[#This Row],[20+]]-P_A_R[[#This Row],[21+]]</f>
        <v>0</v>
      </c>
      <c r="BQ13" s="5">
        <f>P_A_R[[#This Row],[21+]]-P_A_R[[#This Row],[22+]]</f>
        <v>0</v>
      </c>
      <c r="BR13" s="5">
        <f>P_A_R[[#This Row],[22+]]-P_A_R[[#This Row],[23+]]</f>
        <v>0</v>
      </c>
      <c r="BS13" s="5">
        <f>P_A_R[[#This Row],[23+]]-P_A_R[[#This Row],[24+]]</f>
        <v>0</v>
      </c>
      <c r="BT13" s="5">
        <f>P_A_R[[#This Row],[24+]]-P_A_R[[#This Row],[25+]]</f>
        <v>0</v>
      </c>
      <c r="BU13" s="5">
        <f>P_A_R[[#This Row],[25+]]-P_A_R[[#This Row],[26+]]</f>
        <v>0</v>
      </c>
      <c r="BV13" s="5">
        <f>P_A_R[[#This Row],[26+]]-P_A_R[[#This Row],[27+]]</f>
        <v>0</v>
      </c>
      <c r="BW13" s="5">
        <f>P_A_R[[#This Row],[27+]]-P_A_R[[#This Row],[28+]]</f>
        <v>0</v>
      </c>
      <c r="BX13" s="5">
        <f>P_A_R[[#This Row],[28+]]-P_A_R[[#This Row],[29+]]</f>
        <v>2.9999999999974492E-5</v>
      </c>
      <c r="BY13" s="5">
        <f>P_A_R[[#This Row],[29+]]-P_A_R[[#This Row],[30+]]</f>
        <v>1.2000000000000899E-4</v>
      </c>
      <c r="BZ13" s="5">
        <f>P_A_R[[#This Row],[30+]]-P_A_R[[#This Row],[31+]]</f>
        <v>4.5000000000006146E-4</v>
      </c>
      <c r="CA13" s="5">
        <f>P_A_R[[#This Row],[31+]]-P_A_R[[#This Row],[32+]]</f>
        <v>1.3900000000000023E-3</v>
      </c>
      <c r="CB13" s="5">
        <f>P_A_R[[#This Row],[32+]]-P_A_R[[#This Row],[33+]]</f>
        <v>4.049999999999998E-3</v>
      </c>
      <c r="CC13" s="5">
        <f>P_A_R[[#This Row],[33+]]-P_A_R[[#This Row],[34+]]</f>
        <v>1.0139999999999927E-2</v>
      </c>
      <c r="CD13" s="5">
        <f>P_A_R[[#This Row],[34+]]-P_A_R[[#This Row],[35+]]</f>
        <v>2.2179999999999978E-2</v>
      </c>
      <c r="CE13" s="5">
        <f>P_A_R[[#This Row],[35+]]-P_A_R[[#This Row],[36+]]</f>
        <v>4.2400000000000104E-2</v>
      </c>
      <c r="CF13" s="5">
        <f>P_A_R[[#This Row],[36+]]-P_A_R[[#This Row],[37+]]</f>
        <v>7.074999999999998E-2</v>
      </c>
      <c r="CG13" s="5">
        <f>P_A_R[[#This Row],[37+]]-P_A_R[[#This Row],[38+]]</f>
        <v>0.10311999999999999</v>
      </c>
      <c r="CH13" s="5">
        <f>P_A_R[[#This Row],[38+]]-P_A_R[[#This Row],[39+]]</f>
        <v>0.13127999999999995</v>
      </c>
      <c r="CI13" s="5">
        <f>P_A_R[[#This Row],[39+]]-P_A_R[[#This Row],[40+]]</f>
        <v>0.14199000000000001</v>
      </c>
      <c r="CJ13" s="5">
        <f>P_A_R[[#This Row],[40+]]-P_A_R[[#This Row],[41+]]</f>
        <v>0.14213000000000003</v>
      </c>
      <c r="CK13" s="5">
        <f>P_A_R[[#This Row],[41+]]-P_A_R[[#This Row],[42+]]</f>
        <v>0.121</v>
      </c>
      <c r="CL13" s="5">
        <f>P_A_R[[#This Row],[42+]]-P_A_R[[#This Row],[43+]]</f>
        <v>8.9969999999999994E-2</v>
      </c>
      <c r="CM13" s="5">
        <f>P_A_R[[#This Row],[43+]]-P_A_R[[#This Row],[44+]]</f>
        <v>5.8429999999999996E-2</v>
      </c>
      <c r="CN13" s="5">
        <f>P_A_R[[#This Row],[44+]]-P_A_R[[#This Row],[45+]]</f>
        <v>3.3140000000000003E-2</v>
      </c>
      <c r="CO13" s="5">
        <f>P_A_R[[#This Row],[45+]]-P_A_R[[#This Row],[46+]]</f>
        <v>1.6419999999999997E-2</v>
      </c>
      <c r="CP13" s="5">
        <f>P_A_R[[#This Row],[46+]]-P_A_R[[#This Row],[47+]]</f>
        <v>6.9900000000000006E-3</v>
      </c>
      <c r="CQ13" s="5">
        <f>P_A_R[[#This Row],[47+]]-P_A_R[[#This Row],[48+]]</f>
        <v>2.7600000000000003E-3</v>
      </c>
      <c r="CR13" s="5">
        <f>P_A_R[[#This Row],[48+]]-P_A_R[[#This Row],[49+]]</f>
        <v>9.1E-4</v>
      </c>
      <c r="CS13" s="5">
        <f>P_A_R[[#This Row],[49+]]-P_A_R[[#This Row],[50+]]</f>
        <v>2.7E-4</v>
      </c>
      <c r="CT13" s="5">
        <f>P_A_R[[#This Row],[50+]]-P_A_R[[#This Row],[51+]]</f>
        <v>8.0000000000000007E-5</v>
      </c>
      <c r="CU13" s="5">
        <f>P_A_R[[#This Row],[51+]]-P_A_R[[#This Row],[52+]]</f>
        <v>0</v>
      </c>
      <c r="CV13" s="5">
        <f>P_A_R[[#This Row],[52+]]-P_A_R[[#This Row],[53+]]</f>
        <v>0</v>
      </c>
      <c r="CW13" s="5">
        <f>P_A_R[[#This Row],[53+]]-P_A_R[[#This Row],[54+]]</f>
        <v>0</v>
      </c>
      <c r="CX13" s="5">
        <f>P_A_R[[#This Row],[54+]]-P_A_R[[#This Row],[55+]]</f>
        <v>0</v>
      </c>
      <c r="CY13" s="5">
        <f>P_A_R[[#This Row],[55+]]-P_A_R[[#This Row],[56+]]</f>
        <v>0</v>
      </c>
      <c r="CZ13" s="5">
        <f>P_A_R[[#This Row],[56+]]-P_A_R[[#This Row],[57+]]</f>
        <v>0</v>
      </c>
      <c r="DA13" s="5">
        <f>P_A_R[[#This Row],[57+]]-P_A_R[[#This Row],[58+]]</f>
        <v>0</v>
      </c>
      <c r="DB13" s="5">
        <f>P_A_R[[#This Row],[58+]]-P_A_R[[#This Row],[59+]]</f>
        <v>0</v>
      </c>
    </row>
    <row r="14" spans="1:106" x14ac:dyDescent="0.25">
      <c r="A14" s="10">
        <v>22400717</v>
      </c>
      <c r="B14" s="13" t="s">
        <v>91</v>
      </c>
      <c r="C14" s="13" t="s">
        <v>90</v>
      </c>
      <c r="D14" s="11">
        <v>0.79166666666666663</v>
      </c>
      <c r="E14" s="9" t="str">
        <f>HYPERLINK("https://www.nba.com/stats/player/1641706/boxscores-traditional", "Brandon Miller")</f>
        <v>Brandon Miller</v>
      </c>
      <c r="F14">
        <v>26.6</v>
      </c>
      <c r="G14" s="4">
        <v>4.3629999999999995</v>
      </c>
      <c r="H14" s="3">
        <v>0.99992999999999999</v>
      </c>
      <c r="I14" s="3">
        <v>0.99983</v>
      </c>
      <c r="J14" s="3">
        <v>0.99960000000000004</v>
      </c>
      <c r="K14" s="3">
        <v>0.99909999999999999</v>
      </c>
      <c r="L14" s="3">
        <v>0.99807000000000001</v>
      </c>
      <c r="M14" s="3">
        <v>0.99609000000000003</v>
      </c>
      <c r="N14" s="3">
        <v>0.99245000000000005</v>
      </c>
      <c r="O14" s="3">
        <v>0.98609999999999998</v>
      </c>
      <c r="P14" s="3">
        <v>0.97558</v>
      </c>
      <c r="Q14" s="3">
        <v>0.95906999999999998</v>
      </c>
      <c r="R14" s="3">
        <v>0.93447999999999998</v>
      </c>
      <c r="S14" s="3">
        <v>0.89973000000000003</v>
      </c>
      <c r="T14" s="3">
        <v>0.85314000000000001</v>
      </c>
      <c r="U14" s="3">
        <v>0.79673000000000005</v>
      </c>
      <c r="V14" s="3">
        <v>0.72575000000000001</v>
      </c>
      <c r="W14" s="3">
        <v>0.64431000000000005</v>
      </c>
      <c r="X14" s="3">
        <v>0.55567</v>
      </c>
      <c r="Y14" s="3">
        <v>0.46414</v>
      </c>
      <c r="Z14" s="3">
        <v>0.37447999999999998</v>
      </c>
      <c r="AA14" s="3">
        <v>0.29115999999999997</v>
      </c>
      <c r="AB14" s="3">
        <v>0.2177</v>
      </c>
      <c r="AC14" s="3">
        <v>0.15625</v>
      </c>
      <c r="AD14" s="3">
        <v>0.10749</v>
      </c>
      <c r="AE14" s="3">
        <v>7.0779999999999996E-2</v>
      </c>
      <c r="AF14" s="3">
        <v>4.4569999999999999E-2</v>
      </c>
      <c r="AG14" s="3">
        <v>2.6800000000000001E-2</v>
      </c>
      <c r="AH14" s="3">
        <v>1.5779999999999999E-2</v>
      </c>
      <c r="AI14" s="3">
        <v>8.6599999999999993E-3</v>
      </c>
      <c r="AJ14" s="3">
        <v>4.5300000000000002E-3</v>
      </c>
      <c r="AK14" s="3">
        <v>2.2599999999999999E-3</v>
      </c>
      <c r="AL14" s="3">
        <v>1.07E-3</v>
      </c>
      <c r="AM14" s="3">
        <v>4.8000000000000001E-4</v>
      </c>
      <c r="AN14" s="3">
        <v>2.1000000000000001E-4</v>
      </c>
      <c r="AO14" s="3">
        <v>8.0000000000000007E-5</v>
      </c>
      <c r="AP14" s="3">
        <v>3.0000000000000001E-5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5">
        <f>P_A_R[[#This Row],[10+]]-P_A_R[[#This Row],[11+]]</f>
        <v>9.9999999999988987E-5</v>
      </c>
      <c r="BG14" s="5">
        <f>P_A_R[[#This Row],[11+]]-P_A_R[[#This Row],[12+]]</f>
        <v>2.2999999999995246E-4</v>
      </c>
      <c r="BH14" s="5">
        <f>P_A_R[[#This Row],[12+]]-P_A_R[[#This Row],[13+]]</f>
        <v>5.0000000000005596E-4</v>
      </c>
      <c r="BI14" s="5">
        <f>P_A_R[[#This Row],[13+]]-P_A_R[[#This Row],[14+]]</f>
        <v>1.0299999999999754E-3</v>
      </c>
      <c r="BJ14" s="5">
        <f>P_A_R[[#This Row],[14+]]-P_A_R[[#This Row],[15+]]</f>
        <v>1.9799999999999818E-3</v>
      </c>
      <c r="BK14" s="5">
        <f>P_A_R[[#This Row],[15+]]-P_A_R[[#This Row],[16+]]</f>
        <v>3.6399999999999766E-3</v>
      </c>
      <c r="BL14" s="5">
        <f>P_A_R[[#This Row],[16+]]-P_A_R[[#This Row],[17+]]</f>
        <v>6.3500000000000778E-3</v>
      </c>
      <c r="BM14" s="5">
        <f>P_A_R[[#This Row],[17+]]-P_A_R[[#This Row],[18+]]</f>
        <v>1.0519999999999974E-2</v>
      </c>
      <c r="BN14" s="5">
        <f>P_A_R[[#This Row],[18+]]-P_A_R[[#This Row],[19+]]</f>
        <v>1.6510000000000025E-2</v>
      </c>
      <c r="BO14" s="5">
        <f>P_A_R[[#This Row],[19+]]-P_A_R[[#This Row],[20+]]</f>
        <v>2.4590000000000001E-2</v>
      </c>
      <c r="BP14" s="5">
        <f>P_A_R[[#This Row],[20+]]-P_A_R[[#This Row],[21+]]</f>
        <v>3.4749999999999948E-2</v>
      </c>
      <c r="BQ14" s="5">
        <f>P_A_R[[#This Row],[21+]]-P_A_R[[#This Row],[22+]]</f>
        <v>4.659000000000002E-2</v>
      </c>
      <c r="BR14" s="5">
        <f>P_A_R[[#This Row],[22+]]-P_A_R[[#This Row],[23+]]</f>
        <v>5.640999999999996E-2</v>
      </c>
      <c r="BS14" s="5">
        <f>P_A_R[[#This Row],[23+]]-P_A_R[[#This Row],[24+]]</f>
        <v>7.0980000000000043E-2</v>
      </c>
      <c r="BT14" s="5">
        <f>P_A_R[[#This Row],[24+]]-P_A_R[[#This Row],[25+]]</f>
        <v>8.1439999999999957E-2</v>
      </c>
      <c r="BU14" s="5">
        <f>P_A_R[[#This Row],[25+]]-P_A_R[[#This Row],[26+]]</f>
        <v>8.8640000000000052E-2</v>
      </c>
      <c r="BV14" s="5">
        <f>P_A_R[[#This Row],[26+]]-P_A_R[[#This Row],[27+]]</f>
        <v>9.153E-2</v>
      </c>
      <c r="BW14" s="5">
        <f>P_A_R[[#This Row],[27+]]-P_A_R[[#This Row],[28+]]</f>
        <v>8.9660000000000017E-2</v>
      </c>
      <c r="BX14" s="5">
        <f>P_A_R[[#This Row],[28+]]-P_A_R[[#This Row],[29+]]</f>
        <v>8.3320000000000005E-2</v>
      </c>
      <c r="BY14" s="5">
        <f>P_A_R[[#This Row],[29+]]-P_A_R[[#This Row],[30+]]</f>
        <v>7.345999999999997E-2</v>
      </c>
      <c r="BZ14" s="5">
        <f>P_A_R[[#This Row],[30+]]-P_A_R[[#This Row],[31+]]</f>
        <v>6.1450000000000005E-2</v>
      </c>
      <c r="CA14" s="5">
        <f>P_A_R[[#This Row],[31+]]-P_A_R[[#This Row],[32+]]</f>
        <v>4.8759999999999998E-2</v>
      </c>
      <c r="CB14" s="5">
        <f>P_A_R[[#This Row],[32+]]-P_A_R[[#This Row],[33+]]</f>
        <v>3.6710000000000007E-2</v>
      </c>
      <c r="CC14" s="5">
        <f>P_A_R[[#This Row],[33+]]-P_A_R[[#This Row],[34+]]</f>
        <v>2.6209999999999997E-2</v>
      </c>
      <c r="CD14" s="5">
        <f>P_A_R[[#This Row],[34+]]-P_A_R[[#This Row],[35+]]</f>
        <v>1.7769999999999998E-2</v>
      </c>
      <c r="CE14" s="5">
        <f>P_A_R[[#This Row],[35+]]-P_A_R[[#This Row],[36+]]</f>
        <v>1.1020000000000002E-2</v>
      </c>
      <c r="CF14" s="5">
        <f>P_A_R[[#This Row],[36+]]-P_A_R[[#This Row],[37+]]</f>
        <v>7.1199999999999996E-3</v>
      </c>
      <c r="CG14" s="5">
        <f>P_A_R[[#This Row],[37+]]-P_A_R[[#This Row],[38+]]</f>
        <v>4.1299999999999991E-3</v>
      </c>
      <c r="CH14" s="5">
        <f>P_A_R[[#This Row],[38+]]-P_A_R[[#This Row],[39+]]</f>
        <v>2.2700000000000003E-3</v>
      </c>
      <c r="CI14" s="5">
        <f>P_A_R[[#This Row],[39+]]-P_A_R[[#This Row],[40+]]</f>
        <v>1.1899999999999999E-3</v>
      </c>
      <c r="CJ14" s="5">
        <f>P_A_R[[#This Row],[40+]]-P_A_R[[#This Row],[41+]]</f>
        <v>5.9000000000000003E-4</v>
      </c>
      <c r="CK14" s="5">
        <f>P_A_R[[#This Row],[41+]]-P_A_R[[#This Row],[42+]]</f>
        <v>2.7E-4</v>
      </c>
      <c r="CL14" s="5">
        <f>P_A_R[[#This Row],[42+]]-P_A_R[[#This Row],[43+]]</f>
        <v>1.3000000000000002E-4</v>
      </c>
      <c r="CM14" s="5">
        <f>P_A_R[[#This Row],[43+]]-P_A_R[[#This Row],[44+]]</f>
        <v>5.0000000000000009E-5</v>
      </c>
      <c r="CN14" s="5">
        <f>P_A_R[[#This Row],[44+]]-P_A_R[[#This Row],[45+]]</f>
        <v>3.0000000000000001E-5</v>
      </c>
      <c r="CO14" s="5">
        <f>P_A_R[[#This Row],[45+]]-P_A_R[[#This Row],[46+]]</f>
        <v>0</v>
      </c>
      <c r="CP14" s="5">
        <f>P_A_R[[#This Row],[46+]]-P_A_R[[#This Row],[47+]]</f>
        <v>0</v>
      </c>
      <c r="CQ14" s="5">
        <f>P_A_R[[#This Row],[47+]]-P_A_R[[#This Row],[48+]]</f>
        <v>0</v>
      </c>
      <c r="CR14" s="5">
        <f>P_A_R[[#This Row],[48+]]-P_A_R[[#This Row],[49+]]</f>
        <v>0</v>
      </c>
      <c r="CS14" s="5">
        <f>P_A_R[[#This Row],[49+]]-P_A_R[[#This Row],[50+]]</f>
        <v>0</v>
      </c>
      <c r="CT14" s="5">
        <f>P_A_R[[#This Row],[50+]]-P_A_R[[#This Row],[51+]]</f>
        <v>0</v>
      </c>
      <c r="CU14" s="5">
        <f>P_A_R[[#This Row],[51+]]-P_A_R[[#This Row],[52+]]</f>
        <v>0</v>
      </c>
      <c r="CV14" s="5">
        <f>P_A_R[[#This Row],[52+]]-P_A_R[[#This Row],[53+]]</f>
        <v>0</v>
      </c>
      <c r="CW14" s="5">
        <f>P_A_R[[#This Row],[53+]]-P_A_R[[#This Row],[54+]]</f>
        <v>0</v>
      </c>
      <c r="CX14" s="5">
        <f>P_A_R[[#This Row],[54+]]-P_A_R[[#This Row],[55+]]</f>
        <v>0</v>
      </c>
      <c r="CY14" s="5">
        <f>P_A_R[[#This Row],[55+]]-P_A_R[[#This Row],[56+]]</f>
        <v>0</v>
      </c>
      <c r="CZ14" s="5">
        <f>P_A_R[[#This Row],[56+]]-P_A_R[[#This Row],[57+]]</f>
        <v>0</v>
      </c>
      <c r="DA14" s="5">
        <f>P_A_R[[#This Row],[57+]]-P_A_R[[#This Row],[58+]]</f>
        <v>0</v>
      </c>
      <c r="DB14" s="5">
        <f>P_A_R[[#This Row],[58+]]-P_A_R[[#This Row],[59+]]</f>
        <v>0</v>
      </c>
    </row>
    <row r="15" spans="1:106" x14ac:dyDescent="0.25">
      <c r="A15" s="10">
        <v>22400717</v>
      </c>
      <c r="B15" s="13" t="s">
        <v>91</v>
      </c>
      <c r="C15" s="13" t="s">
        <v>90</v>
      </c>
      <c r="D15" s="11">
        <v>0.79166666666666663</v>
      </c>
      <c r="E15" s="9" t="str">
        <f>HYPERLINK("https://www.nba.com/stats/player/1630182/boxscores-traditional", "Josh Green")</f>
        <v>Josh Green</v>
      </c>
      <c r="F15">
        <v>15</v>
      </c>
      <c r="G15" s="4">
        <v>1.673</v>
      </c>
      <c r="H15" s="3">
        <v>0.99861</v>
      </c>
      <c r="I15" s="3">
        <v>0.99158000000000002</v>
      </c>
      <c r="J15" s="3">
        <v>0.96326999999999996</v>
      </c>
      <c r="K15" s="3">
        <v>0.88492999999999999</v>
      </c>
      <c r="L15" s="3">
        <v>0.72575000000000001</v>
      </c>
      <c r="M15" s="3">
        <v>0.5</v>
      </c>
      <c r="N15" s="3">
        <v>0.27424999999999999</v>
      </c>
      <c r="O15" s="3">
        <v>0.11507000000000001</v>
      </c>
      <c r="P15" s="3">
        <v>3.6729999999999999E-2</v>
      </c>
      <c r="Q15" s="3">
        <v>8.4200000000000004E-3</v>
      </c>
      <c r="R15" s="3">
        <v>1.39E-3</v>
      </c>
      <c r="S15" s="3">
        <v>1.7000000000000001E-4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5">
        <f>P_A_R[[#This Row],[10+]]-P_A_R[[#This Row],[11+]]</f>
        <v>7.0299999999999807E-3</v>
      </c>
      <c r="BG15" s="5">
        <f>P_A_R[[#This Row],[11+]]-P_A_R[[#This Row],[12+]]</f>
        <v>2.8310000000000057E-2</v>
      </c>
      <c r="BH15" s="5">
        <f>P_A_R[[#This Row],[12+]]-P_A_R[[#This Row],[13+]]</f>
        <v>7.8339999999999965E-2</v>
      </c>
      <c r="BI15" s="5">
        <f>P_A_R[[#This Row],[13+]]-P_A_R[[#This Row],[14+]]</f>
        <v>0.15917999999999999</v>
      </c>
      <c r="BJ15" s="5">
        <f>P_A_R[[#This Row],[14+]]-P_A_R[[#This Row],[15+]]</f>
        <v>0.22575000000000001</v>
      </c>
      <c r="BK15" s="5">
        <f>P_A_R[[#This Row],[15+]]-P_A_R[[#This Row],[16+]]</f>
        <v>0.22575000000000001</v>
      </c>
      <c r="BL15" s="5">
        <f>P_A_R[[#This Row],[16+]]-P_A_R[[#This Row],[17+]]</f>
        <v>0.15917999999999999</v>
      </c>
      <c r="BM15" s="5">
        <f>P_A_R[[#This Row],[17+]]-P_A_R[[#This Row],[18+]]</f>
        <v>7.8340000000000007E-2</v>
      </c>
      <c r="BN15" s="5">
        <f>P_A_R[[#This Row],[18+]]-P_A_R[[#This Row],[19+]]</f>
        <v>2.8309999999999998E-2</v>
      </c>
      <c r="BO15" s="5">
        <f>P_A_R[[#This Row],[19+]]-P_A_R[[#This Row],[20+]]</f>
        <v>7.0300000000000007E-3</v>
      </c>
      <c r="BP15" s="5">
        <f>P_A_R[[#This Row],[20+]]-P_A_R[[#This Row],[21+]]</f>
        <v>1.2199999999999999E-3</v>
      </c>
      <c r="BQ15" s="5">
        <f>P_A_R[[#This Row],[21+]]-P_A_R[[#This Row],[22+]]</f>
        <v>1.7000000000000001E-4</v>
      </c>
      <c r="BR15" s="5">
        <f>P_A_R[[#This Row],[22+]]-P_A_R[[#This Row],[23+]]</f>
        <v>0</v>
      </c>
      <c r="BS15" s="5">
        <f>P_A_R[[#This Row],[23+]]-P_A_R[[#This Row],[24+]]</f>
        <v>0</v>
      </c>
      <c r="BT15" s="5">
        <f>P_A_R[[#This Row],[24+]]-P_A_R[[#This Row],[25+]]</f>
        <v>0</v>
      </c>
      <c r="BU15" s="5">
        <f>P_A_R[[#This Row],[25+]]-P_A_R[[#This Row],[26+]]</f>
        <v>0</v>
      </c>
      <c r="BV15" s="5">
        <f>P_A_R[[#This Row],[26+]]-P_A_R[[#This Row],[27+]]</f>
        <v>0</v>
      </c>
      <c r="BW15" s="5">
        <f>P_A_R[[#This Row],[27+]]-P_A_R[[#This Row],[28+]]</f>
        <v>0</v>
      </c>
      <c r="BX15" s="5">
        <f>P_A_R[[#This Row],[28+]]-P_A_R[[#This Row],[29+]]</f>
        <v>0</v>
      </c>
      <c r="BY15" s="5">
        <f>P_A_R[[#This Row],[29+]]-P_A_R[[#This Row],[30+]]</f>
        <v>0</v>
      </c>
      <c r="BZ15" s="5">
        <f>P_A_R[[#This Row],[30+]]-P_A_R[[#This Row],[31+]]</f>
        <v>0</v>
      </c>
      <c r="CA15" s="5">
        <f>P_A_R[[#This Row],[31+]]-P_A_R[[#This Row],[32+]]</f>
        <v>0</v>
      </c>
      <c r="CB15" s="5">
        <f>P_A_R[[#This Row],[32+]]-P_A_R[[#This Row],[33+]]</f>
        <v>0</v>
      </c>
      <c r="CC15" s="5">
        <f>P_A_R[[#This Row],[33+]]-P_A_R[[#This Row],[34+]]</f>
        <v>0</v>
      </c>
      <c r="CD15" s="5">
        <f>P_A_R[[#This Row],[34+]]-P_A_R[[#This Row],[35+]]</f>
        <v>0</v>
      </c>
      <c r="CE15" s="5">
        <f>P_A_R[[#This Row],[35+]]-P_A_R[[#This Row],[36+]]</f>
        <v>0</v>
      </c>
      <c r="CF15" s="5">
        <f>P_A_R[[#This Row],[36+]]-P_A_R[[#This Row],[37+]]</f>
        <v>0</v>
      </c>
      <c r="CG15" s="5">
        <f>P_A_R[[#This Row],[37+]]-P_A_R[[#This Row],[38+]]</f>
        <v>0</v>
      </c>
      <c r="CH15" s="5">
        <f>P_A_R[[#This Row],[38+]]-P_A_R[[#This Row],[39+]]</f>
        <v>0</v>
      </c>
      <c r="CI15" s="5">
        <f>P_A_R[[#This Row],[39+]]-P_A_R[[#This Row],[40+]]</f>
        <v>0</v>
      </c>
      <c r="CJ15" s="5">
        <f>P_A_R[[#This Row],[40+]]-P_A_R[[#This Row],[41+]]</f>
        <v>0</v>
      </c>
      <c r="CK15" s="5">
        <f>P_A_R[[#This Row],[41+]]-P_A_R[[#This Row],[42+]]</f>
        <v>0</v>
      </c>
      <c r="CL15" s="5">
        <f>P_A_R[[#This Row],[42+]]-P_A_R[[#This Row],[43+]]</f>
        <v>0</v>
      </c>
      <c r="CM15" s="5">
        <f>P_A_R[[#This Row],[43+]]-P_A_R[[#This Row],[44+]]</f>
        <v>0</v>
      </c>
      <c r="CN15" s="5">
        <f>P_A_R[[#This Row],[44+]]-P_A_R[[#This Row],[45+]]</f>
        <v>0</v>
      </c>
      <c r="CO15" s="5">
        <f>P_A_R[[#This Row],[45+]]-P_A_R[[#This Row],[46+]]</f>
        <v>0</v>
      </c>
      <c r="CP15" s="5">
        <f>P_A_R[[#This Row],[46+]]-P_A_R[[#This Row],[47+]]</f>
        <v>0</v>
      </c>
      <c r="CQ15" s="5">
        <f>P_A_R[[#This Row],[47+]]-P_A_R[[#This Row],[48+]]</f>
        <v>0</v>
      </c>
      <c r="CR15" s="5">
        <f>P_A_R[[#This Row],[48+]]-P_A_R[[#This Row],[49+]]</f>
        <v>0</v>
      </c>
      <c r="CS15" s="5">
        <f>P_A_R[[#This Row],[49+]]-P_A_R[[#This Row],[50+]]</f>
        <v>0</v>
      </c>
      <c r="CT15" s="5">
        <f>P_A_R[[#This Row],[50+]]-P_A_R[[#This Row],[51+]]</f>
        <v>0</v>
      </c>
      <c r="CU15" s="5">
        <f>P_A_R[[#This Row],[51+]]-P_A_R[[#This Row],[52+]]</f>
        <v>0</v>
      </c>
      <c r="CV15" s="5">
        <f>P_A_R[[#This Row],[52+]]-P_A_R[[#This Row],[53+]]</f>
        <v>0</v>
      </c>
      <c r="CW15" s="5">
        <f>P_A_R[[#This Row],[53+]]-P_A_R[[#This Row],[54+]]</f>
        <v>0</v>
      </c>
      <c r="CX15" s="5">
        <f>P_A_R[[#This Row],[54+]]-P_A_R[[#This Row],[55+]]</f>
        <v>0</v>
      </c>
      <c r="CY15" s="5">
        <f>P_A_R[[#This Row],[55+]]-P_A_R[[#This Row],[56+]]</f>
        <v>0</v>
      </c>
      <c r="CZ15" s="5">
        <f>P_A_R[[#This Row],[56+]]-P_A_R[[#This Row],[57+]]</f>
        <v>0</v>
      </c>
      <c r="DA15" s="5">
        <f>P_A_R[[#This Row],[57+]]-P_A_R[[#This Row],[58+]]</f>
        <v>0</v>
      </c>
      <c r="DB15" s="5">
        <f>P_A_R[[#This Row],[58+]]-P_A_R[[#This Row],[59+]]</f>
        <v>0</v>
      </c>
    </row>
    <row r="16" spans="1:106" x14ac:dyDescent="0.25">
      <c r="A16" s="10">
        <v>22400717</v>
      </c>
      <c r="B16" s="13" t="s">
        <v>91</v>
      </c>
      <c r="C16" s="13" t="s">
        <v>90</v>
      </c>
      <c r="D16" s="11">
        <v>0.79166666666666663</v>
      </c>
      <c r="E16" s="9" t="str">
        <f>HYPERLINK("https://www.nba.com/stats/player/1631109/boxscores-traditional", "Mark Williams")</f>
        <v>Mark Williams</v>
      </c>
      <c r="F16">
        <v>36</v>
      </c>
      <c r="G16" s="4">
        <v>9.94</v>
      </c>
      <c r="H16" s="3">
        <v>0.99560000000000004</v>
      </c>
      <c r="I16" s="3">
        <v>0.99412999999999996</v>
      </c>
      <c r="J16" s="3">
        <v>0.99202000000000001</v>
      </c>
      <c r="K16" s="3">
        <v>0.98956</v>
      </c>
      <c r="L16" s="3">
        <v>0.98645000000000005</v>
      </c>
      <c r="M16" s="3">
        <v>0.98257000000000005</v>
      </c>
      <c r="N16" s="3">
        <v>0.97777999999999998</v>
      </c>
      <c r="O16" s="3">
        <v>0.97192999999999996</v>
      </c>
      <c r="P16" s="3">
        <v>0.96484999999999999</v>
      </c>
      <c r="Q16" s="3">
        <v>0.95637000000000005</v>
      </c>
      <c r="R16" s="3">
        <v>0.94630000000000003</v>
      </c>
      <c r="S16" s="3">
        <v>0.93447999999999998</v>
      </c>
      <c r="T16" s="3">
        <v>0.92073000000000005</v>
      </c>
      <c r="U16" s="3">
        <v>0.90490000000000004</v>
      </c>
      <c r="V16" s="3">
        <v>0.88685999999999998</v>
      </c>
      <c r="W16" s="3">
        <v>0.86650000000000005</v>
      </c>
      <c r="X16" s="3">
        <v>0.84375</v>
      </c>
      <c r="Y16" s="3">
        <v>0.81859000000000004</v>
      </c>
      <c r="Z16" s="3">
        <v>0.78813999999999995</v>
      </c>
      <c r="AA16" s="3">
        <v>0.75804000000000005</v>
      </c>
      <c r="AB16" s="3">
        <v>0.72575000000000001</v>
      </c>
      <c r="AC16" s="3">
        <v>0.69145999999999996</v>
      </c>
      <c r="AD16" s="3">
        <v>0.65542</v>
      </c>
      <c r="AE16" s="3">
        <v>0.61790999999999996</v>
      </c>
      <c r="AF16" s="3">
        <v>0.57926</v>
      </c>
      <c r="AG16" s="3">
        <v>0.53983000000000003</v>
      </c>
      <c r="AH16" s="3">
        <v>0.5</v>
      </c>
      <c r="AI16" s="3">
        <v>0.46017000000000002</v>
      </c>
      <c r="AJ16" s="3">
        <v>0.42074</v>
      </c>
      <c r="AK16" s="3">
        <v>0.38208999999999999</v>
      </c>
      <c r="AL16" s="3">
        <v>0.34458</v>
      </c>
      <c r="AM16" s="3">
        <v>0.30853999999999998</v>
      </c>
      <c r="AN16" s="3">
        <v>0.27424999999999999</v>
      </c>
      <c r="AO16" s="3">
        <v>0.24196000000000001</v>
      </c>
      <c r="AP16" s="3">
        <v>0.21185999999999999</v>
      </c>
      <c r="AQ16" s="3">
        <v>0.18140999999999999</v>
      </c>
      <c r="AR16" s="3">
        <v>0.15625</v>
      </c>
      <c r="AS16" s="3">
        <v>0.13350000000000001</v>
      </c>
      <c r="AT16" s="3">
        <v>0.11314</v>
      </c>
      <c r="AU16" s="3">
        <v>9.5100000000000004E-2</v>
      </c>
      <c r="AV16" s="3">
        <v>7.9269999999999993E-2</v>
      </c>
      <c r="AW16" s="3">
        <v>6.5519999999999995E-2</v>
      </c>
      <c r="AX16" s="3">
        <v>5.3699999999999998E-2</v>
      </c>
      <c r="AY16" s="3">
        <v>4.3630000000000002E-2</v>
      </c>
      <c r="AZ16" s="3">
        <v>3.5150000000000001E-2</v>
      </c>
      <c r="BA16" s="3">
        <v>2.8070000000000001E-2</v>
      </c>
      <c r="BB16" s="3">
        <v>2.222E-2</v>
      </c>
      <c r="BC16" s="3">
        <v>1.7430000000000001E-2</v>
      </c>
      <c r="BD16" s="3">
        <v>1.355E-2</v>
      </c>
      <c r="BE16" s="3">
        <v>1.044E-2</v>
      </c>
      <c r="BF16" s="5">
        <f>P_A_R[[#This Row],[10+]]-P_A_R[[#This Row],[11+]]</f>
        <v>1.4700000000000824E-3</v>
      </c>
      <c r="BG16" s="5">
        <f>P_A_R[[#This Row],[11+]]-P_A_R[[#This Row],[12+]]</f>
        <v>2.1099999999999453E-3</v>
      </c>
      <c r="BH16" s="5">
        <f>P_A_R[[#This Row],[12+]]-P_A_R[[#This Row],[13+]]</f>
        <v>2.4600000000000177E-3</v>
      </c>
      <c r="BI16" s="5">
        <f>P_A_R[[#This Row],[13+]]-P_A_R[[#This Row],[14+]]</f>
        <v>3.1099999999999461E-3</v>
      </c>
      <c r="BJ16" s="5">
        <f>P_A_R[[#This Row],[14+]]-P_A_R[[#This Row],[15+]]</f>
        <v>3.8799999999999946E-3</v>
      </c>
      <c r="BK16" s="5">
        <f>P_A_R[[#This Row],[15+]]-P_A_R[[#This Row],[16+]]</f>
        <v>4.790000000000072E-3</v>
      </c>
      <c r="BL16" s="5">
        <f>P_A_R[[#This Row],[16+]]-P_A_R[[#This Row],[17+]]</f>
        <v>5.8500000000000218E-3</v>
      </c>
      <c r="BM16" s="5">
        <f>P_A_R[[#This Row],[17+]]-P_A_R[[#This Row],[18+]]</f>
        <v>7.0799999999999752E-3</v>
      </c>
      <c r="BN16" s="5">
        <f>P_A_R[[#This Row],[18+]]-P_A_R[[#This Row],[19+]]</f>
        <v>8.479999999999932E-3</v>
      </c>
      <c r="BO16" s="5">
        <f>P_A_R[[#This Row],[19+]]-P_A_R[[#This Row],[20+]]</f>
        <v>1.0070000000000023E-2</v>
      </c>
      <c r="BP16" s="5">
        <f>P_A_R[[#This Row],[20+]]-P_A_R[[#This Row],[21+]]</f>
        <v>1.1820000000000053E-2</v>
      </c>
      <c r="BQ16" s="5">
        <f>P_A_R[[#This Row],[21+]]-P_A_R[[#This Row],[22+]]</f>
        <v>1.3749999999999929E-2</v>
      </c>
      <c r="BR16" s="5">
        <f>P_A_R[[#This Row],[22+]]-P_A_R[[#This Row],[23+]]</f>
        <v>1.5830000000000011E-2</v>
      </c>
      <c r="BS16" s="5">
        <f>P_A_R[[#This Row],[23+]]-P_A_R[[#This Row],[24+]]</f>
        <v>1.8040000000000056E-2</v>
      </c>
      <c r="BT16" s="5">
        <f>P_A_R[[#This Row],[24+]]-P_A_R[[#This Row],[25+]]</f>
        <v>2.0359999999999934E-2</v>
      </c>
      <c r="BU16" s="5">
        <f>P_A_R[[#This Row],[25+]]-P_A_R[[#This Row],[26+]]</f>
        <v>2.2750000000000048E-2</v>
      </c>
      <c r="BV16" s="5">
        <f>P_A_R[[#This Row],[26+]]-P_A_R[[#This Row],[27+]]</f>
        <v>2.515999999999996E-2</v>
      </c>
      <c r="BW16" s="5">
        <f>P_A_R[[#This Row],[27+]]-P_A_R[[#This Row],[28+]]</f>
        <v>3.0450000000000088E-2</v>
      </c>
      <c r="BX16" s="5">
        <f>P_A_R[[#This Row],[28+]]-P_A_R[[#This Row],[29+]]</f>
        <v>3.0099999999999905E-2</v>
      </c>
      <c r="BY16" s="5">
        <f>P_A_R[[#This Row],[29+]]-P_A_R[[#This Row],[30+]]</f>
        <v>3.2290000000000041E-2</v>
      </c>
      <c r="BZ16" s="5">
        <f>P_A_R[[#This Row],[30+]]-P_A_R[[#This Row],[31+]]</f>
        <v>3.4290000000000043E-2</v>
      </c>
      <c r="CA16" s="5">
        <f>P_A_R[[#This Row],[31+]]-P_A_R[[#This Row],[32+]]</f>
        <v>3.6039999999999961E-2</v>
      </c>
      <c r="CB16" s="5">
        <f>P_A_R[[#This Row],[32+]]-P_A_R[[#This Row],[33+]]</f>
        <v>3.7510000000000043E-2</v>
      </c>
      <c r="CC16" s="5">
        <f>P_A_R[[#This Row],[33+]]-P_A_R[[#This Row],[34+]]</f>
        <v>3.8649999999999962E-2</v>
      </c>
      <c r="CD16" s="5">
        <f>P_A_R[[#This Row],[34+]]-P_A_R[[#This Row],[35+]]</f>
        <v>3.9429999999999965E-2</v>
      </c>
      <c r="CE16" s="5">
        <f>P_A_R[[#This Row],[35+]]-P_A_R[[#This Row],[36+]]</f>
        <v>3.9830000000000032E-2</v>
      </c>
      <c r="CF16" s="5">
        <f>P_A_R[[#This Row],[36+]]-P_A_R[[#This Row],[37+]]</f>
        <v>3.9829999999999977E-2</v>
      </c>
      <c r="CG16" s="5">
        <f>P_A_R[[#This Row],[37+]]-P_A_R[[#This Row],[38+]]</f>
        <v>3.9430000000000021E-2</v>
      </c>
      <c r="CH16" s="5">
        <f>P_A_R[[#This Row],[38+]]-P_A_R[[#This Row],[39+]]</f>
        <v>3.8650000000000018E-2</v>
      </c>
      <c r="CI16" s="5">
        <f>P_A_R[[#This Row],[39+]]-P_A_R[[#This Row],[40+]]</f>
        <v>3.7509999999999988E-2</v>
      </c>
      <c r="CJ16" s="5">
        <f>P_A_R[[#This Row],[40+]]-P_A_R[[#This Row],[41+]]</f>
        <v>3.6040000000000016E-2</v>
      </c>
      <c r="CK16" s="5">
        <f>P_A_R[[#This Row],[41+]]-P_A_R[[#This Row],[42+]]</f>
        <v>3.4289999999999987E-2</v>
      </c>
      <c r="CL16" s="5">
        <f>P_A_R[[#This Row],[42+]]-P_A_R[[#This Row],[43+]]</f>
        <v>3.2289999999999985E-2</v>
      </c>
      <c r="CM16" s="5">
        <f>P_A_R[[#This Row],[43+]]-P_A_R[[#This Row],[44+]]</f>
        <v>3.0100000000000016E-2</v>
      </c>
      <c r="CN16" s="5">
        <f>P_A_R[[#This Row],[44+]]-P_A_R[[#This Row],[45+]]</f>
        <v>3.0450000000000005E-2</v>
      </c>
      <c r="CO16" s="5">
        <f>P_A_R[[#This Row],[45+]]-P_A_R[[#This Row],[46+]]</f>
        <v>2.5159999999999988E-2</v>
      </c>
      <c r="CP16" s="5">
        <f>P_A_R[[#This Row],[46+]]-P_A_R[[#This Row],[47+]]</f>
        <v>2.2749999999999992E-2</v>
      </c>
      <c r="CQ16" s="5">
        <f>P_A_R[[#This Row],[47+]]-P_A_R[[#This Row],[48+]]</f>
        <v>2.0360000000000003E-2</v>
      </c>
      <c r="CR16" s="5">
        <f>P_A_R[[#This Row],[48+]]-P_A_R[[#This Row],[49+]]</f>
        <v>1.804E-2</v>
      </c>
      <c r="CS16" s="5">
        <f>P_A_R[[#This Row],[49+]]-P_A_R[[#This Row],[50+]]</f>
        <v>1.5830000000000011E-2</v>
      </c>
      <c r="CT16" s="5">
        <f>P_A_R[[#This Row],[50+]]-P_A_R[[#This Row],[51+]]</f>
        <v>1.3749999999999998E-2</v>
      </c>
      <c r="CU16" s="5">
        <f>P_A_R[[#This Row],[51+]]-P_A_R[[#This Row],[52+]]</f>
        <v>1.1819999999999997E-2</v>
      </c>
      <c r="CV16" s="5">
        <f>P_A_R[[#This Row],[52+]]-P_A_R[[#This Row],[53+]]</f>
        <v>1.0069999999999996E-2</v>
      </c>
      <c r="CW16" s="5">
        <f>P_A_R[[#This Row],[53+]]-P_A_R[[#This Row],[54+]]</f>
        <v>8.4800000000000014E-3</v>
      </c>
      <c r="CX16" s="5">
        <f>P_A_R[[#This Row],[54+]]-P_A_R[[#This Row],[55+]]</f>
        <v>7.0799999999999995E-3</v>
      </c>
      <c r="CY16" s="5">
        <f>P_A_R[[#This Row],[55+]]-P_A_R[[#This Row],[56+]]</f>
        <v>5.850000000000001E-3</v>
      </c>
      <c r="CZ16" s="5">
        <f>P_A_R[[#This Row],[56+]]-P_A_R[[#This Row],[57+]]</f>
        <v>4.7899999999999991E-3</v>
      </c>
      <c r="DA16" s="5">
        <f>P_A_R[[#This Row],[57+]]-P_A_R[[#This Row],[58+]]</f>
        <v>3.8800000000000015E-3</v>
      </c>
      <c r="DB16" s="5">
        <f>P_A_R[[#This Row],[58+]]-P_A_R[[#This Row],[59+]]</f>
        <v>3.1099999999999999E-3</v>
      </c>
    </row>
    <row r="17" spans="1:106" x14ac:dyDescent="0.25">
      <c r="A17" s="10">
        <v>22400717</v>
      </c>
      <c r="B17" s="13" t="s">
        <v>91</v>
      </c>
      <c r="C17" s="13" t="s">
        <v>90</v>
      </c>
      <c r="D17" s="11">
        <v>0.79166666666666663</v>
      </c>
      <c r="E17" s="9" t="str">
        <f>HYPERLINK("https://www.nba.com/stats/player/1629684/boxscores-traditional", "Grant Williams")</f>
        <v>Grant Williams</v>
      </c>
      <c r="F17">
        <v>20.399999999999999</v>
      </c>
      <c r="G17" s="4">
        <v>5.4260000000000002</v>
      </c>
      <c r="H17" s="3">
        <v>0.97257000000000005</v>
      </c>
      <c r="I17" s="3">
        <v>0.95818000000000003</v>
      </c>
      <c r="J17" s="3">
        <v>0.93942999999999999</v>
      </c>
      <c r="K17" s="3">
        <v>0.91308999999999996</v>
      </c>
      <c r="L17" s="3">
        <v>0.88100000000000001</v>
      </c>
      <c r="M17" s="3">
        <v>0.84133999999999998</v>
      </c>
      <c r="N17" s="3">
        <v>0.79103000000000001</v>
      </c>
      <c r="O17" s="3">
        <v>0.73565000000000003</v>
      </c>
      <c r="P17" s="3">
        <v>0.67003000000000001</v>
      </c>
      <c r="Q17" s="3">
        <v>0.60257000000000005</v>
      </c>
      <c r="R17" s="3">
        <v>0.52790000000000004</v>
      </c>
      <c r="S17" s="3">
        <v>0.45619999999999999</v>
      </c>
      <c r="T17" s="3">
        <v>0.38590999999999998</v>
      </c>
      <c r="U17" s="3">
        <v>0.31561</v>
      </c>
      <c r="V17" s="3">
        <v>0.25463000000000002</v>
      </c>
      <c r="W17" s="3">
        <v>0.19766</v>
      </c>
      <c r="X17" s="3">
        <v>0.15151000000000001</v>
      </c>
      <c r="Y17" s="3">
        <v>0.11123</v>
      </c>
      <c r="Z17" s="3">
        <v>8.0759999999999998E-2</v>
      </c>
      <c r="AA17" s="3">
        <v>5.7049999999999997E-2</v>
      </c>
      <c r="AB17" s="3">
        <v>3.8359999999999998E-2</v>
      </c>
      <c r="AC17" s="3">
        <v>2.5590000000000002E-2</v>
      </c>
      <c r="AD17" s="3">
        <v>1.618E-2</v>
      </c>
      <c r="AE17" s="3">
        <v>1.017E-2</v>
      </c>
      <c r="AF17" s="3">
        <v>6.0400000000000002E-3</v>
      </c>
      <c r="AG17" s="3">
        <v>3.5699999999999998E-3</v>
      </c>
      <c r="AH17" s="3">
        <v>1.99E-3</v>
      </c>
      <c r="AI17" s="3">
        <v>1.1100000000000001E-3</v>
      </c>
      <c r="AJ17" s="3">
        <v>5.9999999999999995E-4</v>
      </c>
      <c r="AK17" s="3">
        <v>2.9999999999999997E-4</v>
      </c>
      <c r="AL17" s="3">
        <v>1.4999999999999999E-4</v>
      </c>
      <c r="AM17" s="3">
        <v>6.9999999999999994E-5</v>
      </c>
      <c r="AN17" s="3">
        <v>3.0000000000000001E-5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5">
        <f>P_A_R[[#This Row],[10+]]-P_A_R[[#This Row],[11+]]</f>
        <v>1.4390000000000014E-2</v>
      </c>
      <c r="BG17" s="5">
        <f>P_A_R[[#This Row],[11+]]-P_A_R[[#This Row],[12+]]</f>
        <v>1.8750000000000044E-2</v>
      </c>
      <c r="BH17" s="5">
        <f>P_A_R[[#This Row],[12+]]-P_A_R[[#This Row],[13+]]</f>
        <v>2.634000000000003E-2</v>
      </c>
      <c r="BI17" s="5">
        <f>P_A_R[[#This Row],[13+]]-P_A_R[[#This Row],[14+]]</f>
        <v>3.2089999999999952E-2</v>
      </c>
      <c r="BJ17" s="5">
        <f>P_A_R[[#This Row],[14+]]-P_A_R[[#This Row],[15+]]</f>
        <v>3.9660000000000029E-2</v>
      </c>
      <c r="BK17" s="5">
        <f>P_A_R[[#This Row],[15+]]-P_A_R[[#This Row],[16+]]</f>
        <v>5.0309999999999966E-2</v>
      </c>
      <c r="BL17" s="5">
        <f>P_A_R[[#This Row],[16+]]-P_A_R[[#This Row],[17+]]</f>
        <v>5.5379999999999985E-2</v>
      </c>
      <c r="BM17" s="5">
        <f>P_A_R[[#This Row],[17+]]-P_A_R[[#This Row],[18+]]</f>
        <v>6.5620000000000012E-2</v>
      </c>
      <c r="BN17" s="5">
        <f>P_A_R[[#This Row],[18+]]-P_A_R[[#This Row],[19+]]</f>
        <v>6.7459999999999964E-2</v>
      </c>
      <c r="BO17" s="5">
        <f>P_A_R[[#This Row],[19+]]-P_A_R[[#This Row],[20+]]</f>
        <v>7.4670000000000014E-2</v>
      </c>
      <c r="BP17" s="5">
        <f>P_A_R[[#This Row],[20+]]-P_A_R[[#This Row],[21+]]</f>
        <v>7.1700000000000041E-2</v>
      </c>
      <c r="BQ17" s="5">
        <f>P_A_R[[#This Row],[21+]]-P_A_R[[#This Row],[22+]]</f>
        <v>7.0290000000000019E-2</v>
      </c>
      <c r="BR17" s="5">
        <f>P_A_R[[#This Row],[22+]]-P_A_R[[#This Row],[23+]]</f>
        <v>7.0299999999999974E-2</v>
      </c>
      <c r="BS17" s="5">
        <f>P_A_R[[#This Row],[23+]]-P_A_R[[#This Row],[24+]]</f>
        <v>6.0979999999999979E-2</v>
      </c>
      <c r="BT17" s="5">
        <f>P_A_R[[#This Row],[24+]]-P_A_R[[#This Row],[25+]]</f>
        <v>5.6970000000000021E-2</v>
      </c>
      <c r="BU17" s="5">
        <f>P_A_R[[#This Row],[25+]]-P_A_R[[#This Row],[26+]]</f>
        <v>4.6149999999999997E-2</v>
      </c>
      <c r="BV17" s="5">
        <f>P_A_R[[#This Row],[26+]]-P_A_R[[#This Row],[27+]]</f>
        <v>4.028000000000001E-2</v>
      </c>
      <c r="BW17" s="5">
        <f>P_A_R[[#This Row],[27+]]-P_A_R[[#This Row],[28+]]</f>
        <v>3.0469999999999997E-2</v>
      </c>
      <c r="BX17" s="5">
        <f>P_A_R[[#This Row],[28+]]-P_A_R[[#This Row],[29+]]</f>
        <v>2.3710000000000002E-2</v>
      </c>
      <c r="BY17" s="5">
        <f>P_A_R[[#This Row],[29+]]-P_A_R[[#This Row],[30+]]</f>
        <v>1.8689999999999998E-2</v>
      </c>
      <c r="BZ17" s="5">
        <f>P_A_R[[#This Row],[30+]]-P_A_R[[#This Row],[31+]]</f>
        <v>1.2769999999999997E-2</v>
      </c>
      <c r="CA17" s="5">
        <f>P_A_R[[#This Row],[31+]]-P_A_R[[#This Row],[32+]]</f>
        <v>9.4100000000000017E-3</v>
      </c>
      <c r="CB17" s="5">
        <f>P_A_R[[#This Row],[32+]]-P_A_R[[#This Row],[33+]]</f>
        <v>6.0099999999999997E-3</v>
      </c>
      <c r="CC17" s="5">
        <f>P_A_R[[#This Row],[33+]]-P_A_R[[#This Row],[34+]]</f>
        <v>4.13E-3</v>
      </c>
      <c r="CD17" s="5">
        <f>P_A_R[[#This Row],[34+]]-P_A_R[[#This Row],[35+]]</f>
        <v>2.4700000000000004E-3</v>
      </c>
      <c r="CE17" s="5">
        <f>P_A_R[[#This Row],[35+]]-P_A_R[[#This Row],[36+]]</f>
        <v>1.5799999999999998E-3</v>
      </c>
      <c r="CF17" s="5">
        <f>P_A_R[[#This Row],[36+]]-P_A_R[[#This Row],[37+]]</f>
        <v>8.7999999999999992E-4</v>
      </c>
      <c r="CG17" s="5">
        <f>P_A_R[[#This Row],[37+]]-P_A_R[[#This Row],[38+]]</f>
        <v>5.1000000000000015E-4</v>
      </c>
      <c r="CH17" s="5">
        <f>P_A_R[[#This Row],[38+]]-P_A_R[[#This Row],[39+]]</f>
        <v>2.9999999999999997E-4</v>
      </c>
      <c r="CI17" s="5">
        <f>P_A_R[[#This Row],[39+]]-P_A_R[[#This Row],[40+]]</f>
        <v>1.4999999999999999E-4</v>
      </c>
      <c r="CJ17" s="5">
        <f>P_A_R[[#This Row],[40+]]-P_A_R[[#This Row],[41+]]</f>
        <v>7.9999999999999993E-5</v>
      </c>
      <c r="CK17" s="5">
        <f>P_A_R[[#This Row],[41+]]-P_A_R[[#This Row],[42+]]</f>
        <v>3.9999999999999996E-5</v>
      </c>
      <c r="CL17" s="5">
        <f>P_A_R[[#This Row],[42+]]-P_A_R[[#This Row],[43+]]</f>
        <v>3.0000000000000001E-5</v>
      </c>
      <c r="CM17" s="5">
        <f>P_A_R[[#This Row],[43+]]-P_A_R[[#This Row],[44+]]</f>
        <v>0</v>
      </c>
      <c r="CN17" s="5">
        <f>P_A_R[[#This Row],[44+]]-P_A_R[[#This Row],[45+]]</f>
        <v>0</v>
      </c>
      <c r="CO17" s="5">
        <f>P_A_R[[#This Row],[45+]]-P_A_R[[#This Row],[46+]]</f>
        <v>0</v>
      </c>
      <c r="CP17" s="5">
        <f>P_A_R[[#This Row],[46+]]-P_A_R[[#This Row],[47+]]</f>
        <v>0</v>
      </c>
      <c r="CQ17" s="5">
        <f>P_A_R[[#This Row],[47+]]-P_A_R[[#This Row],[48+]]</f>
        <v>0</v>
      </c>
      <c r="CR17" s="5">
        <f>P_A_R[[#This Row],[48+]]-P_A_R[[#This Row],[49+]]</f>
        <v>0</v>
      </c>
      <c r="CS17" s="5">
        <f>P_A_R[[#This Row],[49+]]-P_A_R[[#This Row],[50+]]</f>
        <v>0</v>
      </c>
      <c r="CT17" s="5">
        <f>P_A_R[[#This Row],[50+]]-P_A_R[[#This Row],[51+]]</f>
        <v>0</v>
      </c>
      <c r="CU17" s="5">
        <f>P_A_R[[#This Row],[51+]]-P_A_R[[#This Row],[52+]]</f>
        <v>0</v>
      </c>
      <c r="CV17" s="5">
        <f>P_A_R[[#This Row],[52+]]-P_A_R[[#This Row],[53+]]</f>
        <v>0</v>
      </c>
      <c r="CW17" s="5">
        <f>P_A_R[[#This Row],[53+]]-P_A_R[[#This Row],[54+]]</f>
        <v>0</v>
      </c>
      <c r="CX17" s="5">
        <f>P_A_R[[#This Row],[54+]]-P_A_R[[#This Row],[55+]]</f>
        <v>0</v>
      </c>
      <c r="CY17" s="5">
        <f>P_A_R[[#This Row],[55+]]-P_A_R[[#This Row],[56+]]</f>
        <v>0</v>
      </c>
      <c r="CZ17" s="5">
        <f>P_A_R[[#This Row],[56+]]-P_A_R[[#This Row],[57+]]</f>
        <v>0</v>
      </c>
      <c r="DA17" s="5">
        <f>P_A_R[[#This Row],[57+]]-P_A_R[[#This Row],[58+]]</f>
        <v>0</v>
      </c>
      <c r="DB17" s="5">
        <f>P_A_R[[#This Row],[58+]]-P_A_R[[#This Row],[59+]]</f>
        <v>0</v>
      </c>
    </row>
    <row r="18" spans="1:106" x14ac:dyDescent="0.25">
      <c r="A18" s="10">
        <v>22400717</v>
      </c>
      <c r="B18" s="13" t="s">
        <v>91</v>
      </c>
      <c r="C18" s="13" t="s">
        <v>90</v>
      </c>
      <c r="D18" s="11">
        <v>0.79166666666666663</v>
      </c>
      <c r="E18" s="9" t="str">
        <f>HYPERLINK("https://www.nba.com/stats/player/1642354/boxscores-traditional", "KJ Simpson")</f>
        <v>KJ Simpson</v>
      </c>
      <c r="F18">
        <v>15.2</v>
      </c>
      <c r="G18" s="4">
        <v>3.544</v>
      </c>
      <c r="H18" s="3">
        <v>0.92922000000000005</v>
      </c>
      <c r="I18" s="3">
        <v>0.88297999999999999</v>
      </c>
      <c r="J18" s="3">
        <v>0.81594</v>
      </c>
      <c r="K18" s="3">
        <v>0.73236999999999997</v>
      </c>
      <c r="L18" s="3">
        <v>0.63307000000000002</v>
      </c>
      <c r="M18" s="3">
        <v>0.52392000000000005</v>
      </c>
      <c r="N18" s="3">
        <v>0.40905000000000002</v>
      </c>
      <c r="O18" s="3">
        <v>0.30503000000000002</v>
      </c>
      <c r="P18" s="3">
        <v>0.21476000000000001</v>
      </c>
      <c r="Q18" s="3">
        <v>0.14230999999999999</v>
      </c>
      <c r="R18" s="3">
        <v>8.8510000000000005E-2</v>
      </c>
      <c r="S18" s="3">
        <v>5.0500000000000003E-2</v>
      </c>
      <c r="T18" s="3">
        <v>2.743E-2</v>
      </c>
      <c r="U18" s="3">
        <v>1.3899999999999999E-2</v>
      </c>
      <c r="V18" s="3">
        <v>6.5700000000000003E-3</v>
      </c>
      <c r="W18" s="3">
        <v>2.8E-3</v>
      </c>
      <c r="X18" s="3">
        <v>1.14E-3</v>
      </c>
      <c r="Y18" s="3">
        <v>4.2999999999999999E-4</v>
      </c>
      <c r="Z18" s="3">
        <v>1.4999999999999999E-4</v>
      </c>
      <c r="AA18" s="3">
        <v>5.0000000000000002E-5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5">
        <f>P_A_R[[#This Row],[10+]]-P_A_R[[#This Row],[11+]]</f>
        <v>4.6240000000000059E-2</v>
      </c>
      <c r="BG18" s="5">
        <f>P_A_R[[#This Row],[11+]]-P_A_R[[#This Row],[12+]]</f>
        <v>6.7039999999999988E-2</v>
      </c>
      <c r="BH18" s="5">
        <f>P_A_R[[#This Row],[12+]]-P_A_R[[#This Row],[13+]]</f>
        <v>8.3570000000000033E-2</v>
      </c>
      <c r="BI18" s="5">
        <f>P_A_R[[#This Row],[13+]]-P_A_R[[#This Row],[14+]]</f>
        <v>9.9299999999999944E-2</v>
      </c>
      <c r="BJ18" s="5">
        <f>P_A_R[[#This Row],[14+]]-P_A_R[[#This Row],[15+]]</f>
        <v>0.10914999999999997</v>
      </c>
      <c r="BK18" s="5">
        <f>P_A_R[[#This Row],[15+]]-P_A_R[[#This Row],[16+]]</f>
        <v>0.11487000000000003</v>
      </c>
      <c r="BL18" s="5">
        <f>P_A_R[[#This Row],[16+]]-P_A_R[[#This Row],[17+]]</f>
        <v>0.10402</v>
      </c>
      <c r="BM18" s="5">
        <f>P_A_R[[#This Row],[17+]]-P_A_R[[#This Row],[18+]]</f>
        <v>9.0270000000000017E-2</v>
      </c>
      <c r="BN18" s="5">
        <f>P_A_R[[#This Row],[18+]]-P_A_R[[#This Row],[19+]]</f>
        <v>7.2450000000000014E-2</v>
      </c>
      <c r="BO18" s="5">
        <f>P_A_R[[#This Row],[19+]]-P_A_R[[#This Row],[20+]]</f>
        <v>5.3799999999999987E-2</v>
      </c>
      <c r="BP18" s="5">
        <f>P_A_R[[#This Row],[20+]]-P_A_R[[#This Row],[21+]]</f>
        <v>3.8010000000000002E-2</v>
      </c>
      <c r="BQ18" s="5">
        <f>P_A_R[[#This Row],[21+]]-P_A_R[[#This Row],[22+]]</f>
        <v>2.3070000000000004E-2</v>
      </c>
      <c r="BR18" s="5">
        <f>P_A_R[[#This Row],[22+]]-P_A_R[[#This Row],[23+]]</f>
        <v>1.353E-2</v>
      </c>
      <c r="BS18" s="5">
        <f>P_A_R[[#This Row],[23+]]-P_A_R[[#This Row],[24+]]</f>
        <v>7.3299999999999988E-3</v>
      </c>
      <c r="BT18" s="5">
        <f>P_A_R[[#This Row],[24+]]-P_A_R[[#This Row],[25+]]</f>
        <v>3.7700000000000003E-3</v>
      </c>
      <c r="BU18" s="5">
        <f>P_A_R[[#This Row],[25+]]-P_A_R[[#This Row],[26+]]</f>
        <v>1.66E-3</v>
      </c>
      <c r="BV18" s="5">
        <f>P_A_R[[#This Row],[26+]]-P_A_R[[#This Row],[27+]]</f>
        <v>7.0999999999999991E-4</v>
      </c>
      <c r="BW18" s="5">
        <f>P_A_R[[#This Row],[27+]]-P_A_R[[#This Row],[28+]]</f>
        <v>2.7999999999999998E-4</v>
      </c>
      <c r="BX18" s="5">
        <f>P_A_R[[#This Row],[28+]]-P_A_R[[#This Row],[29+]]</f>
        <v>9.9999999999999991E-5</v>
      </c>
      <c r="BY18" s="5">
        <f>P_A_R[[#This Row],[29+]]-P_A_R[[#This Row],[30+]]</f>
        <v>5.0000000000000002E-5</v>
      </c>
      <c r="BZ18" s="5">
        <f>P_A_R[[#This Row],[30+]]-P_A_R[[#This Row],[31+]]</f>
        <v>0</v>
      </c>
      <c r="CA18" s="5">
        <f>P_A_R[[#This Row],[31+]]-P_A_R[[#This Row],[32+]]</f>
        <v>0</v>
      </c>
      <c r="CB18" s="5">
        <f>P_A_R[[#This Row],[32+]]-P_A_R[[#This Row],[33+]]</f>
        <v>0</v>
      </c>
      <c r="CC18" s="5">
        <f>P_A_R[[#This Row],[33+]]-P_A_R[[#This Row],[34+]]</f>
        <v>0</v>
      </c>
      <c r="CD18" s="5">
        <f>P_A_R[[#This Row],[34+]]-P_A_R[[#This Row],[35+]]</f>
        <v>0</v>
      </c>
      <c r="CE18" s="5">
        <f>P_A_R[[#This Row],[35+]]-P_A_R[[#This Row],[36+]]</f>
        <v>0</v>
      </c>
      <c r="CF18" s="5">
        <f>P_A_R[[#This Row],[36+]]-P_A_R[[#This Row],[37+]]</f>
        <v>0</v>
      </c>
      <c r="CG18" s="5">
        <f>P_A_R[[#This Row],[37+]]-P_A_R[[#This Row],[38+]]</f>
        <v>0</v>
      </c>
      <c r="CH18" s="5">
        <f>P_A_R[[#This Row],[38+]]-P_A_R[[#This Row],[39+]]</f>
        <v>0</v>
      </c>
      <c r="CI18" s="5">
        <f>P_A_R[[#This Row],[39+]]-P_A_R[[#This Row],[40+]]</f>
        <v>0</v>
      </c>
      <c r="CJ18" s="5">
        <f>P_A_R[[#This Row],[40+]]-P_A_R[[#This Row],[41+]]</f>
        <v>0</v>
      </c>
      <c r="CK18" s="5">
        <f>P_A_R[[#This Row],[41+]]-P_A_R[[#This Row],[42+]]</f>
        <v>0</v>
      </c>
      <c r="CL18" s="5">
        <f>P_A_R[[#This Row],[42+]]-P_A_R[[#This Row],[43+]]</f>
        <v>0</v>
      </c>
      <c r="CM18" s="5">
        <f>P_A_R[[#This Row],[43+]]-P_A_R[[#This Row],[44+]]</f>
        <v>0</v>
      </c>
      <c r="CN18" s="5">
        <f>P_A_R[[#This Row],[44+]]-P_A_R[[#This Row],[45+]]</f>
        <v>0</v>
      </c>
      <c r="CO18" s="5">
        <f>P_A_R[[#This Row],[45+]]-P_A_R[[#This Row],[46+]]</f>
        <v>0</v>
      </c>
      <c r="CP18" s="5">
        <f>P_A_R[[#This Row],[46+]]-P_A_R[[#This Row],[47+]]</f>
        <v>0</v>
      </c>
      <c r="CQ18" s="5">
        <f>P_A_R[[#This Row],[47+]]-P_A_R[[#This Row],[48+]]</f>
        <v>0</v>
      </c>
      <c r="CR18" s="5">
        <f>P_A_R[[#This Row],[48+]]-P_A_R[[#This Row],[49+]]</f>
        <v>0</v>
      </c>
      <c r="CS18" s="5">
        <f>P_A_R[[#This Row],[49+]]-P_A_R[[#This Row],[50+]]</f>
        <v>0</v>
      </c>
      <c r="CT18" s="5">
        <f>P_A_R[[#This Row],[50+]]-P_A_R[[#This Row],[51+]]</f>
        <v>0</v>
      </c>
      <c r="CU18" s="5">
        <f>P_A_R[[#This Row],[51+]]-P_A_R[[#This Row],[52+]]</f>
        <v>0</v>
      </c>
      <c r="CV18" s="5">
        <f>P_A_R[[#This Row],[52+]]-P_A_R[[#This Row],[53+]]</f>
        <v>0</v>
      </c>
      <c r="CW18" s="5">
        <f>P_A_R[[#This Row],[53+]]-P_A_R[[#This Row],[54+]]</f>
        <v>0</v>
      </c>
      <c r="CX18" s="5">
        <f>P_A_R[[#This Row],[54+]]-P_A_R[[#This Row],[55+]]</f>
        <v>0</v>
      </c>
      <c r="CY18" s="5">
        <f>P_A_R[[#This Row],[55+]]-P_A_R[[#This Row],[56+]]</f>
        <v>0</v>
      </c>
      <c r="CZ18" s="5">
        <f>P_A_R[[#This Row],[56+]]-P_A_R[[#This Row],[57+]]</f>
        <v>0</v>
      </c>
      <c r="DA18" s="5">
        <f>P_A_R[[#This Row],[57+]]-P_A_R[[#This Row],[58+]]</f>
        <v>0</v>
      </c>
      <c r="DB18" s="5">
        <f>P_A_R[[#This Row],[58+]]-P_A_R[[#This Row],[59+]]</f>
        <v>0</v>
      </c>
    </row>
    <row r="19" spans="1:106" x14ac:dyDescent="0.25">
      <c r="A19" s="10">
        <v>22400717</v>
      </c>
      <c r="B19" s="13" t="s">
        <v>91</v>
      </c>
      <c r="C19" s="13" t="s">
        <v>90</v>
      </c>
      <c r="D19" s="11">
        <v>0.79166666666666663</v>
      </c>
      <c r="E19" s="9" t="str">
        <f>HYPERLINK("https://www.nba.com/stats/player/1631217/boxscores-traditional", "Moussa Diabaté")</f>
        <v>Moussa Diabaté</v>
      </c>
      <c r="F19">
        <v>18</v>
      </c>
      <c r="G19" s="4">
        <v>6.4189999999999996</v>
      </c>
      <c r="H19" s="3">
        <v>0.89434999999999998</v>
      </c>
      <c r="I19" s="3">
        <v>0.86214000000000002</v>
      </c>
      <c r="J19" s="3">
        <v>0.82381000000000004</v>
      </c>
      <c r="K19" s="3">
        <v>0.7823</v>
      </c>
      <c r="L19" s="3">
        <v>0.73236999999999997</v>
      </c>
      <c r="M19" s="3">
        <v>0.68081999999999998</v>
      </c>
      <c r="N19" s="3">
        <v>0.62172000000000005</v>
      </c>
      <c r="O19" s="3">
        <v>0.56355999999999995</v>
      </c>
      <c r="P19" s="3">
        <v>0.5</v>
      </c>
      <c r="Q19" s="3">
        <v>0.43643999999999999</v>
      </c>
      <c r="R19" s="3">
        <v>0.37828000000000001</v>
      </c>
      <c r="S19" s="3">
        <v>0.31918000000000002</v>
      </c>
      <c r="T19" s="3">
        <v>0.26762999999999998</v>
      </c>
      <c r="U19" s="3">
        <v>0.2177</v>
      </c>
      <c r="V19" s="3">
        <v>0.17619000000000001</v>
      </c>
      <c r="W19" s="3">
        <v>0.13786000000000001</v>
      </c>
      <c r="X19" s="3">
        <v>0.10564999999999999</v>
      </c>
      <c r="Y19" s="3">
        <v>8.0759999999999998E-2</v>
      </c>
      <c r="Z19" s="3">
        <v>5.9380000000000002E-2</v>
      </c>
      <c r="AA19" s="3">
        <v>4.3630000000000002E-2</v>
      </c>
      <c r="AB19" s="3">
        <v>3.074E-2</v>
      </c>
      <c r="AC19" s="3">
        <v>2.1180000000000001E-2</v>
      </c>
      <c r="AD19" s="3">
        <v>1.4630000000000001E-2</v>
      </c>
      <c r="AE19" s="3">
        <v>9.6399999999999993E-3</v>
      </c>
      <c r="AF19" s="3">
        <v>6.3899999999999998E-3</v>
      </c>
      <c r="AG19" s="3">
        <v>4.0200000000000001E-3</v>
      </c>
      <c r="AH19" s="3">
        <v>2.5600000000000002E-3</v>
      </c>
      <c r="AI19" s="3">
        <v>1.5399999999999999E-3</v>
      </c>
      <c r="AJ19" s="3">
        <v>8.9999999999999998E-4</v>
      </c>
      <c r="AK19" s="3">
        <v>5.4000000000000001E-4</v>
      </c>
      <c r="AL19" s="3">
        <v>2.9999999999999997E-4</v>
      </c>
      <c r="AM19" s="3">
        <v>1.7000000000000001E-4</v>
      </c>
      <c r="AN19" s="3">
        <v>9.0000000000000006E-5</v>
      </c>
      <c r="AO19" s="3">
        <v>5.0000000000000002E-5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5">
        <f>P_A_R[[#This Row],[10+]]-P_A_R[[#This Row],[11+]]</f>
        <v>3.2209999999999961E-2</v>
      </c>
      <c r="BG19" s="5">
        <f>P_A_R[[#This Row],[11+]]-P_A_R[[#This Row],[12+]]</f>
        <v>3.8329999999999975E-2</v>
      </c>
      <c r="BH19" s="5">
        <f>P_A_R[[#This Row],[12+]]-P_A_R[[#This Row],[13+]]</f>
        <v>4.1510000000000047E-2</v>
      </c>
      <c r="BI19" s="5">
        <f>P_A_R[[#This Row],[13+]]-P_A_R[[#This Row],[14+]]</f>
        <v>4.993000000000003E-2</v>
      </c>
      <c r="BJ19" s="5">
        <f>P_A_R[[#This Row],[14+]]-P_A_R[[#This Row],[15+]]</f>
        <v>5.1549999999999985E-2</v>
      </c>
      <c r="BK19" s="5">
        <f>P_A_R[[#This Row],[15+]]-P_A_R[[#This Row],[16+]]</f>
        <v>5.909999999999993E-2</v>
      </c>
      <c r="BL19" s="5">
        <f>P_A_R[[#This Row],[16+]]-P_A_R[[#This Row],[17+]]</f>
        <v>5.8160000000000101E-2</v>
      </c>
      <c r="BM19" s="5">
        <f>P_A_R[[#This Row],[17+]]-P_A_R[[#This Row],[18+]]</f>
        <v>6.355999999999995E-2</v>
      </c>
      <c r="BN19" s="5">
        <f>P_A_R[[#This Row],[18+]]-P_A_R[[#This Row],[19+]]</f>
        <v>6.3560000000000005E-2</v>
      </c>
      <c r="BO19" s="5">
        <f>P_A_R[[#This Row],[19+]]-P_A_R[[#This Row],[20+]]</f>
        <v>5.8159999999999989E-2</v>
      </c>
      <c r="BP19" s="5">
        <f>P_A_R[[#This Row],[20+]]-P_A_R[[#This Row],[21+]]</f>
        <v>5.9099999999999986E-2</v>
      </c>
      <c r="BQ19" s="5">
        <f>P_A_R[[#This Row],[21+]]-P_A_R[[#This Row],[22+]]</f>
        <v>5.155000000000004E-2</v>
      </c>
      <c r="BR19" s="5">
        <f>P_A_R[[#This Row],[22+]]-P_A_R[[#This Row],[23+]]</f>
        <v>4.9929999999999974E-2</v>
      </c>
      <c r="BS19" s="5">
        <f>P_A_R[[#This Row],[23+]]-P_A_R[[#This Row],[24+]]</f>
        <v>4.1509999999999991E-2</v>
      </c>
      <c r="BT19" s="5">
        <f>P_A_R[[#This Row],[24+]]-P_A_R[[#This Row],[25+]]</f>
        <v>3.8330000000000003E-2</v>
      </c>
      <c r="BU19" s="5">
        <f>P_A_R[[#This Row],[25+]]-P_A_R[[#This Row],[26+]]</f>
        <v>3.2210000000000016E-2</v>
      </c>
      <c r="BV19" s="5">
        <f>P_A_R[[#This Row],[26+]]-P_A_R[[#This Row],[27+]]</f>
        <v>2.4889999999999995E-2</v>
      </c>
      <c r="BW19" s="5">
        <f>P_A_R[[#This Row],[27+]]-P_A_R[[#This Row],[28+]]</f>
        <v>2.1379999999999996E-2</v>
      </c>
      <c r="BX19" s="5">
        <f>P_A_R[[#This Row],[28+]]-P_A_R[[#This Row],[29+]]</f>
        <v>1.575E-2</v>
      </c>
      <c r="BY19" s="5">
        <f>P_A_R[[#This Row],[29+]]-P_A_R[[#This Row],[30+]]</f>
        <v>1.2890000000000002E-2</v>
      </c>
      <c r="BZ19" s="5">
        <f>P_A_R[[#This Row],[30+]]-P_A_R[[#This Row],[31+]]</f>
        <v>9.5599999999999991E-3</v>
      </c>
      <c r="CA19" s="5">
        <f>P_A_R[[#This Row],[31+]]-P_A_R[[#This Row],[32+]]</f>
        <v>6.5500000000000003E-3</v>
      </c>
      <c r="CB19" s="5">
        <f>P_A_R[[#This Row],[32+]]-P_A_R[[#This Row],[33+]]</f>
        <v>4.9900000000000014E-3</v>
      </c>
      <c r="CC19" s="5">
        <f>P_A_R[[#This Row],[33+]]-P_A_R[[#This Row],[34+]]</f>
        <v>3.2499999999999994E-3</v>
      </c>
      <c r="CD19" s="5">
        <f>P_A_R[[#This Row],[34+]]-P_A_R[[#This Row],[35+]]</f>
        <v>2.3699999999999997E-3</v>
      </c>
      <c r="CE19" s="5">
        <f>P_A_R[[#This Row],[35+]]-P_A_R[[#This Row],[36+]]</f>
        <v>1.4599999999999999E-3</v>
      </c>
      <c r="CF19" s="5">
        <f>P_A_R[[#This Row],[36+]]-P_A_R[[#This Row],[37+]]</f>
        <v>1.0200000000000003E-3</v>
      </c>
      <c r="CG19" s="5">
        <f>P_A_R[[#This Row],[37+]]-P_A_R[[#This Row],[38+]]</f>
        <v>6.3999999999999994E-4</v>
      </c>
      <c r="CH19" s="5">
        <f>P_A_R[[#This Row],[38+]]-P_A_R[[#This Row],[39+]]</f>
        <v>3.5999999999999997E-4</v>
      </c>
      <c r="CI19" s="5">
        <f>P_A_R[[#This Row],[39+]]-P_A_R[[#This Row],[40+]]</f>
        <v>2.4000000000000003E-4</v>
      </c>
      <c r="CJ19" s="5">
        <f>P_A_R[[#This Row],[40+]]-P_A_R[[#This Row],[41+]]</f>
        <v>1.2999999999999996E-4</v>
      </c>
      <c r="CK19" s="5">
        <f>P_A_R[[#This Row],[41+]]-P_A_R[[#This Row],[42+]]</f>
        <v>8.0000000000000007E-5</v>
      </c>
      <c r="CL19" s="5">
        <f>P_A_R[[#This Row],[42+]]-P_A_R[[#This Row],[43+]]</f>
        <v>4.0000000000000003E-5</v>
      </c>
      <c r="CM19" s="5">
        <f>P_A_R[[#This Row],[43+]]-P_A_R[[#This Row],[44+]]</f>
        <v>5.0000000000000002E-5</v>
      </c>
      <c r="CN19" s="5">
        <f>P_A_R[[#This Row],[44+]]-P_A_R[[#This Row],[45+]]</f>
        <v>0</v>
      </c>
      <c r="CO19" s="5">
        <f>P_A_R[[#This Row],[45+]]-P_A_R[[#This Row],[46+]]</f>
        <v>0</v>
      </c>
      <c r="CP19" s="5">
        <f>P_A_R[[#This Row],[46+]]-P_A_R[[#This Row],[47+]]</f>
        <v>0</v>
      </c>
      <c r="CQ19" s="5">
        <f>P_A_R[[#This Row],[47+]]-P_A_R[[#This Row],[48+]]</f>
        <v>0</v>
      </c>
      <c r="CR19" s="5">
        <f>P_A_R[[#This Row],[48+]]-P_A_R[[#This Row],[49+]]</f>
        <v>0</v>
      </c>
      <c r="CS19" s="5">
        <f>P_A_R[[#This Row],[49+]]-P_A_R[[#This Row],[50+]]</f>
        <v>0</v>
      </c>
      <c r="CT19" s="5">
        <f>P_A_R[[#This Row],[50+]]-P_A_R[[#This Row],[51+]]</f>
        <v>0</v>
      </c>
      <c r="CU19" s="5">
        <f>P_A_R[[#This Row],[51+]]-P_A_R[[#This Row],[52+]]</f>
        <v>0</v>
      </c>
      <c r="CV19" s="5">
        <f>P_A_R[[#This Row],[52+]]-P_A_R[[#This Row],[53+]]</f>
        <v>0</v>
      </c>
      <c r="CW19" s="5">
        <f>P_A_R[[#This Row],[53+]]-P_A_R[[#This Row],[54+]]</f>
        <v>0</v>
      </c>
      <c r="CX19" s="5">
        <f>P_A_R[[#This Row],[54+]]-P_A_R[[#This Row],[55+]]</f>
        <v>0</v>
      </c>
      <c r="CY19" s="5">
        <f>P_A_R[[#This Row],[55+]]-P_A_R[[#This Row],[56+]]</f>
        <v>0</v>
      </c>
      <c r="CZ19" s="5">
        <f>P_A_R[[#This Row],[56+]]-P_A_R[[#This Row],[57+]]</f>
        <v>0</v>
      </c>
      <c r="DA19" s="5">
        <f>P_A_R[[#This Row],[57+]]-P_A_R[[#This Row],[58+]]</f>
        <v>0</v>
      </c>
      <c r="DB19" s="5">
        <f>P_A_R[[#This Row],[58+]]-P_A_R[[#This Row],[59+]]</f>
        <v>0</v>
      </c>
    </row>
    <row r="20" spans="1:106" x14ac:dyDescent="0.25">
      <c r="A20" s="10">
        <v>22400717</v>
      </c>
      <c r="B20" s="13" t="s">
        <v>91</v>
      </c>
      <c r="C20" s="13" t="s">
        <v>90</v>
      </c>
      <c r="D20" s="11">
        <v>0.79166666666666663</v>
      </c>
      <c r="E20" s="9" t="str">
        <f>HYPERLINK("https://www.nba.com/stats/player/203995/boxscores-traditional", "Vasilije Micic")</f>
        <v>Vasilije Micic</v>
      </c>
      <c r="F20">
        <v>19.399999999999999</v>
      </c>
      <c r="G20" s="4">
        <v>8.1630000000000003</v>
      </c>
      <c r="H20" s="3">
        <v>0.87492999999999999</v>
      </c>
      <c r="I20" s="3">
        <v>0.84848999999999997</v>
      </c>
      <c r="J20" s="3">
        <v>0.81859000000000004</v>
      </c>
      <c r="K20" s="3">
        <v>0.7823</v>
      </c>
      <c r="L20" s="3">
        <v>0.74536999999999998</v>
      </c>
      <c r="M20" s="3">
        <v>0.70540000000000003</v>
      </c>
      <c r="N20" s="3">
        <v>0.66276000000000002</v>
      </c>
      <c r="O20" s="3">
        <v>0.61409000000000002</v>
      </c>
      <c r="P20" s="3">
        <v>0.56749000000000005</v>
      </c>
      <c r="Q20" s="3">
        <v>0.51993999999999996</v>
      </c>
      <c r="R20" s="3">
        <v>0.47210000000000002</v>
      </c>
      <c r="S20" s="3">
        <v>0.42074</v>
      </c>
      <c r="T20" s="3">
        <v>0.37447999999999998</v>
      </c>
      <c r="U20" s="3">
        <v>0.32996999999999999</v>
      </c>
      <c r="V20" s="3">
        <v>0.28774</v>
      </c>
      <c r="W20" s="3">
        <v>0.24510000000000001</v>
      </c>
      <c r="X20" s="3">
        <v>0.20896999999999999</v>
      </c>
      <c r="Y20" s="3">
        <v>0.17619000000000001</v>
      </c>
      <c r="Z20" s="3">
        <v>0.14685999999999999</v>
      </c>
      <c r="AA20" s="3">
        <v>0.11899999999999999</v>
      </c>
      <c r="AB20" s="3">
        <v>9.6799999999999997E-2</v>
      </c>
      <c r="AC20" s="3">
        <v>7.7799999999999994E-2</v>
      </c>
      <c r="AD20" s="3">
        <v>6.1780000000000002E-2</v>
      </c>
      <c r="AE20" s="3">
        <v>4.7460000000000002E-2</v>
      </c>
      <c r="AF20" s="3">
        <v>3.6729999999999999E-2</v>
      </c>
      <c r="AG20" s="3">
        <v>2.8070000000000001E-2</v>
      </c>
      <c r="AH20" s="3">
        <v>2.1180000000000001E-2</v>
      </c>
      <c r="AI20" s="3">
        <v>1.5389999999999999E-2</v>
      </c>
      <c r="AJ20" s="3">
        <v>1.1299999999999999E-2</v>
      </c>
      <c r="AK20" s="3">
        <v>8.2000000000000007E-3</v>
      </c>
      <c r="AL20" s="3">
        <v>5.8700000000000002E-3</v>
      </c>
      <c r="AM20" s="3">
        <v>4.0200000000000001E-3</v>
      </c>
      <c r="AN20" s="3">
        <v>2.8E-3</v>
      </c>
      <c r="AO20" s="3">
        <v>1.9300000000000001E-3</v>
      </c>
      <c r="AP20" s="3">
        <v>1.31E-3</v>
      </c>
      <c r="AQ20" s="3">
        <v>8.4000000000000003E-4</v>
      </c>
      <c r="AR20" s="3">
        <v>5.5999999999999995E-4</v>
      </c>
      <c r="AS20" s="3">
        <v>3.6000000000000002E-4</v>
      </c>
      <c r="AT20" s="3">
        <v>2.3000000000000001E-4</v>
      </c>
      <c r="AU20" s="3">
        <v>1.3999999999999999E-4</v>
      </c>
      <c r="AV20" s="3">
        <v>9.0000000000000006E-5</v>
      </c>
      <c r="AW20" s="3">
        <v>5.0000000000000002E-5</v>
      </c>
      <c r="AX20" s="3">
        <v>3.0000000000000001E-5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5">
        <f>P_A_R[[#This Row],[10+]]-P_A_R[[#This Row],[11+]]</f>
        <v>2.6440000000000019E-2</v>
      </c>
      <c r="BG20" s="5">
        <f>P_A_R[[#This Row],[11+]]-P_A_R[[#This Row],[12+]]</f>
        <v>2.9899999999999927E-2</v>
      </c>
      <c r="BH20" s="5">
        <f>P_A_R[[#This Row],[12+]]-P_A_R[[#This Row],[13+]]</f>
        <v>3.6290000000000044E-2</v>
      </c>
      <c r="BI20" s="5">
        <f>P_A_R[[#This Row],[13+]]-P_A_R[[#This Row],[14+]]</f>
        <v>3.6930000000000018E-2</v>
      </c>
      <c r="BJ20" s="5">
        <f>P_A_R[[#This Row],[14+]]-P_A_R[[#This Row],[15+]]</f>
        <v>3.996999999999995E-2</v>
      </c>
      <c r="BK20" s="5">
        <f>P_A_R[[#This Row],[15+]]-P_A_R[[#This Row],[16+]]</f>
        <v>4.2640000000000011E-2</v>
      </c>
      <c r="BL20" s="5">
        <f>P_A_R[[#This Row],[16+]]-P_A_R[[#This Row],[17+]]</f>
        <v>4.8669999999999991E-2</v>
      </c>
      <c r="BM20" s="5">
        <f>P_A_R[[#This Row],[17+]]-P_A_R[[#This Row],[18+]]</f>
        <v>4.6599999999999975E-2</v>
      </c>
      <c r="BN20" s="5">
        <f>P_A_R[[#This Row],[18+]]-P_A_R[[#This Row],[19+]]</f>
        <v>4.7550000000000092E-2</v>
      </c>
      <c r="BO20" s="5">
        <f>P_A_R[[#This Row],[19+]]-P_A_R[[#This Row],[20+]]</f>
        <v>4.7839999999999938E-2</v>
      </c>
      <c r="BP20" s="5">
        <f>P_A_R[[#This Row],[20+]]-P_A_R[[#This Row],[21+]]</f>
        <v>5.1360000000000017E-2</v>
      </c>
      <c r="BQ20" s="5">
        <f>P_A_R[[#This Row],[21+]]-P_A_R[[#This Row],[22+]]</f>
        <v>4.6260000000000023E-2</v>
      </c>
      <c r="BR20" s="5">
        <f>P_A_R[[#This Row],[22+]]-P_A_R[[#This Row],[23+]]</f>
        <v>4.4509999999999994E-2</v>
      </c>
      <c r="BS20" s="5">
        <f>P_A_R[[#This Row],[23+]]-P_A_R[[#This Row],[24+]]</f>
        <v>4.222999999999999E-2</v>
      </c>
      <c r="BT20" s="5">
        <f>P_A_R[[#This Row],[24+]]-P_A_R[[#This Row],[25+]]</f>
        <v>4.2639999999999983E-2</v>
      </c>
      <c r="BU20" s="5">
        <f>P_A_R[[#This Row],[25+]]-P_A_R[[#This Row],[26+]]</f>
        <v>3.6130000000000023E-2</v>
      </c>
      <c r="BV20" s="5">
        <f>P_A_R[[#This Row],[26+]]-P_A_R[[#This Row],[27+]]</f>
        <v>3.2779999999999976E-2</v>
      </c>
      <c r="BW20" s="5">
        <f>P_A_R[[#This Row],[27+]]-P_A_R[[#This Row],[28+]]</f>
        <v>2.9330000000000023E-2</v>
      </c>
      <c r="BX20" s="5">
        <f>P_A_R[[#This Row],[28+]]-P_A_R[[#This Row],[29+]]</f>
        <v>2.7859999999999996E-2</v>
      </c>
      <c r="BY20" s="5">
        <f>P_A_R[[#This Row],[29+]]-P_A_R[[#This Row],[30+]]</f>
        <v>2.2199999999999998E-2</v>
      </c>
      <c r="BZ20" s="5">
        <f>P_A_R[[#This Row],[30+]]-P_A_R[[#This Row],[31+]]</f>
        <v>1.9000000000000003E-2</v>
      </c>
      <c r="CA20" s="5">
        <f>P_A_R[[#This Row],[31+]]-P_A_R[[#This Row],[32+]]</f>
        <v>1.6019999999999993E-2</v>
      </c>
      <c r="CB20" s="5">
        <f>P_A_R[[#This Row],[32+]]-P_A_R[[#This Row],[33+]]</f>
        <v>1.4319999999999999E-2</v>
      </c>
      <c r="CC20" s="5">
        <f>P_A_R[[#This Row],[33+]]-P_A_R[[#This Row],[34+]]</f>
        <v>1.0730000000000003E-2</v>
      </c>
      <c r="CD20" s="5">
        <f>P_A_R[[#This Row],[34+]]-P_A_R[[#This Row],[35+]]</f>
        <v>8.6599999999999976E-3</v>
      </c>
      <c r="CE20" s="5">
        <f>P_A_R[[#This Row],[35+]]-P_A_R[[#This Row],[36+]]</f>
        <v>6.8900000000000003E-3</v>
      </c>
      <c r="CF20" s="5">
        <f>P_A_R[[#This Row],[36+]]-P_A_R[[#This Row],[37+]]</f>
        <v>5.7900000000000017E-3</v>
      </c>
      <c r="CG20" s="5">
        <f>P_A_R[[#This Row],[37+]]-P_A_R[[#This Row],[38+]]</f>
        <v>4.0899999999999999E-3</v>
      </c>
      <c r="CH20" s="5">
        <f>P_A_R[[#This Row],[38+]]-P_A_R[[#This Row],[39+]]</f>
        <v>3.0999999999999986E-3</v>
      </c>
      <c r="CI20" s="5">
        <f>P_A_R[[#This Row],[39+]]-P_A_R[[#This Row],[40+]]</f>
        <v>2.3300000000000005E-3</v>
      </c>
      <c r="CJ20" s="5">
        <f>P_A_R[[#This Row],[40+]]-P_A_R[[#This Row],[41+]]</f>
        <v>1.8500000000000001E-3</v>
      </c>
      <c r="CK20" s="5">
        <f>P_A_R[[#This Row],[41+]]-P_A_R[[#This Row],[42+]]</f>
        <v>1.2200000000000002E-3</v>
      </c>
      <c r="CL20" s="5">
        <f>P_A_R[[#This Row],[42+]]-P_A_R[[#This Row],[43+]]</f>
        <v>8.699999999999999E-4</v>
      </c>
      <c r="CM20" s="5">
        <f>P_A_R[[#This Row],[43+]]-P_A_R[[#This Row],[44+]]</f>
        <v>6.2000000000000011E-4</v>
      </c>
      <c r="CN20" s="5">
        <f>P_A_R[[#This Row],[44+]]-P_A_R[[#This Row],[45+]]</f>
        <v>4.6999999999999993E-4</v>
      </c>
      <c r="CO20" s="5">
        <f>P_A_R[[#This Row],[45+]]-P_A_R[[#This Row],[46+]]</f>
        <v>2.8000000000000008E-4</v>
      </c>
      <c r="CP20" s="5">
        <f>P_A_R[[#This Row],[46+]]-P_A_R[[#This Row],[47+]]</f>
        <v>1.9999999999999993E-4</v>
      </c>
      <c r="CQ20" s="5">
        <f>P_A_R[[#This Row],[47+]]-P_A_R[[#This Row],[48+]]</f>
        <v>1.3000000000000002E-4</v>
      </c>
      <c r="CR20" s="5">
        <f>P_A_R[[#This Row],[48+]]-P_A_R[[#This Row],[49+]]</f>
        <v>9.0000000000000019E-5</v>
      </c>
      <c r="CS20" s="5">
        <f>P_A_R[[#This Row],[49+]]-P_A_R[[#This Row],[50+]]</f>
        <v>4.9999999999999982E-5</v>
      </c>
      <c r="CT20" s="5">
        <f>P_A_R[[#This Row],[50+]]-P_A_R[[#This Row],[51+]]</f>
        <v>4.0000000000000003E-5</v>
      </c>
      <c r="CU20" s="5">
        <f>P_A_R[[#This Row],[51+]]-P_A_R[[#This Row],[52+]]</f>
        <v>2.0000000000000002E-5</v>
      </c>
      <c r="CV20" s="5">
        <f>P_A_R[[#This Row],[52+]]-P_A_R[[#This Row],[53+]]</f>
        <v>3.0000000000000001E-5</v>
      </c>
      <c r="CW20" s="5">
        <f>P_A_R[[#This Row],[53+]]-P_A_R[[#This Row],[54+]]</f>
        <v>0</v>
      </c>
      <c r="CX20" s="5">
        <f>P_A_R[[#This Row],[54+]]-P_A_R[[#This Row],[55+]]</f>
        <v>0</v>
      </c>
      <c r="CY20" s="5">
        <f>P_A_R[[#This Row],[55+]]-P_A_R[[#This Row],[56+]]</f>
        <v>0</v>
      </c>
      <c r="CZ20" s="5">
        <f>P_A_R[[#This Row],[56+]]-P_A_R[[#This Row],[57+]]</f>
        <v>0</v>
      </c>
      <c r="DA20" s="5">
        <f>P_A_R[[#This Row],[57+]]-P_A_R[[#This Row],[58+]]</f>
        <v>0</v>
      </c>
      <c r="DB20" s="5">
        <f>P_A_R[[#This Row],[58+]]-P_A_R[[#This Row],[59+]]</f>
        <v>0</v>
      </c>
    </row>
    <row r="21" spans="1:106" x14ac:dyDescent="0.25">
      <c r="A21" s="10">
        <v>22400717</v>
      </c>
      <c r="B21" s="13" t="s">
        <v>91</v>
      </c>
      <c r="C21" s="13" t="s">
        <v>90</v>
      </c>
      <c r="D21" s="11">
        <v>0.79166666666666663</v>
      </c>
      <c r="E21" s="9" t="str">
        <f>HYPERLINK("https://www.nba.com/stats/player/1629006/boxscores-traditional", "Josh Okogie")</f>
        <v>Josh Okogie</v>
      </c>
      <c r="F21">
        <v>17.600000000000001</v>
      </c>
      <c r="G21" s="4">
        <v>7.2</v>
      </c>
      <c r="H21" s="3">
        <v>0.85543000000000002</v>
      </c>
      <c r="I21" s="3">
        <v>0.82121</v>
      </c>
      <c r="J21" s="3">
        <v>0.7823</v>
      </c>
      <c r="K21" s="3">
        <v>0.73890999999999996</v>
      </c>
      <c r="L21" s="3">
        <v>0.69145999999999996</v>
      </c>
      <c r="M21" s="3">
        <v>0.64058000000000004</v>
      </c>
      <c r="N21" s="3">
        <v>0.58706000000000003</v>
      </c>
      <c r="O21" s="3">
        <v>0.53188000000000002</v>
      </c>
      <c r="P21" s="3">
        <v>0.47608</v>
      </c>
      <c r="Q21" s="3">
        <v>0.42465000000000003</v>
      </c>
      <c r="R21" s="3">
        <v>0.37069999999999997</v>
      </c>
      <c r="S21" s="3">
        <v>0.31918000000000002</v>
      </c>
      <c r="T21" s="3">
        <v>0.27093</v>
      </c>
      <c r="U21" s="3">
        <v>0.22663</v>
      </c>
      <c r="V21" s="3">
        <v>0.18673000000000001</v>
      </c>
      <c r="W21" s="3">
        <v>0.15151000000000001</v>
      </c>
      <c r="X21" s="3">
        <v>0.121</v>
      </c>
      <c r="Y21" s="3">
        <v>9.5100000000000004E-2</v>
      </c>
      <c r="Z21" s="3">
        <v>7.4929999999999997E-2</v>
      </c>
      <c r="AA21" s="3">
        <v>5.7049999999999997E-2</v>
      </c>
      <c r="AB21" s="3">
        <v>4.2720000000000001E-2</v>
      </c>
      <c r="AC21" s="3">
        <v>3.1440000000000003E-2</v>
      </c>
      <c r="AD21" s="3">
        <v>2.2749999999999999E-2</v>
      </c>
      <c r="AE21" s="3">
        <v>1.618E-2</v>
      </c>
      <c r="AF21" s="3">
        <v>1.1299999999999999E-2</v>
      </c>
      <c r="AG21" s="3">
        <v>7.7600000000000004E-3</v>
      </c>
      <c r="AH21" s="3">
        <v>5.2300000000000003E-3</v>
      </c>
      <c r="AI21" s="3">
        <v>3.5699999999999998E-3</v>
      </c>
      <c r="AJ21" s="3">
        <v>2.33E-3</v>
      </c>
      <c r="AK21" s="3">
        <v>1.49E-3</v>
      </c>
      <c r="AL21" s="3">
        <v>9.3999999999999997E-4</v>
      </c>
      <c r="AM21" s="3">
        <v>5.8E-4</v>
      </c>
      <c r="AN21" s="3">
        <v>3.5E-4</v>
      </c>
      <c r="AO21" s="3">
        <v>2.1000000000000001E-4</v>
      </c>
      <c r="AP21" s="3">
        <v>1.2E-4</v>
      </c>
      <c r="AQ21" s="3">
        <v>6.9999999999999994E-5</v>
      </c>
      <c r="AR21" s="3">
        <v>4.0000000000000003E-5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5">
        <f>P_A_R[[#This Row],[10+]]-P_A_R[[#This Row],[11+]]</f>
        <v>3.4220000000000028E-2</v>
      </c>
      <c r="BG21" s="5">
        <f>P_A_R[[#This Row],[11+]]-P_A_R[[#This Row],[12+]]</f>
        <v>3.891E-2</v>
      </c>
      <c r="BH21" s="5">
        <f>P_A_R[[#This Row],[12+]]-P_A_R[[#This Row],[13+]]</f>
        <v>4.339000000000004E-2</v>
      </c>
      <c r="BI21" s="5">
        <f>P_A_R[[#This Row],[13+]]-P_A_R[[#This Row],[14+]]</f>
        <v>4.7449999999999992E-2</v>
      </c>
      <c r="BJ21" s="5">
        <f>P_A_R[[#This Row],[14+]]-P_A_R[[#This Row],[15+]]</f>
        <v>5.0879999999999925E-2</v>
      </c>
      <c r="BK21" s="5">
        <f>P_A_R[[#This Row],[15+]]-P_A_R[[#This Row],[16+]]</f>
        <v>5.3520000000000012E-2</v>
      </c>
      <c r="BL21" s="5">
        <f>P_A_R[[#This Row],[16+]]-P_A_R[[#This Row],[17+]]</f>
        <v>5.5180000000000007E-2</v>
      </c>
      <c r="BM21" s="5">
        <f>P_A_R[[#This Row],[17+]]-P_A_R[[#This Row],[18+]]</f>
        <v>5.5800000000000016E-2</v>
      </c>
      <c r="BN21" s="5">
        <f>P_A_R[[#This Row],[18+]]-P_A_R[[#This Row],[19+]]</f>
        <v>5.1429999999999976E-2</v>
      </c>
      <c r="BO21" s="5">
        <f>P_A_R[[#This Row],[19+]]-P_A_R[[#This Row],[20+]]</f>
        <v>5.3950000000000053E-2</v>
      </c>
      <c r="BP21" s="5">
        <f>P_A_R[[#This Row],[20+]]-P_A_R[[#This Row],[21+]]</f>
        <v>5.1519999999999955E-2</v>
      </c>
      <c r="BQ21" s="5">
        <f>P_A_R[[#This Row],[21+]]-P_A_R[[#This Row],[22+]]</f>
        <v>4.8250000000000015E-2</v>
      </c>
      <c r="BR21" s="5">
        <f>P_A_R[[#This Row],[22+]]-P_A_R[[#This Row],[23+]]</f>
        <v>4.4300000000000006E-2</v>
      </c>
      <c r="BS21" s="5">
        <f>P_A_R[[#This Row],[23+]]-P_A_R[[#This Row],[24+]]</f>
        <v>3.9899999999999991E-2</v>
      </c>
      <c r="BT21" s="5">
        <f>P_A_R[[#This Row],[24+]]-P_A_R[[#This Row],[25+]]</f>
        <v>3.5220000000000001E-2</v>
      </c>
      <c r="BU21" s="5">
        <f>P_A_R[[#This Row],[25+]]-P_A_R[[#This Row],[26+]]</f>
        <v>3.0510000000000009E-2</v>
      </c>
      <c r="BV21" s="5">
        <f>P_A_R[[#This Row],[26+]]-P_A_R[[#This Row],[27+]]</f>
        <v>2.5899999999999992E-2</v>
      </c>
      <c r="BW21" s="5">
        <f>P_A_R[[#This Row],[27+]]-P_A_R[[#This Row],[28+]]</f>
        <v>2.0170000000000007E-2</v>
      </c>
      <c r="BX21" s="5">
        <f>P_A_R[[#This Row],[28+]]-P_A_R[[#This Row],[29+]]</f>
        <v>1.788E-2</v>
      </c>
      <c r="BY21" s="5">
        <f>P_A_R[[#This Row],[29+]]-P_A_R[[#This Row],[30+]]</f>
        <v>1.4329999999999996E-2</v>
      </c>
      <c r="BZ21" s="5">
        <f>P_A_R[[#This Row],[30+]]-P_A_R[[#This Row],[31+]]</f>
        <v>1.1279999999999998E-2</v>
      </c>
      <c r="CA21" s="5">
        <f>P_A_R[[#This Row],[31+]]-P_A_R[[#This Row],[32+]]</f>
        <v>8.6900000000000033E-3</v>
      </c>
      <c r="CB21" s="5">
        <f>P_A_R[[#This Row],[32+]]-P_A_R[[#This Row],[33+]]</f>
        <v>6.5699999999999995E-3</v>
      </c>
      <c r="CC21" s="5">
        <f>P_A_R[[#This Row],[33+]]-P_A_R[[#This Row],[34+]]</f>
        <v>4.8800000000000007E-3</v>
      </c>
      <c r="CD21" s="5">
        <f>P_A_R[[#This Row],[34+]]-P_A_R[[#This Row],[35+]]</f>
        <v>3.5399999999999989E-3</v>
      </c>
      <c r="CE21" s="5">
        <f>P_A_R[[#This Row],[35+]]-P_A_R[[#This Row],[36+]]</f>
        <v>2.5300000000000001E-3</v>
      </c>
      <c r="CF21" s="5">
        <f>P_A_R[[#This Row],[36+]]-P_A_R[[#This Row],[37+]]</f>
        <v>1.6600000000000005E-3</v>
      </c>
      <c r="CG21" s="5">
        <f>P_A_R[[#This Row],[37+]]-P_A_R[[#This Row],[38+]]</f>
        <v>1.2399999999999998E-3</v>
      </c>
      <c r="CH21" s="5">
        <f>P_A_R[[#This Row],[38+]]-P_A_R[[#This Row],[39+]]</f>
        <v>8.4000000000000003E-4</v>
      </c>
      <c r="CI21" s="5">
        <f>P_A_R[[#This Row],[39+]]-P_A_R[[#This Row],[40+]]</f>
        <v>5.5000000000000003E-4</v>
      </c>
      <c r="CJ21" s="5">
        <f>P_A_R[[#This Row],[40+]]-P_A_R[[#This Row],[41+]]</f>
        <v>3.5999999999999997E-4</v>
      </c>
      <c r="CK21" s="5">
        <f>P_A_R[[#This Row],[41+]]-P_A_R[[#This Row],[42+]]</f>
        <v>2.3000000000000001E-4</v>
      </c>
      <c r="CL21" s="5">
        <f>P_A_R[[#This Row],[42+]]-P_A_R[[#This Row],[43+]]</f>
        <v>1.3999999999999999E-4</v>
      </c>
      <c r="CM21" s="5">
        <f>P_A_R[[#This Row],[43+]]-P_A_R[[#This Row],[44+]]</f>
        <v>9.0000000000000006E-5</v>
      </c>
      <c r="CN21" s="5">
        <f>P_A_R[[#This Row],[44+]]-P_A_R[[#This Row],[45+]]</f>
        <v>5.0000000000000009E-5</v>
      </c>
      <c r="CO21" s="5">
        <f>P_A_R[[#This Row],[45+]]-P_A_R[[#This Row],[46+]]</f>
        <v>2.9999999999999991E-5</v>
      </c>
      <c r="CP21" s="5">
        <f>P_A_R[[#This Row],[46+]]-P_A_R[[#This Row],[47+]]</f>
        <v>4.0000000000000003E-5</v>
      </c>
      <c r="CQ21" s="5">
        <f>P_A_R[[#This Row],[47+]]-P_A_R[[#This Row],[48+]]</f>
        <v>0</v>
      </c>
      <c r="CR21" s="5">
        <f>P_A_R[[#This Row],[48+]]-P_A_R[[#This Row],[49+]]</f>
        <v>0</v>
      </c>
      <c r="CS21" s="5">
        <f>P_A_R[[#This Row],[49+]]-P_A_R[[#This Row],[50+]]</f>
        <v>0</v>
      </c>
      <c r="CT21" s="5">
        <f>P_A_R[[#This Row],[50+]]-P_A_R[[#This Row],[51+]]</f>
        <v>0</v>
      </c>
      <c r="CU21" s="5">
        <f>P_A_R[[#This Row],[51+]]-P_A_R[[#This Row],[52+]]</f>
        <v>0</v>
      </c>
      <c r="CV21" s="5">
        <f>P_A_R[[#This Row],[52+]]-P_A_R[[#This Row],[53+]]</f>
        <v>0</v>
      </c>
      <c r="CW21" s="5">
        <f>P_A_R[[#This Row],[53+]]-P_A_R[[#This Row],[54+]]</f>
        <v>0</v>
      </c>
      <c r="CX21" s="5">
        <f>P_A_R[[#This Row],[54+]]-P_A_R[[#This Row],[55+]]</f>
        <v>0</v>
      </c>
      <c r="CY21" s="5">
        <f>P_A_R[[#This Row],[55+]]-P_A_R[[#This Row],[56+]]</f>
        <v>0</v>
      </c>
      <c r="CZ21" s="5">
        <f>P_A_R[[#This Row],[56+]]-P_A_R[[#This Row],[57+]]</f>
        <v>0</v>
      </c>
      <c r="DA21" s="5">
        <f>P_A_R[[#This Row],[57+]]-P_A_R[[#This Row],[58+]]</f>
        <v>0</v>
      </c>
      <c r="DB21" s="5">
        <f>P_A_R[[#This Row],[58+]]-P_A_R[[#This Row],[59+]]</f>
        <v>0</v>
      </c>
    </row>
    <row r="22" spans="1:106" x14ac:dyDescent="0.25">
      <c r="A22" s="10">
        <v>22400717</v>
      </c>
      <c r="B22" s="13" t="s">
        <v>91</v>
      </c>
      <c r="C22" s="13" t="s">
        <v>90</v>
      </c>
      <c r="D22" s="11">
        <v>0.79166666666666663</v>
      </c>
      <c r="E22" s="9" t="str">
        <f>HYPERLINK("https://www.nba.com/stats/player/1641733/boxscores-traditional", "Nick Smith Jr.")</f>
        <v>Nick Smith Jr.</v>
      </c>
      <c r="F22">
        <v>16.600000000000001</v>
      </c>
      <c r="G22" s="4">
        <v>8.1140000000000008</v>
      </c>
      <c r="H22" s="3">
        <v>0.79103000000000001</v>
      </c>
      <c r="I22" s="3">
        <v>0.75490000000000002</v>
      </c>
      <c r="J22" s="3">
        <v>0.71565999999999996</v>
      </c>
      <c r="K22" s="3">
        <v>0.67003000000000001</v>
      </c>
      <c r="L22" s="3">
        <v>0.62551999999999996</v>
      </c>
      <c r="M22" s="3">
        <v>0.57926</v>
      </c>
      <c r="N22" s="3">
        <v>0.52790000000000004</v>
      </c>
      <c r="O22" s="3">
        <v>0.48005999999999999</v>
      </c>
      <c r="P22" s="3">
        <v>0.43251000000000001</v>
      </c>
      <c r="Q22" s="3">
        <v>0.38208999999999999</v>
      </c>
      <c r="R22" s="3">
        <v>0.33723999999999998</v>
      </c>
      <c r="S22" s="3">
        <v>0.29459999999999997</v>
      </c>
      <c r="T22" s="3">
        <v>0.25142999999999999</v>
      </c>
      <c r="U22" s="3">
        <v>0.21476000000000001</v>
      </c>
      <c r="V22" s="3">
        <v>0.18140999999999999</v>
      </c>
      <c r="W22" s="3">
        <v>0.14917</v>
      </c>
      <c r="X22" s="3">
        <v>0.12302</v>
      </c>
      <c r="Y22" s="3">
        <v>0.10027</v>
      </c>
      <c r="Z22" s="3">
        <v>8.0759999999999998E-2</v>
      </c>
      <c r="AA22" s="3">
        <v>6.3009999999999997E-2</v>
      </c>
      <c r="AB22" s="3">
        <v>4.947E-2</v>
      </c>
      <c r="AC22" s="3">
        <v>3.8359999999999998E-2</v>
      </c>
      <c r="AD22" s="3">
        <v>2.8719999999999999E-2</v>
      </c>
      <c r="AE22" s="3">
        <v>2.1690000000000001E-2</v>
      </c>
      <c r="AF22" s="3">
        <v>1.618E-2</v>
      </c>
      <c r="AG22" s="3">
        <v>1.1599999999999999E-2</v>
      </c>
      <c r="AH22" s="3">
        <v>8.4200000000000004E-3</v>
      </c>
      <c r="AI22" s="3">
        <v>6.0400000000000002E-3</v>
      </c>
      <c r="AJ22" s="3">
        <v>4.15E-3</v>
      </c>
      <c r="AK22" s="3">
        <v>2.8900000000000002E-3</v>
      </c>
      <c r="AL22" s="3">
        <v>1.99E-3</v>
      </c>
      <c r="AM22" s="3">
        <v>1.31E-3</v>
      </c>
      <c r="AN22" s="3">
        <v>8.7000000000000001E-4</v>
      </c>
      <c r="AO22" s="3">
        <v>5.8E-4</v>
      </c>
      <c r="AP22" s="3">
        <v>3.6000000000000002E-4</v>
      </c>
      <c r="AQ22" s="3">
        <v>2.3000000000000001E-4</v>
      </c>
      <c r="AR22" s="3">
        <v>1.4999999999999999E-4</v>
      </c>
      <c r="AS22" s="3">
        <v>9.0000000000000006E-5</v>
      </c>
      <c r="AT22" s="3">
        <v>5.0000000000000002E-5</v>
      </c>
      <c r="AU22" s="3">
        <v>3.0000000000000001E-5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5">
        <f>P_A_R[[#This Row],[10+]]-P_A_R[[#This Row],[11+]]</f>
        <v>3.6129999999999995E-2</v>
      </c>
      <c r="BG22" s="5">
        <f>P_A_R[[#This Row],[11+]]-P_A_R[[#This Row],[12+]]</f>
        <v>3.9240000000000053E-2</v>
      </c>
      <c r="BH22" s="5">
        <f>P_A_R[[#This Row],[12+]]-P_A_R[[#This Row],[13+]]</f>
        <v>4.5629999999999948E-2</v>
      </c>
      <c r="BI22" s="5">
        <f>P_A_R[[#This Row],[13+]]-P_A_R[[#This Row],[14+]]</f>
        <v>4.451000000000005E-2</v>
      </c>
      <c r="BJ22" s="5">
        <f>P_A_R[[#This Row],[14+]]-P_A_R[[#This Row],[15+]]</f>
        <v>4.6259999999999968E-2</v>
      </c>
      <c r="BK22" s="5">
        <f>P_A_R[[#This Row],[15+]]-P_A_R[[#This Row],[16+]]</f>
        <v>5.1359999999999961E-2</v>
      </c>
      <c r="BL22" s="5">
        <f>P_A_R[[#This Row],[16+]]-P_A_R[[#This Row],[17+]]</f>
        <v>4.7840000000000049E-2</v>
      </c>
      <c r="BM22" s="5">
        <f>P_A_R[[#This Row],[17+]]-P_A_R[[#This Row],[18+]]</f>
        <v>4.7549999999999981E-2</v>
      </c>
      <c r="BN22" s="5">
        <f>P_A_R[[#This Row],[18+]]-P_A_R[[#This Row],[19+]]</f>
        <v>5.042000000000002E-2</v>
      </c>
      <c r="BO22" s="5">
        <f>P_A_R[[#This Row],[19+]]-P_A_R[[#This Row],[20+]]</f>
        <v>4.4850000000000001E-2</v>
      </c>
      <c r="BP22" s="5">
        <f>P_A_R[[#This Row],[20+]]-P_A_R[[#This Row],[21+]]</f>
        <v>4.2640000000000011E-2</v>
      </c>
      <c r="BQ22" s="5">
        <f>P_A_R[[#This Row],[21+]]-P_A_R[[#This Row],[22+]]</f>
        <v>4.3169999999999986E-2</v>
      </c>
      <c r="BR22" s="5">
        <f>P_A_R[[#This Row],[22+]]-P_A_R[[#This Row],[23+]]</f>
        <v>3.666999999999998E-2</v>
      </c>
      <c r="BS22" s="5">
        <f>P_A_R[[#This Row],[23+]]-P_A_R[[#This Row],[24+]]</f>
        <v>3.3350000000000019E-2</v>
      </c>
      <c r="BT22" s="5">
        <f>P_A_R[[#This Row],[24+]]-P_A_R[[#This Row],[25+]]</f>
        <v>3.2239999999999991E-2</v>
      </c>
      <c r="BU22" s="5">
        <f>P_A_R[[#This Row],[25+]]-P_A_R[[#This Row],[26+]]</f>
        <v>2.6149999999999993E-2</v>
      </c>
      <c r="BV22" s="5">
        <f>P_A_R[[#This Row],[26+]]-P_A_R[[#This Row],[27+]]</f>
        <v>2.2750000000000006E-2</v>
      </c>
      <c r="BW22" s="5">
        <f>P_A_R[[#This Row],[27+]]-P_A_R[[#This Row],[28+]]</f>
        <v>1.951E-2</v>
      </c>
      <c r="BX22" s="5">
        <f>P_A_R[[#This Row],[28+]]-P_A_R[[#This Row],[29+]]</f>
        <v>1.7750000000000002E-2</v>
      </c>
      <c r="BY22" s="5">
        <f>P_A_R[[#This Row],[29+]]-P_A_R[[#This Row],[30+]]</f>
        <v>1.3539999999999996E-2</v>
      </c>
      <c r="BZ22" s="5">
        <f>P_A_R[[#This Row],[30+]]-P_A_R[[#This Row],[31+]]</f>
        <v>1.1110000000000002E-2</v>
      </c>
      <c r="CA22" s="5">
        <f>P_A_R[[#This Row],[31+]]-P_A_R[[#This Row],[32+]]</f>
        <v>9.6399999999999993E-3</v>
      </c>
      <c r="CB22" s="5">
        <f>P_A_R[[#This Row],[32+]]-P_A_R[[#This Row],[33+]]</f>
        <v>7.0299999999999981E-3</v>
      </c>
      <c r="CC22" s="5">
        <f>P_A_R[[#This Row],[33+]]-P_A_R[[#This Row],[34+]]</f>
        <v>5.510000000000001E-3</v>
      </c>
      <c r="CD22" s="5">
        <f>P_A_R[[#This Row],[34+]]-P_A_R[[#This Row],[35+]]</f>
        <v>4.5800000000000007E-3</v>
      </c>
      <c r="CE22" s="5">
        <f>P_A_R[[#This Row],[35+]]-P_A_R[[#This Row],[36+]]</f>
        <v>3.1799999999999988E-3</v>
      </c>
      <c r="CF22" s="5">
        <f>P_A_R[[#This Row],[36+]]-P_A_R[[#This Row],[37+]]</f>
        <v>2.3800000000000002E-3</v>
      </c>
      <c r="CG22" s="5">
        <f>P_A_R[[#This Row],[37+]]-P_A_R[[#This Row],[38+]]</f>
        <v>1.8900000000000002E-3</v>
      </c>
      <c r="CH22" s="5">
        <f>P_A_R[[#This Row],[38+]]-P_A_R[[#This Row],[39+]]</f>
        <v>1.2599999999999998E-3</v>
      </c>
      <c r="CI22" s="5">
        <f>P_A_R[[#This Row],[39+]]-P_A_R[[#This Row],[40+]]</f>
        <v>9.0000000000000019E-4</v>
      </c>
      <c r="CJ22" s="5">
        <f>P_A_R[[#This Row],[40+]]-P_A_R[[#This Row],[41+]]</f>
        <v>6.8000000000000005E-4</v>
      </c>
      <c r="CK22" s="5">
        <f>P_A_R[[#This Row],[41+]]-P_A_R[[#This Row],[42+]]</f>
        <v>4.3999999999999996E-4</v>
      </c>
      <c r="CL22" s="5">
        <f>P_A_R[[#This Row],[42+]]-P_A_R[[#This Row],[43+]]</f>
        <v>2.9E-4</v>
      </c>
      <c r="CM22" s="5">
        <f>P_A_R[[#This Row],[43+]]-P_A_R[[#This Row],[44+]]</f>
        <v>2.1999999999999998E-4</v>
      </c>
      <c r="CN22" s="5">
        <f>P_A_R[[#This Row],[44+]]-P_A_R[[#This Row],[45+]]</f>
        <v>1.3000000000000002E-4</v>
      </c>
      <c r="CO22" s="5">
        <f>P_A_R[[#This Row],[45+]]-P_A_R[[#This Row],[46+]]</f>
        <v>8.000000000000002E-5</v>
      </c>
      <c r="CP22" s="5">
        <f>P_A_R[[#This Row],[46+]]-P_A_R[[#This Row],[47+]]</f>
        <v>5.9999999999999981E-5</v>
      </c>
      <c r="CQ22" s="5">
        <f>P_A_R[[#This Row],[47+]]-P_A_R[[#This Row],[48+]]</f>
        <v>4.0000000000000003E-5</v>
      </c>
      <c r="CR22" s="5">
        <f>P_A_R[[#This Row],[48+]]-P_A_R[[#This Row],[49+]]</f>
        <v>2.0000000000000002E-5</v>
      </c>
      <c r="CS22" s="5">
        <f>P_A_R[[#This Row],[49+]]-P_A_R[[#This Row],[50+]]</f>
        <v>3.0000000000000001E-5</v>
      </c>
      <c r="CT22" s="5">
        <f>P_A_R[[#This Row],[50+]]-P_A_R[[#This Row],[51+]]</f>
        <v>0</v>
      </c>
      <c r="CU22" s="5">
        <f>P_A_R[[#This Row],[51+]]-P_A_R[[#This Row],[52+]]</f>
        <v>0</v>
      </c>
      <c r="CV22" s="5">
        <f>P_A_R[[#This Row],[52+]]-P_A_R[[#This Row],[53+]]</f>
        <v>0</v>
      </c>
      <c r="CW22" s="5">
        <f>P_A_R[[#This Row],[53+]]-P_A_R[[#This Row],[54+]]</f>
        <v>0</v>
      </c>
      <c r="CX22" s="5">
        <f>P_A_R[[#This Row],[54+]]-P_A_R[[#This Row],[55+]]</f>
        <v>0</v>
      </c>
      <c r="CY22" s="5">
        <f>P_A_R[[#This Row],[55+]]-P_A_R[[#This Row],[56+]]</f>
        <v>0</v>
      </c>
      <c r="CZ22" s="5">
        <f>P_A_R[[#This Row],[56+]]-P_A_R[[#This Row],[57+]]</f>
        <v>0</v>
      </c>
      <c r="DA22" s="5">
        <f>P_A_R[[#This Row],[57+]]-P_A_R[[#This Row],[58+]]</f>
        <v>0</v>
      </c>
      <c r="DB22" s="5">
        <f>P_A_R[[#This Row],[58+]]-P_A_R[[#This Row],[59+]]</f>
        <v>0</v>
      </c>
    </row>
    <row r="23" spans="1:106" x14ac:dyDescent="0.25">
      <c r="A23" s="10">
        <v>22400717</v>
      </c>
      <c r="B23" s="13" t="s">
        <v>91</v>
      </c>
      <c r="C23" s="13" t="s">
        <v>90</v>
      </c>
      <c r="D23" s="11">
        <v>0.79166666666666663</v>
      </c>
      <c r="E23" s="9" t="str">
        <f>HYPERLINK("https://www.nba.com/stats/player/1630544/boxscores-traditional", "Tre Mann")</f>
        <v>Tre Mann</v>
      </c>
      <c r="F23">
        <v>15</v>
      </c>
      <c r="G23" s="4">
        <v>8.4619999999999997</v>
      </c>
      <c r="H23" s="3">
        <v>0.72240000000000004</v>
      </c>
      <c r="I23" s="3">
        <v>0.68081999999999998</v>
      </c>
      <c r="J23" s="3">
        <v>0.63683000000000001</v>
      </c>
      <c r="K23" s="3">
        <v>0.59482999999999997</v>
      </c>
      <c r="L23" s="3">
        <v>0.54776000000000002</v>
      </c>
      <c r="M23" s="3">
        <v>0.5</v>
      </c>
      <c r="N23" s="3">
        <v>0.45223999999999998</v>
      </c>
      <c r="O23" s="3">
        <v>0.40516999999999997</v>
      </c>
      <c r="P23" s="3">
        <v>0.36316999999999999</v>
      </c>
      <c r="Q23" s="3">
        <v>0.31918000000000002</v>
      </c>
      <c r="R23" s="3">
        <v>0.27760000000000001</v>
      </c>
      <c r="S23" s="3">
        <v>0.23885000000000001</v>
      </c>
      <c r="T23" s="3">
        <v>0.20327000000000001</v>
      </c>
      <c r="U23" s="3">
        <v>0.17105999999999999</v>
      </c>
      <c r="V23" s="3">
        <v>0.14457</v>
      </c>
      <c r="W23" s="3">
        <v>0.11899999999999999</v>
      </c>
      <c r="X23" s="3">
        <v>9.6799999999999997E-2</v>
      </c>
      <c r="Y23" s="3">
        <v>7.7799999999999994E-2</v>
      </c>
      <c r="Z23" s="3">
        <v>6.1780000000000002E-2</v>
      </c>
      <c r="AA23" s="3">
        <v>4.947E-2</v>
      </c>
      <c r="AB23" s="3">
        <v>3.8359999999999998E-2</v>
      </c>
      <c r="AC23" s="3">
        <v>2.938E-2</v>
      </c>
      <c r="AD23" s="3">
        <v>2.222E-2</v>
      </c>
      <c r="AE23" s="3">
        <v>1.6590000000000001E-2</v>
      </c>
      <c r="AF23" s="3">
        <v>1.222E-2</v>
      </c>
      <c r="AG23" s="3">
        <v>9.1400000000000006E-3</v>
      </c>
      <c r="AH23" s="3">
        <v>6.5700000000000003E-3</v>
      </c>
      <c r="AI23" s="3">
        <v>4.6600000000000001E-3</v>
      </c>
      <c r="AJ23" s="3">
        <v>3.2599999999999999E-3</v>
      </c>
      <c r="AK23" s="3">
        <v>2.2599999999999999E-3</v>
      </c>
      <c r="AL23" s="3">
        <v>1.5900000000000001E-3</v>
      </c>
      <c r="AM23" s="3">
        <v>1.07E-3</v>
      </c>
      <c r="AN23" s="3">
        <v>7.1000000000000002E-4</v>
      </c>
      <c r="AO23" s="3">
        <v>4.6999999999999999E-4</v>
      </c>
      <c r="AP23" s="3">
        <v>2.9999999999999997E-4</v>
      </c>
      <c r="AQ23" s="3">
        <v>1.9000000000000001E-4</v>
      </c>
      <c r="AR23" s="3">
        <v>1.2999999999999999E-4</v>
      </c>
      <c r="AS23" s="3">
        <v>8.0000000000000007E-5</v>
      </c>
      <c r="AT23" s="3">
        <v>5.0000000000000002E-5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5">
        <f>P_A_R[[#This Row],[10+]]-P_A_R[[#This Row],[11+]]</f>
        <v>4.1580000000000061E-2</v>
      </c>
      <c r="BG23" s="5">
        <f>P_A_R[[#This Row],[11+]]-P_A_R[[#This Row],[12+]]</f>
        <v>4.3989999999999974E-2</v>
      </c>
      <c r="BH23" s="5">
        <f>P_A_R[[#This Row],[12+]]-P_A_R[[#This Row],[13+]]</f>
        <v>4.2000000000000037E-2</v>
      </c>
      <c r="BI23" s="5">
        <f>P_A_R[[#This Row],[13+]]-P_A_R[[#This Row],[14+]]</f>
        <v>4.7069999999999945E-2</v>
      </c>
      <c r="BJ23" s="5">
        <f>P_A_R[[#This Row],[14+]]-P_A_R[[#This Row],[15+]]</f>
        <v>4.7760000000000025E-2</v>
      </c>
      <c r="BK23" s="5">
        <f>P_A_R[[#This Row],[15+]]-P_A_R[[#This Row],[16+]]</f>
        <v>4.7760000000000025E-2</v>
      </c>
      <c r="BL23" s="5">
        <f>P_A_R[[#This Row],[16+]]-P_A_R[[#This Row],[17+]]</f>
        <v>4.7070000000000001E-2</v>
      </c>
      <c r="BM23" s="5">
        <f>P_A_R[[#This Row],[17+]]-P_A_R[[#This Row],[18+]]</f>
        <v>4.1999999999999982E-2</v>
      </c>
      <c r="BN23" s="5">
        <f>P_A_R[[#This Row],[18+]]-P_A_R[[#This Row],[19+]]</f>
        <v>4.3989999999999974E-2</v>
      </c>
      <c r="BO23" s="5">
        <f>P_A_R[[#This Row],[19+]]-P_A_R[[#This Row],[20+]]</f>
        <v>4.1580000000000006E-2</v>
      </c>
      <c r="BP23" s="5">
        <f>P_A_R[[#This Row],[20+]]-P_A_R[[#This Row],[21+]]</f>
        <v>3.8750000000000007E-2</v>
      </c>
      <c r="BQ23" s="5">
        <f>P_A_R[[#This Row],[21+]]-P_A_R[[#This Row],[22+]]</f>
        <v>3.5580000000000001E-2</v>
      </c>
      <c r="BR23" s="5">
        <f>P_A_R[[#This Row],[22+]]-P_A_R[[#This Row],[23+]]</f>
        <v>3.2210000000000016E-2</v>
      </c>
      <c r="BS23" s="5">
        <f>P_A_R[[#This Row],[23+]]-P_A_R[[#This Row],[24+]]</f>
        <v>2.6489999999999986E-2</v>
      </c>
      <c r="BT23" s="5">
        <f>P_A_R[[#This Row],[24+]]-P_A_R[[#This Row],[25+]]</f>
        <v>2.5570000000000009E-2</v>
      </c>
      <c r="BU23" s="5">
        <f>P_A_R[[#This Row],[25+]]-P_A_R[[#This Row],[26+]]</f>
        <v>2.2199999999999998E-2</v>
      </c>
      <c r="BV23" s="5">
        <f>P_A_R[[#This Row],[26+]]-P_A_R[[#This Row],[27+]]</f>
        <v>1.9000000000000003E-2</v>
      </c>
      <c r="BW23" s="5">
        <f>P_A_R[[#This Row],[27+]]-P_A_R[[#This Row],[28+]]</f>
        <v>1.6019999999999993E-2</v>
      </c>
      <c r="BX23" s="5">
        <f>P_A_R[[#This Row],[28+]]-P_A_R[[#This Row],[29+]]</f>
        <v>1.2310000000000001E-2</v>
      </c>
      <c r="BY23" s="5">
        <f>P_A_R[[#This Row],[29+]]-P_A_R[[#This Row],[30+]]</f>
        <v>1.1110000000000002E-2</v>
      </c>
      <c r="BZ23" s="5">
        <f>P_A_R[[#This Row],[30+]]-P_A_R[[#This Row],[31+]]</f>
        <v>8.9799999999999984E-3</v>
      </c>
      <c r="CA23" s="5">
        <f>P_A_R[[#This Row],[31+]]-P_A_R[[#This Row],[32+]]</f>
        <v>7.1599999999999997E-3</v>
      </c>
      <c r="CB23" s="5">
        <f>P_A_R[[#This Row],[32+]]-P_A_R[[#This Row],[33+]]</f>
        <v>5.6299999999999996E-3</v>
      </c>
      <c r="CC23" s="5">
        <f>P_A_R[[#This Row],[33+]]-P_A_R[[#This Row],[34+]]</f>
        <v>4.3700000000000006E-3</v>
      </c>
      <c r="CD23" s="5">
        <f>P_A_R[[#This Row],[34+]]-P_A_R[[#This Row],[35+]]</f>
        <v>3.0799999999999994E-3</v>
      </c>
      <c r="CE23" s="5">
        <f>P_A_R[[#This Row],[35+]]-P_A_R[[#This Row],[36+]]</f>
        <v>2.5700000000000002E-3</v>
      </c>
      <c r="CF23" s="5">
        <f>P_A_R[[#This Row],[36+]]-P_A_R[[#This Row],[37+]]</f>
        <v>1.9100000000000002E-3</v>
      </c>
      <c r="CG23" s="5">
        <f>P_A_R[[#This Row],[37+]]-P_A_R[[#This Row],[38+]]</f>
        <v>1.4000000000000002E-3</v>
      </c>
      <c r="CH23" s="5">
        <f>P_A_R[[#This Row],[38+]]-P_A_R[[#This Row],[39+]]</f>
        <v>1E-3</v>
      </c>
      <c r="CI23" s="5">
        <f>P_A_R[[#This Row],[39+]]-P_A_R[[#This Row],[40+]]</f>
        <v>6.6999999999999981E-4</v>
      </c>
      <c r="CJ23" s="5">
        <f>P_A_R[[#This Row],[40+]]-P_A_R[[#This Row],[41+]]</f>
        <v>5.2000000000000006E-4</v>
      </c>
      <c r="CK23" s="5">
        <f>P_A_R[[#This Row],[41+]]-P_A_R[[#This Row],[42+]]</f>
        <v>3.5999999999999997E-4</v>
      </c>
      <c r="CL23" s="5">
        <f>P_A_R[[#This Row],[42+]]-P_A_R[[#This Row],[43+]]</f>
        <v>2.4000000000000003E-4</v>
      </c>
      <c r="CM23" s="5">
        <f>P_A_R[[#This Row],[43+]]-P_A_R[[#This Row],[44+]]</f>
        <v>1.7000000000000001E-4</v>
      </c>
      <c r="CN23" s="5">
        <f>P_A_R[[#This Row],[44+]]-P_A_R[[#This Row],[45+]]</f>
        <v>1.0999999999999996E-4</v>
      </c>
      <c r="CO23" s="5">
        <f>P_A_R[[#This Row],[45+]]-P_A_R[[#This Row],[46+]]</f>
        <v>6.0000000000000022E-5</v>
      </c>
      <c r="CP23" s="5">
        <f>P_A_R[[#This Row],[46+]]-P_A_R[[#This Row],[47+]]</f>
        <v>4.9999999999999982E-5</v>
      </c>
      <c r="CQ23" s="5">
        <f>P_A_R[[#This Row],[47+]]-P_A_R[[#This Row],[48+]]</f>
        <v>3.0000000000000004E-5</v>
      </c>
      <c r="CR23" s="5">
        <f>P_A_R[[#This Row],[48+]]-P_A_R[[#This Row],[49+]]</f>
        <v>5.0000000000000002E-5</v>
      </c>
      <c r="CS23" s="5">
        <f>P_A_R[[#This Row],[49+]]-P_A_R[[#This Row],[50+]]</f>
        <v>0</v>
      </c>
      <c r="CT23" s="5">
        <f>P_A_R[[#This Row],[50+]]-P_A_R[[#This Row],[51+]]</f>
        <v>0</v>
      </c>
      <c r="CU23" s="5">
        <f>P_A_R[[#This Row],[51+]]-P_A_R[[#This Row],[52+]]</f>
        <v>0</v>
      </c>
      <c r="CV23" s="5">
        <f>P_A_R[[#This Row],[52+]]-P_A_R[[#This Row],[53+]]</f>
        <v>0</v>
      </c>
      <c r="CW23" s="5">
        <f>P_A_R[[#This Row],[53+]]-P_A_R[[#This Row],[54+]]</f>
        <v>0</v>
      </c>
      <c r="CX23" s="5">
        <f>P_A_R[[#This Row],[54+]]-P_A_R[[#This Row],[55+]]</f>
        <v>0</v>
      </c>
      <c r="CY23" s="5">
        <f>P_A_R[[#This Row],[55+]]-P_A_R[[#This Row],[56+]]</f>
        <v>0</v>
      </c>
      <c r="CZ23" s="5">
        <f>P_A_R[[#This Row],[56+]]-P_A_R[[#This Row],[57+]]</f>
        <v>0</v>
      </c>
      <c r="DA23" s="5">
        <f>P_A_R[[#This Row],[57+]]-P_A_R[[#This Row],[58+]]</f>
        <v>0</v>
      </c>
      <c r="DB23" s="5">
        <f>P_A_R[[#This Row],[58+]]-P_A_R[[#This Row],[59+]]</f>
        <v>0</v>
      </c>
    </row>
    <row r="24" spans="1:106" x14ac:dyDescent="0.25">
      <c r="A24" s="10">
        <v>22400717</v>
      </c>
      <c r="B24" s="13" t="s">
        <v>91</v>
      </c>
      <c r="C24" s="13" t="s">
        <v>90</v>
      </c>
      <c r="D24" s="11">
        <v>0.79166666666666663</v>
      </c>
      <c r="E24" s="9" t="str">
        <f>HYPERLINK("https://www.nba.com/stats/player/1628998/boxscores-traditional", "Cody Martin")</f>
        <v>Cody Martin</v>
      </c>
      <c r="F24">
        <v>12.6</v>
      </c>
      <c r="G24" s="4">
        <v>5.7480000000000002</v>
      </c>
      <c r="H24" s="3">
        <v>0.67364000000000002</v>
      </c>
      <c r="I24" s="3">
        <v>0.61026000000000002</v>
      </c>
      <c r="J24" s="3">
        <v>0.53983000000000003</v>
      </c>
      <c r="K24" s="3">
        <v>0.47210000000000002</v>
      </c>
      <c r="L24" s="3">
        <v>0.40516999999999997</v>
      </c>
      <c r="M24" s="3">
        <v>0.33723999999999998</v>
      </c>
      <c r="N24" s="3">
        <v>0.27760000000000001</v>
      </c>
      <c r="O24" s="3">
        <v>0.22065000000000001</v>
      </c>
      <c r="P24" s="3">
        <v>0.17360999999999999</v>
      </c>
      <c r="Q24" s="3">
        <v>0.13350000000000001</v>
      </c>
      <c r="R24" s="3">
        <v>9.8530000000000006E-2</v>
      </c>
      <c r="S24" s="3">
        <v>7.2150000000000006E-2</v>
      </c>
      <c r="T24" s="3">
        <v>5.0500000000000003E-2</v>
      </c>
      <c r="U24" s="3">
        <v>3.5150000000000001E-2</v>
      </c>
      <c r="V24" s="3">
        <v>2.385E-2</v>
      </c>
      <c r="W24" s="3">
        <v>1.5389999999999999E-2</v>
      </c>
      <c r="X24" s="3">
        <v>9.9000000000000008E-3</v>
      </c>
      <c r="Y24" s="3">
        <v>6.0400000000000002E-3</v>
      </c>
      <c r="Z24" s="3">
        <v>3.6800000000000001E-3</v>
      </c>
      <c r="AA24" s="3">
        <v>2.1900000000000001E-3</v>
      </c>
      <c r="AB24" s="3">
        <v>1.2199999999999999E-3</v>
      </c>
      <c r="AC24" s="3">
        <v>6.8999999999999997E-4</v>
      </c>
      <c r="AD24" s="3">
        <v>3.6000000000000002E-4</v>
      </c>
      <c r="AE24" s="3">
        <v>1.9000000000000001E-4</v>
      </c>
      <c r="AF24" s="3">
        <v>1E-4</v>
      </c>
      <c r="AG24" s="3">
        <v>5.0000000000000002E-5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5">
        <f>P_A_R[[#This Row],[10+]]-P_A_R[[#This Row],[11+]]</f>
        <v>6.3379999999999992E-2</v>
      </c>
      <c r="BG24" s="5">
        <f>P_A_R[[#This Row],[11+]]-P_A_R[[#This Row],[12+]]</f>
        <v>7.0429999999999993E-2</v>
      </c>
      <c r="BH24" s="5">
        <f>P_A_R[[#This Row],[12+]]-P_A_R[[#This Row],[13+]]</f>
        <v>6.7730000000000012E-2</v>
      </c>
      <c r="BI24" s="5">
        <f>P_A_R[[#This Row],[13+]]-P_A_R[[#This Row],[14+]]</f>
        <v>6.6930000000000045E-2</v>
      </c>
      <c r="BJ24" s="5">
        <f>P_A_R[[#This Row],[14+]]-P_A_R[[#This Row],[15+]]</f>
        <v>6.792999999999999E-2</v>
      </c>
      <c r="BK24" s="5">
        <f>P_A_R[[#This Row],[15+]]-P_A_R[[#This Row],[16+]]</f>
        <v>5.9639999999999971E-2</v>
      </c>
      <c r="BL24" s="5">
        <f>P_A_R[[#This Row],[16+]]-P_A_R[[#This Row],[17+]]</f>
        <v>5.6950000000000001E-2</v>
      </c>
      <c r="BM24" s="5">
        <f>P_A_R[[#This Row],[17+]]-P_A_R[[#This Row],[18+]]</f>
        <v>4.7040000000000026E-2</v>
      </c>
      <c r="BN24" s="5">
        <f>P_A_R[[#This Row],[18+]]-P_A_R[[#This Row],[19+]]</f>
        <v>4.0109999999999979E-2</v>
      </c>
      <c r="BO24" s="5">
        <f>P_A_R[[#This Row],[19+]]-P_A_R[[#This Row],[20+]]</f>
        <v>3.4970000000000001E-2</v>
      </c>
      <c r="BP24" s="5">
        <f>P_A_R[[#This Row],[20+]]-P_A_R[[#This Row],[21+]]</f>
        <v>2.6380000000000001E-2</v>
      </c>
      <c r="BQ24" s="5">
        <f>P_A_R[[#This Row],[21+]]-P_A_R[[#This Row],[22+]]</f>
        <v>2.1650000000000003E-2</v>
      </c>
      <c r="BR24" s="5">
        <f>P_A_R[[#This Row],[22+]]-P_A_R[[#This Row],[23+]]</f>
        <v>1.5350000000000003E-2</v>
      </c>
      <c r="BS24" s="5">
        <f>P_A_R[[#This Row],[23+]]-P_A_R[[#This Row],[24+]]</f>
        <v>1.1300000000000001E-2</v>
      </c>
      <c r="BT24" s="5">
        <f>P_A_R[[#This Row],[24+]]-P_A_R[[#This Row],[25+]]</f>
        <v>8.4600000000000005E-3</v>
      </c>
      <c r="BU24" s="5">
        <f>P_A_R[[#This Row],[25+]]-P_A_R[[#This Row],[26+]]</f>
        <v>5.4899999999999984E-3</v>
      </c>
      <c r="BV24" s="5">
        <f>P_A_R[[#This Row],[26+]]-P_A_R[[#This Row],[27+]]</f>
        <v>3.8600000000000006E-3</v>
      </c>
      <c r="BW24" s="5">
        <f>P_A_R[[#This Row],[27+]]-P_A_R[[#This Row],[28+]]</f>
        <v>2.3600000000000001E-3</v>
      </c>
      <c r="BX24" s="5">
        <f>P_A_R[[#This Row],[28+]]-P_A_R[[#This Row],[29+]]</f>
        <v>1.49E-3</v>
      </c>
      <c r="BY24" s="5">
        <f>P_A_R[[#This Row],[29+]]-P_A_R[[#This Row],[30+]]</f>
        <v>9.7000000000000016E-4</v>
      </c>
      <c r="BZ24" s="5">
        <f>P_A_R[[#This Row],[30+]]-P_A_R[[#This Row],[31+]]</f>
        <v>5.2999999999999998E-4</v>
      </c>
      <c r="CA24" s="5">
        <f>P_A_R[[#This Row],[31+]]-P_A_R[[#This Row],[32+]]</f>
        <v>3.2999999999999994E-4</v>
      </c>
      <c r="CB24" s="5">
        <f>P_A_R[[#This Row],[32+]]-P_A_R[[#This Row],[33+]]</f>
        <v>1.7000000000000001E-4</v>
      </c>
      <c r="CC24" s="5">
        <f>P_A_R[[#This Row],[33+]]-P_A_R[[#This Row],[34+]]</f>
        <v>9.0000000000000006E-5</v>
      </c>
      <c r="CD24" s="5">
        <f>P_A_R[[#This Row],[34+]]-P_A_R[[#This Row],[35+]]</f>
        <v>5.0000000000000002E-5</v>
      </c>
      <c r="CE24" s="5">
        <f>P_A_R[[#This Row],[35+]]-P_A_R[[#This Row],[36+]]</f>
        <v>5.0000000000000002E-5</v>
      </c>
      <c r="CF24" s="5">
        <f>P_A_R[[#This Row],[36+]]-P_A_R[[#This Row],[37+]]</f>
        <v>0</v>
      </c>
      <c r="CG24" s="5">
        <f>P_A_R[[#This Row],[37+]]-P_A_R[[#This Row],[38+]]</f>
        <v>0</v>
      </c>
      <c r="CH24" s="5">
        <f>P_A_R[[#This Row],[38+]]-P_A_R[[#This Row],[39+]]</f>
        <v>0</v>
      </c>
      <c r="CI24" s="5">
        <f>P_A_R[[#This Row],[39+]]-P_A_R[[#This Row],[40+]]</f>
        <v>0</v>
      </c>
      <c r="CJ24" s="5">
        <f>P_A_R[[#This Row],[40+]]-P_A_R[[#This Row],[41+]]</f>
        <v>0</v>
      </c>
      <c r="CK24" s="5">
        <f>P_A_R[[#This Row],[41+]]-P_A_R[[#This Row],[42+]]</f>
        <v>0</v>
      </c>
      <c r="CL24" s="5">
        <f>P_A_R[[#This Row],[42+]]-P_A_R[[#This Row],[43+]]</f>
        <v>0</v>
      </c>
      <c r="CM24" s="5">
        <f>P_A_R[[#This Row],[43+]]-P_A_R[[#This Row],[44+]]</f>
        <v>0</v>
      </c>
      <c r="CN24" s="5">
        <f>P_A_R[[#This Row],[44+]]-P_A_R[[#This Row],[45+]]</f>
        <v>0</v>
      </c>
      <c r="CO24" s="5">
        <f>P_A_R[[#This Row],[45+]]-P_A_R[[#This Row],[46+]]</f>
        <v>0</v>
      </c>
      <c r="CP24" s="5">
        <f>P_A_R[[#This Row],[46+]]-P_A_R[[#This Row],[47+]]</f>
        <v>0</v>
      </c>
      <c r="CQ24" s="5">
        <f>P_A_R[[#This Row],[47+]]-P_A_R[[#This Row],[48+]]</f>
        <v>0</v>
      </c>
      <c r="CR24" s="5">
        <f>P_A_R[[#This Row],[48+]]-P_A_R[[#This Row],[49+]]</f>
        <v>0</v>
      </c>
      <c r="CS24" s="5">
        <f>P_A_R[[#This Row],[49+]]-P_A_R[[#This Row],[50+]]</f>
        <v>0</v>
      </c>
      <c r="CT24" s="5">
        <f>P_A_R[[#This Row],[50+]]-P_A_R[[#This Row],[51+]]</f>
        <v>0</v>
      </c>
      <c r="CU24" s="5">
        <f>P_A_R[[#This Row],[51+]]-P_A_R[[#This Row],[52+]]</f>
        <v>0</v>
      </c>
      <c r="CV24" s="5">
        <f>P_A_R[[#This Row],[52+]]-P_A_R[[#This Row],[53+]]</f>
        <v>0</v>
      </c>
      <c r="CW24" s="5">
        <f>P_A_R[[#This Row],[53+]]-P_A_R[[#This Row],[54+]]</f>
        <v>0</v>
      </c>
      <c r="CX24" s="5">
        <f>P_A_R[[#This Row],[54+]]-P_A_R[[#This Row],[55+]]</f>
        <v>0</v>
      </c>
      <c r="CY24" s="5">
        <f>P_A_R[[#This Row],[55+]]-P_A_R[[#This Row],[56+]]</f>
        <v>0</v>
      </c>
      <c r="CZ24" s="5">
        <f>P_A_R[[#This Row],[56+]]-P_A_R[[#This Row],[57+]]</f>
        <v>0</v>
      </c>
      <c r="DA24" s="5">
        <f>P_A_R[[#This Row],[57+]]-P_A_R[[#This Row],[58+]]</f>
        <v>0</v>
      </c>
      <c r="DB24" s="5">
        <f>P_A_R[[#This Row],[58+]]-P_A_R[[#This Row],[59+]]</f>
        <v>0</v>
      </c>
    </row>
    <row r="25" spans="1:106" x14ac:dyDescent="0.25">
      <c r="A25" s="10">
        <v>22400717</v>
      </c>
      <c r="B25" s="13" t="s">
        <v>91</v>
      </c>
      <c r="C25" s="13" t="s">
        <v>90</v>
      </c>
      <c r="D25" s="11">
        <v>0.79166666666666663</v>
      </c>
      <c r="E25" s="9" t="str">
        <f>HYPERLINK("https://www.nba.com/stats/player/1642275/boxscores-traditional", "Tidjane Salaün")</f>
        <v>Tidjane Salaün</v>
      </c>
      <c r="F25">
        <v>8.6</v>
      </c>
      <c r="G25" s="4">
        <v>4.7160000000000002</v>
      </c>
      <c r="H25" s="3">
        <v>0.38208999999999999</v>
      </c>
      <c r="I25" s="3">
        <v>0.30503000000000002</v>
      </c>
      <c r="J25" s="3">
        <v>0.23576</v>
      </c>
      <c r="K25" s="3">
        <v>0.17619000000000001</v>
      </c>
      <c r="L25" s="3">
        <v>0.12506999999999999</v>
      </c>
      <c r="M25" s="3">
        <v>8.6910000000000001E-2</v>
      </c>
      <c r="N25" s="3">
        <v>5.8209999999999998E-2</v>
      </c>
      <c r="O25" s="3">
        <v>3.7539999999999997E-2</v>
      </c>
      <c r="P25" s="3">
        <v>2.3300000000000001E-2</v>
      </c>
      <c r="Q25" s="3">
        <v>1.355E-2</v>
      </c>
      <c r="R25" s="3">
        <v>7.7600000000000004E-3</v>
      </c>
      <c r="S25" s="3">
        <v>4.2700000000000004E-3</v>
      </c>
      <c r="T25" s="3">
        <v>2.2599999999999999E-3</v>
      </c>
      <c r="U25" s="3">
        <v>1.14E-3</v>
      </c>
      <c r="V25" s="3">
        <v>5.4000000000000001E-4</v>
      </c>
      <c r="W25" s="3">
        <v>2.5000000000000001E-4</v>
      </c>
      <c r="X25" s="3">
        <v>1.1E-4</v>
      </c>
      <c r="Y25" s="3">
        <v>5.0000000000000002E-5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5">
        <f>P_A_R[[#This Row],[10+]]-P_A_R[[#This Row],[11+]]</f>
        <v>7.7059999999999962E-2</v>
      </c>
      <c r="BG25" s="5">
        <f>P_A_R[[#This Row],[11+]]-P_A_R[[#This Row],[12+]]</f>
        <v>6.9270000000000026E-2</v>
      </c>
      <c r="BH25" s="5">
        <f>P_A_R[[#This Row],[12+]]-P_A_R[[#This Row],[13+]]</f>
        <v>5.9569999999999984E-2</v>
      </c>
      <c r="BI25" s="5">
        <f>P_A_R[[#This Row],[13+]]-P_A_R[[#This Row],[14+]]</f>
        <v>5.1120000000000027E-2</v>
      </c>
      <c r="BJ25" s="5">
        <f>P_A_R[[#This Row],[14+]]-P_A_R[[#This Row],[15+]]</f>
        <v>3.8159999999999986E-2</v>
      </c>
      <c r="BK25" s="5">
        <f>P_A_R[[#This Row],[15+]]-P_A_R[[#This Row],[16+]]</f>
        <v>2.8700000000000003E-2</v>
      </c>
      <c r="BL25" s="5">
        <f>P_A_R[[#This Row],[16+]]-P_A_R[[#This Row],[17+]]</f>
        <v>2.0670000000000001E-2</v>
      </c>
      <c r="BM25" s="5">
        <f>P_A_R[[#This Row],[17+]]-P_A_R[[#This Row],[18+]]</f>
        <v>1.4239999999999996E-2</v>
      </c>
      <c r="BN25" s="5">
        <f>P_A_R[[#This Row],[18+]]-P_A_R[[#This Row],[19+]]</f>
        <v>9.7500000000000017E-3</v>
      </c>
      <c r="BO25" s="5">
        <f>P_A_R[[#This Row],[19+]]-P_A_R[[#This Row],[20+]]</f>
        <v>5.7899999999999991E-3</v>
      </c>
      <c r="BP25" s="5">
        <f>P_A_R[[#This Row],[20+]]-P_A_R[[#This Row],[21+]]</f>
        <v>3.49E-3</v>
      </c>
      <c r="BQ25" s="5">
        <f>P_A_R[[#This Row],[21+]]-P_A_R[[#This Row],[22+]]</f>
        <v>2.0100000000000005E-3</v>
      </c>
      <c r="BR25" s="5">
        <f>P_A_R[[#This Row],[22+]]-P_A_R[[#This Row],[23+]]</f>
        <v>1.1199999999999999E-3</v>
      </c>
      <c r="BS25" s="5">
        <f>P_A_R[[#This Row],[23+]]-P_A_R[[#This Row],[24+]]</f>
        <v>5.9999999999999995E-4</v>
      </c>
      <c r="BT25" s="5">
        <f>P_A_R[[#This Row],[24+]]-P_A_R[[#This Row],[25+]]</f>
        <v>2.9E-4</v>
      </c>
      <c r="BU25" s="5">
        <f>P_A_R[[#This Row],[25+]]-P_A_R[[#This Row],[26+]]</f>
        <v>1.3999999999999999E-4</v>
      </c>
      <c r="BV25" s="5">
        <f>P_A_R[[#This Row],[26+]]-P_A_R[[#This Row],[27+]]</f>
        <v>6.0000000000000002E-5</v>
      </c>
      <c r="BW25" s="5">
        <f>P_A_R[[#This Row],[27+]]-P_A_R[[#This Row],[28+]]</f>
        <v>5.0000000000000002E-5</v>
      </c>
      <c r="BX25" s="5">
        <f>P_A_R[[#This Row],[28+]]-P_A_R[[#This Row],[29+]]</f>
        <v>0</v>
      </c>
      <c r="BY25" s="5">
        <f>P_A_R[[#This Row],[29+]]-P_A_R[[#This Row],[30+]]</f>
        <v>0</v>
      </c>
      <c r="BZ25" s="5">
        <f>P_A_R[[#This Row],[30+]]-P_A_R[[#This Row],[31+]]</f>
        <v>0</v>
      </c>
      <c r="CA25" s="5">
        <f>P_A_R[[#This Row],[31+]]-P_A_R[[#This Row],[32+]]</f>
        <v>0</v>
      </c>
      <c r="CB25" s="5">
        <f>P_A_R[[#This Row],[32+]]-P_A_R[[#This Row],[33+]]</f>
        <v>0</v>
      </c>
      <c r="CC25" s="5">
        <f>P_A_R[[#This Row],[33+]]-P_A_R[[#This Row],[34+]]</f>
        <v>0</v>
      </c>
      <c r="CD25" s="5">
        <f>P_A_R[[#This Row],[34+]]-P_A_R[[#This Row],[35+]]</f>
        <v>0</v>
      </c>
      <c r="CE25" s="5">
        <f>P_A_R[[#This Row],[35+]]-P_A_R[[#This Row],[36+]]</f>
        <v>0</v>
      </c>
      <c r="CF25" s="5">
        <f>P_A_R[[#This Row],[36+]]-P_A_R[[#This Row],[37+]]</f>
        <v>0</v>
      </c>
      <c r="CG25" s="5">
        <f>P_A_R[[#This Row],[37+]]-P_A_R[[#This Row],[38+]]</f>
        <v>0</v>
      </c>
      <c r="CH25" s="5">
        <f>P_A_R[[#This Row],[38+]]-P_A_R[[#This Row],[39+]]</f>
        <v>0</v>
      </c>
      <c r="CI25" s="5">
        <f>P_A_R[[#This Row],[39+]]-P_A_R[[#This Row],[40+]]</f>
        <v>0</v>
      </c>
      <c r="CJ25" s="5">
        <f>P_A_R[[#This Row],[40+]]-P_A_R[[#This Row],[41+]]</f>
        <v>0</v>
      </c>
      <c r="CK25" s="5">
        <f>P_A_R[[#This Row],[41+]]-P_A_R[[#This Row],[42+]]</f>
        <v>0</v>
      </c>
      <c r="CL25" s="5">
        <f>P_A_R[[#This Row],[42+]]-P_A_R[[#This Row],[43+]]</f>
        <v>0</v>
      </c>
      <c r="CM25" s="5">
        <f>P_A_R[[#This Row],[43+]]-P_A_R[[#This Row],[44+]]</f>
        <v>0</v>
      </c>
      <c r="CN25" s="5">
        <f>P_A_R[[#This Row],[44+]]-P_A_R[[#This Row],[45+]]</f>
        <v>0</v>
      </c>
      <c r="CO25" s="5">
        <f>P_A_R[[#This Row],[45+]]-P_A_R[[#This Row],[46+]]</f>
        <v>0</v>
      </c>
      <c r="CP25" s="5">
        <f>P_A_R[[#This Row],[46+]]-P_A_R[[#This Row],[47+]]</f>
        <v>0</v>
      </c>
      <c r="CQ25" s="5">
        <f>P_A_R[[#This Row],[47+]]-P_A_R[[#This Row],[48+]]</f>
        <v>0</v>
      </c>
      <c r="CR25" s="5">
        <f>P_A_R[[#This Row],[48+]]-P_A_R[[#This Row],[49+]]</f>
        <v>0</v>
      </c>
      <c r="CS25" s="5">
        <f>P_A_R[[#This Row],[49+]]-P_A_R[[#This Row],[50+]]</f>
        <v>0</v>
      </c>
      <c r="CT25" s="5">
        <f>P_A_R[[#This Row],[50+]]-P_A_R[[#This Row],[51+]]</f>
        <v>0</v>
      </c>
      <c r="CU25" s="5">
        <f>P_A_R[[#This Row],[51+]]-P_A_R[[#This Row],[52+]]</f>
        <v>0</v>
      </c>
      <c r="CV25" s="5">
        <f>P_A_R[[#This Row],[52+]]-P_A_R[[#This Row],[53+]]</f>
        <v>0</v>
      </c>
      <c r="CW25" s="5">
        <f>P_A_R[[#This Row],[53+]]-P_A_R[[#This Row],[54+]]</f>
        <v>0</v>
      </c>
      <c r="CX25" s="5">
        <f>P_A_R[[#This Row],[54+]]-P_A_R[[#This Row],[55+]]</f>
        <v>0</v>
      </c>
      <c r="CY25" s="5">
        <f>P_A_R[[#This Row],[55+]]-P_A_R[[#This Row],[56+]]</f>
        <v>0</v>
      </c>
      <c r="CZ25" s="5">
        <f>P_A_R[[#This Row],[56+]]-P_A_R[[#This Row],[57+]]</f>
        <v>0</v>
      </c>
      <c r="DA25" s="5">
        <f>P_A_R[[#This Row],[57+]]-P_A_R[[#This Row],[58+]]</f>
        <v>0</v>
      </c>
      <c r="DB25" s="5">
        <f>P_A_R[[#This Row],[58+]]-P_A_R[[#This Row],[59+]]</f>
        <v>0</v>
      </c>
    </row>
    <row r="26" spans="1:106" x14ac:dyDescent="0.25">
      <c r="A26" s="10">
        <v>22400718</v>
      </c>
      <c r="B26" s="13" t="s">
        <v>82</v>
      </c>
      <c r="C26" s="13" t="s">
        <v>92</v>
      </c>
      <c r="D26" s="11">
        <v>0.79166666666666663</v>
      </c>
      <c r="E26" s="9" t="str">
        <f>HYPERLINK("https://www.nba.com/stats/player/1628386/boxscores-traditional", "Jarrett Allen")</f>
        <v>Jarrett Allen</v>
      </c>
      <c r="F26">
        <v>27.8</v>
      </c>
      <c r="G26" s="4">
        <v>5.2690000000000001</v>
      </c>
      <c r="H26" s="3">
        <v>0.99963999999999997</v>
      </c>
      <c r="I26" s="3">
        <v>0.99929000000000001</v>
      </c>
      <c r="J26" s="3">
        <v>0.99865000000000004</v>
      </c>
      <c r="K26" s="3">
        <v>0.99751999999999996</v>
      </c>
      <c r="L26" s="3">
        <v>0.99560000000000004</v>
      </c>
      <c r="M26" s="3">
        <v>0.99245000000000005</v>
      </c>
      <c r="N26" s="3">
        <v>0.98745000000000005</v>
      </c>
      <c r="O26" s="3">
        <v>0.97982000000000002</v>
      </c>
      <c r="P26" s="3">
        <v>0.96855999999999998</v>
      </c>
      <c r="Q26" s="3">
        <v>0.95254000000000005</v>
      </c>
      <c r="R26" s="3">
        <v>0.93056000000000005</v>
      </c>
      <c r="S26" s="3">
        <v>0.90146999999999999</v>
      </c>
      <c r="T26" s="3">
        <v>0.86433000000000004</v>
      </c>
      <c r="U26" s="3">
        <v>0.81859000000000004</v>
      </c>
      <c r="V26" s="3">
        <v>0.76424000000000003</v>
      </c>
      <c r="W26" s="3">
        <v>0.70194000000000001</v>
      </c>
      <c r="X26" s="3">
        <v>0.63307000000000002</v>
      </c>
      <c r="Y26" s="3">
        <v>0.55962000000000001</v>
      </c>
      <c r="Z26" s="3">
        <v>0.48404999999999998</v>
      </c>
      <c r="AA26" s="3">
        <v>0.40905000000000002</v>
      </c>
      <c r="AB26" s="3">
        <v>0.33723999999999998</v>
      </c>
      <c r="AC26" s="3">
        <v>0.27093</v>
      </c>
      <c r="AD26" s="3">
        <v>0.21185999999999999</v>
      </c>
      <c r="AE26" s="3">
        <v>0.16109000000000001</v>
      </c>
      <c r="AF26" s="3">
        <v>0.11899999999999999</v>
      </c>
      <c r="AG26" s="3">
        <v>8.5339999999999999E-2</v>
      </c>
      <c r="AH26" s="3">
        <v>5.9380000000000002E-2</v>
      </c>
      <c r="AI26" s="3">
        <v>4.0059999999999998E-2</v>
      </c>
      <c r="AJ26" s="3">
        <v>2.6190000000000001E-2</v>
      </c>
      <c r="AK26" s="3">
        <v>1.6590000000000001E-2</v>
      </c>
      <c r="AL26" s="3">
        <v>1.017E-2</v>
      </c>
      <c r="AM26" s="3">
        <v>6.0400000000000002E-3</v>
      </c>
      <c r="AN26" s="3">
        <v>3.47E-3</v>
      </c>
      <c r="AO26" s="3">
        <v>1.99E-3</v>
      </c>
      <c r="AP26" s="3">
        <v>1.07E-3</v>
      </c>
      <c r="AQ26" s="3">
        <v>5.5999999999999995E-4</v>
      </c>
      <c r="AR26" s="3">
        <v>2.7999999999999998E-4</v>
      </c>
      <c r="AS26" s="3">
        <v>1.3999999999999999E-4</v>
      </c>
      <c r="AT26" s="3">
        <v>6.0000000000000002E-5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5">
        <f>P_A_R[[#This Row],[10+]]-P_A_R[[#This Row],[11+]]</f>
        <v>3.4999999999996145E-4</v>
      </c>
      <c r="BG26" s="5">
        <f>P_A_R[[#This Row],[11+]]-P_A_R[[#This Row],[12+]]</f>
        <v>6.3999999999997392E-4</v>
      </c>
      <c r="BH26" s="5">
        <f>P_A_R[[#This Row],[12+]]-P_A_R[[#This Row],[13+]]</f>
        <v>1.1300000000000754E-3</v>
      </c>
      <c r="BI26" s="5">
        <f>P_A_R[[#This Row],[13+]]-P_A_R[[#This Row],[14+]]</f>
        <v>1.9199999999999218E-3</v>
      </c>
      <c r="BJ26" s="5">
        <f>P_A_R[[#This Row],[14+]]-P_A_R[[#This Row],[15+]]</f>
        <v>3.1499999999999861E-3</v>
      </c>
      <c r="BK26" s="5">
        <f>P_A_R[[#This Row],[15+]]-P_A_R[[#This Row],[16+]]</f>
        <v>5.0000000000000044E-3</v>
      </c>
      <c r="BL26" s="5">
        <f>P_A_R[[#This Row],[16+]]-P_A_R[[#This Row],[17+]]</f>
        <v>7.6300000000000257E-3</v>
      </c>
      <c r="BM26" s="5">
        <f>P_A_R[[#This Row],[17+]]-P_A_R[[#This Row],[18+]]</f>
        <v>1.1260000000000048E-2</v>
      </c>
      <c r="BN26" s="5">
        <f>P_A_R[[#This Row],[18+]]-P_A_R[[#This Row],[19+]]</f>
        <v>1.6019999999999923E-2</v>
      </c>
      <c r="BO26" s="5">
        <f>P_A_R[[#This Row],[19+]]-P_A_R[[#This Row],[20+]]</f>
        <v>2.198E-2</v>
      </c>
      <c r="BP26" s="5">
        <f>P_A_R[[#This Row],[20+]]-P_A_R[[#This Row],[21+]]</f>
        <v>2.909000000000006E-2</v>
      </c>
      <c r="BQ26" s="5">
        <f>P_A_R[[#This Row],[21+]]-P_A_R[[#This Row],[22+]]</f>
        <v>3.7139999999999951E-2</v>
      </c>
      <c r="BR26" s="5">
        <f>P_A_R[[#This Row],[22+]]-P_A_R[[#This Row],[23+]]</f>
        <v>4.5740000000000003E-2</v>
      </c>
      <c r="BS26" s="5">
        <f>P_A_R[[#This Row],[23+]]-P_A_R[[#This Row],[24+]]</f>
        <v>5.4350000000000009E-2</v>
      </c>
      <c r="BT26" s="5">
        <f>P_A_R[[#This Row],[24+]]-P_A_R[[#This Row],[25+]]</f>
        <v>6.2300000000000022E-2</v>
      </c>
      <c r="BU26" s="5">
        <f>P_A_R[[#This Row],[25+]]-P_A_R[[#This Row],[26+]]</f>
        <v>6.8869999999999987E-2</v>
      </c>
      <c r="BV26" s="5">
        <f>P_A_R[[#This Row],[26+]]-P_A_R[[#This Row],[27+]]</f>
        <v>7.3450000000000015E-2</v>
      </c>
      <c r="BW26" s="5">
        <f>P_A_R[[#This Row],[27+]]-P_A_R[[#This Row],[28+]]</f>
        <v>7.5570000000000026E-2</v>
      </c>
      <c r="BX26" s="5">
        <f>P_A_R[[#This Row],[28+]]-P_A_R[[#This Row],[29+]]</f>
        <v>7.4999999999999956E-2</v>
      </c>
      <c r="BY26" s="5">
        <f>P_A_R[[#This Row],[29+]]-P_A_R[[#This Row],[30+]]</f>
        <v>7.181000000000004E-2</v>
      </c>
      <c r="BZ26" s="5">
        <f>P_A_R[[#This Row],[30+]]-P_A_R[[#This Row],[31+]]</f>
        <v>6.630999999999998E-2</v>
      </c>
      <c r="CA26" s="5">
        <f>P_A_R[[#This Row],[31+]]-P_A_R[[#This Row],[32+]]</f>
        <v>5.9070000000000011E-2</v>
      </c>
      <c r="CB26" s="5">
        <f>P_A_R[[#This Row],[32+]]-P_A_R[[#This Row],[33+]]</f>
        <v>5.0769999999999982E-2</v>
      </c>
      <c r="CC26" s="5">
        <f>P_A_R[[#This Row],[33+]]-P_A_R[[#This Row],[34+]]</f>
        <v>4.2090000000000016E-2</v>
      </c>
      <c r="CD26" s="5">
        <f>P_A_R[[#This Row],[34+]]-P_A_R[[#This Row],[35+]]</f>
        <v>3.3659999999999995E-2</v>
      </c>
      <c r="CE26" s="5">
        <f>P_A_R[[#This Row],[35+]]-P_A_R[[#This Row],[36+]]</f>
        <v>2.5959999999999997E-2</v>
      </c>
      <c r="CF26" s="5">
        <f>P_A_R[[#This Row],[36+]]-P_A_R[[#This Row],[37+]]</f>
        <v>1.9320000000000004E-2</v>
      </c>
      <c r="CG26" s="5">
        <f>P_A_R[[#This Row],[37+]]-P_A_R[[#This Row],[38+]]</f>
        <v>1.3869999999999997E-2</v>
      </c>
      <c r="CH26" s="5">
        <f>P_A_R[[#This Row],[38+]]-P_A_R[[#This Row],[39+]]</f>
        <v>9.6000000000000009E-3</v>
      </c>
      <c r="CI26" s="5">
        <f>P_A_R[[#This Row],[39+]]-P_A_R[[#This Row],[40+]]</f>
        <v>6.4200000000000004E-3</v>
      </c>
      <c r="CJ26" s="5">
        <f>P_A_R[[#This Row],[40+]]-P_A_R[[#This Row],[41+]]</f>
        <v>4.13E-3</v>
      </c>
      <c r="CK26" s="5">
        <f>P_A_R[[#This Row],[41+]]-P_A_R[[#This Row],[42+]]</f>
        <v>2.5700000000000002E-3</v>
      </c>
      <c r="CL26" s="5">
        <f>P_A_R[[#This Row],[42+]]-P_A_R[[#This Row],[43+]]</f>
        <v>1.48E-3</v>
      </c>
      <c r="CM26" s="5">
        <f>P_A_R[[#This Row],[43+]]-P_A_R[[#This Row],[44+]]</f>
        <v>9.2000000000000003E-4</v>
      </c>
      <c r="CN26" s="5">
        <f>P_A_R[[#This Row],[44+]]-P_A_R[[#This Row],[45+]]</f>
        <v>5.1000000000000004E-4</v>
      </c>
      <c r="CO26" s="5">
        <f>P_A_R[[#This Row],[45+]]-P_A_R[[#This Row],[46+]]</f>
        <v>2.7999999999999998E-4</v>
      </c>
      <c r="CP26" s="5">
        <f>P_A_R[[#This Row],[46+]]-P_A_R[[#This Row],[47+]]</f>
        <v>1.3999999999999999E-4</v>
      </c>
      <c r="CQ26" s="5">
        <f>P_A_R[[#This Row],[47+]]-P_A_R[[#This Row],[48+]]</f>
        <v>7.9999999999999993E-5</v>
      </c>
      <c r="CR26" s="5">
        <f>P_A_R[[#This Row],[48+]]-P_A_R[[#This Row],[49+]]</f>
        <v>6.0000000000000002E-5</v>
      </c>
      <c r="CS26" s="5">
        <f>P_A_R[[#This Row],[49+]]-P_A_R[[#This Row],[50+]]</f>
        <v>0</v>
      </c>
      <c r="CT26" s="5">
        <f>P_A_R[[#This Row],[50+]]-P_A_R[[#This Row],[51+]]</f>
        <v>0</v>
      </c>
      <c r="CU26" s="5">
        <f>P_A_R[[#This Row],[51+]]-P_A_R[[#This Row],[52+]]</f>
        <v>0</v>
      </c>
      <c r="CV26" s="5">
        <f>P_A_R[[#This Row],[52+]]-P_A_R[[#This Row],[53+]]</f>
        <v>0</v>
      </c>
      <c r="CW26" s="5">
        <f>P_A_R[[#This Row],[53+]]-P_A_R[[#This Row],[54+]]</f>
        <v>0</v>
      </c>
      <c r="CX26" s="5">
        <f>P_A_R[[#This Row],[54+]]-P_A_R[[#This Row],[55+]]</f>
        <v>0</v>
      </c>
      <c r="CY26" s="5">
        <f>P_A_R[[#This Row],[55+]]-P_A_R[[#This Row],[56+]]</f>
        <v>0</v>
      </c>
      <c r="CZ26" s="5">
        <f>P_A_R[[#This Row],[56+]]-P_A_R[[#This Row],[57+]]</f>
        <v>0</v>
      </c>
      <c r="DA26" s="5">
        <f>P_A_R[[#This Row],[57+]]-P_A_R[[#This Row],[58+]]</f>
        <v>0</v>
      </c>
      <c r="DB26" s="5">
        <f>P_A_R[[#This Row],[58+]]-P_A_R[[#This Row],[59+]]</f>
        <v>0</v>
      </c>
    </row>
    <row r="27" spans="1:106" x14ac:dyDescent="0.25">
      <c r="A27" s="10">
        <v>22400718</v>
      </c>
      <c r="B27" s="13" t="s">
        <v>82</v>
      </c>
      <c r="C27" s="13" t="s">
        <v>92</v>
      </c>
      <c r="D27" s="11">
        <v>0.79166666666666663</v>
      </c>
      <c r="E27" s="9" t="str">
        <f>HYPERLINK("https://www.nba.com/stats/player/1629636/boxscores-traditional", "Darius Garland")</f>
        <v>Darius Garland</v>
      </c>
      <c r="F27">
        <v>35.799999999999997</v>
      </c>
      <c r="G27" s="4">
        <v>7.9350000000000005</v>
      </c>
      <c r="H27" s="3">
        <v>0.99941999999999998</v>
      </c>
      <c r="I27" s="3">
        <v>0.99912999999999996</v>
      </c>
      <c r="J27" s="3">
        <v>0.99865000000000004</v>
      </c>
      <c r="K27" s="3">
        <v>0.99795</v>
      </c>
      <c r="L27" s="3">
        <v>0.99702000000000002</v>
      </c>
      <c r="M27" s="3">
        <v>0.99560000000000004</v>
      </c>
      <c r="N27" s="3">
        <v>0.99378999999999995</v>
      </c>
      <c r="O27" s="3">
        <v>0.99111000000000005</v>
      </c>
      <c r="P27" s="3">
        <v>0.98745000000000005</v>
      </c>
      <c r="Q27" s="3">
        <v>0.98299999999999998</v>
      </c>
      <c r="R27" s="3">
        <v>0.97670000000000001</v>
      </c>
      <c r="S27" s="3">
        <v>0.96926000000000001</v>
      </c>
      <c r="T27" s="3">
        <v>0.95906999999999998</v>
      </c>
      <c r="U27" s="3">
        <v>0.94630000000000003</v>
      </c>
      <c r="V27" s="3">
        <v>0.93189</v>
      </c>
      <c r="W27" s="3">
        <v>0.91308999999999996</v>
      </c>
      <c r="X27" s="3">
        <v>0.89251000000000003</v>
      </c>
      <c r="Y27" s="3">
        <v>0.86650000000000005</v>
      </c>
      <c r="Z27" s="3">
        <v>0.83645999999999998</v>
      </c>
      <c r="AA27" s="3">
        <v>0.80510999999999999</v>
      </c>
      <c r="AB27" s="3">
        <v>0.76729999999999998</v>
      </c>
      <c r="AC27" s="3">
        <v>0.72575000000000001</v>
      </c>
      <c r="AD27" s="3">
        <v>0.68439000000000005</v>
      </c>
      <c r="AE27" s="3">
        <v>0.63683000000000001</v>
      </c>
      <c r="AF27" s="3">
        <v>0.59094999999999998</v>
      </c>
      <c r="AG27" s="3">
        <v>0.53983000000000003</v>
      </c>
      <c r="AH27" s="3">
        <v>0.48803000000000002</v>
      </c>
      <c r="AI27" s="3">
        <v>0.44037999999999999</v>
      </c>
      <c r="AJ27" s="3">
        <v>0.38973999999999998</v>
      </c>
      <c r="AK27" s="3">
        <v>0.34458</v>
      </c>
      <c r="AL27" s="3">
        <v>0.29805999999999999</v>
      </c>
      <c r="AM27" s="3">
        <v>0.25463000000000002</v>
      </c>
      <c r="AN27" s="3">
        <v>0.2177</v>
      </c>
      <c r="AO27" s="3">
        <v>0.18140999999999999</v>
      </c>
      <c r="AP27" s="3">
        <v>0.15151000000000001</v>
      </c>
      <c r="AQ27" s="3">
        <v>0.12302</v>
      </c>
      <c r="AR27" s="3">
        <v>9.8530000000000006E-2</v>
      </c>
      <c r="AS27" s="3">
        <v>7.9269999999999993E-2</v>
      </c>
      <c r="AT27" s="3">
        <v>6.1780000000000002E-2</v>
      </c>
      <c r="AU27" s="3">
        <v>4.8460000000000003E-2</v>
      </c>
      <c r="AV27" s="3">
        <v>3.6729999999999999E-2</v>
      </c>
      <c r="AW27" s="3">
        <v>2.743E-2</v>
      </c>
      <c r="AX27" s="3">
        <v>2.068E-2</v>
      </c>
      <c r="AY27" s="3">
        <v>1.4999999999999999E-2</v>
      </c>
      <c r="AZ27" s="3">
        <v>1.1010000000000001E-2</v>
      </c>
      <c r="BA27" s="3">
        <v>7.7600000000000004E-3</v>
      </c>
      <c r="BB27" s="3">
        <v>5.3899999999999998E-3</v>
      </c>
      <c r="BC27" s="3">
        <v>3.79E-3</v>
      </c>
      <c r="BD27" s="3">
        <v>2.5600000000000002E-3</v>
      </c>
      <c r="BE27" s="3">
        <v>1.75E-3</v>
      </c>
      <c r="BF27" s="5">
        <f>P_A_R[[#This Row],[10+]]-P_A_R[[#This Row],[11+]]</f>
        <v>2.9000000000001247E-4</v>
      </c>
      <c r="BG27" s="5">
        <f>P_A_R[[#This Row],[11+]]-P_A_R[[#This Row],[12+]]</f>
        <v>4.7999999999992493E-4</v>
      </c>
      <c r="BH27" s="5">
        <f>P_A_R[[#This Row],[12+]]-P_A_R[[#This Row],[13+]]</f>
        <v>7.0000000000003393E-4</v>
      </c>
      <c r="BI27" s="5">
        <f>P_A_R[[#This Row],[13+]]-P_A_R[[#This Row],[14+]]</f>
        <v>9.2999999999998639E-4</v>
      </c>
      <c r="BJ27" s="5">
        <f>P_A_R[[#This Row],[14+]]-P_A_R[[#This Row],[15+]]</f>
        <v>1.4199999999999768E-3</v>
      </c>
      <c r="BK27" s="5">
        <f>P_A_R[[#This Row],[15+]]-P_A_R[[#This Row],[16+]]</f>
        <v>1.8100000000000893E-3</v>
      </c>
      <c r="BL27" s="5">
        <f>P_A_R[[#This Row],[16+]]-P_A_R[[#This Row],[17+]]</f>
        <v>2.6799999999999047E-3</v>
      </c>
      <c r="BM27" s="5">
        <f>P_A_R[[#This Row],[17+]]-P_A_R[[#This Row],[18+]]</f>
        <v>3.6599999999999966E-3</v>
      </c>
      <c r="BN27" s="5">
        <f>P_A_R[[#This Row],[18+]]-P_A_R[[#This Row],[19+]]</f>
        <v>4.450000000000065E-3</v>
      </c>
      <c r="BO27" s="5">
        <f>P_A_R[[#This Row],[19+]]-P_A_R[[#This Row],[20+]]</f>
        <v>6.2999999999999723E-3</v>
      </c>
      <c r="BP27" s="5">
        <f>P_A_R[[#This Row],[20+]]-P_A_R[[#This Row],[21+]]</f>
        <v>7.4400000000000022E-3</v>
      </c>
      <c r="BQ27" s="5">
        <f>P_A_R[[#This Row],[21+]]-P_A_R[[#This Row],[22+]]</f>
        <v>1.0190000000000032E-2</v>
      </c>
      <c r="BR27" s="5">
        <f>P_A_R[[#This Row],[22+]]-P_A_R[[#This Row],[23+]]</f>
        <v>1.2769999999999948E-2</v>
      </c>
      <c r="BS27" s="5">
        <f>P_A_R[[#This Row],[23+]]-P_A_R[[#This Row],[24+]]</f>
        <v>1.4410000000000034E-2</v>
      </c>
      <c r="BT27" s="5">
        <f>P_A_R[[#This Row],[24+]]-P_A_R[[#This Row],[25+]]</f>
        <v>1.8800000000000039E-2</v>
      </c>
      <c r="BU27" s="5">
        <f>P_A_R[[#This Row],[25+]]-P_A_R[[#This Row],[26+]]</f>
        <v>2.0579999999999932E-2</v>
      </c>
      <c r="BV27" s="5">
        <f>P_A_R[[#This Row],[26+]]-P_A_R[[#This Row],[27+]]</f>
        <v>2.6009999999999978E-2</v>
      </c>
      <c r="BW27" s="5">
        <f>P_A_R[[#This Row],[27+]]-P_A_R[[#This Row],[28+]]</f>
        <v>3.0040000000000067E-2</v>
      </c>
      <c r="BX27" s="5">
        <f>P_A_R[[#This Row],[28+]]-P_A_R[[#This Row],[29+]]</f>
        <v>3.1349999999999989E-2</v>
      </c>
      <c r="BY27" s="5">
        <f>P_A_R[[#This Row],[29+]]-P_A_R[[#This Row],[30+]]</f>
        <v>3.781000000000001E-2</v>
      </c>
      <c r="BZ27" s="5">
        <f>P_A_R[[#This Row],[30+]]-P_A_R[[#This Row],[31+]]</f>
        <v>4.1549999999999976E-2</v>
      </c>
      <c r="CA27" s="5">
        <f>P_A_R[[#This Row],[31+]]-P_A_R[[#This Row],[32+]]</f>
        <v>4.1359999999999952E-2</v>
      </c>
      <c r="CB27" s="5">
        <f>P_A_R[[#This Row],[32+]]-P_A_R[[#This Row],[33+]]</f>
        <v>4.7560000000000047E-2</v>
      </c>
      <c r="CC27" s="5">
        <f>P_A_R[[#This Row],[33+]]-P_A_R[[#This Row],[34+]]</f>
        <v>4.5880000000000032E-2</v>
      </c>
      <c r="CD27" s="5">
        <f>P_A_R[[#This Row],[34+]]-P_A_R[[#This Row],[35+]]</f>
        <v>5.1119999999999943E-2</v>
      </c>
      <c r="CE27" s="5">
        <f>P_A_R[[#This Row],[35+]]-P_A_R[[#This Row],[36+]]</f>
        <v>5.1800000000000013E-2</v>
      </c>
      <c r="CF27" s="5">
        <f>P_A_R[[#This Row],[36+]]-P_A_R[[#This Row],[37+]]</f>
        <v>4.7650000000000026E-2</v>
      </c>
      <c r="CG27" s="5">
        <f>P_A_R[[#This Row],[37+]]-P_A_R[[#This Row],[38+]]</f>
        <v>5.0640000000000018E-2</v>
      </c>
      <c r="CH27" s="5">
        <f>P_A_R[[#This Row],[38+]]-P_A_R[[#This Row],[39+]]</f>
        <v>4.5159999999999978E-2</v>
      </c>
      <c r="CI27" s="5">
        <f>P_A_R[[#This Row],[39+]]-P_A_R[[#This Row],[40+]]</f>
        <v>4.6520000000000006E-2</v>
      </c>
      <c r="CJ27" s="5">
        <f>P_A_R[[#This Row],[40+]]-P_A_R[[#This Row],[41+]]</f>
        <v>4.3429999999999969E-2</v>
      </c>
      <c r="CK27" s="5">
        <f>P_A_R[[#This Row],[41+]]-P_A_R[[#This Row],[42+]]</f>
        <v>3.6930000000000018E-2</v>
      </c>
      <c r="CL27" s="5">
        <f>P_A_R[[#This Row],[42+]]-P_A_R[[#This Row],[43+]]</f>
        <v>3.6290000000000017E-2</v>
      </c>
      <c r="CM27" s="5">
        <f>P_A_R[[#This Row],[43+]]-P_A_R[[#This Row],[44+]]</f>
        <v>2.9899999999999982E-2</v>
      </c>
      <c r="CN27" s="5">
        <f>P_A_R[[#This Row],[44+]]-P_A_R[[#This Row],[45+]]</f>
        <v>2.8490000000000001E-2</v>
      </c>
      <c r="CO27" s="5">
        <f>P_A_R[[#This Row],[45+]]-P_A_R[[#This Row],[46+]]</f>
        <v>2.4489999999999998E-2</v>
      </c>
      <c r="CP27" s="5">
        <f>P_A_R[[#This Row],[46+]]-P_A_R[[#This Row],[47+]]</f>
        <v>1.9260000000000013E-2</v>
      </c>
      <c r="CQ27" s="5">
        <f>P_A_R[[#This Row],[47+]]-P_A_R[[#This Row],[48+]]</f>
        <v>1.7489999999999992E-2</v>
      </c>
      <c r="CR27" s="5">
        <f>P_A_R[[#This Row],[48+]]-P_A_R[[#This Row],[49+]]</f>
        <v>1.3319999999999999E-2</v>
      </c>
      <c r="CS27" s="5">
        <f>P_A_R[[#This Row],[49+]]-P_A_R[[#This Row],[50+]]</f>
        <v>1.1730000000000004E-2</v>
      </c>
      <c r="CT27" s="5">
        <f>P_A_R[[#This Row],[50+]]-P_A_R[[#This Row],[51+]]</f>
        <v>9.2999999999999992E-3</v>
      </c>
      <c r="CU27" s="5">
        <f>P_A_R[[#This Row],[51+]]-P_A_R[[#This Row],[52+]]</f>
        <v>6.7499999999999991E-3</v>
      </c>
      <c r="CV27" s="5">
        <f>P_A_R[[#This Row],[52+]]-P_A_R[[#This Row],[53+]]</f>
        <v>5.680000000000001E-3</v>
      </c>
      <c r="CW27" s="5">
        <f>P_A_R[[#This Row],[53+]]-P_A_R[[#This Row],[54+]]</f>
        <v>3.9899999999999988E-3</v>
      </c>
      <c r="CX27" s="5">
        <f>P_A_R[[#This Row],[54+]]-P_A_R[[#This Row],[55+]]</f>
        <v>3.2500000000000003E-3</v>
      </c>
      <c r="CY27" s="5">
        <f>P_A_R[[#This Row],[55+]]-P_A_R[[#This Row],[56+]]</f>
        <v>2.3700000000000006E-3</v>
      </c>
      <c r="CZ27" s="5">
        <f>P_A_R[[#This Row],[56+]]-P_A_R[[#This Row],[57+]]</f>
        <v>1.5999999999999999E-3</v>
      </c>
      <c r="DA27" s="5">
        <f>P_A_R[[#This Row],[57+]]-P_A_R[[#This Row],[58+]]</f>
        <v>1.2299999999999998E-3</v>
      </c>
      <c r="DB27" s="5">
        <f>P_A_R[[#This Row],[58+]]-P_A_R[[#This Row],[59+]]</f>
        <v>8.1000000000000017E-4</v>
      </c>
    </row>
    <row r="28" spans="1:106" x14ac:dyDescent="0.25">
      <c r="A28" s="10">
        <v>22400718</v>
      </c>
      <c r="B28" s="13" t="s">
        <v>82</v>
      </c>
      <c r="C28" s="13" t="s">
        <v>92</v>
      </c>
      <c r="D28" s="11">
        <v>0.79166666666666663</v>
      </c>
      <c r="E28" s="9" t="str">
        <f>HYPERLINK("https://www.nba.com/stats/player/1628378/boxscores-traditional", "Donovan Mitchell")</f>
        <v>Donovan Mitchell</v>
      </c>
      <c r="F28">
        <v>34.4</v>
      </c>
      <c r="G28" s="4">
        <v>8.3810000000000002</v>
      </c>
      <c r="H28" s="3">
        <v>0.99819000000000002</v>
      </c>
      <c r="I28" s="3">
        <v>0.99736000000000002</v>
      </c>
      <c r="J28" s="3">
        <v>0.99621000000000004</v>
      </c>
      <c r="K28" s="3">
        <v>0.99460999999999999</v>
      </c>
      <c r="L28" s="3">
        <v>0.99245000000000005</v>
      </c>
      <c r="M28" s="3">
        <v>0.98956</v>
      </c>
      <c r="N28" s="3">
        <v>0.98609999999999998</v>
      </c>
      <c r="O28" s="3">
        <v>0.98124</v>
      </c>
      <c r="P28" s="3">
        <v>0.97499999999999998</v>
      </c>
      <c r="Q28" s="3">
        <v>0.96711999999999998</v>
      </c>
      <c r="R28" s="3">
        <v>0.95728000000000002</v>
      </c>
      <c r="S28" s="3">
        <v>0.94520000000000004</v>
      </c>
      <c r="T28" s="3">
        <v>0.93056000000000005</v>
      </c>
      <c r="U28" s="3">
        <v>0.91308999999999996</v>
      </c>
      <c r="V28" s="3">
        <v>0.89251000000000003</v>
      </c>
      <c r="W28" s="3">
        <v>0.86863999999999997</v>
      </c>
      <c r="X28" s="3">
        <v>0.84133999999999998</v>
      </c>
      <c r="Y28" s="3">
        <v>0.81057000000000001</v>
      </c>
      <c r="Z28" s="3">
        <v>0.77637</v>
      </c>
      <c r="AA28" s="3">
        <v>0.73890999999999996</v>
      </c>
      <c r="AB28" s="3">
        <v>0.69847000000000004</v>
      </c>
      <c r="AC28" s="3">
        <v>0.65910000000000002</v>
      </c>
      <c r="AD28" s="3">
        <v>0.61409000000000002</v>
      </c>
      <c r="AE28" s="3">
        <v>0.56749000000000005</v>
      </c>
      <c r="AF28" s="3">
        <v>0.51993999999999996</v>
      </c>
      <c r="AG28" s="3">
        <v>0.47210000000000002</v>
      </c>
      <c r="AH28" s="3">
        <v>0.42465000000000003</v>
      </c>
      <c r="AI28" s="3">
        <v>0.37828000000000001</v>
      </c>
      <c r="AJ28" s="3">
        <v>0.33360000000000001</v>
      </c>
      <c r="AK28" s="3">
        <v>0.29115999999999997</v>
      </c>
      <c r="AL28" s="3">
        <v>0.25142999999999999</v>
      </c>
      <c r="AM28" s="3">
        <v>0.21476000000000001</v>
      </c>
      <c r="AN28" s="3">
        <v>0.18140999999999999</v>
      </c>
      <c r="AO28" s="3">
        <v>0.15151000000000001</v>
      </c>
      <c r="AP28" s="3">
        <v>0.12506999999999999</v>
      </c>
      <c r="AQ28" s="3">
        <v>0.10383000000000001</v>
      </c>
      <c r="AR28" s="3">
        <v>8.3790000000000003E-2</v>
      </c>
      <c r="AS28" s="3">
        <v>6.6809999999999994E-2</v>
      </c>
      <c r="AT28" s="3">
        <v>5.262E-2</v>
      </c>
      <c r="AU28" s="3">
        <v>4.0930000000000001E-2</v>
      </c>
      <c r="AV28" s="3">
        <v>3.1440000000000003E-2</v>
      </c>
      <c r="AW28" s="3">
        <v>2.385E-2</v>
      </c>
      <c r="AX28" s="3">
        <v>1.7860000000000001E-2</v>
      </c>
      <c r="AY28" s="3">
        <v>1.321E-2</v>
      </c>
      <c r="AZ28" s="3">
        <v>9.6399999999999993E-3</v>
      </c>
      <c r="BA28" s="3">
        <v>6.9499999999999996E-3</v>
      </c>
      <c r="BB28" s="3">
        <v>4.9399999999999999E-3</v>
      </c>
      <c r="BC28" s="3">
        <v>3.47E-3</v>
      </c>
      <c r="BD28" s="3">
        <v>2.3999999999999998E-3</v>
      </c>
      <c r="BE28" s="3">
        <v>1.64E-3</v>
      </c>
      <c r="BF28" s="5">
        <f>P_A_R[[#This Row],[10+]]-P_A_R[[#This Row],[11+]]</f>
        <v>8.2999999999999741E-4</v>
      </c>
      <c r="BG28" s="5">
        <f>P_A_R[[#This Row],[11+]]-P_A_R[[#This Row],[12+]]</f>
        <v>1.1499999999999844E-3</v>
      </c>
      <c r="BH28" s="5">
        <f>P_A_R[[#This Row],[12+]]-P_A_R[[#This Row],[13+]]</f>
        <v>1.6000000000000458E-3</v>
      </c>
      <c r="BI28" s="5">
        <f>P_A_R[[#This Row],[13+]]-P_A_R[[#This Row],[14+]]</f>
        <v>2.1599999999999397E-3</v>
      </c>
      <c r="BJ28" s="5">
        <f>P_A_R[[#This Row],[14+]]-P_A_R[[#This Row],[15+]]</f>
        <v>2.8900000000000592E-3</v>
      </c>
      <c r="BK28" s="5">
        <f>P_A_R[[#This Row],[15+]]-P_A_R[[#This Row],[16+]]</f>
        <v>3.4600000000000186E-3</v>
      </c>
      <c r="BL28" s="5">
        <f>P_A_R[[#This Row],[16+]]-P_A_R[[#This Row],[17+]]</f>
        <v>4.8599999999999755E-3</v>
      </c>
      <c r="BM28" s="5">
        <f>P_A_R[[#This Row],[17+]]-P_A_R[[#This Row],[18+]]</f>
        <v>6.2400000000000233E-3</v>
      </c>
      <c r="BN28" s="5">
        <f>P_A_R[[#This Row],[18+]]-P_A_R[[#This Row],[19+]]</f>
        <v>7.8799999999999981E-3</v>
      </c>
      <c r="BO28" s="5">
        <f>P_A_R[[#This Row],[19+]]-P_A_R[[#This Row],[20+]]</f>
        <v>9.8399999999999599E-3</v>
      </c>
      <c r="BP28" s="5">
        <f>P_A_R[[#This Row],[20+]]-P_A_R[[#This Row],[21+]]</f>
        <v>1.207999999999998E-2</v>
      </c>
      <c r="BQ28" s="5">
        <f>P_A_R[[#This Row],[21+]]-P_A_R[[#This Row],[22+]]</f>
        <v>1.4639999999999986E-2</v>
      </c>
      <c r="BR28" s="5">
        <f>P_A_R[[#This Row],[22+]]-P_A_R[[#This Row],[23+]]</f>
        <v>1.7470000000000097E-2</v>
      </c>
      <c r="BS28" s="5">
        <f>P_A_R[[#This Row],[23+]]-P_A_R[[#This Row],[24+]]</f>
        <v>2.0579999999999932E-2</v>
      </c>
      <c r="BT28" s="5">
        <f>P_A_R[[#This Row],[24+]]-P_A_R[[#This Row],[25+]]</f>
        <v>2.3870000000000058E-2</v>
      </c>
      <c r="BU28" s="5">
        <f>P_A_R[[#This Row],[25+]]-P_A_R[[#This Row],[26+]]</f>
        <v>2.7299999999999991E-2</v>
      </c>
      <c r="BV28" s="5">
        <f>P_A_R[[#This Row],[26+]]-P_A_R[[#This Row],[27+]]</f>
        <v>3.0769999999999964E-2</v>
      </c>
      <c r="BW28" s="5">
        <f>P_A_R[[#This Row],[27+]]-P_A_R[[#This Row],[28+]]</f>
        <v>3.4200000000000008E-2</v>
      </c>
      <c r="BX28" s="5">
        <f>P_A_R[[#This Row],[28+]]-P_A_R[[#This Row],[29+]]</f>
        <v>3.7460000000000049E-2</v>
      </c>
      <c r="BY28" s="5">
        <f>P_A_R[[#This Row],[29+]]-P_A_R[[#This Row],[30+]]</f>
        <v>4.043999999999992E-2</v>
      </c>
      <c r="BZ28" s="5">
        <f>P_A_R[[#This Row],[30+]]-P_A_R[[#This Row],[31+]]</f>
        <v>3.9370000000000016E-2</v>
      </c>
      <c r="CA28" s="5">
        <f>P_A_R[[#This Row],[31+]]-P_A_R[[#This Row],[32+]]</f>
        <v>4.5009999999999994E-2</v>
      </c>
      <c r="CB28" s="5">
        <f>P_A_R[[#This Row],[32+]]-P_A_R[[#This Row],[33+]]</f>
        <v>4.6599999999999975E-2</v>
      </c>
      <c r="CC28" s="5">
        <f>P_A_R[[#This Row],[33+]]-P_A_R[[#This Row],[34+]]</f>
        <v>4.7550000000000092E-2</v>
      </c>
      <c r="CD28" s="5">
        <f>P_A_R[[#This Row],[34+]]-P_A_R[[#This Row],[35+]]</f>
        <v>4.7839999999999938E-2</v>
      </c>
      <c r="CE28" s="5">
        <f>P_A_R[[#This Row],[35+]]-P_A_R[[#This Row],[36+]]</f>
        <v>4.7449999999999992E-2</v>
      </c>
      <c r="CF28" s="5">
        <f>P_A_R[[#This Row],[36+]]-P_A_R[[#This Row],[37+]]</f>
        <v>4.6370000000000022E-2</v>
      </c>
      <c r="CG28" s="5">
        <f>P_A_R[[#This Row],[37+]]-P_A_R[[#This Row],[38+]]</f>
        <v>4.4679999999999997E-2</v>
      </c>
      <c r="CH28" s="5">
        <f>P_A_R[[#This Row],[38+]]-P_A_R[[#This Row],[39+]]</f>
        <v>4.2440000000000033E-2</v>
      </c>
      <c r="CI28" s="5">
        <f>P_A_R[[#This Row],[39+]]-P_A_R[[#This Row],[40+]]</f>
        <v>3.9729999999999988E-2</v>
      </c>
      <c r="CJ28" s="5">
        <f>P_A_R[[#This Row],[40+]]-P_A_R[[#This Row],[41+]]</f>
        <v>3.666999999999998E-2</v>
      </c>
      <c r="CK28" s="5">
        <f>P_A_R[[#This Row],[41+]]-P_A_R[[#This Row],[42+]]</f>
        <v>3.3350000000000019E-2</v>
      </c>
      <c r="CL28" s="5">
        <f>P_A_R[[#This Row],[42+]]-P_A_R[[#This Row],[43+]]</f>
        <v>2.9899999999999982E-2</v>
      </c>
      <c r="CM28" s="5">
        <f>P_A_R[[#This Row],[43+]]-P_A_R[[#This Row],[44+]]</f>
        <v>2.6440000000000019E-2</v>
      </c>
      <c r="CN28" s="5">
        <f>P_A_R[[#This Row],[44+]]-P_A_R[[#This Row],[45+]]</f>
        <v>2.1239999999999981E-2</v>
      </c>
      <c r="CO28" s="5">
        <f>P_A_R[[#This Row],[45+]]-P_A_R[[#This Row],[46+]]</f>
        <v>2.0040000000000002E-2</v>
      </c>
      <c r="CP28" s="5">
        <f>P_A_R[[#This Row],[46+]]-P_A_R[[#This Row],[47+]]</f>
        <v>1.6980000000000009E-2</v>
      </c>
      <c r="CQ28" s="5">
        <f>P_A_R[[#This Row],[47+]]-P_A_R[[#This Row],[48+]]</f>
        <v>1.4189999999999994E-2</v>
      </c>
      <c r="CR28" s="5">
        <f>P_A_R[[#This Row],[48+]]-P_A_R[[#This Row],[49+]]</f>
        <v>1.1689999999999999E-2</v>
      </c>
      <c r="CS28" s="5">
        <f>P_A_R[[#This Row],[49+]]-P_A_R[[#This Row],[50+]]</f>
        <v>9.4899999999999984E-3</v>
      </c>
      <c r="CT28" s="5">
        <f>P_A_R[[#This Row],[50+]]-P_A_R[[#This Row],[51+]]</f>
        <v>7.590000000000003E-3</v>
      </c>
      <c r="CU28" s="5">
        <f>P_A_R[[#This Row],[51+]]-P_A_R[[#This Row],[52+]]</f>
        <v>5.9899999999999988E-3</v>
      </c>
      <c r="CV28" s="5">
        <f>P_A_R[[#This Row],[52+]]-P_A_R[[#This Row],[53+]]</f>
        <v>4.6500000000000014E-3</v>
      </c>
      <c r="CW28" s="5">
        <f>P_A_R[[#This Row],[53+]]-P_A_R[[#This Row],[54+]]</f>
        <v>3.5700000000000003E-3</v>
      </c>
      <c r="CX28" s="5">
        <f>P_A_R[[#This Row],[54+]]-P_A_R[[#This Row],[55+]]</f>
        <v>2.6899999999999997E-3</v>
      </c>
      <c r="CY28" s="5">
        <f>P_A_R[[#This Row],[55+]]-P_A_R[[#This Row],[56+]]</f>
        <v>2.0099999999999996E-3</v>
      </c>
      <c r="CZ28" s="5">
        <f>P_A_R[[#This Row],[56+]]-P_A_R[[#This Row],[57+]]</f>
        <v>1.47E-3</v>
      </c>
      <c r="DA28" s="5">
        <f>P_A_R[[#This Row],[57+]]-P_A_R[[#This Row],[58+]]</f>
        <v>1.0700000000000002E-3</v>
      </c>
      <c r="DB28" s="5">
        <f>P_A_R[[#This Row],[58+]]-P_A_R[[#This Row],[59+]]</f>
        <v>7.5999999999999983E-4</v>
      </c>
    </row>
    <row r="29" spans="1:106" x14ac:dyDescent="0.25">
      <c r="A29" s="10">
        <v>22400718</v>
      </c>
      <c r="B29" s="13" t="s">
        <v>82</v>
      </c>
      <c r="C29" s="13" t="s">
        <v>92</v>
      </c>
      <c r="D29" s="11">
        <v>0.79166666666666663</v>
      </c>
      <c r="E29" s="9" t="str">
        <f>HYPERLINK("https://www.nba.com/stats/player/1630596/boxscores-traditional", "Evan Mobley")</f>
        <v>Evan Mobley</v>
      </c>
      <c r="F29">
        <v>29.4</v>
      </c>
      <c r="G29" s="4">
        <v>8.6630000000000003</v>
      </c>
      <c r="H29" s="3">
        <v>0.98745000000000005</v>
      </c>
      <c r="I29" s="3">
        <v>0.98299999999999998</v>
      </c>
      <c r="J29" s="3">
        <v>0.97777999999999998</v>
      </c>
      <c r="K29" s="3">
        <v>0.97062000000000004</v>
      </c>
      <c r="L29" s="3">
        <v>0.96245999999999998</v>
      </c>
      <c r="M29" s="3">
        <v>0.95154000000000005</v>
      </c>
      <c r="N29" s="3">
        <v>0.93942999999999999</v>
      </c>
      <c r="O29" s="3">
        <v>0.92364000000000002</v>
      </c>
      <c r="P29" s="3">
        <v>0.90658000000000005</v>
      </c>
      <c r="Q29" s="3">
        <v>0.88492999999999999</v>
      </c>
      <c r="R29" s="3">
        <v>0.86214000000000002</v>
      </c>
      <c r="S29" s="3">
        <v>0.83398000000000005</v>
      </c>
      <c r="T29" s="3">
        <v>0.80234000000000005</v>
      </c>
      <c r="U29" s="3">
        <v>0.77034999999999998</v>
      </c>
      <c r="V29" s="3">
        <v>0.73236999999999997</v>
      </c>
      <c r="W29" s="3">
        <v>0.69496999999999998</v>
      </c>
      <c r="X29" s="3">
        <v>0.65173000000000003</v>
      </c>
      <c r="Y29" s="3">
        <v>0.61026000000000002</v>
      </c>
      <c r="Z29" s="3">
        <v>0.56355999999999995</v>
      </c>
      <c r="AA29" s="3">
        <v>0.51993999999999996</v>
      </c>
      <c r="AB29" s="3">
        <v>0.47210000000000002</v>
      </c>
      <c r="AC29" s="3">
        <v>0.42858000000000002</v>
      </c>
      <c r="AD29" s="3">
        <v>0.38208999999999999</v>
      </c>
      <c r="AE29" s="3">
        <v>0.33723999999999998</v>
      </c>
      <c r="AF29" s="3">
        <v>0.29805999999999999</v>
      </c>
      <c r="AG29" s="3">
        <v>0.25785000000000002</v>
      </c>
      <c r="AH29" s="3">
        <v>0.22363</v>
      </c>
      <c r="AI29" s="3">
        <v>0.18942999999999999</v>
      </c>
      <c r="AJ29" s="3">
        <v>0.16109000000000001</v>
      </c>
      <c r="AK29" s="3">
        <v>0.13350000000000001</v>
      </c>
      <c r="AL29" s="3">
        <v>0.11123</v>
      </c>
      <c r="AM29" s="3">
        <v>9.0120000000000006E-2</v>
      </c>
      <c r="AN29" s="3">
        <v>7.3529999999999998E-2</v>
      </c>
      <c r="AO29" s="3">
        <v>5.8209999999999998E-2</v>
      </c>
      <c r="AP29" s="3">
        <v>4.5510000000000002E-2</v>
      </c>
      <c r="AQ29" s="3">
        <v>3.5929999999999997E-2</v>
      </c>
      <c r="AR29" s="3">
        <v>2.743E-2</v>
      </c>
      <c r="AS29" s="3">
        <v>2.1180000000000001E-2</v>
      </c>
      <c r="AT29" s="3">
        <v>1.5779999999999999E-2</v>
      </c>
      <c r="AU29" s="3">
        <v>1.191E-2</v>
      </c>
      <c r="AV29" s="3">
        <v>8.6599999999999993E-3</v>
      </c>
      <c r="AW29" s="3">
        <v>6.3899999999999998E-3</v>
      </c>
      <c r="AX29" s="3">
        <v>4.5300000000000002E-3</v>
      </c>
      <c r="AY29" s="3">
        <v>3.2599999999999999E-3</v>
      </c>
      <c r="AZ29" s="3">
        <v>2.2599999999999999E-3</v>
      </c>
      <c r="BA29" s="3">
        <v>1.5399999999999999E-3</v>
      </c>
      <c r="BB29" s="3">
        <v>1.07E-3</v>
      </c>
      <c r="BC29" s="3">
        <v>7.1000000000000002E-4</v>
      </c>
      <c r="BD29" s="3">
        <v>4.8000000000000001E-4</v>
      </c>
      <c r="BE29" s="3">
        <v>3.1E-4</v>
      </c>
      <c r="BF29" s="5">
        <f>P_A_R[[#This Row],[10+]]-P_A_R[[#This Row],[11+]]</f>
        <v>4.450000000000065E-3</v>
      </c>
      <c r="BG29" s="5">
        <f>P_A_R[[#This Row],[11+]]-P_A_R[[#This Row],[12+]]</f>
        <v>5.2200000000000024E-3</v>
      </c>
      <c r="BH29" s="5">
        <f>P_A_R[[#This Row],[12+]]-P_A_R[[#This Row],[13+]]</f>
        <v>7.1599999999999442E-3</v>
      </c>
      <c r="BI29" s="5">
        <f>P_A_R[[#This Row],[13+]]-P_A_R[[#This Row],[14+]]</f>
        <v>8.1600000000000561E-3</v>
      </c>
      <c r="BJ29" s="5">
        <f>P_A_R[[#This Row],[14+]]-P_A_R[[#This Row],[15+]]</f>
        <v>1.091999999999993E-2</v>
      </c>
      <c r="BK29" s="5">
        <f>P_A_R[[#This Row],[15+]]-P_A_R[[#This Row],[16+]]</f>
        <v>1.2110000000000065E-2</v>
      </c>
      <c r="BL29" s="5">
        <f>P_A_R[[#This Row],[16+]]-P_A_R[[#This Row],[17+]]</f>
        <v>1.5789999999999971E-2</v>
      </c>
      <c r="BM29" s="5">
        <f>P_A_R[[#This Row],[17+]]-P_A_R[[#This Row],[18+]]</f>
        <v>1.7059999999999964E-2</v>
      </c>
      <c r="BN29" s="5">
        <f>P_A_R[[#This Row],[18+]]-P_A_R[[#This Row],[19+]]</f>
        <v>2.1650000000000058E-2</v>
      </c>
      <c r="BO29" s="5">
        <f>P_A_R[[#This Row],[19+]]-P_A_R[[#This Row],[20+]]</f>
        <v>2.2789999999999977E-2</v>
      </c>
      <c r="BP29" s="5">
        <f>P_A_R[[#This Row],[20+]]-P_A_R[[#This Row],[21+]]</f>
        <v>2.8159999999999963E-2</v>
      </c>
      <c r="BQ29" s="5">
        <f>P_A_R[[#This Row],[21+]]-P_A_R[[#This Row],[22+]]</f>
        <v>3.1640000000000001E-2</v>
      </c>
      <c r="BR29" s="5">
        <f>P_A_R[[#This Row],[22+]]-P_A_R[[#This Row],[23+]]</f>
        <v>3.1990000000000074E-2</v>
      </c>
      <c r="BS29" s="5">
        <f>P_A_R[[#This Row],[23+]]-P_A_R[[#This Row],[24+]]</f>
        <v>3.7980000000000014E-2</v>
      </c>
      <c r="BT29" s="5">
        <f>P_A_R[[#This Row],[24+]]-P_A_R[[#This Row],[25+]]</f>
        <v>3.7399999999999989E-2</v>
      </c>
      <c r="BU29" s="5">
        <f>P_A_R[[#This Row],[25+]]-P_A_R[[#This Row],[26+]]</f>
        <v>4.3239999999999945E-2</v>
      </c>
      <c r="BV29" s="5">
        <f>P_A_R[[#This Row],[26+]]-P_A_R[[#This Row],[27+]]</f>
        <v>4.1470000000000007E-2</v>
      </c>
      <c r="BW29" s="5">
        <f>P_A_R[[#This Row],[27+]]-P_A_R[[#This Row],[28+]]</f>
        <v>4.6700000000000075E-2</v>
      </c>
      <c r="BX29" s="5">
        <f>P_A_R[[#This Row],[28+]]-P_A_R[[#This Row],[29+]]</f>
        <v>4.3619999999999992E-2</v>
      </c>
      <c r="BY29" s="5">
        <f>P_A_R[[#This Row],[29+]]-P_A_R[[#This Row],[30+]]</f>
        <v>4.7839999999999938E-2</v>
      </c>
      <c r="BZ29" s="5">
        <f>P_A_R[[#This Row],[30+]]-P_A_R[[#This Row],[31+]]</f>
        <v>4.3520000000000003E-2</v>
      </c>
      <c r="CA29" s="5">
        <f>P_A_R[[#This Row],[31+]]-P_A_R[[#This Row],[32+]]</f>
        <v>4.6490000000000031E-2</v>
      </c>
      <c r="CB29" s="5">
        <f>P_A_R[[#This Row],[32+]]-P_A_R[[#This Row],[33+]]</f>
        <v>4.4850000000000001E-2</v>
      </c>
      <c r="CC29" s="5">
        <f>P_A_R[[#This Row],[33+]]-P_A_R[[#This Row],[34+]]</f>
        <v>3.9179999999999993E-2</v>
      </c>
      <c r="CD29" s="5">
        <f>P_A_R[[#This Row],[34+]]-P_A_R[[#This Row],[35+]]</f>
        <v>4.0209999999999968E-2</v>
      </c>
      <c r="CE29" s="5">
        <f>P_A_R[[#This Row],[35+]]-P_A_R[[#This Row],[36+]]</f>
        <v>3.4220000000000028E-2</v>
      </c>
      <c r="CF29" s="5">
        <f>P_A_R[[#This Row],[36+]]-P_A_R[[#This Row],[37+]]</f>
        <v>3.4200000000000008E-2</v>
      </c>
      <c r="CG29" s="5">
        <f>P_A_R[[#This Row],[37+]]-P_A_R[[#This Row],[38+]]</f>
        <v>2.8339999999999976E-2</v>
      </c>
      <c r="CH29" s="5">
        <f>P_A_R[[#This Row],[38+]]-P_A_R[[#This Row],[39+]]</f>
        <v>2.7590000000000003E-2</v>
      </c>
      <c r="CI29" s="5">
        <f>P_A_R[[#This Row],[39+]]-P_A_R[[#This Row],[40+]]</f>
        <v>2.2270000000000012E-2</v>
      </c>
      <c r="CJ29" s="5">
        <f>P_A_R[[#This Row],[40+]]-P_A_R[[#This Row],[41+]]</f>
        <v>2.110999999999999E-2</v>
      </c>
      <c r="CK29" s="5">
        <f>P_A_R[[#This Row],[41+]]-P_A_R[[#This Row],[42+]]</f>
        <v>1.6590000000000008E-2</v>
      </c>
      <c r="CL29" s="5">
        <f>P_A_R[[#This Row],[42+]]-P_A_R[[#This Row],[43+]]</f>
        <v>1.532E-2</v>
      </c>
      <c r="CM29" s="5">
        <f>P_A_R[[#This Row],[43+]]-P_A_R[[#This Row],[44+]]</f>
        <v>1.2699999999999996E-2</v>
      </c>
      <c r="CN29" s="5">
        <f>P_A_R[[#This Row],[44+]]-P_A_R[[#This Row],[45+]]</f>
        <v>9.5800000000000052E-3</v>
      </c>
      <c r="CO29" s="5">
        <f>P_A_R[[#This Row],[45+]]-P_A_R[[#This Row],[46+]]</f>
        <v>8.4999999999999971E-3</v>
      </c>
      <c r="CP29" s="5">
        <f>P_A_R[[#This Row],[46+]]-P_A_R[[#This Row],[47+]]</f>
        <v>6.2499999999999986E-3</v>
      </c>
      <c r="CQ29" s="5">
        <f>P_A_R[[#This Row],[47+]]-P_A_R[[#This Row],[48+]]</f>
        <v>5.400000000000002E-3</v>
      </c>
      <c r="CR29" s="5">
        <f>P_A_R[[#This Row],[48+]]-P_A_R[[#This Row],[49+]]</f>
        <v>3.8699999999999984E-3</v>
      </c>
      <c r="CS29" s="5">
        <f>P_A_R[[#This Row],[49+]]-P_A_R[[#This Row],[50+]]</f>
        <v>3.2500000000000012E-3</v>
      </c>
      <c r="CT29" s="5">
        <f>P_A_R[[#This Row],[50+]]-P_A_R[[#This Row],[51+]]</f>
        <v>2.2699999999999994E-3</v>
      </c>
      <c r="CU29" s="5">
        <f>P_A_R[[#This Row],[51+]]-P_A_R[[#This Row],[52+]]</f>
        <v>1.8599999999999997E-3</v>
      </c>
      <c r="CV29" s="5">
        <f>P_A_R[[#This Row],[52+]]-P_A_R[[#This Row],[53+]]</f>
        <v>1.2700000000000003E-3</v>
      </c>
      <c r="CW29" s="5">
        <f>P_A_R[[#This Row],[53+]]-P_A_R[[#This Row],[54+]]</f>
        <v>1E-3</v>
      </c>
      <c r="CX29" s="5">
        <f>P_A_R[[#This Row],[54+]]-P_A_R[[#This Row],[55+]]</f>
        <v>7.1999999999999994E-4</v>
      </c>
      <c r="CY29" s="5">
        <f>P_A_R[[#This Row],[55+]]-P_A_R[[#This Row],[56+]]</f>
        <v>4.6999999999999993E-4</v>
      </c>
      <c r="CZ29" s="5">
        <f>P_A_R[[#This Row],[56+]]-P_A_R[[#This Row],[57+]]</f>
        <v>3.5999999999999997E-4</v>
      </c>
      <c r="DA29" s="5">
        <f>P_A_R[[#This Row],[57+]]-P_A_R[[#This Row],[58+]]</f>
        <v>2.3000000000000001E-4</v>
      </c>
      <c r="DB29" s="5">
        <f>P_A_R[[#This Row],[58+]]-P_A_R[[#This Row],[59+]]</f>
        <v>1.7000000000000001E-4</v>
      </c>
    </row>
    <row r="30" spans="1:106" x14ac:dyDescent="0.25">
      <c r="A30" s="10">
        <v>22400718</v>
      </c>
      <c r="B30" s="13" t="s">
        <v>82</v>
      </c>
      <c r="C30" s="13" t="s">
        <v>92</v>
      </c>
      <c r="D30" s="11">
        <v>0.79166666666666663</v>
      </c>
      <c r="E30" s="9" t="str">
        <f>HYPERLINK("https://www.nba.com/stats/player/1629622/boxscores-traditional", "Max Strus")</f>
        <v>Max Strus</v>
      </c>
      <c r="F30">
        <v>16.2</v>
      </c>
      <c r="G30" s="4">
        <v>3.8679999999999999</v>
      </c>
      <c r="H30" s="3">
        <v>0.94520000000000004</v>
      </c>
      <c r="I30" s="3">
        <v>0.90988000000000002</v>
      </c>
      <c r="J30" s="3">
        <v>0.86214000000000002</v>
      </c>
      <c r="K30" s="3">
        <v>0.79673000000000005</v>
      </c>
      <c r="L30" s="3">
        <v>0.71565999999999996</v>
      </c>
      <c r="M30" s="3">
        <v>0.62172000000000005</v>
      </c>
      <c r="N30" s="3">
        <v>0.51993999999999996</v>
      </c>
      <c r="O30" s="3">
        <v>0.41682999999999998</v>
      </c>
      <c r="P30" s="3">
        <v>0.31918000000000002</v>
      </c>
      <c r="Q30" s="3">
        <v>0.23576</v>
      </c>
      <c r="R30" s="3">
        <v>0.16353999999999999</v>
      </c>
      <c r="S30" s="3">
        <v>0.10749</v>
      </c>
      <c r="T30" s="3">
        <v>6.6809999999999994E-2</v>
      </c>
      <c r="U30" s="3">
        <v>3.9199999999999999E-2</v>
      </c>
      <c r="V30" s="3">
        <v>2.1690000000000001E-2</v>
      </c>
      <c r="W30" s="3">
        <v>1.1299999999999999E-2</v>
      </c>
      <c r="X30" s="3">
        <v>5.7000000000000002E-3</v>
      </c>
      <c r="Y30" s="3">
        <v>2.64E-3</v>
      </c>
      <c r="Z30" s="3">
        <v>1.14E-3</v>
      </c>
      <c r="AA30" s="3">
        <v>4.6999999999999999E-4</v>
      </c>
      <c r="AB30" s="3">
        <v>1.8000000000000001E-4</v>
      </c>
      <c r="AC30" s="3">
        <v>6.0000000000000002E-5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5">
        <f>P_A_R[[#This Row],[10+]]-P_A_R[[#This Row],[11+]]</f>
        <v>3.5320000000000018E-2</v>
      </c>
      <c r="BG30" s="5">
        <f>P_A_R[[#This Row],[11+]]-P_A_R[[#This Row],[12+]]</f>
        <v>4.7740000000000005E-2</v>
      </c>
      <c r="BH30" s="5">
        <f>P_A_R[[#This Row],[12+]]-P_A_R[[#This Row],[13+]]</f>
        <v>6.5409999999999968E-2</v>
      </c>
      <c r="BI30" s="5">
        <f>P_A_R[[#This Row],[13+]]-P_A_R[[#This Row],[14+]]</f>
        <v>8.1070000000000086E-2</v>
      </c>
      <c r="BJ30" s="5">
        <f>P_A_R[[#This Row],[14+]]-P_A_R[[#This Row],[15+]]</f>
        <v>9.3939999999999912E-2</v>
      </c>
      <c r="BK30" s="5">
        <f>P_A_R[[#This Row],[15+]]-P_A_R[[#This Row],[16+]]</f>
        <v>0.10178000000000009</v>
      </c>
      <c r="BL30" s="5">
        <f>P_A_R[[#This Row],[16+]]-P_A_R[[#This Row],[17+]]</f>
        <v>0.10310999999999998</v>
      </c>
      <c r="BM30" s="5">
        <f>P_A_R[[#This Row],[17+]]-P_A_R[[#This Row],[18+]]</f>
        <v>9.7649999999999959E-2</v>
      </c>
      <c r="BN30" s="5">
        <f>P_A_R[[#This Row],[18+]]-P_A_R[[#This Row],[19+]]</f>
        <v>8.3420000000000022E-2</v>
      </c>
      <c r="BO30" s="5">
        <f>P_A_R[[#This Row],[19+]]-P_A_R[[#This Row],[20+]]</f>
        <v>7.2220000000000006E-2</v>
      </c>
      <c r="BP30" s="5">
        <f>P_A_R[[#This Row],[20+]]-P_A_R[[#This Row],[21+]]</f>
        <v>5.6049999999999989E-2</v>
      </c>
      <c r="BQ30" s="5">
        <f>P_A_R[[#This Row],[21+]]-P_A_R[[#This Row],[22+]]</f>
        <v>4.0680000000000008E-2</v>
      </c>
      <c r="BR30" s="5">
        <f>P_A_R[[#This Row],[22+]]-P_A_R[[#This Row],[23+]]</f>
        <v>2.7609999999999996E-2</v>
      </c>
      <c r="BS30" s="5">
        <f>P_A_R[[#This Row],[23+]]-P_A_R[[#This Row],[24+]]</f>
        <v>1.7509999999999998E-2</v>
      </c>
      <c r="BT30" s="5">
        <f>P_A_R[[#This Row],[24+]]-P_A_R[[#This Row],[25+]]</f>
        <v>1.0390000000000002E-2</v>
      </c>
      <c r="BU30" s="5">
        <f>P_A_R[[#This Row],[25+]]-P_A_R[[#This Row],[26+]]</f>
        <v>5.5999999999999991E-3</v>
      </c>
      <c r="BV30" s="5">
        <f>P_A_R[[#This Row],[26+]]-P_A_R[[#This Row],[27+]]</f>
        <v>3.0600000000000002E-3</v>
      </c>
      <c r="BW30" s="5">
        <f>P_A_R[[#This Row],[27+]]-P_A_R[[#This Row],[28+]]</f>
        <v>1.5E-3</v>
      </c>
      <c r="BX30" s="5">
        <f>P_A_R[[#This Row],[28+]]-P_A_R[[#This Row],[29+]]</f>
        <v>6.7000000000000002E-4</v>
      </c>
      <c r="BY30" s="5">
        <f>P_A_R[[#This Row],[29+]]-P_A_R[[#This Row],[30+]]</f>
        <v>2.9E-4</v>
      </c>
      <c r="BZ30" s="5">
        <f>P_A_R[[#This Row],[30+]]-P_A_R[[#This Row],[31+]]</f>
        <v>1.2000000000000002E-4</v>
      </c>
      <c r="CA30" s="5">
        <f>P_A_R[[#This Row],[31+]]-P_A_R[[#This Row],[32+]]</f>
        <v>6.0000000000000002E-5</v>
      </c>
      <c r="CB30" s="5">
        <f>P_A_R[[#This Row],[32+]]-P_A_R[[#This Row],[33+]]</f>
        <v>0</v>
      </c>
      <c r="CC30" s="5">
        <f>P_A_R[[#This Row],[33+]]-P_A_R[[#This Row],[34+]]</f>
        <v>0</v>
      </c>
      <c r="CD30" s="5">
        <f>P_A_R[[#This Row],[34+]]-P_A_R[[#This Row],[35+]]</f>
        <v>0</v>
      </c>
      <c r="CE30" s="5">
        <f>P_A_R[[#This Row],[35+]]-P_A_R[[#This Row],[36+]]</f>
        <v>0</v>
      </c>
      <c r="CF30" s="5">
        <f>P_A_R[[#This Row],[36+]]-P_A_R[[#This Row],[37+]]</f>
        <v>0</v>
      </c>
      <c r="CG30" s="5">
        <f>P_A_R[[#This Row],[37+]]-P_A_R[[#This Row],[38+]]</f>
        <v>0</v>
      </c>
      <c r="CH30" s="5">
        <f>P_A_R[[#This Row],[38+]]-P_A_R[[#This Row],[39+]]</f>
        <v>0</v>
      </c>
      <c r="CI30" s="5">
        <f>P_A_R[[#This Row],[39+]]-P_A_R[[#This Row],[40+]]</f>
        <v>0</v>
      </c>
      <c r="CJ30" s="5">
        <f>P_A_R[[#This Row],[40+]]-P_A_R[[#This Row],[41+]]</f>
        <v>0</v>
      </c>
      <c r="CK30" s="5">
        <f>P_A_R[[#This Row],[41+]]-P_A_R[[#This Row],[42+]]</f>
        <v>0</v>
      </c>
      <c r="CL30" s="5">
        <f>P_A_R[[#This Row],[42+]]-P_A_R[[#This Row],[43+]]</f>
        <v>0</v>
      </c>
      <c r="CM30" s="5">
        <f>P_A_R[[#This Row],[43+]]-P_A_R[[#This Row],[44+]]</f>
        <v>0</v>
      </c>
      <c r="CN30" s="5">
        <f>P_A_R[[#This Row],[44+]]-P_A_R[[#This Row],[45+]]</f>
        <v>0</v>
      </c>
      <c r="CO30" s="5">
        <f>P_A_R[[#This Row],[45+]]-P_A_R[[#This Row],[46+]]</f>
        <v>0</v>
      </c>
      <c r="CP30" s="5">
        <f>P_A_R[[#This Row],[46+]]-P_A_R[[#This Row],[47+]]</f>
        <v>0</v>
      </c>
      <c r="CQ30" s="5">
        <f>P_A_R[[#This Row],[47+]]-P_A_R[[#This Row],[48+]]</f>
        <v>0</v>
      </c>
      <c r="CR30" s="5">
        <f>P_A_R[[#This Row],[48+]]-P_A_R[[#This Row],[49+]]</f>
        <v>0</v>
      </c>
      <c r="CS30" s="5">
        <f>P_A_R[[#This Row],[49+]]-P_A_R[[#This Row],[50+]]</f>
        <v>0</v>
      </c>
      <c r="CT30" s="5">
        <f>P_A_R[[#This Row],[50+]]-P_A_R[[#This Row],[51+]]</f>
        <v>0</v>
      </c>
      <c r="CU30" s="5">
        <f>P_A_R[[#This Row],[51+]]-P_A_R[[#This Row],[52+]]</f>
        <v>0</v>
      </c>
      <c r="CV30" s="5">
        <f>P_A_R[[#This Row],[52+]]-P_A_R[[#This Row],[53+]]</f>
        <v>0</v>
      </c>
      <c r="CW30" s="5">
        <f>P_A_R[[#This Row],[53+]]-P_A_R[[#This Row],[54+]]</f>
        <v>0</v>
      </c>
      <c r="CX30" s="5">
        <f>P_A_R[[#This Row],[54+]]-P_A_R[[#This Row],[55+]]</f>
        <v>0</v>
      </c>
      <c r="CY30" s="5">
        <f>P_A_R[[#This Row],[55+]]-P_A_R[[#This Row],[56+]]</f>
        <v>0</v>
      </c>
      <c r="CZ30" s="5">
        <f>P_A_R[[#This Row],[56+]]-P_A_R[[#This Row],[57+]]</f>
        <v>0</v>
      </c>
      <c r="DA30" s="5">
        <f>P_A_R[[#This Row],[57+]]-P_A_R[[#This Row],[58+]]</f>
        <v>0</v>
      </c>
      <c r="DB30" s="5">
        <f>P_A_R[[#This Row],[58+]]-P_A_R[[#This Row],[59+]]</f>
        <v>0</v>
      </c>
    </row>
    <row r="31" spans="1:106" x14ac:dyDescent="0.25">
      <c r="A31" s="10">
        <v>22400718</v>
      </c>
      <c r="B31" s="13" t="s">
        <v>82</v>
      </c>
      <c r="C31" s="13" t="s">
        <v>92</v>
      </c>
      <c r="D31" s="11">
        <v>0.79166666666666663</v>
      </c>
      <c r="E31" s="9" t="str">
        <f>HYPERLINK("https://www.nba.com/stats/player/1629660/boxscores-traditional", "Ty Jerome")</f>
        <v>Ty Jerome</v>
      </c>
      <c r="F31">
        <v>21.4</v>
      </c>
      <c r="G31" s="4">
        <v>7.4189999999999996</v>
      </c>
      <c r="H31" s="3">
        <v>0.93822000000000005</v>
      </c>
      <c r="I31" s="3">
        <v>0.91923999999999995</v>
      </c>
      <c r="J31" s="3">
        <v>0.89795999999999998</v>
      </c>
      <c r="K31" s="3">
        <v>0.87075999999999998</v>
      </c>
      <c r="L31" s="3">
        <v>0.84133999999999998</v>
      </c>
      <c r="M31" s="3">
        <v>0.80510999999999999</v>
      </c>
      <c r="N31" s="3">
        <v>0.76729999999999998</v>
      </c>
      <c r="O31" s="3">
        <v>0.72240000000000004</v>
      </c>
      <c r="P31" s="3">
        <v>0.67723999999999995</v>
      </c>
      <c r="Q31" s="3">
        <v>0.62551999999999996</v>
      </c>
      <c r="R31" s="3">
        <v>0.57535000000000003</v>
      </c>
      <c r="S31" s="3">
        <v>0.51993999999999996</v>
      </c>
      <c r="T31" s="3">
        <v>0.46811999999999998</v>
      </c>
      <c r="U31" s="3">
        <v>0.41293999999999997</v>
      </c>
      <c r="V31" s="3">
        <v>0.36316999999999999</v>
      </c>
      <c r="W31" s="3">
        <v>0.31207000000000001</v>
      </c>
      <c r="X31" s="3">
        <v>0.26762999999999998</v>
      </c>
      <c r="Y31" s="3">
        <v>0.22663</v>
      </c>
      <c r="Z31" s="3">
        <v>0.18673000000000001</v>
      </c>
      <c r="AA31" s="3">
        <v>0.15386</v>
      </c>
      <c r="AB31" s="3">
        <v>0.12302</v>
      </c>
      <c r="AC31" s="3">
        <v>9.8530000000000006E-2</v>
      </c>
      <c r="AD31" s="3">
        <v>7.6359999999999997E-2</v>
      </c>
      <c r="AE31" s="3">
        <v>5.9380000000000002E-2</v>
      </c>
      <c r="AF31" s="3">
        <v>4.4569999999999999E-2</v>
      </c>
      <c r="AG31" s="3">
        <v>3.3619999999999997E-2</v>
      </c>
      <c r="AH31" s="3">
        <v>2.4420000000000001E-2</v>
      </c>
      <c r="AI31" s="3">
        <v>1.7860000000000001E-2</v>
      </c>
      <c r="AJ31" s="3">
        <v>1.255E-2</v>
      </c>
      <c r="AK31" s="3">
        <v>8.8900000000000003E-3</v>
      </c>
      <c r="AL31" s="3">
        <v>6.0400000000000002E-3</v>
      </c>
      <c r="AM31" s="3">
        <v>4.15E-3</v>
      </c>
      <c r="AN31" s="3">
        <v>2.7200000000000002E-3</v>
      </c>
      <c r="AO31" s="3">
        <v>1.81E-3</v>
      </c>
      <c r="AP31" s="3">
        <v>1.14E-3</v>
      </c>
      <c r="AQ31" s="3">
        <v>7.3999999999999999E-4</v>
      </c>
      <c r="AR31" s="3">
        <v>4.4999999999999999E-4</v>
      </c>
      <c r="AS31" s="3">
        <v>2.7999999999999998E-4</v>
      </c>
      <c r="AT31" s="3">
        <v>1.7000000000000001E-4</v>
      </c>
      <c r="AU31" s="3">
        <v>1E-4</v>
      </c>
      <c r="AV31" s="3">
        <v>6.0000000000000002E-5</v>
      </c>
      <c r="AW31" s="3">
        <v>3.0000000000000001E-5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5">
        <f>P_A_R[[#This Row],[10+]]-P_A_R[[#This Row],[11+]]</f>
        <v>1.8980000000000108E-2</v>
      </c>
      <c r="BG31" s="5">
        <f>P_A_R[[#This Row],[11+]]-P_A_R[[#This Row],[12+]]</f>
        <v>2.1279999999999966E-2</v>
      </c>
      <c r="BH31" s="5">
        <f>P_A_R[[#This Row],[12+]]-P_A_R[[#This Row],[13+]]</f>
        <v>2.7200000000000002E-2</v>
      </c>
      <c r="BI31" s="5">
        <f>P_A_R[[#This Row],[13+]]-P_A_R[[#This Row],[14+]]</f>
        <v>2.9420000000000002E-2</v>
      </c>
      <c r="BJ31" s="5">
        <f>P_A_R[[#This Row],[14+]]-P_A_R[[#This Row],[15+]]</f>
        <v>3.6229999999999984E-2</v>
      </c>
      <c r="BK31" s="5">
        <f>P_A_R[[#This Row],[15+]]-P_A_R[[#This Row],[16+]]</f>
        <v>3.781000000000001E-2</v>
      </c>
      <c r="BL31" s="5">
        <f>P_A_R[[#This Row],[16+]]-P_A_R[[#This Row],[17+]]</f>
        <v>4.489999999999994E-2</v>
      </c>
      <c r="BM31" s="5">
        <f>P_A_R[[#This Row],[17+]]-P_A_R[[#This Row],[18+]]</f>
        <v>4.5160000000000089E-2</v>
      </c>
      <c r="BN31" s="5">
        <f>P_A_R[[#This Row],[18+]]-P_A_R[[#This Row],[19+]]</f>
        <v>5.1719999999999988E-2</v>
      </c>
      <c r="BO31" s="5">
        <f>P_A_R[[#This Row],[19+]]-P_A_R[[#This Row],[20+]]</f>
        <v>5.0169999999999937E-2</v>
      </c>
      <c r="BP31" s="5">
        <f>P_A_R[[#This Row],[20+]]-P_A_R[[#This Row],[21+]]</f>
        <v>5.541000000000007E-2</v>
      </c>
      <c r="BQ31" s="5">
        <f>P_A_R[[#This Row],[21+]]-P_A_R[[#This Row],[22+]]</f>
        <v>5.1819999999999977E-2</v>
      </c>
      <c r="BR31" s="5">
        <f>P_A_R[[#This Row],[22+]]-P_A_R[[#This Row],[23+]]</f>
        <v>5.5180000000000007E-2</v>
      </c>
      <c r="BS31" s="5">
        <f>P_A_R[[#This Row],[23+]]-P_A_R[[#This Row],[24+]]</f>
        <v>4.9769999999999981E-2</v>
      </c>
      <c r="BT31" s="5">
        <f>P_A_R[[#This Row],[24+]]-P_A_R[[#This Row],[25+]]</f>
        <v>5.1099999999999979E-2</v>
      </c>
      <c r="BU31" s="5">
        <f>P_A_R[[#This Row],[25+]]-P_A_R[[#This Row],[26+]]</f>
        <v>4.4440000000000035E-2</v>
      </c>
      <c r="BV31" s="5">
        <f>P_A_R[[#This Row],[26+]]-P_A_R[[#This Row],[27+]]</f>
        <v>4.0999999999999981E-2</v>
      </c>
      <c r="BW31" s="5">
        <f>P_A_R[[#This Row],[27+]]-P_A_R[[#This Row],[28+]]</f>
        <v>3.9899999999999991E-2</v>
      </c>
      <c r="BX31" s="5">
        <f>P_A_R[[#This Row],[28+]]-P_A_R[[#This Row],[29+]]</f>
        <v>3.287000000000001E-2</v>
      </c>
      <c r="BY31" s="5">
        <f>P_A_R[[#This Row],[29+]]-P_A_R[[#This Row],[30+]]</f>
        <v>3.0839999999999992E-2</v>
      </c>
      <c r="BZ31" s="5">
        <f>P_A_R[[#This Row],[30+]]-P_A_R[[#This Row],[31+]]</f>
        <v>2.4489999999999998E-2</v>
      </c>
      <c r="CA31" s="5">
        <f>P_A_R[[#This Row],[31+]]-P_A_R[[#This Row],[32+]]</f>
        <v>2.2170000000000009E-2</v>
      </c>
      <c r="CB31" s="5">
        <f>P_A_R[[#This Row],[32+]]-P_A_R[[#This Row],[33+]]</f>
        <v>1.6979999999999995E-2</v>
      </c>
      <c r="CC31" s="5">
        <f>P_A_R[[#This Row],[33+]]-P_A_R[[#This Row],[34+]]</f>
        <v>1.4810000000000004E-2</v>
      </c>
      <c r="CD31" s="5">
        <f>P_A_R[[#This Row],[34+]]-P_A_R[[#This Row],[35+]]</f>
        <v>1.0950000000000001E-2</v>
      </c>
      <c r="CE31" s="5">
        <f>P_A_R[[#This Row],[35+]]-P_A_R[[#This Row],[36+]]</f>
        <v>9.1999999999999964E-3</v>
      </c>
      <c r="CF31" s="5">
        <f>P_A_R[[#This Row],[36+]]-P_A_R[[#This Row],[37+]]</f>
        <v>6.5599999999999999E-3</v>
      </c>
      <c r="CG31" s="5">
        <f>P_A_R[[#This Row],[37+]]-P_A_R[[#This Row],[38+]]</f>
        <v>5.3100000000000005E-3</v>
      </c>
      <c r="CH31" s="5">
        <f>P_A_R[[#This Row],[38+]]-P_A_R[[#This Row],[39+]]</f>
        <v>3.6600000000000001E-3</v>
      </c>
      <c r="CI31" s="5">
        <f>P_A_R[[#This Row],[39+]]-P_A_R[[#This Row],[40+]]</f>
        <v>2.8500000000000001E-3</v>
      </c>
      <c r="CJ31" s="5">
        <f>P_A_R[[#This Row],[40+]]-P_A_R[[#This Row],[41+]]</f>
        <v>1.8900000000000002E-3</v>
      </c>
      <c r="CK31" s="5">
        <f>P_A_R[[#This Row],[41+]]-P_A_R[[#This Row],[42+]]</f>
        <v>1.4299999999999998E-3</v>
      </c>
      <c r="CL31" s="5">
        <f>P_A_R[[#This Row],[42+]]-P_A_R[[#This Row],[43+]]</f>
        <v>9.1000000000000022E-4</v>
      </c>
      <c r="CM31" s="5">
        <f>P_A_R[[#This Row],[43+]]-P_A_R[[#This Row],[44+]]</f>
        <v>6.7000000000000002E-4</v>
      </c>
      <c r="CN31" s="5">
        <f>P_A_R[[#This Row],[44+]]-P_A_R[[#This Row],[45+]]</f>
        <v>3.9999999999999996E-4</v>
      </c>
      <c r="CO31" s="5">
        <f>P_A_R[[#This Row],[45+]]-P_A_R[[#This Row],[46+]]</f>
        <v>2.9E-4</v>
      </c>
      <c r="CP31" s="5">
        <f>P_A_R[[#This Row],[46+]]-P_A_R[[#This Row],[47+]]</f>
        <v>1.7000000000000001E-4</v>
      </c>
      <c r="CQ31" s="5">
        <f>P_A_R[[#This Row],[47+]]-P_A_R[[#This Row],[48+]]</f>
        <v>1.0999999999999996E-4</v>
      </c>
      <c r="CR31" s="5">
        <f>P_A_R[[#This Row],[48+]]-P_A_R[[#This Row],[49+]]</f>
        <v>7.0000000000000007E-5</v>
      </c>
      <c r="CS31" s="5">
        <f>P_A_R[[#This Row],[49+]]-P_A_R[[#This Row],[50+]]</f>
        <v>4.0000000000000003E-5</v>
      </c>
      <c r="CT31" s="5">
        <f>P_A_R[[#This Row],[50+]]-P_A_R[[#This Row],[51+]]</f>
        <v>3.0000000000000001E-5</v>
      </c>
      <c r="CU31" s="5">
        <f>P_A_R[[#This Row],[51+]]-P_A_R[[#This Row],[52+]]</f>
        <v>3.0000000000000001E-5</v>
      </c>
      <c r="CV31" s="5">
        <f>P_A_R[[#This Row],[52+]]-P_A_R[[#This Row],[53+]]</f>
        <v>0</v>
      </c>
      <c r="CW31" s="5">
        <f>P_A_R[[#This Row],[53+]]-P_A_R[[#This Row],[54+]]</f>
        <v>0</v>
      </c>
      <c r="CX31" s="5">
        <f>P_A_R[[#This Row],[54+]]-P_A_R[[#This Row],[55+]]</f>
        <v>0</v>
      </c>
      <c r="CY31" s="5">
        <f>P_A_R[[#This Row],[55+]]-P_A_R[[#This Row],[56+]]</f>
        <v>0</v>
      </c>
      <c r="CZ31" s="5">
        <f>P_A_R[[#This Row],[56+]]-P_A_R[[#This Row],[57+]]</f>
        <v>0</v>
      </c>
      <c r="DA31" s="5">
        <f>P_A_R[[#This Row],[57+]]-P_A_R[[#This Row],[58+]]</f>
        <v>0</v>
      </c>
      <c r="DB31" s="5">
        <f>P_A_R[[#This Row],[58+]]-P_A_R[[#This Row],[59+]]</f>
        <v>0</v>
      </c>
    </row>
    <row r="32" spans="1:106" x14ac:dyDescent="0.25">
      <c r="A32" s="10">
        <v>22400718</v>
      </c>
      <c r="B32" s="13" t="s">
        <v>82</v>
      </c>
      <c r="C32" s="13" t="s">
        <v>92</v>
      </c>
      <c r="D32" s="11">
        <v>0.79166666666666663</v>
      </c>
      <c r="E32" s="9" t="str">
        <f>HYPERLINK("https://www.nba.com/stats/player/1629731/boxscores-traditional", "Dean Wade")</f>
        <v>Dean Wade</v>
      </c>
      <c r="F32">
        <v>13.8</v>
      </c>
      <c r="G32" s="4">
        <v>3.6550000000000002</v>
      </c>
      <c r="H32" s="3">
        <v>0.85082999999999998</v>
      </c>
      <c r="I32" s="3">
        <v>0.77934999999999999</v>
      </c>
      <c r="J32" s="3">
        <v>0.68793000000000004</v>
      </c>
      <c r="K32" s="3">
        <v>0.58706000000000003</v>
      </c>
      <c r="L32" s="3">
        <v>0.48005999999999999</v>
      </c>
      <c r="M32" s="3">
        <v>0.37069999999999997</v>
      </c>
      <c r="N32" s="3">
        <v>0.27424999999999999</v>
      </c>
      <c r="O32" s="3">
        <v>0.18942999999999999</v>
      </c>
      <c r="P32" s="3">
        <v>0.12506999999999999</v>
      </c>
      <c r="Q32" s="3">
        <v>7.7799999999999994E-2</v>
      </c>
      <c r="R32" s="3">
        <v>4.4569999999999999E-2</v>
      </c>
      <c r="S32" s="3">
        <v>2.4420000000000001E-2</v>
      </c>
      <c r="T32" s="3">
        <v>1.255E-2</v>
      </c>
      <c r="U32" s="3">
        <v>5.8700000000000002E-3</v>
      </c>
      <c r="V32" s="3">
        <v>2.64E-3</v>
      </c>
      <c r="W32" s="3">
        <v>1.1100000000000001E-3</v>
      </c>
      <c r="X32" s="3">
        <v>4.2000000000000002E-4</v>
      </c>
      <c r="Y32" s="3">
        <v>1.4999999999999999E-4</v>
      </c>
      <c r="Z32" s="3">
        <v>5.0000000000000002E-5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5">
        <f>P_A_R[[#This Row],[10+]]-P_A_R[[#This Row],[11+]]</f>
        <v>7.1479999999999988E-2</v>
      </c>
      <c r="BG32" s="5">
        <f>P_A_R[[#This Row],[11+]]-P_A_R[[#This Row],[12+]]</f>
        <v>9.1419999999999946E-2</v>
      </c>
      <c r="BH32" s="5">
        <f>P_A_R[[#This Row],[12+]]-P_A_R[[#This Row],[13+]]</f>
        <v>0.10087000000000002</v>
      </c>
      <c r="BI32" s="5">
        <f>P_A_R[[#This Row],[13+]]-P_A_R[[#This Row],[14+]]</f>
        <v>0.10700000000000004</v>
      </c>
      <c r="BJ32" s="5">
        <f>P_A_R[[#This Row],[14+]]-P_A_R[[#This Row],[15+]]</f>
        <v>0.10936000000000001</v>
      </c>
      <c r="BK32" s="5">
        <f>P_A_R[[#This Row],[15+]]-P_A_R[[#This Row],[16+]]</f>
        <v>9.644999999999998E-2</v>
      </c>
      <c r="BL32" s="5">
        <f>P_A_R[[#This Row],[16+]]-P_A_R[[#This Row],[17+]]</f>
        <v>8.4820000000000007E-2</v>
      </c>
      <c r="BM32" s="5">
        <f>P_A_R[[#This Row],[17+]]-P_A_R[[#This Row],[18+]]</f>
        <v>6.4360000000000001E-2</v>
      </c>
      <c r="BN32" s="5">
        <f>P_A_R[[#This Row],[18+]]-P_A_R[[#This Row],[19+]]</f>
        <v>4.7269999999999993E-2</v>
      </c>
      <c r="BO32" s="5">
        <f>P_A_R[[#This Row],[19+]]-P_A_R[[#This Row],[20+]]</f>
        <v>3.3229999999999996E-2</v>
      </c>
      <c r="BP32" s="5">
        <f>P_A_R[[#This Row],[20+]]-P_A_R[[#This Row],[21+]]</f>
        <v>2.0149999999999998E-2</v>
      </c>
      <c r="BQ32" s="5">
        <f>P_A_R[[#This Row],[21+]]-P_A_R[[#This Row],[22+]]</f>
        <v>1.187E-2</v>
      </c>
      <c r="BR32" s="5">
        <f>P_A_R[[#This Row],[22+]]-P_A_R[[#This Row],[23+]]</f>
        <v>6.6800000000000002E-3</v>
      </c>
      <c r="BS32" s="5">
        <f>P_A_R[[#This Row],[23+]]-P_A_R[[#This Row],[24+]]</f>
        <v>3.2300000000000002E-3</v>
      </c>
      <c r="BT32" s="5">
        <f>P_A_R[[#This Row],[24+]]-P_A_R[[#This Row],[25+]]</f>
        <v>1.5299999999999999E-3</v>
      </c>
      <c r="BU32" s="5">
        <f>P_A_R[[#This Row],[25+]]-P_A_R[[#This Row],[26+]]</f>
        <v>6.9000000000000008E-4</v>
      </c>
      <c r="BV32" s="5">
        <f>P_A_R[[#This Row],[26+]]-P_A_R[[#This Row],[27+]]</f>
        <v>2.7000000000000006E-4</v>
      </c>
      <c r="BW32" s="5">
        <f>P_A_R[[#This Row],[27+]]-P_A_R[[#This Row],[28+]]</f>
        <v>9.9999999999999991E-5</v>
      </c>
      <c r="BX32" s="5">
        <f>P_A_R[[#This Row],[28+]]-P_A_R[[#This Row],[29+]]</f>
        <v>5.0000000000000002E-5</v>
      </c>
      <c r="BY32" s="5">
        <f>P_A_R[[#This Row],[29+]]-P_A_R[[#This Row],[30+]]</f>
        <v>0</v>
      </c>
      <c r="BZ32" s="5">
        <f>P_A_R[[#This Row],[30+]]-P_A_R[[#This Row],[31+]]</f>
        <v>0</v>
      </c>
      <c r="CA32" s="5">
        <f>P_A_R[[#This Row],[31+]]-P_A_R[[#This Row],[32+]]</f>
        <v>0</v>
      </c>
      <c r="CB32" s="5">
        <f>P_A_R[[#This Row],[32+]]-P_A_R[[#This Row],[33+]]</f>
        <v>0</v>
      </c>
      <c r="CC32" s="5">
        <f>P_A_R[[#This Row],[33+]]-P_A_R[[#This Row],[34+]]</f>
        <v>0</v>
      </c>
      <c r="CD32" s="5">
        <f>P_A_R[[#This Row],[34+]]-P_A_R[[#This Row],[35+]]</f>
        <v>0</v>
      </c>
      <c r="CE32" s="5">
        <f>P_A_R[[#This Row],[35+]]-P_A_R[[#This Row],[36+]]</f>
        <v>0</v>
      </c>
      <c r="CF32" s="5">
        <f>P_A_R[[#This Row],[36+]]-P_A_R[[#This Row],[37+]]</f>
        <v>0</v>
      </c>
      <c r="CG32" s="5">
        <f>P_A_R[[#This Row],[37+]]-P_A_R[[#This Row],[38+]]</f>
        <v>0</v>
      </c>
      <c r="CH32" s="5">
        <f>P_A_R[[#This Row],[38+]]-P_A_R[[#This Row],[39+]]</f>
        <v>0</v>
      </c>
      <c r="CI32" s="5">
        <f>P_A_R[[#This Row],[39+]]-P_A_R[[#This Row],[40+]]</f>
        <v>0</v>
      </c>
      <c r="CJ32" s="5">
        <f>P_A_R[[#This Row],[40+]]-P_A_R[[#This Row],[41+]]</f>
        <v>0</v>
      </c>
      <c r="CK32" s="5">
        <f>P_A_R[[#This Row],[41+]]-P_A_R[[#This Row],[42+]]</f>
        <v>0</v>
      </c>
      <c r="CL32" s="5">
        <f>P_A_R[[#This Row],[42+]]-P_A_R[[#This Row],[43+]]</f>
        <v>0</v>
      </c>
      <c r="CM32" s="5">
        <f>P_A_R[[#This Row],[43+]]-P_A_R[[#This Row],[44+]]</f>
        <v>0</v>
      </c>
      <c r="CN32" s="5">
        <f>P_A_R[[#This Row],[44+]]-P_A_R[[#This Row],[45+]]</f>
        <v>0</v>
      </c>
      <c r="CO32" s="5">
        <f>P_A_R[[#This Row],[45+]]-P_A_R[[#This Row],[46+]]</f>
        <v>0</v>
      </c>
      <c r="CP32" s="5">
        <f>P_A_R[[#This Row],[46+]]-P_A_R[[#This Row],[47+]]</f>
        <v>0</v>
      </c>
      <c r="CQ32" s="5">
        <f>P_A_R[[#This Row],[47+]]-P_A_R[[#This Row],[48+]]</f>
        <v>0</v>
      </c>
      <c r="CR32" s="5">
        <f>P_A_R[[#This Row],[48+]]-P_A_R[[#This Row],[49+]]</f>
        <v>0</v>
      </c>
      <c r="CS32" s="5">
        <f>P_A_R[[#This Row],[49+]]-P_A_R[[#This Row],[50+]]</f>
        <v>0</v>
      </c>
      <c r="CT32" s="5">
        <f>P_A_R[[#This Row],[50+]]-P_A_R[[#This Row],[51+]]</f>
        <v>0</v>
      </c>
      <c r="CU32" s="5">
        <f>P_A_R[[#This Row],[51+]]-P_A_R[[#This Row],[52+]]</f>
        <v>0</v>
      </c>
      <c r="CV32" s="5">
        <f>P_A_R[[#This Row],[52+]]-P_A_R[[#This Row],[53+]]</f>
        <v>0</v>
      </c>
      <c r="CW32" s="5">
        <f>P_A_R[[#This Row],[53+]]-P_A_R[[#This Row],[54+]]</f>
        <v>0</v>
      </c>
      <c r="CX32" s="5">
        <f>P_A_R[[#This Row],[54+]]-P_A_R[[#This Row],[55+]]</f>
        <v>0</v>
      </c>
      <c r="CY32" s="5">
        <f>P_A_R[[#This Row],[55+]]-P_A_R[[#This Row],[56+]]</f>
        <v>0</v>
      </c>
      <c r="CZ32" s="5">
        <f>P_A_R[[#This Row],[56+]]-P_A_R[[#This Row],[57+]]</f>
        <v>0</v>
      </c>
      <c r="DA32" s="5">
        <f>P_A_R[[#This Row],[57+]]-P_A_R[[#This Row],[58+]]</f>
        <v>0</v>
      </c>
      <c r="DB32" s="5">
        <f>P_A_R[[#This Row],[58+]]-P_A_R[[#This Row],[59+]]</f>
        <v>0</v>
      </c>
    </row>
    <row r="33" spans="1:106" x14ac:dyDescent="0.25">
      <c r="A33" s="10">
        <v>22400718</v>
      </c>
      <c r="B33" s="13" t="s">
        <v>82</v>
      </c>
      <c r="C33" s="13" t="s">
        <v>92</v>
      </c>
      <c r="D33" s="11">
        <v>0.79166666666666663</v>
      </c>
      <c r="E33" s="9" t="str">
        <f>HYPERLINK("https://www.nba.com/stats/player/1630241/boxscores-traditional", "Sam Merrill")</f>
        <v>Sam Merrill</v>
      </c>
      <c r="F33">
        <v>14.6</v>
      </c>
      <c r="G33" s="4">
        <v>7.1719999999999997</v>
      </c>
      <c r="H33" s="3">
        <v>0.73890999999999996</v>
      </c>
      <c r="I33" s="3">
        <v>0.69145999999999996</v>
      </c>
      <c r="J33" s="3">
        <v>0.64058000000000004</v>
      </c>
      <c r="K33" s="3">
        <v>0.58706000000000003</v>
      </c>
      <c r="L33" s="3">
        <v>0.53188000000000002</v>
      </c>
      <c r="M33" s="3">
        <v>0.47608</v>
      </c>
      <c r="N33" s="3">
        <v>0.42074</v>
      </c>
      <c r="O33" s="3">
        <v>0.37069999999999997</v>
      </c>
      <c r="P33" s="3">
        <v>0.31918000000000002</v>
      </c>
      <c r="Q33" s="3">
        <v>0.27093</v>
      </c>
      <c r="R33" s="3">
        <v>0.22663</v>
      </c>
      <c r="S33" s="3">
        <v>0.18673000000000001</v>
      </c>
      <c r="T33" s="3">
        <v>0.15151000000000001</v>
      </c>
      <c r="U33" s="3">
        <v>0.121</v>
      </c>
      <c r="V33" s="3">
        <v>9.5100000000000004E-2</v>
      </c>
      <c r="W33" s="3">
        <v>7.3529999999999998E-2</v>
      </c>
      <c r="X33" s="3">
        <v>5.5919999999999997E-2</v>
      </c>
      <c r="Y33" s="3">
        <v>4.1820000000000003E-2</v>
      </c>
      <c r="Z33" s="3">
        <v>3.074E-2</v>
      </c>
      <c r="AA33" s="3">
        <v>2.222E-2</v>
      </c>
      <c r="AB33" s="3">
        <v>1.5779999999999999E-2</v>
      </c>
      <c r="AC33" s="3">
        <v>1.1010000000000001E-2</v>
      </c>
      <c r="AD33" s="3">
        <v>7.5500000000000003E-3</v>
      </c>
      <c r="AE33" s="3">
        <v>5.0800000000000003E-3</v>
      </c>
      <c r="AF33" s="3">
        <v>3.47E-3</v>
      </c>
      <c r="AG33" s="3">
        <v>2.2599999999999999E-3</v>
      </c>
      <c r="AH33" s="3">
        <v>1.4400000000000001E-3</v>
      </c>
      <c r="AI33" s="3">
        <v>8.9999999999999998E-4</v>
      </c>
      <c r="AJ33" s="3">
        <v>5.5999999999999995E-4</v>
      </c>
      <c r="AK33" s="3">
        <v>3.4000000000000002E-4</v>
      </c>
      <c r="AL33" s="3">
        <v>2.0000000000000001E-4</v>
      </c>
      <c r="AM33" s="3">
        <v>1.2E-4</v>
      </c>
      <c r="AN33" s="3">
        <v>6.9999999999999994E-5</v>
      </c>
      <c r="AO33" s="3">
        <v>4.0000000000000003E-5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5">
        <f>P_A_R[[#This Row],[10+]]-P_A_R[[#This Row],[11+]]</f>
        <v>4.7449999999999992E-2</v>
      </c>
      <c r="BG33" s="5">
        <f>P_A_R[[#This Row],[11+]]-P_A_R[[#This Row],[12+]]</f>
        <v>5.0879999999999925E-2</v>
      </c>
      <c r="BH33" s="5">
        <f>P_A_R[[#This Row],[12+]]-P_A_R[[#This Row],[13+]]</f>
        <v>5.3520000000000012E-2</v>
      </c>
      <c r="BI33" s="5">
        <f>P_A_R[[#This Row],[13+]]-P_A_R[[#This Row],[14+]]</f>
        <v>5.5180000000000007E-2</v>
      </c>
      <c r="BJ33" s="5">
        <f>P_A_R[[#This Row],[14+]]-P_A_R[[#This Row],[15+]]</f>
        <v>5.5800000000000016E-2</v>
      </c>
      <c r="BK33" s="5">
        <f>P_A_R[[#This Row],[15+]]-P_A_R[[#This Row],[16+]]</f>
        <v>5.534E-2</v>
      </c>
      <c r="BL33" s="5">
        <f>P_A_R[[#This Row],[16+]]-P_A_R[[#This Row],[17+]]</f>
        <v>5.0040000000000029E-2</v>
      </c>
      <c r="BM33" s="5">
        <f>P_A_R[[#This Row],[17+]]-P_A_R[[#This Row],[18+]]</f>
        <v>5.1519999999999955E-2</v>
      </c>
      <c r="BN33" s="5">
        <f>P_A_R[[#This Row],[18+]]-P_A_R[[#This Row],[19+]]</f>
        <v>4.8250000000000015E-2</v>
      </c>
      <c r="BO33" s="5">
        <f>P_A_R[[#This Row],[19+]]-P_A_R[[#This Row],[20+]]</f>
        <v>4.4300000000000006E-2</v>
      </c>
      <c r="BP33" s="5">
        <f>P_A_R[[#This Row],[20+]]-P_A_R[[#This Row],[21+]]</f>
        <v>3.9899999999999991E-2</v>
      </c>
      <c r="BQ33" s="5">
        <f>P_A_R[[#This Row],[21+]]-P_A_R[[#This Row],[22+]]</f>
        <v>3.5220000000000001E-2</v>
      </c>
      <c r="BR33" s="5">
        <f>P_A_R[[#This Row],[22+]]-P_A_R[[#This Row],[23+]]</f>
        <v>3.0510000000000009E-2</v>
      </c>
      <c r="BS33" s="5">
        <f>P_A_R[[#This Row],[23+]]-P_A_R[[#This Row],[24+]]</f>
        <v>2.5899999999999992E-2</v>
      </c>
      <c r="BT33" s="5">
        <f>P_A_R[[#This Row],[24+]]-P_A_R[[#This Row],[25+]]</f>
        <v>2.1570000000000006E-2</v>
      </c>
      <c r="BU33" s="5">
        <f>P_A_R[[#This Row],[25+]]-P_A_R[[#This Row],[26+]]</f>
        <v>1.7610000000000001E-2</v>
      </c>
      <c r="BV33" s="5">
        <f>P_A_R[[#This Row],[26+]]-P_A_R[[#This Row],[27+]]</f>
        <v>1.4099999999999994E-2</v>
      </c>
      <c r="BW33" s="5">
        <f>P_A_R[[#This Row],[27+]]-P_A_R[[#This Row],[28+]]</f>
        <v>1.1080000000000003E-2</v>
      </c>
      <c r="BX33" s="5">
        <f>P_A_R[[#This Row],[28+]]-P_A_R[[#This Row],[29+]]</f>
        <v>8.5199999999999998E-3</v>
      </c>
      <c r="BY33" s="5">
        <f>P_A_R[[#This Row],[29+]]-P_A_R[[#This Row],[30+]]</f>
        <v>6.4400000000000013E-3</v>
      </c>
      <c r="BZ33" s="5">
        <f>P_A_R[[#This Row],[30+]]-P_A_R[[#This Row],[31+]]</f>
        <v>4.7699999999999982E-3</v>
      </c>
      <c r="CA33" s="5">
        <f>P_A_R[[#This Row],[31+]]-P_A_R[[#This Row],[32+]]</f>
        <v>3.4600000000000004E-3</v>
      </c>
      <c r="CB33" s="5">
        <f>P_A_R[[#This Row],[32+]]-P_A_R[[#This Row],[33+]]</f>
        <v>2.47E-3</v>
      </c>
      <c r="CC33" s="5">
        <f>P_A_R[[#This Row],[33+]]-P_A_R[[#This Row],[34+]]</f>
        <v>1.6100000000000003E-3</v>
      </c>
      <c r="CD33" s="5">
        <f>P_A_R[[#This Row],[34+]]-P_A_R[[#This Row],[35+]]</f>
        <v>1.2100000000000001E-3</v>
      </c>
      <c r="CE33" s="5">
        <f>P_A_R[[#This Row],[35+]]-P_A_R[[#This Row],[36+]]</f>
        <v>8.1999999999999977E-4</v>
      </c>
      <c r="CF33" s="5">
        <f>P_A_R[[#This Row],[36+]]-P_A_R[[#This Row],[37+]]</f>
        <v>5.4000000000000012E-4</v>
      </c>
      <c r="CG33" s="5">
        <f>P_A_R[[#This Row],[37+]]-P_A_R[[#This Row],[38+]]</f>
        <v>3.4000000000000002E-4</v>
      </c>
      <c r="CH33" s="5">
        <f>P_A_R[[#This Row],[38+]]-P_A_R[[#This Row],[39+]]</f>
        <v>2.1999999999999993E-4</v>
      </c>
      <c r="CI33" s="5">
        <f>P_A_R[[#This Row],[39+]]-P_A_R[[#This Row],[40+]]</f>
        <v>1.4000000000000001E-4</v>
      </c>
      <c r="CJ33" s="5">
        <f>P_A_R[[#This Row],[40+]]-P_A_R[[#This Row],[41+]]</f>
        <v>8.0000000000000007E-5</v>
      </c>
      <c r="CK33" s="5">
        <f>P_A_R[[#This Row],[41+]]-P_A_R[[#This Row],[42+]]</f>
        <v>5.0000000000000009E-5</v>
      </c>
      <c r="CL33" s="5">
        <f>P_A_R[[#This Row],[42+]]-P_A_R[[#This Row],[43+]]</f>
        <v>2.9999999999999991E-5</v>
      </c>
      <c r="CM33" s="5">
        <f>P_A_R[[#This Row],[43+]]-P_A_R[[#This Row],[44+]]</f>
        <v>4.0000000000000003E-5</v>
      </c>
      <c r="CN33" s="5">
        <f>P_A_R[[#This Row],[44+]]-P_A_R[[#This Row],[45+]]</f>
        <v>0</v>
      </c>
      <c r="CO33" s="5">
        <f>P_A_R[[#This Row],[45+]]-P_A_R[[#This Row],[46+]]</f>
        <v>0</v>
      </c>
      <c r="CP33" s="5">
        <f>P_A_R[[#This Row],[46+]]-P_A_R[[#This Row],[47+]]</f>
        <v>0</v>
      </c>
      <c r="CQ33" s="5">
        <f>P_A_R[[#This Row],[47+]]-P_A_R[[#This Row],[48+]]</f>
        <v>0</v>
      </c>
      <c r="CR33" s="5">
        <f>P_A_R[[#This Row],[48+]]-P_A_R[[#This Row],[49+]]</f>
        <v>0</v>
      </c>
      <c r="CS33" s="5">
        <f>P_A_R[[#This Row],[49+]]-P_A_R[[#This Row],[50+]]</f>
        <v>0</v>
      </c>
      <c r="CT33" s="5">
        <f>P_A_R[[#This Row],[50+]]-P_A_R[[#This Row],[51+]]</f>
        <v>0</v>
      </c>
      <c r="CU33" s="5">
        <f>P_A_R[[#This Row],[51+]]-P_A_R[[#This Row],[52+]]</f>
        <v>0</v>
      </c>
      <c r="CV33" s="5">
        <f>P_A_R[[#This Row],[52+]]-P_A_R[[#This Row],[53+]]</f>
        <v>0</v>
      </c>
      <c r="CW33" s="5">
        <f>P_A_R[[#This Row],[53+]]-P_A_R[[#This Row],[54+]]</f>
        <v>0</v>
      </c>
      <c r="CX33" s="5">
        <f>P_A_R[[#This Row],[54+]]-P_A_R[[#This Row],[55+]]</f>
        <v>0</v>
      </c>
      <c r="CY33" s="5">
        <f>P_A_R[[#This Row],[55+]]-P_A_R[[#This Row],[56+]]</f>
        <v>0</v>
      </c>
      <c r="CZ33" s="5">
        <f>P_A_R[[#This Row],[56+]]-P_A_R[[#This Row],[57+]]</f>
        <v>0</v>
      </c>
      <c r="DA33" s="5">
        <f>P_A_R[[#This Row],[57+]]-P_A_R[[#This Row],[58+]]</f>
        <v>0</v>
      </c>
      <c r="DB33" s="5">
        <f>P_A_R[[#This Row],[58+]]-P_A_R[[#This Row],[59+]]</f>
        <v>0</v>
      </c>
    </row>
    <row r="34" spans="1:106" x14ac:dyDescent="0.25">
      <c r="A34" s="10">
        <v>22400718</v>
      </c>
      <c r="B34" s="13" t="s">
        <v>82</v>
      </c>
      <c r="C34" s="13" t="s">
        <v>92</v>
      </c>
      <c r="D34" s="11">
        <v>0.79166666666666663</v>
      </c>
      <c r="E34" s="9" t="str">
        <f>HYPERLINK("https://www.nba.com/stats/player/1627747/boxscores-traditional", "Caris LeVert")</f>
        <v>Caris LeVert</v>
      </c>
      <c r="F34">
        <v>12.8</v>
      </c>
      <c r="G34" s="4">
        <v>4.665</v>
      </c>
      <c r="H34" s="3">
        <v>0.72575000000000001</v>
      </c>
      <c r="I34" s="3">
        <v>0.65173000000000003</v>
      </c>
      <c r="J34" s="3">
        <v>0.56749000000000005</v>
      </c>
      <c r="K34" s="3">
        <v>0.48404999999999998</v>
      </c>
      <c r="L34" s="3">
        <v>0.39743000000000001</v>
      </c>
      <c r="M34" s="3">
        <v>0.31918000000000002</v>
      </c>
      <c r="N34" s="3">
        <v>0.24510000000000001</v>
      </c>
      <c r="O34" s="3">
        <v>0.18406</v>
      </c>
      <c r="P34" s="3">
        <v>0.13350000000000001</v>
      </c>
      <c r="Q34" s="3">
        <v>9.1759999999999994E-2</v>
      </c>
      <c r="R34" s="3">
        <v>6.1780000000000002E-2</v>
      </c>
      <c r="S34" s="3">
        <v>3.9199999999999999E-2</v>
      </c>
      <c r="T34" s="3">
        <v>2.4420000000000001E-2</v>
      </c>
      <c r="U34" s="3">
        <v>1.426E-2</v>
      </c>
      <c r="V34" s="3">
        <v>8.2000000000000007E-3</v>
      </c>
      <c r="W34" s="3">
        <v>4.4000000000000003E-3</v>
      </c>
      <c r="X34" s="3">
        <v>2.33E-3</v>
      </c>
      <c r="Y34" s="3">
        <v>1.1800000000000001E-3</v>
      </c>
      <c r="Z34" s="3">
        <v>5.5999999999999995E-4</v>
      </c>
      <c r="AA34" s="3">
        <v>2.5999999999999998E-4</v>
      </c>
      <c r="AB34" s="3">
        <v>1.1E-4</v>
      </c>
      <c r="AC34" s="3">
        <v>5.0000000000000002E-5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5">
        <f>P_A_R[[#This Row],[10+]]-P_A_R[[#This Row],[11+]]</f>
        <v>7.4019999999999975E-2</v>
      </c>
      <c r="BG34" s="5">
        <f>P_A_R[[#This Row],[11+]]-P_A_R[[#This Row],[12+]]</f>
        <v>8.4239999999999982E-2</v>
      </c>
      <c r="BH34" s="5">
        <f>P_A_R[[#This Row],[12+]]-P_A_R[[#This Row],[13+]]</f>
        <v>8.344000000000007E-2</v>
      </c>
      <c r="BI34" s="5">
        <f>P_A_R[[#This Row],[13+]]-P_A_R[[#This Row],[14+]]</f>
        <v>8.6619999999999975E-2</v>
      </c>
      <c r="BJ34" s="5">
        <f>P_A_R[[#This Row],[14+]]-P_A_R[[#This Row],[15+]]</f>
        <v>7.8249999999999986E-2</v>
      </c>
      <c r="BK34" s="5">
        <f>P_A_R[[#This Row],[15+]]-P_A_R[[#This Row],[16+]]</f>
        <v>7.4080000000000007E-2</v>
      </c>
      <c r="BL34" s="5">
        <f>P_A_R[[#This Row],[16+]]-P_A_R[[#This Row],[17+]]</f>
        <v>6.1040000000000011E-2</v>
      </c>
      <c r="BM34" s="5">
        <f>P_A_R[[#This Row],[17+]]-P_A_R[[#This Row],[18+]]</f>
        <v>5.0559999999999994E-2</v>
      </c>
      <c r="BN34" s="5">
        <f>P_A_R[[#This Row],[18+]]-P_A_R[[#This Row],[19+]]</f>
        <v>4.1740000000000013E-2</v>
      </c>
      <c r="BO34" s="5">
        <f>P_A_R[[#This Row],[19+]]-P_A_R[[#This Row],[20+]]</f>
        <v>2.9979999999999993E-2</v>
      </c>
      <c r="BP34" s="5">
        <f>P_A_R[[#This Row],[20+]]-P_A_R[[#This Row],[21+]]</f>
        <v>2.2580000000000003E-2</v>
      </c>
      <c r="BQ34" s="5">
        <f>P_A_R[[#This Row],[21+]]-P_A_R[[#This Row],[22+]]</f>
        <v>1.4779999999999998E-2</v>
      </c>
      <c r="BR34" s="5">
        <f>P_A_R[[#This Row],[22+]]-P_A_R[[#This Row],[23+]]</f>
        <v>1.0160000000000001E-2</v>
      </c>
      <c r="BS34" s="5">
        <f>P_A_R[[#This Row],[23+]]-P_A_R[[#This Row],[24+]]</f>
        <v>6.0599999999999994E-3</v>
      </c>
      <c r="BT34" s="5">
        <f>P_A_R[[#This Row],[24+]]-P_A_R[[#This Row],[25+]]</f>
        <v>3.8000000000000004E-3</v>
      </c>
      <c r="BU34" s="5">
        <f>P_A_R[[#This Row],[25+]]-P_A_R[[#This Row],[26+]]</f>
        <v>2.0700000000000002E-3</v>
      </c>
      <c r="BV34" s="5">
        <f>P_A_R[[#This Row],[26+]]-P_A_R[[#This Row],[27+]]</f>
        <v>1.15E-3</v>
      </c>
      <c r="BW34" s="5">
        <f>P_A_R[[#This Row],[27+]]-P_A_R[[#This Row],[28+]]</f>
        <v>6.2000000000000011E-4</v>
      </c>
      <c r="BX34" s="5">
        <f>P_A_R[[#This Row],[28+]]-P_A_R[[#This Row],[29+]]</f>
        <v>2.9999999999999997E-4</v>
      </c>
      <c r="BY34" s="5">
        <f>P_A_R[[#This Row],[29+]]-P_A_R[[#This Row],[30+]]</f>
        <v>1.4999999999999996E-4</v>
      </c>
      <c r="BZ34" s="5">
        <f>P_A_R[[#This Row],[30+]]-P_A_R[[#This Row],[31+]]</f>
        <v>6.0000000000000002E-5</v>
      </c>
      <c r="CA34" s="5">
        <f>P_A_R[[#This Row],[31+]]-P_A_R[[#This Row],[32+]]</f>
        <v>5.0000000000000002E-5</v>
      </c>
      <c r="CB34" s="5">
        <f>P_A_R[[#This Row],[32+]]-P_A_R[[#This Row],[33+]]</f>
        <v>0</v>
      </c>
      <c r="CC34" s="5">
        <f>P_A_R[[#This Row],[33+]]-P_A_R[[#This Row],[34+]]</f>
        <v>0</v>
      </c>
      <c r="CD34" s="5">
        <f>P_A_R[[#This Row],[34+]]-P_A_R[[#This Row],[35+]]</f>
        <v>0</v>
      </c>
      <c r="CE34" s="5">
        <f>P_A_R[[#This Row],[35+]]-P_A_R[[#This Row],[36+]]</f>
        <v>0</v>
      </c>
      <c r="CF34" s="5">
        <f>P_A_R[[#This Row],[36+]]-P_A_R[[#This Row],[37+]]</f>
        <v>0</v>
      </c>
      <c r="CG34" s="5">
        <f>P_A_R[[#This Row],[37+]]-P_A_R[[#This Row],[38+]]</f>
        <v>0</v>
      </c>
      <c r="CH34" s="5">
        <f>P_A_R[[#This Row],[38+]]-P_A_R[[#This Row],[39+]]</f>
        <v>0</v>
      </c>
      <c r="CI34" s="5">
        <f>P_A_R[[#This Row],[39+]]-P_A_R[[#This Row],[40+]]</f>
        <v>0</v>
      </c>
      <c r="CJ34" s="5">
        <f>P_A_R[[#This Row],[40+]]-P_A_R[[#This Row],[41+]]</f>
        <v>0</v>
      </c>
      <c r="CK34" s="5">
        <f>P_A_R[[#This Row],[41+]]-P_A_R[[#This Row],[42+]]</f>
        <v>0</v>
      </c>
      <c r="CL34" s="5">
        <f>P_A_R[[#This Row],[42+]]-P_A_R[[#This Row],[43+]]</f>
        <v>0</v>
      </c>
      <c r="CM34" s="5">
        <f>P_A_R[[#This Row],[43+]]-P_A_R[[#This Row],[44+]]</f>
        <v>0</v>
      </c>
      <c r="CN34" s="5">
        <f>P_A_R[[#This Row],[44+]]-P_A_R[[#This Row],[45+]]</f>
        <v>0</v>
      </c>
      <c r="CO34" s="5">
        <f>P_A_R[[#This Row],[45+]]-P_A_R[[#This Row],[46+]]</f>
        <v>0</v>
      </c>
      <c r="CP34" s="5">
        <f>P_A_R[[#This Row],[46+]]-P_A_R[[#This Row],[47+]]</f>
        <v>0</v>
      </c>
      <c r="CQ34" s="5">
        <f>P_A_R[[#This Row],[47+]]-P_A_R[[#This Row],[48+]]</f>
        <v>0</v>
      </c>
      <c r="CR34" s="5">
        <f>P_A_R[[#This Row],[48+]]-P_A_R[[#This Row],[49+]]</f>
        <v>0</v>
      </c>
      <c r="CS34" s="5">
        <f>P_A_R[[#This Row],[49+]]-P_A_R[[#This Row],[50+]]</f>
        <v>0</v>
      </c>
      <c r="CT34" s="5">
        <f>P_A_R[[#This Row],[50+]]-P_A_R[[#This Row],[51+]]</f>
        <v>0</v>
      </c>
      <c r="CU34" s="5">
        <f>P_A_R[[#This Row],[51+]]-P_A_R[[#This Row],[52+]]</f>
        <v>0</v>
      </c>
      <c r="CV34" s="5">
        <f>P_A_R[[#This Row],[52+]]-P_A_R[[#This Row],[53+]]</f>
        <v>0</v>
      </c>
      <c r="CW34" s="5">
        <f>P_A_R[[#This Row],[53+]]-P_A_R[[#This Row],[54+]]</f>
        <v>0</v>
      </c>
      <c r="CX34" s="5">
        <f>P_A_R[[#This Row],[54+]]-P_A_R[[#This Row],[55+]]</f>
        <v>0</v>
      </c>
      <c r="CY34" s="5">
        <f>P_A_R[[#This Row],[55+]]-P_A_R[[#This Row],[56+]]</f>
        <v>0</v>
      </c>
      <c r="CZ34" s="5">
        <f>P_A_R[[#This Row],[56+]]-P_A_R[[#This Row],[57+]]</f>
        <v>0</v>
      </c>
      <c r="DA34" s="5">
        <f>P_A_R[[#This Row],[57+]]-P_A_R[[#This Row],[58+]]</f>
        <v>0</v>
      </c>
      <c r="DB34" s="5">
        <f>P_A_R[[#This Row],[58+]]-P_A_R[[#This Row],[59+]]</f>
        <v>0</v>
      </c>
    </row>
    <row r="35" spans="1:106" x14ac:dyDescent="0.25">
      <c r="A35" s="10">
        <v>22400718</v>
      </c>
      <c r="B35" s="13" t="s">
        <v>82</v>
      </c>
      <c r="C35" s="13" t="s">
        <v>92</v>
      </c>
      <c r="D35" s="11">
        <v>0.79166666666666663</v>
      </c>
      <c r="E35" s="9" t="str">
        <f>HYPERLINK("https://www.nba.com/stats/player/1627777/boxscores-traditional", "Georges Niang")</f>
        <v>Georges Niang</v>
      </c>
      <c r="F35">
        <v>12.6</v>
      </c>
      <c r="G35" s="4">
        <v>5.1219999999999999</v>
      </c>
      <c r="H35" s="3">
        <v>0.69496999999999998</v>
      </c>
      <c r="I35" s="3">
        <v>0.62172000000000005</v>
      </c>
      <c r="J35" s="3">
        <v>0.54776000000000002</v>
      </c>
      <c r="K35" s="3">
        <v>0.46811999999999998</v>
      </c>
      <c r="L35" s="3">
        <v>0.39357999999999999</v>
      </c>
      <c r="M35" s="3">
        <v>0.31918000000000002</v>
      </c>
      <c r="N35" s="3">
        <v>0.25463000000000002</v>
      </c>
      <c r="O35" s="3">
        <v>0.19489000000000001</v>
      </c>
      <c r="P35" s="3">
        <v>0.14685999999999999</v>
      </c>
      <c r="Q35" s="3">
        <v>0.10564999999999999</v>
      </c>
      <c r="R35" s="3">
        <v>7.4929999999999997E-2</v>
      </c>
      <c r="S35" s="3">
        <v>5.0500000000000003E-2</v>
      </c>
      <c r="T35" s="3">
        <v>3.288E-2</v>
      </c>
      <c r="U35" s="3">
        <v>2.1180000000000001E-2</v>
      </c>
      <c r="V35" s="3">
        <v>1.2869999999999999E-2</v>
      </c>
      <c r="W35" s="3">
        <v>7.7600000000000004E-3</v>
      </c>
      <c r="X35" s="3">
        <v>4.4000000000000003E-3</v>
      </c>
      <c r="Y35" s="3">
        <v>2.48E-3</v>
      </c>
      <c r="Z35" s="3">
        <v>1.31E-3</v>
      </c>
      <c r="AA35" s="3">
        <v>6.8999999999999997E-4</v>
      </c>
      <c r="AB35" s="3">
        <v>3.4000000000000002E-4</v>
      </c>
      <c r="AC35" s="3">
        <v>1.7000000000000001E-4</v>
      </c>
      <c r="AD35" s="3">
        <v>8.0000000000000007E-5</v>
      </c>
      <c r="AE35" s="3">
        <v>3.0000000000000001E-5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5">
        <f>P_A_R[[#This Row],[10+]]-P_A_R[[#This Row],[11+]]</f>
        <v>7.3249999999999926E-2</v>
      </c>
      <c r="BG35" s="5">
        <f>P_A_R[[#This Row],[11+]]-P_A_R[[#This Row],[12+]]</f>
        <v>7.3960000000000026E-2</v>
      </c>
      <c r="BH35" s="5">
        <f>P_A_R[[#This Row],[12+]]-P_A_R[[#This Row],[13+]]</f>
        <v>7.9640000000000044E-2</v>
      </c>
      <c r="BI35" s="5">
        <f>P_A_R[[#This Row],[13+]]-P_A_R[[#This Row],[14+]]</f>
        <v>7.4539999999999995E-2</v>
      </c>
      <c r="BJ35" s="5">
        <f>P_A_R[[#This Row],[14+]]-P_A_R[[#This Row],[15+]]</f>
        <v>7.4399999999999966E-2</v>
      </c>
      <c r="BK35" s="5">
        <f>P_A_R[[#This Row],[15+]]-P_A_R[[#This Row],[16+]]</f>
        <v>6.4549999999999996E-2</v>
      </c>
      <c r="BL35" s="5">
        <f>P_A_R[[#This Row],[16+]]-P_A_R[[#This Row],[17+]]</f>
        <v>5.9740000000000015E-2</v>
      </c>
      <c r="BM35" s="5">
        <f>P_A_R[[#This Row],[17+]]-P_A_R[[#This Row],[18+]]</f>
        <v>4.8030000000000017E-2</v>
      </c>
      <c r="BN35" s="5">
        <f>P_A_R[[#This Row],[18+]]-P_A_R[[#This Row],[19+]]</f>
        <v>4.1209999999999997E-2</v>
      </c>
      <c r="BO35" s="5">
        <f>P_A_R[[#This Row],[19+]]-P_A_R[[#This Row],[20+]]</f>
        <v>3.0719999999999997E-2</v>
      </c>
      <c r="BP35" s="5">
        <f>P_A_R[[#This Row],[20+]]-P_A_R[[#This Row],[21+]]</f>
        <v>2.4429999999999993E-2</v>
      </c>
      <c r="BQ35" s="5">
        <f>P_A_R[[#This Row],[21+]]-P_A_R[[#This Row],[22+]]</f>
        <v>1.7620000000000004E-2</v>
      </c>
      <c r="BR35" s="5">
        <f>P_A_R[[#This Row],[22+]]-P_A_R[[#This Row],[23+]]</f>
        <v>1.1699999999999999E-2</v>
      </c>
      <c r="BS35" s="5">
        <f>P_A_R[[#This Row],[23+]]-P_A_R[[#This Row],[24+]]</f>
        <v>8.3100000000000014E-3</v>
      </c>
      <c r="BT35" s="5">
        <f>P_A_R[[#This Row],[24+]]-P_A_R[[#This Row],[25+]]</f>
        <v>5.1099999999999991E-3</v>
      </c>
      <c r="BU35" s="5">
        <f>P_A_R[[#This Row],[25+]]-P_A_R[[#This Row],[26+]]</f>
        <v>3.3600000000000001E-3</v>
      </c>
      <c r="BV35" s="5">
        <f>P_A_R[[#This Row],[26+]]-P_A_R[[#This Row],[27+]]</f>
        <v>1.9200000000000003E-3</v>
      </c>
      <c r="BW35" s="5">
        <f>P_A_R[[#This Row],[27+]]-P_A_R[[#This Row],[28+]]</f>
        <v>1.17E-3</v>
      </c>
      <c r="BX35" s="5">
        <f>P_A_R[[#This Row],[28+]]-P_A_R[[#This Row],[29+]]</f>
        <v>6.2E-4</v>
      </c>
      <c r="BY35" s="5">
        <f>P_A_R[[#This Row],[29+]]-P_A_R[[#This Row],[30+]]</f>
        <v>3.4999999999999994E-4</v>
      </c>
      <c r="BZ35" s="5">
        <f>P_A_R[[#This Row],[30+]]-P_A_R[[#This Row],[31+]]</f>
        <v>1.7000000000000001E-4</v>
      </c>
      <c r="CA35" s="5">
        <f>P_A_R[[#This Row],[31+]]-P_A_R[[#This Row],[32+]]</f>
        <v>9.0000000000000006E-5</v>
      </c>
      <c r="CB35" s="5">
        <f>P_A_R[[#This Row],[32+]]-P_A_R[[#This Row],[33+]]</f>
        <v>5.0000000000000009E-5</v>
      </c>
      <c r="CC35" s="5">
        <f>P_A_R[[#This Row],[33+]]-P_A_R[[#This Row],[34+]]</f>
        <v>3.0000000000000001E-5</v>
      </c>
      <c r="CD35" s="5">
        <f>P_A_R[[#This Row],[34+]]-P_A_R[[#This Row],[35+]]</f>
        <v>0</v>
      </c>
      <c r="CE35" s="5">
        <f>P_A_R[[#This Row],[35+]]-P_A_R[[#This Row],[36+]]</f>
        <v>0</v>
      </c>
      <c r="CF35" s="5">
        <f>P_A_R[[#This Row],[36+]]-P_A_R[[#This Row],[37+]]</f>
        <v>0</v>
      </c>
      <c r="CG35" s="5">
        <f>P_A_R[[#This Row],[37+]]-P_A_R[[#This Row],[38+]]</f>
        <v>0</v>
      </c>
      <c r="CH35" s="5">
        <f>P_A_R[[#This Row],[38+]]-P_A_R[[#This Row],[39+]]</f>
        <v>0</v>
      </c>
      <c r="CI35" s="5">
        <f>P_A_R[[#This Row],[39+]]-P_A_R[[#This Row],[40+]]</f>
        <v>0</v>
      </c>
      <c r="CJ35" s="5">
        <f>P_A_R[[#This Row],[40+]]-P_A_R[[#This Row],[41+]]</f>
        <v>0</v>
      </c>
      <c r="CK35" s="5">
        <f>P_A_R[[#This Row],[41+]]-P_A_R[[#This Row],[42+]]</f>
        <v>0</v>
      </c>
      <c r="CL35" s="5">
        <f>P_A_R[[#This Row],[42+]]-P_A_R[[#This Row],[43+]]</f>
        <v>0</v>
      </c>
      <c r="CM35" s="5">
        <f>P_A_R[[#This Row],[43+]]-P_A_R[[#This Row],[44+]]</f>
        <v>0</v>
      </c>
      <c r="CN35" s="5">
        <f>P_A_R[[#This Row],[44+]]-P_A_R[[#This Row],[45+]]</f>
        <v>0</v>
      </c>
      <c r="CO35" s="5">
        <f>P_A_R[[#This Row],[45+]]-P_A_R[[#This Row],[46+]]</f>
        <v>0</v>
      </c>
      <c r="CP35" s="5">
        <f>P_A_R[[#This Row],[46+]]-P_A_R[[#This Row],[47+]]</f>
        <v>0</v>
      </c>
      <c r="CQ35" s="5">
        <f>P_A_R[[#This Row],[47+]]-P_A_R[[#This Row],[48+]]</f>
        <v>0</v>
      </c>
      <c r="CR35" s="5">
        <f>P_A_R[[#This Row],[48+]]-P_A_R[[#This Row],[49+]]</f>
        <v>0</v>
      </c>
      <c r="CS35" s="5">
        <f>P_A_R[[#This Row],[49+]]-P_A_R[[#This Row],[50+]]</f>
        <v>0</v>
      </c>
      <c r="CT35" s="5">
        <f>P_A_R[[#This Row],[50+]]-P_A_R[[#This Row],[51+]]</f>
        <v>0</v>
      </c>
      <c r="CU35" s="5">
        <f>P_A_R[[#This Row],[51+]]-P_A_R[[#This Row],[52+]]</f>
        <v>0</v>
      </c>
      <c r="CV35" s="5">
        <f>P_A_R[[#This Row],[52+]]-P_A_R[[#This Row],[53+]]</f>
        <v>0</v>
      </c>
      <c r="CW35" s="5">
        <f>P_A_R[[#This Row],[53+]]-P_A_R[[#This Row],[54+]]</f>
        <v>0</v>
      </c>
      <c r="CX35" s="5">
        <f>P_A_R[[#This Row],[54+]]-P_A_R[[#This Row],[55+]]</f>
        <v>0</v>
      </c>
      <c r="CY35" s="5">
        <f>P_A_R[[#This Row],[55+]]-P_A_R[[#This Row],[56+]]</f>
        <v>0</v>
      </c>
      <c r="CZ35" s="5">
        <f>P_A_R[[#This Row],[56+]]-P_A_R[[#This Row],[57+]]</f>
        <v>0</v>
      </c>
      <c r="DA35" s="5">
        <f>P_A_R[[#This Row],[57+]]-P_A_R[[#This Row],[58+]]</f>
        <v>0</v>
      </c>
      <c r="DB35" s="5">
        <f>P_A_R[[#This Row],[58+]]-P_A_R[[#This Row],[59+]]</f>
        <v>0</v>
      </c>
    </row>
    <row r="36" spans="1:106" x14ac:dyDescent="0.25">
      <c r="A36" s="10">
        <v>22400718</v>
      </c>
      <c r="B36" s="13" t="s">
        <v>82</v>
      </c>
      <c r="C36" s="13" t="s">
        <v>92</v>
      </c>
      <c r="D36" s="11">
        <v>0.79166666666666663</v>
      </c>
      <c r="E36" s="9" t="str">
        <f>HYPERLINK("https://www.nba.com/stats/player/1642281/boxscores-traditional", "Jaylon Tyson")</f>
        <v>Jaylon Tyson</v>
      </c>
      <c r="F36">
        <v>12.2</v>
      </c>
      <c r="G36" s="4">
        <v>5.0359999999999996</v>
      </c>
      <c r="H36" s="3">
        <v>0.67003000000000001</v>
      </c>
      <c r="I36" s="3">
        <v>0.59482999999999997</v>
      </c>
      <c r="J36" s="3">
        <v>0.51595000000000002</v>
      </c>
      <c r="K36" s="3">
        <v>0.43643999999999999</v>
      </c>
      <c r="L36" s="3">
        <v>0.35942000000000002</v>
      </c>
      <c r="M36" s="3">
        <v>0.28774</v>
      </c>
      <c r="N36" s="3">
        <v>0.22663</v>
      </c>
      <c r="O36" s="3">
        <v>0.17105999999999999</v>
      </c>
      <c r="P36" s="3">
        <v>0.12506999999999999</v>
      </c>
      <c r="Q36" s="3">
        <v>8.8510000000000005E-2</v>
      </c>
      <c r="R36" s="3">
        <v>6.0569999999999999E-2</v>
      </c>
      <c r="S36" s="3">
        <v>4.0059999999999998E-2</v>
      </c>
      <c r="T36" s="3">
        <v>2.5590000000000002E-2</v>
      </c>
      <c r="U36" s="3">
        <v>1.618E-2</v>
      </c>
      <c r="V36" s="3">
        <v>9.6399999999999993E-3</v>
      </c>
      <c r="W36" s="3">
        <v>5.5399999999999998E-3</v>
      </c>
      <c r="X36" s="3">
        <v>3.0699999999999998E-3</v>
      </c>
      <c r="Y36" s="3">
        <v>1.64E-3</v>
      </c>
      <c r="Z36" s="3">
        <v>8.4000000000000003E-4</v>
      </c>
      <c r="AA36" s="3">
        <v>4.2000000000000002E-4</v>
      </c>
      <c r="AB36" s="3">
        <v>2.1000000000000001E-4</v>
      </c>
      <c r="AC36" s="3">
        <v>1E-4</v>
      </c>
      <c r="AD36" s="3">
        <v>4.0000000000000003E-5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5">
        <f>P_A_R[[#This Row],[10+]]-P_A_R[[#This Row],[11+]]</f>
        <v>7.5200000000000045E-2</v>
      </c>
      <c r="BG36" s="5">
        <f>P_A_R[[#This Row],[11+]]-P_A_R[[#This Row],[12+]]</f>
        <v>7.887999999999995E-2</v>
      </c>
      <c r="BH36" s="5">
        <f>P_A_R[[#This Row],[12+]]-P_A_R[[#This Row],[13+]]</f>
        <v>7.9510000000000025E-2</v>
      </c>
      <c r="BI36" s="5">
        <f>P_A_R[[#This Row],[13+]]-P_A_R[[#This Row],[14+]]</f>
        <v>7.7019999999999977E-2</v>
      </c>
      <c r="BJ36" s="5">
        <f>P_A_R[[#This Row],[14+]]-P_A_R[[#This Row],[15+]]</f>
        <v>7.1680000000000021E-2</v>
      </c>
      <c r="BK36" s="5">
        <f>P_A_R[[#This Row],[15+]]-P_A_R[[#This Row],[16+]]</f>
        <v>6.1109999999999998E-2</v>
      </c>
      <c r="BL36" s="5">
        <f>P_A_R[[#This Row],[16+]]-P_A_R[[#This Row],[17+]]</f>
        <v>5.5570000000000008E-2</v>
      </c>
      <c r="BM36" s="5">
        <f>P_A_R[[#This Row],[17+]]-P_A_R[[#This Row],[18+]]</f>
        <v>4.5990000000000003E-2</v>
      </c>
      <c r="BN36" s="5">
        <f>P_A_R[[#This Row],[18+]]-P_A_R[[#This Row],[19+]]</f>
        <v>3.6559999999999981E-2</v>
      </c>
      <c r="BO36" s="5">
        <f>P_A_R[[#This Row],[19+]]-P_A_R[[#This Row],[20+]]</f>
        <v>2.7940000000000006E-2</v>
      </c>
      <c r="BP36" s="5">
        <f>P_A_R[[#This Row],[20+]]-P_A_R[[#This Row],[21+]]</f>
        <v>2.051E-2</v>
      </c>
      <c r="BQ36" s="5">
        <f>P_A_R[[#This Row],[21+]]-P_A_R[[#This Row],[22+]]</f>
        <v>1.4469999999999997E-2</v>
      </c>
      <c r="BR36" s="5">
        <f>P_A_R[[#This Row],[22+]]-P_A_R[[#This Row],[23+]]</f>
        <v>9.4100000000000017E-3</v>
      </c>
      <c r="BS36" s="5">
        <f>P_A_R[[#This Row],[23+]]-P_A_R[[#This Row],[24+]]</f>
        <v>6.5400000000000007E-3</v>
      </c>
      <c r="BT36" s="5">
        <f>P_A_R[[#This Row],[24+]]-P_A_R[[#This Row],[25+]]</f>
        <v>4.0999999999999995E-3</v>
      </c>
      <c r="BU36" s="5">
        <f>P_A_R[[#This Row],[25+]]-P_A_R[[#This Row],[26+]]</f>
        <v>2.47E-3</v>
      </c>
      <c r="BV36" s="5">
        <f>P_A_R[[#This Row],[26+]]-P_A_R[[#This Row],[27+]]</f>
        <v>1.4299999999999998E-3</v>
      </c>
      <c r="BW36" s="5">
        <f>P_A_R[[#This Row],[27+]]-P_A_R[[#This Row],[28+]]</f>
        <v>7.9999999999999993E-4</v>
      </c>
      <c r="BX36" s="5">
        <f>P_A_R[[#This Row],[28+]]-P_A_R[[#This Row],[29+]]</f>
        <v>4.2000000000000002E-4</v>
      </c>
      <c r="BY36" s="5">
        <f>P_A_R[[#This Row],[29+]]-P_A_R[[#This Row],[30+]]</f>
        <v>2.1000000000000001E-4</v>
      </c>
      <c r="BZ36" s="5">
        <f>P_A_R[[#This Row],[30+]]-P_A_R[[#This Row],[31+]]</f>
        <v>1.1E-4</v>
      </c>
      <c r="CA36" s="5">
        <f>P_A_R[[#This Row],[31+]]-P_A_R[[#This Row],[32+]]</f>
        <v>6.0000000000000002E-5</v>
      </c>
      <c r="CB36" s="5">
        <f>P_A_R[[#This Row],[32+]]-P_A_R[[#This Row],[33+]]</f>
        <v>4.0000000000000003E-5</v>
      </c>
      <c r="CC36" s="5">
        <f>P_A_R[[#This Row],[33+]]-P_A_R[[#This Row],[34+]]</f>
        <v>0</v>
      </c>
      <c r="CD36" s="5">
        <f>P_A_R[[#This Row],[34+]]-P_A_R[[#This Row],[35+]]</f>
        <v>0</v>
      </c>
      <c r="CE36" s="5">
        <f>P_A_R[[#This Row],[35+]]-P_A_R[[#This Row],[36+]]</f>
        <v>0</v>
      </c>
      <c r="CF36" s="5">
        <f>P_A_R[[#This Row],[36+]]-P_A_R[[#This Row],[37+]]</f>
        <v>0</v>
      </c>
      <c r="CG36" s="5">
        <f>P_A_R[[#This Row],[37+]]-P_A_R[[#This Row],[38+]]</f>
        <v>0</v>
      </c>
      <c r="CH36" s="5">
        <f>P_A_R[[#This Row],[38+]]-P_A_R[[#This Row],[39+]]</f>
        <v>0</v>
      </c>
      <c r="CI36" s="5">
        <f>P_A_R[[#This Row],[39+]]-P_A_R[[#This Row],[40+]]</f>
        <v>0</v>
      </c>
      <c r="CJ36" s="5">
        <f>P_A_R[[#This Row],[40+]]-P_A_R[[#This Row],[41+]]</f>
        <v>0</v>
      </c>
      <c r="CK36" s="5">
        <f>P_A_R[[#This Row],[41+]]-P_A_R[[#This Row],[42+]]</f>
        <v>0</v>
      </c>
      <c r="CL36" s="5">
        <f>P_A_R[[#This Row],[42+]]-P_A_R[[#This Row],[43+]]</f>
        <v>0</v>
      </c>
      <c r="CM36" s="5">
        <f>P_A_R[[#This Row],[43+]]-P_A_R[[#This Row],[44+]]</f>
        <v>0</v>
      </c>
      <c r="CN36" s="5">
        <f>P_A_R[[#This Row],[44+]]-P_A_R[[#This Row],[45+]]</f>
        <v>0</v>
      </c>
      <c r="CO36" s="5">
        <f>P_A_R[[#This Row],[45+]]-P_A_R[[#This Row],[46+]]</f>
        <v>0</v>
      </c>
      <c r="CP36" s="5">
        <f>P_A_R[[#This Row],[46+]]-P_A_R[[#This Row],[47+]]</f>
        <v>0</v>
      </c>
      <c r="CQ36" s="5">
        <f>P_A_R[[#This Row],[47+]]-P_A_R[[#This Row],[48+]]</f>
        <v>0</v>
      </c>
      <c r="CR36" s="5">
        <f>P_A_R[[#This Row],[48+]]-P_A_R[[#This Row],[49+]]</f>
        <v>0</v>
      </c>
      <c r="CS36" s="5">
        <f>P_A_R[[#This Row],[49+]]-P_A_R[[#This Row],[50+]]</f>
        <v>0</v>
      </c>
      <c r="CT36" s="5">
        <f>P_A_R[[#This Row],[50+]]-P_A_R[[#This Row],[51+]]</f>
        <v>0</v>
      </c>
      <c r="CU36" s="5">
        <f>P_A_R[[#This Row],[51+]]-P_A_R[[#This Row],[52+]]</f>
        <v>0</v>
      </c>
      <c r="CV36" s="5">
        <f>P_A_R[[#This Row],[52+]]-P_A_R[[#This Row],[53+]]</f>
        <v>0</v>
      </c>
      <c r="CW36" s="5">
        <f>P_A_R[[#This Row],[53+]]-P_A_R[[#This Row],[54+]]</f>
        <v>0</v>
      </c>
      <c r="CX36" s="5">
        <f>P_A_R[[#This Row],[54+]]-P_A_R[[#This Row],[55+]]</f>
        <v>0</v>
      </c>
      <c r="CY36" s="5">
        <f>P_A_R[[#This Row],[55+]]-P_A_R[[#This Row],[56+]]</f>
        <v>0</v>
      </c>
      <c r="CZ36" s="5">
        <f>P_A_R[[#This Row],[56+]]-P_A_R[[#This Row],[57+]]</f>
        <v>0</v>
      </c>
      <c r="DA36" s="5">
        <f>P_A_R[[#This Row],[57+]]-P_A_R[[#This Row],[58+]]</f>
        <v>0</v>
      </c>
      <c r="DB36" s="5">
        <f>P_A_R[[#This Row],[58+]]-P_A_R[[#This Row],[59+]]</f>
        <v>0</v>
      </c>
    </row>
    <row r="37" spans="1:106" x14ac:dyDescent="0.25">
      <c r="A37" s="10">
        <v>22400718</v>
      </c>
      <c r="B37" s="13" t="s">
        <v>82</v>
      </c>
      <c r="C37" s="13" t="s">
        <v>92</v>
      </c>
      <c r="D37" s="11">
        <v>0.79166666666666663</v>
      </c>
      <c r="E37" s="9" t="str">
        <f>HYPERLINK("https://www.nba.com/stats/player/1630171/boxscores-traditional", "Isaac Okoro")</f>
        <v>Isaac Okoro</v>
      </c>
      <c r="F37">
        <v>9.4</v>
      </c>
      <c r="G37" s="4">
        <v>5.6070000000000002</v>
      </c>
      <c r="H37" s="3">
        <v>0.45619999999999999</v>
      </c>
      <c r="I37" s="3">
        <v>0.38590999999999998</v>
      </c>
      <c r="J37" s="3">
        <v>0.32275999999999999</v>
      </c>
      <c r="K37" s="3">
        <v>0.26108999999999999</v>
      </c>
      <c r="L37" s="3">
        <v>0.20610999999999999</v>
      </c>
      <c r="M37" s="3">
        <v>0.15866</v>
      </c>
      <c r="N37" s="3">
        <v>0.11899999999999999</v>
      </c>
      <c r="O37" s="3">
        <v>8.6910000000000001E-2</v>
      </c>
      <c r="P37" s="3">
        <v>6.3009999999999997E-2</v>
      </c>
      <c r="Q37" s="3">
        <v>4.3630000000000002E-2</v>
      </c>
      <c r="R37" s="3">
        <v>2.938E-2</v>
      </c>
      <c r="S37" s="3">
        <v>1.9230000000000001E-2</v>
      </c>
      <c r="T37" s="3">
        <v>1.222E-2</v>
      </c>
      <c r="U37" s="3">
        <v>7.5500000000000003E-3</v>
      </c>
      <c r="V37" s="3">
        <v>4.6600000000000001E-3</v>
      </c>
      <c r="W37" s="3">
        <v>2.7200000000000002E-3</v>
      </c>
      <c r="X37" s="3">
        <v>1.5399999999999999E-3</v>
      </c>
      <c r="Y37" s="3">
        <v>8.4000000000000003E-4</v>
      </c>
      <c r="Z37" s="3">
        <v>4.4999999999999999E-4</v>
      </c>
      <c r="AA37" s="3">
        <v>2.3000000000000001E-4</v>
      </c>
      <c r="AB37" s="3">
        <v>1.2E-4</v>
      </c>
      <c r="AC37" s="3">
        <v>6.0000000000000002E-5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5">
        <f>P_A_R[[#This Row],[10+]]-P_A_R[[#This Row],[11+]]</f>
        <v>7.0290000000000019E-2</v>
      </c>
      <c r="BG37" s="5">
        <f>P_A_R[[#This Row],[11+]]-P_A_R[[#This Row],[12+]]</f>
        <v>6.3149999999999984E-2</v>
      </c>
      <c r="BH37" s="5">
        <f>P_A_R[[#This Row],[12+]]-P_A_R[[#This Row],[13+]]</f>
        <v>6.1670000000000003E-2</v>
      </c>
      <c r="BI37" s="5">
        <f>P_A_R[[#This Row],[13+]]-P_A_R[[#This Row],[14+]]</f>
        <v>5.4980000000000001E-2</v>
      </c>
      <c r="BJ37" s="5">
        <f>P_A_R[[#This Row],[14+]]-P_A_R[[#This Row],[15+]]</f>
        <v>4.7449999999999992E-2</v>
      </c>
      <c r="BK37" s="5">
        <f>P_A_R[[#This Row],[15+]]-P_A_R[[#This Row],[16+]]</f>
        <v>3.9660000000000001E-2</v>
      </c>
      <c r="BL37" s="5">
        <f>P_A_R[[#This Row],[16+]]-P_A_R[[#This Row],[17+]]</f>
        <v>3.2089999999999994E-2</v>
      </c>
      <c r="BM37" s="5">
        <f>P_A_R[[#This Row],[17+]]-P_A_R[[#This Row],[18+]]</f>
        <v>2.3900000000000005E-2</v>
      </c>
      <c r="BN37" s="5">
        <f>P_A_R[[#This Row],[18+]]-P_A_R[[#This Row],[19+]]</f>
        <v>1.9379999999999994E-2</v>
      </c>
      <c r="BO37" s="5">
        <f>P_A_R[[#This Row],[19+]]-P_A_R[[#This Row],[20+]]</f>
        <v>1.4250000000000002E-2</v>
      </c>
      <c r="BP37" s="5">
        <f>P_A_R[[#This Row],[20+]]-P_A_R[[#This Row],[21+]]</f>
        <v>1.0149999999999999E-2</v>
      </c>
      <c r="BQ37" s="5">
        <f>P_A_R[[#This Row],[21+]]-P_A_R[[#This Row],[22+]]</f>
        <v>7.0100000000000006E-3</v>
      </c>
      <c r="BR37" s="5">
        <f>P_A_R[[#This Row],[22+]]-P_A_R[[#This Row],[23+]]</f>
        <v>4.6699999999999997E-3</v>
      </c>
      <c r="BS37" s="5">
        <f>P_A_R[[#This Row],[23+]]-P_A_R[[#This Row],[24+]]</f>
        <v>2.8900000000000002E-3</v>
      </c>
      <c r="BT37" s="5">
        <f>P_A_R[[#This Row],[24+]]-P_A_R[[#This Row],[25+]]</f>
        <v>1.9399999999999999E-3</v>
      </c>
      <c r="BU37" s="5">
        <f>P_A_R[[#This Row],[25+]]-P_A_R[[#This Row],[26+]]</f>
        <v>1.1800000000000003E-3</v>
      </c>
      <c r="BV37" s="5">
        <f>P_A_R[[#This Row],[26+]]-P_A_R[[#This Row],[27+]]</f>
        <v>6.9999999999999988E-4</v>
      </c>
      <c r="BW37" s="5">
        <f>P_A_R[[#This Row],[27+]]-P_A_R[[#This Row],[28+]]</f>
        <v>3.9000000000000005E-4</v>
      </c>
      <c r="BX37" s="5">
        <f>P_A_R[[#This Row],[28+]]-P_A_R[[#This Row],[29+]]</f>
        <v>2.1999999999999998E-4</v>
      </c>
      <c r="BY37" s="5">
        <f>P_A_R[[#This Row],[29+]]-P_A_R[[#This Row],[30+]]</f>
        <v>1.1E-4</v>
      </c>
      <c r="BZ37" s="5">
        <f>P_A_R[[#This Row],[30+]]-P_A_R[[#This Row],[31+]]</f>
        <v>6.0000000000000002E-5</v>
      </c>
      <c r="CA37" s="5">
        <f>P_A_R[[#This Row],[31+]]-P_A_R[[#This Row],[32+]]</f>
        <v>6.0000000000000002E-5</v>
      </c>
      <c r="CB37" s="5">
        <f>P_A_R[[#This Row],[32+]]-P_A_R[[#This Row],[33+]]</f>
        <v>0</v>
      </c>
      <c r="CC37" s="5">
        <f>P_A_R[[#This Row],[33+]]-P_A_R[[#This Row],[34+]]</f>
        <v>0</v>
      </c>
      <c r="CD37" s="5">
        <f>P_A_R[[#This Row],[34+]]-P_A_R[[#This Row],[35+]]</f>
        <v>0</v>
      </c>
      <c r="CE37" s="5">
        <f>P_A_R[[#This Row],[35+]]-P_A_R[[#This Row],[36+]]</f>
        <v>0</v>
      </c>
      <c r="CF37" s="5">
        <f>P_A_R[[#This Row],[36+]]-P_A_R[[#This Row],[37+]]</f>
        <v>0</v>
      </c>
      <c r="CG37" s="5">
        <f>P_A_R[[#This Row],[37+]]-P_A_R[[#This Row],[38+]]</f>
        <v>0</v>
      </c>
      <c r="CH37" s="5">
        <f>P_A_R[[#This Row],[38+]]-P_A_R[[#This Row],[39+]]</f>
        <v>0</v>
      </c>
      <c r="CI37" s="5">
        <f>P_A_R[[#This Row],[39+]]-P_A_R[[#This Row],[40+]]</f>
        <v>0</v>
      </c>
      <c r="CJ37" s="5">
        <f>P_A_R[[#This Row],[40+]]-P_A_R[[#This Row],[41+]]</f>
        <v>0</v>
      </c>
      <c r="CK37" s="5">
        <f>P_A_R[[#This Row],[41+]]-P_A_R[[#This Row],[42+]]</f>
        <v>0</v>
      </c>
      <c r="CL37" s="5">
        <f>P_A_R[[#This Row],[42+]]-P_A_R[[#This Row],[43+]]</f>
        <v>0</v>
      </c>
      <c r="CM37" s="5">
        <f>P_A_R[[#This Row],[43+]]-P_A_R[[#This Row],[44+]]</f>
        <v>0</v>
      </c>
      <c r="CN37" s="5">
        <f>P_A_R[[#This Row],[44+]]-P_A_R[[#This Row],[45+]]</f>
        <v>0</v>
      </c>
      <c r="CO37" s="5">
        <f>P_A_R[[#This Row],[45+]]-P_A_R[[#This Row],[46+]]</f>
        <v>0</v>
      </c>
      <c r="CP37" s="5">
        <f>P_A_R[[#This Row],[46+]]-P_A_R[[#This Row],[47+]]</f>
        <v>0</v>
      </c>
      <c r="CQ37" s="5">
        <f>P_A_R[[#This Row],[47+]]-P_A_R[[#This Row],[48+]]</f>
        <v>0</v>
      </c>
      <c r="CR37" s="5">
        <f>P_A_R[[#This Row],[48+]]-P_A_R[[#This Row],[49+]]</f>
        <v>0</v>
      </c>
      <c r="CS37" s="5">
        <f>P_A_R[[#This Row],[49+]]-P_A_R[[#This Row],[50+]]</f>
        <v>0</v>
      </c>
      <c r="CT37" s="5">
        <f>P_A_R[[#This Row],[50+]]-P_A_R[[#This Row],[51+]]</f>
        <v>0</v>
      </c>
      <c r="CU37" s="5">
        <f>P_A_R[[#This Row],[51+]]-P_A_R[[#This Row],[52+]]</f>
        <v>0</v>
      </c>
      <c r="CV37" s="5">
        <f>P_A_R[[#This Row],[52+]]-P_A_R[[#This Row],[53+]]</f>
        <v>0</v>
      </c>
      <c r="CW37" s="5">
        <f>P_A_R[[#This Row],[53+]]-P_A_R[[#This Row],[54+]]</f>
        <v>0</v>
      </c>
      <c r="CX37" s="5">
        <f>P_A_R[[#This Row],[54+]]-P_A_R[[#This Row],[55+]]</f>
        <v>0</v>
      </c>
      <c r="CY37" s="5">
        <f>P_A_R[[#This Row],[55+]]-P_A_R[[#This Row],[56+]]</f>
        <v>0</v>
      </c>
      <c r="CZ37" s="5">
        <f>P_A_R[[#This Row],[56+]]-P_A_R[[#This Row],[57+]]</f>
        <v>0</v>
      </c>
      <c r="DA37" s="5">
        <f>P_A_R[[#This Row],[57+]]-P_A_R[[#This Row],[58+]]</f>
        <v>0</v>
      </c>
      <c r="DB37" s="5">
        <f>P_A_R[[#This Row],[58+]]-P_A_R[[#This Row],[59+]]</f>
        <v>0</v>
      </c>
    </row>
    <row r="38" spans="1:106" x14ac:dyDescent="0.25">
      <c r="A38" s="10">
        <v>22400718</v>
      </c>
      <c r="B38" s="13" t="s">
        <v>82</v>
      </c>
      <c r="C38" s="13" t="s">
        <v>92</v>
      </c>
      <c r="D38" s="11">
        <v>0.79166666666666663</v>
      </c>
      <c r="E38" s="9" t="str">
        <f>HYPERLINK("https://www.nba.com/stats/player/1631247/boxscores-traditional", "Luke Travers")</f>
        <v>Luke Travers</v>
      </c>
      <c r="F38">
        <v>8.5</v>
      </c>
      <c r="G38" s="4">
        <v>0.5</v>
      </c>
      <c r="H38" s="3">
        <v>1.3500000000000001E-3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5">
        <f>P_A_R[[#This Row],[10+]]-P_A_R[[#This Row],[11+]]</f>
        <v>1.3500000000000001E-3</v>
      </c>
      <c r="BG38" s="5">
        <f>P_A_R[[#This Row],[11+]]-P_A_R[[#This Row],[12+]]</f>
        <v>0</v>
      </c>
      <c r="BH38" s="5">
        <f>P_A_R[[#This Row],[12+]]-P_A_R[[#This Row],[13+]]</f>
        <v>0</v>
      </c>
      <c r="BI38" s="5">
        <f>P_A_R[[#This Row],[13+]]-P_A_R[[#This Row],[14+]]</f>
        <v>0</v>
      </c>
      <c r="BJ38" s="5">
        <f>P_A_R[[#This Row],[14+]]-P_A_R[[#This Row],[15+]]</f>
        <v>0</v>
      </c>
      <c r="BK38" s="5">
        <f>P_A_R[[#This Row],[15+]]-P_A_R[[#This Row],[16+]]</f>
        <v>0</v>
      </c>
      <c r="BL38" s="5">
        <f>P_A_R[[#This Row],[16+]]-P_A_R[[#This Row],[17+]]</f>
        <v>0</v>
      </c>
      <c r="BM38" s="5">
        <f>P_A_R[[#This Row],[17+]]-P_A_R[[#This Row],[18+]]</f>
        <v>0</v>
      </c>
      <c r="BN38" s="5">
        <f>P_A_R[[#This Row],[18+]]-P_A_R[[#This Row],[19+]]</f>
        <v>0</v>
      </c>
      <c r="BO38" s="5">
        <f>P_A_R[[#This Row],[19+]]-P_A_R[[#This Row],[20+]]</f>
        <v>0</v>
      </c>
      <c r="BP38" s="5">
        <f>P_A_R[[#This Row],[20+]]-P_A_R[[#This Row],[21+]]</f>
        <v>0</v>
      </c>
      <c r="BQ38" s="5">
        <f>P_A_R[[#This Row],[21+]]-P_A_R[[#This Row],[22+]]</f>
        <v>0</v>
      </c>
      <c r="BR38" s="5">
        <f>P_A_R[[#This Row],[22+]]-P_A_R[[#This Row],[23+]]</f>
        <v>0</v>
      </c>
      <c r="BS38" s="5">
        <f>P_A_R[[#This Row],[23+]]-P_A_R[[#This Row],[24+]]</f>
        <v>0</v>
      </c>
      <c r="BT38" s="5">
        <f>P_A_R[[#This Row],[24+]]-P_A_R[[#This Row],[25+]]</f>
        <v>0</v>
      </c>
      <c r="BU38" s="5">
        <f>P_A_R[[#This Row],[25+]]-P_A_R[[#This Row],[26+]]</f>
        <v>0</v>
      </c>
      <c r="BV38" s="5">
        <f>P_A_R[[#This Row],[26+]]-P_A_R[[#This Row],[27+]]</f>
        <v>0</v>
      </c>
      <c r="BW38" s="5">
        <f>P_A_R[[#This Row],[27+]]-P_A_R[[#This Row],[28+]]</f>
        <v>0</v>
      </c>
      <c r="BX38" s="5">
        <f>P_A_R[[#This Row],[28+]]-P_A_R[[#This Row],[29+]]</f>
        <v>0</v>
      </c>
      <c r="BY38" s="5">
        <f>P_A_R[[#This Row],[29+]]-P_A_R[[#This Row],[30+]]</f>
        <v>0</v>
      </c>
      <c r="BZ38" s="5">
        <f>P_A_R[[#This Row],[30+]]-P_A_R[[#This Row],[31+]]</f>
        <v>0</v>
      </c>
      <c r="CA38" s="5">
        <f>P_A_R[[#This Row],[31+]]-P_A_R[[#This Row],[32+]]</f>
        <v>0</v>
      </c>
      <c r="CB38" s="5">
        <f>P_A_R[[#This Row],[32+]]-P_A_R[[#This Row],[33+]]</f>
        <v>0</v>
      </c>
      <c r="CC38" s="5">
        <f>P_A_R[[#This Row],[33+]]-P_A_R[[#This Row],[34+]]</f>
        <v>0</v>
      </c>
      <c r="CD38" s="5">
        <f>P_A_R[[#This Row],[34+]]-P_A_R[[#This Row],[35+]]</f>
        <v>0</v>
      </c>
      <c r="CE38" s="5">
        <f>P_A_R[[#This Row],[35+]]-P_A_R[[#This Row],[36+]]</f>
        <v>0</v>
      </c>
      <c r="CF38" s="5">
        <f>P_A_R[[#This Row],[36+]]-P_A_R[[#This Row],[37+]]</f>
        <v>0</v>
      </c>
      <c r="CG38" s="5">
        <f>P_A_R[[#This Row],[37+]]-P_A_R[[#This Row],[38+]]</f>
        <v>0</v>
      </c>
      <c r="CH38" s="5">
        <f>P_A_R[[#This Row],[38+]]-P_A_R[[#This Row],[39+]]</f>
        <v>0</v>
      </c>
      <c r="CI38" s="5">
        <f>P_A_R[[#This Row],[39+]]-P_A_R[[#This Row],[40+]]</f>
        <v>0</v>
      </c>
      <c r="CJ38" s="5">
        <f>P_A_R[[#This Row],[40+]]-P_A_R[[#This Row],[41+]]</f>
        <v>0</v>
      </c>
      <c r="CK38" s="5">
        <f>P_A_R[[#This Row],[41+]]-P_A_R[[#This Row],[42+]]</f>
        <v>0</v>
      </c>
      <c r="CL38" s="5">
        <f>P_A_R[[#This Row],[42+]]-P_A_R[[#This Row],[43+]]</f>
        <v>0</v>
      </c>
      <c r="CM38" s="5">
        <f>P_A_R[[#This Row],[43+]]-P_A_R[[#This Row],[44+]]</f>
        <v>0</v>
      </c>
      <c r="CN38" s="5">
        <f>P_A_R[[#This Row],[44+]]-P_A_R[[#This Row],[45+]]</f>
        <v>0</v>
      </c>
      <c r="CO38" s="5">
        <f>P_A_R[[#This Row],[45+]]-P_A_R[[#This Row],[46+]]</f>
        <v>0</v>
      </c>
      <c r="CP38" s="5">
        <f>P_A_R[[#This Row],[46+]]-P_A_R[[#This Row],[47+]]</f>
        <v>0</v>
      </c>
      <c r="CQ38" s="5">
        <f>P_A_R[[#This Row],[47+]]-P_A_R[[#This Row],[48+]]</f>
        <v>0</v>
      </c>
      <c r="CR38" s="5">
        <f>P_A_R[[#This Row],[48+]]-P_A_R[[#This Row],[49+]]</f>
        <v>0</v>
      </c>
      <c r="CS38" s="5">
        <f>P_A_R[[#This Row],[49+]]-P_A_R[[#This Row],[50+]]</f>
        <v>0</v>
      </c>
      <c r="CT38" s="5">
        <f>P_A_R[[#This Row],[50+]]-P_A_R[[#This Row],[51+]]</f>
        <v>0</v>
      </c>
      <c r="CU38" s="5">
        <f>P_A_R[[#This Row],[51+]]-P_A_R[[#This Row],[52+]]</f>
        <v>0</v>
      </c>
      <c r="CV38" s="5">
        <f>P_A_R[[#This Row],[52+]]-P_A_R[[#This Row],[53+]]</f>
        <v>0</v>
      </c>
      <c r="CW38" s="5">
        <f>P_A_R[[#This Row],[53+]]-P_A_R[[#This Row],[54+]]</f>
        <v>0</v>
      </c>
      <c r="CX38" s="5">
        <f>P_A_R[[#This Row],[54+]]-P_A_R[[#This Row],[55+]]</f>
        <v>0</v>
      </c>
      <c r="CY38" s="5">
        <f>P_A_R[[#This Row],[55+]]-P_A_R[[#This Row],[56+]]</f>
        <v>0</v>
      </c>
      <c r="CZ38" s="5">
        <f>P_A_R[[#This Row],[56+]]-P_A_R[[#This Row],[57+]]</f>
        <v>0</v>
      </c>
      <c r="DA38" s="5">
        <f>P_A_R[[#This Row],[57+]]-P_A_R[[#This Row],[58+]]</f>
        <v>0</v>
      </c>
      <c r="DB38" s="5">
        <f>P_A_R[[#This Row],[58+]]-P_A_R[[#This Row],[59+]]</f>
        <v>0</v>
      </c>
    </row>
    <row r="39" spans="1:106" x14ac:dyDescent="0.25">
      <c r="A39" s="10">
        <v>22400718</v>
      </c>
      <c r="B39" s="13" t="s">
        <v>92</v>
      </c>
      <c r="C39" s="13" t="s">
        <v>82</v>
      </c>
      <c r="D39" s="11">
        <v>0.79166666666666663</v>
      </c>
      <c r="E39" s="9" t="str">
        <f>HYPERLINK("https://www.nba.com/stats/player/1631105/boxscores-traditional", "Jalen Duren")</f>
        <v>Jalen Duren</v>
      </c>
      <c r="F39">
        <v>31.2</v>
      </c>
      <c r="G39" s="4">
        <v>4.1669999999999998</v>
      </c>
      <c r="H39" s="3">
        <v>1</v>
      </c>
      <c r="I39" s="3">
        <v>1</v>
      </c>
      <c r="J39" s="3">
        <v>1</v>
      </c>
      <c r="K39" s="3">
        <v>1</v>
      </c>
      <c r="L39" s="3">
        <v>1</v>
      </c>
      <c r="M39" s="3">
        <v>0.99995000000000001</v>
      </c>
      <c r="N39" s="3">
        <v>0.99987000000000004</v>
      </c>
      <c r="O39" s="3">
        <v>0.99968000000000001</v>
      </c>
      <c r="P39" s="3">
        <v>0.99924000000000002</v>
      </c>
      <c r="Q39" s="3">
        <v>0.99831000000000003</v>
      </c>
      <c r="R39" s="3">
        <v>0.99643000000000004</v>
      </c>
      <c r="S39" s="3">
        <v>0.99285999999999996</v>
      </c>
      <c r="T39" s="3">
        <v>0.98645000000000005</v>
      </c>
      <c r="U39" s="3">
        <v>0.97558</v>
      </c>
      <c r="V39" s="3">
        <v>0.95818000000000003</v>
      </c>
      <c r="W39" s="3">
        <v>0.93189</v>
      </c>
      <c r="X39" s="3">
        <v>0.89434999999999998</v>
      </c>
      <c r="Y39" s="3">
        <v>0.84375</v>
      </c>
      <c r="Z39" s="3">
        <v>0.77934999999999999</v>
      </c>
      <c r="AA39" s="3">
        <v>0.70194000000000001</v>
      </c>
      <c r="AB39" s="3">
        <v>0.61409000000000002</v>
      </c>
      <c r="AC39" s="3">
        <v>0.51993999999999996</v>
      </c>
      <c r="AD39" s="3">
        <v>0.42465000000000003</v>
      </c>
      <c r="AE39" s="3">
        <v>0.33360000000000001</v>
      </c>
      <c r="AF39" s="3">
        <v>0.25142999999999999</v>
      </c>
      <c r="AG39" s="3">
        <v>0.18140999999999999</v>
      </c>
      <c r="AH39" s="3">
        <v>0.12506999999999999</v>
      </c>
      <c r="AI39" s="3">
        <v>8.226E-2</v>
      </c>
      <c r="AJ39" s="3">
        <v>5.1549999999999999E-2</v>
      </c>
      <c r="AK39" s="3">
        <v>3.074E-2</v>
      </c>
      <c r="AL39" s="3">
        <v>1.7430000000000001E-2</v>
      </c>
      <c r="AM39" s="3">
        <v>9.3900000000000008E-3</v>
      </c>
      <c r="AN39" s="3">
        <v>4.7999999999999996E-3</v>
      </c>
      <c r="AO39" s="3">
        <v>2.33E-3</v>
      </c>
      <c r="AP39" s="3">
        <v>1.07E-3</v>
      </c>
      <c r="AQ39" s="3">
        <v>4.6999999999999999E-4</v>
      </c>
      <c r="AR39" s="3">
        <v>1.9000000000000001E-4</v>
      </c>
      <c r="AS39" s="3">
        <v>8.0000000000000007E-5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5">
        <f>P_A_R[[#This Row],[10+]]-P_A_R[[#This Row],[11+]]</f>
        <v>0</v>
      </c>
      <c r="BG39" s="5">
        <f>P_A_R[[#This Row],[11+]]-P_A_R[[#This Row],[12+]]</f>
        <v>0</v>
      </c>
      <c r="BH39" s="5">
        <f>P_A_R[[#This Row],[12+]]-P_A_R[[#This Row],[13+]]</f>
        <v>0</v>
      </c>
      <c r="BI39" s="5">
        <f>P_A_R[[#This Row],[13+]]-P_A_R[[#This Row],[14+]]</f>
        <v>0</v>
      </c>
      <c r="BJ39" s="5">
        <f>P_A_R[[#This Row],[14+]]-P_A_R[[#This Row],[15+]]</f>
        <v>4.9999999999994493E-5</v>
      </c>
      <c r="BK39" s="5">
        <f>P_A_R[[#This Row],[15+]]-P_A_R[[#This Row],[16+]]</f>
        <v>7.9999999999968985E-5</v>
      </c>
      <c r="BL39" s="5">
        <f>P_A_R[[#This Row],[16+]]-P_A_R[[#This Row],[17+]]</f>
        <v>1.9000000000002348E-4</v>
      </c>
      <c r="BM39" s="5">
        <f>P_A_R[[#This Row],[17+]]-P_A_R[[#This Row],[18+]]</f>
        <v>4.3999999999999595E-4</v>
      </c>
      <c r="BN39" s="5">
        <f>P_A_R[[#This Row],[18+]]-P_A_R[[#This Row],[19+]]</f>
        <v>9.2999999999998639E-4</v>
      </c>
      <c r="BO39" s="5">
        <f>P_A_R[[#This Row],[19+]]-P_A_R[[#This Row],[20+]]</f>
        <v>1.8799999999999928E-3</v>
      </c>
      <c r="BP39" s="5">
        <f>P_A_R[[#This Row],[20+]]-P_A_R[[#This Row],[21+]]</f>
        <v>3.5700000000000731E-3</v>
      </c>
      <c r="BQ39" s="5">
        <f>P_A_R[[#This Row],[21+]]-P_A_R[[#This Row],[22+]]</f>
        <v>6.4099999999999158E-3</v>
      </c>
      <c r="BR39" s="5">
        <f>P_A_R[[#This Row],[22+]]-P_A_R[[#This Row],[23+]]</f>
        <v>1.0870000000000046E-2</v>
      </c>
      <c r="BS39" s="5">
        <f>P_A_R[[#This Row],[23+]]-P_A_R[[#This Row],[24+]]</f>
        <v>1.7399999999999971E-2</v>
      </c>
      <c r="BT39" s="5">
        <f>P_A_R[[#This Row],[24+]]-P_A_R[[#This Row],[25+]]</f>
        <v>2.6290000000000036E-2</v>
      </c>
      <c r="BU39" s="5">
        <f>P_A_R[[#This Row],[25+]]-P_A_R[[#This Row],[26+]]</f>
        <v>3.7540000000000018E-2</v>
      </c>
      <c r="BV39" s="5">
        <f>P_A_R[[#This Row],[26+]]-P_A_R[[#This Row],[27+]]</f>
        <v>5.0599999999999978E-2</v>
      </c>
      <c r="BW39" s="5">
        <f>P_A_R[[#This Row],[27+]]-P_A_R[[#This Row],[28+]]</f>
        <v>6.4400000000000013E-2</v>
      </c>
      <c r="BX39" s="5">
        <f>P_A_R[[#This Row],[28+]]-P_A_R[[#This Row],[29+]]</f>
        <v>7.7409999999999979E-2</v>
      </c>
      <c r="BY39" s="5">
        <f>P_A_R[[#This Row],[29+]]-P_A_R[[#This Row],[30+]]</f>
        <v>8.7849999999999984E-2</v>
      </c>
      <c r="BZ39" s="5">
        <f>P_A_R[[#This Row],[30+]]-P_A_R[[#This Row],[31+]]</f>
        <v>9.4150000000000067E-2</v>
      </c>
      <c r="CA39" s="5">
        <f>P_A_R[[#This Row],[31+]]-P_A_R[[#This Row],[32+]]</f>
        <v>9.528999999999993E-2</v>
      </c>
      <c r="CB39" s="5">
        <f>P_A_R[[#This Row],[32+]]-P_A_R[[#This Row],[33+]]</f>
        <v>9.105000000000002E-2</v>
      </c>
      <c r="CC39" s="5">
        <f>P_A_R[[#This Row],[33+]]-P_A_R[[#This Row],[34+]]</f>
        <v>8.2170000000000021E-2</v>
      </c>
      <c r="CD39" s="5">
        <f>P_A_R[[#This Row],[34+]]-P_A_R[[#This Row],[35+]]</f>
        <v>7.0019999999999999E-2</v>
      </c>
      <c r="CE39" s="5">
        <f>P_A_R[[#This Row],[35+]]-P_A_R[[#This Row],[36+]]</f>
        <v>5.6340000000000001E-2</v>
      </c>
      <c r="CF39" s="5">
        <f>P_A_R[[#This Row],[36+]]-P_A_R[[#This Row],[37+]]</f>
        <v>4.2809999999999987E-2</v>
      </c>
      <c r="CG39" s="5">
        <f>P_A_R[[#This Row],[37+]]-P_A_R[[#This Row],[38+]]</f>
        <v>3.0710000000000001E-2</v>
      </c>
      <c r="CH39" s="5">
        <f>P_A_R[[#This Row],[38+]]-P_A_R[[#This Row],[39+]]</f>
        <v>2.0809999999999999E-2</v>
      </c>
      <c r="CI39" s="5">
        <f>P_A_R[[#This Row],[39+]]-P_A_R[[#This Row],[40+]]</f>
        <v>1.3309999999999999E-2</v>
      </c>
      <c r="CJ39" s="5">
        <f>P_A_R[[#This Row],[40+]]-P_A_R[[#This Row],[41+]]</f>
        <v>8.0400000000000003E-3</v>
      </c>
      <c r="CK39" s="5">
        <f>P_A_R[[#This Row],[41+]]-P_A_R[[#This Row],[42+]]</f>
        <v>4.5900000000000012E-3</v>
      </c>
      <c r="CL39" s="5">
        <f>P_A_R[[#This Row],[42+]]-P_A_R[[#This Row],[43+]]</f>
        <v>2.4699999999999995E-3</v>
      </c>
      <c r="CM39" s="5">
        <f>P_A_R[[#This Row],[43+]]-P_A_R[[#This Row],[44+]]</f>
        <v>1.2600000000000001E-3</v>
      </c>
      <c r="CN39" s="5">
        <f>P_A_R[[#This Row],[44+]]-P_A_R[[#This Row],[45+]]</f>
        <v>6.0000000000000006E-4</v>
      </c>
      <c r="CO39" s="5">
        <f>P_A_R[[#This Row],[45+]]-P_A_R[[#This Row],[46+]]</f>
        <v>2.7999999999999998E-4</v>
      </c>
      <c r="CP39" s="5">
        <f>P_A_R[[#This Row],[46+]]-P_A_R[[#This Row],[47+]]</f>
        <v>1.1E-4</v>
      </c>
      <c r="CQ39" s="5">
        <f>P_A_R[[#This Row],[47+]]-P_A_R[[#This Row],[48+]]</f>
        <v>8.0000000000000007E-5</v>
      </c>
      <c r="CR39" s="5">
        <f>P_A_R[[#This Row],[48+]]-P_A_R[[#This Row],[49+]]</f>
        <v>0</v>
      </c>
      <c r="CS39" s="5">
        <f>P_A_R[[#This Row],[49+]]-P_A_R[[#This Row],[50+]]</f>
        <v>0</v>
      </c>
      <c r="CT39" s="5">
        <f>P_A_R[[#This Row],[50+]]-P_A_R[[#This Row],[51+]]</f>
        <v>0</v>
      </c>
      <c r="CU39" s="5">
        <f>P_A_R[[#This Row],[51+]]-P_A_R[[#This Row],[52+]]</f>
        <v>0</v>
      </c>
      <c r="CV39" s="5">
        <f>P_A_R[[#This Row],[52+]]-P_A_R[[#This Row],[53+]]</f>
        <v>0</v>
      </c>
      <c r="CW39" s="5">
        <f>P_A_R[[#This Row],[53+]]-P_A_R[[#This Row],[54+]]</f>
        <v>0</v>
      </c>
      <c r="CX39" s="5">
        <f>P_A_R[[#This Row],[54+]]-P_A_R[[#This Row],[55+]]</f>
        <v>0</v>
      </c>
      <c r="CY39" s="5">
        <f>P_A_R[[#This Row],[55+]]-P_A_R[[#This Row],[56+]]</f>
        <v>0</v>
      </c>
      <c r="CZ39" s="5">
        <f>P_A_R[[#This Row],[56+]]-P_A_R[[#This Row],[57+]]</f>
        <v>0</v>
      </c>
      <c r="DA39" s="5">
        <f>P_A_R[[#This Row],[57+]]-P_A_R[[#This Row],[58+]]</f>
        <v>0</v>
      </c>
      <c r="DB39" s="5">
        <f>P_A_R[[#This Row],[58+]]-P_A_R[[#This Row],[59+]]</f>
        <v>0</v>
      </c>
    </row>
    <row r="40" spans="1:106" x14ac:dyDescent="0.25">
      <c r="A40" s="10">
        <v>22400718</v>
      </c>
      <c r="B40" s="13" t="s">
        <v>92</v>
      </c>
      <c r="C40" s="13" t="s">
        <v>82</v>
      </c>
      <c r="D40" s="11">
        <v>0.79166666666666663</v>
      </c>
      <c r="E40" s="9" t="str">
        <f>HYPERLINK("https://www.nba.com/stats/player/1630595/boxscores-traditional", "Cade Cunningham")</f>
        <v>Cade Cunningham</v>
      </c>
      <c r="F40">
        <v>43.6</v>
      </c>
      <c r="G40" s="4">
        <v>6.859</v>
      </c>
      <c r="H40" s="3">
        <v>1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0.99995000000000001</v>
      </c>
      <c r="P40" s="3">
        <v>0.99990000000000001</v>
      </c>
      <c r="Q40" s="3">
        <v>0.99983</v>
      </c>
      <c r="R40" s="3">
        <v>0.99970999999999999</v>
      </c>
      <c r="S40" s="3">
        <v>0.99950000000000006</v>
      </c>
      <c r="T40" s="3">
        <v>0.99917999999999996</v>
      </c>
      <c r="U40" s="3">
        <v>0.99865000000000004</v>
      </c>
      <c r="V40" s="3">
        <v>0.99787999999999999</v>
      </c>
      <c r="W40" s="3">
        <v>0.99663999999999997</v>
      </c>
      <c r="X40" s="3">
        <v>0.99492000000000003</v>
      </c>
      <c r="Y40" s="3">
        <v>0.99224000000000001</v>
      </c>
      <c r="Z40" s="3">
        <v>0.98839999999999995</v>
      </c>
      <c r="AA40" s="3">
        <v>0.98341000000000001</v>
      </c>
      <c r="AB40" s="3">
        <v>0.97614999999999996</v>
      </c>
      <c r="AC40" s="3">
        <v>0.96711999999999998</v>
      </c>
      <c r="AD40" s="3">
        <v>0.95448999999999995</v>
      </c>
      <c r="AE40" s="3">
        <v>0.93942999999999999</v>
      </c>
      <c r="AF40" s="3">
        <v>0.91923999999999995</v>
      </c>
      <c r="AG40" s="3">
        <v>0.89434999999999998</v>
      </c>
      <c r="AH40" s="3">
        <v>0.86650000000000005</v>
      </c>
      <c r="AI40" s="3">
        <v>0.83147000000000004</v>
      </c>
      <c r="AJ40" s="3">
        <v>0.79388999999999998</v>
      </c>
      <c r="AK40" s="3">
        <v>0.74856999999999996</v>
      </c>
      <c r="AL40" s="3">
        <v>0.69847000000000004</v>
      </c>
      <c r="AM40" s="3">
        <v>0.64802999999999999</v>
      </c>
      <c r="AN40" s="3">
        <v>0.59094999999999998</v>
      </c>
      <c r="AO40" s="3">
        <v>0.53586</v>
      </c>
      <c r="AP40" s="3">
        <v>0.47608</v>
      </c>
      <c r="AQ40" s="3">
        <v>0.42074</v>
      </c>
      <c r="AR40" s="3">
        <v>0.36316999999999999</v>
      </c>
      <c r="AS40" s="3">
        <v>0.30853999999999998</v>
      </c>
      <c r="AT40" s="3">
        <v>0.26108999999999999</v>
      </c>
      <c r="AU40" s="3">
        <v>0.21476000000000001</v>
      </c>
      <c r="AV40" s="3">
        <v>0.17619000000000001</v>
      </c>
      <c r="AW40" s="3">
        <v>0.14007</v>
      </c>
      <c r="AX40" s="3">
        <v>0.11123</v>
      </c>
      <c r="AY40" s="3">
        <v>8.5339999999999999E-2</v>
      </c>
      <c r="AZ40" s="3">
        <v>6.4259999999999998E-2</v>
      </c>
      <c r="BA40" s="3">
        <v>4.8460000000000003E-2</v>
      </c>
      <c r="BB40" s="3">
        <v>3.5150000000000001E-2</v>
      </c>
      <c r="BC40" s="3">
        <v>2.5590000000000002E-2</v>
      </c>
      <c r="BD40" s="3">
        <v>1.7860000000000001E-2</v>
      </c>
      <c r="BE40" s="3">
        <v>1.222E-2</v>
      </c>
      <c r="BF40" s="5">
        <f>P_A_R[[#This Row],[10+]]-P_A_R[[#This Row],[11+]]</f>
        <v>0</v>
      </c>
      <c r="BG40" s="5">
        <f>P_A_R[[#This Row],[11+]]-P_A_R[[#This Row],[12+]]</f>
        <v>0</v>
      </c>
      <c r="BH40" s="5">
        <f>P_A_R[[#This Row],[12+]]-P_A_R[[#This Row],[13+]]</f>
        <v>0</v>
      </c>
      <c r="BI40" s="5">
        <f>P_A_R[[#This Row],[13+]]-P_A_R[[#This Row],[14+]]</f>
        <v>0</v>
      </c>
      <c r="BJ40" s="5">
        <f>P_A_R[[#This Row],[14+]]-P_A_R[[#This Row],[15+]]</f>
        <v>0</v>
      </c>
      <c r="BK40" s="5">
        <f>P_A_R[[#This Row],[15+]]-P_A_R[[#This Row],[16+]]</f>
        <v>0</v>
      </c>
      <c r="BL40" s="5">
        <f>P_A_R[[#This Row],[16+]]-P_A_R[[#This Row],[17+]]</f>
        <v>4.9999999999994493E-5</v>
      </c>
      <c r="BM40" s="5">
        <f>P_A_R[[#This Row],[17+]]-P_A_R[[#This Row],[18+]]</f>
        <v>4.9999999999994493E-5</v>
      </c>
      <c r="BN40" s="5">
        <f>P_A_R[[#This Row],[18+]]-P_A_R[[#This Row],[19+]]</f>
        <v>7.0000000000014495E-5</v>
      </c>
      <c r="BO40" s="5">
        <f>P_A_R[[#This Row],[19+]]-P_A_R[[#This Row],[20+]]</f>
        <v>1.2000000000000899E-4</v>
      </c>
      <c r="BP40" s="5">
        <f>P_A_R[[#This Row],[20+]]-P_A_R[[#This Row],[21+]]</f>
        <v>2.0999999999993246E-4</v>
      </c>
      <c r="BQ40" s="5">
        <f>P_A_R[[#This Row],[21+]]-P_A_R[[#This Row],[22+]]</f>
        <v>3.2000000000009798E-4</v>
      </c>
      <c r="BR40" s="5">
        <f>P_A_R[[#This Row],[22+]]-P_A_R[[#This Row],[23+]]</f>
        <v>5.2999999999991942E-4</v>
      </c>
      <c r="BS40" s="5">
        <f>P_A_R[[#This Row],[23+]]-P_A_R[[#This Row],[24+]]</f>
        <v>7.7000000000004842E-4</v>
      </c>
      <c r="BT40" s="5">
        <f>P_A_R[[#This Row],[24+]]-P_A_R[[#This Row],[25+]]</f>
        <v>1.2400000000000189E-3</v>
      </c>
      <c r="BU40" s="5">
        <f>P_A_R[[#This Row],[25+]]-P_A_R[[#This Row],[26+]]</f>
        <v>1.7199999999999438E-3</v>
      </c>
      <c r="BV40" s="5">
        <f>P_A_R[[#This Row],[26+]]-P_A_R[[#This Row],[27+]]</f>
        <v>2.6800000000000157E-3</v>
      </c>
      <c r="BW40" s="5">
        <f>P_A_R[[#This Row],[27+]]-P_A_R[[#This Row],[28+]]</f>
        <v>3.8400000000000656E-3</v>
      </c>
      <c r="BX40" s="5">
        <f>P_A_R[[#This Row],[28+]]-P_A_R[[#This Row],[29+]]</f>
        <v>4.9899999999999389E-3</v>
      </c>
      <c r="BY40" s="5">
        <f>P_A_R[[#This Row],[29+]]-P_A_R[[#This Row],[30+]]</f>
        <v>7.2600000000000442E-3</v>
      </c>
      <c r="BZ40" s="5">
        <f>P_A_R[[#This Row],[30+]]-P_A_R[[#This Row],[31+]]</f>
        <v>9.0299999999999825E-3</v>
      </c>
      <c r="CA40" s="5">
        <f>P_A_R[[#This Row],[31+]]-P_A_R[[#This Row],[32+]]</f>
        <v>1.263000000000003E-2</v>
      </c>
      <c r="CB40" s="5">
        <f>P_A_R[[#This Row],[32+]]-P_A_R[[#This Row],[33+]]</f>
        <v>1.5059999999999962E-2</v>
      </c>
      <c r="CC40" s="5">
        <f>P_A_R[[#This Row],[33+]]-P_A_R[[#This Row],[34+]]</f>
        <v>2.0190000000000041E-2</v>
      </c>
      <c r="CD40" s="5">
        <f>P_A_R[[#This Row],[34+]]-P_A_R[[#This Row],[35+]]</f>
        <v>2.4889999999999968E-2</v>
      </c>
      <c r="CE40" s="5">
        <f>P_A_R[[#This Row],[35+]]-P_A_R[[#This Row],[36+]]</f>
        <v>2.784999999999993E-2</v>
      </c>
      <c r="CF40" s="5">
        <f>P_A_R[[#This Row],[36+]]-P_A_R[[#This Row],[37+]]</f>
        <v>3.5030000000000006E-2</v>
      </c>
      <c r="CG40" s="5">
        <f>P_A_R[[#This Row],[37+]]-P_A_R[[#This Row],[38+]]</f>
        <v>3.7580000000000058E-2</v>
      </c>
      <c r="CH40" s="5">
        <f>P_A_R[[#This Row],[38+]]-P_A_R[[#This Row],[39+]]</f>
        <v>4.5320000000000027E-2</v>
      </c>
      <c r="CI40" s="5">
        <f>P_A_R[[#This Row],[39+]]-P_A_R[[#This Row],[40+]]</f>
        <v>5.0099999999999922E-2</v>
      </c>
      <c r="CJ40" s="5">
        <f>P_A_R[[#This Row],[40+]]-P_A_R[[#This Row],[41+]]</f>
        <v>5.044000000000004E-2</v>
      </c>
      <c r="CK40" s="5">
        <f>P_A_R[[#This Row],[41+]]-P_A_R[[#This Row],[42+]]</f>
        <v>5.708000000000002E-2</v>
      </c>
      <c r="CL40" s="5">
        <f>P_A_R[[#This Row],[42+]]-P_A_R[[#This Row],[43+]]</f>
        <v>5.5089999999999972E-2</v>
      </c>
      <c r="CM40" s="5">
        <f>P_A_R[[#This Row],[43+]]-P_A_R[[#This Row],[44+]]</f>
        <v>5.978E-2</v>
      </c>
      <c r="CN40" s="5">
        <f>P_A_R[[#This Row],[44+]]-P_A_R[[#This Row],[45+]]</f>
        <v>5.534E-2</v>
      </c>
      <c r="CO40" s="5">
        <f>P_A_R[[#This Row],[45+]]-P_A_R[[#This Row],[46+]]</f>
        <v>5.757000000000001E-2</v>
      </c>
      <c r="CP40" s="5">
        <f>P_A_R[[#This Row],[46+]]-P_A_R[[#This Row],[47+]]</f>
        <v>5.4630000000000012E-2</v>
      </c>
      <c r="CQ40" s="5">
        <f>P_A_R[[#This Row],[47+]]-P_A_R[[#This Row],[48+]]</f>
        <v>4.7449999999999992E-2</v>
      </c>
      <c r="CR40" s="5">
        <f>P_A_R[[#This Row],[48+]]-P_A_R[[#This Row],[49+]]</f>
        <v>4.6329999999999982E-2</v>
      </c>
      <c r="CS40" s="5">
        <f>P_A_R[[#This Row],[49+]]-P_A_R[[#This Row],[50+]]</f>
        <v>3.8569999999999993E-2</v>
      </c>
      <c r="CT40" s="5">
        <f>P_A_R[[#This Row],[50+]]-P_A_R[[#This Row],[51+]]</f>
        <v>3.6120000000000013E-2</v>
      </c>
      <c r="CU40" s="5">
        <f>P_A_R[[#This Row],[51+]]-P_A_R[[#This Row],[52+]]</f>
        <v>2.8840000000000005E-2</v>
      </c>
      <c r="CV40" s="5">
        <f>P_A_R[[#This Row],[52+]]-P_A_R[[#This Row],[53+]]</f>
        <v>2.5889999999999996E-2</v>
      </c>
      <c r="CW40" s="5">
        <f>P_A_R[[#This Row],[53+]]-P_A_R[[#This Row],[54+]]</f>
        <v>2.1080000000000002E-2</v>
      </c>
      <c r="CX40" s="5">
        <f>P_A_R[[#This Row],[54+]]-P_A_R[[#This Row],[55+]]</f>
        <v>1.5799999999999995E-2</v>
      </c>
      <c r="CY40" s="5">
        <f>P_A_R[[#This Row],[55+]]-P_A_R[[#This Row],[56+]]</f>
        <v>1.3310000000000002E-2</v>
      </c>
      <c r="CZ40" s="5">
        <f>P_A_R[[#This Row],[56+]]-P_A_R[[#This Row],[57+]]</f>
        <v>9.5599999999999991E-3</v>
      </c>
      <c r="DA40" s="5">
        <f>P_A_R[[#This Row],[57+]]-P_A_R[[#This Row],[58+]]</f>
        <v>7.7300000000000008E-3</v>
      </c>
      <c r="DB40" s="5">
        <f>P_A_R[[#This Row],[58+]]-P_A_R[[#This Row],[59+]]</f>
        <v>5.6400000000000009E-3</v>
      </c>
    </row>
    <row r="41" spans="1:106" x14ac:dyDescent="0.25">
      <c r="A41" s="10">
        <v>22400718</v>
      </c>
      <c r="B41" s="13" t="s">
        <v>92</v>
      </c>
      <c r="C41" s="13" t="s">
        <v>82</v>
      </c>
      <c r="D41" s="11">
        <v>0.79166666666666663</v>
      </c>
      <c r="E41" s="9" t="str">
        <f>HYPERLINK("https://www.nba.com/stats/player/1631093/boxscores-traditional", "Jaden Ivey")</f>
        <v>Jaden Ivey</v>
      </c>
      <c r="F41">
        <v>26.4</v>
      </c>
      <c r="G41" s="4">
        <v>5.2</v>
      </c>
      <c r="H41" s="3">
        <v>0.99917999999999996</v>
      </c>
      <c r="I41" s="3">
        <v>0.99846000000000001</v>
      </c>
      <c r="J41" s="3">
        <v>0.99719999999999998</v>
      </c>
      <c r="K41" s="3">
        <v>0.99505999999999994</v>
      </c>
      <c r="L41" s="3">
        <v>0.99134</v>
      </c>
      <c r="M41" s="3">
        <v>0.98573999999999995</v>
      </c>
      <c r="N41" s="3">
        <v>0.97724999999999995</v>
      </c>
      <c r="O41" s="3">
        <v>0.96484999999999999</v>
      </c>
      <c r="P41" s="3">
        <v>0.94738</v>
      </c>
      <c r="Q41" s="3">
        <v>0.92220000000000002</v>
      </c>
      <c r="R41" s="3">
        <v>0.89065000000000005</v>
      </c>
      <c r="S41" s="3">
        <v>0.85082999999999998</v>
      </c>
      <c r="T41" s="3">
        <v>0.80234000000000005</v>
      </c>
      <c r="U41" s="3">
        <v>0.74214999999999998</v>
      </c>
      <c r="V41" s="3">
        <v>0.67723999999999995</v>
      </c>
      <c r="W41" s="3">
        <v>0.60641999999999996</v>
      </c>
      <c r="X41" s="3">
        <v>0.53188000000000002</v>
      </c>
      <c r="Y41" s="3">
        <v>0.45223999999999998</v>
      </c>
      <c r="Z41" s="3">
        <v>0.37828000000000001</v>
      </c>
      <c r="AA41" s="3">
        <v>0.30853999999999998</v>
      </c>
      <c r="AB41" s="3">
        <v>0.24510000000000001</v>
      </c>
      <c r="AC41" s="3">
        <v>0.18942999999999999</v>
      </c>
      <c r="AD41" s="3">
        <v>0.14007</v>
      </c>
      <c r="AE41" s="3">
        <v>0.10204000000000001</v>
      </c>
      <c r="AF41" s="3">
        <v>7.2150000000000006E-2</v>
      </c>
      <c r="AG41" s="3">
        <v>4.947E-2</v>
      </c>
      <c r="AH41" s="3">
        <v>3.2160000000000001E-2</v>
      </c>
      <c r="AI41" s="3">
        <v>2.068E-2</v>
      </c>
      <c r="AJ41" s="3">
        <v>1.2869999999999999E-2</v>
      </c>
      <c r="AK41" s="3">
        <v>7.7600000000000004E-3</v>
      </c>
      <c r="AL41" s="3">
        <v>4.4000000000000003E-3</v>
      </c>
      <c r="AM41" s="3">
        <v>2.48E-3</v>
      </c>
      <c r="AN41" s="3">
        <v>1.3500000000000001E-3</v>
      </c>
      <c r="AO41" s="3">
        <v>7.1000000000000002E-4</v>
      </c>
      <c r="AP41" s="3">
        <v>3.6000000000000002E-4</v>
      </c>
      <c r="AQ41" s="3">
        <v>1.7000000000000001E-4</v>
      </c>
      <c r="AR41" s="3">
        <v>8.0000000000000007E-5</v>
      </c>
      <c r="AS41" s="3">
        <v>4.0000000000000003E-5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5">
        <f>P_A_R[[#This Row],[10+]]-P_A_R[[#This Row],[11+]]</f>
        <v>7.1999999999994291E-4</v>
      </c>
      <c r="BG41" s="5">
        <f>P_A_R[[#This Row],[11+]]-P_A_R[[#This Row],[12+]]</f>
        <v>1.2600000000000389E-3</v>
      </c>
      <c r="BH41" s="5">
        <f>P_A_R[[#This Row],[12+]]-P_A_R[[#This Row],[13+]]</f>
        <v>2.1400000000000308E-3</v>
      </c>
      <c r="BI41" s="5">
        <f>P_A_R[[#This Row],[13+]]-P_A_R[[#This Row],[14+]]</f>
        <v>3.7199999999999456E-3</v>
      </c>
      <c r="BJ41" s="5">
        <f>P_A_R[[#This Row],[14+]]-P_A_R[[#This Row],[15+]]</f>
        <v>5.6000000000000494E-3</v>
      </c>
      <c r="BK41" s="5">
        <f>P_A_R[[#This Row],[15+]]-P_A_R[[#This Row],[16+]]</f>
        <v>8.4899999999999975E-3</v>
      </c>
      <c r="BL41" s="5">
        <f>P_A_R[[#This Row],[16+]]-P_A_R[[#This Row],[17+]]</f>
        <v>1.2399999999999967E-2</v>
      </c>
      <c r="BM41" s="5">
        <f>P_A_R[[#This Row],[17+]]-P_A_R[[#This Row],[18+]]</f>
        <v>1.7469999999999986E-2</v>
      </c>
      <c r="BN41" s="5">
        <f>P_A_R[[#This Row],[18+]]-P_A_R[[#This Row],[19+]]</f>
        <v>2.517999999999998E-2</v>
      </c>
      <c r="BO41" s="5">
        <f>P_A_R[[#This Row],[19+]]-P_A_R[[#This Row],[20+]]</f>
        <v>3.1549999999999967E-2</v>
      </c>
      <c r="BP41" s="5">
        <f>P_A_R[[#This Row],[20+]]-P_A_R[[#This Row],[21+]]</f>
        <v>3.9820000000000078E-2</v>
      </c>
      <c r="BQ41" s="5">
        <f>P_A_R[[#This Row],[21+]]-P_A_R[[#This Row],[22+]]</f>
        <v>4.8489999999999922E-2</v>
      </c>
      <c r="BR41" s="5">
        <f>P_A_R[[#This Row],[22+]]-P_A_R[[#This Row],[23+]]</f>
        <v>6.0190000000000077E-2</v>
      </c>
      <c r="BS41" s="5">
        <f>P_A_R[[#This Row],[23+]]-P_A_R[[#This Row],[24+]]</f>
        <v>6.4910000000000023E-2</v>
      </c>
      <c r="BT41" s="5">
        <f>P_A_R[[#This Row],[24+]]-P_A_R[[#This Row],[25+]]</f>
        <v>7.0819999999999994E-2</v>
      </c>
      <c r="BU41" s="5">
        <f>P_A_R[[#This Row],[25+]]-P_A_R[[#This Row],[26+]]</f>
        <v>7.453999999999994E-2</v>
      </c>
      <c r="BV41" s="5">
        <f>P_A_R[[#This Row],[26+]]-P_A_R[[#This Row],[27+]]</f>
        <v>7.9640000000000044E-2</v>
      </c>
      <c r="BW41" s="5">
        <f>P_A_R[[#This Row],[27+]]-P_A_R[[#This Row],[28+]]</f>
        <v>7.395999999999997E-2</v>
      </c>
      <c r="BX41" s="5">
        <f>P_A_R[[#This Row],[28+]]-P_A_R[[#This Row],[29+]]</f>
        <v>6.9740000000000024E-2</v>
      </c>
      <c r="BY41" s="5">
        <f>P_A_R[[#This Row],[29+]]-P_A_R[[#This Row],[30+]]</f>
        <v>6.3439999999999969E-2</v>
      </c>
      <c r="BZ41" s="5">
        <f>P_A_R[[#This Row],[30+]]-P_A_R[[#This Row],[31+]]</f>
        <v>5.5670000000000025E-2</v>
      </c>
      <c r="CA41" s="5">
        <f>P_A_R[[#This Row],[31+]]-P_A_R[[#This Row],[32+]]</f>
        <v>4.9359999999999987E-2</v>
      </c>
      <c r="CB41" s="5">
        <f>P_A_R[[#This Row],[32+]]-P_A_R[[#This Row],[33+]]</f>
        <v>3.8029999999999994E-2</v>
      </c>
      <c r="CC41" s="5">
        <f>P_A_R[[#This Row],[33+]]-P_A_R[[#This Row],[34+]]</f>
        <v>2.989E-2</v>
      </c>
      <c r="CD41" s="5">
        <f>P_A_R[[#This Row],[34+]]-P_A_R[[#This Row],[35+]]</f>
        <v>2.2680000000000006E-2</v>
      </c>
      <c r="CE41" s="5">
        <f>P_A_R[[#This Row],[35+]]-P_A_R[[#This Row],[36+]]</f>
        <v>1.7309999999999999E-2</v>
      </c>
      <c r="CF41" s="5">
        <f>P_A_R[[#This Row],[36+]]-P_A_R[[#This Row],[37+]]</f>
        <v>1.1480000000000001E-2</v>
      </c>
      <c r="CG41" s="5">
        <f>P_A_R[[#This Row],[37+]]-P_A_R[[#This Row],[38+]]</f>
        <v>7.810000000000001E-3</v>
      </c>
      <c r="CH41" s="5">
        <f>P_A_R[[#This Row],[38+]]-P_A_R[[#This Row],[39+]]</f>
        <v>5.1099999999999991E-3</v>
      </c>
      <c r="CI41" s="5">
        <f>P_A_R[[#This Row],[39+]]-P_A_R[[#This Row],[40+]]</f>
        <v>3.3600000000000001E-3</v>
      </c>
      <c r="CJ41" s="5">
        <f>P_A_R[[#This Row],[40+]]-P_A_R[[#This Row],[41+]]</f>
        <v>1.9200000000000003E-3</v>
      </c>
      <c r="CK41" s="5">
        <f>P_A_R[[#This Row],[41+]]-P_A_R[[#This Row],[42+]]</f>
        <v>1.1299999999999999E-3</v>
      </c>
      <c r="CL41" s="5">
        <f>P_A_R[[#This Row],[42+]]-P_A_R[[#This Row],[43+]]</f>
        <v>6.4000000000000005E-4</v>
      </c>
      <c r="CM41" s="5">
        <f>P_A_R[[#This Row],[43+]]-P_A_R[[#This Row],[44+]]</f>
        <v>3.5E-4</v>
      </c>
      <c r="CN41" s="5">
        <f>P_A_R[[#This Row],[44+]]-P_A_R[[#This Row],[45+]]</f>
        <v>1.9000000000000001E-4</v>
      </c>
      <c r="CO41" s="5">
        <f>P_A_R[[#This Row],[45+]]-P_A_R[[#This Row],[46+]]</f>
        <v>9.0000000000000006E-5</v>
      </c>
      <c r="CP41" s="5">
        <f>P_A_R[[#This Row],[46+]]-P_A_R[[#This Row],[47+]]</f>
        <v>4.0000000000000003E-5</v>
      </c>
      <c r="CQ41" s="5">
        <f>P_A_R[[#This Row],[47+]]-P_A_R[[#This Row],[48+]]</f>
        <v>4.0000000000000003E-5</v>
      </c>
      <c r="CR41" s="5">
        <f>P_A_R[[#This Row],[48+]]-P_A_R[[#This Row],[49+]]</f>
        <v>0</v>
      </c>
      <c r="CS41" s="5">
        <f>P_A_R[[#This Row],[49+]]-P_A_R[[#This Row],[50+]]</f>
        <v>0</v>
      </c>
      <c r="CT41" s="5">
        <f>P_A_R[[#This Row],[50+]]-P_A_R[[#This Row],[51+]]</f>
        <v>0</v>
      </c>
      <c r="CU41" s="5">
        <f>P_A_R[[#This Row],[51+]]-P_A_R[[#This Row],[52+]]</f>
        <v>0</v>
      </c>
      <c r="CV41" s="5">
        <f>P_A_R[[#This Row],[52+]]-P_A_R[[#This Row],[53+]]</f>
        <v>0</v>
      </c>
      <c r="CW41" s="5">
        <f>P_A_R[[#This Row],[53+]]-P_A_R[[#This Row],[54+]]</f>
        <v>0</v>
      </c>
      <c r="CX41" s="5">
        <f>P_A_R[[#This Row],[54+]]-P_A_R[[#This Row],[55+]]</f>
        <v>0</v>
      </c>
      <c r="CY41" s="5">
        <f>P_A_R[[#This Row],[55+]]-P_A_R[[#This Row],[56+]]</f>
        <v>0</v>
      </c>
      <c r="CZ41" s="5">
        <f>P_A_R[[#This Row],[56+]]-P_A_R[[#This Row],[57+]]</f>
        <v>0</v>
      </c>
      <c r="DA41" s="5">
        <f>P_A_R[[#This Row],[57+]]-P_A_R[[#This Row],[58+]]</f>
        <v>0</v>
      </c>
      <c r="DB41" s="5">
        <f>P_A_R[[#This Row],[58+]]-P_A_R[[#This Row],[59+]]</f>
        <v>0</v>
      </c>
    </row>
    <row r="42" spans="1:106" x14ac:dyDescent="0.25">
      <c r="A42" s="10">
        <v>22400718</v>
      </c>
      <c r="B42" s="13" t="s">
        <v>92</v>
      </c>
      <c r="C42" s="13" t="s">
        <v>82</v>
      </c>
      <c r="D42" s="11">
        <v>0.79166666666666663</v>
      </c>
      <c r="E42" s="9" t="str">
        <f>HYPERLINK("https://www.nba.com/stats/player/1627736/boxscores-traditional", "Malik Beasley")</f>
        <v>Malik Beasley</v>
      </c>
      <c r="F42">
        <v>22.2</v>
      </c>
      <c r="G42" s="4">
        <v>5.6360000000000001</v>
      </c>
      <c r="H42" s="3">
        <v>0.98460999999999999</v>
      </c>
      <c r="I42" s="3">
        <v>0.97670000000000001</v>
      </c>
      <c r="J42" s="3">
        <v>0.96484999999999999</v>
      </c>
      <c r="K42" s="3">
        <v>0.94845000000000002</v>
      </c>
      <c r="L42" s="3">
        <v>0.92647000000000002</v>
      </c>
      <c r="M42" s="3">
        <v>0.89973000000000003</v>
      </c>
      <c r="N42" s="3">
        <v>0.86433000000000004</v>
      </c>
      <c r="O42" s="3">
        <v>0.82121</v>
      </c>
      <c r="P42" s="3">
        <v>0.77337</v>
      </c>
      <c r="Q42" s="3">
        <v>0.71565999999999996</v>
      </c>
      <c r="R42" s="3">
        <v>0.65173000000000003</v>
      </c>
      <c r="S42" s="3">
        <v>0.58316999999999997</v>
      </c>
      <c r="T42" s="3">
        <v>0.51595000000000002</v>
      </c>
      <c r="U42" s="3">
        <v>0.44433</v>
      </c>
      <c r="V42" s="3">
        <v>0.37447999999999998</v>
      </c>
      <c r="W42" s="3">
        <v>0.30853999999999998</v>
      </c>
      <c r="X42" s="3">
        <v>0.25142999999999999</v>
      </c>
      <c r="Y42" s="3">
        <v>0.19766</v>
      </c>
      <c r="Z42" s="3">
        <v>0.15151000000000001</v>
      </c>
      <c r="AA42" s="3">
        <v>0.11314</v>
      </c>
      <c r="AB42" s="3">
        <v>8.3790000000000003E-2</v>
      </c>
      <c r="AC42" s="3">
        <v>5.9380000000000002E-2</v>
      </c>
      <c r="AD42" s="3">
        <v>4.0930000000000001E-2</v>
      </c>
      <c r="AE42" s="3">
        <v>2.743E-2</v>
      </c>
      <c r="AF42" s="3">
        <v>1.831E-2</v>
      </c>
      <c r="AG42" s="3">
        <v>1.1599999999999999E-2</v>
      </c>
      <c r="AH42" s="3">
        <v>7.1399999999999996E-3</v>
      </c>
      <c r="AI42" s="3">
        <v>4.2700000000000004E-3</v>
      </c>
      <c r="AJ42" s="3">
        <v>2.5600000000000002E-3</v>
      </c>
      <c r="AK42" s="3">
        <v>1.4400000000000001E-3</v>
      </c>
      <c r="AL42" s="3">
        <v>7.9000000000000001E-4</v>
      </c>
      <c r="AM42" s="3">
        <v>4.2000000000000002E-4</v>
      </c>
      <c r="AN42" s="3">
        <v>2.2000000000000001E-4</v>
      </c>
      <c r="AO42" s="3">
        <v>1.1E-4</v>
      </c>
      <c r="AP42" s="3">
        <v>5.0000000000000002E-5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5">
        <f>P_A_R[[#This Row],[10+]]-P_A_R[[#This Row],[11+]]</f>
        <v>7.9099999999999726E-3</v>
      </c>
      <c r="BG42" s="5">
        <f>P_A_R[[#This Row],[11+]]-P_A_R[[#This Row],[12+]]</f>
        <v>1.1850000000000027E-2</v>
      </c>
      <c r="BH42" s="5">
        <f>P_A_R[[#This Row],[12+]]-P_A_R[[#This Row],[13+]]</f>
        <v>1.639999999999997E-2</v>
      </c>
      <c r="BI42" s="5">
        <f>P_A_R[[#This Row],[13+]]-P_A_R[[#This Row],[14+]]</f>
        <v>2.198E-2</v>
      </c>
      <c r="BJ42" s="5">
        <f>P_A_R[[#This Row],[14+]]-P_A_R[[#This Row],[15+]]</f>
        <v>2.6739999999999986E-2</v>
      </c>
      <c r="BK42" s="5">
        <f>P_A_R[[#This Row],[15+]]-P_A_R[[#This Row],[16+]]</f>
        <v>3.5399999999999987E-2</v>
      </c>
      <c r="BL42" s="5">
        <f>P_A_R[[#This Row],[16+]]-P_A_R[[#This Row],[17+]]</f>
        <v>4.3120000000000047E-2</v>
      </c>
      <c r="BM42" s="5">
        <f>P_A_R[[#This Row],[17+]]-P_A_R[[#This Row],[18+]]</f>
        <v>4.7839999999999994E-2</v>
      </c>
      <c r="BN42" s="5">
        <f>P_A_R[[#This Row],[18+]]-P_A_R[[#This Row],[19+]]</f>
        <v>5.7710000000000039E-2</v>
      </c>
      <c r="BO42" s="5">
        <f>P_A_R[[#This Row],[19+]]-P_A_R[[#This Row],[20+]]</f>
        <v>6.3929999999999931E-2</v>
      </c>
      <c r="BP42" s="5">
        <f>P_A_R[[#This Row],[20+]]-P_A_R[[#This Row],[21+]]</f>
        <v>6.8560000000000065E-2</v>
      </c>
      <c r="BQ42" s="5">
        <f>P_A_R[[#This Row],[21+]]-P_A_R[[#This Row],[22+]]</f>
        <v>6.7219999999999946E-2</v>
      </c>
      <c r="BR42" s="5">
        <f>P_A_R[[#This Row],[22+]]-P_A_R[[#This Row],[23+]]</f>
        <v>7.1620000000000017E-2</v>
      </c>
      <c r="BS42" s="5">
        <f>P_A_R[[#This Row],[23+]]-P_A_R[[#This Row],[24+]]</f>
        <v>6.9850000000000023E-2</v>
      </c>
      <c r="BT42" s="5">
        <f>P_A_R[[#This Row],[24+]]-P_A_R[[#This Row],[25+]]</f>
        <v>6.5939999999999999E-2</v>
      </c>
      <c r="BU42" s="5">
        <f>P_A_R[[#This Row],[25+]]-P_A_R[[#This Row],[26+]]</f>
        <v>5.7109999999999994E-2</v>
      </c>
      <c r="BV42" s="5">
        <f>P_A_R[[#This Row],[26+]]-P_A_R[[#This Row],[27+]]</f>
        <v>5.3769999999999984E-2</v>
      </c>
      <c r="BW42" s="5">
        <f>P_A_R[[#This Row],[27+]]-P_A_R[[#This Row],[28+]]</f>
        <v>4.6149999999999997E-2</v>
      </c>
      <c r="BX42" s="5">
        <f>P_A_R[[#This Row],[28+]]-P_A_R[[#This Row],[29+]]</f>
        <v>3.8370000000000001E-2</v>
      </c>
      <c r="BY42" s="5">
        <f>P_A_R[[#This Row],[29+]]-P_A_R[[#This Row],[30+]]</f>
        <v>2.9350000000000001E-2</v>
      </c>
      <c r="BZ42" s="5">
        <f>P_A_R[[#This Row],[30+]]-P_A_R[[#This Row],[31+]]</f>
        <v>2.4410000000000001E-2</v>
      </c>
      <c r="CA42" s="5">
        <f>P_A_R[[#This Row],[31+]]-P_A_R[[#This Row],[32+]]</f>
        <v>1.8450000000000001E-2</v>
      </c>
      <c r="CB42" s="5">
        <f>P_A_R[[#This Row],[32+]]-P_A_R[[#This Row],[33+]]</f>
        <v>1.3500000000000002E-2</v>
      </c>
      <c r="CC42" s="5">
        <f>P_A_R[[#This Row],[33+]]-P_A_R[[#This Row],[34+]]</f>
        <v>9.1199999999999996E-3</v>
      </c>
      <c r="CD42" s="5">
        <f>P_A_R[[#This Row],[34+]]-P_A_R[[#This Row],[35+]]</f>
        <v>6.7100000000000007E-3</v>
      </c>
      <c r="CE42" s="5">
        <f>P_A_R[[#This Row],[35+]]-P_A_R[[#This Row],[36+]]</f>
        <v>4.4599999999999996E-3</v>
      </c>
      <c r="CF42" s="5">
        <f>P_A_R[[#This Row],[36+]]-P_A_R[[#This Row],[37+]]</f>
        <v>2.8699999999999993E-3</v>
      </c>
      <c r="CG42" s="5">
        <f>P_A_R[[#This Row],[37+]]-P_A_R[[#This Row],[38+]]</f>
        <v>1.7100000000000001E-3</v>
      </c>
      <c r="CH42" s="5">
        <f>P_A_R[[#This Row],[38+]]-P_A_R[[#This Row],[39+]]</f>
        <v>1.1200000000000001E-3</v>
      </c>
      <c r="CI42" s="5">
        <f>P_A_R[[#This Row],[39+]]-P_A_R[[#This Row],[40+]]</f>
        <v>6.5000000000000008E-4</v>
      </c>
      <c r="CJ42" s="5">
        <f>P_A_R[[#This Row],[40+]]-P_A_R[[#This Row],[41+]]</f>
        <v>3.6999999999999999E-4</v>
      </c>
      <c r="CK42" s="5">
        <f>P_A_R[[#This Row],[41+]]-P_A_R[[#This Row],[42+]]</f>
        <v>2.0000000000000001E-4</v>
      </c>
      <c r="CL42" s="5">
        <f>P_A_R[[#This Row],[42+]]-P_A_R[[#This Row],[43+]]</f>
        <v>1.1E-4</v>
      </c>
      <c r="CM42" s="5">
        <f>P_A_R[[#This Row],[43+]]-P_A_R[[#This Row],[44+]]</f>
        <v>6.0000000000000002E-5</v>
      </c>
      <c r="CN42" s="5">
        <f>P_A_R[[#This Row],[44+]]-P_A_R[[#This Row],[45+]]</f>
        <v>5.0000000000000002E-5</v>
      </c>
      <c r="CO42" s="5">
        <f>P_A_R[[#This Row],[45+]]-P_A_R[[#This Row],[46+]]</f>
        <v>0</v>
      </c>
      <c r="CP42" s="5">
        <f>P_A_R[[#This Row],[46+]]-P_A_R[[#This Row],[47+]]</f>
        <v>0</v>
      </c>
      <c r="CQ42" s="5">
        <f>P_A_R[[#This Row],[47+]]-P_A_R[[#This Row],[48+]]</f>
        <v>0</v>
      </c>
      <c r="CR42" s="5">
        <f>P_A_R[[#This Row],[48+]]-P_A_R[[#This Row],[49+]]</f>
        <v>0</v>
      </c>
      <c r="CS42" s="5">
        <f>P_A_R[[#This Row],[49+]]-P_A_R[[#This Row],[50+]]</f>
        <v>0</v>
      </c>
      <c r="CT42" s="5">
        <f>P_A_R[[#This Row],[50+]]-P_A_R[[#This Row],[51+]]</f>
        <v>0</v>
      </c>
      <c r="CU42" s="5">
        <f>P_A_R[[#This Row],[51+]]-P_A_R[[#This Row],[52+]]</f>
        <v>0</v>
      </c>
      <c r="CV42" s="5">
        <f>P_A_R[[#This Row],[52+]]-P_A_R[[#This Row],[53+]]</f>
        <v>0</v>
      </c>
      <c r="CW42" s="5">
        <f>P_A_R[[#This Row],[53+]]-P_A_R[[#This Row],[54+]]</f>
        <v>0</v>
      </c>
      <c r="CX42" s="5">
        <f>P_A_R[[#This Row],[54+]]-P_A_R[[#This Row],[55+]]</f>
        <v>0</v>
      </c>
      <c r="CY42" s="5">
        <f>P_A_R[[#This Row],[55+]]-P_A_R[[#This Row],[56+]]</f>
        <v>0</v>
      </c>
      <c r="CZ42" s="5">
        <f>P_A_R[[#This Row],[56+]]-P_A_R[[#This Row],[57+]]</f>
        <v>0</v>
      </c>
      <c r="DA42" s="5">
        <f>P_A_R[[#This Row],[57+]]-P_A_R[[#This Row],[58+]]</f>
        <v>0</v>
      </c>
      <c r="DB42" s="5">
        <f>P_A_R[[#This Row],[58+]]-P_A_R[[#This Row],[59+]]</f>
        <v>0</v>
      </c>
    </row>
    <row r="43" spans="1:106" x14ac:dyDescent="0.25">
      <c r="A43" s="10">
        <v>22400718</v>
      </c>
      <c r="B43" s="13" t="s">
        <v>92</v>
      </c>
      <c r="C43" s="13" t="s">
        <v>82</v>
      </c>
      <c r="D43" s="11">
        <v>0.79166666666666663</v>
      </c>
      <c r="E43" s="9" t="str">
        <f>HYPERLINK("https://www.nba.com/stats/player/202699/boxscores-traditional", "Tobias Harris")</f>
        <v>Tobias Harris</v>
      </c>
      <c r="F43">
        <v>21.4</v>
      </c>
      <c r="G43" s="4">
        <v>8.6859999999999999</v>
      </c>
      <c r="H43" s="3">
        <v>0.90490000000000004</v>
      </c>
      <c r="I43" s="3">
        <v>0.88492999999999999</v>
      </c>
      <c r="J43" s="3">
        <v>0.85992999999999997</v>
      </c>
      <c r="K43" s="3">
        <v>0.83398000000000005</v>
      </c>
      <c r="L43" s="3">
        <v>0.80234000000000005</v>
      </c>
      <c r="M43" s="3">
        <v>0.77034999999999998</v>
      </c>
      <c r="N43" s="3">
        <v>0.73236999999999997</v>
      </c>
      <c r="O43" s="3">
        <v>0.69496999999999998</v>
      </c>
      <c r="P43" s="3">
        <v>0.65173000000000003</v>
      </c>
      <c r="Q43" s="3">
        <v>0.61026000000000002</v>
      </c>
      <c r="R43" s="3">
        <v>0.56355999999999995</v>
      </c>
      <c r="S43" s="3">
        <v>0.51993999999999996</v>
      </c>
      <c r="T43" s="3">
        <v>0.47210000000000002</v>
      </c>
      <c r="U43" s="3">
        <v>0.42858000000000002</v>
      </c>
      <c r="V43" s="3">
        <v>0.38208999999999999</v>
      </c>
      <c r="W43" s="3">
        <v>0.34089999999999998</v>
      </c>
      <c r="X43" s="3">
        <v>0.29805999999999999</v>
      </c>
      <c r="Y43" s="3">
        <v>0.26108999999999999</v>
      </c>
      <c r="Z43" s="3">
        <v>0.22363</v>
      </c>
      <c r="AA43" s="3">
        <v>0.19214999999999999</v>
      </c>
      <c r="AB43" s="3">
        <v>0.16109000000000001</v>
      </c>
      <c r="AC43" s="3">
        <v>0.13350000000000001</v>
      </c>
      <c r="AD43" s="3">
        <v>0.11123</v>
      </c>
      <c r="AE43" s="3">
        <v>9.0120000000000006E-2</v>
      </c>
      <c r="AF43" s="3">
        <v>7.3529999999999998E-2</v>
      </c>
      <c r="AG43" s="3">
        <v>5.8209999999999998E-2</v>
      </c>
      <c r="AH43" s="3">
        <v>4.648E-2</v>
      </c>
      <c r="AI43" s="3">
        <v>3.5929999999999997E-2</v>
      </c>
      <c r="AJ43" s="3">
        <v>2.8070000000000001E-2</v>
      </c>
      <c r="AK43" s="3">
        <v>2.1180000000000001E-2</v>
      </c>
      <c r="AL43" s="3">
        <v>1.618E-2</v>
      </c>
      <c r="AM43" s="3">
        <v>1.191E-2</v>
      </c>
      <c r="AN43" s="3">
        <v>8.8900000000000003E-3</v>
      </c>
      <c r="AO43" s="3">
        <v>6.3899999999999998E-3</v>
      </c>
      <c r="AP43" s="3">
        <v>4.6600000000000001E-3</v>
      </c>
      <c r="AQ43" s="3">
        <v>3.2599999999999999E-3</v>
      </c>
      <c r="AR43" s="3">
        <v>2.33E-3</v>
      </c>
      <c r="AS43" s="3">
        <v>1.5900000000000001E-3</v>
      </c>
      <c r="AT43" s="3">
        <v>1.1100000000000001E-3</v>
      </c>
      <c r="AU43" s="3">
        <v>7.3999999999999999E-4</v>
      </c>
      <c r="AV43" s="3">
        <v>5.0000000000000001E-4</v>
      </c>
      <c r="AW43" s="3">
        <v>3.2000000000000003E-4</v>
      </c>
      <c r="AX43" s="3">
        <v>2.2000000000000001E-4</v>
      </c>
      <c r="AY43" s="3">
        <v>1.3999999999999999E-4</v>
      </c>
      <c r="AZ43" s="3">
        <v>9.0000000000000006E-5</v>
      </c>
      <c r="BA43" s="3">
        <v>5.0000000000000002E-5</v>
      </c>
      <c r="BB43" s="3">
        <v>3.0000000000000001E-5</v>
      </c>
      <c r="BC43" s="3">
        <v>0</v>
      </c>
      <c r="BD43" s="3">
        <v>0</v>
      </c>
      <c r="BE43" s="3">
        <v>0</v>
      </c>
      <c r="BF43" s="5">
        <f>P_A_R[[#This Row],[10+]]-P_A_R[[#This Row],[11+]]</f>
        <v>1.9970000000000043E-2</v>
      </c>
      <c r="BG43" s="5">
        <f>P_A_R[[#This Row],[11+]]-P_A_R[[#This Row],[12+]]</f>
        <v>2.5000000000000022E-2</v>
      </c>
      <c r="BH43" s="5">
        <f>P_A_R[[#This Row],[12+]]-P_A_R[[#This Row],[13+]]</f>
        <v>2.5949999999999918E-2</v>
      </c>
      <c r="BI43" s="5">
        <f>P_A_R[[#This Row],[13+]]-P_A_R[[#This Row],[14+]]</f>
        <v>3.1640000000000001E-2</v>
      </c>
      <c r="BJ43" s="5">
        <f>P_A_R[[#This Row],[14+]]-P_A_R[[#This Row],[15+]]</f>
        <v>3.1990000000000074E-2</v>
      </c>
      <c r="BK43" s="5">
        <f>P_A_R[[#This Row],[15+]]-P_A_R[[#This Row],[16+]]</f>
        <v>3.7980000000000014E-2</v>
      </c>
      <c r="BL43" s="5">
        <f>P_A_R[[#This Row],[16+]]-P_A_R[[#This Row],[17+]]</f>
        <v>3.7399999999999989E-2</v>
      </c>
      <c r="BM43" s="5">
        <f>P_A_R[[#This Row],[17+]]-P_A_R[[#This Row],[18+]]</f>
        <v>4.3239999999999945E-2</v>
      </c>
      <c r="BN43" s="5">
        <f>P_A_R[[#This Row],[18+]]-P_A_R[[#This Row],[19+]]</f>
        <v>4.1470000000000007E-2</v>
      </c>
      <c r="BO43" s="5">
        <f>P_A_R[[#This Row],[19+]]-P_A_R[[#This Row],[20+]]</f>
        <v>4.6700000000000075E-2</v>
      </c>
      <c r="BP43" s="5">
        <f>P_A_R[[#This Row],[20+]]-P_A_R[[#This Row],[21+]]</f>
        <v>4.3619999999999992E-2</v>
      </c>
      <c r="BQ43" s="5">
        <f>P_A_R[[#This Row],[21+]]-P_A_R[[#This Row],[22+]]</f>
        <v>4.7839999999999938E-2</v>
      </c>
      <c r="BR43" s="5">
        <f>P_A_R[[#This Row],[22+]]-P_A_R[[#This Row],[23+]]</f>
        <v>4.3520000000000003E-2</v>
      </c>
      <c r="BS43" s="5">
        <f>P_A_R[[#This Row],[23+]]-P_A_R[[#This Row],[24+]]</f>
        <v>4.6490000000000031E-2</v>
      </c>
      <c r="BT43" s="5">
        <f>P_A_R[[#This Row],[24+]]-P_A_R[[#This Row],[25+]]</f>
        <v>4.1190000000000004E-2</v>
      </c>
      <c r="BU43" s="5">
        <f>P_A_R[[#This Row],[25+]]-P_A_R[[#This Row],[26+]]</f>
        <v>4.2839999999999989E-2</v>
      </c>
      <c r="BV43" s="5">
        <f>P_A_R[[#This Row],[26+]]-P_A_R[[#This Row],[27+]]</f>
        <v>3.6970000000000003E-2</v>
      </c>
      <c r="BW43" s="5">
        <f>P_A_R[[#This Row],[27+]]-P_A_R[[#This Row],[28+]]</f>
        <v>3.7459999999999993E-2</v>
      </c>
      <c r="BX43" s="5">
        <f>P_A_R[[#This Row],[28+]]-P_A_R[[#This Row],[29+]]</f>
        <v>3.1480000000000008E-2</v>
      </c>
      <c r="BY43" s="5">
        <f>P_A_R[[#This Row],[29+]]-P_A_R[[#This Row],[30+]]</f>
        <v>3.1059999999999977E-2</v>
      </c>
      <c r="BZ43" s="5">
        <f>P_A_R[[#This Row],[30+]]-P_A_R[[#This Row],[31+]]</f>
        <v>2.7590000000000003E-2</v>
      </c>
      <c r="CA43" s="5">
        <f>P_A_R[[#This Row],[31+]]-P_A_R[[#This Row],[32+]]</f>
        <v>2.2270000000000012E-2</v>
      </c>
      <c r="CB43" s="5">
        <f>P_A_R[[#This Row],[32+]]-P_A_R[[#This Row],[33+]]</f>
        <v>2.110999999999999E-2</v>
      </c>
      <c r="CC43" s="5">
        <f>P_A_R[[#This Row],[33+]]-P_A_R[[#This Row],[34+]]</f>
        <v>1.6590000000000008E-2</v>
      </c>
      <c r="CD43" s="5">
        <f>P_A_R[[#This Row],[34+]]-P_A_R[[#This Row],[35+]]</f>
        <v>1.532E-2</v>
      </c>
      <c r="CE43" s="5">
        <f>P_A_R[[#This Row],[35+]]-P_A_R[[#This Row],[36+]]</f>
        <v>1.1729999999999997E-2</v>
      </c>
      <c r="CF43" s="5">
        <f>P_A_R[[#This Row],[36+]]-P_A_R[[#This Row],[37+]]</f>
        <v>1.0550000000000004E-2</v>
      </c>
      <c r="CG43" s="5">
        <f>P_A_R[[#This Row],[37+]]-P_A_R[[#This Row],[38+]]</f>
        <v>7.8599999999999955E-3</v>
      </c>
      <c r="CH43" s="5">
        <f>P_A_R[[#This Row],[38+]]-P_A_R[[#This Row],[39+]]</f>
        <v>6.8900000000000003E-3</v>
      </c>
      <c r="CI43" s="5">
        <f>P_A_R[[#This Row],[39+]]-P_A_R[[#This Row],[40+]]</f>
        <v>5.000000000000001E-3</v>
      </c>
      <c r="CJ43" s="5">
        <f>P_A_R[[#This Row],[40+]]-P_A_R[[#This Row],[41+]]</f>
        <v>4.2699999999999995E-3</v>
      </c>
      <c r="CK43" s="5">
        <f>P_A_R[[#This Row],[41+]]-P_A_R[[#This Row],[42+]]</f>
        <v>3.0200000000000001E-3</v>
      </c>
      <c r="CL43" s="5">
        <f>P_A_R[[#This Row],[42+]]-P_A_R[[#This Row],[43+]]</f>
        <v>2.5000000000000005E-3</v>
      </c>
      <c r="CM43" s="5">
        <f>P_A_R[[#This Row],[43+]]-P_A_R[[#This Row],[44+]]</f>
        <v>1.7299999999999998E-3</v>
      </c>
      <c r="CN43" s="5">
        <f>P_A_R[[#This Row],[44+]]-P_A_R[[#This Row],[45+]]</f>
        <v>1.4000000000000002E-3</v>
      </c>
      <c r="CO43" s="5">
        <f>P_A_R[[#This Row],[45+]]-P_A_R[[#This Row],[46+]]</f>
        <v>9.2999999999999984E-4</v>
      </c>
      <c r="CP43" s="5">
        <f>P_A_R[[#This Row],[46+]]-P_A_R[[#This Row],[47+]]</f>
        <v>7.3999999999999999E-4</v>
      </c>
      <c r="CQ43" s="5">
        <f>P_A_R[[#This Row],[47+]]-P_A_R[[#This Row],[48+]]</f>
        <v>4.7999999999999996E-4</v>
      </c>
      <c r="CR43" s="5">
        <f>P_A_R[[#This Row],[48+]]-P_A_R[[#This Row],[49+]]</f>
        <v>3.700000000000001E-4</v>
      </c>
      <c r="CS43" s="5">
        <f>P_A_R[[#This Row],[49+]]-P_A_R[[#This Row],[50+]]</f>
        <v>2.3999999999999998E-4</v>
      </c>
      <c r="CT43" s="5">
        <f>P_A_R[[#This Row],[50+]]-P_A_R[[#This Row],[51+]]</f>
        <v>1.7999999999999998E-4</v>
      </c>
      <c r="CU43" s="5">
        <f>P_A_R[[#This Row],[51+]]-P_A_R[[#This Row],[52+]]</f>
        <v>1.0000000000000002E-4</v>
      </c>
      <c r="CV43" s="5">
        <f>P_A_R[[#This Row],[52+]]-P_A_R[[#This Row],[53+]]</f>
        <v>8.000000000000002E-5</v>
      </c>
      <c r="CW43" s="5">
        <f>P_A_R[[#This Row],[53+]]-P_A_R[[#This Row],[54+]]</f>
        <v>4.9999999999999982E-5</v>
      </c>
      <c r="CX43" s="5">
        <f>P_A_R[[#This Row],[54+]]-P_A_R[[#This Row],[55+]]</f>
        <v>4.0000000000000003E-5</v>
      </c>
      <c r="CY43" s="5">
        <f>P_A_R[[#This Row],[55+]]-P_A_R[[#This Row],[56+]]</f>
        <v>2.0000000000000002E-5</v>
      </c>
      <c r="CZ43" s="5">
        <f>P_A_R[[#This Row],[56+]]-P_A_R[[#This Row],[57+]]</f>
        <v>3.0000000000000001E-5</v>
      </c>
      <c r="DA43" s="5">
        <f>P_A_R[[#This Row],[57+]]-P_A_R[[#This Row],[58+]]</f>
        <v>0</v>
      </c>
      <c r="DB43" s="5">
        <f>P_A_R[[#This Row],[58+]]-P_A_R[[#This Row],[59+]]</f>
        <v>0</v>
      </c>
    </row>
    <row r="44" spans="1:106" x14ac:dyDescent="0.25">
      <c r="A44" s="10">
        <v>22400718</v>
      </c>
      <c r="B44" s="13" t="s">
        <v>92</v>
      </c>
      <c r="C44" s="13" t="s">
        <v>82</v>
      </c>
      <c r="D44" s="11">
        <v>0.79166666666666663</v>
      </c>
      <c r="E44" s="9" t="str">
        <f>HYPERLINK("https://www.nba.com/stats/player/203501/boxscores-traditional", "Tim Hardaway Jr.")</f>
        <v>Tim Hardaway Jr.</v>
      </c>
      <c r="F44">
        <v>12.2</v>
      </c>
      <c r="G44" s="4">
        <v>2.7130000000000001</v>
      </c>
      <c r="H44" s="3">
        <v>0.79103000000000001</v>
      </c>
      <c r="I44" s="3">
        <v>0.67003000000000001</v>
      </c>
      <c r="J44" s="3">
        <v>0.52790000000000004</v>
      </c>
      <c r="K44" s="3">
        <v>0.38590999999999998</v>
      </c>
      <c r="L44" s="3">
        <v>0.25463000000000002</v>
      </c>
      <c r="M44" s="3">
        <v>0.15151000000000001</v>
      </c>
      <c r="N44" s="3">
        <v>8.0759999999999998E-2</v>
      </c>
      <c r="O44" s="3">
        <v>3.8359999999999998E-2</v>
      </c>
      <c r="P44" s="3">
        <v>1.618E-2</v>
      </c>
      <c r="Q44" s="3">
        <v>6.0400000000000002E-3</v>
      </c>
      <c r="R44" s="3">
        <v>1.99E-3</v>
      </c>
      <c r="S44" s="3">
        <v>5.9999999999999995E-4</v>
      </c>
      <c r="T44" s="3">
        <v>1.4999999999999999E-4</v>
      </c>
      <c r="U44" s="3">
        <v>3.0000000000000001E-5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5">
        <f>P_A_R[[#This Row],[10+]]-P_A_R[[#This Row],[11+]]</f>
        <v>0.121</v>
      </c>
      <c r="BG44" s="5">
        <f>P_A_R[[#This Row],[11+]]-P_A_R[[#This Row],[12+]]</f>
        <v>0.14212999999999998</v>
      </c>
      <c r="BH44" s="5">
        <f>P_A_R[[#This Row],[12+]]-P_A_R[[#This Row],[13+]]</f>
        <v>0.14199000000000006</v>
      </c>
      <c r="BI44" s="5">
        <f>P_A_R[[#This Row],[13+]]-P_A_R[[#This Row],[14+]]</f>
        <v>0.13127999999999995</v>
      </c>
      <c r="BJ44" s="5">
        <f>P_A_R[[#This Row],[14+]]-P_A_R[[#This Row],[15+]]</f>
        <v>0.10312000000000002</v>
      </c>
      <c r="BK44" s="5">
        <f>P_A_R[[#This Row],[15+]]-P_A_R[[#This Row],[16+]]</f>
        <v>7.0750000000000007E-2</v>
      </c>
      <c r="BL44" s="5">
        <f>P_A_R[[#This Row],[16+]]-P_A_R[[#This Row],[17+]]</f>
        <v>4.24E-2</v>
      </c>
      <c r="BM44" s="5">
        <f>P_A_R[[#This Row],[17+]]-P_A_R[[#This Row],[18+]]</f>
        <v>2.2179999999999998E-2</v>
      </c>
      <c r="BN44" s="5">
        <f>P_A_R[[#This Row],[18+]]-P_A_R[[#This Row],[19+]]</f>
        <v>1.014E-2</v>
      </c>
      <c r="BO44" s="5">
        <f>P_A_R[[#This Row],[19+]]-P_A_R[[#This Row],[20+]]</f>
        <v>4.0499999999999998E-3</v>
      </c>
      <c r="BP44" s="5">
        <f>P_A_R[[#This Row],[20+]]-P_A_R[[#This Row],[21+]]</f>
        <v>1.3900000000000002E-3</v>
      </c>
      <c r="BQ44" s="5">
        <f>P_A_R[[#This Row],[21+]]-P_A_R[[#This Row],[22+]]</f>
        <v>4.4999999999999999E-4</v>
      </c>
      <c r="BR44" s="5">
        <f>P_A_R[[#This Row],[22+]]-P_A_R[[#This Row],[23+]]</f>
        <v>1.1999999999999999E-4</v>
      </c>
      <c r="BS44" s="5">
        <f>P_A_R[[#This Row],[23+]]-P_A_R[[#This Row],[24+]]</f>
        <v>3.0000000000000001E-5</v>
      </c>
      <c r="BT44" s="5">
        <f>P_A_R[[#This Row],[24+]]-P_A_R[[#This Row],[25+]]</f>
        <v>0</v>
      </c>
      <c r="BU44" s="5">
        <f>P_A_R[[#This Row],[25+]]-P_A_R[[#This Row],[26+]]</f>
        <v>0</v>
      </c>
      <c r="BV44" s="5">
        <f>P_A_R[[#This Row],[26+]]-P_A_R[[#This Row],[27+]]</f>
        <v>0</v>
      </c>
      <c r="BW44" s="5">
        <f>P_A_R[[#This Row],[27+]]-P_A_R[[#This Row],[28+]]</f>
        <v>0</v>
      </c>
      <c r="BX44" s="5">
        <f>P_A_R[[#This Row],[28+]]-P_A_R[[#This Row],[29+]]</f>
        <v>0</v>
      </c>
      <c r="BY44" s="5">
        <f>P_A_R[[#This Row],[29+]]-P_A_R[[#This Row],[30+]]</f>
        <v>0</v>
      </c>
      <c r="BZ44" s="5">
        <f>P_A_R[[#This Row],[30+]]-P_A_R[[#This Row],[31+]]</f>
        <v>0</v>
      </c>
      <c r="CA44" s="5">
        <f>P_A_R[[#This Row],[31+]]-P_A_R[[#This Row],[32+]]</f>
        <v>0</v>
      </c>
      <c r="CB44" s="5">
        <f>P_A_R[[#This Row],[32+]]-P_A_R[[#This Row],[33+]]</f>
        <v>0</v>
      </c>
      <c r="CC44" s="5">
        <f>P_A_R[[#This Row],[33+]]-P_A_R[[#This Row],[34+]]</f>
        <v>0</v>
      </c>
      <c r="CD44" s="5">
        <f>P_A_R[[#This Row],[34+]]-P_A_R[[#This Row],[35+]]</f>
        <v>0</v>
      </c>
      <c r="CE44" s="5">
        <f>P_A_R[[#This Row],[35+]]-P_A_R[[#This Row],[36+]]</f>
        <v>0</v>
      </c>
      <c r="CF44" s="5">
        <f>P_A_R[[#This Row],[36+]]-P_A_R[[#This Row],[37+]]</f>
        <v>0</v>
      </c>
      <c r="CG44" s="5">
        <f>P_A_R[[#This Row],[37+]]-P_A_R[[#This Row],[38+]]</f>
        <v>0</v>
      </c>
      <c r="CH44" s="5">
        <f>P_A_R[[#This Row],[38+]]-P_A_R[[#This Row],[39+]]</f>
        <v>0</v>
      </c>
      <c r="CI44" s="5">
        <f>P_A_R[[#This Row],[39+]]-P_A_R[[#This Row],[40+]]</f>
        <v>0</v>
      </c>
      <c r="CJ44" s="5">
        <f>P_A_R[[#This Row],[40+]]-P_A_R[[#This Row],[41+]]</f>
        <v>0</v>
      </c>
      <c r="CK44" s="5">
        <f>P_A_R[[#This Row],[41+]]-P_A_R[[#This Row],[42+]]</f>
        <v>0</v>
      </c>
      <c r="CL44" s="5">
        <f>P_A_R[[#This Row],[42+]]-P_A_R[[#This Row],[43+]]</f>
        <v>0</v>
      </c>
      <c r="CM44" s="5">
        <f>P_A_R[[#This Row],[43+]]-P_A_R[[#This Row],[44+]]</f>
        <v>0</v>
      </c>
      <c r="CN44" s="5">
        <f>P_A_R[[#This Row],[44+]]-P_A_R[[#This Row],[45+]]</f>
        <v>0</v>
      </c>
      <c r="CO44" s="5">
        <f>P_A_R[[#This Row],[45+]]-P_A_R[[#This Row],[46+]]</f>
        <v>0</v>
      </c>
      <c r="CP44" s="5">
        <f>P_A_R[[#This Row],[46+]]-P_A_R[[#This Row],[47+]]</f>
        <v>0</v>
      </c>
      <c r="CQ44" s="5">
        <f>P_A_R[[#This Row],[47+]]-P_A_R[[#This Row],[48+]]</f>
        <v>0</v>
      </c>
      <c r="CR44" s="5">
        <f>P_A_R[[#This Row],[48+]]-P_A_R[[#This Row],[49+]]</f>
        <v>0</v>
      </c>
      <c r="CS44" s="5">
        <f>P_A_R[[#This Row],[49+]]-P_A_R[[#This Row],[50+]]</f>
        <v>0</v>
      </c>
      <c r="CT44" s="5">
        <f>P_A_R[[#This Row],[50+]]-P_A_R[[#This Row],[51+]]</f>
        <v>0</v>
      </c>
      <c r="CU44" s="5">
        <f>P_A_R[[#This Row],[51+]]-P_A_R[[#This Row],[52+]]</f>
        <v>0</v>
      </c>
      <c r="CV44" s="5">
        <f>P_A_R[[#This Row],[52+]]-P_A_R[[#This Row],[53+]]</f>
        <v>0</v>
      </c>
      <c r="CW44" s="5">
        <f>P_A_R[[#This Row],[53+]]-P_A_R[[#This Row],[54+]]</f>
        <v>0</v>
      </c>
      <c r="CX44" s="5">
        <f>P_A_R[[#This Row],[54+]]-P_A_R[[#This Row],[55+]]</f>
        <v>0</v>
      </c>
      <c r="CY44" s="5">
        <f>P_A_R[[#This Row],[55+]]-P_A_R[[#This Row],[56+]]</f>
        <v>0</v>
      </c>
      <c r="CZ44" s="5">
        <f>P_A_R[[#This Row],[56+]]-P_A_R[[#This Row],[57+]]</f>
        <v>0</v>
      </c>
      <c r="DA44" s="5">
        <f>P_A_R[[#This Row],[57+]]-P_A_R[[#This Row],[58+]]</f>
        <v>0</v>
      </c>
      <c r="DB44" s="5">
        <f>P_A_R[[#This Row],[58+]]-P_A_R[[#This Row],[59+]]</f>
        <v>0</v>
      </c>
    </row>
    <row r="45" spans="1:106" x14ac:dyDescent="0.25">
      <c r="A45" s="10">
        <v>22400718</v>
      </c>
      <c r="B45" s="13" t="s">
        <v>92</v>
      </c>
      <c r="C45" s="13" t="s">
        <v>82</v>
      </c>
      <c r="D45" s="11">
        <v>0.79166666666666663</v>
      </c>
      <c r="E45" s="9" t="str">
        <f>HYPERLINK("https://www.nba.com/stats/player/1641709/boxscores-traditional", "Ausar Thompson")</f>
        <v>Ausar Thompson</v>
      </c>
      <c r="F45">
        <v>14.2</v>
      </c>
      <c r="G45" s="4">
        <v>6.524</v>
      </c>
      <c r="H45" s="3">
        <v>0.73890999999999996</v>
      </c>
      <c r="I45" s="3">
        <v>0.68793000000000004</v>
      </c>
      <c r="J45" s="3">
        <v>0.63307000000000002</v>
      </c>
      <c r="K45" s="3">
        <v>0.57142000000000004</v>
      </c>
      <c r="L45" s="3">
        <v>0.51197000000000004</v>
      </c>
      <c r="M45" s="3">
        <v>0.45223999999999998</v>
      </c>
      <c r="N45" s="3">
        <v>0.38973999999999998</v>
      </c>
      <c r="O45" s="3">
        <v>0.33360000000000001</v>
      </c>
      <c r="P45" s="3">
        <v>0.28095999999999999</v>
      </c>
      <c r="Q45" s="3">
        <v>0.22964999999999999</v>
      </c>
      <c r="R45" s="3">
        <v>0.18673000000000001</v>
      </c>
      <c r="S45" s="3">
        <v>0.14917</v>
      </c>
      <c r="T45" s="3">
        <v>0.11507000000000001</v>
      </c>
      <c r="U45" s="3">
        <v>8.8510000000000005E-2</v>
      </c>
      <c r="V45" s="3">
        <v>6.6809999999999994E-2</v>
      </c>
      <c r="W45" s="3">
        <v>4.8460000000000003E-2</v>
      </c>
      <c r="X45" s="3">
        <v>3.5150000000000001E-2</v>
      </c>
      <c r="Y45" s="3">
        <v>2.5000000000000001E-2</v>
      </c>
      <c r="Z45" s="3">
        <v>1.7000000000000001E-2</v>
      </c>
      <c r="AA45" s="3">
        <v>1.1599999999999999E-2</v>
      </c>
      <c r="AB45" s="3">
        <v>7.7600000000000004E-3</v>
      </c>
      <c r="AC45" s="3">
        <v>4.9399999999999999E-3</v>
      </c>
      <c r="AD45" s="3">
        <v>3.1700000000000001E-3</v>
      </c>
      <c r="AE45" s="3">
        <v>1.99E-3</v>
      </c>
      <c r="AF45" s="3">
        <v>1.2199999999999999E-3</v>
      </c>
      <c r="AG45" s="3">
        <v>7.1000000000000002E-4</v>
      </c>
      <c r="AH45" s="3">
        <v>4.2000000000000002E-4</v>
      </c>
      <c r="AI45" s="3">
        <v>2.4000000000000001E-4</v>
      </c>
      <c r="AJ45" s="3">
        <v>1.2999999999999999E-4</v>
      </c>
      <c r="AK45" s="3">
        <v>6.9999999999999994E-5</v>
      </c>
      <c r="AL45" s="3">
        <v>4.0000000000000003E-5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5">
        <f>P_A_R[[#This Row],[10+]]-P_A_R[[#This Row],[11+]]</f>
        <v>5.0979999999999914E-2</v>
      </c>
      <c r="BG45" s="5">
        <f>P_A_R[[#This Row],[11+]]-P_A_R[[#This Row],[12+]]</f>
        <v>5.486000000000002E-2</v>
      </c>
      <c r="BH45" s="5">
        <f>P_A_R[[#This Row],[12+]]-P_A_R[[#This Row],[13+]]</f>
        <v>6.1649999999999983E-2</v>
      </c>
      <c r="BI45" s="5">
        <f>P_A_R[[#This Row],[13+]]-P_A_R[[#This Row],[14+]]</f>
        <v>5.9450000000000003E-2</v>
      </c>
      <c r="BJ45" s="5">
        <f>P_A_R[[#This Row],[14+]]-P_A_R[[#This Row],[15+]]</f>
        <v>5.9730000000000061E-2</v>
      </c>
      <c r="BK45" s="5">
        <f>P_A_R[[#This Row],[15+]]-P_A_R[[#This Row],[16+]]</f>
        <v>6.25E-2</v>
      </c>
      <c r="BL45" s="5">
        <f>P_A_R[[#This Row],[16+]]-P_A_R[[#This Row],[17+]]</f>
        <v>5.6139999999999968E-2</v>
      </c>
      <c r="BM45" s="5">
        <f>P_A_R[[#This Row],[17+]]-P_A_R[[#This Row],[18+]]</f>
        <v>5.264000000000002E-2</v>
      </c>
      <c r="BN45" s="5">
        <f>P_A_R[[#This Row],[18+]]-P_A_R[[#This Row],[19+]]</f>
        <v>5.1309999999999995E-2</v>
      </c>
      <c r="BO45" s="5">
        <f>P_A_R[[#This Row],[19+]]-P_A_R[[#This Row],[20+]]</f>
        <v>4.2919999999999986E-2</v>
      </c>
      <c r="BP45" s="5">
        <f>P_A_R[[#This Row],[20+]]-P_A_R[[#This Row],[21+]]</f>
        <v>3.756000000000001E-2</v>
      </c>
      <c r="BQ45" s="5">
        <f>P_A_R[[#This Row],[21+]]-P_A_R[[#This Row],[22+]]</f>
        <v>3.4099999999999991E-2</v>
      </c>
      <c r="BR45" s="5">
        <f>P_A_R[[#This Row],[22+]]-P_A_R[[#This Row],[23+]]</f>
        <v>2.656E-2</v>
      </c>
      <c r="BS45" s="5">
        <f>P_A_R[[#This Row],[23+]]-P_A_R[[#This Row],[24+]]</f>
        <v>2.1700000000000011E-2</v>
      </c>
      <c r="BT45" s="5">
        <f>P_A_R[[#This Row],[24+]]-P_A_R[[#This Row],[25+]]</f>
        <v>1.8349999999999991E-2</v>
      </c>
      <c r="BU45" s="5">
        <f>P_A_R[[#This Row],[25+]]-P_A_R[[#This Row],[26+]]</f>
        <v>1.3310000000000002E-2</v>
      </c>
      <c r="BV45" s="5">
        <f>P_A_R[[#This Row],[26+]]-P_A_R[[#This Row],[27+]]</f>
        <v>1.0149999999999999E-2</v>
      </c>
      <c r="BW45" s="5">
        <f>P_A_R[[#This Row],[27+]]-P_A_R[[#This Row],[28+]]</f>
        <v>8.0000000000000002E-3</v>
      </c>
      <c r="BX45" s="5">
        <f>P_A_R[[#This Row],[28+]]-P_A_R[[#This Row],[29+]]</f>
        <v>5.400000000000002E-3</v>
      </c>
      <c r="BY45" s="5">
        <f>P_A_R[[#This Row],[29+]]-P_A_R[[#This Row],[30+]]</f>
        <v>3.8399999999999988E-3</v>
      </c>
      <c r="BZ45" s="5">
        <f>P_A_R[[#This Row],[30+]]-P_A_R[[#This Row],[31+]]</f>
        <v>2.8200000000000005E-3</v>
      </c>
      <c r="CA45" s="5">
        <f>P_A_R[[#This Row],[31+]]-P_A_R[[#This Row],[32+]]</f>
        <v>1.7699999999999999E-3</v>
      </c>
      <c r="CB45" s="5">
        <f>P_A_R[[#This Row],[32+]]-P_A_R[[#This Row],[33+]]</f>
        <v>1.1800000000000001E-3</v>
      </c>
      <c r="CC45" s="5">
        <f>P_A_R[[#This Row],[33+]]-P_A_R[[#This Row],[34+]]</f>
        <v>7.7000000000000007E-4</v>
      </c>
      <c r="CD45" s="5">
        <f>P_A_R[[#This Row],[34+]]-P_A_R[[#This Row],[35+]]</f>
        <v>5.0999999999999993E-4</v>
      </c>
      <c r="CE45" s="5">
        <f>P_A_R[[#This Row],[35+]]-P_A_R[[#This Row],[36+]]</f>
        <v>2.9E-4</v>
      </c>
      <c r="CF45" s="5">
        <f>P_A_R[[#This Row],[36+]]-P_A_R[[#This Row],[37+]]</f>
        <v>1.8000000000000001E-4</v>
      </c>
      <c r="CG45" s="5">
        <f>P_A_R[[#This Row],[37+]]-P_A_R[[#This Row],[38+]]</f>
        <v>1.1000000000000002E-4</v>
      </c>
      <c r="CH45" s="5">
        <f>P_A_R[[#This Row],[38+]]-P_A_R[[#This Row],[39+]]</f>
        <v>5.9999999999999995E-5</v>
      </c>
      <c r="CI45" s="5">
        <f>P_A_R[[#This Row],[39+]]-P_A_R[[#This Row],[40+]]</f>
        <v>2.9999999999999991E-5</v>
      </c>
      <c r="CJ45" s="5">
        <f>P_A_R[[#This Row],[40+]]-P_A_R[[#This Row],[41+]]</f>
        <v>4.0000000000000003E-5</v>
      </c>
      <c r="CK45" s="5">
        <f>P_A_R[[#This Row],[41+]]-P_A_R[[#This Row],[42+]]</f>
        <v>0</v>
      </c>
      <c r="CL45" s="5">
        <f>P_A_R[[#This Row],[42+]]-P_A_R[[#This Row],[43+]]</f>
        <v>0</v>
      </c>
      <c r="CM45" s="5">
        <f>P_A_R[[#This Row],[43+]]-P_A_R[[#This Row],[44+]]</f>
        <v>0</v>
      </c>
      <c r="CN45" s="5">
        <f>P_A_R[[#This Row],[44+]]-P_A_R[[#This Row],[45+]]</f>
        <v>0</v>
      </c>
      <c r="CO45" s="5">
        <f>P_A_R[[#This Row],[45+]]-P_A_R[[#This Row],[46+]]</f>
        <v>0</v>
      </c>
      <c r="CP45" s="5">
        <f>P_A_R[[#This Row],[46+]]-P_A_R[[#This Row],[47+]]</f>
        <v>0</v>
      </c>
      <c r="CQ45" s="5">
        <f>P_A_R[[#This Row],[47+]]-P_A_R[[#This Row],[48+]]</f>
        <v>0</v>
      </c>
      <c r="CR45" s="5">
        <f>P_A_R[[#This Row],[48+]]-P_A_R[[#This Row],[49+]]</f>
        <v>0</v>
      </c>
      <c r="CS45" s="5">
        <f>P_A_R[[#This Row],[49+]]-P_A_R[[#This Row],[50+]]</f>
        <v>0</v>
      </c>
      <c r="CT45" s="5">
        <f>P_A_R[[#This Row],[50+]]-P_A_R[[#This Row],[51+]]</f>
        <v>0</v>
      </c>
      <c r="CU45" s="5">
        <f>P_A_R[[#This Row],[51+]]-P_A_R[[#This Row],[52+]]</f>
        <v>0</v>
      </c>
      <c r="CV45" s="5">
        <f>P_A_R[[#This Row],[52+]]-P_A_R[[#This Row],[53+]]</f>
        <v>0</v>
      </c>
      <c r="CW45" s="5">
        <f>P_A_R[[#This Row],[53+]]-P_A_R[[#This Row],[54+]]</f>
        <v>0</v>
      </c>
      <c r="CX45" s="5">
        <f>P_A_R[[#This Row],[54+]]-P_A_R[[#This Row],[55+]]</f>
        <v>0</v>
      </c>
      <c r="CY45" s="5">
        <f>P_A_R[[#This Row],[55+]]-P_A_R[[#This Row],[56+]]</f>
        <v>0</v>
      </c>
      <c r="CZ45" s="5">
        <f>P_A_R[[#This Row],[56+]]-P_A_R[[#This Row],[57+]]</f>
        <v>0</v>
      </c>
      <c r="DA45" s="5">
        <f>P_A_R[[#This Row],[57+]]-P_A_R[[#This Row],[58+]]</f>
        <v>0</v>
      </c>
      <c r="DB45" s="5">
        <f>P_A_R[[#This Row],[58+]]-P_A_R[[#This Row],[59+]]</f>
        <v>0</v>
      </c>
    </row>
    <row r="46" spans="1:106" x14ac:dyDescent="0.25">
      <c r="A46" s="10">
        <v>22400718</v>
      </c>
      <c r="B46" s="13" t="s">
        <v>92</v>
      </c>
      <c r="C46" s="13" t="s">
        <v>82</v>
      </c>
      <c r="D46" s="11">
        <v>0.79166666666666663</v>
      </c>
      <c r="E46" s="9" t="str">
        <f>HYPERLINK("https://www.nba.com/stats/player/1630191/boxscores-traditional", "Isaiah Stewart")</f>
        <v>Isaiah Stewart</v>
      </c>
      <c r="F46">
        <v>12</v>
      </c>
      <c r="G46" s="4">
        <v>4.05</v>
      </c>
      <c r="H46" s="3">
        <v>0.68793000000000004</v>
      </c>
      <c r="I46" s="3">
        <v>0.59870999999999996</v>
      </c>
      <c r="J46" s="3">
        <v>0.5</v>
      </c>
      <c r="K46" s="3">
        <v>0.40128999999999998</v>
      </c>
      <c r="L46" s="3">
        <v>0.31207000000000001</v>
      </c>
      <c r="M46" s="3">
        <v>0.22964999999999999</v>
      </c>
      <c r="N46" s="3">
        <v>0.16109000000000001</v>
      </c>
      <c r="O46" s="3">
        <v>0.10935</v>
      </c>
      <c r="P46" s="3">
        <v>6.9440000000000002E-2</v>
      </c>
      <c r="Q46" s="3">
        <v>4.1820000000000003E-2</v>
      </c>
      <c r="R46" s="3">
        <v>2.385E-2</v>
      </c>
      <c r="S46" s="3">
        <v>1.321E-2</v>
      </c>
      <c r="T46" s="3">
        <v>6.7600000000000004E-3</v>
      </c>
      <c r="U46" s="3">
        <v>3.2599999999999999E-3</v>
      </c>
      <c r="V46" s="3">
        <v>1.5399999999999999E-3</v>
      </c>
      <c r="W46" s="3">
        <v>6.6E-4</v>
      </c>
      <c r="X46" s="3">
        <v>2.7E-4</v>
      </c>
      <c r="Y46" s="3">
        <v>1.1E-4</v>
      </c>
      <c r="Z46" s="3">
        <v>4.0000000000000003E-5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5">
        <f>P_A_R[[#This Row],[10+]]-P_A_R[[#This Row],[11+]]</f>
        <v>8.9220000000000077E-2</v>
      </c>
      <c r="BG46" s="5">
        <f>P_A_R[[#This Row],[11+]]-P_A_R[[#This Row],[12+]]</f>
        <v>9.8709999999999964E-2</v>
      </c>
      <c r="BH46" s="5">
        <f>P_A_R[[#This Row],[12+]]-P_A_R[[#This Row],[13+]]</f>
        <v>9.871000000000002E-2</v>
      </c>
      <c r="BI46" s="5">
        <f>P_A_R[[#This Row],[13+]]-P_A_R[[#This Row],[14+]]</f>
        <v>8.9219999999999966E-2</v>
      </c>
      <c r="BJ46" s="5">
        <f>P_A_R[[#This Row],[14+]]-P_A_R[[#This Row],[15+]]</f>
        <v>8.2420000000000021E-2</v>
      </c>
      <c r="BK46" s="5">
        <f>P_A_R[[#This Row],[15+]]-P_A_R[[#This Row],[16+]]</f>
        <v>6.8559999999999982E-2</v>
      </c>
      <c r="BL46" s="5">
        <f>P_A_R[[#This Row],[16+]]-P_A_R[[#This Row],[17+]]</f>
        <v>5.1740000000000008E-2</v>
      </c>
      <c r="BM46" s="5">
        <f>P_A_R[[#This Row],[17+]]-P_A_R[[#This Row],[18+]]</f>
        <v>3.9910000000000001E-2</v>
      </c>
      <c r="BN46" s="5">
        <f>P_A_R[[#This Row],[18+]]-P_A_R[[#This Row],[19+]]</f>
        <v>2.7619999999999999E-2</v>
      </c>
      <c r="BO46" s="5">
        <f>P_A_R[[#This Row],[19+]]-P_A_R[[#This Row],[20+]]</f>
        <v>1.7970000000000003E-2</v>
      </c>
      <c r="BP46" s="5">
        <f>P_A_R[[#This Row],[20+]]-P_A_R[[#This Row],[21+]]</f>
        <v>1.064E-2</v>
      </c>
      <c r="BQ46" s="5">
        <f>P_A_R[[#This Row],[21+]]-P_A_R[[#This Row],[22+]]</f>
        <v>6.4499999999999991E-3</v>
      </c>
      <c r="BR46" s="5">
        <f>P_A_R[[#This Row],[22+]]-P_A_R[[#This Row],[23+]]</f>
        <v>3.5000000000000005E-3</v>
      </c>
      <c r="BS46" s="5">
        <f>P_A_R[[#This Row],[23+]]-P_A_R[[#This Row],[24+]]</f>
        <v>1.72E-3</v>
      </c>
      <c r="BT46" s="5">
        <f>P_A_R[[#This Row],[24+]]-P_A_R[[#This Row],[25+]]</f>
        <v>8.7999999999999992E-4</v>
      </c>
      <c r="BU46" s="5">
        <f>P_A_R[[#This Row],[25+]]-P_A_R[[#This Row],[26+]]</f>
        <v>3.8999999999999999E-4</v>
      </c>
      <c r="BV46" s="5">
        <f>P_A_R[[#This Row],[26+]]-P_A_R[[#This Row],[27+]]</f>
        <v>1.5999999999999999E-4</v>
      </c>
      <c r="BW46" s="5">
        <f>P_A_R[[#This Row],[27+]]-P_A_R[[#This Row],[28+]]</f>
        <v>6.9999999999999994E-5</v>
      </c>
      <c r="BX46" s="5">
        <f>P_A_R[[#This Row],[28+]]-P_A_R[[#This Row],[29+]]</f>
        <v>4.0000000000000003E-5</v>
      </c>
      <c r="BY46" s="5">
        <f>P_A_R[[#This Row],[29+]]-P_A_R[[#This Row],[30+]]</f>
        <v>0</v>
      </c>
      <c r="BZ46" s="5">
        <f>P_A_R[[#This Row],[30+]]-P_A_R[[#This Row],[31+]]</f>
        <v>0</v>
      </c>
      <c r="CA46" s="5">
        <f>P_A_R[[#This Row],[31+]]-P_A_R[[#This Row],[32+]]</f>
        <v>0</v>
      </c>
      <c r="CB46" s="5">
        <f>P_A_R[[#This Row],[32+]]-P_A_R[[#This Row],[33+]]</f>
        <v>0</v>
      </c>
      <c r="CC46" s="5">
        <f>P_A_R[[#This Row],[33+]]-P_A_R[[#This Row],[34+]]</f>
        <v>0</v>
      </c>
      <c r="CD46" s="5">
        <f>P_A_R[[#This Row],[34+]]-P_A_R[[#This Row],[35+]]</f>
        <v>0</v>
      </c>
      <c r="CE46" s="5">
        <f>P_A_R[[#This Row],[35+]]-P_A_R[[#This Row],[36+]]</f>
        <v>0</v>
      </c>
      <c r="CF46" s="5">
        <f>P_A_R[[#This Row],[36+]]-P_A_R[[#This Row],[37+]]</f>
        <v>0</v>
      </c>
      <c r="CG46" s="5">
        <f>P_A_R[[#This Row],[37+]]-P_A_R[[#This Row],[38+]]</f>
        <v>0</v>
      </c>
      <c r="CH46" s="5">
        <f>P_A_R[[#This Row],[38+]]-P_A_R[[#This Row],[39+]]</f>
        <v>0</v>
      </c>
      <c r="CI46" s="5">
        <f>P_A_R[[#This Row],[39+]]-P_A_R[[#This Row],[40+]]</f>
        <v>0</v>
      </c>
      <c r="CJ46" s="5">
        <f>P_A_R[[#This Row],[40+]]-P_A_R[[#This Row],[41+]]</f>
        <v>0</v>
      </c>
      <c r="CK46" s="5">
        <f>P_A_R[[#This Row],[41+]]-P_A_R[[#This Row],[42+]]</f>
        <v>0</v>
      </c>
      <c r="CL46" s="5">
        <f>P_A_R[[#This Row],[42+]]-P_A_R[[#This Row],[43+]]</f>
        <v>0</v>
      </c>
      <c r="CM46" s="5">
        <f>P_A_R[[#This Row],[43+]]-P_A_R[[#This Row],[44+]]</f>
        <v>0</v>
      </c>
      <c r="CN46" s="5">
        <f>P_A_R[[#This Row],[44+]]-P_A_R[[#This Row],[45+]]</f>
        <v>0</v>
      </c>
      <c r="CO46" s="5">
        <f>P_A_R[[#This Row],[45+]]-P_A_R[[#This Row],[46+]]</f>
        <v>0</v>
      </c>
      <c r="CP46" s="5">
        <f>P_A_R[[#This Row],[46+]]-P_A_R[[#This Row],[47+]]</f>
        <v>0</v>
      </c>
      <c r="CQ46" s="5">
        <f>P_A_R[[#This Row],[47+]]-P_A_R[[#This Row],[48+]]</f>
        <v>0</v>
      </c>
      <c r="CR46" s="5">
        <f>P_A_R[[#This Row],[48+]]-P_A_R[[#This Row],[49+]]</f>
        <v>0</v>
      </c>
      <c r="CS46" s="5">
        <f>P_A_R[[#This Row],[49+]]-P_A_R[[#This Row],[50+]]</f>
        <v>0</v>
      </c>
      <c r="CT46" s="5">
        <f>P_A_R[[#This Row],[50+]]-P_A_R[[#This Row],[51+]]</f>
        <v>0</v>
      </c>
      <c r="CU46" s="5">
        <f>P_A_R[[#This Row],[51+]]-P_A_R[[#This Row],[52+]]</f>
        <v>0</v>
      </c>
      <c r="CV46" s="5">
        <f>P_A_R[[#This Row],[52+]]-P_A_R[[#This Row],[53+]]</f>
        <v>0</v>
      </c>
      <c r="CW46" s="5">
        <f>P_A_R[[#This Row],[53+]]-P_A_R[[#This Row],[54+]]</f>
        <v>0</v>
      </c>
      <c r="CX46" s="5">
        <f>P_A_R[[#This Row],[54+]]-P_A_R[[#This Row],[55+]]</f>
        <v>0</v>
      </c>
      <c r="CY46" s="5">
        <f>P_A_R[[#This Row],[55+]]-P_A_R[[#This Row],[56+]]</f>
        <v>0</v>
      </c>
      <c r="CZ46" s="5">
        <f>P_A_R[[#This Row],[56+]]-P_A_R[[#This Row],[57+]]</f>
        <v>0</v>
      </c>
      <c r="DA46" s="5">
        <f>P_A_R[[#This Row],[57+]]-P_A_R[[#This Row],[58+]]</f>
        <v>0</v>
      </c>
      <c r="DB46" s="5">
        <f>P_A_R[[#This Row],[58+]]-P_A_R[[#This Row],[59+]]</f>
        <v>0</v>
      </c>
    </row>
    <row r="47" spans="1:106" x14ac:dyDescent="0.25">
      <c r="A47" s="10">
        <v>22400718</v>
      </c>
      <c r="B47" s="13" t="s">
        <v>92</v>
      </c>
      <c r="C47" s="13" t="s">
        <v>82</v>
      </c>
      <c r="D47" s="11">
        <v>0.79166666666666663</v>
      </c>
      <c r="E47" s="9" t="str">
        <f>HYPERLINK("https://www.nba.com/stats/player/1631323/boxscores-traditional", "Simone Fontecchio")</f>
        <v>Simone Fontecchio</v>
      </c>
      <c r="F47">
        <v>9.1999999999999993</v>
      </c>
      <c r="G47" s="4">
        <v>3.8679999999999999</v>
      </c>
      <c r="H47" s="3">
        <v>0.41682999999999998</v>
      </c>
      <c r="I47" s="3">
        <v>0.31918000000000002</v>
      </c>
      <c r="J47" s="3">
        <v>0.23576</v>
      </c>
      <c r="K47" s="3">
        <v>0.16353999999999999</v>
      </c>
      <c r="L47" s="3">
        <v>0.10749</v>
      </c>
      <c r="M47" s="3">
        <v>6.6809999999999994E-2</v>
      </c>
      <c r="N47" s="3">
        <v>3.9199999999999999E-2</v>
      </c>
      <c r="O47" s="3">
        <v>2.1690000000000001E-2</v>
      </c>
      <c r="P47" s="3">
        <v>1.1299999999999999E-2</v>
      </c>
      <c r="Q47" s="3">
        <v>5.7000000000000002E-3</v>
      </c>
      <c r="R47" s="3">
        <v>2.64E-3</v>
      </c>
      <c r="S47" s="3">
        <v>1.14E-3</v>
      </c>
      <c r="T47" s="3">
        <v>4.6999999999999999E-4</v>
      </c>
      <c r="U47" s="3">
        <v>1.8000000000000001E-4</v>
      </c>
      <c r="V47" s="3">
        <v>6.0000000000000002E-5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5">
        <f>P_A_R[[#This Row],[10+]]-P_A_R[[#This Row],[11+]]</f>
        <v>9.7649999999999959E-2</v>
      </c>
      <c r="BG47" s="5">
        <f>P_A_R[[#This Row],[11+]]-P_A_R[[#This Row],[12+]]</f>
        <v>8.3420000000000022E-2</v>
      </c>
      <c r="BH47" s="5">
        <f>P_A_R[[#This Row],[12+]]-P_A_R[[#This Row],[13+]]</f>
        <v>7.2220000000000006E-2</v>
      </c>
      <c r="BI47" s="5">
        <f>P_A_R[[#This Row],[13+]]-P_A_R[[#This Row],[14+]]</f>
        <v>5.6049999999999989E-2</v>
      </c>
      <c r="BJ47" s="5">
        <f>P_A_R[[#This Row],[14+]]-P_A_R[[#This Row],[15+]]</f>
        <v>4.0680000000000008E-2</v>
      </c>
      <c r="BK47" s="5">
        <f>P_A_R[[#This Row],[15+]]-P_A_R[[#This Row],[16+]]</f>
        <v>2.7609999999999996E-2</v>
      </c>
      <c r="BL47" s="5">
        <f>P_A_R[[#This Row],[16+]]-P_A_R[[#This Row],[17+]]</f>
        <v>1.7509999999999998E-2</v>
      </c>
      <c r="BM47" s="5">
        <f>P_A_R[[#This Row],[17+]]-P_A_R[[#This Row],[18+]]</f>
        <v>1.0390000000000002E-2</v>
      </c>
      <c r="BN47" s="5">
        <f>P_A_R[[#This Row],[18+]]-P_A_R[[#This Row],[19+]]</f>
        <v>5.5999999999999991E-3</v>
      </c>
      <c r="BO47" s="5">
        <f>P_A_R[[#This Row],[19+]]-P_A_R[[#This Row],[20+]]</f>
        <v>3.0600000000000002E-3</v>
      </c>
      <c r="BP47" s="5">
        <f>P_A_R[[#This Row],[20+]]-P_A_R[[#This Row],[21+]]</f>
        <v>1.5E-3</v>
      </c>
      <c r="BQ47" s="5">
        <f>P_A_R[[#This Row],[21+]]-P_A_R[[#This Row],[22+]]</f>
        <v>6.7000000000000002E-4</v>
      </c>
      <c r="BR47" s="5">
        <f>P_A_R[[#This Row],[22+]]-P_A_R[[#This Row],[23+]]</f>
        <v>2.9E-4</v>
      </c>
      <c r="BS47" s="5">
        <f>P_A_R[[#This Row],[23+]]-P_A_R[[#This Row],[24+]]</f>
        <v>1.2000000000000002E-4</v>
      </c>
      <c r="BT47" s="5">
        <f>P_A_R[[#This Row],[24+]]-P_A_R[[#This Row],[25+]]</f>
        <v>6.0000000000000002E-5</v>
      </c>
      <c r="BU47" s="5">
        <f>P_A_R[[#This Row],[25+]]-P_A_R[[#This Row],[26+]]</f>
        <v>0</v>
      </c>
      <c r="BV47" s="5">
        <f>P_A_R[[#This Row],[26+]]-P_A_R[[#This Row],[27+]]</f>
        <v>0</v>
      </c>
      <c r="BW47" s="5">
        <f>P_A_R[[#This Row],[27+]]-P_A_R[[#This Row],[28+]]</f>
        <v>0</v>
      </c>
      <c r="BX47" s="5">
        <f>P_A_R[[#This Row],[28+]]-P_A_R[[#This Row],[29+]]</f>
        <v>0</v>
      </c>
      <c r="BY47" s="5">
        <f>P_A_R[[#This Row],[29+]]-P_A_R[[#This Row],[30+]]</f>
        <v>0</v>
      </c>
      <c r="BZ47" s="5">
        <f>P_A_R[[#This Row],[30+]]-P_A_R[[#This Row],[31+]]</f>
        <v>0</v>
      </c>
      <c r="CA47" s="5">
        <f>P_A_R[[#This Row],[31+]]-P_A_R[[#This Row],[32+]]</f>
        <v>0</v>
      </c>
      <c r="CB47" s="5">
        <f>P_A_R[[#This Row],[32+]]-P_A_R[[#This Row],[33+]]</f>
        <v>0</v>
      </c>
      <c r="CC47" s="5">
        <f>P_A_R[[#This Row],[33+]]-P_A_R[[#This Row],[34+]]</f>
        <v>0</v>
      </c>
      <c r="CD47" s="5">
        <f>P_A_R[[#This Row],[34+]]-P_A_R[[#This Row],[35+]]</f>
        <v>0</v>
      </c>
      <c r="CE47" s="5">
        <f>P_A_R[[#This Row],[35+]]-P_A_R[[#This Row],[36+]]</f>
        <v>0</v>
      </c>
      <c r="CF47" s="5">
        <f>P_A_R[[#This Row],[36+]]-P_A_R[[#This Row],[37+]]</f>
        <v>0</v>
      </c>
      <c r="CG47" s="5">
        <f>P_A_R[[#This Row],[37+]]-P_A_R[[#This Row],[38+]]</f>
        <v>0</v>
      </c>
      <c r="CH47" s="5">
        <f>P_A_R[[#This Row],[38+]]-P_A_R[[#This Row],[39+]]</f>
        <v>0</v>
      </c>
      <c r="CI47" s="5">
        <f>P_A_R[[#This Row],[39+]]-P_A_R[[#This Row],[40+]]</f>
        <v>0</v>
      </c>
      <c r="CJ47" s="5">
        <f>P_A_R[[#This Row],[40+]]-P_A_R[[#This Row],[41+]]</f>
        <v>0</v>
      </c>
      <c r="CK47" s="5">
        <f>P_A_R[[#This Row],[41+]]-P_A_R[[#This Row],[42+]]</f>
        <v>0</v>
      </c>
      <c r="CL47" s="5">
        <f>P_A_R[[#This Row],[42+]]-P_A_R[[#This Row],[43+]]</f>
        <v>0</v>
      </c>
      <c r="CM47" s="5">
        <f>P_A_R[[#This Row],[43+]]-P_A_R[[#This Row],[44+]]</f>
        <v>0</v>
      </c>
      <c r="CN47" s="5">
        <f>P_A_R[[#This Row],[44+]]-P_A_R[[#This Row],[45+]]</f>
        <v>0</v>
      </c>
      <c r="CO47" s="5">
        <f>P_A_R[[#This Row],[45+]]-P_A_R[[#This Row],[46+]]</f>
        <v>0</v>
      </c>
      <c r="CP47" s="5">
        <f>P_A_R[[#This Row],[46+]]-P_A_R[[#This Row],[47+]]</f>
        <v>0</v>
      </c>
      <c r="CQ47" s="5">
        <f>P_A_R[[#This Row],[47+]]-P_A_R[[#This Row],[48+]]</f>
        <v>0</v>
      </c>
      <c r="CR47" s="5">
        <f>P_A_R[[#This Row],[48+]]-P_A_R[[#This Row],[49+]]</f>
        <v>0</v>
      </c>
      <c r="CS47" s="5">
        <f>P_A_R[[#This Row],[49+]]-P_A_R[[#This Row],[50+]]</f>
        <v>0</v>
      </c>
      <c r="CT47" s="5">
        <f>P_A_R[[#This Row],[50+]]-P_A_R[[#This Row],[51+]]</f>
        <v>0</v>
      </c>
      <c r="CU47" s="5">
        <f>P_A_R[[#This Row],[51+]]-P_A_R[[#This Row],[52+]]</f>
        <v>0</v>
      </c>
      <c r="CV47" s="5">
        <f>P_A_R[[#This Row],[52+]]-P_A_R[[#This Row],[53+]]</f>
        <v>0</v>
      </c>
      <c r="CW47" s="5">
        <f>P_A_R[[#This Row],[53+]]-P_A_R[[#This Row],[54+]]</f>
        <v>0</v>
      </c>
      <c r="CX47" s="5">
        <f>P_A_R[[#This Row],[54+]]-P_A_R[[#This Row],[55+]]</f>
        <v>0</v>
      </c>
      <c r="CY47" s="5">
        <f>P_A_R[[#This Row],[55+]]-P_A_R[[#This Row],[56+]]</f>
        <v>0</v>
      </c>
      <c r="CZ47" s="5">
        <f>P_A_R[[#This Row],[56+]]-P_A_R[[#This Row],[57+]]</f>
        <v>0</v>
      </c>
      <c r="DA47" s="5">
        <f>P_A_R[[#This Row],[57+]]-P_A_R[[#This Row],[58+]]</f>
        <v>0</v>
      </c>
      <c r="DB47" s="5">
        <f>P_A_R[[#This Row],[58+]]-P_A_R[[#This Row],[59+]]</f>
        <v>0</v>
      </c>
    </row>
    <row r="48" spans="1:106" x14ac:dyDescent="0.25">
      <c r="A48" s="10">
        <v>22400719</v>
      </c>
      <c r="B48" s="13" t="s">
        <v>93</v>
      </c>
      <c r="C48" s="13" t="s">
        <v>94</v>
      </c>
      <c r="D48" s="11">
        <v>0.79166666666666663</v>
      </c>
      <c r="E48" s="9" t="str">
        <f>HYPERLINK("https://www.nba.com/stats/player/1630552/boxscores-traditional", "Jalen Johnson")</f>
        <v>Jalen Johnson</v>
      </c>
      <c r="F48">
        <v>27.4</v>
      </c>
      <c r="G48" s="4">
        <v>2.9390000000000001</v>
      </c>
      <c r="H48" s="3">
        <v>1</v>
      </c>
      <c r="I48" s="3">
        <v>1</v>
      </c>
      <c r="J48" s="3">
        <v>1</v>
      </c>
      <c r="K48" s="3">
        <v>1</v>
      </c>
      <c r="L48" s="3">
        <v>1</v>
      </c>
      <c r="M48" s="3">
        <v>1</v>
      </c>
      <c r="N48" s="3">
        <v>0.99995000000000001</v>
      </c>
      <c r="O48" s="3">
        <v>0.99980000000000002</v>
      </c>
      <c r="P48" s="3">
        <v>0.99931000000000003</v>
      </c>
      <c r="Q48" s="3">
        <v>0.99787999999999999</v>
      </c>
      <c r="R48" s="3">
        <v>0.99412999999999996</v>
      </c>
      <c r="S48" s="3">
        <v>0.98536999999999997</v>
      </c>
      <c r="T48" s="3">
        <v>0.96711999999999998</v>
      </c>
      <c r="U48" s="3">
        <v>0.93318999999999996</v>
      </c>
      <c r="V48" s="3">
        <v>0.87697999999999998</v>
      </c>
      <c r="W48" s="3">
        <v>0.79388999999999998</v>
      </c>
      <c r="X48" s="3">
        <v>0.68439000000000005</v>
      </c>
      <c r="Y48" s="3">
        <v>0.55567</v>
      </c>
      <c r="Z48" s="3">
        <v>0.42074</v>
      </c>
      <c r="AA48" s="3">
        <v>0.29459999999999997</v>
      </c>
      <c r="AB48" s="3">
        <v>0.18942999999999999</v>
      </c>
      <c r="AC48" s="3">
        <v>0.11123</v>
      </c>
      <c r="AD48" s="3">
        <v>5.8209999999999998E-2</v>
      </c>
      <c r="AE48" s="3">
        <v>2.8070000000000001E-2</v>
      </c>
      <c r="AF48" s="3">
        <v>1.222E-2</v>
      </c>
      <c r="AG48" s="3">
        <v>4.7999999999999996E-3</v>
      </c>
      <c r="AH48" s="3">
        <v>1.6900000000000001E-3</v>
      </c>
      <c r="AI48" s="3">
        <v>5.4000000000000001E-4</v>
      </c>
      <c r="AJ48" s="3">
        <v>1.4999999999999999E-4</v>
      </c>
      <c r="AK48" s="3">
        <v>4.0000000000000003E-5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5">
        <f>P_A_R[[#This Row],[10+]]-P_A_R[[#This Row],[11+]]</f>
        <v>0</v>
      </c>
      <c r="BG48" s="5">
        <f>P_A_R[[#This Row],[11+]]-P_A_R[[#This Row],[12+]]</f>
        <v>0</v>
      </c>
      <c r="BH48" s="5">
        <f>P_A_R[[#This Row],[12+]]-P_A_R[[#This Row],[13+]]</f>
        <v>0</v>
      </c>
      <c r="BI48" s="5">
        <f>P_A_R[[#This Row],[13+]]-P_A_R[[#This Row],[14+]]</f>
        <v>0</v>
      </c>
      <c r="BJ48" s="5">
        <f>P_A_R[[#This Row],[14+]]-P_A_R[[#This Row],[15+]]</f>
        <v>0</v>
      </c>
      <c r="BK48" s="5">
        <f>P_A_R[[#This Row],[15+]]-P_A_R[[#This Row],[16+]]</f>
        <v>4.9999999999994493E-5</v>
      </c>
      <c r="BL48" s="5">
        <f>P_A_R[[#This Row],[16+]]-P_A_R[[#This Row],[17+]]</f>
        <v>1.4999999999998348E-4</v>
      </c>
      <c r="BM48" s="5">
        <f>P_A_R[[#This Row],[17+]]-P_A_R[[#This Row],[18+]]</f>
        <v>4.8999999999999044E-4</v>
      </c>
      <c r="BN48" s="5">
        <f>P_A_R[[#This Row],[18+]]-P_A_R[[#This Row],[19+]]</f>
        <v>1.4300000000000423E-3</v>
      </c>
      <c r="BO48" s="5">
        <f>P_A_R[[#This Row],[19+]]-P_A_R[[#This Row],[20+]]</f>
        <v>3.7500000000000311E-3</v>
      </c>
      <c r="BP48" s="5">
        <f>P_A_R[[#This Row],[20+]]-P_A_R[[#This Row],[21+]]</f>
        <v>8.75999999999999E-3</v>
      </c>
      <c r="BQ48" s="5">
        <f>P_A_R[[#This Row],[21+]]-P_A_R[[#This Row],[22+]]</f>
        <v>1.8249999999999988E-2</v>
      </c>
      <c r="BR48" s="5">
        <f>P_A_R[[#This Row],[22+]]-P_A_R[[#This Row],[23+]]</f>
        <v>3.3930000000000016E-2</v>
      </c>
      <c r="BS48" s="5">
        <f>P_A_R[[#This Row],[23+]]-P_A_R[[#This Row],[24+]]</f>
        <v>5.6209999999999982E-2</v>
      </c>
      <c r="BT48" s="5">
        <f>P_A_R[[#This Row],[24+]]-P_A_R[[#This Row],[25+]]</f>
        <v>8.3089999999999997E-2</v>
      </c>
      <c r="BU48" s="5">
        <f>P_A_R[[#This Row],[25+]]-P_A_R[[#This Row],[26+]]</f>
        <v>0.10949999999999993</v>
      </c>
      <c r="BV48" s="5">
        <f>P_A_R[[#This Row],[26+]]-P_A_R[[#This Row],[27+]]</f>
        <v>0.12872000000000006</v>
      </c>
      <c r="BW48" s="5">
        <f>P_A_R[[#This Row],[27+]]-P_A_R[[#This Row],[28+]]</f>
        <v>0.13492999999999999</v>
      </c>
      <c r="BX48" s="5">
        <f>P_A_R[[#This Row],[28+]]-P_A_R[[#This Row],[29+]]</f>
        <v>0.12614000000000003</v>
      </c>
      <c r="BY48" s="5">
        <f>P_A_R[[#This Row],[29+]]-P_A_R[[#This Row],[30+]]</f>
        <v>0.10516999999999999</v>
      </c>
      <c r="BZ48" s="5">
        <f>P_A_R[[#This Row],[30+]]-P_A_R[[#This Row],[31+]]</f>
        <v>7.8199999999999992E-2</v>
      </c>
      <c r="CA48" s="5">
        <f>P_A_R[[#This Row],[31+]]-P_A_R[[#This Row],[32+]]</f>
        <v>5.3019999999999998E-2</v>
      </c>
      <c r="CB48" s="5">
        <f>P_A_R[[#This Row],[32+]]-P_A_R[[#This Row],[33+]]</f>
        <v>3.0139999999999997E-2</v>
      </c>
      <c r="CC48" s="5">
        <f>P_A_R[[#This Row],[33+]]-P_A_R[[#This Row],[34+]]</f>
        <v>1.5850000000000003E-2</v>
      </c>
      <c r="CD48" s="5">
        <f>P_A_R[[#This Row],[34+]]-P_A_R[[#This Row],[35+]]</f>
        <v>7.4200000000000004E-3</v>
      </c>
      <c r="CE48" s="5">
        <f>P_A_R[[#This Row],[35+]]-P_A_R[[#This Row],[36+]]</f>
        <v>3.1099999999999995E-3</v>
      </c>
      <c r="CF48" s="5">
        <f>P_A_R[[#This Row],[36+]]-P_A_R[[#This Row],[37+]]</f>
        <v>1.15E-3</v>
      </c>
      <c r="CG48" s="5">
        <f>P_A_R[[#This Row],[37+]]-P_A_R[[#This Row],[38+]]</f>
        <v>3.9000000000000005E-4</v>
      </c>
      <c r="CH48" s="5">
        <f>P_A_R[[#This Row],[38+]]-P_A_R[[#This Row],[39+]]</f>
        <v>1.0999999999999999E-4</v>
      </c>
      <c r="CI48" s="5">
        <f>P_A_R[[#This Row],[39+]]-P_A_R[[#This Row],[40+]]</f>
        <v>4.0000000000000003E-5</v>
      </c>
      <c r="CJ48" s="5">
        <f>P_A_R[[#This Row],[40+]]-P_A_R[[#This Row],[41+]]</f>
        <v>0</v>
      </c>
      <c r="CK48" s="5">
        <f>P_A_R[[#This Row],[41+]]-P_A_R[[#This Row],[42+]]</f>
        <v>0</v>
      </c>
      <c r="CL48" s="5">
        <f>P_A_R[[#This Row],[42+]]-P_A_R[[#This Row],[43+]]</f>
        <v>0</v>
      </c>
      <c r="CM48" s="5">
        <f>P_A_R[[#This Row],[43+]]-P_A_R[[#This Row],[44+]]</f>
        <v>0</v>
      </c>
      <c r="CN48" s="5">
        <f>P_A_R[[#This Row],[44+]]-P_A_R[[#This Row],[45+]]</f>
        <v>0</v>
      </c>
      <c r="CO48" s="5">
        <f>P_A_R[[#This Row],[45+]]-P_A_R[[#This Row],[46+]]</f>
        <v>0</v>
      </c>
      <c r="CP48" s="5">
        <f>P_A_R[[#This Row],[46+]]-P_A_R[[#This Row],[47+]]</f>
        <v>0</v>
      </c>
      <c r="CQ48" s="5">
        <f>P_A_R[[#This Row],[47+]]-P_A_R[[#This Row],[48+]]</f>
        <v>0</v>
      </c>
      <c r="CR48" s="5">
        <f>P_A_R[[#This Row],[48+]]-P_A_R[[#This Row],[49+]]</f>
        <v>0</v>
      </c>
      <c r="CS48" s="5">
        <f>P_A_R[[#This Row],[49+]]-P_A_R[[#This Row],[50+]]</f>
        <v>0</v>
      </c>
      <c r="CT48" s="5">
        <f>P_A_R[[#This Row],[50+]]-P_A_R[[#This Row],[51+]]</f>
        <v>0</v>
      </c>
      <c r="CU48" s="5">
        <f>P_A_R[[#This Row],[51+]]-P_A_R[[#This Row],[52+]]</f>
        <v>0</v>
      </c>
      <c r="CV48" s="5">
        <f>P_A_R[[#This Row],[52+]]-P_A_R[[#This Row],[53+]]</f>
        <v>0</v>
      </c>
      <c r="CW48" s="5">
        <f>P_A_R[[#This Row],[53+]]-P_A_R[[#This Row],[54+]]</f>
        <v>0</v>
      </c>
      <c r="CX48" s="5">
        <f>P_A_R[[#This Row],[54+]]-P_A_R[[#This Row],[55+]]</f>
        <v>0</v>
      </c>
      <c r="CY48" s="5">
        <f>P_A_R[[#This Row],[55+]]-P_A_R[[#This Row],[56+]]</f>
        <v>0</v>
      </c>
      <c r="CZ48" s="5">
        <f>P_A_R[[#This Row],[56+]]-P_A_R[[#This Row],[57+]]</f>
        <v>0</v>
      </c>
      <c r="DA48" s="5">
        <f>P_A_R[[#This Row],[57+]]-P_A_R[[#This Row],[58+]]</f>
        <v>0</v>
      </c>
      <c r="DB48" s="5">
        <f>P_A_R[[#This Row],[58+]]-P_A_R[[#This Row],[59+]]</f>
        <v>0</v>
      </c>
    </row>
    <row r="49" spans="1:106" x14ac:dyDescent="0.25">
      <c r="A49" s="10">
        <v>22400719</v>
      </c>
      <c r="B49" s="13" t="s">
        <v>93</v>
      </c>
      <c r="C49" s="13" t="s">
        <v>94</v>
      </c>
      <c r="D49" s="11">
        <v>0.79166666666666663</v>
      </c>
      <c r="E49" s="9" t="str">
        <f>HYPERLINK("https://www.nba.com/stats/player/1630700/boxscores-traditional", "Dyson Daniels")</f>
        <v>Dyson Daniels</v>
      </c>
      <c r="F49">
        <v>27</v>
      </c>
      <c r="G49" s="4">
        <v>4.6899999999999995</v>
      </c>
      <c r="H49" s="3">
        <v>0.99985000000000002</v>
      </c>
      <c r="I49" s="3">
        <v>0.99968000000000001</v>
      </c>
      <c r="J49" s="3">
        <v>0.99931000000000003</v>
      </c>
      <c r="K49" s="3">
        <v>0.99861</v>
      </c>
      <c r="L49" s="3">
        <v>0.99719999999999998</v>
      </c>
      <c r="M49" s="3">
        <v>0.99477000000000004</v>
      </c>
      <c r="N49" s="3">
        <v>0.99060999999999999</v>
      </c>
      <c r="O49" s="3">
        <v>0.98341000000000001</v>
      </c>
      <c r="P49" s="3">
        <v>0.97257000000000005</v>
      </c>
      <c r="Q49" s="3">
        <v>0.95637000000000005</v>
      </c>
      <c r="R49" s="3">
        <v>0.93189</v>
      </c>
      <c r="S49" s="3">
        <v>0.89973000000000003</v>
      </c>
      <c r="T49" s="3">
        <v>0.85768999999999995</v>
      </c>
      <c r="U49" s="3">
        <v>0.80234000000000005</v>
      </c>
      <c r="V49" s="3">
        <v>0.73890999999999996</v>
      </c>
      <c r="W49" s="3">
        <v>0.66639999999999999</v>
      </c>
      <c r="X49" s="3">
        <v>0.58316999999999997</v>
      </c>
      <c r="Y49" s="3">
        <v>0.5</v>
      </c>
      <c r="Z49" s="3">
        <v>0.41682999999999998</v>
      </c>
      <c r="AA49" s="3">
        <v>0.33360000000000001</v>
      </c>
      <c r="AB49" s="3">
        <v>0.26108999999999999</v>
      </c>
      <c r="AC49" s="3">
        <v>0.19766</v>
      </c>
      <c r="AD49" s="3">
        <v>0.14230999999999999</v>
      </c>
      <c r="AE49" s="3">
        <v>0.10027</v>
      </c>
      <c r="AF49" s="3">
        <v>6.8110000000000004E-2</v>
      </c>
      <c r="AG49" s="3">
        <v>4.3630000000000002E-2</v>
      </c>
      <c r="AH49" s="3">
        <v>2.743E-2</v>
      </c>
      <c r="AI49" s="3">
        <v>1.6590000000000001E-2</v>
      </c>
      <c r="AJ49" s="3">
        <v>9.3900000000000008E-3</v>
      </c>
      <c r="AK49" s="3">
        <v>5.2300000000000003E-3</v>
      </c>
      <c r="AL49" s="3">
        <v>2.8E-3</v>
      </c>
      <c r="AM49" s="3">
        <v>1.39E-3</v>
      </c>
      <c r="AN49" s="3">
        <v>6.8999999999999997E-4</v>
      </c>
      <c r="AO49" s="3">
        <v>3.2000000000000003E-4</v>
      </c>
      <c r="AP49" s="3">
        <v>1.4999999999999999E-4</v>
      </c>
      <c r="AQ49" s="3">
        <v>6.0000000000000002E-5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5">
        <f>P_A_R[[#This Row],[10+]]-P_A_R[[#This Row],[11+]]</f>
        <v>1.7000000000000348E-4</v>
      </c>
      <c r="BG49" s="5">
        <f>P_A_R[[#This Row],[11+]]-P_A_R[[#This Row],[12+]]</f>
        <v>3.6999999999998145E-4</v>
      </c>
      <c r="BH49" s="5">
        <f>P_A_R[[#This Row],[12+]]-P_A_R[[#This Row],[13+]]</f>
        <v>7.0000000000003393E-4</v>
      </c>
      <c r="BI49" s="5">
        <f>P_A_R[[#This Row],[13+]]-P_A_R[[#This Row],[14+]]</f>
        <v>1.4100000000000223E-3</v>
      </c>
      <c r="BJ49" s="5">
        <f>P_A_R[[#This Row],[14+]]-P_A_R[[#This Row],[15+]]</f>
        <v>2.4299999999999322E-3</v>
      </c>
      <c r="BK49" s="5">
        <f>P_A_R[[#This Row],[15+]]-P_A_R[[#This Row],[16+]]</f>
        <v>4.1600000000000525E-3</v>
      </c>
      <c r="BL49" s="5">
        <f>P_A_R[[#This Row],[16+]]-P_A_R[[#This Row],[17+]]</f>
        <v>7.1999999999999842E-3</v>
      </c>
      <c r="BM49" s="5">
        <f>P_A_R[[#This Row],[17+]]-P_A_R[[#This Row],[18+]]</f>
        <v>1.0839999999999961E-2</v>
      </c>
      <c r="BN49" s="5">
        <f>P_A_R[[#This Row],[18+]]-P_A_R[[#This Row],[19+]]</f>
        <v>1.6199999999999992E-2</v>
      </c>
      <c r="BO49" s="5">
        <f>P_A_R[[#This Row],[19+]]-P_A_R[[#This Row],[20+]]</f>
        <v>2.4480000000000057E-2</v>
      </c>
      <c r="BP49" s="5">
        <f>P_A_R[[#This Row],[20+]]-P_A_R[[#This Row],[21+]]</f>
        <v>3.2159999999999966E-2</v>
      </c>
      <c r="BQ49" s="5">
        <f>P_A_R[[#This Row],[21+]]-P_A_R[[#This Row],[22+]]</f>
        <v>4.2040000000000077E-2</v>
      </c>
      <c r="BR49" s="5">
        <f>P_A_R[[#This Row],[22+]]-P_A_R[[#This Row],[23+]]</f>
        <v>5.5349999999999899E-2</v>
      </c>
      <c r="BS49" s="5">
        <f>P_A_R[[#This Row],[23+]]-P_A_R[[#This Row],[24+]]</f>
        <v>6.3430000000000097E-2</v>
      </c>
      <c r="BT49" s="5">
        <f>P_A_R[[#This Row],[24+]]-P_A_R[[#This Row],[25+]]</f>
        <v>7.2509999999999963E-2</v>
      </c>
      <c r="BU49" s="5">
        <f>P_A_R[[#This Row],[25+]]-P_A_R[[#This Row],[26+]]</f>
        <v>8.3230000000000026E-2</v>
      </c>
      <c r="BV49" s="5">
        <f>P_A_R[[#This Row],[26+]]-P_A_R[[#This Row],[27+]]</f>
        <v>8.3169999999999966E-2</v>
      </c>
      <c r="BW49" s="5">
        <f>P_A_R[[#This Row],[27+]]-P_A_R[[#This Row],[28+]]</f>
        <v>8.3170000000000022E-2</v>
      </c>
      <c r="BX49" s="5">
        <f>P_A_R[[#This Row],[28+]]-P_A_R[[#This Row],[29+]]</f>
        <v>8.3229999999999971E-2</v>
      </c>
      <c r="BY49" s="5">
        <f>P_A_R[[#This Row],[29+]]-P_A_R[[#This Row],[30+]]</f>
        <v>7.2510000000000019E-2</v>
      </c>
      <c r="BZ49" s="5">
        <f>P_A_R[[#This Row],[30+]]-P_A_R[[#This Row],[31+]]</f>
        <v>6.3429999999999986E-2</v>
      </c>
      <c r="CA49" s="5">
        <f>P_A_R[[#This Row],[31+]]-P_A_R[[#This Row],[32+]]</f>
        <v>5.535000000000001E-2</v>
      </c>
      <c r="CB49" s="5">
        <f>P_A_R[[#This Row],[32+]]-P_A_R[[#This Row],[33+]]</f>
        <v>4.2039999999999994E-2</v>
      </c>
      <c r="CC49" s="5">
        <f>P_A_R[[#This Row],[33+]]-P_A_R[[#This Row],[34+]]</f>
        <v>3.2159999999999994E-2</v>
      </c>
      <c r="CD49" s="5">
        <f>P_A_R[[#This Row],[34+]]-P_A_R[[#This Row],[35+]]</f>
        <v>2.4480000000000002E-2</v>
      </c>
      <c r="CE49" s="5">
        <f>P_A_R[[#This Row],[35+]]-P_A_R[[#This Row],[36+]]</f>
        <v>1.6200000000000003E-2</v>
      </c>
      <c r="CF49" s="5">
        <f>P_A_R[[#This Row],[36+]]-P_A_R[[#This Row],[37+]]</f>
        <v>1.0839999999999999E-2</v>
      </c>
      <c r="CG49" s="5">
        <f>P_A_R[[#This Row],[37+]]-P_A_R[[#This Row],[38+]]</f>
        <v>7.1999999999999998E-3</v>
      </c>
      <c r="CH49" s="5">
        <f>P_A_R[[#This Row],[38+]]-P_A_R[[#This Row],[39+]]</f>
        <v>4.1600000000000005E-3</v>
      </c>
      <c r="CI49" s="5">
        <f>P_A_R[[#This Row],[39+]]-P_A_R[[#This Row],[40+]]</f>
        <v>2.4300000000000003E-3</v>
      </c>
      <c r="CJ49" s="5">
        <f>P_A_R[[#This Row],[40+]]-P_A_R[[#This Row],[41+]]</f>
        <v>1.41E-3</v>
      </c>
      <c r="CK49" s="5">
        <f>P_A_R[[#This Row],[41+]]-P_A_R[[#This Row],[42+]]</f>
        <v>6.9999999999999999E-4</v>
      </c>
      <c r="CL49" s="5">
        <f>P_A_R[[#This Row],[42+]]-P_A_R[[#This Row],[43+]]</f>
        <v>3.6999999999999994E-4</v>
      </c>
      <c r="CM49" s="5">
        <f>P_A_R[[#This Row],[43+]]-P_A_R[[#This Row],[44+]]</f>
        <v>1.7000000000000004E-4</v>
      </c>
      <c r="CN49" s="5">
        <f>P_A_R[[#This Row],[44+]]-P_A_R[[#This Row],[45+]]</f>
        <v>8.9999999999999992E-5</v>
      </c>
      <c r="CO49" s="5">
        <f>P_A_R[[#This Row],[45+]]-P_A_R[[#This Row],[46+]]</f>
        <v>6.0000000000000002E-5</v>
      </c>
      <c r="CP49" s="5">
        <f>P_A_R[[#This Row],[46+]]-P_A_R[[#This Row],[47+]]</f>
        <v>0</v>
      </c>
      <c r="CQ49" s="5">
        <f>P_A_R[[#This Row],[47+]]-P_A_R[[#This Row],[48+]]</f>
        <v>0</v>
      </c>
      <c r="CR49" s="5">
        <f>P_A_R[[#This Row],[48+]]-P_A_R[[#This Row],[49+]]</f>
        <v>0</v>
      </c>
      <c r="CS49" s="5">
        <f>P_A_R[[#This Row],[49+]]-P_A_R[[#This Row],[50+]]</f>
        <v>0</v>
      </c>
      <c r="CT49" s="5">
        <f>P_A_R[[#This Row],[50+]]-P_A_R[[#This Row],[51+]]</f>
        <v>0</v>
      </c>
      <c r="CU49" s="5">
        <f>P_A_R[[#This Row],[51+]]-P_A_R[[#This Row],[52+]]</f>
        <v>0</v>
      </c>
      <c r="CV49" s="5">
        <f>P_A_R[[#This Row],[52+]]-P_A_R[[#This Row],[53+]]</f>
        <v>0</v>
      </c>
      <c r="CW49" s="5">
        <f>P_A_R[[#This Row],[53+]]-P_A_R[[#This Row],[54+]]</f>
        <v>0</v>
      </c>
      <c r="CX49" s="5">
        <f>P_A_R[[#This Row],[54+]]-P_A_R[[#This Row],[55+]]</f>
        <v>0</v>
      </c>
      <c r="CY49" s="5">
        <f>P_A_R[[#This Row],[55+]]-P_A_R[[#This Row],[56+]]</f>
        <v>0</v>
      </c>
      <c r="CZ49" s="5">
        <f>P_A_R[[#This Row],[56+]]-P_A_R[[#This Row],[57+]]</f>
        <v>0</v>
      </c>
      <c r="DA49" s="5">
        <f>P_A_R[[#This Row],[57+]]-P_A_R[[#This Row],[58+]]</f>
        <v>0</v>
      </c>
      <c r="DB49" s="5">
        <f>P_A_R[[#This Row],[58+]]-P_A_R[[#This Row],[59+]]</f>
        <v>0</v>
      </c>
    </row>
    <row r="50" spans="1:106" x14ac:dyDescent="0.25">
      <c r="A50" s="10">
        <v>22400719</v>
      </c>
      <c r="B50" s="13" t="s">
        <v>93</v>
      </c>
      <c r="C50" s="13" t="s">
        <v>94</v>
      </c>
      <c r="D50" s="11">
        <v>0.79166666666666663</v>
      </c>
      <c r="E50" s="9" t="str">
        <f>HYPERLINK("https://www.nba.com/stats/player/1629027/boxscores-traditional", "Trae Young")</f>
        <v>Trae Young</v>
      </c>
      <c r="F50">
        <v>36</v>
      </c>
      <c r="G50" s="4">
        <v>11.189</v>
      </c>
      <c r="H50" s="3">
        <v>0.98982999999999999</v>
      </c>
      <c r="I50" s="3">
        <v>0.98712999999999995</v>
      </c>
      <c r="J50" s="3">
        <v>0.98382000000000003</v>
      </c>
      <c r="K50" s="3">
        <v>0.98029999999999995</v>
      </c>
      <c r="L50" s="3">
        <v>0.97558</v>
      </c>
      <c r="M50" s="3">
        <v>0.96994999999999998</v>
      </c>
      <c r="N50" s="3">
        <v>0.96326999999999996</v>
      </c>
      <c r="O50" s="3">
        <v>0.95543</v>
      </c>
      <c r="P50" s="3">
        <v>0.94630000000000003</v>
      </c>
      <c r="Q50" s="3">
        <v>0.93574000000000002</v>
      </c>
      <c r="R50" s="3">
        <v>0.92364000000000002</v>
      </c>
      <c r="S50" s="3">
        <v>0.90988000000000002</v>
      </c>
      <c r="T50" s="3">
        <v>0.89434999999999998</v>
      </c>
      <c r="U50" s="3">
        <v>0.87697999999999998</v>
      </c>
      <c r="V50" s="3">
        <v>0.85768999999999995</v>
      </c>
      <c r="W50" s="3">
        <v>0.83645999999999998</v>
      </c>
      <c r="X50" s="3">
        <v>0.81327000000000005</v>
      </c>
      <c r="Y50" s="3">
        <v>0.78813999999999995</v>
      </c>
      <c r="Z50" s="3">
        <v>0.76114999999999999</v>
      </c>
      <c r="AA50" s="3">
        <v>0.73565000000000003</v>
      </c>
      <c r="AB50" s="3">
        <v>0.70540000000000003</v>
      </c>
      <c r="AC50" s="3">
        <v>0.67364000000000002</v>
      </c>
      <c r="AD50" s="3">
        <v>0.64058000000000004</v>
      </c>
      <c r="AE50" s="3">
        <v>0.60641999999999996</v>
      </c>
      <c r="AF50" s="3">
        <v>0.57142000000000004</v>
      </c>
      <c r="AG50" s="3">
        <v>0.53586</v>
      </c>
      <c r="AH50" s="3">
        <v>0.5</v>
      </c>
      <c r="AI50" s="3">
        <v>0.46414</v>
      </c>
      <c r="AJ50" s="3">
        <v>0.42858000000000002</v>
      </c>
      <c r="AK50" s="3">
        <v>0.39357999999999999</v>
      </c>
      <c r="AL50" s="3">
        <v>0.35942000000000002</v>
      </c>
      <c r="AM50" s="3">
        <v>0.32635999999999998</v>
      </c>
      <c r="AN50" s="3">
        <v>0.29459999999999997</v>
      </c>
      <c r="AO50" s="3">
        <v>0.26434999999999997</v>
      </c>
      <c r="AP50" s="3">
        <v>0.23885000000000001</v>
      </c>
      <c r="AQ50" s="3">
        <v>0.21185999999999999</v>
      </c>
      <c r="AR50" s="3">
        <v>0.18673000000000001</v>
      </c>
      <c r="AS50" s="3">
        <v>0.16353999999999999</v>
      </c>
      <c r="AT50" s="3">
        <v>0.14230999999999999</v>
      </c>
      <c r="AU50" s="3">
        <v>0.12302</v>
      </c>
      <c r="AV50" s="3">
        <v>0.10564999999999999</v>
      </c>
      <c r="AW50" s="3">
        <v>9.0120000000000006E-2</v>
      </c>
      <c r="AX50" s="3">
        <v>7.6359999999999997E-2</v>
      </c>
      <c r="AY50" s="3">
        <v>6.4259999999999998E-2</v>
      </c>
      <c r="AZ50" s="3">
        <v>5.3699999999999998E-2</v>
      </c>
      <c r="BA50" s="3">
        <v>4.4569999999999999E-2</v>
      </c>
      <c r="BB50" s="3">
        <v>3.6729999999999999E-2</v>
      </c>
      <c r="BC50" s="3">
        <v>3.005E-2</v>
      </c>
      <c r="BD50" s="3">
        <v>2.4420000000000001E-2</v>
      </c>
      <c r="BE50" s="3">
        <v>1.9699999999999999E-2</v>
      </c>
      <c r="BF50" s="5">
        <f>P_A_R[[#This Row],[10+]]-P_A_R[[#This Row],[11+]]</f>
        <v>2.7000000000000357E-3</v>
      </c>
      <c r="BG50" s="5">
        <f>P_A_R[[#This Row],[11+]]-P_A_R[[#This Row],[12+]]</f>
        <v>3.3099999999999241E-3</v>
      </c>
      <c r="BH50" s="5">
        <f>P_A_R[[#This Row],[12+]]-P_A_R[[#This Row],[13+]]</f>
        <v>3.5200000000000786E-3</v>
      </c>
      <c r="BI50" s="5">
        <f>P_A_R[[#This Row],[13+]]-P_A_R[[#This Row],[14+]]</f>
        <v>4.7199999999999465E-3</v>
      </c>
      <c r="BJ50" s="5">
        <f>P_A_R[[#This Row],[14+]]-P_A_R[[#This Row],[15+]]</f>
        <v>5.6300000000000239E-3</v>
      </c>
      <c r="BK50" s="5">
        <f>P_A_R[[#This Row],[15+]]-P_A_R[[#This Row],[16+]]</f>
        <v>6.6800000000000193E-3</v>
      </c>
      <c r="BL50" s="5">
        <f>P_A_R[[#This Row],[16+]]-P_A_R[[#This Row],[17+]]</f>
        <v>7.8399999999999581E-3</v>
      </c>
      <c r="BM50" s="5">
        <f>P_A_R[[#This Row],[17+]]-P_A_R[[#This Row],[18+]]</f>
        <v>9.1299999999999715E-3</v>
      </c>
      <c r="BN50" s="5">
        <f>P_A_R[[#This Row],[18+]]-P_A_R[[#This Row],[19+]]</f>
        <v>1.0560000000000014E-2</v>
      </c>
      <c r="BO50" s="5">
        <f>P_A_R[[#This Row],[19+]]-P_A_R[[#This Row],[20+]]</f>
        <v>1.21E-2</v>
      </c>
      <c r="BP50" s="5">
        <f>P_A_R[[#This Row],[20+]]-P_A_R[[#This Row],[21+]]</f>
        <v>1.3759999999999994E-2</v>
      </c>
      <c r="BQ50" s="5">
        <f>P_A_R[[#This Row],[21+]]-P_A_R[[#This Row],[22+]]</f>
        <v>1.5530000000000044E-2</v>
      </c>
      <c r="BR50" s="5">
        <f>P_A_R[[#This Row],[22+]]-P_A_R[[#This Row],[23+]]</f>
        <v>1.7369999999999997E-2</v>
      </c>
      <c r="BS50" s="5">
        <f>P_A_R[[#This Row],[23+]]-P_A_R[[#This Row],[24+]]</f>
        <v>1.9290000000000029E-2</v>
      </c>
      <c r="BT50" s="5">
        <f>P_A_R[[#This Row],[24+]]-P_A_R[[#This Row],[25+]]</f>
        <v>2.1229999999999971E-2</v>
      </c>
      <c r="BU50" s="5">
        <f>P_A_R[[#This Row],[25+]]-P_A_R[[#This Row],[26+]]</f>
        <v>2.3189999999999933E-2</v>
      </c>
      <c r="BV50" s="5">
        <f>P_A_R[[#This Row],[26+]]-P_A_R[[#This Row],[27+]]</f>
        <v>2.5130000000000097E-2</v>
      </c>
      <c r="BW50" s="5">
        <f>P_A_R[[#This Row],[27+]]-P_A_R[[#This Row],[28+]]</f>
        <v>2.6989999999999958E-2</v>
      </c>
      <c r="BX50" s="5">
        <f>P_A_R[[#This Row],[28+]]-P_A_R[[#This Row],[29+]]</f>
        <v>2.5499999999999967E-2</v>
      </c>
      <c r="BY50" s="5">
        <f>P_A_R[[#This Row],[29+]]-P_A_R[[#This Row],[30+]]</f>
        <v>3.0249999999999999E-2</v>
      </c>
      <c r="BZ50" s="5">
        <f>P_A_R[[#This Row],[30+]]-P_A_R[[#This Row],[31+]]</f>
        <v>3.176000000000001E-2</v>
      </c>
      <c r="CA50" s="5">
        <f>P_A_R[[#This Row],[31+]]-P_A_R[[#This Row],[32+]]</f>
        <v>3.3059999999999978E-2</v>
      </c>
      <c r="CB50" s="5">
        <f>P_A_R[[#This Row],[32+]]-P_A_R[[#This Row],[33+]]</f>
        <v>3.4160000000000079E-2</v>
      </c>
      <c r="CC50" s="5">
        <f>P_A_R[[#This Row],[33+]]-P_A_R[[#This Row],[34+]]</f>
        <v>3.499999999999992E-2</v>
      </c>
      <c r="CD50" s="5">
        <f>P_A_R[[#This Row],[34+]]-P_A_R[[#This Row],[35+]]</f>
        <v>3.5560000000000036E-2</v>
      </c>
      <c r="CE50" s="5">
        <f>P_A_R[[#This Row],[35+]]-P_A_R[[#This Row],[36+]]</f>
        <v>3.5860000000000003E-2</v>
      </c>
      <c r="CF50" s="5">
        <f>P_A_R[[#This Row],[36+]]-P_A_R[[#This Row],[37+]]</f>
        <v>3.5860000000000003E-2</v>
      </c>
      <c r="CG50" s="5">
        <f>P_A_R[[#This Row],[37+]]-P_A_R[[#This Row],[38+]]</f>
        <v>3.5559999999999981E-2</v>
      </c>
      <c r="CH50" s="5">
        <f>P_A_R[[#This Row],[38+]]-P_A_R[[#This Row],[39+]]</f>
        <v>3.5000000000000031E-2</v>
      </c>
      <c r="CI50" s="5">
        <f>P_A_R[[#This Row],[39+]]-P_A_R[[#This Row],[40+]]</f>
        <v>3.4159999999999968E-2</v>
      </c>
      <c r="CJ50" s="5">
        <f>P_A_R[[#This Row],[40+]]-P_A_R[[#This Row],[41+]]</f>
        <v>3.3060000000000034E-2</v>
      </c>
      <c r="CK50" s="5">
        <f>P_A_R[[#This Row],[41+]]-P_A_R[[#This Row],[42+]]</f>
        <v>3.176000000000001E-2</v>
      </c>
      <c r="CL50" s="5">
        <f>P_A_R[[#This Row],[42+]]-P_A_R[[#This Row],[43+]]</f>
        <v>3.0249999999999999E-2</v>
      </c>
      <c r="CM50" s="5">
        <f>P_A_R[[#This Row],[43+]]-P_A_R[[#This Row],[44+]]</f>
        <v>2.5499999999999967E-2</v>
      </c>
      <c r="CN50" s="5">
        <f>P_A_R[[#This Row],[44+]]-P_A_R[[#This Row],[45+]]</f>
        <v>2.6990000000000014E-2</v>
      </c>
      <c r="CO50" s="5">
        <f>P_A_R[[#This Row],[45+]]-P_A_R[[#This Row],[46+]]</f>
        <v>2.5129999999999986E-2</v>
      </c>
      <c r="CP50" s="5">
        <f>P_A_R[[#This Row],[46+]]-P_A_R[[#This Row],[47+]]</f>
        <v>2.3190000000000016E-2</v>
      </c>
      <c r="CQ50" s="5">
        <f>P_A_R[[#This Row],[47+]]-P_A_R[[#This Row],[48+]]</f>
        <v>2.1229999999999999E-2</v>
      </c>
      <c r="CR50" s="5">
        <f>P_A_R[[#This Row],[48+]]-P_A_R[[#This Row],[49+]]</f>
        <v>1.9289999999999988E-2</v>
      </c>
      <c r="CS50" s="5">
        <f>P_A_R[[#This Row],[49+]]-P_A_R[[#This Row],[50+]]</f>
        <v>1.737000000000001E-2</v>
      </c>
      <c r="CT50" s="5">
        <f>P_A_R[[#This Row],[50+]]-P_A_R[[#This Row],[51+]]</f>
        <v>1.5529999999999988E-2</v>
      </c>
      <c r="CU50" s="5">
        <f>P_A_R[[#This Row],[51+]]-P_A_R[[#This Row],[52+]]</f>
        <v>1.3760000000000008E-2</v>
      </c>
      <c r="CV50" s="5">
        <f>P_A_R[[#This Row],[52+]]-P_A_R[[#This Row],[53+]]</f>
        <v>1.21E-2</v>
      </c>
      <c r="CW50" s="5">
        <f>P_A_R[[#This Row],[53+]]-P_A_R[[#This Row],[54+]]</f>
        <v>1.056E-2</v>
      </c>
      <c r="CX50" s="5">
        <f>P_A_R[[#This Row],[54+]]-P_A_R[[#This Row],[55+]]</f>
        <v>9.1299999999999992E-3</v>
      </c>
      <c r="CY50" s="5">
        <f>P_A_R[[#This Row],[55+]]-P_A_R[[#This Row],[56+]]</f>
        <v>7.8399999999999997E-3</v>
      </c>
      <c r="CZ50" s="5">
        <f>P_A_R[[#This Row],[56+]]-P_A_R[[#This Row],[57+]]</f>
        <v>6.6799999999999984E-3</v>
      </c>
      <c r="DA50" s="5">
        <f>P_A_R[[#This Row],[57+]]-P_A_R[[#This Row],[58+]]</f>
        <v>5.6299999999999996E-3</v>
      </c>
      <c r="DB50" s="5">
        <f>P_A_R[[#This Row],[58+]]-P_A_R[[#This Row],[59+]]</f>
        <v>4.720000000000002E-3</v>
      </c>
    </row>
    <row r="51" spans="1:106" x14ac:dyDescent="0.25">
      <c r="A51" s="10">
        <v>22400719</v>
      </c>
      <c r="B51" s="13" t="s">
        <v>93</v>
      </c>
      <c r="C51" s="13" t="s">
        <v>94</v>
      </c>
      <c r="D51" s="11">
        <v>0.79166666666666663</v>
      </c>
      <c r="E51" s="9" t="str">
        <f>HYPERLINK("https://www.nba.com/stats/player/1630168/boxscores-traditional", "Onyeka Okongwu")</f>
        <v>Onyeka Okongwu</v>
      </c>
      <c r="F51">
        <v>20.2</v>
      </c>
      <c r="G51" s="4">
        <v>4.9559999999999995</v>
      </c>
      <c r="H51" s="3">
        <v>0.98029999999999995</v>
      </c>
      <c r="I51" s="3">
        <v>0.96855999999999998</v>
      </c>
      <c r="J51" s="3">
        <v>0.95052999999999999</v>
      </c>
      <c r="K51" s="3">
        <v>0.92647000000000002</v>
      </c>
      <c r="L51" s="3">
        <v>0.89434999999999998</v>
      </c>
      <c r="M51" s="3">
        <v>0.85314000000000001</v>
      </c>
      <c r="N51" s="3">
        <v>0.80234000000000005</v>
      </c>
      <c r="O51" s="3">
        <v>0.74214999999999998</v>
      </c>
      <c r="P51" s="3">
        <v>0.67003000000000001</v>
      </c>
      <c r="Q51" s="3">
        <v>0.59482999999999997</v>
      </c>
      <c r="R51" s="3">
        <v>0.51595000000000002</v>
      </c>
      <c r="S51" s="3">
        <v>0.43643999999999999</v>
      </c>
      <c r="T51" s="3">
        <v>0.35942000000000002</v>
      </c>
      <c r="U51" s="3">
        <v>0.28774</v>
      </c>
      <c r="V51" s="3">
        <v>0.22065000000000001</v>
      </c>
      <c r="W51" s="3">
        <v>0.16602</v>
      </c>
      <c r="X51" s="3">
        <v>0.121</v>
      </c>
      <c r="Y51" s="3">
        <v>8.5339999999999999E-2</v>
      </c>
      <c r="Z51" s="3">
        <v>5.8209999999999998E-2</v>
      </c>
      <c r="AA51" s="3">
        <v>3.7539999999999997E-2</v>
      </c>
      <c r="AB51" s="3">
        <v>2.385E-2</v>
      </c>
      <c r="AC51" s="3">
        <v>1.4630000000000001E-2</v>
      </c>
      <c r="AD51" s="3">
        <v>8.6599999999999993E-3</v>
      </c>
      <c r="AE51" s="3">
        <v>4.9399999999999999E-3</v>
      </c>
      <c r="AF51" s="3">
        <v>2.7200000000000002E-3</v>
      </c>
      <c r="AG51" s="3">
        <v>1.39E-3</v>
      </c>
      <c r="AH51" s="3">
        <v>7.1000000000000002E-4</v>
      </c>
      <c r="AI51" s="3">
        <v>3.5E-4</v>
      </c>
      <c r="AJ51" s="3">
        <v>1.7000000000000001E-4</v>
      </c>
      <c r="AK51" s="3">
        <v>8.0000000000000007E-5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5">
        <f>P_A_R[[#This Row],[10+]]-P_A_R[[#This Row],[11+]]</f>
        <v>1.1739999999999973E-2</v>
      </c>
      <c r="BG51" s="5">
        <f>P_A_R[[#This Row],[11+]]-P_A_R[[#This Row],[12+]]</f>
        <v>1.802999999999999E-2</v>
      </c>
      <c r="BH51" s="5">
        <f>P_A_R[[#This Row],[12+]]-P_A_R[[#This Row],[13+]]</f>
        <v>2.405999999999997E-2</v>
      </c>
      <c r="BI51" s="5">
        <f>P_A_R[[#This Row],[13+]]-P_A_R[[#This Row],[14+]]</f>
        <v>3.2120000000000037E-2</v>
      </c>
      <c r="BJ51" s="5">
        <f>P_A_R[[#This Row],[14+]]-P_A_R[[#This Row],[15+]]</f>
        <v>4.1209999999999969E-2</v>
      </c>
      <c r="BK51" s="5">
        <f>P_A_R[[#This Row],[15+]]-P_A_R[[#This Row],[16+]]</f>
        <v>5.0799999999999956E-2</v>
      </c>
      <c r="BL51" s="5">
        <f>P_A_R[[#This Row],[16+]]-P_A_R[[#This Row],[17+]]</f>
        <v>6.0190000000000077E-2</v>
      </c>
      <c r="BM51" s="5">
        <f>P_A_R[[#This Row],[17+]]-P_A_R[[#This Row],[18+]]</f>
        <v>7.2119999999999962E-2</v>
      </c>
      <c r="BN51" s="5">
        <f>P_A_R[[#This Row],[18+]]-P_A_R[[#This Row],[19+]]</f>
        <v>7.5200000000000045E-2</v>
      </c>
      <c r="BO51" s="5">
        <f>P_A_R[[#This Row],[19+]]-P_A_R[[#This Row],[20+]]</f>
        <v>7.887999999999995E-2</v>
      </c>
      <c r="BP51" s="5">
        <f>P_A_R[[#This Row],[20+]]-P_A_R[[#This Row],[21+]]</f>
        <v>7.9510000000000025E-2</v>
      </c>
      <c r="BQ51" s="5">
        <f>P_A_R[[#This Row],[21+]]-P_A_R[[#This Row],[22+]]</f>
        <v>7.7019999999999977E-2</v>
      </c>
      <c r="BR51" s="5">
        <f>P_A_R[[#This Row],[22+]]-P_A_R[[#This Row],[23+]]</f>
        <v>7.1680000000000021E-2</v>
      </c>
      <c r="BS51" s="5">
        <f>P_A_R[[#This Row],[23+]]-P_A_R[[#This Row],[24+]]</f>
        <v>6.7089999999999983E-2</v>
      </c>
      <c r="BT51" s="5">
        <f>P_A_R[[#This Row],[24+]]-P_A_R[[#This Row],[25+]]</f>
        <v>5.4630000000000012E-2</v>
      </c>
      <c r="BU51" s="5">
        <f>P_A_R[[#This Row],[25+]]-P_A_R[[#This Row],[26+]]</f>
        <v>4.5020000000000004E-2</v>
      </c>
      <c r="BV51" s="5">
        <f>P_A_R[[#This Row],[26+]]-P_A_R[[#This Row],[27+]]</f>
        <v>3.5659999999999997E-2</v>
      </c>
      <c r="BW51" s="5">
        <f>P_A_R[[#This Row],[27+]]-P_A_R[[#This Row],[28+]]</f>
        <v>2.7130000000000001E-2</v>
      </c>
      <c r="BX51" s="5">
        <f>P_A_R[[#This Row],[28+]]-P_A_R[[#This Row],[29+]]</f>
        <v>2.0670000000000001E-2</v>
      </c>
      <c r="BY51" s="5">
        <f>P_A_R[[#This Row],[29+]]-P_A_R[[#This Row],[30+]]</f>
        <v>1.3689999999999997E-2</v>
      </c>
      <c r="BZ51" s="5">
        <f>P_A_R[[#This Row],[30+]]-P_A_R[[#This Row],[31+]]</f>
        <v>9.219999999999999E-3</v>
      </c>
      <c r="CA51" s="5">
        <f>P_A_R[[#This Row],[31+]]-P_A_R[[#This Row],[32+]]</f>
        <v>5.9700000000000013E-3</v>
      </c>
      <c r="CB51" s="5">
        <f>P_A_R[[#This Row],[32+]]-P_A_R[[#This Row],[33+]]</f>
        <v>3.7199999999999993E-3</v>
      </c>
      <c r="CC51" s="5">
        <f>P_A_R[[#This Row],[33+]]-P_A_R[[#This Row],[34+]]</f>
        <v>2.2199999999999998E-3</v>
      </c>
      <c r="CD51" s="5">
        <f>P_A_R[[#This Row],[34+]]-P_A_R[[#This Row],[35+]]</f>
        <v>1.3300000000000002E-3</v>
      </c>
      <c r="CE51" s="5">
        <f>P_A_R[[#This Row],[35+]]-P_A_R[[#This Row],[36+]]</f>
        <v>6.7999999999999994E-4</v>
      </c>
      <c r="CF51" s="5">
        <f>P_A_R[[#This Row],[36+]]-P_A_R[[#This Row],[37+]]</f>
        <v>3.6000000000000002E-4</v>
      </c>
      <c r="CG51" s="5">
        <f>P_A_R[[#This Row],[37+]]-P_A_R[[#This Row],[38+]]</f>
        <v>1.7999999999999998E-4</v>
      </c>
      <c r="CH51" s="5">
        <f>P_A_R[[#This Row],[38+]]-P_A_R[[#This Row],[39+]]</f>
        <v>9.0000000000000006E-5</v>
      </c>
      <c r="CI51" s="5">
        <f>P_A_R[[#This Row],[39+]]-P_A_R[[#This Row],[40+]]</f>
        <v>8.0000000000000007E-5</v>
      </c>
      <c r="CJ51" s="5">
        <f>P_A_R[[#This Row],[40+]]-P_A_R[[#This Row],[41+]]</f>
        <v>0</v>
      </c>
      <c r="CK51" s="5">
        <f>P_A_R[[#This Row],[41+]]-P_A_R[[#This Row],[42+]]</f>
        <v>0</v>
      </c>
      <c r="CL51" s="5">
        <f>P_A_R[[#This Row],[42+]]-P_A_R[[#This Row],[43+]]</f>
        <v>0</v>
      </c>
      <c r="CM51" s="5">
        <f>P_A_R[[#This Row],[43+]]-P_A_R[[#This Row],[44+]]</f>
        <v>0</v>
      </c>
      <c r="CN51" s="5">
        <f>P_A_R[[#This Row],[44+]]-P_A_R[[#This Row],[45+]]</f>
        <v>0</v>
      </c>
      <c r="CO51" s="5">
        <f>P_A_R[[#This Row],[45+]]-P_A_R[[#This Row],[46+]]</f>
        <v>0</v>
      </c>
      <c r="CP51" s="5">
        <f>P_A_R[[#This Row],[46+]]-P_A_R[[#This Row],[47+]]</f>
        <v>0</v>
      </c>
      <c r="CQ51" s="5">
        <f>P_A_R[[#This Row],[47+]]-P_A_R[[#This Row],[48+]]</f>
        <v>0</v>
      </c>
      <c r="CR51" s="5">
        <f>P_A_R[[#This Row],[48+]]-P_A_R[[#This Row],[49+]]</f>
        <v>0</v>
      </c>
      <c r="CS51" s="5">
        <f>P_A_R[[#This Row],[49+]]-P_A_R[[#This Row],[50+]]</f>
        <v>0</v>
      </c>
      <c r="CT51" s="5">
        <f>P_A_R[[#This Row],[50+]]-P_A_R[[#This Row],[51+]]</f>
        <v>0</v>
      </c>
      <c r="CU51" s="5">
        <f>P_A_R[[#This Row],[51+]]-P_A_R[[#This Row],[52+]]</f>
        <v>0</v>
      </c>
      <c r="CV51" s="5">
        <f>P_A_R[[#This Row],[52+]]-P_A_R[[#This Row],[53+]]</f>
        <v>0</v>
      </c>
      <c r="CW51" s="5">
        <f>P_A_R[[#This Row],[53+]]-P_A_R[[#This Row],[54+]]</f>
        <v>0</v>
      </c>
      <c r="CX51" s="5">
        <f>P_A_R[[#This Row],[54+]]-P_A_R[[#This Row],[55+]]</f>
        <v>0</v>
      </c>
      <c r="CY51" s="5">
        <f>P_A_R[[#This Row],[55+]]-P_A_R[[#This Row],[56+]]</f>
        <v>0</v>
      </c>
      <c r="CZ51" s="5">
        <f>P_A_R[[#This Row],[56+]]-P_A_R[[#This Row],[57+]]</f>
        <v>0</v>
      </c>
      <c r="DA51" s="5">
        <f>P_A_R[[#This Row],[57+]]-P_A_R[[#This Row],[58+]]</f>
        <v>0</v>
      </c>
      <c r="DB51" s="5">
        <f>P_A_R[[#This Row],[58+]]-P_A_R[[#This Row],[59+]]</f>
        <v>0</v>
      </c>
    </row>
    <row r="52" spans="1:106" x14ac:dyDescent="0.25">
      <c r="A52" s="10">
        <v>22400719</v>
      </c>
      <c r="B52" s="13" t="s">
        <v>93</v>
      </c>
      <c r="C52" s="13" t="s">
        <v>94</v>
      </c>
      <c r="D52" s="11">
        <v>0.79166666666666663</v>
      </c>
      <c r="E52" s="9" t="str">
        <f>HYPERLINK("https://www.nba.com/stats/player/1629631/boxscores-traditional", "De'Andre Hunter")</f>
        <v>De'Andre Hunter</v>
      </c>
      <c r="F52">
        <v>25</v>
      </c>
      <c r="G52" s="4">
        <v>8.718</v>
      </c>
      <c r="H52" s="3">
        <v>0.95728000000000002</v>
      </c>
      <c r="I52" s="3">
        <v>0.94630000000000003</v>
      </c>
      <c r="J52" s="3">
        <v>0.93189</v>
      </c>
      <c r="K52" s="3">
        <v>0.91620999999999997</v>
      </c>
      <c r="L52" s="3">
        <v>0.89617000000000002</v>
      </c>
      <c r="M52" s="3">
        <v>0.87492999999999999</v>
      </c>
      <c r="N52" s="3">
        <v>0.84848999999999997</v>
      </c>
      <c r="O52" s="3">
        <v>0.82121</v>
      </c>
      <c r="P52" s="3">
        <v>0.78813999999999995</v>
      </c>
      <c r="Q52" s="3">
        <v>0.75490000000000002</v>
      </c>
      <c r="R52" s="3">
        <v>0.71565999999999996</v>
      </c>
      <c r="S52" s="3">
        <v>0.67723999999999995</v>
      </c>
      <c r="T52" s="3">
        <v>0.63307000000000002</v>
      </c>
      <c r="U52" s="3">
        <v>0.59094999999999998</v>
      </c>
      <c r="V52" s="3">
        <v>0.54379999999999995</v>
      </c>
      <c r="W52" s="3">
        <v>0.5</v>
      </c>
      <c r="X52" s="3">
        <v>0.45619999999999999</v>
      </c>
      <c r="Y52" s="3">
        <v>0.40905000000000002</v>
      </c>
      <c r="Z52" s="3">
        <v>0.36692999999999998</v>
      </c>
      <c r="AA52" s="3">
        <v>0.32275999999999999</v>
      </c>
      <c r="AB52" s="3">
        <v>0.28433999999999998</v>
      </c>
      <c r="AC52" s="3">
        <v>0.24510000000000001</v>
      </c>
      <c r="AD52" s="3">
        <v>0.21185999999999999</v>
      </c>
      <c r="AE52" s="3">
        <v>0.17879</v>
      </c>
      <c r="AF52" s="3">
        <v>0.15151000000000001</v>
      </c>
      <c r="AG52" s="3">
        <v>0.12506999999999999</v>
      </c>
      <c r="AH52" s="3">
        <v>0.10383000000000001</v>
      </c>
      <c r="AI52" s="3">
        <v>8.3790000000000003E-2</v>
      </c>
      <c r="AJ52" s="3">
        <v>6.8110000000000004E-2</v>
      </c>
      <c r="AK52" s="3">
        <v>5.3699999999999998E-2</v>
      </c>
      <c r="AL52" s="3">
        <v>4.2720000000000001E-2</v>
      </c>
      <c r="AM52" s="3">
        <v>3.288E-2</v>
      </c>
      <c r="AN52" s="3">
        <v>2.5590000000000002E-2</v>
      </c>
      <c r="AO52" s="3">
        <v>1.9699999999999999E-2</v>
      </c>
      <c r="AP52" s="3">
        <v>1.4630000000000001E-2</v>
      </c>
      <c r="AQ52" s="3">
        <v>1.1010000000000001E-2</v>
      </c>
      <c r="AR52" s="3">
        <v>7.9799999999999992E-3</v>
      </c>
      <c r="AS52" s="3">
        <v>5.8700000000000002E-3</v>
      </c>
      <c r="AT52" s="3">
        <v>4.15E-3</v>
      </c>
      <c r="AU52" s="3">
        <v>2.98E-3</v>
      </c>
      <c r="AV52" s="3">
        <v>2.0500000000000002E-3</v>
      </c>
      <c r="AW52" s="3">
        <v>1.4400000000000001E-3</v>
      </c>
      <c r="AX52" s="3">
        <v>9.7000000000000005E-4</v>
      </c>
      <c r="AY52" s="3">
        <v>6.6E-4</v>
      </c>
      <c r="AZ52" s="3">
        <v>4.2999999999999999E-4</v>
      </c>
      <c r="BA52" s="3">
        <v>2.9E-4</v>
      </c>
      <c r="BB52" s="3">
        <v>1.9000000000000001E-4</v>
      </c>
      <c r="BC52" s="3">
        <v>1.2E-4</v>
      </c>
      <c r="BD52" s="3">
        <v>8.0000000000000007E-5</v>
      </c>
      <c r="BE52" s="3">
        <v>5.0000000000000002E-5</v>
      </c>
      <c r="BF52" s="5">
        <f>P_A_R[[#This Row],[10+]]-P_A_R[[#This Row],[11+]]</f>
        <v>1.097999999999999E-2</v>
      </c>
      <c r="BG52" s="5">
        <f>P_A_R[[#This Row],[11+]]-P_A_R[[#This Row],[12+]]</f>
        <v>1.4410000000000034E-2</v>
      </c>
      <c r="BH52" s="5">
        <f>P_A_R[[#This Row],[12+]]-P_A_R[[#This Row],[13+]]</f>
        <v>1.5680000000000027E-2</v>
      </c>
      <c r="BI52" s="5">
        <f>P_A_R[[#This Row],[13+]]-P_A_R[[#This Row],[14+]]</f>
        <v>2.0039999999999947E-2</v>
      </c>
      <c r="BJ52" s="5">
        <f>P_A_R[[#This Row],[14+]]-P_A_R[[#This Row],[15+]]</f>
        <v>2.1240000000000037E-2</v>
      </c>
      <c r="BK52" s="5">
        <f>P_A_R[[#This Row],[15+]]-P_A_R[[#This Row],[16+]]</f>
        <v>2.6440000000000019E-2</v>
      </c>
      <c r="BL52" s="5">
        <f>P_A_R[[#This Row],[16+]]-P_A_R[[#This Row],[17+]]</f>
        <v>2.7279999999999971E-2</v>
      </c>
      <c r="BM52" s="5">
        <f>P_A_R[[#This Row],[17+]]-P_A_R[[#This Row],[18+]]</f>
        <v>3.3070000000000044E-2</v>
      </c>
      <c r="BN52" s="5">
        <f>P_A_R[[#This Row],[18+]]-P_A_R[[#This Row],[19+]]</f>
        <v>3.3239999999999936E-2</v>
      </c>
      <c r="BO52" s="5">
        <f>P_A_R[[#This Row],[19+]]-P_A_R[[#This Row],[20+]]</f>
        <v>3.9240000000000053E-2</v>
      </c>
      <c r="BP52" s="5">
        <f>P_A_R[[#This Row],[20+]]-P_A_R[[#This Row],[21+]]</f>
        <v>3.842000000000001E-2</v>
      </c>
      <c r="BQ52" s="5">
        <f>P_A_R[[#This Row],[21+]]-P_A_R[[#This Row],[22+]]</f>
        <v>4.4169999999999932E-2</v>
      </c>
      <c r="BR52" s="5">
        <f>P_A_R[[#This Row],[22+]]-P_A_R[[#This Row],[23+]]</f>
        <v>4.2120000000000046E-2</v>
      </c>
      <c r="BS52" s="5">
        <f>P_A_R[[#This Row],[23+]]-P_A_R[[#This Row],[24+]]</f>
        <v>4.7150000000000025E-2</v>
      </c>
      <c r="BT52" s="5">
        <f>P_A_R[[#This Row],[24+]]-P_A_R[[#This Row],[25+]]</f>
        <v>4.379999999999995E-2</v>
      </c>
      <c r="BU52" s="5">
        <f>P_A_R[[#This Row],[25+]]-P_A_R[[#This Row],[26+]]</f>
        <v>4.3800000000000006E-2</v>
      </c>
      <c r="BV52" s="5">
        <f>P_A_R[[#This Row],[26+]]-P_A_R[[#This Row],[27+]]</f>
        <v>4.714999999999997E-2</v>
      </c>
      <c r="BW52" s="5">
        <f>P_A_R[[#This Row],[27+]]-P_A_R[[#This Row],[28+]]</f>
        <v>4.2120000000000046E-2</v>
      </c>
      <c r="BX52" s="5">
        <f>P_A_R[[#This Row],[28+]]-P_A_R[[#This Row],[29+]]</f>
        <v>4.4169999999999987E-2</v>
      </c>
      <c r="BY52" s="5">
        <f>P_A_R[[#This Row],[29+]]-P_A_R[[#This Row],[30+]]</f>
        <v>3.842000000000001E-2</v>
      </c>
      <c r="BZ52" s="5">
        <f>P_A_R[[#This Row],[30+]]-P_A_R[[#This Row],[31+]]</f>
        <v>3.9239999999999969E-2</v>
      </c>
      <c r="CA52" s="5">
        <f>P_A_R[[#This Row],[31+]]-P_A_R[[#This Row],[32+]]</f>
        <v>3.324000000000002E-2</v>
      </c>
      <c r="CB52" s="5">
        <f>P_A_R[[#This Row],[32+]]-P_A_R[[#This Row],[33+]]</f>
        <v>3.3069999999999988E-2</v>
      </c>
      <c r="CC52" s="5">
        <f>P_A_R[[#This Row],[33+]]-P_A_R[[#This Row],[34+]]</f>
        <v>2.7279999999999999E-2</v>
      </c>
      <c r="CD52" s="5">
        <f>P_A_R[[#This Row],[34+]]-P_A_R[[#This Row],[35+]]</f>
        <v>2.6440000000000019E-2</v>
      </c>
      <c r="CE52" s="5">
        <f>P_A_R[[#This Row],[35+]]-P_A_R[[#This Row],[36+]]</f>
        <v>2.1239999999999981E-2</v>
      </c>
      <c r="CF52" s="5">
        <f>P_A_R[[#This Row],[36+]]-P_A_R[[#This Row],[37+]]</f>
        <v>2.0040000000000002E-2</v>
      </c>
      <c r="CG52" s="5">
        <f>P_A_R[[#This Row],[37+]]-P_A_R[[#This Row],[38+]]</f>
        <v>1.5679999999999999E-2</v>
      </c>
      <c r="CH52" s="5">
        <f>P_A_R[[#This Row],[38+]]-P_A_R[[#This Row],[39+]]</f>
        <v>1.4410000000000006E-2</v>
      </c>
      <c r="CI52" s="5">
        <f>P_A_R[[#This Row],[39+]]-P_A_R[[#This Row],[40+]]</f>
        <v>1.0979999999999997E-2</v>
      </c>
      <c r="CJ52" s="5">
        <f>P_A_R[[#This Row],[40+]]-P_A_R[[#This Row],[41+]]</f>
        <v>9.8400000000000015E-3</v>
      </c>
      <c r="CK52" s="5">
        <f>P_A_R[[#This Row],[41+]]-P_A_R[[#This Row],[42+]]</f>
        <v>7.2899999999999979E-3</v>
      </c>
      <c r="CL52" s="5">
        <f>P_A_R[[#This Row],[42+]]-P_A_R[[#This Row],[43+]]</f>
        <v>5.8900000000000029E-3</v>
      </c>
      <c r="CM52" s="5">
        <f>P_A_R[[#This Row],[43+]]-P_A_R[[#This Row],[44+]]</f>
        <v>5.0699999999999981E-3</v>
      </c>
      <c r="CN52" s="5">
        <f>P_A_R[[#This Row],[44+]]-P_A_R[[#This Row],[45+]]</f>
        <v>3.62E-3</v>
      </c>
      <c r="CO52" s="5">
        <f>P_A_R[[#This Row],[45+]]-P_A_R[[#This Row],[46+]]</f>
        <v>3.0300000000000014E-3</v>
      </c>
      <c r="CP52" s="5">
        <f>P_A_R[[#This Row],[46+]]-P_A_R[[#This Row],[47+]]</f>
        <v>2.109999999999999E-3</v>
      </c>
      <c r="CQ52" s="5">
        <f>P_A_R[[#This Row],[47+]]-P_A_R[[#This Row],[48+]]</f>
        <v>1.7200000000000002E-3</v>
      </c>
      <c r="CR52" s="5">
        <f>P_A_R[[#This Row],[48+]]-P_A_R[[#This Row],[49+]]</f>
        <v>1.17E-3</v>
      </c>
      <c r="CS52" s="5">
        <f>P_A_R[[#This Row],[49+]]-P_A_R[[#This Row],[50+]]</f>
        <v>9.2999999999999984E-4</v>
      </c>
      <c r="CT52" s="5">
        <f>P_A_R[[#This Row],[50+]]-P_A_R[[#This Row],[51+]]</f>
        <v>6.1000000000000008E-4</v>
      </c>
      <c r="CU52" s="5">
        <f>P_A_R[[#This Row],[51+]]-P_A_R[[#This Row],[52+]]</f>
        <v>4.7000000000000004E-4</v>
      </c>
      <c r="CV52" s="5">
        <f>P_A_R[[#This Row],[52+]]-P_A_R[[#This Row],[53+]]</f>
        <v>3.1000000000000005E-4</v>
      </c>
      <c r="CW52" s="5">
        <f>P_A_R[[#This Row],[53+]]-P_A_R[[#This Row],[54+]]</f>
        <v>2.3000000000000001E-4</v>
      </c>
      <c r="CX52" s="5">
        <f>P_A_R[[#This Row],[54+]]-P_A_R[[#This Row],[55+]]</f>
        <v>1.3999999999999999E-4</v>
      </c>
      <c r="CY52" s="5">
        <f>P_A_R[[#This Row],[55+]]-P_A_R[[#This Row],[56+]]</f>
        <v>9.9999999999999991E-5</v>
      </c>
      <c r="CZ52" s="5">
        <f>P_A_R[[#This Row],[56+]]-P_A_R[[#This Row],[57+]]</f>
        <v>7.0000000000000007E-5</v>
      </c>
      <c r="DA52" s="5">
        <f>P_A_R[[#This Row],[57+]]-P_A_R[[#This Row],[58+]]</f>
        <v>3.9999999999999996E-5</v>
      </c>
      <c r="DB52" s="5">
        <f>P_A_R[[#This Row],[58+]]-P_A_R[[#This Row],[59+]]</f>
        <v>3.0000000000000004E-5</v>
      </c>
    </row>
    <row r="53" spans="1:106" x14ac:dyDescent="0.25">
      <c r="A53" s="10">
        <v>22400719</v>
      </c>
      <c r="B53" s="13" t="s">
        <v>93</v>
      </c>
      <c r="C53" s="13" t="s">
        <v>94</v>
      </c>
      <c r="D53" s="11">
        <v>0.79166666666666663</v>
      </c>
      <c r="E53" s="9" t="str">
        <f>HYPERLINK("https://www.nba.com/stats/player/1642258/boxscores-traditional", "Zaccharie Risacher")</f>
        <v>Zaccharie Risacher</v>
      </c>
      <c r="F53">
        <v>21</v>
      </c>
      <c r="G53" s="4">
        <v>8.4380000000000006</v>
      </c>
      <c r="H53" s="3">
        <v>0.9032</v>
      </c>
      <c r="I53" s="3">
        <v>0.88297999999999999</v>
      </c>
      <c r="J53" s="3">
        <v>0.85768999999999995</v>
      </c>
      <c r="K53" s="3">
        <v>0.82894000000000001</v>
      </c>
      <c r="L53" s="3">
        <v>0.79673000000000005</v>
      </c>
      <c r="M53" s="3">
        <v>0.76114999999999999</v>
      </c>
      <c r="N53" s="3">
        <v>0.72240000000000004</v>
      </c>
      <c r="O53" s="3">
        <v>0.68081999999999998</v>
      </c>
      <c r="P53" s="3">
        <v>0.64058000000000004</v>
      </c>
      <c r="Q53" s="3">
        <v>0.59482999999999997</v>
      </c>
      <c r="R53" s="3">
        <v>0.54776000000000002</v>
      </c>
      <c r="S53" s="3">
        <v>0.5</v>
      </c>
      <c r="T53" s="3">
        <v>0.45223999999999998</v>
      </c>
      <c r="U53" s="3">
        <v>0.40516999999999997</v>
      </c>
      <c r="V53" s="3">
        <v>0.35942000000000002</v>
      </c>
      <c r="W53" s="3">
        <v>0.31918000000000002</v>
      </c>
      <c r="X53" s="3">
        <v>0.27760000000000001</v>
      </c>
      <c r="Y53" s="3">
        <v>0.23885000000000001</v>
      </c>
      <c r="Z53" s="3">
        <v>0.20327000000000001</v>
      </c>
      <c r="AA53" s="3">
        <v>0.17105999999999999</v>
      </c>
      <c r="AB53" s="3">
        <v>0.14230999999999999</v>
      </c>
      <c r="AC53" s="3">
        <v>0.11702</v>
      </c>
      <c r="AD53" s="3">
        <v>9.6799999999999997E-2</v>
      </c>
      <c r="AE53" s="3">
        <v>7.7799999999999994E-2</v>
      </c>
      <c r="AF53" s="3">
        <v>6.1780000000000002E-2</v>
      </c>
      <c r="AG53" s="3">
        <v>4.8460000000000003E-2</v>
      </c>
      <c r="AH53" s="3">
        <v>3.7539999999999997E-2</v>
      </c>
      <c r="AI53" s="3">
        <v>2.8719999999999999E-2</v>
      </c>
      <c r="AJ53" s="3">
        <v>2.222E-2</v>
      </c>
      <c r="AK53" s="3">
        <v>1.6590000000000001E-2</v>
      </c>
      <c r="AL53" s="3">
        <v>1.222E-2</v>
      </c>
      <c r="AM53" s="3">
        <v>8.8900000000000003E-3</v>
      </c>
      <c r="AN53" s="3">
        <v>6.3899999999999998E-3</v>
      </c>
      <c r="AO53" s="3">
        <v>4.5300000000000002E-3</v>
      </c>
      <c r="AP53" s="3">
        <v>3.1700000000000001E-3</v>
      </c>
      <c r="AQ53" s="3">
        <v>2.2599999999999999E-3</v>
      </c>
      <c r="AR53" s="3">
        <v>1.5399999999999999E-3</v>
      </c>
      <c r="AS53" s="3">
        <v>1.0399999999999999E-3</v>
      </c>
      <c r="AT53" s="3">
        <v>6.8999999999999997E-4</v>
      </c>
      <c r="AU53" s="3">
        <v>4.4999999999999999E-4</v>
      </c>
      <c r="AV53" s="3">
        <v>2.9E-4</v>
      </c>
      <c r="AW53" s="3">
        <v>1.9000000000000001E-4</v>
      </c>
      <c r="AX53" s="3">
        <v>1.2E-4</v>
      </c>
      <c r="AY53" s="3">
        <v>8.0000000000000007E-5</v>
      </c>
      <c r="AZ53" s="3">
        <v>5.0000000000000002E-5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5">
        <f>P_A_R[[#This Row],[10+]]-P_A_R[[#This Row],[11+]]</f>
        <v>2.0220000000000016E-2</v>
      </c>
      <c r="BG53" s="5">
        <f>P_A_R[[#This Row],[11+]]-P_A_R[[#This Row],[12+]]</f>
        <v>2.5290000000000035E-2</v>
      </c>
      <c r="BH53" s="5">
        <f>P_A_R[[#This Row],[12+]]-P_A_R[[#This Row],[13+]]</f>
        <v>2.8749999999999942E-2</v>
      </c>
      <c r="BI53" s="5">
        <f>P_A_R[[#This Row],[13+]]-P_A_R[[#This Row],[14+]]</f>
        <v>3.2209999999999961E-2</v>
      </c>
      <c r="BJ53" s="5">
        <f>P_A_R[[#This Row],[14+]]-P_A_R[[#This Row],[15+]]</f>
        <v>3.5580000000000056E-2</v>
      </c>
      <c r="BK53" s="5">
        <f>P_A_R[[#This Row],[15+]]-P_A_R[[#This Row],[16+]]</f>
        <v>3.8749999999999951E-2</v>
      </c>
      <c r="BL53" s="5">
        <f>P_A_R[[#This Row],[16+]]-P_A_R[[#This Row],[17+]]</f>
        <v>4.1580000000000061E-2</v>
      </c>
      <c r="BM53" s="5">
        <f>P_A_R[[#This Row],[17+]]-P_A_R[[#This Row],[18+]]</f>
        <v>4.0239999999999942E-2</v>
      </c>
      <c r="BN53" s="5">
        <f>P_A_R[[#This Row],[18+]]-P_A_R[[#This Row],[19+]]</f>
        <v>4.5750000000000068E-2</v>
      </c>
      <c r="BO53" s="5">
        <f>P_A_R[[#This Row],[19+]]-P_A_R[[#This Row],[20+]]</f>
        <v>4.7069999999999945E-2</v>
      </c>
      <c r="BP53" s="5">
        <f>P_A_R[[#This Row],[20+]]-P_A_R[[#This Row],[21+]]</f>
        <v>4.7760000000000025E-2</v>
      </c>
      <c r="BQ53" s="5">
        <f>P_A_R[[#This Row],[21+]]-P_A_R[[#This Row],[22+]]</f>
        <v>4.7760000000000025E-2</v>
      </c>
      <c r="BR53" s="5">
        <f>P_A_R[[#This Row],[22+]]-P_A_R[[#This Row],[23+]]</f>
        <v>4.7070000000000001E-2</v>
      </c>
      <c r="BS53" s="5">
        <f>P_A_R[[#This Row],[23+]]-P_A_R[[#This Row],[24+]]</f>
        <v>4.5749999999999957E-2</v>
      </c>
      <c r="BT53" s="5">
        <f>P_A_R[[#This Row],[24+]]-P_A_R[[#This Row],[25+]]</f>
        <v>4.0239999999999998E-2</v>
      </c>
      <c r="BU53" s="5">
        <f>P_A_R[[#This Row],[25+]]-P_A_R[[#This Row],[26+]]</f>
        <v>4.1580000000000006E-2</v>
      </c>
      <c r="BV53" s="5">
        <f>P_A_R[[#This Row],[26+]]-P_A_R[[#This Row],[27+]]</f>
        <v>3.8750000000000007E-2</v>
      </c>
      <c r="BW53" s="5">
        <f>P_A_R[[#This Row],[27+]]-P_A_R[[#This Row],[28+]]</f>
        <v>3.5580000000000001E-2</v>
      </c>
      <c r="BX53" s="5">
        <f>P_A_R[[#This Row],[28+]]-P_A_R[[#This Row],[29+]]</f>
        <v>3.2210000000000016E-2</v>
      </c>
      <c r="BY53" s="5">
        <f>P_A_R[[#This Row],[29+]]-P_A_R[[#This Row],[30+]]</f>
        <v>2.8749999999999998E-2</v>
      </c>
      <c r="BZ53" s="5">
        <f>P_A_R[[#This Row],[30+]]-P_A_R[[#This Row],[31+]]</f>
        <v>2.5289999999999993E-2</v>
      </c>
      <c r="CA53" s="5">
        <f>P_A_R[[#This Row],[31+]]-P_A_R[[#This Row],[32+]]</f>
        <v>2.0220000000000002E-2</v>
      </c>
      <c r="CB53" s="5">
        <f>P_A_R[[#This Row],[32+]]-P_A_R[[#This Row],[33+]]</f>
        <v>1.9000000000000003E-2</v>
      </c>
      <c r="CC53" s="5">
        <f>P_A_R[[#This Row],[33+]]-P_A_R[[#This Row],[34+]]</f>
        <v>1.6019999999999993E-2</v>
      </c>
      <c r="CD53" s="5">
        <f>P_A_R[[#This Row],[34+]]-P_A_R[[#This Row],[35+]]</f>
        <v>1.3319999999999999E-2</v>
      </c>
      <c r="CE53" s="5">
        <f>P_A_R[[#This Row],[35+]]-P_A_R[[#This Row],[36+]]</f>
        <v>1.0920000000000006E-2</v>
      </c>
      <c r="CF53" s="5">
        <f>P_A_R[[#This Row],[36+]]-P_A_R[[#This Row],[37+]]</f>
        <v>8.819999999999998E-3</v>
      </c>
      <c r="CG53" s="5">
        <f>P_A_R[[#This Row],[37+]]-P_A_R[[#This Row],[38+]]</f>
        <v>6.4999999999999988E-3</v>
      </c>
      <c r="CH53" s="5">
        <f>P_A_R[[#This Row],[38+]]-P_A_R[[#This Row],[39+]]</f>
        <v>5.6299999999999996E-3</v>
      </c>
      <c r="CI53" s="5">
        <f>P_A_R[[#This Row],[39+]]-P_A_R[[#This Row],[40+]]</f>
        <v>4.3700000000000006E-3</v>
      </c>
      <c r="CJ53" s="5">
        <f>P_A_R[[#This Row],[40+]]-P_A_R[[#This Row],[41+]]</f>
        <v>3.3299999999999996E-3</v>
      </c>
      <c r="CK53" s="5">
        <f>P_A_R[[#This Row],[41+]]-P_A_R[[#This Row],[42+]]</f>
        <v>2.5000000000000005E-3</v>
      </c>
      <c r="CL53" s="5">
        <f>P_A_R[[#This Row],[42+]]-P_A_R[[#This Row],[43+]]</f>
        <v>1.8599999999999997E-3</v>
      </c>
      <c r="CM53" s="5">
        <f>P_A_R[[#This Row],[43+]]-P_A_R[[#This Row],[44+]]</f>
        <v>1.3600000000000001E-3</v>
      </c>
      <c r="CN53" s="5">
        <f>P_A_R[[#This Row],[44+]]-P_A_R[[#This Row],[45+]]</f>
        <v>9.1000000000000022E-4</v>
      </c>
      <c r="CO53" s="5">
        <f>P_A_R[[#This Row],[45+]]-P_A_R[[#This Row],[46+]]</f>
        <v>7.1999999999999994E-4</v>
      </c>
      <c r="CP53" s="5">
        <f>P_A_R[[#This Row],[46+]]-P_A_R[[#This Row],[47+]]</f>
        <v>5.0000000000000001E-4</v>
      </c>
      <c r="CQ53" s="5">
        <f>P_A_R[[#This Row],[47+]]-P_A_R[[#This Row],[48+]]</f>
        <v>3.4999999999999994E-4</v>
      </c>
      <c r="CR53" s="5">
        <f>P_A_R[[#This Row],[48+]]-P_A_R[[#This Row],[49+]]</f>
        <v>2.3999999999999998E-4</v>
      </c>
      <c r="CS53" s="5">
        <f>P_A_R[[#This Row],[49+]]-P_A_R[[#This Row],[50+]]</f>
        <v>1.5999999999999999E-4</v>
      </c>
      <c r="CT53" s="5">
        <f>P_A_R[[#This Row],[50+]]-P_A_R[[#This Row],[51+]]</f>
        <v>9.9999999999999991E-5</v>
      </c>
      <c r="CU53" s="5">
        <f>P_A_R[[#This Row],[51+]]-P_A_R[[#This Row],[52+]]</f>
        <v>7.0000000000000007E-5</v>
      </c>
      <c r="CV53" s="5">
        <f>P_A_R[[#This Row],[52+]]-P_A_R[[#This Row],[53+]]</f>
        <v>3.9999999999999996E-5</v>
      </c>
      <c r="CW53" s="5">
        <f>P_A_R[[#This Row],[53+]]-P_A_R[[#This Row],[54+]]</f>
        <v>3.0000000000000004E-5</v>
      </c>
      <c r="CX53" s="5">
        <f>P_A_R[[#This Row],[54+]]-P_A_R[[#This Row],[55+]]</f>
        <v>5.0000000000000002E-5</v>
      </c>
      <c r="CY53" s="5">
        <f>P_A_R[[#This Row],[55+]]-P_A_R[[#This Row],[56+]]</f>
        <v>0</v>
      </c>
      <c r="CZ53" s="5">
        <f>P_A_R[[#This Row],[56+]]-P_A_R[[#This Row],[57+]]</f>
        <v>0</v>
      </c>
      <c r="DA53" s="5">
        <f>P_A_R[[#This Row],[57+]]-P_A_R[[#This Row],[58+]]</f>
        <v>0</v>
      </c>
      <c r="DB53" s="5">
        <f>P_A_R[[#This Row],[58+]]-P_A_R[[#This Row],[59+]]</f>
        <v>0</v>
      </c>
    </row>
    <row r="54" spans="1:106" x14ac:dyDescent="0.25">
      <c r="A54" s="10">
        <v>22400719</v>
      </c>
      <c r="B54" s="13" t="s">
        <v>93</v>
      </c>
      <c r="C54" s="13" t="s">
        <v>94</v>
      </c>
      <c r="D54" s="11">
        <v>0.79166666666666663</v>
      </c>
      <c r="E54" s="9" t="str">
        <f>HYPERLINK("https://www.nba.com/stats/player/203991/boxscores-traditional", "Clint Capela")</f>
        <v>Clint Capela</v>
      </c>
      <c r="F54">
        <v>19.399999999999999</v>
      </c>
      <c r="G54" s="4">
        <v>7.3380000000000001</v>
      </c>
      <c r="H54" s="3">
        <v>0.89973000000000003</v>
      </c>
      <c r="I54" s="3">
        <v>0.87285999999999997</v>
      </c>
      <c r="J54" s="3">
        <v>0.84375</v>
      </c>
      <c r="K54" s="3">
        <v>0.80784999999999996</v>
      </c>
      <c r="L54" s="3">
        <v>0.77034999999999998</v>
      </c>
      <c r="M54" s="3">
        <v>0.72575000000000001</v>
      </c>
      <c r="N54" s="3">
        <v>0.67723999999999995</v>
      </c>
      <c r="O54" s="3">
        <v>0.62929999999999997</v>
      </c>
      <c r="P54" s="3">
        <v>0.57535000000000003</v>
      </c>
      <c r="Q54" s="3">
        <v>0.51993999999999996</v>
      </c>
      <c r="R54" s="3">
        <v>0.46811999999999998</v>
      </c>
      <c r="S54" s="3">
        <v>0.41293999999999997</v>
      </c>
      <c r="T54" s="3">
        <v>0.36316999999999999</v>
      </c>
      <c r="U54" s="3">
        <v>0.31207000000000001</v>
      </c>
      <c r="V54" s="3">
        <v>0.26434999999999997</v>
      </c>
      <c r="W54" s="3">
        <v>0.22363</v>
      </c>
      <c r="X54" s="3">
        <v>0.18406</v>
      </c>
      <c r="Y54" s="3">
        <v>0.14917</v>
      </c>
      <c r="Z54" s="3">
        <v>0.121</v>
      </c>
      <c r="AA54" s="3">
        <v>9.5100000000000004E-2</v>
      </c>
      <c r="AB54" s="3">
        <v>7.4929999999999997E-2</v>
      </c>
      <c r="AC54" s="3">
        <v>5.7049999999999997E-2</v>
      </c>
      <c r="AD54" s="3">
        <v>4.2720000000000001E-2</v>
      </c>
      <c r="AE54" s="3">
        <v>3.2160000000000001E-2</v>
      </c>
      <c r="AF54" s="3">
        <v>2.3300000000000001E-2</v>
      </c>
      <c r="AG54" s="3">
        <v>1.6590000000000001E-2</v>
      </c>
      <c r="AH54" s="3">
        <v>1.191E-2</v>
      </c>
      <c r="AI54" s="3">
        <v>8.2000000000000007E-3</v>
      </c>
      <c r="AJ54" s="3">
        <v>5.7000000000000002E-3</v>
      </c>
      <c r="AK54" s="3">
        <v>3.79E-3</v>
      </c>
      <c r="AL54" s="3">
        <v>2.48E-3</v>
      </c>
      <c r="AM54" s="3">
        <v>1.64E-3</v>
      </c>
      <c r="AN54" s="3">
        <v>1.0399999999999999E-3</v>
      </c>
      <c r="AO54" s="3">
        <v>6.4000000000000005E-4</v>
      </c>
      <c r="AP54" s="3">
        <v>4.0000000000000002E-4</v>
      </c>
      <c r="AQ54" s="3">
        <v>2.4000000000000001E-4</v>
      </c>
      <c r="AR54" s="3">
        <v>1.4999999999999999E-4</v>
      </c>
      <c r="AS54" s="3">
        <v>8.0000000000000007E-5</v>
      </c>
      <c r="AT54" s="3">
        <v>5.0000000000000002E-5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5">
        <f>P_A_R[[#This Row],[10+]]-P_A_R[[#This Row],[11+]]</f>
        <v>2.6870000000000061E-2</v>
      </c>
      <c r="BG54" s="5">
        <f>P_A_R[[#This Row],[11+]]-P_A_R[[#This Row],[12+]]</f>
        <v>2.9109999999999969E-2</v>
      </c>
      <c r="BH54" s="5">
        <f>P_A_R[[#This Row],[12+]]-P_A_R[[#This Row],[13+]]</f>
        <v>3.5900000000000043E-2</v>
      </c>
      <c r="BI54" s="5">
        <f>P_A_R[[#This Row],[13+]]-P_A_R[[#This Row],[14+]]</f>
        <v>3.7499999999999978E-2</v>
      </c>
      <c r="BJ54" s="5">
        <f>P_A_R[[#This Row],[14+]]-P_A_R[[#This Row],[15+]]</f>
        <v>4.4599999999999973E-2</v>
      </c>
      <c r="BK54" s="5">
        <f>P_A_R[[#This Row],[15+]]-P_A_R[[#This Row],[16+]]</f>
        <v>4.8510000000000053E-2</v>
      </c>
      <c r="BL54" s="5">
        <f>P_A_R[[#This Row],[16+]]-P_A_R[[#This Row],[17+]]</f>
        <v>4.7939999999999983E-2</v>
      </c>
      <c r="BM54" s="5">
        <f>P_A_R[[#This Row],[17+]]-P_A_R[[#This Row],[18+]]</f>
        <v>5.3949999999999942E-2</v>
      </c>
      <c r="BN54" s="5">
        <f>P_A_R[[#This Row],[18+]]-P_A_R[[#This Row],[19+]]</f>
        <v>5.541000000000007E-2</v>
      </c>
      <c r="BO54" s="5">
        <f>P_A_R[[#This Row],[19+]]-P_A_R[[#This Row],[20+]]</f>
        <v>5.1819999999999977E-2</v>
      </c>
      <c r="BP54" s="5">
        <f>P_A_R[[#This Row],[20+]]-P_A_R[[#This Row],[21+]]</f>
        <v>5.5180000000000007E-2</v>
      </c>
      <c r="BQ54" s="5">
        <f>P_A_R[[#This Row],[21+]]-P_A_R[[#This Row],[22+]]</f>
        <v>4.9769999999999981E-2</v>
      </c>
      <c r="BR54" s="5">
        <f>P_A_R[[#This Row],[22+]]-P_A_R[[#This Row],[23+]]</f>
        <v>5.1099999999999979E-2</v>
      </c>
      <c r="BS54" s="5">
        <f>P_A_R[[#This Row],[23+]]-P_A_R[[#This Row],[24+]]</f>
        <v>4.772000000000004E-2</v>
      </c>
      <c r="BT54" s="5">
        <f>P_A_R[[#This Row],[24+]]-P_A_R[[#This Row],[25+]]</f>
        <v>4.0719999999999978E-2</v>
      </c>
      <c r="BU54" s="5">
        <f>P_A_R[[#This Row],[25+]]-P_A_R[[#This Row],[26+]]</f>
        <v>3.9569999999999994E-2</v>
      </c>
      <c r="BV54" s="5">
        <f>P_A_R[[#This Row],[26+]]-P_A_R[[#This Row],[27+]]</f>
        <v>3.4890000000000004E-2</v>
      </c>
      <c r="BW54" s="5">
        <f>P_A_R[[#This Row],[27+]]-P_A_R[[#This Row],[28+]]</f>
        <v>2.8170000000000001E-2</v>
      </c>
      <c r="BX54" s="5">
        <f>P_A_R[[#This Row],[28+]]-P_A_R[[#This Row],[29+]]</f>
        <v>2.5899999999999992E-2</v>
      </c>
      <c r="BY54" s="5">
        <f>P_A_R[[#This Row],[29+]]-P_A_R[[#This Row],[30+]]</f>
        <v>2.0170000000000007E-2</v>
      </c>
      <c r="BZ54" s="5">
        <f>P_A_R[[#This Row],[30+]]-P_A_R[[#This Row],[31+]]</f>
        <v>1.788E-2</v>
      </c>
      <c r="CA54" s="5">
        <f>P_A_R[[#This Row],[31+]]-P_A_R[[#This Row],[32+]]</f>
        <v>1.4329999999999996E-2</v>
      </c>
      <c r="CB54" s="5">
        <f>P_A_R[[#This Row],[32+]]-P_A_R[[#This Row],[33+]]</f>
        <v>1.056E-2</v>
      </c>
      <c r="CC54" s="5">
        <f>P_A_R[[#This Row],[33+]]-P_A_R[[#This Row],[34+]]</f>
        <v>8.8599999999999998E-3</v>
      </c>
      <c r="CD54" s="5">
        <f>P_A_R[[#This Row],[34+]]-P_A_R[[#This Row],[35+]]</f>
        <v>6.7100000000000007E-3</v>
      </c>
      <c r="CE54" s="5">
        <f>P_A_R[[#This Row],[35+]]-P_A_R[[#This Row],[36+]]</f>
        <v>4.6800000000000001E-3</v>
      </c>
      <c r="CF54" s="5">
        <f>P_A_R[[#This Row],[36+]]-P_A_R[[#This Row],[37+]]</f>
        <v>3.7099999999999998E-3</v>
      </c>
      <c r="CG54" s="5">
        <f>P_A_R[[#This Row],[37+]]-P_A_R[[#This Row],[38+]]</f>
        <v>2.5000000000000005E-3</v>
      </c>
      <c r="CH54" s="5">
        <f>P_A_R[[#This Row],[38+]]-P_A_R[[#This Row],[39+]]</f>
        <v>1.9100000000000002E-3</v>
      </c>
      <c r="CI54" s="5">
        <f>P_A_R[[#This Row],[39+]]-P_A_R[[#This Row],[40+]]</f>
        <v>1.31E-3</v>
      </c>
      <c r="CJ54" s="5">
        <f>P_A_R[[#This Row],[40+]]-P_A_R[[#This Row],[41+]]</f>
        <v>8.4000000000000003E-4</v>
      </c>
      <c r="CK54" s="5">
        <f>P_A_R[[#This Row],[41+]]-P_A_R[[#This Row],[42+]]</f>
        <v>6.0000000000000006E-4</v>
      </c>
      <c r="CL54" s="5">
        <f>P_A_R[[#This Row],[42+]]-P_A_R[[#This Row],[43+]]</f>
        <v>3.9999999999999986E-4</v>
      </c>
      <c r="CM54" s="5">
        <f>P_A_R[[#This Row],[43+]]-P_A_R[[#This Row],[44+]]</f>
        <v>2.4000000000000003E-4</v>
      </c>
      <c r="CN54" s="5">
        <f>P_A_R[[#This Row],[44+]]-P_A_R[[#This Row],[45+]]</f>
        <v>1.6000000000000001E-4</v>
      </c>
      <c r="CO54" s="5">
        <f>P_A_R[[#This Row],[45+]]-P_A_R[[#This Row],[46+]]</f>
        <v>9.0000000000000019E-5</v>
      </c>
      <c r="CP54" s="5">
        <f>P_A_R[[#This Row],[46+]]-P_A_R[[#This Row],[47+]]</f>
        <v>6.999999999999998E-5</v>
      </c>
      <c r="CQ54" s="5">
        <f>P_A_R[[#This Row],[47+]]-P_A_R[[#This Row],[48+]]</f>
        <v>3.0000000000000004E-5</v>
      </c>
      <c r="CR54" s="5">
        <f>P_A_R[[#This Row],[48+]]-P_A_R[[#This Row],[49+]]</f>
        <v>5.0000000000000002E-5</v>
      </c>
      <c r="CS54" s="5">
        <f>P_A_R[[#This Row],[49+]]-P_A_R[[#This Row],[50+]]</f>
        <v>0</v>
      </c>
      <c r="CT54" s="5">
        <f>P_A_R[[#This Row],[50+]]-P_A_R[[#This Row],[51+]]</f>
        <v>0</v>
      </c>
      <c r="CU54" s="5">
        <f>P_A_R[[#This Row],[51+]]-P_A_R[[#This Row],[52+]]</f>
        <v>0</v>
      </c>
      <c r="CV54" s="5">
        <f>P_A_R[[#This Row],[52+]]-P_A_R[[#This Row],[53+]]</f>
        <v>0</v>
      </c>
      <c r="CW54" s="5">
        <f>P_A_R[[#This Row],[53+]]-P_A_R[[#This Row],[54+]]</f>
        <v>0</v>
      </c>
      <c r="CX54" s="5">
        <f>P_A_R[[#This Row],[54+]]-P_A_R[[#This Row],[55+]]</f>
        <v>0</v>
      </c>
      <c r="CY54" s="5">
        <f>P_A_R[[#This Row],[55+]]-P_A_R[[#This Row],[56+]]</f>
        <v>0</v>
      </c>
      <c r="CZ54" s="5">
        <f>P_A_R[[#This Row],[56+]]-P_A_R[[#This Row],[57+]]</f>
        <v>0</v>
      </c>
      <c r="DA54" s="5">
        <f>P_A_R[[#This Row],[57+]]-P_A_R[[#This Row],[58+]]</f>
        <v>0</v>
      </c>
      <c r="DB54" s="5">
        <f>P_A_R[[#This Row],[58+]]-P_A_R[[#This Row],[59+]]</f>
        <v>0</v>
      </c>
    </row>
    <row r="55" spans="1:106" x14ac:dyDescent="0.25">
      <c r="A55" s="10">
        <v>22400719</v>
      </c>
      <c r="B55" s="13" t="s">
        <v>93</v>
      </c>
      <c r="C55" s="13" t="s">
        <v>94</v>
      </c>
      <c r="D55" s="11">
        <v>0.79166666666666663</v>
      </c>
      <c r="E55" s="9" t="str">
        <f>HYPERLINK("https://www.nba.com/stats/player/1630249/boxscores-traditional", "Vít Krejcí")</f>
        <v>Vít Krejcí</v>
      </c>
      <c r="F55">
        <v>13.2</v>
      </c>
      <c r="G55" s="4">
        <v>6.1449999999999996</v>
      </c>
      <c r="H55" s="3">
        <v>0.69847000000000004</v>
      </c>
      <c r="I55" s="3">
        <v>0.64058000000000004</v>
      </c>
      <c r="J55" s="3">
        <v>0.57926</v>
      </c>
      <c r="K55" s="3">
        <v>0.51197000000000004</v>
      </c>
      <c r="L55" s="3">
        <v>0.44828000000000001</v>
      </c>
      <c r="M55" s="3">
        <v>0.38590999999999998</v>
      </c>
      <c r="N55" s="3">
        <v>0.32275999999999999</v>
      </c>
      <c r="O55" s="3">
        <v>0.26762999999999998</v>
      </c>
      <c r="P55" s="3">
        <v>0.2177</v>
      </c>
      <c r="Q55" s="3">
        <v>0.17360999999999999</v>
      </c>
      <c r="R55" s="3">
        <v>0.13350000000000001</v>
      </c>
      <c r="S55" s="3">
        <v>0.10204000000000001</v>
      </c>
      <c r="T55" s="3">
        <v>7.6359999999999997E-2</v>
      </c>
      <c r="U55" s="3">
        <v>5.5919999999999997E-2</v>
      </c>
      <c r="V55" s="3">
        <v>3.9199999999999999E-2</v>
      </c>
      <c r="W55" s="3">
        <v>2.743E-2</v>
      </c>
      <c r="X55" s="3">
        <v>1.8759999999999999E-2</v>
      </c>
      <c r="Y55" s="3">
        <v>1.222E-2</v>
      </c>
      <c r="Z55" s="3">
        <v>7.9799999999999992E-3</v>
      </c>
      <c r="AA55" s="3">
        <v>5.0800000000000003E-3</v>
      </c>
      <c r="AB55" s="3">
        <v>3.1700000000000001E-3</v>
      </c>
      <c r="AC55" s="3">
        <v>1.8699999999999999E-3</v>
      </c>
      <c r="AD55" s="3">
        <v>1.1100000000000001E-3</v>
      </c>
      <c r="AE55" s="3">
        <v>6.4000000000000005E-4</v>
      </c>
      <c r="AF55" s="3">
        <v>3.6000000000000002E-4</v>
      </c>
      <c r="AG55" s="3">
        <v>1.9000000000000001E-4</v>
      </c>
      <c r="AH55" s="3">
        <v>1E-4</v>
      </c>
      <c r="AI55" s="3">
        <v>5.0000000000000002E-5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5">
        <f>P_A_R[[#This Row],[10+]]-P_A_R[[#This Row],[11+]]</f>
        <v>5.7889999999999997E-2</v>
      </c>
      <c r="BG55" s="5">
        <f>P_A_R[[#This Row],[11+]]-P_A_R[[#This Row],[12+]]</f>
        <v>6.1320000000000041E-2</v>
      </c>
      <c r="BH55" s="5">
        <f>P_A_R[[#This Row],[12+]]-P_A_R[[#This Row],[13+]]</f>
        <v>6.7289999999999961E-2</v>
      </c>
      <c r="BI55" s="5">
        <f>P_A_R[[#This Row],[13+]]-P_A_R[[#This Row],[14+]]</f>
        <v>6.3690000000000024E-2</v>
      </c>
      <c r="BJ55" s="5">
        <f>P_A_R[[#This Row],[14+]]-P_A_R[[#This Row],[15+]]</f>
        <v>6.2370000000000037E-2</v>
      </c>
      <c r="BK55" s="5">
        <f>P_A_R[[#This Row],[15+]]-P_A_R[[#This Row],[16+]]</f>
        <v>6.3149999999999984E-2</v>
      </c>
      <c r="BL55" s="5">
        <f>P_A_R[[#This Row],[16+]]-P_A_R[[#This Row],[17+]]</f>
        <v>5.5130000000000012E-2</v>
      </c>
      <c r="BM55" s="5">
        <f>P_A_R[[#This Row],[17+]]-P_A_R[[#This Row],[18+]]</f>
        <v>4.9929999999999974E-2</v>
      </c>
      <c r="BN55" s="5">
        <f>P_A_R[[#This Row],[18+]]-P_A_R[[#This Row],[19+]]</f>
        <v>4.4090000000000018E-2</v>
      </c>
      <c r="BO55" s="5">
        <f>P_A_R[[#This Row],[19+]]-P_A_R[[#This Row],[20+]]</f>
        <v>4.0109999999999979E-2</v>
      </c>
      <c r="BP55" s="5">
        <f>P_A_R[[#This Row],[20+]]-P_A_R[[#This Row],[21+]]</f>
        <v>3.1460000000000002E-2</v>
      </c>
      <c r="BQ55" s="5">
        <f>P_A_R[[#This Row],[21+]]-P_A_R[[#This Row],[22+]]</f>
        <v>2.5680000000000008E-2</v>
      </c>
      <c r="BR55" s="5">
        <f>P_A_R[[#This Row],[22+]]-P_A_R[[#This Row],[23+]]</f>
        <v>2.044E-2</v>
      </c>
      <c r="BS55" s="5">
        <f>P_A_R[[#This Row],[23+]]-P_A_R[[#This Row],[24+]]</f>
        <v>1.6719999999999999E-2</v>
      </c>
      <c r="BT55" s="5">
        <f>P_A_R[[#This Row],[24+]]-P_A_R[[#This Row],[25+]]</f>
        <v>1.1769999999999999E-2</v>
      </c>
      <c r="BU55" s="5">
        <f>P_A_R[[#This Row],[25+]]-P_A_R[[#This Row],[26+]]</f>
        <v>8.6700000000000006E-3</v>
      </c>
      <c r="BV55" s="5">
        <f>P_A_R[[#This Row],[26+]]-P_A_R[[#This Row],[27+]]</f>
        <v>6.5399999999999989E-3</v>
      </c>
      <c r="BW55" s="5">
        <f>P_A_R[[#This Row],[27+]]-P_A_R[[#This Row],[28+]]</f>
        <v>4.2400000000000007E-3</v>
      </c>
      <c r="BX55" s="5">
        <f>P_A_R[[#This Row],[28+]]-P_A_R[[#This Row],[29+]]</f>
        <v>2.8999999999999989E-3</v>
      </c>
      <c r="BY55" s="5">
        <f>P_A_R[[#This Row],[29+]]-P_A_R[[#This Row],[30+]]</f>
        <v>1.9100000000000002E-3</v>
      </c>
      <c r="BZ55" s="5">
        <f>P_A_R[[#This Row],[30+]]-P_A_R[[#This Row],[31+]]</f>
        <v>1.3000000000000002E-3</v>
      </c>
      <c r="CA55" s="5">
        <f>P_A_R[[#This Row],[31+]]-P_A_R[[#This Row],[32+]]</f>
        <v>7.5999999999999983E-4</v>
      </c>
      <c r="CB55" s="5">
        <f>P_A_R[[#This Row],[32+]]-P_A_R[[#This Row],[33+]]</f>
        <v>4.7000000000000004E-4</v>
      </c>
      <c r="CC55" s="5">
        <f>P_A_R[[#This Row],[33+]]-P_A_R[[#This Row],[34+]]</f>
        <v>2.8000000000000003E-4</v>
      </c>
      <c r="CD55" s="5">
        <f>P_A_R[[#This Row],[34+]]-P_A_R[[#This Row],[35+]]</f>
        <v>1.7000000000000001E-4</v>
      </c>
      <c r="CE55" s="5">
        <f>P_A_R[[#This Row],[35+]]-P_A_R[[#This Row],[36+]]</f>
        <v>9.0000000000000006E-5</v>
      </c>
      <c r="CF55" s="5">
        <f>P_A_R[[#This Row],[36+]]-P_A_R[[#This Row],[37+]]</f>
        <v>5.0000000000000002E-5</v>
      </c>
      <c r="CG55" s="5">
        <f>P_A_R[[#This Row],[37+]]-P_A_R[[#This Row],[38+]]</f>
        <v>5.0000000000000002E-5</v>
      </c>
      <c r="CH55" s="5">
        <f>P_A_R[[#This Row],[38+]]-P_A_R[[#This Row],[39+]]</f>
        <v>0</v>
      </c>
      <c r="CI55" s="5">
        <f>P_A_R[[#This Row],[39+]]-P_A_R[[#This Row],[40+]]</f>
        <v>0</v>
      </c>
      <c r="CJ55" s="5">
        <f>P_A_R[[#This Row],[40+]]-P_A_R[[#This Row],[41+]]</f>
        <v>0</v>
      </c>
      <c r="CK55" s="5">
        <f>P_A_R[[#This Row],[41+]]-P_A_R[[#This Row],[42+]]</f>
        <v>0</v>
      </c>
      <c r="CL55" s="5">
        <f>P_A_R[[#This Row],[42+]]-P_A_R[[#This Row],[43+]]</f>
        <v>0</v>
      </c>
      <c r="CM55" s="5">
        <f>P_A_R[[#This Row],[43+]]-P_A_R[[#This Row],[44+]]</f>
        <v>0</v>
      </c>
      <c r="CN55" s="5">
        <f>P_A_R[[#This Row],[44+]]-P_A_R[[#This Row],[45+]]</f>
        <v>0</v>
      </c>
      <c r="CO55" s="5">
        <f>P_A_R[[#This Row],[45+]]-P_A_R[[#This Row],[46+]]</f>
        <v>0</v>
      </c>
      <c r="CP55" s="5">
        <f>P_A_R[[#This Row],[46+]]-P_A_R[[#This Row],[47+]]</f>
        <v>0</v>
      </c>
      <c r="CQ55" s="5">
        <f>P_A_R[[#This Row],[47+]]-P_A_R[[#This Row],[48+]]</f>
        <v>0</v>
      </c>
      <c r="CR55" s="5">
        <f>P_A_R[[#This Row],[48+]]-P_A_R[[#This Row],[49+]]</f>
        <v>0</v>
      </c>
      <c r="CS55" s="5">
        <f>P_A_R[[#This Row],[49+]]-P_A_R[[#This Row],[50+]]</f>
        <v>0</v>
      </c>
      <c r="CT55" s="5">
        <f>P_A_R[[#This Row],[50+]]-P_A_R[[#This Row],[51+]]</f>
        <v>0</v>
      </c>
      <c r="CU55" s="5">
        <f>P_A_R[[#This Row],[51+]]-P_A_R[[#This Row],[52+]]</f>
        <v>0</v>
      </c>
      <c r="CV55" s="5">
        <f>P_A_R[[#This Row],[52+]]-P_A_R[[#This Row],[53+]]</f>
        <v>0</v>
      </c>
      <c r="CW55" s="5">
        <f>P_A_R[[#This Row],[53+]]-P_A_R[[#This Row],[54+]]</f>
        <v>0</v>
      </c>
      <c r="CX55" s="5">
        <f>P_A_R[[#This Row],[54+]]-P_A_R[[#This Row],[55+]]</f>
        <v>0</v>
      </c>
      <c r="CY55" s="5">
        <f>P_A_R[[#This Row],[55+]]-P_A_R[[#This Row],[56+]]</f>
        <v>0</v>
      </c>
      <c r="CZ55" s="5">
        <f>P_A_R[[#This Row],[56+]]-P_A_R[[#This Row],[57+]]</f>
        <v>0</v>
      </c>
      <c r="DA55" s="5">
        <f>P_A_R[[#This Row],[57+]]-P_A_R[[#This Row],[58+]]</f>
        <v>0</v>
      </c>
      <c r="DB55" s="5">
        <f>P_A_R[[#This Row],[58+]]-P_A_R[[#This Row],[59+]]</f>
        <v>0</v>
      </c>
    </row>
    <row r="56" spans="1:106" x14ac:dyDescent="0.25">
      <c r="A56" s="10">
        <v>22400719</v>
      </c>
      <c r="B56" s="13" t="s">
        <v>93</v>
      </c>
      <c r="C56" s="13" t="s">
        <v>94</v>
      </c>
      <c r="D56" s="11">
        <v>0.79166666666666663</v>
      </c>
      <c r="E56" s="9" t="str">
        <f>HYPERLINK("https://www.nba.com/stats/player/1626204/boxscores-traditional", "Larry Nance Jr.")</f>
        <v>Larry Nance Jr.</v>
      </c>
      <c r="F56">
        <v>11.8</v>
      </c>
      <c r="G56" s="4">
        <v>6.1769999999999996</v>
      </c>
      <c r="H56" s="3">
        <v>0.61409000000000002</v>
      </c>
      <c r="I56" s="3">
        <v>0.55171999999999999</v>
      </c>
      <c r="J56" s="3">
        <v>0.48803000000000002</v>
      </c>
      <c r="K56" s="3">
        <v>0.42465000000000003</v>
      </c>
      <c r="L56" s="3">
        <v>0.35942000000000002</v>
      </c>
      <c r="M56" s="3">
        <v>0.30153000000000002</v>
      </c>
      <c r="N56" s="3">
        <v>0.24825</v>
      </c>
      <c r="O56" s="3">
        <v>0.20044999999999999</v>
      </c>
      <c r="P56" s="3">
        <v>0.15866</v>
      </c>
      <c r="Q56" s="3">
        <v>0.121</v>
      </c>
      <c r="R56" s="3">
        <v>9.1759999999999994E-2</v>
      </c>
      <c r="S56" s="3">
        <v>6.8110000000000004E-2</v>
      </c>
      <c r="T56" s="3">
        <v>4.947E-2</v>
      </c>
      <c r="U56" s="3">
        <v>3.5150000000000001E-2</v>
      </c>
      <c r="V56" s="3">
        <v>2.385E-2</v>
      </c>
      <c r="W56" s="3">
        <v>1.618E-2</v>
      </c>
      <c r="X56" s="3">
        <v>1.072E-2</v>
      </c>
      <c r="Y56" s="3">
        <v>6.9499999999999996E-3</v>
      </c>
      <c r="Z56" s="3">
        <v>4.4000000000000003E-3</v>
      </c>
      <c r="AA56" s="3">
        <v>2.7200000000000002E-3</v>
      </c>
      <c r="AB56" s="3">
        <v>1.5900000000000001E-3</v>
      </c>
      <c r="AC56" s="3">
        <v>9.3999999999999997E-4</v>
      </c>
      <c r="AD56" s="3">
        <v>5.4000000000000001E-4</v>
      </c>
      <c r="AE56" s="3">
        <v>2.9999999999999997E-4</v>
      </c>
      <c r="AF56" s="3">
        <v>1.7000000000000001E-4</v>
      </c>
      <c r="AG56" s="3">
        <v>8.0000000000000007E-5</v>
      </c>
      <c r="AH56" s="3">
        <v>4.0000000000000003E-5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5">
        <f>P_A_R[[#This Row],[10+]]-P_A_R[[#This Row],[11+]]</f>
        <v>6.2370000000000037E-2</v>
      </c>
      <c r="BG56" s="5">
        <f>P_A_R[[#This Row],[11+]]-P_A_R[[#This Row],[12+]]</f>
        <v>6.3689999999999969E-2</v>
      </c>
      <c r="BH56" s="5">
        <f>P_A_R[[#This Row],[12+]]-P_A_R[[#This Row],[13+]]</f>
        <v>6.3379999999999992E-2</v>
      </c>
      <c r="BI56" s="5">
        <f>P_A_R[[#This Row],[13+]]-P_A_R[[#This Row],[14+]]</f>
        <v>6.523000000000001E-2</v>
      </c>
      <c r="BJ56" s="5">
        <f>P_A_R[[#This Row],[14+]]-P_A_R[[#This Row],[15+]]</f>
        <v>5.7889999999999997E-2</v>
      </c>
      <c r="BK56" s="5">
        <f>P_A_R[[#This Row],[15+]]-P_A_R[[#This Row],[16+]]</f>
        <v>5.3280000000000022E-2</v>
      </c>
      <c r="BL56" s="5">
        <f>P_A_R[[#This Row],[16+]]-P_A_R[[#This Row],[17+]]</f>
        <v>4.7800000000000009E-2</v>
      </c>
      <c r="BM56" s="5">
        <f>P_A_R[[#This Row],[17+]]-P_A_R[[#This Row],[18+]]</f>
        <v>4.1789999999999994E-2</v>
      </c>
      <c r="BN56" s="5">
        <f>P_A_R[[#This Row],[18+]]-P_A_R[[#This Row],[19+]]</f>
        <v>3.7659999999999999E-2</v>
      </c>
      <c r="BO56" s="5">
        <f>P_A_R[[#This Row],[19+]]-P_A_R[[#This Row],[20+]]</f>
        <v>2.9240000000000002E-2</v>
      </c>
      <c r="BP56" s="5">
        <f>P_A_R[[#This Row],[20+]]-P_A_R[[#This Row],[21+]]</f>
        <v>2.364999999999999E-2</v>
      </c>
      <c r="BQ56" s="5">
        <f>P_A_R[[#This Row],[21+]]-P_A_R[[#This Row],[22+]]</f>
        <v>1.8640000000000004E-2</v>
      </c>
      <c r="BR56" s="5">
        <f>P_A_R[[#This Row],[22+]]-P_A_R[[#This Row],[23+]]</f>
        <v>1.4319999999999999E-2</v>
      </c>
      <c r="BS56" s="5">
        <f>P_A_R[[#This Row],[23+]]-P_A_R[[#This Row],[24+]]</f>
        <v>1.1300000000000001E-2</v>
      </c>
      <c r="BT56" s="5">
        <f>P_A_R[[#This Row],[24+]]-P_A_R[[#This Row],[25+]]</f>
        <v>7.6699999999999997E-3</v>
      </c>
      <c r="BU56" s="5">
        <f>P_A_R[[#This Row],[25+]]-P_A_R[[#This Row],[26+]]</f>
        <v>5.4599999999999996E-3</v>
      </c>
      <c r="BV56" s="5">
        <f>P_A_R[[#This Row],[26+]]-P_A_R[[#This Row],[27+]]</f>
        <v>3.7700000000000008E-3</v>
      </c>
      <c r="BW56" s="5">
        <f>P_A_R[[#This Row],[27+]]-P_A_R[[#This Row],[28+]]</f>
        <v>2.5499999999999993E-3</v>
      </c>
      <c r="BX56" s="5">
        <f>P_A_R[[#This Row],[28+]]-P_A_R[[#This Row],[29+]]</f>
        <v>1.6800000000000001E-3</v>
      </c>
      <c r="BY56" s="5">
        <f>P_A_R[[#This Row],[29+]]-P_A_R[[#This Row],[30+]]</f>
        <v>1.1300000000000001E-3</v>
      </c>
      <c r="BZ56" s="5">
        <f>P_A_R[[#This Row],[30+]]-P_A_R[[#This Row],[31+]]</f>
        <v>6.5000000000000008E-4</v>
      </c>
      <c r="CA56" s="5">
        <f>P_A_R[[#This Row],[31+]]-P_A_R[[#This Row],[32+]]</f>
        <v>3.9999999999999996E-4</v>
      </c>
      <c r="CB56" s="5">
        <f>P_A_R[[#This Row],[32+]]-P_A_R[[#This Row],[33+]]</f>
        <v>2.4000000000000003E-4</v>
      </c>
      <c r="CC56" s="5">
        <f>P_A_R[[#This Row],[33+]]-P_A_R[[#This Row],[34+]]</f>
        <v>1.2999999999999996E-4</v>
      </c>
      <c r="CD56" s="5">
        <f>P_A_R[[#This Row],[34+]]-P_A_R[[#This Row],[35+]]</f>
        <v>9.0000000000000006E-5</v>
      </c>
      <c r="CE56" s="5">
        <f>P_A_R[[#This Row],[35+]]-P_A_R[[#This Row],[36+]]</f>
        <v>4.0000000000000003E-5</v>
      </c>
      <c r="CF56" s="5">
        <f>P_A_R[[#This Row],[36+]]-P_A_R[[#This Row],[37+]]</f>
        <v>4.0000000000000003E-5</v>
      </c>
      <c r="CG56" s="5">
        <f>P_A_R[[#This Row],[37+]]-P_A_R[[#This Row],[38+]]</f>
        <v>0</v>
      </c>
      <c r="CH56" s="5">
        <f>P_A_R[[#This Row],[38+]]-P_A_R[[#This Row],[39+]]</f>
        <v>0</v>
      </c>
      <c r="CI56" s="5">
        <f>P_A_R[[#This Row],[39+]]-P_A_R[[#This Row],[40+]]</f>
        <v>0</v>
      </c>
      <c r="CJ56" s="5">
        <f>P_A_R[[#This Row],[40+]]-P_A_R[[#This Row],[41+]]</f>
        <v>0</v>
      </c>
      <c r="CK56" s="5">
        <f>P_A_R[[#This Row],[41+]]-P_A_R[[#This Row],[42+]]</f>
        <v>0</v>
      </c>
      <c r="CL56" s="5">
        <f>P_A_R[[#This Row],[42+]]-P_A_R[[#This Row],[43+]]</f>
        <v>0</v>
      </c>
      <c r="CM56" s="5">
        <f>P_A_R[[#This Row],[43+]]-P_A_R[[#This Row],[44+]]</f>
        <v>0</v>
      </c>
      <c r="CN56" s="5">
        <f>P_A_R[[#This Row],[44+]]-P_A_R[[#This Row],[45+]]</f>
        <v>0</v>
      </c>
      <c r="CO56" s="5">
        <f>P_A_R[[#This Row],[45+]]-P_A_R[[#This Row],[46+]]</f>
        <v>0</v>
      </c>
      <c r="CP56" s="5">
        <f>P_A_R[[#This Row],[46+]]-P_A_R[[#This Row],[47+]]</f>
        <v>0</v>
      </c>
      <c r="CQ56" s="5">
        <f>P_A_R[[#This Row],[47+]]-P_A_R[[#This Row],[48+]]</f>
        <v>0</v>
      </c>
      <c r="CR56" s="5">
        <f>P_A_R[[#This Row],[48+]]-P_A_R[[#This Row],[49+]]</f>
        <v>0</v>
      </c>
      <c r="CS56" s="5">
        <f>P_A_R[[#This Row],[49+]]-P_A_R[[#This Row],[50+]]</f>
        <v>0</v>
      </c>
      <c r="CT56" s="5">
        <f>P_A_R[[#This Row],[50+]]-P_A_R[[#This Row],[51+]]</f>
        <v>0</v>
      </c>
      <c r="CU56" s="5">
        <f>P_A_R[[#This Row],[51+]]-P_A_R[[#This Row],[52+]]</f>
        <v>0</v>
      </c>
      <c r="CV56" s="5">
        <f>P_A_R[[#This Row],[52+]]-P_A_R[[#This Row],[53+]]</f>
        <v>0</v>
      </c>
      <c r="CW56" s="5">
        <f>P_A_R[[#This Row],[53+]]-P_A_R[[#This Row],[54+]]</f>
        <v>0</v>
      </c>
      <c r="CX56" s="5">
        <f>P_A_R[[#This Row],[54+]]-P_A_R[[#This Row],[55+]]</f>
        <v>0</v>
      </c>
      <c r="CY56" s="5">
        <f>P_A_R[[#This Row],[55+]]-P_A_R[[#This Row],[56+]]</f>
        <v>0</v>
      </c>
      <c r="CZ56" s="5">
        <f>P_A_R[[#This Row],[56+]]-P_A_R[[#This Row],[57+]]</f>
        <v>0</v>
      </c>
      <c r="DA56" s="5">
        <f>P_A_R[[#This Row],[57+]]-P_A_R[[#This Row],[58+]]</f>
        <v>0</v>
      </c>
      <c r="DB56" s="5">
        <f>P_A_R[[#This Row],[58+]]-P_A_R[[#This Row],[59+]]</f>
        <v>0</v>
      </c>
    </row>
    <row r="57" spans="1:106" x14ac:dyDescent="0.25">
      <c r="A57" s="10">
        <v>22400719</v>
      </c>
      <c r="B57" s="13" t="s">
        <v>93</v>
      </c>
      <c r="C57" s="13" t="s">
        <v>94</v>
      </c>
      <c r="D57" s="11">
        <v>0.79166666666666663</v>
      </c>
      <c r="E57" s="9" t="str">
        <f>HYPERLINK("https://www.nba.com/stats/player/203992/boxscores-traditional", "Bogdan Bogdanovic")</f>
        <v>Bogdan Bogdanovic</v>
      </c>
      <c r="F57">
        <v>11.8</v>
      </c>
      <c r="G57" s="4">
        <v>7.9089999999999998</v>
      </c>
      <c r="H57" s="3">
        <v>0.59094999999999998</v>
      </c>
      <c r="I57" s="3">
        <v>0.53983000000000003</v>
      </c>
      <c r="J57" s="3">
        <v>0.48803000000000002</v>
      </c>
      <c r="K57" s="3">
        <v>0.44037999999999999</v>
      </c>
      <c r="L57" s="3">
        <v>0.38973999999999998</v>
      </c>
      <c r="M57" s="3">
        <v>0.34458</v>
      </c>
      <c r="N57" s="3">
        <v>0.29805999999999999</v>
      </c>
      <c r="O57" s="3">
        <v>0.25463000000000002</v>
      </c>
      <c r="P57" s="3">
        <v>0.2177</v>
      </c>
      <c r="Q57" s="3">
        <v>0.18140999999999999</v>
      </c>
      <c r="R57" s="3">
        <v>0.14917</v>
      </c>
      <c r="S57" s="3">
        <v>0.12302</v>
      </c>
      <c r="T57" s="3">
        <v>9.8530000000000006E-2</v>
      </c>
      <c r="U57" s="3">
        <v>7.7799999999999994E-2</v>
      </c>
      <c r="V57" s="3">
        <v>6.1780000000000002E-2</v>
      </c>
      <c r="W57" s="3">
        <v>4.7460000000000002E-2</v>
      </c>
      <c r="X57" s="3">
        <v>3.5929999999999997E-2</v>
      </c>
      <c r="Y57" s="3">
        <v>2.743E-2</v>
      </c>
      <c r="Z57" s="3">
        <v>2.018E-2</v>
      </c>
      <c r="AA57" s="3">
        <v>1.4999999999999999E-2</v>
      </c>
      <c r="AB57" s="3">
        <v>1.072E-2</v>
      </c>
      <c r="AC57" s="3">
        <v>7.5500000000000003E-3</v>
      </c>
      <c r="AD57" s="3">
        <v>5.3899999999999998E-3</v>
      </c>
      <c r="AE57" s="3">
        <v>3.6800000000000001E-3</v>
      </c>
      <c r="AF57" s="3">
        <v>2.48E-3</v>
      </c>
      <c r="AG57" s="3">
        <v>1.6900000000000001E-3</v>
      </c>
      <c r="AH57" s="3">
        <v>1.1100000000000001E-3</v>
      </c>
      <c r="AI57" s="3">
        <v>7.1000000000000002E-4</v>
      </c>
      <c r="AJ57" s="3">
        <v>4.6999999999999999E-4</v>
      </c>
      <c r="AK57" s="3">
        <v>2.9E-4</v>
      </c>
      <c r="AL57" s="3">
        <v>1.8000000000000001E-4</v>
      </c>
      <c r="AM57" s="3">
        <v>1.1E-4</v>
      </c>
      <c r="AN57" s="3">
        <v>6.9999999999999994E-5</v>
      </c>
      <c r="AO57" s="3">
        <v>4.0000000000000003E-5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5">
        <f>P_A_R[[#This Row],[10+]]-P_A_R[[#This Row],[11+]]</f>
        <v>5.1119999999999943E-2</v>
      </c>
      <c r="BG57" s="5">
        <f>P_A_R[[#This Row],[11+]]-P_A_R[[#This Row],[12+]]</f>
        <v>5.1800000000000013E-2</v>
      </c>
      <c r="BH57" s="5">
        <f>P_A_R[[#This Row],[12+]]-P_A_R[[#This Row],[13+]]</f>
        <v>4.7650000000000026E-2</v>
      </c>
      <c r="BI57" s="5">
        <f>P_A_R[[#This Row],[13+]]-P_A_R[[#This Row],[14+]]</f>
        <v>5.0640000000000018E-2</v>
      </c>
      <c r="BJ57" s="5">
        <f>P_A_R[[#This Row],[14+]]-P_A_R[[#This Row],[15+]]</f>
        <v>4.5159999999999978E-2</v>
      </c>
      <c r="BK57" s="5">
        <f>P_A_R[[#This Row],[15+]]-P_A_R[[#This Row],[16+]]</f>
        <v>4.6520000000000006E-2</v>
      </c>
      <c r="BL57" s="5">
        <f>P_A_R[[#This Row],[16+]]-P_A_R[[#This Row],[17+]]</f>
        <v>4.3429999999999969E-2</v>
      </c>
      <c r="BM57" s="5">
        <f>P_A_R[[#This Row],[17+]]-P_A_R[[#This Row],[18+]]</f>
        <v>3.6930000000000018E-2</v>
      </c>
      <c r="BN57" s="5">
        <f>P_A_R[[#This Row],[18+]]-P_A_R[[#This Row],[19+]]</f>
        <v>3.6290000000000017E-2</v>
      </c>
      <c r="BO57" s="5">
        <f>P_A_R[[#This Row],[19+]]-P_A_R[[#This Row],[20+]]</f>
        <v>3.2239999999999991E-2</v>
      </c>
      <c r="BP57" s="5">
        <f>P_A_R[[#This Row],[20+]]-P_A_R[[#This Row],[21+]]</f>
        <v>2.6149999999999993E-2</v>
      </c>
      <c r="BQ57" s="5">
        <f>P_A_R[[#This Row],[21+]]-P_A_R[[#This Row],[22+]]</f>
        <v>2.4489999999999998E-2</v>
      </c>
      <c r="BR57" s="5">
        <f>P_A_R[[#This Row],[22+]]-P_A_R[[#This Row],[23+]]</f>
        <v>2.0730000000000012E-2</v>
      </c>
      <c r="BS57" s="5">
        <f>P_A_R[[#This Row],[23+]]-P_A_R[[#This Row],[24+]]</f>
        <v>1.6019999999999993E-2</v>
      </c>
      <c r="BT57" s="5">
        <f>P_A_R[[#This Row],[24+]]-P_A_R[[#This Row],[25+]]</f>
        <v>1.4319999999999999E-2</v>
      </c>
      <c r="BU57" s="5">
        <f>P_A_R[[#This Row],[25+]]-P_A_R[[#This Row],[26+]]</f>
        <v>1.1530000000000006E-2</v>
      </c>
      <c r="BV57" s="5">
        <f>P_A_R[[#This Row],[26+]]-P_A_R[[#This Row],[27+]]</f>
        <v>8.4999999999999971E-3</v>
      </c>
      <c r="BW57" s="5">
        <f>P_A_R[[#This Row],[27+]]-P_A_R[[#This Row],[28+]]</f>
        <v>7.2499999999999995E-3</v>
      </c>
      <c r="BX57" s="5">
        <f>P_A_R[[#This Row],[28+]]-P_A_R[[#This Row],[29+]]</f>
        <v>5.1800000000000006E-3</v>
      </c>
      <c r="BY57" s="5">
        <f>P_A_R[[#This Row],[29+]]-P_A_R[[#This Row],[30+]]</f>
        <v>4.2799999999999991E-3</v>
      </c>
      <c r="BZ57" s="5">
        <f>P_A_R[[#This Row],[30+]]-P_A_R[[#This Row],[31+]]</f>
        <v>3.1700000000000001E-3</v>
      </c>
      <c r="CA57" s="5">
        <f>P_A_R[[#This Row],[31+]]-P_A_R[[#This Row],[32+]]</f>
        <v>2.1600000000000005E-3</v>
      </c>
      <c r="CB57" s="5">
        <f>P_A_R[[#This Row],[32+]]-P_A_R[[#This Row],[33+]]</f>
        <v>1.7099999999999997E-3</v>
      </c>
      <c r="CC57" s="5">
        <f>P_A_R[[#This Row],[33+]]-P_A_R[[#This Row],[34+]]</f>
        <v>1.2000000000000001E-3</v>
      </c>
      <c r="CD57" s="5">
        <f>P_A_R[[#This Row],[34+]]-P_A_R[[#This Row],[35+]]</f>
        <v>7.899999999999999E-4</v>
      </c>
      <c r="CE57" s="5">
        <f>P_A_R[[#This Row],[35+]]-P_A_R[[#This Row],[36+]]</f>
        <v>5.8E-4</v>
      </c>
      <c r="CF57" s="5">
        <f>P_A_R[[#This Row],[36+]]-P_A_R[[#This Row],[37+]]</f>
        <v>4.0000000000000007E-4</v>
      </c>
      <c r="CG57" s="5">
        <f>P_A_R[[#This Row],[37+]]-P_A_R[[#This Row],[38+]]</f>
        <v>2.4000000000000003E-4</v>
      </c>
      <c r="CH57" s="5">
        <f>P_A_R[[#This Row],[38+]]-P_A_R[[#This Row],[39+]]</f>
        <v>1.7999999999999998E-4</v>
      </c>
      <c r="CI57" s="5">
        <f>P_A_R[[#This Row],[39+]]-P_A_R[[#This Row],[40+]]</f>
        <v>1.0999999999999999E-4</v>
      </c>
      <c r="CJ57" s="5">
        <f>P_A_R[[#This Row],[40+]]-P_A_R[[#This Row],[41+]]</f>
        <v>7.0000000000000007E-5</v>
      </c>
      <c r="CK57" s="5">
        <f>P_A_R[[#This Row],[41+]]-P_A_R[[#This Row],[42+]]</f>
        <v>4.000000000000001E-5</v>
      </c>
      <c r="CL57" s="5">
        <f>P_A_R[[#This Row],[42+]]-P_A_R[[#This Row],[43+]]</f>
        <v>2.9999999999999991E-5</v>
      </c>
      <c r="CM57" s="5">
        <f>P_A_R[[#This Row],[43+]]-P_A_R[[#This Row],[44+]]</f>
        <v>4.0000000000000003E-5</v>
      </c>
      <c r="CN57" s="5">
        <f>P_A_R[[#This Row],[44+]]-P_A_R[[#This Row],[45+]]</f>
        <v>0</v>
      </c>
      <c r="CO57" s="5">
        <f>P_A_R[[#This Row],[45+]]-P_A_R[[#This Row],[46+]]</f>
        <v>0</v>
      </c>
      <c r="CP57" s="5">
        <f>P_A_R[[#This Row],[46+]]-P_A_R[[#This Row],[47+]]</f>
        <v>0</v>
      </c>
      <c r="CQ57" s="5">
        <f>P_A_R[[#This Row],[47+]]-P_A_R[[#This Row],[48+]]</f>
        <v>0</v>
      </c>
      <c r="CR57" s="5">
        <f>P_A_R[[#This Row],[48+]]-P_A_R[[#This Row],[49+]]</f>
        <v>0</v>
      </c>
      <c r="CS57" s="5">
        <f>P_A_R[[#This Row],[49+]]-P_A_R[[#This Row],[50+]]</f>
        <v>0</v>
      </c>
      <c r="CT57" s="5">
        <f>P_A_R[[#This Row],[50+]]-P_A_R[[#This Row],[51+]]</f>
        <v>0</v>
      </c>
      <c r="CU57" s="5">
        <f>P_A_R[[#This Row],[51+]]-P_A_R[[#This Row],[52+]]</f>
        <v>0</v>
      </c>
      <c r="CV57" s="5">
        <f>P_A_R[[#This Row],[52+]]-P_A_R[[#This Row],[53+]]</f>
        <v>0</v>
      </c>
      <c r="CW57" s="5">
        <f>P_A_R[[#This Row],[53+]]-P_A_R[[#This Row],[54+]]</f>
        <v>0</v>
      </c>
      <c r="CX57" s="5">
        <f>P_A_R[[#This Row],[54+]]-P_A_R[[#This Row],[55+]]</f>
        <v>0</v>
      </c>
      <c r="CY57" s="5">
        <f>P_A_R[[#This Row],[55+]]-P_A_R[[#This Row],[56+]]</f>
        <v>0</v>
      </c>
      <c r="CZ57" s="5">
        <f>P_A_R[[#This Row],[56+]]-P_A_R[[#This Row],[57+]]</f>
        <v>0</v>
      </c>
      <c r="DA57" s="5">
        <f>P_A_R[[#This Row],[57+]]-P_A_R[[#This Row],[58+]]</f>
        <v>0</v>
      </c>
      <c r="DB57" s="5">
        <f>P_A_R[[#This Row],[58+]]-P_A_R[[#This Row],[59+]]</f>
        <v>0</v>
      </c>
    </row>
    <row r="58" spans="1:106" x14ac:dyDescent="0.25">
      <c r="A58" s="10">
        <v>22400719</v>
      </c>
      <c r="B58" s="13" t="s">
        <v>93</v>
      </c>
      <c r="C58" s="13" t="s">
        <v>94</v>
      </c>
      <c r="D58" s="11">
        <v>0.79166666666666663</v>
      </c>
      <c r="E58" s="9" t="str">
        <f>HYPERLINK("https://www.nba.com/stats/player/1630811/boxscores-traditional", "Keaton Wallace")</f>
        <v>Keaton Wallace</v>
      </c>
      <c r="F58">
        <v>10</v>
      </c>
      <c r="G58" s="4">
        <v>6.6029999999999998</v>
      </c>
      <c r="H58" s="3">
        <v>0.5</v>
      </c>
      <c r="I58" s="3">
        <v>0.44037999999999999</v>
      </c>
      <c r="J58" s="3">
        <v>0.38208999999999999</v>
      </c>
      <c r="K58" s="3">
        <v>0.32635999999999998</v>
      </c>
      <c r="L58" s="3">
        <v>0.27093</v>
      </c>
      <c r="M58" s="3">
        <v>0.22363</v>
      </c>
      <c r="N58" s="3">
        <v>0.18140999999999999</v>
      </c>
      <c r="O58" s="3">
        <v>0.14457</v>
      </c>
      <c r="P58" s="3">
        <v>0.11314</v>
      </c>
      <c r="Q58" s="3">
        <v>8.6910000000000001E-2</v>
      </c>
      <c r="R58" s="3">
        <v>6.5519999999999995E-2</v>
      </c>
      <c r="S58" s="3">
        <v>4.7460000000000002E-2</v>
      </c>
      <c r="T58" s="3">
        <v>3.4380000000000001E-2</v>
      </c>
      <c r="U58" s="3">
        <v>2.4420000000000001E-2</v>
      </c>
      <c r="V58" s="3">
        <v>1.7000000000000001E-2</v>
      </c>
      <c r="W58" s="3">
        <v>1.1599999999999999E-2</v>
      </c>
      <c r="X58" s="3">
        <v>7.7600000000000004E-3</v>
      </c>
      <c r="Y58" s="3">
        <v>5.0800000000000003E-3</v>
      </c>
      <c r="Z58" s="3">
        <v>3.1700000000000001E-3</v>
      </c>
      <c r="AA58" s="3">
        <v>1.99E-3</v>
      </c>
      <c r="AB58" s="3">
        <v>1.2199999999999999E-3</v>
      </c>
      <c r="AC58" s="3">
        <v>7.3999999999999999E-4</v>
      </c>
      <c r="AD58" s="3">
        <v>4.2999999999999999E-4</v>
      </c>
      <c r="AE58" s="3">
        <v>2.5000000000000001E-4</v>
      </c>
      <c r="AF58" s="3">
        <v>1.3999999999999999E-4</v>
      </c>
      <c r="AG58" s="3">
        <v>8.0000000000000007E-5</v>
      </c>
      <c r="AH58" s="3">
        <v>4.0000000000000003E-5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5">
        <f>P_A_R[[#This Row],[10+]]-P_A_R[[#This Row],[11+]]</f>
        <v>5.9620000000000006E-2</v>
      </c>
      <c r="BG58" s="5">
        <f>P_A_R[[#This Row],[11+]]-P_A_R[[#This Row],[12+]]</f>
        <v>5.8290000000000008E-2</v>
      </c>
      <c r="BH58" s="5">
        <f>P_A_R[[#This Row],[12+]]-P_A_R[[#This Row],[13+]]</f>
        <v>5.5730000000000002E-2</v>
      </c>
      <c r="BI58" s="5">
        <f>P_A_R[[#This Row],[13+]]-P_A_R[[#This Row],[14+]]</f>
        <v>5.5429999999999979E-2</v>
      </c>
      <c r="BJ58" s="5">
        <f>P_A_R[[#This Row],[14+]]-P_A_R[[#This Row],[15+]]</f>
        <v>4.7300000000000009E-2</v>
      </c>
      <c r="BK58" s="5">
        <f>P_A_R[[#This Row],[15+]]-P_A_R[[#This Row],[16+]]</f>
        <v>4.2220000000000008E-2</v>
      </c>
      <c r="BL58" s="5">
        <f>P_A_R[[#This Row],[16+]]-P_A_R[[#This Row],[17+]]</f>
        <v>3.6839999999999984E-2</v>
      </c>
      <c r="BM58" s="5">
        <f>P_A_R[[#This Row],[17+]]-P_A_R[[#This Row],[18+]]</f>
        <v>3.143E-2</v>
      </c>
      <c r="BN58" s="5">
        <f>P_A_R[[#This Row],[18+]]-P_A_R[[#This Row],[19+]]</f>
        <v>2.6230000000000003E-2</v>
      </c>
      <c r="BO58" s="5">
        <f>P_A_R[[#This Row],[19+]]-P_A_R[[#This Row],[20+]]</f>
        <v>2.1390000000000006E-2</v>
      </c>
      <c r="BP58" s="5">
        <f>P_A_R[[#This Row],[20+]]-P_A_R[[#This Row],[21+]]</f>
        <v>1.8059999999999993E-2</v>
      </c>
      <c r="BQ58" s="5">
        <f>P_A_R[[#This Row],[21+]]-P_A_R[[#This Row],[22+]]</f>
        <v>1.3080000000000001E-2</v>
      </c>
      <c r="BR58" s="5">
        <f>P_A_R[[#This Row],[22+]]-P_A_R[[#This Row],[23+]]</f>
        <v>9.9600000000000001E-3</v>
      </c>
      <c r="BS58" s="5">
        <f>P_A_R[[#This Row],[23+]]-P_A_R[[#This Row],[24+]]</f>
        <v>7.4199999999999995E-3</v>
      </c>
      <c r="BT58" s="5">
        <f>P_A_R[[#This Row],[24+]]-P_A_R[[#This Row],[25+]]</f>
        <v>5.400000000000002E-3</v>
      </c>
      <c r="BU58" s="5">
        <f>P_A_R[[#This Row],[25+]]-P_A_R[[#This Row],[26+]]</f>
        <v>3.8399999999999988E-3</v>
      </c>
      <c r="BV58" s="5">
        <f>P_A_R[[#This Row],[26+]]-P_A_R[[#This Row],[27+]]</f>
        <v>2.6800000000000001E-3</v>
      </c>
      <c r="BW58" s="5">
        <f>P_A_R[[#This Row],[27+]]-P_A_R[[#This Row],[28+]]</f>
        <v>1.9100000000000002E-3</v>
      </c>
      <c r="BX58" s="5">
        <f>P_A_R[[#This Row],[28+]]-P_A_R[[#This Row],[29+]]</f>
        <v>1.1800000000000001E-3</v>
      </c>
      <c r="BY58" s="5">
        <f>P_A_R[[#This Row],[29+]]-P_A_R[[#This Row],[30+]]</f>
        <v>7.7000000000000007E-4</v>
      </c>
      <c r="BZ58" s="5">
        <f>P_A_R[[#This Row],[30+]]-P_A_R[[#This Row],[31+]]</f>
        <v>4.7999999999999996E-4</v>
      </c>
      <c r="CA58" s="5">
        <f>P_A_R[[#This Row],[31+]]-P_A_R[[#This Row],[32+]]</f>
        <v>3.1E-4</v>
      </c>
      <c r="CB58" s="5">
        <f>P_A_R[[#This Row],[32+]]-P_A_R[[#This Row],[33+]]</f>
        <v>1.7999999999999998E-4</v>
      </c>
      <c r="CC58" s="5">
        <f>P_A_R[[#This Row],[33+]]-P_A_R[[#This Row],[34+]]</f>
        <v>1.1000000000000002E-4</v>
      </c>
      <c r="CD58" s="5">
        <f>P_A_R[[#This Row],[34+]]-P_A_R[[#This Row],[35+]]</f>
        <v>5.9999999999999981E-5</v>
      </c>
      <c r="CE58" s="5">
        <f>P_A_R[[#This Row],[35+]]-P_A_R[[#This Row],[36+]]</f>
        <v>4.0000000000000003E-5</v>
      </c>
      <c r="CF58" s="5">
        <f>P_A_R[[#This Row],[36+]]-P_A_R[[#This Row],[37+]]</f>
        <v>4.0000000000000003E-5</v>
      </c>
      <c r="CG58" s="5">
        <f>P_A_R[[#This Row],[37+]]-P_A_R[[#This Row],[38+]]</f>
        <v>0</v>
      </c>
      <c r="CH58" s="5">
        <f>P_A_R[[#This Row],[38+]]-P_A_R[[#This Row],[39+]]</f>
        <v>0</v>
      </c>
      <c r="CI58" s="5">
        <f>P_A_R[[#This Row],[39+]]-P_A_R[[#This Row],[40+]]</f>
        <v>0</v>
      </c>
      <c r="CJ58" s="5">
        <f>P_A_R[[#This Row],[40+]]-P_A_R[[#This Row],[41+]]</f>
        <v>0</v>
      </c>
      <c r="CK58" s="5">
        <f>P_A_R[[#This Row],[41+]]-P_A_R[[#This Row],[42+]]</f>
        <v>0</v>
      </c>
      <c r="CL58" s="5">
        <f>P_A_R[[#This Row],[42+]]-P_A_R[[#This Row],[43+]]</f>
        <v>0</v>
      </c>
      <c r="CM58" s="5">
        <f>P_A_R[[#This Row],[43+]]-P_A_R[[#This Row],[44+]]</f>
        <v>0</v>
      </c>
      <c r="CN58" s="5">
        <f>P_A_R[[#This Row],[44+]]-P_A_R[[#This Row],[45+]]</f>
        <v>0</v>
      </c>
      <c r="CO58" s="5">
        <f>P_A_R[[#This Row],[45+]]-P_A_R[[#This Row],[46+]]</f>
        <v>0</v>
      </c>
      <c r="CP58" s="5">
        <f>P_A_R[[#This Row],[46+]]-P_A_R[[#This Row],[47+]]</f>
        <v>0</v>
      </c>
      <c r="CQ58" s="5">
        <f>P_A_R[[#This Row],[47+]]-P_A_R[[#This Row],[48+]]</f>
        <v>0</v>
      </c>
      <c r="CR58" s="5">
        <f>P_A_R[[#This Row],[48+]]-P_A_R[[#This Row],[49+]]</f>
        <v>0</v>
      </c>
      <c r="CS58" s="5">
        <f>P_A_R[[#This Row],[49+]]-P_A_R[[#This Row],[50+]]</f>
        <v>0</v>
      </c>
      <c r="CT58" s="5">
        <f>P_A_R[[#This Row],[50+]]-P_A_R[[#This Row],[51+]]</f>
        <v>0</v>
      </c>
      <c r="CU58" s="5">
        <f>P_A_R[[#This Row],[51+]]-P_A_R[[#This Row],[52+]]</f>
        <v>0</v>
      </c>
      <c r="CV58" s="5">
        <f>P_A_R[[#This Row],[52+]]-P_A_R[[#This Row],[53+]]</f>
        <v>0</v>
      </c>
      <c r="CW58" s="5">
        <f>P_A_R[[#This Row],[53+]]-P_A_R[[#This Row],[54+]]</f>
        <v>0</v>
      </c>
      <c r="CX58" s="5">
        <f>P_A_R[[#This Row],[54+]]-P_A_R[[#This Row],[55+]]</f>
        <v>0</v>
      </c>
      <c r="CY58" s="5">
        <f>P_A_R[[#This Row],[55+]]-P_A_R[[#This Row],[56+]]</f>
        <v>0</v>
      </c>
      <c r="CZ58" s="5">
        <f>P_A_R[[#This Row],[56+]]-P_A_R[[#This Row],[57+]]</f>
        <v>0</v>
      </c>
      <c r="DA58" s="5">
        <f>P_A_R[[#This Row],[57+]]-P_A_R[[#This Row],[58+]]</f>
        <v>0</v>
      </c>
      <c r="DB58" s="5">
        <f>P_A_R[[#This Row],[58+]]-P_A_R[[#This Row],[59+]]</f>
        <v>0</v>
      </c>
    </row>
    <row r="59" spans="1:106" x14ac:dyDescent="0.25">
      <c r="A59" s="10">
        <v>22400719</v>
      </c>
      <c r="B59" s="13" t="s">
        <v>93</v>
      </c>
      <c r="C59" s="13" t="s">
        <v>94</v>
      </c>
      <c r="D59" s="11">
        <v>0.79166666666666663</v>
      </c>
      <c r="E59" s="9" t="str">
        <f>HYPERLINK("https://www.nba.com/stats/player/1631243/boxscores-traditional", "Mouhamed Gueye")</f>
        <v>Mouhamed Gueye</v>
      </c>
      <c r="F59">
        <v>10</v>
      </c>
      <c r="G59" s="4">
        <v>5.7009999999999996</v>
      </c>
      <c r="H59" s="3">
        <v>0.5</v>
      </c>
      <c r="I59" s="3">
        <v>0.42858000000000002</v>
      </c>
      <c r="J59" s="3">
        <v>0.36316999999999999</v>
      </c>
      <c r="K59" s="3">
        <v>0.29805999999999999</v>
      </c>
      <c r="L59" s="3">
        <v>0.24196000000000001</v>
      </c>
      <c r="M59" s="3">
        <v>0.18942999999999999</v>
      </c>
      <c r="N59" s="3">
        <v>0.14685999999999999</v>
      </c>
      <c r="O59" s="3">
        <v>0.10935</v>
      </c>
      <c r="P59" s="3">
        <v>8.0759999999999998E-2</v>
      </c>
      <c r="Q59" s="3">
        <v>5.7049999999999997E-2</v>
      </c>
      <c r="R59" s="3">
        <v>4.0059999999999998E-2</v>
      </c>
      <c r="S59" s="3">
        <v>2.6800000000000001E-2</v>
      </c>
      <c r="T59" s="3">
        <v>1.7860000000000001E-2</v>
      </c>
      <c r="U59" s="3">
        <v>1.1299999999999999E-2</v>
      </c>
      <c r="V59" s="3">
        <v>6.9499999999999996E-3</v>
      </c>
      <c r="W59" s="3">
        <v>4.2700000000000004E-3</v>
      </c>
      <c r="X59" s="3">
        <v>2.48E-3</v>
      </c>
      <c r="Y59" s="3">
        <v>1.4400000000000001E-3</v>
      </c>
      <c r="Z59" s="3">
        <v>7.9000000000000001E-4</v>
      </c>
      <c r="AA59" s="3">
        <v>4.2999999999999999E-4</v>
      </c>
      <c r="AB59" s="3">
        <v>2.2000000000000001E-4</v>
      </c>
      <c r="AC59" s="3">
        <v>1.2E-4</v>
      </c>
      <c r="AD59" s="3">
        <v>6.0000000000000002E-5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5">
        <f>P_A_R[[#This Row],[10+]]-P_A_R[[#This Row],[11+]]</f>
        <v>7.1419999999999983E-2</v>
      </c>
      <c r="BG59" s="5">
        <f>P_A_R[[#This Row],[11+]]-P_A_R[[#This Row],[12+]]</f>
        <v>6.5410000000000024E-2</v>
      </c>
      <c r="BH59" s="5">
        <f>P_A_R[[#This Row],[12+]]-P_A_R[[#This Row],[13+]]</f>
        <v>6.5110000000000001E-2</v>
      </c>
      <c r="BI59" s="5">
        <f>P_A_R[[#This Row],[13+]]-P_A_R[[#This Row],[14+]]</f>
        <v>5.6099999999999983E-2</v>
      </c>
      <c r="BJ59" s="5">
        <f>P_A_R[[#This Row],[14+]]-P_A_R[[#This Row],[15+]]</f>
        <v>5.2530000000000021E-2</v>
      </c>
      <c r="BK59" s="5">
        <f>P_A_R[[#This Row],[15+]]-P_A_R[[#This Row],[16+]]</f>
        <v>4.2569999999999997E-2</v>
      </c>
      <c r="BL59" s="5">
        <f>P_A_R[[#This Row],[16+]]-P_A_R[[#This Row],[17+]]</f>
        <v>3.7509999999999988E-2</v>
      </c>
      <c r="BM59" s="5">
        <f>P_A_R[[#This Row],[17+]]-P_A_R[[#This Row],[18+]]</f>
        <v>2.8590000000000004E-2</v>
      </c>
      <c r="BN59" s="5">
        <f>P_A_R[[#This Row],[18+]]-P_A_R[[#This Row],[19+]]</f>
        <v>2.3710000000000002E-2</v>
      </c>
      <c r="BO59" s="5">
        <f>P_A_R[[#This Row],[19+]]-P_A_R[[#This Row],[20+]]</f>
        <v>1.6989999999999998E-2</v>
      </c>
      <c r="BP59" s="5">
        <f>P_A_R[[#This Row],[20+]]-P_A_R[[#This Row],[21+]]</f>
        <v>1.3259999999999997E-2</v>
      </c>
      <c r="BQ59" s="5">
        <f>P_A_R[[#This Row],[21+]]-P_A_R[[#This Row],[22+]]</f>
        <v>8.94E-3</v>
      </c>
      <c r="BR59" s="5">
        <f>P_A_R[[#This Row],[22+]]-P_A_R[[#This Row],[23+]]</f>
        <v>6.5600000000000016E-3</v>
      </c>
      <c r="BS59" s="5">
        <f>P_A_R[[#This Row],[23+]]-P_A_R[[#This Row],[24+]]</f>
        <v>4.3499999999999997E-3</v>
      </c>
      <c r="BT59" s="5">
        <f>P_A_R[[#This Row],[24+]]-P_A_R[[#This Row],[25+]]</f>
        <v>2.6799999999999992E-3</v>
      </c>
      <c r="BU59" s="5">
        <f>P_A_R[[#This Row],[25+]]-P_A_R[[#This Row],[26+]]</f>
        <v>1.7900000000000004E-3</v>
      </c>
      <c r="BV59" s="5">
        <f>P_A_R[[#This Row],[26+]]-P_A_R[[#This Row],[27+]]</f>
        <v>1.0399999999999999E-3</v>
      </c>
      <c r="BW59" s="5">
        <f>P_A_R[[#This Row],[27+]]-P_A_R[[#This Row],[28+]]</f>
        <v>6.5000000000000008E-4</v>
      </c>
      <c r="BX59" s="5">
        <f>P_A_R[[#This Row],[28+]]-P_A_R[[#This Row],[29+]]</f>
        <v>3.6000000000000002E-4</v>
      </c>
      <c r="BY59" s="5">
        <f>P_A_R[[#This Row],[29+]]-P_A_R[[#This Row],[30+]]</f>
        <v>2.0999999999999998E-4</v>
      </c>
      <c r="BZ59" s="5">
        <f>P_A_R[[#This Row],[30+]]-P_A_R[[#This Row],[31+]]</f>
        <v>1E-4</v>
      </c>
      <c r="CA59" s="5">
        <f>P_A_R[[#This Row],[31+]]-P_A_R[[#This Row],[32+]]</f>
        <v>6.0000000000000002E-5</v>
      </c>
      <c r="CB59" s="5">
        <f>P_A_R[[#This Row],[32+]]-P_A_R[[#This Row],[33+]]</f>
        <v>6.0000000000000002E-5</v>
      </c>
      <c r="CC59" s="5">
        <f>P_A_R[[#This Row],[33+]]-P_A_R[[#This Row],[34+]]</f>
        <v>0</v>
      </c>
      <c r="CD59" s="5">
        <f>P_A_R[[#This Row],[34+]]-P_A_R[[#This Row],[35+]]</f>
        <v>0</v>
      </c>
      <c r="CE59" s="5">
        <f>P_A_R[[#This Row],[35+]]-P_A_R[[#This Row],[36+]]</f>
        <v>0</v>
      </c>
      <c r="CF59" s="5">
        <f>P_A_R[[#This Row],[36+]]-P_A_R[[#This Row],[37+]]</f>
        <v>0</v>
      </c>
      <c r="CG59" s="5">
        <f>P_A_R[[#This Row],[37+]]-P_A_R[[#This Row],[38+]]</f>
        <v>0</v>
      </c>
      <c r="CH59" s="5">
        <f>P_A_R[[#This Row],[38+]]-P_A_R[[#This Row],[39+]]</f>
        <v>0</v>
      </c>
      <c r="CI59" s="5">
        <f>P_A_R[[#This Row],[39+]]-P_A_R[[#This Row],[40+]]</f>
        <v>0</v>
      </c>
      <c r="CJ59" s="5">
        <f>P_A_R[[#This Row],[40+]]-P_A_R[[#This Row],[41+]]</f>
        <v>0</v>
      </c>
      <c r="CK59" s="5">
        <f>P_A_R[[#This Row],[41+]]-P_A_R[[#This Row],[42+]]</f>
        <v>0</v>
      </c>
      <c r="CL59" s="5">
        <f>P_A_R[[#This Row],[42+]]-P_A_R[[#This Row],[43+]]</f>
        <v>0</v>
      </c>
      <c r="CM59" s="5">
        <f>P_A_R[[#This Row],[43+]]-P_A_R[[#This Row],[44+]]</f>
        <v>0</v>
      </c>
      <c r="CN59" s="5">
        <f>P_A_R[[#This Row],[44+]]-P_A_R[[#This Row],[45+]]</f>
        <v>0</v>
      </c>
      <c r="CO59" s="5">
        <f>P_A_R[[#This Row],[45+]]-P_A_R[[#This Row],[46+]]</f>
        <v>0</v>
      </c>
      <c r="CP59" s="5">
        <f>P_A_R[[#This Row],[46+]]-P_A_R[[#This Row],[47+]]</f>
        <v>0</v>
      </c>
      <c r="CQ59" s="5">
        <f>P_A_R[[#This Row],[47+]]-P_A_R[[#This Row],[48+]]</f>
        <v>0</v>
      </c>
      <c r="CR59" s="5">
        <f>P_A_R[[#This Row],[48+]]-P_A_R[[#This Row],[49+]]</f>
        <v>0</v>
      </c>
      <c r="CS59" s="5">
        <f>P_A_R[[#This Row],[49+]]-P_A_R[[#This Row],[50+]]</f>
        <v>0</v>
      </c>
      <c r="CT59" s="5">
        <f>P_A_R[[#This Row],[50+]]-P_A_R[[#This Row],[51+]]</f>
        <v>0</v>
      </c>
      <c r="CU59" s="5">
        <f>P_A_R[[#This Row],[51+]]-P_A_R[[#This Row],[52+]]</f>
        <v>0</v>
      </c>
      <c r="CV59" s="5">
        <f>P_A_R[[#This Row],[52+]]-P_A_R[[#This Row],[53+]]</f>
        <v>0</v>
      </c>
      <c r="CW59" s="5">
        <f>P_A_R[[#This Row],[53+]]-P_A_R[[#This Row],[54+]]</f>
        <v>0</v>
      </c>
      <c r="CX59" s="5">
        <f>P_A_R[[#This Row],[54+]]-P_A_R[[#This Row],[55+]]</f>
        <v>0</v>
      </c>
      <c r="CY59" s="5">
        <f>P_A_R[[#This Row],[55+]]-P_A_R[[#This Row],[56+]]</f>
        <v>0</v>
      </c>
      <c r="CZ59" s="5">
        <f>P_A_R[[#This Row],[56+]]-P_A_R[[#This Row],[57+]]</f>
        <v>0</v>
      </c>
      <c r="DA59" s="5">
        <f>P_A_R[[#This Row],[57+]]-P_A_R[[#This Row],[58+]]</f>
        <v>0</v>
      </c>
      <c r="DB59" s="5">
        <f>P_A_R[[#This Row],[58+]]-P_A_R[[#This Row],[59+]]</f>
        <v>0</v>
      </c>
    </row>
    <row r="60" spans="1:106" x14ac:dyDescent="0.25">
      <c r="A60" s="10">
        <v>22400719</v>
      </c>
      <c r="B60" s="13" t="s">
        <v>93</v>
      </c>
      <c r="C60" s="13" t="s">
        <v>94</v>
      </c>
      <c r="D60" s="11">
        <v>0.79166666666666663</v>
      </c>
      <c r="E60" s="9" t="str">
        <f>HYPERLINK("https://www.nba.com/stats/player/1629726/boxscores-traditional", "Garrison Mathews")</f>
        <v>Garrison Mathews</v>
      </c>
      <c r="F60">
        <v>9.4</v>
      </c>
      <c r="G60" s="4">
        <v>4.4089999999999998</v>
      </c>
      <c r="H60" s="3">
        <v>0.44433</v>
      </c>
      <c r="I60" s="3">
        <v>0.35942000000000002</v>
      </c>
      <c r="J60" s="3">
        <v>0.27760000000000001</v>
      </c>
      <c r="K60" s="3">
        <v>0.20610999999999999</v>
      </c>
      <c r="L60" s="3">
        <v>0.14917</v>
      </c>
      <c r="M60" s="3">
        <v>0.10204000000000001</v>
      </c>
      <c r="N60" s="3">
        <v>6.6809999999999994E-2</v>
      </c>
      <c r="O60" s="3">
        <v>4.2720000000000001E-2</v>
      </c>
      <c r="P60" s="3">
        <v>2.5590000000000002E-2</v>
      </c>
      <c r="Q60" s="3">
        <v>1.4630000000000001E-2</v>
      </c>
      <c r="R60" s="3">
        <v>8.2000000000000007E-3</v>
      </c>
      <c r="S60" s="3">
        <v>4.2700000000000004E-3</v>
      </c>
      <c r="T60" s="3">
        <v>2.1199999999999999E-3</v>
      </c>
      <c r="U60" s="3">
        <v>1.0399999999999999E-3</v>
      </c>
      <c r="V60" s="3">
        <v>4.6999999999999999E-4</v>
      </c>
      <c r="W60" s="3">
        <v>2.0000000000000001E-4</v>
      </c>
      <c r="X60" s="3">
        <v>8.0000000000000007E-5</v>
      </c>
      <c r="Y60" s="3">
        <v>3.0000000000000001E-5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5">
        <f>P_A_R[[#This Row],[10+]]-P_A_R[[#This Row],[11+]]</f>
        <v>8.4909999999999985E-2</v>
      </c>
      <c r="BG60" s="5">
        <f>P_A_R[[#This Row],[11+]]-P_A_R[[#This Row],[12+]]</f>
        <v>8.1820000000000004E-2</v>
      </c>
      <c r="BH60" s="5">
        <f>P_A_R[[#This Row],[12+]]-P_A_R[[#This Row],[13+]]</f>
        <v>7.1490000000000026E-2</v>
      </c>
      <c r="BI60" s="5">
        <f>P_A_R[[#This Row],[13+]]-P_A_R[[#This Row],[14+]]</f>
        <v>5.6939999999999991E-2</v>
      </c>
      <c r="BJ60" s="5">
        <f>P_A_R[[#This Row],[14+]]-P_A_R[[#This Row],[15+]]</f>
        <v>4.7129999999999991E-2</v>
      </c>
      <c r="BK60" s="5">
        <f>P_A_R[[#This Row],[15+]]-P_A_R[[#This Row],[16+]]</f>
        <v>3.5230000000000011E-2</v>
      </c>
      <c r="BL60" s="5">
        <f>P_A_R[[#This Row],[16+]]-P_A_R[[#This Row],[17+]]</f>
        <v>2.4089999999999993E-2</v>
      </c>
      <c r="BM60" s="5">
        <f>P_A_R[[#This Row],[17+]]-P_A_R[[#This Row],[18+]]</f>
        <v>1.7129999999999999E-2</v>
      </c>
      <c r="BN60" s="5">
        <f>P_A_R[[#This Row],[18+]]-P_A_R[[#This Row],[19+]]</f>
        <v>1.0960000000000001E-2</v>
      </c>
      <c r="BO60" s="5">
        <f>P_A_R[[#This Row],[19+]]-P_A_R[[#This Row],[20+]]</f>
        <v>6.43E-3</v>
      </c>
      <c r="BP60" s="5">
        <f>P_A_R[[#This Row],[20+]]-P_A_R[[#This Row],[21+]]</f>
        <v>3.9300000000000003E-3</v>
      </c>
      <c r="BQ60" s="5">
        <f>P_A_R[[#This Row],[21+]]-P_A_R[[#This Row],[22+]]</f>
        <v>2.1500000000000004E-3</v>
      </c>
      <c r="BR60" s="5">
        <f>P_A_R[[#This Row],[22+]]-P_A_R[[#This Row],[23+]]</f>
        <v>1.08E-3</v>
      </c>
      <c r="BS60" s="5">
        <f>P_A_R[[#This Row],[23+]]-P_A_R[[#This Row],[24+]]</f>
        <v>5.6999999999999998E-4</v>
      </c>
      <c r="BT60" s="5">
        <f>P_A_R[[#This Row],[24+]]-P_A_R[[#This Row],[25+]]</f>
        <v>2.6999999999999995E-4</v>
      </c>
      <c r="BU60" s="5">
        <f>P_A_R[[#This Row],[25+]]-P_A_R[[#This Row],[26+]]</f>
        <v>1.2E-4</v>
      </c>
      <c r="BV60" s="5">
        <f>P_A_R[[#This Row],[26+]]-P_A_R[[#This Row],[27+]]</f>
        <v>5.0000000000000009E-5</v>
      </c>
      <c r="BW60" s="5">
        <f>P_A_R[[#This Row],[27+]]-P_A_R[[#This Row],[28+]]</f>
        <v>3.0000000000000001E-5</v>
      </c>
      <c r="BX60" s="5">
        <f>P_A_R[[#This Row],[28+]]-P_A_R[[#This Row],[29+]]</f>
        <v>0</v>
      </c>
      <c r="BY60" s="5">
        <f>P_A_R[[#This Row],[29+]]-P_A_R[[#This Row],[30+]]</f>
        <v>0</v>
      </c>
      <c r="BZ60" s="5">
        <f>P_A_R[[#This Row],[30+]]-P_A_R[[#This Row],[31+]]</f>
        <v>0</v>
      </c>
      <c r="CA60" s="5">
        <f>P_A_R[[#This Row],[31+]]-P_A_R[[#This Row],[32+]]</f>
        <v>0</v>
      </c>
      <c r="CB60" s="5">
        <f>P_A_R[[#This Row],[32+]]-P_A_R[[#This Row],[33+]]</f>
        <v>0</v>
      </c>
      <c r="CC60" s="5">
        <f>P_A_R[[#This Row],[33+]]-P_A_R[[#This Row],[34+]]</f>
        <v>0</v>
      </c>
      <c r="CD60" s="5">
        <f>P_A_R[[#This Row],[34+]]-P_A_R[[#This Row],[35+]]</f>
        <v>0</v>
      </c>
      <c r="CE60" s="5">
        <f>P_A_R[[#This Row],[35+]]-P_A_R[[#This Row],[36+]]</f>
        <v>0</v>
      </c>
      <c r="CF60" s="5">
        <f>P_A_R[[#This Row],[36+]]-P_A_R[[#This Row],[37+]]</f>
        <v>0</v>
      </c>
      <c r="CG60" s="5">
        <f>P_A_R[[#This Row],[37+]]-P_A_R[[#This Row],[38+]]</f>
        <v>0</v>
      </c>
      <c r="CH60" s="5">
        <f>P_A_R[[#This Row],[38+]]-P_A_R[[#This Row],[39+]]</f>
        <v>0</v>
      </c>
      <c r="CI60" s="5">
        <f>P_A_R[[#This Row],[39+]]-P_A_R[[#This Row],[40+]]</f>
        <v>0</v>
      </c>
      <c r="CJ60" s="5">
        <f>P_A_R[[#This Row],[40+]]-P_A_R[[#This Row],[41+]]</f>
        <v>0</v>
      </c>
      <c r="CK60" s="5">
        <f>P_A_R[[#This Row],[41+]]-P_A_R[[#This Row],[42+]]</f>
        <v>0</v>
      </c>
      <c r="CL60" s="5">
        <f>P_A_R[[#This Row],[42+]]-P_A_R[[#This Row],[43+]]</f>
        <v>0</v>
      </c>
      <c r="CM60" s="5">
        <f>P_A_R[[#This Row],[43+]]-P_A_R[[#This Row],[44+]]</f>
        <v>0</v>
      </c>
      <c r="CN60" s="5">
        <f>P_A_R[[#This Row],[44+]]-P_A_R[[#This Row],[45+]]</f>
        <v>0</v>
      </c>
      <c r="CO60" s="5">
        <f>P_A_R[[#This Row],[45+]]-P_A_R[[#This Row],[46+]]</f>
        <v>0</v>
      </c>
      <c r="CP60" s="5">
        <f>P_A_R[[#This Row],[46+]]-P_A_R[[#This Row],[47+]]</f>
        <v>0</v>
      </c>
      <c r="CQ60" s="5">
        <f>P_A_R[[#This Row],[47+]]-P_A_R[[#This Row],[48+]]</f>
        <v>0</v>
      </c>
      <c r="CR60" s="5">
        <f>P_A_R[[#This Row],[48+]]-P_A_R[[#This Row],[49+]]</f>
        <v>0</v>
      </c>
      <c r="CS60" s="5">
        <f>P_A_R[[#This Row],[49+]]-P_A_R[[#This Row],[50+]]</f>
        <v>0</v>
      </c>
      <c r="CT60" s="5">
        <f>P_A_R[[#This Row],[50+]]-P_A_R[[#This Row],[51+]]</f>
        <v>0</v>
      </c>
      <c r="CU60" s="5">
        <f>P_A_R[[#This Row],[51+]]-P_A_R[[#This Row],[52+]]</f>
        <v>0</v>
      </c>
      <c r="CV60" s="5">
        <f>P_A_R[[#This Row],[52+]]-P_A_R[[#This Row],[53+]]</f>
        <v>0</v>
      </c>
      <c r="CW60" s="5">
        <f>P_A_R[[#This Row],[53+]]-P_A_R[[#This Row],[54+]]</f>
        <v>0</v>
      </c>
      <c r="CX60" s="5">
        <f>P_A_R[[#This Row],[54+]]-P_A_R[[#This Row],[55+]]</f>
        <v>0</v>
      </c>
      <c r="CY60" s="5">
        <f>P_A_R[[#This Row],[55+]]-P_A_R[[#This Row],[56+]]</f>
        <v>0</v>
      </c>
      <c r="CZ60" s="5">
        <f>P_A_R[[#This Row],[56+]]-P_A_R[[#This Row],[57+]]</f>
        <v>0</v>
      </c>
      <c r="DA60" s="5">
        <f>P_A_R[[#This Row],[57+]]-P_A_R[[#This Row],[58+]]</f>
        <v>0</v>
      </c>
      <c r="DB60" s="5">
        <f>P_A_R[[#This Row],[58+]]-P_A_R[[#This Row],[59+]]</f>
        <v>0</v>
      </c>
    </row>
    <row r="61" spans="1:106" x14ac:dyDescent="0.25">
      <c r="A61" s="10">
        <v>22400719</v>
      </c>
      <c r="B61" s="13" t="s">
        <v>94</v>
      </c>
      <c r="C61" s="13" t="s">
        <v>93</v>
      </c>
      <c r="D61" s="11">
        <v>0.79166666666666663</v>
      </c>
      <c r="E61" s="9" t="str">
        <f>HYPERLINK("https://www.nba.com/stats/player/1641705/boxscores-traditional", "Victor Wembanyama")</f>
        <v>Victor Wembanyama</v>
      </c>
      <c r="F61">
        <v>41.4</v>
      </c>
      <c r="G61" s="4">
        <v>4.5869999999999997</v>
      </c>
      <c r="H61" s="3">
        <v>1</v>
      </c>
      <c r="I61" s="3">
        <v>1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1</v>
      </c>
      <c r="U61" s="3">
        <v>1</v>
      </c>
      <c r="V61" s="3">
        <v>0.99992000000000003</v>
      </c>
      <c r="W61" s="3">
        <v>0.99983</v>
      </c>
      <c r="X61" s="3">
        <v>0.99961</v>
      </c>
      <c r="Y61" s="3">
        <v>0.99916000000000005</v>
      </c>
      <c r="Z61" s="3">
        <v>0.99824999999999997</v>
      </c>
      <c r="AA61" s="3">
        <v>0.99653000000000003</v>
      </c>
      <c r="AB61" s="3">
        <v>0.99360999999999999</v>
      </c>
      <c r="AC61" s="3">
        <v>0.98839999999999995</v>
      </c>
      <c r="AD61" s="3">
        <v>0.97982000000000002</v>
      </c>
      <c r="AE61" s="3">
        <v>0.96638000000000002</v>
      </c>
      <c r="AF61" s="3">
        <v>0.94630000000000003</v>
      </c>
      <c r="AG61" s="3">
        <v>0.91923999999999995</v>
      </c>
      <c r="AH61" s="3">
        <v>0.88100000000000001</v>
      </c>
      <c r="AI61" s="3">
        <v>0.83147000000000004</v>
      </c>
      <c r="AJ61" s="3">
        <v>0.77034999999999998</v>
      </c>
      <c r="AK61" s="3">
        <v>0.69847000000000004</v>
      </c>
      <c r="AL61" s="3">
        <v>0.62172000000000005</v>
      </c>
      <c r="AM61" s="3">
        <v>0.53586</v>
      </c>
      <c r="AN61" s="3">
        <v>0.44828000000000001</v>
      </c>
      <c r="AO61" s="3">
        <v>0.36316999999999999</v>
      </c>
      <c r="AP61" s="3">
        <v>0.28433999999999998</v>
      </c>
      <c r="AQ61" s="3">
        <v>0.2177</v>
      </c>
      <c r="AR61" s="3">
        <v>0.15866</v>
      </c>
      <c r="AS61" s="3">
        <v>0.11123</v>
      </c>
      <c r="AT61" s="3">
        <v>7.4929999999999997E-2</v>
      </c>
      <c r="AU61" s="3">
        <v>4.8460000000000003E-2</v>
      </c>
      <c r="AV61" s="3">
        <v>3.074E-2</v>
      </c>
      <c r="AW61" s="3">
        <v>1.831E-2</v>
      </c>
      <c r="AX61" s="3">
        <v>1.044E-2</v>
      </c>
      <c r="AY61" s="3">
        <v>5.7000000000000002E-3</v>
      </c>
      <c r="AZ61" s="3">
        <v>2.98E-3</v>
      </c>
      <c r="BA61" s="3">
        <v>1.5399999999999999E-3</v>
      </c>
      <c r="BB61" s="3">
        <v>7.3999999999999999E-4</v>
      </c>
      <c r="BC61" s="3">
        <v>3.4000000000000002E-4</v>
      </c>
      <c r="BD61" s="3">
        <v>1.4999999999999999E-4</v>
      </c>
      <c r="BE61" s="3">
        <v>6.0000000000000002E-5</v>
      </c>
      <c r="BF61" s="5">
        <f>P_A_R[[#This Row],[10+]]-P_A_R[[#This Row],[11+]]</f>
        <v>0</v>
      </c>
      <c r="BG61" s="5">
        <f>P_A_R[[#This Row],[11+]]-P_A_R[[#This Row],[12+]]</f>
        <v>0</v>
      </c>
      <c r="BH61" s="5">
        <f>P_A_R[[#This Row],[12+]]-P_A_R[[#This Row],[13+]]</f>
        <v>0</v>
      </c>
      <c r="BI61" s="5">
        <f>P_A_R[[#This Row],[13+]]-P_A_R[[#This Row],[14+]]</f>
        <v>0</v>
      </c>
      <c r="BJ61" s="5">
        <f>P_A_R[[#This Row],[14+]]-P_A_R[[#This Row],[15+]]</f>
        <v>0</v>
      </c>
      <c r="BK61" s="5">
        <f>P_A_R[[#This Row],[15+]]-P_A_R[[#This Row],[16+]]</f>
        <v>0</v>
      </c>
      <c r="BL61" s="5">
        <f>P_A_R[[#This Row],[16+]]-P_A_R[[#This Row],[17+]]</f>
        <v>0</v>
      </c>
      <c r="BM61" s="5">
        <f>P_A_R[[#This Row],[17+]]-P_A_R[[#This Row],[18+]]</f>
        <v>0</v>
      </c>
      <c r="BN61" s="5">
        <f>P_A_R[[#This Row],[18+]]-P_A_R[[#This Row],[19+]]</f>
        <v>0</v>
      </c>
      <c r="BO61" s="5">
        <f>P_A_R[[#This Row],[19+]]-P_A_R[[#This Row],[20+]]</f>
        <v>0</v>
      </c>
      <c r="BP61" s="5">
        <f>P_A_R[[#This Row],[20+]]-P_A_R[[#This Row],[21+]]</f>
        <v>0</v>
      </c>
      <c r="BQ61" s="5">
        <f>P_A_R[[#This Row],[21+]]-P_A_R[[#This Row],[22+]]</f>
        <v>0</v>
      </c>
      <c r="BR61" s="5">
        <f>P_A_R[[#This Row],[22+]]-P_A_R[[#This Row],[23+]]</f>
        <v>0</v>
      </c>
      <c r="BS61" s="5">
        <f>P_A_R[[#This Row],[23+]]-P_A_R[[#This Row],[24+]]</f>
        <v>7.9999999999968985E-5</v>
      </c>
      <c r="BT61" s="5">
        <f>P_A_R[[#This Row],[24+]]-P_A_R[[#This Row],[25+]]</f>
        <v>9.0000000000034497E-5</v>
      </c>
      <c r="BU61" s="5">
        <f>P_A_R[[#This Row],[25+]]-P_A_R[[#This Row],[26+]]</f>
        <v>2.1999999999999797E-4</v>
      </c>
      <c r="BV61" s="5">
        <f>P_A_R[[#This Row],[26+]]-P_A_R[[#This Row],[27+]]</f>
        <v>4.4999999999995044E-4</v>
      </c>
      <c r="BW61" s="5">
        <f>P_A_R[[#This Row],[27+]]-P_A_R[[#This Row],[28+]]</f>
        <v>9.1000000000007741E-4</v>
      </c>
      <c r="BX61" s="5">
        <f>P_A_R[[#This Row],[28+]]-P_A_R[[#This Row],[29+]]</f>
        <v>1.7199999999999438E-3</v>
      </c>
      <c r="BY61" s="5">
        <f>P_A_R[[#This Row],[29+]]-P_A_R[[#This Row],[30+]]</f>
        <v>2.9200000000000337E-3</v>
      </c>
      <c r="BZ61" s="5">
        <f>P_A_R[[#This Row],[30+]]-P_A_R[[#This Row],[31+]]</f>
        <v>5.2100000000000479E-3</v>
      </c>
      <c r="CA61" s="5">
        <f>P_A_R[[#This Row],[31+]]-P_A_R[[#This Row],[32+]]</f>
        <v>8.579999999999921E-3</v>
      </c>
      <c r="CB61" s="5">
        <f>P_A_R[[#This Row],[32+]]-P_A_R[[#This Row],[33+]]</f>
        <v>1.3440000000000007E-2</v>
      </c>
      <c r="CC61" s="5">
        <f>P_A_R[[#This Row],[33+]]-P_A_R[[#This Row],[34+]]</f>
        <v>2.0079999999999987E-2</v>
      </c>
      <c r="CD61" s="5">
        <f>P_A_R[[#This Row],[34+]]-P_A_R[[#This Row],[35+]]</f>
        <v>2.7060000000000084E-2</v>
      </c>
      <c r="CE61" s="5">
        <f>P_A_R[[#This Row],[35+]]-P_A_R[[#This Row],[36+]]</f>
        <v>3.8239999999999941E-2</v>
      </c>
      <c r="CF61" s="5">
        <f>P_A_R[[#This Row],[36+]]-P_A_R[[#This Row],[37+]]</f>
        <v>4.9529999999999963E-2</v>
      </c>
      <c r="CG61" s="5">
        <f>P_A_R[[#This Row],[37+]]-P_A_R[[#This Row],[38+]]</f>
        <v>6.1120000000000063E-2</v>
      </c>
      <c r="CH61" s="5">
        <f>P_A_R[[#This Row],[38+]]-P_A_R[[#This Row],[39+]]</f>
        <v>7.1879999999999944E-2</v>
      </c>
      <c r="CI61" s="5">
        <f>P_A_R[[#This Row],[39+]]-P_A_R[[#This Row],[40+]]</f>
        <v>7.6749999999999985E-2</v>
      </c>
      <c r="CJ61" s="5">
        <f>P_A_R[[#This Row],[40+]]-P_A_R[[#This Row],[41+]]</f>
        <v>8.5860000000000047E-2</v>
      </c>
      <c r="CK61" s="5">
        <f>P_A_R[[#This Row],[41+]]-P_A_R[[#This Row],[42+]]</f>
        <v>8.7579999999999991E-2</v>
      </c>
      <c r="CL61" s="5">
        <f>P_A_R[[#This Row],[42+]]-P_A_R[[#This Row],[43+]]</f>
        <v>8.5110000000000019E-2</v>
      </c>
      <c r="CM61" s="5">
        <f>P_A_R[[#This Row],[43+]]-P_A_R[[#This Row],[44+]]</f>
        <v>7.8830000000000011E-2</v>
      </c>
      <c r="CN61" s="5">
        <f>P_A_R[[#This Row],[44+]]-P_A_R[[#This Row],[45+]]</f>
        <v>6.6639999999999977E-2</v>
      </c>
      <c r="CO61" s="5">
        <f>P_A_R[[#This Row],[45+]]-P_A_R[[#This Row],[46+]]</f>
        <v>5.9040000000000009E-2</v>
      </c>
      <c r="CP61" s="5">
        <f>P_A_R[[#This Row],[46+]]-P_A_R[[#This Row],[47+]]</f>
        <v>4.743E-2</v>
      </c>
      <c r="CQ61" s="5">
        <f>P_A_R[[#This Row],[47+]]-P_A_R[[#This Row],[48+]]</f>
        <v>3.6299999999999999E-2</v>
      </c>
      <c r="CR61" s="5">
        <f>P_A_R[[#This Row],[48+]]-P_A_R[[#This Row],[49+]]</f>
        <v>2.6469999999999994E-2</v>
      </c>
      <c r="CS61" s="5">
        <f>P_A_R[[#This Row],[49+]]-P_A_R[[#This Row],[50+]]</f>
        <v>1.7720000000000003E-2</v>
      </c>
      <c r="CT61" s="5">
        <f>P_A_R[[#This Row],[50+]]-P_A_R[[#This Row],[51+]]</f>
        <v>1.243E-2</v>
      </c>
      <c r="CU61" s="5">
        <f>P_A_R[[#This Row],[51+]]-P_A_R[[#This Row],[52+]]</f>
        <v>7.8700000000000003E-3</v>
      </c>
      <c r="CV61" s="5">
        <f>P_A_R[[#This Row],[52+]]-P_A_R[[#This Row],[53+]]</f>
        <v>4.7399999999999994E-3</v>
      </c>
      <c r="CW61" s="5">
        <f>P_A_R[[#This Row],[53+]]-P_A_R[[#This Row],[54+]]</f>
        <v>2.7200000000000002E-3</v>
      </c>
      <c r="CX61" s="5">
        <f>P_A_R[[#This Row],[54+]]-P_A_R[[#This Row],[55+]]</f>
        <v>1.4400000000000001E-3</v>
      </c>
      <c r="CY61" s="5">
        <f>P_A_R[[#This Row],[55+]]-P_A_R[[#This Row],[56+]]</f>
        <v>7.9999999999999993E-4</v>
      </c>
      <c r="CZ61" s="5">
        <f>P_A_R[[#This Row],[56+]]-P_A_R[[#This Row],[57+]]</f>
        <v>3.9999999999999996E-4</v>
      </c>
      <c r="DA61" s="5">
        <f>P_A_R[[#This Row],[57+]]-P_A_R[[#This Row],[58+]]</f>
        <v>1.9000000000000004E-4</v>
      </c>
      <c r="DB61" s="5">
        <f>P_A_R[[#This Row],[58+]]-P_A_R[[#This Row],[59+]]</f>
        <v>8.9999999999999992E-5</v>
      </c>
    </row>
    <row r="62" spans="1:106" x14ac:dyDescent="0.25">
      <c r="A62" s="10">
        <v>22400719</v>
      </c>
      <c r="B62" s="13" t="s">
        <v>94</v>
      </c>
      <c r="C62" s="13" t="s">
        <v>93</v>
      </c>
      <c r="D62" s="11">
        <v>0.79166666666666663</v>
      </c>
      <c r="E62" s="9" t="str">
        <f>HYPERLINK("https://www.nba.com/stats/player/1642264/boxscores-traditional", "Stephon Castle")</f>
        <v>Stephon Castle</v>
      </c>
      <c r="F62">
        <v>28</v>
      </c>
      <c r="G62" s="4">
        <v>4.7750000000000004</v>
      </c>
      <c r="H62" s="3">
        <v>0.99992000000000003</v>
      </c>
      <c r="I62" s="3">
        <v>0.99980999999999998</v>
      </c>
      <c r="J62" s="3">
        <v>0.99960000000000004</v>
      </c>
      <c r="K62" s="3">
        <v>0.99916000000000005</v>
      </c>
      <c r="L62" s="3">
        <v>0.99831000000000003</v>
      </c>
      <c r="M62" s="3">
        <v>0.99673999999999996</v>
      </c>
      <c r="N62" s="3">
        <v>0.99395999999999995</v>
      </c>
      <c r="O62" s="3">
        <v>0.98928000000000005</v>
      </c>
      <c r="P62" s="3">
        <v>0.98168999999999995</v>
      </c>
      <c r="Q62" s="3">
        <v>0.96994999999999998</v>
      </c>
      <c r="R62" s="3">
        <v>0.95352000000000003</v>
      </c>
      <c r="S62" s="3">
        <v>0.92922000000000005</v>
      </c>
      <c r="T62" s="3">
        <v>0.89617000000000002</v>
      </c>
      <c r="U62" s="3">
        <v>0.85314000000000001</v>
      </c>
      <c r="V62" s="3">
        <v>0.79954999999999998</v>
      </c>
      <c r="W62" s="3">
        <v>0.73565000000000003</v>
      </c>
      <c r="X62" s="3">
        <v>0.66276000000000002</v>
      </c>
      <c r="Y62" s="3">
        <v>0.58316999999999997</v>
      </c>
      <c r="Z62" s="3">
        <v>0.5</v>
      </c>
      <c r="AA62" s="3">
        <v>0.41682999999999998</v>
      </c>
      <c r="AB62" s="3">
        <v>0.33723999999999998</v>
      </c>
      <c r="AC62" s="3">
        <v>0.26434999999999997</v>
      </c>
      <c r="AD62" s="3">
        <v>0.20044999999999999</v>
      </c>
      <c r="AE62" s="3">
        <v>0.14685999999999999</v>
      </c>
      <c r="AF62" s="3">
        <v>0.10383000000000001</v>
      </c>
      <c r="AG62" s="3">
        <v>7.0779999999999996E-2</v>
      </c>
      <c r="AH62" s="3">
        <v>4.648E-2</v>
      </c>
      <c r="AI62" s="3">
        <v>3.005E-2</v>
      </c>
      <c r="AJ62" s="3">
        <v>1.831E-2</v>
      </c>
      <c r="AK62" s="3">
        <v>1.072E-2</v>
      </c>
      <c r="AL62" s="3">
        <v>6.0400000000000002E-3</v>
      </c>
      <c r="AM62" s="3">
        <v>3.2599999999999999E-3</v>
      </c>
      <c r="AN62" s="3">
        <v>1.6900000000000001E-3</v>
      </c>
      <c r="AO62" s="3">
        <v>8.4000000000000003E-4</v>
      </c>
      <c r="AP62" s="3">
        <v>4.0000000000000002E-4</v>
      </c>
      <c r="AQ62" s="3">
        <v>1.9000000000000001E-4</v>
      </c>
      <c r="AR62" s="3">
        <v>8.0000000000000007E-5</v>
      </c>
      <c r="AS62" s="3">
        <v>3.0000000000000001E-5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5">
        <f>P_A_R[[#This Row],[10+]]-P_A_R[[#This Row],[11+]]</f>
        <v>1.100000000000545E-4</v>
      </c>
      <c r="BG62" s="5">
        <f>P_A_R[[#This Row],[11+]]-P_A_R[[#This Row],[12+]]</f>
        <v>2.0999999999993246E-4</v>
      </c>
      <c r="BH62" s="5">
        <f>P_A_R[[#This Row],[12+]]-P_A_R[[#This Row],[13+]]</f>
        <v>4.3999999999999595E-4</v>
      </c>
      <c r="BI62" s="5">
        <f>P_A_R[[#This Row],[13+]]-P_A_R[[#This Row],[14+]]</f>
        <v>8.5000000000001741E-4</v>
      </c>
      <c r="BJ62" s="5">
        <f>P_A_R[[#This Row],[14+]]-P_A_R[[#This Row],[15+]]</f>
        <v>1.5700000000000713E-3</v>
      </c>
      <c r="BK62" s="5">
        <f>P_A_R[[#This Row],[15+]]-P_A_R[[#This Row],[16+]]</f>
        <v>2.7800000000000047E-3</v>
      </c>
      <c r="BL62" s="5">
        <f>P_A_R[[#This Row],[16+]]-P_A_R[[#This Row],[17+]]</f>
        <v>4.6799999999999065E-3</v>
      </c>
      <c r="BM62" s="5">
        <f>P_A_R[[#This Row],[17+]]-P_A_R[[#This Row],[18+]]</f>
        <v>7.5900000000000967E-3</v>
      </c>
      <c r="BN62" s="5">
        <f>P_A_R[[#This Row],[18+]]-P_A_R[[#This Row],[19+]]</f>
        <v>1.1739999999999973E-2</v>
      </c>
      <c r="BO62" s="5">
        <f>P_A_R[[#This Row],[19+]]-P_A_R[[#This Row],[20+]]</f>
        <v>1.6429999999999945E-2</v>
      </c>
      <c r="BP62" s="5">
        <f>P_A_R[[#This Row],[20+]]-P_A_R[[#This Row],[21+]]</f>
        <v>2.4299999999999988E-2</v>
      </c>
      <c r="BQ62" s="5">
        <f>P_A_R[[#This Row],[21+]]-P_A_R[[#This Row],[22+]]</f>
        <v>3.3050000000000024E-2</v>
      </c>
      <c r="BR62" s="5">
        <f>P_A_R[[#This Row],[22+]]-P_A_R[[#This Row],[23+]]</f>
        <v>4.3030000000000013E-2</v>
      </c>
      <c r="BS62" s="5">
        <f>P_A_R[[#This Row],[23+]]-P_A_R[[#This Row],[24+]]</f>
        <v>5.3590000000000027E-2</v>
      </c>
      <c r="BT62" s="5">
        <f>P_A_R[[#This Row],[24+]]-P_A_R[[#This Row],[25+]]</f>
        <v>6.3899999999999957E-2</v>
      </c>
      <c r="BU62" s="5">
        <f>P_A_R[[#This Row],[25+]]-P_A_R[[#This Row],[26+]]</f>
        <v>7.289000000000001E-2</v>
      </c>
      <c r="BV62" s="5">
        <f>P_A_R[[#This Row],[26+]]-P_A_R[[#This Row],[27+]]</f>
        <v>7.959000000000005E-2</v>
      </c>
      <c r="BW62" s="5">
        <f>P_A_R[[#This Row],[27+]]-P_A_R[[#This Row],[28+]]</f>
        <v>8.3169999999999966E-2</v>
      </c>
      <c r="BX62" s="5">
        <f>P_A_R[[#This Row],[28+]]-P_A_R[[#This Row],[29+]]</f>
        <v>8.3170000000000022E-2</v>
      </c>
      <c r="BY62" s="5">
        <f>P_A_R[[#This Row],[29+]]-P_A_R[[#This Row],[30+]]</f>
        <v>7.9589999999999994E-2</v>
      </c>
      <c r="BZ62" s="5">
        <f>P_A_R[[#This Row],[30+]]-P_A_R[[#This Row],[31+]]</f>
        <v>7.289000000000001E-2</v>
      </c>
      <c r="CA62" s="5">
        <f>P_A_R[[#This Row],[31+]]-P_A_R[[#This Row],[32+]]</f>
        <v>6.3899999999999985E-2</v>
      </c>
      <c r="CB62" s="5">
        <f>P_A_R[[#This Row],[32+]]-P_A_R[[#This Row],[33+]]</f>
        <v>5.3589999999999999E-2</v>
      </c>
      <c r="CC62" s="5">
        <f>P_A_R[[#This Row],[33+]]-P_A_R[[#This Row],[34+]]</f>
        <v>4.3029999999999985E-2</v>
      </c>
      <c r="CD62" s="5">
        <f>P_A_R[[#This Row],[34+]]-P_A_R[[#This Row],[35+]]</f>
        <v>3.305000000000001E-2</v>
      </c>
      <c r="CE62" s="5">
        <f>P_A_R[[#This Row],[35+]]-P_A_R[[#This Row],[36+]]</f>
        <v>2.4299999999999995E-2</v>
      </c>
      <c r="CF62" s="5">
        <f>P_A_R[[#This Row],[36+]]-P_A_R[[#This Row],[37+]]</f>
        <v>1.643E-2</v>
      </c>
      <c r="CG62" s="5">
        <f>P_A_R[[#This Row],[37+]]-P_A_R[[#This Row],[38+]]</f>
        <v>1.174E-2</v>
      </c>
      <c r="CH62" s="5">
        <f>P_A_R[[#This Row],[38+]]-P_A_R[[#This Row],[39+]]</f>
        <v>7.5899999999999995E-3</v>
      </c>
      <c r="CI62" s="5">
        <f>P_A_R[[#This Row],[39+]]-P_A_R[[#This Row],[40+]]</f>
        <v>4.6800000000000001E-3</v>
      </c>
      <c r="CJ62" s="5">
        <f>P_A_R[[#This Row],[40+]]-P_A_R[[#This Row],[41+]]</f>
        <v>2.7800000000000004E-3</v>
      </c>
      <c r="CK62" s="5">
        <f>P_A_R[[#This Row],[41+]]-P_A_R[[#This Row],[42+]]</f>
        <v>1.5699999999999998E-3</v>
      </c>
      <c r="CL62" s="5">
        <f>P_A_R[[#This Row],[42+]]-P_A_R[[#This Row],[43+]]</f>
        <v>8.5000000000000006E-4</v>
      </c>
      <c r="CM62" s="5">
        <f>P_A_R[[#This Row],[43+]]-P_A_R[[#This Row],[44+]]</f>
        <v>4.4000000000000002E-4</v>
      </c>
      <c r="CN62" s="5">
        <f>P_A_R[[#This Row],[44+]]-P_A_R[[#This Row],[45+]]</f>
        <v>2.1000000000000001E-4</v>
      </c>
      <c r="CO62" s="5">
        <f>P_A_R[[#This Row],[45+]]-P_A_R[[#This Row],[46+]]</f>
        <v>1.1E-4</v>
      </c>
      <c r="CP62" s="5">
        <f>P_A_R[[#This Row],[46+]]-P_A_R[[#This Row],[47+]]</f>
        <v>5.0000000000000009E-5</v>
      </c>
      <c r="CQ62" s="5">
        <f>P_A_R[[#This Row],[47+]]-P_A_R[[#This Row],[48+]]</f>
        <v>3.0000000000000001E-5</v>
      </c>
      <c r="CR62" s="5">
        <f>P_A_R[[#This Row],[48+]]-P_A_R[[#This Row],[49+]]</f>
        <v>0</v>
      </c>
      <c r="CS62" s="5">
        <f>P_A_R[[#This Row],[49+]]-P_A_R[[#This Row],[50+]]</f>
        <v>0</v>
      </c>
      <c r="CT62" s="5">
        <f>P_A_R[[#This Row],[50+]]-P_A_R[[#This Row],[51+]]</f>
        <v>0</v>
      </c>
      <c r="CU62" s="5">
        <f>P_A_R[[#This Row],[51+]]-P_A_R[[#This Row],[52+]]</f>
        <v>0</v>
      </c>
      <c r="CV62" s="5">
        <f>P_A_R[[#This Row],[52+]]-P_A_R[[#This Row],[53+]]</f>
        <v>0</v>
      </c>
      <c r="CW62" s="5">
        <f>P_A_R[[#This Row],[53+]]-P_A_R[[#This Row],[54+]]</f>
        <v>0</v>
      </c>
      <c r="CX62" s="5">
        <f>P_A_R[[#This Row],[54+]]-P_A_R[[#This Row],[55+]]</f>
        <v>0</v>
      </c>
      <c r="CY62" s="5">
        <f>P_A_R[[#This Row],[55+]]-P_A_R[[#This Row],[56+]]</f>
        <v>0</v>
      </c>
      <c r="CZ62" s="5">
        <f>P_A_R[[#This Row],[56+]]-P_A_R[[#This Row],[57+]]</f>
        <v>0</v>
      </c>
      <c r="DA62" s="5">
        <f>P_A_R[[#This Row],[57+]]-P_A_R[[#This Row],[58+]]</f>
        <v>0</v>
      </c>
      <c r="DB62" s="5">
        <f>P_A_R[[#This Row],[58+]]-P_A_R[[#This Row],[59+]]</f>
        <v>0</v>
      </c>
    </row>
    <row r="63" spans="1:106" x14ac:dyDescent="0.25">
      <c r="A63" s="10">
        <v>22400719</v>
      </c>
      <c r="B63" s="13" t="s">
        <v>94</v>
      </c>
      <c r="C63" s="13" t="s">
        <v>93</v>
      </c>
      <c r="D63" s="11">
        <v>0.79166666666666663</v>
      </c>
      <c r="E63" s="9" t="str">
        <f>HYPERLINK("https://www.nba.com/stats/player/101108/boxscores-traditional", "Chris Paul")</f>
        <v>Chris Paul</v>
      </c>
      <c r="F63">
        <v>19.600000000000001</v>
      </c>
      <c r="G63" s="4">
        <v>4.3629999999999995</v>
      </c>
      <c r="H63" s="3">
        <v>0.98609999999999998</v>
      </c>
      <c r="I63" s="3">
        <v>0.97558</v>
      </c>
      <c r="J63" s="3">
        <v>0.95906999999999998</v>
      </c>
      <c r="K63" s="3">
        <v>0.93447999999999998</v>
      </c>
      <c r="L63" s="3">
        <v>0.89973000000000003</v>
      </c>
      <c r="M63" s="3">
        <v>0.85314000000000001</v>
      </c>
      <c r="N63" s="3">
        <v>0.79673000000000005</v>
      </c>
      <c r="O63" s="3">
        <v>0.72575000000000001</v>
      </c>
      <c r="P63" s="3">
        <v>0.64431000000000005</v>
      </c>
      <c r="Q63" s="3">
        <v>0.55567</v>
      </c>
      <c r="R63" s="3">
        <v>0.46414</v>
      </c>
      <c r="S63" s="3">
        <v>0.37447999999999998</v>
      </c>
      <c r="T63" s="3">
        <v>0.29115999999999997</v>
      </c>
      <c r="U63" s="3">
        <v>0.2177</v>
      </c>
      <c r="V63" s="3">
        <v>0.15625</v>
      </c>
      <c r="W63" s="3">
        <v>0.10749</v>
      </c>
      <c r="X63" s="3">
        <v>7.0779999999999996E-2</v>
      </c>
      <c r="Y63" s="3">
        <v>4.4569999999999999E-2</v>
      </c>
      <c r="Z63" s="3">
        <v>2.6800000000000001E-2</v>
      </c>
      <c r="AA63" s="3">
        <v>1.5779999999999999E-2</v>
      </c>
      <c r="AB63" s="3">
        <v>8.6599999999999993E-3</v>
      </c>
      <c r="AC63" s="3">
        <v>4.5300000000000002E-3</v>
      </c>
      <c r="AD63" s="3">
        <v>2.2599999999999999E-3</v>
      </c>
      <c r="AE63" s="3">
        <v>1.07E-3</v>
      </c>
      <c r="AF63" s="3">
        <v>4.8000000000000001E-4</v>
      </c>
      <c r="AG63" s="3">
        <v>2.1000000000000001E-4</v>
      </c>
      <c r="AH63" s="3">
        <v>8.0000000000000007E-5</v>
      </c>
      <c r="AI63" s="3">
        <v>3.0000000000000001E-5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5">
        <f>P_A_R[[#This Row],[10+]]-P_A_R[[#This Row],[11+]]</f>
        <v>1.0519999999999974E-2</v>
      </c>
      <c r="BG63" s="5">
        <f>P_A_R[[#This Row],[11+]]-P_A_R[[#This Row],[12+]]</f>
        <v>1.6510000000000025E-2</v>
      </c>
      <c r="BH63" s="5">
        <f>P_A_R[[#This Row],[12+]]-P_A_R[[#This Row],[13+]]</f>
        <v>2.4590000000000001E-2</v>
      </c>
      <c r="BI63" s="5">
        <f>P_A_R[[#This Row],[13+]]-P_A_R[[#This Row],[14+]]</f>
        <v>3.4749999999999948E-2</v>
      </c>
      <c r="BJ63" s="5">
        <f>P_A_R[[#This Row],[14+]]-P_A_R[[#This Row],[15+]]</f>
        <v>4.659000000000002E-2</v>
      </c>
      <c r="BK63" s="5">
        <f>P_A_R[[#This Row],[15+]]-P_A_R[[#This Row],[16+]]</f>
        <v>5.640999999999996E-2</v>
      </c>
      <c r="BL63" s="5">
        <f>P_A_R[[#This Row],[16+]]-P_A_R[[#This Row],[17+]]</f>
        <v>7.0980000000000043E-2</v>
      </c>
      <c r="BM63" s="5">
        <f>P_A_R[[#This Row],[17+]]-P_A_R[[#This Row],[18+]]</f>
        <v>8.1439999999999957E-2</v>
      </c>
      <c r="BN63" s="5">
        <f>P_A_R[[#This Row],[18+]]-P_A_R[[#This Row],[19+]]</f>
        <v>8.8640000000000052E-2</v>
      </c>
      <c r="BO63" s="5">
        <f>P_A_R[[#This Row],[19+]]-P_A_R[[#This Row],[20+]]</f>
        <v>9.153E-2</v>
      </c>
      <c r="BP63" s="5">
        <f>P_A_R[[#This Row],[20+]]-P_A_R[[#This Row],[21+]]</f>
        <v>8.9660000000000017E-2</v>
      </c>
      <c r="BQ63" s="5">
        <f>P_A_R[[#This Row],[21+]]-P_A_R[[#This Row],[22+]]</f>
        <v>8.3320000000000005E-2</v>
      </c>
      <c r="BR63" s="5">
        <f>P_A_R[[#This Row],[22+]]-P_A_R[[#This Row],[23+]]</f>
        <v>7.345999999999997E-2</v>
      </c>
      <c r="BS63" s="5">
        <f>P_A_R[[#This Row],[23+]]-P_A_R[[#This Row],[24+]]</f>
        <v>6.1450000000000005E-2</v>
      </c>
      <c r="BT63" s="5">
        <f>P_A_R[[#This Row],[24+]]-P_A_R[[#This Row],[25+]]</f>
        <v>4.8759999999999998E-2</v>
      </c>
      <c r="BU63" s="5">
        <f>P_A_R[[#This Row],[25+]]-P_A_R[[#This Row],[26+]]</f>
        <v>3.6710000000000007E-2</v>
      </c>
      <c r="BV63" s="5">
        <f>P_A_R[[#This Row],[26+]]-P_A_R[[#This Row],[27+]]</f>
        <v>2.6209999999999997E-2</v>
      </c>
      <c r="BW63" s="5">
        <f>P_A_R[[#This Row],[27+]]-P_A_R[[#This Row],[28+]]</f>
        <v>1.7769999999999998E-2</v>
      </c>
      <c r="BX63" s="5">
        <f>P_A_R[[#This Row],[28+]]-P_A_R[[#This Row],[29+]]</f>
        <v>1.1020000000000002E-2</v>
      </c>
      <c r="BY63" s="5">
        <f>P_A_R[[#This Row],[29+]]-P_A_R[[#This Row],[30+]]</f>
        <v>7.1199999999999996E-3</v>
      </c>
      <c r="BZ63" s="5">
        <f>P_A_R[[#This Row],[30+]]-P_A_R[[#This Row],[31+]]</f>
        <v>4.1299999999999991E-3</v>
      </c>
      <c r="CA63" s="5">
        <f>P_A_R[[#This Row],[31+]]-P_A_R[[#This Row],[32+]]</f>
        <v>2.2700000000000003E-3</v>
      </c>
      <c r="CB63" s="5">
        <f>P_A_R[[#This Row],[32+]]-P_A_R[[#This Row],[33+]]</f>
        <v>1.1899999999999999E-3</v>
      </c>
      <c r="CC63" s="5">
        <f>P_A_R[[#This Row],[33+]]-P_A_R[[#This Row],[34+]]</f>
        <v>5.9000000000000003E-4</v>
      </c>
      <c r="CD63" s="5">
        <f>P_A_R[[#This Row],[34+]]-P_A_R[[#This Row],[35+]]</f>
        <v>2.7E-4</v>
      </c>
      <c r="CE63" s="5">
        <f>P_A_R[[#This Row],[35+]]-P_A_R[[#This Row],[36+]]</f>
        <v>1.3000000000000002E-4</v>
      </c>
      <c r="CF63" s="5">
        <f>P_A_R[[#This Row],[36+]]-P_A_R[[#This Row],[37+]]</f>
        <v>5.0000000000000009E-5</v>
      </c>
      <c r="CG63" s="5">
        <f>P_A_R[[#This Row],[37+]]-P_A_R[[#This Row],[38+]]</f>
        <v>3.0000000000000001E-5</v>
      </c>
      <c r="CH63" s="5">
        <f>P_A_R[[#This Row],[38+]]-P_A_R[[#This Row],[39+]]</f>
        <v>0</v>
      </c>
      <c r="CI63" s="5">
        <f>P_A_R[[#This Row],[39+]]-P_A_R[[#This Row],[40+]]</f>
        <v>0</v>
      </c>
      <c r="CJ63" s="5">
        <f>P_A_R[[#This Row],[40+]]-P_A_R[[#This Row],[41+]]</f>
        <v>0</v>
      </c>
      <c r="CK63" s="5">
        <f>P_A_R[[#This Row],[41+]]-P_A_R[[#This Row],[42+]]</f>
        <v>0</v>
      </c>
      <c r="CL63" s="5">
        <f>P_A_R[[#This Row],[42+]]-P_A_R[[#This Row],[43+]]</f>
        <v>0</v>
      </c>
      <c r="CM63" s="5">
        <f>P_A_R[[#This Row],[43+]]-P_A_R[[#This Row],[44+]]</f>
        <v>0</v>
      </c>
      <c r="CN63" s="5">
        <f>P_A_R[[#This Row],[44+]]-P_A_R[[#This Row],[45+]]</f>
        <v>0</v>
      </c>
      <c r="CO63" s="5">
        <f>P_A_R[[#This Row],[45+]]-P_A_R[[#This Row],[46+]]</f>
        <v>0</v>
      </c>
      <c r="CP63" s="5">
        <f>P_A_R[[#This Row],[46+]]-P_A_R[[#This Row],[47+]]</f>
        <v>0</v>
      </c>
      <c r="CQ63" s="5">
        <f>P_A_R[[#This Row],[47+]]-P_A_R[[#This Row],[48+]]</f>
        <v>0</v>
      </c>
      <c r="CR63" s="5">
        <f>P_A_R[[#This Row],[48+]]-P_A_R[[#This Row],[49+]]</f>
        <v>0</v>
      </c>
      <c r="CS63" s="5">
        <f>P_A_R[[#This Row],[49+]]-P_A_R[[#This Row],[50+]]</f>
        <v>0</v>
      </c>
      <c r="CT63" s="5">
        <f>P_A_R[[#This Row],[50+]]-P_A_R[[#This Row],[51+]]</f>
        <v>0</v>
      </c>
      <c r="CU63" s="5">
        <f>P_A_R[[#This Row],[51+]]-P_A_R[[#This Row],[52+]]</f>
        <v>0</v>
      </c>
      <c r="CV63" s="5">
        <f>P_A_R[[#This Row],[52+]]-P_A_R[[#This Row],[53+]]</f>
        <v>0</v>
      </c>
      <c r="CW63" s="5">
        <f>P_A_R[[#This Row],[53+]]-P_A_R[[#This Row],[54+]]</f>
        <v>0</v>
      </c>
      <c r="CX63" s="5">
        <f>P_A_R[[#This Row],[54+]]-P_A_R[[#This Row],[55+]]</f>
        <v>0</v>
      </c>
      <c r="CY63" s="5">
        <f>P_A_R[[#This Row],[55+]]-P_A_R[[#This Row],[56+]]</f>
        <v>0</v>
      </c>
      <c r="CZ63" s="5">
        <f>P_A_R[[#This Row],[56+]]-P_A_R[[#This Row],[57+]]</f>
        <v>0</v>
      </c>
      <c r="DA63" s="5">
        <f>P_A_R[[#This Row],[57+]]-P_A_R[[#This Row],[58+]]</f>
        <v>0</v>
      </c>
      <c r="DB63" s="5">
        <f>P_A_R[[#This Row],[58+]]-P_A_R[[#This Row],[59+]]</f>
        <v>0</v>
      </c>
    </row>
    <row r="64" spans="1:106" x14ac:dyDescent="0.25">
      <c r="A64" s="10">
        <v>22400719</v>
      </c>
      <c r="B64" s="13" t="s">
        <v>94</v>
      </c>
      <c r="C64" s="13" t="s">
        <v>93</v>
      </c>
      <c r="D64" s="11">
        <v>0.79166666666666663</v>
      </c>
      <c r="E64" s="9" t="str">
        <f>HYPERLINK("https://www.nba.com/stats/player/1630170/boxscores-traditional", "Devin Vassell")</f>
        <v>Devin Vassell</v>
      </c>
      <c r="F64">
        <v>18.600000000000001</v>
      </c>
      <c r="G64" s="4">
        <v>4.4989999999999997</v>
      </c>
      <c r="H64" s="3">
        <v>0.97192999999999996</v>
      </c>
      <c r="I64" s="3">
        <v>0.95448999999999995</v>
      </c>
      <c r="J64" s="3">
        <v>0.92922000000000005</v>
      </c>
      <c r="K64" s="3">
        <v>0.89251000000000003</v>
      </c>
      <c r="L64" s="3">
        <v>0.84614</v>
      </c>
      <c r="M64" s="3">
        <v>0.78813999999999995</v>
      </c>
      <c r="N64" s="3">
        <v>0.71904000000000001</v>
      </c>
      <c r="O64" s="3">
        <v>0.64058000000000004</v>
      </c>
      <c r="P64" s="3">
        <v>0.55171999999999999</v>
      </c>
      <c r="Q64" s="3">
        <v>0.46414</v>
      </c>
      <c r="R64" s="3">
        <v>0.37828000000000001</v>
      </c>
      <c r="S64" s="3">
        <v>0.29805999999999999</v>
      </c>
      <c r="T64" s="3">
        <v>0.22363</v>
      </c>
      <c r="U64" s="3">
        <v>0.16353999999999999</v>
      </c>
      <c r="V64" s="3">
        <v>0.11507000000000001</v>
      </c>
      <c r="W64" s="3">
        <v>7.7799999999999994E-2</v>
      </c>
      <c r="X64" s="3">
        <v>5.0500000000000003E-2</v>
      </c>
      <c r="Y64" s="3">
        <v>3.074E-2</v>
      </c>
      <c r="Z64" s="3">
        <v>1.831E-2</v>
      </c>
      <c r="AA64" s="3">
        <v>1.044E-2</v>
      </c>
      <c r="AB64" s="3">
        <v>5.7000000000000002E-3</v>
      </c>
      <c r="AC64" s="3">
        <v>2.8900000000000002E-3</v>
      </c>
      <c r="AD64" s="3">
        <v>1.4400000000000001E-3</v>
      </c>
      <c r="AE64" s="3">
        <v>6.8999999999999997E-4</v>
      </c>
      <c r="AF64" s="3">
        <v>3.1E-4</v>
      </c>
      <c r="AG64" s="3">
        <v>1.2999999999999999E-4</v>
      </c>
      <c r="AH64" s="3">
        <v>5.0000000000000002E-5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5">
        <f>P_A_R[[#This Row],[10+]]-P_A_R[[#This Row],[11+]]</f>
        <v>1.7440000000000011E-2</v>
      </c>
      <c r="BG64" s="5">
        <f>P_A_R[[#This Row],[11+]]-P_A_R[[#This Row],[12+]]</f>
        <v>2.5269999999999904E-2</v>
      </c>
      <c r="BH64" s="5">
        <f>P_A_R[[#This Row],[12+]]-P_A_R[[#This Row],[13+]]</f>
        <v>3.671000000000002E-2</v>
      </c>
      <c r="BI64" s="5">
        <f>P_A_R[[#This Row],[13+]]-P_A_R[[#This Row],[14+]]</f>
        <v>4.6370000000000022E-2</v>
      </c>
      <c r="BJ64" s="5">
        <f>P_A_R[[#This Row],[14+]]-P_A_R[[#This Row],[15+]]</f>
        <v>5.8000000000000052E-2</v>
      </c>
      <c r="BK64" s="5">
        <f>P_A_R[[#This Row],[15+]]-P_A_R[[#This Row],[16+]]</f>
        <v>6.9099999999999939E-2</v>
      </c>
      <c r="BL64" s="5">
        <f>P_A_R[[#This Row],[16+]]-P_A_R[[#This Row],[17+]]</f>
        <v>7.8459999999999974E-2</v>
      </c>
      <c r="BM64" s="5">
        <f>P_A_R[[#This Row],[17+]]-P_A_R[[#This Row],[18+]]</f>
        <v>8.886000000000005E-2</v>
      </c>
      <c r="BN64" s="5">
        <f>P_A_R[[#This Row],[18+]]-P_A_R[[#This Row],[19+]]</f>
        <v>8.7579999999999991E-2</v>
      </c>
      <c r="BO64" s="5">
        <f>P_A_R[[#This Row],[19+]]-P_A_R[[#This Row],[20+]]</f>
        <v>8.5859999999999992E-2</v>
      </c>
      <c r="BP64" s="5">
        <f>P_A_R[[#This Row],[20+]]-P_A_R[[#This Row],[21+]]</f>
        <v>8.0220000000000014E-2</v>
      </c>
      <c r="BQ64" s="5">
        <f>P_A_R[[#This Row],[21+]]-P_A_R[[#This Row],[22+]]</f>
        <v>7.4429999999999996E-2</v>
      </c>
      <c r="BR64" s="5">
        <f>P_A_R[[#This Row],[22+]]-P_A_R[[#This Row],[23+]]</f>
        <v>6.0090000000000005E-2</v>
      </c>
      <c r="BS64" s="5">
        <f>P_A_R[[#This Row],[23+]]-P_A_R[[#This Row],[24+]]</f>
        <v>4.8469999999999985E-2</v>
      </c>
      <c r="BT64" s="5">
        <f>P_A_R[[#This Row],[24+]]-P_A_R[[#This Row],[25+]]</f>
        <v>3.7270000000000011E-2</v>
      </c>
      <c r="BU64" s="5">
        <f>P_A_R[[#This Row],[25+]]-P_A_R[[#This Row],[26+]]</f>
        <v>2.7299999999999991E-2</v>
      </c>
      <c r="BV64" s="5">
        <f>P_A_R[[#This Row],[26+]]-P_A_R[[#This Row],[27+]]</f>
        <v>1.9760000000000003E-2</v>
      </c>
      <c r="BW64" s="5">
        <f>P_A_R[[#This Row],[27+]]-P_A_R[[#This Row],[28+]]</f>
        <v>1.243E-2</v>
      </c>
      <c r="BX64" s="5">
        <f>P_A_R[[#This Row],[28+]]-P_A_R[[#This Row],[29+]]</f>
        <v>7.8700000000000003E-3</v>
      </c>
      <c r="BY64" s="5">
        <f>P_A_R[[#This Row],[29+]]-P_A_R[[#This Row],[30+]]</f>
        <v>4.7399999999999994E-3</v>
      </c>
      <c r="BZ64" s="5">
        <f>P_A_R[[#This Row],[30+]]-P_A_R[[#This Row],[31+]]</f>
        <v>2.81E-3</v>
      </c>
      <c r="CA64" s="5">
        <f>P_A_R[[#This Row],[31+]]-P_A_R[[#This Row],[32+]]</f>
        <v>1.4500000000000001E-3</v>
      </c>
      <c r="CB64" s="5">
        <f>P_A_R[[#This Row],[32+]]-P_A_R[[#This Row],[33+]]</f>
        <v>7.5000000000000012E-4</v>
      </c>
      <c r="CC64" s="5">
        <f>P_A_R[[#This Row],[33+]]-P_A_R[[#This Row],[34+]]</f>
        <v>3.7999999999999997E-4</v>
      </c>
      <c r="CD64" s="5">
        <f>P_A_R[[#This Row],[34+]]-P_A_R[[#This Row],[35+]]</f>
        <v>1.8000000000000001E-4</v>
      </c>
      <c r="CE64" s="5">
        <f>P_A_R[[#This Row],[35+]]-P_A_R[[#This Row],[36+]]</f>
        <v>7.9999999999999993E-5</v>
      </c>
      <c r="CF64" s="5">
        <f>P_A_R[[#This Row],[36+]]-P_A_R[[#This Row],[37+]]</f>
        <v>5.0000000000000002E-5</v>
      </c>
      <c r="CG64" s="5">
        <f>P_A_R[[#This Row],[37+]]-P_A_R[[#This Row],[38+]]</f>
        <v>0</v>
      </c>
      <c r="CH64" s="5">
        <f>P_A_R[[#This Row],[38+]]-P_A_R[[#This Row],[39+]]</f>
        <v>0</v>
      </c>
      <c r="CI64" s="5">
        <f>P_A_R[[#This Row],[39+]]-P_A_R[[#This Row],[40+]]</f>
        <v>0</v>
      </c>
      <c r="CJ64" s="5">
        <f>P_A_R[[#This Row],[40+]]-P_A_R[[#This Row],[41+]]</f>
        <v>0</v>
      </c>
      <c r="CK64" s="5">
        <f>P_A_R[[#This Row],[41+]]-P_A_R[[#This Row],[42+]]</f>
        <v>0</v>
      </c>
      <c r="CL64" s="5">
        <f>P_A_R[[#This Row],[42+]]-P_A_R[[#This Row],[43+]]</f>
        <v>0</v>
      </c>
      <c r="CM64" s="5">
        <f>P_A_R[[#This Row],[43+]]-P_A_R[[#This Row],[44+]]</f>
        <v>0</v>
      </c>
      <c r="CN64" s="5">
        <f>P_A_R[[#This Row],[44+]]-P_A_R[[#This Row],[45+]]</f>
        <v>0</v>
      </c>
      <c r="CO64" s="5">
        <f>P_A_R[[#This Row],[45+]]-P_A_R[[#This Row],[46+]]</f>
        <v>0</v>
      </c>
      <c r="CP64" s="5">
        <f>P_A_R[[#This Row],[46+]]-P_A_R[[#This Row],[47+]]</f>
        <v>0</v>
      </c>
      <c r="CQ64" s="5">
        <f>P_A_R[[#This Row],[47+]]-P_A_R[[#This Row],[48+]]</f>
        <v>0</v>
      </c>
      <c r="CR64" s="5">
        <f>P_A_R[[#This Row],[48+]]-P_A_R[[#This Row],[49+]]</f>
        <v>0</v>
      </c>
      <c r="CS64" s="5">
        <f>P_A_R[[#This Row],[49+]]-P_A_R[[#This Row],[50+]]</f>
        <v>0</v>
      </c>
      <c r="CT64" s="5">
        <f>P_A_R[[#This Row],[50+]]-P_A_R[[#This Row],[51+]]</f>
        <v>0</v>
      </c>
      <c r="CU64" s="5">
        <f>P_A_R[[#This Row],[51+]]-P_A_R[[#This Row],[52+]]</f>
        <v>0</v>
      </c>
      <c r="CV64" s="5">
        <f>P_A_R[[#This Row],[52+]]-P_A_R[[#This Row],[53+]]</f>
        <v>0</v>
      </c>
      <c r="CW64" s="5">
        <f>P_A_R[[#This Row],[53+]]-P_A_R[[#This Row],[54+]]</f>
        <v>0</v>
      </c>
      <c r="CX64" s="5">
        <f>P_A_R[[#This Row],[54+]]-P_A_R[[#This Row],[55+]]</f>
        <v>0</v>
      </c>
      <c r="CY64" s="5">
        <f>P_A_R[[#This Row],[55+]]-P_A_R[[#This Row],[56+]]</f>
        <v>0</v>
      </c>
      <c r="CZ64" s="5">
        <f>P_A_R[[#This Row],[56+]]-P_A_R[[#This Row],[57+]]</f>
        <v>0</v>
      </c>
      <c r="DA64" s="5">
        <f>P_A_R[[#This Row],[57+]]-P_A_R[[#This Row],[58+]]</f>
        <v>0</v>
      </c>
      <c r="DB64" s="5">
        <f>P_A_R[[#This Row],[58+]]-P_A_R[[#This Row],[59+]]</f>
        <v>0</v>
      </c>
    </row>
    <row r="65" spans="1:106" x14ac:dyDescent="0.25">
      <c r="A65" s="10">
        <v>22400719</v>
      </c>
      <c r="B65" s="13" t="s">
        <v>94</v>
      </c>
      <c r="C65" s="13" t="s">
        <v>93</v>
      </c>
      <c r="D65" s="11">
        <v>0.79166666666666663</v>
      </c>
      <c r="E65" s="9" t="str">
        <f>HYPERLINK("https://www.nba.com/stats/player/203084/boxscores-traditional", "Harrison Barnes")</f>
        <v>Harrison Barnes</v>
      </c>
      <c r="F65">
        <v>21.2</v>
      </c>
      <c r="G65" s="4">
        <v>8.3520000000000003</v>
      </c>
      <c r="H65" s="3">
        <v>0.90988000000000002</v>
      </c>
      <c r="I65" s="3">
        <v>0.88876999999999995</v>
      </c>
      <c r="J65" s="3">
        <v>0.86433000000000004</v>
      </c>
      <c r="K65" s="3">
        <v>0.83645999999999998</v>
      </c>
      <c r="L65" s="3">
        <v>0.80510999999999999</v>
      </c>
      <c r="M65" s="3">
        <v>0.77034999999999998</v>
      </c>
      <c r="N65" s="3">
        <v>0.73236999999999997</v>
      </c>
      <c r="O65" s="3">
        <v>0.69145999999999996</v>
      </c>
      <c r="P65" s="3">
        <v>0.64802999999999999</v>
      </c>
      <c r="Q65" s="3">
        <v>0.60257000000000005</v>
      </c>
      <c r="R65" s="3">
        <v>0.55567</v>
      </c>
      <c r="S65" s="3">
        <v>0.50797999999999999</v>
      </c>
      <c r="T65" s="3">
        <v>0.46017000000000002</v>
      </c>
      <c r="U65" s="3">
        <v>0.41293999999999997</v>
      </c>
      <c r="V65" s="3">
        <v>0.36692999999999998</v>
      </c>
      <c r="W65" s="3">
        <v>0.32635999999999998</v>
      </c>
      <c r="X65" s="3">
        <v>0.28433999999999998</v>
      </c>
      <c r="Y65" s="3">
        <v>0.24510000000000001</v>
      </c>
      <c r="Z65" s="3">
        <v>0.20896999999999999</v>
      </c>
      <c r="AA65" s="3">
        <v>0.17619000000000001</v>
      </c>
      <c r="AB65" s="3">
        <v>0.14685999999999999</v>
      </c>
      <c r="AC65" s="3">
        <v>0.121</v>
      </c>
      <c r="AD65" s="3">
        <v>9.8530000000000006E-2</v>
      </c>
      <c r="AE65" s="3">
        <v>7.9269999999999993E-2</v>
      </c>
      <c r="AF65" s="3">
        <v>6.3009999999999997E-2</v>
      </c>
      <c r="AG65" s="3">
        <v>4.947E-2</v>
      </c>
      <c r="AH65" s="3">
        <v>3.8359999999999998E-2</v>
      </c>
      <c r="AI65" s="3">
        <v>2.938E-2</v>
      </c>
      <c r="AJ65" s="3">
        <v>2.222E-2</v>
      </c>
      <c r="AK65" s="3">
        <v>1.6590000000000001E-2</v>
      </c>
      <c r="AL65" s="3">
        <v>1.222E-2</v>
      </c>
      <c r="AM65" s="3">
        <v>8.8900000000000003E-3</v>
      </c>
      <c r="AN65" s="3">
        <v>6.3899999999999998E-3</v>
      </c>
      <c r="AO65" s="3">
        <v>4.5300000000000002E-3</v>
      </c>
      <c r="AP65" s="3">
        <v>3.1700000000000001E-3</v>
      </c>
      <c r="AQ65" s="3">
        <v>2.1900000000000001E-3</v>
      </c>
      <c r="AR65" s="3">
        <v>1.49E-3</v>
      </c>
      <c r="AS65" s="3">
        <v>1E-3</v>
      </c>
      <c r="AT65" s="3">
        <v>6.6E-4</v>
      </c>
      <c r="AU65" s="3">
        <v>4.2999999999999999E-4</v>
      </c>
      <c r="AV65" s="3">
        <v>2.7999999999999998E-4</v>
      </c>
      <c r="AW65" s="3">
        <v>1.8000000000000001E-4</v>
      </c>
      <c r="AX65" s="3">
        <v>1.1E-4</v>
      </c>
      <c r="AY65" s="3">
        <v>6.9999999999999994E-5</v>
      </c>
      <c r="AZ65" s="3">
        <v>4.0000000000000003E-5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5">
        <f>P_A_R[[#This Row],[10+]]-P_A_R[[#This Row],[11+]]</f>
        <v>2.1110000000000073E-2</v>
      </c>
      <c r="BG65" s="5">
        <f>P_A_R[[#This Row],[11+]]-P_A_R[[#This Row],[12+]]</f>
        <v>2.4439999999999906E-2</v>
      </c>
      <c r="BH65" s="5">
        <f>P_A_R[[#This Row],[12+]]-P_A_R[[#This Row],[13+]]</f>
        <v>2.7870000000000061E-2</v>
      </c>
      <c r="BI65" s="5">
        <f>P_A_R[[#This Row],[13+]]-P_A_R[[#This Row],[14+]]</f>
        <v>3.1349999999999989E-2</v>
      </c>
      <c r="BJ65" s="5">
        <f>P_A_R[[#This Row],[14+]]-P_A_R[[#This Row],[15+]]</f>
        <v>3.4760000000000013E-2</v>
      </c>
      <c r="BK65" s="5">
        <f>P_A_R[[#This Row],[15+]]-P_A_R[[#This Row],[16+]]</f>
        <v>3.7980000000000014E-2</v>
      </c>
      <c r="BL65" s="5">
        <f>P_A_R[[#This Row],[16+]]-P_A_R[[#This Row],[17+]]</f>
        <v>4.0910000000000002E-2</v>
      </c>
      <c r="BM65" s="5">
        <f>P_A_R[[#This Row],[17+]]-P_A_R[[#This Row],[18+]]</f>
        <v>4.3429999999999969E-2</v>
      </c>
      <c r="BN65" s="5">
        <f>P_A_R[[#This Row],[18+]]-P_A_R[[#This Row],[19+]]</f>
        <v>4.5459999999999945E-2</v>
      </c>
      <c r="BO65" s="5">
        <f>P_A_R[[#This Row],[19+]]-P_A_R[[#This Row],[20+]]</f>
        <v>4.6900000000000053E-2</v>
      </c>
      <c r="BP65" s="5">
        <f>P_A_R[[#This Row],[20+]]-P_A_R[[#This Row],[21+]]</f>
        <v>4.769000000000001E-2</v>
      </c>
      <c r="BQ65" s="5">
        <f>P_A_R[[#This Row],[21+]]-P_A_R[[#This Row],[22+]]</f>
        <v>4.7809999999999964E-2</v>
      </c>
      <c r="BR65" s="5">
        <f>P_A_R[[#This Row],[22+]]-P_A_R[[#This Row],[23+]]</f>
        <v>4.723000000000005E-2</v>
      </c>
      <c r="BS65" s="5">
        <f>P_A_R[[#This Row],[23+]]-P_A_R[[#This Row],[24+]]</f>
        <v>4.6009999999999995E-2</v>
      </c>
      <c r="BT65" s="5">
        <f>P_A_R[[#This Row],[24+]]-P_A_R[[#This Row],[25+]]</f>
        <v>4.0569999999999995E-2</v>
      </c>
      <c r="BU65" s="5">
        <f>P_A_R[[#This Row],[25+]]-P_A_R[[#This Row],[26+]]</f>
        <v>4.2020000000000002E-2</v>
      </c>
      <c r="BV65" s="5">
        <f>P_A_R[[#This Row],[26+]]-P_A_R[[#This Row],[27+]]</f>
        <v>3.9239999999999969E-2</v>
      </c>
      <c r="BW65" s="5">
        <f>P_A_R[[#This Row],[27+]]-P_A_R[[#This Row],[28+]]</f>
        <v>3.6130000000000023E-2</v>
      </c>
      <c r="BX65" s="5">
        <f>P_A_R[[#This Row],[28+]]-P_A_R[[#This Row],[29+]]</f>
        <v>3.2779999999999976E-2</v>
      </c>
      <c r="BY65" s="5">
        <f>P_A_R[[#This Row],[29+]]-P_A_R[[#This Row],[30+]]</f>
        <v>2.9330000000000023E-2</v>
      </c>
      <c r="BZ65" s="5">
        <f>P_A_R[[#This Row],[30+]]-P_A_R[[#This Row],[31+]]</f>
        <v>2.5859999999999994E-2</v>
      </c>
      <c r="CA65" s="5">
        <f>P_A_R[[#This Row],[31+]]-P_A_R[[#This Row],[32+]]</f>
        <v>2.246999999999999E-2</v>
      </c>
      <c r="CB65" s="5">
        <f>P_A_R[[#This Row],[32+]]-P_A_R[[#This Row],[33+]]</f>
        <v>1.9260000000000013E-2</v>
      </c>
      <c r="CC65" s="5">
        <f>P_A_R[[#This Row],[33+]]-P_A_R[[#This Row],[34+]]</f>
        <v>1.6259999999999997E-2</v>
      </c>
      <c r="CD65" s="5">
        <f>P_A_R[[#This Row],[34+]]-P_A_R[[#This Row],[35+]]</f>
        <v>1.3539999999999996E-2</v>
      </c>
      <c r="CE65" s="5">
        <f>P_A_R[[#This Row],[35+]]-P_A_R[[#This Row],[36+]]</f>
        <v>1.1110000000000002E-2</v>
      </c>
      <c r="CF65" s="5">
        <f>P_A_R[[#This Row],[36+]]-P_A_R[[#This Row],[37+]]</f>
        <v>8.9799999999999984E-3</v>
      </c>
      <c r="CG65" s="5">
        <f>P_A_R[[#This Row],[37+]]-P_A_R[[#This Row],[38+]]</f>
        <v>7.1599999999999997E-3</v>
      </c>
      <c r="CH65" s="5">
        <f>P_A_R[[#This Row],[38+]]-P_A_R[[#This Row],[39+]]</f>
        <v>5.6299999999999996E-3</v>
      </c>
      <c r="CI65" s="5">
        <f>P_A_R[[#This Row],[39+]]-P_A_R[[#This Row],[40+]]</f>
        <v>4.3700000000000006E-3</v>
      </c>
      <c r="CJ65" s="5">
        <f>P_A_R[[#This Row],[40+]]-P_A_R[[#This Row],[41+]]</f>
        <v>3.3299999999999996E-3</v>
      </c>
      <c r="CK65" s="5">
        <f>P_A_R[[#This Row],[41+]]-P_A_R[[#This Row],[42+]]</f>
        <v>2.5000000000000005E-3</v>
      </c>
      <c r="CL65" s="5">
        <f>P_A_R[[#This Row],[42+]]-P_A_R[[#This Row],[43+]]</f>
        <v>1.8599999999999997E-3</v>
      </c>
      <c r="CM65" s="5">
        <f>P_A_R[[#This Row],[43+]]-P_A_R[[#This Row],[44+]]</f>
        <v>1.3600000000000001E-3</v>
      </c>
      <c r="CN65" s="5">
        <f>P_A_R[[#This Row],[44+]]-P_A_R[[#This Row],[45+]]</f>
        <v>9.7999999999999997E-4</v>
      </c>
      <c r="CO65" s="5">
        <f>P_A_R[[#This Row],[45+]]-P_A_R[[#This Row],[46+]]</f>
        <v>7.000000000000001E-4</v>
      </c>
      <c r="CP65" s="5">
        <f>P_A_R[[#This Row],[46+]]-P_A_R[[#This Row],[47+]]</f>
        <v>4.8999999999999998E-4</v>
      </c>
      <c r="CQ65" s="5">
        <f>P_A_R[[#This Row],[47+]]-P_A_R[[#This Row],[48+]]</f>
        <v>3.4000000000000002E-4</v>
      </c>
      <c r="CR65" s="5">
        <f>P_A_R[[#This Row],[48+]]-P_A_R[[#This Row],[49+]]</f>
        <v>2.3000000000000001E-4</v>
      </c>
      <c r="CS65" s="5">
        <f>P_A_R[[#This Row],[49+]]-P_A_R[[#This Row],[50+]]</f>
        <v>1.5000000000000001E-4</v>
      </c>
      <c r="CT65" s="5">
        <f>P_A_R[[#This Row],[50+]]-P_A_R[[#This Row],[51+]]</f>
        <v>9.9999999999999964E-5</v>
      </c>
      <c r="CU65" s="5">
        <f>P_A_R[[#This Row],[51+]]-P_A_R[[#This Row],[52+]]</f>
        <v>7.0000000000000007E-5</v>
      </c>
      <c r="CV65" s="5">
        <f>P_A_R[[#This Row],[52+]]-P_A_R[[#This Row],[53+]]</f>
        <v>4.000000000000001E-5</v>
      </c>
      <c r="CW65" s="5">
        <f>P_A_R[[#This Row],[53+]]-P_A_R[[#This Row],[54+]]</f>
        <v>2.9999999999999991E-5</v>
      </c>
      <c r="CX65" s="5">
        <f>P_A_R[[#This Row],[54+]]-P_A_R[[#This Row],[55+]]</f>
        <v>4.0000000000000003E-5</v>
      </c>
      <c r="CY65" s="5">
        <f>P_A_R[[#This Row],[55+]]-P_A_R[[#This Row],[56+]]</f>
        <v>0</v>
      </c>
      <c r="CZ65" s="5">
        <f>P_A_R[[#This Row],[56+]]-P_A_R[[#This Row],[57+]]</f>
        <v>0</v>
      </c>
      <c r="DA65" s="5">
        <f>P_A_R[[#This Row],[57+]]-P_A_R[[#This Row],[58+]]</f>
        <v>0</v>
      </c>
      <c r="DB65" s="5">
        <f>P_A_R[[#This Row],[58+]]-P_A_R[[#This Row],[59+]]</f>
        <v>0</v>
      </c>
    </row>
    <row r="66" spans="1:106" x14ac:dyDescent="0.25">
      <c r="A66" s="10">
        <v>22400719</v>
      </c>
      <c r="B66" s="13" t="s">
        <v>94</v>
      </c>
      <c r="C66" s="13" t="s">
        <v>93</v>
      </c>
      <c r="D66" s="11">
        <v>0.79166666666666663</v>
      </c>
      <c r="E66" s="9" t="str">
        <f>HYPERLINK("https://www.nba.com/stats/player/1629640/boxscores-traditional", "Keldon Johnson")</f>
        <v>Keldon Johnson</v>
      </c>
      <c r="F66">
        <v>18.399999999999999</v>
      </c>
      <c r="G66" s="4">
        <v>7.6050000000000004</v>
      </c>
      <c r="H66" s="3">
        <v>0.86433000000000004</v>
      </c>
      <c r="I66" s="3">
        <v>0.83398000000000005</v>
      </c>
      <c r="J66" s="3">
        <v>0.79954999999999998</v>
      </c>
      <c r="K66" s="3">
        <v>0.76114999999999999</v>
      </c>
      <c r="L66" s="3">
        <v>0.71904000000000001</v>
      </c>
      <c r="M66" s="3">
        <v>0.67364000000000002</v>
      </c>
      <c r="N66" s="3">
        <v>0.62551999999999996</v>
      </c>
      <c r="O66" s="3">
        <v>0.57142000000000004</v>
      </c>
      <c r="P66" s="3">
        <v>0.51993999999999996</v>
      </c>
      <c r="Q66" s="3">
        <v>0.46811999999999998</v>
      </c>
      <c r="R66" s="3">
        <v>0.41682999999999998</v>
      </c>
      <c r="S66" s="3">
        <v>0.36692999999999998</v>
      </c>
      <c r="T66" s="3">
        <v>0.31918000000000002</v>
      </c>
      <c r="U66" s="3">
        <v>0.27424999999999999</v>
      </c>
      <c r="V66" s="3">
        <v>0.22964999999999999</v>
      </c>
      <c r="W66" s="3">
        <v>0.19214999999999999</v>
      </c>
      <c r="X66" s="3">
        <v>0.15866</v>
      </c>
      <c r="Y66" s="3">
        <v>0.12923999999999999</v>
      </c>
      <c r="Z66" s="3">
        <v>0.10383000000000001</v>
      </c>
      <c r="AA66" s="3">
        <v>8.226E-2</v>
      </c>
      <c r="AB66" s="3">
        <v>6.3009999999999997E-2</v>
      </c>
      <c r="AC66" s="3">
        <v>4.8460000000000003E-2</v>
      </c>
      <c r="AD66" s="3">
        <v>3.6729999999999999E-2</v>
      </c>
      <c r="AE66" s="3">
        <v>2.743E-2</v>
      </c>
      <c r="AF66" s="3">
        <v>2.018E-2</v>
      </c>
      <c r="AG66" s="3">
        <v>1.4630000000000001E-2</v>
      </c>
      <c r="AH66" s="3">
        <v>1.044E-2</v>
      </c>
      <c r="AI66" s="3">
        <v>7.1399999999999996E-3</v>
      </c>
      <c r="AJ66" s="3">
        <v>4.9399999999999999E-3</v>
      </c>
      <c r="AK66" s="3">
        <v>3.3600000000000001E-3</v>
      </c>
      <c r="AL66" s="3">
        <v>2.2599999999999999E-3</v>
      </c>
      <c r="AM66" s="3">
        <v>1.49E-3</v>
      </c>
      <c r="AN66" s="3">
        <v>9.7000000000000005E-4</v>
      </c>
      <c r="AO66" s="3">
        <v>6.2E-4</v>
      </c>
      <c r="AP66" s="3">
        <v>3.8000000000000002E-4</v>
      </c>
      <c r="AQ66" s="3">
        <v>2.3000000000000001E-4</v>
      </c>
      <c r="AR66" s="3">
        <v>1.3999999999999999E-4</v>
      </c>
      <c r="AS66" s="3">
        <v>8.0000000000000007E-5</v>
      </c>
      <c r="AT66" s="3">
        <v>5.0000000000000002E-5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5">
        <f>P_A_R[[#This Row],[10+]]-P_A_R[[#This Row],[11+]]</f>
        <v>3.0349999999999988E-2</v>
      </c>
      <c r="BG66" s="5">
        <f>P_A_R[[#This Row],[11+]]-P_A_R[[#This Row],[12+]]</f>
        <v>3.4430000000000072E-2</v>
      </c>
      <c r="BH66" s="5">
        <f>P_A_R[[#This Row],[12+]]-P_A_R[[#This Row],[13+]]</f>
        <v>3.839999999999999E-2</v>
      </c>
      <c r="BI66" s="5">
        <f>P_A_R[[#This Row],[13+]]-P_A_R[[#This Row],[14+]]</f>
        <v>4.2109999999999981E-2</v>
      </c>
      <c r="BJ66" s="5">
        <f>P_A_R[[#This Row],[14+]]-P_A_R[[#This Row],[15+]]</f>
        <v>4.5399999999999996E-2</v>
      </c>
      <c r="BK66" s="5">
        <f>P_A_R[[#This Row],[15+]]-P_A_R[[#This Row],[16+]]</f>
        <v>4.8120000000000052E-2</v>
      </c>
      <c r="BL66" s="5">
        <f>P_A_R[[#This Row],[16+]]-P_A_R[[#This Row],[17+]]</f>
        <v>5.4099999999999926E-2</v>
      </c>
      <c r="BM66" s="5">
        <f>P_A_R[[#This Row],[17+]]-P_A_R[[#This Row],[18+]]</f>
        <v>5.1480000000000081E-2</v>
      </c>
      <c r="BN66" s="5">
        <f>P_A_R[[#This Row],[18+]]-P_A_R[[#This Row],[19+]]</f>
        <v>5.1819999999999977E-2</v>
      </c>
      <c r="BO66" s="5">
        <f>P_A_R[[#This Row],[19+]]-P_A_R[[#This Row],[20+]]</f>
        <v>5.1290000000000002E-2</v>
      </c>
      <c r="BP66" s="5">
        <f>P_A_R[[#This Row],[20+]]-P_A_R[[#This Row],[21+]]</f>
        <v>4.99E-2</v>
      </c>
      <c r="BQ66" s="5">
        <f>P_A_R[[#This Row],[21+]]-P_A_R[[#This Row],[22+]]</f>
        <v>4.7749999999999959E-2</v>
      </c>
      <c r="BR66" s="5">
        <f>P_A_R[[#This Row],[22+]]-P_A_R[[#This Row],[23+]]</f>
        <v>4.4930000000000025E-2</v>
      </c>
      <c r="BS66" s="5">
        <f>P_A_R[[#This Row],[23+]]-P_A_R[[#This Row],[24+]]</f>
        <v>4.4600000000000001E-2</v>
      </c>
      <c r="BT66" s="5">
        <f>P_A_R[[#This Row],[24+]]-P_A_R[[#This Row],[25+]]</f>
        <v>3.7500000000000006E-2</v>
      </c>
      <c r="BU66" s="5">
        <f>P_A_R[[#This Row],[25+]]-P_A_R[[#This Row],[26+]]</f>
        <v>3.3489999999999992E-2</v>
      </c>
      <c r="BV66" s="5">
        <f>P_A_R[[#This Row],[26+]]-P_A_R[[#This Row],[27+]]</f>
        <v>2.9420000000000002E-2</v>
      </c>
      <c r="BW66" s="5">
        <f>P_A_R[[#This Row],[27+]]-P_A_R[[#This Row],[28+]]</f>
        <v>2.5409999999999988E-2</v>
      </c>
      <c r="BX66" s="5">
        <f>P_A_R[[#This Row],[28+]]-P_A_R[[#This Row],[29+]]</f>
        <v>2.1570000000000006E-2</v>
      </c>
      <c r="BY66" s="5">
        <f>P_A_R[[#This Row],[29+]]-P_A_R[[#This Row],[30+]]</f>
        <v>1.9250000000000003E-2</v>
      </c>
      <c r="BZ66" s="5">
        <f>P_A_R[[#This Row],[30+]]-P_A_R[[#This Row],[31+]]</f>
        <v>1.4549999999999993E-2</v>
      </c>
      <c r="CA66" s="5">
        <f>P_A_R[[#This Row],[31+]]-P_A_R[[#This Row],[32+]]</f>
        <v>1.1730000000000004E-2</v>
      </c>
      <c r="CB66" s="5">
        <f>P_A_R[[#This Row],[32+]]-P_A_R[[#This Row],[33+]]</f>
        <v>9.2999999999999992E-3</v>
      </c>
      <c r="CC66" s="5">
        <f>P_A_R[[#This Row],[33+]]-P_A_R[[#This Row],[34+]]</f>
        <v>7.2499999999999995E-3</v>
      </c>
      <c r="CD66" s="5">
        <f>P_A_R[[#This Row],[34+]]-P_A_R[[#This Row],[35+]]</f>
        <v>5.5499999999999994E-3</v>
      </c>
      <c r="CE66" s="5">
        <f>P_A_R[[#This Row],[35+]]-P_A_R[[#This Row],[36+]]</f>
        <v>4.190000000000001E-3</v>
      </c>
      <c r="CF66" s="5">
        <f>P_A_R[[#This Row],[36+]]-P_A_R[[#This Row],[37+]]</f>
        <v>3.3E-3</v>
      </c>
      <c r="CG66" s="5">
        <f>P_A_R[[#This Row],[37+]]-P_A_R[[#This Row],[38+]]</f>
        <v>2.1999999999999997E-3</v>
      </c>
      <c r="CH66" s="5">
        <f>P_A_R[[#This Row],[38+]]-P_A_R[[#This Row],[39+]]</f>
        <v>1.5799999999999998E-3</v>
      </c>
      <c r="CI66" s="5">
        <f>P_A_R[[#This Row],[39+]]-P_A_R[[#This Row],[40+]]</f>
        <v>1.1000000000000003E-3</v>
      </c>
      <c r="CJ66" s="5">
        <f>P_A_R[[#This Row],[40+]]-P_A_R[[#This Row],[41+]]</f>
        <v>7.6999999999999985E-4</v>
      </c>
      <c r="CK66" s="5">
        <f>P_A_R[[#This Row],[41+]]-P_A_R[[#This Row],[42+]]</f>
        <v>5.1999999999999995E-4</v>
      </c>
      <c r="CL66" s="5">
        <f>P_A_R[[#This Row],[42+]]-P_A_R[[#This Row],[43+]]</f>
        <v>3.5000000000000005E-4</v>
      </c>
      <c r="CM66" s="5">
        <f>P_A_R[[#This Row],[43+]]-P_A_R[[#This Row],[44+]]</f>
        <v>2.3999999999999998E-4</v>
      </c>
      <c r="CN66" s="5">
        <f>P_A_R[[#This Row],[44+]]-P_A_R[[#This Row],[45+]]</f>
        <v>1.5000000000000001E-4</v>
      </c>
      <c r="CO66" s="5">
        <f>P_A_R[[#This Row],[45+]]-P_A_R[[#This Row],[46+]]</f>
        <v>9.0000000000000019E-5</v>
      </c>
      <c r="CP66" s="5">
        <f>P_A_R[[#This Row],[46+]]-P_A_R[[#This Row],[47+]]</f>
        <v>5.9999999999999981E-5</v>
      </c>
      <c r="CQ66" s="5">
        <f>P_A_R[[#This Row],[47+]]-P_A_R[[#This Row],[48+]]</f>
        <v>3.0000000000000004E-5</v>
      </c>
      <c r="CR66" s="5">
        <f>P_A_R[[#This Row],[48+]]-P_A_R[[#This Row],[49+]]</f>
        <v>5.0000000000000002E-5</v>
      </c>
      <c r="CS66" s="5">
        <f>P_A_R[[#This Row],[49+]]-P_A_R[[#This Row],[50+]]</f>
        <v>0</v>
      </c>
      <c r="CT66" s="5">
        <f>P_A_R[[#This Row],[50+]]-P_A_R[[#This Row],[51+]]</f>
        <v>0</v>
      </c>
      <c r="CU66" s="5">
        <f>P_A_R[[#This Row],[51+]]-P_A_R[[#This Row],[52+]]</f>
        <v>0</v>
      </c>
      <c r="CV66" s="5">
        <f>P_A_R[[#This Row],[52+]]-P_A_R[[#This Row],[53+]]</f>
        <v>0</v>
      </c>
      <c r="CW66" s="5">
        <f>P_A_R[[#This Row],[53+]]-P_A_R[[#This Row],[54+]]</f>
        <v>0</v>
      </c>
      <c r="CX66" s="5">
        <f>P_A_R[[#This Row],[54+]]-P_A_R[[#This Row],[55+]]</f>
        <v>0</v>
      </c>
      <c r="CY66" s="5">
        <f>P_A_R[[#This Row],[55+]]-P_A_R[[#This Row],[56+]]</f>
        <v>0</v>
      </c>
      <c r="CZ66" s="5">
        <f>P_A_R[[#This Row],[56+]]-P_A_R[[#This Row],[57+]]</f>
        <v>0</v>
      </c>
      <c r="DA66" s="5">
        <f>P_A_R[[#This Row],[57+]]-P_A_R[[#This Row],[58+]]</f>
        <v>0</v>
      </c>
      <c r="DB66" s="5">
        <f>P_A_R[[#This Row],[58+]]-P_A_R[[#This Row],[59+]]</f>
        <v>0</v>
      </c>
    </row>
    <row r="67" spans="1:106" x14ac:dyDescent="0.25">
      <c r="A67" s="10">
        <v>22400719</v>
      </c>
      <c r="B67" s="13" t="s">
        <v>94</v>
      </c>
      <c r="C67" s="13" t="s">
        <v>93</v>
      </c>
      <c r="D67" s="11">
        <v>0.79166666666666663</v>
      </c>
      <c r="E67" s="9" t="str">
        <f>HYPERLINK("https://www.nba.com/stats/player/1631110/boxscores-traditional", "Jeremy Sochan")</f>
        <v>Jeremy Sochan</v>
      </c>
      <c r="F67">
        <v>12.6</v>
      </c>
      <c r="G67" s="4">
        <v>6.468</v>
      </c>
      <c r="H67" s="3">
        <v>0.65542</v>
      </c>
      <c r="I67" s="3">
        <v>0.59870999999999996</v>
      </c>
      <c r="J67" s="3">
        <v>0.53586</v>
      </c>
      <c r="K67" s="3">
        <v>0.47608</v>
      </c>
      <c r="L67" s="3">
        <v>0.41293999999999997</v>
      </c>
      <c r="M67" s="3">
        <v>0.35569000000000001</v>
      </c>
      <c r="N67" s="3">
        <v>0.29805999999999999</v>
      </c>
      <c r="O67" s="3">
        <v>0.24825</v>
      </c>
      <c r="P67" s="3">
        <v>0.20327000000000001</v>
      </c>
      <c r="Q67" s="3">
        <v>0.16109000000000001</v>
      </c>
      <c r="R67" s="3">
        <v>0.12714</v>
      </c>
      <c r="S67" s="3">
        <v>9.6799999999999997E-2</v>
      </c>
      <c r="T67" s="3">
        <v>7.3529999999999998E-2</v>
      </c>
      <c r="U67" s="3">
        <v>5.3699999999999998E-2</v>
      </c>
      <c r="V67" s="3">
        <v>3.9199999999999999E-2</v>
      </c>
      <c r="W67" s="3">
        <v>2.743E-2</v>
      </c>
      <c r="X67" s="3">
        <v>1.9230000000000001E-2</v>
      </c>
      <c r="Y67" s="3">
        <v>1.2869999999999999E-2</v>
      </c>
      <c r="Z67" s="3">
        <v>8.6599999999999993E-3</v>
      </c>
      <c r="AA67" s="3">
        <v>5.5399999999999998E-3</v>
      </c>
      <c r="AB67" s="3">
        <v>3.5699999999999998E-3</v>
      </c>
      <c r="AC67" s="3">
        <v>2.2599999999999999E-3</v>
      </c>
      <c r="AD67" s="3">
        <v>1.3500000000000001E-3</v>
      </c>
      <c r="AE67" s="3">
        <v>8.1999999999999998E-4</v>
      </c>
      <c r="AF67" s="3">
        <v>4.6999999999999999E-4</v>
      </c>
      <c r="AG67" s="3">
        <v>2.7E-4</v>
      </c>
      <c r="AH67" s="3">
        <v>1.4999999999999999E-4</v>
      </c>
      <c r="AI67" s="3">
        <v>8.0000000000000007E-5</v>
      </c>
      <c r="AJ67" s="3">
        <v>4.0000000000000003E-5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5">
        <f>P_A_R[[#This Row],[10+]]-P_A_R[[#This Row],[11+]]</f>
        <v>5.6710000000000038E-2</v>
      </c>
      <c r="BG67" s="5">
        <f>P_A_R[[#This Row],[11+]]-P_A_R[[#This Row],[12+]]</f>
        <v>6.2849999999999961E-2</v>
      </c>
      <c r="BH67" s="5">
        <f>P_A_R[[#This Row],[12+]]-P_A_R[[#This Row],[13+]]</f>
        <v>5.978E-2</v>
      </c>
      <c r="BI67" s="5">
        <f>P_A_R[[#This Row],[13+]]-P_A_R[[#This Row],[14+]]</f>
        <v>6.3140000000000029E-2</v>
      </c>
      <c r="BJ67" s="5">
        <f>P_A_R[[#This Row],[14+]]-P_A_R[[#This Row],[15+]]</f>
        <v>5.7249999999999968E-2</v>
      </c>
      <c r="BK67" s="5">
        <f>P_A_R[[#This Row],[15+]]-P_A_R[[#This Row],[16+]]</f>
        <v>5.7630000000000015E-2</v>
      </c>
      <c r="BL67" s="5">
        <f>P_A_R[[#This Row],[16+]]-P_A_R[[#This Row],[17+]]</f>
        <v>4.9809999999999993E-2</v>
      </c>
      <c r="BM67" s="5">
        <f>P_A_R[[#This Row],[17+]]-P_A_R[[#This Row],[18+]]</f>
        <v>4.4979999999999992E-2</v>
      </c>
      <c r="BN67" s="5">
        <f>P_A_R[[#This Row],[18+]]-P_A_R[[#This Row],[19+]]</f>
        <v>4.2179999999999995E-2</v>
      </c>
      <c r="BO67" s="5">
        <f>P_A_R[[#This Row],[19+]]-P_A_R[[#This Row],[20+]]</f>
        <v>3.3950000000000008E-2</v>
      </c>
      <c r="BP67" s="5">
        <f>P_A_R[[#This Row],[20+]]-P_A_R[[#This Row],[21+]]</f>
        <v>3.0340000000000006E-2</v>
      </c>
      <c r="BQ67" s="5">
        <f>P_A_R[[#This Row],[21+]]-P_A_R[[#This Row],[22+]]</f>
        <v>2.3269999999999999E-2</v>
      </c>
      <c r="BR67" s="5">
        <f>P_A_R[[#This Row],[22+]]-P_A_R[[#This Row],[23+]]</f>
        <v>1.983E-2</v>
      </c>
      <c r="BS67" s="5">
        <f>P_A_R[[#This Row],[23+]]-P_A_R[[#This Row],[24+]]</f>
        <v>1.4499999999999999E-2</v>
      </c>
      <c r="BT67" s="5">
        <f>P_A_R[[#This Row],[24+]]-P_A_R[[#This Row],[25+]]</f>
        <v>1.1769999999999999E-2</v>
      </c>
      <c r="BU67" s="5">
        <f>P_A_R[[#This Row],[25+]]-P_A_R[[#This Row],[26+]]</f>
        <v>8.199999999999999E-3</v>
      </c>
      <c r="BV67" s="5">
        <f>P_A_R[[#This Row],[26+]]-P_A_R[[#This Row],[27+]]</f>
        <v>6.3600000000000011E-3</v>
      </c>
      <c r="BW67" s="5">
        <f>P_A_R[[#This Row],[27+]]-P_A_R[[#This Row],[28+]]</f>
        <v>4.2100000000000002E-3</v>
      </c>
      <c r="BX67" s="5">
        <f>P_A_R[[#This Row],[28+]]-P_A_R[[#This Row],[29+]]</f>
        <v>3.1199999999999995E-3</v>
      </c>
      <c r="BY67" s="5">
        <f>P_A_R[[#This Row],[29+]]-P_A_R[[#This Row],[30+]]</f>
        <v>1.97E-3</v>
      </c>
      <c r="BZ67" s="5">
        <f>P_A_R[[#This Row],[30+]]-P_A_R[[#This Row],[31+]]</f>
        <v>1.31E-3</v>
      </c>
      <c r="CA67" s="5">
        <f>P_A_R[[#This Row],[31+]]-P_A_R[[#This Row],[32+]]</f>
        <v>9.0999999999999978E-4</v>
      </c>
      <c r="CB67" s="5">
        <f>P_A_R[[#This Row],[32+]]-P_A_R[[#This Row],[33+]]</f>
        <v>5.3000000000000009E-4</v>
      </c>
      <c r="CC67" s="5">
        <f>P_A_R[[#This Row],[33+]]-P_A_R[[#This Row],[34+]]</f>
        <v>3.5E-4</v>
      </c>
      <c r="CD67" s="5">
        <f>P_A_R[[#This Row],[34+]]-P_A_R[[#This Row],[35+]]</f>
        <v>1.9999999999999998E-4</v>
      </c>
      <c r="CE67" s="5">
        <f>P_A_R[[#This Row],[35+]]-P_A_R[[#This Row],[36+]]</f>
        <v>1.2000000000000002E-4</v>
      </c>
      <c r="CF67" s="5">
        <f>P_A_R[[#This Row],[36+]]-P_A_R[[#This Row],[37+]]</f>
        <v>6.999999999999998E-5</v>
      </c>
      <c r="CG67" s="5">
        <f>P_A_R[[#This Row],[37+]]-P_A_R[[#This Row],[38+]]</f>
        <v>4.0000000000000003E-5</v>
      </c>
      <c r="CH67" s="5">
        <f>P_A_R[[#This Row],[38+]]-P_A_R[[#This Row],[39+]]</f>
        <v>4.0000000000000003E-5</v>
      </c>
      <c r="CI67" s="5">
        <f>P_A_R[[#This Row],[39+]]-P_A_R[[#This Row],[40+]]</f>
        <v>0</v>
      </c>
      <c r="CJ67" s="5">
        <f>P_A_R[[#This Row],[40+]]-P_A_R[[#This Row],[41+]]</f>
        <v>0</v>
      </c>
      <c r="CK67" s="5">
        <f>P_A_R[[#This Row],[41+]]-P_A_R[[#This Row],[42+]]</f>
        <v>0</v>
      </c>
      <c r="CL67" s="5">
        <f>P_A_R[[#This Row],[42+]]-P_A_R[[#This Row],[43+]]</f>
        <v>0</v>
      </c>
      <c r="CM67" s="5">
        <f>P_A_R[[#This Row],[43+]]-P_A_R[[#This Row],[44+]]</f>
        <v>0</v>
      </c>
      <c r="CN67" s="5">
        <f>P_A_R[[#This Row],[44+]]-P_A_R[[#This Row],[45+]]</f>
        <v>0</v>
      </c>
      <c r="CO67" s="5">
        <f>P_A_R[[#This Row],[45+]]-P_A_R[[#This Row],[46+]]</f>
        <v>0</v>
      </c>
      <c r="CP67" s="5">
        <f>P_A_R[[#This Row],[46+]]-P_A_R[[#This Row],[47+]]</f>
        <v>0</v>
      </c>
      <c r="CQ67" s="5">
        <f>P_A_R[[#This Row],[47+]]-P_A_R[[#This Row],[48+]]</f>
        <v>0</v>
      </c>
      <c r="CR67" s="5">
        <f>P_A_R[[#This Row],[48+]]-P_A_R[[#This Row],[49+]]</f>
        <v>0</v>
      </c>
      <c r="CS67" s="5">
        <f>P_A_R[[#This Row],[49+]]-P_A_R[[#This Row],[50+]]</f>
        <v>0</v>
      </c>
      <c r="CT67" s="5">
        <f>P_A_R[[#This Row],[50+]]-P_A_R[[#This Row],[51+]]</f>
        <v>0</v>
      </c>
      <c r="CU67" s="5">
        <f>P_A_R[[#This Row],[51+]]-P_A_R[[#This Row],[52+]]</f>
        <v>0</v>
      </c>
      <c r="CV67" s="5">
        <f>P_A_R[[#This Row],[52+]]-P_A_R[[#This Row],[53+]]</f>
        <v>0</v>
      </c>
      <c r="CW67" s="5">
        <f>P_A_R[[#This Row],[53+]]-P_A_R[[#This Row],[54+]]</f>
        <v>0</v>
      </c>
      <c r="CX67" s="5">
        <f>P_A_R[[#This Row],[54+]]-P_A_R[[#This Row],[55+]]</f>
        <v>0</v>
      </c>
      <c r="CY67" s="5">
        <f>P_A_R[[#This Row],[55+]]-P_A_R[[#This Row],[56+]]</f>
        <v>0</v>
      </c>
      <c r="CZ67" s="5">
        <f>P_A_R[[#This Row],[56+]]-P_A_R[[#This Row],[57+]]</f>
        <v>0</v>
      </c>
      <c r="DA67" s="5">
        <f>P_A_R[[#This Row],[57+]]-P_A_R[[#This Row],[58+]]</f>
        <v>0</v>
      </c>
      <c r="DB67" s="5">
        <f>P_A_R[[#This Row],[58+]]-P_A_R[[#This Row],[59+]]</f>
        <v>0</v>
      </c>
    </row>
    <row r="68" spans="1:106" x14ac:dyDescent="0.25">
      <c r="A68" s="10">
        <v>22400719</v>
      </c>
      <c r="B68" s="13" t="s">
        <v>94</v>
      </c>
      <c r="C68" s="13" t="s">
        <v>93</v>
      </c>
      <c r="D68" s="11">
        <v>0.79166666666666663</v>
      </c>
      <c r="E68" s="9" t="str">
        <f>HYPERLINK("https://www.nba.com/stats/player/1630577/boxscores-traditional", "Julian Champagnie")</f>
        <v>Julian Champagnie</v>
      </c>
      <c r="F68">
        <v>10.8</v>
      </c>
      <c r="G68" s="4">
        <v>2.04</v>
      </c>
      <c r="H68" s="3">
        <v>0.65173000000000003</v>
      </c>
      <c r="I68" s="3">
        <v>0.46017000000000002</v>
      </c>
      <c r="J68" s="3">
        <v>0.27760000000000001</v>
      </c>
      <c r="K68" s="3">
        <v>0.14007</v>
      </c>
      <c r="L68" s="3">
        <v>5.8209999999999998E-2</v>
      </c>
      <c r="M68" s="3">
        <v>1.9699999999999999E-2</v>
      </c>
      <c r="N68" s="3">
        <v>5.3899999999999998E-3</v>
      </c>
      <c r="O68" s="3">
        <v>1.1800000000000001E-3</v>
      </c>
      <c r="P68" s="3">
        <v>2.1000000000000001E-4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5">
        <f>P_A_R[[#This Row],[10+]]-P_A_R[[#This Row],[11+]]</f>
        <v>0.19156000000000001</v>
      </c>
      <c r="BG68" s="5">
        <f>P_A_R[[#This Row],[11+]]-P_A_R[[#This Row],[12+]]</f>
        <v>0.18257000000000001</v>
      </c>
      <c r="BH68" s="5">
        <f>P_A_R[[#This Row],[12+]]-P_A_R[[#This Row],[13+]]</f>
        <v>0.13753000000000001</v>
      </c>
      <c r="BI68" s="5">
        <f>P_A_R[[#This Row],[13+]]-P_A_R[[#This Row],[14+]]</f>
        <v>8.1860000000000002E-2</v>
      </c>
      <c r="BJ68" s="5">
        <f>P_A_R[[#This Row],[14+]]-P_A_R[[#This Row],[15+]]</f>
        <v>3.8510000000000003E-2</v>
      </c>
      <c r="BK68" s="5">
        <f>P_A_R[[#This Row],[15+]]-P_A_R[[#This Row],[16+]]</f>
        <v>1.431E-2</v>
      </c>
      <c r="BL68" s="5">
        <f>P_A_R[[#This Row],[16+]]-P_A_R[[#This Row],[17+]]</f>
        <v>4.2100000000000002E-3</v>
      </c>
      <c r="BM68" s="5">
        <f>P_A_R[[#This Row],[17+]]-P_A_R[[#This Row],[18+]]</f>
        <v>9.7000000000000005E-4</v>
      </c>
      <c r="BN68" s="5">
        <f>P_A_R[[#This Row],[18+]]-P_A_R[[#This Row],[19+]]</f>
        <v>2.1000000000000001E-4</v>
      </c>
      <c r="BO68" s="5">
        <f>P_A_R[[#This Row],[19+]]-P_A_R[[#This Row],[20+]]</f>
        <v>0</v>
      </c>
      <c r="BP68" s="5">
        <f>P_A_R[[#This Row],[20+]]-P_A_R[[#This Row],[21+]]</f>
        <v>0</v>
      </c>
      <c r="BQ68" s="5">
        <f>P_A_R[[#This Row],[21+]]-P_A_R[[#This Row],[22+]]</f>
        <v>0</v>
      </c>
      <c r="BR68" s="5">
        <f>P_A_R[[#This Row],[22+]]-P_A_R[[#This Row],[23+]]</f>
        <v>0</v>
      </c>
      <c r="BS68" s="5">
        <f>P_A_R[[#This Row],[23+]]-P_A_R[[#This Row],[24+]]</f>
        <v>0</v>
      </c>
      <c r="BT68" s="5">
        <f>P_A_R[[#This Row],[24+]]-P_A_R[[#This Row],[25+]]</f>
        <v>0</v>
      </c>
      <c r="BU68" s="5">
        <f>P_A_R[[#This Row],[25+]]-P_A_R[[#This Row],[26+]]</f>
        <v>0</v>
      </c>
      <c r="BV68" s="5">
        <f>P_A_R[[#This Row],[26+]]-P_A_R[[#This Row],[27+]]</f>
        <v>0</v>
      </c>
      <c r="BW68" s="5">
        <f>P_A_R[[#This Row],[27+]]-P_A_R[[#This Row],[28+]]</f>
        <v>0</v>
      </c>
      <c r="BX68" s="5">
        <f>P_A_R[[#This Row],[28+]]-P_A_R[[#This Row],[29+]]</f>
        <v>0</v>
      </c>
      <c r="BY68" s="5">
        <f>P_A_R[[#This Row],[29+]]-P_A_R[[#This Row],[30+]]</f>
        <v>0</v>
      </c>
      <c r="BZ68" s="5">
        <f>P_A_R[[#This Row],[30+]]-P_A_R[[#This Row],[31+]]</f>
        <v>0</v>
      </c>
      <c r="CA68" s="5">
        <f>P_A_R[[#This Row],[31+]]-P_A_R[[#This Row],[32+]]</f>
        <v>0</v>
      </c>
      <c r="CB68" s="5">
        <f>P_A_R[[#This Row],[32+]]-P_A_R[[#This Row],[33+]]</f>
        <v>0</v>
      </c>
      <c r="CC68" s="5">
        <f>P_A_R[[#This Row],[33+]]-P_A_R[[#This Row],[34+]]</f>
        <v>0</v>
      </c>
      <c r="CD68" s="5">
        <f>P_A_R[[#This Row],[34+]]-P_A_R[[#This Row],[35+]]</f>
        <v>0</v>
      </c>
      <c r="CE68" s="5">
        <f>P_A_R[[#This Row],[35+]]-P_A_R[[#This Row],[36+]]</f>
        <v>0</v>
      </c>
      <c r="CF68" s="5">
        <f>P_A_R[[#This Row],[36+]]-P_A_R[[#This Row],[37+]]</f>
        <v>0</v>
      </c>
      <c r="CG68" s="5">
        <f>P_A_R[[#This Row],[37+]]-P_A_R[[#This Row],[38+]]</f>
        <v>0</v>
      </c>
      <c r="CH68" s="5">
        <f>P_A_R[[#This Row],[38+]]-P_A_R[[#This Row],[39+]]</f>
        <v>0</v>
      </c>
      <c r="CI68" s="5">
        <f>P_A_R[[#This Row],[39+]]-P_A_R[[#This Row],[40+]]</f>
        <v>0</v>
      </c>
      <c r="CJ68" s="5">
        <f>P_A_R[[#This Row],[40+]]-P_A_R[[#This Row],[41+]]</f>
        <v>0</v>
      </c>
      <c r="CK68" s="5">
        <f>P_A_R[[#This Row],[41+]]-P_A_R[[#This Row],[42+]]</f>
        <v>0</v>
      </c>
      <c r="CL68" s="5">
        <f>P_A_R[[#This Row],[42+]]-P_A_R[[#This Row],[43+]]</f>
        <v>0</v>
      </c>
      <c r="CM68" s="5">
        <f>P_A_R[[#This Row],[43+]]-P_A_R[[#This Row],[44+]]</f>
        <v>0</v>
      </c>
      <c r="CN68" s="5">
        <f>P_A_R[[#This Row],[44+]]-P_A_R[[#This Row],[45+]]</f>
        <v>0</v>
      </c>
      <c r="CO68" s="5">
        <f>P_A_R[[#This Row],[45+]]-P_A_R[[#This Row],[46+]]</f>
        <v>0</v>
      </c>
      <c r="CP68" s="5">
        <f>P_A_R[[#This Row],[46+]]-P_A_R[[#This Row],[47+]]</f>
        <v>0</v>
      </c>
      <c r="CQ68" s="5">
        <f>P_A_R[[#This Row],[47+]]-P_A_R[[#This Row],[48+]]</f>
        <v>0</v>
      </c>
      <c r="CR68" s="5">
        <f>P_A_R[[#This Row],[48+]]-P_A_R[[#This Row],[49+]]</f>
        <v>0</v>
      </c>
      <c r="CS68" s="5">
        <f>P_A_R[[#This Row],[49+]]-P_A_R[[#This Row],[50+]]</f>
        <v>0</v>
      </c>
      <c r="CT68" s="5">
        <f>P_A_R[[#This Row],[50+]]-P_A_R[[#This Row],[51+]]</f>
        <v>0</v>
      </c>
      <c r="CU68" s="5">
        <f>P_A_R[[#This Row],[51+]]-P_A_R[[#This Row],[52+]]</f>
        <v>0</v>
      </c>
      <c r="CV68" s="5">
        <f>P_A_R[[#This Row],[52+]]-P_A_R[[#This Row],[53+]]</f>
        <v>0</v>
      </c>
      <c r="CW68" s="5">
        <f>P_A_R[[#This Row],[53+]]-P_A_R[[#This Row],[54+]]</f>
        <v>0</v>
      </c>
      <c r="CX68" s="5">
        <f>P_A_R[[#This Row],[54+]]-P_A_R[[#This Row],[55+]]</f>
        <v>0</v>
      </c>
      <c r="CY68" s="5">
        <f>P_A_R[[#This Row],[55+]]-P_A_R[[#This Row],[56+]]</f>
        <v>0</v>
      </c>
      <c r="CZ68" s="5">
        <f>P_A_R[[#This Row],[56+]]-P_A_R[[#This Row],[57+]]</f>
        <v>0</v>
      </c>
      <c r="DA68" s="5">
        <f>P_A_R[[#This Row],[57+]]-P_A_R[[#This Row],[58+]]</f>
        <v>0</v>
      </c>
      <c r="DB68" s="5">
        <f>P_A_R[[#This Row],[58+]]-P_A_R[[#This Row],[59+]]</f>
        <v>0</v>
      </c>
    </row>
    <row r="69" spans="1:106" x14ac:dyDescent="0.25">
      <c r="A69" s="10">
        <v>22400720</v>
      </c>
      <c r="B69" s="13" t="s">
        <v>77</v>
      </c>
      <c r="C69" s="13" t="s">
        <v>95</v>
      </c>
      <c r="D69" s="11">
        <v>0.8125</v>
      </c>
      <c r="E69" s="9" t="str">
        <f>HYPERLINK("https://www.nba.com/stats/player/1630560/boxscores-traditional", "Cam Thomas")</f>
        <v>Cam Thomas</v>
      </c>
      <c r="F69">
        <v>33.4</v>
      </c>
      <c r="G69" s="4">
        <v>5.6070000000000002</v>
      </c>
      <c r="H69" s="3">
        <v>1</v>
      </c>
      <c r="I69" s="3">
        <v>1</v>
      </c>
      <c r="J69" s="3">
        <v>0.99992999999999999</v>
      </c>
      <c r="K69" s="3">
        <v>0.99985999999999997</v>
      </c>
      <c r="L69" s="3">
        <v>0.99973000000000001</v>
      </c>
      <c r="M69" s="3">
        <v>0.99948000000000004</v>
      </c>
      <c r="N69" s="3">
        <v>0.99902999999999997</v>
      </c>
      <c r="O69" s="3">
        <v>0.99824999999999997</v>
      </c>
      <c r="P69" s="3">
        <v>0.99702000000000002</v>
      </c>
      <c r="Q69" s="3">
        <v>0.99492000000000003</v>
      </c>
      <c r="R69" s="3">
        <v>0.99158000000000002</v>
      </c>
      <c r="S69" s="3">
        <v>0.98645000000000005</v>
      </c>
      <c r="T69" s="3">
        <v>0.97882000000000002</v>
      </c>
      <c r="U69" s="3">
        <v>0.96784000000000003</v>
      </c>
      <c r="V69" s="3">
        <v>0.95352000000000003</v>
      </c>
      <c r="W69" s="3">
        <v>0.93318999999999996</v>
      </c>
      <c r="X69" s="3">
        <v>0.90658000000000005</v>
      </c>
      <c r="Y69" s="3">
        <v>0.87285999999999997</v>
      </c>
      <c r="Z69" s="3">
        <v>0.83147000000000004</v>
      </c>
      <c r="AA69" s="3">
        <v>0.7823</v>
      </c>
      <c r="AB69" s="3">
        <v>0.72907</v>
      </c>
      <c r="AC69" s="3">
        <v>0.66639999999999999</v>
      </c>
      <c r="AD69" s="3">
        <v>0.59870999999999996</v>
      </c>
      <c r="AE69" s="3">
        <v>0.52790000000000004</v>
      </c>
      <c r="AF69" s="3">
        <v>0.45619999999999999</v>
      </c>
      <c r="AG69" s="3">
        <v>0.38590999999999998</v>
      </c>
      <c r="AH69" s="3">
        <v>0.32275999999999999</v>
      </c>
      <c r="AI69" s="3">
        <v>0.26108999999999999</v>
      </c>
      <c r="AJ69" s="3">
        <v>0.20610999999999999</v>
      </c>
      <c r="AK69" s="3">
        <v>0.15866</v>
      </c>
      <c r="AL69" s="3">
        <v>0.11899999999999999</v>
      </c>
      <c r="AM69" s="3">
        <v>8.6910000000000001E-2</v>
      </c>
      <c r="AN69" s="3">
        <v>6.3009999999999997E-2</v>
      </c>
      <c r="AO69" s="3">
        <v>4.3630000000000002E-2</v>
      </c>
      <c r="AP69" s="3">
        <v>2.938E-2</v>
      </c>
      <c r="AQ69" s="3">
        <v>1.9230000000000001E-2</v>
      </c>
      <c r="AR69" s="3">
        <v>1.222E-2</v>
      </c>
      <c r="AS69" s="3">
        <v>7.5500000000000003E-3</v>
      </c>
      <c r="AT69" s="3">
        <v>4.6600000000000001E-3</v>
      </c>
      <c r="AU69" s="3">
        <v>2.7200000000000002E-3</v>
      </c>
      <c r="AV69" s="3">
        <v>1.5399999999999999E-3</v>
      </c>
      <c r="AW69" s="3">
        <v>8.4000000000000003E-4</v>
      </c>
      <c r="AX69" s="3">
        <v>4.4999999999999999E-4</v>
      </c>
      <c r="AY69" s="3">
        <v>2.3000000000000001E-4</v>
      </c>
      <c r="AZ69" s="3">
        <v>1.2E-4</v>
      </c>
      <c r="BA69" s="3">
        <v>6.0000000000000002E-5</v>
      </c>
      <c r="BB69" s="3">
        <v>0</v>
      </c>
      <c r="BC69" s="3">
        <v>0</v>
      </c>
      <c r="BD69" s="3">
        <v>0</v>
      </c>
      <c r="BE69" s="3">
        <v>0</v>
      </c>
      <c r="BF69" s="5">
        <f>P_A_R[[#This Row],[10+]]-P_A_R[[#This Row],[11+]]</f>
        <v>0</v>
      </c>
      <c r="BG69" s="5">
        <f>P_A_R[[#This Row],[11+]]-P_A_R[[#This Row],[12+]]</f>
        <v>7.0000000000014495E-5</v>
      </c>
      <c r="BH69" s="5">
        <f>P_A_R[[#This Row],[12+]]-P_A_R[[#This Row],[13+]]</f>
        <v>7.0000000000014495E-5</v>
      </c>
      <c r="BI69" s="5">
        <f>P_A_R[[#This Row],[13+]]-P_A_R[[#This Row],[14+]]</f>
        <v>1.2999999999996348E-4</v>
      </c>
      <c r="BJ69" s="5">
        <f>P_A_R[[#This Row],[14+]]-P_A_R[[#This Row],[15+]]</f>
        <v>2.4999999999997247E-4</v>
      </c>
      <c r="BK69" s="5">
        <f>P_A_R[[#This Row],[15+]]-P_A_R[[#This Row],[16+]]</f>
        <v>4.5000000000006146E-4</v>
      </c>
      <c r="BL69" s="5">
        <f>P_A_R[[#This Row],[16+]]-P_A_R[[#This Row],[17+]]</f>
        <v>7.8000000000000291E-4</v>
      </c>
      <c r="BM69" s="5">
        <f>P_A_R[[#This Row],[17+]]-P_A_R[[#This Row],[18+]]</f>
        <v>1.2299999999999534E-3</v>
      </c>
      <c r="BN69" s="5">
        <f>P_A_R[[#This Row],[18+]]-P_A_R[[#This Row],[19+]]</f>
        <v>2.0999999999999908E-3</v>
      </c>
      <c r="BO69" s="5">
        <f>P_A_R[[#This Row],[19+]]-P_A_R[[#This Row],[20+]]</f>
        <v>3.3400000000000096E-3</v>
      </c>
      <c r="BP69" s="5">
        <f>P_A_R[[#This Row],[20+]]-P_A_R[[#This Row],[21+]]</f>
        <v>5.1299999999999679E-3</v>
      </c>
      <c r="BQ69" s="5">
        <f>P_A_R[[#This Row],[21+]]-P_A_R[[#This Row],[22+]]</f>
        <v>7.6300000000000257E-3</v>
      </c>
      <c r="BR69" s="5">
        <f>P_A_R[[#This Row],[22+]]-P_A_R[[#This Row],[23+]]</f>
        <v>1.097999999999999E-2</v>
      </c>
      <c r="BS69" s="5">
        <f>P_A_R[[#This Row],[23+]]-P_A_R[[#This Row],[24+]]</f>
        <v>1.4319999999999999E-2</v>
      </c>
      <c r="BT69" s="5">
        <f>P_A_R[[#This Row],[24+]]-P_A_R[[#This Row],[25+]]</f>
        <v>2.033000000000007E-2</v>
      </c>
      <c r="BU69" s="5">
        <f>P_A_R[[#This Row],[25+]]-P_A_R[[#This Row],[26+]]</f>
        <v>2.6609999999999912E-2</v>
      </c>
      <c r="BV69" s="5">
        <f>P_A_R[[#This Row],[26+]]-P_A_R[[#This Row],[27+]]</f>
        <v>3.3720000000000083E-2</v>
      </c>
      <c r="BW69" s="5">
        <f>P_A_R[[#This Row],[27+]]-P_A_R[[#This Row],[28+]]</f>
        <v>4.1389999999999927E-2</v>
      </c>
      <c r="BX69" s="5">
        <f>P_A_R[[#This Row],[28+]]-P_A_R[[#This Row],[29+]]</f>
        <v>4.9170000000000047E-2</v>
      </c>
      <c r="BY69" s="5">
        <f>P_A_R[[#This Row],[29+]]-P_A_R[[#This Row],[30+]]</f>
        <v>5.323E-2</v>
      </c>
      <c r="BZ69" s="5">
        <f>P_A_R[[#This Row],[30+]]-P_A_R[[#This Row],[31+]]</f>
        <v>6.2670000000000003E-2</v>
      </c>
      <c r="CA69" s="5">
        <f>P_A_R[[#This Row],[31+]]-P_A_R[[#This Row],[32+]]</f>
        <v>6.7690000000000028E-2</v>
      </c>
      <c r="CB69" s="5">
        <f>P_A_R[[#This Row],[32+]]-P_A_R[[#This Row],[33+]]</f>
        <v>7.0809999999999929E-2</v>
      </c>
      <c r="CC69" s="5">
        <f>P_A_R[[#This Row],[33+]]-P_A_R[[#This Row],[34+]]</f>
        <v>7.1700000000000041E-2</v>
      </c>
      <c r="CD69" s="5">
        <f>P_A_R[[#This Row],[34+]]-P_A_R[[#This Row],[35+]]</f>
        <v>7.0290000000000019E-2</v>
      </c>
      <c r="CE69" s="5">
        <f>P_A_R[[#This Row],[35+]]-P_A_R[[#This Row],[36+]]</f>
        <v>6.3149999999999984E-2</v>
      </c>
      <c r="CF69" s="5">
        <f>P_A_R[[#This Row],[36+]]-P_A_R[[#This Row],[37+]]</f>
        <v>6.1670000000000003E-2</v>
      </c>
      <c r="CG69" s="5">
        <f>P_A_R[[#This Row],[37+]]-P_A_R[[#This Row],[38+]]</f>
        <v>5.4980000000000001E-2</v>
      </c>
      <c r="CH69" s="5">
        <f>P_A_R[[#This Row],[38+]]-P_A_R[[#This Row],[39+]]</f>
        <v>4.7449999999999992E-2</v>
      </c>
      <c r="CI69" s="5">
        <f>P_A_R[[#This Row],[39+]]-P_A_R[[#This Row],[40+]]</f>
        <v>3.9660000000000001E-2</v>
      </c>
      <c r="CJ69" s="5">
        <f>P_A_R[[#This Row],[40+]]-P_A_R[[#This Row],[41+]]</f>
        <v>3.2089999999999994E-2</v>
      </c>
      <c r="CK69" s="5">
        <f>P_A_R[[#This Row],[41+]]-P_A_R[[#This Row],[42+]]</f>
        <v>2.3900000000000005E-2</v>
      </c>
      <c r="CL69" s="5">
        <f>P_A_R[[#This Row],[42+]]-P_A_R[[#This Row],[43+]]</f>
        <v>1.9379999999999994E-2</v>
      </c>
      <c r="CM69" s="5">
        <f>P_A_R[[#This Row],[43+]]-P_A_R[[#This Row],[44+]]</f>
        <v>1.4250000000000002E-2</v>
      </c>
      <c r="CN69" s="5">
        <f>P_A_R[[#This Row],[44+]]-P_A_R[[#This Row],[45+]]</f>
        <v>1.0149999999999999E-2</v>
      </c>
      <c r="CO69" s="5">
        <f>P_A_R[[#This Row],[45+]]-P_A_R[[#This Row],[46+]]</f>
        <v>7.0100000000000006E-3</v>
      </c>
      <c r="CP69" s="5">
        <f>P_A_R[[#This Row],[46+]]-P_A_R[[#This Row],[47+]]</f>
        <v>4.6699999999999997E-3</v>
      </c>
      <c r="CQ69" s="5">
        <f>P_A_R[[#This Row],[47+]]-P_A_R[[#This Row],[48+]]</f>
        <v>2.8900000000000002E-3</v>
      </c>
      <c r="CR69" s="5">
        <f>P_A_R[[#This Row],[48+]]-P_A_R[[#This Row],[49+]]</f>
        <v>1.9399999999999999E-3</v>
      </c>
      <c r="CS69" s="5">
        <f>P_A_R[[#This Row],[49+]]-P_A_R[[#This Row],[50+]]</f>
        <v>1.1800000000000003E-3</v>
      </c>
      <c r="CT69" s="5">
        <f>P_A_R[[#This Row],[50+]]-P_A_R[[#This Row],[51+]]</f>
        <v>6.9999999999999988E-4</v>
      </c>
      <c r="CU69" s="5">
        <f>P_A_R[[#This Row],[51+]]-P_A_R[[#This Row],[52+]]</f>
        <v>3.9000000000000005E-4</v>
      </c>
      <c r="CV69" s="5">
        <f>P_A_R[[#This Row],[52+]]-P_A_R[[#This Row],[53+]]</f>
        <v>2.1999999999999998E-4</v>
      </c>
      <c r="CW69" s="5">
        <f>P_A_R[[#This Row],[53+]]-P_A_R[[#This Row],[54+]]</f>
        <v>1.1E-4</v>
      </c>
      <c r="CX69" s="5">
        <f>P_A_R[[#This Row],[54+]]-P_A_R[[#This Row],[55+]]</f>
        <v>6.0000000000000002E-5</v>
      </c>
      <c r="CY69" s="5">
        <f>P_A_R[[#This Row],[55+]]-P_A_R[[#This Row],[56+]]</f>
        <v>6.0000000000000002E-5</v>
      </c>
      <c r="CZ69" s="5">
        <f>P_A_R[[#This Row],[56+]]-P_A_R[[#This Row],[57+]]</f>
        <v>0</v>
      </c>
      <c r="DA69" s="5">
        <f>P_A_R[[#This Row],[57+]]-P_A_R[[#This Row],[58+]]</f>
        <v>0</v>
      </c>
      <c r="DB69" s="5">
        <f>P_A_R[[#This Row],[58+]]-P_A_R[[#This Row],[59+]]</f>
        <v>0</v>
      </c>
    </row>
    <row r="70" spans="1:106" x14ac:dyDescent="0.25">
      <c r="A70" s="10">
        <v>22400720</v>
      </c>
      <c r="B70" s="13" t="s">
        <v>77</v>
      </c>
      <c r="C70" s="13" t="s">
        <v>95</v>
      </c>
      <c r="D70" s="11">
        <v>0.8125</v>
      </c>
      <c r="E70" s="9" t="str">
        <f>HYPERLINK("https://www.nba.com/stats/player/1629651/boxscores-traditional", "Nic Claxton")</f>
        <v>Nic Claxton</v>
      </c>
      <c r="F70">
        <v>20</v>
      </c>
      <c r="G70" s="4">
        <v>2.5300000000000002</v>
      </c>
      <c r="H70" s="3">
        <v>0.99995999999999996</v>
      </c>
      <c r="I70" s="3">
        <v>0.99980999999999998</v>
      </c>
      <c r="J70" s="3">
        <v>0.99921000000000004</v>
      </c>
      <c r="K70" s="3">
        <v>0.99719999999999998</v>
      </c>
      <c r="L70" s="3">
        <v>0.99111000000000005</v>
      </c>
      <c r="M70" s="3">
        <v>0.97614999999999996</v>
      </c>
      <c r="N70" s="3">
        <v>0.94294999999999995</v>
      </c>
      <c r="O70" s="3">
        <v>0.88297999999999999</v>
      </c>
      <c r="P70" s="3">
        <v>0.78524000000000005</v>
      </c>
      <c r="Q70" s="3">
        <v>0.65542</v>
      </c>
      <c r="R70" s="3">
        <v>0.5</v>
      </c>
      <c r="S70" s="3">
        <v>0.34458</v>
      </c>
      <c r="T70" s="3">
        <v>0.21476000000000001</v>
      </c>
      <c r="U70" s="3">
        <v>0.11702</v>
      </c>
      <c r="V70" s="3">
        <v>5.7049999999999997E-2</v>
      </c>
      <c r="W70" s="3">
        <v>2.385E-2</v>
      </c>
      <c r="X70" s="3">
        <v>8.8900000000000003E-3</v>
      </c>
      <c r="Y70" s="3">
        <v>2.8E-3</v>
      </c>
      <c r="Z70" s="3">
        <v>7.9000000000000001E-4</v>
      </c>
      <c r="AA70" s="3">
        <v>1.9000000000000001E-4</v>
      </c>
      <c r="AB70" s="3">
        <v>4.0000000000000003E-5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5">
        <f>P_A_R[[#This Row],[10+]]-P_A_R[[#This Row],[11+]]</f>
        <v>1.4999999999998348E-4</v>
      </c>
      <c r="BG70" s="5">
        <f>P_A_R[[#This Row],[11+]]-P_A_R[[#This Row],[12+]]</f>
        <v>5.9999999999993392E-4</v>
      </c>
      <c r="BH70" s="5">
        <f>P_A_R[[#This Row],[12+]]-P_A_R[[#This Row],[13+]]</f>
        <v>2.0100000000000673E-3</v>
      </c>
      <c r="BI70" s="5">
        <f>P_A_R[[#This Row],[13+]]-P_A_R[[#This Row],[14+]]</f>
        <v>6.0899999999999288E-3</v>
      </c>
      <c r="BJ70" s="5">
        <f>P_A_R[[#This Row],[14+]]-P_A_R[[#This Row],[15+]]</f>
        <v>1.4960000000000084E-2</v>
      </c>
      <c r="BK70" s="5">
        <f>P_A_R[[#This Row],[15+]]-P_A_R[[#This Row],[16+]]</f>
        <v>3.3200000000000007E-2</v>
      </c>
      <c r="BL70" s="5">
        <f>P_A_R[[#This Row],[16+]]-P_A_R[[#This Row],[17+]]</f>
        <v>5.9969999999999968E-2</v>
      </c>
      <c r="BM70" s="5">
        <f>P_A_R[[#This Row],[17+]]-P_A_R[[#This Row],[18+]]</f>
        <v>9.7739999999999938E-2</v>
      </c>
      <c r="BN70" s="5">
        <f>P_A_R[[#This Row],[18+]]-P_A_R[[#This Row],[19+]]</f>
        <v>0.12982000000000005</v>
      </c>
      <c r="BO70" s="5">
        <f>P_A_R[[#This Row],[19+]]-P_A_R[[#This Row],[20+]]</f>
        <v>0.15542</v>
      </c>
      <c r="BP70" s="5">
        <f>P_A_R[[#This Row],[20+]]-P_A_R[[#This Row],[21+]]</f>
        <v>0.15542</v>
      </c>
      <c r="BQ70" s="5">
        <f>P_A_R[[#This Row],[21+]]-P_A_R[[#This Row],[22+]]</f>
        <v>0.12981999999999999</v>
      </c>
      <c r="BR70" s="5">
        <f>P_A_R[[#This Row],[22+]]-P_A_R[[#This Row],[23+]]</f>
        <v>9.7740000000000007E-2</v>
      </c>
      <c r="BS70" s="5">
        <f>P_A_R[[#This Row],[23+]]-P_A_R[[#This Row],[24+]]</f>
        <v>5.9970000000000002E-2</v>
      </c>
      <c r="BT70" s="5">
        <f>P_A_R[[#This Row],[24+]]-P_A_R[[#This Row],[25+]]</f>
        <v>3.3199999999999993E-2</v>
      </c>
      <c r="BU70" s="5">
        <f>P_A_R[[#This Row],[25+]]-P_A_R[[#This Row],[26+]]</f>
        <v>1.4959999999999999E-2</v>
      </c>
      <c r="BV70" s="5">
        <f>P_A_R[[#This Row],[26+]]-P_A_R[[#This Row],[27+]]</f>
        <v>6.0899999999999999E-3</v>
      </c>
      <c r="BW70" s="5">
        <f>P_A_R[[#This Row],[27+]]-P_A_R[[#This Row],[28+]]</f>
        <v>2.0100000000000001E-3</v>
      </c>
      <c r="BX70" s="5">
        <f>P_A_R[[#This Row],[28+]]-P_A_R[[#This Row],[29+]]</f>
        <v>6.0000000000000006E-4</v>
      </c>
      <c r="BY70" s="5">
        <f>P_A_R[[#This Row],[29+]]-P_A_R[[#This Row],[30+]]</f>
        <v>1.5000000000000001E-4</v>
      </c>
      <c r="BZ70" s="5">
        <f>P_A_R[[#This Row],[30+]]-P_A_R[[#This Row],[31+]]</f>
        <v>4.0000000000000003E-5</v>
      </c>
      <c r="CA70" s="5">
        <f>P_A_R[[#This Row],[31+]]-P_A_R[[#This Row],[32+]]</f>
        <v>0</v>
      </c>
      <c r="CB70" s="5">
        <f>P_A_R[[#This Row],[32+]]-P_A_R[[#This Row],[33+]]</f>
        <v>0</v>
      </c>
      <c r="CC70" s="5">
        <f>P_A_R[[#This Row],[33+]]-P_A_R[[#This Row],[34+]]</f>
        <v>0</v>
      </c>
      <c r="CD70" s="5">
        <f>P_A_R[[#This Row],[34+]]-P_A_R[[#This Row],[35+]]</f>
        <v>0</v>
      </c>
      <c r="CE70" s="5">
        <f>P_A_R[[#This Row],[35+]]-P_A_R[[#This Row],[36+]]</f>
        <v>0</v>
      </c>
      <c r="CF70" s="5">
        <f>P_A_R[[#This Row],[36+]]-P_A_R[[#This Row],[37+]]</f>
        <v>0</v>
      </c>
      <c r="CG70" s="5">
        <f>P_A_R[[#This Row],[37+]]-P_A_R[[#This Row],[38+]]</f>
        <v>0</v>
      </c>
      <c r="CH70" s="5">
        <f>P_A_R[[#This Row],[38+]]-P_A_R[[#This Row],[39+]]</f>
        <v>0</v>
      </c>
      <c r="CI70" s="5">
        <f>P_A_R[[#This Row],[39+]]-P_A_R[[#This Row],[40+]]</f>
        <v>0</v>
      </c>
      <c r="CJ70" s="5">
        <f>P_A_R[[#This Row],[40+]]-P_A_R[[#This Row],[41+]]</f>
        <v>0</v>
      </c>
      <c r="CK70" s="5">
        <f>P_A_R[[#This Row],[41+]]-P_A_R[[#This Row],[42+]]</f>
        <v>0</v>
      </c>
      <c r="CL70" s="5">
        <f>P_A_R[[#This Row],[42+]]-P_A_R[[#This Row],[43+]]</f>
        <v>0</v>
      </c>
      <c r="CM70" s="5">
        <f>P_A_R[[#This Row],[43+]]-P_A_R[[#This Row],[44+]]</f>
        <v>0</v>
      </c>
      <c r="CN70" s="5">
        <f>P_A_R[[#This Row],[44+]]-P_A_R[[#This Row],[45+]]</f>
        <v>0</v>
      </c>
      <c r="CO70" s="5">
        <f>P_A_R[[#This Row],[45+]]-P_A_R[[#This Row],[46+]]</f>
        <v>0</v>
      </c>
      <c r="CP70" s="5">
        <f>P_A_R[[#This Row],[46+]]-P_A_R[[#This Row],[47+]]</f>
        <v>0</v>
      </c>
      <c r="CQ70" s="5">
        <f>P_A_R[[#This Row],[47+]]-P_A_R[[#This Row],[48+]]</f>
        <v>0</v>
      </c>
      <c r="CR70" s="5">
        <f>P_A_R[[#This Row],[48+]]-P_A_R[[#This Row],[49+]]</f>
        <v>0</v>
      </c>
      <c r="CS70" s="5">
        <f>P_A_R[[#This Row],[49+]]-P_A_R[[#This Row],[50+]]</f>
        <v>0</v>
      </c>
      <c r="CT70" s="5">
        <f>P_A_R[[#This Row],[50+]]-P_A_R[[#This Row],[51+]]</f>
        <v>0</v>
      </c>
      <c r="CU70" s="5">
        <f>P_A_R[[#This Row],[51+]]-P_A_R[[#This Row],[52+]]</f>
        <v>0</v>
      </c>
      <c r="CV70" s="5">
        <f>P_A_R[[#This Row],[52+]]-P_A_R[[#This Row],[53+]]</f>
        <v>0</v>
      </c>
      <c r="CW70" s="5">
        <f>P_A_R[[#This Row],[53+]]-P_A_R[[#This Row],[54+]]</f>
        <v>0</v>
      </c>
      <c r="CX70" s="5">
        <f>P_A_R[[#This Row],[54+]]-P_A_R[[#This Row],[55+]]</f>
        <v>0</v>
      </c>
      <c r="CY70" s="5">
        <f>P_A_R[[#This Row],[55+]]-P_A_R[[#This Row],[56+]]</f>
        <v>0</v>
      </c>
      <c r="CZ70" s="5">
        <f>P_A_R[[#This Row],[56+]]-P_A_R[[#This Row],[57+]]</f>
        <v>0</v>
      </c>
      <c r="DA70" s="5">
        <f>P_A_R[[#This Row],[57+]]-P_A_R[[#This Row],[58+]]</f>
        <v>0</v>
      </c>
      <c r="DB70" s="5">
        <f>P_A_R[[#This Row],[58+]]-P_A_R[[#This Row],[59+]]</f>
        <v>0</v>
      </c>
    </row>
    <row r="71" spans="1:106" x14ac:dyDescent="0.25">
      <c r="A71" s="10">
        <v>22400720</v>
      </c>
      <c r="B71" s="13" t="s">
        <v>77</v>
      </c>
      <c r="C71" s="13" t="s">
        <v>95</v>
      </c>
      <c r="D71" s="11">
        <v>0.8125</v>
      </c>
      <c r="E71" s="9" t="str">
        <f>HYPERLINK("https://www.nba.com/stats/player/1626156/boxscores-traditional", "D'Angelo Russell")</f>
        <v>D'Angelo Russell</v>
      </c>
      <c r="F71">
        <v>23.2</v>
      </c>
      <c r="G71" s="4">
        <v>3.7629999999999999</v>
      </c>
      <c r="H71" s="3">
        <v>0.99978</v>
      </c>
      <c r="I71" s="3">
        <v>0.99939999999999996</v>
      </c>
      <c r="J71" s="3">
        <v>0.99856</v>
      </c>
      <c r="K71" s="3">
        <v>0.99663999999999997</v>
      </c>
      <c r="L71" s="3">
        <v>0.99265999999999999</v>
      </c>
      <c r="M71" s="3">
        <v>0.98536999999999997</v>
      </c>
      <c r="N71" s="3">
        <v>0.97192999999999996</v>
      </c>
      <c r="O71" s="3">
        <v>0.95052999999999999</v>
      </c>
      <c r="P71" s="3">
        <v>0.91620999999999997</v>
      </c>
      <c r="Q71" s="3">
        <v>0.86863999999999997</v>
      </c>
      <c r="R71" s="3">
        <v>0.80234000000000005</v>
      </c>
      <c r="S71" s="3">
        <v>0.71904000000000001</v>
      </c>
      <c r="T71" s="3">
        <v>0.62551999999999996</v>
      </c>
      <c r="U71" s="3">
        <v>0.51993999999999996</v>
      </c>
      <c r="V71" s="3">
        <v>0.41682999999999998</v>
      </c>
      <c r="W71" s="3">
        <v>0.31561</v>
      </c>
      <c r="X71" s="3">
        <v>0.22964999999999999</v>
      </c>
      <c r="Y71" s="3">
        <v>0.15625</v>
      </c>
      <c r="Z71" s="3">
        <v>0.10027</v>
      </c>
      <c r="AA71" s="3">
        <v>6.1780000000000002E-2</v>
      </c>
      <c r="AB71" s="3">
        <v>3.5150000000000001E-2</v>
      </c>
      <c r="AC71" s="3">
        <v>1.9230000000000001E-2</v>
      </c>
      <c r="AD71" s="3">
        <v>9.6399999999999993E-3</v>
      </c>
      <c r="AE71" s="3">
        <v>4.6600000000000001E-3</v>
      </c>
      <c r="AF71" s="3">
        <v>2.0500000000000002E-3</v>
      </c>
      <c r="AG71" s="3">
        <v>8.4000000000000003E-4</v>
      </c>
      <c r="AH71" s="3">
        <v>3.4000000000000002E-4</v>
      </c>
      <c r="AI71" s="3">
        <v>1.2E-4</v>
      </c>
      <c r="AJ71" s="3">
        <v>4.0000000000000003E-5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5">
        <f>P_A_R[[#This Row],[10+]]-P_A_R[[#This Row],[11+]]</f>
        <v>3.8000000000004697E-4</v>
      </c>
      <c r="BG71" s="5">
        <f>P_A_R[[#This Row],[11+]]-P_A_R[[#This Row],[12+]]</f>
        <v>8.399999999999519E-4</v>
      </c>
      <c r="BH71" s="5">
        <f>P_A_R[[#This Row],[12+]]-P_A_R[[#This Row],[13+]]</f>
        <v>1.9200000000000328E-3</v>
      </c>
      <c r="BI71" s="5">
        <f>P_A_R[[#This Row],[13+]]-P_A_R[[#This Row],[14+]]</f>
        <v>3.9799999999999836E-3</v>
      </c>
      <c r="BJ71" s="5">
        <f>P_A_R[[#This Row],[14+]]-P_A_R[[#This Row],[15+]]</f>
        <v>7.2900000000000187E-3</v>
      </c>
      <c r="BK71" s="5">
        <f>P_A_R[[#This Row],[15+]]-P_A_R[[#This Row],[16+]]</f>
        <v>1.3440000000000007E-2</v>
      </c>
      <c r="BL71" s="5">
        <f>P_A_R[[#This Row],[16+]]-P_A_R[[#This Row],[17+]]</f>
        <v>2.1399999999999975E-2</v>
      </c>
      <c r="BM71" s="5">
        <f>P_A_R[[#This Row],[17+]]-P_A_R[[#This Row],[18+]]</f>
        <v>3.4320000000000017E-2</v>
      </c>
      <c r="BN71" s="5">
        <f>P_A_R[[#This Row],[18+]]-P_A_R[[#This Row],[19+]]</f>
        <v>4.7570000000000001E-2</v>
      </c>
      <c r="BO71" s="5">
        <f>P_A_R[[#This Row],[19+]]-P_A_R[[#This Row],[20+]]</f>
        <v>6.6299999999999915E-2</v>
      </c>
      <c r="BP71" s="5">
        <f>P_A_R[[#This Row],[20+]]-P_A_R[[#This Row],[21+]]</f>
        <v>8.3300000000000041E-2</v>
      </c>
      <c r="BQ71" s="5">
        <f>P_A_R[[#This Row],[21+]]-P_A_R[[#This Row],[22+]]</f>
        <v>9.3520000000000048E-2</v>
      </c>
      <c r="BR71" s="5">
        <f>P_A_R[[#This Row],[22+]]-P_A_R[[#This Row],[23+]]</f>
        <v>0.10558000000000001</v>
      </c>
      <c r="BS71" s="5">
        <f>P_A_R[[#This Row],[23+]]-P_A_R[[#This Row],[24+]]</f>
        <v>0.10310999999999998</v>
      </c>
      <c r="BT71" s="5">
        <f>P_A_R[[#This Row],[24+]]-P_A_R[[#This Row],[25+]]</f>
        <v>0.10121999999999998</v>
      </c>
      <c r="BU71" s="5">
        <f>P_A_R[[#This Row],[25+]]-P_A_R[[#This Row],[26+]]</f>
        <v>8.5960000000000009E-2</v>
      </c>
      <c r="BV71" s="5">
        <f>P_A_R[[#This Row],[26+]]-P_A_R[[#This Row],[27+]]</f>
        <v>7.3399999999999993E-2</v>
      </c>
      <c r="BW71" s="5">
        <f>P_A_R[[#This Row],[27+]]-P_A_R[[#This Row],[28+]]</f>
        <v>5.5980000000000002E-2</v>
      </c>
      <c r="BX71" s="5">
        <f>P_A_R[[#This Row],[28+]]-P_A_R[[#This Row],[29+]]</f>
        <v>3.8489999999999996E-2</v>
      </c>
      <c r="BY71" s="5">
        <f>P_A_R[[#This Row],[29+]]-P_A_R[[#This Row],[30+]]</f>
        <v>2.6630000000000001E-2</v>
      </c>
      <c r="BZ71" s="5">
        <f>P_A_R[[#This Row],[30+]]-P_A_R[[#This Row],[31+]]</f>
        <v>1.592E-2</v>
      </c>
      <c r="CA71" s="5">
        <f>P_A_R[[#This Row],[31+]]-P_A_R[[#This Row],[32+]]</f>
        <v>9.5900000000000013E-3</v>
      </c>
      <c r="CB71" s="5">
        <f>P_A_R[[#This Row],[32+]]-P_A_R[[#This Row],[33+]]</f>
        <v>4.9799999999999992E-3</v>
      </c>
      <c r="CC71" s="5">
        <f>P_A_R[[#This Row],[33+]]-P_A_R[[#This Row],[34+]]</f>
        <v>2.6099999999999999E-3</v>
      </c>
      <c r="CD71" s="5">
        <f>P_A_R[[#This Row],[34+]]-P_A_R[[#This Row],[35+]]</f>
        <v>1.2100000000000001E-3</v>
      </c>
      <c r="CE71" s="5">
        <f>P_A_R[[#This Row],[35+]]-P_A_R[[#This Row],[36+]]</f>
        <v>5.0000000000000001E-4</v>
      </c>
      <c r="CF71" s="5">
        <f>P_A_R[[#This Row],[36+]]-P_A_R[[#This Row],[37+]]</f>
        <v>2.2000000000000003E-4</v>
      </c>
      <c r="CG71" s="5">
        <f>P_A_R[[#This Row],[37+]]-P_A_R[[#This Row],[38+]]</f>
        <v>7.9999999999999993E-5</v>
      </c>
      <c r="CH71" s="5">
        <f>P_A_R[[#This Row],[38+]]-P_A_R[[#This Row],[39+]]</f>
        <v>4.0000000000000003E-5</v>
      </c>
      <c r="CI71" s="5">
        <f>P_A_R[[#This Row],[39+]]-P_A_R[[#This Row],[40+]]</f>
        <v>0</v>
      </c>
      <c r="CJ71" s="5">
        <f>P_A_R[[#This Row],[40+]]-P_A_R[[#This Row],[41+]]</f>
        <v>0</v>
      </c>
      <c r="CK71" s="5">
        <f>P_A_R[[#This Row],[41+]]-P_A_R[[#This Row],[42+]]</f>
        <v>0</v>
      </c>
      <c r="CL71" s="5">
        <f>P_A_R[[#This Row],[42+]]-P_A_R[[#This Row],[43+]]</f>
        <v>0</v>
      </c>
      <c r="CM71" s="5">
        <f>P_A_R[[#This Row],[43+]]-P_A_R[[#This Row],[44+]]</f>
        <v>0</v>
      </c>
      <c r="CN71" s="5">
        <f>P_A_R[[#This Row],[44+]]-P_A_R[[#This Row],[45+]]</f>
        <v>0</v>
      </c>
      <c r="CO71" s="5">
        <f>P_A_R[[#This Row],[45+]]-P_A_R[[#This Row],[46+]]</f>
        <v>0</v>
      </c>
      <c r="CP71" s="5">
        <f>P_A_R[[#This Row],[46+]]-P_A_R[[#This Row],[47+]]</f>
        <v>0</v>
      </c>
      <c r="CQ71" s="5">
        <f>P_A_R[[#This Row],[47+]]-P_A_R[[#This Row],[48+]]</f>
        <v>0</v>
      </c>
      <c r="CR71" s="5">
        <f>P_A_R[[#This Row],[48+]]-P_A_R[[#This Row],[49+]]</f>
        <v>0</v>
      </c>
      <c r="CS71" s="5">
        <f>P_A_R[[#This Row],[49+]]-P_A_R[[#This Row],[50+]]</f>
        <v>0</v>
      </c>
      <c r="CT71" s="5">
        <f>P_A_R[[#This Row],[50+]]-P_A_R[[#This Row],[51+]]</f>
        <v>0</v>
      </c>
      <c r="CU71" s="5">
        <f>P_A_R[[#This Row],[51+]]-P_A_R[[#This Row],[52+]]</f>
        <v>0</v>
      </c>
      <c r="CV71" s="5">
        <f>P_A_R[[#This Row],[52+]]-P_A_R[[#This Row],[53+]]</f>
        <v>0</v>
      </c>
      <c r="CW71" s="5">
        <f>P_A_R[[#This Row],[53+]]-P_A_R[[#This Row],[54+]]</f>
        <v>0</v>
      </c>
      <c r="CX71" s="5">
        <f>P_A_R[[#This Row],[54+]]-P_A_R[[#This Row],[55+]]</f>
        <v>0</v>
      </c>
      <c r="CY71" s="5">
        <f>P_A_R[[#This Row],[55+]]-P_A_R[[#This Row],[56+]]</f>
        <v>0</v>
      </c>
      <c r="CZ71" s="5">
        <f>P_A_R[[#This Row],[56+]]-P_A_R[[#This Row],[57+]]</f>
        <v>0</v>
      </c>
      <c r="DA71" s="5">
        <f>P_A_R[[#This Row],[57+]]-P_A_R[[#This Row],[58+]]</f>
        <v>0</v>
      </c>
      <c r="DB71" s="5">
        <f>P_A_R[[#This Row],[58+]]-P_A_R[[#This Row],[59+]]</f>
        <v>0</v>
      </c>
    </row>
    <row r="72" spans="1:106" x14ac:dyDescent="0.25">
      <c r="A72" s="10">
        <v>22400720</v>
      </c>
      <c r="B72" s="13" t="s">
        <v>77</v>
      </c>
      <c r="C72" s="13" t="s">
        <v>95</v>
      </c>
      <c r="D72" s="11">
        <v>0.8125</v>
      </c>
      <c r="E72" s="9" t="str">
        <f>HYPERLINK("https://www.nba.com/stats/player/1629661/boxscores-traditional", "Cameron Johnson")</f>
        <v>Cameron Johnson</v>
      </c>
      <c r="F72">
        <v>25.2</v>
      </c>
      <c r="G72" s="4">
        <v>4.49</v>
      </c>
      <c r="H72" s="3">
        <v>0.99965000000000004</v>
      </c>
      <c r="I72" s="3">
        <v>0.99921000000000004</v>
      </c>
      <c r="J72" s="3">
        <v>0.99836000000000003</v>
      </c>
      <c r="K72" s="3">
        <v>0.99673999999999996</v>
      </c>
      <c r="L72" s="3">
        <v>0.99360999999999999</v>
      </c>
      <c r="M72" s="3">
        <v>0.98839999999999995</v>
      </c>
      <c r="N72" s="3">
        <v>0.97982000000000002</v>
      </c>
      <c r="O72" s="3">
        <v>0.96638000000000002</v>
      </c>
      <c r="P72" s="3">
        <v>0.94520000000000004</v>
      </c>
      <c r="Q72" s="3">
        <v>0.91620999999999997</v>
      </c>
      <c r="R72" s="3">
        <v>0.87697999999999998</v>
      </c>
      <c r="S72" s="3">
        <v>0.82638999999999996</v>
      </c>
      <c r="T72" s="3">
        <v>0.76114999999999999</v>
      </c>
      <c r="U72" s="3">
        <v>0.68793000000000004</v>
      </c>
      <c r="V72" s="3">
        <v>0.60641999999999996</v>
      </c>
      <c r="W72" s="3">
        <v>0.51595000000000002</v>
      </c>
      <c r="X72" s="3">
        <v>0.42858000000000002</v>
      </c>
      <c r="Y72" s="3">
        <v>0.34458</v>
      </c>
      <c r="Z72" s="3">
        <v>0.26762999999999998</v>
      </c>
      <c r="AA72" s="3">
        <v>0.19766</v>
      </c>
      <c r="AB72" s="3">
        <v>0.14230999999999999</v>
      </c>
      <c r="AC72" s="3">
        <v>9.8530000000000006E-2</v>
      </c>
      <c r="AD72" s="3">
        <v>6.5519999999999995E-2</v>
      </c>
      <c r="AE72" s="3">
        <v>4.0930000000000001E-2</v>
      </c>
      <c r="AF72" s="3">
        <v>2.5000000000000001E-2</v>
      </c>
      <c r="AG72" s="3">
        <v>1.4630000000000001E-2</v>
      </c>
      <c r="AH72" s="3">
        <v>7.9799999999999992E-3</v>
      </c>
      <c r="AI72" s="3">
        <v>4.2700000000000004E-3</v>
      </c>
      <c r="AJ72" s="3">
        <v>2.1900000000000001E-3</v>
      </c>
      <c r="AK72" s="3">
        <v>1.07E-3</v>
      </c>
      <c r="AL72" s="3">
        <v>4.8000000000000001E-4</v>
      </c>
      <c r="AM72" s="3">
        <v>2.2000000000000001E-4</v>
      </c>
      <c r="AN72" s="3">
        <v>9.0000000000000006E-5</v>
      </c>
      <c r="AO72" s="3">
        <v>4.0000000000000003E-5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5">
        <f>P_A_R[[#This Row],[10+]]-P_A_R[[#This Row],[11+]]</f>
        <v>4.3999999999999595E-4</v>
      </c>
      <c r="BG72" s="5">
        <f>P_A_R[[#This Row],[11+]]-P_A_R[[#This Row],[12+]]</f>
        <v>8.5000000000001741E-4</v>
      </c>
      <c r="BH72" s="5">
        <f>P_A_R[[#This Row],[12+]]-P_A_R[[#This Row],[13+]]</f>
        <v>1.6200000000000658E-3</v>
      </c>
      <c r="BI72" s="5">
        <f>P_A_R[[#This Row],[13+]]-P_A_R[[#This Row],[14+]]</f>
        <v>3.1299999999999661E-3</v>
      </c>
      <c r="BJ72" s="5">
        <f>P_A_R[[#This Row],[14+]]-P_A_R[[#This Row],[15+]]</f>
        <v>5.2100000000000479E-3</v>
      </c>
      <c r="BK72" s="5">
        <f>P_A_R[[#This Row],[15+]]-P_A_R[[#This Row],[16+]]</f>
        <v>8.579999999999921E-3</v>
      </c>
      <c r="BL72" s="5">
        <f>P_A_R[[#This Row],[16+]]-P_A_R[[#This Row],[17+]]</f>
        <v>1.3440000000000007E-2</v>
      </c>
      <c r="BM72" s="5">
        <f>P_A_R[[#This Row],[17+]]-P_A_R[[#This Row],[18+]]</f>
        <v>2.1179999999999977E-2</v>
      </c>
      <c r="BN72" s="5">
        <f>P_A_R[[#This Row],[18+]]-P_A_R[[#This Row],[19+]]</f>
        <v>2.8990000000000071E-2</v>
      </c>
      <c r="BO72" s="5">
        <f>P_A_R[[#This Row],[19+]]-P_A_R[[#This Row],[20+]]</f>
        <v>3.9229999999999987E-2</v>
      </c>
      <c r="BP72" s="5">
        <f>P_A_R[[#This Row],[20+]]-P_A_R[[#This Row],[21+]]</f>
        <v>5.0590000000000024E-2</v>
      </c>
      <c r="BQ72" s="5">
        <f>P_A_R[[#This Row],[21+]]-P_A_R[[#This Row],[22+]]</f>
        <v>6.5239999999999965E-2</v>
      </c>
      <c r="BR72" s="5">
        <f>P_A_R[[#This Row],[22+]]-P_A_R[[#This Row],[23+]]</f>
        <v>7.3219999999999952E-2</v>
      </c>
      <c r="BS72" s="5">
        <f>P_A_R[[#This Row],[23+]]-P_A_R[[#This Row],[24+]]</f>
        <v>8.1510000000000082E-2</v>
      </c>
      <c r="BT72" s="5">
        <f>P_A_R[[#This Row],[24+]]-P_A_R[[#This Row],[25+]]</f>
        <v>9.0469999999999939E-2</v>
      </c>
      <c r="BU72" s="5">
        <f>P_A_R[[#This Row],[25+]]-P_A_R[[#This Row],[26+]]</f>
        <v>8.7370000000000003E-2</v>
      </c>
      <c r="BV72" s="5">
        <f>P_A_R[[#This Row],[26+]]-P_A_R[[#This Row],[27+]]</f>
        <v>8.4000000000000019E-2</v>
      </c>
      <c r="BW72" s="5">
        <f>P_A_R[[#This Row],[27+]]-P_A_R[[#This Row],[28+]]</f>
        <v>7.6950000000000018E-2</v>
      </c>
      <c r="BX72" s="5">
        <f>P_A_R[[#This Row],[28+]]-P_A_R[[#This Row],[29+]]</f>
        <v>6.9969999999999977E-2</v>
      </c>
      <c r="BY72" s="5">
        <f>P_A_R[[#This Row],[29+]]-P_A_R[[#This Row],[30+]]</f>
        <v>5.535000000000001E-2</v>
      </c>
      <c r="BZ72" s="5">
        <f>P_A_R[[#This Row],[30+]]-P_A_R[[#This Row],[31+]]</f>
        <v>4.3779999999999986E-2</v>
      </c>
      <c r="CA72" s="5">
        <f>P_A_R[[#This Row],[31+]]-P_A_R[[#This Row],[32+]]</f>
        <v>3.3010000000000012E-2</v>
      </c>
      <c r="CB72" s="5">
        <f>P_A_R[[#This Row],[32+]]-P_A_R[[#This Row],[33+]]</f>
        <v>2.4589999999999994E-2</v>
      </c>
      <c r="CC72" s="5">
        <f>P_A_R[[#This Row],[33+]]-P_A_R[[#This Row],[34+]]</f>
        <v>1.593E-2</v>
      </c>
      <c r="CD72" s="5">
        <f>P_A_R[[#This Row],[34+]]-P_A_R[[#This Row],[35+]]</f>
        <v>1.0370000000000001E-2</v>
      </c>
      <c r="CE72" s="5">
        <f>P_A_R[[#This Row],[35+]]-P_A_R[[#This Row],[36+]]</f>
        <v>6.6500000000000014E-3</v>
      </c>
      <c r="CF72" s="5">
        <f>P_A_R[[#This Row],[36+]]-P_A_R[[#This Row],[37+]]</f>
        <v>3.7099999999999989E-3</v>
      </c>
      <c r="CG72" s="5">
        <f>P_A_R[[#This Row],[37+]]-P_A_R[[#This Row],[38+]]</f>
        <v>2.0800000000000003E-3</v>
      </c>
      <c r="CH72" s="5">
        <f>P_A_R[[#This Row],[38+]]-P_A_R[[#This Row],[39+]]</f>
        <v>1.1200000000000001E-3</v>
      </c>
      <c r="CI72" s="5">
        <f>P_A_R[[#This Row],[39+]]-P_A_R[[#This Row],[40+]]</f>
        <v>5.9000000000000003E-4</v>
      </c>
      <c r="CJ72" s="5">
        <f>P_A_R[[#This Row],[40+]]-P_A_R[[#This Row],[41+]]</f>
        <v>2.6000000000000003E-4</v>
      </c>
      <c r="CK72" s="5">
        <f>P_A_R[[#This Row],[41+]]-P_A_R[[#This Row],[42+]]</f>
        <v>1.3000000000000002E-4</v>
      </c>
      <c r="CL72" s="5">
        <f>P_A_R[[#This Row],[42+]]-P_A_R[[#This Row],[43+]]</f>
        <v>5.0000000000000002E-5</v>
      </c>
      <c r="CM72" s="5">
        <f>P_A_R[[#This Row],[43+]]-P_A_R[[#This Row],[44+]]</f>
        <v>4.0000000000000003E-5</v>
      </c>
      <c r="CN72" s="5">
        <f>P_A_R[[#This Row],[44+]]-P_A_R[[#This Row],[45+]]</f>
        <v>0</v>
      </c>
      <c r="CO72" s="5">
        <f>P_A_R[[#This Row],[45+]]-P_A_R[[#This Row],[46+]]</f>
        <v>0</v>
      </c>
      <c r="CP72" s="5">
        <f>P_A_R[[#This Row],[46+]]-P_A_R[[#This Row],[47+]]</f>
        <v>0</v>
      </c>
      <c r="CQ72" s="5">
        <f>P_A_R[[#This Row],[47+]]-P_A_R[[#This Row],[48+]]</f>
        <v>0</v>
      </c>
      <c r="CR72" s="5">
        <f>P_A_R[[#This Row],[48+]]-P_A_R[[#This Row],[49+]]</f>
        <v>0</v>
      </c>
      <c r="CS72" s="5">
        <f>P_A_R[[#This Row],[49+]]-P_A_R[[#This Row],[50+]]</f>
        <v>0</v>
      </c>
      <c r="CT72" s="5">
        <f>P_A_R[[#This Row],[50+]]-P_A_R[[#This Row],[51+]]</f>
        <v>0</v>
      </c>
      <c r="CU72" s="5">
        <f>P_A_R[[#This Row],[51+]]-P_A_R[[#This Row],[52+]]</f>
        <v>0</v>
      </c>
      <c r="CV72" s="5">
        <f>P_A_R[[#This Row],[52+]]-P_A_R[[#This Row],[53+]]</f>
        <v>0</v>
      </c>
      <c r="CW72" s="5">
        <f>P_A_R[[#This Row],[53+]]-P_A_R[[#This Row],[54+]]</f>
        <v>0</v>
      </c>
      <c r="CX72" s="5">
        <f>P_A_R[[#This Row],[54+]]-P_A_R[[#This Row],[55+]]</f>
        <v>0</v>
      </c>
      <c r="CY72" s="5">
        <f>P_A_R[[#This Row],[55+]]-P_A_R[[#This Row],[56+]]</f>
        <v>0</v>
      </c>
      <c r="CZ72" s="5">
        <f>P_A_R[[#This Row],[56+]]-P_A_R[[#This Row],[57+]]</f>
        <v>0</v>
      </c>
      <c r="DA72" s="5">
        <f>P_A_R[[#This Row],[57+]]-P_A_R[[#This Row],[58+]]</f>
        <v>0</v>
      </c>
      <c r="DB72" s="5">
        <f>P_A_R[[#This Row],[58+]]-P_A_R[[#This Row],[59+]]</f>
        <v>0</v>
      </c>
    </row>
    <row r="73" spans="1:106" x14ac:dyDescent="0.25">
      <c r="A73" s="10">
        <v>22400720</v>
      </c>
      <c r="B73" s="13" t="s">
        <v>77</v>
      </c>
      <c r="C73" s="13" t="s">
        <v>95</v>
      </c>
      <c r="D73" s="11">
        <v>0.8125</v>
      </c>
      <c r="E73" s="9" t="str">
        <f>HYPERLINK("https://www.nba.com/stats/player/1630553/boxscores-traditional", "Keon Johnson")</f>
        <v>Keon Johnson</v>
      </c>
      <c r="F73">
        <v>24.8</v>
      </c>
      <c r="G73" s="4">
        <v>4.915</v>
      </c>
      <c r="H73" s="3">
        <v>0.99868999999999997</v>
      </c>
      <c r="I73" s="3">
        <v>0.99751999999999996</v>
      </c>
      <c r="J73" s="3">
        <v>0.99534</v>
      </c>
      <c r="K73" s="3">
        <v>0.99180000000000001</v>
      </c>
      <c r="L73" s="3">
        <v>0.98609999999999998</v>
      </c>
      <c r="M73" s="3">
        <v>0.97670000000000001</v>
      </c>
      <c r="N73" s="3">
        <v>0.96326999999999996</v>
      </c>
      <c r="O73" s="3">
        <v>0.94408000000000003</v>
      </c>
      <c r="P73" s="3">
        <v>0.91620999999999997</v>
      </c>
      <c r="Q73" s="3">
        <v>0.88100000000000001</v>
      </c>
      <c r="R73" s="3">
        <v>0.83645999999999998</v>
      </c>
      <c r="S73" s="3">
        <v>0.77934999999999999</v>
      </c>
      <c r="T73" s="3">
        <v>0.71565999999999996</v>
      </c>
      <c r="U73" s="3">
        <v>0.64431000000000005</v>
      </c>
      <c r="V73" s="3">
        <v>0.56355999999999995</v>
      </c>
      <c r="W73" s="3">
        <v>0.48404999999999998</v>
      </c>
      <c r="X73" s="3">
        <v>0.40516999999999997</v>
      </c>
      <c r="Y73" s="3">
        <v>0.32635999999999998</v>
      </c>
      <c r="Z73" s="3">
        <v>0.25785000000000002</v>
      </c>
      <c r="AA73" s="3">
        <v>0.19766</v>
      </c>
      <c r="AB73" s="3">
        <v>0.14457</v>
      </c>
      <c r="AC73" s="3">
        <v>0.10383000000000001</v>
      </c>
      <c r="AD73" s="3">
        <v>7.2150000000000006E-2</v>
      </c>
      <c r="AE73" s="3">
        <v>4.7460000000000002E-2</v>
      </c>
      <c r="AF73" s="3">
        <v>3.074E-2</v>
      </c>
      <c r="AG73" s="3">
        <v>1.8759999999999999E-2</v>
      </c>
      <c r="AH73" s="3">
        <v>1.1299999999999999E-2</v>
      </c>
      <c r="AI73" s="3">
        <v>6.5700000000000003E-3</v>
      </c>
      <c r="AJ73" s="3">
        <v>3.5699999999999998E-3</v>
      </c>
      <c r="AK73" s="3">
        <v>1.9300000000000001E-3</v>
      </c>
      <c r="AL73" s="3">
        <v>1E-3</v>
      </c>
      <c r="AM73" s="3">
        <v>4.8000000000000001E-4</v>
      </c>
      <c r="AN73" s="3">
        <v>2.3000000000000001E-4</v>
      </c>
      <c r="AO73" s="3">
        <v>1.1E-4</v>
      </c>
      <c r="AP73" s="3">
        <v>5.0000000000000002E-5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5">
        <f>P_A_R[[#This Row],[10+]]-P_A_R[[#This Row],[11+]]</f>
        <v>1.1700000000000044E-3</v>
      </c>
      <c r="BG73" s="5">
        <f>P_A_R[[#This Row],[11+]]-P_A_R[[#This Row],[12+]]</f>
        <v>2.1799999999999597E-3</v>
      </c>
      <c r="BH73" s="5">
        <f>P_A_R[[#This Row],[12+]]-P_A_R[[#This Row],[13+]]</f>
        <v>3.5399999999999876E-3</v>
      </c>
      <c r="BI73" s="5">
        <f>P_A_R[[#This Row],[13+]]-P_A_R[[#This Row],[14+]]</f>
        <v>5.7000000000000384E-3</v>
      </c>
      <c r="BJ73" s="5">
        <f>P_A_R[[#This Row],[14+]]-P_A_R[[#This Row],[15+]]</f>
        <v>9.3999999999999639E-3</v>
      </c>
      <c r="BK73" s="5">
        <f>P_A_R[[#This Row],[15+]]-P_A_R[[#This Row],[16+]]</f>
        <v>1.3430000000000053E-2</v>
      </c>
      <c r="BL73" s="5">
        <f>P_A_R[[#This Row],[16+]]-P_A_R[[#This Row],[17+]]</f>
        <v>1.9189999999999929E-2</v>
      </c>
      <c r="BM73" s="5">
        <f>P_A_R[[#This Row],[17+]]-P_A_R[[#This Row],[18+]]</f>
        <v>2.7870000000000061E-2</v>
      </c>
      <c r="BN73" s="5">
        <f>P_A_R[[#This Row],[18+]]-P_A_R[[#This Row],[19+]]</f>
        <v>3.5209999999999964E-2</v>
      </c>
      <c r="BO73" s="5">
        <f>P_A_R[[#This Row],[19+]]-P_A_R[[#This Row],[20+]]</f>
        <v>4.4540000000000024E-2</v>
      </c>
      <c r="BP73" s="5">
        <f>P_A_R[[#This Row],[20+]]-P_A_R[[#This Row],[21+]]</f>
        <v>5.7109999999999994E-2</v>
      </c>
      <c r="BQ73" s="5">
        <f>P_A_R[[#This Row],[21+]]-P_A_R[[#This Row],[22+]]</f>
        <v>6.3690000000000024E-2</v>
      </c>
      <c r="BR73" s="5">
        <f>P_A_R[[#This Row],[22+]]-P_A_R[[#This Row],[23+]]</f>
        <v>7.1349999999999913E-2</v>
      </c>
      <c r="BS73" s="5">
        <f>P_A_R[[#This Row],[23+]]-P_A_R[[#This Row],[24+]]</f>
        <v>8.0750000000000099E-2</v>
      </c>
      <c r="BT73" s="5">
        <f>P_A_R[[#This Row],[24+]]-P_A_R[[#This Row],[25+]]</f>
        <v>7.950999999999997E-2</v>
      </c>
      <c r="BU73" s="5">
        <f>P_A_R[[#This Row],[25+]]-P_A_R[[#This Row],[26+]]</f>
        <v>7.8880000000000006E-2</v>
      </c>
      <c r="BV73" s="5">
        <f>P_A_R[[#This Row],[26+]]-P_A_R[[#This Row],[27+]]</f>
        <v>7.8809999999999991E-2</v>
      </c>
      <c r="BW73" s="5">
        <f>P_A_R[[#This Row],[27+]]-P_A_R[[#This Row],[28+]]</f>
        <v>6.850999999999996E-2</v>
      </c>
      <c r="BX73" s="5">
        <f>P_A_R[[#This Row],[28+]]-P_A_R[[#This Row],[29+]]</f>
        <v>6.0190000000000021E-2</v>
      </c>
      <c r="BY73" s="5">
        <f>P_A_R[[#This Row],[29+]]-P_A_R[[#This Row],[30+]]</f>
        <v>5.3089999999999998E-2</v>
      </c>
      <c r="BZ73" s="5">
        <f>P_A_R[[#This Row],[30+]]-P_A_R[[#This Row],[31+]]</f>
        <v>4.0739999999999998E-2</v>
      </c>
      <c r="CA73" s="5">
        <f>P_A_R[[#This Row],[31+]]-P_A_R[[#This Row],[32+]]</f>
        <v>3.168E-2</v>
      </c>
      <c r="CB73" s="5">
        <f>P_A_R[[#This Row],[32+]]-P_A_R[[#This Row],[33+]]</f>
        <v>2.4690000000000004E-2</v>
      </c>
      <c r="CC73" s="5">
        <f>P_A_R[[#This Row],[33+]]-P_A_R[[#This Row],[34+]]</f>
        <v>1.6720000000000002E-2</v>
      </c>
      <c r="CD73" s="5">
        <f>P_A_R[[#This Row],[34+]]-P_A_R[[#This Row],[35+]]</f>
        <v>1.1980000000000001E-2</v>
      </c>
      <c r="CE73" s="5">
        <f>P_A_R[[#This Row],[35+]]-P_A_R[[#This Row],[36+]]</f>
        <v>7.4599999999999996E-3</v>
      </c>
      <c r="CF73" s="5">
        <f>P_A_R[[#This Row],[36+]]-P_A_R[[#This Row],[37+]]</f>
        <v>4.729999999999999E-3</v>
      </c>
      <c r="CG73" s="5">
        <f>P_A_R[[#This Row],[37+]]-P_A_R[[#This Row],[38+]]</f>
        <v>3.0000000000000005E-3</v>
      </c>
      <c r="CH73" s="5">
        <f>P_A_R[[#This Row],[38+]]-P_A_R[[#This Row],[39+]]</f>
        <v>1.6399999999999997E-3</v>
      </c>
      <c r="CI73" s="5">
        <f>P_A_R[[#This Row],[39+]]-P_A_R[[#This Row],[40+]]</f>
        <v>9.3000000000000005E-4</v>
      </c>
      <c r="CJ73" s="5">
        <f>P_A_R[[#This Row],[40+]]-P_A_R[[#This Row],[41+]]</f>
        <v>5.2000000000000006E-4</v>
      </c>
      <c r="CK73" s="5">
        <f>P_A_R[[#This Row],[41+]]-P_A_R[[#This Row],[42+]]</f>
        <v>2.5000000000000001E-4</v>
      </c>
      <c r="CL73" s="5">
        <f>P_A_R[[#This Row],[42+]]-P_A_R[[#This Row],[43+]]</f>
        <v>1.2E-4</v>
      </c>
      <c r="CM73" s="5">
        <f>P_A_R[[#This Row],[43+]]-P_A_R[[#This Row],[44+]]</f>
        <v>6.0000000000000002E-5</v>
      </c>
      <c r="CN73" s="5">
        <f>P_A_R[[#This Row],[44+]]-P_A_R[[#This Row],[45+]]</f>
        <v>5.0000000000000002E-5</v>
      </c>
      <c r="CO73" s="5">
        <f>P_A_R[[#This Row],[45+]]-P_A_R[[#This Row],[46+]]</f>
        <v>0</v>
      </c>
      <c r="CP73" s="5">
        <f>P_A_R[[#This Row],[46+]]-P_A_R[[#This Row],[47+]]</f>
        <v>0</v>
      </c>
      <c r="CQ73" s="5">
        <f>P_A_R[[#This Row],[47+]]-P_A_R[[#This Row],[48+]]</f>
        <v>0</v>
      </c>
      <c r="CR73" s="5">
        <f>P_A_R[[#This Row],[48+]]-P_A_R[[#This Row],[49+]]</f>
        <v>0</v>
      </c>
      <c r="CS73" s="5">
        <f>P_A_R[[#This Row],[49+]]-P_A_R[[#This Row],[50+]]</f>
        <v>0</v>
      </c>
      <c r="CT73" s="5">
        <f>P_A_R[[#This Row],[50+]]-P_A_R[[#This Row],[51+]]</f>
        <v>0</v>
      </c>
      <c r="CU73" s="5">
        <f>P_A_R[[#This Row],[51+]]-P_A_R[[#This Row],[52+]]</f>
        <v>0</v>
      </c>
      <c r="CV73" s="5">
        <f>P_A_R[[#This Row],[52+]]-P_A_R[[#This Row],[53+]]</f>
        <v>0</v>
      </c>
      <c r="CW73" s="5">
        <f>P_A_R[[#This Row],[53+]]-P_A_R[[#This Row],[54+]]</f>
        <v>0</v>
      </c>
      <c r="CX73" s="5">
        <f>P_A_R[[#This Row],[54+]]-P_A_R[[#This Row],[55+]]</f>
        <v>0</v>
      </c>
      <c r="CY73" s="5">
        <f>P_A_R[[#This Row],[55+]]-P_A_R[[#This Row],[56+]]</f>
        <v>0</v>
      </c>
      <c r="CZ73" s="5">
        <f>P_A_R[[#This Row],[56+]]-P_A_R[[#This Row],[57+]]</f>
        <v>0</v>
      </c>
      <c r="DA73" s="5">
        <f>P_A_R[[#This Row],[57+]]-P_A_R[[#This Row],[58+]]</f>
        <v>0</v>
      </c>
      <c r="DB73" s="5">
        <f>P_A_R[[#This Row],[58+]]-P_A_R[[#This Row],[59+]]</f>
        <v>0</v>
      </c>
    </row>
    <row r="74" spans="1:106" x14ac:dyDescent="0.25">
      <c r="A74" s="10">
        <v>22400720</v>
      </c>
      <c r="B74" s="13" t="s">
        <v>77</v>
      </c>
      <c r="C74" s="13" t="s">
        <v>95</v>
      </c>
      <c r="D74" s="11">
        <v>0.8125</v>
      </c>
      <c r="E74" s="9" t="str">
        <f>HYPERLINK("https://www.nba.com/stats/player/1627732/boxscores-traditional", "Ben Simmons")</f>
        <v>Ben Simmons</v>
      </c>
      <c r="F74">
        <v>20.2</v>
      </c>
      <c r="G74" s="4">
        <v>6.242</v>
      </c>
      <c r="H74" s="3">
        <v>0.94845000000000002</v>
      </c>
      <c r="I74" s="3">
        <v>0.92922000000000005</v>
      </c>
      <c r="J74" s="3">
        <v>0.90490000000000004</v>
      </c>
      <c r="K74" s="3">
        <v>0.87492999999999999</v>
      </c>
      <c r="L74" s="3">
        <v>0.83891000000000004</v>
      </c>
      <c r="M74" s="3">
        <v>0.79673000000000005</v>
      </c>
      <c r="N74" s="3">
        <v>0.74856999999999996</v>
      </c>
      <c r="O74" s="3">
        <v>0.69496999999999998</v>
      </c>
      <c r="P74" s="3">
        <v>0.63683000000000001</v>
      </c>
      <c r="Q74" s="3">
        <v>0.57535000000000003</v>
      </c>
      <c r="R74" s="3">
        <v>0.51197000000000004</v>
      </c>
      <c r="S74" s="3">
        <v>0.44828000000000001</v>
      </c>
      <c r="T74" s="3">
        <v>0.38590999999999998</v>
      </c>
      <c r="U74" s="3">
        <v>0.32635999999999998</v>
      </c>
      <c r="V74" s="3">
        <v>0.27093</v>
      </c>
      <c r="W74" s="3">
        <v>0.22065000000000001</v>
      </c>
      <c r="X74" s="3">
        <v>0.17619000000000001</v>
      </c>
      <c r="Y74" s="3">
        <v>0.13786000000000001</v>
      </c>
      <c r="Z74" s="3">
        <v>0.10564999999999999</v>
      </c>
      <c r="AA74" s="3">
        <v>7.9269999999999993E-2</v>
      </c>
      <c r="AB74" s="3">
        <v>5.8209999999999998E-2</v>
      </c>
      <c r="AC74" s="3">
        <v>4.1820000000000003E-2</v>
      </c>
      <c r="AD74" s="3">
        <v>2.938E-2</v>
      </c>
      <c r="AE74" s="3">
        <v>2.018E-2</v>
      </c>
      <c r="AF74" s="3">
        <v>1.355E-2</v>
      </c>
      <c r="AG74" s="3">
        <v>8.8900000000000003E-3</v>
      </c>
      <c r="AH74" s="3">
        <v>5.7000000000000002E-3</v>
      </c>
      <c r="AI74" s="3">
        <v>3.5699999999999998E-3</v>
      </c>
      <c r="AJ74" s="3">
        <v>2.1900000000000001E-3</v>
      </c>
      <c r="AK74" s="3">
        <v>1.31E-3</v>
      </c>
      <c r="AL74" s="3">
        <v>7.6000000000000004E-4</v>
      </c>
      <c r="AM74" s="3">
        <v>4.2999999999999999E-4</v>
      </c>
      <c r="AN74" s="3">
        <v>2.4000000000000001E-4</v>
      </c>
      <c r="AO74" s="3">
        <v>1.2999999999999999E-4</v>
      </c>
      <c r="AP74" s="3">
        <v>6.9999999999999994E-5</v>
      </c>
      <c r="AQ74" s="3">
        <v>4.0000000000000003E-5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5">
        <f>P_A_R[[#This Row],[10+]]-P_A_R[[#This Row],[11+]]</f>
        <v>1.9229999999999969E-2</v>
      </c>
      <c r="BG74" s="5">
        <f>P_A_R[[#This Row],[11+]]-P_A_R[[#This Row],[12+]]</f>
        <v>2.4320000000000008E-2</v>
      </c>
      <c r="BH74" s="5">
        <f>P_A_R[[#This Row],[12+]]-P_A_R[[#This Row],[13+]]</f>
        <v>2.9970000000000052E-2</v>
      </c>
      <c r="BI74" s="5">
        <f>P_A_R[[#This Row],[13+]]-P_A_R[[#This Row],[14+]]</f>
        <v>3.6019999999999941E-2</v>
      </c>
      <c r="BJ74" s="5">
        <f>P_A_R[[#This Row],[14+]]-P_A_R[[#This Row],[15+]]</f>
        <v>4.2179999999999995E-2</v>
      </c>
      <c r="BK74" s="5">
        <f>P_A_R[[#This Row],[15+]]-P_A_R[[#This Row],[16+]]</f>
        <v>4.8160000000000092E-2</v>
      </c>
      <c r="BL74" s="5">
        <f>P_A_R[[#This Row],[16+]]-P_A_R[[#This Row],[17+]]</f>
        <v>5.3599999999999981E-2</v>
      </c>
      <c r="BM74" s="5">
        <f>P_A_R[[#This Row],[17+]]-P_A_R[[#This Row],[18+]]</f>
        <v>5.8139999999999969E-2</v>
      </c>
      <c r="BN74" s="5">
        <f>P_A_R[[#This Row],[18+]]-P_A_R[[#This Row],[19+]]</f>
        <v>6.1479999999999979E-2</v>
      </c>
      <c r="BO74" s="5">
        <f>P_A_R[[#This Row],[19+]]-P_A_R[[#This Row],[20+]]</f>
        <v>6.3379999999999992E-2</v>
      </c>
      <c r="BP74" s="5">
        <f>P_A_R[[#This Row],[20+]]-P_A_R[[#This Row],[21+]]</f>
        <v>6.3690000000000024E-2</v>
      </c>
      <c r="BQ74" s="5">
        <f>P_A_R[[#This Row],[21+]]-P_A_R[[#This Row],[22+]]</f>
        <v>6.2370000000000037E-2</v>
      </c>
      <c r="BR74" s="5">
        <f>P_A_R[[#This Row],[22+]]-P_A_R[[#This Row],[23+]]</f>
        <v>5.9549999999999992E-2</v>
      </c>
      <c r="BS74" s="5">
        <f>P_A_R[[#This Row],[23+]]-P_A_R[[#This Row],[24+]]</f>
        <v>5.5429999999999979E-2</v>
      </c>
      <c r="BT74" s="5">
        <f>P_A_R[[#This Row],[24+]]-P_A_R[[#This Row],[25+]]</f>
        <v>5.0279999999999991E-2</v>
      </c>
      <c r="BU74" s="5">
        <f>P_A_R[[#This Row],[25+]]-P_A_R[[#This Row],[26+]]</f>
        <v>4.446E-2</v>
      </c>
      <c r="BV74" s="5">
        <f>P_A_R[[#This Row],[26+]]-P_A_R[[#This Row],[27+]]</f>
        <v>3.8330000000000003E-2</v>
      </c>
      <c r="BW74" s="5">
        <f>P_A_R[[#This Row],[27+]]-P_A_R[[#This Row],[28+]]</f>
        <v>3.2210000000000016E-2</v>
      </c>
      <c r="BX74" s="5">
        <f>P_A_R[[#This Row],[28+]]-P_A_R[[#This Row],[29+]]</f>
        <v>2.6380000000000001E-2</v>
      </c>
      <c r="BY74" s="5">
        <f>P_A_R[[#This Row],[29+]]-P_A_R[[#This Row],[30+]]</f>
        <v>2.1059999999999995E-2</v>
      </c>
      <c r="BZ74" s="5">
        <f>P_A_R[[#This Row],[30+]]-P_A_R[[#This Row],[31+]]</f>
        <v>1.6389999999999995E-2</v>
      </c>
      <c r="CA74" s="5">
        <f>P_A_R[[#This Row],[31+]]-P_A_R[[#This Row],[32+]]</f>
        <v>1.2440000000000003E-2</v>
      </c>
      <c r="CB74" s="5">
        <f>P_A_R[[#This Row],[32+]]-P_A_R[[#This Row],[33+]]</f>
        <v>9.1999999999999998E-3</v>
      </c>
      <c r="CC74" s="5">
        <f>P_A_R[[#This Row],[33+]]-P_A_R[[#This Row],[34+]]</f>
        <v>6.6300000000000005E-3</v>
      </c>
      <c r="CD74" s="5">
        <f>P_A_R[[#This Row],[34+]]-P_A_R[[#This Row],[35+]]</f>
        <v>4.6599999999999992E-3</v>
      </c>
      <c r="CE74" s="5">
        <f>P_A_R[[#This Row],[35+]]-P_A_R[[#This Row],[36+]]</f>
        <v>3.1900000000000001E-3</v>
      </c>
      <c r="CF74" s="5">
        <f>P_A_R[[#This Row],[36+]]-P_A_R[[#This Row],[37+]]</f>
        <v>2.1300000000000004E-3</v>
      </c>
      <c r="CG74" s="5">
        <f>P_A_R[[#This Row],[37+]]-P_A_R[[#This Row],[38+]]</f>
        <v>1.3799999999999997E-3</v>
      </c>
      <c r="CH74" s="5">
        <f>P_A_R[[#This Row],[38+]]-P_A_R[[#This Row],[39+]]</f>
        <v>8.8000000000000014E-4</v>
      </c>
      <c r="CI74" s="5">
        <f>P_A_R[[#This Row],[39+]]-P_A_R[[#This Row],[40+]]</f>
        <v>5.4999999999999992E-4</v>
      </c>
      <c r="CJ74" s="5">
        <f>P_A_R[[#This Row],[40+]]-P_A_R[[#This Row],[41+]]</f>
        <v>3.3000000000000005E-4</v>
      </c>
      <c r="CK74" s="5">
        <f>P_A_R[[#This Row],[41+]]-P_A_R[[#This Row],[42+]]</f>
        <v>1.8999999999999998E-4</v>
      </c>
      <c r="CL74" s="5">
        <f>P_A_R[[#This Row],[42+]]-P_A_R[[#This Row],[43+]]</f>
        <v>1.1000000000000002E-4</v>
      </c>
      <c r="CM74" s="5">
        <f>P_A_R[[#This Row],[43+]]-P_A_R[[#This Row],[44+]]</f>
        <v>5.9999999999999995E-5</v>
      </c>
      <c r="CN74" s="5">
        <f>P_A_R[[#This Row],[44+]]-P_A_R[[#This Row],[45+]]</f>
        <v>2.9999999999999991E-5</v>
      </c>
      <c r="CO74" s="5">
        <f>P_A_R[[#This Row],[45+]]-P_A_R[[#This Row],[46+]]</f>
        <v>4.0000000000000003E-5</v>
      </c>
      <c r="CP74" s="5">
        <f>P_A_R[[#This Row],[46+]]-P_A_R[[#This Row],[47+]]</f>
        <v>0</v>
      </c>
      <c r="CQ74" s="5">
        <f>P_A_R[[#This Row],[47+]]-P_A_R[[#This Row],[48+]]</f>
        <v>0</v>
      </c>
      <c r="CR74" s="5">
        <f>P_A_R[[#This Row],[48+]]-P_A_R[[#This Row],[49+]]</f>
        <v>0</v>
      </c>
      <c r="CS74" s="5">
        <f>P_A_R[[#This Row],[49+]]-P_A_R[[#This Row],[50+]]</f>
        <v>0</v>
      </c>
      <c r="CT74" s="5">
        <f>P_A_R[[#This Row],[50+]]-P_A_R[[#This Row],[51+]]</f>
        <v>0</v>
      </c>
      <c r="CU74" s="5">
        <f>P_A_R[[#This Row],[51+]]-P_A_R[[#This Row],[52+]]</f>
        <v>0</v>
      </c>
      <c r="CV74" s="5">
        <f>P_A_R[[#This Row],[52+]]-P_A_R[[#This Row],[53+]]</f>
        <v>0</v>
      </c>
      <c r="CW74" s="5">
        <f>P_A_R[[#This Row],[53+]]-P_A_R[[#This Row],[54+]]</f>
        <v>0</v>
      </c>
      <c r="CX74" s="5">
        <f>P_A_R[[#This Row],[54+]]-P_A_R[[#This Row],[55+]]</f>
        <v>0</v>
      </c>
      <c r="CY74" s="5">
        <f>P_A_R[[#This Row],[55+]]-P_A_R[[#This Row],[56+]]</f>
        <v>0</v>
      </c>
      <c r="CZ74" s="5">
        <f>P_A_R[[#This Row],[56+]]-P_A_R[[#This Row],[57+]]</f>
        <v>0</v>
      </c>
      <c r="DA74" s="5">
        <f>P_A_R[[#This Row],[57+]]-P_A_R[[#This Row],[58+]]</f>
        <v>0</v>
      </c>
      <c r="DB74" s="5">
        <f>P_A_R[[#This Row],[58+]]-P_A_R[[#This Row],[59+]]</f>
        <v>0</v>
      </c>
    </row>
    <row r="75" spans="1:106" x14ac:dyDescent="0.25">
      <c r="A75" s="10">
        <v>22400720</v>
      </c>
      <c r="B75" s="13" t="s">
        <v>77</v>
      </c>
      <c r="C75" s="13" t="s">
        <v>95</v>
      </c>
      <c r="D75" s="11">
        <v>0.8125</v>
      </c>
      <c r="E75" s="9" t="str">
        <f>HYPERLINK("https://www.nba.com/stats/player/1630592/boxscores-traditional", "Jalen Wilson")</f>
        <v>Jalen Wilson</v>
      </c>
      <c r="F75">
        <v>19.8</v>
      </c>
      <c r="G75" s="4">
        <v>6.242</v>
      </c>
      <c r="H75" s="3">
        <v>0.94179000000000002</v>
      </c>
      <c r="I75" s="3">
        <v>0.92073000000000005</v>
      </c>
      <c r="J75" s="3">
        <v>0.89434999999999998</v>
      </c>
      <c r="K75" s="3">
        <v>0.86214000000000002</v>
      </c>
      <c r="L75" s="3">
        <v>0.82381000000000004</v>
      </c>
      <c r="M75" s="3">
        <v>0.77934999999999999</v>
      </c>
      <c r="N75" s="3">
        <v>0.72907</v>
      </c>
      <c r="O75" s="3">
        <v>0.67364000000000002</v>
      </c>
      <c r="P75" s="3">
        <v>0.61409000000000002</v>
      </c>
      <c r="Q75" s="3">
        <v>0.55171999999999999</v>
      </c>
      <c r="R75" s="3">
        <v>0.48803000000000002</v>
      </c>
      <c r="S75" s="3">
        <v>0.42465000000000003</v>
      </c>
      <c r="T75" s="3">
        <v>0.36316999999999999</v>
      </c>
      <c r="U75" s="3">
        <v>0.30503000000000002</v>
      </c>
      <c r="V75" s="3">
        <v>0.25142999999999999</v>
      </c>
      <c r="W75" s="3">
        <v>0.20327000000000001</v>
      </c>
      <c r="X75" s="3">
        <v>0.16109000000000001</v>
      </c>
      <c r="Y75" s="3">
        <v>0.12506999999999999</v>
      </c>
      <c r="Z75" s="3">
        <v>9.5100000000000004E-2</v>
      </c>
      <c r="AA75" s="3">
        <v>7.0779999999999996E-2</v>
      </c>
      <c r="AB75" s="3">
        <v>5.1549999999999999E-2</v>
      </c>
      <c r="AC75" s="3">
        <v>3.6729999999999999E-2</v>
      </c>
      <c r="AD75" s="3">
        <v>2.5590000000000002E-2</v>
      </c>
      <c r="AE75" s="3">
        <v>1.7430000000000001E-2</v>
      </c>
      <c r="AF75" s="3">
        <v>1.1599999999999999E-2</v>
      </c>
      <c r="AG75" s="3">
        <v>7.3400000000000002E-3</v>
      </c>
      <c r="AH75" s="3">
        <v>4.6600000000000001E-3</v>
      </c>
      <c r="AI75" s="3">
        <v>2.8900000000000002E-3</v>
      </c>
      <c r="AJ75" s="3">
        <v>1.75E-3</v>
      </c>
      <c r="AK75" s="3">
        <v>1.0399999999999999E-3</v>
      </c>
      <c r="AL75" s="3">
        <v>5.9999999999999995E-4</v>
      </c>
      <c r="AM75" s="3">
        <v>3.4000000000000002E-4</v>
      </c>
      <c r="AN75" s="3">
        <v>1.9000000000000001E-4</v>
      </c>
      <c r="AO75" s="3">
        <v>1E-4</v>
      </c>
      <c r="AP75" s="3">
        <v>5.0000000000000002E-5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5">
        <f>P_A_R[[#This Row],[10+]]-P_A_R[[#This Row],[11+]]</f>
        <v>2.1059999999999968E-2</v>
      </c>
      <c r="BG75" s="5">
        <f>P_A_R[[#This Row],[11+]]-P_A_R[[#This Row],[12+]]</f>
        <v>2.638000000000007E-2</v>
      </c>
      <c r="BH75" s="5">
        <f>P_A_R[[#This Row],[12+]]-P_A_R[[#This Row],[13+]]</f>
        <v>3.2209999999999961E-2</v>
      </c>
      <c r="BI75" s="5">
        <f>P_A_R[[#This Row],[13+]]-P_A_R[[#This Row],[14+]]</f>
        <v>3.8329999999999975E-2</v>
      </c>
      <c r="BJ75" s="5">
        <f>P_A_R[[#This Row],[14+]]-P_A_R[[#This Row],[15+]]</f>
        <v>4.4460000000000055E-2</v>
      </c>
      <c r="BK75" s="5">
        <f>P_A_R[[#This Row],[15+]]-P_A_R[[#This Row],[16+]]</f>
        <v>5.0279999999999991E-2</v>
      </c>
      <c r="BL75" s="5">
        <f>P_A_R[[#This Row],[16+]]-P_A_R[[#This Row],[17+]]</f>
        <v>5.5429999999999979E-2</v>
      </c>
      <c r="BM75" s="5">
        <f>P_A_R[[#This Row],[17+]]-P_A_R[[#This Row],[18+]]</f>
        <v>5.9549999999999992E-2</v>
      </c>
      <c r="BN75" s="5">
        <f>P_A_R[[#This Row],[18+]]-P_A_R[[#This Row],[19+]]</f>
        <v>6.2370000000000037E-2</v>
      </c>
      <c r="BO75" s="5">
        <f>P_A_R[[#This Row],[19+]]-P_A_R[[#This Row],[20+]]</f>
        <v>6.3689999999999969E-2</v>
      </c>
      <c r="BP75" s="5">
        <f>P_A_R[[#This Row],[20+]]-P_A_R[[#This Row],[21+]]</f>
        <v>6.3379999999999992E-2</v>
      </c>
      <c r="BQ75" s="5">
        <f>P_A_R[[#This Row],[21+]]-P_A_R[[#This Row],[22+]]</f>
        <v>6.1480000000000035E-2</v>
      </c>
      <c r="BR75" s="5">
        <f>P_A_R[[#This Row],[22+]]-P_A_R[[#This Row],[23+]]</f>
        <v>5.8139999999999969E-2</v>
      </c>
      <c r="BS75" s="5">
        <f>P_A_R[[#This Row],[23+]]-P_A_R[[#This Row],[24+]]</f>
        <v>5.3600000000000037E-2</v>
      </c>
      <c r="BT75" s="5">
        <f>P_A_R[[#This Row],[24+]]-P_A_R[[#This Row],[25+]]</f>
        <v>4.8159999999999981E-2</v>
      </c>
      <c r="BU75" s="5">
        <f>P_A_R[[#This Row],[25+]]-P_A_R[[#This Row],[26+]]</f>
        <v>4.2179999999999995E-2</v>
      </c>
      <c r="BV75" s="5">
        <f>P_A_R[[#This Row],[26+]]-P_A_R[[#This Row],[27+]]</f>
        <v>3.6020000000000024E-2</v>
      </c>
      <c r="BW75" s="5">
        <f>P_A_R[[#This Row],[27+]]-P_A_R[[#This Row],[28+]]</f>
        <v>2.9969999999999983E-2</v>
      </c>
      <c r="BX75" s="5">
        <f>P_A_R[[#This Row],[28+]]-P_A_R[[#This Row],[29+]]</f>
        <v>2.4320000000000008E-2</v>
      </c>
      <c r="BY75" s="5">
        <f>P_A_R[[#This Row],[29+]]-P_A_R[[#This Row],[30+]]</f>
        <v>1.9229999999999997E-2</v>
      </c>
      <c r="BZ75" s="5">
        <f>P_A_R[[#This Row],[30+]]-P_A_R[[#This Row],[31+]]</f>
        <v>1.482E-2</v>
      </c>
      <c r="CA75" s="5">
        <f>P_A_R[[#This Row],[31+]]-P_A_R[[#This Row],[32+]]</f>
        <v>1.1139999999999997E-2</v>
      </c>
      <c r="CB75" s="5">
        <f>P_A_R[[#This Row],[32+]]-P_A_R[[#This Row],[33+]]</f>
        <v>8.1600000000000006E-3</v>
      </c>
      <c r="CC75" s="5">
        <f>P_A_R[[#This Row],[33+]]-P_A_R[[#This Row],[34+]]</f>
        <v>5.8300000000000018E-3</v>
      </c>
      <c r="CD75" s="5">
        <f>P_A_R[[#This Row],[34+]]-P_A_R[[#This Row],[35+]]</f>
        <v>4.259999999999999E-3</v>
      </c>
      <c r="CE75" s="5">
        <f>P_A_R[[#This Row],[35+]]-P_A_R[[#This Row],[36+]]</f>
        <v>2.6800000000000001E-3</v>
      </c>
      <c r="CF75" s="5">
        <f>P_A_R[[#This Row],[36+]]-P_A_R[[#This Row],[37+]]</f>
        <v>1.7699999999999999E-3</v>
      </c>
      <c r="CG75" s="5">
        <f>P_A_R[[#This Row],[37+]]-P_A_R[[#This Row],[38+]]</f>
        <v>1.1400000000000002E-3</v>
      </c>
      <c r="CH75" s="5">
        <f>P_A_R[[#This Row],[38+]]-P_A_R[[#This Row],[39+]]</f>
        <v>7.1000000000000013E-4</v>
      </c>
      <c r="CI75" s="5">
        <f>P_A_R[[#This Row],[39+]]-P_A_R[[#This Row],[40+]]</f>
        <v>4.3999999999999996E-4</v>
      </c>
      <c r="CJ75" s="5">
        <f>P_A_R[[#This Row],[40+]]-P_A_R[[#This Row],[41+]]</f>
        <v>2.5999999999999992E-4</v>
      </c>
      <c r="CK75" s="5">
        <f>P_A_R[[#This Row],[41+]]-P_A_R[[#This Row],[42+]]</f>
        <v>1.5000000000000001E-4</v>
      </c>
      <c r="CL75" s="5">
        <f>P_A_R[[#This Row],[42+]]-P_A_R[[#This Row],[43+]]</f>
        <v>9.0000000000000006E-5</v>
      </c>
      <c r="CM75" s="5">
        <f>P_A_R[[#This Row],[43+]]-P_A_R[[#This Row],[44+]]</f>
        <v>5.0000000000000002E-5</v>
      </c>
      <c r="CN75" s="5">
        <f>P_A_R[[#This Row],[44+]]-P_A_R[[#This Row],[45+]]</f>
        <v>5.0000000000000002E-5</v>
      </c>
      <c r="CO75" s="5">
        <f>P_A_R[[#This Row],[45+]]-P_A_R[[#This Row],[46+]]</f>
        <v>0</v>
      </c>
      <c r="CP75" s="5">
        <f>P_A_R[[#This Row],[46+]]-P_A_R[[#This Row],[47+]]</f>
        <v>0</v>
      </c>
      <c r="CQ75" s="5">
        <f>P_A_R[[#This Row],[47+]]-P_A_R[[#This Row],[48+]]</f>
        <v>0</v>
      </c>
      <c r="CR75" s="5">
        <f>P_A_R[[#This Row],[48+]]-P_A_R[[#This Row],[49+]]</f>
        <v>0</v>
      </c>
      <c r="CS75" s="5">
        <f>P_A_R[[#This Row],[49+]]-P_A_R[[#This Row],[50+]]</f>
        <v>0</v>
      </c>
      <c r="CT75" s="5">
        <f>P_A_R[[#This Row],[50+]]-P_A_R[[#This Row],[51+]]</f>
        <v>0</v>
      </c>
      <c r="CU75" s="5">
        <f>P_A_R[[#This Row],[51+]]-P_A_R[[#This Row],[52+]]</f>
        <v>0</v>
      </c>
      <c r="CV75" s="5">
        <f>P_A_R[[#This Row],[52+]]-P_A_R[[#This Row],[53+]]</f>
        <v>0</v>
      </c>
      <c r="CW75" s="5">
        <f>P_A_R[[#This Row],[53+]]-P_A_R[[#This Row],[54+]]</f>
        <v>0</v>
      </c>
      <c r="CX75" s="5">
        <f>P_A_R[[#This Row],[54+]]-P_A_R[[#This Row],[55+]]</f>
        <v>0</v>
      </c>
      <c r="CY75" s="5">
        <f>P_A_R[[#This Row],[55+]]-P_A_R[[#This Row],[56+]]</f>
        <v>0</v>
      </c>
      <c r="CZ75" s="5">
        <f>P_A_R[[#This Row],[56+]]-P_A_R[[#This Row],[57+]]</f>
        <v>0</v>
      </c>
      <c r="DA75" s="5">
        <f>P_A_R[[#This Row],[57+]]-P_A_R[[#This Row],[58+]]</f>
        <v>0</v>
      </c>
      <c r="DB75" s="5">
        <f>P_A_R[[#This Row],[58+]]-P_A_R[[#This Row],[59+]]</f>
        <v>0</v>
      </c>
    </row>
    <row r="76" spans="1:106" x14ac:dyDescent="0.25">
      <c r="A76" s="10">
        <v>22400720</v>
      </c>
      <c r="B76" s="13" t="s">
        <v>77</v>
      </c>
      <c r="C76" s="13" t="s">
        <v>95</v>
      </c>
      <c r="D76" s="11">
        <v>0.8125</v>
      </c>
      <c r="E76" s="9" t="str">
        <f>HYPERLINK("https://www.nba.com/stats/player/1630549/boxscores-traditional", "Day'Ron Sharpe")</f>
        <v>Day'Ron Sharpe</v>
      </c>
      <c r="F76">
        <v>15.8</v>
      </c>
      <c r="G76" s="4">
        <v>4.7069999999999999</v>
      </c>
      <c r="H76" s="3">
        <v>0.89065000000000005</v>
      </c>
      <c r="I76" s="3">
        <v>0.84614</v>
      </c>
      <c r="J76" s="3">
        <v>0.79103000000000001</v>
      </c>
      <c r="K76" s="3">
        <v>0.72240000000000004</v>
      </c>
      <c r="L76" s="3">
        <v>0.64802999999999999</v>
      </c>
      <c r="M76" s="3">
        <v>0.56749000000000005</v>
      </c>
      <c r="N76" s="3">
        <v>0.48404999999999998</v>
      </c>
      <c r="O76" s="3">
        <v>0.40128999999999998</v>
      </c>
      <c r="P76" s="3">
        <v>0.31918000000000002</v>
      </c>
      <c r="Q76" s="3">
        <v>0.24825</v>
      </c>
      <c r="R76" s="3">
        <v>0.18673000000000001</v>
      </c>
      <c r="S76" s="3">
        <v>0.13567000000000001</v>
      </c>
      <c r="T76" s="3">
        <v>9.3420000000000003E-2</v>
      </c>
      <c r="U76" s="3">
        <v>6.3009999999999997E-2</v>
      </c>
      <c r="V76" s="3">
        <v>4.0930000000000001E-2</v>
      </c>
      <c r="W76" s="3">
        <v>2.5590000000000002E-2</v>
      </c>
      <c r="X76" s="3">
        <v>1.4999999999999999E-2</v>
      </c>
      <c r="Y76" s="3">
        <v>8.6599999999999993E-3</v>
      </c>
      <c r="Z76" s="3">
        <v>4.7999999999999996E-3</v>
      </c>
      <c r="AA76" s="3">
        <v>2.5600000000000002E-3</v>
      </c>
      <c r="AB76" s="3">
        <v>1.2600000000000001E-3</v>
      </c>
      <c r="AC76" s="3">
        <v>6.2E-4</v>
      </c>
      <c r="AD76" s="3">
        <v>2.9E-4</v>
      </c>
      <c r="AE76" s="3">
        <v>1.2999999999999999E-4</v>
      </c>
      <c r="AF76" s="3">
        <v>5.0000000000000002E-5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5">
        <f>P_A_R[[#This Row],[10+]]-P_A_R[[#This Row],[11+]]</f>
        <v>4.451000000000005E-2</v>
      </c>
      <c r="BG76" s="5">
        <f>P_A_R[[#This Row],[11+]]-P_A_R[[#This Row],[12+]]</f>
        <v>5.5109999999999992E-2</v>
      </c>
      <c r="BH76" s="5">
        <f>P_A_R[[#This Row],[12+]]-P_A_R[[#This Row],[13+]]</f>
        <v>6.8629999999999969E-2</v>
      </c>
      <c r="BI76" s="5">
        <f>P_A_R[[#This Row],[13+]]-P_A_R[[#This Row],[14+]]</f>
        <v>7.4370000000000047E-2</v>
      </c>
      <c r="BJ76" s="5">
        <f>P_A_R[[#This Row],[14+]]-P_A_R[[#This Row],[15+]]</f>
        <v>8.0539999999999945E-2</v>
      </c>
      <c r="BK76" s="5">
        <f>P_A_R[[#This Row],[15+]]-P_A_R[[#This Row],[16+]]</f>
        <v>8.344000000000007E-2</v>
      </c>
      <c r="BL76" s="5">
        <f>P_A_R[[#This Row],[16+]]-P_A_R[[#This Row],[17+]]</f>
        <v>8.276E-2</v>
      </c>
      <c r="BM76" s="5">
        <f>P_A_R[[#This Row],[17+]]-P_A_R[[#This Row],[18+]]</f>
        <v>8.2109999999999961E-2</v>
      </c>
      <c r="BN76" s="5">
        <f>P_A_R[[#This Row],[18+]]-P_A_R[[#This Row],[19+]]</f>
        <v>7.0930000000000021E-2</v>
      </c>
      <c r="BO76" s="5">
        <f>P_A_R[[#This Row],[19+]]-P_A_R[[#This Row],[20+]]</f>
        <v>6.1519999999999991E-2</v>
      </c>
      <c r="BP76" s="5">
        <f>P_A_R[[#This Row],[20+]]-P_A_R[[#This Row],[21+]]</f>
        <v>5.1059999999999994E-2</v>
      </c>
      <c r="BQ76" s="5">
        <f>P_A_R[[#This Row],[21+]]-P_A_R[[#This Row],[22+]]</f>
        <v>4.225000000000001E-2</v>
      </c>
      <c r="BR76" s="5">
        <f>P_A_R[[#This Row],[22+]]-P_A_R[[#This Row],[23+]]</f>
        <v>3.0410000000000006E-2</v>
      </c>
      <c r="BS76" s="5">
        <f>P_A_R[[#This Row],[23+]]-P_A_R[[#This Row],[24+]]</f>
        <v>2.2079999999999995E-2</v>
      </c>
      <c r="BT76" s="5">
        <f>P_A_R[[#This Row],[24+]]-P_A_R[[#This Row],[25+]]</f>
        <v>1.5339999999999999E-2</v>
      </c>
      <c r="BU76" s="5">
        <f>P_A_R[[#This Row],[25+]]-P_A_R[[#This Row],[26+]]</f>
        <v>1.0590000000000002E-2</v>
      </c>
      <c r="BV76" s="5">
        <f>P_A_R[[#This Row],[26+]]-P_A_R[[#This Row],[27+]]</f>
        <v>6.3400000000000001E-3</v>
      </c>
      <c r="BW76" s="5">
        <f>P_A_R[[#This Row],[27+]]-P_A_R[[#This Row],[28+]]</f>
        <v>3.8599999999999997E-3</v>
      </c>
      <c r="BX76" s="5">
        <f>P_A_R[[#This Row],[28+]]-P_A_R[[#This Row],[29+]]</f>
        <v>2.2399999999999994E-3</v>
      </c>
      <c r="BY76" s="5">
        <f>P_A_R[[#This Row],[29+]]-P_A_R[[#This Row],[30+]]</f>
        <v>1.3000000000000002E-3</v>
      </c>
      <c r="BZ76" s="5">
        <f>P_A_R[[#This Row],[30+]]-P_A_R[[#This Row],[31+]]</f>
        <v>6.4000000000000005E-4</v>
      </c>
      <c r="CA76" s="5">
        <f>P_A_R[[#This Row],[31+]]-P_A_R[[#This Row],[32+]]</f>
        <v>3.3E-4</v>
      </c>
      <c r="CB76" s="5">
        <f>P_A_R[[#This Row],[32+]]-P_A_R[[#This Row],[33+]]</f>
        <v>1.6000000000000001E-4</v>
      </c>
      <c r="CC76" s="5">
        <f>P_A_R[[#This Row],[33+]]-P_A_R[[#This Row],[34+]]</f>
        <v>7.9999999999999993E-5</v>
      </c>
      <c r="CD76" s="5">
        <f>P_A_R[[#This Row],[34+]]-P_A_R[[#This Row],[35+]]</f>
        <v>5.0000000000000002E-5</v>
      </c>
      <c r="CE76" s="5">
        <f>P_A_R[[#This Row],[35+]]-P_A_R[[#This Row],[36+]]</f>
        <v>0</v>
      </c>
      <c r="CF76" s="5">
        <f>P_A_R[[#This Row],[36+]]-P_A_R[[#This Row],[37+]]</f>
        <v>0</v>
      </c>
      <c r="CG76" s="5">
        <f>P_A_R[[#This Row],[37+]]-P_A_R[[#This Row],[38+]]</f>
        <v>0</v>
      </c>
      <c r="CH76" s="5">
        <f>P_A_R[[#This Row],[38+]]-P_A_R[[#This Row],[39+]]</f>
        <v>0</v>
      </c>
      <c r="CI76" s="5">
        <f>P_A_R[[#This Row],[39+]]-P_A_R[[#This Row],[40+]]</f>
        <v>0</v>
      </c>
      <c r="CJ76" s="5">
        <f>P_A_R[[#This Row],[40+]]-P_A_R[[#This Row],[41+]]</f>
        <v>0</v>
      </c>
      <c r="CK76" s="5">
        <f>P_A_R[[#This Row],[41+]]-P_A_R[[#This Row],[42+]]</f>
        <v>0</v>
      </c>
      <c r="CL76" s="5">
        <f>P_A_R[[#This Row],[42+]]-P_A_R[[#This Row],[43+]]</f>
        <v>0</v>
      </c>
      <c r="CM76" s="5">
        <f>P_A_R[[#This Row],[43+]]-P_A_R[[#This Row],[44+]]</f>
        <v>0</v>
      </c>
      <c r="CN76" s="5">
        <f>P_A_R[[#This Row],[44+]]-P_A_R[[#This Row],[45+]]</f>
        <v>0</v>
      </c>
      <c r="CO76" s="5">
        <f>P_A_R[[#This Row],[45+]]-P_A_R[[#This Row],[46+]]</f>
        <v>0</v>
      </c>
      <c r="CP76" s="5">
        <f>P_A_R[[#This Row],[46+]]-P_A_R[[#This Row],[47+]]</f>
        <v>0</v>
      </c>
      <c r="CQ76" s="5">
        <f>P_A_R[[#This Row],[47+]]-P_A_R[[#This Row],[48+]]</f>
        <v>0</v>
      </c>
      <c r="CR76" s="5">
        <f>P_A_R[[#This Row],[48+]]-P_A_R[[#This Row],[49+]]</f>
        <v>0</v>
      </c>
      <c r="CS76" s="5">
        <f>P_A_R[[#This Row],[49+]]-P_A_R[[#This Row],[50+]]</f>
        <v>0</v>
      </c>
      <c r="CT76" s="5">
        <f>P_A_R[[#This Row],[50+]]-P_A_R[[#This Row],[51+]]</f>
        <v>0</v>
      </c>
      <c r="CU76" s="5">
        <f>P_A_R[[#This Row],[51+]]-P_A_R[[#This Row],[52+]]</f>
        <v>0</v>
      </c>
      <c r="CV76" s="5">
        <f>P_A_R[[#This Row],[52+]]-P_A_R[[#This Row],[53+]]</f>
        <v>0</v>
      </c>
      <c r="CW76" s="5">
        <f>P_A_R[[#This Row],[53+]]-P_A_R[[#This Row],[54+]]</f>
        <v>0</v>
      </c>
      <c r="CX76" s="5">
        <f>P_A_R[[#This Row],[54+]]-P_A_R[[#This Row],[55+]]</f>
        <v>0</v>
      </c>
      <c r="CY76" s="5">
        <f>P_A_R[[#This Row],[55+]]-P_A_R[[#This Row],[56+]]</f>
        <v>0</v>
      </c>
      <c r="CZ76" s="5">
        <f>P_A_R[[#This Row],[56+]]-P_A_R[[#This Row],[57+]]</f>
        <v>0</v>
      </c>
      <c r="DA76" s="5">
        <f>P_A_R[[#This Row],[57+]]-P_A_R[[#This Row],[58+]]</f>
        <v>0</v>
      </c>
      <c r="DB76" s="5">
        <f>P_A_R[[#This Row],[58+]]-P_A_R[[#This Row],[59+]]</f>
        <v>0</v>
      </c>
    </row>
    <row r="77" spans="1:106" x14ac:dyDescent="0.25">
      <c r="A77" s="10">
        <v>22400720</v>
      </c>
      <c r="B77" s="13" t="s">
        <v>77</v>
      </c>
      <c r="C77" s="13" t="s">
        <v>95</v>
      </c>
      <c r="D77" s="11">
        <v>0.8125</v>
      </c>
      <c r="E77" s="9" t="str">
        <f>HYPERLINK("https://www.nba.com/stats/player/1631213/boxscores-traditional", "Tyrese Martin")</f>
        <v>Tyrese Martin</v>
      </c>
      <c r="F77">
        <v>14.4</v>
      </c>
      <c r="G77" s="4">
        <v>3.98</v>
      </c>
      <c r="H77" s="3">
        <v>0.86650000000000005</v>
      </c>
      <c r="I77" s="3">
        <v>0.80234000000000005</v>
      </c>
      <c r="J77" s="3">
        <v>0.72575000000000001</v>
      </c>
      <c r="K77" s="3">
        <v>0.63683000000000001</v>
      </c>
      <c r="L77" s="3">
        <v>0.53983000000000003</v>
      </c>
      <c r="M77" s="3">
        <v>0.44037999999999999</v>
      </c>
      <c r="N77" s="3">
        <v>0.34458</v>
      </c>
      <c r="O77" s="3">
        <v>0.25785000000000002</v>
      </c>
      <c r="P77" s="3">
        <v>0.18406</v>
      </c>
      <c r="Q77" s="3">
        <v>0.12302</v>
      </c>
      <c r="R77" s="3">
        <v>7.9269999999999993E-2</v>
      </c>
      <c r="S77" s="3">
        <v>4.8460000000000003E-2</v>
      </c>
      <c r="T77" s="3">
        <v>2.8070000000000001E-2</v>
      </c>
      <c r="U77" s="3">
        <v>1.5389999999999999E-2</v>
      </c>
      <c r="V77" s="3">
        <v>7.9799999999999992E-3</v>
      </c>
      <c r="W77" s="3">
        <v>3.9100000000000003E-3</v>
      </c>
      <c r="X77" s="3">
        <v>1.81E-3</v>
      </c>
      <c r="Y77" s="3">
        <v>7.6000000000000004E-4</v>
      </c>
      <c r="Z77" s="3">
        <v>3.1E-4</v>
      </c>
      <c r="AA77" s="3">
        <v>1.2E-4</v>
      </c>
      <c r="AB77" s="3">
        <v>4.0000000000000003E-5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5">
        <f>P_A_R[[#This Row],[10+]]-P_A_R[[#This Row],[11+]]</f>
        <v>6.4159999999999995E-2</v>
      </c>
      <c r="BG77" s="5">
        <f>P_A_R[[#This Row],[11+]]-P_A_R[[#This Row],[12+]]</f>
        <v>7.6590000000000047E-2</v>
      </c>
      <c r="BH77" s="5">
        <f>P_A_R[[#This Row],[12+]]-P_A_R[[#This Row],[13+]]</f>
        <v>8.8919999999999999E-2</v>
      </c>
      <c r="BI77" s="5">
        <f>P_A_R[[#This Row],[13+]]-P_A_R[[#This Row],[14+]]</f>
        <v>9.6999999999999975E-2</v>
      </c>
      <c r="BJ77" s="5">
        <f>P_A_R[[#This Row],[14+]]-P_A_R[[#This Row],[15+]]</f>
        <v>9.9450000000000038E-2</v>
      </c>
      <c r="BK77" s="5">
        <f>P_A_R[[#This Row],[15+]]-P_A_R[[#This Row],[16+]]</f>
        <v>9.5799999999999996E-2</v>
      </c>
      <c r="BL77" s="5">
        <f>P_A_R[[#This Row],[16+]]-P_A_R[[#This Row],[17+]]</f>
        <v>8.6729999999999974E-2</v>
      </c>
      <c r="BM77" s="5">
        <f>P_A_R[[#This Row],[17+]]-P_A_R[[#This Row],[18+]]</f>
        <v>7.3790000000000022E-2</v>
      </c>
      <c r="BN77" s="5">
        <f>P_A_R[[#This Row],[18+]]-P_A_R[[#This Row],[19+]]</f>
        <v>6.1039999999999997E-2</v>
      </c>
      <c r="BO77" s="5">
        <f>P_A_R[[#This Row],[19+]]-P_A_R[[#This Row],[20+]]</f>
        <v>4.3750000000000011E-2</v>
      </c>
      <c r="BP77" s="5">
        <f>P_A_R[[#This Row],[20+]]-P_A_R[[#This Row],[21+]]</f>
        <v>3.080999999999999E-2</v>
      </c>
      <c r="BQ77" s="5">
        <f>P_A_R[[#This Row],[21+]]-P_A_R[[#This Row],[22+]]</f>
        <v>2.0390000000000002E-2</v>
      </c>
      <c r="BR77" s="5">
        <f>P_A_R[[#This Row],[22+]]-P_A_R[[#This Row],[23+]]</f>
        <v>1.2680000000000002E-2</v>
      </c>
      <c r="BS77" s="5">
        <f>P_A_R[[#This Row],[23+]]-P_A_R[[#This Row],[24+]]</f>
        <v>7.4099999999999999E-3</v>
      </c>
      <c r="BT77" s="5">
        <f>P_A_R[[#This Row],[24+]]-P_A_R[[#This Row],[25+]]</f>
        <v>4.069999999999999E-3</v>
      </c>
      <c r="BU77" s="5">
        <f>P_A_R[[#This Row],[25+]]-P_A_R[[#This Row],[26+]]</f>
        <v>2.1000000000000003E-3</v>
      </c>
      <c r="BV77" s="5">
        <f>P_A_R[[#This Row],[26+]]-P_A_R[[#This Row],[27+]]</f>
        <v>1.0499999999999999E-3</v>
      </c>
      <c r="BW77" s="5">
        <f>P_A_R[[#This Row],[27+]]-P_A_R[[#This Row],[28+]]</f>
        <v>4.5000000000000004E-4</v>
      </c>
      <c r="BX77" s="5">
        <f>P_A_R[[#This Row],[28+]]-P_A_R[[#This Row],[29+]]</f>
        <v>1.9000000000000001E-4</v>
      </c>
      <c r="BY77" s="5">
        <f>P_A_R[[#This Row],[29+]]-P_A_R[[#This Row],[30+]]</f>
        <v>7.9999999999999993E-5</v>
      </c>
      <c r="BZ77" s="5">
        <f>P_A_R[[#This Row],[30+]]-P_A_R[[#This Row],[31+]]</f>
        <v>4.0000000000000003E-5</v>
      </c>
      <c r="CA77" s="5">
        <f>P_A_R[[#This Row],[31+]]-P_A_R[[#This Row],[32+]]</f>
        <v>0</v>
      </c>
      <c r="CB77" s="5">
        <f>P_A_R[[#This Row],[32+]]-P_A_R[[#This Row],[33+]]</f>
        <v>0</v>
      </c>
      <c r="CC77" s="5">
        <f>P_A_R[[#This Row],[33+]]-P_A_R[[#This Row],[34+]]</f>
        <v>0</v>
      </c>
      <c r="CD77" s="5">
        <f>P_A_R[[#This Row],[34+]]-P_A_R[[#This Row],[35+]]</f>
        <v>0</v>
      </c>
      <c r="CE77" s="5">
        <f>P_A_R[[#This Row],[35+]]-P_A_R[[#This Row],[36+]]</f>
        <v>0</v>
      </c>
      <c r="CF77" s="5">
        <f>P_A_R[[#This Row],[36+]]-P_A_R[[#This Row],[37+]]</f>
        <v>0</v>
      </c>
      <c r="CG77" s="5">
        <f>P_A_R[[#This Row],[37+]]-P_A_R[[#This Row],[38+]]</f>
        <v>0</v>
      </c>
      <c r="CH77" s="5">
        <f>P_A_R[[#This Row],[38+]]-P_A_R[[#This Row],[39+]]</f>
        <v>0</v>
      </c>
      <c r="CI77" s="5">
        <f>P_A_R[[#This Row],[39+]]-P_A_R[[#This Row],[40+]]</f>
        <v>0</v>
      </c>
      <c r="CJ77" s="5">
        <f>P_A_R[[#This Row],[40+]]-P_A_R[[#This Row],[41+]]</f>
        <v>0</v>
      </c>
      <c r="CK77" s="5">
        <f>P_A_R[[#This Row],[41+]]-P_A_R[[#This Row],[42+]]</f>
        <v>0</v>
      </c>
      <c r="CL77" s="5">
        <f>P_A_R[[#This Row],[42+]]-P_A_R[[#This Row],[43+]]</f>
        <v>0</v>
      </c>
      <c r="CM77" s="5">
        <f>P_A_R[[#This Row],[43+]]-P_A_R[[#This Row],[44+]]</f>
        <v>0</v>
      </c>
      <c r="CN77" s="5">
        <f>P_A_R[[#This Row],[44+]]-P_A_R[[#This Row],[45+]]</f>
        <v>0</v>
      </c>
      <c r="CO77" s="5">
        <f>P_A_R[[#This Row],[45+]]-P_A_R[[#This Row],[46+]]</f>
        <v>0</v>
      </c>
      <c r="CP77" s="5">
        <f>P_A_R[[#This Row],[46+]]-P_A_R[[#This Row],[47+]]</f>
        <v>0</v>
      </c>
      <c r="CQ77" s="5">
        <f>P_A_R[[#This Row],[47+]]-P_A_R[[#This Row],[48+]]</f>
        <v>0</v>
      </c>
      <c r="CR77" s="5">
        <f>P_A_R[[#This Row],[48+]]-P_A_R[[#This Row],[49+]]</f>
        <v>0</v>
      </c>
      <c r="CS77" s="5">
        <f>P_A_R[[#This Row],[49+]]-P_A_R[[#This Row],[50+]]</f>
        <v>0</v>
      </c>
      <c r="CT77" s="5">
        <f>P_A_R[[#This Row],[50+]]-P_A_R[[#This Row],[51+]]</f>
        <v>0</v>
      </c>
      <c r="CU77" s="5">
        <f>P_A_R[[#This Row],[51+]]-P_A_R[[#This Row],[52+]]</f>
        <v>0</v>
      </c>
      <c r="CV77" s="5">
        <f>P_A_R[[#This Row],[52+]]-P_A_R[[#This Row],[53+]]</f>
        <v>0</v>
      </c>
      <c r="CW77" s="5">
        <f>P_A_R[[#This Row],[53+]]-P_A_R[[#This Row],[54+]]</f>
        <v>0</v>
      </c>
      <c r="CX77" s="5">
        <f>P_A_R[[#This Row],[54+]]-P_A_R[[#This Row],[55+]]</f>
        <v>0</v>
      </c>
      <c r="CY77" s="5">
        <f>P_A_R[[#This Row],[55+]]-P_A_R[[#This Row],[56+]]</f>
        <v>0</v>
      </c>
      <c r="CZ77" s="5">
        <f>P_A_R[[#This Row],[56+]]-P_A_R[[#This Row],[57+]]</f>
        <v>0</v>
      </c>
      <c r="DA77" s="5">
        <f>P_A_R[[#This Row],[57+]]-P_A_R[[#This Row],[58+]]</f>
        <v>0</v>
      </c>
      <c r="DB77" s="5">
        <f>P_A_R[[#This Row],[58+]]-P_A_R[[#This Row],[59+]]</f>
        <v>0</v>
      </c>
    </row>
    <row r="78" spans="1:106" x14ac:dyDescent="0.25">
      <c r="A78" s="10">
        <v>22400720</v>
      </c>
      <c r="B78" s="13" t="s">
        <v>77</v>
      </c>
      <c r="C78" s="13" t="s">
        <v>95</v>
      </c>
      <c r="D78" s="11">
        <v>0.8125</v>
      </c>
      <c r="E78" s="9" t="str">
        <f>HYPERLINK("https://www.nba.com/stats/player/1641787/boxscores-traditional", "Tosan Evbuomwan")</f>
        <v>Tosan Evbuomwan</v>
      </c>
      <c r="F78">
        <v>16.600000000000001</v>
      </c>
      <c r="G78" s="4">
        <v>7.4459999999999997</v>
      </c>
      <c r="H78" s="3">
        <v>0.81327000000000005</v>
      </c>
      <c r="I78" s="3">
        <v>0.77337</v>
      </c>
      <c r="J78" s="3">
        <v>0.73236999999999997</v>
      </c>
      <c r="K78" s="3">
        <v>0.68439000000000005</v>
      </c>
      <c r="L78" s="3">
        <v>0.63683000000000001</v>
      </c>
      <c r="M78" s="3">
        <v>0.58316999999999997</v>
      </c>
      <c r="N78" s="3">
        <v>0.53188000000000002</v>
      </c>
      <c r="O78" s="3">
        <v>0.48005999999999999</v>
      </c>
      <c r="P78" s="3">
        <v>0.42465000000000003</v>
      </c>
      <c r="Q78" s="3">
        <v>0.37447999999999998</v>
      </c>
      <c r="R78" s="3">
        <v>0.32275999999999999</v>
      </c>
      <c r="S78" s="3">
        <v>0.27760000000000001</v>
      </c>
      <c r="T78" s="3">
        <v>0.23269999999999999</v>
      </c>
      <c r="U78" s="3">
        <v>0.19489000000000001</v>
      </c>
      <c r="V78" s="3">
        <v>0.16109000000000001</v>
      </c>
      <c r="W78" s="3">
        <v>0.12923999999999999</v>
      </c>
      <c r="X78" s="3">
        <v>0.10383000000000001</v>
      </c>
      <c r="Y78" s="3">
        <v>8.0759999999999998E-2</v>
      </c>
      <c r="Z78" s="3">
        <v>6.3009999999999997E-2</v>
      </c>
      <c r="AA78" s="3">
        <v>4.7460000000000002E-2</v>
      </c>
      <c r="AB78" s="3">
        <v>3.5929999999999997E-2</v>
      </c>
      <c r="AC78" s="3">
        <v>2.6800000000000001E-2</v>
      </c>
      <c r="AD78" s="3">
        <v>1.9230000000000001E-2</v>
      </c>
      <c r="AE78" s="3">
        <v>1.3899999999999999E-2</v>
      </c>
      <c r="AF78" s="3">
        <v>9.6399999999999993E-3</v>
      </c>
      <c r="AG78" s="3">
        <v>6.7600000000000004E-3</v>
      </c>
      <c r="AH78" s="3">
        <v>4.5300000000000002E-3</v>
      </c>
      <c r="AI78" s="3">
        <v>3.0699999999999998E-3</v>
      </c>
      <c r="AJ78" s="3">
        <v>2.0500000000000002E-3</v>
      </c>
      <c r="AK78" s="3">
        <v>1.31E-3</v>
      </c>
      <c r="AL78" s="3">
        <v>8.4000000000000003E-4</v>
      </c>
      <c r="AM78" s="3">
        <v>5.1999999999999995E-4</v>
      </c>
      <c r="AN78" s="3">
        <v>3.2000000000000003E-4</v>
      </c>
      <c r="AO78" s="3">
        <v>1.9000000000000001E-4</v>
      </c>
      <c r="AP78" s="3">
        <v>1.2E-4</v>
      </c>
      <c r="AQ78" s="3">
        <v>6.9999999999999994E-5</v>
      </c>
      <c r="AR78" s="3">
        <v>4.0000000000000003E-5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5">
        <f>P_A_R[[#This Row],[10+]]-P_A_R[[#This Row],[11+]]</f>
        <v>3.9900000000000047E-2</v>
      </c>
      <c r="BG78" s="5">
        <f>P_A_R[[#This Row],[11+]]-P_A_R[[#This Row],[12+]]</f>
        <v>4.1000000000000036E-2</v>
      </c>
      <c r="BH78" s="5">
        <f>P_A_R[[#This Row],[12+]]-P_A_R[[#This Row],[13+]]</f>
        <v>4.7979999999999912E-2</v>
      </c>
      <c r="BI78" s="5">
        <f>P_A_R[[#This Row],[13+]]-P_A_R[[#This Row],[14+]]</f>
        <v>4.7560000000000047E-2</v>
      </c>
      <c r="BJ78" s="5">
        <f>P_A_R[[#This Row],[14+]]-P_A_R[[#This Row],[15+]]</f>
        <v>5.3660000000000041E-2</v>
      </c>
      <c r="BK78" s="5">
        <f>P_A_R[[#This Row],[15+]]-P_A_R[[#This Row],[16+]]</f>
        <v>5.1289999999999947E-2</v>
      </c>
      <c r="BL78" s="5">
        <f>P_A_R[[#This Row],[16+]]-P_A_R[[#This Row],[17+]]</f>
        <v>5.1820000000000033E-2</v>
      </c>
      <c r="BM78" s="5">
        <f>P_A_R[[#This Row],[17+]]-P_A_R[[#This Row],[18+]]</f>
        <v>5.5409999999999959E-2</v>
      </c>
      <c r="BN78" s="5">
        <f>P_A_R[[#This Row],[18+]]-P_A_R[[#This Row],[19+]]</f>
        <v>5.0170000000000048E-2</v>
      </c>
      <c r="BO78" s="5">
        <f>P_A_R[[#This Row],[19+]]-P_A_R[[#This Row],[20+]]</f>
        <v>5.1719999999999988E-2</v>
      </c>
      <c r="BP78" s="5">
        <f>P_A_R[[#This Row],[20+]]-P_A_R[[#This Row],[21+]]</f>
        <v>4.5159999999999978E-2</v>
      </c>
      <c r="BQ78" s="5">
        <f>P_A_R[[#This Row],[21+]]-P_A_R[[#This Row],[22+]]</f>
        <v>4.4900000000000023E-2</v>
      </c>
      <c r="BR78" s="5">
        <f>P_A_R[[#This Row],[22+]]-P_A_R[[#This Row],[23+]]</f>
        <v>3.7809999999999983E-2</v>
      </c>
      <c r="BS78" s="5">
        <f>P_A_R[[#This Row],[23+]]-P_A_R[[#This Row],[24+]]</f>
        <v>3.3799999999999997E-2</v>
      </c>
      <c r="BT78" s="5">
        <f>P_A_R[[#This Row],[24+]]-P_A_R[[#This Row],[25+]]</f>
        <v>3.1850000000000017E-2</v>
      </c>
      <c r="BU78" s="5">
        <f>P_A_R[[#This Row],[25+]]-P_A_R[[#This Row],[26+]]</f>
        <v>2.5409999999999988E-2</v>
      </c>
      <c r="BV78" s="5">
        <f>P_A_R[[#This Row],[26+]]-P_A_R[[#This Row],[27+]]</f>
        <v>2.3070000000000007E-2</v>
      </c>
      <c r="BW78" s="5">
        <f>P_A_R[[#This Row],[27+]]-P_A_R[[#This Row],[28+]]</f>
        <v>1.7750000000000002E-2</v>
      </c>
      <c r="BX78" s="5">
        <f>P_A_R[[#This Row],[28+]]-P_A_R[[#This Row],[29+]]</f>
        <v>1.5549999999999994E-2</v>
      </c>
      <c r="BY78" s="5">
        <f>P_A_R[[#This Row],[29+]]-P_A_R[[#This Row],[30+]]</f>
        <v>1.1530000000000006E-2</v>
      </c>
      <c r="BZ78" s="5">
        <f>P_A_R[[#This Row],[30+]]-P_A_R[[#This Row],[31+]]</f>
        <v>9.1299999999999958E-3</v>
      </c>
      <c r="CA78" s="5">
        <f>P_A_R[[#This Row],[31+]]-P_A_R[[#This Row],[32+]]</f>
        <v>7.5700000000000003E-3</v>
      </c>
      <c r="CB78" s="5">
        <f>P_A_R[[#This Row],[32+]]-P_A_R[[#This Row],[33+]]</f>
        <v>5.3300000000000014E-3</v>
      </c>
      <c r="CC78" s="5">
        <f>P_A_R[[#This Row],[33+]]-P_A_R[[#This Row],[34+]]</f>
        <v>4.2599999999999999E-3</v>
      </c>
      <c r="CD78" s="5">
        <f>P_A_R[[#This Row],[34+]]-P_A_R[[#This Row],[35+]]</f>
        <v>2.8799999999999989E-3</v>
      </c>
      <c r="CE78" s="5">
        <f>P_A_R[[#This Row],[35+]]-P_A_R[[#This Row],[36+]]</f>
        <v>2.2300000000000002E-3</v>
      </c>
      <c r="CF78" s="5">
        <f>P_A_R[[#This Row],[36+]]-P_A_R[[#This Row],[37+]]</f>
        <v>1.4600000000000004E-3</v>
      </c>
      <c r="CG78" s="5">
        <f>P_A_R[[#This Row],[37+]]-P_A_R[[#This Row],[38+]]</f>
        <v>1.0199999999999996E-3</v>
      </c>
      <c r="CH78" s="5">
        <f>P_A_R[[#This Row],[38+]]-P_A_R[[#This Row],[39+]]</f>
        <v>7.4000000000000021E-4</v>
      </c>
      <c r="CI78" s="5">
        <f>P_A_R[[#This Row],[39+]]-P_A_R[[#This Row],[40+]]</f>
        <v>4.6999999999999993E-4</v>
      </c>
      <c r="CJ78" s="5">
        <f>P_A_R[[#This Row],[40+]]-P_A_R[[#This Row],[41+]]</f>
        <v>3.2000000000000008E-4</v>
      </c>
      <c r="CK78" s="5">
        <f>P_A_R[[#This Row],[41+]]-P_A_R[[#This Row],[42+]]</f>
        <v>1.9999999999999993E-4</v>
      </c>
      <c r="CL78" s="5">
        <f>P_A_R[[#This Row],[42+]]-P_A_R[[#This Row],[43+]]</f>
        <v>1.3000000000000002E-4</v>
      </c>
      <c r="CM78" s="5">
        <f>P_A_R[[#This Row],[43+]]-P_A_R[[#This Row],[44+]]</f>
        <v>7.0000000000000007E-5</v>
      </c>
      <c r="CN78" s="5">
        <f>P_A_R[[#This Row],[44+]]-P_A_R[[#This Row],[45+]]</f>
        <v>5.0000000000000009E-5</v>
      </c>
      <c r="CO78" s="5">
        <f>P_A_R[[#This Row],[45+]]-P_A_R[[#This Row],[46+]]</f>
        <v>2.9999999999999991E-5</v>
      </c>
      <c r="CP78" s="5">
        <f>P_A_R[[#This Row],[46+]]-P_A_R[[#This Row],[47+]]</f>
        <v>4.0000000000000003E-5</v>
      </c>
      <c r="CQ78" s="5">
        <f>P_A_R[[#This Row],[47+]]-P_A_R[[#This Row],[48+]]</f>
        <v>0</v>
      </c>
      <c r="CR78" s="5">
        <f>P_A_R[[#This Row],[48+]]-P_A_R[[#This Row],[49+]]</f>
        <v>0</v>
      </c>
      <c r="CS78" s="5">
        <f>P_A_R[[#This Row],[49+]]-P_A_R[[#This Row],[50+]]</f>
        <v>0</v>
      </c>
      <c r="CT78" s="5">
        <f>P_A_R[[#This Row],[50+]]-P_A_R[[#This Row],[51+]]</f>
        <v>0</v>
      </c>
      <c r="CU78" s="5">
        <f>P_A_R[[#This Row],[51+]]-P_A_R[[#This Row],[52+]]</f>
        <v>0</v>
      </c>
      <c r="CV78" s="5">
        <f>P_A_R[[#This Row],[52+]]-P_A_R[[#This Row],[53+]]</f>
        <v>0</v>
      </c>
      <c r="CW78" s="5">
        <f>P_A_R[[#This Row],[53+]]-P_A_R[[#This Row],[54+]]</f>
        <v>0</v>
      </c>
      <c r="CX78" s="5">
        <f>P_A_R[[#This Row],[54+]]-P_A_R[[#This Row],[55+]]</f>
        <v>0</v>
      </c>
      <c r="CY78" s="5">
        <f>P_A_R[[#This Row],[55+]]-P_A_R[[#This Row],[56+]]</f>
        <v>0</v>
      </c>
      <c r="CZ78" s="5">
        <f>P_A_R[[#This Row],[56+]]-P_A_R[[#This Row],[57+]]</f>
        <v>0</v>
      </c>
      <c r="DA78" s="5">
        <f>P_A_R[[#This Row],[57+]]-P_A_R[[#This Row],[58+]]</f>
        <v>0</v>
      </c>
      <c r="DB78" s="5">
        <f>P_A_R[[#This Row],[58+]]-P_A_R[[#This Row],[59+]]</f>
        <v>0</v>
      </c>
    </row>
    <row r="79" spans="1:106" x14ac:dyDescent="0.25">
      <c r="A79" s="10">
        <v>22400720</v>
      </c>
      <c r="B79" s="13" t="s">
        <v>77</v>
      </c>
      <c r="C79" s="13" t="s">
        <v>95</v>
      </c>
      <c r="D79" s="11">
        <v>0.8125</v>
      </c>
      <c r="E79" s="9" t="str">
        <f>HYPERLINK("https://www.nba.com/stats/player/1641730/boxscores-traditional", "Noah Clowney")</f>
        <v>Noah Clowney</v>
      </c>
      <c r="F79">
        <v>13.2</v>
      </c>
      <c r="G79" s="4">
        <v>3.7090000000000001</v>
      </c>
      <c r="H79" s="3">
        <v>0.80510999999999999</v>
      </c>
      <c r="I79" s="3">
        <v>0.72240000000000004</v>
      </c>
      <c r="J79" s="3">
        <v>0.62551999999999996</v>
      </c>
      <c r="K79" s="3">
        <v>0.51993999999999996</v>
      </c>
      <c r="L79" s="3">
        <v>0.41293999999999997</v>
      </c>
      <c r="M79" s="3">
        <v>0.31207000000000001</v>
      </c>
      <c r="N79" s="3">
        <v>0.22663</v>
      </c>
      <c r="O79" s="3">
        <v>0.15386</v>
      </c>
      <c r="P79" s="3">
        <v>9.8530000000000006E-2</v>
      </c>
      <c r="Q79" s="3">
        <v>5.9380000000000002E-2</v>
      </c>
      <c r="R79" s="3">
        <v>3.3619999999999997E-2</v>
      </c>
      <c r="S79" s="3">
        <v>1.7860000000000001E-2</v>
      </c>
      <c r="T79" s="3">
        <v>8.8900000000000003E-3</v>
      </c>
      <c r="U79" s="3">
        <v>4.15E-3</v>
      </c>
      <c r="V79" s="3">
        <v>1.81E-3</v>
      </c>
      <c r="W79" s="3">
        <v>7.3999999999999999E-4</v>
      </c>
      <c r="X79" s="3">
        <v>2.7999999999999998E-4</v>
      </c>
      <c r="Y79" s="3">
        <v>1E-4</v>
      </c>
      <c r="Z79" s="3">
        <v>3.0000000000000001E-5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5">
        <f>P_A_R[[#This Row],[10+]]-P_A_R[[#This Row],[11+]]</f>
        <v>8.270999999999995E-2</v>
      </c>
      <c r="BG79" s="5">
        <f>P_A_R[[#This Row],[11+]]-P_A_R[[#This Row],[12+]]</f>
        <v>9.6880000000000077E-2</v>
      </c>
      <c r="BH79" s="5">
        <f>P_A_R[[#This Row],[12+]]-P_A_R[[#This Row],[13+]]</f>
        <v>0.10558000000000001</v>
      </c>
      <c r="BI79" s="5">
        <f>P_A_R[[#This Row],[13+]]-P_A_R[[#This Row],[14+]]</f>
        <v>0.10699999999999998</v>
      </c>
      <c r="BJ79" s="5">
        <f>P_A_R[[#This Row],[14+]]-P_A_R[[#This Row],[15+]]</f>
        <v>0.10086999999999996</v>
      </c>
      <c r="BK79" s="5">
        <f>P_A_R[[#This Row],[15+]]-P_A_R[[#This Row],[16+]]</f>
        <v>8.5440000000000016E-2</v>
      </c>
      <c r="BL79" s="5">
        <f>P_A_R[[#This Row],[16+]]-P_A_R[[#This Row],[17+]]</f>
        <v>7.2770000000000001E-2</v>
      </c>
      <c r="BM79" s="5">
        <f>P_A_R[[#This Row],[17+]]-P_A_R[[#This Row],[18+]]</f>
        <v>5.532999999999999E-2</v>
      </c>
      <c r="BN79" s="5">
        <f>P_A_R[[#This Row],[18+]]-P_A_R[[#This Row],[19+]]</f>
        <v>3.9150000000000004E-2</v>
      </c>
      <c r="BO79" s="5">
        <f>P_A_R[[#This Row],[19+]]-P_A_R[[#This Row],[20+]]</f>
        <v>2.5760000000000005E-2</v>
      </c>
      <c r="BP79" s="5">
        <f>P_A_R[[#This Row],[20+]]-P_A_R[[#This Row],[21+]]</f>
        <v>1.5759999999999996E-2</v>
      </c>
      <c r="BQ79" s="5">
        <f>P_A_R[[#This Row],[21+]]-P_A_R[[#This Row],[22+]]</f>
        <v>8.9700000000000005E-3</v>
      </c>
      <c r="BR79" s="5">
        <f>P_A_R[[#This Row],[22+]]-P_A_R[[#This Row],[23+]]</f>
        <v>4.7400000000000003E-3</v>
      </c>
      <c r="BS79" s="5">
        <f>P_A_R[[#This Row],[23+]]-P_A_R[[#This Row],[24+]]</f>
        <v>2.3400000000000001E-3</v>
      </c>
      <c r="BT79" s="5">
        <f>P_A_R[[#This Row],[24+]]-P_A_R[[#This Row],[25+]]</f>
        <v>1.07E-3</v>
      </c>
      <c r="BU79" s="5">
        <f>P_A_R[[#This Row],[25+]]-P_A_R[[#This Row],[26+]]</f>
        <v>4.6000000000000001E-4</v>
      </c>
      <c r="BV79" s="5">
        <f>P_A_R[[#This Row],[26+]]-P_A_R[[#This Row],[27+]]</f>
        <v>1.7999999999999998E-4</v>
      </c>
      <c r="BW79" s="5">
        <f>P_A_R[[#This Row],[27+]]-P_A_R[[#This Row],[28+]]</f>
        <v>7.0000000000000007E-5</v>
      </c>
      <c r="BX79" s="5">
        <f>P_A_R[[#This Row],[28+]]-P_A_R[[#This Row],[29+]]</f>
        <v>3.0000000000000001E-5</v>
      </c>
      <c r="BY79" s="5">
        <f>P_A_R[[#This Row],[29+]]-P_A_R[[#This Row],[30+]]</f>
        <v>0</v>
      </c>
      <c r="BZ79" s="5">
        <f>P_A_R[[#This Row],[30+]]-P_A_R[[#This Row],[31+]]</f>
        <v>0</v>
      </c>
      <c r="CA79" s="5">
        <f>P_A_R[[#This Row],[31+]]-P_A_R[[#This Row],[32+]]</f>
        <v>0</v>
      </c>
      <c r="CB79" s="5">
        <f>P_A_R[[#This Row],[32+]]-P_A_R[[#This Row],[33+]]</f>
        <v>0</v>
      </c>
      <c r="CC79" s="5">
        <f>P_A_R[[#This Row],[33+]]-P_A_R[[#This Row],[34+]]</f>
        <v>0</v>
      </c>
      <c r="CD79" s="5">
        <f>P_A_R[[#This Row],[34+]]-P_A_R[[#This Row],[35+]]</f>
        <v>0</v>
      </c>
      <c r="CE79" s="5">
        <f>P_A_R[[#This Row],[35+]]-P_A_R[[#This Row],[36+]]</f>
        <v>0</v>
      </c>
      <c r="CF79" s="5">
        <f>P_A_R[[#This Row],[36+]]-P_A_R[[#This Row],[37+]]</f>
        <v>0</v>
      </c>
      <c r="CG79" s="5">
        <f>P_A_R[[#This Row],[37+]]-P_A_R[[#This Row],[38+]]</f>
        <v>0</v>
      </c>
      <c r="CH79" s="5">
        <f>P_A_R[[#This Row],[38+]]-P_A_R[[#This Row],[39+]]</f>
        <v>0</v>
      </c>
      <c r="CI79" s="5">
        <f>P_A_R[[#This Row],[39+]]-P_A_R[[#This Row],[40+]]</f>
        <v>0</v>
      </c>
      <c r="CJ79" s="5">
        <f>P_A_R[[#This Row],[40+]]-P_A_R[[#This Row],[41+]]</f>
        <v>0</v>
      </c>
      <c r="CK79" s="5">
        <f>P_A_R[[#This Row],[41+]]-P_A_R[[#This Row],[42+]]</f>
        <v>0</v>
      </c>
      <c r="CL79" s="5">
        <f>P_A_R[[#This Row],[42+]]-P_A_R[[#This Row],[43+]]</f>
        <v>0</v>
      </c>
      <c r="CM79" s="5">
        <f>P_A_R[[#This Row],[43+]]-P_A_R[[#This Row],[44+]]</f>
        <v>0</v>
      </c>
      <c r="CN79" s="5">
        <f>P_A_R[[#This Row],[44+]]-P_A_R[[#This Row],[45+]]</f>
        <v>0</v>
      </c>
      <c r="CO79" s="5">
        <f>P_A_R[[#This Row],[45+]]-P_A_R[[#This Row],[46+]]</f>
        <v>0</v>
      </c>
      <c r="CP79" s="5">
        <f>P_A_R[[#This Row],[46+]]-P_A_R[[#This Row],[47+]]</f>
        <v>0</v>
      </c>
      <c r="CQ79" s="5">
        <f>P_A_R[[#This Row],[47+]]-P_A_R[[#This Row],[48+]]</f>
        <v>0</v>
      </c>
      <c r="CR79" s="5">
        <f>P_A_R[[#This Row],[48+]]-P_A_R[[#This Row],[49+]]</f>
        <v>0</v>
      </c>
      <c r="CS79" s="5">
        <f>P_A_R[[#This Row],[49+]]-P_A_R[[#This Row],[50+]]</f>
        <v>0</v>
      </c>
      <c r="CT79" s="5">
        <f>P_A_R[[#This Row],[50+]]-P_A_R[[#This Row],[51+]]</f>
        <v>0</v>
      </c>
      <c r="CU79" s="5">
        <f>P_A_R[[#This Row],[51+]]-P_A_R[[#This Row],[52+]]</f>
        <v>0</v>
      </c>
      <c r="CV79" s="5">
        <f>P_A_R[[#This Row],[52+]]-P_A_R[[#This Row],[53+]]</f>
        <v>0</v>
      </c>
      <c r="CW79" s="5">
        <f>P_A_R[[#This Row],[53+]]-P_A_R[[#This Row],[54+]]</f>
        <v>0</v>
      </c>
      <c r="CX79" s="5">
        <f>P_A_R[[#This Row],[54+]]-P_A_R[[#This Row],[55+]]</f>
        <v>0</v>
      </c>
      <c r="CY79" s="5">
        <f>P_A_R[[#This Row],[55+]]-P_A_R[[#This Row],[56+]]</f>
        <v>0</v>
      </c>
      <c r="CZ79" s="5">
        <f>P_A_R[[#This Row],[56+]]-P_A_R[[#This Row],[57+]]</f>
        <v>0</v>
      </c>
      <c r="DA79" s="5">
        <f>P_A_R[[#This Row],[57+]]-P_A_R[[#This Row],[58+]]</f>
        <v>0</v>
      </c>
      <c r="DB79" s="5">
        <f>P_A_R[[#This Row],[58+]]-P_A_R[[#This Row],[59+]]</f>
        <v>0</v>
      </c>
    </row>
    <row r="80" spans="1:106" x14ac:dyDescent="0.25">
      <c r="A80" s="10">
        <v>22400720</v>
      </c>
      <c r="B80" s="13" t="s">
        <v>77</v>
      </c>
      <c r="C80" s="13" t="s">
        <v>95</v>
      </c>
      <c r="D80" s="11">
        <v>0.8125</v>
      </c>
      <c r="E80" s="9" t="str">
        <f>HYPERLINK("https://www.nba.com/stats/player/1630533/boxscores-traditional", "Ziaire Williams")</f>
        <v>Ziaire Williams</v>
      </c>
      <c r="F80">
        <v>15.8</v>
      </c>
      <c r="G80" s="4">
        <v>8.5649999999999995</v>
      </c>
      <c r="H80" s="3">
        <v>0.75175000000000003</v>
      </c>
      <c r="I80" s="3">
        <v>0.71226</v>
      </c>
      <c r="J80" s="3">
        <v>0.67003000000000001</v>
      </c>
      <c r="K80" s="3">
        <v>0.62929999999999997</v>
      </c>
      <c r="L80" s="3">
        <v>0.58316999999999997</v>
      </c>
      <c r="M80" s="3">
        <v>0.53586</v>
      </c>
      <c r="N80" s="3">
        <v>0.49202000000000001</v>
      </c>
      <c r="O80" s="3">
        <v>0.44433</v>
      </c>
      <c r="P80" s="3">
        <v>0.39743000000000001</v>
      </c>
      <c r="Q80" s="3">
        <v>0.35569000000000001</v>
      </c>
      <c r="R80" s="3">
        <v>0.31207000000000001</v>
      </c>
      <c r="S80" s="3">
        <v>0.27093</v>
      </c>
      <c r="T80" s="3">
        <v>0.23576</v>
      </c>
      <c r="U80" s="3">
        <v>0.20044999999999999</v>
      </c>
      <c r="V80" s="3">
        <v>0.16853000000000001</v>
      </c>
      <c r="W80" s="3">
        <v>0.14230999999999999</v>
      </c>
      <c r="X80" s="3">
        <v>0.11702</v>
      </c>
      <c r="Y80" s="3">
        <v>9.5100000000000004E-2</v>
      </c>
      <c r="Z80" s="3">
        <v>7.7799999999999994E-2</v>
      </c>
      <c r="AA80" s="3">
        <v>6.1780000000000002E-2</v>
      </c>
      <c r="AB80" s="3">
        <v>4.8460000000000003E-2</v>
      </c>
      <c r="AC80" s="3">
        <v>3.8359999999999998E-2</v>
      </c>
      <c r="AD80" s="3">
        <v>2.938E-2</v>
      </c>
      <c r="AE80" s="3">
        <v>2.222E-2</v>
      </c>
      <c r="AF80" s="3">
        <v>1.7000000000000001E-2</v>
      </c>
      <c r="AG80" s="3">
        <v>1.255E-2</v>
      </c>
      <c r="AH80" s="3">
        <v>9.1400000000000006E-3</v>
      </c>
      <c r="AI80" s="3">
        <v>6.5700000000000003E-3</v>
      </c>
      <c r="AJ80" s="3">
        <v>4.7999999999999996E-3</v>
      </c>
      <c r="AK80" s="3">
        <v>3.3600000000000001E-3</v>
      </c>
      <c r="AL80" s="3">
        <v>2.33E-3</v>
      </c>
      <c r="AM80" s="3">
        <v>1.64E-3</v>
      </c>
      <c r="AN80" s="3">
        <v>1.1100000000000001E-3</v>
      </c>
      <c r="AO80" s="3">
        <v>7.3999999999999999E-4</v>
      </c>
      <c r="AP80" s="3">
        <v>5.0000000000000001E-4</v>
      </c>
      <c r="AQ80" s="3">
        <v>3.2000000000000003E-4</v>
      </c>
      <c r="AR80" s="3">
        <v>2.1000000000000001E-4</v>
      </c>
      <c r="AS80" s="3">
        <v>1.3999999999999999E-4</v>
      </c>
      <c r="AT80" s="3">
        <v>8.0000000000000007E-5</v>
      </c>
      <c r="AU80" s="3">
        <v>5.0000000000000002E-5</v>
      </c>
      <c r="AV80" s="3">
        <v>3.0000000000000001E-5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5">
        <f>P_A_R[[#This Row],[10+]]-P_A_R[[#This Row],[11+]]</f>
        <v>3.9490000000000025E-2</v>
      </c>
      <c r="BG80" s="5">
        <f>P_A_R[[#This Row],[11+]]-P_A_R[[#This Row],[12+]]</f>
        <v>4.222999999999999E-2</v>
      </c>
      <c r="BH80" s="5">
        <f>P_A_R[[#This Row],[12+]]-P_A_R[[#This Row],[13+]]</f>
        <v>4.0730000000000044E-2</v>
      </c>
      <c r="BI80" s="5">
        <f>P_A_R[[#This Row],[13+]]-P_A_R[[#This Row],[14+]]</f>
        <v>4.6130000000000004E-2</v>
      </c>
      <c r="BJ80" s="5">
        <f>P_A_R[[#This Row],[14+]]-P_A_R[[#This Row],[15+]]</f>
        <v>4.7309999999999963E-2</v>
      </c>
      <c r="BK80" s="5">
        <f>P_A_R[[#This Row],[15+]]-P_A_R[[#This Row],[16+]]</f>
        <v>4.383999999999999E-2</v>
      </c>
      <c r="BL80" s="5">
        <f>P_A_R[[#This Row],[16+]]-P_A_R[[#This Row],[17+]]</f>
        <v>4.769000000000001E-2</v>
      </c>
      <c r="BM80" s="5">
        <f>P_A_R[[#This Row],[17+]]-P_A_R[[#This Row],[18+]]</f>
        <v>4.6899999999999997E-2</v>
      </c>
      <c r="BN80" s="5">
        <f>P_A_R[[#This Row],[18+]]-P_A_R[[#This Row],[19+]]</f>
        <v>4.1739999999999999E-2</v>
      </c>
      <c r="BO80" s="5">
        <f>P_A_R[[#This Row],[19+]]-P_A_R[[#This Row],[20+]]</f>
        <v>4.3619999999999992E-2</v>
      </c>
      <c r="BP80" s="5">
        <f>P_A_R[[#This Row],[20+]]-P_A_R[[#This Row],[21+]]</f>
        <v>4.114000000000001E-2</v>
      </c>
      <c r="BQ80" s="5">
        <f>P_A_R[[#This Row],[21+]]-P_A_R[[#This Row],[22+]]</f>
        <v>3.5170000000000007E-2</v>
      </c>
      <c r="BR80" s="5">
        <f>P_A_R[[#This Row],[22+]]-P_A_R[[#This Row],[23+]]</f>
        <v>3.5310000000000008E-2</v>
      </c>
      <c r="BS80" s="5">
        <f>P_A_R[[#This Row],[23+]]-P_A_R[[#This Row],[24+]]</f>
        <v>3.1919999999999976E-2</v>
      </c>
      <c r="BT80" s="5">
        <f>P_A_R[[#This Row],[24+]]-P_A_R[[#This Row],[25+]]</f>
        <v>2.6220000000000021E-2</v>
      </c>
      <c r="BU80" s="5">
        <f>P_A_R[[#This Row],[25+]]-P_A_R[[#This Row],[26+]]</f>
        <v>2.5289999999999993E-2</v>
      </c>
      <c r="BV80" s="5">
        <f>P_A_R[[#This Row],[26+]]-P_A_R[[#This Row],[27+]]</f>
        <v>2.1919999999999995E-2</v>
      </c>
      <c r="BW80" s="5">
        <f>P_A_R[[#This Row],[27+]]-P_A_R[[#This Row],[28+]]</f>
        <v>1.730000000000001E-2</v>
      </c>
      <c r="BX80" s="5">
        <f>P_A_R[[#This Row],[28+]]-P_A_R[[#This Row],[29+]]</f>
        <v>1.6019999999999993E-2</v>
      </c>
      <c r="BY80" s="5">
        <f>P_A_R[[#This Row],[29+]]-P_A_R[[#This Row],[30+]]</f>
        <v>1.3319999999999999E-2</v>
      </c>
      <c r="BZ80" s="5">
        <f>P_A_R[[#This Row],[30+]]-P_A_R[[#This Row],[31+]]</f>
        <v>1.0100000000000005E-2</v>
      </c>
      <c r="CA80" s="5">
        <f>P_A_R[[#This Row],[31+]]-P_A_R[[#This Row],[32+]]</f>
        <v>8.9799999999999984E-3</v>
      </c>
      <c r="CB80" s="5">
        <f>P_A_R[[#This Row],[32+]]-P_A_R[[#This Row],[33+]]</f>
        <v>7.1599999999999997E-3</v>
      </c>
      <c r="CC80" s="5">
        <f>P_A_R[[#This Row],[33+]]-P_A_R[[#This Row],[34+]]</f>
        <v>5.2199999999999989E-3</v>
      </c>
      <c r="CD80" s="5">
        <f>P_A_R[[#This Row],[34+]]-P_A_R[[#This Row],[35+]]</f>
        <v>4.4500000000000008E-3</v>
      </c>
      <c r="CE80" s="5">
        <f>P_A_R[[#This Row],[35+]]-P_A_R[[#This Row],[36+]]</f>
        <v>3.4099999999999998E-3</v>
      </c>
      <c r="CF80" s="5">
        <f>P_A_R[[#This Row],[36+]]-P_A_R[[#This Row],[37+]]</f>
        <v>2.5700000000000002E-3</v>
      </c>
      <c r="CG80" s="5">
        <f>P_A_R[[#This Row],[37+]]-P_A_R[[#This Row],[38+]]</f>
        <v>1.7700000000000007E-3</v>
      </c>
      <c r="CH80" s="5">
        <f>P_A_R[[#This Row],[38+]]-P_A_R[[#This Row],[39+]]</f>
        <v>1.4399999999999994E-3</v>
      </c>
      <c r="CI80" s="5">
        <f>P_A_R[[#This Row],[39+]]-P_A_R[[#This Row],[40+]]</f>
        <v>1.0300000000000001E-3</v>
      </c>
      <c r="CJ80" s="5">
        <f>P_A_R[[#This Row],[40+]]-P_A_R[[#This Row],[41+]]</f>
        <v>6.9000000000000008E-4</v>
      </c>
      <c r="CK80" s="5">
        <f>P_A_R[[#This Row],[41+]]-P_A_R[[#This Row],[42+]]</f>
        <v>5.2999999999999987E-4</v>
      </c>
      <c r="CL80" s="5">
        <f>P_A_R[[#This Row],[42+]]-P_A_R[[#This Row],[43+]]</f>
        <v>3.700000000000001E-4</v>
      </c>
      <c r="CM80" s="5">
        <f>P_A_R[[#This Row],[43+]]-P_A_R[[#This Row],[44+]]</f>
        <v>2.3999999999999998E-4</v>
      </c>
      <c r="CN80" s="5">
        <f>P_A_R[[#This Row],[44+]]-P_A_R[[#This Row],[45+]]</f>
        <v>1.7999999999999998E-4</v>
      </c>
      <c r="CO80" s="5">
        <f>P_A_R[[#This Row],[45+]]-P_A_R[[#This Row],[46+]]</f>
        <v>1.1000000000000002E-4</v>
      </c>
      <c r="CP80" s="5">
        <f>P_A_R[[#This Row],[46+]]-P_A_R[[#This Row],[47+]]</f>
        <v>7.0000000000000021E-5</v>
      </c>
      <c r="CQ80" s="5">
        <f>P_A_R[[#This Row],[47+]]-P_A_R[[#This Row],[48+]]</f>
        <v>5.9999999999999981E-5</v>
      </c>
      <c r="CR80" s="5">
        <f>P_A_R[[#This Row],[48+]]-P_A_R[[#This Row],[49+]]</f>
        <v>3.0000000000000004E-5</v>
      </c>
      <c r="CS80" s="5">
        <f>P_A_R[[#This Row],[49+]]-P_A_R[[#This Row],[50+]]</f>
        <v>2.0000000000000002E-5</v>
      </c>
      <c r="CT80" s="5">
        <f>P_A_R[[#This Row],[50+]]-P_A_R[[#This Row],[51+]]</f>
        <v>3.0000000000000001E-5</v>
      </c>
      <c r="CU80" s="5">
        <f>P_A_R[[#This Row],[51+]]-P_A_R[[#This Row],[52+]]</f>
        <v>0</v>
      </c>
      <c r="CV80" s="5">
        <f>P_A_R[[#This Row],[52+]]-P_A_R[[#This Row],[53+]]</f>
        <v>0</v>
      </c>
      <c r="CW80" s="5">
        <f>P_A_R[[#This Row],[53+]]-P_A_R[[#This Row],[54+]]</f>
        <v>0</v>
      </c>
      <c r="CX80" s="5">
        <f>P_A_R[[#This Row],[54+]]-P_A_R[[#This Row],[55+]]</f>
        <v>0</v>
      </c>
      <c r="CY80" s="5">
        <f>P_A_R[[#This Row],[55+]]-P_A_R[[#This Row],[56+]]</f>
        <v>0</v>
      </c>
      <c r="CZ80" s="5">
        <f>P_A_R[[#This Row],[56+]]-P_A_R[[#This Row],[57+]]</f>
        <v>0</v>
      </c>
      <c r="DA80" s="5">
        <f>P_A_R[[#This Row],[57+]]-P_A_R[[#This Row],[58+]]</f>
        <v>0</v>
      </c>
      <c r="DB80" s="5">
        <f>P_A_R[[#This Row],[58+]]-P_A_R[[#This Row],[59+]]</f>
        <v>0</v>
      </c>
    </row>
    <row r="81" spans="1:106" x14ac:dyDescent="0.25">
      <c r="A81" s="10">
        <v>22400720</v>
      </c>
      <c r="B81" s="13" t="s">
        <v>77</v>
      </c>
      <c r="C81" s="13" t="s">
        <v>95</v>
      </c>
      <c r="D81" s="11">
        <v>0.8125</v>
      </c>
      <c r="E81" s="9" t="str">
        <f>HYPERLINK("https://www.nba.com/stats/player/1641727/boxscores-traditional", "Dariq Whitehead")</f>
        <v>Dariq Whitehead</v>
      </c>
      <c r="F81">
        <v>12.67</v>
      </c>
      <c r="G81" s="4">
        <v>7.4089999999999998</v>
      </c>
      <c r="H81" s="3">
        <v>0.64058000000000004</v>
      </c>
      <c r="I81" s="3">
        <v>0.59094999999999998</v>
      </c>
      <c r="J81" s="3">
        <v>0.53586</v>
      </c>
      <c r="K81" s="3">
        <v>0.48404999999999998</v>
      </c>
      <c r="L81" s="3">
        <v>0.42858000000000002</v>
      </c>
      <c r="M81" s="3">
        <v>0.37828000000000001</v>
      </c>
      <c r="N81" s="3">
        <v>0.32635999999999998</v>
      </c>
      <c r="O81" s="3">
        <v>0.28095999999999999</v>
      </c>
      <c r="P81" s="3">
        <v>0.23576</v>
      </c>
      <c r="Q81" s="3">
        <v>0.19766</v>
      </c>
      <c r="R81" s="3">
        <v>0.16109000000000001</v>
      </c>
      <c r="S81" s="3">
        <v>0.13136</v>
      </c>
      <c r="T81" s="3">
        <v>0.10383000000000001</v>
      </c>
      <c r="U81" s="3">
        <v>8.226E-2</v>
      </c>
      <c r="V81" s="3">
        <v>6.3009999999999997E-2</v>
      </c>
      <c r="W81" s="3">
        <v>4.8460000000000003E-2</v>
      </c>
      <c r="X81" s="3">
        <v>3.5929999999999997E-2</v>
      </c>
      <c r="Y81" s="3">
        <v>2.6800000000000001E-2</v>
      </c>
      <c r="Z81" s="3">
        <v>1.9230000000000001E-2</v>
      </c>
      <c r="AA81" s="3">
        <v>1.3899999999999999E-2</v>
      </c>
      <c r="AB81" s="3">
        <v>9.6399999999999993E-3</v>
      </c>
      <c r="AC81" s="3">
        <v>6.7600000000000004E-3</v>
      </c>
      <c r="AD81" s="3">
        <v>4.5300000000000002E-3</v>
      </c>
      <c r="AE81" s="3">
        <v>3.0699999999999998E-3</v>
      </c>
      <c r="AF81" s="3">
        <v>1.99E-3</v>
      </c>
      <c r="AG81" s="3">
        <v>1.31E-3</v>
      </c>
      <c r="AH81" s="3">
        <v>8.1999999999999998E-4</v>
      </c>
      <c r="AI81" s="3">
        <v>5.1999999999999995E-4</v>
      </c>
      <c r="AJ81" s="3">
        <v>3.1E-4</v>
      </c>
      <c r="AK81" s="3">
        <v>1.9000000000000001E-4</v>
      </c>
      <c r="AL81" s="3">
        <v>1.1E-4</v>
      </c>
      <c r="AM81" s="3">
        <v>6.9999999999999994E-5</v>
      </c>
      <c r="AN81" s="3">
        <v>4.0000000000000003E-5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5">
        <f>P_A_R[[#This Row],[10+]]-P_A_R[[#This Row],[11+]]</f>
        <v>4.9630000000000063E-2</v>
      </c>
      <c r="BG81" s="5">
        <f>P_A_R[[#This Row],[11+]]-P_A_R[[#This Row],[12+]]</f>
        <v>5.5089999999999972E-2</v>
      </c>
      <c r="BH81" s="5">
        <f>P_A_R[[#This Row],[12+]]-P_A_R[[#This Row],[13+]]</f>
        <v>5.1810000000000023E-2</v>
      </c>
      <c r="BI81" s="5">
        <f>P_A_R[[#This Row],[13+]]-P_A_R[[#This Row],[14+]]</f>
        <v>5.5469999999999964E-2</v>
      </c>
      <c r="BJ81" s="5">
        <f>P_A_R[[#This Row],[14+]]-P_A_R[[#This Row],[15+]]</f>
        <v>5.0300000000000011E-2</v>
      </c>
      <c r="BK81" s="5">
        <f>P_A_R[[#This Row],[15+]]-P_A_R[[#This Row],[16+]]</f>
        <v>5.1920000000000022E-2</v>
      </c>
      <c r="BL81" s="5">
        <f>P_A_R[[#This Row],[16+]]-P_A_R[[#This Row],[17+]]</f>
        <v>4.5399999999999996E-2</v>
      </c>
      <c r="BM81" s="5">
        <f>P_A_R[[#This Row],[17+]]-P_A_R[[#This Row],[18+]]</f>
        <v>4.519999999999999E-2</v>
      </c>
      <c r="BN81" s="5">
        <f>P_A_R[[#This Row],[18+]]-P_A_R[[#This Row],[19+]]</f>
        <v>3.8099999999999995E-2</v>
      </c>
      <c r="BO81" s="5">
        <f>P_A_R[[#This Row],[19+]]-P_A_R[[#This Row],[20+]]</f>
        <v>3.6569999999999991E-2</v>
      </c>
      <c r="BP81" s="5">
        <f>P_A_R[[#This Row],[20+]]-P_A_R[[#This Row],[21+]]</f>
        <v>2.9730000000000006E-2</v>
      </c>
      <c r="BQ81" s="5">
        <f>P_A_R[[#This Row],[21+]]-P_A_R[[#This Row],[22+]]</f>
        <v>2.7529999999999999E-2</v>
      </c>
      <c r="BR81" s="5">
        <f>P_A_R[[#This Row],[22+]]-P_A_R[[#This Row],[23+]]</f>
        <v>2.1570000000000006E-2</v>
      </c>
      <c r="BS81" s="5">
        <f>P_A_R[[#This Row],[23+]]-P_A_R[[#This Row],[24+]]</f>
        <v>1.9250000000000003E-2</v>
      </c>
      <c r="BT81" s="5">
        <f>P_A_R[[#This Row],[24+]]-P_A_R[[#This Row],[25+]]</f>
        <v>1.4549999999999993E-2</v>
      </c>
      <c r="BU81" s="5">
        <f>P_A_R[[#This Row],[25+]]-P_A_R[[#This Row],[26+]]</f>
        <v>1.2530000000000006E-2</v>
      </c>
      <c r="BV81" s="5">
        <f>P_A_R[[#This Row],[26+]]-P_A_R[[#This Row],[27+]]</f>
        <v>9.1299999999999958E-3</v>
      </c>
      <c r="BW81" s="5">
        <f>P_A_R[[#This Row],[27+]]-P_A_R[[#This Row],[28+]]</f>
        <v>7.5700000000000003E-3</v>
      </c>
      <c r="BX81" s="5">
        <f>P_A_R[[#This Row],[28+]]-P_A_R[[#This Row],[29+]]</f>
        <v>5.3300000000000014E-3</v>
      </c>
      <c r="BY81" s="5">
        <f>P_A_R[[#This Row],[29+]]-P_A_R[[#This Row],[30+]]</f>
        <v>4.2599999999999999E-3</v>
      </c>
      <c r="BZ81" s="5">
        <f>P_A_R[[#This Row],[30+]]-P_A_R[[#This Row],[31+]]</f>
        <v>2.8799999999999989E-3</v>
      </c>
      <c r="CA81" s="5">
        <f>P_A_R[[#This Row],[31+]]-P_A_R[[#This Row],[32+]]</f>
        <v>2.2300000000000002E-3</v>
      </c>
      <c r="CB81" s="5">
        <f>P_A_R[[#This Row],[32+]]-P_A_R[[#This Row],[33+]]</f>
        <v>1.4600000000000004E-3</v>
      </c>
      <c r="CC81" s="5">
        <f>P_A_R[[#This Row],[33+]]-P_A_R[[#This Row],[34+]]</f>
        <v>1.0799999999999998E-3</v>
      </c>
      <c r="CD81" s="5">
        <f>P_A_R[[#This Row],[34+]]-P_A_R[[#This Row],[35+]]</f>
        <v>6.8000000000000005E-4</v>
      </c>
      <c r="CE81" s="5">
        <f>P_A_R[[#This Row],[35+]]-P_A_R[[#This Row],[36+]]</f>
        <v>4.8999999999999998E-4</v>
      </c>
      <c r="CF81" s="5">
        <f>P_A_R[[#This Row],[36+]]-P_A_R[[#This Row],[37+]]</f>
        <v>3.0000000000000003E-4</v>
      </c>
      <c r="CG81" s="5">
        <f>P_A_R[[#This Row],[37+]]-P_A_R[[#This Row],[38+]]</f>
        <v>2.0999999999999995E-4</v>
      </c>
      <c r="CH81" s="5">
        <f>P_A_R[[#This Row],[38+]]-P_A_R[[#This Row],[39+]]</f>
        <v>1.1999999999999999E-4</v>
      </c>
      <c r="CI81" s="5">
        <f>P_A_R[[#This Row],[39+]]-P_A_R[[#This Row],[40+]]</f>
        <v>8.0000000000000007E-5</v>
      </c>
      <c r="CJ81" s="5">
        <f>P_A_R[[#This Row],[40+]]-P_A_R[[#This Row],[41+]]</f>
        <v>4.000000000000001E-5</v>
      </c>
      <c r="CK81" s="5">
        <f>P_A_R[[#This Row],[41+]]-P_A_R[[#This Row],[42+]]</f>
        <v>2.9999999999999991E-5</v>
      </c>
      <c r="CL81" s="5">
        <f>P_A_R[[#This Row],[42+]]-P_A_R[[#This Row],[43+]]</f>
        <v>4.0000000000000003E-5</v>
      </c>
      <c r="CM81" s="5">
        <f>P_A_R[[#This Row],[43+]]-P_A_R[[#This Row],[44+]]</f>
        <v>0</v>
      </c>
      <c r="CN81" s="5">
        <f>P_A_R[[#This Row],[44+]]-P_A_R[[#This Row],[45+]]</f>
        <v>0</v>
      </c>
      <c r="CO81" s="5">
        <f>P_A_R[[#This Row],[45+]]-P_A_R[[#This Row],[46+]]</f>
        <v>0</v>
      </c>
      <c r="CP81" s="5">
        <f>P_A_R[[#This Row],[46+]]-P_A_R[[#This Row],[47+]]</f>
        <v>0</v>
      </c>
      <c r="CQ81" s="5">
        <f>P_A_R[[#This Row],[47+]]-P_A_R[[#This Row],[48+]]</f>
        <v>0</v>
      </c>
      <c r="CR81" s="5">
        <f>P_A_R[[#This Row],[48+]]-P_A_R[[#This Row],[49+]]</f>
        <v>0</v>
      </c>
      <c r="CS81" s="5">
        <f>P_A_R[[#This Row],[49+]]-P_A_R[[#This Row],[50+]]</f>
        <v>0</v>
      </c>
      <c r="CT81" s="5">
        <f>P_A_R[[#This Row],[50+]]-P_A_R[[#This Row],[51+]]</f>
        <v>0</v>
      </c>
      <c r="CU81" s="5">
        <f>P_A_R[[#This Row],[51+]]-P_A_R[[#This Row],[52+]]</f>
        <v>0</v>
      </c>
      <c r="CV81" s="5">
        <f>P_A_R[[#This Row],[52+]]-P_A_R[[#This Row],[53+]]</f>
        <v>0</v>
      </c>
      <c r="CW81" s="5">
        <f>P_A_R[[#This Row],[53+]]-P_A_R[[#This Row],[54+]]</f>
        <v>0</v>
      </c>
      <c r="CX81" s="5">
        <f>P_A_R[[#This Row],[54+]]-P_A_R[[#This Row],[55+]]</f>
        <v>0</v>
      </c>
      <c r="CY81" s="5">
        <f>P_A_R[[#This Row],[55+]]-P_A_R[[#This Row],[56+]]</f>
        <v>0</v>
      </c>
      <c r="CZ81" s="5">
        <f>P_A_R[[#This Row],[56+]]-P_A_R[[#This Row],[57+]]</f>
        <v>0</v>
      </c>
      <c r="DA81" s="5">
        <f>P_A_R[[#This Row],[57+]]-P_A_R[[#This Row],[58+]]</f>
        <v>0</v>
      </c>
      <c r="DB81" s="5">
        <f>P_A_R[[#This Row],[58+]]-P_A_R[[#This Row],[59+]]</f>
        <v>0</v>
      </c>
    </row>
    <row r="82" spans="1:106" x14ac:dyDescent="0.25">
      <c r="A82" s="10">
        <v>22400720</v>
      </c>
      <c r="B82" s="13" t="s">
        <v>95</v>
      </c>
      <c r="C82" s="13" t="s">
        <v>77</v>
      </c>
      <c r="D82" s="11">
        <v>0.8125</v>
      </c>
      <c r="E82" s="9" t="str">
        <f>HYPERLINK("https://www.nba.com/stats/player/1642259/boxscores-traditional", "Alexandre Sarr")</f>
        <v>Alexandre Sarr</v>
      </c>
      <c r="F82">
        <v>20</v>
      </c>
      <c r="G82" s="4">
        <v>4</v>
      </c>
      <c r="H82" s="3">
        <v>0.99378999999999995</v>
      </c>
      <c r="I82" s="3">
        <v>0.98777999999999999</v>
      </c>
      <c r="J82" s="3">
        <v>0.97724999999999995</v>
      </c>
      <c r="K82" s="3">
        <v>0.95994000000000002</v>
      </c>
      <c r="L82" s="3">
        <v>0.93318999999999996</v>
      </c>
      <c r="M82" s="3">
        <v>0.89434999999999998</v>
      </c>
      <c r="N82" s="3">
        <v>0.84133999999999998</v>
      </c>
      <c r="O82" s="3">
        <v>0.77337</v>
      </c>
      <c r="P82" s="3">
        <v>0.69145999999999996</v>
      </c>
      <c r="Q82" s="3">
        <v>0.59870999999999996</v>
      </c>
      <c r="R82" s="3">
        <v>0.5</v>
      </c>
      <c r="S82" s="3">
        <v>0.40128999999999998</v>
      </c>
      <c r="T82" s="3">
        <v>0.30853999999999998</v>
      </c>
      <c r="U82" s="3">
        <v>0.22663</v>
      </c>
      <c r="V82" s="3">
        <v>0.15866</v>
      </c>
      <c r="W82" s="3">
        <v>0.10564999999999999</v>
      </c>
      <c r="X82" s="3">
        <v>6.6809999999999994E-2</v>
      </c>
      <c r="Y82" s="3">
        <v>4.0059999999999998E-2</v>
      </c>
      <c r="Z82" s="3">
        <v>2.2749999999999999E-2</v>
      </c>
      <c r="AA82" s="3">
        <v>1.222E-2</v>
      </c>
      <c r="AB82" s="3">
        <v>6.2100000000000002E-3</v>
      </c>
      <c r="AC82" s="3">
        <v>2.98E-3</v>
      </c>
      <c r="AD82" s="3">
        <v>1.3500000000000001E-3</v>
      </c>
      <c r="AE82" s="3">
        <v>5.8E-4</v>
      </c>
      <c r="AF82" s="3">
        <v>2.3000000000000001E-4</v>
      </c>
      <c r="AG82" s="3">
        <v>9.0000000000000006E-5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5">
        <f>P_A_R[[#This Row],[10+]]-P_A_R[[#This Row],[11+]]</f>
        <v>6.0099999999999598E-3</v>
      </c>
      <c r="BG82" s="5">
        <f>P_A_R[[#This Row],[11+]]-P_A_R[[#This Row],[12+]]</f>
        <v>1.0530000000000039E-2</v>
      </c>
      <c r="BH82" s="5">
        <f>P_A_R[[#This Row],[12+]]-P_A_R[[#This Row],[13+]]</f>
        <v>1.7309999999999937E-2</v>
      </c>
      <c r="BI82" s="5">
        <f>P_A_R[[#This Row],[13+]]-P_A_R[[#This Row],[14+]]</f>
        <v>2.6750000000000052E-2</v>
      </c>
      <c r="BJ82" s="5">
        <f>P_A_R[[#This Row],[14+]]-P_A_R[[#This Row],[15+]]</f>
        <v>3.8839999999999986E-2</v>
      </c>
      <c r="BK82" s="5">
        <f>P_A_R[[#This Row],[15+]]-P_A_R[[#This Row],[16+]]</f>
        <v>5.3010000000000002E-2</v>
      </c>
      <c r="BL82" s="5">
        <f>P_A_R[[#This Row],[16+]]-P_A_R[[#This Row],[17+]]</f>
        <v>6.7969999999999975E-2</v>
      </c>
      <c r="BM82" s="5">
        <f>P_A_R[[#This Row],[17+]]-P_A_R[[#This Row],[18+]]</f>
        <v>8.1910000000000038E-2</v>
      </c>
      <c r="BN82" s="5">
        <f>P_A_R[[#This Row],[18+]]-P_A_R[[#This Row],[19+]]</f>
        <v>9.2749999999999999E-2</v>
      </c>
      <c r="BO82" s="5">
        <f>P_A_R[[#This Row],[19+]]-P_A_R[[#This Row],[20+]]</f>
        <v>9.8709999999999964E-2</v>
      </c>
      <c r="BP82" s="5">
        <f>P_A_R[[#This Row],[20+]]-P_A_R[[#This Row],[21+]]</f>
        <v>9.871000000000002E-2</v>
      </c>
      <c r="BQ82" s="5">
        <f>P_A_R[[#This Row],[21+]]-P_A_R[[#This Row],[22+]]</f>
        <v>9.2749999999999999E-2</v>
      </c>
      <c r="BR82" s="5">
        <f>P_A_R[[#This Row],[22+]]-P_A_R[[#This Row],[23+]]</f>
        <v>8.1909999999999983E-2</v>
      </c>
      <c r="BS82" s="5">
        <f>P_A_R[[#This Row],[23+]]-P_A_R[[#This Row],[24+]]</f>
        <v>6.7970000000000003E-2</v>
      </c>
      <c r="BT82" s="5">
        <f>P_A_R[[#This Row],[24+]]-P_A_R[[#This Row],[25+]]</f>
        <v>5.3010000000000002E-2</v>
      </c>
      <c r="BU82" s="5">
        <f>P_A_R[[#This Row],[25+]]-P_A_R[[#This Row],[26+]]</f>
        <v>3.884E-2</v>
      </c>
      <c r="BV82" s="5">
        <f>P_A_R[[#This Row],[26+]]-P_A_R[[#This Row],[27+]]</f>
        <v>2.6749999999999996E-2</v>
      </c>
      <c r="BW82" s="5">
        <f>P_A_R[[#This Row],[27+]]-P_A_R[[#This Row],[28+]]</f>
        <v>1.7309999999999999E-2</v>
      </c>
      <c r="BX82" s="5">
        <f>P_A_R[[#This Row],[28+]]-P_A_R[[#This Row],[29+]]</f>
        <v>1.0529999999999999E-2</v>
      </c>
      <c r="BY82" s="5">
        <f>P_A_R[[#This Row],[29+]]-P_A_R[[#This Row],[30+]]</f>
        <v>6.0099999999999997E-3</v>
      </c>
      <c r="BZ82" s="5">
        <f>P_A_R[[#This Row],[30+]]-P_A_R[[#This Row],[31+]]</f>
        <v>3.2300000000000002E-3</v>
      </c>
      <c r="CA82" s="5">
        <f>P_A_R[[#This Row],[31+]]-P_A_R[[#This Row],[32+]]</f>
        <v>1.6299999999999999E-3</v>
      </c>
      <c r="CB82" s="5">
        <f>P_A_R[[#This Row],[32+]]-P_A_R[[#This Row],[33+]]</f>
        <v>7.7000000000000007E-4</v>
      </c>
      <c r="CC82" s="5">
        <f>P_A_R[[#This Row],[33+]]-P_A_R[[#This Row],[34+]]</f>
        <v>3.5E-4</v>
      </c>
      <c r="CD82" s="5">
        <f>P_A_R[[#This Row],[34+]]-P_A_R[[#This Row],[35+]]</f>
        <v>1.3999999999999999E-4</v>
      </c>
      <c r="CE82" s="5">
        <f>P_A_R[[#This Row],[35+]]-P_A_R[[#This Row],[36+]]</f>
        <v>9.0000000000000006E-5</v>
      </c>
      <c r="CF82" s="5">
        <f>P_A_R[[#This Row],[36+]]-P_A_R[[#This Row],[37+]]</f>
        <v>0</v>
      </c>
      <c r="CG82" s="5">
        <f>P_A_R[[#This Row],[37+]]-P_A_R[[#This Row],[38+]]</f>
        <v>0</v>
      </c>
      <c r="CH82" s="5">
        <f>P_A_R[[#This Row],[38+]]-P_A_R[[#This Row],[39+]]</f>
        <v>0</v>
      </c>
      <c r="CI82" s="5">
        <f>P_A_R[[#This Row],[39+]]-P_A_R[[#This Row],[40+]]</f>
        <v>0</v>
      </c>
      <c r="CJ82" s="5">
        <f>P_A_R[[#This Row],[40+]]-P_A_R[[#This Row],[41+]]</f>
        <v>0</v>
      </c>
      <c r="CK82" s="5">
        <f>P_A_R[[#This Row],[41+]]-P_A_R[[#This Row],[42+]]</f>
        <v>0</v>
      </c>
      <c r="CL82" s="5">
        <f>P_A_R[[#This Row],[42+]]-P_A_R[[#This Row],[43+]]</f>
        <v>0</v>
      </c>
      <c r="CM82" s="5">
        <f>P_A_R[[#This Row],[43+]]-P_A_R[[#This Row],[44+]]</f>
        <v>0</v>
      </c>
      <c r="CN82" s="5">
        <f>P_A_R[[#This Row],[44+]]-P_A_R[[#This Row],[45+]]</f>
        <v>0</v>
      </c>
      <c r="CO82" s="5">
        <f>P_A_R[[#This Row],[45+]]-P_A_R[[#This Row],[46+]]</f>
        <v>0</v>
      </c>
      <c r="CP82" s="5">
        <f>P_A_R[[#This Row],[46+]]-P_A_R[[#This Row],[47+]]</f>
        <v>0</v>
      </c>
      <c r="CQ82" s="5">
        <f>P_A_R[[#This Row],[47+]]-P_A_R[[#This Row],[48+]]</f>
        <v>0</v>
      </c>
      <c r="CR82" s="5">
        <f>P_A_R[[#This Row],[48+]]-P_A_R[[#This Row],[49+]]</f>
        <v>0</v>
      </c>
      <c r="CS82" s="5">
        <f>P_A_R[[#This Row],[49+]]-P_A_R[[#This Row],[50+]]</f>
        <v>0</v>
      </c>
      <c r="CT82" s="5">
        <f>P_A_R[[#This Row],[50+]]-P_A_R[[#This Row],[51+]]</f>
        <v>0</v>
      </c>
      <c r="CU82" s="5">
        <f>P_A_R[[#This Row],[51+]]-P_A_R[[#This Row],[52+]]</f>
        <v>0</v>
      </c>
      <c r="CV82" s="5">
        <f>P_A_R[[#This Row],[52+]]-P_A_R[[#This Row],[53+]]</f>
        <v>0</v>
      </c>
      <c r="CW82" s="5">
        <f>P_A_R[[#This Row],[53+]]-P_A_R[[#This Row],[54+]]</f>
        <v>0</v>
      </c>
      <c r="CX82" s="5">
        <f>P_A_R[[#This Row],[54+]]-P_A_R[[#This Row],[55+]]</f>
        <v>0</v>
      </c>
      <c r="CY82" s="5">
        <f>P_A_R[[#This Row],[55+]]-P_A_R[[#This Row],[56+]]</f>
        <v>0</v>
      </c>
      <c r="CZ82" s="5">
        <f>P_A_R[[#This Row],[56+]]-P_A_R[[#This Row],[57+]]</f>
        <v>0</v>
      </c>
      <c r="DA82" s="5">
        <f>P_A_R[[#This Row],[57+]]-P_A_R[[#This Row],[58+]]</f>
        <v>0</v>
      </c>
      <c r="DB82" s="5">
        <f>P_A_R[[#This Row],[58+]]-P_A_R[[#This Row],[59+]]</f>
        <v>0</v>
      </c>
    </row>
    <row r="83" spans="1:106" x14ac:dyDescent="0.25">
      <c r="A83" s="10">
        <v>22400720</v>
      </c>
      <c r="B83" s="13" t="s">
        <v>95</v>
      </c>
      <c r="C83" s="13" t="s">
        <v>77</v>
      </c>
      <c r="D83" s="11">
        <v>0.8125</v>
      </c>
      <c r="E83" s="9" t="str">
        <f>HYPERLINK("https://www.nba.com/stats/player/1628398/boxscores-traditional", "Kyle Kuzma")</f>
        <v>Kyle Kuzma</v>
      </c>
      <c r="F83">
        <v>26</v>
      </c>
      <c r="G83" s="4">
        <v>9.6950000000000003</v>
      </c>
      <c r="H83" s="3">
        <v>0.95052999999999999</v>
      </c>
      <c r="I83" s="3">
        <v>0.93942999999999999</v>
      </c>
      <c r="J83" s="3">
        <v>0.92506999999999995</v>
      </c>
      <c r="K83" s="3">
        <v>0.90988000000000002</v>
      </c>
      <c r="L83" s="3">
        <v>0.89251000000000003</v>
      </c>
      <c r="M83" s="3">
        <v>0.87075999999999998</v>
      </c>
      <c r="N83" s="3">
        <v>0.84848999999999997</v>
      </c>
      <c r="O83" s="3">
        <v>0.82381000000000004</v>
      </c>
      <c r="P83" s="3">
        <v>0.79673000000000005</v>
      </c>
      <c r="Q83" s="3">
        <v>0.76424000000000003</v>
      </c>
      <c r="R83" s="3">
        <v>0.73236999999999997</v>
      </c>
      <c r="S83" s="3">
        <v>0.69847000000000004</v>
      </c>
      <c r="T83" s="3">
        <v>0.65910000000000002</v>
      </c>
      <c r="U83" s="3">
        <v>0.62172000000000005</v>
      </c>
      <c r="V83" s="3">
        <v>0.58316999999999997</v>
      </c>
      <c r="W83" s="3">
        <v>0.53983000000000003</v>
      </c>
      <c r="X83" s="3">
        <v>0.5</v>
      </c>
      <c r="Y83" s="3">
        <v>0.46017000000000002</v>
      </c>
      <c r="Z83" s="3">
        <v>0.41682999999999998</v>
      </c>
      <c r="AA83" s="3">
        <v>0.37828000000000001</v>
      </c>
      <c r="AB83" s="3">
        <v>0.34089999999999998</v>
      </c>
      <c r="AC83" s="3">
        <v>0.30153000000000002</v>
      </c>
      <c r="AD83" s="3">
        <v>0.26762999999999998</v>
      </c>
      <c r="AE83" s="3">
        <v>0.23576</v>
      </c>
      <c r="AF83" s="3">
        <v>0.20327000000000001</v>
      </c>
      <c r="AG83" s="3">
        <v>0.17619000000000001</v>
      </c>
      <c r="AH83" s="3">
        <v>0.15151000000000001</v>
      </c>
      <c r="AI83" s="3">
        <v>0.12923999999999999</v>
      </c>
      <c r="AJ83" s="3">
        <v>0.10749</v>
      </c>
      <c r="AK83" s="3">
        <v>9.0120000000000006E-2</v>
      </c>
      <c r="AL83" s="3">
        <v>7.4929999999999997E-2</v>
      </c>
      <c r="AM83" s="3">
        <v>6.0569999999999999E-2</v>
      </c>
      <c r="AN83" s="3">
        <v>4.947E-2</v>
      </c>
      <c r="AO83" s="3">
        <v>4.0059999999999998E-2</v>
      </c>
      <c r="AP83" s="3">
        <v>3.1440000000000003E-2</v>
      </c>
      <c r="AQ83" s="3">
        <v>2.5000000000000001E-2</v>
      </c>
      <c r="AR83" s="3">
        <v>1.9699999999999999E-2</v>
      </c>
      <c r="AS83" s="3">
        <v>1.4999999999999999E-2</v>
      </c>
      <c r="AT83" s="3">
        <v>1.1599999999999999E-2</v>
      </c>
      <c r="AU83" s="3">
        <v>8.8900000000000003E-3</v>
      </c>
      <c r="AV83" s="3">
        <v>6.5700000000000003E-3</v>
      </c>
      <c r="AW83" s="3">
        <v>4.9399999999999999E-3</v>
      </c>
      <c r="AX83" s="3">
        <v>3.6800000000000001E-3</v>
      </c>
      <c r="AY83" s="3">
        <v>2.7200000000000002E-3</v>
      </c>
      <c r="AZ83" s="3">
        <v>1.9300000000000001E-3</v>
      </c>
      <c r="BA83" s="3">
        <v>1.39E-3</v>
      </c>
      <c r="BB83" s="3">
        <v>1E-3</v>
      </c>
      <c r="BC83" s="3">
        <v>6.8999999999999997E-4</v>
      </c>
      <c r="BD83" s="3">
        <v>4.8000000000000001E-4</v>
      </c>
      <c r="BE83" s="3">
        <v>3.4000000000000002E-4</v>
      </c>
      <c r="BF83" s="5">
        <f>P_A_R[[#This Row],[10+]]-P_A_R[[#This Row],[11+]]</f>
        <v>1.1099999999999999E-2</v>
      </c>
      <c r="BG83" s="5">
        <f>P_A_R[[#This Row],[11+]]-P_A_R[[#This Row],[12+]]</f>
        <v>1.4360000000000039E-2</v>
      </c>
      <c r="BH83" s="5">
        <f>P_A_R[[#This Row],[12+]]-P_A_R[[#This Row],[13+]]</f>
        <v>1.5189999999999926E-2</v>
      </c>
      <c r="BI83" s="5">
        <f>P_A_R[[#This Row],[13+]]-P_A_R[[#This Row],[14+]]</f>
        <v>1.7369999999999997E-2</v>
      </c>
      <c r="BJ83" s="5">
        <f>P_A_R[[#This Row],[14+]]-P_A_R[[#This Row],[15+]]</f>
        <v>2.1750000000000047E-2</v>
      </c>
      <c r="BK83" s="5">
        <f>P_A_R[[#This Row],[15+]]-P_A_R[[#This Row],[16+]]</f>
        <v>2.2270000000000012E-2</v>
      </c>
      <c r="BL83" s="5">
        <f>P_A_R[[#This Row],[16+]]-P_A_R[[#This Row],[17+]]</f>
        <v>2.4679999999999924E-2</v>
      </c>
      <c r="BM83" s="5">
        <f>P_A_R[[#This Row],[17+]]-P_A_R[[#This Row],[18+]]</f>
        <v>2.7079999999999993E-2</v>
      </c>
      <c r="BN83" s="5">
        <f>P_A_R[[#This Row],[18+]]-P_A_R[[#This Row],[19+]]</f>
        <v>3.2490000000000019E-2</v>
      </c>
      <c r="BO83" s="5">
        <f>P_A_R[[#This Row],[19+]]-P_A_R[[#This Row],[20+]]</f>
        <v>3.1870000000000065E-2</v>
      </c>
      <c r="BP83" s="5">
        <f>P_A_R[[#This Row],[20+]]-P_A_R[[#This Row],[21+]]</f>
        <v>3.389999999999993E-2</v>
      </c>
      <c r="BQ83" s="5">
        <f>P_A_R[[#This Row],[21+]]-P_A_R[[#This Row],[22+]]</f>
        <v>3.9370000000000016E-2</v>
      </c>
      <c r="BR83" s="5">
        <f>P_A_R[[#This Row],[22+]]-P_A_R[[#This Row],[23+]]</f>
        <v>3.7379999999999969E-2</v>
      </c>
      <c r="BS83" s="5">
        <f>P_A_R[[#This Row],[23+]]-P_A_R[[#This Row],[24+]]</f>
        <v>3.8550000000000084E-2</v>
      </c>
      <c r="BT83" s="5">
        <f>P_A_R[[#This Row],[24+]]-P_A_R[[#This Row],[25+]]</f>
        <v>4.3339999999999934E-2</v>
      </c>
      <c r="BU83" s="5">
        <f>P_A_R[[#This Row],[25+]]-P_A_R[[#This Row],[26+]]</f>
        <v>3.9830000000000032E-2</v>
      </c>
      <c r="BV83" s="5">
        <f>P_A_R[[#This Row],[26+]]-P_A_R[[#This Row],[27+]]</f>
        <v>3.9829999999999977E-2</v>
      </c>
      <c r="BW83" s="5">
        <f>P_A_R[[#This Row],[27+]]-P_A_R[[#This Row],[28+]]</f>
        <v>4.3340000000000045E-2</v>
      </c>
      <c r="BX83" s="5">
        <f>P_A_R[[#This Row],[28+]]-P_A_R[[#This Row],[29+]]</f>
        <v>3.8549999999999973E-2</v>
      </c>
      <c r="BY83" s="5">
        <f>P_A_R[[#This Row],[29+]]-P_A_R[[#This Row],[30+]]</f>
        <v>3.7380000000000024E-2</v>
      </c>
      <c r="BZ83" s="5">
        <f>P_A_R[[#This Row],[30+]]-P_A_R[[#This Row],[31+]]</f>
        <v>3.9369999999999961E-2</v>
      </c>
      <c r="CA83" s="5">
        <f>P_A_R[[#This Row],[31+]]-P_A_R[[#This Row],[32+]]</f>
        <v>3.3900000000000041E-2</v>
      </c>
      <c r="CB83" s="5">
        <f>P_A_R[[#This Row],[32+]]-P_A_R[[#This Row],[33+]]</f>
        <v>3.1869999999999982E-2</v>
      </c>
      <c r="CC83" s="5">
        <f>P_A_R[[#This Row],[33+]]-P_A_R[[#This Row],[34+]]</f>
        <v>3.2489999999999991E-2</v>
      </c>
      <c r="CD83" s="5">
        <f>P_A_R[[#This Row],[34+]]-P_A_R[[#This Row],[35+]]</f>
        <v>2.7079999999999993E-2</v>
      </c>
      <c r="CE83" s="5">
        <f>P_A_R[[#This Row],[35+]]-P_A_R[[#This Row],[36+]]</f>
        <v>2.4680000000000007E-2</v>
      </c>
      <c r="CF83" s="5">
        <f>P_A_R[[#This Row],[36+]]-P_A_R[[#This Row],[37+]]</f>
        <v>2.2270000000000012E-2</v>
      </c>
      <c r="CG83" s="5">
        <f>P_A_R[[#This Row],[37+]]-P_A_R[[#This Row],[38+]]</f>
        <v>2.1749999999999992E-2</v>
      </c>
      <c r="CH83" s="5">
        <f>P_A_R[[#This Row],[38+]]-P_A_R[[#This Row],[39+]]</f>
        <v>1.7369999999999997E-2</v>
      </c>
      <c r="CI83" s="5">
        <f>P_A_R[[#This Row],[39+]]-P_A_R[[#This Row],[40+]]</f>
        <v>1.5190000000000009E-2</v>
      </c>
      <c r="CJ83" s="5">
        <f>P_A_R[[#This Row],[40+]]-P_A_R[[#This Row],[41+]]</f>
        <v>1.4359999999999998E-2</v>
      </c>
      <c r="CK83" s="5">
        <f>P_A_R[[#This Row],[41+]]-P_A_R[[#This Row],[42+]]</f>
        <v>1.1099999999999999E-2</v>
      </c>
      <c r="CL83" s="5">
        <f>P_A_R[[#This Row],[42+]]-P_A_R[[#This Row],[43+]]</f>
        <v>9.4100000000000017E-3</v>
      </c>
      <c r="CM83" s="5">
        <f>P_A_R[[#This Row],[43+]]-P_A_R[[#This Row],[44+]]</f>
        <v>8.6199999999999957E-3</v>
      </c>
      <c r="CN83" s="5">
        <f>P_A_R[[#This Row],[44+]]-P_A_R[[#This Row],[45+]]</f>
        <v>6.4400000000000013E-3</v>
      </c>
      <c r="CO83" s="5">
        <f>P_A_R[[#This Row],[45+]]-P_A_R[[#This Row],[46+]]</f>
        <v>5.3000000000000026E-3</v>
      </c>
      <c r="CP83" s="5">
        <f>P_A_R[[#This Row],[46+]]-P_A_R[[#This Row],[47+]]</f>
        <v>4.6999999999999993E-3</v>
      </c>
      <c r="CQ83" s="5">
        <f>P_A_R[[#This Row],[47+]]-P_A_R[[#This Row],[48+]]</f>
        <v>3.4000000000000002E-3</v>
      </c>
      <c r="CR83" s="5">
        <f>P_A_R[[#This Row],[48+]]-P_A_R[[#This Row],[49+]]</f>
        <v>2.7099999999999989E-3</v>
      </c>
      <c r="CS83" s="5">
        <f>P_A_R[[#This Row],[49+]]-P_A_R[[#This Row],[50+]]</f>
        <v>2.32E-3</v>
      </c>
      <c r="CT83" s="5">
        <f>P_A_R[[#This Row],[50+]]-P_A_R[[#This Row],[51+]]</f>
        <v>1.6300000000000004E-3</v>
      </c>
      <c r="CU83" s="5">
        <f>P_A_R[[#This Row],[51+]]-P_A_R[[#This Row],[52+]]</f>
        <v>1.2599999999999998E-3</v>
      </c>
      <c r="CV83" s="5">
        <f>P_A_R[[#This Row],[52+]]-P_A_R[[#This Row],[53+]]</f>
        <v>9.5999999999999992E-4</v>
      </c>
      <c r="CW83" s="5">
        <f>P_A_R[[#This Row],[53+]]-P_A_R[[#This Row],[54+]]</f>
        <v>7.9000000000000012E-4</v>
      </c>
      <c r="CX83" s="5">
        <f>P_A_R[[#This Row],[54+]]-P_A_R[[#This Row],[55+]]</f>
        <v>5.4000000000000012E-4</v>
      </c>
      <c r="CY83" s="5">
        <f>P_A_R[[#This Row],[55+]]-P_A_R[[#This Row],[56+]]</f>
        <v>3.8999999999999994E-4</v>
      </c>
      <c r="CZ83" s="5">
        <f>P_A_R[[#This Row],[56+]]-P_A_R[[#This Row],[57+]]</f>
        <v>3.1000000000000005E-4</v>
      </c>
      <c r="DA83" s="5">
        <f>P_A_R[[#This Row],[57+]]-P_A_R[[#This Row],[58+]]</f>
        <v>2.0999999999999995E-4</v>
      </c>
      <c r="DB83" s="5">
        <f>P_A_R[[#This Row],[58+]]-P_A_R[[#This Row],[59+]]</f>
        <v>1.3999999999999999E-4</v>
      </c>
    </row>
    <row r="84" spans="1:106" x14ac:dyDescent="0.25">
      <c r="A84" s="10">
        <v>22400720</v>
      </c>
      <c r="B84" s="13" t="s">
        <v>95</v>
      </c>
      <c r="C84" s="13" t="s">
        <v>77</v>
      </c>
      <c r="D84" s="11">
        <v>0.8125</v>
      </c>
      <c r="E84" s="9" t="str">
        <f>HYPERLINK("https://www.nba.com/stats/player/1627763/boxscores-traditional", "Malcolm Brogdon")</f>
        <v>Malcolm Brogdon</v>
      </c>
      <c r="F84">
        <v>19</v>
      </c>
      <c r="G84" s="4">
        <v>6</v>
      </c>
      <c r="H84" s="3">
        <v>0.93318999999999996</v>
      </c>
      <c r="I84" s="3">
        <v>0.90824000000000005</v>
      </c>
      <c r="J84" s="3">
        <v>0.879</v>
      </c>
      <c r="K84" s="3">
        <v>0.84133999999999998</v>
      </c>
      <c r="L84" s="3">
        <v>0.79673000000000005</v>
      </c>
      <c r="M84" s="3">
        <v>0.74856999999999996</v>
      </c>
      <c r="N84" s="3">
        <v>0.69145999999999996</v>
      </c>
      <c r="O84" s="3">
        <v>0.62929999999999997</v>
      </c>
      <c r="P84" s="3">
        <v>0.56749000000000005</v>
      </c>
      <c r="Q84" s="3">
        <v>0.5</v>
      </c>
      <c r="R84" s="3">
        <v>0.43251000000000001</v>
      </c>
      <c r="S84" s="3">
        <v>0.37069999999999997</v>
      </c>
      <c r="T84" s="3">
        <v>0.30853999999999998</v>
      </c>
      <c r="U84" s="3">
        <v>0.25142999999999999</v>
      </c>
      <c r="V84" s="3">
        <v>0.20327000000000001</v>
      </c>
      <c r="W84" s="3">
        <v>0.15866</v>
      </c>
      <c r="X84" s="3">
        <v>0.121</v>
      </c>
      <c r="Y84" s="3">
        <v>9.1759999999999994E-2</v>
      </c>
      <c r="Z84" s="3">
        <v>6.6809999999999994E-2</v>
      </c>
      <c r="AA84" s="3">
        <v>4.7460000000000002E-2</v>
      </c>
      <c r="AB84" s="3">
        <v>3.3619999999999997E-2</v>
      </c>
      <c r="AC84" s="3">
        <v>2.2749999999999999E-2</v>
      </c>
      <c r="AD84" s="3">
        <v>1.4999999999999999E-2</v>
      </c>
      <c r="AE84" s="3">
        <v>9.9000000000000008E-3</v>
      </c>
      <c r="AF84" s="3">
        <v>6.2100000000000002E-3</v>
      </c>
      <c r="AG84" s="3">
        <v>3.79E-3</v>
      </c>
      <c r="AH84" s="3">
        <v>2.33E-3</v>
      </c>
      <c r="AI84" s="3">
        <v>1.3500000000000001E-3</v>
      </c>
      <c r="AJ84" s="3">
        <v>7.6000000000000004E-4</v>
      </c>
      <c r="AK84" s="3">
        <v>4.2999999999999999E-4</v>
      </c>
      <c r="AL84" s="3">
        <v>2.3000000000000001E-4</v>
      </c>
      <c r="AM84" s="3">
        <v>1.2E-4</v>
      </c>
      <c r="AN84" s="3">
        <v>6.0000000000000002E-5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5">
        <f>P_A_R[[#This Row],[10+]]-P_A_R[[#This Row],[11+]]</f>
        <v>2.4949999999999917E-2</v>
      </c>
      <c r="BG84" s="5">
        <f>P_A_R[[#This Row],[11+]]-P_A_R[[#This Row],[12+]]</f>
        <v>2.9240000000000044E-2</v>
      </c>
      <c r="BH84" s="5">
        <f>P_A_R[[#This Row],[12+]]-P_A_R[[#This Row],[13+]]</f>
        <v>3.7660000000000027E-2</v>
      </c>
      <c r="BI84" s="5">
        <f>P_A_R[[#This Row],[13+]]-P_A_R[[#This Row],[14+]]</f>
        <v>4.4609999999999927E-2</v>
      </c>
      <c r="BJ84" s="5">
        <f>P_A_R[[#This Row],[14+]]-P_A_R[[#This Row],[15+]]</f>
        <v>4.8160000000000092E-2</v>
      </c>
      <c r="BK84" s="5">
        <f>P_A_R[[#This Row],[15+]]-P_A_R[[#This Row],[16+]]</f>
        <v>5.7109999999999994E-2</v>
      </c>
      <c r="BL84" s="5">
        <f>P_A_R[[#This Row],[16+]]-P_A_R[[#This Row],[17+]]</f>
        <v>6.2159999999999993E-2</v>
      </c>
      <c r="BM84" s="5">
        <f>P_A_R[[#This Row],[17+]]-P_A_R[[#This Row],[18+]]</f>
        <v>6.1809999999999921E-2</v>
      </c>
      <c r="BN84" s="5">
        <f>P_A_R[[#This Row],[18+]]-P_A_R[[#This Row],[19+]]</f>
        <v>6.749000000000005E-2</v>
      </c>
      <c r="BO84" s="5">
        <f>P_A_R[[#This Row],[19+]]-P_A_R[[#This Row],[20+]]</f>
        <v>6.7489999999999994E-2</v>
      </c>
      <c r="BP84" s="5">
        <f>P_A_R[[#This Row],[20+]]-P_A_R[[#This Row],[21+]]</f>
        <v>6.1810000000000032E-2</v>
      </c>
      <c r="BQ84" s="5">
        <f>P_A_R[[#This Row],[21+]]-P_A_R[[#This Row],[22+]]</f>
        <v>6.2159999999999993E-2</v>
      </c>
      <c r="BR84" s="5">
        <f>P_A_R[[#This Row],[22+]]-P_A_R[[#This Row],[23+]]</f>
        <v>5.7109999999999994E-2</v>
      </c>
      <c r="BS84" s="5">
        <f>P_A_R[[#This Row],[23+]]-P_A_R[[#This Row],[24+]]</f>
        <v>4.8159999999999981E-2</v>
      </c>
      <c r="BT84" s="5">
        <f>P_A_R[[#This Row],[24+]]-P_A_R[[#This Row],[25+]]</f>
        <v>4.4610000000000011E-2</v>
      </c>
      <c r="BU84" s="5">
        <f>P_A_R[[#This Row],[25+]]-P_A_R[[#This Row],[26+]]</f>
        <v>3.7659999999999999E-2</v>
      </c>
      <c r="BV84" s="5">
        <f>P_A_R[[#This Row],[26+]]-P_A_R[[#This Row],[27+]]</f>
        <v>2.9240000000000002E-2</v>
      </c>
      <c r="BW84" s="5">
        <f>P_A_R[[#This Row],[27+]]-P_A_R[[#This Row],[28+]]</f>
        <v>2.495E-2</v>
      </c>
      <c r="BX84" s="5">
        <f>P_A_R[[#This Row],[28+]]-P_A_R[[#This Row],[29+]]</f>
        <v>1.9349999999999992E-2</v>
      </c>
      <c r="BY84" s="5">
        <f>P_A_R[[#This Row],[29+]]-P_A_R[[#This Row],[30+]]</f>
        <v>1.3840000000000005E-2</v>
      </c>
      <c r="BZ84" s="5">
        <f>P_A_R[[#This Row],[30+]]-P_A_R[[#This Row],[31+]]</f>
        <v>1.0869999999999998E-2</v>
      </c>
      <c r="CA84" s="5">
        <f>P_A_R[[#This Row],[31+]]-P_A_R[[#This Row],[32+]]</f>
        <v>7.7499999999999999E-3</v>
      </c>
      <c r="CB84" s="5">
        <f>P_A_R[[#This Row],[32+]]-P_A_R[[#This Row],[33+]]</f>
        <v>5.0999999999999986E-3</v>
      </c>
      <c r="CC84" s="5">
        <f>P_A_R[[#This Row],[33+]]-P_A_R[[#This Row],[34+]]</f>
        <v>3.6900000000000006E-3</v>
      </c>
      <c r="CD84" s="5">
        <f>P_A_R[[#This Row],[34+]]-P_A_R[[#This Row],[35+]]</f>
        <v>2.4200000000000003E-3</v>
      </c>
      <c r="CE84" s="5">
        <f>P_A_R[[#This Row],[35+]]-P_A_R[[#This Row],[36+]]</f>
        <v>1.4599999999999999E-3</v>
      </c>
      <c r="CF84" s="5">
        <f>P_A_R[[#This Row],[36+]]-P_A_R[[#This Row],[37+]]</f>
        <v>9.7999999999999997E-4</v>
      </c>
      <c r="CG84" s="5">
        <f>P_A_R[[#This Row],[37+]]-P_A_R[[#This Row],[38+]]</f>
        <v>5.9000000000000003E-4</v>
      </c>
      <c r="CH84" s="5">
        <f>P_A_R[[#This Row],[38+]]-P_A_R[[#This Row],[39+]]</f>
        <v>3.3000000000000005E-4</v>
      </c>
      <c r="CI84" s="5">
        <f>P_A_R[[#This Row],[39+]]-P_A_R[[#This Row],[40+]]</f>
        <v>1.9999999999999998E-4</v>
      </c>
      <c r="CJ84" s="5">
        <f>P_A_R[[#This Row],[40+]]-P_A_R[[#This Row],[41+]]</f>
        <v>1.1E-4</v>
      </c>
      <c r="CK84" s="5">
        <f>P_A_R[[#This Row],[41+]]-P_A_R[[#This Row],[42+]]</f>
        <v>6.0000000000000002E-5</v>
      </c>
      <c r="CL84" s="5">
        <f>P_A_R[[#This Row],[42+]]-P_A_R[[#This Row],[43+]]</f>
        <v>6.0000000000000002E-5</v>
      </c>
      <c r="CM84" s="5">
        <f>P_A_R[[#This Row],[43+]]-P_A_R[[#This Row],[44+]]</f>
        <v>0</v>
      </c>
      <c r="CN84" s="5">
        <f>P_A_R[[#This Row],[44+]]-P_A_R[[#This Row],[45+]]</f>
        <v>0</v>
      </c>
      <c r="CO84" s="5">
        <f>P_A_R[[#This Row],[45+]]-P_A_R[[#This Row],[46+]]</f>
        <v>0</v>
      </c>
      <c r="CP84" s="5">
        <f>P_A_R[[#This Row],[46+]]-P_A_R[[#This Row],[47+]]</f>
        <v>0</v>
      </c>
      <c r="CQ84" s="5">
        <f>P_A_R[[#This Row],[47+]]-P_A_R[[#This Row],[48+]]</f>
        <v>0</v>
      </c>
      <c r="CR84" s="5">
        <f>P_A_R[[#This Row],[48+]]-P_A_R[[#This Row],[49+]]</f>
        <v>0</v>
      </c>
      <c r="CS84" s="5">
        <f>P_A_R[[#This Row],[49+]]-P_A_R[[#This Row],[50+]]</f>
        <v>0</v>
      </c>
      <c r="CT84" s="5">
        <f>P_A_R[[#This Row],[50+]]-P_A_R[[#This Row],[51+]]</f>
        <v>0</v>
      </c>
      <c r="CU84" s="5">
        <f>P_A_R[[#This Row],[51+]]-P_A_R[[#This Row],[52+]]</f>
        <v>0</v>
      </c>
      <c r="CV84" s="5">
        <f>P_A_R[[#This Row],[52+]]-P_A_R[[#This Row],[53+]]</f>
        <v>0</v>
      </c>
      <c r="CW84" s="5">
        <f>P_A_R[[#This Row],[53+]]-P_A_R[[#This Row],[54+]]</f>
        <v>0</v>
      </c>
      <c r="CX84" s="5">
        <f>P_A_R[[#This Row],[54+]]-P_A_R[[#This Row],[55+]]</f>
        <v>0</v>
      </c>
      <c r="CY84" s="5">
        <f>P_A_R[[#This Row],[55+]]-P_A_R[[#This Row],[56+]]</f>
        <v>0</v>
      </c>
      <c r="CZ84" s="5">
        <f>P_A_R[[#This Row],[56+]]-P_A_R[[#This Row],[57+]]</f>
        <v>0</v>
      </c>
      <c r="DA84" s="5">
        <f>P_A_R[[#This Row],[57+]]-P_A_R[[#This Row],[58+]]</f>
        <v>0</v>
      </c>
      <c r="DB84" s="5">
        <f>P_A_R[[#This Row],[58+]]-P_A_R[[#This Row],[59+]]</f>
        <v>0</v>
      </c>
    </row>
    <row r="85" spans="1:106" x14ac:dyDescent="0.25">
      <c r="A85" s="10">
        <v>22400720</v>
      </c>
      <c r="B85" s="13" t="s">
        <v>95</v>
      </c>
      <c r="C85" s="13" t="s">
        <v>77</v>
      </c>
      <c r="D85" s="11">
        <v>0.8125</v>
      </c>
      <c r="E85" s="9" t="str">
        <f>HYPERLINK("https://www.nba.com/stats/player/202685/boxscores-traditional", "Jonas Valanciunas")</f>
        <v>Jonas Valanciunas</v>
      </c>
      <c r="F85">
        <v>21</v>
      </c>
      <c r="G85" s="4">
        <v>8.3190000000000008</v>
      </c>
      <c r="H85" s="3">
        <v>0.90658000000000005</v>
      </c>
      <c r="I85" s="3">
        <v>0.88492999999999999</v>
      </c>
      <c r="J85" s="3">
        <v>0.85992999999999997</v>
      </c>
      <c r="K85" s="3">
        <v>0.83147000000000004</v>
      </c>
      <c r="L85" s="3">
        <v>0.79954999999999998</v>
      </c>
      <c r="M85" s="3">
        <v>0.76424000000000003</v>
      </c>
      <c r="N85" s="3">
        <v>0.72575000000000001</v>
      </c>
      <c r="O85" s="3">
        <v>0.68439000000000005</v>
      </c>
      <c r="P85" s="3">
        <v>0.64058000000000004</v>
      </c>
      <c r="Q85" s="3">
        <v>0.59482999999999997</v>
      </c>
      <c r="R85" s="3">
        <v>0.54776000000000002</v>
      </c>
      <c r="S85" s="3">
        <v>0.5</v>
      </c>
      <c r="T85" s="3">
        <v>0.45223999999999998</v>
      </c>
      <c r="U85" s="3">
        <v>0.40516999999999997</v>
      </c>
      <c r="V85" s="3">
        <v>0.35942000000000002</v>
      </c>
      <c r="W85" s="3">
        <v>0.31561</v>
      </c>
      <c r="X85" s="3">
        <v>0.27424999999999999</v>
      </c>
      <c r="Y85" s="3">
        <v>0.23576</v>
      </c>
      <c r="Z85" s="3">
        <v>0.20044999999999999</v>
      </c>
      <c r="AA85" s="3">
        <v>0.16853000000000001</v>
      </c>
      <c r="AB85" s="3">
        <v>0.14007</v>
      </c>
      <c r="AC85" s="3">
        <v>0.11507000000000001</v>
      </c>
      <c r="AD85" s="3">
        <v>9.3420000000000003E-2</v>
      </c>
      <c r="AE85" s="3">
        <v>7.4929999999999997E-2</v>
      </c>
      <c r="AF85" s="3">
        <v>5.9380000000000002E-2</v>
      </c>
      <c r="AG85" s="3">
        <v>4.648E-2</v>
      </c>
      <c r="AH85" s="3">
        <v>3.5929999999999997E-2</v>
      </c>
      <c r="AI85" s="3">
        <v>2.743E-2</v>
      </c>
      <c r="AJ85" s="3">
        <v>2.068E-2</v>
      </c>
      <c r="AK85" s="3">
        <v>1.5389999999999999E-2</v>
      </c>
      <c r="AL85" s="3">
        <v>1.1299999999999999E-2</v>
      </c>
      <c r="AM85" s="3">
        <v>8.2000000000000007E-3</v>
      </c>
      <c r="AN85" s="3">
        <v>5.8700000000000002E-3</v>
      </c>
      <c r="AO85" s="3">
        <v>4.15E-3</v>
      </c>
      <c r="AP85" s="3">
        <v>2.8900000000000002E-3</v>
      </c>
      <c r="AQ85" s="3">
        <v>1.99E-3</v>
      </c>
      <c r="AR85" s="3">
        <v>1.31E-3</v>
      </c>
      <c r="AS85" s="3">
        <v>8.7000000000000001E-4</v>
      </c>
      <c r="AT85" s="3">
        <v>5.8E-4</v>
      </c>
      <c r="AU85" s="3">
        <v>3.8000000000000002E-4</v>
      </c>
      <c r="AV85" s="3">
        <v>2.4000000000000001E-4</v>
      </c>
      <c r="AW85" s="3">
        <v>1.4999999999999999E-4</v>
      </c>
      <c r="AX85" s="3">
        <v>1E-4</v>
      </c>
      <c r="AY85" s="3">
        <v>6.0000000000000002E-5</v>
      </c>
      <c r="AZ85" s="3">
        <v>4.0000000000000003E-5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5">
        <f>P_A_R[[#This Row],[10+]]-P_A_R[[#This Row],[11+]]</f>
        <v>2.1650000000000058E-2</v>
      </c>
      <c r="BG85" s="5">
        <f>P_A_R[[#This Row],[11+]]-P_A_R[[#This Row],[12+]]</f>
        <v>2.5000000000000022E-2</v>
      </c>
      <c r="BH85" s="5">
        <f>P_A_R[[#This Row],[12+]]-P_A_R[[#This Row],[13+]]</f>
        <v>2.845999999999993E-2</v>
      </c>
      <c r="BI85" s="5">
        <f>P_A_R[[#This Row],[13+]]-P_A_R[[#This Row],[14+]]</f>
        <v>3.1920000000000059E-2</v>
      </c>
      <c r="BJ85" s="5">
        <f>P_A_R[[#This Row],[14+]]-P_A_R[[#This Row],[15+]]</f>
        <v>3.5309999999999953E-2</v>
      </c>
      <c r="BK85" s="5">
        <f>P_A_R[[#This Row],[15+]]-P_A_R[[#This Row],[16+]]</f>
        <v>3.8490000000000024E-2</v>
      </c>
      <c r="BL85" s="5">
        <f>P_A_R[[#This Row],[16+]]-P_A_R[[#This Row],[17+]]</f>
        <v>4.1359999999999952E-2</v>
      </c>
      <c r="BM85" s="5">
        <f>P_A_R[[#This Row],[17+]]-P_A_R[[#This Row],[18+]]</f>
        <v>4.3810000000000016E-2</v>
      </c>
      <c r="BN85" s="5">
        <f>P_A_R[[#This Row],[18+]]-P_A_R[[#This Row],[19+]]</f>
        <v>4.5750000000000068E-2</v>
      </c>
      <c r="BO85" s="5">
        <f>P_A_R[[#This Row],[19+]]-P_A_R[[#This Row],[20+]]</f>
        <v>4.7069999999999945E-2</v>
      </c>
      <c r="BP85" s="5">
        <f>P_A_R[[#This Row],[20+]]-P_A_R[[#This Row],[21+]]</f>
        <v>4.7760000000000025E-2</v>
      </c>
      <c r="BQ85" s="5">
        <f>P_A_R[[#This Row],[21+]]-P_A_R[[#This Row],[22+]]</f>
        <v>4.7760000000000025E-2</v>
      </c>
      <c r="BR85" s="5">
        <f>P_A_R[[#This Row],[22+]]-P_A_R[[#This Row],[23+]]</f>
        <v>4.7070000000000001E-2</v>
      </c>
      <c r="BS85" s="5">
        <f>P_A_R[[#This Row],[23+]]-P_A_R[[#This Row],[24+]]</f>
        <v>4.5749999999999957E-2</v>
      </c>
      <c r="BT85" s="5">
        <f>P_A_R[[#This Row],[24+]]-P_A_R[[#This Row],[25+]]</f>
        <v>4.3810000000000016E-2</v>
      </c>
      <c r="BU85" s="5">
        <f>P_A_R[[#This Row],[25+]]-P_A_R[[#This Row],[26+]]</f>
        <v>4.1360000000000008E-2</v>
      </c>
      <c r="BV85" s="5">
        <f>P_A_R[[#This Row],[26+]]-P_A_R[[#This Row],[27+]]</f>
        <v>3.8489999999999996E-2</v>
      </c>
      <c r="BW85" s="5">
        <f>P_A_R[[#This Row],[27+]]-P_A_R[[#This Row],[28+]]</f>
        <v>3.5310000000000008E-2</v>
      </c>
      <c r="BX85" s="5">
        <f>P_A_R[[#This Row],[28+]]-P_A_R[[#This Row],[29+]]</f>
        <v>3.1919999999999976E-2</v>
      </c>
      <c r="BY85" s="5">
        <f>P_A_R[[#This Row],[29+]]-P_A_R[[#This Row],[30+]]</f>
        <v>2.8460000000000013E-2</v>
      </c>
      <c r="BZ85" s="5">
        <f>P_A_R[[#This Row],[30+]]-P_A_R[[#This Row],[31+]]</f>
        <v>2.4999999999999994E-2</v>
      </c>
      <c r="CA85" s="5">
        <f>P_A_R[[#This Row],[31+]]-P_A_R[[#This Row],[32+]]</f>
        <v>2.1650000000000003E-2</v>
      </c>
      <c r="CB85" s="5">
        <f>P_A_R[[#This Row],[32+]]-P_A_R[[#This Row],[33+]]</f>
        <v>1.8490000000000006E-2</v>
      </c>
      <c r="CC85" s="5">
        <f>P_A_R[[#This Row],[33+]]-P_A_R[[#This Row],[34+]]</f>
        <v>1.5549999999999994E-2</v>
      </c>
      <c r="CD85" s="5">
        <f>P_A_R[[#This Row],[34+]]-P_A_R[[#This Row],[35+]]</f>
        <v>1.2900000000000002E-2</v>
      </c>
      <c r="CE85" s="5">
        <f>P_A_R[[#This Row],[35+]]-P_A_R[[#This Row],[36+]]</f>
        <v>1.0550000000000004E-2</v>
      </c>
      <c r="CF85" s="5">
        <f>P_A_R[[#This Row],[36+]]-P_A_R[[#This Row],[37+]]</f>
        <v>8.4999999999999971E-3</v>
      </c>
      <c r="CG85" s="5">
        <f>P_A_R[[#This Row],[37+]]-P_A_R[[#This Row],[38+]]</f>
        <v>6.7499999999999991E-3</v>
      </c>
      <c r="CH85" s="5">
        <f>P_A_R[[#This Row],[38+]]-P_A_R[[#This Row],[39+]]</f>
        <v>5.2900000000000013E-3</v>
      </c>
      <c r="CI85" s="5">
        <f>P_A_R[[#This Row],[39+]]-P_A_R[[#This Row],[40+]]</f>
        <v>4.0899999999999999E-3</v>
      </c>
      <c r="CJ85" s="5">
        <f>P_A_R[[#This Row],[40+]]-P_A_R[[#This Row],[41+]]</f>
        <v>3.0999999999999986E-3</v>
      </c>
      <c r="CK85" s="5">
        <f>P_A_R[[#This Row],[41+]]-P_A_R[[#This Row],[42+]]</f>
        <v>2.3300000000000005E-3</v>
      </c>
      <c r="CL85" s="5">
        <f>P_A_R[[#This Row],[42+]]-P_A_R[[#This Row],[43+]]</f>
        <v>1.7200000000000002E-3</v>
      </c>
      <c r="CM85" s="5">
        <f>P_A_R[[#This Row],[43+]]-P_A_R[[#This Row],[44+]]</f>
        <v>1.2599999999999998E-3</v>
      </c>
      <c r="CN85" s="5">
        <f>P_A_R[[#This Row],[44+]]-P_A_R[[#This Row],[45+]]</f>
        <v>9.0000000000000019E-4</v>
      </c>
      <c r="CO85" s="5">
        <f>P_A_R[[#This Row],[45+]]-P_A_R[[#This Row],[46+]]</f>
        <v>6.8000000000000005E-4</v>
      </c>
      <c r="CP85" s="5">
        <f>P_A_R[[#This Row],[46+]]-P_A_R[[#This Row],[47+]]</f>
        <v>4.3999999999999996E-4</v>
      </c>
      <c r="CQ85" s="5">
        <f>P_A_R[[#This Row],[47+]]-P_A_R[[#This Row],[48+]]</f>
        <v>2.9E-4</v>
      </c>
      <c r="CR85" s="5">
        <f>P_A_R[[#This Row],[48+]]-P_A_R[[#This Row],[49+]]</f>
        <v>1.9999999999999998E-4</v>
      </c>
      <c r="CS85" s="5">
        <f>P_A_R[[#This Row],[49+]]-P_A_R[[#This Row],[50+]]</f>
        <v>1.4000000000000001E-4</v>
      </c>
      <c r="CT85" s="5">
        <f>P_A_R[[#This Row],[50+]]-P_A_R[[#This Row],[51+]]</f>
        <v>9.0000000000000019E-5</v>
      </c>
      <c r="CU85" s="5">
        <f>P_A_R[[#This Row],[51+]]-P_A_R[[#This Row],[52+]]</f>
        <v>4.9999999999999982E-5</v>
      </c>
      <c r="CV85" s="5">
        <f>P_A_R[[#This Row],[52+]]-P_A_R[[#This Row],[53+]]</f>
        <v>4.0000000000000003E-5</v>
      </c>
      <c r="CW85" s="5">
        <f>P_A_R[[#This Row],[53+]]-P_A_R[[#This Row],[54+]]</f>
        <v>1.9999999999999998E-5</v>
      </c>
      <c r="CX85" s="5">
        <f>P_A_R[[#This Row],[54+]]-P_A_R[[#This Row],[55+]]</f>
        <v>4.0000000000000003E-5</v>
      </c>
      <c r="CY85" s="5">
        <f>P_A_R[[#This Row],[55+]]-P_A_R[[#This Row],[56+]]</f>
        <v>0</v>
      </c>
      <c r="CZ85" s="5">
        <f>P_A_R[[#This Row],[56+]]-P_A_R[[#This Row],[57+]]</f>
        <v>0</v>
      </c>
      <c r="DA85" s="5">
        <f>P_A_R[[#This Row],[57+]]-P_A_R[[#This Row],[58+]]</f>
        <v>0</v>
      </c>
      <c r="DB85" s="5">
        <f>P_A_R[[#This Row],[58+]]-P_A_R[[#This Row],[59+]]</f>
        <v>0</v>
      </c>
    </row>
    <row r="86" spans="1:106" x14ac:dyDescent="0.25">
      <c r="A86" s="10">
        <v>22400720</v>
      </c>
      <c r="B86" s="13" t="s">
        <v>95</v>
      </c>
      <c r="C86" s="13" t="s">
        <v>77</v>
      </c>
      <c r="D86" s="11">
        <v>0.8125</v>
      </c>
      <c r="E86" s="9" t="str">
        <f>HYPERLINK("https://www.nba.com/stats/player/1629673/boxscores-traditional", "Jordan Poole")</f>
        <v>Jordan Poole</v>
      </c>
      <c r="F86">
        <v>19.8</v>
      </c>
      <c r="G86" s="4">
        <v>8.6120000000000001</v>
      </c>
      <c r="H86" s="3">
        <v>0.87285999999999997</v>
      </c>
      <c r="I86" s="3">
        <v>0.84614</v>
      </c>
      <c r="J86" s="3">
        <v>0.81859000000000004</v>
      </c>
      <c r="K86" s="3">
        <v>0.78524000000000005</v>
      </c>
      <c r="L86" s="3">
        <v>0.74856999999999996</v>
      </c>
      <c r="M86" s="3">
        <v>0.71226</v>
      </c>
      <c r="N86" s="3">
        <v>0.67003000000000001</v>
      </c>
      <c r="O86" s="3">
        <v>0.62929999999999997</v>
      </c>
      <c r="P86" s="3">
        <v>0.58316999999999997</v>
      </c>
      <c r="Q86" s="3">
        <v>0.53586</v>
      </c>
      <c r="R86" s="3">
        <v>0.49202000000000001</v>
      </c>
      <c r="S86" s="3">
        <v>0.44433</v>
      </c>
      <c r="T86" s="3">
        <v>0.39743000000000001</v>
      </c>
      <c r="U86" s="3">
        <v>0.35569000000000001</v>
      </c>
      <c r="V86" s="3">
        <v>0.31207000000000001</v>
      </c>
      <c r="W86" s="3">
        <v>0.27424999999999999</v>
      </c>
      <c r="X86" s="3">
        <v>0.23576</v>
      </c>
      <c r="Y86" s="3">
        <v>0.20044999999999999</v>
      </c>
      <c r="Z86" s="3">
        <v>0.17105999999999999</v>
      </c>
      <c r="AA86" s="3">
        <v>0.14230999999999999</v>
      </c>
      <c r="AB86" s="3">
        <v>0.11899999999999999</v>
      </c>
      <c r="AC86" s="3">
        <v>9.6799999999999997E-2</v>
      </c>
      <c r="AD86" s="3">
        <v>7.7799999999999994E-2</v>
      </c>
      <c r="AE86" s="3">
        <v>6.3009999999999997E-2</v>
      </c>
      <c r="AF86" s="3">
        <v>4.947E-2</v>
      </c>
      <c r="AG86" s="3">
        <v>3.9199999999999999E-2</v>
      </c>
      <c r="AH86" s="3">
        <v>3.005E-2</v>
      </c>
      <c r="AI86" s="3">
        <v>2.2749999999999999E-2</v>
      </c>
      <c r="AJ86" s="3">
        <v>1.7430000000000001E-2</v>
      </c>
      <c r="AK86" s="3">
        <v>1.2869999999999999E-2</v>
      </c>
      <c r="AL86" s="3">
        <v>9.3900000000000008E-3</v>
      </c>
      <c r="AM86" s="3">
        <v>6.9499999999999996E-3</v>
      </c>
      <c r="AN86" s="3">
        <v>4.9399999999999999E-3</v>
      </c>
      <c r="AO86" s="3">
        <v>3.5699999999999998E-3</v>
      </c>
      <c r="AP86" s="3">
        <v>2.48E-3</v>
      </c>
      <c r="AQ86" s="3">
        <v>1.6900000000000001E-3</v>
      </c>
      <c r="AR86" s="3">
        <v>1.1800000000000001E-3</v>
      </c>
      <c r="AS86" s="3">
        <v>7.9000000000000001E-4</v>
      </c>
      <c r="AT86" s="3">
        <v>5.4000000000000001E-4</v>
      </c>
      <c r="AU86" s="3">
        <v>3.5E-4</v>
      </c>
      <c r="AV86" s="3">
        <v>2.2000000000000001E-4</v>
      </c>
      <c r="AW86" s="3">
        <v>1.4999999999999999E-4</v>
      </c>
      <c r="AX86" s="3">
        <v>9.0000000000000006E-5</v>
      </c>
      <c r="AY86" s="3">
        <v>6.0000000000000002E-5</v>
      </c>
      <c r="AZ86" s="3">
        <v>4.0000000000000003E-5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5">
        <f>P_A_R[[#This Row],[10+]]-P_A_R[[#This Row],[11+]]</f>
        <v>2.6719999999999966E-2</v>
      </c>
      <c r="BG86" s="5">
        <f>P_A_R[[#This Row],[11+]]-P_A_R[[#This Row],[12+]]</f>
        <v>2.7549999999999963E-2</v>
      </c>
      <c r="BH86" s="5">
        <f>P_A_R[[#This Row],[12+]]-P_A_R[[#This Row],[13+]]</f>
        <v>3.3349999999999991E-2</v>
      </c>
      <c r="BI86" s="5">
        <f>P_A_R[[#This Row],[13+]]-P_A_R[[#This Row],[14+]]</f>
        <v>3.6670000000000091E-2</v>
      </c>
      <c r="BJ86" s="5">
        <f>P_A_R[[#This Row],[14+]]-P_A_R[[#This Row],[15+]]</f>
        <v>3.6309999999999953E-2</v>
      </c>
      <c r="BK86" s="5">
        <f>P_A_R[[#This Row],[15+]]-P_A_R[[#This Row],[16+]]</f>
        <v>4.222999999999999E-2</v>
      </c>
      <c r="BL86" s="5">
        <f>P_A_R[[#This Row],[16+]]-P_A_R[[#This Row],[17+]]</f>
        <v>4.0730000000000044E-2</v>
      </c>
      <c r="BM86" s="5">
        <f>P_A_R[[#This Row],[17+]]-P_A_R[[#This Row],[18+]]</f>
        <v>4.6130000000000004E-2</v>
      </c>
      <c r="BN86" s="5">
        <f>P_A_R[[#This Row],[18+]]-P_A_R[[#This Row],[19+]]</f>
        <v>4.7309999999999963E-2</v>
      </c>
      <c r="BO86" s="5">
        <f>P_A_R[[#This Row],[19+]]-P_A_R[[#This Row],[20+]]</f>
        <v>4.383999999999999E-2</v>
      </c>
      <c r="BP86" s="5">
        <f>P_A_R[[#This Row],[20+]]-P_A_R[[#This Row],[21+]]</f>
        <v>4.769000000000001E-2</v>
      </c>
      <c r="BQ86" s="5">
        <f>P_A_R[[#This Row],[21+]]-P_A_R[[#This Row],[22+]]</f>
        <v>4.6899999999999997E-2</v>
      </c>
      <c r="BR86" s="5">
        <f>P_A_R[[#This Row],[22+]]-P_A_R[[#This Row],[23+]]</f>
        <v>4.1739999999999999E-2</v>
      </c>
      <c r="BS86" s="5">
        <f>P_A_R[[#This Row],[23+]]-P_A_R[[#This Row],[24+]]</f>
        <v>4.3619999999999992E-2</v>
      </c>
      <c r="BT86" s="5">
        <f>P_A_R[[#This Row],[24+]]-P_A_R[[#This Row],[25+]]</f>
        <v>3.782000000000002E-2</v>
      </c>
      <c r="BU86" s="5">
        <f>P_A_R[[#This Row],[25+]]-P_A_R[[#This Row],[26+]]</f>
        <v>3.8489999999999996E-2</v>
      </c>
      <c r="BV86" s="5">
        <f>P_A_R[[#This Row],[26+]]-P_A_R[[#This Row],[27+]]</f>
        <v>3.5310000000000008E-2</v>
      </c>
      <c r="BW86" s="5">
        <f>P_A_R[[#This Row],[27+]]-P_A_R[[#This Row],[28+]]</f>
        <v>2.9389999999999999E-2</v>
      </c>
      <c r="BX86" s="5">
        <f>P_A_R[[#This Row],[28+]]-P_A_R[[#This Row],[29+]]</f>
        <v>2.8749999999999998E-2</v>
      </c>
      <c r="BY86" s="5">
        <f>P_A_R[[#This Row],[29+]]-P_A_R[[#This Row],[30+]]</f>
        <v>2.3309999999999997E-2</v>
      </c>
      <c r="BZ86" s="5">
        <f>P_A_R[[#This Row],[30+]]-P_A_R[[#This Row],[31+]]</f>
        <v>2.2199999999999998E-2</v>
      </c>
      <c r="CA86" s="5">
        <f>P_A_R[[#This Row],[31+]]-P_A_R[[#This Row],[32+]]</f>
        <v>1.9000000000000003E-2</v>
      </c>
      <c r="CB86" s="5">
        <f>P_A_R[[#This Row],[32+]]-P_A_R[[#This Row],[33+]]</f>
        <v>1.4789999999999998E-2</v>
      </c>
      <c r="CC86" s="5">
        <f>P_A_R[[#This Row],[33+]]-P_A_R[[#This Row],[34+]]</f>
        <v>1.3539999999999996E-2</v>
      </c>
      <c r="CD86" s="5">
        <f>P_A_R[[#This Row],[34+]]-P_A_R[[#This Row],[35+]]</f>
        <v>1.0270000000000001E-2</v>
      </c>
      <c r="CE86" s="5">
        <f>P_A_R[[#This Row],[35+]]-P_A_R[[#This Row],[36+]]</f>
        <v>9.1499999999999984E-3</v>
      </c>
      <c r="CF86" s="5">
        <f>P_A_R[[#This Row],[36+]]-P_A_R[[#This Row],[37+]]</f>
        <v>7.3000000000000009E-3</v>
      </c>
      <c r="CG86" s="5">
        <f>P_A_R[[#This Row],[37+]]-P_A_R[[#This Row],[38+]]</f>
        <v>5.3199999999999983E-3</v>
      </c>
      <c r="CH86" s="5">
        <f>P_A_R[[#This Row],[38+]]-P_A_R[[#This Row],[39+]]</f>
        <v>4.5600000000000016E-3</v>
      </c>
      <c r="CI86" s="5">
        <f>P_A_R[[#This Row],[39+]]-P_A_R[[#This Row],[40+]]</f>
        <v>3.4799999999999987E-3</v>
      </c>
      <c r="CJ86" s="5">
        <f>P_A_R[[#This Row],[40+]]-P_A_R[[#This Row],[41+]]</f>
        <v>2.4400000000000012E-3</v>
      </c>
      <c r="CK86" s="5">
        <f>P_A_R[[#This Row],[41+]]-P_A_R[[#This Row],[42+]]</f>
        <v>2.0099999999999996E-3</v>
      </c>
      <c r="CL86" s="5">
        <f>P_A_R[[#This Row],[42+]]-P_A_R[[#This Row],[43+]]</f>
        <v>1.3700000000000001E-3</v>
      </c>
      <c r="CM86" s="5">
        <f>P_A_R[[#This Row],[43+]]-P_A_R[[#This Row],[44+]]</f>
        <v>1.0899999999999998E-3</v>
      </c>
      <c r="CN86" s="5">
        <f>P_A_R[[#This Row],[44+]]-P_A_R[[#This Row],[45+]]</f>
        <v>7.899999999999999E-4</v>
      </c>
      <c r="CO86" s="5">
        <f>P_A_R[[#This Row],[45+]]-P_A_R[[#This Row],[46+]]</f>
        <v>5.1000000000000004E-4</v>
      </c>
      <c r="CP86" s="5">
        <f>P_A_R[[#This Row],[46+]]-P_A_R[[#This Row],[47+]]</f>
        <v>3.9000000000000005E-4</v>
      </c>
      <c r="CQ86" s="5">
        <f>P_A_R[[#This Row],[47+]]-P_A_R[[#This Row],[48+]]</f>
        <v>2.5000000000000001E-4</v>
      </c>
      <c r="CR86" s="5">
        <f>P_A_R[[#This Row],[48+]]-P_A_R[[#This Row],[49+]]</f>
        <v>1.9000000000000001E-4</v>
      </c>
      <c r="CS86" s="5">
        <f>P_A_R[[#This Row],[49+]]-P_A_R[[#This Row],[50+]]</f>
        <v>1.2999999999999999E-4</v>
      </c>
      <c r="CT86" s="5">
        <f>P_A_R[[#This Row],[50+]]-P_A_R[[#This Row],[51+]]</f>
        <v>7.0000000000000021E-5</v>
      </c>
      <c r="CU86" s="5">
        <f>P_A_R[[#This Row],[51+]]-P_A_R[[#This Row],[52+]]</f>
        <v>5.9999999999999981E-5</v>
      </c>
      <c r="CV86" s="5">
        <f>P_A_R[[#This Row],[52+]]-P_A_R[[#This Row],[53+]]</f>
        <v>3.0000000000000004E-5</v>
      </c>
      <c r="CW86" s="5">
        <f>P_A_R[[#This Row],[53+]]-P_A_R[[#This Row],[54+]]</f>
        <v>1.9999999999999998E-5</v>
      </c>
      <c r="CX86" s="5">
        <f>P_A_R[[#This Row],[54+]]-P_A_R[[#This Row],[55+]]</f>
        <v>4.0000000000000003E-5</v>
      </c>
      <c r="CY86" s="5">
        <f>P_A_R[[#This Row],[55+]]-P_A_R[[#This Row],[56+]]</f>
        <v>0</v>
      </c>
      <c r="CZ86" s="5">
        <f>P_A_R[[#This Row],[56+]]-P_A_R[[#This Row],[57+]]</f>
        <v>0</v>
      </c>
      <c r="DA86" s="5">
        <f>P_A_R[[#This Row],[57+]]-P_A_R[[#This Row],[58+]]</f>
        <v>0</v>
      </c>
      <c r="DB86" s="5">
        <f>P_A_R[[#This Row],[58+]]-P_A_R[[#This Row],[59+]]</f>
        <v>0</v>
      </c>
    </row>
    <row r="87" spans="1:106" x14ac:dyDescent="0.25">
      <c r="A87" s="10">
        <v>22400720</v>
      </c>
      <c r="B87" s="13" t="s">
        <v>95</v>
      </c>
      <c r="C87" s="13" t="s">
        <v>77</v>
      </c>
      <c r="D87" s="11">
        <v>0.8125</v>
      </c>
      <c r="E87" s="9" t="str">
        <f>HYPERLINK("https://www.nba.com/stats/player/1641731/boxscores-traditional", "Bilal Coulibaly")</f>
        <v>Bilal Coulibaly</v>
      </c>
      <c r="F87">
        <v>20.399999999999999</v>
      </c>
      <c r="G87" s="4">
        <v>9.2870000000000008</v>
      </c>
      <c r="H87" s="3">
        <v>0.86863999999999997</v>
      </c>
      <c r="I87" s="3">
        <v>0.84375</v>
      </c>
      <c r="J87" s="3">
        <v>0.81594</v>
      </c>
      <c r="K87" s="3">
        <v>0.78813999999999995</v>
      </c>
      <c r="L87" s="3">
        <v>0.75490000000000002</v>
      </c>
      <c r="M87" s="3">
        <v>0.71904000000000001</v>
      </c>
      <c r="N87" s="3">
        <v>0.68081999999999998</v>
      </c>
      <c r="O87" s="3">
        <v>0.64431000000000005</v>
      </c>
      <c r="P87" s="3">
        <v>0.60257000000000005</v>
      </c>
      <c r="Q87" s="3">
        <v>0.55962000000000001</v>
      </c>
      <c r="R87" s="3">
        <v>0.51595000000000002</v>
      </c>
      <c r="S87" s="3">
        <v>0.47608</v>
      </c>
      <c r="T87" s="3">
        <v>0.43251000000000001</v>
      </c>
      <c r="U87" s="3">
        <v>0.38973999999999998</v>
      </c>
      <c r="V87" s="3">
        <v>0.34827000000000002</v>
      </c>
      <c r="W87" s="3">
        <v>0.30853999999999998</v>
      </c>
      <c r="X87" s="3">
        <v>0.27424999999999999</v>
      </c>
      <c r="Y87" s="3">
        <v>0.23885000000000001</v>
      </c>
      <c r="Z87" s="3">
        <v>0.20610999999999999</v>
      </c>
      <c r="AA87" s="3">
        <v>0.17619000000000001</v>
      </c>
      <c r="AB87" s="3">
        <v>0.15151000000000001</v>
      </c>
      <c r="AC87" s="3">
        <v>0.12714</v>
      </c>
      <c r="AD87" s="3">
        <v>0.10564999999999999</v>
      </c>
      <c r="AE87" s="3">
        <v>8.6910000000000001E-2</v>
      </c>
      <c r="AF87" s="3">
        <v>7.2150000000000006E-2</v>
      </c>
      <c r="AG87" s="3">
        <v>5.8209999999999998E-2</v>
      </c>
      <c r="AH87" s="3">
        <v>4.648E-2</v>
      </c>
      <c r="AI87" s="3">
        <v>3.6729999999999999E-2</v>
      </c>
      <c r="AJ87" s="3">
        <v>2.8719999999999999E-2</v>
      </c>
      <c r="AK87" s="3">
        <v>2.2749999999999999E-2</v>
      </c>
      <c r="AL87" s="3">
        <v>1.7430000000000001E-2</v>
      </c>
      <c r="AM87" s="3">
        <v>1.321E-2</v>
      </c>
      <c r="AN87" s="3">
        <v>9.9000000000000008E-3</v>
      </c>
      <c r="AO87" s="3">
        <v>7.5500000000000003E-3</v>
      </c>
      <c r="AP87" s="3">
        <v>5.5399999999999998E-3</v>
      </c>
      <c r="AQ87" s="3">
        <v>4.0200000000000001E-3</v>
      </c>
      <c r="AR87" s="3">
        <v>2.8900000000000002E-3</v>
      </c>
      <c r="AS87" s="3">
        <v>2.1199999999999999E-3</v>
      </c>
      <c r="AT87" s="3">
        <v>1.49E-3</v>
      </c>
      <c r="AU87" s="3">
        <v>1.0399999999999999E-3</v>
      </c>
      <c r="AV87" s="3">
        <v>7.1000000000000002E-4</v>
      </c>
      <c r="AW87" s="3">
        <v>5.0000000000000001E-4</v>
      </c>
      <c r="AX87" s="3">
        <v>3.4000000000000002E-4</v>
      </c>
      <c r="AY87" s="3">
        <v>2.2000000000000001E-4</v>
      </c>
      <c r="AZ87" s="3">
        <v>1.4999999999999999E-4</v>
      </c>
      <c r="BA87" s="3">
        <v>1E-4</v>
      </c>
      <c r="BB87" s="3">
        <v>6.0000000000000002E-5</v>
      </c>
      <c r="BC87" s="3">
        <v>4.0000000000000003E-5</v>
      </c>
      <c r="BD87" s="3">
        <v>0</v>
      </c>
      <c r="BE87" s="3">
        <v>0</v>
      </c>
      <c r="BF87" s="5">
        <f>P_A_R[[#This Row],[10+]]-P_A_R[[#This Row],[11+]]</f>
        <v>2.4889999999999968E-2</v>
      </c>
      <c r="BG87" s="5">
        <f>P_A_R[[#This Row],[11+]]-P_A_R[[#This Row],[12+]]</f>
        <v>2.7810000000000001E-2</v>
      </c>
      <c r="BH87" s="5">
        <f>P_A_R[[#This Row],[12+]]-P_A_R[[#This Row],[13+]]</f>
        <v>2.7800000000000047E-2</v>
      </c>
      <c r="BI87" s="5">
        <f>P_A_R[[#This Row],[13+]]-P_A_R[[#This Row],[14+]]</f>
        <v>3.3239999999999936E-2</v>
      </c>
      <c r="BJ87" s="5">
        <f>P_A_R[[#This Row],[14+]]-P_A_R[[#This Row],[15+]]</f>
        <v>3.5860000000000003E-2</v>
      </c>
      <c r="BK87" s="5">
        <f>P_A_R[[#This Row],[15+]]-P_A_R[[#This Row],[16+]]</f>
        <v>3.8220000000000032E-2</v>
      </c>
      <c r="BL87" s="5">
        <f>P_A_R[[#This Row],[16+]]-P_A_R[[#This Row],[17+]]</f>
        <v>3.6509999999999931E-2</v>
      </c>
      <c r="BM87" s="5">
        <f>P_A_R[[#This Row],[17+]]-P_A_R[[#This Row],[18+]]</f>
        <v>4.1739999999999999E-2</v>
      </c>
      <c r="BN87" s="5">
        <f>P_A_R[[#This Row],[18+]]-P_A_R[[#This Row],[19+]]</f>
        <v>4.2950000000000044E-2</v>
      </c>
      <c r="BO87" s="5">
        <f>P_A_R[[#This Row],[19+]]-P_A_R[[#This Row],[20+]]</f>
        <v>4.3669999999999987E-2</v>
      </c>
      <c r="BP87" s="5">
        <f>P_A_R[[#This Row],[20+]]-P_A_R[[#This Row],[21+]]</f>
        <v>3.9870000000000017E-2</v>
      </c>
      <c r="BQ87" s="5">
        <f>P_A_R[[#This Row],[21+]]-P_A_R[[#This Row],[22+]]</f>
        <v>4.3569999999999998E-2</v>
      </c>
      <c r="BR87" s="5">
        <f>P_A_R[[#This Row],[22+]]-P_A_R[[#This Row],[23+]]</f>
        <v>4.277000000000003E-2</v>
      </c>
      <c r="BS87" s="5">
        <f>P_A_R[[#This Row],[23+]]-P_A_R[[#This Row],[24+]]</f>
        <v>4.1469999999999951E-2</v>
      </c>
      <c r="BT87" s="5">
        <f>P_A_R[[#This Row],[24+]]-P_A_R[[#This Row],[25+]]</f>
        <v>3.9730000000000043E-2</v>
      </c>
      <c r="BU87" s="5">
        <f>P_A_R[[#This Row],[25+]]-P_A_R[[#This Row],[26+]]</f>
        <v>3.4289999999999987E-2</v>
      </c>
      <c r="BV87" s="5">
        <f>P_A_R[[#This Row],[26+]]-P_A_R[[#This Row],[27+]]</f>
        <v>3.5399999999999987E-2</v>
      </c>
      <c r="BW87" s="5">
        <f>P_A_R[[#This Row],[27+]]-P_A_R[[#This Row],[28+]]</f>
        <v>3.2740000000000019E-2</v>
      </c>
      <c r="BX87" s="5">
        <f>P_A_R[[#This Row],[28+]]-P_A_R[[#This Row],[29+]]</f>
        <v>2.9919999999999974E-2</v>
      </c>
      <c r="BY87" s="5">
        <f>P_A_R[[#This Row],[29+]]-P_A_R[[#This Row],[30+]]</f>
        <v>2.4680000000000007E-2</v>
      </c>
      <c r="BZ87" s="5">
        <f>P_A_R[[#This Row],[30+]]-P_A_R[[#This Row],[31+]]</f>
        <v>2.4370000000000003E-2</v>
      </c>
      <c r="CA87" s="5">
        <f>P_A_R[[#This Row],[31+]]-P_A_R[[#This Row],[32+]]</f>
        <v>2.1490000000000009E-2</v>
      </c>
      <c r="CB87" s="5">
        <f>P_A_R[[#This Row],[32+]]-P_A_R[[#This Row],[33+]]</f>
        <v>1.8739999999999993E-2</v>
      </c>
      <c r="CC87" s="5">
        <f>P_A_R[[#This Row],[33+]]-P_A_R[[#This Row],[34+]]</f>
        <v>1.4759999999999995E-2</v>
      </c>
      <c r="CD87" s="5">
        <f>P_A_R[[#This Row],[34+]]-P_A_R[[#This Row],[35+]]</f>
        <v>1.3940000000000008E-2</v>
      </c>
      <c r="CE87" s="5">
        <f>P_A_R[[#This Row],[35+]]-P_A_R[[#This Row],[36+]]</f>
        <v>1.1729999999999997E-2</v>
      </c>
      <c r="CF87" s="5">
        <f>P_A_R[[#This Row],[36+]]-P_A_R[[#This Row],[37+]]</f>
        <v>9.7500000000000017E-3</v>
      </c>
      <c r="CG87" s="5">
        <f>P_A_R[[#This Row],[37+]]-P_A_R[[#This Row],[38+]]</f>
        <v>8.0099999999999998E-3</v>
      </c>
      <c r="CH87" s="5">
        <f>P_A_R[[#This Row],[38+]]-P_A_R[[#This Row],[39+]]</f>
        <v>5.9699999999999996E-3</v>
      </c>
      <c r="CI87" s="5">
        <f>P_A_R[[#This Row],[39+]]-P_A_R[[#This Row],[40+]]</f>
        <v>5.3199999999999983E-3</v>
      </c>
      <c r="CJ87" s="5">
        <f>P_A_R[[#This Row],[40+]]-P_A_R[[#This Row],[41+]]</f>
        <v>4.2200000000000015E-3</v>
      </c>
      <c r="CK87" s="5">
        <f>P_A_R[[#This Row],[41+]]-P_A_R[[#This Row],[42+]]</f>
        <v>3.3099999999999987E-3</v>
      </c>
      <c r="CL87" s="5">
        <f>P_A_R[[#This Row],[42+]]-P_A_R[[#This Row],[43+]]</f>
        <v>2.3500000000000005E-3</v>
      </c>
      <c r="CM87" s="5">
        <f>P_A_R[[#This Row],[43+]]-P_A_R[[#This Row],[44+]]</f>
        <v>2.0100000000000005E-3</v>
      </c>
      <c r="CN87" s="5">
        <f>P_A_R[[#This Row],[44+]]-P_A_R[[#This Row],[45+]]</f>
        <v>1.5199999999999997E-3</v>
      </c>
      <c r="CO87" s="5">
        <f>P_A_R[[#This Row],[45+]]-P_A_R[[#This Row],[46+]]</f>
        <v>1.1299999999999999E-3</v>
      </c>
      <c r="CP87" s="5">
        <f>P_A_R[[#This Row],[46+]]-P_A_R[[#This Row],[47+]]</f>
        <v>7.7000000000000028E-4</v>
      </c>
      <c r="CQ87" s="5">
        <f>P_A_R[[#This Row],[47+]]-P_A_R[[#This Row],[48+]]</f>
        <v>6.2999999999999992E-4</v>
      </c>
      <c r="CR87" s="5">
        <f>P_A_R[[#This Row],[48+]]-P_A_R[[#This Row],[49+]]</f>
        <v>4.500000000000001E-4</v>
      </c>
      <c r="CS87" s="5">
        <f>P_A_R[[#This Row],[49+]]-P_A_R[[#This Row],[50+]]</f>
        <v>3.2999999999999989E-4</v>
      </c>
      <c r="CT87" s="5">
        <f>P_A_R[[#This Row],[50+]]-P_A_R[[#This Row],[51+]]</f>
        <v>2.1000000000000001E-4</v>
      </c>
      <c r="CU87" s="5">
        <f>P_A_R[[#This Row],[51+]]-P_A_R[[#This Row],[52+]]</f>
        <v>1.5999999999999999E-4</v>
      </c>
      <c r="CV87" s="5">
        <f>P_A_R[[#This Row],[52+]]-P_A_R[[#This Row],[53+]]</f>
        <v>1.2000000000000002E-4</v>
      </c>
      <c r="CW87" s="5">
        <f>P_A_R[[#This Row],[53+]]-P_A_R[[#This Row],[54+]]</f>
        <v>7.0000000000000021E-5</v>
      </c>
      <c r="CX87" s="5">
        <f>P_A_R[[#This Row],[54+]]-P_A_R[[#This Row],[55+]]</f>
        <v>4.9999999999999982E-5</v>
      </c>
      <c r="CY87" s="5">
        <f>P_A_R[[#This Row],[55+]]-P_A_R[[#This Row],[56+]]</f>
        <v>4.0000000000000003E-5</v>
      </c>
      <c r="CZ87" s="5">
        <f>P_A_R[[#This Row],[56+]]-P_A_R[[#This Row],[57+]]</f>
        <v>1.9999999999999998E-5</v>
      </c>
      <c r="DA87" s="5">
        <f>P_A_R[[#This Row],[57+]]-P_A_R[[#This Row],[58+]]</f>
        <v>4.0000000000000003E-5</v>
      </c>
      <c r="DB87" s="5">
        <f>P_A_R[[#This Row],[58+]]-P_A_R[[#This Row],[59+]]</f>
        <v>0</v>
      </c>
    </row>
    <row r="88" spans="1:106" x14ac:dyDescent="0.25">
      <c r="A88" s="10">
        <v>22400720</v>
      </c>
      <c r="B88" s="13" t="s">
        <v>95</v>
      </c>
      <c r="C88" s="13" t="s">
        <v>77</v>
      </c>
      <c r="D88" s="11">
        <v>0.8125</v>
      </c>
      <c r="E88" s="9" t="str">
        <f>HYPERLINK("https://www.nba.com/stats/player/1630557/boxscores-traditional", "Corey Kispert")</f>
        <v>Corey Kispert</v>
      </c>
      <c r="F88">
        <v>17.2</v>
      </c>
      <c r="G88" s="4">
        <v>8.3040000000000003</v>
      </c>
      <c r="H88" s="3">
        <v>0.80784999999999996</v>
      </c>
      <c r="I88" s="3">
        <v>0.77337</v>
      </c>
      <c r="J88" s="3">
        <v>0.73565000000000003</v>
      </c>
      <c r="K88" s="3">
        <v>0.69496999999999998</v>
      </c>
      <c r="L88" s="3">
        <v>0.65173000000000003</v>
      </c>
      <c r="M88" s="3">
        <v>0.60257000000000005</v>
      </c>
      <c r="N88" s="3">
        <v>0.55567</v>
      </c>
      <c r="O88" s="3">
        <v>0.50797999999999999</v>
      </c>
      <c r="P88" s="3">
        <v>0.46017000000000002</v>
      </c>
      <c r="Q88" s="3">
        <v>0.41293999999999997</v>
      </c>
      <c r="R88" s="3">
        <v>0.36692999999999998</v>
      </c>
      <c r="S88" s="3">
        <v>0.32275999999999999</v>
      </c>
      <c r="T88" s="3">
        <v>0.28095999999999999</v>
      </c>
      <c r="U88" s="3">
        <v>0.24196000000000001</v>
      </c>
      <c r="V88" s="3">
        <v>0.20610999999999999</v>
      </c>
      <c r="W88" s="3">
        <v>0.17360999999999999</v>
      </c>
      <c r="X88" s="3">
        <v>0.14457</v>
      </c>
      <c r="Y88" s="3">
        <v>0.11899999999999999</v>
      </c>
      <c r="Z88" s="3">
        <v>9.6799999999999997E-2</v>
      </c>
      <c r="AA88" s="3">
        <v>7.7799999999999994E-2</v>
      </c>
      <c r="AB88" s="3">
        <v>6.1780000000000002E-2</v>
      </c>
      <c r="AC88" s="3">
        <v>4.8460000000000003E-2</v>
      </c>
      <c r="AD88" s="3">
        <v>3.7539999999999997E-2</v>
      </c>
      <c r="AE88" s="3">
        <v>2.8719999999999999E-2</v>
      </c>
      <c r="AF88" s="3">
        <v>2.1690000000000001E-2</v>
      </c>
      <c r="AG88" s="3">
        <v>1.618E-2</v>
      </c>
      <c r="AH88" s="3">
        <v>1.191E-2</v>
      </c>
      <c r="AI88" s="3">
        <v>8.6599999999999993E-3</v>
      </c>
      <c r="AJ88" s="3">
        <v>6.2100000000000002E-3</v>
      </c>
      <c r="AK88" s="3">
        <v>4.2700000000000004E-3</v>
      </c>
      <c r="AL88" s="3">
        <v>2.98E-3</v>
      </c>
      <c r="AM88" s="3">
        <v>2.0500000000000002E-3</v>
      </c>
      <c r="AN88" s="3">
        <v>1.39E-3</v>
      </c>
      <c r="AO88" s="3">
        <v>9.3999999999999997E-4</v>
      </c>
      <c r="AP88" s="3">
        <v>6.2E-4</v>
      </c>
      <c r="AQ88" s="3">
        <v>4.0000000000000002E-4</v>
      </c>
      <c r="AR88" s="3">
        <v>2.5999999999999998E-4</v>
      </c>
      <c r="AS88" s="3">
        <v>1.7000000000000001E-4</v>
      </c>
      <c r="AT88" s="3">
        <v>1E-4</v>
      </c>
      <c r="AU88" s="3">
        <v>6.0000000000000002E-5</v>
      </c>
      <c r="AV88" s="3">
        <v>4.0000000000000003E-5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5">
        <f>P_A_R[[#This Row],[10+]]-P_A_R[[#This Row],[11+]]</f>
        <v>3.4479999999999955E-2</v>
      </c>
      <c r="BG88" s="5">
        <f>P_A_R[[#This Row],[11+]]-P_A_R[[#This Row],[12+]]</f>
        <v>3.7719999999999976E-2</v>
      </c>
      <c r="BH88" s="5">
        <f>P_A_R[[#This Row],[12+]]-P_A_R[[#This Row],[13+]]</f>
        <v>4.0680000000000049E-2</v>
      </c>
      <c r="BI88" s="5">
        <f>P_A_R[[#This Row],[13+]]-P_A_R[[#This Row],[14+]]</f>
        <v>4.3239999999999945E-2</v>
      </c>
      <c r="BJ88" s="5">
        <f>P_A_R[[#This Row],[14+]]-P_A_R[[#This Row],[15+]]</f>
        <v>4.9159999999999981E-2</v>
      </c>
      <c r="BK88" s="5">
        <f>P_A_R[[#This Row],[15+]]-P_A_R[[#This Row],[16+]]</f>
        <v>4.6900000000000053E-2</v>
      </c>
      <c r="BL88" s="5">
        <f>P_A_R[[#This Row],[16+]]-P_A_R[[#This Row],[17+]]</f>
        <v>4.769000000000001E-2</v>
      </c>
      <c r="BM88" s="5">
        <f>P_A_R[[#This Row],[17+]]-P_A_R[[#This Row],[18+]]</f>
        <v>4.7809999999999964E-2</v>
      </c>
      <c r="BN88" s="5">
        <f>P_A_R[[#This Row],[18+]]-P_A_R[[#This Row],[19+]]</f>
        <v>4.723000000000005E-2</v>
      </c>
      <c r="BO88" s="5">
        <f>P_A_R[[#This Row],[19+]]-P_A_R[[#This Row],[20+]]</f>
        <v>4.6009999999999995E-2</v>
      </c>
      <c r="BP88" s="5">
        <f>P_A_R[[#This Row],[20+]]-P_A_R[[#This Row],[21+]]</f>
        <v>4.4169999999999987E-2</v>
      </c>
      <c r="BQ88" s="5">
        <f>P_A_R[[#This Row],[21+]]-P_A_R[[#This Row],[22+]]</f>
        <v>4.1800000000000004E-2</v>
      </c>
      <c r="BR88" s="5">
        <f>P_A_R[[#This Row],[22+]]-P_A_R[[#This Row],[23+]]</f>
        <v>3.8999999999999979E-2</v>
      </c>
      <c r="BS88" s="5">
        <f>P_A_R[[#This Row],[23+]]-P_A_R[[#This Row],[24+]]</f>
        <v>3.5850000000000021E-2</v>
      </c>
      <c r="BT88" s="5">
        <f>P_A_R[[#This Row],[24+]]-P_A_R[[#This Row],[25+]]</f>
        <v>3.2500000000000001E-2</v>
      </c>
      <c r="BU88" s="5">
        <f>P_A_R[[#This Row],[25+]]-P_A_R[[#This Row],[26+]]</f>
        <v>2.9039999999999982E-2</v>
      </c>
      <c r="BV88" s="5">
        <f>P_A_R[[#This Row],[26+]]-P_A_R[[#This Row],[27+]]</f>
        <v>2.5570000000000009E-2</v>
      </c>
      <c r="BW88" s="5">
        <f>P_A_R[[#This Row],[27+]]-P_A_R[[#This Row],[28+]]</f>
        <v>2.2199999999999998E-2</v>
      </c>
      <c r="BX88" s="5">
        <f>P_A_R[[#This Row],[28+]]-P_A_R[[#This Row],[29+]]</f>
        <v>1.9000000000000003E-2</v>
      </c>
      <c r="BY88" s="5">
        <f>P_A_R[[#This Row],[29+]]-P_A_R[[#This Row],[30+]]</f>
        <v>1.6019999999999993E-2</v>
      </c>
      <c r="BZ88" s="5">
        <f>P_A_R[[#This Row],[30+]]-P_A_R[[#This Row],[31+]]</f>
        <v>1.3319999999999999E-2</v>
      </c>
      <c r="CA88" s="5">
        <f>P_A_R[[#This Row],[31+]]-P_A_R[[#This Row],[32+]]</f>
        <v>1.0920000000000006E-2</v>
      </c>
      <c r="CB88" s="5">
        <f>P_A_R[[#This Row],[32+]]-P_A_R[[#This Row],[33+]]</f>
        <v>8.819999999999998E-3</v>
      </c>
      <c r="CC88" s="5">
        <f>P_A_R[[#This Row],[33+]]-P_A_R[[#This Row],[34+]]</f>
        <v>7.0299999999999981E-3</v>
      </c>
      <c r="CD88" s="5">
        <f>P_A_R[[#This Row],[34+]]-P_A_R[[#This Row],[35+]]</f>
        <v>5.510000000000001E-3</v>
      </c>
      <c r="CE88" s="5">
        <f>P_A_R[[#This Row],[35+]]-P_A_R[[#This Row],[36+]]</f>
        <v>4.2699999999999995E-3</v>
      </c>
      <c r="CF88" s="5">
        <f>P_A_R[[#This Row],[36+]]-P_A_R[[#This Row],[37+]]</f>
        <v>3.2500000000000012E-3</v>
      </c>
      <c r="CG88" s="5">
        <f>P_A_R[[#This Row],[37+]]-P_A_R[[#This Row],[38+]]</f>
        <v>2.4499999999999991E-3</v>
      </c>
      <c r="CH88" s="5">
        <f>P_A_R[[#This Row],[38+]]-P_A_R[[#This Row],[39+]]</f>
        <v>1.9399999999999999E-3</v>
      </c>
      <c r="CI88" s="5">
        <f>P_A_R[[#This Row],[39+]]-P_A_R[[#This Row],[40+]]</f>
        <v>1.2900000000000003E-3</v>
      </c>
      <c r="CJ88" s="5">
        <f>P_A_R[[#This Row],[40+]]-P_A_R[[#This Row],[41+]]</f>
        <v>9.2999999999999984E-4</v>
      </c>
      <c r="CK88" s="5">
        <f>P_A_R[[#This Row],[41+]]-P_A_R[[#This Row],[42+]]</f>
        <v>6.6000000000000021E-4</v>
      </c>
      <c r="CL88" s="5">
        <f>P_A_R[[#This Row],[42+]]-P_A_R[[#This Row],[43+]]</f>
        <v>4.4999999999999999E-4</v>
      </c>
      <c r="CM88" s="5">
        <f>P_A_R[[#This Row],[43+]]-P_A_R[[#This Row],[44+]]</f>
        <v>3.1999999999999997E-4</v>
      </c>
      <c r="CN88" s="5">
        <f>P_A_R[[#This Row],[44+]]-P_A_R[[#This Row],[45+]]</f>
        <v>2.1999999999999998E-4</v>
      </c>
      <c r="CO88" s="5">
        <f>P_A_R[[#This Row],[45+]]-P_A_R[[#This Row],[46+]]</f>
        <v>1.4000000000000004E-4</v>
      </c>
      <c r="CP88" s="5">
        <f>P_A_R[[#This Row],[46+]]-P_A_R[[#This Row],[47+]]</f>
        <v>8.9999999999999965E-5</v>
      </c>
      <c r="CQ88" s="5">
        <f>P_A_R[[#This Row],[47+]]-P_A_R[[#This Row],[48+]]</f>
        <v>7.0000000000000007E-5</v>
      </c>
      <c r="CR88" s="5">
        <f>P_A_R[[#This Row],[48+]]-P_A_R[[#This Row],[49+]]</f>
        <v>4.0000000000000003E-5</v>
      </c>
      <c r="CS88" s="5">
        <f>P_A_R[[#This Row],[49+]]-P_A_R[[#This Row],[50+]]</f>
        <v>1.9999999999999998E-5</v>
      </c>
      <c r="CT88" s="5">
        <f>P_A_R[[#This Row],[50+]]-P_A_R[[#This Row],[51+]]</f>
        <v>4.0000000000000003E-5</v>
      </c>
      <c r="CU88" s="5">
        <f>P_A_R[[#This Row],[51+]]-P_A_R[[#This Row],[52+]]</f>
        <v>0</v>
      </c>
      <c r="CV88" s="5">
        <f>P_A_R[[#This Row],[52+]]-P_A_R[[#This Row],[53+]]</f>
        <v>0</v>
      </c>
      <c r="CW88" s="5">
        <f>P_A_R[[#This Row],[53+]]-P_A_R[[#This Row],[54+]]</f>
        <v>0</v>
      </c>
      <c r="CX88" s="5">
        <f>P_A_R[[#This Row],[54+]]-P_A_R[[#This Row],[55+]]</f>
        <v>0</v>
      </c>
      <c r="CY88" s="5">
        <f>P_A_R[[#This Row],[55+]]-P_A_R[[#This Row],[56+]]</f>
        <v>0</v>
      </c>
      <c r="CZ88" s="5">
        <f>P_A_R[[#This Row],[56+]]-P_A_R[[#This Row],[57+]]</f>
        <v>0</v>
      </c>
      <c r="DA88" s="5">
        <f>P_A_R[[#This Row],[57+]]-P_A_R[[#This Row],[58+]]</f>
        <v>0</v>
      </c>
      <c r="DB88" s="5">
        <f>P_A_R[[#This Row],[58+]]-P_A_R[[#This Row],[59+]]</f>
        <v>0</v>
      </c>
    </row>
    <row r="89" spans="1:106" x14ac:dyDescent="0.25">
      <c r="A89" s="10">
        <v>22400720</v>
      </c>
      <c r="B89" s="13" t="s">
        <v>95</v>
      </c>
      <c r="C89" s="13" t="s">
        <v>77</v>
      </c>
      <c r="D89" s="11">
        <v>0.8125</v>
      </c>
      <c r="E89" s="9" t="str">
        <f>HYPERLINK("https://www.nba.com/stats/player/1642273/boxscores-traditional", "Kyshawn George")</f>
        <v>Kyshawn George</v>
      </c>
      <c r="F89">
        <v>12</v>
      </c>
      <c r="G89" s="4">
        <v>4.3360000000000003</v>
      </c>
      <c r="H89" s="3">
        <v>0.67723999999999995</v>
      </c>
      <c r="I89" s="3">
        <v>0.59094999999999998</v>
      </c>
      <c r="J89" s="3">
        <v>0.5</v>
      </c>
      <c r="K89" s="3">
        <v>0.40905000000000002</v>
      </c>
      <c r="L89" s="3">
        <v>0.32275999999999999</v>
      </c>
      <c r="M89" s="3">
        <v>0.24510000000000001</v>
      </c>
      <c r="N89" s="3">
        <v>0.17879</v>
      </c>
      <c r="O89" s="3">
        <v>0.12506999999999999</v>
      </c>
      <c r="P89" s="3">
        <v>8.3790000000000003E-2</v>
      </c>
      <c r="Q89" s="3">
        <v>5.3699999999999998E-2</v>
      </c>
      <c r="R89" s="3">
        <v>3.2160000000000001E-2</v>
      </c>
      <c r="S89" s="3">
        <v>1.8759999999999999E-2</v>
      </c>
      <c r="T89" s="3">
        <v>1.044E-2</v>
      </c>
      <c r="U89" s="3">
        <v>5.5399999999999998E-3</v>
      </c>
      <c r="V89" s="3">
        <v>2.8E-3</v>
      </c>
      <c r="W89" s="3">
        <v>1.3500000000000001E-3</v>
      </c>
      <c r="X89" s="3">
        <v>6.2E-4</v>
      </c>
      <c r="Y89" s="3">
        <v>2.7E-4</v>
      </c>
      <c r="Z89" s="3">
        <v>1.1E-4</v>
      </c>
      <c r="AA89" s="3">
        <v>4.0000000000000003E-5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5">
        <f>P_A_R[[#This Row],[10+]]-P_A_R[[#This Row],[11+]]</f>
        <v>8.6289999999999978E-2</v>
      </c>
      <c r="BG89" s="5">
        <f>P_A_R[[#This Row],[11+]]-P_A_R[[#This Row],[12+]]</f>
        <v>9.0949999999999975E-2</v>
      </c>
      <c r="BH89" s="5">
        <f>P_A_R[[#This Row],[12+]]-P_A_R[[#This Row],[13+]]</f>
        <v>9.0949999999999975E-2</v>
      </c>
      <c r="BI89" s="5">
        <f>P_A_R[[#This Row],[13+]]-P_A_R[[#This Row],[14+]]</f>
        <v>8.6290000000000033E-2</v>
      </c>
      <c r="BJ89" s="5">
        <f>P_A_R[[#This Row],[14+]]-P_A_R[[#This Row],[15+]]</f>
        <v>7.7659999999999979E-2</v>
      </c>
      <c r="BK89" s="5">
        <f>P_A_R[[#This Row],[15+]]-P_A_R[[#This Row],[16+]]</f>
        <v>6.6310000000000008E-2</v>
      </c>
      <c r="BL89" s="5">
        <f>P_A_R[[#This Row],[16+]]-P_A_R[[#This Row],[17+]]</f>
        <v>5.3720000000000018E-2</v>
      </c>
      <c r="BM89" s="5">
        <f>P_A_R[[#This Row],[17+]]-P_A_R[[#This Row],[18+]]</f>
        <v>4.1279999999999983E-2</v>
      </c>
      <c r="BN89" s="5">
        <f>P_A_R[[#This Row],[18+]]-P_A_R[[#This Row],[19+]]</f>
        <v>3.0090000000000006E-2</v>
      </c>
      <c r="BO89" s="5">
        <f>P_A_R[[#This Row],[19+]]-P_A_R[[#This Row],[20+]]</f>
        <v>2.1539999999999997E-2</v>
      </c>
      <c r="BP89" s="5">
        <f>P_A_R[[#This Row],[20+]]-P_A_R[[#This Row],[21+]]</f>
        <v>1.3400000000000002E-2</v>
      </c>
      <c r="BQ89" s="5">
        <f>P_A_R[[#This Row],[21+]]-P_A_R[[#This Row],[22+]]</f>
        <v>8.3199999999999993E-3</v>
      </c>
      <c r="BR89" s="5">
        <f>P_A_R[[#This Row],[22+]]-P_A_R[[#This Row],[23+]]</f>
        <v>4.8999999999999998E-3</v>
      </c>
      <c r="BS89" s="5">
        <f>P_A_R[[#This Row],[23+]]-P_A_R[[#This Row],[24+]]</f>
        <v>2.7399999999999998E-3</v>
      </c>
      <c r="BT89" s="5">
        <f>P_A_R[[#This Row],[24+]]-P_A_R[[#This Row],[25+]]</f>
        <v>1.4499999999999999E-3</v>
      </c>
      <c r="BU89" s="5">
        <f>P_A_R[[#This Row],[25+]]-P_A_R[[#This Row],[26+]]</f>
        <v>7.3000000000000007E-4</v>
      </c>
      <c r="BV89" s="5">
        <f>P_A_R[[#This Row],[26+]]-P_A_R[[#This Row],[27+]]</f>
        <v>3.5E-4</v>
      </c>
      <c r="BW89" s="5">
        <f>P_A_R[[#This Row],[27+]]-P_A_R[[#This Row],[28+]]</f>
        <v>1.5999999999999999E-4</v>
      </c>
      <c r="BX89" s="5">
        <f>P_A_R[[#This Row],[28+]]-P_A_R[[#This Row],[29+]]</f>
        <v>6.9999999999999994E-5</v>
      </c>
      <c r="BY89" s="5">
        <f>P_A_R[[#This Row],[29+]]-P_A_R[[#This Row],[30+]]</f>
        <v>4.0000000000000003E-5</v>
      </c>
      <c r="BZ89" s="5">
        <f>P_A_R[[#This Row],[30+]]-P_A_R[[#This Row],[31+]]</f>
        <v>0</v>
      </c>
      <c r="CA89" s="5">
        <f>P_A_R[[#This Row],[31+]]-P_A_R[[#This Row],[32+]]</f>
        <v>0</v>
      </c>
      <c r="CB89" s="5">
        <f>P_A_R[[#This Row],[32+]]-P_A_R[[#This Row],[33+]]</f>
        <v>0</v>
      </c>
      <c r="CC89" s="5">
        <f>P_A_R[[#This Row],[33+]]-P_A_R[[#This Row],[34+]]</f>
        <v>0</v>
      </c>
      <c r="CD89" s="5">
        <f>P_A_R[[#This Row],[34+]]-P_A_R[[#This Row],[35+]]</f>
        <v>0</v>
      </c>
      <c r="CE89" s="5">
        <f>P_A_R[[#This Row],[35+]]-P_A_R[[#This Row],[36+]]</f>
        <v>0</v>
      </c>
      <c r="CF89" s="5">
        <f>P_A_R[[#This Row],[36+]]-P_A_R[[#This Row],[37+]]</f>
        <v>0</v>
      </c>
      <c r="CG89" s="5">
        <f>P_A_R[[#This Row],[37+]]-P_A_R[[#This Row],[38+]]</f>
        <v>0</v>
      </c>
      <c r="CH89" s="5">
        <f>P_A_R[[#This Row],[38+]]-P_A_R[[#This Row],[39+]]</f>
        <v>0</v>
      </c>
      <c r="CI89" s="5">
        <f>P_A_R[[#This Row],[39+]]-P_A_R[[#This Row],[40+]]</f>
        <v>0</v>
      </c>
      <c r="CJ89" s="5">
        <f>P_A_R[[#This Row],[40+]]-P_A_R[[#This Row],[41+]]</f>
        <v>0</v>
      </c>
      <c r="CK89" s="5">
        <f>P_A_R[[#This Row],[41+]]-P_A_R[[#This Row],[42+]]</f>
        <v>0</v>
      </c>
      <c r="CL89" s="5">
        <f>P_A_R[[#This Row],[42+]]-P_A_R[[#This Row],[43+]]</f>
        <v>0</v>
      </c>
      <c r="CM89" s="5">
        <f>P_A_R[[#This Row],[43+]]-P_A_R[[#This Row],[44+]]</f>
        <v>0</v>
      </c>
      <c r="CN89" s="5">
        <f>P_A_R[[#This Row],[44+]]-P_A_R[[#This Row],[45+]]</f>
        <v>0</v>
      </c>
      <c r="CO89" s="5">
        <f>P_A_R[[#This Row],[45+]]-P_A_R[[#This Row],[46+]]</f>
        <v>0</v>
      </c>
      <c r="CP89" s="5">
        <f>P_A_R[[#This Row],[46+]]-P_A_R[[#This Row],[47+]]</f>
        <v>0</v>
      </c>
      <c r="CQ89" s="5">
        <f>P_A_R[[#This Row],[47+]]-P_A_R[[#This Row],[48+]]</f>
        <v>0</v>
      </c>
      <c r="CR89" s="5">
        <f>P_A_R[[#This Row],[48+]]-P_A_R[[#This Row],[49+]]</f>
        <v>0</v>
      </c>
      <c r="CS89" s="5">
        <f>P_A_R[[#This Row],[49+]]-P_A_R[[#This Row],[50+]]</f>
        <v>0</v>
      </c>
      <c r="CT89" s="5">
        <f>P_A_R[[#This Row],[50+]]-P_A_R[[#This Row],[51+]]</f>
        <v>0</v>
      </c>
      <c r="CU89" s="5">
        <f>P_A_R[[#This Row],[51+]]-P_A_R[[#This Row],[52+]]</f>
        <v>0</v>
      </c>
      <c r="CV89" s="5">
        <f>P_A_R[[#This Row],[52+]]-P_A_R[[#This Row],[53+]]</f>
        <v>0</v>
      </c>
      <c r="CW89" s="5">
        <f>P_A_R[[#This Row],[53+]]-P_A_R[[#This Row],[54+]]</f>
        <v>0</v>
      </c>
      <c r="CX89" s="5">
        <f>P_A_R[[#This Row],[54+]]-P_A_R[[#This Row],[55+]]</f>
        <v>0</v>
      </c>
      <c r="CY89" s="5">
        <f>P_A_R[[#This Row],[55+]]-P_A_R[[#This Row],[56+]]</f>
        <v>0</v>
      </c>
      <c r="CZ89" s="5">
        <f>P_A_R[[#This Row],[56+]]-P_A_R[[#This Row],[57+]]</f>
        <v>0</v>
      </c>
      <c r="DA89" s="5">
        <f>P_A_R[[#This Row],[57+]]-P_A_R[[#This Row],[58+]]</f>
        <v>0</v>
      </c>
      <c r="DB89" s="5">
        <f>P_A_R[[#This Row],[58+]]-P_A_R[[#This Row],[59+]]</f>
        <v>0</v>
      </c>
    </row>
    <row r="90" spans="1:106" x14ac:dyDescent="0.25">
      <c r="A90" s="10">
        <v>22400720</v>
      </c>
      <c r="B90" s="13" t="s">
        <v>95</v>
      </c>
      <c r="C90" s="13" t="s">
        <v>77</v>
      </c>
      <c r="D90" s="11">
        <v>0.8125</v>
      </c>
      <c r="E90" s="9" t="str">
        <f>HYPERLINK("https://www.nba.com/stats/player/1642267/boxscores-traditional", "Carlton Carrington")</f>
        <v>Carlton Carrington</v>
      </c>
      <c r="F90">
        <v>12.2</v>
      </c>
      <c r="G90" s="4">
        <v>5.98</v>
      </c>
      <c r="H90" s="3">
        <v>0.64431000000000005</v>
      </c>
      <c r="I90" s="3">
        <v>0.57926</v>
      </c>
      <c r="J90" s="3">
        <v>0.51197000000000004</v>
      </c>
      <c r="K90" s="3">
        <v>0.44828000000000001</v>
      </c>
      <c r="L90" s="3">
        <v>0.38208999999999999</v>
      </c>
      <c r="M90" s="3">
        <v>0.31918000000000002</v>
      </c>
      <c r="N90" s="3">
        <v>0.26108999999999999</v>
      </c>
      <c r="O90" s="3">
        <v>0.21185999999999999</v>
      </c>
      <c r="P90" s="3">
        <v>0.16602</v>
      </c>
      <c r="Q90" s="3">
        <v>0.12714</v>
      </c>
      <c r="R90" s="3">
        <v>9.6799999999999997E-2</v>
      </c>
      <c r="S90" s="3">
        <v>7.0779999999999996E-2</v>
      </c>
      <c r="T90" s="3">
        <v>5.0500000000000003E-2</v>
      </c>
      <c r="U90" s="3">
        <v>3.5150000000000001E-2</v>
      </c>
      <c r="V90" s="3">
        <v>2.4420000000000001E-2</v>
      </c>
      <c r="W90" s="3">
        <v>1.618E-2</v>
      </c>
      <c r="X90" s="3">
        <v>1.044E-2</v>
      </c>
      <c r="Y90" s="3">
        <v>6.7600000000000004E-3</v>
      </c>
      <c r="Z90" s="3">
        <v>4.15E-3</v>
      </c>
      <c r="AA90" s="3">
        <v>2.48E-3</v>
      </c>
      <c r="AB90" s="3">
        <v>1.4400000000000001E-3</v>
      </c>
      <c r="AC90" s="3">
        <v>8.4000000000000003E-4</v>
      </c>
      <c r="AD90" s="3">
        <v>4.6999999999999999E-4</v>
      </c>
      <c r="AE90" s="3">
        <v>2.5000000000000001E-4</v>
      </c>
      <c r="AF90" s="3">
        <v>1.2999999999999999E-4</v>
      </c>
      <c r="AG90" s="3">
        <v>6.9999999999999994E-5</v>
      </c>
      <c r="AH90" s="3">
        <v>3.0000000000000001E-5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5">
        <f>P_A_R[[#This Row],[10+]]-P_A_R[[#This Row],[11+]]</f>
        <v>6.5050000000000052E-2</v>
      </c>
      <c r="BG90" s="5">
        <f>P_A_R[[#This Row],[11+]]-P_A_R[[#This Row],[12+]]</f>
        <v>6.7289999999999961E-2</v>
      </c>
      <c r="BH90" s="5">
        <f>P_A_R[[#This Row],[12+]]-P_A_R[[#This Row],[13+]]</f>
        <v>6.3690000000000024E-2</v>
      </c>
      <c r="BI90" s="5">
        <f>P_A_R[[#This Row],[13+]]-P_A_R[[#This Row],[14+]]</f>
        <v>6.6190000000000027E-2</v>
      </c>
      <c r="BJ90" s="5">
        <f>P_A_R[[#This Row],[14+]]-P_A_R[[#This Row],[15+]]</f>
        <v>6.2909999999999966E-2</v>
      </c>
      <c r="BK90" s="5">
        <f>P_A_R[[#This Row],[15+]]-P_A_R[[#This Row],[16+]]</f>
        <v>5.8090000000000031E-2</v>
      </c>
      <c r="BL90" s="5">
        <f>P_A_R[[#This Row],[16+]]-P_A_R[[#This Row],[17+]]</f>
        <v>4.9229999999999996E-2</v>
      </c>
      <c r="BM90" s="5">
        <f>P_A_R[[#This Row],[17+]]-P_A_R[[#This Row],[18+]]</f>
        <v>4.5839999999999992E-2</v>
      </c>
      <c r="BN90" s="5">
        <f>P_A_R[[#This Row],[18+]]-P_A_R[[#This Row],[19+]]</f>
        <v>3.8879999999999998E-2</v>
      </c>
      <c r="BO90" s="5">
        <f>P_A_R[[#This Row],[19+]]-P_A_R[[#This Row],[20+]]</f>
        <v>3.0340000000000006E-2</v>
      </c>
      <c r="BP90" s="5">
        <f>P_A_R[[#This Row],[20+]]-P_A_R[[#This Row],[21+]]</f>
        <v>2.6020000000000001E-2</v>
      </c>
      <c r="BQ90" s="5">
        <f>P_A_R[[#This Row],[21+]]-P_A_R[[#This Row],[22+]]</f>
        <v>2.0279999999999992E-2</v>
      </c>
      <c r="BR90" s="5">
        <f>P_A_R[[#This Row],[22+]]-P_A_R[[#This Row],[23+]]</f>
        <v>1.5350000000000003E-2</v>
      </c>
      <c r="BS90" s="5">
        <f>P_A_R[[#This Row],[23+]]-P_A_R[[#This Row],[24+]]</f>
        <v>1.073E-2</v>
      </c>
      <c r="BT90" s="5">
        <f>P_A_R[[#This Row],[24+]]-P_A_R[[#This Row],[25+]]</f>
        <v>8.2400000000000008E-3</v>
      </c>
      <c r="BU90" s="5">
        <f>P_A_R[[#This Row],[25+]]-P_A_R[[#This Row],[26+]]</f>
        <v>5.7400000000000003E-3</v>
      </c>
      <c r="BV90" s="5">
        <f>P_A_R[[#This Row],[26+]]-P_A_R[[#This Row],[27+]]</f>
        <v>3.6799999999999992E-3</v>
      </c>
      <c r="BW90" s="5">
        <f>P_A_R[[#This Row],[27+]]-P_A_R[[#This Row],[28+]]</f>
        <v>2.6100000000000003E-3</v>
      </c>
      <c r="BX90" s="5">
        <f>P_A_R[[#This Row],[28+]]-P_A_R[[#This Row],[29+]]</f>
        <v>1.67E-3</v>
      </c>
      <c r="BY90" s="5">
        <f>P_A_R[[#This Row],[29+]]-P_A_R[[#This Row],[30+]]</f>
        <v>1.0399999999999999E-3</v>
      </c>
      <c r="BZ90" s="5">
        <f>P_A_R[[#This Row],[30+]]-P_A_R[[#This Row],[31+]]</f>
        <v>6.0000000000000006E-4</v>
      </c>
      <c r="CA90" s="5">
        <f>P_A_R[[#This Row],[31+]]-P_A_R[[#This Row],[32+]]</f>
        <v>3.7000000000000005E-4</v>
      </c>
      <c r="CB90" s="5">
        <f>P_A_R[[#This Row],[32+]]-P_A_R[[#This Row],[33+]]</f>
        <v>2.1999999999999998E-4</v>
      </c>
      <c r="CC90" s="5">
        <f>P_A_R[[#This Row],[33+]]-P_A_R[[#This Row],[34+]]</f>
        <v>1.2000000000000002E-4</v>
      </c>
      <c r="CD90" s="5">
        <f>P_A_R[[#This Row],[34+]]-P_A_R[[#This Row],[35+]]</f>
        <v>5.9999999999999995E-5</v>
      </c>
      <c r="CE90" s="5">
        <f>P_A_R[[#This Row],[35+]]-P_A_R[[#This Row],[36+]]</f>
        <v>3.9999999999999996E-5</v>
      </c>
      <c r="CF90" s="5">
        <f>P_A_R[[#This Row],[36+]]-P_A_R[[#This Row],[37+]]</f>
        <v>3.0000000000000001E-5</v>
      </c>
      <c r="CG90" s="5">
        <f>P_A_R[[#This Row],[37+]]-P_A_R[[#This Row],[38+]]</f>
        <v>0</v>
      </c>
      <c r="CH90" s="5">
        <f>P_A_R[[#This Row],[38+]]-P_A_R[[#This Row],[39+]]</f>
        <v>0</v>
      </c>
      <c r="CI90" s="5">
        <f>P_A_R[[#This Row],[39+]]-P_A_R[[#This Row],[40+]]</f>
        <v>0</v>
      </c>
      <c r="CJ90" s="5">
        <f>P_A_R[[#This Row],[40+]]-P_A_R[[#This Row],[41+]]</f>
        <v>0</v>
      </c>
      <c r="CK90" s="5">
        <f>P_A_R[[#This Row],[41+]]-P_A_R[[#This Row],[42+]]</f>
        <v>0</v>
      </c>
      <c r="CL90" s="5">
        <f>P_A_R[[#This Row],[42+]]-P_A_R[[#This Row],[43+]]</f>
        <v>0</v>
      </c>
      <c r="CM90" s="5">
        <f>P_A_R[[#This Row],[43+]]-P_A_R[[#This Row],[44+]]</f>
        <v>0</v>
      </c>
      <c r="CN90" s="5">
        <f>P_A_R[[#This Row],[44+]]-P_A_R[[#This Row],[45+]]</f>
        <v>0</v>
      </c>
      <c r="CO90" s="5">
        <f>P_A_R[[#This Row],[45+]]-P_A_R[[#This Row],[46+]]</f>
        <v>0</v>
      </c>
      <c r="CP90" s="5">
        <f>P_A_R[[#This Row],[46+]]-P_A_R[[#This Row],[47+]]</f>
        <v>0</v>
      </c>
      <c r="CQ90" s="5">
        <f>P_A_R[[#This Row],[47+]]-P_A_R[[#This Row],[48+]]</f>
        <v>0</v>
      </c>
      <c r="CR90" s="5">
        <f>P_A_R[[#This Row],[48+]]-P_A_R[[#This Row],[49+]]</f>
        <v>0</v>
      </c>
      <c r="CS90" s="5">
        <f>P_A_R[[#This Row],[49+]]-P_A_R[[#This Row],[50+]]</f>
        <v>0</v>
      </c>
      <c r="CT90" s="5">
        <f>P_A_R[[#This Row],[50+]]-P_A_R[[#This Row],[51+]]</f>
        <v>0</v>
      </c>
      <c r="CU90" s="5">
        <f>P_A_R[[#This Row],[51+]]-P_A_R[[#This Row],[52+]]</f>
        <v>0</v>
      </c>
      <c r="CV90" s="5">
        <f>P_A_R[[#This Row],[52+]]-P_A_R[[#This Row],[53+]]</f>
        <v>0</v>
      </c>
      <c r="CW90" s="5">
        <f>P_A_R[[#This Row],[53+]]-P_A_R[[#This Row],[54+]]</f>
        <v>0</v>
      </c>
      <c r="CX90" s="5">
        <f>P_A_R[[#This Row],[54+]]-P_A_R[[#This Row],[55+]]</f>
        <v>0</v>
      </c>
      <c r="CY90" s="5">
        <f>P_A_R[[#This Row],[55+]]-P_A_R[[#This Row],[56+]]</f>
        <v>0</v>
      </c>
      <c r="CZ90" s="5">
        <f>P_A_R[[#This Row],[56+]]-P_A_R[[#This Row],[57+]]</f>
        <v>0</v>
      </c>
      <c r="DA90" s="5">
        <f>P_A_R[[#This Row],[57+]]-P_A_R[[#This Row],[58+]]</f>
        <v>0</v>
      </c>
      <c r="DB90" s="5">
        <f>P_A_R[[#This Row],[58+]]-P_A_R[[#This Row],[59+]]</f>
        <v>0</v>
      </c>
    </row>
    <row r="91" spans="1:106" x14ac:dyDescent="0.25">
      <c r="A91" s="10">
        <v>22400721</v>
      </c>
      <c r="B91" s="13" t="s">
        <v>76</v>
      </c>
      <c r="C91" s="13" t="s">
        <v>83</v>
      </c>
      <c r="D91" s="11">
        <v>0.8125</v>
      </c>
      <c r="E91" s="9" t="str">
        <f>HYPERLINK("https://www.nba.com/stats/player/203954/boxscores-traditional", "Joel Embiid")</f>
        <v>Joel Embiid</v>
      </c>
      <c r="F91">
        <v>46</v>
      </c>
      <c r="G91" s="4">
        <v>3.286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1</v>
      </c>
      <c r="N91" s="3">
        <v>1</v>
      </c>
      <c r="O91" s="3">
        <v>1</v>
      </c>
      <c r="P91" s="3">
        <v>1</v>
      </c>
      <c r="Q91" s="3">
        <v>1</v>
      </c>
      <c r="R91" s="3">
        <v>1</v>
      </c>
      <c r="S91" s="3">
        <v>1</v>
      </c>
      <c r="T91" s="3">
        <v>1</v>
      </c>
      <c r="U91" s="3">
        <v>1</v>
      </c>
      <c r="V91" s="3">
        <v>1</v>
      </c>
      <c r="W91" s="3">
        <v>1</v>
      </c>
      <c r="X91" s="3">
        <v>1</v>
      </c>
      <c r="Y91" s="3">
        <v>1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 s="3">
        <v>0.99995999999999996</v>
      </c>
      <c r="AF91" s="3">
        <v>0.99987000000000004</v>
      </c>
      <c r="AG91" s="3">
        <v>0.99960000000000004</v>
      </c>
      <c r="AH91" s="3">
        <v>0.99882000000000004</v>
      </c>
      <c r="AI91" s="3">
        <v>0.99692999999999998</v>
      </c>
      <c r="AJ91" s="3">
        <v>0.99245000000000005</v>
      </c>
      <c r="AK91" s="3">
        <v>0.98341000000000001</v>
      </c>
      <c r="AL91" s="3">
        <v>0.96638000000000002</v>
      </c>
      <c r="AM91" s="3">
        <v>0.93574000000000002</v>
      </c>
      <c r="AN91" s="3">
        <v>0.88876999999999995</v>
      </c>
      <c r="AO91" s="3">
        <v>0.81859000000000004</v>
      </c>
      <c r="AP91" s="3">
        <v>0.72907</v>
      </c>
      <c r="AQ91" s="3">
        <v>0.61790999999999996</v>
      </c>
      <c r="AR91" s="3">
        <v>0.5</v>
      </c>
      <c r="AS91" s="3">
        <v>0.38208999999999999</v>
      </c>
      <c r="AT91" s="3">
        <v>0.27093</v>
      </c>
      <c r="AU91" s="3">
        <v>0.18140999999999999</v>
      </c>
      <c r="AV91" s="3">
        <v>0.11123</v>
      </c>
      <c r="AW91" s="3">
        <v>6.4259999999999998E-2</v>
      </c>
      <c r="AX91" s="3">
        <v>3.3619999999999997E-2</v>
      </c>
      <c r="AY91" s="3">
        <v>1.6590000000000001E-2</v>
      </c>
      <c r="AZ91" s="3">
        <v>7.5500000000000003E-3</v>
      </c>
      <c r="BA91" s="3">
        <v>3.0699999999999998E-3</v>
      </c>
      <c r="BB91" s="3">
        <v>1.1800000000000001E-3</v>
      </c>
      <c r="BC91" s="3">
        <v>4.0000000000000002E-4</v>
      </c>
      <c r="BD91" s="3">
        <v>1.2999999999999999E-4</v>
      </c>
      <c r="BE91" s="3">
        <v>4.0000000000000003E-5</v>
      </c>
      <c r="BF91" s="5">
        <f>P_A_R[[#This Row],[10+]]-P_A_R[[#This Row],[11+]]</f>
        <v>0</v>
      </c>
      <c r="BG91" s="5">
        <f>P_A_R[[#This Row],[11+]]-P_A_R[[#This Row],[12+]]</f>
        <v>0</v>
      </c>
      <c r="BH91" s="5">
        <f>P_A_R[[#This Row],[12+]]-P_A_R[[#This Row],[13+]]</f>
        <v>0</v>
      </c>
      <c r="BI91" s="5">
        <f>P_A_R[[#This Row],[13+]]-P_A_R[[#This Row],[14+]]</f>
        <v>0</v>
      </c>
      <c r="BJ91" s="5">
        <f>P_A_R[[#This Row],[14+]]-P_A_R[[#This Row],[15+]]</f>
        <v>0</v>
      </c>
      <c r="BK91" s="5">
        <f>P_A_R[[#This Row],[15+]]-P_A_R[[#This Row],[16+]]</f>
        <v>0</v>
      </c>
      <c r="BL91" s="5">
        <f>P_A_R[[#This Row],[16+]]-P_A_R[[#This Row],[17+]]</f>
        <v>0</v>
      </c>
      <c r="BM91" s="5">
        <f>P_A_R[[#This Row],[17+]]-P_A_R[[#This Row],[18+]]</f>
        <v>0</v>
      </c>
      <c r="BN91" s="5">
        <f>P_A_R[[#This Row],[18+]]-P_A_R[[#This Row],[19+]]</f>
        <v>0</v>
      </c>
      <c r="BO91" s="5">
        <f>P_A_R[[#This Row],[19+]]-P_A_R[[#This Row],[20+]]</f>
        <v>0</v>
      </c>
      <c r="BP91" s="5">
        <f>P_A_R[[#This Row],[20+]]-P_A_R[[#This Row],[21+]]</f>
        <v>0</v>
      </c>
      <c r="BQ91" s="5">
        <f>P_A_R[[#This Row],[21+]]-P_A_R[[#This Row],[22+]]</f>
        <v>0</v>
      </c>
      <c r="BR91" s="5">
        <f>P_A_R[[#This Row],[22+]]-P_A_R[[#This Row],[23+]]</f>
        <v>0</v>
      </c>
      <c r="BS91" s="5">
        <f>P_A_R[[#This Row],[23+]]-P_A_R[[#This Row],[24+]]</f>
        <v>0</v>
      </c>
      <c r="BT91" s="5">
        <f>P_A_R[[#This Row],[24+]]-P_A_R[[#This Row],[25+]]</f>
        <v>0</v>
      </c>
      <c r="BU91" s="5">
        <f>P_A_R[[#This Row],[25+]]-P_A_R[[#This Row],[26+]]</f>
        <v>0</v>
      </c>
      <c r="BV91" s="5">
        <f>P_A_R[[#This Row],[26+]]-P_A_R[[#This Row],[27+]]</f>
        <v>0</v>
      </c>
      <c r="BW91" s="5">
        <f>P_A_R[[#This Row],[27+]]-P_A_R[[#This Row],[28+]]</f>
        <v>0</v>
      </c>
      <c r="BX91" s="5">
        <f>P_A_R[[#This Row],[28+]]-P_A_R[[#This Row],[29+]]</f>
        <v>0</v>
      </c>
      <c r="BY91" s="5">
        <f>P_A_R[[#This Row],[29+]]-P_A_R[[#This Row],[30+]]</f>
        <v>0</v>
      </c>
      <c r="BZ91" s="5">
        <f>P_A_R[[#This Row],[30+]]-P_A_R[[#This Row],[31+]]</f>
        <v>0</v>
      </c>
      <c r="CA91" s="5">
        <f>P_A_R[[#This Row],[31+]]-P_A_R[[#This Row],[32+]]</f>
        <v>0</v>
      </c>
      <c r="CB91" s="5">
        <f>P_A_R[[#This Row],[32+]]-P_A_R[[#This Row],[33+]]</f>
        <v>4.0000000000040004E-5</v>
      </c>
      <c r="CC91" s="5">
        <f>P_A_R[[#This Row],[33+]]-P_A_R[[#This Row],[34+]]</f>
        <v>8.9999999999923475E-5</v>
      </c>
      <c r="CD91" s="5">
        <f>P_A_R[[#This Row],[34+]]-P_A_R[[#This Row],[35+]]</f>
        <v>2.6999999999999247E-4</v>
      </c>
      <c r="CE91" s="5">
        <f>P_A_R[[#This Row],[35+]]-P_A_R[[#This Row],[36+]]</f>
        <v>7.8000000000000291E-4</v>
      </c>
      <c r="CF91" s="5">
        <f>P_A_R[[#This Row],[36+]]-P_A_R[[#This Row],[37+]]</f>
        <v>1.8900000000000583E-3</v>
      </c>
      <c r="CG91" s="5">
        <f>P_A_R[[#This Row],[37+]]-P_A_R[[#This Row],[38+]]</f>
        <v>4.4799999999999285E-3</v>
      </c>
      <c r="CH91" s="5">
        <f>P_A_R[[#This Row],[38+]]-P_A_R[[#This Row],[39+]]</f>
        <v>9.040000000000048E-3</v>
      </c>
      <c r="CI91" s="5">
        <f>P_A_R[[#This Row],[39+]]-P_A_R[[#This Row],[40+]]</f>
        <v>1.702999999999999E-2</v>
      </c>
      <c r="CJ91" s="5">
        <f>P_A_R[[#This Row],[40+]]-P_A_R[[#This Row],[41+]]</f>
        <v>3.0640000000000001E-2</v>
      </c>
      <c r="CK91" s="5">
        <f>P_A_R[[#This Row],[41+]]-P_A_R[[#This Row],[42+]]</f>
        <v>4.6970000000000067E-2</v>
      </c>
      <c r="CL91" s="5">
        <f>P_A_R[[#This Row],[42+]]-P_A_R[[#This Row],[43+]]</f>
        <v>7.0179999999999909E-2</v>
      </c>
      <c r="CM91" s="5">
        <f>P_A_R[[#This Row],[43+]]-P_A_R[[#This Row],[44+]]</f>
        <v>8.9520000000000044E-2</v>
      </c>
      <c r="CN91" s="5">
        <f>P_A_R[[#This Row],[44+]]-P_A_R[[#This Row],[45+]]</f>
        <v>0.11116000000000004</v>
      </c>
      <c r="CO91" s="5">
        <f>P_A_R[[#This Row],[45+]]-P_A_R[[#This Row],[46+]]</f>
        <v>0.11790999999999996</v>
      </c>
      <c r="CP91" s="5">
        <f>P_A_R[[#This Row],[46+]]-P_A_R[[#This Row],[47+]]</f>
        <v>0.11791000000000001</v>
      </c>
      <c r="CQ91" s="5">
        <f>P_A_R[[#This Row],[47+]]-P_A_R[[#This Row],[48+]]</f>
        <v>0.11115999999999998</v>
      </c>
      <c r="CR91" s="5">
        <f>P_A_R[[#This Row],[48+]]-P_A_R[[#This Row],[49+]]</f>
        <v>8.9520000000000016E-2</v>
      </c>
      <c r="CS91" s="5">
        <f>P_A_R[[#This Row],[49+]]-P_A_R[[#This Row],[50+]]</f>
        <v>7.0179999999999992E-2</v>
      </c>
      <c r="CT91" s="5">
        <f>P_A_R[[#This Row],[50+]]-P_A_R[[#This Row],[51+]]</f>
        <v>4.6969999999999998E-2</v>
      </c>
      <c r="CU91" s="5">
        <f>P_A_R[[#This Row],[51+]]-P_A_R[[#This Row],[52+]]</f>
        <v>3.0640000000000001E-2</v>
      </c>
      <c r="CV91" s="5">
        <f>P_A_R[[#This Row],[52+]]-P_A_R[[#This Row],[53+]]</f>
        <v>1.7029999999999997E-2</v>
      </c>
      <c r="CW91" s="5">
        <f>P_A_R[[#This Row],[53+]]-P_A_R[[#This Row],[54+]]</f>
        <v>9.0399999999999994E-3</v>
      </c>
      <c r="CX91" s="5">
        <f>P_A_R[[#This Row],[54+]]-P_A_R[[#This Row],[55+]]</f>
        <v>4.4800000000000005E-3</v>
      </c>
      <c r="CY91" s="5">
        <f>P_A_R[[#This Row],[55+]]-P_A_R[[#This Row],[56+]]</f>
        <v>1.8899999999999998E-3</v>
      </c>
      <c r="CZ91" s="5">
        <f>P_A_R[[#This Row],[56+]]-P_A_R[[#This Row],[57+]]</f>
        <v>7.8000000000000009E-4</v>
      </c>
      <c r="DA91" s="5">
        <f>P_A_R[[#This Row],[57+]]-P_A_R[[#This Row],[58+]]</f>
        <v>2.7000000000000006E-4</v>
      </c>
      <c r="DB91" s="5">
        <f>P_A_R[[#This Row],[58+]]-P_A_R[[#This Row],[59+]]</f>
        <v>8.9999999999999992E-5</v>
      </c>
    </row>
    <row r="92" spans="1:106" x14ac:dyDescent="0.25">
      <c r="A92" s="10">
        <v>22400721</v>
      </c>
      <c r="B92" s="13" t="s">
        <v>76</v>
      </c>
      <c r="C92" s="13" t="s">
        <v>83</v>
      </c>
      <c r="D92" s="11">
        <v>0.8125</v>
      </c>
      <c r="E92" s="9" t="str">
        <f>HYPERLINK("https://www.nba.com/stats/player/202331/boxscores-traditional", "Paul George")</f>
        <v>Paul George</v>
      </c>
      <c r="F92">
        <v>36</v>
      </c>
      <c r="G92" s="4">
        <v>5.9329999999999998</v>
      </c>
      <c r="H92" s="3">
        <v>1</v>
      </c>
      <c r="I92" s="3">
        <v>1</v>
      </c>
      <c r="J92" s="3">
        <v>1</v>
      </c>
      <c r="K92" s="3">
        <v>0.99995000000000001</v>
      </c>
      <c r="L92" s="3">
        <v>0.99990000000000001</v>
      </c>
      <c r="M92" s="3">
        <v>0.99980000000000002</v>
      </c>
      <c r="N92" s="3">
        <v>0.99961999999999995</v>
      </c>
      <c r="O92" s="3">
        <v>0.99931000000000003</v>
      </c>
      <c r="P92" s="3">
        <v>0.99878</v>
      </c>
      <c r="Q92" s="3">
        <v>0.99795</v>
      </c>
      <c r="R92" s="3">
        <v>0.99653000000000003</v>
      </c>
      <c r="S92" s="3">
        <v>0.99429999999999996</v>
      </c>
      <c r="T92" s="3">
        <v>0.99085999999999996</v>
      </c>
      <c r="U92" s="3">
        <v>0.98573999999999995</v>
      </c>
      <c r="V92" s="3">
        <v>0.97831000000000001</v>
      </c>
      <c r="W92" s="3">
        <v>0.96784000000000003</v>
      </c>
      <c r="X92" s="3">
        <v>0.95448999999999995</v>
      </c>
      <c r="Y92" s="3">
        <v>0.93574000000000002</v>
      </c>
      <c r="Z92" s="3">
        <v>0.91149000000000002</v>
      </c>
      <c r="AA92" s="3">
        <v>0.88100000000000001</v>
      </c>
      <c r="AB92" s="3">
        <v>0.84375</v>
      </c>
      <c r="AC92" s="3">
        <v>0.79954999999999998</v>
      </c>
      <c r="AD92" s="3">
        <v>0.74856999999999996</v>
      </c>
      <c r="AE92" s="3">
        <v>0.69496999999999998</v>
      </c>
      <c r="AF92" s="3">
        <v>0.63307000000000002</v>
      </c>
      <c r="AG92" s="3">
        <v>0.56749000000000005</v>
      </c>
      <c r="AH92" s="3">
        <v>0.5</v>
      </c>
      <c r="AI92" s="3">
        <v>0.43251000000000001</v>
      </c>
      <c r="AJ92" s="3">
        <v>0.36692999999999998</v>
      </c>
      <c r="AK92" s="3">
        <v>0.30503000000000002</v>
      </c>
      <c r="AL92" s="3">
        <v>0.25142999999999999</v>
      </c>
      <c r="AM92" s="3">
        <v>0.20044999999999999</v>
      </c>
      <c r="AN92" s="3">
        <v>0.15625</v>
      </c>
      <c r="AO92" s="3">
        <v>0.11899999999999999</v>
      </c>
      <c r="AP92" s="3">
        <v>8.8510000000000005E-2</v>
      </c>
      <c r="AQ92" s="3">
        <v>6.4259999999999998E-2</v>
      </c>
      <c r="AR92" s="3">
        <v>4.5510000000000002E-2</v>
      </c>
      <c r="AS92" s="3">
        <v>3.2160000000000001E-2</v>
      </c>
      <c r="AT92" s="3">
        <v>2.1690000000000001E-2</v>
      </c>
      <c r="AU92" s="3">
        <v>1.426E-2</v>
      </c>
      <c r="AV92" s="3">
        <v>9.1400000000000006E-3</v>
      </c>
      <c r="AW92" s="3">
        <v>5.7000000000000002E-3</v>
      </c>
      <c r="AX92" s="3">
        <v>3.47E-3</v>
      </c>
      <c r="AY92" s="3">
        <v>2.0500000000000002E-3</v>
      </c>
      <c r="AZ92" s="3">
        <v>1.2199999999999999E-3</v>
      </c>
      <c r="BA92" s="3">
        <v>6.8999999999999997E-4</v>
      </c>
      <c r="BB92" s="3">
        <v>3.8000000000000002E-4</v>
      </c>
      <c r="BC92" s="3">
        <v>2.0000000000000001E-4</v>
      </c>
      <c r="BD92" s="3">
        <v>1E-4</v>
      </c>
      <c r="BE92" s="3">
        <v>5.0000000000000002E-5</v>
      </c>
      <c r="BF92" s="5">
        <f>P_A_R[[#This Row],[10+]]-P_A_R[[#This Row],[11+]]</f>
        <v>0</v>
      </c>
      <c r="BG92" s="5">
        <f>P_A_R[[#This Row],[11+]]-P_A_R[[#This Row],[12+]]</f>
        <v>0</v>
      </c>
      <c r="BH92" s="5">
        <f>P_A_R[[#This Row],[12+]]-P_A_R[[#This Row],[13+]]</f>
        <v>4.9999999999994493E-5</v>
      </c>
      <c r="BI92" s="5">
        <f>P_A_R[[#This Row],[13+]]-P_A_R[[#This Row],[14+]]</f>
        <v>4.9999999999994493E-5</v>
      </c>
      <c r="BJ92" s="5">
        <f>P_A_R[[#This Row],[14+]]-P_A_R[[#This Row],[15+]]</f>
        <v>9.9999999999988987E-5</v>
      </c>
      <c r="BK92" s="5">
        <f>P_A_R[[#This Row],[15+]]-P_A_R[[#This Row],[16+]]</f>
        <v>1.8000000000006899E-4</v>
      </c>
      <c r="BL92" s="5">
        <f>P_A_R[[#This Row],[16+]]-P_A_R[[#This Row],[17+]]</f>
        <v>3.0999999999992145E-4</v>
      </c>
      <c r="BM92" s="5">
        <f>P_A_R[[#This Row],[17+]]-P_A_R[[#This Row],[18+]]</f>
        <v>5.3000000000003045E-4</v>
      </c>
      <c r="BN92" s="5">
        <f>P_A_R[[#This Row],[18+]]-P_A_R[[#This Row],[19+]]</f>
        <v>8.2999999999999741E-4</v>
      </c>
      <c r="BO92" s="5">
        <f>P_A_R[[#This Row],[19+]]-P_A_R[[#This Row],[20+]]</f>
        <v>1.4199999999999768E-3</v>
      </c>
      <c r="BP92" s="5">
        <f>P_A_R[[#This Row],[20+]]-P_A_R[[#This Row],[21+]]</f>
        <v>2.2300000000000653E-3</v>
      </c>
      <c r="BQ92" s="5">
        <f>P_A_R[[#This Row],[21+]]-P_A_R[[#This Row],[22+]]</f>
        <v>3.4399999999999986E-3</v>
      </c>
      <c r="BR92" s="5">
        <f>P_A_R[[#This Row],[22+]]-P_A_R[[#This Row],[23+]]</f>
        <v>5.1200000000000134E-3</v>
      </c>
      <c r="BS92" s="5">
        <f>P_A_R[[#This Row],[23+]]-P_A_R[[#This Row],[24+]]</f>
        <v>7.4299999999999367E-3</v>
      </c>
      <c r="BT92" s="5">
        <f>P_A_R[[#This Row],[24+]]-P_A_R[[#This Row],[25+]]</f>
        <v>1.0469999999999979E-2</v>
      </c>
      <c r="BU92" s="5">
        <f>P_A_R[[#This Row],[25+]]-P_A_R[[#This Row],[26+]]</f>
        <v>1.3350000000000084E-2</v>
      </c>
      <c r="BV92" s="5">
        <f>P_A_R[[#This Row],[26+]]-P_A_R[[#This Row],[27+]]</f>
        <v>1.8749999999999933E-2</v>
      </c>
      <c r="BW92" s="5">
        <f>P_A_R[[#This Row],[27+]]-P_A_R[[#This Row],[28+]]</f>
        <v>2.4249999999999994E-2</v>
      </c>
      <c r="BX92" s="5">
        <f>P_A_R[[#This Row],[28+]]-P_A_R[[#This Row],[29+]]</f>
        <v>3.0490000000000017E-2</v>
      </c>
      <c r="BY92" s="5">
        <f>P_A_R[[#This Row],[29+]]-P_A_R[[#This Row],[30+]]</f>
        <v>3.7250000000000005E-2</v>
      </c>
      <c r="BZ92" s="5">
        <f>P_A_R[[#This Row],[30+]]-P_A_R[[#This Row],[31+]]</f>
        <v>4.4200000000000017E-2</v>
      </c>
      <c r="CA92" s="5">
        <f>P_A_R[[#This Row],[31+]]-P_A_R[[#This Row],[32+]]</f>
        <v>5.0980000000000025E-2</v>
      </c>
      <c r="CB92" s="5">
        <f>P_A_R[[#This Row],[32+]]-P_A_R[[#This Row],[33+]]</f>
        <v>5.3599999999999981E-2</v>
      </c>
      <c r="CC92" s="5">
        <f>P_A_R[[#This Row],[33+]]-P_A_R[[#This Row],[34+]]</f>
        <v>6.1899999999999955E-2</v>
      </c>
      <c r="CD92" s="5">
        <f>P_A_R[[#This Row],[34+]]-P_A_R[[#This Row],[35+]]</f>
        <v>6.5579999999999972E-2</v>
      </c>
      <c r="CE92" s="5">
        <f>P_A_R[[#This Row],[35+]]-P_A_R[[#This Row],[36+]]</f>
        <v>6.749000000000005E-2</v>
      </c>
      <c r="CF92" s="5">
        <f>P_A_R[[#This Row],[36+]]-P_A_R[[#This Row],[37+]]</f>
        <v>6.7489999999999994E-2</v>
      </c>
      <c r="CG92" s="5">
        <f>P_A_R[[#This Row],[37+]]-P_A_R[[#This Row],[38+]]</f>
        <v>6.5580000000000027E-2</v>
      </c>
      <c r="CH92" s="5">
        <f>P_A_R[[#This Row],[38+]]-P_A_R[[#This Row],[39+]]</f>
        <v>6.1899999999999955E-2</v>
      </c>
      <c r="CI92" s="5">
        <f>P_A_R[[#This Row],[39+]]-P_A_R[[#This Row],[40+]]</f>
        <v>5.3600000000000037E-2</v>
      </c>
      <c r="CJ92" s="5">
        <f>P_A_R[[#This Row],[40+]]-P_A_R[[#This Row],[41+]]</f>
        <v>5.0979999999999998E-2</v>
      </c>
      <c r="CK92" s="5">
        <f>P_A_R[[#This Row],[41+]]-P_A_R[[#This Row],[42+]]</f>
        <v>4.4199999999999989E-2</v>
      </c>
      <c r="CL92" s="5">
        <f>P_A_R[[#This Row],[42+]]-P_A_R[[#This Row],[43+]]</f>
        <v>3.7250000000000005E-2</v>
      </c>
      <c r="CM92" s="5">
        <f>P_A_R[[#This Row],[43+]]-P_A_R[[#This Row],[44+]]</f>
        <v>3.0489999999999989E-2</v>
      </c>
      <c r="CN92" s="5">
        <f>P_A_R[[#This Row],[44+]]-P_A_R[[#This Row],[45+]]</f>
        <v>2.4250000000000008E-2</v>
      </c>
      <c r="CO92" s="5">
        <f>P_A_R[[#This Row],[45+]]-P_A_R[[#This Row],[46+]]</f>
        <v>1.8749999999999996E-2</v>
      </c>
      <c r="CP92" s="5">
        <f>P_A_R[[#This Row],[46+]]-P_A_R[[#This Row],[47+]]</f>
        <v>1.3350000000000001E-2</v>
      </c>
      <c r="CQ92" s="5">
        <f>P_A_R[[#This Row],[47+]]-P_A_R[[#This Row],[48+]]</f>
        <v>1.047E-2</v>
      </c>
      <c r="CR92" s="5">
        <f>P_A_R[[#This Row],[48+]]-P_A_R[[#This Row],[49+]]</f>
        <v>7.4300000000000008E-3</v>
      </c>
      <c r="CS92" s="5">
        <f>P_A_R[[#This Row],[49+]]-P_A_R[[#This Row],[50+]]</f>
        <v>5.1199999999999996E-3</v>
      </c>
      <c r="CT92" s="5">
        <f>P_A_R[[#This Row],[50+]]-P_A_R[[#This Row],[51+]]</f>
        <v>3.4400000000000003E-3</v>
      </c>
      <c r="CU92" s="5">
        <f>P_A_R[[#This Row],[51+]]-P_A_R[[#This Row],[52+]]</f>
        <v>2.2300000000000002E-3</v>
      </c>
      <c r="CV92" s="5">
        <f>P_A_R[[#This Row],[52+]]-P_A_R[[#This Row],[53+]]</f>
        <v>1.4199999999999998E-3</v>
      </c>
      <c r="CW92" s="5">
        <f>P_A_R[[#This Row],[53+]]-P_A_R[[#This Row],[54+]]</f>
        <v>8.3000000000000023E-4</v>
      </c>
      <c r="CX92" s="5">
        <f>P_A_R[[#This Row],[54+]]-P_A_R[[#This Row],[55+]]</f>
        <v>5.2999999999999998E-4</v>
      </c>
      <c r="CY92" s="5">
        <f>P_A_R[[#This Row],[55+]]-P_A_R[[#This Row],[56+]]</f>
        <v>3.0999999999999995E-4</v>
      </c>
      <c r="CZ92" s="5">
        <f>P_A_R[[#This Row],[56+]]-P_A_R[[#This Row],[57+]]</f>
        <v>1.8000000000000001E-4</v>
      </c>
      <c r="DA92" s="5">
        <f>P_A_R[[#This Row],[57+]]-P_A_R[[#This Row],[58+]]</f>
        <v>1E-4</v>
      </c>
      <c r="DB92" s="5">
        <f>P_A_R[[#This Row],[58+]]-P_A_R[[#This Row],[59+]]</f>
        <v>5.0000000000000002E-5</v>
      </c>
    </row>
    <row r="93" spans="1:106" x14ac:dyDescent="0.25">
      <c r="A93" s="10">
        <v>22400721</v>
      </c>
      <c r="B93" s="13" t="s">
        <v>76</v>
      </c>
      <c r="C93" s="13" t="s">
        <v>83</v>
      </c>
      <c r="D93" s="11">
        <v>0.8125</v>
      </c>
      <c r="E93" s="9" t="str">
        <f>HYPERLINK("https://www.nba.com/stats/player/1630178/boxscores-traditional", "Tyrese Maxey")</f>
        <v>Tyrese Maxey</v>
      </c>
      <c r="F93">
        <v>46</v>
      </c>
      <c r="G93" s="4">
        <v>5.7620000000000005</v>
      </c>
      <c r="H93" s="3">
        <v>1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1</v>
      </c>
      <c r="O93" s="3">
        <v>1</v>
      </c>
      <c r="P93" s="3">
        <v>1</v>
      </c>
      <c r="Q93" s="3">
        <v>1</v>
      </c>
      <c r="R93" s="3">
        <v>1</v>
      </c>
      <c r="S93" s="3">
        <v>1</v>
      </c>
      <c r="T93" s="3">
        <v>1</v>
      </c>
      <c r="U93" s="3">
        <v>0.99997000000000003</v>
      </c>
      <c r="V93" s="3">
        <v>0.99992999999999999</v>
      </c>
      <c r="W93" s="3">
        <v>0.99985999999999997</v>
      </c>
      <c r="X93" s="3">
        <v>0.99973999999999996</v>
      </c>
      <c r="Y93" s="3">
        <v>0.99951999999999996</v>
      </c>
      <c r="Z93" s="3">
        <v>0.99909999999999999</v>
      </c>
      <c r="AA93" s="3">
        <v>0.99841000000000002</v>
      </c>
      <c r="AB93" s="3">
        <v>0.99728000000000006</v>
      </c>
      <c r="AC93" s="3">
        <v>0.99534</v>
      </c>
      <c r="AD93" s="3">
        <v>0.99245000000000005</v>
      </c>
      <c r="AE93" s="3">
        <v>0.98809000000000002</v>
      </c>
      <c r="AF93" s="3">
        <v>0.98124</v>
      </c>
      <c r="AG93" s="3">
        <v>0.97192999999999996</v>
      </c>
      <c r="AH93" s="3">
        <v>0.95906999999999998</v>
      </c>
      <c r="AI93" s="3">
        <v>0.94062000000000001</v>
      </c>
      <c r="AJ93" s="3">
        <v>0.91774</v>
      </c>
      <c r="AK93" s="3">
        <v>0.88685999999999998</v>
      </c>
      <c r="AL93" s="3">
        <v>0.85082999999999998</v>
      </c>
      <c r="AM93" s="3">
        <v>0.80784999999999996</v>
      </c>
      <c r="AN93" s="3">
        <v>0.75490000000000002</v>
      </c>
      <c r="AO93" s="3">
        <v>0.69847000000000004</v>
      </c>
      <c r="AP93" s="3">
        <v>0.63683000000000001</v>
      </c>
      <c r="AQ93" s="3">
        <v>0.56749000000000005</v>
      </c>
      <c r="AR93" s="3">
        <v>0.5</v>
      </c>
      <c r="AS93" s="3">
        <v>0.43251000000000001</v>
      </c>
      <c r="AT93" s="3">
        <v>0.36316999999999999</v>
      </c>
      <c r="AU93" s="3">
        <v>0.30153000000000002</v>
      </c>
      <c r="AV93" s="3">
        <v>0.24510000000000001</v>
      </c>
      <c r="AW93" s="3">
        <v>0.19214999999999999</v>
      </c>
      <c r="AX93" s="3">
        <v>0.14917</v>
      </c>
      <c r="AY93" s="3">
        <v>0.11314</v>
      </c>
      <c r="AZ93" s="3">
        <v>8.226E-2</v>
      </c>
      <c r="BA93" s="3">
        <v>5.9380000000000002E-2</v>
      </c>
      <c r="BB93" s="3">
        <v>4.0930000000000001E-2</v>
      </c>
      <c r="BC93" s="3">
        <v>2.8070000000000001E-2</v>
      </c>
      <c r="BD93" s="3">
        <v>1.8759999999999999E-2</v>
      </c>
      <c r="BE93" s="3">
        <v>1.191E-2</v>
      </c>
      <c r="BF93" s="5">
        <f>P_A_R[[#This Row],[10+]]-P_A_R[[#This Row],[11+]]</f>
        <v>0</v>
      </c>
      <c r="BG93" s="5">
        <f>P_A_R[[#This Row],[11+]]-P_A_R[[#This Row],[12+]]</f>
        <v>0</v>
      </c>
      <c r="BH93" s="5">
        <f>P_A_R[[#This Row],[12+]]-P_A_R[[#This Row],[13+]]</f>
        <v>0</v>
      </c>
      <c r="BI93" s="5">
        <f>P_A_R[[#This Row],[13+]]-P_A_R[[#This Row],[14+]]</f>
        <v>0</v>
      </c>
      <c r="BJ93" s="5">
        <f>P_A_R[[#This Row],[14+]]-P_A_R[[#This Row],[15+]]</f>
        <v>0</v>
      </c>
      <c r="BK93" s="5">
        <f>P_A_R[[#This Row],[15+]]-P_A_R[[#This Row],[16+]]</f>
        <v>0</v>
      </c>
      <c r="BL93" s="5">
        <f>P_A_R[[#This Row],[16+]]-P_A_R[[#This Row],[17+]]</f>
        <v>0</v>
      </c>
      <c r="BM93" s="5">
        <f>P_A_R[[#This Row],[17+]]-P_A_R[[#This Row],[18+]]</f>
        <v>0</v>
      </c>
      <c r="BN93" s="5">
        <f>P_A_R[[#This Row],[18+]]-P_A_R[[#This Row],[19+]]</f>
        <v>0</v>
      </c>
      <c r="BO93" s="5">
        <f>P_A_R[[#This Row],[19+]]-P_A_R[[#This Row],[20+]]</f>
        <v>0</v>
      </c>
      <c r="BP93" s="5">
        <f>P_A_R[[#This Row],[20+]]-P_A_R[[#This Row],[21+]]</f>
        <v>0</v>
      </c>
      <c r="BQ93" s="5">
        <f>P_A_R[[#This Row],[21+]]-P_A_R[[#This Row],[22+]]</f>
        <v>0</v>
      </c>
      <c r="BR93" s="5">
        <f>P_A_R[[#This Row],[22+]]-P_A_R[[#This Row],[23+]]</f>
        <v>2.9999999999974492E-5</v>
      </c>
      <c r="BS93" s="5">
        <f>P_A_R[[#This Row],[23+]]-P_A_R[[#This Row],[24+]]</f>
        <v>4.0000000000040004E-5</v>
      </c>
      <c r="BT93" s="5">
        <f>P_A_R[[#This Row],[24+]]-P_A_R[[#This Row],[25+]]</f>
        <v>7.0000000000014495E-5</v>
      </c>
      <c r="BU93" s="5">
        <f>P_A_R[[#This Row],[25+]]-P_A_R[[#This Row],[26+]]</f>
        <v>1.2000000000000899E-4</v>
      </c>
      <c r="BV93" s="5">
        <f>P_A_R[[#This Row],[26+]]-P_A_R[[#This Row],[27+]]</f>
        <v>2.1999999999999797E-4</v>
      </c>
      <c r="BW93" s="5">
        <f>P_A_R[[#This Row],[27+]]-P_A_R[[#This Row],[28+]]</f>
        <v>4.1999999999997595E-4</v>
      </c>
      <c r="BX93" s="5">
        <f>P_A_R[[#This Row],[28+]]-P_A_R[[#This Row],[29+]]</f>
        <v>6.8999999999996842E-4</v>
      </c>
      <c r="BY93" s="5">
        <f>P_A_R[[#This Row],[29+]]-P_A_R[[#This Row],[30+]]</f>
        <v>1.1299999999999644E-3</v>
      </c>
      <c r="BZ93" s="5">
        <f>P_A_R[[#This Row],[30+]]-P_A_R[[#This Row],[31+]]</f>
        <v>1.9400000000000528E-3</v>
      </c>
      <c r="CA93" s="5">
        <f>P_A_R[[#This Row],[31+]]-P_A_R[[#This Row],[32+]]</f>
        <v>2.8899999999999482E-3</v>
      </c>
      <c r="CB93" s="5">
        <f>P_A_R[[#This Row],[32+]]-P_A_R[[#This Row],[33+]]</f>
        <v>4.3600000000000305E-3</v>
      </c>
      <c r="CC93" s="5">
        <f>P_A_R[[#This Row],[33+]]-P_A_R[[#This Row],[34+]]</f>
        <v>6.8500000000000227E-3</v>
      </c>
      <c r="CD93" s="5">
        <f>P_A_R[[#This Row],[34+]]-P_A_R[[#This Row],[35+]]</f>
        <v>9.3100000000000405E-3</v>
      </c>
      <c r="CE93" s="5">
        <f>P_A_R[[#This Row],[35+]]-P_A_R[[#This Row],[36+]]</f>
        <v>1.2859999999999983E-2</v>
      </c>
      <c r="CF93" s="5">
        <f>P_A_R[[#This Row],[36+]]-P_A_R[[#This Row],[37+]]</f>
        <v>1.8449999999999966E-2</v>
      </c>
      <c r="CG93" s="5">
        <f>P_A_R[[#This Row],[37+]]-P_A_R[[#This Row],[38+]]</f>
        <v>2.2880000000000011E-2</v>
      </c>
      <c r="CH93" s="5">
        <f>P_A_R[[#This Row],[38+]]-P_A_R[[#This Row],[39+]]</f>
        <v>3.0880000000000019E-2</v>
      </c>
      <c r="CI93" s="5">
        <f>P_A_R[[#This Row],[39+]]-P_A_R[[#This Row],[40+]]</f>
        <v>3.6030000000000006E-2</v>
      </c>
      <c r="CJ93" s="5">
        <f>P_A_R[[#This Row],[40+]]-P_A_R[[#This Row],[41+]]</f>
        <v>4.2980000000000018E-2</v>
      </c>
      <c r="CK93" s="5">
        <f>P_A_R[[#This Row],[41+]]-P_A_R[[#This Row],[42+]]</f>
        <v>5.2949999999999942E-2</v>
      </c>
      <c r="CL93" s="5">
        <f>P_A_R[[#This Row],[42+]]-P_A_R[[#This Row],[43+]]</f>
        <v>5.642999999999998E-2</v>
      </c>
      <c r="CM93" s="5">
        <f>P_A_R[[#This Row],[43+]]-P_A_R[[#This Row],[44+]]</f>
        <v>6.1640000000000028E-2</v>
      </c>
      <c r="CN93" s="5">
        <f>P_A_R[[#This Row],[44+]]-P_A_R[[#This Row],[45+]]</f>
        <v>6.9339999999999957E-2</v>
      </c>
      <c r="CO93" s="5">
        <f>P_A_R[[#This Row],[45+]]-P_A_R[[#This Row],[46+]]</f>
        <v>6.749000000000005E-2</v>
      </c>
      <c r="CP93" s="5">
        <f>P_A_R[[#This Row],[46+]]-P_A_R[[#This Row],[47+]]</f>
        <v>6.7489999999999994E-2</v>
      </c>
      <c r="CQ93" s="5">
        <f>P_A_R[[#This Row],[47+]]-P_A_R[[#This Row],[48+]]</f>
        <v>6.9340000000000013E-2</v>
      </c>
      <c r="CR93" s="5">
        <f>P_A_R[[#This Row],[48+]]-P_A_R[[#This Row],[49+]]</f>
        <v>6.1639999999999973E-2</v>
      </c>
      <c r="CS93" s="5">
        <f>P_A_R[[#This Row],[49+]]-P_A_R[[#This Row],[50+]]</f>
        <v>5.6430000000000008E-2</v>
      </c>
      <c r="CT93" s="5">
        <f>P_A_R[[#This Row],[50+]]-P_A_R[[#This Row],[51+]]</f>
        <v>5.2950000000000025E-2</v>
      </c>
      <c r="CU93" s="5">
        <f>P_A_R[[#This Row],[51+]]-P_A_R[[#This Row],[52+]]</f>
        <v>4.297999999999999E-2</v>
      </c>
      <c r="CV93" s="5">
        <f>P_A_R[[#This Row],[52+]]-P_A_R[[#This Row],[53+]]</f>
        <v>3.6029999999999993E-2</v>
      </c>
      <c r="CW93" s="5">
        <f>P_A_R[[#This Row],[53+]]-P_A_R[[#This Row],[54+]]</f>
        <v>3.0880000000000005E-2</v>
      </c>
      <c r="CX93" s="5">
        <f>P_A_R[[#This Row],[54+]]-P_A_R[[#This Row],[55+]]</f>
        <v>2.2879999999999998E-2</v>
      </c>
      <c r="CY93" s="5">
        <f>P_A_R[[#This Row],[55+]]-P_A_R[[#This Row],[56+]]</f>
        <v>1.8450000000000001E-2</v>
      </c>
      <c r="CZ93" s="5">
        <f>P_A_R[[#This Row],[56+]]-P_A_R[[#This Row],[57+]]</f>
        <v>1.286E-2</v>
      </c>
      <c r="DA93" s="5">
        <f>P_A_R[[#This Row],[57+]]-P_A_R[[#This Row],[58+]]</f>
        <v>9.3100000000000023E-3</v>
      </c>
      <c r="DB93" s="5">
        <f>P_A_R[[#This Row],[58+]]-P_A_R[[#This Row],[59+]]</f>
        <v>6.8499999999999985E-3</v>
      </c>
    </row>
    <row r="94" spans="1:106" x14ac:dyDescent="0.25">
      <c r="A94" s="10">
        <v>22400721</v>
      </c>
      <c r="B94" s="13" t="s">
        <v>76</v>
      </c>
      <c r="C94" s="13" t="s">
        <v>83</v>
      </c>
      <c r="D94" s="11">
        <v>0.8125</v>
      </c>
      <c r="E94" s="9" t="str">
        <f>HYPERLINK("https://www.nba.com/stats/player/201569/boxscores-traditional", "Eric Gordon")</f>
        <v>Eric Gordon</v>
      </c>
      <c r="F94">
        <v>16.8</v>
      </c>
      <c r="G94" s="4">
        <v>2.04</v>
      </c>
      <c r="H94" s="3">
        <v>0.99956999999999996</v>
      </c>
      <c r="I94" s="3">
        <v>0.99773999999999996</v>
      </c>
      <c r="J94" s="3">
        <v>0.99060999999999999</v>
      </c>
      <c r="K94" s="3">
        <v>0.96855999999999998</v>
      </c>
      <c r="L94" s="3">
        <v>0.91466000000000003</v>
      </c>
      <c r="M94" s="3">
        <v>0.81057000000000001</v>
      </c>
      <c r="N94" s="3">
        <v>0.65173000000000003</v>
      </c>
      <c r="O94" s="3">
        <v>0.46017000000000002</v>
      </c>
      <c r="P94" s="3">
        <v>0.27760000000000001</v>
      </c>
      <c r="Q94" s="3">
        <v>0.14007</v>
      </c>
      <c r="R94" s="3">
        <v>5.8209999999999998E-2</v>
      </c>
      <c r="S94" s="3">
        <v>1.9699999999999999E-2</v>
      </c>
      <c r="T94" s="3">
        <v>5.3899999999999998E-3</v>
      </c>
      <c r="U94" s="3">
        <v>1.1800000000000001E-3</v>
      </c>
      <c r="V94" s="3">
        <v>2.1000000000000001E-4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5">
        <f>P_A_R[[#This Row],[10+]]-P_A_R[[#This Row],[11+]]</f>
        <v>1.8299999999999983E-3</v>
      </c>
      <c r="BG94" s="5">
        <f>P_A_R[[#This Row],[11+]]-P_A_R[[#This Row],[12+]]</f>
        <v>7.1299999999999697E-3</v>
      </c>
      <c r="BH94" s="5">
        <f>P_A_R[[#This Row],[12+]]-P_A_R[[#This Row],[13+]]</f>
        <v>2.2050000000000014E-2</v>
      </c>
      <c r="BI94" s="5">
        <f>P_A_R[[#This Row],[13+]]-P_A_R[[#This Row],[14+]]</f>
        <v>5.3899999999999948E-2</v>
      </c>
      <c r="BJ94" s="5">
        <f>P_A_R[[#This Row],[14+]]-P_A_R[[#This Row],[15+]]</f>
        <v>0.10409000000000002</v>
      </c>
      <c r="BK94" s="5">
        <f>P_A_R[[#This Row],[15+]]-P_A_R[[#This Row],[16+]]</f>
        <v>0.15883999999999998</v>
      </c>
      <c r="BL94" s="5">
        <f>P_A_R[[#This Row],[16+]]-P_A_R[[#This Row],[17+]]</f>
        <v>0.19156000000000001</v>
      </c>
      <c r="BM94" s="5">
        <f>P_A_R[[#This Row],[17+]]-P_A_R[[#This Row],[18+]]</f>
        <v>0.18257000000000001</v>
      </c>
      <c r="BN94" s="5">
        <f>P_A_R[[#This Row],[18+]]-P_A_R[[#This Row],[19+]]</f>
        <v>0.13753000000000001</v>
      </c>
      <c r="BO94" s="5">
        <f>P_A_R[[#This Row],[19+]]-P_A_R[[#This Row],[20+]]</f>
        <v>8.1860000000000002E-2</v>
      </c>
      <c r="BP94" s="5">
        <f>P_A_R[[#This Row],[20+]]-P_A_R[[#This Row],[21+]]</f>
        <v>3.8510000000000003E-2</v>
      </c>
      <c r="BQ94" s="5">
        <f>P_A_R[[#This Row],[21+]]-P_A_R[[#This Row],[22+]]</f>
        <v>1.431E-2</v>
      </c>
      <c r="BR94" s="5">
        <f>P_A_R[[#This Row],[22+]]-P_A_R[[#This Row],[23+]]</f>
        <v>4.2100000000000002E-3</v>
      </c>
      <c r="BS94" s="5">
        <f>P_A_R[[#This Row],[23+]]-P_A_R[[#This Row],[24+]]</f>
        <v>9.7000000000000005E-4</v>
      </c>
      <c r="BT94" s="5">
        <f>P_A_R[[#This Row],[24+]]-P_A_R[[#This Row],[25+]]</f>
        <v>2.1000000000000001E-4</v>
      </c>
      <c r="BU94" s="5">
        <f>P_A_R[[#This Row],[25+]]-P_A_R[[#This Row],[26+]]</f>
        <v>0</v>
      </c>
      <c r="BV94" s="5">
        <f>P_A_R[[#This Row],[26+]]-P_A_R[[#This Row],[27+]]</f>
        <v>0</v>
      </c>
      <c r="BW94" s="5">
        <f>P_A_R[[#This Row],[27+]]-P_A_R[[#This Row],[28+]]</f>
        <v>0</v>
      </c>
      <c r="BX94" s="5">
        <f>P_A_R[[#This Row],[28+]]-P_A_R[[#This Row],[29+]]</f>
        <v>0</v>
      </c>
      <c r="BY94" s="5">
        <f>P_A_R[[#This Row],[29+]]-P_A_R[[#This Row],[30+]]</f>
        <v>0</v>
      </c>
      <c r="BZ94" s="5">
        <f>P_A_R[[#This Row],[30+]]-P_A_R[[#This Row],[31+]]</f>
        <v>0</v>
      </c>
      <c r="CA94" s="5">
        <f>P_A_R[[#This Row],[31+]]-P_A_R[[#This Row],[32+]]</f>
        <v>0</v>
      </c>
      <c r="CB94" s="5">
        <f>P_A_R[[#This Row],[32+]]-P_A_R[[#This Row],[33+]]</f>
        <v>0</v>
      </c>
      <c r="CC94" s="5">
        <f>P_A_R[[#This Row],[33+]]-P_A_R[[#This Row],[34+]]</f>
        <v>0</v>
      </c>
      <c r="CD94" s="5">
        <f>P_A_R[[#This Row],[34+]]-P_A_R[[#This Row],[35+]]</f>
        <v>0</v>
      </c>
      <c r="CE94" s="5">
        <f>P_A_R[[#This Row],[35+]]-P_A_R[[#This Row],[36+]]</f>
        <v>0</v>
      </c>
      <c r="CF94" s="5">
        <f>P_A_R[[#This Row],[36+]]-P_A_R[[#This Row],[37+]]</f>
        <v>0</v>
      </c>
      <c r="CG94" s="5">
        <f>P_A_R[[#This Row],[37+]]-P_A_R[[#This Row],[38+]]</f>
        <v>0</v>
      </c>
      <c r="CH94" s="5">
        <f>P_A_R[[#This Row],[38+]]-P_A_R[[#This Row],[39+]]</f>
        <v>0</v>
      </c>
      <c r="CI94" s="5">
        <f>P_A_R[[#This Row],[39+]]-P_A_R[[#This Row],[40+]]</f>
        <v>0</v>
      </c>
      <c r="CJ94" s="5">
        <f>P_A_R[[#This Row],[40+]]-P_A_R[[#This Row],[41+]]</f>
        <v>0</v>
      </c>
      <c r="CK94" s="5">
        <f>P_A_R[[#This Row],[41+]]-P_A_R[[#This Row],[42+]]</f>
        <v>0</v>
      </c>
      <c r="CL94" s="5">
        <f>P_A_R[[#This Row],[42+]]-P_A_R[[#This Row],[43+]]</f>
        <v>0</v>
      </c>
      <c r="CM94" s="5">
        <f>P_A_R[[#This Row],[43+]]-P_A_R[[#This Row],[44+]]</f>
        <v>0</v>
      </c>
      <c r="CN94" s="5">
        <f>P_A_R[[#This Row],[44+]]-P_A_R[[#This Row],[45+]]</f>
        <v>0</v>
      </c>
      <c r="CO94" s="5">
        <f>P_A_R[[#This Row],[45+]]-P_A_R[[#This Row],[46+]]</f>
        <v>0</v>
      </c>
      <c r="CP94" s="5">
        <f>P_A_R[[#This Row],[46+]]-P_A_R[[#This Row],[47+]]</f>
        <v>0</v>
      </c>
      <c r="CQ94" s="5">
        <f>P_A_R[[#This Row],[47+]]-P_A_R[[#This Row],[48+]]</f>
        <v>0</v>
      </c>
      <c r="CR94" s="5">
        <f>P_A_R[[#This Row],[48+]]-P_A_R[[#This Row],[49+]]</f>
        <v>0</v>
      </c>
      <c r="CS94" s="5">
        <f>P_A_R[[#This Row],[49+]]-P_A_R[[#This Row],[50+]]</f>
        <v>0</v>
      </c>
      <c r="CT94" s="5">
        <f>P_A_R[[#This Row],[50+]]-P_A_R[[#This Row],[51+]]</f>
        <v>0</v>
      </c>
      <c r="CU94" s="5">
        <f>P_A_R[[#This Row],[51+]]-P_A_R[[#This Row],[52+]]</f>
        <v>0</v>
      </c>
      <c r="CV94" s="5">
        <f>P_A_R[[#This Row],[52+]]-P_A_R[[#This Row],[53+]]</f>
        <v>0</v>
      </c>
      <c r="CW94" s="5">
        <f>P_A_R[[#This Row],[53+]]-P_A_R[[#This Row],[54+]]</f>
        <v>0</v>
      </c>
      <c r="CX94" s="5">
        <f>P_A_R[[#This Row],[54+]]-P_A_R[[#This Row],[55+]]</f>
        <v>0</v>
      </c>
      <c r="CY94" s="5">
        <f>P_A_R[[#This Row],[55+]]-P_A_R[[#This Row],[56+]]</f>
        <v>0</v>
      </c>
      <c r="CZ94" s="5">
        <f>P_A_R[[#This Row],[56+]]-P_A_R[[#This Row],[57+]]</f>
        <v>0</v>
      </c>
      <c r="DA94" s="5">
        <f>P_A_R[[#This Row],[57+]]-P_A_R[[#This Row],[58+]]</f>
        <v>0</v>
      </c>
      <c r="DB94" s="5">
        <f>P_A_R[[#This Row],[58+]]-P_A_R[[#This Row],[59+]]</f>
        <v>0</v>
      </c>
    </row>
    <row r="95" spans="1:106" x14ac:dyDescent="0.25">
      <c r="A95" s="10">
        <v>22400721</v>
      </c>
      <c r="B95" s="13" t="s">
        <v>76</v>
      </c>
      <c r="C95" s="13" t="s">
        <v>83</v>
      </c>
      <c r="D95" s="11">
        <v>0.8125</v>
      </c>
      <c r="E95" s="9" t="str">
        <f>HYPERLINK("https://www.nba.com/stats/player/1642348/boxscores-traditional", "Justin Edwards")</f>
        <v>Justin Edwards</v>
      </c>
      <c r="F95">
        <v>16.2</v>
      </c>
      <c r="G95" s="4">
        <v>2.5609999999999999</v>
      </c>
      <c r="H95" s="3">
        <v>0.99224000000000001</v>
      </c>
      <c r="I95" s="3">
        <v>0.97882000000000002</v>
      </c>
      <c r="J95" s="3">
        <v>0.94950000000000001</v>
      </c>
      <c r="K95" s="3">
        <v>0.89434999999999998</v>
      </c>
      <c r="L95" s="3">
        <v>0.80510999999999999</v>
      </c>
      <c r="M95" s="3">
        <v>0.68081999999999998</v>
      </c>
      <c r="N95" s="3">
        <v>0.53188000000000002</v>
      </c>
      <c r="O95" s="3">
        <v>0.37828000000000001</v>
      </c>
      <c r="P95" s="3">
        <v>0.24196000000000001</v>
      </c>
      <c r="Q95" s="3">
        <v>0.13786000000000001</v>
      </c>
      <c r="R95" s="3">
        <v>6.9440000000000002E-2</v>
      </c>
      <c r="S95" s="3">
        <v>3.074E-2</v>
      </c>
      <c r="T95" s="3">
        <v>1.191E-2</v>
      </c>
      <c r="U95" s="3">
        <v>3.9100000000000003E-3</v>
      </c>
      <c r="V95" s="3">
        <v>1.14E-3</v>
      </c>
      <c r="W95" s="3">
        <v>2.9E-4</v>
      </c>
      <c r="X95" s="3">
        <v>6.0000000000000002E-5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5">
        <f>P_A_R[[#This Row],[10+]]-P_A_R[[#This Row],[11+]]</f>
        <v>1.3419999999999987E-2</v>
      </c>
      <c r="BG95" s="5">
        <f>P_A_R[[#This Row],[11+]]-P_A_R[[#This Row],[12+]]</f>
        <v>2.9320000000000013E-2</v>
      </c>
      <c r="BH95" s="5">
        <f>P_A_R[[#This Row],[12+]]-P_A_R[[#This Row],[13+]]</f>
        <v>5.5150000000000032E-2</v>
      </c>
      <c r="BI95" s="5">
        <f>P_A_R[[#This Row],[13+]]-P_A_R[[#This Row],[14+]]</f>
        <v>8.9239999999999986E-2</v>
      </c>
      <c r="BJ95" s="5">
        <f>P_A_R[[#This Row],[14+]]-P_A_R[[#This Row],[15+]]</f>
        <v>0.12429000000000001</v>
      </c>
      <c r="BK95" s="5">
        <f>P_A_R[[#This Row],[15+]]-P_A_R[[#This Row],[16+]]</f>
        <v>0.14893999999999996</v>
      </c>
      <c r="BL95" s="5">
        <f>P_A_R[[#This Row],[16+]]-P_A_R[[#This Row],[17+]]</f>
        <v>0.15360000000000001</v>
      </c>
      <c r="BM95" s="5">
        <f>P_A_R[[#This Row],[17+]]-P_A_R[[#This Row],[18+]]</f>
        <v>0.13632</v>
      </c>
      <c r="BN95" s="5">
        <f>P_A_R[[#This Row],[18+]]-P_A_R[[#This Row],[19+]]</f>
        <v>0.1041</v>
      </c>
      <c r="BO95" s="5">
        <f>P_A_R[[#This Row],[19+]]-P_A_R[[#This Row],[20+]]</f>
        <v>6.8420000000000009E-2</v>
      </c>
      <c r="BP95" s="5">
        <f>P_A_R[[#This Row],[20+]]-P_A_R[[#This Row],[21+]]</f>
        <v>3.8699999999999998E-2</v>
      </c>
      <c r="BQ95" s="5">
        <f>P_A_R[[#This Row],[21+]]-P_A_R[[#This Row],[22+]]</f>
        <v>1.883E-2</v>
      </c>
      <c r="BR95" s="5">
        <f>P_A_R[[#This Row],[22+]]-P_A_R[[#This Row],[23+]]</f>
        <v>8.0000000000000002E-3</v>
      </c>
      <c r="BS95" s="5">
        <f>P_A_R[[#This Row],[23+]]-P_A_R[[#This Row],[24+]]</f>
        <v>2.7700000000000003E-3</v>
      </c>
      <c r="BT95" s="5">
        <f>P_A_R[[#This Row],[24+]]-P_A_R[[#This Row],[25+]]</f>
        <v>8.4999999999999995E-4</v>
      </c>
      <c r="BU95" s="5">
        <f>P_A_R[[#This Row],[25+]]-P_A_R[[#This Row],[26+]]</f>
        <v>2.3000000000000001E-4</v>
      </c>
      <c r="BV95" s="5">
        <f>P_A_R[[#This Row],[26+]]-P_A_R[[#This Row],[27+]]</f>
        <v>6.0000000000000002E-5</v>
      </c>
      <c r="BW95" s="5">
        <f>P_A_R[[#This Row],[27+]]-P_A_R[[#This Row],[28+]]</f>
        <v>0</v>
      </c>
      <c r="BX95" s="5">
        <f>P_A_R[[#This Row],[28+]]-P_A_R[[#This Row],[29+]]</f>
        <v>0</v>
      </c>
      <c r="BY95" s="5">
        <f>P_A_R[[#This Row],[29+]]-P_A_R[[#This Row],[30+]]</f>
        <v>0</v>
      </c>
      <c r="BZ95" s="5">
        <f>P_A_R[[#This Row],[30+]]-P_A_R[[#This Row],[31+]]</f>
        <v>0</v>
      </c>
      <c r="CA95" s="5">
        <f>P_A_R[[#This Row],[31+]]-P_A_R[[#This Row],[32+]]</f>
        <v>0</v>
      </c>
      <c r="CB95" s="5">
        <f>P_A_R[[#This Row],[32+]]-P_A_R[[#This Row],[33+]]</f>
        <v>0</v>
      </c>
      <c r="CC95" s="5">
        <f>P_A_R[[#This Row],[33+]]-P_A_R[[#This Row],[34+]]</f>
        <v>0</v>
      </c>
      <c r="CD95" s="5">
        <f>P_A_R[[#This Row],[34+]]-P_A_R[[#This Row],[35+]]</f>
        <v>0</v>
      </c>
      <c r="CE95" s="5">
        <f>P_A_R[[#This Row],[35+]]-P_A_R[[#This Row],[36+]]</f>
        <v>0</v>
      </c>
      <c r="CF95" s="5">
        <f>P_A_R[[#This Row],[36+]]-P_A_R[[#This Row],[37+]]</f>
        <v>0</v>
      </c>
      <c r="CG95" s="5">
        <f>P_A_R[[#This Row],[37+]]-P_A_R[[#This Row],[38+]]</f>
        <v>0</v>
      </c>
      <c r="CH95" s="5">
        <f>P_A_R[[#This Row],[38+]]-P_A_R[[#This Row],[39+]]</f>
        <v>0</v>
      </c>
      <c r="CI95" s="5">
        <f>P_A_R[[#This Row],[39+]]-P_A_R[[#This Row],[40+]]</f>
        <v>0</v>
      </c>
      <c r="CJ95" s="5">
        <f>P_A_R[[#This Row],[40+]]-P_A_R[[#This Row],[41+]]</f>
        <v>0</v>
      </c>
      <c r="CK95" s="5">
        <f>P_A_R[[#This Row],[41+]]-P_A_R[[#This Row],[42+]]</f>
        <v>0</v>
      </c>
      <c r="CL95" s="5">
        <f>P_A_R[[#This Row],[42+]]-P_A_R[[#This Row],[43+]]</f>
        <v>0</v>
      </c>
      <c r="CM95" s="5">
        <f>P_A_R[[#This Row],[43+]]-P_A_R[[#This Row],[44+]]</f>
        <v>0</v>
      </c>
      <c r="CN95" s="5">
        <f>P_A_R[[#This Row],[44+]]-P_A_R[[#This Row],[45+]]</f>
        <v>0</v>
      </c>
      <c r="CO95" s="5">
        <f>P_A_R[[#This Row],[45+]]-P_A_R[[#This Row],[46+]]</f>
        <v>0</v>
      </c>
      <c r="CP95" s="5">
        <f>P_A_R[[#This Row],[46+]]-P_A_R[[#This Row],[47+]]</f>
        <v>0</v>
      </c>
      <c r="CQ95" s="5">
        <f>P_A_R[[#This Row],[47+]]-P_A_R[[#This Row],[48+]]</f>
        <v>0</v>
      </c>
      <c r="CR95" s="5">
        <f>P_A_R[[#This Row],[48+]]-P_A_R[[#This Row],[49+]]</f>
        <v>0</v>
      </c>
      <c r="CS95" s="5">
        <f>P_A_R[[#This Row],[49+]]-P_A_R[[#This Row],[50+]]</f>
        <v>0</v>
      </c>
      <c r="CT95" s="5">
        <f>P_A_R[[#This Row],[50+]]-P_A_R[[#This Row],[51+]]</f>
        <v>0</v>
      </c>
      <c r="CU95" s="5">
        <f>P_A_R[[#This Row],[51+]]-P_A_R[[#This Row],[52+]]</f>
        <v>0</v>
      </c>
      <c r="CV95" s="5">
        <f>P_A_R[[#This Row],[52+]]-P_A_R[[#This Row],[53+]]</f>
        <v>0</v>
      </c>
      <c r="CW95" s="5">
        <f>P_A_R[[#This Row],[53+]]-P_A_R[[#This Row],[54+]]</f>
        <v>0</v>
      </c>
      <c r="CX95" s="5">
        <f>P_A_R[[#This Row],[54+]]-P_A_R[[#This Row],[55+]]</f>
        <v>0</v>
      </c>
      <c r="CY95" s="5">
        <f>P_A_R[[#This Row],[55+]]-P_A_R[[#This Row],[56+]]</f>
        <v>0</v>
      </c>
      <c r="CZ95" s="5">
        <f>P_A_R[[#This Row],[56+]]-P_A_R[[#This Row],[57+]]</f>
        <v>0</v>
      </c>
      <c r="DA95" s="5">
        <f>P_A_R[[#This Row],[57+]]-P_A_R[[#This Row],[58+]]</f>
        <v>0</v>
      </c>
      <c r="DB95" s="5">
        <f>P_A_R[[#This Row],[58+]]-P_A_R[[#This Row],[59+]]</f>
        <v>0</v>
      </c>
    </row>
    <row r="96" spans="1:106" x14ac:dyDescent="0.25">
      <c r="A96" s="10">
        <v>22400721</v>
      </c>
      <c r="B96" s="13" t="s">
        <v>76</v>
      </c>
      <c r="C96" s="13" t="s">
        <v>83</v>
      </c>
      <c r="D96" s="11">
        <v>0.8125</v>
      </c>
      <c r="E96" s="9" t="str">
        <f>HYPERLINK("https://www.nba.com/stats/player/1627824/boxscores-traditional", "Guerschon Yabusele")</f>
        <v>Guerschon Yabusele</v>
      </c>
      <c r="F96">
        <v>25.8</v>
      </c>
      <c r="G96" s="4">
        <v>7.0819999999999999</v>
      </c>
      <c r="H96" s="3">
        <v>0.98712999999999995</v>
      </c>
      <c r="I96" s="3">
        <v>0.98168999999999995</v>
      </c>
      <c r="J96" s="3">
        <v>0.97441</v>
      </c>
      <c r="K96" s="3">
        <v>0.96484999999999999</v>
      </c>
      <c r="L96" s="3">
        <v>0.95254000000000005</v>
      </c>
      <c r="M96" s="3">
        <v>0.93574000000000002</v>
      </c>
      <c r="N96" s="3">
        <v>0.91620999999999997</v>
      </c>
      <c r="O96" s="3">
        <v>0.89251000000000003</v>
      </c>
      <c r="P96" s="3">
        <v>0.86433000000000004</v>
      </c>
      <c r="Q96" s="3">
        <v>0.83147000000000004</v>
      </c>
      <c r="R96" s="3">
        <v>0.79388999999999998</v>
      </c>
      <c r="S96" s="3">
        <v>0.75175000000000003</v>
      </c>
      <c r="T96" s="3">
        <v>0.70540000000000003</v>
      </c>
      <c r="U96" s="3">
        <v>0.65542</v>
      </c>
      <c r="V96" s="3">
        <v>0.59870999999999996</v>
      </c>
      <c r="W96" s="3">
        <v>0.54379999999999995</v>
      </c>
      <c r="X96" s="3">
        <v>0.48803000000000002</v>
      </c>
      <c r="Y96" s="3">
        <v>0.43251000000000001</v>
      </c>
      <c r="Z96" s="3">
        <v>0.37828000000000001</v>
      </c>
      <c r="AA96" s="3">
        <v>0.32635999999999998</v>
      </c>
      <c r="AB96" s="3">
        <v>0.27760000000000001</v>
      </c>
      <c r="AC96" s="3">
        <v>0.23269999999999999</v>
      </c>
      <c r="AD96" s="3">
        <v>0.18942999999999999</v>
      </c>
      <c r="AE96" s="3">
        <v>0.15386</v>
      </c>
      <c r="AF96" s="3">
        <v>0.12302</v>
      </c>
      <c r="AG96" s="3">
        <v>9.6799999999999997E-2</v>
      </c>
      <c r="AH96" s="3">
        <v>7.4929999999999997E-2</v>
      </c>
      <c r="AI96" s="3">
        <v>5.7049999999999997E-2</v>
      </c>
      <c r="AJ96" s="3">
        <v>4.2720000000000001E-2</v>
      </c>
      <c r="AK96" s="3">
        <v>3.1440000000000003E-2</v>
      </c>
      <c r="AL96" s="3">
        <v>2.222E-2</v>
      </c>
      <c r="AM96" s="3">
        <v>1.5779999999999999E-2</v>
      </c>
      <c r="AN96" s="3">
        <v>1.1010000000000001E-2</v>
      </c>
      <c r="AO96" s="3">
        <v>7.5500000000000003E-3</v>
      </c>
      <c r="AP96" s="3">
        <v>5.0800000000000003E-3</v>
      </c>
      <c r="AQ96" s="3">
        <v>3.3600000000000001E-3</v>
      </c>
      <c r="AR96" s="3">
        <v>2.1900000000000001E-3</v>
      </c>
      <c r="AS96" s="3">
        <v>1.39E-3</v>
      </c>
      <c r="AT96" s="3">
        <v>8.7000000000000001E-4</v>
      </c>
      <c r="AU96" s="3">
        <v>5.1999999999999995E-4</v>
      </c>
      <c r="AV96" s="3">
        <v>3.1E-4</v>
      </c>
      <c r="AW96" s="3">
        <v>1.9000000000000001E-4</v>
      </c>
      <c r="AX96" s="3">
        <v>1.1E-4</v>
      </c>
      <c r="AY96" s="3">
        <v>6.0000000000000002E-5</v>
      </c>
      <c r="AZ96" s="3">
        <v>3.0000000000000001E-5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5">
        <f>P_A_R[[#This Row],[10+]]-P_A_R[[#This Row],[11+]]</f>
        <v>5.4400000000000004E-3</v>
      </c>
      <c r="BG96" s="5">
        <f>P_A_R[[#This Row],[11+]]-P_A_R[[#This Row],[12+]]</f>
        <v>7.2799999999999532E-3</v>
      </c>
      <c r="BH96" s="5">
        <f>P_A_R[[#This Row],[12+]]-P_A_R[[#This Row],[13+]]</f>
        <v>9.5600000000000129E-3</v>
      </c>
      <c r="BI96" s="5">
        <f>P_A_R[[#This Row],[13+]]-P_A_R[[#This Row],[14+]]</f>
        <v>1.2309999999999932E-2</v>
      </c>
      <c r="BJ96" s="5">
        <f>P_A_R[[#This Row],[14+]]-P_A_R[[#This Row],[15+]]</f>
        <v>1.6800000000000037E-2</v>
      </c>
      <c r="BK96" s="5">
        <f>P_A_R[[#This Row],[15+]]-P_A_R[[#This Row],[16+]]</f>
        <v>1.9530000000000047E-2</v>
      </c>
      <c r="BL96" s="5">
        <f>P_A_R[[#This Row],[16+]]-P_A_R[[#This Row],[17+]]</f>
        <v>2.3699999999999943E-2</v>
      </c>
      <c r="BM96" s="5">
        <f>P_A_R[[#This Row],[17+]]-P_A_R[[#This Row],[18+]]</f>
        <v>2.8179999999999983E-2</v>
      </c>
      <c r="BN96" s="5">
        <f>P_A_R[[#This Row],[18+]]-P_A_R[[#This Row],[19+]]</f>
        <v>3.286E-2</v>
      </c>
      <c r="BO96" s="5">
        <f>P_A_R[[#This Row],[19+]]-P_A_R[[#This Row],[20+]]</f>
        <v>3.7580000000000058E-2</v>
      </c>
      <c r="BP96" s="5">
        <f>P_A_R[[#This Row],[20+]]-P_A_R[[#This Row],[21+]]</f>
        <v>4.2139999999999955E-2</v>
      </c>
      <c r="BQ96" s="5">
        <f>P_A_R[[#This Row],[21+]]-P_A_R[[#This Row],[22+]]</f>
        <v>4.6350000000000002E-2</v>
      </c>
      <c r="BR96" s="5">
        <f>P_A_R[[#This Row],[22+]]-P_A_R[[#This Row],[23+]]</f>
        <v>4.9980000000000024E-2</v>
      </c>
      <c r="BS96" s="5">
        <f>P_A_R[[#This Row],[23+]]-P_A_R[[#This Row],[24+]]</f>
        <v>5.6710000000000038E-2</v>
      </c>
      <c r="BT96" s="5">
        <f>P_A_R[[#This Row],[24+]]-P_A_R[[#This Row],[25+]]</f>
        <v>5.4910000000000014E-2</v>
      </c>
      <c r="BU96" s="5">
        <f>P_A_R[[#This Row],[25+]]-P_A_R[[#This Row],[26+]]</f>
        <v>5.5769999999999931E-2</v>
      </c>
      <c r="BV96" s="5">
        <f>P_A_R[[#This Row],[26+]]-P_A_R[[#This Row],[27+]]</f>
        <v>5.5520000000000014E-2</v>
      </c>
      <c r="BW96" s="5">
        <f>P_A_R[[#This Row],[27+]]-P_A_R[[#This Row],[28+]]</f>
        <v>5.423E-2</v>
      </c>
      <c r="BX96" s="5">
        <f>P_A_R[[#This Row],[28+]]-P_A_R[[#This Row],[29+]]</f>
        <v>5.1920000000000022E-2</v>
      </c>
      <c r="BY96" s="5">
        <f>P_A_R[[#This Row],[29+]]-P_A_R[[#This Row],[30+]]</f>
        <v>4.875999999999997E-2</v>
      </c>
      <c r="BZ96" s="5">
        <f>P_A_R[[#This Row],[30+]]-P_A_R[[#This Row],[31+]]</f>
        <v>4.4900000000000023E-2</v>
      </c>
      <c r="CA96" s="5">
        <f>P_A_R[[#This Row],[31+]]-P_A_R[[#This Row],[32+]]</f>
        <v>4.3270000000000003E-2</v>
      </c>
      <c r="CB96" s="5">
        <f>P_A_R[[#This Row],[32+]]-P_A_R[[#This Row],[33+]]</f>
        <v>3.5569999999999991E-2</v>
      </c>
      <c r="CC96" s="5">
        <f>P_A_R[[#This Row],[33+]]-P_A_R[[#This Row],[34+]]</f>
        <v>3.0839999999999992E-2</v>
      </c>
      <c r="CD96" s="5">
        <f>P_A_R[[#This Row],[34+]]-P_A_R[[#This Row],[35+]]</f>
        <v>2.6220000000000007E-2</v>
      </c>
      <c r="CE96" s="5">
        <f>P_A_R[[#This Row],[35+]]-P_A_R[[#This Row],[36+]]</f>
        <v>2.1870000000000001E-2</v>
      </c>
      <c r="CF96" s="5">
        <f>P_A_R[[#This Row],[36+]]-P_A_R[[#This Row],[37+]]</f>
        <v>1.788E-2</v>
      </c>
      <c r="CG96" s="5">
        <f>P_A_R[[#This Row],[37+]]-P_A_R[[#This Row],[38+]]</f>
        <v>1.4329999999999996E-2</v>
      </c>
      <c r="CH96" s="5">
        <f>P_A_R[[#This Row],[38+]]-P_A_R[[#This Row],[39+]]</f>
        <v>1.1279999999999998E-2</v>
      </c>
      <c r="CI96" s="5">
        <f>P_A_R[[#This Row],[39+]]-P_A_R[[#This Row],[40+]]</f>
        <v>9.2200000000000025E-3</v>
      </c>
      <c r="CJ96" s="5">
        <f>P_A_R[[#This Row],[40+]]-P_A_R[[#This Row],[41+]]</f>
        <v>6.4400000000000013E-3</v>
      </c>
      <c r="CK96" s="5">
        <f>P_A_R[[#This Row],[41+]]-P_A_R[[#This Row],[42+]]</f>
        <v>4.7699999999999982E-3</v>
      </c>
      <c r="CL96" s="5">
        <f>P_A_R[[#This Row],[42+]]-P_A_R[[#This Row],[43+]]</f>
        <v>3.4600000000000004E-3</v>
      </c>
      <c r="CM96" s="5">
        <f>P_A_R[[#This Row],[43+]]-P_A_R[[#This Row],[44+]]</f>
        <v>2.47E-3</v>
      </c>
      <c r="CN96" s="5">
        <f>P_A_R[[#This Row],[44+]]-P_A_R[[#This Row],[45+]]</f>
        <v>1.7200000000000002E-3</v>
      </c>
      <c r="CO96" s="5">
        <f>P_A_R[[#This Row],[45+]]-P_A_R[[#This Row],[46+]]</f>
        <v>1.17E-3</v>
      </c>
      <c r="CP96" s="5">
        <f>P_A_R[[#This Row],[46+]]-P_A_R[[#This Row],[47+]]</f>
        <v>8.0000000000000015E-4</v>
      </c>
      <c r="CQ96" s="5">
        <f>P_A_R[[#This Row],[47+]]-P_A_R[[#This Row],[48+]]</f>
        <v>5.1999999999999995E-4</v>
      </c>
      <c r="CR96" s="5">
        <f>P_A_R[[#This Row],[48+]]-P_A_R[[#This Row],[49+]]</f>
        <v>3.5000000000000005E-4</v>
      </c>
      <c r="CS96" s="5">
        <f>P_A_R[[#This Row],[49+]]-P_A_R[[#This Row],[50+]]</f>
        <v>2.0999999999999995E-4</v>
      </c>
      <c r="CT96" s="5">
        <f>P_A_R[[#This Row],[50+]]-P_A_R[[#This Row],[51+]]</f>
        <v>1.1999999999999999E-4</v>
      </c>
      <c r="CU96" s="5">
        <f>P_A_R[[#This Row],[51+]]-P_A_R[[#This Row],[52+]]</f>
        <v>8.0000000000000007E-5</v>
      </c>
      <c r="CV96" s="5">
        <f>P_A_R[[#This Row],[52+]]-P_A_R[[#This Row],[53+]]</f>
        <v>5.0000000000000002E-5</v>
      </c>
      <c r="CW96" s="5">
        <f>P_A_R[[#This Row],[53+]]-P_A_R[[#This Row],[54+]]</f>
        <v>3.0000000000000001E-5</v>
      </c>
      <c r="CX96" s="5">
        <f>P_A_R[[#This Row],[54+]]-P_A_R[[#This Row],[55+]]</f>
        <v>3.0000000000000001E-5</v>
      </c>
      <c r="CY96" s="5">
        <f>P_A_R[[#This Row],[55+]]-P_A_R[[#This Row],[56+]]</f>
        <v>0</v>
      </c>
      <c r="CZ96" s="5">
        <f>P_A_R[[#This Row],[56+]]-P_A_R[[#This Row],[57+]]</f>
        <v>0</v>
      </c>
      <c r="DA96" s="5">
        <f>P_A_R[[#This Row],[57+]]-P_A_R[[#This Row],[58+]]</f>
        <v>0</v>
      </c>
      <c r="DB96" s="5">
        <f>P_A_R[[#This Row],[58+]]-P_A_R[[#This Row],[59+]]</f>
        <v>0</v>
      </c>
    </row>
    <row r="97" spans="1:106" x14ac:dyDescent="0.25">
      <c r="A97" s="10">
        <v>22400721</v>
      </c>
      <c r="B97" s="13" t="s">
        <v>76</v>
      </c>
      <c r="C97" s="13" t="s">
        <v>83</v>
      </c>
      <c r="D97" s="11">
        <v>0.8125</v>
      </c>
      <c r="E97" s="9" t="str">
        <f>HYPERLINK("https://www.nba.com/stats/player/1626162/boxscores-traditional", "Kelly Oubre Jr.")</f>
        <v>Kelly Oubre Jr.</v>
      </c>
      <c r="F97">
        <v>26.6</v>
      </c>
      <c r="G97" s="4">
        <v>8.1630000000000003</v>
      </c>
      <c r="H97" s="3">
        <v>0.97882000000000002</v>
      </c>
      <c r="I97" s="3">
        <v>0.97192999999999996</v>
      </c>
      <c r="J97" s="3">
        <v>0.96326999999999996</v>
      </c>
      <c r="K97" s="3">
        <v>0.95254000000000005</v>
      </c>
      <c r="L97" s="3">
        <v>0.93822000000000005</v>
      </c>
      <c r="M97" s="3">
        <v>0.92220000000000002</v>
      </c>
      <c r="N97" s="3">
        <v>0.9032</v>
      </c>
      <c r="O97" s="3">
        <v>0.88100000000000001</v>
      </c>
      <c r="P97" s="3">
        <v>0.85314000000000001</v>
      </c>
      <c r="Q97" s="3">
        <v>0.82381000000000004</v>
      </c>
      <c r="R97" s="3">
        <v>0.79103000000000001</v>
      </c>
      <c r="S97" s="3">
        <v>0.75490000000000002</v>
      </c>
      <c r="T97" s="3">
        <v>0.71226</v>
      </c>
      <c r="U97" s="3">
        <v>0.67003000000000001</v>
      </c>
      <c r="V97" s="3">
        <v>0.62551999999999996</v>
      </c>
      <c r="W97" s="3">
        <v>0.57926</v>
      </c>
      <c r="X97" s="3">
        <v>0.52790000000000004</v>
      </c>
      <c r="Y97" s="3">
        <v>0.48005999999999999</v>
      </c>
      <c r="Z97" s="3">
        <v>0.43251000000000001</v>
      </c>
      <c r="AA97" s="3">
        <v>0.38590999999999998</v>
      </c>
      <c r="AB97" s="3">
        <v>0.33723999999999998</v>
      </c>
      <c r="AC97" s="3">
        <v>0.29459999999999997</v>
      </c>
      <c r="AD97" s="3">
        <v>0.25463000000000002</v>
      </c>
      <c r="AE97" s="3">
        <v>0.2177</v>
      </c>
      <c r="AF97" s="3">
        <v>0.18140999999999999</v>
      </c>
      <c r="AG97" s="3">
        <v>0.15151000000000001</v>
      </c>
      <c r="AH97" s="3">
        <v>0.12506999999999999</v>
      </c>
      <c r="AI97" s="3">
        <v>0.10204000000000001</v>
      </c>
      <c r="AJ97" s="3">
        <v>8.0759999999999998E-2</v>
      </c>
      <c r="AK97" s="3">
        <v>6.4259999999999998E-2</v>
      </c>
      <c r="AL97" s="3">
        <v>5.0500000000000003E-2</v>
      </c>
      <c r="AM97" s="3">
        <v>3.9199999999999999E-2</v>
      </c>
      <c r="AN97" s="3">
        <v>2.938E-2</v>
      </c>
      <c r="AO97" s="3">
        <v>2.222E-2</v>
      </c>
      <c r="AP97" s="3">
        <v>1.6590000000000001E-2</v>
      </c>
      <c r="AQ97" s="3">
        <v>1.222E-2</v>
      </c>
      <c r="AR97" s="3">
        <v>8.6599999999999993E-3</v>
      </c>
      <c r="AS97" s="3">
        <v>6.2100000000000002E-3</v>
      </c>
      <c r="AT97" s="3">
        <v>4.4000000000000003E-3</v>
      </c>
      <c r="AU97" s="3">
        <v>3.0699999999999998E-3</v>
      </c>
      <c r="AV97" s="3">
        <v>2.0500000000000002E-3</v>
      </c>
      <c r="AW97" s="3">
        <v>1.39E-3</v>
      </c>
      <c r="AX97" s="3">
        <v>9.3999999999999997E-4</v>
      </c>
      <c r="AY97" s="3">
        <v>6.2E-4</v>
      </c>
      <c r="AZ97" s="3">
        <v>3.8999999999999999E-4</v>
      </c>
      <c r="BA97" s="3">
        <v>2.5000000000000001E-4</v>
      </c>
      <c r="BB97" s="3">
        <v>1.6000000000000001E-4</v>
      </c>
      <c r="BC97" s="3">
        <v>1E-4</v>
      </c>
      <c r="BD97" s="3">
        <v>6.0000000000000002E-5</v>
      </c>
      <c r="BE97" s="3">
        <v>4.0000000000000003E-5</v>
      </c>
      <c r="BF97" s="5">
        <f>P_A_R[[#This Row],[10+]]-P_A_R[[#This Row],[11+]]</f>
        <v>6.8900000000000627E-3</v>
      </c>
      <c r="BG97" s="5">
        <f>P_A_R[[#This Row],[11+]]-P_A_R[[#This Row],[12+]]</f>
        <v>8.660000000000001E-3</v>
      </c>
      <c r="BH97" s="5">
        <f>P_A_R[[#This Row],[12+]]-P_A_R[[#This Row],[13+]]</f>
        <v>1.0729999999999906E-2</v>
      </c>
      <c r="BI97" s="5">
        <f>P_A_R[[#This Row],[13+]]-P_A_R[[#This Row],[14+]]</f>
        <v>1.4319999999999999E-2</v>
      </c>
      <c r="BJ97" s="5">
        <f>P_A_R[[#This Row],[14+]]-P_A_R[[#This Row],[15+]]</f>
        <v>1.6020000000000034E-2</v>
      </c>
      <c r="BK97" s="5">
        <f>P_A_R[[#This Row],[15+]]-P_A_R[[#This Row],[16+]]</f>
        <v>1.9000000000000017E-2</v>
      </c>
      <c r="BL97" s="5">
        <f>P_A_R[[#This Row],[16+]]-P_A_R[[#This Row],[17+]]</f>
        <v>2.2199999999999998E-2</v>
      </c>
      <c r="BM97" s="5">
        <f>P_A_R[[#This Row],[17+]]-P_A_R[[#This Row],[18+]]</f>
        <v>2.7859999999999996E-2</v>
      </c>
      <c r="BN97" s="5">
        <f>P_A_R[[#This Row],[18+]]-P_A_R[[#This Row],[19+]]</f>
        <v>2.9329999999999967E-2</v>
      </c>
      <c r="BO97" s="5">
        <f>P_A_R[[#This Row],[19+]]-P_A_R[[#This Row],[20+]]</f>
        <v>3.2780000000000031E-2</v>
      </c>
      <c r="BP97" s="5">
        <f>P_A_R[[#This Row],[20+]]-P_A_R[[#This Row],[21+]]</f>
        <v>3.6129999999999995E-2</v>
      </c>
      <c r="BQ97" s="5">
        <f>P_A_R[[#This Row],[21+]]-P_A_R[[#This Row],[22+]]</f>
        <v>4.2640000000000011E-2</v>
      </c>
      <c r="BR97" s="5">
        <f>P_A_R[[#This Row],[22+]]-P_A_R[[#This Row],[23+]]</f>
        <v>4.222999999999999E-2</v>
      </c>
      <c r="BS97" s="5">
        <f>P_A_R[[#This Row],[23+]]-P_A_R[[#This Row],[24+]]</f>
        <v>4.451000000000005E-2</v>
      </c>
      <c r="BT97" s="5">
        <f>P_A_R[[#This Row],[24+]]-P_A_R[[#This Row],[25+]]</f>
        <v>4.6259999999999968E-2</v>
      </c>
      <c r="BU97" s="5">
        <f>P_A_R[[#This Row],[25+]]-P_A_R[[#This Row],[26+]]</f>
        <v>5.1359999999999961E-2</v>
      </c>
      <c r="BV97" s="5">
        <f>P_A_R[[#This Row],[26+]]-P_A_R[[#This Row],[27+]]</f>
        <v>4.7840000000000049E-2</v>
      </c>
      <c r="BW97" s="5">
        <f>P_A_R[[#This Row],[27+]]-P_A_R[[#This Row],[28+]]</f>
        <v>4.7549999999999981E-2</v>
      </c>
      <c r="BX97" s="5">
        <f>P_A_R[[#This Row],[28+]]-P_A_R[[#This Row],[29+]]</f>
        <v>4.660000000000003E-2</v>
      </c>
      <c r="BY97" s="5">
        <f>P_A_R[[#This Row],[29+]]-P_A_R[[#This Row],[30+]]</f>
        <v>4.8669999999999991E-2</v>
      </c>
      <c r="BZ97" s="5">
        <f>P_A_R[[#This Row],[30+]]-P_A_R[[#This Row],[31+]]</f>
        <v>4.2640000000000011E-2</v>
      </c>
      <c r="CA97" s="5">
        <f>P_A_R[[#This Row],[31+]]-P_A_R[[#This Row],[32+]]</f>
        <v>3.996999999999995E-2</v>
      </c>
      <c r="CB97" s="5">
        <f>P_A_R[[#This Row],[32+]]-P_A_R[[#This Row],[33+]]</f>
        <v>3.6930000000000018E-2</v>
      </c>
      <c r="CC97" s="5">
        <f>P_A_R[[#This Row],[33+]]-P_A_R[[#This Row],[34+]]</f>
        <v>3.6290000000000017E-2</v>
      </c>
      <c r="CD97" s="5">
        <f>P_A_R[[#This Row],[34+]]-P_A_R[[#This Row],[35+]]</f>
        <v>2.9899999999999982E-2</v>
      </c>
      <c r="CE97" s="5">
        <f>P_A_R[[#This Row],[35+]]-P_A_R[[#This Row],[36+]]</f>
        <v>2.6440000000000019E-2</v>
      </c>
      <c r="CF97" s="5">
        <f>P_A_R[[#This Row],[36+]]-P_A_R[[#This Row],[37+]]</f>
        <v>2.3029999999999981E-2</v>
      </c>
      <c r="CG97" s="5">
        <f>P_A_R[[#This Row],[37+]]-P_A_R[[#This Row],[38+]]</f>
        <v>2.1280000000000007E-2</v>
      </c>
      <c r="CH97" s="5">
        <f>P_A_R[[#This Row],[38+]]-P_A_R[[#This Row],[39+]]</f>
        <v>1.6500000000000001E-2</v>
      </c>
      <c r="CI97" s="5">
        <f>P_A_R[[#This Row],[39+]]-P_A_R[[#This Row],[40+]]</f>
        <v>1.3759999999999994E-2</v>
      </c>
      <c r="CJ97" s="5">
        <f>P_A_R[[#This Row],[40+]]-P_A_R[[#This Row],[41+]]</f>
        <v>1.1300000000000004E-2</v>
      </c>
      <c r="CK97" s="5">
        <f>P_A_R[[#This Row],[41+]]-P_A_R[[#This Row],[42+]]</f>
        <v>9.8199999999999989E-3</v>
      </c>
      <c r="CL97" s="5">
        <f>P_A_R[[#This Row],[42+]]-P_A_R[[#This Row],[43+]]</f>
        <v>7.1599999999999997E-3</v>
      </c>
      <c r="CM97" s="5">
        <f>P_A_R[[#This Row],[43+]]-P_A_R[[#This Row],[44+]]</f>
        <v>5.6299999999999996E-3</v>
      </c>
      <c r="CN97" s="5">
        <f>P_A_R[[#This Row],[44+]]-P_A_R[[#This Row],[45+]]</f>
        <v>4.3700000000000006E-3</v>
      </c>
      <c r="CO97" s="5">
        <f>P_A_R[[#This Row],[45+]]-P_A_R[[#This Row],[46+]]</f>
        <v>3.5600000000000007E-3</v>
      </c>
      <c r="CP97" s="5">
        <f>P_A_R[[#This Row],[46+]]-P_A_R[[#This Row],[47+]]</f>
        <v>2.4499999999999991E-3</v>
      </c>
      <c r="CQ97" s="5">
        <f>P_A_R[[#This Row],[47+]]-P_A_R[[#This Row],[48+]]</f>
        <v>1.81E-3</v>
      </c>
      <c r="CR97" s="5">
        <f>P_A_R[[#This Row],[48+]]-P_A_R[[#This Row],[49+]]</f>
        <v>1.3300000000000005E-3</v>
      </c>
      <c r="CS97" s="5">
        <f>P_A_R[[#This Row],[49+]]-P_A_R[[#This Row],[50+]]</f>
        <v>1.0199999999999996E-3</v>
      </c>
      <c r="CT97" s="5">
        <f>P_A_R[[#This Row],[50+]]-P_A_R[[#This Row],[51+]]</f>
        <v>6.6000000000000021E-4</v>
      </c>
      <c r="CU97" s="5">
        <f>P_A_R[[#This Row],[51+]]-P_A_R[[#This Row],[52+]]</f>
        <v>4.4999999999999999E-4</v>
      </c>
      <c r="CV97" s="5">
        <f>P_A_R[[#This Row],[52+]]-P_A_R[[#This Row],[53+]]</f>
        <v>3.1999999999999997E-4</v>
      </c>
      <c r="CW97" s="5">
        <f>P_A_R[[#This Row],[53+]]-P_A_R[[#This Row],[54+]]</f>
        <v>2.3000000000000001E-4</v>
      </c>
      <c r="CX97" s="5">
        <f>P_A_R[[#This Row],[54+]]-P_A_R[[#This Row],[55+]]</f>
        <v>1.3999999999999999E-4</v>
      </c>
      <c r="CY97" s="5">
        <f>P_A_R[[#This Row],[55+]]-P_A_R[[#This Row],[56+]]</f>
        <v>8.9999999999999992E-5</v>
      </c>
      <c r="CZ97" s="5">
        <f>P_A_R[[#This Row],[56+]]-P_A_R[[#This Row],[57+]]</f>
        <v>6.0000000000000008E-5</v>
      </c>
      <c r="DA97" s="5">
        <f>P_A_R[[#This Row],[57+]]-P_A_R[[#This Row],[58+]]</f>
        <v>4.0000000000000003E-5</v>
      </c>
      <c r="DB97" s="5">
        <f>P_A_R[[#This Row],[58+]]-P_A_R[[#This Row],[59+]]</f>
        <v>1.9999999999999998E-5</v>
      </c>
    </row>
    <row r="98" spans="1:106" x14ac:dyDescent="0.25">
      <c r="A98" s="10">
        <v>22400721</v>
      </c>
      <c r="B98" s="13" t="s">
        <v>76</v>
      </c>
      <c r="C98" s="13" t="s">
        <v>83</v>
      </c>
      <c r="D98" s="11">
        <v>0.8125</v>
      </c>
      <c r="E98" s="9" t="str">
        <f>HYPERLINK("https://www.nba.com/stats/player/1641741/boxscores-traditional", "Ricky Council IV")</f>
        <v>Ricky Council IV</v>
      </c>
      <c r="F98">
        <v>16.600000000000001</v>
      </c>
      <c r="G98" s="4">
        <v>4.5869999999999997</v>
      </c>
      <c r="H98" s="3">
        <v>0.92506999999999995</v>
      </c>
      <c r="I98" s="3">
        <v>0.88876999999999995</v>
      </c>
      <c r="J98" s="3">
        <v>0.84133999999999998</v>
      </c>
      <c r="K98" s="3">
        <v>0.7823</v>
      </c>
      <c r="L98" s="3">
        <v>0.71565999999999996</v>
      </c>
      <c r="M98" s="3">
        <v>0.63683000000000001</v>
      </c>
      <c r="N98" s="3">
        <v>0.55171999999999999</v>
      </c>
      <c r="O98" s="3">
        <v>0.46414</v>
      </c>
      <c r="P98" s="3">
        <v>0.37828000000000001</v>
      </c>
      <c r="Q98" s="3">
        <v>0.30153000000000002</v>
      </c>
      <c r="R98" s="3">
        <v>0.22964999999999999</v>
      </c>
      <c r="S98" s="3">
        <v>0.16853000000000001</v>
      </c>
      <c r="T98" s="3">
        <v>0.11899999999999999</v>
      </c>
      <c r="U98" s="3">
        <v>8.0759999999999998E-2</v>
      </c>
      <c r="V98" s="3">
        <v>5.3699999999999998E-2</v>
      </c>
      <c r="W98" s="3">
        <v>3.3619999999999997E-2</v>
      </c>
      <c r="X98" s="3">
        <v>2.018E-2</v>
      </c>
      <c r="Y98" s="3">
        <v>1.1599999999999999E-2</v>
      </c>
      <c r="Z98" s="3">
        <v>6.3899999999999998E-3</v>
      </c>
      <c r="AA98" s="3">
        <v>3.47E-3</v>
      </c>
      <c r="AB98" s="3">
        <v>1.75E-3</v>
      </c>
      <c r="AC98" s="3">
        <v>8.4000000000000003E-4</v>
      </c>
      <c r="AD98" s="3">
        <v>3.8999999999999999E-4</v>
      </c>
      <c r="AE98" s="3">
        <v>1.7000000000000001E-4</v>
      </c>
      <c r="AF98" s="3">
        <v>8.0000000000000007E-5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5">
        <f>P_A_R[[#This Row],[10+]]-P_A_R[[#This Row],[11+]]</f>
        <v>3.6299999999999999E-2</v>
      </c>
      <c r="BG98" s="5">
        <f>P_A_R[[#This Row],[11+]]-P_A_R[[#This Row],[12+]]</f>
        <v>4.7429999999999972E-2</v>
      </c>
      <c r="BH98" s="5">
        <f>P_A_R[[#This Row],[12+]]-P_A_R[[#This Row],[13+]]</f>
        <v>5.9039999999999981E-2</v>
      </c>
      <c r="BI98" s="5">
        <f>P_A_R[[#This Row],[13+]]-P_A_R[[#This Row],[14+]]</f>
        <v>6.6640000000000033E-2</v>
      </c>
      <c r="BJ98" s="5">
        <f>P_A_R[[#This Row],[14+]]-P_A_R[[#This Row],[15+]]</f>
        <v>7.8829999999999956E-2</v>
      </c>
      <c r="BK98" s="5">
        <f>P_A_R[[#This Row],[15+]]-P_A_R[[#This Row],[16+]]</f>
        <v>8.5110000000000019E-2</v>
      </c>
      <c r="BL98" s="5">
        <f>P_A_R[[#This Row],[16+]]-P_A_R[[#This Row],[17+]]</f>
        <v>8.7579999999999991E-2</v>
      </c>
      <c r="BM98" s="5">
        <f>P_A_R[[#This Row],[17+]]-P_A_R[[#This Row],[18+]]</f>
        <v>8.5859999999999992E-2</v>
      </c>
      <c r="BN98" s="5">
        <f>P_A_R[[#This Row],[18+]]-P_A_R[[#This Row],[19+]]</f>
        <v>7.6749999999999985E-2</v>
      </c>
      <c r="BO98" s="5">
        <f>P_A_R[[#This Row],[19+]]-P_A_R[[#This Row],[20+]]</f>
        <v>7.1880000000000027E-2</v>
      </c>
      <c r="BP98" s="5">
        <f>P_A_R[[#This Row],[20+]]-P_A_R[[#This Row],[21+]]</f>
        <v>6.111999999999998E-2</v>
      </c>
      <c r="BQ98" s="5">
        <f>P_A_R[[#This Row],[21+]]-P_A_R[[#This Row],[22+]]</f>
        <v>4.9530000000000018E-2</v>
      </c>
      <c r="BR98" s="5">
        <f>P_A_R[[#This Row],[22+]]-P_A_R[[#This Row],[23+]]</f>
        <v>3.8239999999999996E-2</v>
      </c>
      <c r="BS98" s="5">
        <f>P_A_R[[#This Row],[23+]]-P_A_R[[#This Row],[24+]]</f>
        <v>2.7060000000000001E-2</v>
      </c>
      <c r="BT98" s="5">
        <f>P_A_R[[#This Row],[24+]]-P_A_R[[#This Row],[25+]]</f>
        <v>2.0080000000000001E-2</v>
      </c>
      <c r="BU98" s="5">
        <f>P_A_R[[#This Row],[25+]]-P_A_R[[#This Row],[26+]]</f>
        <v>1.3439999999999997E-2</v>
      </c>
      <c r="BV98" s="5">
        <f>P_A_R[[#This Row],[26+]]-P_A_R[[#This Row],[27+]]</f>
        <v>8.5800000000000008E-3</v>
      </c>
      <c r="BW98" s="5">
        <f>P_A_R[[#This Row],[27+]]-P_A_R[[#This Row],[28+]]</f>
        <v>5.2099999999999994E-3</v>
      </c>
      <c r="BX98" s="5">
        <f>P_A_R[[#This Row],[28+]]-P_A_R[[#This Row],[29+]]</f>
        <v>2.9199999999999999E-3</v>
      </c>
      <c r="BY98" s="5">
        <f>P_A_R[[#This Row],[29+]]-P_A_R[[#This Row],[30+]]</f>
        <v>1.72E-3</v>
      </c>
      <c r="BZ98" s="5">
        <f>P_A_R[[#This Row],[30+]]-P_A_R[[#This Row],[31+]]</f>
        <v>9.1E-4</v>
      </c>
      <c r="CA98" s="5">
        <f>P_A_R[[#This Row],[31+]]-P_A_R[[#This Row],[32+]]</f>
        <v>4.5000000000000004E-4</v>
      </c>
      <c r="CB98" s="5">
        <f>P_A_R[[#This Row],[32+]]-P_A_R[[#This Row],[33+]]</f>
        <v>2.1999999999999998E-4</v>
      </c>
      <c r="CC98" s="5">
        <f>P_A_R[[#This Row],[33+]]-P_A_R[[#This Row],[34+]]</f>
        <v>9.0000000000000006E-5</v>
      </c>
      <c r="CD98" s="5">
        <f>P_A_R[[#This Row],[34+]]-P_A_R[[#This Row],[35+]]</f>
        <v>8.0000000000000007E-5</v>
      </c>
      <c r="CE98" s="5">
        <f>P_A_R[[#This Row],[35+]]-P_A_R[[#This Row],[36+]]</f>
        <v>0</v>
      </c>
      <c r="CF98" s="5">
        <f>P_A_R[[#This Row],[36+]]-P_A_R[[#This Row],[37+]]</f>
        <v>0</v>
      </c>
      <c r="CG98" s="5">
        <f>P_A_R[[#This Row],[37+]]-P_A_R[[#This Row],[38+]]</f>
        <v>0</v>
      </c>
      <c r="CH98" s="5">
        <f>P_A_R[[#This Row],[38+]]-P_A_R[[#This Row],[39+]]</f>
        <v>0</v>
      </c>
      <c r="CI98" s="5">
        <f>P_A_R[[#This Row],[39+]]-P_A_R[[#This Row],[40+]]</f>
        <v>0</v>
      </c>
      <c r="CJ98" s="5">
        <f>P_A_R[[#This Row],[40+]]-P_A_R[[#This Row],[41+]]</f>
        <v>0</v>
      </c>
      <c r="CK98" s="5">
        <f>P_A_R[[#This Row],[41+]]-P_A_R[[#This Row],[42+]]</f>
        <v>0</v>
      </c>
      <c r="CL98" s="5">
        <f>P_A_R[[#This Row],[42+]]-P_A_R[[#This Row],[43+]]</f>
        <v>0</v>
      </c>
      <c r="CM98" s="5">
        <f>P_A_R[[#This Row],[43+]]-P_A_R[[#This Row],[44+]]</f>
        <v>0</v>
      </c>
      <c r="CN98" s="5">
        <f>P_A_R[[#This Row],[44+]]-P_A_R[[#This Row],[45+]]</f>
        <v>0</v>
      </c>
      <c r="CO98" s="5">
        <f>P_A_R[[#This Row],[45+]]-P_A_R[[#This Row],[46+]]</f>
        <v>0</v>
      </c>
      <c r="CP98" s="5">
        <f>P_A_R[[#This Row],[46+]]-P_A_R[[#This Row],[47+]]</f>
        <v>0</v>
      </c>
      <c r="CQ98" s="5">
        <f>P_A_R[[#This Row],[47+]]-P_A_R[[#This Row],[48+]]</f>
        <v>0</v>
      </c>
      <c r="CR98" s="5">
        <f>P_A_R[[#This Row],[48+]]-P_A_R[[#This Row],[49+]]</f>
        <v>0</v>
      </c>
      <c r="CS98" s="5">
        <f>P_A_R[[#This Row],[49+]]-P_A_R[[#This Row],[50+]]</f>
        <v>0</v>
      </c>
      <c r="CT98" s="5">
        <f>P_A_R[[#This Row],[50+]]-P_A_R[[#This Row],[51+]]</f>
        <v>0</v>
      </c>
      <c r="CU98" s="5">
        <f>P_A_R[[#This Row],[51+]]-P_A_R[[#This Row],[52+]]</f>
        <v>0</v>
      </c>
      <c r="CV98" s="5">
        <f>P_A_R[[#This Row],[52+]]-P_A_R[[#This Row],[53+]]</f>
        <v>0</v>
      </c>
      <c r="CW98" s="5">
        <f>P_A_R[[#This Row],[53+]]-P_A_R[[#This Row],[54+]]</f>
        <v>0</v>
      </c>
      <c r="CX98" s="5">
        <f>P_A_R[[#This Row],[54+]]-P_A_R[[#This Row],[55+]]</f>
        <v>0</v>
      </c>
      <c r="CY98" s="5">
        <f>P_A_R[[#This Row],[55+]]-P_A_R[[#This Row],[56+]]</f>
        <v>0</v>
      </c>
      <c r="CZ98" s="5">
        <f>P_A_R[[#This Row],[56+]]-P_A_R[[#This Row],[57+]]</f>
        <v>0</v>
      </c>
      <c r="DA98" s="5">
        <f>P_A_R[[#This Row],[57+]]-P_A_R[[#This Row],[58+]]</f>
        <v>0</v>
      </c>
      <c r="DB98" s="5">
        <f>P_A_R[[#This Row],[58+]]-P_A_R[[#This Row],[59+]]</f>
        <v>0</v>
      </c>
    </row>
    <row r="99" spans="1:106" x14ac:dyDescent="0.25">
      <c r="A99" s="10">
        <v>22400721</v>
      </c>
      <c r="B99" s="13" t="s">
        <v>76</v>
      </c>
      <c r="C99" s="13" t="s">
        <v>83</v>
      </c>
      <c r="D99" s="11">
        <v>0.8125</v>
      </c>
      <c r="E99" s="9" t="str">
        <f>HYPERLINK("https://www.nba.com/stats/player/1642272/boxscores-traditional", "Jared McCain")</f>
        <v>Jared McCain</v>
      </c>
      <c r="F99">
        <v>17.8</v>
      </c>
      <c r="G99" s="4">
        <v>8.9310000000000009</v>
      </c>
      <c r="H99" s="3">
        <v>0.80784999999999996</v>
      </c>
      <c r="I99" s="3">
        <v>0.77637</v>
      </c>
      <c r="J99" s="3">
        <v>0.74214999999999998</v>
      </c>
      <c r="K99" s="3">
        <v>0.70540000000000003</v>
      </c>
      <c r="L99" s="3">
        <v>0.66639999999999999</v>
      </c>
      <c r="M99" s="3">
        <v>0.62172000000000005</v>
      </c>
      <c r="N99" s="3">
        <v>0.57926</v>
      </c>
      <c r="O99" s="3">
        <v>0.53586</v>
      </c>
      <c r="P99" s="3">
        <v>0.49202000000000001</v>
      </c>
      <c r="Q99" s="3">
        <v>0.44828000000000001</v>
      </c>
      <c r="R99" s="3">
        <v>0.40128999999999998</v>
      </c>
      <c r="S99" s="3">
        <v>0.35942000000000002</v>
      </c>
      <c r="T99" s="3">
        <v>0.31918000000000002</v>
      </c>
      <c r="U99" s="3">
        <v>0.28095999999999999</v>
      </c>
      <c r="V99" s="3">
        <v>0.24510000000000001</v>
      </c>
      <c r="W99" s="3">
        <v>0.20896999999999999</v>
      </c>
      <c r="X99" s="3">
        <v>0.17879</v>
      </c>
      <c r="Y99" s="3">
        <v>0.15151000000000001</v>
      </c>
      <c r="Z99" s="3">
        <v>0.12714</v>
      </c>
      <c r="AA99" s="3">
        <v>0.10564999999999999</v>
      </c>
      <c r="AB99" s="3">
        <v>8.5339999999999999E-2</v>
      </c>
      <c r="AC99" s="3">
        <v>6.9440000000000002E-2</v>
      </c>
      <c r="AD99" s="3">
        <v>5.5919999999999997E-2</v>
      </c>
      <c r="AE99" s="3">
        <v>4.4569999999999999E-2</v>
      </c>
      <c r="AF99" s="3">
        <v>3.5150000000000001E-2</v>
      </c>
      <c r="AG99" s="3">
        <v>2.6800000000000001E-2</v>
      </c>
      <c r="AH99" s="3">
        <v>2.068E-2</v>
      </c>
      <c r="AI99" s="3">
        <v>1.5779999999999999E-2</v>
      </c>
      <c r="AJ99" s="3">
        <v>1.191E-2</v>
      </c>
      <c r="AK99" s="3">
        <v>8.8900000000000003E-3</v>
      </c>
      <c r="AL99" s="3">
        <v>6.3899999999999998E-3</v>
      </c>
      <c r="AM99" s="3">
        <v>4.6600000000000001E-3</v>
      </c>
      <c r="AN99" s="3">
        <v>3.3600000000000001E-3</v>
      </c>
      <c r="AO99" s="3">
        <v>2.3999999999999998E-3</v>
      </c>
      <c r="AP99" s="3">
        <v>1.6900000000000001E-3</v>
      </c>
      <c r="AQ99" s="3">
        <v>1.14E-3</v>
      </c>
      <c r="AR99" s="3">
        <v>7.9000000000000001E-4</v>
      </c>
      <c r="AS99" s="3">
        <v>5.4000000000000001E-4</v>
      </c>
      <c r="AT99" s="3">
        <v>3.6000000000000002E-4</v>
      </c>
      <c r="AU99" s="3">
        <v>2.4000000000000001E-4</v>
      </c>
      <c r="AV99" s="3">
        <v>1.4999999999999999E-4</v>
      </c>
      <c r="AW99" s="3">
        <v>1E-4</v>
      </c>
      <c r="AX99" s="3">
        <v>6.0000000000000002E-5</v>
      </c>
      <c r="AY99" s="3">
        <v>4.0000000000000003E-5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5">
        <f>P_A_R[[#This Row],[10+]]-P_A_R[[#This Row],[11+]]</f>
        <v>3.1479999999999952E-2</v>
      </c>
      <c r="BG99" s="5">
        <f>P_A_R[[#This Row],[11+]]-P_A_R[[#This Row],[12+]]</f>
        <v>3.4220000000000028E-2</v>
      </c>
      <c r="BH99" s="5">
        <f>P_A_R[[#This Row],[12+]]-P_A_R[[#This Row],[13+]]</f>
        <v>3.6749999999999949E-2</v>
      </c>
      <c r="BI99" s="5">
        <f>P_A_R[[#This Row],[13+]]-P_A_R[[#This Row],[14+]]</f>
        <v>3.9000000000000035E-2</v>
      </c>
      <c r="BJ99" s="5">
        <f>P_A_R[[#This Row],[14+]]-P_A_R[[#This Row],[15+]]</f>
        <v>4.4679999999999942E-2</v>
      </c>
      <c r="BK99" s="5">
        <f>P_A_R[[#This Row],[15+]]-P_A_R[[#This Row],[16+]]</f>
        <v>4.2460000000000053E-2</v>
      </c>
      <c r="BL99" s="5">
        <f>P_A_R[[#This Row],[16+]]-P_A_R[[#This Row],[17+]]</f>
        <v>4.3399999999999994E-2</v>
      </c>
      <c r="BM99" s="5">
        <f>P_A_R[[#This Row],[17+]]-P_A_R[[#This Row],[18+]]</f>
        <v>4.383999999999999E-2</v>
      </c>
      <c r="BN99" s="5">
        <f>P_A_R[[#This Row],[18+]]-P_A_R[[#This Row],[19+]]</f>
        <v>4.3740000000000001E-2</v>
      </c>
      <c r="BO99" s="5">
        <f>P_A_R[[#This Row],[19+]]-P_A_R[[#This Row],[20+]]</f>
        <v>4.6990000000000032E-2</v>
      </c>
      <c r="BP99" s="5">
        <f>P_A_R[[#This Row],[20+]]-P_A_R[[#This Row],[21+]]</f>
        <v>4.1869999999999963E-2</v>
      </c>
      <c r="BQ99" s="5">
        <f>P_A_R[[#This Row],[21+]]-P_A_R[[#This Row],[22+]]</f>
        <v>4.0239999999999998E-2</v>
      </c>
      <c r="BR99" s="5">
        <f>P_A_R[[#This Row],[22+]]-P_A_R[[#This Row],[23+]]</f>
        <v>3.8220000000000032E-2</v>
      </c>
      <c r="BS99" s="5">
        <f>P_A_R[[#This Row],[23+]]-P_A_R[[#This Row],[24+]]</f>
        <v>3.5859999999999975E-2</v>
      </c>
      <c r="BT99" s="5">
        <f>P_A_R[[#This Row],[24+]]-P_A_R[[#This Row],[25+]]</f>
        <v>3.6130000000000023E-2</v>
      </c>
      <c r="BU99" s="5">
        <f>P_A_R[[#This Row],[25+]]-P_A_R[[#This Row],[26+]]</f>
        <v>3.0179999999999985E-2</v>
      </c>
      <c r="BV99" s="5">
        <f>P_A_R[[#This Row],[26+]]-P_A_R[[#This Row],[27+]]</f>
        <v>2.7279999999999999E-2</v>
      </c>
      <c r="BW99" s="5">
        <f>P_A_R[[#This Row],[27+]]-P_A_R[[#This Row],[28+]]</f>
        <v>2.4370000000000003E-2</v>
      </c>
      <c r="BX99" s="5">
        <f>P_A_R[[#This Row],[28+]]-P_A_R[[#This Row],[29+]]</f>
        <v>2.1490000000000009E-2</v>
      </c>
      <c r="BY99" s="5">
        <f>P_A_R[[#This Row],[29+]]-P_A_R[[#This Row],[30+]]</f>
        <v>2.0309999999999995E-2</v>
      </c>
      <c r="BZ99" s="5">
        <f>P_A_R[[#This Row],[30+]]-P_A_R[[#This Row],[31+]]</f>
        <v>1.5899999999999997E-2</v>
      </c>
      <c r="CA99" s="5">
        <f>P_A_R[[#This Row],[31+]]-P_A_R[[#This Row],[32+]]</f>
        <v>1.3520000000000004E-2</v>
      </c>
      <c r="CB99" s="5">
        <f>P_A_R[[#This Row],[32+]]-P_A_R[[#This Row],[33+]]</f>
        <v>1.1349999999999999E-2</v>
      </c>
      <c r="CC99" s="5">
        <f>P_A_R[[#This Row],[33+]]-P_A_R[[#This Row],[34+]]</f>
        <v>9.4199999999999978E-3</v>
      </c>
      <c r="CD99" s="5">
        <f>P_A_R[[#This Row],[34+]]-P_A_R[[#This Row],[35+]]</f>
        <v>8.3499999999999998E-3</v>
      </c>
      <c r="CE99" s="5">
        <f>P_A_R[[#This Row],[35+]]-P_A_R[[#This Row],[36+]]</f>
        <v>6.1200000000000004E-3</v>
      </c>
      <c r="CF99" s="5">
        <f>P_A_R[[#This Row],[36+]]-P_A_R[[#This Row],[37+]]</f>
        <v>4.9000000000000016E-3</v>
      </c>
      <c r="CG99" s="5">
        <f>P_A_R[[#This Row],[37+]]-P_A_R[[#This Row],[38+]]</f>
        <v>3.8699999999999984E-3</v>
      </c>
      <c r="CH99" s="5">
        <f>P_A_R[[#This Row],[38+]]-P_A_R[[#This Row],[39+]]</f>
        <v>3.0200000000000001E-3</v>
      </c>
      <c r="CI99" s="5">
        <f>P_A_R[[#This Row],[39+]]-P_A_R[[#This Row],[40+]]</f>
        <v>2.5000000000000005E-3</v>
      </c>
      <c r="CJ99" s="5">
        <f>P_A_R[[#This Row],[40+]]-P_A_R[[#This Row],[41+]]</f>
        <v>1.7299999999999998E-3</v>
      </c>
      <c r="CK99" s="5">
        <f>P_A_R[[#This Row],[41+]]-P_A_R[[#This Row],[42+]]</f>
        <v>1.2999999999999999E-3</v>
      </c>
      <c r="CL99" s="5">
        <f>P_A_R[[#This Row],[42+]]-P_A_R[[#This Row],[43+]]</f>
        <v>9.6000000000000035E-4</v>
      </c>
      <c r="CM99" s="5">
        <f>P_A_R[[#This Row],[43+]]-P_A_R[[#This Row],[44+]]</f>
        <v>7.0999999999999969E-4</v>
      </c>
      <c r="CN99" s="5">
        <f>P_A_R[[#This Row],[44+]]-P_A_R[[#This Row],[45+]]</f>
        <v>5.5000000000000014E-4</v>
      </c>
      <c r="CO99" s="5">
        <f>P_A_R[[#This Row],[45+]]-P_A_R[[#This Row],[46+]]</f>
        <v>3.4999999999999994E-4</v>
      </c>
      <c r="CP99" s="5">
        <f>P_A_R[[#This Row],[46+]]-P_A_R[[#This Row],[47+]]</f>
        <v>2.5000000000000001E-4</v>
      </c>
      <c r="CQ99" s="5">
        <f>P_A_R[[#This Row],[47+]]-P_A_R[[#This Row],[48+]]</f>
        <v>1.7999999999999998E-4</v>
      </c>
      <c r="CR99" s="5">
        <f>P_A_R[[#This Row],[48+]]-P_A_R[[#This Row],[49+]]</f>
        <v>1.2000000000000002E-4</v>
      </c>
      <c r="CS99" s="5">
        <f>P_A_R[[#This Row],[49+]]-P_A_R[[#This Row],[50+]]</f>
        <v>9.0000000000000019E-5</v>
      </c>
      <c r="CT99" s="5">
        <f>P_A_R[[#This Row],[50+]]-P_A_R[[#This Row],[51+]]</f>
        <v>4.9999999999999982E-5</v>
      </c>
      <c r="CU99" s="5">
        <f>P_A_R[[#This Row],[51+]]-P_A_R[[#This Row],[52+]]</f>
        <v>4.0000000000000003E-5</v>
      </c>
      <c r="CV99" s="5">
        <f>P_A_R[[#This Row],[52+]]-P_A_R[[#This Row],[53+]]</f>
        <v>1.9999999999999998E-5</v>
      </c>
      <c r="CW99" s="5">
        <f>P_A_R[[#This Row],[53+]]-P_A_R[[#This Row],[54+]]</f>
        <v>4.0000000000000003E-5</v>
      </c>
      <c r="CX99" s="5">
        <f>P_A_R[[#This Row],[54+]]-P_A_R[[#This Row],[55+]]</f>
        <v>0</v>
      </c>
      <c r="CY99" s="5">
        <f>P_A_R[[#This Row],[55+]]-P_A_R[[#This Row],[56+]]</f>
        <v>0</v>
      </c>
      <c r="CZ99" s="5">
        <f>P_A_R[[#This Row],[56+]]-P_A_R[[#This Row],[57+]]</f>
        <v>0</v>
      </c>
      <c r="DA99" s="5">
        <f>P_A_R[[#This Row],[57+]]-P_A_R[[#This Row],[58+]]</f>
        <v>0</v>
      </c>
      <c r="DB99" s="5">
        <f>P_A_R[[#This Row],[58+]]-P_A_R[[#This Row],[59+]]</f>
        <v>0</v>
      </c>
    </row>
    <row r="100" spans="1:106" x14ac:dyDescent="0.25">
      <c r="A100" s="10">
        <v>22400721</v>
      </c>
      <c r="B100" s="13" t="s">
        <v>76</v>
      </c>
      <c r="C100" s="13" t="s">
        <v>83</v>
      </c>
      <c r="D100" s="11">
        <v>0.8125</v>
      </c>
      <c r="E100" s="9" t="str">
        <f>HYPERLINK("https://www.nba.com/stats/player/1628997/boxscores-traditional", "Caleb Martin")</f>
        <v>Caleb Martin</v>
      </c>
      <c r="F100">
        <v>14.6</v>
      </c>
      <c r="G100" s="4">
        <v>6.6210000000000004</v>
      </c>
      <c r="H100" s="3">
        <v>0.75490000000000002</v>
      </c>
      <c r="I100" s="3">
        <v>0.70540000000000003</v>
      </c>
      <c r="J100" s="3">
        <v>0.65173000000000003</v>
      </c>
      <c r="K100" s="3">
        <v>0.59482999999999997</v>
      </c>
      <c r="L100" s="3">
        <v>0.53586</v>
      </c>
      <c r="M100" s="3">
        <v>0.47608</v>
      </c>
      <c r="N100" s="3">
        <v>0.41682999999999998</v>
      </c>
      <c r="O100" s="3">
        <v>0.35942000000000002</v>
      </c>
      <c r="P100" s="3">
        <v>0.30503000000000002</v>
      </c>
      <c r="Q100" s="3">
        <v>0.25463000000000002</v>
      </c>
      <c r="R100" s="3">
        <v>0.20610999999999999</v>
      </c>
      <c r="S100" s="3">
        <v>0.16602</v>
      </c>
      <c r="T100" s="3">
        <v>0.13136</v>
      </c>
      <c r="U100" s="3">
        <v>0.10204000000000001</v>
      </c>
      <c r="V100" s="3">
        <v>7.7799999999999994E-2</v>
      </c>
      <c r="W100" s="3">
        <v>5.8209999999999998E-2</v>
      </c>
      <c r="X100" s="3">
        <v>4.2720000000000001E-2</v>
      </c>
      <c r="Y100" s="3">
        <v>3.074E-2</v>
      </c>
      <c r="Z100" s="3">
        <v>2.1690000000000001E-2</v>
      </c>
      <c r="AA100" s="3">
        <v>1.4999999999999999E-2</v>
      </c>
      <c r="AB100" s="3">
        <v>9.9000000000000008E-3</v>
      </c>
      <c r="AC100" s="3">
        <v>6.5700000000000003E-3</v>
      </c>
      <c r="AD100" s="3">
        <v>4.2700000000000004E-3</v>
      </c>
      <c r="AE100" s="3">
        <v>2.7200000000000002E-3</v>
      </c>
      <c r="AF100" s="3">
        <v>1.6900000000000001E-3</v>
      </c>
      <c r="AG100" s="3">
        <v>1.0399999999999999E-3</v>
      </c>
      <c r="AH100" s="3">
        <v>6.2E-4</v>
      </c>
      <c r="AI100" s="3">
        <v>3.6000000000000002E-4</v>
      </c>
      <c r="AJ100" s="3">
        <v>2.1000000000000001E-4</v>
      </c>
      <c r="AK100" s="3">
        <v>1.1E-4</v>
      </c>
      <c r="AL100" s="3">
        <v>6.0000000000000002E-5</v>
      </c>
      <c r="AM100" s="3">
        <v>3.0000000000000001E-5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5">
        <f>P_A_R[[#This Row],[10+]]-P_A_R[[#This Row],[11+]]</f>
        <v>4.9499999999999988E-2</v>
      </c>
      <c r="BG100" s="5">
        <f>P_A_R[[#This Row],[11+]]-P_A_R[[#This Row],[12+]]</f>
        <v>5.3669999999999995E-2</v>
      </c>
      <c r="BH100" s="5">
        <f>P_A_R[[#This Row],[12+]]-P_A_R[[#This Row],[13+]]</f>
        <v>5.6900000000000062E-2</v>
      </c>
      <c r="BI100" s="5">
        <f>P_A_R[[#This Row],[13+]]-P_A_R[[#This Row],[14+]]</f>
        <v>5.8969999999999967E-2</v>
      </c>
      <c r="BJ100" s="5">
        <f>P_A_R[[#This Row],[14+]]-P_A_R[[#This Row],[15+]]</f>
        <v>5.978E-2</v>
      </c>
      <c r="BK100" s="5">
        <f>P_A_R[[#This Row],[15+]]-P_A_R[[#This Row],[16+]]</f>
        <v>5.9250000000000025E-2</v>
      </c>
      <c r="BL100" s="5">
        <f>P_A_R[[#This Row],[16+]]-P_A_R[[#This Row],[17+]]</f>
        <v>5.7409999999999961E-2</v>
      </c>
      <c r="BM100" s="5">
        <f>P_A_R[[#This Row],[17+]]-P_A_R[[#This Row],[18+]]</f>
        <v>5.4389999999999994E-2</v>
      </c>
      <c r="BN100" s="5">
        <f>P_A_R[[#This Row],[18+]]-P_A_R[[#This Row],[19+]]</f>
        <v>5.04E-2</v>
      </c>
      <c r="BO100" s="5">
        <f>P_A_R[[#This Row],[19+]]-P_A_R[[#This Row],[20+]]</f>
        <v>4.8520000000000035E-2</v>
      </c>
      <c r="BP100" s="5">
        <f>P_A_R[[#This Row],[20+]]-P_A_R[[#This Row],[21+]]</f>
        <v>4.0089999999999987E-2</v>
      </c>
      <c r="BQ100" s="5">
        <f>P_A_R[[#This Row],[21+]]-P_A_R[[#This Row],[22+]]</f>
        <v>3.4659999999999996E-2</v>
      </c>
      <c r="BR100" s="5">
        <f>P_A_R[[#This Row],[22+]]-P_A_R[[#This Row],[23+]]</f>
        <v>2.9319999999999999E-2</v>
      </c>
      <c r="BS100" s="5">
        <f>P_A_R[[#This Row],[23+]]-P_A_R[[#This Row],[24+]]</f>
        <v>2.4240000000000012E-2</v>
      </c>
      <c r="BT100" s="5">
        <f>P_A_R[[#This Row],[24+]]-P_A_R[[#This Row],[25+]]</f>
        <v>1.9589999999999996E-2</v>
      </c>
      <c r="BU100" s="5">
        <f>P_A_R[[#This Row],[25+]]-P_A_R[[#This Row],[26+]]</f>
        <v>1.5489999999999997E-2</v>
      </c>
      <c r="BV100" s="5">
        <f>P_A_R[[#This Row],[26+]]-P_A_R[[#This Row],[27+]]</f>
        <v>1.1980000000000001E-2</v>
      </c>
      <c r="BW100" s="5">
        <f>P_A_R[[#This Row],[27+]]-P_A_R[[#This Row],[28+]]</f>
        <v>9.049999999999999E-3</v>
      </c>
      <c r="BX100" s="5">
        <f>P_A_R[[#This Row],[28+]]-P_A_R[[#This Row],[29+]]</f>
        <v>6.6900000000000015E-3</v>
      </c>
      <c r="BY100" s="5">
        <f>P_A_R[[#This Row],[29+]]-P_A_R[[#This Row],[30+]]</f>
        <v>5.0999999999999986E-3</v>
      </c>
      <c r="BZ100" s="5">
        <f>P_A_R[[#This Row],[30+]]-P_A_R[[#This Row],[31+]]</f>
        <v>3.3300000000000005E-3</v>
      </c>
      <c r="CA100" s="5">
        <f>P_A_R[[#This Row],[31+]]-P_A_R[[#This Row],[32+]]</f>
        <v>2.3E-3</v>
      </c>
      <c r="CB100" s="5">
        <f>P_A_R[[#This Row],[32+]]-P_A_R[[#This Row],[33+]]</f>
        <v>1.5500000000000002E-3</v>
      </c>
      <c r="CC100" s="5">
        <f>P_A_R[[#This Row],[33+]]-P_A_R[[#This Row],[34+]]</f>
        <v>1.0300000000000001E-3</v>
      </c>
      <c r="CD100" s="5">
        <f>P_A_R[[#This Row],[34+]]-P_A_R[[#This Row],[35+]]</f>
        <v>6.5000000000000019E-4</v>
      </c>
      <c r="CE100" s="5">
        <f>P_A_R[[#This Row],[35+]]-P_A_R[[#This Row],[36+]]</f>
        <v>4.1999999999999991E-4</v>
      </c>
      <c r="CF100" s="5">
        <f>P_A_R[[#This Row],[36+]]-P_A_R[[#This Row],[37+]]</f>
        <v>2.5999999999999998E-4</v>
      </c>
      <c r="CG100" s="5">
        <f>P_A_R[[#This Row],[37+]]-P_A_R[[#This Row],[38+]]</f>
        <v>1.5000000000000001E-4</v>
      </c>
      <c r="CH100" s="5">
        <f>P_A_R[[#This Row],[38+]]-P_A_R[[#This Row],[39+]]</f>
        <v>1E-4</v>
      </c>
      <c r="CI100" s="5">
        <f>P_A_R[[#This Row],[39+]]-P_A_R[[#This Row],[40+]]</f>
        <v>5.0000000000000002E-5</v>
      </c>
      <c r="CJ100" s="5">
        <f>P_A_R[[#This Row],[40+]]-P_A_R[[#This Row],[41+]]</f>
        <v>3.0000000000000001E-5</v>
      </c>
      <c r="CK100" s="5">
        <f>P_A_R[[#This Row],[41+]]-P_A_R[[#This Row],[42+]]</f>
        <v>3.0000000000000001E-5</v>
      </c>
      <c r="CL100" s="5">
        <f>P_A_R[[#This Row],[42+]]-P_A_R[[#This Row],[43+]]</f>
        <v>0</v>
      </c>
      <c r="CM100" s="5">
        <f>P_A_R[[#This Row],[43+]]-P_A_R[[#This Row],[44+]]</f>
        <v>0</v>
      </c>
      <c r="CN100" s="5">
        <f>P_A_R[[#This Row],[44+]]-P_A_R[[#This Row],[45+]]</f>
        <v>0</v>
      </c>
      <c r="CO100" s="5">
        <f>P_A_R[[#This Row],[45+]]-P_A_R[[#This Row],[46+]]</f>
        <v>0</v>
      </c>
      <c r="CP100" s="5">
        <f>P_A_R[[#This Row],[46+]]-P_A_R[[#This Row],[47+]]</f>
        <v>0</v>
      </c>
      <c r="CQ100" s="5">
        <f>P_A_R[[#This Row],[47+]]-P_A_R[[#This Row],[48+]]</f>
        <v>0</v>
      </c>
      <c r="CR100" s="5">
        <f>P_A_R[[#This Row],[48+]]-P_A_R[[#This Row],[49+]]</f>
        <v>0</v>
      </c>
      <c r="CS100" s="5">
        <f>P_A_R[[#This Row],[49+]]-P_A_R[[#This Row],[50+]]</f>
        <v>0</v>
      </c>
      <c r="CT100" s="5">
        <f>P_A_R[[#This Row],[50+]]-P_A_R[[#This Row],[51+]]</f>
        <v>0</v>
      </c>
      <c r="CU100" s="5">
        <f>P_A_R[[#This Row],[51+]]-P_A_R[[#This Row],[52+]]</f>
        <v>0</v>
      </c>
      <c r="CV100" s="5">
        <f>P_A_R[[#This Row],[52+]]-P_A_R[[#This Row],[53+]]</f>
        <v>0</v>
      </c>
      <c r="CW100" s="5">
        <f>P_A_R[[#This Row],[53+]]-P_A_R[[#This Row],[54+]]</f>
        <v>0</v>
      </c>
      <c r="CX100" s="5">
        <f>P_A_R[[#This Row],[54+]]-P_A_R[[#This Row],[55+]]</f>
        <v>0</v>
      </c>
      <c r="CY100" s="5">
        <f>P_A_R[[#This Row],[55+]]-P_A_R[[#This Row],[56+]]</f>
        <v>0</v>
      </c>
      <c r="CZ100" s="5">
        <f>P_A_R[[#This Row],[56+]]-P_A_R[[#This Row],[57+]]</f>
        <v>0</v>
      </c>
      <c r="DA100" s="5">
        <f>P_A_R[[#This Row],[57+]]-P_A_R[[#This Row],[58+]]</f>
        <v>0</v>
      </c>
      <c r="DB100" s="5">
        <f>P_A_R[[#This Row],[58+]]-P_A_R[[#This Row],[59+]]</f>
        <v>0</v>
      </c>
    </row>
    <row r="101" spans="1:106" x14ac:dyDescent="0.25">
      <c r="A101" s="10">
        <v>22400721</v>
      </c>
      <c r="B101" s="13" t="s">
        <v>76</v>
      </c>
      <c r="C101" s="13" t="s">
        <v>83</v>
      </c>
      <c r="D101" s="11">
        <v>0.8125</v>
      </c>
      <c r="E101" s="9" t="str">
        <f>HYPERLINK("https://www.nba.com/stats/player/203083/boxscores-traditional", "Andre Drummond")</f>
        <v>Andre Drummond</v>
      </c>
      <c r="F101">
        <v>11.4</v>
      </c>
      <c r="G101" s="4">
        <v>6.4059999999999997</v>
      </c>
      <c r="H101" s="3">
        <v>0.58706000000000003</v>
      </c>
      <c r="I101" s="3">
        <v>0.52392000000000005</v>
      </c>
      <c r="J101" s="3">
        <v>0.46414</v>
      </c>
      <c r="K101" s="3">
        <v>0.40128999999999998</v>
      </c>
      <c r="L101" s="3">
        <v>0.34089999999999998</v>
      </c>
      <c r="M101" s="3">
        <v>0.28774</v>
      </c>
      <c r="N101" s="3">
        <v>0.23576</v>
      </c>
      <c r="O101" s="3">
        <v>0.19214999999999999</v>
      </c>
      <c r="P101" s="3">
        <v>0.15151000000000001</v>
      </c>
      <c r="Q101" s="3">
        <v>0.11702</v>
      </c>
      <c r="R101" s="3">
        <v>9.0120000000000006E-2</v>
      </c>
      <c r="S101" s="3">
        <v>6.6809999999999994E-2</v>
      </c>
      <c r="T101" s="3">
        <v>4.947E-2</v>
      </c>
      <c r="U101" s="3">
        <v>3.5150000000000001E-2</v>
      </c>
      <c r="V101" s="3">
        <v>2.4420000000000001E-2</v>
      </c>
      <c r="W101" s="3">
        <v>1.7000000000000001E-2</v>
      </c>
      <c r="X101" s="3">
        <v>1.1299999999999999E-2</v>
      </c>
      <c r="Y101" s="3">
        <v>7.3400000000000002E-3</v>
      </c>
      <c r="Z101" s="3">
        <v>4.7999999999999996E-3</v>
      </c>
      <c r="AA101" s="3">
        <v>2.98E-3</v>
      </c>
      <c r="AB101" s="3">
        <v>1.8699999999999999E-3</v>
      </c>
      <c r="AC101" s="3">
        <v>1.1100000000000001E-3</v>
      </c>
      <c r="AD101" s="3">
        <v>6.4000000000000005E-4</v>
      </c>
      <c r="AE101" s="3">
        <v>3.8000000000000002E-4</v>
      </c>
      <c r="AF101" s="3">
        <v>2.1000000000000001E-4</v>
      </c>
      <c r="AG101" s="3">
        <v>1.2E-4</v>
      </c>
      <c r="AH101" s="3">
        <v>6.0000000000000002E-5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5">
        <f>P_A_R[[#This Row],[10+]]-P_A_R[[#This Row],[11+]]</f>
        <v>6.3139999999999974E-2</v>
      </c>
      <c r="BG101" s="5">
        <f>P_A_R[[#This Row],[11+]]-P_A_R[[#This Row],[12+]]</f>
        <v>5.9780000000000055E-2</v>
      </c>
      <c r="BH101" s="5">
        <f>P_A_R[[#This Row],[12+]]-P_A_R[[#This Row],[13+]]</f>
        <v>6.2850000000000017E-2</v>
      </c>
      <c r="BI101" s="5">
        <f>P_A_R[[#This Row],[13+]]-P_A_R[[#This Row],[14+]]</f>
        <v>6.0389999999999999E-2</v>
      </c>
      <c r="BJ101" s="5">
        <f>P_A_R[[#This Row],[14+]]-P_A_R[[#This Row],[15+]]</f>
        <v>5.3159999999999985E-2</v>
      </c>
      <c r="BK101" s="5">
        <f>P_A_R[[#This Row],[15+]]-P_A_R[[#This Row],[16+]]</f>
        <v>5.1979999999999998E-2</v>
      </c>
      <c r="BL101" s="5">
        <f>P_A_R[[#This Row],[16+]]-P_A_R[[#This Row],[17+]]</f>
        <v>4.361000000000001E-2</v>
      </c>
      <c r="BM101" s="5">
        <f>P_A_R[[#This Row],[17+]]-P_A_R[[#This Row],[18+]]</f>
        <v>4.0639999999999982E-2</v>
      </c>
      <c r="BN101" s="5">
        <f>P_A_R[[#This Row],[18+]]-P_A_R[[#This Row],[19+]]</f>
        <v>3.4490000000000007E-2</v>
      </c>
      <c r="BO101" s="5">
        <f>P_A_R[[#This Row],[19+]]-P_A_R[[#This Row],[20+]]</f>
        <v>2.6899999999999993E-2</v>
      </c>
      <c r="BP101" s="5">
        <f>P_A_R[[#This Row],[20+]]-P_A_R[[#This Row],[21+]]</f>
        <v>2.3310000000000011E-2</v>
      </c>
      <c r="BQ101" s="5">
        <f>P_A_R[[#This Row],[21+]]-P_A_R[[#This Row],[22+]]</f>
        <v>1.7339999999999994E-2</v>
      </c>
      <c r="BR101" s="5">
        <f>P_A_R[[#This Row],[22+]]-P_A_R[[#This Row],[23+]]</f>
        <v>1.4319999999999999E-2</v>
      </c>
      <c r="BS101" s="5">
        <f>P_A_R[[#This Row],[23+]]-P_A_R[[#This Row],[24+]]</f>
        <v>1.073E-2</v>
      </c>
      <c r="BT101" s="5">
        <f>P_A_R[[#This Row],[24+]]-P_A_R[[#This Row],[25+]]</f>
        <v>7.4199999999999995E-3</v>
      </c>
      <c r="BU101" s="5">
        <f>P_A_R[[#This Row],[25+]]-P_A_R[[#This Row],[26+]]</f>
        <v>5.7000000000000019E-3</v>
      </c>
      <c r="BV101" s="5">
        <f>P_A_R[[#This Row],[26+]]-P_A_R[[#This Row],[27+]]</f>
        <v>3.9599999999999991E-3</v>
      </c>
      <c r="BW101" s="5">
        <f>P_A_R[[#This Row],[27+]]-P_A_R[[#This Row],[28+]]</f>
        <v>2.5400000000000006E-3</v>
      </c>
      <c r="BX101" s="5">
        <f>P_A_R[[#This Row],[28+]]-P_A_R[[#This Row],[29+]]</f>
        <v>1.8199999999999996E-3</v>
      </c>
      <c r="BY101" s="5">
        <f>P_A_R[[#This Row],[29+]]-P_A_R[[#This Row],[30+]]</f>
        <v>1.1100000000000001E-3</v>
      </c>
      <c r="BZ101" s="5">
        <f>P_A_R[[#This Row],[30+]]-P_A_R[[#This Row],[31+]]</f>
        <v>7.5999999999999983E-4</v>
      </c>
      <c r="CA101" s="5">
        <f>P_A_R[[#This Row],[31+]]-P_A_R[[#This Row],[32+]]</f>
        <v>4.7000000000000004E-4</v>
      </c>
      <c r="CB101" s="5">
        <f>P_A_R[[#This Row],[32+]]-P_A_R[[#This Row],[33+]]</f>
        <v>2.6000000000000003E-4</v>
      </c>
      <c r="CC101" s="5">
        <f>P_A_R[[#This Row],[33+]]-P_A_R[[#This Row],[34+]]</f>
        <v>1.7000000000000001E-4</v>
      </c>
      <c r="CD101" s="5">
        <f>P_A_R[[#This Row],[34+]]-P_A_R[[#This Row],[35+]]</f>
        <v>9.0000000000000006E-5</v>
      </c>
      <c r="CE101" s="5">
        <f>P_A_R[[#This Row],[35+]]-P_A_R[[#This Row],[36+]]</f>
        <v>6.0000000000000002E-5</v>
      </c>
      <c r="CF101" s="5">
        <f>P_A_R[[#This Row],[36+]]-P_A_R[[#This Row],[37+]]</f>
        <v>6.0000000000000002E-5</v>
      </c>
      <c r="CG101" s="5">
        <f>P_A_R[[#This Row],[37+]]-P_A_R[[#This Row],[38+]]</f>
        <v>0</v>
      </c>
      <c r="CH101" s="5">
        <f>P_A_R[[#This Row],[38+]]-P_A_R[[#This Row],[39+]]</f>
        <v>0</v>
      </c>
      <c r="CI101" s="5">
        <f>P_A_R[[#This Row],[39+]]-P_A_R[[#This Row],[40+]]</f>
        <v>0</v>
      </c>
      <c r="CJ101" s="5">
        <f>P_A_R[[#This Row],[40+]]-P_A_R[[#This Row],[41+]]</f>
        <v>0</v>
      </c>
      <c r="CK101" s="5">
        <f>P_A_R[[#This Row],[41+]]-P_A_R[[#This Row],[42+]]</f>
        <v>0</v>
      </c>
      <c r="CL101" s="5">
        <f>P_A_R[[#This Row],[42+]]-P_A_R[[#This Row],[43+]]</f>
        <v>0</v>
      </c>
      <c r="CM101" s="5">
        <f>P_A_R[[#This Row],[43+]]-P_A_R[[#This Row],[44+]]</f>
        <v>0</v>
      </c>
      <c r="CN101" s="5">
        <f>P_A_R[[#This Row],[44+]]-P_A_R[[#This Row],[45+]]</f>
        <v>0</v>
      </c>
      <c r="CO101" s="5">
        <f>P_A_R[[#This Row],[45+]]-P_A_R[[#This Row],[46+]]</f>
        <v>0</v>
      </c>
      <c r="CP101" s="5">
        <f>P_A_R[[#This Row],[46+]]-P_A_R[[#This Row],[47+]]</f>
        <v>0</v>
      </c>
      <c r="CQ101" s="5">
        <f>P_A_R[[#This Row],[47+]]-P_A_R[[#This Row],[48+]]</f>
        <v>0</v>
      </c>
      <c r="CR101" s="5">
        <f>P_A_R[[#This Row],[48+]]-P_A_R[[#This Row],[49+]]</f>
        <v>0</v>
      </c>
      <c r="CS101" s="5">
        <f>P_A_R[[#This Row],[49+]]-P_A_R[[#This Row],[50+]]</f>
        <v>0</v>
      </c>
      <c r="CT101" s="5">
        <f>P_A_R[[#This Row],[50+]]-P_A_R[[#This Row],[51+]]</f>
        <v>0</v>
      </c>
      <c r="CU101" s="5">
        <f>P_A_R[[#This Row],[51+]]-P_A_R[[#This Row],[52+]]</f>
        <v>0</v>
      </c>
      <c r="CV101" s="5">
        <f>P_A_R[[#This Row],[52+]]-P_A_R[[#This Row],[53+]]</f>
        <v>0</v>
      </c>
      <c r="CW101" s="5">
        <f>P_A_R[[#This Row],[53+]]-P_A_R[[#This Row],[54+]]</f>
        <v>0</v>
      </c>
      <c r="CX101" s="5">
        <f>P_A_R[[#This Row],[54+]]-P_A_R[[#This Row],[55+]]</f>
        <v>0</v>
      </c>
      <c r="CY101" s="5">
        <f>P_A_R[[#This Row],[55+]]-P_A_R[[#This Row],[56+]]</f>
        <v>0</v>
      </c>
      <c r="CZ101" s="5">
        <f>P_A_R[[#This Row],[56+]]-P_A_R[[#This Row],[57+]]</f>
        <v>0</v>
      </c>
      <c r="DA101" s="5">
        <f>P_A_R[[#This Row],[57+]]-P_A_R[[#This Row],[58+]]</f>
        <v>0</v>
      </c>
      <c r="DB101" s="5">
        <f>P_A_R[[#This Row],[58+]]-P_A_R[[#This Row],[59+]]</f>
        <v>0</v>
      </c>
    </row>
    <row r="102" spans="1:106" x14ac:dyDescent="0.25">
      <c r="A102" s="10">
        <v>22400721</v>
      </c>
      <c r="B102" s="13" t="s">
        <v>76</v>
      </c>
      <c r="C102" s="13" t="s">
        <v>83</v>
      </c>
      <c r="D102" s="11">
        <v>0.8125</v>
      </c>
      <c r="E102" s="9" t="str">
        <f>HYPERLINK("https://www.nba.com/stats/player/200768/boxscores-traditional", "Kyle Lowry")</f>
        <v>Kyle Lowry</v>
      </c>
      <c r="F102">
        <v>11</v>
      </c>
      <c r="G102" s="4">
        <v>7.8230000000000004</v>
      </c>
      <c r="H102" s="3">
        <v>0.55171999999999999</v>
      </c>
      <c r="I102" s="3">
        <v>0.5</v>
      </c>
      <c r="J102" s="3">
        <v>0.44828000000000001</v>
      </c>
      <c r="K102" s="3">
        <v>0.39743000000000001</v>
      </c>
      <c r="L102" s="3">
        <v>0.35197000000000001</v>
      </c>
      <c r="M102" s="3">
        <v>0.30503000000000002</v>
      </c>
      <c r="N102" s="3">
        <v>0.26108999999999999</v>
      </c>
      <c r="O102" s="3">
        <v>0.22065000000000001</v>
      </c>
      <c r="P102" s="3">
        <v>0.18673000000000001</v>
      </c>
      <c r="Q102" s="3">
        <v>0.15386</v>
      </c>
      <c r="R102" s="3">
        <v>0.12506999999999999</v>
      </c>
      <c r="S102" s="3">
        <v>0.10027</v>
      </c>
      <c r="T102" s="3">
        <v>7.9269999999999993E-2</v>
      </c>
      <c r="U102" s="3">
        <v>6.3009999999999997E-2</v>
      </c>
      <c r="V102" s="3">
        <v>4.8460000000000003E-2</v>
      </c>
      <c r="W102" s="3">
        <v>3.6729999999999999E-2</v>
      </c>
      <c r="X102" s="3">
        <v>2.743E-2</v>
      </c>
      <c r="Y102" s="3">
        <v>2.018E-2</v>
      </c>
      <c r="Z102" s="3">
        <v>1.4999999999999999E-2</v>
      </c>
      <c r="AA102" s="3">
        <v>1.072E-2</v>
      </c>
      <c r="AB102" s="3">
        <v>7.5500000000000003E-3</v>
      </c>
      <c r="AC102" s="3">
        <v>5.2300000000000003E-3</v>
      </c>
      <c r="AD102" s="3">
        <v>3.6800000000000001E-3</v>
      </c>
      <c r="AE102" s="3">
        <v>2.48E-3</v>
      </c>
      <c r="AF102" s="3">
        <v>1.64E-3</v>
      </c>
      <c r="AG102" s="3">
        <v>1.07E-3</v>
      </c>
      <c r="AH102" s="3">
        <v>6.8999999999999997E-4</v>
      </c>
      <c r="AI102" s="3">
        <v>4.4999999999999999E-4</v>
      </c>
      <c r="AJ102" s="3">
        <v>2.7999999999999998E-4</v>
      </c>
      <c r="AK102" s="3">
        <v>1.7000000000000001E-4</v>
      </c>
      <c r="AL102" s="3">
        <v>1E-4</v>
      </c>
      <c r="AM102" s="3">
        <v>6.0000000000000002E-5</v>
      </c>
      <c r="AN102" s="3">
        <v>4.0000000000000003E-5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5">
        <f>P_A_R[[#This Row],[10+]]-P_A_R[[#This Row],[11+]]</f>
        <v>5.1719999999999988E-2</v>
      </c>
      <c r="BG102" s="5">
        <f>P_A_R[[#This Row],[11+]]-P_A_R[[#This Row],[12+]]</f>
        <v>5.1719999999999988E-2</v>
      </c>
      <c r="BH102" s="5">
        <f>P_A_R[[#This Row],[12+]]-P_A_R[[#This Row],[13+]]</f>
        <v>5.0850000000000006E-2</v>
      </c>
      <c r="BI102" s="5">
        <f>P_A_R[[#This Row],[13+]]-P_A_R[[#This Row],[14+]]</f>
        <v>4.546E-2</v>
      </c>
      <c r="BJ102" s="5">
        <f>P_A_R[[#This Row],[14+]]-P_A_R[[#This Row],[15+]]</f>
        <v>4.6939999999999982E-2</v>
      </c>
      <c r="BK102" s="5">
        <f>P_A_R[[#This Row],[15+]]-P_A_R[[#This Row],[16+]]</f>
        <v>4.3940000000000035E-2</v>
      </c>
      <c r="BL102" s="5">
        <f>P_A_R[[#This Row],[16+]]-P_A_R[[#This Row],[17+]]</f>
        <v>4.0439999999999976E-2</v>
      </c>
      <c r="BM102" s="5">
        <f>P_A_R[[#This Row],[17+]]-P_A_R[[#This Row],[18+]]</f>
        <v>3.3920000000000006E-2</v>
      </c>
      <c r="BN102" s="5">
        <f>P_A_R[[#This Row],[18+]]-P_A_R[[#This Row],[19+]]</f>
        <v>3.287000000000001E-2</v>
      </c>
      <c r="BO102" s="5">
        <f>P_A_R[[#This Row],[19+]]-P_A_R[[#This Row],[20+]]</f>
        <v>2.879000000000001E-2</v>
      </c>
      <c r="BP102" s="5">
        <f>P_A_R[[#This Row],[20+]]-P_A_R[[#This Row],[21+]]</f>
        <v>2.4799999999999989E-2</v>
      </c>
      <c r="BQ102" s="5">
        <f>P_A_R[[#This Row],[21+]]-P_A_R[[#This Row],[22+]]</f>
        <v>2.1000000000000005E-2</v>
      </c>
      <c r="BR102" s="5">
        <f>P_A_R[[#This Row],[22+]]-P_A_R[[#This Row],[23+]]</f>
        <v>1.6259999999999997E-2</v>
      </c>
      <c r="BS102" s="5">
        <f>P_A_R[[#This Row],[23+]]-P_A_R[[#This Row],[24+]]</f>
        <v>1.4549999999999993E-2</v>
      </c>
      <c r="BT102" s="5">
        <f>P_A_R[[#This Row],[24+]]-P_A_R[[#This Row],[25+]]</f>
        <v>1.1730000000000004E-2</v>
      </c>
      <c r="BU102" s="5">
        <f>P_A_R[[#This Row],[25+]]-P_A_R[[#This Row],[26+]]</f>
        <v>9.2999999999999992E-3</v>
      </c>
      <c r="BV102" s="5">
        <f>P_A_R[[#This Row],[26+]]-P_A_R[[#This Row],[27+]]</f>
        <v>7.2499999999999995E-3</v>
      </c>
      <c r="BW102" s="5">
        <f>P_A_R[[#This Row],[27+]]-P_A_R[[#This Row],[28+]]</f>
        <v>5.1800000000000006E-3</v>
      </c>
      <c r="BX102" s="5">
        <f>P_A_R[[#This Row],[28+]]-P_A_R[[#This Row],[29+]]</f>
        <v>4.2799999999999991E-3</v>
      </c>
      <c r="BY102" s="5">
        <f>P_A_R[[#This Row],[29+]]-P_A_R[[#This Row],[30+]]</f>
        <v>3.1700000000000001E-3</v>
      </c>
      <c r="BZ102" s="5">
        <f>P_A_R[[#This Row],[30+]]-P_A_R[[#This Row],[31+]]</f>
        <v>2.32E-3</v>
      </c>
      <c r="CA102" s="5">
        <f>P_A_R[[#This Row],[31+]]-P_A_R[[#This Row],[32+]]</f>
        <v>1.5500000000000002E-3</v>
      </c>
      <c r="CB102" s="5">
        <f>P_A_R[[#This Row],[32+]]-P_A_R[[#This Row],[33+]]</f>
        <v>1.2000000000000001E-3</v>
      </c>
      <c r="CC102" s="5">
        <f>P_A_R[[#This Row],[33+]]-P_A_R[[#This Row],[34+]]</f>
        <v>8.4000000000000003E-4</v>
      </c>
      <c r="CD102" s="5">
        <f>P_A_R[[#This Row],[34+]]-P_A_R[[#This Row],[35+]]</f>
        <v>5.6999999999999998E-4</v>
      </c>
      <c r="CE102" s="5">
        <f>P_A_R[[#This Row],[35+]]-P_A_R[[#This Row],[36+]]</f>
        <v>3.8000000000000002E-4</v>
      </c>
      <c r="CF102" s="5">
        <f>P_A_R[[#This Row],[36+]]-P_A_R[[#This Row],[37+]]</f>
        <v>2.3999999999999998E-4</v>
      </c>
      <c r="CG102" s="5">
        <f>P_A_R[[#This Row],[37+]]-P_A_R[[#This Row],[38+]]</f>
        <v>1.7000000000000001E-4</v>
      </c>
      <c r="CH102" s="5">
        <f>P_A_R[[#This Row],[38+]]-P_A_R[[#This Row],[39+]]</f>
        <v>1.0999999999999996E-4</v>
      </c>
      <c r="CI102" s="5">
        <f>P_A_R[[#This Row],[39+]]-P_A_R[[#This Row],[40+]]</f>
        <v>7.0000000000000007E-5</v>
      </c>
      <c r="CJ102" s="5">
        <f>P_A_R[[#This Row],[40+]]-P_A_R[[#This Row],[41+]]</f>
        <v>4.0000000000000003E-5</v>
      </c>
      <c r="CK102" s="5">
        <f>P_A_R[[#This Row],[41+]]-P_A_R[[#This Row],[42+]]</f>
        <v>1.9999999999999998E-5</v>
      </c>
      <c r="CL102" s="5">
        <f>P_A_R[[#This Row],[42+]]-P_A_R[[#This Row],[43+]]</f>
        <v>4.0000000000000003E-5</v>
      </c>
      <c r="CM102" s="5">
        <f>P_A_R[[#This Row],[43+]]-P_A_R[[#This Row],[44+]]</f>
        <v>0</v>
      </c>
      <c r="CN102" s="5">
        <f>P_A_R[[#This Row],[44+]]-P_A_R[[#This Row],[45+]]</f>
        <v>0</v>
      </c>
      <c r="CO102" s="5">
        <f>P_A_R[[#This Row],[45+]]-P_A_R[[#This Row],[46+]]</f>
        <v>0</v>
      </c>
      <c r="CP102" s="5">
        <f>P_A_R[[#This Row],[46+]]-P_A_R[[#This Row],[47+]]</f>
        <v>0</v>
      </c>
      <c r="CQ102" s="5">
        <f>P_A_R[[#This Row],[47+]]-P_A_R[[#This Row],[48+]]</f>
        <v>0</v>
      </c>
      <c r="CR102" s="5">
        <f>P_A_R[[#This Row],[48+]]-P_A_R[[#This Row],[49+]]</f>
        <v>0</v>
      </c>
      <c r="CS102" s="5">
        <f>P_A_R[[#This Row],[49+]]-P_A_R[[#This Row],[50+]]</f>
        <v>0</v>
      </c>
      <c r="CT102" s="5">
        <f>P_A_R[[#This Row],[50+]]-P_A_R[[#This Row],[51+]]</f>
        <v>0</v>
      </c>
      <c r="CU102" s="5">
        <f>P_A_R[[#This Row],[51+]]-P_A_R[[#This Row],[52+]]</f>
        <v>0</v>
      </c>
      <c r="CV102" s="5">
        <f>P_A_R[[#This Row],[52+]]-P_A_R[[#This Row],[53+]]</f>
        <v>0</v>
      </c>
      <c r="CW102" s="5">
        <f>P_A_R[[#This Row],[53+]]-P_A_R[[#This Row],[54+]]</f>
        <v>0</v>
      </c>
      <c r="CX102" s="5">
        <f>P_A_R[[#This Row],[54+]]-P_A_R[[#This Row],[55+]]</f>
        <v>0</v>
      </c>
      <c r="CY102" s="5">
        <f>P_A_R[[#This Row],[55+]]-P_A_R[[#This Row],[56+]]</f>
        <v>0</v>
      </c>
      <c r="CZ102" s="5">
        <f>P_A_R[[#This Row],[56+]]-P_A_R[[#This Row],[57+]]</f>
        <v>0</v>
      </c>
      <c r="DA102" s="5">
        <f>P_A_R[[#This Row],[57+]]-P_A_R[[#This Row],[58+]]</f>
        <v>0</v>
      </c>
      <c r="DB102" s="5">
        <f>P_A_R[[#This Row],[58+]]-P_A_R[[#This Row],[59+]]</f>
        <v>0</v>
      </c>
    </row>
    <row r="103" spans="1:106" x14ac:dyDescent="0.25">
      <c r="A103" s="10">
        <v>22400721</v>
      </c>
      <c r="B103" s="13" t="s">
        <v>76</v>
      </c>
      <c r="C103" s="13" t="s">
        <v>83</v>
      </c>
      <c r="D103" s="11">
        <v>0.8125</v>
      </c>
      <c r="E103" s="9" t="str">
        <f>HYPERLINK("https://www.nba.com/stats/player/1630231/boxscores-traditional", "KJ Martin")</f>
        <v>KJ Martin</v>
      </c>
      <c r="F103">
        <v>10.199999999999999</v>
      </c>
      <c r="G103" s="4">
        <v>4.9559999999999995</v>
      </c>
      <c r="H103" s="3">
        <v>0.51595000000000002</v>
      </c>
      <c r="I103" s="3">
        <v>0.43643999999999999</v>
      </c>
      <c r="J103" s="3">
        <v>0.35942000000000002</v>
      </c>
      <c r="K103" s="3">
        <v>0.28774</v>
      </c>
      <c r="L103" s="3">
        <v>0.22065000000000001</v>
      </c>
      <c r="M103" s="3">
        <v>0.16602</v>
      </c>
      <c r="N103" s="3">
        <v>0.121</v>
      </c>
      <c r="O103" s="3">
        <v>8.5339999999999999E-2</v>
      </c>
      <c r="P103" s="3">
        <v>5.8209999999999998E-2</v>
      </c>
      <c r="Q103" s="3">
        <v>3.7539999999999997E-2</v>
      </c>
      <c r="R103" s="3">
        <v>2.385E-2</v>
      </c>
      <c r="S103" s="3">
        <v>1.4630000000000001E-2</v>
      </c>
      <c r="T103" s="3">
        <v>8.6599999999999993E-3</v>
      </c>
      <c r="U103" s="3">
        <v>4.9399999999999999E-3</v>
      </c>
      <c r="V103" s="3">
        <v>2.7200000000000002E-3</v>
      </c>
      <c r="W103" s="3">
        <v>1.39E-3</v>
      </c>
      <c r="X103" s="3">
        <v>7.1000000000000002E-4</v>
      </c>
      <c r="Y103" s="3">
        <v>3.5E-4</v>
      </c>
      <c r="Z103" s="3">
        <v>1.7000000000000001E-4</v>
      </c>
      <c r="AA103" s="3">
        <v>8.0000000000000007E-5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5">
        <f>P_A_R[[#This Row],[10+]]-P_A_R[[#This Row],[11+]]</f>
        <v>7.9510000000000025E-2</v>
      </c>
      <c r="BG103" s="5">
        <f>P_A_R[[#This Row],[11+]]-P_A_R[[#This Row],[12+]]</f>
        <v>7.7019999999999977E-2</v>
      </c>
      <c r="BH103" s="5">
        <f>P_A_R[[#This Row],[12+]]-P_A_R[[#This Row],[13+]]</f>
        <v>7.1680000000000021E-2</v>
      </c>
      <c r="BI103" s="5">
        <f>P_A_R[[#This Row],[13+]]-P_A_R[[#This Row],[14+]]</f>
        <v>6.7089999999999983E-2</v>
      </c>
      <c r="BJ103" s="5">
        <f>P_A_R[[#This Row],[14+]]-P_A_R[[#This Row],[15+]]</f>
        <v>5.4630000000000012E-2</v>
      </c>
      <c r="BK103" s="5">
        <f>P_A_R[[#This Row],[15+]]-P_A_R[[#This Row],[16+]]</f>
        <v>4.5020000000000004E-2</v>
      </c>
      <c r="BL103" s="5">
        <f>P_A_R[[#This Row],[16+]]-P_A_R[[#This Row],[17+]]</f>
        <v>3.5659999999999997E-2</v>
      </c>
      <c r="BM103" s="5">
        <f>P_A_R[[#This Row],[17+]]-P_A_R[[#This Row],[18+]]</f>
        <v>2.7130000000000001E-2</v>
      </c>
      <c r="BN103" s="5">
        <f>P_A_R[[#This Row],[18+]]-P_A_R[[#This Row],[19+]]</f>
        <v>2.0670000000000001E-2</v>
      </c>
      <c r="BO103" s="5">
        <f>P_A_R[[#This Row],[19+]]-P_A_R[[#This Row],[20+]]</f>
        <v>1.3689999999999997E-2</v>
      </c>
      <c r="BP103" s="5">
        <f>P_A_R[[#This Row],[20+]]-P_A_R[[#This Row],[21+]]</f>
        <v>9.219999999999999E-3</v>
      </c>
      <c r="BQ103" s="5">
        <f>P_A_R[[#This Row],[21+]]-P_A_R[[#This Row],[22+]]</f>
        <v>5.9700000000000013E-3</v>
      </c>
      <c r="BR103" s="5">
        <f>P_A_R[[#This Row],[22+]]-P_A_R[[#This Row],[23+]]</f>
        <v>3.7199999999999993E-3</v>
      </c>
      <c r="BS103" s="5">
        <f>P_A_R[[#This Row],[23+]]-P_A_R[[#This Row],[24+]]</f>
        <v>2.2199999999999998E-3</v>
      </c>
      <c r="BT103" s="5">
        <f>P_A_R[[#This Row],[24+]]-P_A_R[[#This Row],[25+]]</f>
        <v>1.3300000000000002E-3</v>
      </c>
      <c r="BU103" s="5">
        <f>P_A_R[[#This Row],[25+]]-P_A_R[[#This Row],[26+]]</f>
        <v>6.7999999999999994E-4</v>
      </c>
      <c r="BV103" s="5">
        <f>P_A_R[[#This Row],[26+]]-P_A_R[[#This Row],[27+]]</f>
        <v>3.6000000000000002E-4</v>
      </c>
      <c r="BW103" s="5">
        <f>P_A_R[[#This Row],[27+]]-P_A_R[[#This Row],[28+]]</f>
        <v>1.7999999999999998E-4</v>
      </c>
      <c r="BX103" s="5">
        <f>P_A_R[[#This Row],[28+]]-P_A_R[[#This Row],[29+]]</f>
        <v>9.0000000000000006E-5</v>
      </c>
      <c r="BY103" s="5">
        <f>P_A_R[[#This Row],[29+]]-P_A_R[[#This Row],[30+]]</f>
        <v>8.0000000000000007E-5</v>
      </c>
      <c r="BZ103" s="5">
        <f>P_A_R[[#This Row],[30+]]-P_A_R[[#This Row],[31+]]</f>
        <v>0</v>
      </c>
      <c r="CA103" s="5">
        <f>P_A_R[[#This Row],[31+]]-P_A_R[[#This Row],[32+]]</f>
        <v>0</v>
      </c>
      <c r="CB103" s="5">
        <f>P_A_R[[#This Row],[32+]]-P_A_R[[#This Row],[33+]]</f>
        <v>0</v>
      </c>
      <c r="CC103" s="5">
        <f>P_A_R[[#This Row],[33+]]-P_A_R[[#This Row],[34+]]</f>
        <v>0</v>
      </c>
      <c r="CD103" s="5">
        <f>P_A_R[[#This Row],[34+]]-P_A_R[[#This Row],[35+]]</f>
        <v>0</v>
      </c>
      <c r="CE103" s="5">
        <f>P_A_R[[#This Row],[35+]]-P_A_R[[#This Row],[36+]]</f>
        <v>0</v>
      </c>
      <c r="CF103" s="5">
        <f>P_A_R[[#This Row],[36+]]-P_A_R[[#This Row],[37+]]</f>
        <v>0</v>
      </c>
      <c r="CG103" s="5">
        <f>P_A_R[[#This Row],[37+]]-P_A_R[[#This Row],[38+]]</f>
        <v>0</v>
      </c>
      <c r="CH103" s="5">
        <f>P_A_R[[#This Row],[38+]]-P_A_R[[#This Row],[39+]]</f>
        <v>0</v>
      </c>
      <c r="CI103" s="5">
        <f>P_A_R[[#This Row],[39+]]-P_A_R[[#This Row],[40+]]</f>
        <v>0</v>
      </c>
      <c r="CJ103" s="5">
        <f>P_A_R[[#This Row],[40+]]-P_A_R[[#This Row],[41+]]</f>
        <v>0</v>
      </c>
      <c r="CK103" s="5">
        <f>P_A_R[[#This Row],[41+]]-P_A_R[[#This Row],[42+]]</f>
        <v>0</v>
      </c>
      <c r="CL103" s="5">
        <f>P_A_R[[#This Row],[42+]]-P_A_R[[#This Row],[43+]]</f>
        <v>0</v>
      </c>
      <c r="CM103" s="5">
        <f>P_A_R[[#This Row],[43+]]-P_A_R[[#This Row],[44+]]</f>
        <v>0</v>
      </c>
      <c r="CN103" s="5">
        <f>P_A_R[[#This Row],[44+]]-P_A_R[[#This Row],[45+]]</f>
        <v>0</v>
      </c>
      <c r="CO103" s="5">
        <f>P_A_R[[#This Row],[45+]]-P_A_R[[#This Row],[46+]]</f>
        <v>0</v>
      </c>
      <c r="CP103" s="5">
        <f>P_A_R[[#This Row],[46+]]-P_A_R[[#This Row],[47+]]</f>
        <v>0</v>
      </c>
      <c r="CQ103" s="5">
        <f>P_A_R[[#This Row],[47+]]-P_A_R[[#This Row],[48+]]</f>
        <v>0</v>
      </c>
      <c r="CR103" s="5">
        <f>P_A_R[[#This Row],[48+]]-P_A_R[[#This Row],[49+]]</f>
        <v>0</v>
      </c>
      <c r="CS103" s="5">
        <f>P_A_R[[#This Row],[49+]]-P_A_R[[#This Row],[50+]]</f>
        <v>0</v>
      </c>
      <c r="CT103" s="5">
        <f>P_A_R[[#This Row],[50+]]-P_A_R[[#This Row],[51+]]</f>
        <v>0</v>
      </c>
      <c r="CU103" s="5">
        <f>P_A_R[[#This Row],[51+]]-P_A_R[[#This Row],[52+]]</f>
        <v>0</v>
      </c>
      <c r="CV103" s="5">
        <f>P_A_R[[#This Row],[52+]]-P_A_R[[#This Row],[53+]]</f>
        <v>0</v>
      </c>
      <c r="CW103" s="5">
        <f>P_A_R[[#This Row],[53+]]-P_A_R[[#This Row],[54+]]</f>
        <v>0</v>
      </c>
      <c r="CX103" s="5">
        <f>P_A_R[[#This Row],[54+]]-P_A_R[[#This Row],[55+]]</f>
        <v>0</v>
      </c>
      <c r="CY103" s="5">
        <f>P_A_R[[#This Row],[55+]]-P_A_R[[#This Row],[56+]]</f>
        <v>0</v>
      </c>
      <c r="CZ103" s="5">
        <f>P_A_R[[#This Row],[56+]]-P_A_R[[#This Row],[57+]]</f>
        <v>0</v>
      </c>
      <c r="DA103" s="5">
        <f>P_A_R[[#This Row],[57+]]-P_A_R[[#This Row],[58+]]</f>
        <v>0</v>
      </c>
      <c r="DB103" s="5">
        <f>P_A_R[[#This Row],[58+]]-P_A_R[[#This Row],[59+]]</f>
        <v>0</v>
      </c>
    </row>
    <row r="104" spans="1:106" x14ac:dyDescent="0.25">
      <c r="A104" s="10">
        <v>22400721</v>
      </c>
      <c r="B104" s="13" t="s">
        <v>83</v>
      </c>
      <c r="C104" s="13" t="s">
        <v>76</v>
      </c>
      <c r="D104" s="11">
        <v>0.8125</v>
      </c>
      <c r="E104" s="9" t="str">
        <f>HYPERLINK("https://www.nba.com/stats/player/1631107/boxscores-traditional", "Nikola Jovic")</f>
        <v>Nikola Jovic</v>
      </c>
      <c r="F104">
        <v>23.8</v>
      </c>
      <c r="G104" s="4">
        <v>2.6379999999999999</v>
      </c>
      <c r="H104" s="3">
        <v>1</v>
      </c>
      <c r="I104" s="3">
        <v>1</v>
      </c>
      <c r="J104" s="3">
        <v>1</v>
      </c>
      <c r="K104" s="3">
        <v>1</v>
      </c>
      <c r="L104" s="3">
        <v>0.99990000000000001</v>
      </c>
      <c r="M104" s="3">
        <v>0.99958000000000002</v>
      </c>
      <c r="N104" s="3">
        <v>0.99846000000000001</v>
      </c>
      <c r="O104" s="3">
        <v>0.99505999999999994</v>
      </c>
      <c r="P104" s="3">
        <v>0.98609999999999998</v>
      </c>
      <c r="Q104" s="3">
        <v>0.96562000000000003</v>
      </c>
      <c r="R104" s="3">
        <v>0.92506999999999995</v>
      </c>
      <c r="S104" s="3">
        <v>0.85543000000000002</v>
      </c>
      <c r="T104" s="3">
        <v>0.75175000000000003</v>
      </c>
      <c r="U104" s="3">
        <v>0.61790999999999996</v>
      </c>
      <c r="V104" s="3">
        <v>0.46811999999999998</v>
      </c>
      <c r="W104" s="3">
        <v>0.32635999999999998</v>
      </c>
      <c r="X104" s="3">
        <v>0.20327000000000001</v>
      </c>
      <c r="Y104" s="3">
        <v>0.11314</v>
      </c>
      <c r="Z104" s="3">
        <v>5.5919999999999997E-2</v>
      </c>
      <c r="AA104" s="3">
        <v>2.4420000000000001E-2</v>
      </c>
      <c r="AB104" s="3">
        <v>9.3900000000000008E-3</v>
      </c>
      <c r="AC104" s="3">
        <v>3.1700000000000001E-3</v>
      </c>
      <c r="AD104" s="3">
        <v>9.3999999999999997E-4</v>
      </c>
      <c r="AE104" s="3">
        <v>2.4000000000000001E-4</v>
      </c>
      <c r="AF104" s="3">
        <v>5.0000000000000002E-5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5">
        <f>P_A_R[[#This Row],[10+]]-P_A_R[[#This Row],[11+]]</f>
        <v>0</v>
      </c>
      <c r="BG104" s="5">
        <f>P_A_R[[#This Row],[11+]]-P_A_R[[#This Row],[12+]]</f>
        <v>0</v>
      </c>
      <c r="BH104" s="5">
        <f>P_A_R[[#This Row],[12+]]-P_A_R[[#This Row],[13+]]</f>
        <v>0</v>
      </c>
      <c r="BI104" s="5">
        <f>P_A_R[[#This Row],[13+]]-P_A_R[[#This Row],[14+]]</f>
        <v>9.9999999999988987E-5</v>
      </c>
      <c r="BJ104" s="5">
        <f>P_A_R[[#This Row],[14+]]-P_A_R[[#This Row],[15+]]</f>
        <v>3.1999999999998696E-4</v>
      </c>
      <c r="BK104" s="5">
        <f>P_A_R[[#This Row],[15+]]-P_A_R[[#This Row],[16+]]</f>
        <v>1.1200000000000099E-3</v>
      </c>
      <c r="BL104" s="5">
        <f>P_A_R[[#This Row],[16+]]-P_A_R[[#This Row],[17+]]</f>
        <v>3.4000000000000696E-3</v>
      </c>
      <c r="BM104" s="5">
        <f>P_A_R[[#This Row],[17+]]-P_A_R[[#This Row],[18+]]</f>
        <v>8.959999999999968E-3</v>
      </c>
      <c r="BN104" s="5">
        <f>P_A_R[[#This Row],[18+]]-P_A_R[[#This Row],[19+]]</f>
        <v>2.0479999999999943E-2</v>
      </c>
      <c r="BO104" s="5">
        <f>P_A_R[[#This Row],[19+]]-P_A_R[[#This Row],[20+]]</f>
        <v>4.0550000000000086E-2</v>
      </c>
      <c r="BP104" s="5">
        <f>P_A_R[[#This Row],[20+]]-P_A_R[[#This Row],[21+]]</f>
        <v>6.9639999999999924E-2</v>
      </c>
      <c r="BQ104" s="5">
        <f>P_A_R[[#This Row],[21+]]-P_A_R[[#This Row],[22+]]</f>
        <v>0.10367999999999999</v>
      </c>
      <c r="BR104" s="5">
        <f>P_A_R[[#This Row],[22+]]-P_A_R[[#This Row],[23+]]</f>
        <v>0.13384000000000007</v>
      </c>
      <c r="BS104" s="5">
        <f>P_A_R[[#This Row],[23+]]-P_A_R[[#This Row],[24+]]</f>
        <v>0.14978999999999998</v>
      </c>
      <c r="BT104" s="5">
        <f>P_A_R[[#This Row],[24+]]-P_A_R[[#This Row],[25+]]</f>
        <v>0.14176</v>
      </c>
      <c r="BU104" s="5">
        <f>P_A_R[[#This Row],[25+]]-P_A_R[[#This Row],[26+]]</f>
        <v>0.12308999999999998</v>
      </c>
      <c r="BV104" s="5">
        <f>P_A_R[[#This Row],[26+]]-P_A_R[[#This Row],[27+]]</f>
        <v>9.0130000000000002E-2</v>
      </c>
      <c r="BW104" s="5">
        <f>P_A_R[[#This Row],[27+]]-P_A_R[[#This Row],[28+]]</f>
        <v>5.7220000000000007E-2</v>
      </c>
      <c r="BX104" s="5">
        <f>P_A_R[[#This Row],[28+]]-P_A_R[[#This Row],[29+]]</f>
        <v>3.15E-2</v>
      </c>
      <c r="BY104" s="5">
        <f>P_A_R[[#This Row],[29+]]-P_A_R[[#This Row],[30+]]</f>
        <v>1.503E-2</v>
      </c>
      <c r="BZ104" s="5">
        <f>P_A_R[[#This Row],[30+]]-P_A_R[[#This Row],[31+]]</f>
        <v>6.2200000000000007E-3</v>
      </c>
      <c r="CA104" s="5">
        <f>P_A_R[[#This Row],[31+]]-P_A_R[[#This Row],[32+]]</f>
        <v>2.2300000000000002E-3</v>
      </c>
      <c r="CB104" s="5">
        <f>P_A_R[[#This Row],[32+]]-P_A_R[[#This Row],[33+]]</f>
        <v>6.9999999999999999E-4</v>
      </c>
      <c r="CC104" s="5">
        <f>P_A_R[[#This Row],[33+]]-P_A_R[[#This Row],[34+]]</f>
        <v>1.9000000000000001E-4</v>
      </c>
      <c r="CD104" s="5">
        <f>P_A_R[[#This Row],[34+]]-P_A_R[[#This Row],[35+]]</f>
        <v>5.0000000000000002E-5</v>
      </c>
      <c r="CE104" s="5">
        <f>P_A_R[[#This Row],[35+]]-P_A_R[[#This Row],[36+]]</f>
        <v>0</v>
      </c>
      <c r="CF104" s="5">
        <f>P_A_R[[#This Row],[36+]]-P_A_R[[#This Row],[37+]]</f>
        <v>0</v>
      </c>
      <c r="CG104" s="5">
        <f>P_A_R[[#This Row],[37+]]-P_A_R[[#This Row],[38+]]</f>
        <v>0</v>
      </c>
      <c r="CH104" s="5">
        <f>P_A_R[[#This Row],[38+]]-P_A_R[[#This Row],[39+]]</f>
        <v>0</v>
      </c>
      <c r="CI104" s="5">
        <f>P_A_R[[#This Row],[39+]]-P_A_R[[#This Row],[40+]]</f>
        <v>0</v>
      </c>
      <c r="CJ104" s="5">
        <f>P_A_R[[#This Row],[40+]]-P_A_R[[#This Row],[41+]]</f>
        <v>0</v>
      </c>
      <c r="CK104" s="5">
        <f>P_A_R[[#This Row],[41+]]-P_A_R[[#This Row],[42+]]</f>
        <v>0</v>
      </c>
      <c r="CL104" s="5">
        <f>P_A_R[[#This Row],[42+]]-P_A_R[[#This Row],[43+]]</f>
        <v>0</v>
      </c>
      <c r="CM104" s="5">
        <f>P_A_R[[#This Row],[43+]]-P_A_R[[#This Row],[44+]]</f>
        <v>0</v>
      </c>
      <c r="CN104" s="5">
        <f>P_A_R[[#This Row],[44+]]-P_A_R[[#This Row],[45+]]</f>
        <v>0</v>
      </c>
      <c r="CO104" s="5">
        <f>P_A_R[[#This Row],[45+]]-P_A_R[[#This Row],[46+]]</f>
        <v>0</v>
      </c>
      <c r="CP104" s="5">
        <f>P_A_R[[#This Row],[46+]]-P_A_R[[#This Row],[47+]]</f>
        <v>0</v>
      </c>
      <c r="CQ104" s="5">
        <f>P_A_R[[#This Row],[47+]]-P_A_R[[#This Row],[48+]]</f>
        <v>0</v>
      </c>
      <c r="CR104" s="5">
        <f>P_A_R[[#This Row],[48+]]-P_A_R[[#This Row],[49+]]</f>
        <v>0</v>
      </c>
      <c r="CS104" s="5">
        <f>P_A_R[[#This Row],[49+]]-P_A_R[[#This Row],[50+]]</f>
        <v>0</v>
      </c>
      <c r="CT104" s="5">
        <f>P_A_R[[#This Row],[50+]]-P_A_R[[#This Row],[51+]]</f>
        <v>0</v>
      </c>
      <c r="CU104" s="5">
        <f>P_A_R[[#This Row],[51+]]-P_A_R[[#This Row],[52+]]</f>
        <v>0</v>
      </c>
      <c r="CV104" s="5">
        <f>P_A_R[[#This Row],[52+]]-P_A_R[[#This Row],[53+]]</f>
        <v>0</v>
      </c>
      <c r="CW104" s="5">
        <f>P_A_R[[#This Row],[53+]]-P_A_R[[#This Row],[54+]]</f>
        <v>0</v>
      </c>
      <c r="CX104" s="5">
        <f>P_A_R[[#This Row],[54+]]-P_A_R[[#This Row],[55+]]</f>
        <v>0</v>
      </c>
      <c r="CY104" s="5">
        <f>P_A_R[[#This Row],[55+]]-P_A_R[[#This Row],[56+]]</f>
        <v>0</v>
      </c>
      <c r="CZ104" s="5">
        <f>P_A_R[[#This Row],[56+]]-P_A_R[[#This Row],[57+]]</f>
        <v>0</v>
      </c>
      <c r="DA104" s="5">
        <f>P_A_R[[#This Row],[57+]]-P_A_R[[#This Row],[58+]]</f>
        <v>0</v>
      </c>
      <c r="DB104" s="5">
        <f>P_A_R[[#This Row],[58+]]-P_A_R[[#This Row],[59+]]</f>
        <v>0</v>
      </c>
    </row>
    <row r="105" spans="1:106" x14ac:dyDescent="0.25">
      <c r="A105" s="10">
        <v>22400721</v>
      </c>
      <c r="B105" s="13" t="s">
        <v>83</v>
      </c>
      <c r="C105" s="13" t="s">
        <v>76</v>
      </c>
      <c r="D105" s="11">
        <v>0.8125</v>
      </c>
      <c r="E105" s="9" t="str">
        <f>HYPERLINK("https://www.nba.com/stats/player/1628389/boxscores-traditional", "Bam Adebayo")</f>
        <v>Bam Adebayo</v>
      </c>
      <c r="F105">
        <v>40.200000000000003</v>
      </c>
      <c r="G105" s="4">
        <v>6.7649999999999997</v>
      </c>
      <c r="H105" s="3">
        <v>1</v>
      </c>
      <c r="I105" s="3">
        <v>1</v>
      </c>
      <c r="J105" s="3">
        <v>1</v>
      </c>
      <c r="K105" s="3">
        <v>1</v>
      </c>
      <c r="L105" s="3">
        <v>0.99995000000000001</v>
      </c>
      <c r="M105" s="3">
        <v>0.99990000000000001</v>
      </c>
      <c r="N105" s="3">
        <v>0.99983</v>
      </c>
      <c r="O105" s="3">
        <v>0.99970000000000003</v>
      </c>
      <c r="P105" s="3">
        <v>0.99948000000000004</v>
      </c>
      <c r="Q105" s="3">
        <v>0.99912999999999996</v>
      </c>
      <c r="R105" s="3">
        <v>0.99861</v>
      </c>
      <c r="S105" s="3">
        <v>0.99773999999999996</v>
      </c>
      <c r="T105" s="3">
        <v>0.99643000000000004</v>
      </c>
      <c r="U105" s="3">
        <v>0.99446000000000001</v>
      </c>
      <c r="V105" s="3">
        <v>0.99158000000000002</v>
      </c>
      <c r="W105" s="3">
        <v>0.98777999999999999</v>
      </c>
      <c r="X105" s="3">
        <v>0.98214000000000001</v>
      </c>
      <c r="Y105" s="3">
        <v>0.97441</v>
      </c>
      <c r="Z105" s="3">
        <v>0.96406999999999998</v>
      </c>
      <c r="AA105" s="3">
        <v>0.95154000000000005</v>
      </c>
      <c r="AB105" s="3">
        <v>0.93447999999999998</v>
      </c>
      <c r="AC105" s="3">
        <v>0.91308999999999996</v>
      </c>
      <c r="AD105" s="3">
        <v>0.88685999999999998</v>
      </c>
      <c r="AE105" s="3">
        <v>0.85543000000000002</v>
      </c>
      <c r="AF105" s="3">
        <v>0.82121</v>
      </c>
      <c r="AG105" s="3">
        <v>0.77934999999999999</v>
      </c>
      <c r="AH105" s="3">
        <v>0.73236999999999997</v>
      </c>
      <c r="AI105" s="3">
        <v>0.68081999999999998</v>
      </c>
      <c r="AJ105" s="3">
        <v>0.62929999999999997</v>
      </c>
      <c r="AK105" s="3">
        <v>0.57142000000000004</v>
      </c>
      <c r="AL105" s="3">
        <v>0.51197000000000004</v>
      </c>
      <c r="AM105" s="3">
        <v>0.45223999999999998</v>
      </c>
      <c r="AN105" s="3">
        <v>0.39357999999999999</v>
      </c>
      <c r="AO105" s="3">
        <v>0.34089999999999998</v>
      </c>
      <c r="AP105" s="3">
        <v>0.28774</v>
      </c>
      <c r="AQ105" s="3">
        <v>0.23885000000000001</v>
      </c>
      <c r="AR105" s="3">
        <v>0.19489000000000001</v>
      </c>
      <c r="AS105" s="3">
        <v>0.15625</v>
      </c>
      <c r="AT105" s="3">
        <v>0.12506999999999999</v>
      </c>
      <c r="AU105" s="3">
        <v>9.6799999999999997E-2</v>
      </c>
      <c r="AV105" s="3">
        <v>7.3529999999999998E-2</v>
      </c>
      <c r="AW105" s="3">
        <v>5.4800000000000001E-2</v>
      </c>
      <c r="AX105" s="3">
        <v>4.0930000000000001E-2</v>
      </c>
      <c r="AY105" s="3">
        <v>2.938E-2</v>
      </c>
      <c r="AZ105" s="3">
        <v>2.068E-2</v>
      </c>
      <c r="BA105" s="3">
        <v>1.426E-2</v>
      </c>
      <c r="BB105" s="3">
        <v>9.6399999999999993E-3</v>
      </c>
      <c r="BC105" s="3">
        <v>6.5700000000000003E-3</v>
      </c>
      <c r="BD105" s="3">
        <v>4.2700000000000004E-3</v>
      </c>
      <c r="BE105" s="3">
        <v>2.7200000000000002E-3</v>
      </c>
      <c r="BF105" s="5">
        <f>P_A_R[[#This Row],[10+]]-P_A_R[[#This Row],[11+]]</f>
        <v>0</v>
      </c>
      <c r="BG105" s="5">
        <f>P_A_R[[#This Row],[11+]]-P_A_R[[#This Row],[12+]]</f>
        <v>0</v>
      </c>
      <c r="BH105" s="5">
        <f>P_A_R[[#This Row],[12+]]-P_A_R[[#This Row],[13+]]</f>
        <v>0</v>
      </c>
      <c r="BI105" s="5">
        <f>P_A_R[[#This Row],[13+]]-P_A_R[[#This Row],[14+]]</f>
        <v>4.9999999999994493E-5</v>
      </c>
      <c r="BJ105" s="5">
        <f>P_A_R[[#This Row],[14+]]-P_A_R[[#This Row],[15+]]</f>
        <v>4.9999999999994493E-5</v>
      </c>
      <c r="BK105" s="5">
        <f>P_A_R[[#This Row],[15+]]-P_A_R[[#This Row],[16+]]</f>
        <v>7.0000000000014495E-5</v>
      </c>
      <c r="BL105" s="5">
        <f>P_A_R[[#This Row],[16+]]-P_A_R[[#This Row],[17+]]</f>
        <v>1.2999999999996348E-4</v>
      </c>
      <c r="BM105" s="5">
        <f>P_A_R[[#This Row],[17+]]-P_A_R[[#This Row],[18+]]</f>
        <v>2.1999999999999797E-4</v>
      </c>
      <c r="BN105" s="5">
        <f>P_A_R[[#This Row],[18+]]-P_A_R[[#This Row],[19+]]</f>
        <v>3.5000000000007248E-4</v>
      </c>
      <c r="BO105" s="5">
        <f>P_A_R[[#This Row],[19+]]-P_A_R[[#This Row],[20+]]</f>
        <v>5.1999999999996493E-4</v>
      </c>
      <c r="BP105" s="5">
        <f>P_A_R[[#This Row],[20+]]-P_A_R[[#This Row],[21+]]</f>
        <v>8.7000000000003741E-4</v>
      </c>
      <c r="BQ105" s="5">
        <f>P_A_R[[#This Row],[21+]]-P_A_R[[#This Row],[22+]]</f>
        <v>1.3099999999999223E-3</v>
      </c>
      <c r="BR105" s="5">
        <f>P_A_R[[#This Row],[22+]]-P_A_R[[#This Row],[23+]]</f>
        <v>1.9700000000000273E-3</v>
      </c>
      <c r="BS105" s="5">
        <f>P_A_R[[#This Row],[23+]]-P_A_R[[#This Row],[24+]]</f>
        <v>2.8799999999999937E-3</v>
      </c>
      <c r="BT105" s="5">
        <f>P_A_R[[#This Row],[24+]]-P_A_R[[#This Row],[25+]]</f>
        <v>3.8000000000000256E-3</v>
      </c>
      <c r="BU105" s="5">
        <f>P_A_R[[#This Row],[25+]]-P_A_R[[#This Row],[26+]]</f>
        <v>5.6399999999999784E-3</v>
      </c>
      <c r="BV105" s="5">
        <f>P_A_R[[#This Row],[26+]]-P_A_R[[#This Row],[27+]]</f>
        <v>7.7300000000000146E-3</v>
      </c>
      <c r="BW105" s="5">
        <f>P_A_R[[#This Row],[27+]]-P_A_R[[#This Row],[28+]]</f>
        <v>1.0340000000000016E-2</v>
      </c>
      <c r="BX105" s="5">
        <f>P_A_R[[#This Row],[28+]]-P_A_R[[#This Row],[29+]]</f>
        <v>1.252999999999993E-2</v>
      </c>
      <c r="BY105" s="5">
        <f>P_A_R[[#This Row],[29+]]-P_A_R[[#This Row],[30+]]</f>
        <v>1.7060000000000075E-2</v>
      </c>
      <c r="BZ105" s="5">
        <f>P_A_R[[#This Row],[30+]]-P_A_R[[#This Row],[31+]]</f>
        <v>2.139000000000002E-2</v>
      </c>
      <c r="CA105" s="5">
        <f>P_A_R[[#This Row],[31+]]-P_A_R[[#This Row],[32+]]</f>
        <v>2.6229999999999976E-2</v>
      </c>
      <c r="CB105" s="5">
        <f>P_A_R[[#This Row],[32+]]-P_A_R[[#This Row],[33+]]</f>
        <v>3.1429999999999958E-2</v>
      </c>
      <c r="CC105" s="5">
        <f>P_A_R[[#This Row],[33+]]-P_A_R[[#This Row],[34+]]</f>
        <v>3.4220000000000028E-2</v>
      </c>
      <c r="CD105" s="5">
        <f>P_A_R[[#This Row],[34+]]-P_A_R[[#This Row],[35+]]</f>
        <v>4.1860000000000008E-2</v>
      </c>
      <c r="CE105" s="5">
        <f>P_A_R[[#This Row],[35+]]-P_A_R[[#This Row],[36+]]</f>
        <v>4.6980000000000022E-2</v>
      </c>
      <c r="CF105" s="5">
        <f>P_A_R[[#This Row],[36+]]-P_A_R[[#This Row],[37+]]</f>
        <v>5.1549999999999985E-2</v>
      </c>
      <c r="CG105" s="5">
        <f>P_A_R[[#This Row],[37+]]-P_A_R[[#This Row],[38+]]</f>
        <v>5.152000000000001E-2</v>
      </c>
      <c r="CH105" s="5">
        <f>P_A_R[[#This Row],[38+]]-P_A_R[[#This Row],[39+]]</f>
        <v>5.7879999999999932E-2</v>
      </c>
      <c r="CI105" s="5">
        <f>P_A_R[[#This Row],[39+]]-P_A_R[[#This Row],[40+]]</f>
        <v>5.9450000000000003E-2</v>
      </c>
      <c r="CJ105" s="5">
        <f>P_A_R[[#This Row],[40+]]-P_A_R[[#This Row],[41+]]</f>
        <v>5.9730000000000061E-2</v>
      </c>
      <c r="CK105" s="5">
        <f>P_A_R[[#This Row],[41+]]-P_A_R[[#This Row],[42+]]</f>
        <v>5.865999999999999E-2</v>
      </c>
      <c r="CL105" s="5">
        <f>P_A_R[[#This Row],[42+]]-P_A_R[[#This Row],[43+]]</f>
        <v>5.2680000000000005E-2</v>
      </c>
      <c r="CM105" s="5">
        <f>P_A_R[[#This Row],[43+]]-P_A_R[[#This Row],[44+]]</f>
        <v>5.3159999999999985E-2</v>
      </c>
      <c r="CN105" s="5">
        <f>P_A_R[[#This Row],[44+]]-P_A_R[[#This Row],[45+]]</f>
        <v>4.8889999999999989E-2</v>
      </c>
      <c r="CO105" s="5">
        <f>P_A_R[[#This Row],[45+]]-P_A_R[[#This Row],[46+]]</f>
        <v>4.3959999999999999E-2</v>
      </c>
      <c r="CP105" s="5">
        <f>P_A_R[[#This Row],[46+]]-P_A_R[[#This Row],[47+]]</f>
        <v>3.8640000000000008E-2</v>
      </c>
      <c r="CQ105" s="5">
        <f>P_A_R[[#This Row],[47+]]-P_A_R[[#This Row],[48+]]</f>
        <v>3.1180000000000013E-2</v>
      </c>
      <c r="CR105" s="5">
        <f>P_A_R[[#This Row],[48+]]-P_A_R[[#This Row],[49+]]</f>
        <v>2.826999999999999E-2</v>
      </c>
      <c r="CS105" s="5">
        <f>P_A_R[[#This Row],[49+]]-P_A_R[[#This Row],[50+]]</f>
        <v>2.3269999999999999E-2</v>
      </c>
      <c r="CT105" s="5">
        <f>P_A_R[[#This Row],[50+]]-P_A_R[[#This Row],[51+]]</f>
        <v>1.8729999999999997E-2</v>
      </c>
      <c r="CU105" s="5">
        <f>P_A_R[[#This Row],[51+]]-P_A_R[[#This Row],[52+]]</f>
        <v>1.387E-2</v>
      </c>
      <c r="CV105" s="5">
        <f>P_A_R[[#This Row],[52+]]-P_A_R[[#This Row],[53+]]</f>
        <v>1.1550000000000001E-2</v>
      </c>
      <c r="CW105" s="5">
        <f>P_A_R[[#This Row],[53+]]-P_A_R[[#This Row],[54+]]</f>
        <v>8.6999999999999994E-3</v>
      </c>
      <c r="CX105" s="5">
        <f>P_A_R[[#This Row],[54+]]-P_A_R[[#This Row],[55+]]</f>
        <v>6.4200000000000004E-3</v>
      </c>
      <c r="CY105" s="5">
        <f>P_A_R[[#This Row],[55+]]-P_A_R[[#This Row],[56+]]</f>
        <v>4.6200000000000008E-3</v>
      </c>
      <c r="CZ105" s="5">
        <f>P_A_R[[#This Row],[56+]]-P_A_R[[#This Row],[57+]]</f>
        <v>3.0699999999999989E-3</v>
      </c>
      <c r="DA105" s="5">
        <f>P_A_R[[#This Row],[57+]]-P_A_R[[#This Row],[58+]]</f>
        <v>2.3E-3</v>
      </c>
      <c r="DB105" s="5">
        <f>P_A_R[[#This Row],[58+]]-P_A_R[[#This Row],[59+]]</f>
        <v>1.5500000000000002E-3</v>
      </c>
    </row>
    <row r="106" spans="1:106" x14ac:dyDescent="0.25">
      <c r="A106" s="10">
        <v>22400721</v>
      </c>
      <c r="B106" s="13" t="s">
        <v>83</v>
      </c>
      <c r="C106" s="13" t="s">
        <v>76</v>
      </c>
      <c r="D106" s="11">
        <v>0.8125</v>
      </c>
      <c r="E106" s="9" t="str">
        <f>HYPERLINK("https://www.nba.com/stats/player/1629639/boxscores-traditional", "Tyler Herro")</f>
        <v>Tyler Herro</v>
      </c>
      <c r="F106">
        <v>36</v>
      </c>
      <c r="G106" s="4">
        <v>8.8770000000000007</v>
      </c>
      <c r="H106" s="3">
        <v>0.99831000000000003</v>
      </c>
      <c r="I106" s="3">
        <v>0.99760000000000004</v>
      </c>
      <c r="J106" s="3">
        <v>0.99653000000000003</v>
      </c>
      <c r="K106" s="3">
        <v>0.99519999999999997</v>
      </c>
      <c r="L106" s="3">
        <v>0.99343000000000004</v>
      </c>
      <c r="M106" s="3">
        <v>0.99111000000000005</v>
      </c>
      <c r="N106" s="3">
        <v>0.98777999999999999</v>
      </c>
      <c r="O106" s="3">
        <v>0.98382000000000003</v>
      </c>
      <c r="P106" s="3">
        <v>0.97882000000000002</v>
      </c>
      <c r="Q106" s="3">
        <v>0.97257000000000005</v>
      </c>
      <c r="R106" s="3">
        <v>0.96406999999999998</v>
      </c>
      <c r="S106" s="3">
        <v>0.95448999999999995</v>
      </c>
      <c r="T106" s="3">
        <v>0.94294999999999995</v>
      </c>
      <c r="U106" s="3">
        <v>0.92784999999999995</v>
      </c>
      <c r="V106" s="3">
        <v>0.91149000000000002</v>
      </c>
      <c r="W106" s="3">
        <v>0.89251000000000003</v>
      </c>
      <c r="X106" s="3">
        <v>0.87075999999999998</v>
      </c>
      <c r="Y106" s="3">
        <v>0.84375</v>
      </c>
      <c r="Z106" s="3">
        <v>0.81594</v>
      </c>
      <c r="AA106" s="3">
        <v>0.78524000000000005</v>
      </c>
      <c r="AB106" s="3">
        <v>0.75175000000000003</v>
      </c>
      <c r="AC106" s="3">
        <v>0.71226</v>
      </c>
      <c r="AD106" s="3">
        <v>0.67364000000000002</v>
      </c>
      <c r="AE106" s="3">
        <v>0.63307000000000002</v>
      </c>
      <c r="AF106" s="3">
        <v>0.59094999999999998</v>
      </c>
      <c r="AG106" s="3">
        <v>0.54379999999999995</v>
      </c>
      <c r="AH106" s="3">
        <v>0.5</v>
      </c>
      <c r="AI106" s="3">
        <v>0.45619999999999999</v>
      </c>
      <c r="AJ106" s="3">
        <v>0.40905000000000002</v>
      </c>
      <c r="AK106" s="3">
        <v>0.36692999999999998</v>
      </c>
      <c r="AL106" s="3">
        <v>0.32635999999999998</v>
      </c>
      <c r="AM106" s="3">
        <v>0.28774</v>
      </c>
      <c r="AN106" s="3">
        <v>0.24825</v>
      </c>
      <c r="AO106" s="3">
        <v>0.21476000000000001</v>
      </c>
      <c r="AP106" s="3">
        <v>0.18406</v>
      </c>
      <c r="AQ106" s="3">
        <v>0.15625</v>
      </c>
      <c r="AR106" s="3">
        <v>0.12923999999999999</v>
      </c>
      <c r="AS106" s="3">
        <v>0.10749</v>
      </c>
      <c r="AT106" s="3">
        <v>8.8510000000000005E-2</v>
      </c>
      <c r="AU106" s="3">
        <v>7.2150000000000006E-2</v>
      </c>
      <c r="AV106" s="3">
        <v>5.7049999999999997E-2</v>
      </c>
      <c r="AW106" s="3">
        <v>4.5510000000000002E-2</v>
      </c>
      <c r="AX106" s="3">
        <v>3.5929999999999997E-2</v>
      </c>
      <c r="AY106" s="3">
        <v>2.743E-2</v>
      </c>
      <c r="AZ106" s="3">
        <v>2.1180000000000001E-2</v>
      </c>
      <c r="BA106" s="3">
        <v>1.618E-2</v>
      </c>
      <c r="BB106" s="3">
        <v>1.222E-2</v>
      </c>
      <c r="BC106" s="3">
        <v>8.8900000000000003E-3</v>
      </c>
      <c r="BD106" s="3">
        <v>6.5700000000000003E-3</v>
      </c>
      <c r="BE106" s="3">
        <v>4.7999999999999996E-3</v>
      </c>
      <c r="BF106" s="5">
        <f>P_A_R[[#This Row],[10+]]-P_A_R[[#This Row],[11+]]</f>
        <v>7.0999999999998842E-4</v>
      </c>
      <c r="BG106" s="5">
        <f>P_A_R[[#This Row],[11+]]-P_A_R[[#This Row],[12+]]</f>
        <v>1.0700000000000154E-3</v>
      </c>
      <c r="BH106" s="5">
        <f>P_A_R[[#This Row],[12+]]-P_A_R[[#This Row],[13+]]</f>
        <v>1.3300000000000534E-3</v>
      </c>
      <c r="BI106" s="5">
        <f>P_A_R[[#This Row],[13+]]-P_A_R[[#This Row],[14+]]</f>
        <v>1.7699999999999383E-3</v>
      </c>
      <c r="BJ106" s="5">
        <f>P_A_R[[#This Row],[14+]]-P_A_R[[#This Row],[15+]]</f>
        <v>2.3199999999999887E-3</v>
      </c>
      <c r="BK106" s="5">
        <f>P_A_R[[#This Row],[15+]]-P_A_R[[#This Row],[16+]]</f>
        <v>3.3300000000000551E-3</v>
      </c>
      <c r="BL106" s="5">
        <f>P_A_R[[#This Row],[16+]]-P_A_R[[#This Row],[17+]]</f>
        <v>3.9599999999999635E-3</v>
      </c>
      <c r="BM106" s="5">
        <f>P_A_R[[#This Row],[17+]]-P_A_R[[#This Row],[18+]]</f>
        <v>5.0000000000000044E-3</v>
      </c>
      <c r="BN106" s="5">
        <f>P_A_R[[#This Row],[18+]]-P_A_R[[#This Row],[19+]]</f>
        <v>6.2499999999999778E-3</v>
      </c>
      <c r="BO106" s="5">
        <f>P_A_R[[#This Row],[19+]]-P_A_R[[#This Row],[20+]]</f>
        <v>8.5000000000000631E-3</v>
      </c>
      <c r="BP106" s="5">
        <f>P_A_R[[#This Row],[20+]]-P_A_R[[#This Row],[21+]]</f>
        <v>9.5800000000000329E-3</v>
      </c>
      <c r="BQ106" s="5">
        <f>P_A_R[[#This Row],[21+]]-P_A_R[[#This Row],[22+]]</f>
        <v>1.1539999999999995E-2</v>
      </c>
      <c r="BR106" s="5">
        <f>P_A_R[[#This Row],[22+]]-P_A_R[[#This Row],[23+]]</f>
        <v>1.5100000000000002E-2</v>
      </c>
      <c r="BS106" s="5">
        <f>P_A_R[[#This Row],[23+]]-P_A_R[[#This Row],[24+]]</f>
        <v>1.635999999999993E-2</v>
      </c>
      <c r="BT106" s="5">
        <f>P_A_R[[#This Row],[24+]]-P_A_R[[#This Row],[25+]]</f>
        <v>1.8979999999999997E-2</v>
      </c>
      <c r="BU106" s="5">
        <f>P_A_R[[#This Row],[25+]]-P_A_R[[#This Row],[26+]]</f>
        <v>2.1750000000000047E-2</v>
      </c>
      <c r="BV106" s="5">
        <f>P_A_R[[#This Row],[26+]]-P_A_R[[#This Row],[27+]]</f>
        <v>2.7009999999999978E-2</v>
      </c>
      <c r="BW106" s="5">
        <f>P_A_R[[#This Row],[27+]]-P_A_R[[#This Row],[28+]]</f>
        <v>2.7810000000000001E-2</v>
      </c>
      <c r="BX106" s="5">
        <f>P_A_R[[#This Row],[28+]]-P_A_R[[#This Row],[29+]]</f>
        <v>3.069999999999995E-2</v>
      </c>
      <c r="BY106" s="5">
        <f>P_A_R[[#This Row],[29+]]-P_A_R[[#This Row],[30+]]</f>
        <v>3.349000000000002E-2</v>
      </c>
      <c r="BZ106" s="5">
        <f>P_A_R[[#This Row],[30+]]-P_A_R[[#This Row],[31+]]</f>
        <v>3.9490000000000025E-2</v>
      </c>
      <c r="CA106" s="5">
        <f>P_A_R[[#This Row],[31+]]-P_A_R[[#This Row],[32+]]</f>
        <v>3.8619999999999988E-2</v>
      </c>
      <c r="CB106" s="5">
        <f>P_A_R[[#This Row],[32+]]-P_A_R[[#This Row],[33+]]</f>
        <v>4.0569999999999995E-2</v>
      </c>
      <c r="CC106" s="5">
        <f>P_A_R[[#This Row],[33+]]-P_A_R[[#This Row],[34+]]</f>
        <v>4.2120000000000046E-2</v>
      </c>
      <c r="CD106" s="5">
        <f>P_A_R[[#This Row],[34+]]-P_A_R[[#This Row],[35+]]</f>
        <v>4.7150000000000025E-2</v>
      </c>
      <c r="CE106" s="5">
        <f>P_A_R[[#This Row],[35+]]-P_A_R[[#This Row],[36+]]</f>
        <v>4.379999999999995E-2</v>
      </c>
      <c r="CF106" s="5">
        <f>P_A_R[[#This Row],[36+]]-P_A_R[[#This Row],[37+]]</f>
        <v>4.3800000000000006E-2</v>
      </c>
      <c r="CG106" s="5">
        <f>P_A_R[[#This Row],[37+]]-P_A_R[[#This Row],[38+]]</f>
        <v>4.714999999999997E-2</v>
      </c>
      <c r="CH106" s="5">
        <f>P_A_R[[#This Row],[38+]]-P_A_R[[#This Row],[39+]]</f>
        <v>4.2120000000000046E-2</v>
      </c>
      <c r="CI106" s="5">
        <f>P_A_R[[#This Row],[39+]]-P_A_R[[#This Row],[40+]]</f>
        <v>4.0569999999999995E-2</v>
      </c>
      <c r="CJ106" s="5">
        <f>P_A_R[[#This Row],[40+]]-P_A_R[[#This Row],[41+]]</f>
        <v>3.8619999999999988E-2</v>
      </c>
      <c r="CK106" s="5">
        <f>P_A_R[[#This Row],[41+]]-P_A_R[[#This Row],[42+]]</f>
        <v>3.9489999999999997E-2</v>
      </c>
      <c r="CL106" s="5">
        <f>P_A_R[[#This Row],[42+]]-P_A_R[[#This Row],[43+]]</f>
        <v>3.3489999999999992E-2</v>
      </c>
      <c r="CM106" s="5">
        <f>P_A_R[[#This Row],[43+]]-P_A_R[[#This Row],[44+]]</f>
        <v>3.0700000000000005E-2</v>
      </c>
      <c r="CN106" s="5">
        <f>P_A_R[[#This Row],[44+]]-P_A_R[[#This Row],[45+]]</f>
        <v>2.7810000000000001E-2</v>
      </c>
      <c r="CO106" s="5">
        <f>P_A_R[[#This Row],[45+]]-P_A_R[[#This Row],[46+]]</f>
        <v>2.7010000000000006E-2</v>
      </c>
      <c r="CP106" s="5">
        <f>P_A_R[[#This Row],[46+]]-P_A_R[[#This Row],[47+]]</f>
        <v>2.1749999999999992E-2</v>
      </c>
      <c r="CQ106" s="5">
        <f>P_A_R[[#This Row],[47+]]-P_A_R[[#This Row],[48+]]</f>
        <v>1.8979999999999997E-2</v>
      </c>
      <c r="CR106" s="5">
        <f>P_A_R[[#This Row],[48+]]-P_A_R[[#This Row],[49+]]</f>
        <v>1.636E-2</v>
      </c>
      <c r="CS106" s="5">
        <f>P_A_R[[#This Row],[49+]]-P_A_R[[#This Row],[50+]]</f>
        <v>1.5100000000000009E-2</v>
      </c>
      <c r="CT106" s="5">
        <f>P_A_R[[#This Row],[50+]]-P_A_R[[#This Row],[51+]]</f>
        <v>1.1539999999999995E-2</v>
      </c>
      <c r="CU106" s="5">
        <f>P_A_R[[#This Row],[51+]]-P_A_R[[#This Row],[52+]]</f>
        <v>9.5800000000000052E-3</v>
      </c>
      <c r="CV106" s="5">
        <f>P_A_R[[#This Row],[52+]]-P_A_R[[#This Row],[53+]]</f>
        <v>8.4999999999999971E-3</v>
      </c>
      <c r="CW106" s="5">
        <f>P_A_R[[#This Row],[53+]]-P_A_R[[#This Row],[54+]]</f>
        <v>6.2499999999999986E-3</v>
      </c>
      <c r="CX106" s="5">
        <f>P_A_R[[#This Row],[54+]]-P_A_R[[#This Row],[55+]]</f>
        <v>5.000000000000001E-3</v>
      </c>
      <c r="CY106" s="5">
        <f>P_A_R[[#This Row],[55+]]-P_A_R[[#This Row],[56+]]</f>
        <v>3.96E-3</v>
      </c>
      <c r="CZ106" s="5">
        <f>P_A_R[[#This Row],[56+]]-P_A_R[[#This Row],[57+]]</f>
        <v>3.3299999999999996E-3</v>
      </c>
      <c r="DA106" s="5">
        <f>P_A_R[[#This Row],[57+]]-P_A_R[[#This Row],[58+]]</f>
        <v>2.32E-3</v>
      </c>
      <c r="DB106" s="5">
        <f>P_A_R[[#This Row],[58+]]-P_A_R[[#This Row],[59+]]</f>
        <v>1.7700000000000007E-3</v>
      </c>
    </row>
    <row r="107" spans="1:106" x14ac:dyDescent="0.25">
      <c r="A107" s="10">
        <v>22400721</v>
      </c>
      <c r="B107" s="13" t="s">
        <v>83</v>
      </c>
      <c r="C107" s="13" t="s">
        <v>76</v>
      </c>
      <c r="D107" s="11">
        <v>0.8125</v>
      </c>
      <c r="E107" s="9" t="str">
        <f>HYPERLINK("https://www.nba.com/stats/player/1631170/boxscores-traditional", "Jaime Jaquez Jr.")</f>
        <v>Jaime Jaquez Jr.</v>
      </c>
      <c r="F107">
        <v>17.8</v>
      </c>
      <c r="G107" s="4">
        <v>2.7130000000000001</v>
      </c>
      <c r="H107" s="3">
        <v>0.99800999999999995</v>
      </c>
      <c r="I107" s="3">
        <v>0.99395999999999995</v>
      </c>
      <c r="J107" s="3">
        <v>0.98382000000000003</v>
      </c>
      <c r="K107" s="3">
        <v>0.96164000000000005</v>
      </c>
      <c r="L107" s="3">
        <v>0.91923999999999995</v>
      </c>
      <c r="M107" s="3">
        <v>0.84848999999999997</v>
      </c>
      <c r="N107" s="3">
        <v>0.74536999999999998</v>
      </c>
      <c r="O107" s="3">
        <v>0.61409000000000002</v>
      </c>
      <c r="P107" s="3">
        <v>0.47210000000000002</v>
      </c>
      <c r="Q107" s="3">
        <v>0.32996999999999999</v>
      </c>
      <c r="R107" s="3">
        <v>0.20896999999999999</v>
      </c>
      <c r="S107" s="3">
        <v>0.11899999999999999</v>
      </c>
      <c r="T107" s="3">
        <v>6.0569999999999999E-2</v>
      </c>
      <c r="U107" s="3">
        <v>2.743E-2</v>
      </c>
      <c r="V107" s="3">
        <v>1.1010000000000001E-2</v>
      </c>
      <c r="W107" s="3">
        <v>4.0200000000000001E-3</v>
      </c>
      <c r="X107" s="3">
        <v>1.2600000000000001E-3</v>
      </c>
      <c r="Y107" s="3">
        <v>3.5E-4</v>
      </c>
      <c r="Z107" s="3">
        <v>8.0000000000000007E-5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5">
        <f>P_A_R[[#This Row],[10+]]-P_A_R[[#This Row],[11+]]</f>
        <v>4.049999999999998E-3</v>
      </c>
      <c r="BG107" s="5">
        <f>P_A_R[[#This Row],[11+]]-P_A_R[[#This Row],[12+]]</f>
        <v>1.0139999999999927E-2</v>
      </c>
      <c r="BH107" s="5">
        <f>P_A_R[[#This Row],[12+]]-P_A_R[[#This Row],[13+]]</f>
        <v>2.2179999999999978E-2</v>
      </c>
      <c r="BI107" s="5">
        <f>P_A_R[[#This Row],[13+]]-P_A_R[[#This Row],[14+]]</f>
        <v>4.2400000000000104E-2</v>
      </c>
      <c r="BJ107" s="5">
        <f>P_A_R[[#This Row],[14+]]-P_A_R[[#This Row],[15+]]</f>
        <v>7.074999999999998E-2</v>
      </c>
      <c r="BK107" s="5">
        <f>P_A_R[[#This Row],[15+]]-P_A_R[[#This Row],[16+]]</f>
        <v>0.10311999999999999</v>
      </c>
      <c r="BL107" s="5">
        <f>P_A_R[[#This Row],[16+]]-P_A_R[[#This Row],[17+]]</f>
        <v>0.13127999999999995</v>
      </c>
      <c r="BM107" s="5">
        <f>P_A_R[[#This Row],[17+]]-P_A_R[[#This Row],[18+]]</f>
        <v>0.14199000000000001</v>
      </c>
      <c r="BN107" s="5">
        <f>P_A_R[[#This Row],[18+]]-P_A_R[[#This Row],[19+]]</f>
        <v>0.14213000000000003</v>
      </c>
      <c r="BO107" s="5">
        <f>P_A_R[[#This Row],[19+]]-P_A_R[[#This Row],[20+]]</f>
        <v>0.121</v>
      </c>
      <c r="BP107" s="5">
        <f>P_A_R[[#This Row],[20+]]-P_A_R[[#This Row],[21+]]</f>
        <v>8.9969999999999994E-2</v>
      </c>
      <c r="BQ107" s="5">
        <f>P_A_R[[#This Row],[21+]]-P_A_R[[#This Row],[22+]]</f>
        <v>5.8429999999999996E-2</v>
      </c>
      <c r="BR107" s="5">
        <f>P_A_R[[#This Row],[22+]]-P_A_R[[#This Row],[23+]]</f>
        <v>3.3140000000000003E-2</v>
      </c>
      <c r="BS107" s="5">
        <f>P_A_R[[#This Row],[23+]]-P_A_R[[#This Row],[24+]]</f>
        <v>1.6419999999999997E-2</v>
      </c>
      <c r="BT107" s="5">
        <f>P_A_R[[#This Row],[24+]]-P_A_R[[#This Row],[25+]]</f>
        <v>6.9900000000000006E-3</v>
      </c>
      <c r="BU107" s="5">
        <f>P_A_R[[#This Row],[25+]]-P_A_R[[#This Row],[26+]]</f>
        <v>2.7600000000000003E-3</v>
      </c>
      <c r="BV107" s="5">
        <f>P_A_R[[#This Row],[26+]]-P_A_R[[#This Row],[27+]]</f>
        <v>9.1E-4</v>
      </c>
      <c r="BW107" s="5">
        <f>P_A_R[[#This Row],[27+]]-P_A_R[[#This Row],[28+]]</f>
        <v>2.7E-4</v>
      </c>
      <c r="BX107" s="5">
        <f>P_A_R[[#This Row],[28+]]-P_A_R[[#This Row],[29+]]</f>
        <v>8.0000000000000007E-5</v>
      </c>
      <c r="BY107" s="5">
        <f>P_A_R[[#This Row],[29+]]-P_A_R[[#This Row],[30+]]</f>
        <v>0</v>
      </c>
      <c r="BZ107" s="5">
        <f>P_A_R[[#This Row],[30+]]-P_A_R[[#This Row],[31+]]</f>
        <v>0</v>
      </c>
      <c r="CA107" s="5">
        <f>P_A_R[[#This Row],[31+]]-P_A_R[[#This Row],[32+]]</f>
        <v>0</v>
      </c>
      <c r="CB107" s="5">
        <f>P_A_R[[#This Row],[32+]]-P_A_R[[#This Row],[33+]]</f>
        <v>0</v>
      </c>
      <c r="CC107" s="5">
        <f>P_A_R[[#This Row],[33+]]-P_A_R[[#This Row],[34+]]</f>
        <v>0</v>
      </c>
      <c r="CD107" s="5">
        <f>P_A_R[[#This Row],[34+]]-P_A_R[[#This Row],[35+]]</f>
        <v>0</v>
      </c>
      <c r="CE107" s="5">
        <f>P_A_R[[#This Row],[35+]]-P_A_R[[#This Row],[36+]]</f>
        <v>0</v>
      </c>
      <c r="CF107" s="5">
        <f>P_A_R[[#This Row],[36+]]-P_A_R[[#This Row],[37+]]</f>
        <v>0</v>
      </c>
      <c r="CG107" s="5">
        <f>P_A_R[[#This Row],[37+]]-P_A_R[[#This Row],[38+]]</f>
        <v>0</v>
      </c>
      <c r="CH107" s="5">
        <f>P_A_R[[#This Row],[38+]]-P_A_R[[#This Row],[39+]]</f>
        <v>0</v>
      </c>
      <c r="CI107" s="5">
        <f>P_A_R[[#This Row],[39+]]-P_A_R[[#This Row],[40+]]</f>
        <v>0</v>
      </c>
      <c r="CJ107" s="5">
        <f>P_A_R[[#This Row],[40+]]-P_A_R[[#This Row],[41+]]</f>
        <v>0</v>
      </c>
      <c r="CK107" s="5">
        <f>P_A_R[[#This Row],[41+]]-P_A_R[[#This Row],[42+]]</f>
        <v>0</v>
      </c>
      <c r="CL107" s="5">
        <f>P_A_R[[#This Row],[42+]]-P_A_R[[#This Row],[43+]]</f>
        <v>0</v>
      </c>
      <c r="CM107" s="5">
        <f>P_A_R[[#This Row],[43+]]-P_A_R[[#This Row],[44+]]</f>
        <v>0</v>
      </c>
      <c r="CN107" s="5">
        <f>P_A_R[[#This Row],[44+]]-P_A_R[[#This Row],[45+]]</f>
        <v>0</v>
      </c>
      <c r="CO107" s="5">
        <f>P_A_R[[#This Row],[45+]]-P_A_R[[#This Row],[46+]]</f>
        <v>0</v>
      </c>
      <c r="CP107" s="5">
        <f>P_A_R[[#This Row],[46+]]-P_A_R[[#This Row],[47+]]</f>
        <v>0</v>
      </c>
      <c r="CQ107" s="5">
        <f>P_A_R[[#This Row],[47+]]-P_A_R[[#This Row],[48+]]</f>
        <v>0</v>
      </c>
      <c r="CR107" s="5">
        <f>P_A_R[[#This Row],[48+]]-P_A_R[[#This Row],[49+]]</f>
        <v>0</v>
      </c>
      <c r="CS107" s="5">
        <f>P_A_R[[#This Row],[49+]]-P_A_R[[#This Row],[50+]]</f>
        <v>0</v>
      </c>
      <c r="CT107" s="5">
        <f>P_A_R[[#This Row],[50+]]-P_A_R[[#This Row],[51+]]</f>
        <v>0</v>
      </c>
      <c r="CU107" s="5">
        <f>P_A_R[[#This Row],[51+]]-P_A_R[[#This Row],[52+]]</f>
        <v>0</v>
      </c>
      <c r="CV107" s="5">
        <f>P_A_R[[#This Row],[52+]]-P_A_R[[#This Row],[53+]]</f>
        <v>0</v>
      </c>
      <c r="CW107" s="5">
        <f>P_A_R[[#This Row],[53+]]-P_A_R[[#This Row],[54+]]</f>
        <v>0</v>
      </c>
      <c r="CX107" s="5">
        <f>P_A_R[[#This Row],[54+]]-P_A_R[[#This Row],[55+]]</f>
        <v>0</v>
      </c>
      <c r="CY107" s="5">
        <f>P_A_R[[#This Row],[55+]]-P_A_R[[#This Row],[56+]]</f>
        <v>0</v>
      </c>
      <c r="CZ107" s="5">
        <f>P_A_R[[#This Row],[56+]]-P_A_R[[#This Row],[57+]]</f>
        <v>0</v>
      </c>
      <c r="DA107" s="5">
        <f>P_A_R[[#This Row],[57+]]-P_A_R[[#This Row],[58+]]</f>
        <v>0</v>
      </c>
      <c r="DB107" s="5">
        <f>P_A_R[[#This Row],[58+]]-P_A_R[[#This Row],[59+]]</f>
        <v>0</v>
      </c>
    </row>
    <row r="108" spans="1:106" x14ac:dyDescent="0.25">
      <c r="A108" s="10">
        <v>22400721</v>
      </c>
      <c r="B108" s="13" t="s">
        <v>83</v>
      </c>
      <c r="C108" s="13" t="s">
        <v>76</v>
      </c>
      <c r="D108" s="11">
        <v>0.8125</v>
      </c>
      <c r="E108" s="9" t="str">
        <f>HYPERLINK("https://www.nba.com/stats/player/202710/boxscores-traditional", "Jimmy Butler")</f>
        <v>Jimmy Butler</v>
      </c>
      <c r="F108">
        <v>19.2</v>
      </c>
      <c r="G108" s="4">
        <v>4.1180000000000003</v>
      </c>
      <c r="H108" s="3">
        <v>0.98712999999999995</v>
      </c>
      <c r="I108" s="3">
        <v>0.97670000000000001</v>
      </c>
      <c r="J108" s="3">
        <v>0.95994000000000002</v>
      </c>
      <c r="K108" s="3">
        <v>0.93447999999999998</v>
      </c>
      <c r="L108" s="3">
        <v>0.89617000000000002</v>
      </c>
      <c r="M108" s="3">
        <v>0.84614</v>
      </c>
      <c r="N108" s="3">
        <v>0.7823</v>
      </c>
      <c r="O108" s="3">
        <v>0.70194000000000001</v>
      </c>
      <c r="P108" s="3">
        <v>0.61409000000000002</v>
      </c>
      <c r="Q108" s="3">
        <v>0.51993999999999996</v>
      </c>
      <c r="R108" s="3">
        <v>0.42465000000000003</v>
      </c>
      <c r="S108" s="3">
        <v>0.32996999999999999</v>
      </c>
      <c r="T108" s="3">
        <v>0.24825</v>
      </c>
      <c r="U108" s="3">
        <v>0.17879</v>
      </c>
      <c r="V108" s="3">
        <v>0.121</v>
      </c>
      <c r="W108" s="3">
        <v>7.9269999999999993E-2</v>
      </c>
      <c r="X108" s="3">
        <v>4.947E-2</v>
      </c>
      <c r="Y108" s="3">
        <v>2.938E-2</v>
      </c>
      <c r="Z108" s="3">
        <v>1.618E-2</v>
      </c>
      <c r="AA108" s="3">
        <v>8.6599999999999993E-3</v>
      </c>
      <c r="AB108" s="3">
        <v>4.4000000000000003E-3</v>
      </c>
      <c r="AC108" s="3">
        <v>2.0500000000000002E-3</v>
      </c>
      <c r="AD108" s="3">
        <v>9.3999999999999997E-4</v>
      </c>
      <c r="AE108" s="3">
        <v>4.0000000000000002E-4</v>
      </c>
      <c r="AF108" s="3">
        <v>1.7000000000000001E-4</v>
      </c>
      <c r="AG108" s="3">
        <v>6.0000000000000002E-5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5">
        <f>P_A_R[[#This Row],[10+]]-P_A_R[[#This Row],[11+]]</f>
        <v>1.0429999999999939E-2</v>
      </c>
      <c r="BG108" s="5">
        <f>P_A_R[[#This Row],[11+]]-P_A_R[[#This Row],[12+]]</f>
        <v>1.6759999999999997E-2</v>
      </c>
      <c r="BH108" s="5">
        <f>P_A_R[[#This Row],[12+]]-P_A_R[[#This Row],[13+]]</f>
        <v>2.5460000000000038E-2</v>
      </c>
      <c r="BI108" s="5">
        <f>P_A_R[[#This Row],[13+]]-P_A_R[[#This Row],[14+]]</f>
        <v>3.8309999999999955E-2</v>
      </c>
      <c r="BJ108" s="5">
        <f>P_A_R[[#This Row],[14+]]-P_A_R[[#This Row],[15+]]</f>
        <v>5.0030000000000019E-2</v>
      </c>
      <c r="BK108" s="5">
        <f>P_A_R[[#This Row],[15+]]-P_A_R[[#This Row],[16+]]</f>
        <v>6.3840000000000008E-2</v>
      </c>
      <c r="BL108" s="5">
        <f>P_A_R[[#This Row],[16+]]-P_A_R[[#This Row],[17+]]</f>
        <v>8.0359999999999987E-2</v>
      </c>
      <c r="BM108" s="5">
        <f>P_A_R[[#This Row],[17+]]-P_A_R[[#This Row],[18+]]</f>
        <v>8.7849999999999984E-2</v>
      </c>
      <c r="BN108" s="5">
        <f>P_A_R[[#This Row],[18+]]-P_A_R[[#This Row],[19+]]</f>
        <v>9.4150000000000067E-2</v>
      </c>
      <c r="BO108" s="5">
        <f>P_A_R[[#This Row],[19+]]-P_A_R[[#This Row],[20+]]</f>
        <v>9.528999999999993E-2</v>
      </c>
      <c r="BP108" s="5">
        <f>P_A_R[[#This Row],[20+]]-P_A_R[[#This Row],[21+]]</f>
        <v>9.4680000000000042E-2</v>
      </c>
      <c r="BQ108" s="5">
        <f>P_A_R[[#This Row],[21+]]-P_A_R[[#This Row],[22+]]</f>
        <v>8.1719999999999987E-2</v>
      </c>
      <c r="BR108" s="5">
        <f>P_A_R[[#This Row],[22+]]-P_A_R[[#This Row],[23+]]</f>
        <v>6.9459999999999994E-2</v>
      </c>
      <c r="BS108" s="5">
        <f>P_A_R[[#This Row],[23+]]-P_A_R[[#This Row],[24+]]</f>
        <v>5.7790000000000008E-2</v>
      </c>
      <c r="BT108" s="5">
        <f>P_A_R[[#This Row],[24+]]-P_A_R[[#This Row],[25+]]</f>
        <v>4.1730000000000003E-2</v>
      </c>
      <c r="BU108" s="5">
        <f>P_A_R[[#This Row],[25+]]-P_A_R[[#This Row],[26+]]</f>
        <v>2.9799999999999993E-2</v>
      </c>
      <c r="BV108" s="5">
        <f>P_A_R[[#This Row],[26+]]-P_A_R[[#This Row],[27+]]</f>
        <v>2.009E-2</v>
      </c>
      <c r="BW108" s="5">
        <f>P_A_R[[#This Row],[27+]]-P_A_R[[#This Row],[28+]]</f>
        <v>1.32E-2</v>
      </c>
      <c r="BX108" s="5">
        <f>P_A_R[[#This Row],[28+]]-P_A_R[[#This Row],[29+]]</f>
        <v>7.5200000000000006E-3</v>
      </c>
      <c r="BY108" s="5">
        <f>P_A_R[[#This Row],[29+]]-P_A_R[[#This Row],[30+]]</f>
        <v>4.259999999999999E-3</v>
      </c>
      <c r="BZ108" s="5">
        <f>P_A_R[[#This Row],[30+]]-P_A_R[[#This Row],[31+]]</f>
        <v>2.3500000000000001E-3</v>
      </c>
      <c r="CA108" s="5">
        <f>P_A_R[[#This Row],[31+]]-P_A_R[[#This Row],[32+]]</f>
        <v>1.1100000000000003E-3</v>
      </c>
      <c r="CB108" s="5">
        <f>P_A_R[[#This Row],[32+]]-P_A_R[[#This Row],[33+]]</f>
        <v>5.399999999999999E-4</v>
      </c>
      <c r="CC108" s="5">
        <f>P_A_R[[#This Row],[33+]]-P_A_R[[#This Row],[34+]]</f>
        <v>2.3000000000000001E-4</v>
      </c>
      <c r="CD108" s="5">
        <f>P_A_R[[#This Row],[34+]]-P_A_R[[#This Row],[35+]]</f>
        <v>1.1000000000000002E-4</v>
      </c>
      <c r="CE108" s="5">
        <f>P_A_R[[#This Row],[35+]]-P_A_R[[#This Row],[36+]]</f>
        <v>6.0000000000000002E-5</v>
      </c>
      <c r="CF108" s="5">
        <f>P_A_R[[#This Row],[36+]]-P_A_R[[#This Row],[37+]]</f>
        <v>0</v>
      </c>
      <c r="CG108" s="5">
        <f>P_A_R[[#This Row],[37+]]-P_A_R[[#This Row],[38+]]</f>
        <v>0</v>
      </c>
      <c r="CH108" s="5">
        <f>P_A_R[[#This Row],[38+]]-P_A_R[[#This Row],[39+]]</f>
        <v>0</v>
      </c>
      <c r="CI108" s="5">
        <f>P_A_R[[#This Row],[39+]]-P_A_R[[#This Row],[40+]]</f>
        <v>0</v>
      </c>
      <c r="CJ108" s="5">
        <f>P_A_R[[#This Row],[40+]]-P_A_R[[#This Row],[41+]]</f>
        <v>0</v>
      </c>
      <c r="CK108" s="5">
        <f>P_A_R[[#This Row],[41+]]-P_A_R[[#This Row],[42+]]</f>
        <v>0</v>
      </c>
      <c r="CL108" s="5">
        <f>P_A_R[[#This Row],[42+]]-P_A_R[[#This Row],[43+]]</f>
        <v>0</v>
      </c>
      <c r="CM108" s="5">
        <f>P_A_R[[#This Row],[43+]]-P_A_R[[#This Row],[44+]]</f>
        <v>0</v>
      </c>
      <c r="CN108" s="5">
        <f>P_A_R[[#This Row],[44+]]-P_A_R[[#This Row],[45+]]</f>
        <v>0</v>
      </c>
      <c r="CO108" s="5">
        <f>P_A_R[[#This Row],[45+]]-P_A_R[[#This Row],[46+]]</f>
        <v>0</v>
      </c>
      <c r="CP108" s="5">
        <f>P_A_R[[#This Row],[46+]]-P_A_R[[#This Row],[47+]]</f>
        <v>0</v>
      </c>
      <c r="CQ108" s="5">
        <f>P_A_R[[#This Row],[47+]]-P_A_R[[#This Row],[48+]]</f>
        <v>0</v>
      </c>
      <c r="CR108" s="5">
        <f>P_A_R[[#This Row],[48+]]-P_A_R[[#This Row],[49+]]</f>
        <v>0</v>
      </c>
      <c r="CS108" s="5">
        <f>P_A_R[[#This Row],[49+]]-P_A_R[[#This Row],[50+]]</f>
        <v>0</v>
      </c>
      <c r="CT108" s="5">
        <f>P_A_R[[#This Row],[50+]]-P_A_R[[#This Row],[51+]]</f>
        <v>0</v>
      </c>
      <c r="CU108" s="5">
        <f>P_A_R[[#This Row],[51+]]-P_A_R[[#This Row],[52+]]</f>
        <v>0</v>
      </c>
      <c r="CV108" s="5">
        <f>P_A_R[[#This Row],[52+]]-P_A_R[[#This Row],[53+]]</f>
        <v>0</v>
      </c>
      <c r="CW108" s="5">
        <f>P_A_R[[#This Row],[53+]]-P_A_R[[#This Row],[54+]]</f>
        <v>0</v>
      </c>
      <c r="CX108" s="5">
        <f>P_A_R[[#This Row],[54+]]-P_A_R[[#This Row],[55+]]</f>
        <v>0</v>
      </c>
      <c r="CY108" s="5">
        <f>P_A_R[[#This Row],[55+]]-P_A_R[[#This Row],[56+]]</f>
        <v>0</v>
      </c>
      <c r="CZ108" s="5">
        <f>P_A_R[[#This Row],[56+]]-P_A_R[[#This Row],[57+]]</f>
        <v>0</v>
      </c>
      <c r="DA108" s="5">
        <f>P_A_R[[#This Row],[57+]]-P_A_R[[#This Row],[58+]]</f>
        <v>0</v>
      </c>
      <c r="DB108" s="5">
        <f>P_A_R[[#This Row],[58+]]-P_A_R[[#This Row],[59+]]</f>
        <v>0</v>
      </c>
    </row>
    <row r="109" spans="1:106" x14ac:dyDescent="0.25">
      <c r="A109" s="10">
        <v>22400721</v>
      </c>
      <c r="B109" s="13" t="s">
        <v>83</v>
      </c>
      <c r="C109" s="13" t="s">
        <v>76</v>
      </c>
      <c r="D109" s="11">
        <v>0.8125</v>
      </c>
      <c r="E109" s="9" t="str">
        <f>HYPERLINK("https://www.nba.com/stats/player/1629130/boxscores-traditional", "Duncan Robinson")</f>
        <v>Duncan Robinson</v>
      </c>
      <c r="F109">
        <v>17.8</v>
      </c>
      <c r="G109" s="4">
        <v>4.4000000000000004</v>
      </c>
      <c r="H109" s="3">
        <v>0.96164000000000005</v>
      </c>
      <c r="I109" s="3">
        <v>0.93942999999999999</v>
      </c>
      <c r="J109" s="3">
        <v>0.90658000000000005</v>
      </c>
      <c r="K109" s="3">
        <v>0.86214000000000002</v>
      </c>
      <c r="L109" s="3">
        <v>0.80510999999999999</v>
      </c>
      <c r="M109" s="3">
        <v>0.73890999999999996</v>
      </c>
      <c r="N109" s="3">
        <v>0.65910000000000002</v>
      </c>
      <c r="O109" s="3">
        <v>0.57142000000000004</v>
      </c>
      <c r="P109" s="3">
        <v>0.48005999999999999</v>
      </c>
      <c r="Q109" s="3">
        <v>0.39357999999999999</v>
      </c>
      <c r="R109" s="3">
        <v>0.30853999999999998</v>
      </c>
      <c r="S109" s="3">
        <v>0.23269999999999999</v>
      </c>
      <c r="T109" s="3">
        <v>0.17105999999999999</v>
      </c>
      <c r="U109" s="3">
        <v>0.11899999999999999</v>
      </c>
      <c r="V109" s="3">
        <v>7.9269999999999993E-2</v>
      </c>
      <c r="W109" s="3">
        <v>5.0500000000000003E-2</v>
      </c>
      <c r="X109" s="3">
        <v>3.1440000000000003E-2</v>
      </c>
      <c r="Y109" s="3">
        <v>1.831E-2</v>
      </c>
      <c r="Z109" s="3">
        <v>1.017E-2</v>
      </c>
      <c r="AA109" s="3">
        <v>5.3899999999999998E-3</v>
      </c>
      <c r="AB109" s="3">
        <v>2.8E-3</v>
      </c>
      <c r="AC109" s="3">
        <v>1.3500000000000001E-3</v>
      </c>
      <c r="AD109" s="3">
        <v>6.2E-4</v>
      </c>
      <c r="AE109" s="3">
        <v>2.7999999999999998E-4</v>
      </c>
      <c r="AF109" s="3">
        <v>1.2E-4</v>
      </c>
      <c r="AG109" s="3">
        <v>5.0000000000000002E-5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5">
        <f>P_A_R[[#This Row],[10+]]-P_A_R[[#This Row],[11+]]</f>
        <v>2.2210000000000063E-2</v>
      </c>
      <c r="BG109" s="5">
        <f>P_A_R[[#This Row],[11+]]-P_A_R[[#This Row],[12+]]</f>
        <v>3.2849999999999935E-2</v>
      </c>
      <c r="BH109" s="5">
        <f>P_A_R[[#This Row],[12+]]-P_A_R[[#This Row],[13+]]</f>
        <v>4.4440000000000035E-2</v>
      </c>
      <c r="BI109" s="5">
        <f>P_A_R[[#This Row],[13+]]-P_A_R[[#This Row],[14+]]</f>
        <v>5.7030000000000025E-2</v>
      </c>
      <c r="BJ109" s="5">
        <f>P_A_R[[#This Row],[14+]]-P_A_R[[#This Row],[15+]]</f>
        <v>6.6200000000000037E-2</v>
      </c>
      <c r="BK109" s="5">
        <f>P_A_R[[#This Row],[15+]]-P_A_R[[#This Row],[16+]]</f>
        <v>7.9809999999999937E-2</v>
      </c>
      <c r="BL109" s="5">
        <f>P_A_R[[#This Row],[16+]]-P_A_R[[#This Row],[17+]]</f>
        <v>8.767999999999998E-2</v>
      </c>
      <c r="BM109" s="5">
        <f>P_A_R[[#This Row],[17+]]-P_A_R[[#This Row],[18+]]</f>
        <v>9.1360000000000052E-2</v>
      </c>
      <c r="BN109" s="5">
        <f>P_A_R[[#This Row],[18+]]-P_A_R[[#This Row],[19+]]</f>
        <v>8.6480000000000001E-2</v>
      </c>
      <c r="BO109" s="5">
        <f>P_A_R[[#This Row],[19+]]-P_A_R[[#This Row],[20+]]</f>
        <v>8.5040000000000004E-2</v>
      </c>
      <c r="BP109" s="5">
        <f>P_A_R[[#This Row],[20+]]-P_A_R[[#This Row],[21+]]</f>
        <v>7.5839999999999991E-2</v>
      </c>
      <c r="BQ109" s="5">
        <f>P_A_R[[#This Row],[21+]]-P_A_R[[#This Row],[22+]]</f>
        <v>6.164E-2</v>
      </c>
      <c r="BR109" s="5">
        <f>P_A_R[[#This Row],[22+]]-P_A_R[[#This Row],[23+]]</f>
        <v>5.2059999999999995E-2</v>
      </c>
      <c r="BS109" s="5">
        <f>P_A_R[[#This Row],[23+]]-P_A_R[[#This Row],[24+]]</f>
        <v>3.9730000000000001E-2</v>
      </c>
      <c r="BT109" s="5">
        <f>P_A_R[[#This Row],[24+]]-P_A_R[[#This Row],[25+]]</f>
        <v>2.876999999999999E-2</v>
      </c>
      <c r="BU109" s="5">
        <f>P_A_R[[#This Row],[25+]]-P_A_R[[#This Row],[26+]]</f>
        <v>1.9060000000000001E-2</v>
      </c>
      <c r="BV109" s="5">
        <f>P_A_R[[#This Row],[26+]]-P_A_R[[#This Row],[27+]]</f>
        <v>1.3130000000000003E-2</v>
      </c>
      <c r="BW109" s="5">
        <f>P_A_R[[#This Row],[27+]]-P_A_R[[#This Row],[28+]]</f>
        <v>8.1399999999999997E-3</v>
      </c>
      <c r="BX109" s="5">
        <f>P_A_R[[#This Row],[28+]]-P_A_R[[#This Row],[29+]]</f>
        <v>4.7800000000000004E-3</v>
      </c>
      <c r="BY109" s="5">
        <f>P_A_R[[#This Row],[29+]]-P_A_R[[#This Row],[30+]]</f>
        <v>2.5899999999999999E-3</v>
      </c>
      <c r="BZ109" s="5">
        <f>P_A_R[[#This Row],[30+]]-P_A_R[[#This Row],[31+]]</f>
        <v>1.4499999999999999E-3</v>
      </c>
      <c r="CA109" s="5">
        <f>P_A_R[[#This Row],[31+]]-P_A_R[[#This Row],[32+]]</f>
        <v>7.3000000000000007E-4</v>
      </c>
      <c r="CB109" s="5">
        <f>P_A_R[[#This Row],[32+]]-P_A_R[[#This Row],[33+]]</f>
        <v>3.4000000000000002E-4</v>
      </c>
      <c r="CC109" s="5">
        <f>P_A_R[[#This Row],[33+]]-P_A_R[[#This Row],[34+]]</f>
        <v>1.5999999999999999E-4</v>
      </c>
      <c r="CD109" s="5">
        <f>P_A_R[[#This Row],[34+]]-P_A_R[[#This Row],[35+]]</f>
        <v>6.9999999999999994E-5</v>
      </c>
      <c r="CE109" s="5">
        <f>P_A_R[[#This Row],[35+]]-P_A_R[[#This Row],[36+]]</f>
        <v>5.0000000000000002E-5</v>
      </c>
      <c r="CF109" s="5">
        <f>P_A_R[[#This Row],[36+]]-P_A_R[[#This Row],[37+]]</f>
        <v>0</v>
      </c>
      <c r="CG109" s="5">
        <f>P_A_R[[#This Row],[37+]]-P_A_R[[#This Row],[38+]]</f>
        <v>0</v>
      </c>
      <c r="CH109" s="5">
        <f>P_A_R[[#This Row],[38+]]-P_A_R[[#This Row],[39+]]</f>
        <v>0</v>
      </c>
      <c r="CI109" s="5">
        <f>P_A_R[[#This Row],[39+]]-P_A_R[[#This Row],[40+]]</f>
        <v>0</v>
      </c>
      <c r="CJ109" s="5">
        <f>P_A_R[[#This Row],[40+]]-P_A_R[[#This Row],[41+]]</f>
        <v>0</v>
      </c>
      <c r="CK109" s="5">
        <f>P_A_R[[#This Row],[41+]]-P_A_R[[#This Row],[42+]]</f>
        <v>0</v>
      </c>
      <c r="CL109" s="5">
        <f>P_A_R[[#This Row],[42+]]-P_A_R[[#This Row],[43+]]</f>
        <v>0</v>
      </c>
      <c r="CM109" s="5">
        <f>P_A_R[[#This Row],[43+]]-P_A_R[[#This Row],[44+]]</f>
        <v>0</v>
      </c>
      <c r="CN109" s="5">
        <f>P_A_R[[#This Row],[44+]]-P_A_R[[#This Row],[45+]]</f>
        <v>0</v>
      </c>
      <c r="CO109" s="5">
        <f>P_A_R[[#This Row],[45+]]-P_A_R[[#This Row],[46+]]</f>
        <v>0</v>
      </c>
      <c r="CP109" s="5">
        <f>P_A_R[[#This Row],[46+]]-P_A_R[[#This Row],[47+]]</f>
        <v>0</v>
      </c>
      <c r="CQ109" s="5">
        <f>P_A_R[[#This Row],[47+]]-P_A_R[[#This Row],[48+]]</f>
        <v>0</v>
      </c>
      <c r="CR109" s="5">
        <f>P_A_R[[#This Row],[48+]]-P_A_R[[#This Row],[49+]]</f>
        <v>0</v>
      </c>
      <c r="CS109" s="5">
        <f>P_A_R[[#This Row],[49+]]-P_A_R[[#This Row],[50+]]</f>
        <v>0</v>
      </c>
      <c r="CT109" s="5">
        <f>P_A_R[[#This Row],[50+]]-P_A_R[[#This Row],[51+]]</f>
        <v>0</v>
      </c>
      <c r="CU109" s="5">
        <f>P_A_R[[#This Row],[51+]]-P_A_R[[#This Row],[52+]]</f>
        <v>0</v>
      </c>
      <c r="CV109" s="5">
        <f>P_A_R[[#This Row],[52+]]-P_A_R[[#This Row],[53+]]</f>
        <v>0</v>
      </c>
      <c r="CW109" s="5">
        <f>P_A_R[[#This Row],[53+]]-P_A_R[[#This Row],[54+]]</f>
        <v>0</v>
      </c>
      <c r="CX109" s="5">
        <f>P_A_R[[#This Row],[54+]]-P_A_R[[#This Row],[55+]]</f>
        <v>0</v>
      </c>
      <c r="CY109" s="5">
        <f>P_A_R[[#This Row],[55+]]-P_A_R[[#This Row],[56+]]</f>
        <v>0</v>
      </c>
      <c r="CZ109" s="5">
        <f>P_A_R[[#This Row],[56+]]-P_A_R[[#This Row],[57+]]</f>
        <v>0</v>
      </c>
      <c r="DA109" s="5">
        <f>P_A_R[[#This Row],[57+]]-P_A_R[[#This Row],[58+]]</f>
        <v>0</v>
      </c>
      <c r="DB109" s="5">
        <f>P_A_R[[#This Row],[58+]]-P_A_R[[#This Row],[59+]]</f>
        <v>0</v>
      </c>
    </row>
    <row r="110" spans="1:106" x14ac:dyDescent="0.25">
      <c r="A110" s="10">
        <v>22400721</v>
      </c>
      <c r="B110" s="13" t="s">
        <v>83</v>
      </c>
      <c r="C110" s="13" t="s">
        <v>76</v>
      </c>
      <c r="D110" s="11">
        <v>0.8125</v>
      </c>
      <c r="E110" s="9" t="str">
        <f>HYPERLINK("https://www.nba.com/stats/player/1630696/boxscores-traditional", "Dru Smith")</f>
        <v>Dru Smith</v>
      </c>
      <c r="F110">
        <v>15.6</v>
      </c>
      <c r="G110" s="4">
        <v>3.323</v>
      </c>
      <c r="H110" s="3">
        <v>0.95448999999999995</v>
      </c>
      <c r="I110" s="3">
        <v>0.91620999999999997</v>
      </c>
      <c r="J110" s="3">
        <v>0.85992999999999997</v>
      </c>
      <c r="K110" s="3">
        <v>0.7823</v>
      </c>
      <c r="L110" s="3">
        <v>0.68439000000000005</v>
      </c>
      <c r="M110" s="3">
        <v>0.57142000000000004</v>
      </c>
      <c r="N110" s="3">
        <v>0.45223999999999998</v>
      </c>
      <c r="O110" s="3">
        <v>0.33723999999999998</v>
      </c>
      <c r="P110" s="3">
        <v>0.23576</v>
      </c>
      <c r="Q110" s="3">
        <v>0.15386</v>
      </c>
      <c r="R110" s="3">
        <v>9.3420000000000003E-2</v>
      </c>
      <c r="S110" s="3">
        <v>5.1549999999999999E-2</v>
      </c>
      <c r="T110" s="3">
        <v>2.6800000000000001E-2</v>
      </c>
      <c r="U110" s="3">
        <v>1.2869999999999999E-2</v>
      </c>
      <c r="V110" s="3">
        <v>5.7000000000000002E-3</v>
      </c>
      <c r="W110" s="3">
        <v>2.33E-3</v>
      </c>
      <c r="X110" s="3">
        <v>8.7000000000000001E-4</v>
      </c>
      <c r="Y110" s="3">
        <v>2.9999999999999997E-4</v>
      </c>
      <c r="Z110" s="3">
        <v>1E-4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5">
        <f>P_A_R[[#This Row],[10+]]-P_A_R[[#This Row],[11+]]</f>
        <v>3.8279999999999981E-2</v>
      </c>
      <c r="BG110" s="5">
        <f>P_A_R[[#This Row],[11+]]-P_A_R[[#This Row],[12+]]</f>
        <v>5.6279999999999997E-2</v>
      </c>
      <c r="BH110" s="5">
        <f>P_A_R[[#This Row],[12+]]-P_A_R[[#This Row],[13+]]</f>
        <v>7.7629999999999977E-2</v>
      </c>
      <c r="BI110" s="5">
        <f>P_A_R[[#This Row],[13+]]-P_A_R[[#This Row],[14+]]</f>
        <v>9.7909999999999942E-2</v>
      </c>
      <c r="BJ110" s="5">
        <f>P_A_R[[#This Row],[14+]]-P_A_R[[#This Row],[15+]]</f>
        <v>0.11297000000000001</v>
      </c>
      <c r="BK110" s="5">
        <f>P_A_R[[#This Row],[15+]]-P_A_R[[#This Row],[16+]]</f>
        <v>0.11918000000000006</v>
      </c>
      <c r="BL110" s="5">
        <f>P_A_R[[#This Row],[16+]]-P_A_R[[#This Row],[17+]]</f>
        <v>0.11499999999999999</v>
      </c>
      <c r="BM110" s="5">
        <f>P_A_R[[#This Row],[17+]]-P_A_R[[#This Row],[18+]]</f>
        <v>0.10147999999999999</v>
      </c>
      <c r="BN110" s="5">
        <f>P_A_R[[#This Row],[18+]]-P_A_R[[#This Row],[19+]]</f>
        <v>8.1900000000000001E-2</v>
      </c>
      <c r="BO110" s="5">
        <f>P_A_R[[#This Row],[19+]]-P_A_R[[#This Row],[20+]]</f>
        <v>6.0439999999999994E-2</v>
      </c>
      <c r="BP110" s="5">
        <f>P_A_R[[#This Row],[20+]]-P_A_R[[#This Row],[21+]]</f>
        <v>4.1870000000000004E-2</v>
      </c>
      <c r="BQ110" s="5">
        <f>P_A_R[[#This Row],[21+]]-P_A_R[[#This Row],[22+]]</f>
        <v>2.4749999999999998E-2</v>
      </c>
      <c r="BR110" s="5">
        <f>P_A_R[[#This Row],[22+]]-P_A_R[[#This Row],[23+]]</f>
        <v>1.3930000000000001E-2</v>
      </c>
      <c r="BS110" s="5">
        <f>P_A_R[[#This Row],[23+]]-P_A_R[[#This Row],[24+]]</f>
        <v>7.1699999999999993E-3</v>
      </c>
      <c r="BT110" s="5">
        <f>P_A_R[[#This Row],[24+]]-P_A_R[[#This Row],[25+]]</f>
        <v>3.3700000000000002E-3</v>
      </c>
      <c r="BU110" s="5">
        <f>P_A_R[[#This Row],[25+]]-P_A_R[[#This Row],[26+]]</f>
        <v>1.4599999999999999E-3</v>
      </c>
      <c r="BV110" s="5">
        <f>P_A_R[[#This Row],[26+]]-P_A_R[[#This Row],[27+]]</f>
        <v>5.6999999999999998E-4</v>
      </c>
      <c r="BW110" s="5">
        <f>P_A_R[[#This Row],[27+]]-P_A_R[[#This Row],[28+]]</f>
        <v>1.9999999999999998E-4</v>
      </c>
      <c r="BX110" s="5">
        <f>P_A_R[[#This Row],[28+]]-P_A_R[[#This Row],[29+]]</f>
        <v>1E-4</v>
      </c>
      <c r="BY110" s="5">
        <f>P_A_R[[#This Row],[29+]]-P_A_R[[#This Row],[30+]]</f>
        <v>0</v>
      </c>
      <c r="BZ110" s="5">
        <f>P_A_R[[#This Row],[30+]]-P_A_R[[#This Row],[31+]]</f>
        <v>0</v>
      </c>
      <c r="CA110" s="5">
        <f>P_A_R[[#This Row],[31+]]-P_A_R[[#This Row],[32+]]</f>
        <v>0</v>
      </c>
      <c r="CB110" s="5">
        <f>P_A_R[[#This Row],[32+]]-P_A_R[[#This Row],[33+]]</f>
        <v>0</v>
      </c>
      <c r="CC110" s="5">
        <f>P_A_R[[#This Row],[33+]]-P_A_R[[#This Row],[34+]]</f>
        <v>0</v>
      </c>
      <c r="CD110" s="5">
        <f>P_A_R[[#This Row],[34+]]-P_A_R[[#This Row],[35+]]</f>
        <v>0</v>
      </c>
      <c r="CE110" s="5">
        <f>P_A_R[[#This Row],[35+]]-P_A_R[[#This Row],[36+]]</f>
        <v>0</v>
      </c>
      <c r="CF110" s="5">
        <f>P_A_R[[#This Row],[36+]]-P_A_R[[#This Row],[37+]]</f>
        <v>0</v>
      </c>
      <c r="CG110" s="5">
        <f>P_A_R[[#This Row],[37+]]-P_A_R[[#This Row],[38+]]</f>
        <v>0</v>
      </c>
      <c r="CH110" s="5">
        <f>P_A_R[[#This Row],[38+]]-P_A_R[[#This Row],[39+]]</f>
        <v>0</v>
      </c>
      <c r="CI110" s="5">
        <f>P_A_R[[#This Row],[39+]]-P_A_R[[#This Row],[40+]]</f>
        <v>0</v>
      </c>
      <c r="CJ110" s="5">
        <f>P_A_R[[#This Row],[40+]]-P_A_R[[#This Row],[41+]]</f>
        <v>0</v>
      </c>
      <c r="CK110" s="5">
        <f>P_A_R[[#This Row],[41+]]-P_A_R[[#This Row],[42+]]</f>
        <v>0</v>
      </c>
      <c r="CL110" s="5">
        <f>P_A_R[[#This Row],[42+]]-P_A_R[[#This Row],[43+]]</f>
        <v>0</v>
      </c>
      <c r="CM110" s="5">
        <f>P_A_R[[#This Row],[43+]]-P_A_R[[#This Row],[44+]]</f>
        <v>0</v>
      </c>
      <c r="CN110" s="5">
        <f>P_A_R[[#This Row],[44+]]-P_A_R[[#This Row],[45+]]</f>
        <v>0</v>
      </c>
      <c r="CO110" s="5">
        <f>P_A_R[[#This Row],[45+]]-P_A_R[[#This Row],[46+]]</f>
        <v>0</v>
      </c>
      <c r="CP110" s="5">
        <f>P_A_R[[#This Row],[46+]]-P_A_R[[#This Row],[47+]]</f>
        <v>0</v>
      </c>
      <c r="CQ110" s="5">
        <f>P_A_R[[#This Row],[47+]]-P_A_R[[#This Row],[48+]]</f>
        <v>0</v>
      </c>
      <c r="CR110" s="5">
        <f>P_A_R[[#This Row],[48+]]-P_A_R[[#This Row],[49+]]</f>
        <v>0</v>
      </c>
      <c r="CS110" s="5">
        <f>P_A_R[[#This Row],[49+]]-P_A_R[[#This Row],[50+]]</f>
        <v>0</v>
      </c>
      <c r="CT110" s="5">
        <f>P_A_R[[#This Row],[50+]]-P_A_R[[#This Row],[51+]]</f>
        <v>0</v>
      </c>
      <c r="CU110" s="5">
        <f>P_A_R[[#This Row],[51+]]-P_A_R[[#This Row],[52+]]</f>
        <v>0</v>
      </c>
      <c r="CV110" s="5">
        <f>P_A_R[[#This Row],[52+]]-P_A_R[[#This Row],[53+]]</f>
        <v>0</v>
      </c>
      <c r="CW110" s="5">
        <f>P_A_R[[#This Row],[53+]]-P_A_R[[#This Row],[54+]]</f>
        <v>0</v>
      </c>
      <c r="CX110" s="5">
        <f>P_A_R[[#This Row],[54+]]-P_A_R[[#This Row],[55+]]</f>
        <v>0</v>
      </c>
      <c r="CY110" s="5">
        <f>P_A_R[[#This Row],[55+]]-P_A_R[[#This Row],[56+]]</f>
        <v>0</v>
      </c>
      <c r="CZ110" s="5">
        <f>P_A_R[[#This Row],[56+]]-P_A_R[[#This Row],[57+]]</f>
        <v>0</v>
      </c>
      <c r="DA110" s="5">
        <f>P_A_R[[#This Row],[57+]]-P_A_R[[#This Row],[58+]]</f>
        <v>0</v>
      </c>
      <c r="DB110" s="5">
        <f>P_A_R[[#This Row],[58+]]-P_A_R[[#This Row],[59+]]</f>
        <v>0</v>
      </c>
    </row>
    <row r="111" spans="1:106" x14ac:dyDescent="0.25">
      <c r="A111" s="10">
        <v>22400721</v>
      </c>
      <c r="B111" s="13" t="s">
        <v>83</v>
      </c>
      <c r="C111" s="13" t="s">
        <v>76</v>
      </c>
      <c r="D111" s="11">
        <v>0.8125</v>
      </c>
      <c r="E111" s="9" t="str">
        <f>HYPERLINK("https://www.nba.com/stats/player/1626179/boxscores-traditional", "Terry Rozier")</f>
        <v>Terry Rozier</v>
      </c>
      <c r="F111">
        <v>22.4</v>
      </c>
      <c r="G111" s="4">
        <v>8.0399999999999991</v>
      </c>
      <c r="H111" s="3">
        <v>0.93822000000000005</v>
      </c>
      <c r="I111" s="3">
        <v>0.92220000000000002</v>
      </c>
      <c r="J111" s="3">
        <v>0.90146999999999999</v>
      </c>
      <c r="K111" s="3">
        <v>0.879</v>
      </c>
      <c r="L111" s="3">
        <v>0.85082999999999998</v>
      </c>
      <c r="M111" s="3">
        <v>0.82121</v>
      </c>
      <c r="N111" s="3">
        <v>0.78813999999999995</v>
      </c>
      <c r="O111" s="3">
        <v>0.74856999999999996</v>
      </c>
      <c r="P111" s="3">
        <v>0.70884000000000003</v>
      </c>
      <c r="Q111" s="3">
        <v>0.66276000000000002</v>
      </c>
      <c r="R111" s="3">
        <v>0.61790999999999996</v>
      </c>
      <c r="S111" s="3">
        <v>0.56749000000000005</v>
      </c>
      <c r="T111" s="3">
        <v>0.51993999999999996</v>
      </c>
      <c r="U111" s="3">
        <v>0.47210000000000002</v>
      </c>
      <c r="V111" s="3">
        <v>0.42074</v>
      </c>
      <c r="W111" s="3">
        <v>0.37447999999999998</v>
      </c>
      <c r="X111" s="3">
        <v>0.32635999999999998</v>
      </c>
      <c r="Y111" s="3">
        <v>0.28433999999999998</v>
      </c>
      <c r="Z111" s="3">
        <v>0.24196000000000001</v>
      </c>
      <c r="AA111" s="3">
        <v>0.20610999999999999</v>
      </c>
      <c r="AB111" s="3">
        <v>0.17105999999999999</v>
      </c>
      <c r="AC111" s="3">
        <v>0.14230999999999999</v>
      </c>
      <c r="AD111" s="3">
        <v>0.11702</v>
      </c>
      <c r="AE111" s="3">
        <v>9.3420000000000003E-2</v>
      </c>
      <c r="AF111" s="3">
        <v>7.4929999999999997E-2</v>
      </c>
      <c r="AG111" s="3">
        <v>5.8209999999999998E-2</v>
      </c>
      <c r="AH111" s="3">
        <v>4.5510000000000002E-2</v>
      </c>
      <c r="AI111" s="3">
        <v>3.4380000000000001E-2</v>
      </c>
      <c r="AJ111" s="3">
        <v>2.6190000000000001E-2</v>
      </c>
      <c r="AK111" s="3">
        <v>1.9699999999999999E-2</v>
      </c>
      <c r="AL111" s="3">
        <v>1.426E-2</v>
      </c>
      <c r="AM111" s="3">
        <v>1.044E-2</v>
      </c>
      <c r="AN111" s="3">
        <v>7.3400000000000002E-3</v>
      </c>
      <c r="AO111" s="3">
        <v>5.2300000000000003E-3</v>
      </c>
      <c r="AP111" s="3">
        <v>3.5699999999999998E-3</v>
      </c>
      <c r="AQ111" s="3">
        <v>2.48E-3</v>
      </c>
      <c r="AR111" s="3">
        <v>1.64E-3</v>
      </c>
      <c r="AS111" s="3">
        <v>1.1100000000000001E-3</v>
      </c>
      <c r="AT111" s="3">
        <v>7.3999999999999999E-4</v>
      </c>
      <c r="AU111" s="3">
        <v>4.6999999999999999E-4</v>
      </c>
      <c r="AV111" s="3">
        <v>2.9999999999999997E-4</v>
      </c>
      <c r="AW111" s="3">
        <v>1.9000000000000001E-4</v>
      </c>
      <c r="AX111" s="3">
        <v>1.2E-4</v>
      </c>
      <c r="AY111" s="3">
        <v>6.9999999999999994E-5</v>
      </c>
      <c r="AZ111" s="3">
        <v>4.0000000000000003E-5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5">
        <f>P_A_R[[#This Row],[10+]]-P_A_R[[#This Row],[11+]]</f>
        <v>1.6020000000000034E-2</v>
      </c>
      <c r="BG111" s="5">
        <f>P_A_R[[#This Row],[11+]]-P_A_R[[#This Row],[12+]]</f>
        <v>2.0730000000000026E-2</v>
      </c>
      <c r="BH111" s="5">
        <f>P_A_R[[#This Row],[12+]]-P_A_R[[#This Row],[13+]]</f>
        <v>2.246999999999999E-2</v>
      </c>
      <c r="BI111" s="5">
        <f>P_A_R[[#This Row],[13+]]-P_A_R[[#This Row],[14+]]</f>
        <v>2.8170000000000028E-2</v>
      </c>
      <c r="BJ111" s="5">
        <f>P_A_R[[#This Row],[14+]]-P_A_R[[#This Row],[15+]]</f>
        <v>2.961999999999998E-2</v>
      </c>
      <c r="BK111" s="5">
        <f>P_A_R[[#This Row],[15+]]-P_A_R[[#This Row],[16+]]</f>
        <v>3.3070000000000044E-2</v>
      </c>
      <c r="BL111" s="5">
        <f>P_A_R[[#This Row],[16+]]-P_A_R[[#This Row],[17+]]</f>
        <v>3.9569999999999994E-2</v>
      </c>
      <c r="BM111" s="5">
        <f>P_A_R[[#This Row],[17+]]-P_A_R[[#This Row],[18+]]</f>
        <v>3.9729999999999932E-2</v>
      </c>
      <c r="BN111" s="5">
        <f>P_A_R[[#This Row],[18+]]-P_A_R[[#This Row],[19+]]</f>
        <v>4.608000000000001E-2</v>
      </c>
      <c r="BO111" s="5">
        <f>P_A_R[[#This Row],[19+]]-P_A_R[[#This Row],[20+]]</f>
        <v>4.4850000000000056E-2</v>
      </c>
      <c r="BP111" s="5">
        <f>P_A_R[[#This Row],[20+]]-P_A_R[[#This Row],[21+]]</f>
        <v>5.0419999999999909E-2</v>
      </c>
      <c r="BQ111" s="5">
        <f>P_A_R[[#This Row],[21+]]-P_A_R[[#This Row],[22+]]</f>
        <v>4.7550000000000092E-2</v>
      </c>
      <c r="BR111" s="5">
        <f>P_A_R[[#This Row],[22+]]-P_A_R[[#This Row],[23+]]</f>
        <v>4.7839999999999938E-2</v>
      </c>
      <c r="BS111" s="5">
        <f>P_A_R[[#This Row],[23+]]-P_A_R[[#This Row],[24+]]</f>
        <v>5.1360000000000017E-2</v>
      </c>
      <c r="BT111" s="5">
        <f>P_A_R[[#This Row],[24+]]-P_A_R[[#This Row],[25+]]</f>
        <v>4.6260000000000023E-2</v>
      </c>
      <c r="BU111" s="5">
        <f>P_A_R[[#This Row],[25+]]-P_A_R[[#This Row],[26+]]</f>
        <v>4.8119999999999996E-2</v>
      </c>
      <c r="BV111" s="5">
        <f>P_A_R[[#This Row],[26+]]-P_A_R[[#This Row],[27+]]</f>
        <v>4.2020000000000002E-2</v>
      </c>
      <c r="BW111" s="5">
        <f>P_A_R[[#This Row],[27+]]-P_A_R[[#This Row],[28+]]</f>
        <v>4.2379999999999973E-2</v>
      </c>
      <c r="BX111" s="5">
        <f>P_A_R[[#This Row],[28+]]-P_A_R[[#This Row],[29+]]</f>
        <v>3.5850000000000021E-2</v>
      </c>
      <c r="BY111" s="5">
        <f>P_A_R[[#This Row],[29+]]-P_A_R[[#This Row],[30+]]</f>
        <v>3.5049999999999998E-2</v>
      </c>
      <c r="BZ111" s="5">
        <f>P_A_R[[#This Row],[30+]]-P_A_R[[#This Row],[31+]]</f>
        <v>2.8749999999999998E-2</v>
      </c>
      <c r="CA111" s="5">
        <f>P_A_R[[#This Row],[31+]]-P_A_R[[#This Row],[32+]]</f>
        <v>2.5289999999999993E-2</v>
      </c>
      <c r="CB111" s="5">
        <f>P_A_R[[#This Row],[32+]]-P_A_R[[#This Row],[33+]]</f>
        <v>2.3599999999999996E-2</v>
      </c>
      <c r="CC111" s="5">
        <f>P_A_R[[#This Row],[33+]]-P_A_R[[#This Row],[34+]]</f>
        <v>1.8490000000000006E-2</v>
      </c>
      <c r="CD111" s="5">
        <f>P_A_R[[#This Row],[34+]]-P_A_R[[#This Row],[35+]]</f>
        <v>1.6719999999999999E-2</v>
      </c>
      <c r="CE111" s="5">
        <f>P_A_R[[#This Row],[35+]]-P_A_R[[#This Row],[36+]]</f>
        <v>1.2699999999999996E-2</v>
      </c>
      <c r="CF111" s="5">
        <f>P_A_R[[#This Row],[36+]]-P_A_R[[#This Row],[37+]]</f>
        <v>1.1130000000000001E-2</v>
      </c>
      <c r="CG111" s="5">
        <f>P_A_R[[#This Row],[37+]]-P_A_R[[#This Row],[38+]]</f>
        <v>8.1899999999999994E-3</v>
      </c>
      <c r="CH111" s="5">
        <f>P_A_R[[#This Row],[38+]]-P_A_R[[#This Row],[39+]]</f>
        <v>6.4900000000000027E-3</v>
      </c>
      <c r="CI111" s="5">
        <f>P_A_R[[#This Row],[39+]]-P_A_R[[#This Row],[40+]]</f>
        <v>5.4399999999999987E-3</v>
      </c>
      <c r="CJ111" s="5">
        <f>P_A_R[[#This Row],[40+]]-P_A_R[[#This Row],[41+]]</f>
        <v>3.8200000000000005E-3</v>
      </c>
      <c r="CK111" s="5">
        <f>P_A_R[[#This Row],[41+]]-P_A_R[[#This Row],[42+]]</f>
        <v>3.0999999999999995E-3</v>
      </c>
      <c r="CL111" s="5">
        <f>P_A_R[[#This Row],[42+]]-P_A_R[[#This Row],[43+]]</f>
        <v>2.1099999999999999E-3</v>
      </c>
      <c r="CM111" s="5">
        <f>P_A_R[[#This Row],[43+]]-P_A_R[[#This Row],[44+]]</f>
        <v>1.6600000000000005E-3</v>
      </c>
      <c r="CN111" s="5">
        <f>P_A_R[[#This Row],[44+]]-P_A_R[[#This Row],[45+]]</f>
        <v>1.0899999999999998E-3</v>
      </c>
      <c r="CO111" s="5">
        <f>P_A_R[[#This Row],[45+]]-P_A_R[[#This Row],[46+]]</f>
        <v>8.4000000000000003E-4</v>
      </c>
      <c r="CP111" s="5">
        <f>P_A_R[[#This Row],[46+]]-P_A_R[[#This Row],[47+]]</f>
        <v>5.2999999999999987E-4</v>
      </c>
      <c r="CQ111" s="5">
        <f>P_A_R[[#This Row],[47+]]-P_A_R[[#This Row],[48+]]</f>
        <v>3.700000000000001E-4</v>
      </c>
      <c r="CR111" s="5">
        <f>P_A_R[[#This Row],[48+]]-P_A_R[[#This Row],[49+]]</f>
        <v>2.7E-4</v>
      </c>
      <c r="CS111" s="5">
        <f>P_A_R[[#This Row],[49+]]-P_A_R[[#This Row],[50+]]</f>
        <v>1.7000000000000001E-4</v>
      </c>
      <c r="CT111" s="5">
        <f>P_A_R[[#This Row],[50+]]-P_A_R[[#This Row],[51+]]</f>
        <v>1.0999999999999996E-4</v>
      </c>
      <c r="CU111" s="5">
        <f>P_A_R[[#This Row],[51+]]-P_A_R[[#This Row],[52+]]</f>
        <v>7.0000000000000007E-5</v>
      </c>
      <c r="CV111" s="5">
        <f>P_A_R[[#This Row],[52+]]-P_A_R[[#This Row],[53+]]</f>
        <v>5.0000000000000009E-5</v>
      </c>
      <c r="CW111" s="5">
        <f>P_A_R[[#This Row],[53+]]-P_A_R[[#This Row],[54+]]</f>
        <v>2.9999999999999991E-5</v>
      </c>
      <c r="CX111" s="5">
        <f>P_A_R[[#This Row],[54+]]-P_A_R[[#This Row],[55+]]</f>
        <v>4.0000000000000003E-5</v>
      </c>
      <c r="CY111" s="5">
        <f>P_A_R[[#This Row],[55+]]-P_A_R[[#This Row],[56+]]</f>
        <v>0</v>
      </c>
      <c r="CZ111" s="5">
        <f>P_A_R[[#This Row],[56+]]-P_A_R[[#This Row],[57+]]</f>
        <v>0</v>
      </c>
      <c r="DA111" s="5">
        <f>P_A_R[[#This Row],[57+]]-P_A_R[[#This Row],[58+]]</f>
        <v>0</v>
      </c>
      <c r="DB111" s="5">
        <f>P_A_R[[#This Row],[58+]]-P_A_R[[#This Row],[59+]]</f>
        <v>0</v>
      </c>
    </row>
    <row r="112" spans="1:106" x14ac:dyDescent="0.25">
      <c r="A112" s="10">
        <v>22400721</v>
      </c>
      <c r="B112" s="13" t="s">
        <v>83</v>
      </c>
      <c r="C112" s="13" t="s">
        <v>76</v>
      </c>
      <c r="D112" s="11">
        <v>0.8125</v>
      </c>
      <c r="E112" s="9" t="str">
        <f>HYPERLINK("https://www.nba.com/stats/player/1642276/boxscores-traditional", "Kel'el Ware")</f>
        <v>Kel'el Ware</v>
      </c>
      <c r="F112">
        <v>20.8</v>
      </c>
      <c r="G112" s="4">
        <v>7.6260000000000003</v>
      </c>
      <c r="H112" s="3">
        <v>0.92220000000000002</v>
      </c>
      <c r="I112" s="3">
        <v>0.90146999999999999</v>
      </c>
      <c r="J112" s="3">
        <v>0.87492999999999999</v>
      </c>
      <c r="K112" s="3">
        <v>0.84614</v>
      </c>
      <c r="L112" s="3">
        <v>0.81327000000000005</v>
      </c>
      <c r="M112" s="3">
        <v>0.77637</v>
      </c>
      <c r="N112" s="3">
        <v>0.73565000000000003</v>
      </c>
      <c r="O112" s="3">
        <v>0.69145999999999996</v>
      </c>
      <c r="P112" s="3">
        <v>0.64431000000000005</v>
      </c>
      <c r="Q112" s="3">
        <v>0.59482999999999997</v>
      </c>
      <c r="R112" s="3">
        <v>0.53983000000000003</v>
      </c>
      <c r="S112" s="3">
        <v>0.48803000000000002</v>
      </c>
      <c r="T112" s="3">
        <v>0.43643999999999999</v>
      </c>
      <c r="U112" s="3">
        <v>0.38590999999999998</v>
      </c>
      <c r="V112" s="3">
        <v>0.33723999999999998</v>
      </c>
      <c r="W112" s="3">
        <v>0.29115999999999997</v>
      </c>
      <c r="X112" s="3">
        <v>0.24825</v>
      </c>
      <c r="Y112" s="3">
        <v>0.20896999999999999</v>
      </c>
      <c r="Z112" s="3">
        <v>0.17360999999999999</v>
      </c>
      <c r="AA112" s="3">
        <v>0.14007</v>
      </c>
      <c r="AB112" s="3">
        <v>0.11314</v>
      </c>
      <c r="AC112" s="3">
        <v>9.0120000000000006E-2</v>
      </c>
      <c r="AD112" s="3">
        <v>7.0779999999999996E-2</v>
      </c>
      <c r="AE112" s="3">
        <v>5.4800000000000001E-2</v>
      </c>
      <c r="AF112" s="3">
        <v>4.1820000000000003E-2</v>
      </c>
      <c r="AG112" s="3">
        <v>3.1440000000000003E-2</v>
      </c>
      <c r="AH112" s="3">
        <v>2.3300000000000001E-2</v>
      </c>
      <c r="AI112" s="3">
        <v>1.7000000000000001E-2</v>
      </c>
      <c r="AJ112" s="3">
        <v>1.191E-2</v>
      </c>
      <c r="AK112" s="3">
        <v>8.4200000000000004E-3</v>
      </c>
      <c r="AL112" s="3">
        <v>5.8700000000000002E-3</v>
      </c>
      <c r="AM112" s="3">
        <v>4.0200000000000001E-3</v>
      </c>
      <c r="AN112" s="3">
        <v>2.7200000000000002E-3</v>
      </c>
      <c r="AO112" s="3">
        <v>1.81E-3</v>
      </c>
      <c r="AP112" s="3">
        <v>1.1800000000000001E-3</v>
      </c>
      <c r="AQ112" s="3">
        <v>7.6000000000000004E-4</v>
      </c>
      <c r="AR112" s="3">
        <v>4.8000000000000001E-4</v>
      </c>
      <c r="AS112" s="3">
        <v>2.9E-4</v>
      </c>
      <c r="AT112" s="3">
        <v>1.8000000000000001E-4</v>
      </c>
      <c r="AU112" s="3">
        <v>1.1E-4</v>
      </c>
      <c r="AV112" s="3">
        <v>6.0000000000000002E-5</v>
      </c>
      <c r="AW112" s="3">
        <v>4.0000000000000003E-5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5">
        <f>P_A_R[[#This Row],[10+]]-P_A_R[[#This Row],[11+]]</f>
        <v>2.0730000000000026E-2</v>
      </c>
      <c r="BG112" s="5">
        <f>P_A_R[[#This Row],[11+]]-P_A_R[[#This Row],[12+]]</f>
        <v>2.6540000000000008E-2</v>
      </c>
      <c r="BH112" s="5">
        <f>P_A_R[[#This Row],[12+]]-P_A_R[[#This Row],[13+]]</f>
        <v>2.8789999999999982E-2</v>
      </c>
      <c r="BI112" s="5">
        <f>P_A_R[[#This Row],[13+]]-P_A_R[[#This Row],[14+]]</f>
        <v>3.2869999999999955E-2</v>
      </c>
      <c r="BJ112" s="5">
        <f>P_A_R[[#This Row],[14+]]-P_A_R[[#This Row],[15+]]</f>
        <v>3.6900000000000044E-2</v>
      </c>
      <c r="BK112" s="5">
        <f>P_A_R[[#This Row],[15+]]-P_A_R[[#This Row],[16+]]</f>
        <v>4.0719999999999978E-2</v>
      </c>
      <c r="BL112" s="5">
        <f>P_A_R[[#This Row],[16+]]-P_A_R[[#This Row],[17+]]</f>
        <v>4.4190000000000063E-2</v>
      </c>
      <c r="BM112" s="5">
        <f>P_A_R[[#This Row],[17+]]-P_A_R[[#This Row],[18+]]</f>
        <v>4.7149999999999914E-2</v>
      </c>
      <c r="BN112" s="5">
        <f>P_A_R[[#This Row],[18+]]-P_A_R[[#This Row],[19+]]</f>
        <v>4.9480000000000079E-2</v>
      </c>
      <c r="BO112" s="5">
        <f>P_A_R[[#This Row],[19+]]-P_A_R[[#This Row],[20+]]</f>
        <v>5.4999999999999938E-2</v>
      </c>
      <c r="BP112" s="5">
        <f>P_A_R[[#This Row],[20+]]-P_A_R[[#This Row],[21+]]</f>
        <v>5.1800000000000013E-2</v>
      </c>
      <c r="BQ112" s="5">
        <f>P_A_R[[#This Row],[21+]]-P_A_R[[#This Row],[22+]]</f>
        <v>5.1590000000000025E-2</v>
      </c>
      <c r="BR112" s="5">
        <f>P_A_R[[#This Row],[22+]]-P_A_R[[#This Row],[23+]]</f>
        <v>5.0530000000000019E-2</v>
      </c>
      <c r="BS112" s="5">
        <f>P_A_R[[#This Row],[23+]]-P_A_R[[#This Row],[24+]]</f>
        <v>4.8669999999999991E-2</v>
      </c>
      <c r="BT112" s="5">
        <f>P_A_R[[#This Row],[24+]]-P_A_R[[#This Row],[25+]]</f>
        <v>4.608000000000001E-2</v>
      </c>
      <c r="BU112" s="5">
        <f>P_A_R[[#This Row],[25+]]-P_A_R[[#This Row],[26+]]</f>
        <v>4.2909999999999976E-2</v>
      </c>
      <c r="BV112" s="5">
        <f>P_A_R[[#This Row],[26+]]-P_A_R[[#This Row],[27+]]</f>
        <v>3.9280000000000009E-2</v>
      </c>
      <c r="BW112" s="5">
        <f>P_A_R[[#This Row],[27+]]-P_A_R[[#This Row],[28+]]</f>
        <v>3.5360000000000003E-2</v>
      </c>
      <c r="BX112" s="5">
        <f>P_A_R[[#This Row],[28+]]-P_A_R[[#This Row],[29+]]</f>
        <v>3.3539999999999986E-2</v>
      </c>
      <c r="BY112" s="5">
        <f>P_A_R[[#This Row],[29+]]-P_A_R[[#This Row],[30+]]</f>
        <v>2.6929999999999996E-2</v>
      </c>
      <c r="BZ112" s="5">
        <f>P_A_R[[#This Row],[30+]]-P_A_R[[#This Row],[31+]]</f>
        <v>2.3019999999999999E-2</v>
      </c>
      <c r="CA112" s="5">
        <f>P_A_R[[#This Row],[31+]]-P_A_R[[#This Row],[32+]]</f>
        <v>1.934000000000001E-2</v>
      </c>
      <c r="CB112" s="5">
        <f>P_A_R[[#This Row],[32+]]-P_A_R[[#This Row],[33+]]</f>
        <v>1.5979999999999994E-2</v>
      </c>
      <c r="CC112" s="5">
        <f>P_A_R[[#This Row],[33+]]-P_A_R[[#This Row],[34+]]</f>
        <v>1.2979999999999998E-2</v>
      </c>
      <c r="CD112" s="5">
        <f>P_A_R[[#This Row],[34+]]-P_A_R[[#This Row],[35+]]</f>
        <v>1.038E-2</v>
      </c>
      <c r="CE112" s="5">
        <f>P_A_R[[#This Row],[35+]]-P_A_R[[#This Row],[36+]]</f>
        <v>8.1400000000000014E-3</v>
      </c>
      <c r="CF112" s="5">
        <f>P_A_R[[#This Row],[36+]]-P_A_R[[#This Row],[37+]]</f>
        <v>6.3E-3</v>
      </c>
      <c r="CG112" s="5">
        <f>P_A_R[[#This Row],[37+]]-P_A_R[[#This Row],[38+]]</f>
        <v>5.0900000000000008E-3</v>
      </c>
      <c r="CH112" s="5">
        <f>P_A_R[[#This Row],[38+]]-P_A_R[[#This Row],[39+]]</f>
        <v>3.49E-3</v>
      </c>
      <c r="CI112" s="5">
        <f>P_A_R[[#This Row],[39+]]-P_A_R[[#This Row],[40+]]</f>
        <v>2.5500000000000002E-3</v>
      </c>
      <c r="CJ112" s="5">
        <f>P_A_R[[#This Row],[40+]]-P_A_R[[#This Row],[41+]]</f>
        <v>1.8500000000000001E-3</v>
      </c>
      <c r="CK112" s="5">
        <f>P_A_R[[#This Row],[41+]]-P_A_R[[#This Row],[42+]]</f>
        <v>1.2999999999999999E-3</v>
      </c>
      <c r="CL112" s="5">
        <f>P_A_R[[#This Row],[42+]]-P_A_R[[#This Row],[43+]]</f>
        <v>9.1000000000000022E-4</v>
      </c>
      <c r="CM112" s="5">
        <f>P_A_R[[#This Row],[43+]]-P_A_R[[#This Row],[44+]]</f>
        <v>6.2999999999999992E-4</v>
      </c>
      <c r="CN112" s="5">
        <f>P_A_R[[#This Row],[44+]]-P_A_R[[#This Row],[45+]]</f>
        <v>4.2000000000000002E-4</v>
      </c>
      <c r="CO112" s="5">
        <f>P_A_R[[#This Row],[45+]]-P_A_R[[#This Row],[46+]]</f>
        <v>2.8000000000000003E-4</v>
      </c>
      <c r="CP112" s="5">
        <f>P_A_R[[#This Row],[46+]]-P_A_R[[#This Row],[47+]]</f>
        <v>1.9000000000000001E-4</v>
      </c>
      <c r="CQ112" s="5">
        <f>P_A_R[[#This Row],[47+]]-P_A_R[[#This Row],[48+]]</f>
        <v>1.0999999999999999E-4</v>
      </c>
      <c r="CR112" s="5">
        <f>P_A_R[[#This Row],[48+]]-P_A_R[[#This Row],[49+]]</f>
        <v>7.0000000000000007E-5</v>
      </c>
      <c r="CS112" s="5">
        <f>P_A_R[[#This Row],[49+]]-P_A_R[[#This Row],[50+]]</f>
        <v>5.0000000000000002E-5</v>
      </c>
      <c r="CT112" s="5">
        <f>P_A_R[[#This Row],[50+]]-P_A_R[[#This Row],[51+]]</f>
        <v>1.9999999999999998E-5</v>
      </c>
      <c r="CU112" s="5">
        <f>P_A_R[[#This Row],[51+]]-P_A_R[[#This Row],[52+]]</f>
        <v>4.0000000000000003E-5</v>
      </c>
      <c r="CV112" s="5">
        <f>P_A_R[[#This Row],[52+]]-P_A_R[[#This Row],[53+]]</f>
        <v>0</v>
      </c>
      <c r="CW112" s="5">
        <f>P_A_R[[#This Row],[53+]]-P_A_R[[#This Row],[54+]]</f>
        <v>0</v>
      </c>
      <c r="CX112" s="5">
        <f>P_A_R[[#This Row],[54+]]-P_A_R[[#This Row],[55+]]</f>
        <v>0</v>
      </c>
      <c r="CY112" s="5">
        <f>P_A_R[[#This Row],[55+]]-P_A_R[[#This Row],[56+]]</f>
        <v>0</v>
      </c>
      <c r="CZ112" s="5">
        <f>P_A_R[[#This Row],[56+]]-P_A_R[[#This Row],[57+]]</f>
        <v>0</v>
      </c>
      <c r="DA112" s="5">
        <f>P_A_R[[#This Row],[57+]]-P_A_R[[#This Row],[58+]]</f>
        <v>0</v>
      </c>
      <c r="DB112" s="5">
        <f>P_A_R[[#This Row],[58+]]-P_A_R[[#This Row],[59+]]</f>
        <v>0</v>
      </c>
    </row>
    <row r="113" spans="1:106" x14ac:dyDescent="0.25">
      <c r="A113" s="10">
        <v>22400721</v>
      </c>
      <c r="B113" s="13" t="s">
        <v>83</v>
      </c>
      <c r="C113" s="13" t="s">
        <v>76</v>
      </c>
      <c r="D113" s="11">
        <v>0.8125</v>
      </c>
      <c r="E113" s="9" t="str">
        <f>HYPERLINK("https://www.nba.com/stats/player/1629312/boxscores-traditional", "Haywood Highsmith")</f>
        <v>Haywood Highsmith</v>
      </c>
      <c r="F113">
        <v>9.8000000000000007</v>
      </c>
      <c r="G113" s="4">
        <v>3.919</v>
      </c>
      <c r="H113" s="3">
        <v>0.48005999999999999</v>
      </c>
      <c r="I113" s="3">
        <v>0.37828000000000001</v>
      </c>
      <c r="J113" s="3">
        <v>0.28774</v>
      </c>
      <c r="K113" s="3">
        <v>0.20610999999999999</v>
      </c>
      <c r="L113" s="3">
        <v>0.14230999999999999</v>
      </c>
      <c r="M113" s="3">
        <v>9.1759999999999994E-2</v>
      </c>
      <c r="N113" s="3">
        <v>5.7049999999999997E-2</v>
      </c>
      <c r="O113" s="3">
        <v>3.288E-2</v>
      </c>
      <c r="P113" s="3">
        <v>1.831E-2</v>
      </c>
      <c r="Q113" s="3">
        <v>9.3900000000000008E-3</v>
      </c>
      <c r="R113" s="3">
        <v>4.6600000000000001E-3</v>
      </c>
      <c r="S113" s="3">
        <v>2.1199999999999999E-3</v>
      </c>
      <c r="T113" s="3">
        <v>9.3999999999999997E-4</v>
      </c>
      <c r="U113" s="3">
        <v>3.8000000000000002E-4</v>
      </c>
      <c r="V113" s="3">
        <v>1.4999999999999999E-4</v>
      </c>
      <c r="W113" s="3">
        <v>5.0000000000000002E-5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5">
        <f>P_A_R[[#This Row],[10+]]-P_A_R[[#This Row],[11+]]</f>
        <v>0.10177999999999998</v>
      </c>
      <c r="BG113" s="5">
        <f>P_A_R[[#This Row],[11+]]-P_A_R[[#This Row],[12+]]</f>
        <v>9.0540000000000009E-2</v>
      </c>
      <c r="BH113" s="5">
        <f>P_A_R[[#This Row],[12+]]-P_A_R[[#This Row],[13+]]</f>
        <v>8.1630000000000008E-2</v>
      </c>
      <c r="BI113" s="5">
        <f>P_A_R[[#This Row],[13+]]-P_A_R[[#This Row],[14+]]</f>
        <v>6.3799999999999996E-2</v>
      </c>
      <c r="BJ113" s="5">
        <f>P_A_R[[#This Row],[14+]]-P_A_R[[#This Row],[15+]]</f>
        <v>5.0549999999999998E-2</v>
      </c>
      <c r="BK113" s="5">
        <f>P_A_R[[#This Row],[15+]]-P_A_R[[#This Row],[16+]]</f>
        <v>3.4709999999999998E-2</v>
      </c>
      <c r="BL113" s="5">
        <f>P_A_R[[#This Row],[16+]]-P_A_R[[#This Row],[17+]]</f>
        <v>2.4169999999999997E-2</v>
      </c>
      <c r="BM113" s="5">
        <f>P_A_R[[#This Row],[17+]]-P_A_R[[#This Row],[18+]]</f>
        <v>1.457E-2</v>
      </c>
      <c r="BN113" s="5">
        <f>P_A_R[[#This Row],[18+]]-P_A_R[[#This Row],[19+]]</f>
        <v>8.9199999999999991E-3</v>
      </c>
      <c r="BO113" s="5">
        <f>P_A_R[[#This Row],[19+]]-P_A_R[[#This Row],[20+]]</f>
        <v>4.7300000000000007E-3</v>
      </c>
      <c r="BP113" s="5">
        <f>P_A_R[[#This Row],[20+]]-P_A_R[[#This Row],[21+]]</f>
        <v>2.5400000000000002E-3</v>
      </c>
      <c r="BQ113" s="5">
        <f>P_A_R[[#This Row],[21+]]-P_A_R[[#This Row],[22+]]</f>
        <v>1.1800000000000001E-3</v>
      </c>
      <c r="BR113" s="5">
        <f>P_A_R[[#This Row],[22+]]-P_A_R[[#This Row],[23+]]</f>
        <v>5.5999999999999995E-4</v>
      </c>
      <c r="BS113" s="5">
        <f>P_A_R[[#This Row],[23+]]-P_A_R[[#This Row],[24+]]</f>
        <v>2.3000000000000003E-4</v>
      </c>
      <c r="BT113" s="5">
        <f>P_A_R[[#This Row],[24+]]-P_A_R[[#This Row],[25+]]</f>
        <v>9.9999999999999991E-5</v>
      </c>
      <c r="BU113" s="5">
        <f>P_A_R[[#This Row],[25+]]-P_A_R[[#This Row],[26+]]</f>
        <v>5.0000000000000002E-5</v>
      </c>
      <c r="BV113" s="5">
        <f>P_A_R[[#This Row],[26+]]-P_A_R[[#This Row],[27+]]</f>
        <v>0</v>
      </c>
      <c r="BW113" s="5">
        <f>P_A_R[[#This Row],[27+]]-P_A_R[[#This Row],[28+]]</f>
        <v>0</v>
      </c>
      <c r="BX113" s="5">
        <f>P_A_R[[#This Row],[28+]]-P_A_R[[#This Row],[29+]]</f>
        <v>0</v>
      </c>
      <c r="BY113" s="5">
        <f>P_A_R[[#This Row],[29+]]-P_A_R[[#This Row],[30+]]</f>
        <v>0</v>
      </c>
      <c r="BZ113" s="5">
        <f>P_A_R[[#This Row],[30+]]-P_A_R[[#This Row],[31+]]</f>
        <v>0</v>
      </c>
      <c r="CA113" s="5">
        <f>P_A_R[[#This Row],[31+]]-P_A_R[[#This Row],[32+]]</f>
        <v>0</v>
      </c>
      <c r="CB113" s="5">
        <f>P_A_R[[#This Row],[32+]]-P_A_R[[#This Row],[33+]]</f>
        <v>0</v>
      </c>
      <c r="CC113" s="5">
        <f>P_A_R[[#This Row],[33+]]-P_A_R[[#This Row],[34+]]</f>
        <v>0</v>
      </c>
      <c r="CD113" s="5">
        <f>P_A_R[[#This Row],[34+]]-P_A_R[[#This Row],[35+]]</f>
        <v>0</v>
      </c>
      <c r="CE113" s="5">
        <f>P_A_R[[#This Row],[35+]]-P_A_R[[#This Row],[36+]]</f>
        <v>0</v>
      </c>
      <c r="CF113" s="5">
        <f>P_A_R[[#This Row],[36+]]-P_A_R[[#This Row],[37+]]</f>
        <v>0</v>
      </c>
      <c r="CG113" s="5">
        <f>P_A_R[[#This Row],[37+]]-P_A_R[[#This Row],[38+]]</f>
        <v>0</v>
      </c>
      <c r="CH113" s="5">
        <f>P_A_R[[#This Row],[38+]]-P_A_R[[#This Row],[39+]]</f>
        <v>0</v>
      </c>
      <c r="CI113" s="5">
        <f>P_A_R[[#This Row],[39+]]-P_A_R[[#This Row],[40+]]</f>
        <v>0</v>
      </c>
      <c r="CJ113" s="5">
        <f>P_A_R[[#This Row],[40+]]-P_A_R[[#This Row],[41+]]</f>
        <v>0</v>
      </c>
      <c r="CK113" s="5">
        <f>P_A_R[[#This Row],[41+]]-P_A_R[[#This Row],[42+]]</f>
        <v>0</v>
      </c>
      <c r="CL113" s="5">
        <f>P_A_R[[#This Row],[42+]]-P_A_R[[#This Row],[43+]]</f>
        <v>0</v>
      </c>
      <c r="CM113" s="5">
        <f>P_A_R[[#This Row],[43+]]-P_A_R[[#This Row],[44+]]</f>
        <v>0</v>
      </c>
      <c r="CN113" s="5">
        <f>P_A_R[[#This Row],[44+]]-P_A_R[[#This Row],[45+]]</f>
        <v>0</v>
      </c>
      <c r="CO113" s="5">
        <f>P_A_R[[#This Row],[45+]]-P_A_R[[#This Row],[46+]]</f>
        <v>0</v>
      </c>
      <c r="CP113" s="5">
        <f>P_A_R[[#This Row],[46+]]-P_A_R[[#This Row],[47+]]</f>
        <v>0</v>
      </c>
      <c r="CQ113" s="5">
        <f>P_A_R[[#This Row],[47+]]-P_A_R[[#This Row],[48+]]</f>
        <v>0</v>
      </c>
      <c r="CR113" s="5">
        <f>P_A_R[[#This Row],[48+]]-P_A_R[[#This Row],[49+]]</f>
        <v>0</v>
      </c>
      <c r="CS113" s="5">
        <f>P_A_R[[#This Row],[49+]]-P_A_R[[#This Row],[50+]]</f>
        <v>0</v>
      </c>
      <c r="CT113" s="5">
        <f>P_A_R[[#This Row],[50+]]-P_A_R[[#This Row],[51+]]</f>
        <v>0</v>
      </c>
      <c r="CU113" s="5">
        <f>P_A_R[[#This Row],[51+]]-P_A_R[[#This Row],[52+]]</f>
        <v>0</v>
      </c>
      <c r="CV113" s="5">
        <f>P_A_R[[#This Row],[52+]]-P_A_R[[#This Row],[53+]]</f>
        <v>0</v>
      </c>
      <c r="CW113" s="5">
        <f>P_A_R[[#This Row],[53+]]-P_A_R[[#This Row],[54+]]</f>
        <v>0</v>
      </c>
      <c r="CX113" s="5">
        <f>P_A_R[[#This Row],[54+]]-P_A_R[[#This Row],[55+]]</f>
        <v>0</v>
      </c>
      <c r="CY113" s="5">
        <f>P_A_R[[#This Row],[55+]]-P_A_R[[#This Row],[56+]]</f>
        <v>0</v>
      </c>
      <c r="CZ113" s="5">
        <f>P_A_R[[#This Row],[56+]]-P_A_R[[#This Row],[57+]]</f>
        <v>0</v>
      </c>
      <c r="DA113" s="5">
        <f>P_A_R[[#This Row],[57+]]-P_A_R[[#This Row],[58+]]</f>
        <v>0</v>
      </c>
      <c r="DB113" s="5">
        <f>P_A_R[[#This Row],[58+]]-P_A_R[[#This Row],[59+]]</f>
        <v>0</v>
      </c>
    </row>
    <row r="114" spans="1:106" x14ac:dyDescent="0.25">
      <c r="A114" s="10">
        <v>22400721</v>
      </c>
      <c r="B114" s="13" t="s">
        <v>83</v>
      </c>
      <c r="C114" s="13" t="s">
        <v>76</v>
      </c>
      <c r="D114" s="11">
        <v>0.8125</v>
      </c>
      <c r="E114" s="9" t="str">
        <f>HYPERLINK("https://www.nba.com/stats/player/1626196/boxscores-traditional", "Josh Richardson")</f>
        <v>Josh Richardson</v>
      </c>
      <c r="F114">
        <v>9</v>
      </c>
      <c r="G114" s="4">
        <v>3.5209999999999999</v>
      </c>
      <c r="H114" s="3">
        <v>0.38973999999999998</v>
      </c>
      <c r="I114" s="3">
        <v>0.28433999999999998</v>
      </c>
      <c r="J114" s="3">
        <v>0.19766</v>
      </c>
      <c r="K114" s="3">
        <v>0.12714</v>
      </c>
      <c r="L114" s="3">
        <v>7.7799999999999994E-2</v>
      </c>
      <c r="M114" s="3">
        <v>4.4569999999999999E-2</v>
      </c>
      <c r="N114" s="3">
        <v>2.3300000000000001E-2</v>
      </c>
      <c r="O114" s="3">
        <v>1.1599999999999999E-2</v>
      </c>
      <c r="P114" s="3">
        <v>5.2300000000000003E-3</v>
      </c>
      <c r="Q114" s="3">
        <v>2.2599999999999999E-3</v>
      </c>
      <c r="R114" s="3">
        <v>8.9999999999999998E-4</v>
      </c>
      <c r="S114" s="3">
        <v>3.2000000000000003E-4</v>
      </c>
      <c r="T114" s="3">
        <v>1.1E-4</v>
      </c>
      <c r="U114" s="3">
        <v>3.0000000000000001E-5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5">
        <f>P_A_R[[#This Row],[10+]]-P_A_R[[#This Row],[11+]]</f>
        <v>0.10539999999999999</v>
      </c>
      <c r="BG114" s="5">
        <f>P_A_R[[#This Row],[11+]]-P_A_R[[#This Row],[12+]]</f>
        <v>8.6679999999999979E-2</v>
      </c>
      <c r="BH114" s="5">
        <f>P_A_R[[#This Row],[12+]]-P_A_R[[#This Row],[13+]]</f>
        <v>7.0519999999999999E-2</v>
      </c>
      <c r="BI114" s="5">
        <f>P_A_R[[#This Row],[13+]]-P_A_R[[#This Row],[14+]]</f>
        <v>4.9340000000000009E-2</v>
      </c>
      <c r="BJ114" s="5">
        <f>P_A_R[[#This Row],[14+]]-P_A_R[[#This Row],[15+]]</f>
        <v>3.3229999999999996E-2</v>
      </c>
      <c r="BK114" s="5">
        <f>P_A_R[[#This Row],[15+]]-P_A_R[[#This Row],[16+]]</f>
        <v>2.1269999999999997E-2</v>
      </c>
      <c r="BL114" s="5">
        <f>P_A_R[[#This Row],[16+]]-P_A_R[[#This Row],[17+]]</f>
        <v>1.1700000000000002E-2</v>
      </c>
      <c r="BM114" s="5">
        <f>P_A_R[[#This Row],[17+]]-P_A_R[[#This Row],[18+]]</f>
        <v>6.3699999999999989E-3</v>
      </c>
      <c r="BN114" s="5">
        <f>P_A_R[[#This Row],[18+]]-P_A_R[[#This Row],[19+]]</f>
        <v>2.9700000000000004E-3</v>
      </c>
      <c r="BO114" s="5">
        <f>P_A_R[[#This Row],[19+]]-P_A_R[[#This Row],[20+]]</f>
        <v>1.3599999999999999E-3</v>
      </c>
      <c r="BP114" s="5">
        <f>P_A_R[[#This Row],[20+]]-P_A_R[[#This Row],[21+]]</f>
        <v>5.8E-4</v>
      </c>
      <c r="BQ114" s="5">
        <f>P_A_R[[#This Row],[21+]]-P_A_R[[#This Row],[22+]]</f>
        <v>2.1000000000000001E-4</v>
      </c>
      <c r="BR114" s="5">
        <f>P_A_R[[#This Row],[22+]]-P_A_R[[#This Row],[23+]]</f>
        <v>8.0000000000000007E-5</v>
      </c>
      <c r="BS114" s="5">
        <f>P_A_R[[#This Row],[23+]]-P_A_R[[#This Row],[24+]]</f>
        <v>3.0000000000000001E-5</v>
      </c>
      <c r="BT114" s="5">
        <f>P_A_R[[#This Row],[24+]]-P_A_R[[#This Row],[25+]]</f>
        <v>0</v>
      </c>
      <c r="BU114" s="5">
        <f>P_A_R[[#This Row],[25+]]-P_A_R[[#This Row],[26+]]</f>
        <v>0</v>
      </c>
      <c r="BV114" s="5">
        <f>P_A_R[[#This Row],[26+]]-P_A_R[[#This Row],[27+]]</f>
        <v>0</v>
      </c>
      <c r="BW114" s="5">
        <f>P_A_R[[#This Row],[27+]]-P_A_R[[#This Row],[28+]]</f>
        <v>0</v>
      </c>
      <c r="BX114" s="5">
        <f>P_A_R[[#This Row],[28+]]-P_A_R[[#This Row],[29+]]</f>
        <v>0</v>
      </c>
      <c r="BY114" s="5">
        <f>P_A_R[[#This Row],[29+]]-P_A_R[[#This Row],[30+]]</f>
        <v>0</v>
      </c>
      <c r="BZ114" s="5">
        <f>P_A_R[[#This Row],[30+]]-P_A_R[[#This Row],[31+]]</f>
        <v>0</v>
      </c>
      <c r="CA114" s="5">
        <f>P_A_R[[#This Row],[31+]]-P_A_R[[#This Row],[32+]]</f>
        <v>0</v>
      </c>
      <c r="CB114" s="5">
        <f>P_A_R[[#This Row],[32+]]-P_A_R[[#This Row],[33+]]</f>
        <v>0</v>
      </c>
      <c r="CC114" s="5">
        <f>P_A_R[[#This Row],[33+]]-P_A_R[[#This Row],[34+]]</f>
        <v>0</v>
      </c>
      <c r="CD114" s="5">
        <f>P_A_R[[#This Row],[34+]]-P_A_R[[#This Row],[35+]]</f>
        <v>0</v>
      </c>
      <c r="CE114" s="5">
        <f>P_A_R[[#This Row],[35+]]-P_A_R[[#This Row],[36+]]</f>
        <v>0</v>
      </c>
      <c r="CF114" s="5">
        <f>P_A_R[[#This Row],[36+]]-P_A_R[[#This Row],[37+]]</f>
        <v>0</v>
      </c>
      <c r="CG114" s="5">
        <f>P_A_R[[#This Row],[37+]]-P_A_R[[#This Row],[38+]]</f>
        <v>0</v>
      </c>
      <c r="CH114" s="5">
        <f>P_A_R[[#This Row],[38+]]-P_A_R[[#This Row],[39+]]</f>
        <v>0</v>
      </c>
      <c r="CI114" s="5">
        <f>P_A_R[[#This Row],[39+]]-P_A_R[[#This Row],[40+]]</f>
        <v>0</v>
      </c>
      <c r="CJ114" s="5">
        <f>P_A_R[[#This Row],[40+]]-P_A_R[[#This Row],[41+]]</f>
        <v>0</v>
      </c>
      <c r="CK114" s="5">
        <f>P_A_R[[#This Row],[41+]]-P_A_R[[#This Row],[42+]]</f>
        <v>0</v>
      </c>
      <c r="CL114" s="5">
        <f>P_A_R[[#This Row],[42+]]-P_A_R[[#This Row],[43+]]</f>
        <v>0</v>
      </c>
      <c r="CM114" s="5">
        <f>P_A_R[[#This Row],[43+]]-P_A_R[[#This Row],[44+]]</f>
        <v>0</v>
      </c>
      <c r="CN114" s="5">
        <f>P_A_R[[#This Row],[44+]]-P_A_R[[#This Row],[45+]]</f>
        <v>0</v>
      </c>
      <c r="CO114" s="5">
        <f>P_A_R[[#This Row],[45+]]-P_A_R[[#This Row],[46+]]</f>
        <v>0</v>
      </c>
      <c r="CP114" s="5">
        <f>P_A_R[[#This Row],[46+]]-P_A_R[[#This Row],[47+]]</f>
        <v>0</v>
      </c>
      <c r="CQ114" s="5">
        <f>P_A_R[[#This Row],[47+]]-P_A_R[[#This Row],[48+]]</f>
        <v>0</v>
      </c>
      <c r="CR114" s="5">
        <f>P_A_R[[#This Row],[48+]]-P_A_R[[#This Row],[49+]]</f>
        <v>0</v>
      </c>
      <c r="CS114" s="5">
        <f>P_A_R[[#This Row],[49+]]-P_A_R[[#This Row],[50+]]</f>
        <v>0</v>
      </c>
      <c r="CT114" s="5">
        <f>P_A_R[[#This Row],[50+]]-P_A_R[[#This Row],[51+]]</f>
        <v>0</v>
      </c>
      <c r="CU114" s="5">
        <f>P_A_R[[#This Row],[51+]]-P_A_R[[#This Row],[52+]]</f>
        <v>0</v>
      </c>
      <c r="CV114" s="5">
        <f>P_A_R[[#This Row],[52+]]-P_A_R[[#This Row],[53+]]</f>
        <v>0</v>
      </c>
      <c r="CW114" s="5">
        <f>P_A_R[[#This Row],[53+]]-P_A_R[[#This Row],[54+]]</f>
        <v>0</v>
      </c>
      <c r="CX114" s="5">
        <f>P_A_R[[#This Row],[54+]]-P_A_R[[#This Row],[55+]]</f>
        <v>0</v>
      </c>
      <c r="CY114" s="5">
        <f>P_A_R[[#This Row],[55+]]-P_A_R[[#This Row],[56+]]</f>
        <v>0</v>
      </c>
      <c r="CZ114" s="5">
        <f>P_A_R[[#This Row],[56+]]-P_A_R[[#This Row],[57+]]</f>
        <v>0</v>
      </c>
      <c r="DA114" s="5">
        <f>P_A_R[[#This Row],[57+]]-P_A_R[[#This Row],[58+]]</f>
        <v>0</v>
      </c>
      <c r="DB114" s="5">
        <f>P_A_R[[#This Row],[58+]]-P_A_R[[#This Row],[59+]]</f>
        <v>0</v>
      </c>
    </row>
    <row r="115" spans="1:106" x14ac:dyDescent="0.25">
      <c r="A115" s="10">
        <v>22400721</v>
      </c>
      <c r="B115" s="13" t="s">
        <v>83</v>
      </c>
      <c r="C115" s="13" t="s">
        <v>76</v>
      </c>
      <c r="D115" s="11">
        <v>0.8125</v>
      </c>
      <c r="E115" s="9" t="str">
        <f>HYPERLINK("https://www.nba.com/stats/player/202692/boxscores-traditional", "Alec Burks")</f>
        <v>Alec Burks</v>
      </c>
      <c r="F115">
        <v>8</v>
      </c>
      <c r="G115" s="4">
        <v>6.3559999999999999</v>
      </c>
      <c r="H115" s="3">
        <v>0.37828000000000001</v>
      </c>
      <c r="I115" s="3">
        <v>0.31918000000000002</v>
      </c>
      <c r="J115" s="3">
        <v>0.26434999999999997</v>
      </c>
      <c r="K115" s="3">
        <v>0.21476000000000001</v>
      </c>
      <c r="L115" s="3">
        <v>0.17360999999999999</v>
      </c>
      <c r="M115" s="3">
        <v>0.13567000000000001</v>
      </c>
      <c r="N115" s="3">
        <v>0.10383000000000001</v>
      </c>
      <c r="O115" s="3">
        <v>7.7799999999999994E-2</v>
      </c>
      <c r="P115" s="3">
        <v>5.8209999999999998E-2</v>
      </c>
      <c r="Q115" s="3">
        <v>4.1820000000000003E-2</v>
      </c>
      <c r="R115" s="3">
        <v>2.938E-2</v>
      </c>
      <c r="S115" s="3">
        <v>2.018E-2</v>
      </c>
      <c r="T115" s="3">
        <v>1.3899999999999999E-2</v>
      </c>
      <c r="U115" s="3">
        <v>9.1400000000000006E-3</v>
      </c>
      <c r="V115" s="3">
        <v>5.8700000000000002E-3</v>
      </c>
      <c r="W115" s="3">
        <v>3.79E-3</v>
      </c>
      <c r="X115" s="3">
        <v>2.33E-3</v>
      </c>
      <c r="Y115" s="3">
        <v>1.39E-3</v>
      </c>
      <c r="Z115" s="3">
        <v>8.1999999999999998E-4</v>
      </c>
      <c r="AA115" s="3">
        <v>4.8000000000000001E-4</v>
      </c>
      <c r="AB115" s="3">
        <v>2.7E-4</v>
      </c>
      <c r="AC115" s="3">
        <v>1.4999999999999999E-4</v>
      </c>
      <c r="AD115" s="3">
        <v>8.0000000000000007E-5</v>
      </c>
      <c r="AE115" s="3">
        <v>4.0000000000000003E-5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5">
        <f>P_A_R[[#This Row],[10+]]-P_A_R[[#This Row],[11+]]</f>
        <v>5.9099999999999986E-2</v>
      </c>
      <c r="BG115" s="5">
        <f>P_A_R[[#This Row],[11+]]-P_A_R[[#This Row],[12+]]</f>
        <v>5.4830000000000045E-2</v>
      </c>
      <c r="BH115" s="5">
        <f>P_A_R[[#This Row],[12+]]-P_A_R[[#This Row],[13+]]</f>
        <v>4.9589999999999967E-2</v>
      </c>
      <c r="BI115" s="5">
        <f>P_A_R[[#This Row],[13+]]-P_A_R[[#This Row],[14+]]</f>
        <v>4.115000000000002E-2</v>
      </c>
      <c r="BJ115" s="5">
        <f>P_A_R[[#This Row],[14+]]-P_A_R[[#This Row],[15+]]</f>
        <v>3.7939999999999974E-2</v>
      </c>
      <c r="BK115" s="5">
        <f>P_A_R[[#This Row],[15+]]-P_A_R[[#This Row],[16+]]</f>
        <v>3.1840000000000007E-2</v>
      </c>
      <c r="BL115" s="5">
        <f>P_A_R[[#This Row],[16+]]-P_A_R[[#This Row],[17+]]</f>
        <v>2.6030000000000011E-2</v>
      </c>
      <c r="BM115" s="5">
        <f>P_A_R[[#This Row],[17+]]-P_A_R[[#This Row],[18+]]</f>
        <v>1.9589999999999996E-2</v>
      </c>
      <c r="BN115" s="5">
        <f>P_A_R[[#This Row],[18+]]-P_A_R[[#This Row],[19+]]</f>
        <v>1.6389999999999995E-2</v>
      </c>
      <c r="BO115" s="5">
        <f>P_A_R[[#This Row],[19+]]-P_A_R[[#This Row],[20+]]</f>
        <v>1.2440000000000003E-2</v>
      </c>
      <c r="BP115" s="5">
        <f>P_A_R[[#This Row],[20+]]-P_A_R[[#This Row],[21+]]</f>
        <v>9.1999999999999998E-3</v>
      </c>
      <c r="BQ115" s="5">
        <f>P_A_R[[#This Row],[21+]]-P_A_R[[#This Row],[22+]]</f>
        <v>6.2800000000000009E-3</v>
      </c>
      <c r="BR115" s="5">
        <f>P_A_R[[#This Row],[22+]]-P_A_R[[#This Row],[23+]]</f>
        <v>4.7599999999999986E-3</v>
      </c>
      <c r="BS115" s="5">
        <f>P_A_R[[#This Row],[23+]]-P_A_R[[#This Row],[24+]]</f>
        <v>3.2700000000000003E-3</v>
      </c>
      <c r="BT115" s="5">
        <f>P_A_R[[#This Row],[24+]]-P_A_R[[#This Row],[25+]]</f>
        <v>2.0800000000000003E-3</v>
      </c>
      <c r="BU115" s="5">
        <f>P_A_R[[#This Row],[25+]]-P_A_R[[#This Row],[26+]]</f>
        <v>1.4599999999999999E-3</v>
      </c>
      <c r="BV115" s="5">
        <f>P_A_R[[#This Row],[26+]]-P_A_R[[#This Row],[27+]]</f>
        <v>9.4000000000000008E-4</v>
      </c>
      <c r="BW115" s="5">
        <f>P_A_R[[#This Row],[27+]]-P_A_R[[#This Row],[28+]]</f>
        <v>5.6999999999999998E-4</v>
      </c>
      <c r="BX115" s="5">
        <f>P_A_R[[#This Row],[28+]]-P_A_R[[#This Row],[29+]]</f>
        <v>3.3999999999999997E-4</v>
      </c>
      <c r="BY115" s="5">
        <f>P_A_R[[#This Row],[29+]]-P_A_R[[#This Row],[30+]]</f>
        <v>2.1000000000000001E-4</v>
      </c>
      <c r="BZ115" s="5">
        <f>P_A_R[[#This Row],[30+]]-P_A_R[[#This Row],[31+]]</f>
        <v>1.2000000000000002E-4</v>
      </c>
      <c r="CA115" s="5">
        <f>P_A_R[[#This Row],[31+]]-P_A_R[[#This Row],[32+]]</f>
        <v>6.999999999999998E-5</v>
      </c>
      <c r="CB115" s="5">
        <f>P_A_R[[#This Row],[32+]]-P_A_R[[#This Row],[33+]]</f>
        <v>4.0000000000000003E-5</v>
      </c>
      <c r="CC115" s="5">
        <f>P_A_R[[#This Row],[33+]]-P_A_R[[#This Row],[34+]]</f>
        <v>4.0000000000000003E-5</v>
      </c>
      <c r="CD115" s="5">
        <f>P_A_R[[#This Row],[34+]]-P_A_R[[#This Row],[35+]]</f>
        <v>0</v>
      </c>
      <c r="CE115" s="5">
        <f>P_A_R[[#This Row],[35+]]-P_A_R[[#This Row],[36+]]</f>
        <v>0</v>
      </c>
      <c r="CF115" s="5">
        <f>P_A_R[[#This Row],[36+]]-P_A_R[[#This Row],[37+]]</f>
        <v>0</v>
      </c>
      <c r="CG115" s="5">
        <f>P_A_R[[#This Row],[37+]]-P_A_R[[#This Row],[38+]]</f>
        <v>0</v>
      </c>
      <c r="CH115" s="5">
        <f>P_A_R[[#This Row],[38+]]-P_A_R[[#This Row],[39+]]</f>
        <v>0</v>
      </c>
      <c r="CI115" s="5">
        <f>P_A_R[[#This Row],[39+]]-P_A_R[[#This Row],[40+]]</f>
        <v>0</v>
      </c>
      <c r="CJ115" s="5">
        <f>P_A_R[[#This Row],[40+]]-P_A_R[[#This Row],[41+]]</f>
        <v>0</v>
      </c>
      <c r="CK115" s="5">
        <f>P_A_R[[#This Row],[41+]]-P_A_R[[#This Row],[42+]]</f>
        <v>0</v>
      </c>
      <c r="CL115" s="5">
        <f>P_A_R[[#This Row],[42+]]-P_A_R[[#This Row],[43+]]</f>
        <v>0</v>
      </c>
      <c r="CM115" s="5">
        <f>P_A_R[[#This Row],[43+]]-P_A_R[[#This Row],[44+]]</f>
        <v>0</v>
      </c>
      <c r="CN115" s="5">
        <f>P_A_R[[#This Row],[44+]]-P_A_R[[#This Row],[45+]]</f>
        <v>0</v>
      </c>
      <c r="CO115" s="5">
        <f>P_A_R[[#This Row],[45+]]-P_A_R[[#This Row],[46+]]</f>
        <v>0</v>
      </c>
      <c r="CP115" s="5">
        <f>P_A_R[[#This Row],[46+]]-P_A_R[[#This Row],[47+]]</f>
        <v>0</v>
      </c>
      <c r="CQ115" s="5">
        <f>P_A_R[[#This Row],[47+]]-P_A_R[[#This Row],[48+]]</f>
        <v>0</v>
      </c>
      <c r="CR115" s="5">
        <f>P_A_R[[#This Row],[48+]]-P_A_R[[#This Row],[49+]]</f>
        <v>0</v>
      </c>
      <c r="CS115" s="5">
        <f>P_A_R[[#This Row],[49+]]-P_A_R[[#This Row],[50+]]</f>
        <v>0</v>
      </c>
      <c r="CT115" s="5">
        <f>P_A_R[[#This Row],[50+]]-P_A_R[[#This Row],[51+]]</f>
        <v>0</v>
      </c>
      <c r="CU115" s="5">
        <f>P_A_R[[#This Row],[51+]]-P_A_R[[#This Row],[52+]]</f>
        <v>0</v>
      </c>
      <c r="CV115" s="5">
        <f>P_A_R[[#This Row],[52+]]-P_A_R[[#This Row],[53+]]</f>
        <v>0</v>
      </c>
      <c r="CW115" s="5">
        <f>P_A_R[[#This Row],[53+]]-P_A_R[[#This Row],[54+]]</f>
        <v>0</v>
      </c>
      <c r="CX115" s="5">
        <f>P_A_R[[#This Row],[54+]]-P_A_R[[#This Row],[55+]]</f>
        <v>0</v>
      </c>
      <c r="CY115" s="5">
        <f>P_A_R[[#This Row],[55+]]-P_A_R[[#This Row],[56+]]</f>
        <v>0</v>
      </c>
      <c r="CZ115" s="5">
        <f>P_A_R[[#This Row],[56+]]-P_A_R[[#This Row],[57+]]</f>
        <v>0</v>
      </c>
      <c r="DA115" s="5">
        <f>P_A_R[[#This Row],[57+]]-P_A_R[[#This Row],[58+]]</f>
        <v>0</v>
      </c>
      <c r="DB115" s="5">
        <f>P_A_R[[#This Row],[58+]]-P_A_R[[#This Row],[59+]]</f>
        <v>0</v>
      </c>
    </row>
    <row r="116" spans="1:106" x14ac:dyDescent="0.25">
      <c r="A116" s="10">
        <v>22400722</v>
      </c>
      <c r="B116" s="13" t="s">
        <v>96</v>
      </c>
      <c r="C116" s="13" t="s">
        <v>79</v>
      </c>
      <c r="D116" s="11">
        <v>0.8125</v>
      </c>
      <c r="E116" s="9" t="str">
        <f>HYPERLINK("https://www.nba.com/stats/player/1630217/boxscores-traditional", "Desmond Bane")</f>
        <v>Desmond Bane</v>
      </c>
      <c r="F116">
        <v>33</v>
      </c>
      <c r="G116" s="4">
        <v>6.0659999999999998</v>
      </c>
      <c r="H116" s="3">
        <v>0.99992000000000003</v>
      </c>
      <c r="I116" s="3">
        <v>0.99985999999999997</v>
      </c>
      <c r="J116" s="3">
        <v>0.99973000000000001</v>
      </c>
      <c r="K116" s="3">
        <v>0.99951999999999996</v>
      </c>
      <c r="L116" s="3">
        <v>0.99912999999999996</v>
      </c>
      <c r="M116" s="3">
        <v>0.99851000000000001</v>
      </c>
      <c r="N116" s="3">
        <v>0.99743999999999999</v>
      </c>
      <c r="O116" s="3">
        <v>0.99585000000000001</v>
      </c>
      <c r="P116" s="3">
        <v>0.99324000000000001</v>
      </c>
      <c r="Q116" s="3">
        <v>0.98956</v>
      </c>
      <c r="R116" s="3">
        <v>0.98382000000000003</v>
      </c>
      <c r="S116" s="3">
        <v>0.97614999999999996</v>
      </c>
      <c r="T116" s="3">
        <v>0.96484999999999999</v>
      </c>
      <c r="U116" s="3">
        <v>0.95052999999999999</v>
      </c>
      <c r="V116" s="3">
        <v>0.93056000000000005</v>
      </c>
      <c r="W116" s="3">
        <v>0.90658000000000005</v>
      </c>
      <c r="X116" s="3">
        <v>0.87492999999999999</v>
      </c>
      <c r="Y116" s="3">
        <v>0.83891000000000004</v>
      </c>
      <c r="Z116" s="3">
        <v>0.79388999999999998</v>
      </c>
      <c r="AA116" s="3">
        <v>0.74536999999999998</v>
      </c>
      <c r="AB116" s="3">
        <v>0.68793000000000004</v>
      </c>
      <c r="AC116" s="3">
        <v>0.62929999999999997</v>
      </c>
      <c r="AD116" s="3">
        <v>0.56355999999999995</v>
      </c>
      <c r="AE116" s="3">
        <v>0.5</v>
      </c>
      <c r="AF116" s="3">
        <v>0.43643999999999999</v>
      </c>
      <c r="AG116" s="3">
        <v>0.37069999999999997</v>
      </c>
      <c r="AH116" s="3">
        <v>0.31207000000000001</v>
      </c>
      <c r="AI116" s="3">
        <v>0.25463000000000002</v>
      </c>
      <c r="AJ116" s="3">
        <v>0.20610999999999999</v>
      </c>
      <c r="AK116" s="3">
        <v>0.16109000000000001</v>
      </c>
      <c r="AL116" s="3">
        <v>0.12506999999999999</v>
      </c>
      <c r="AM116" s="3">
        <v>9.3420000000000003E-2</v>
      </c>
      <c r="AN116" s="3">
        <v>6.9440000000000002E-2</v>
      </c>
      <c r="AO116" s="3">
        <v>4.947E-2</v>
      </c>
      <c r="AP116" s="3">
        <v>3.5150000000000001E-2</v>
      </c>
      <c r="AQ116" s="3">
        <v>2.385E-2</v>
      </c>
      <c r="AR116" s="3">
        <v>1.618E-2</v>
      </c>
      <c r="AS116" s="3">
        <v>1.044E-2</v>
      </c>
      <c r="AT116" s="3">
        <v>6.7600000000000004E-3</v>
      </c>
      <c r="AU116" s="3">
        <v>4.15E-3</v>
      </c>
      <c r="AV116" s="3">
        <v>2.5600000000000002E-3</v>
      </c>
      <c r="AW116" s="3">
        <v>1.49E-3</v>
      </c>
      <c r="AX116" s="3">
        <v>8.7000000000000001E-4</v>
      </c>
      <c r="AY116" s="3">
        <v>4.8000000000000001E-4</v>
      </c>
      <c r="AZ116" s="3">
        <v>2.7E-4</v>
      </c>
      <c r="BA116" s="3">
        <v>1.3999999999999999E-4</v>
      </c>
      <c r="BB116" s="3">
        <v>8.0000000000000007E-5</v>
      </c>
      <c r="BC116" s="3">
        <v>4.0000000000000003E-5</v>
      </c>
      <c r="BD116" s="3">
        <v>0</v>
      </c>
      <c r="BE116" s="3">
        <v>0</v>
      </c>
      <c r="BF116" s="5">
        <f>P_A_R[[#This Row],[10+]]-P_A_R[[#This Row],[11+]]</f>
        <v>6.0000000000060005E-5</v>
      </c>
      <c r="BG116" s="5">
        <f>P_A_R[[#This Row],[11+]]-P_A_R[[#This Row],[12+]]</f>
        <v>1.2999999999996348E-4</v>
      </c>
      <c r="BH116" s="5">
        <f>P_A_R[[#This Row],[12+]]-P_A_R[[#This Row],[13+]]</f>
        <v>2.1000000000004349E-4</v>
      </c>
      <c r="BI116" s="5">
        <f>P_A_R[[#This Row],[13+]]-P_A_R[[#This Row],[14+]]</f>
        <v>3.9000000000000146E-4</v>
      </c>
      <c r="BJ116" s="5">
        <f>P_A_R[[#This Row],[14+]]-P_A_R[[#This Row],[15+]]</f>
        <v>6.1999999999995392E-4</v>
      </c>
      <c r="BK116" s="5">
        <f>P_A_R[[#This Row],[15+]]-P_A_R[[#This Row],[16+]]</f>
        <v>1.0700000000000154E-3</v>
      </c>
      <c r="BL116" s="5">
        <f>P_A_R[[#This Row],[16+]]-P_A_R[[#This Row],[17+]]</f>
        <v>1.5899999999999803E-3</v>
      </c>
      <c r="BM116" s="5">
        <f>P_A_R[[#This Row],[17+]]-P_A_R[[#This Row],[18+]]</f>
        <v>2.6100000000000012E-3</v>
      </c>
      <c r="BN116" s="5">
        <f>P_A_R[[#This Row],[18+]]-P_A_R[[#This Row],[19+]]</f>
        <v>3.6800000000000166E-3</v>
      </c>
      <c r="BO116" s="5">
        <f>P_A_R[[#This Row],[19+]]-P_A_R[[#This Row],[20+]]</f>
        <v>5.7399999999999674E-3</v>
      </c>
      <c r="BP116" s="5">
        <f>P_A_R[[#This Row],[20+]]-P_A_R[[#This Row],[21+]]</f>
        <v>7.6700000000000657E-3</v>
      </c>
      <c r="BQ116" s="5">
        <f>P_A_R[[#This Row],[21+]]-P_A_R[[#This Row],[22+]]</f>
        <v>1.1299999999999977E-2</v>
      </c>
      <c r="BR116" s="5">
        <f>P_A_R[[#This Row],[22+]]-P_A_R[[#This Row],[23+]]</f>
        <v>1.4319999999999999E-2</v>
      </c>
      <c r="BS116" s="5">
        <f>P_A_R[[#This Row],[23+]]-P_A_R[[#This Row],[24+]]</f>
        <v>1.9969999999999932E-2</v>
      </c>
      <c r="BT116" s="5">
        <f>P_A_R[[#This Row],[24+]]-P_A_R[[#This Row],[25+]]</f>
        <v>2.3980000000000001E-2</v>
      </c>
      <c r="BU116" s="5">
        <f>P_A_R[[#This Row],[25+]]-P_A_R[[#This Row],[26+]]</f>
        <v>3.1650000000000067E-2</v>
      </c>
      <c r="BV116" s="5">
        <f>P_A_R[[#This Row],[26+]]-P_A_R[[#This Row],[27+]]</f>
        <v>3.6019999999999941E-2</v>
      </c>
      <c r="BW116" s="5">
        <f>P_A_R[[#This Row],[27+]]-P_A_R[[#This Row],[28+]]</f>
        <v>4.502000000000006E-2</v>
      </c>
      <c r="BX116" s="5">
        <f>P_A_R[[#This Row],[28+]]-P_A_R[[#This Row],[29+]]</f>
        <v>4.8520000000000008E-2</v>
      </c>
      <c r="BY116" s="5">
        <f>P_A_R[[#This Row],[29+]]-P_A_R[[#This Row],[30+]]</f>
        <v>5.7439999999999936E-2</v>
      </c>
      <c r="BZ116" s="5">
        <f>P_A_R[[#This Row],[30+]]-P_A_R[[#This Row],[31+]]</f>
        <v>5.8630000000000071E-2</v>
      </c>
      <c r="CA116" s="5">
        <f>P_A_R[[#This Row],[31+]]-P_A_R[[#This Row],[32+]]</f>
        <v>6.5740000000000021E-2</v>
      </c>
      <c r="CB116" s="5">
        <f>P_A_R[[#This Row],[32+]]-P_A_R[[#This Row],[33+]]</f>
        <v>6.355999999999995E-2</v>
      </c>
      <c r="CC116" s="5">
        <f>P_A_R[[#This Row],[33+]]-P_A_R[[#This Row],[34+]]</f>
        <v>6.3560000000000005E-2</v>
      </c>
      <c r="CD116" s="5">
        <f>P_A_R[[#This Row],[34+]]-P_A_R[[#This Row],[35+]]</f>
        <v>6.5740000000000021E-2</v>
      </c>
      <c r="CE116" s="5">
        <f>P_A_R[[#This Row],[35+]]-P_A_R[[#This Row],[36+]]</f>
        <v>5.862999999999996E-2</v>
      </c>
      <c r="CF116" s="5">
        <f>P_A_R[[#This Row],[36+]]-P_A_R[[#This Row],[37+]]</f>
        <v>5.7439999999999991E-2</v>
      </c>
      <c r="CG116" s="5">
        <f>P_A_R[[#This Row],[37+]]-P_A_R[[#This Row],[38+]]</f>
        <v>4.8520000000000035E-2</v>
      </c>
      <c r="CH116" s="5">
        <f>P_A_R[[#This Row],[38+]]-P_A_R[[#This Row],[39+]]</f>
        <v>4.5019999999999977E-2</v>
      </c>
      <c r="CI116" s="5">
        <f>P_A_R[[#This Row],[39+]]-P_A_R[[#This Row],[40+]]</f>
        <v>3.6020000000000024E-2</v>
      </c>
      <c r="CJ116" s="5">
        <f>P_A_R[[#This Row],[40+]]-P_A_R[[#This Row],[41+]]</f>
        <v>3.1649999999999984E-2</v>
      </c>
      <c r="CK116" s="5">
        <f>P_A_R[[#This Row],[41+]]-P_A_R[[#This Row],[42+]]</f>
        <v>2.3980000000000001E-2</v>
      </c>
      <c r="CL116" s="5">
        <f>P_A_R[[#This Row],[42+]]-P_A_R[[#This Row],[43+]]</f>
        <v>1.9970000000000002E-2</v>
      </c>
      <c r="CM116" s="5">
        <f>P_A_R[[#This Row],[43+]]-P_A_R[[#This Row],[44+]]</f>
        <v>1.4319999999999999E-2</v>
      </c>
      <c r="CN116" s="5">
        <f>P_A_R[[#This Row],[44+]]-P_A_R[[#This Row],[45+]]</f>
        <v>1.1300000000000001E-2</v>
      </c>
      <c r="CO116" s="5">
        <f>P_A_R[[#This Row],[45+]]-P_A_R[[#This Row],[46+]]</f>
        <v>7.6699999999999997E-3</v>
      </c>
      <c r="CP116" s="5">
        <f>P_A_R[[#This Row],[46+]]-P_A_R[[#This Row],[47+]]</f>
        <v>5.7400000000000003E-3</v>
      </c>
      <c r="CQ116" s="5">
        <f>P_A_R[[#This Row],[47+]]-P_A_R[[#This Row],[48+]]</f>
        <v>3.6799999999999992E-3</v>
      </c>
      <c r="CR116" s="5">
        <f>P_A_R[[#This Row],[48+]]-P_A_R[[#This Row],[49+]]</f>
        <v>2.6100000000000003E-3</v>
      </c>
      <c r="CS116" s="5">
        <f>P_A_R[[#This Row],[49+]]-P_A_R[[#This Row],[50+]]</f>
        <v>1.5899999999999998E-3</v>
      </c>
      <c r="CT116" s="5">
        <f>P_A_R[[#This Row],[50+]]-P_A_R[[#This Row],[51+]]</f>
        <v>1.0700000000000002E-3</v>
      </c>
      <c r="CU116" s="5">
        <f>P_A_R[[#This Row],[51+]]-P_A_R[[#This Row],[52+]]</f>
        <v>6.2E-4</v>
      </c>
      <c r="CV116" s="5">
        <f>P_A_R[[#This Row],[52+]]-P_A_R[[#This Row],[53+]]</f>
        <v>3.8999999999999999E-4</v>
      </c>
      <c r="CW116" s="5">
        <f>P_A_R[[#This Row],[53+]]-P_A_R[[#This Row],[54+]]</f>
        <v>2.1000000000000001E-4</v>
      </c>
      <c r="CX116" s="5">
        <f>P_A_R[[#This Row],[54+]]-P_A_R[[#This Row],[55+]]</f>
        <v>1.3000000000000002E-4</v>
      </c>
      <c r="CY116" s="5">
        <f>P_A_R[[#This Row],[55+]]-P_A_R[[#This Row],[56+]]</f>
        <v>5.9999999999999981E-5</v>
      </c>
      <c r="CZ116" s="5">
        <f>P_A_R[[#This Row],[56+]]-P_A_R[[#This Row],[57+]]</f>
        <v>4.0000000000000003E-5</v>
      </c>
      <c r="DA116" s="5">
        <f>P_A_R[[#This Row],[57+]]-P_A_R[[#This Row],[58+]]</f>
        <v>4.0000000000000003E-5</v>
      </c>
      <c r="DB116" s="5">
        <f>P_A_R[[#This Row],[58+]]-P_A_R[[#This Row],[59+]]</f>
        <v>0</v>
      </c>
    </row>
    <row r="117" spans="1:106" x14ac:dyDescent="0.25">
      <c r="A117" s="10">
        <v>22400722</v>
      </c>
      <c r="B117" s="13" t="s">
        <v>96</v>
      </c>
      <c r="C117" s="13" t="s">
        <v>79</v>
      </c>
      <c r="D117" s="11">
        <v>0.8125</v>
      </c>
      <c r="E117" s="9" t="str">
        <f>HYPERLINK("https://www.nba.com/stats/player/1628991/boxscores-traditional", "Jaren Jackson Jr.")</f>
        <v>Jaren Jackson Jr.</v>
      </c>
      <c r="F117">
        <v>34.200000000000003</v>
      </c>
      <c r="G117" s="4">
        <v>6.9690000000000003</v>
      </c>
      <c r="H117" s="3">
        <v>0.99973999999999996</v>
      </c>
      <c r="I117" s="3">
        <v>0.99956999999999996</v>
      </c>
      <c r="J117" s="3">
        <v>0.99929000000000001</v>
      </c>
      <c r="K117" s="3">
        <v>0.99882000000000004</v>
      </c>
      <c r="L117" s="3">
        <v>0.99812999999999996</v>
      </c>
      <c r="M117" s="3">
        <v>0.99711000000000005</v>
      </c>
      <c r="N117" s="3">
        <v>0.99546999999999997</v>
      </c>
      <c r="O117" s="3">
        <v>0.99324000000000001</v>
      </c>
      <c r="P117" s="3">
        <v>0.98982999999999999</v>
      </c>
      <c r="Q117" s="3">
        <v>0.98536999999999997</v>
      </c>
      <c r="R117" s="3">
        <v>0.97931999999999997</v>
      </c>
      <c r="S117" s="3">
        <v>0.97062000000000004</v>
      </c>
      <c r="T117" s="3">
        <v>0.95994000000000002</v>
      </c>
      <c r="U117" s="3">
        <v>0.94630000000000003</v>
      </c>
      <c r="V117" s="3">
        <v>0.92784999999999995</v>
      </c>
      <c r="W117" s="3">
        <v>0.90658000000000005</v>
      </c>
      <c r="X117" s="3">
        <v>0.88100000000000001</v>
      </c>
      <c r="Y117" s="3">
        <v>0.84848999999999997</v>
      </c>
      <c r="Z117" s="3">
        <v>0.81327000000000005</v>
      </c>
      <c r="AA117" s="3">
        <v>0.77337</v>
      </c>
      <c r="AB117" s="3">
        <v>0.72575000000000001</v>
      </c>
      <c r="AC117" s="3">
        <v>0.67723999999999995</v>
      </c>
      <c r="AD117" s="3">
        <v>0.62551999999999996</v>
      </c>
      <c r="AE117" s="3">
        <v>0.56749000000000005</v>
      </c>
      <c r="AF117" s="3">
        <v>0.51197000000000004</v>
      </c>
      <c r="AG117" s="3">
        <v>0.45619999999999999</v>
      </c>
      <c r="AH117" s="3">
        <v>0.39743000000000001</v>
      </c>
      <c r="AI117" s="3">
        <v>0.34458</v>
      </c>
      <c r="AJ117" s="3">
        <v>0.29115999999999997</v>
      </c>
      <c r="AK117" s="3">
        <v>0.24510000000000001</v>
      </c>
      <c r="AL117" s="3">
        <v>0.20327000000000001</v>
      </c>
      <c r="AM117" s="3">
        <v>0.16353999999999999</v>
      </c>
      <c r="AN117" s="3">
        <v>0.13136</v>
      </c>
      <c r="AO117" s="3">
        <v>0.10383000000000001</v>
      </c>
      <c r="AP117" s="3">
        <v>7.9269999999999993E-2</v>
      </c>
      <c r="AQ117" s="3">
        <v>6.0569999999999999E-2</v>
      </c>
      <c r="AR117" s="3">
        <v>4.5510000000000002E-2</v>
      </c>
      <c r="AS117" s="3">
        <v>3.288E-2</v>
      </c>
      <c r="AT117" s="3">
        <v>2.385E-2</v>
      </c>
      <c r="AU117" s="3">
        <v>1.7000000000000001E-2</v>
      </c>
      <c r="AV117" s="3">
        <v>1.1599999999999999E-2</v>
      </c>
      <c r="AW117" s="3">
        <v>7.9799999999999992E-3</v>
      </c>
      <c r="AX117" s="3">
        <v>5.3899999999999998E-3</v>
      </c>
      <c r="AY117" s="3">
        <v>3.47E-3</v>
      </c>
      <c r="AZ117" s="3">
        <v>2.2599999999999999E-3</v>
      </c>
      <c r="BA117" s="3">
        <v>1.4400000000000001E-3</v>
      </c>
      <c r="BB117" s="3">
        <v>8.7000000000000001E-4</v>
      </c>
      <c r="BC117" s="3">
        <v>5.4000000000000001E-4</v>
      </c>
      <c r="BD117" s="3">
        <v>3.1E-4</v>
      </c>
      <c r="BE117" s="3">
        <v>1.9000000000000001E-4</v>
      </c>
      <c r="BF117" s="5">
        <f>P_A_R[[#This Row],[10+]]-P_A_R[[#This Row],[11+]]</f>
        <v>1.7000000000000348E-4</v>
      </c>
      <c r="BG117" s="5">
        <f>P_A_R[[#This Row],[11+]]-P_A_R[[#This Row],[12+]]</f>
        <v>2.7999999999994696E-4</v>
      </c>
      <c r="BH117" s="5">
        <f>P_A_R[[#This Row],[12+]]-P_A_R[[#This Row],[13+]]</f>
        <v>4.6999999999997044E-4</v>
      </c>
      <c r="BI117" s="5">
        <f>P_A_R[[#This Row],[13+]]-P_A_R[[#This Row],[14+]]</f>
        <v>6.9000000000007944E-4</v>
      </c>
      <c r="BJ117" s="5">
        <f>P_A_R[[#This Row],[14+]]-P_A_R[[#This Row],[15+]]</f>
        <v>1.0199999999999099E-3</v>
      </c>
      <c r="BK117" s="5">
        <f>P_A_R[[#This Row],[15+]]-P_A_R[[#This Row],[16+]]</f>
        <v>1.6400000000000858E-3</v>
      </c>
      <c r="BL117" s="5">
        <f>P_A_R[[#This Row],[16+]]-P_A_R[[#This Row],[17+]]</f>
        <v>2.2299999999999542E-3</v>
      </c>
      <c r="BM117" s="5">
        <f>P_A_R[[#This Row],[17+]]-P_A_R[[#This Row],[18+]]</f>
        <v>3.4100000000000241E-3</v>
      </c>
      <c r="BN117" s="5">
        <f>P_A_R[[#This Row],[18+]]-P_A_R[[#This Row],[19+]]</f>
        <v>4.4600000000000195E-3</v>
      </c>
      <c r="BO117" s="5">
        <f>P_A_R[[#This Row],[19+]]-P_A_R[[#This Row],[20+]]</f>
        <v>6.0499999999999998E-3</v>
      </c>
      <c r="BP117" s="5">
        <f>P_A_R[[#This Row],[20+]]-P_A_R[[#This Row],[21+]]</f>
        <v>8.69999999999993E-3</v>
      </c>
      <c r="BQ117" s="5">
        <f>P_A_R[[#This Row],[21+]]-P_A_R[[#This Row],[22+]]</f>
        <v>1.0680000000000023E-2</v>
      </c>
      <c r="BR117" s="5">
        <f>P_A_R[[#This Row],[22+]]-P_A_R[[#This Row],[23+]]</f>
        <v>1.3639999999999985E-2</v>
      </c>
      <c r="BS117" s="5">
        <f>P_A_R[[#This Row],[23+]]-P_A_R[[#This Row],[24+]]</f>
        <v>1.8450000000000077E-2</v>
      </c>
      <c r="BT117" s="5">
        <f>P_A_R[[#This Row],[24+]]-P_A_R[[#This Row],[25+]]</f>
        <v>2.12699999999999E-2</v>
      </c>
      <c r="BU117" s="5">
        <f>P_A_R[[#This Row],[25+]]-P_A_R[[#This Row],[26+]]</f>
        <v>2.5580000000000047E-2</v>
      </c>
      <c r="BV117" s="5">
        <f>P_A_R[[#This Row],[26+]]-P_A_R[[#This Row],[27+]]</f>
        <v>3.2510000000000039E-2</v>
      </c>
      <c r="BW117" s="5">
        <f>P_A_R[[#This Row],[27+]]-P_A_R[[#This Row],[28+]]</f>
        <v>3.5219999999999918E-2</v>
      </c>
      <c r="BX117" s="5">
        <f>P_A_R[[#This Row],[28+]]-P_A_R[[#This Row],[29+]]</f>
        <v>3.9900000000000047E-2</v>
      </c>
      <c r="BY117" s="5">
        <f>P_A_R[[#This Row],[29+]]-P_A_R[[#This Row],[30+]]</f>
        <v>4.7619999999999996E-2</v>
      </c>
      <c r="BZ117" s="5">
        <f>P_A_R[[#This Row],[30+]]-P_A_R[[#This Row],[31+]]</f>
        <v>4.8510000000000053E-2</v>
      </c>
      <c r="CA117" s="5">
        <f>P_A_R[[#This Row],[31+]]-P_A_R[[#This Row],[32+]]</f>
        <v>5.1719999999999988E-2</v>
      </c>
      <c r="CB117" s="5">
        <f>P_A_R[[#This Row],[32+]]-P_A_R[[#This Row],[33+]]</f>
        <v>5.8029999999999915E-2</v>
      </c>
      <c r="CC117" s="5">
        <f>P_A_R[[#This Row],[33+]]-P_A_R[[#This Row],[34+]]</f>
        <v>5.5520000000000014E-2</v>
      </c>
      <c r="CD117" s="5">
        <f>P_A_R[[#This Row],[34+]]-P_A_R[[#This Row],[35+]]</f>
        <v>5.5770000000000042E-2</v>
      </c>
      <c r="CE117" s="5">
        <f>P_A_R[[#This Row],[35+]]-P_A_R[[#This Row],[36+]]</f>
        <v>5.8769999999999989E-2</v>
      </c>
      <c r="CF117" s="5">
        <f>P_A_R[[#This Row],[36+]]-P_A_R[[#This Row],[37+]]</f>
        <v>5.2850000000000008E-2</v>
      </c>
      <c r="CG117" s="5">
        <f>P_A_R[[#This Row],[37+]]-P_A_R[[#This Row],[38+]]</f>
        <v>5.3420000000000023E-2</v>
      </c>
      <c r="CH117" s="5">
        <f>P_A_R[[#This Row],[38+]]-P_A_R[[#This Row],[39+]]</f>
        <v>4.6059999999999962E-2</v>
      </c>
      <c r="CI117" s="5">
        <f>P_A_R[[#This Row],[39+]]-P_A_R[[#This Row],[40+]]</f>
        <v>4.1830000000000006E-2</v>
      </c>
      <c r="CJ117" s="5">
        <f>P_A_R[[#This Row],[40+]]-P_A_R[[#This Row],[41+]]</f>
        <v>3.9730000000000015E-2</v>
      </c>
      <c r="CK117" s="5">
        <f>P_A_R[[#This Row],[41+]]-P_A_R[[#This Row],[42+]]</f>
        <v>3.2179999999999986E-2</v>
      </c>
      <c r="CL117" s="5">
        <f>P_A_R[[#This Row],[42+]]-P_A_R[[#This Row],[43+]]</f>
        <v>2.7529999999999999E-2</v>
      </c>
      <c r="CM117" s="5">
        <f>P_A_R[[#This Row],[43+]]-P_A_R[[#This Row],[44+]]</f>
        <v>2.4560000000000012E-2</v>
      </c>
      <c r="CN117" s="5">
        <f>P_A_R[[#This Row],[44+]]-P_A_R[[#This Row],[45+]]</f>
        <v>1.8699999999999994E-2</v>
      </c>
      <c r="CO117" s="5">
        <f>P_A_R[[#This Row],[45+]]-P_A_R[[#This Row],[46+]]</f>
        <v>1.5059999999999997E-2</v>
      </c>
      <c r="CP117" s="5">
        <f>P_A_R[[#This Row],[46+]]-P_A_R[[#This Row],[47+]]</f>
        <v>1.2630000000000002E-2</v>
      </c>
      <c r="CQ117" s="5">
        <f>P_A_R[[#This Row],[47+]]-P_A_R[[#This Row],[48+]]</f>
        <v>9.0299999999999998E-3</v>
      </c>
      <c r="CR117" s="5">
        <f>P_A_R[[#This Row],[48+]]-P_A_R[[#This Row],[49+]]</f>
        <v>6.8499999999999985E-3</v>
      </c>
      <c r="CS117" s="5">
        <f>P_A_R[[#This Row],[49+]]-P_A_R[[#This Row],[50+]]</f>
        <v>5.400000000000002E-3</v>
      </c>
      <c r="CT117" s="5">
        <f>P_A_R[[#This Row],[50+]]-P_A_R[[#This Row],[51+]]</f>
        <v>3.62E-3</v>
      </c>
      <c r="CU117" s="5">
        <f>P_A_R[[#This Row],[51+]]-P_A_R[[#This Row],[52+]]</f>
        <v>2.5899999999999994E-3</v>
      </c>
      <c r="CV117" s="5">
        <f>P_A_R[[#This Row],[52+]]-P_A_R[[#This Row],[53+]]</f>
        <v>1.9199999999999998E-3</v>
      </c>
      <c r="CW117" s="5">
        <f>P_A_R[[#This Row],[53+]]-P_A_R[[#This Row],[54+]]</f>
        <v>1.2100000000000001E-3</v>
      </c>
      <c r="CX117" s="5">
        <f>P_A_R[[#This Row],[54+]]-P_A_R[[#This Row],[55+]]</f>
        <v>8.1999999999999977E-4</v>
      </c>
      <c r="CY117" s="5">
        <f>P_A_R[[#This Row],[55+]]-P_A_R[[#This Row],[56+]]</f>
        <v>5.7000000000000009E-4</v>
      </c>
      <c r="CZ117" s="5">
        <f>P_A_R[[#This Row],[56+]]-P_A_R[[#This Row],[57+]]</f>
        <v>3.3E-4</v>
      </c>
      <c r="DA117" s="5">
        <f>P_A_R[[#This Row],[57+]]-P_A_R[[#This Row],[58+]]</f>
        <v>2.3000000000000001E-4</v>
      </c>
      <c r="DB117" s="5">
        <f>P_A_R[[#This Row],[58+]]-P_A_R[[#This Row],[59+]]</f>
        <v>1.1999999999999999E-4</v>
      </c>
    </row>
    <row r="118" spans="1:106" x14ac:dyDescent="0.25">
      <c r="A118" s="10">
        <v>22400722</v>
      </c>
      <c r="B118" s="13" t="s">
        <v>96</v>
      </c>
      <c r="C118" s="13" t="s">
        <v>79</v>
      </c>
      <c r="D118" s="11">
        <v>0.8125</v>
      </c>
      <c r="E118" s="9" t="str">
        <f>HYPERLINK("https://www.nba.com/stats/player/1629630/boxscores-traditional", "Ja Morant")</f>
        <v>Ja Morant</v>
      </c>
      <c r="F118">
        <v>27.6</v>
      </c>
      <c r="G118" s="4">
        <v>8.3810000000000002</v>
      </c>
      <c r="H118" s="3">
        <v>0.98214000000000001</v>
      </c>
      <c r="I118" s="3">
        <v>0.97614999999999996</v>
      </c>
      <c r="J118" s="3">
        <v>0.96855999999999998</v>
      </c>
      <c r="K118" s="3">
        <v>0.95906999999999998</v>
      </c>
      <c r="L118" s="3">
        <v>0.94738</v>
      </c>
      <c r="M118" s="3">
        <v>0.93318999999999996</v>
      </c>
      <c r="N118" s="3">
        <v>0.91620999999999997</v>
      </c>
      <c r="O118" s="3">
        <v>0.89617000000000002</v>
      </c>
      <c r="P118" s="3">
        <v>0.87492999999999999</v>
      </c>
      <c r="Q118" s="3">
        <v>0.84848999999999997</v>
      </c>
      <c r="R118" s="3">
        <v>0.81859000000000004</v>
      </c>
      <c r="S118" s="3">
        <v>0.78524000000000005</v>
      </c>
      <c r="T118" s="3">
        <v>0.74856999999999996</v>
      </c>
      <c r="U118" s="3">
        <v>0.70884000000000003</v>
      </c>
      <c r="V118" s="3">
        <v>0.66639999999999999</v>
      </c>
      <c r="W118" s="3">
        <v>0.62172000000000005</v>
      </c>
      <c r="X118" s="3">
        <v>0.57535000000000003</v>
      </c>
      <c r="Y118" s="3">
        <v>0.52790000000000004</v>
      </c>
      <c r="Z118" s="3">
        <v>0.48005999999999999</v>
      </c>
      <c r="AA118" s="3">
        <v>0.43251000000000001</v>
      </c>
      <c r="AB118" s="3">
        <v>0.38590999999999998</v>
      </c>
      <c r="AC118" s="3">
        <v>0.34089999999999998</v>
      </c>
      <c r="AD118" s="3">
        <v>0.30153000000000002</v>
      </c>
      <c r="AE118" s="3">
        <v>0.26108999999999999</v>
      </c>
      <c r="AF118" s="3">
        <v>0.22363</v>
      </c>
      <c r="AG118" s="3">
        <v>0.18942999999999999</v>
      </c>
      <c r="AH118" s="3">
        <v>0.15866</v>
      </c>
      <c r="AI118" s="3">
        <v>0.13136</v>
      </c>
      <c r="AJ118" s="3">
        <v>0.10749</v>
      </c>
      <c r="AK118" s="3">
        <v>8.6910000000000001E-2</v>
      </c>
      <c r="AL118" s="3">
        <v>6.9440000000000002E-2</v>
      </c>
      <c r="AM118" s="3">
        <v>5.4800000000000001E-2</v>
      </c>
      <c r="AN118" s="3">
        <v>4.2720000000000001E-2</v>
      </c>
      <c r="AO118" s="3">
        <v>3.288E-2</v>
      </c>
      <c r="AP118" s="3">
        <v>2.5000000000000001E-2</v>
      </c>
      <c r="AQ118" s="3">
        <v>1.8759999999999999E-2</v>
      </c>
      <c r="AR118" s="3">
        <v>1.3899999999999999E-2</v>
      </c>
      <c r="AS118" s="3">
        <v>1.044E-2</v>
      </c>
      <c r="AT118" s="3">
        <v>7.5500000000000003E-3</v>
      </c>
      <c r="AU118" s="3">
        <v>5.3899999999999998E-3</v>
      </c>
      <c r="AV118" s="3">
        <v>3.79E-3</v>
      </c>
      <c r="AW118" s="3">
        <v>2.64E-3</v>
      </c>
      <c r="AX118" s="3">
        <v>1.81E-3</v>
      </c>
      <c r="AY118" s="3">
        <v>1.2199999999999999E-3</v>
      </c>
      <c r="AZ118" s="3">
        <v>8.1999999999999998E-4</v>
      </c>
      <c r="BA118" s="3">
        <v>5.4000000000000001E-4</v>
      </c>
      <c r="BB118" s="3">
        <v>3.5E-4</v>
      </c>
      <c r="BC118" s="3">
        <v>2.2000000000000001E-4</v>
      </c>
      <c r="BD118" s="3">
        <v>1.3999999999999999E-4</v>
      </c>
      <c r="BE118" s="3">
        <v>9.0000000000000006E-5</v>
      </c>
      <c r="BF118" s="5">
        <f>P_A_R[[#This Row],[10+]]-P_A_R[[#This Row],[11+]]</f>
        <v>5.9900000000000508E-3</v>
      </c>
      <c r="BG118" s="5">
        <f>P_A_R[[#This Row],[11+]]-P_A_R[[#This Row],[12+]]</f>
        <v>7.5899999999999856E-3</v>
      </c>
      <c r="BH118" s="5">
        <f>P_A_R[[#This Row],[12+]]-P_A_R[[#This Row],[13+]]</f>
        <v>9.4899999999999984E-3</v>
      </c>
      <c r="BI118" s="5">
        <f>P_A_R[[#This Row],[13+]]-P_A_R[[#This Row],[14+]]</f>
        <v>1.1689999999999978E-2</v>
      </c>
      <c r="BJ118" s="5">
        <f>P_A_R[[#This Row],[14+]]-P_A_R[[#This Row],[15+]]</f>
        <v>1.4190000000000036E-2</v>
      </c>
      <c r="BK118" s="5">
        <f>P_A_R[[#This Row],[15+]]-P_A_R[[#This Row],[16+]]</f>
        <v>1.6979999999999995E-2</v>
      </c>
      <c r="BL118" s="5">
        <f>P_A_R[[#This Row],[16+]]-P_A_R[[#This Row],[17+]]</f>
        <v>2.0039999999999947E-2</v>
      </c>
      <c r="BM118" s="5">
        <f>P_A_R[[#This Row],[17+]]-P_A_R[[#This Row],[18+]]</f>
        <v>2.1240000000000037E-2</v>
      </c>
      <c r="BN118" s="5">
        <f>P_A_R[[#This Row],[18+]]-P_A_R[[#This Row],[19+]]</f>
        <v>2.6440000000000019E-2</v>
      </c>
      <c r="BO118" s="5">
        <f>P_A_R[[#This Row],[19+]]-P_A_R[[#This Row],[20+]]</f>
        <v>2.9899999999999927E-2</v>
      </c>
      <c r="BP118" s="5">
        <f>P_A_R[[#This Row],[20+]]-P_A_R[[#This Row],[21+]]</f>
        <v>3.3349999999999991E-2</v>
      </c>
      <c r="BQ118" s="5">
        <f>P_A_R[[#This Row],[21+]]-P_A_R[[#This Row],[22+]]</f>
        <v>3.6670000000000091E-2</v>
      </c>
      <c r="BR118" s="5">
        <f>P_A_R[[#This Row],[22+]]-P_A_R[[#This Row],[23+]]</f>
        <v>3.9729999999999932E-2</v>
      </c>
      <c r="BS118" s="5">
        <f>P_A_R[[#This Row],[23+]]-P_A_R[[#This Row],[24+]]</f>
        <v>4.2440000000000033E-2</v>
      </c>
      <c r="BT118" s="5">
        <f>P_A_R[[#This Row],[24+]]-P_A_R[[#This Row],[25+]]</f>
        <v>4.4679999999999942E-2</v>
      </c>
      <c r="BU118" s="5">
        <f>P_A_R[[#This Row],[25+]]-P_A_R[[#This Row],[26+]]</f>
        <v>4.6370000000000022E-2</v>
      </c>
      <c r="BV118" s="5">
        <f>P_A_R[[#This Row],[26+]]-P_A_R[[#This Row],[27+]]</f>
        <v>4.7449999999999992E-2</v>
      </c>
      <c r="BW118" s="5">
        <f>P_A_R[[#This Row],[27+]]-P_A_R[[#This Row],[28+]]</f>
        <v>4.7840000000000049E-2</v>
      </c>
      <c r="BX118" s="5">
        <f>P_A_R[[#This Row],[28+]]-P_A_R[[#This Row],[29+]]</f>
        <v>4.7549999999999981E-2</v>
      </c>
      <c r="BY118" s="5">
        <f>P_A_R[[#This Row],[29+]]-P_A_R[[#This Row],[30+]]</f>
        <v>4.660000000000003E-2</v>
      </c>
      <c r="BZ118" s="5">
        <f>P_A_R[[#This Row],[30+]]-P_A_R[[#This Row],[31+]]</f>
        <v>4.5009999999999994E-2</v>
      </c>
      <c r="CA118" s="5">
        <f>P_A_R[[#This Row],[31+]]-P_A_R[[#This Row],[32+]]</f>
        <v>3.9369999999999961E-2</v>
      </c>
      <c r="CB118" s="5">
        <f>P_A_R[[#This Row],[32+]]-P_A_R[[#This Row],[33+]]</f>
        <v>4.0440000000000031E-2</v>
      </c>
      <c r="CC118" s="5">
        <f>P_A_R[[#This Row],[33+]]-P_A_R[[#This Row],[34+]]</f>
        <v>3.7459999999999993E-2</v>
      </c>
      <c r="CD118" s="5">
        <f>P_A_R[[#This Row],[34+]]-P_A_R[[#This Row],[35+]]</f>
        <v>3.4200000000000008E-2</v>
      </c>
      <c r="CE118" s="5">
        <f>P_A_R[[#This Row],[35+]]-P_A_R[[#This Row],[36+]]</f>
        <v>3.0769999999999992E-2</v>
      </c>
      <c r="CF118" s="5">
        <f>P_A_R[[#This Row],[36+]]-P_A_R[[#This Row],[37+]]</f>
        <v>2.7299999999999991E-2</v>
      </c>
      <c r="CG118" s="5">
        <f>P_A_R[[#This Row],[37+]]-P_A_R[[#This Row],[38+]]</f>
        <v>2.3870000000000002E-2</v>
      </c>
      <c r="CH118" s="5">
        <f>P_A_R[[#This Row],[38+]]-P_A_R[[#This Row],[39+]]</f>
        <v>2.0580000000000001E-2</v>
      </c>
      <c r="CI118" s="5">
        <f>P_A_R[[#This Row],[39+]]-P_A_R[[#This Row],[40+]]</f>
        <v>1.7469999999999999E-2</v>
      </c>
      <c r="CJ118" s="5">
        <f>P_A_R[[#This Row],[40+]]-P_A_R[[#This Row],[41+]]</f>
        <v>1.464E-2</v>
      </c>
      <c r="CK118" s="5">
        <f>P_A_R[[#This Row],[41+]]-P_A_R[[#This Row],[42+]]</f>
        <v>1.208E-2</v>
      </c>
      <c r="CL118" s="5">
        <f>P_A_R[[#This Row],[42+]]-P_A_R[[#This Row],[43+]]</f>
        <v>9.8400000000000015E-3</v>
      </c>
      <c r="CM118" s="5">
        <f>P_A_R[[#This Row],[43+]]-P_A_R[[#This Row],[44+]]</f>
        <v>7.8799999999999981E-3</v>
      </c>
      <c r="CN118" s="5">
        <f>P_A_R[[#This Row],[44+]]-P_A_R[[#This Row],[45+]]</f>
        <v>6.2400000000000025E-3</v>
      </c>
      <c r="CO118" s="5">
        <f>P_A_R[[#This Row],[45+]]-P_A_R[[#This Row],[46+]]</f>
        <v>4.8599999999999997E-3</v>
      </c>
      <c r="CP118" s="5">
        <f>P_A_R[[#This Row],[46+]]-P_A_R[[#This Row],[47+]]</f>
        <v>3.4599999999999995E-3</v>
      </c>
      <c r="CQ118" s="5">
        <f>P_A_R[[#This Row],[47+]]-P_A_R[[#This Row],[48+]]</f>
        <v>2.8899999999999993E-3</v>
      </c>
      <c r="CR118" s="5">
        <f>P_A_R[[#This Row],[48+]]-P_A_R[[#This Row],[49+]]</f>
        <v>2.1600000000000005E-3</v>
      </c>
      <c r="CS118" s="5">
        <f>P_A_R[[#This Row],[49+]]-P_A_R[[#This Row],[50+]]</f>
        <v>1.5999999999999999E-3</v>
      </c>
      <c r="CT118" s="5">
        <f>P_A_R[[#This Row],[50+]]-P_A_R[[#This Row],[51+]]</f>
        <v>1.15E-3</v>
      </c>
      <c r="CU118" s="5">
        <f>P_A_R[[#This Row],[51+]]-P_A_R[[#This Row],[52+]]</f>
        <v>8.3000000000000001E-4</v>
      </c>
      <c r="CV118" s="5">
        <f>P_A_R[[#This Row],[52+]]-P_A_R[[#This Row],[53+]]</f>
        <v>5.9000000000000003E-4</v>
      </c>
      <c r="CW118" s="5">
        <f>P_A_R[[#This Row],[53+]]-P_A_R[[#This Row],[54+]]</f>
        <v>3.9999999999999996E-4</v>
      </c>
      <c r="CX118" s="5">
        <f>P_A_R[[#This Row],[54+]]-P_A_R[[#This Row],[55+]]</f>
        <v>2.7999999999999998E-4</v>
      </c>
      <c r="CY118" s="5">
        <f>P_A_R[[#This Row],[55+]]-P_A_R[[#This Row],[56+]]</f>
        <v>1.9000000000000001E-4</v>
      </c>
      <c r="CZ118" s="5">
        <f>P_A_R[[#This Row],[56+]]-P_A_R[[#This Row],[57+]]</f>
        <v>1.2999999999999999E-4</v>
      </c>
      <c r="DA118" s="5">
        <f>P_A_R[[#This Row],[57+]]-P_A_R[[#This Row],[58+]]</f>
        <v>8.000000000000002E-5</v>
      </c>
      <c r="DB118" s="5">
        <f>P_A_R[[#This Row],[58+]]-P_A_R[[#This Row],[59+]]</f>
        <v>4.9999999999999982E-5</v>
      </c>
    </row>
    <row r="119" spans="1:106" x14ac:dyDescent="0.25">
      <c r="A119" s="10">
        <v>22400722</v>
      </c>
      <c r="B119" s="13" t="s">
        <v>96</v>
      </c>
      <c r="C119" s="13" t="s">
        <v>79</v>
      </c>
      <c r="D119" s="11">
        <v>0.8125</v>
      </c>
      <c r="E119" s="9" t="str">
        <f>HYPERLINK("https://www.nba.com/stats/player/1641744/boxscores-traditional", "Zach Edey")</f>
        <v>Zach Edey</v>
      </c>
      <c r="F119">
        <v>22.8</v>
      </c>
      <c r="G119" s="4">
        <v>7.782</v>
      </c>
      <c r="H119" s="3">
        <v>0.94950000000000001</v>
      </c>
      <c r="I119" s="3">
        <v>0.93574000000000002</v>
      </c>
      <c r="J119" s="3">
        <v>0.91774</v>
      </c>
      <c r="K119" s="3">
        <v>0.89617000000000002</v>
      </c>
      <c r="L119" s="3">
        <v>0.87075999999999998</v>
      </c>
      <c r="M119" s="3">
        <v>0.84133999999999998</v>
      </c>
      <c r="N119" s="3">
        <v>0.80784999999999996</v>
      </c>
      <c r="O119" s="3">
        <v>0.77337</v>
      </c>
      <c r="P119" s="3">
        <v>0.73236999999999997</v>
      </c>
      <c r="Q119" s="3">
        <v>0.68793000000000004</v>
      </c>
      <c r="R119" s="3">
        <v>0.64058000000000004</v>
      </c>
      <c r="S119" s="3">
        <v>0.59094999999999998</v>
      </c>
      <c r="T119" s="3">
        <v>0.53983000000000003</v>
      </c>
      <c r="U119" s="3">
        <v>0.48803000000000002</v>
      </c>
      <c r="V119" s="3">
        <v>0.44037999999999999</v>
      </c>
      <c r="W119" s="3">
        <v>0.38973999999999998</v>
      </c>
      <c r="X119" s="3">
        <v>0.34089999999999998</v>
      </c>
      <c r="Y119" s="3">
        <v>0.29459999999999997</v>
      </c>
      <c r="Z119" s="3">
        <v>0.25142999999999999</v>
      </c>
      <c r="AA119" s="3">
        <v>0.21185999999999999</v>
      </c>
      <c r="AB119" s="3">
        <v>0.17619000000000001</v>
      </c>
      <c r="AC119" s="3">
        <v>0.14685999999999999</v>
      </c>
      <c r="AD119" s="3">
        <v>0.11899999999999999</v>
      </c>
      <c r="AE119" s="3">
        <v>9.5100000000000004E-2</v>
      </c>
      <c r="AF119" s="3">
        <v>7.4929999999999997E-2</v>
      </c>
      <c r="AG119" s="3">
        <v>5.8209999999999998E-2</v>
      </c>
      <c r="AH119" s="3">
        <v>4.4569999999999999E-2</v>
      </c>
      <c r="AI119" s="3">
        <v>3.4380000000000001E-2</v>
      </c>
      <c r="AJ119" s="3">
        <v>2.5590000000000002E-2</v>
      </c>
      <c r="AK119" s="3">
        <v>1.8759999999999999E-2</v>
      </c>
      <c r="AL119" s="3">
        <v>1.355E-2</v>
      </c>
      <c r="AM119" s="3">
        <v>9.6399999999999993E-3</v>
      </c>
      <c r="AN119" s="3">
        <v>6.7600000000000004E-3</v>
      </c>
      <c r="AO119" s="3">
        <v>4.6600000000000001E-3</v>
      </c>
      <c r="AP119" s="3">
        <v>3.2599999999999999E-3</v>
      </c>
      <c r="AQ119" s="3">
        <v>2.1900000000000001E-3</v>
      </c>
      <c r="AR119" s="3">
        <v>1.4400000000000001E-3</v>
      </c>
      <c r="AS119" s="3">
        <v>9.3999999999999997E-4</v>
      </c>
      <c r="AT119" s="3">
        <v>5.9999999999999995E-4</v>
      </c>
      <c r="AU119" s="3">
        <v>3.8000000000000002E-4</v>
      </c>
      <c r="AV119" s="3">
        <v>2.3000000000000001E-4</v>
      </c>
      <c r="AW119" s="3">
        <v>1.4999999999999999E-4</v>
      </c>
      <c r="AX119" s="3">
        <v>9.0000000000000006E-5</v>
      </c>
      <c r="AY119" s="3">
        <v>5.0000000000000002E-5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5">
        <f>P_A_R[[#This Row],[10+]]-P_A_R[[#This Row],[11+]]</f>
        <v>1.3759999999999994E-2</v>
      </c>
      <c r="BG119" s="5">
        <f>P_A_R[[#This Row],[11+]]-P_A_R[[#This Row],[12+]]</f>
        <v>1.8000000000000016E-2</v>
      </c>
      <c r="BH119" s="5">
        <f>P_A_R[[#This Row],[12+]]-P_A_R[[#This Row],[13+]]</f>
        <v>2.1569999999999978E-2</v>
      </c>
      <c r="BI119" s="5">
        <f>P_A_R[[#This Row],[13+]]-P_A_R[[#This Row],[14+]]</f>
        <v>2.5410000000000044E-2</v>
      </c>
      <c r="BJ119" s="5">
        <f>P_A_R[[#This Row],[14+]]-P_A_R[[#This Row],[15+]]</f>
        <v>2.9420000000000002E-2</v>
      </c>
      <c r="BK119" s="5">
        <f>P_A_R[[#This Row],[15+]]-P_A_R[[#This Row],[16+]]</f>
        <v>3.349000000000002E-2</v>
      </c>
      <c r="BL119" s="5">
        <f>P_A_R[[#This Row],[16+]]-P_A_R[[#This Row],[17+]]</f>
        <v>3.4479999999999955E-2</v>
      </c>
      <c r="BM119" s="5">
        <f>P_A_R[[#This Row],[17+]]-P_A_R[[#This Row],[18+]]</f>
        <v>4.1000000000000036E-2</v>
      </c>
      <c r="BN119" s="5">
        <f>P_A_R[[#This Row],[18+]]-P_A_R[[#This Row],[19+]]</f>
        <v>4.4439999999999924E-2</v>
      </c>
      <c r="BO119" s="5">
        <f>P_A_R[[#This Row],[19+]]-P_A_R[[#This Row],[20+]]</f>
        <v>4.7350000000000003E-2</v>
      </c>
      <c r="BP119" s="5">
        <f>P_A_R[[#This Row],[20+]]-P_A_R[[#This Row],[21+]]</f>
        <v>4.9630000000000063E-2</v>
      </c>
      <c r="BQ119" s="5">
        <f>P_A_R[[#This Row],[21+]]-P_A_R[[#This Row],[22+]]</f>
        <v>5.1119999999999943E-2</v>
      </c>
      <c r="BR119" s="5">
        <f>P_A_R[[#This Row],[22+]]-P_A_R[[#This Row],[23+]]</f>
        <v>5.1800000000000013E-2</v>
      </c>
      <c r="BS119" s="5">
        <f>P_A_R[[#This Row],[23+]]-P_A_R[[#This Row],[24+]]</f>
        <v>4.7650000000000026E-2</v>
      </c>
      <c r="BT119" s="5">
        <f>P_A_R[[#This Row],[24+]]-P_A_R[[#This Row],[25+]]</f>
        <v>5.0640000000000018E-2</v>
      </c>
      <c r="BU119" s="5">
        <f>P_A_R[[#This Row],[25+]]-P_A_R[[#This Row],[26+]]</f>
        <v>4.8839999999999995E-2</v>
      </c>
      <c r="BV119" s="5">
        <f>P_A_R[[#This Row],[26+]]-P_A_R[[#This Row],[27+]]</f>
        <v>4.6300000000000008E-2</v>
      </c>
      <c r="BW119" s="5">
        <f>P_A_R[[#This Row],[27+]]-P_A_R[[#This Row],[28+]]</f>
        <v>4.3169999999999986E-2</v>
      </c>
      <c r="BX119" s="5">
        <f>P_A_R[[#This Row],[28+]]-P_A_R[[#This Row],[29+]]</f>
        <v>3.9569999999999994E-2</v>
      </c>
      <c r="BY119" s="5">
        <f>P_A_R[[#This Row],[29+]]-P_A_R[[#This Row],[30+]]</f>
        <v>3.566999999999998E-2</v>
      </c>
      <c r="BZ119" s="5">
        <f>P_A_R[[#This Row],[30+]]-P_A_R[[#This Row],[31+]]</f>
        <v>2.9330000000000023E-2</v>
      </c>
      <c r="CA119" s="5">
        <f>P_A_R[[#This Row],[31+]]-P_A_R[[#This Row],[32+]]</f>
        <v>2.7859999999999996E-2</v>
      </c>
      <c r="CB119" s="5">
        <f>P_A_R[[#This Row],[32+]]-P_A_R[[#This Row],[33+]]</f>
        <v>2.3899999999999991E-2</v>
      </c>
      <c r="CC119" s="5">
        <f>P_A_R[[#This Row],[33+]]-P_A_R[[#This Row],[34+]]</f>
        <v>2.0170000000000007E-2</v>
      </c>
      <c r="CD119" s="5">
        <f>P_A_R[[#This Row],[34+]]-P_A_R[[#This Row],[35+]]</f>
        <v>1.6719999999999999E-2</v>
      </c>
      <c r="CE119" s="5">
        <f>P_A_R[[#This Row],[35+]]-P_A_R[[#This Row],[36+]]</f>
        <v>1.3639999999999999E-2</v>
      </c>
      <c r="CF119" s="5">
        <f>P_A_R[[#This Row],[36+]]-P_A_R[[#This Row],[37+]]</f>
        <v>1.0189999999999998E-2</v>
      </c>
      <c r="CG119" s="5">
        <f>P_A_R[[#This Row],[37+]]-P_A_R[[#This Row],[38+]]</f>
        <v>8.7899999999999992E-3</v>
      </c>
      <c r="CH119" s="5">
        <f>P_A_R[[#This Row],[38+]]-P_A_R[[#This Row],[39+]]</f>
        <v>6.8300000000000027E-3</v>
      </c>
      <c r="CI119" s="5">
        <f>P_A_R[[#This Row],[39+]]-P_A_R[[#This Row],[40+]]</f>
        <v>5.2099999999999994E-3</v>
      </c>
      <c r="CJ119" s="5">
        <f>P_A_R[[#This Row],[40+]]-P_A_R[[#This Row],[41+]]</f>
        <v>3.9100000000000003E-3</v>
      </c>
      <c r="CK119" s="5">
        <f>P_A_R[[#This Row],[41+]]-P_A_R[[#This Row],[42+]]</f>
        <v>2.8799999999999989E-3</v>
      </c>
      <c r="CL119" s="5">
        <f>P_A_R[[#This Row],[42+]]-P_A_R[[#This Row],[43+]]</f>
        <v>2.1000000000000003E-3</v>
      </c>
      <c r="CM119" s="5">
        <f>P_A_R[[#This Row],[43+]]-P_A_R[[#This Row],[44+]]</f>
        <v>1.4000000000000002E-3</v>
      </c>
      <c r="CN119" s="5">
        <f>P_A_R[[#This Row],[44+]]-P_A_R[[#This Row],[45+]]</f>
        <v>1.0699999999999998E-3</v>
      </c>
      <c r="CO119" s="5">
        <f>P_A_R[[#This Row],[45+]]-P_A_R[[#This Row],[46+]]</f>
        <v>7.5000000000000002E-4</v>
      </c>
      <c r="CP119" s="5">
        <f>P_A_R[[#This Row],[46+]]-P_A_R[[#This Row],[47+]]</f>
        <v>5.0000000000000012E-4</v>
      </c>
      <c r="CQ119" s="5">
        <f>P_A_R[[#This Row],[47+]]-P_A_R[[#This Row],[48+]]</f>
        <v>3.4000000000000002E-4</v>
      </c>
      <c r="CR119" s="5">
        <f>P_A_R[[#This Row],[48+]]-P_A_R[[#This Row],[49+]]</f>
        <v>2.1999999999999993E-4</v>
      </c>
      <c r="CS119" s="5">
        <f>P_A_R[[#This Row],[49+]]-P_A_R[[#This Row],[50+]]</f>
        <v>1.5000000000000001E-4</v>
      </c>
      <c r="CT119" s="5">
        <f>P_A_R[[#This Row],[50+]]-P_A_R[[#This Row],[51+]]</f>
        <v>8.000000000000002E-5</v>
      </c>
      <c r="CU119" s="5">
        <f>P_A_R[[#This Row],[51+]]-P_A_R[[#This Row],[52+]]</f>
        <v>5.9999999999999981E-5</v>
      </c>
      <c r="CV119" s="5">
        <f>P_A_R[[#This Row],[52+]]-P_A_R[[#This Row],[53+]]</f>
        <v>4.0000000000000003E-5</v>
      </c>
      <c r="CW119" s="5">
        <f>P_A_R[[#This Row],[53+]]-P_A_R[[#This Row],[54+]]</f>
        <v>5.0000000000000002E-5</v>
      </c>
      <c r="CX119" s="5">
        <f>P_A_R[[#This Row],[54+]]-P_A_R[[#This Row],[55+]]</f>
        <v>0</v>
      </c>
      <c r="CY119" s="5">
        <f>P_A_R[[#This Row],[55+]]-P_A_R[[#This Row],[56+]]</f>
        <v>0</v>
      </c>
      <c r="CZ119" s="5">
        <f>P_A_R[[#This Row],[56+]]-P_A_R[[#This Row],[57+]]</f>
        <v>0</v>
      </c>
      <c r="DA119" s="5">
        <f>P_A_R[[#This Row],[57+]]-P_A_R[[#This Row],[58+]]</f>
        <v>0</v>
      </c>
      <c r="DB119" s="5">
        <f>P_A_R[[#This Row],[58+]]-P_A_R[[#This Row],[59+]]</f>
        <v>0</v>
      </c>
    </row>
    <row r="120" spans="1:106" x14ac:dyDescent="0.25">
      <c r="A120" s="10">
        <v>22400722</v>
      </c>
      <c r="B120" s="13" t="s">
        <v>96</v>
      </c>
      <c r="C120" s="13" t="s">
        <v>79</v>
      </c>
      <c r="D120" s="11">
        <v>0.8125</v>
      </c>
      <c r="E120" s="9" t="str">
        <f>HYPERLINK("https://www.nba.com/stats/player/1629634/boxscores-traditional", "Brandon Clarke")</f>
        <v>Brandon Clarke</v>
      </c>
      <c r="F120">
        <v>16</v>
      </c>
      <c r="G120" s="4">
        <v>4.1950000000000003</v>
      </c>
      <c r="H120" s="3">
        <v>0.92364000000000002</v>
      </c>
      <c r="I120" s="3">
        <v>0.88297999999999999</v>
      </c>
      <c r="J120" s="3">
        <v>0.82894000000000001</v>
      </c>
      <c r="K120" s="3">
        <v>0.76424000000000003</v>
      </c>
      <c r="L120" s="3">
        <v>0.68439000000000005</v>
      </c>
      <c r="M120" s="3">
        <v>0.59482999999999997</v>
      </c>
      <c r="N120" s="3">
        <v>0.5</v>
      </c>
      <c r="O120" s="3">
        <v>0.40516999999999997</v>
      </c>
      <c r="P120" s="3">
        <v>0.31561</v>
      </c>
      <c r="Q120" s="3">
        <v>0.23576</v>
      </c>
      <c r="R120" s="3">
        <v>0.17105999999999999</v>
      </c>
      <c r="S120" s="3">
        <v>0.11702</v>
      </c>
      <c r="T120" s="3">
        <v>7.6359999999999997E-2</v>
      </c>
      <c r="U120" s="3">
        <v>4.7460000000000002E-2</v>
      </c>
      <c r="V120" s="3">
        <v>2.8070000000000001E-2</v>
      </c>
      <c r="W120" s="3">
        <v>1.5779999999999999E-2</v>
      </c>
      <c r="X120" s="3">
        <v>8.6599999999999993E-3</v>
      </c>
      <c r="Y120" s="3">
        <v>4.4000000000000003E-3</v>
      </c>
      <c r="Z120" s="3">
        <v>2.1199999999999999E-3</v>
      </c>
      <c r="AA120" s="3">
        <v>9.7000000000000005E-4</v>
      </c>
      <c r="AB120" s="3">
        <v>4.2000000000000002E-4</v>
      </c>
      <c r="AC120" s="3">
        <v>1.7000000000000001E-4</v>
      </c>
      <c r="AD120" s="3">
        <v>6.9999999999999994E-5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5">
        <f>P_A_R[[#This Row],[10+]]-P_A_R[[#This Row],[11+]]</f>
        <v>4.0660000000000029E-2</v>
      </c>
      <c r="BG120" s="5">
        <f>P_A_R[[#This Row],[11+]]-P_A_R[[#This Row],[12+]]</f>
        <v>5.4039999999999977E-2</v>
      </c>
      <c r="BH120" s="5">
        <f>P_A_R[[#This Row],[12+]]-P_A_R[[#This Row],[13+]]</f>
        <v>6.469999999999998E-2</v>
      </c>
      <c r="BI120" s="5">
        <f>P_A_R[[#This Row],[13+]]-P_A_R[[#This Row],[14+]]</f>
        <v>7.9849999999999977E-2</v>
      </c>
      <c r="BJ120" s="5">
        <f>P_A_R[[#This Row],[14+]]-P_A_R[[#This Row],[15+]]</f>
        <v>8.9560000000000084E-2</v>
      </c>
      <c r="BK120" s="5">
        <f>P_A_R[[#This Row],[15+]]-P_A_R[[#This Row],[16+]]</f>
        <v>9.482999999999997E-2</v>
      </c>
      <c r="BL120" s="5">
        <f>P_A_R[[#This Row],[16+]]-P_A_R[[#This Row],[17+]]</f>
        <v>9.4830000000000025E-2</v>
      </c>
      <c r="BM120" s="5">
        <f>P_A_R[[#This Row],[17+]]-P_A_R[[#This Row],[18+]]</f>
        <v>8.9559999999999973E-2</v>
      </c>
      <c r="BN120" s="5">
        <f>P_A_R[[#This Row],[18+]]-P_A_R[[#This Row],[19+]]</f>
        <v>7.9850000000000004E-2</v>
      </c>
      <c r="BO120" s="5">
        <f>P_A_R[[#This Row],[19+]]-P_A_R[[#This Row],[20+]]</f>
        <v>6.4700000000000008E-2</v>
      </c>
      <c r="BP120" s="5">
        <f>P_A_R[[#This Row],[20+]]-P_A_R[[#This Row],[21+]]</f>
        <v>5.4039999999999991E-2</v>
      </c>
      <c r="BQ120" s="5">
        <f>P_A_R[[#This Row],[21+]]-P_A_R[[#This Row],[22+]]</f>
        <v>4.0660000000000002E-2</v>
      </c>
      <c r="BR120" s="5">
        <f>P_A_R[[#This Row],[22+]]-P_A_R[[#This Row],[23+]]</f>
        <v>2.8899999999999995E-2</v>
      </c>
      <c r="BS120" s="5">
        <f>P_A_R[[#This Row],[23+]]-P_A_R[[#This Row],[24+]]</f>
        <v>1.9390000000000001E-2</v>
      </c>
      <c r="BT120" s="5">
        <f>P_A_R[[#This Row],[24+]]-P_A_R[[#This Row],[25+]]</f>
        <v>1.2290000000000002E-2</v>
      </c>
      <c r="BU120" s="5">
        <f>P_A_R[[#This Row],[25+]]-P_A_R[[#This Row],[26+]]</f>
        <v>7.1199999999999996E-3</v>
      </c>
      <c r="BV120" s="5">
        <f>P_A_R[[#This Row],[26+]]-P_A_R[[#This Row],[27+]]</f>
        <v>4.259999999999999E-3</v>
      </c>
      <c r="BW120" s="5">
        <f>P_A_R[[#This Row],[27+]]-P_A_R[[#This Row],[28+]]</f>
        <v>2.2800000000000003E-3</v>
      </c>
      <c r="BX120" s="5">
        <f>P_A_R[[#This Row],[28+]]-P_A_R[[#This Row],[29+]]</f>
        <v>1.15E-3</v>
      </c>
      <c r="BY120" s="5">
        <f>P_A_R[[#This Row],[29+]]-P_A_R[[#This Row],[30+]]</f>
        <v>5.5000000000000003E-4</v>
      </c>
      <c r="BZ120" s="5">
        <f>P_A_R[[#This Row],[30+]]-P_A_R[[#This Row],[31+]]</f>
        <v>2.5000000000000001E-4</v>
      </c>
      <c r="CA120" s="5">
        <f>P_A_R[[#This Row],[31+]]-P_A_R[[#This Row],[32+]]</f>
        <v>1.0000000000000002E-4</v>
      </c>
      <c r="CB120" s="5">
        <f>P_A_R[[#This Row],[32+]]-P_A_R[[#This Row],[33+]]</f>
        <v>6.9999999999999994E-5</v>
      </c>
      <c r="CC120" s="5">
        <f>P_A_R[[#This Row],[33+]]-P_A_R[[#This Row],[34+]]</f>
        <v>0</v>
      </c>
      <c r="CD120" s="5">
        <f>P_A_R[[#This Row],[34+]]-P_A_R[[#This Row],[35+]]</f>
        <v>0</v>
      </c>
      <c r="CE120" s="5">
        <f>P_A_R[[#This Row],[35+]]-P_A_R[[#This Row],[36+]]</f>
        <v>0</v>
      </c>
      <c r="CF120" s="5">
        <f>P_A_R[[#This Row],[36+]]-P_A_R[[#This Row],[37+]]</f>
        <v>0</v>
      </c>
      <c r="CG120" s="5">
        <f>P_A_R[[#This Row],[37+]]-P_A_R[[#This Row],[38+]]</f>
        <v>0</v>
      </c>
      <c r="CH120" s="5">
        <f>P_A_R[[#This Row],[38+]]-P_A_R[[#This Row],[39+]]</f>
        <v>0</v>
      </c>
      <c r="CI120" s="5">
        <f>P_A_R[[#This Row],[39+]]-P_A_R[[#This Row],[40+]]</f>
        <v>0</v>
      </c>
      <c r="CJ120" s="5">
        <f>P_A_R[[#This Row],[40+]]-P_A_R[[#This Row],[41+]]</f>
        <v>0</v>
      </c>
      <c r="CK120" s="5">
        <f>P_A_R[[#This Row],[41+]]-P_A_R[[#This Row],[42+]]</f>
        <v>0</v>
      </c>
      <c r="CL120" s="5">
        <f>P_A_R[[#This Row],[42+]]-P_A_R[[#This Row],[43+]]</f>
        <v>0</v>
      </c>
      <c r="CM120" s="5">
        <f>P_A_R[[#This Row],[43+]]-P_A_R[[#This Row],[44+]]</f>
        <v>0</v>
      </c>
      <c r="CN120" s="5">
        <f>P_A_R[[#This Row],[44+]]-P_A_R[[#This Row],[45+]]</f>
        <v>0</v>
      </c>
      <c r="CO120" s="5">
        <f>P_A_R[[#This Row],[45+]]-P_A_R[[#This Row],[46+]]</f>
        <v>0</v>
      </c>
      <c r="CP120" s="5">
        <f>P_A_R[[#This Row],[46+]]-P_A_R[[#This Row],[47+]]</f>
        <v>0</v>
      </c>
      <c r="CQ120" s="5">
        <f>P_A_R[[#This Row],[47+]]-P_A_R[[#This Row],[48+]]</f>
        <v>0</v>
      </c>
      <c r="CR120" s="5">
        <f>P_A_R[[#This Row],[48+]]-P_A_R[[#This Row],[49+]]</f>
        <v>0</v>
      </c>
      <c r="CS120" s="5">
        <f>P_A_R[[#This Row],[49+]]-P_A_R[[#This Row],[50+]]</f>
        <v>0</v>
      </c>
      <c r="CT120" s="5">
        <f>P_A_R[[#This Row],[50+]]-P_A_R[[#This Row],[51+]]</f>
        <v>0</v>
      </c>
      <c r="CU120" s="5">
        <f>P_A_R[[#This Row],[51+]]-P_A_R[[#This Row],[52+]]</f>
        <v>0</v>
      </c>
      <c r="CV120" s="5">
        <f>P_A_R[[#This Row],[52+]]-P_A_R[[#This Row],[53+]]</f>
        <v>0</v>
      </c>
      <c r="CW120" s="5">
        <f>P_A_R[[#This Row],[53+]]-P_A_R[[#This Row],[54+]]</f>
        <v>0</v>
      </c>
      <c r="CX120" s="5">
        <f>P_A_R[[#This Row],[54+]]-P_A_R[[#This Row],[55+]]</f>
        <v>0</v>
      </c>
      <c r="CY120" s="5">
        <f>P_A_R[[#This Row],[55+]]-P_A_R[[#This Row],[56+]]</f>
        <v>0</v>
      </c>
      <c r="CZ120" s="5">
        <f>P_A_R[[#This Row],[56+]]-P_A_R[[#This Row],[57+]]</f>
        <v>0</v>
      </c>
      <c r="DA120" s="5">
        <f>P_A_R[[#This Row],[57+]]-P_A_R[[#This Row],[58+]]</f>
        <v>0</v>
      </c>
      <c r="DB120" s="5">
        <f>P_A_R[[#This Row],[58+]]-P_A_R[[#This Row],[59+]]</f>
        <v>0</v>
      </c>
    </row>
    <row r="121" spans="1:106" x14ac:dyDescent="0.25">
      <c r="A121" s="10">
        <v>22400722</v>
      </c>
      <c r="B121" s="13" t="s">
        <v>96</v>
      </c>
      <c r="C121" s="13" t="s">
        <v>79</v>
      </c>
      <c r="D121" s="11">
        <v>0.8125</v>
      </c>
      <c r="E121" s="9" t="str">
        <f>HYPERLINK("https://www.nba.com/stats/player/1630590/boxscores-traditional", "Scotty Pippen Jr.")</f>
        <v>Scotty Pippen Jr.</v>
      </c>
      <c r="F121">
        <v>16</v>
      </c>
      <c r="G121" s="4">
        <v>4.4269999999999996</v>
      </c>
      <c r="H121" s="3">
        <v>0.91308999999999996</v>
      </c>
      <c r="I121" s="3">
        <v>0.87075999999999998</v>
      </c>
      <c r="J121" s="3">
        <v>0.81594</v>
      </c>
      <c r="K121" s="3">
        <v>0.75175000000000003</v>
      </c>
      <c r="L121" s="3">
        <v>0.67364000000000002</v>
      </c>
      <c r="M121" s="3">
        <v>0.59094999999999998</v>
      </c>
      <c r="N121" s="3">
        <v>0.5</v>
      </c>
      <c r="O121" s="3">
        <v>0.40905000000000002</v>
      </c>
      <c r="P121" s="3">
        <v>0.32635999999999998</v>
      </c>
      <c r="Q121" s="3">
        <v>0.24825</v>
      </c>
      <c r="R121" s="3">
        <v>0.18406</v>
      </c>
      <c r="S121" s="3">
        <v>0.12923999999999999</v>
      </c>
      <c r="T121" s="3">
        <v>8.6910000000000001E-2</v>
      </c>
      <c r="U121" s="3">
        <v>5.7049999999999997E-2</v>
      </c>
      <c r="V121" s="3">
        <v>3.5150000000000001E-2</v>
      </c>
      <c r="W121" s="3">
        <v>2.1180000000000001E-2</v>
      </c>
      <c r="X121" s="3">
        <v>1.191E-2</v>
      </c>
      <c r="Y121" s="3">
        <v>6.5700000000000003E-3</v>
      </c>
      <c r="Z121" s="3">
        <v>3.3600000000000001E-3</v>
      </c>
      <c r="AA121" s="3">
        <v>1.64E-3</v>
      </c>
      <c r="AB121" s="3">
        <v>7.9000000000000001E-4</v>
      </c>
      <c r="AC121" s="3">
        <v>3.5E-4</v>
      </c>
      <c r="AD121" s="3">
        <v>1.4999999999999999E-4</v>
      </c>
      <c r="AE121" s="3">
        <v>6.0000000000000002E-5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5">
        <f>P_A_R[[#This Row],[10+]]-P_A_R[[#This Row],[11+]]</f>
        <v>4.2329999999999979E-2</v>
      </c>
      <c r="BG121" s="5">
        <f>P_A_R[[#This Row],[11+]]-P_A_R[[#This Row],[12+]]</f>
        <v>5.481999999999998E-2</v>
      </c>
      <c r="BH121" s="5">
        <f>P_A_R[[#This Row],[12+]]-P_A_R[[#This Row],[13+]]</f>
        <v>6.4189999999999969E-2</v>
      </c>
      <c r="BI121" s="5">
        <f>P_A_R[[#This Row],[13+]]-P_A_R[[#This Row],[14+]]</f>
        <v>7.8110000000000013E-2</v>
      </c>
      <c r="BJ121" s="5">
        <f>P_A_R[[#This Row],[14+]]-P_A_R[[#This Row],[15+]]</f>
        <v>8.2690000000000041E-2</v>
      </c>
      <c r="BK121" s="5">
        <f>P_A_R[[#This Row],[15+]]-P_A_R[[#This Row],[16+]]</f>
        <v>9.0949999999999975E-2</v>
      </c>
      <c r="BL121" s="5">
        <f>P_A_R[[#This Row],[16+]]-P_A_R[[#This Row],[17+]]</f>
        <v>9.0949999999999975E-2</v>
      </c>
      <c r="BM121" s="5">
        <f>P_A_R[[#This Row],[17+]]-P_A_R[[#This Row],[18+]]</f>
        <v>8.2690000000000041E-2</v>
      </c>
      <c r="BN121" s="5">
        <f>P_A_R[[#This Row],[18+]]-P_A_R[[#This Row],[19+]]</f>
        <v>7.8109999999999985E-2</v>
      </c>
      <c r="BO121" s="5">
        <f>P_A_R[[#This Row],[19+]]-P_A_R[[#This Row],[20+]]</f>
        <v>6.4189999999999997E-2</v>
      </c>
      <c r="BP121" s="5">
        <f>P_A_R[[#This Row],[20+]]-P_A_R[[#This Row],[21+]]</f>
        <v>5.4820000000000008E-2</v>
      </c>
      <c r="BQ121" s="5">
        <f>P_A_R[[#This Row],[21+]]-P_A_R[[#This Row],[22+]]</f>
        <v>4.2329999999999993E-2</v>
      </c>
      <c r="BR121" s="5">
        <f>P_A_R[[#This Row],[22+]]-P_A_R[[#This Row],[23+]]</f>
        <v>2.9860000000000005E-2</v>
      </c>
      <c r="BS121" s="5">
        <f>P_A_R[[#This Row],[23+]]-P_A_R[[#This Row],[24+]]</f>
        <v>2.1899999999999996E-2</v>
      </c>
      <c r="BT121" s="5">
        <f>P_A_R[[#This Row],[24+]]-P_A_R[[#This Row],[25+]]</f>
        <v>1.397E-2</v>
      </c>
      <c r="BU121" s="5">
        <f>P_A_R[[#This Row],[25+]]-P_A_R[[#This Row],[26+]]</f>
        <v>9.2700000000000005E-3</v>
      </c>
      <c r="BV121" s="5">
        <f>P_A_R[[#This Row],[26+]]-P_A_R[[#This Row],[27+]]</f>
        <v>5.3400000000000001E-3</v>
      </c>
      <c r="BW121" s="5">
        <f>P_A_R[[#This Row],[27+]]-P_A_R[[#This Row],[28+]]</f>
        <v>3.2100000000000002E-3</v>
      </c>
      <c r="BX121" s="5">
        <f>P_A_R[[#This Row],[28+]]-P_A_R[[#This Row],[29+]]</f>
        <v>1.7200000000000002E-3</v>
      </c>
      <c r="BY121" s="5">
        <f>P_A_R[[#This Row],[29+]]-P_A_R[[#This Row],[30+]]</f>
        <v>8.4999999999999995E-4</v>
      </c>
      <c r="BZ121" s="5">
        <f>P_A_R[[#This Row],[30+]]-P_A_R[[#This Row],[31+]]</f>
        <v>4.4000000000000002E-4</v>
      </c>
      <c r="CA121" s="5">
        <f>P_A_R[[#This Row],[31+]]-P_A_R[[#This Row],[32+]]</f>
        <v>2.0000000000000001E-4</v>
      </c>
      <c r="CB121" s="5">
        <f>P_A_R[[#This Row],[32+]]-P_A_R[[#This Row],[33+]]</f>
        <v>8.9999999999999992E-5</v>
      </c>
      <c r="CC121" s="5">
        <f>P_A_R[[#This Row],[33+]]-P_A_R[[#This Row],[34+]]</f>
        <v>6.0000000000000002E-5</v>
      </c>
      <c r="CD121" s="5">
        <f>P_A_R[[#This Row],[34+]]-P_A_R[[#This Row],[35+]]</f>
        <v>0</v>
      </c>
      <c r="CE121" s="5">
        <f>P_A_R[[#This Row],[35+]]-P_A_R[[#This Row],[36+]]</f>
        <v>0</v>
      </c>
      <c r="CF121" s="5">
        <f>P_A_R[[#This Row],[36+]]-P_A_R[[#This Row],[37+]]</f>
        <v>0</v>
      </c>
      <c r="CG121" s="5">
        <f>P_A_R[[#This Row],[37+]]-P_A_R[[#This Row],[38+]]</f>
        <v>0</v>
      </c>
      <c r="CH121" s="5">
        <f>P_A_R[[#This Row],[38+]]-P_A_R[[#This Row],[39+]]</f>
        <v>0</v>
      </c>
      <c r="CI121" s="5">
        <f>P_A_R[[#This Row],[39+]]-P_A_R[[#This Row],[40+]]</f>
        <v>0</v>
      </c>
      <c r="CJ121" s="5">
        <f>P_A_R[[#This Row],[40+]]-P_A_R[[#This Row],[41+]]</f>
        <v>0</v>
      </c>
      <c r="CK121" s="5">
        <f>P_A_R[[#This Row],[41+]]-P_A_R[[#This Row],[42+]]</f>
        <v>0</v>
      </c>
      <c r="CL121" s="5">
        <f>P_A_R[[#This Row],[42+]]-P_A_R[[#This Row],[43+]]</f>
        <v>0</v>
      </c>
      <c r="CM121" s="5">
        <f>P_A_R[[#This Row],[43+]]-P_A_R[[#This Row],[44+]]</f>
        <v>0</v>
      </c>
      <c r="CN121" s="5">
        <f>P_A_R[[#This Row],[44+]]-P_A_R[[#This Row],[45+]]</f>
        <v>0</v>
      </c>
      <c r="CO121" s="5">
        <f>P_A_R[[#This Row],[45+]]-P_A_R[[#This Row],[46+]]</f>
        <v>0</v>
      </c>
      <c r="CP121" s="5">
        <f>P_A_R[[#This Row],[46+]]-P_A_R[[#This Row],[47+]]</f>
        <v>0</v>
      </c>
      <c r="CQ121" s="5">
        <f>P_A_R[[#This Row],[47+]]-P_A_R[[#This Row],[48+]]</f>
        <v>0</v>
      </c>
      <c r="CR121" s="5">
        <f>P_A_R[[#This Row],[48+]]-P_A_R[[#This Row],[49+]]</f>
        <v>0</v>
      </c>
      <c r="CS121" s="5">
        <f>P_A_R[[#This Row],[49+]]-P_A_R[[#This Row],[50+]]</f>
        <v>0</v>
      </c>
      <c r="CT121" s="5">
        <f>P_A_R[[#This Row],[50+]]-P_A_R[[#This Row],[51+]]</f>
        <v>0</v>
      </c>
      <c r="CU121" s="5">
        <f>P_A_R[[#This Row],[51+]]-P_A_R[[#This Row],[52+]]</f>
        <v>0</v>
      </c>
      <c r="CV121" s="5">
        <f>P_A_R[[#This Row],[52+]]-P_A_R[[#This Row],[53+]]</f>
        <v>0</v>
      </c>
      <c r="CW121" s="5">
        <f>P_A_R[[#This Row],[53+]]-P_A_R[[#This Row],[54+]]</f>
        <v>0</v>
      </c>
      <c r="CX121" s="5">
        <f>P_A_R[[#This Row],[54+]]-P_A_R[[#This Row],[55+]]</f>
        <v>0</v>
      </c>
      <c r="CY121" s="5">
        <f>P_A_R[[#This Row],[55+]]-P_A_R[[#This Row],[56+]]</f>
        <v>0</v>
      </c>
      <c r="CZ121" s="5">
        <f>P_A_R[[#This Row],[56+]]-P_A_R[[#This Row],[57+]]</f>
        <v>0</v>
      </c>
      <c r="DA121" s="5">
        <f>P_A_R[[#This Row],[57+]]-P_A_R[[#This Row],[58+]]</f>
        <v>0</v>
      </c>
      <c r="DB121" s="5">
        <f>P_A_R[[#This Row],[58+]]-P_A_R[[#This Row],[59+]]</f>
        <v>0</v>
      </c>
    </row>
    <row r="122" spans="1:106" x14ac:dyDescent="0.25">
      <c r="A122" s="10">
        <v>22400722</v>
      </c>
      <c r="B122" s="13" t="s">
        <v>96</v>
      </c>
      <c r="C122" s="13" t="s">
        <v>79</v>
      </c>
      <c r="D122" s="11">
        <v>0.8125</v>
      </c>
      <c r="E122" s="9" t="str">
        <f>HYPERLINK("https://www.nba.com/stats/player/1630583/boxscores-traditional", "Santi Aldama")</f>
        <v>Santi Aldama</v>
      </c>
      <c r="F122">
        <v>18.2</v>
      </c>
      <c r="G122" s="4">
        <v>8.9310000000000009</v>
      </c>
      <c r="H122" s="3">
        <v>0.82121</v>
      </c>
      <c r="I122" s="3">
        <v>0.79103000000000001</v>
      </c>
      <c r="J122" s="3">
        <v>0.75490000000000002</v>
      </c>
      <c r="K122" s="3">
        <v>0.71904000000000001</v>
      </c>
      <c r="L122" s="3">
        <v>0.68081999999999998</v>
      </c>
      <c r="M122" s="3">
        <v>0.64058000000000004</v>
      </c>
      <c r="N122" s="3">
        <v>0.59870999999999996</v>
      </c>
      <c r="O122" s="3">
        <v>0.55171999999999999</v>
      </c>
      <c r="P122" s="3">
        <v>0.50797999999999999</v>
      </c>
      <c r="Q122" s="3">
        <v>0.46414</v>
      </c>
      <c r="R122" s="3">
        <v>0.42074</v>
      </c>
      <c r="S122" s="3">
        <v>0.37828000000000001</v>
      </c>
      <c r="T122" s="3">
        <v>0.33360000000000001</v>
      </c>
      <c r="U122" s="3">
        <v>0.29459999999999997</v>
      </c>
      <c r="V122" s="3">
        <v>0.25785000000000002</v>
      </c>
      <c r="W122" s="3">
        <v>0.22363</v>
      </c>
      <c r="X122" s="3">
        <v>0.19214999999999999</v>
      </c>
      <c r="Y122" s="3">
        <v>0.16109000000000001</v>
      </c>
      <c r="Z122" s="3">
        <v>0.13567000000000001</v>
      </c>
      <c r="AA122" s="3">
        <v>0.11314</v>
      </c>
      <c r="AB122" s="3">
        <v>9.3420000000000003E-2</v>
      </c>
      <c r="AC122" s="3">
        <v>7.6359999999999997E-2</v>
      </c>
      <c r="AD122" s="3">
        <v>6.0569999999999999E-2</v>
      </c>
      <c r="AE122" s="3">
        <v>4.8460000000000003E-2</v>
      </c>
      <c r="AF122" s="3">
        <v>3.8359999999999998E-2</v>
      </c>
      <c r="AG122" s="3">
        <v>3.005E-2</v>
      </c>
      <c r="AH122" s="3">
        <v>2.3300000000000001E-2</v>
      </c>
      <c r="AI122" s="3">
        <v>1.7430000000000001E-2</v>
      </c>
      <c r="AJ122" s="3">
        <v>1.321E-2</v>
      </c>
      <c r="AK122" s="3">
        <v>9.9000000000000008E-3</v>
      </c>
      <c r="AL122" s="3">
        <v>7.3400000000000002E-3</v>
      </c>
      <c r="AM122" s="3">
        <v>5.3899999999999998E-3</v>
      </c>
      <c r="AN122" s="3">
        <v>3.9100000000000003E-3</v>
      </c>
      <c r="AO122" s="3">
        <v>2.7200000000000002E-3</v>
      </c>
      <c r="AP122" s="3">
        <v>1.9300000000000001E-3</v>
      </c>
      <c r="AQ122" s="3">
        <v>1.3500000000000001E-3</v>
      </c>
      <c r="AR122" s="3">
        <v>9.3999999999999997E-4</v>
      </c>
      <c r="AS122" s="3">
        <v>6.4000000000000005E-4</v>
      </c>
      <c r="AT122" s="3">
        <v>4.2000000000000002E-4</v>
      </c>
      <c r="AU122" s="3">
        <v>2.7999999999999998E-4</v>
      </c>
      <c r="AV122" s="3">
        <v>1.9000000000000001E-4</v>
      </c>
      <c r="AW122" s="3">
        <v>1.2E-4</v>
      </c>
      <c r="AX122" s="3">
        <v>8.0000000000000007E-5</v>
      </c>
      <c r="AY122" s="3">
        <v>5.0000000000000002E-5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5">
        <f>P_A_R[[#This Row],[10+]]-P_A_R[[#This Row],[11+]]</f>
        <v>3.0179999999999985E-2</v>
      </c>
      <c r="BG122" s="5">
        <f>P_A_R[[#This Row],[11+]]-P_A_R[[#This Row],[12+]]</f>
        <v>3.6129999999999995E-2</v>
      </c>
      <c r="BH122" s="5">
        <f>P_A_R[[#This Row],[12+]]-P_A_R[[#This Row],[13+]]</f>
        <v>3.5860000000000003E-2</v>
      </c>
      <c r="BI122" s="5">
        <f>P_A_R[[#This Row],[13+]]-P_A_R[[#This Row],[14+]]</f>
        <v>3.8220000000000032E-2</v>
      </c>
      <c r="BJ122" s="5">
        <f>P_A_R[[#This Row],[14+]]-P_A_R[[#This Row],[15+]]</f>
        <v>4.0239999999999942E-2</v>
      </c>
      <c r="BK122" s="5">
        <f>P_A_R[[#This Row],[15+]]-P_A_R[[#This Row],[16+]]</f>
        <v>4.1870000000000074E-2</v>
      </c>
      <c r="BL122" s="5">
        <f>P_A_R[[#This Row],[16+]]-P_A_R[[#This Row],[17+]]</f>
        <v>4.6989999999999976E-2</v>
      </c>
      <c r="BM122" s="5">
        <f>P_A_R[[#This Row],[17+]]-P_A_R[[#This Row],[18+]]</f>
        <v>4.3740000000000001E-2</v>
      </c>
      <c r="BN122" s="5">
        <f>P_A_R[[#This Row],[18+]]-P_A_R[[#This Row],[19+]]</f>
        <v>4.383999999999999E-2</v>
      </c>
      <c r="BO122" s="5">
        <f>P_A_R[[#This Row],[19+]]-P_A_R[[#This Row],[20+]]</f>
        <v>4.3399999999999994E-2</v>
      </c>
      <c r="BP122" s="5">
        <f>P_A_R[[#This Row],[20+]]-P_A_R[[#This Row],[21+]]</f>
        <v>4.2459999999999998E-2</v>
      </c>
      <c r="BQ122" s="5">
        <f>P_A_R[[#This Row],[21+]]-P_A_R[[#This Row],[22+]]</f>
        <v>4.4679999999999997E-2</v>
      </c>
      <c r="BR122" s="5">
        <f>P_A_R[[#This Row],[22+]]-P_A_R[[#This Row],[23+]]</f>
        <v>3.9000000000000035E-2</v>
      </c>
      <c r="BS122" s="5">
        <f>P_A_R[[#This Row],[23+]]-P_A_R[[#This Row],[24+]]</f>
        <v>3.6749999999999949E-2</v>
      </c>
      <c r="BT122" s="5">
        <f>P_A_R[[#This Row],[24+]]-P_A_R[[#This Row],[25+]]</f>
        <v>3.4220000000000028E-2</v>
      </c>
      <c r="BU122" s="5">
        <f>P_A_R[[#This Row],[25+]]-P_A_R[[#This Row],[26+]]</f>
        <v>3.1480000000000008E-2</v>
      </c>
      <c r="BV122" s="5">
        <f>P_A_R[[#This Row],[26+]]-P_A_R[[#This Row],[27+]]</f>
        <v>3.1059999999999977E-2</v>
      </c>
      <c r="BW122" s="5">
        <f>P_A_R[[#This Row],[27+]]-P_A_R[[#This Row],[28+]]</f>
        <v>2.5419999999999998E-2</v>
      </c>
      <c r="BX122" s="5">
        <f>P_A_R[[#This Row],[28+]]-P_A_R[[#This Row],[29+]]</f>
        <v>2.2530000000000008E-2</v>
      </c>
      <c r="BY122" s="5">
        <f>P_A_R[[#This Row],[29+]]-P_A_R[[#This Row],[30+]]</f>
        <v>1.9720000000000001E-2</v>
      </c>
      <c r="BZ122" s="5">
        <f>P_A_R[[#This Row],[30+]]-P_A_R[[#This Row],[31+]]</f>
        <v>1.7060000000000006E-2</v>
      </c>
      <c r="CA122" s="5">
        <f>P_A_R[[#This Row],[31+]]-P_A_R[[#This Row],[32+]]</f>
        <v>1.5789999999999998E-2</v>
      </c>
      <c r="CB122" s="5">
        <f>P_A_R[[#This Row],[32+]]-P_A_R[[#This Row],[33+]]</f>
        <v>1.2109999999999996E-2</v>
      </c>
      <c r="CC122" s="5">
        <f>P_A_R[[#This Row],[33+]]-P_A_R[[#This Row],[34+]]</f>
        <v>1.0100000000000005E-2</v>
      </c>
      <c r="CD122" s="5">
        <f>P_A_R[[#This Row],[34+]]-P_A_R[[#This Row],[35+]]</f>
        <v>8.3099999999999979E-3</v>
      </c>
      <c r="CE122" s="5">
        <f>P_A_R[[#This Row],[35+]]-P_A_R[[#This Row],[36+]]</f>
        <v>6.7499999999999991E-3</v>
      </c>
      <c r="CF122" s="5">
        <f>P_A_R[[#This Row],[36+]]-P_A_R[[#This Row],[37+]]</f>
        <v>5.8700000000000002E-3</v>
      </c>
      <c r="CG122" s="5">
        <f>P_A_R[[#This Row],[37+]]-P_A_R[[#This Row],[38+]]</f>
        <v>4.2200000000000015E-3</v>
      </c>
      <c r="CH122" s="5">
        <f>P_A_R[[#This Row],[38+]]-P_A_R[[#This Row],[39+]]</f>
        <v>3.3099999999999987E-3</v>
      </c>
      <c r="CI122" s="5">
        <f>P_A_R[[#This Row],[39+]]-P_A_R[[#This Row],[40+]]</f>
        <v>2.5600000000000006E-3</v>
      </c>
      <c r="CJ122" s="5">
        <f>P_A_R[[#This Row],[40+]]-P_A_R[[#This Row],[41+]]</f>
        <v>1.9500000000000003E-3</v>
      </c>
      <c r="CK122" s="5">
        <f>P_A_R[[#This Row],[41+]]-P_A_R[[#This Row],[42+]]</f>
        <v>1.4799999999999995E-3</v>
      </c>
      <c r="CL122" s="5">
        <f>P_A_R[[#This Row],[42+]]-P_A_R[[#This Row],[43+]]</f>
        <v>1.1900000000000001E-3</v>
      </c>
      <c r="CM122" s="5">
        <f>P_A_R[[#This Row],[43+]]-P_A_R[[#This Row],[44+]]</f>
        <v>7.9000000000000012E-4</v>
      </c>
      <c r="CN122" s="5">
        <f>P_A_R[[#This Row],[44+]]-P_A_R[[#This Row],[45+]]</f>
        <v>5.8E-4</v>
      </c>
      <c r="CO122" s="5">
        <f>P_A_R[[#This Row],[45+]]-P_A_R[[#This Row],[46+]]</f>
        <v>4.100000000000001E-4</v>
      </c>
      <c r="CP122" s="5">
        <f>P_A_R[[#This Row],[46+]]-P_A_R[[#This Row],[47+]]</f>
        <v>2.9999999999999992E-4</v>
      </c>
      <c r="CQ122" s="5">
        <f>P_A_R[[#This Row],[47+]]-P_A_R[[#This Row],[48+]]</f>
        <v>2.2000000000000003E-4</v>
      </c>
      <c r="CR122" s="5">
        <f>P_A_R[[#This Row],[48+]]-P_A_R[[#This Row],[49+]]</f>
        <v>1.4000000000000004E-4</v>
      </c>
      <c r="CS122" s="5">
        <f>P_A_R[[#This Row],[49+]]-P_A_R[[#This Row],[50+]]</f>
        <v>8.9999999999999965E-5</v>
      </c>
      <c r="CT122" s="5">
        <f>P_A_R[[#This Row],[50+]]-P_A_R[[#This Row],[51+]]</f>
        <v>7.0000000000000007E-5</v>
      </c>
      <c r="CU122" s="5">
        <f>P_A_R[[#This Row],[51+]]-P_A_R[[#This Row],[52+]]</f>
        <v>3.9999999999999996E-5</v>
      </c>
      <c r="CV122" s="5">
        <f>P_A_R[[#This Row],[52+]]-P_A_R[[#This Row],[53+]]</f>
        <v>3.0000000000000004E-5</v>
      </c>
      <c r="CW122" s="5">
        <f>P_A_R[[#This Row],[53+]]-P_A_R[[#This Row],[54+]]</f>
        <v>5.0000000000000002E-5</v>
      </c>
      <c r="CX122" s="5">
        <f>P_A_R[[#This Row],[54+]]-P_A_R[[#This Row],[55+]]</f>
        <v>0</v>
      </c>
      <c r="CY122" s="5">
        <f>P_A_R[[#This Row],[55+]]-P_A_R[[#This Row],[56+]]</f>
        <v>0</v>
      </c>
      <c r="CZ122" s="5">
        <f>P_A_R[[#This Row],[56+]]-P_A_R[[#This Row],[57+]]</f>
        <v>0</v>
      </c>
      <c r="DA122" s="5">
        <f>P_A_R[[#This Row],[57+]]-P_A_R[[#This Row],[58+]]</f>
        <v>0</v>
      </c>
      <c r="DB122" s="5">
        <f>P_A_R[[#This Row],[58+]]-P_A_R[[#This Row],[59+]]</f>
        <v>0</v>
      </c>
    </row>
    <row r="123" spans="1:106" x14ac:dyDescent="0.25">
      <c r="A123" s="10">
        <v>22400722</v>
      </c>
      <c r="B123" s="13" t="s">
        <v>96</v>
      </c>
      <c r="C123" s="13" t="s">
        <v>79</v>
      </c>
      <c r="D123" s="11">
        <v>0.8125</v>
      </c>
      <c r="E123" s="9" t="str">
        <f>HYPERLINK("https://www.nba.com/stats/player/1631246/boxscores-traditional", "Vince Williams Jr.")</f>
        <v>Vince Williams Jr.</v>
      </c>
      <c r="F123">
        <v>13.5</v>
      </c>
      <c r="G123" s="4">
        <v>4.5</v>
      </c>
      <c r="H123" s="3">
        <v>0.7823</v>
      </c>
      <c r="I123" s="3">
        <v>0.71226</v>
      </c>
      <c r="J123" s="3">
        <v>0.62929999999999997</v>
      </c>
      <c r="K123" s="3">
        <v>0.54379999999999995</v>
      </c>
      <c r="L123" s="3">
        <v>0.45619999999999999</v>
      </c>
      <c r="M123" s="3">
        <v>0.37069999999999997</v>
      </c>
      <c r="N123" s="3">
        <v>0.28774</v>
      </c>
      <c r="O123" s="3">
        <v>0.2177</v>
      </c>
      <c r="P123" s="3">
        <v>0.15866</v>
      </c>
      <c r="Q123" s="3">
        <v>0.11123</v>
      </c>
      <c r="R123" s="3">
        <v>7.4929999999999997E-2</v>
      </c>
      <c r="S123" s="3">
        <v>4.7460000000000002E-2</v>
      </c>
      <c r="T123" s="3">
        <v>2.938E-2</v>
      </c>
      <c r="U123" s="3">
        <v>1.7430000000000001E-2</v>
      </c>
      <c r="V123" s="3">
        <v>9.9000000000000008E-3</v>
      </c>
      <c r="W123" s="3">
        <v>5.2300000000000003E-3</v>
      </c>
      <c r="X123" s="3">
        <v>2.7200000000000002E-3</v>
      </c>
      <c r="Y123" s="3">
        <v>1.3500000000000001E-3</v>
      </c>
      <c r="Z123" s="3">
        <v>6.4000000000000005E-4</v>
      </c>
      <c r="AA123" s="3">
        <v>2.9E-4</v>
      </c>
      <c r="AB123" s="3">
        <v>1.2E-4</v>
      </c>
      <c r="AC123" s="3">
        <v>5.0000000000000002E-5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5">
        <f>P_A_R[[#This Row],[10+]]-P_A_R[[#This Row],[11+]]</f>
        <v>7.0039999999999991E-2</v>
      </c>
      <c r="BG123" s="5">
        <f>P_A_R[[#This Row],[11+]]-P_A_R[[#This Row],[12+]]</f>
        <v>8.2960000000000034E-2</v>
      </c>
      <c r="BH123" s="5">
        <f>P_A_R[[#This Row],[12+]]-P_A_R[[#This Row],[13+]]</f>
        <v>8.550000000000002E-2</v>
      </c>
      <c r="BI123" s="5">
        <f>P_A_R[[#This Row],[13+]]-P_A_R[[#This Row],[14+]]</f>
        <v>8.7599999999999956E-2</v>
      </c>
      <c r="BJ123" s="5">
        <f>P_A_R[[#This Row],[14+]]-P_A_R[[#This Row],[15+]]</f>
        <v>8.550000000000002E-2</v>
      </c>
      <c r="BK123" s="5">
        <f>P_A_R[[#This Row],[15+]]-P_A_R[[#This Row],[16+]]</f>
        <v>8.2959999999999978E-2</v>
      </c>
      <c r="BL123" s="5">
        <f>P_A_R[[#This Row],[16+]]-P_A_R[[#This Row],[17+]]</f>
        <v>7.0039999999999991E-2</v>
      </c>
      <c r="BM123" s="5">
        <f>P_A_R[[#This Row],[17+]]-P_A_R[[#This Row],[18+]]</f>
        <v>5.9040000000000009E-2</v>
      </c>
      <c r="BN123" s="5">
        <f>P_A_R[[#This Row],[18+]]-P_A_R[[#This Row],[19+]]</f>
        <v>4.743E-2</v>
      </c>
      <c r="BO123" s="5">
        <f>P_A_R[[#This Row],[19+]]-P_A_R[[#This Row],[20+]]</f>
        <v>3.6299999999999999E-2</v>
      </c>
      <c r="BP123" s="5">
        <f>P_A_R[[#This Row],[20+]]-P_A_R[[#This Row],[21+]]</f>
        <v>2.7469999999999994E-2</v>
      </c>
      <c r="BQ123" s="5">
        <f>P_A_R[[#This Row],[21+]]-P_A_R[[#This Row],[22+]]</f>
        <v>1.8080000000000002E-2</v>
      </c>
      <c r="BR123" s="5">
        <f>P_A_R[[#This Row],[22+]]-P_A_R[[#This Row],[23+]]</f>
        <v>1.1949999999999999E-2</v>
      </c>
      <c r="BS123" s="5">
        <f>P_A_R[[#This Row],[23+]]-P_A_R[[#This Row],[24+]]</f>
        <v>7.5300000000000002E-3</v>
      </c>
      <c r="BT123" s="5">
        <f>P_A_R[[#This Row],[24+]]-P_A_R[[#This Row],[25+]]</f>
        <v>4.6700000000000005E-3</v>
      </c>
      <c r="BU123" s="5">
        <f>P_A_R[[#This Row],[25+]]-P_A_R[[#This Row],[26+]]</f>
        <v>2.5100000000000001E-3</v>
      </c>
      <c r="BV123" s="5">
        <f>P_A_R[[#This Row],[26+]]-P_A_R[[#This Row],[27+]]</f>
        <v>1.3700000000000001E-3</v>
      </c>
      <c r="BW123" s="5">
        <f>P_A_R[[#This Row],[27+]]-P_A_R[[#This Row],[28+]]</f>
        <v>7.1000000000000002E-4</v>
      </c>
      <c r="BX123" s="5">
        <f>P_A_R[[#This Row],[28+]]-P_A_R[[#This Row],[29+]]</f>
        <v>3.5000000000000005E-4</v>
      </c>
      <c r="BY123" s="5">
        <f>P_A_R[[#This Row],[29+]]-P_A_R[[#This Row],[30+]]</f>
        <v>1.7000000000000001E-4</v>
      </c>
      <c r="BZ123" s="5">
        <f>P_A_R[[#This Row],[30+]]-P_A_R[[#This Row],[31+]]</f>
        <v>6.9999999999999994E-5</v>
      </c>
      <c r="CA123" s="5">
        <f>P_A_R[[#This Row],[31+]]-P_A_R[[#This Row],[32+]]</f>
        <v>5.0000000000000002E-5</v>
      </c>
      <c r="CB123" s="5">
        <f>P_A_R[[#This Row],[32+]]-P_A_R[[#This Row],[33+]]</f>
        <v>0</v>
      </c>
      <c r="CC123" s="5">
        <f>P_A_R[[#This Row],[33+]]-P_A_R[[#This Row],[34+]]</f>
        <v>0</v>
      </c>
      <c r="CD123" s="5">
        <f>P_A_R[[#This Row],[34+]]-P_A_R[[#This Row],[35+]]</f>
        <v>0</v>
      </c>
      <c r="CE123" s="5">
        <f>P_A_R[[#This Row],[35+]]-P_A_R[[#This Row],[36+]]</f>
        <v>0</v>
      </c>
      <c r="CF123" s="5">
        <f>P_A_R[[#This Row],[36+]]-P_A_R[[#This Row],[37+]]</f>
        <v>0</v>
      </c>
      <c r="CG123" s="5">
        <f>P_A_R[[#This Row],[37+]]-P_A_R[[#This Row],[38+]]</f>
        <v>0</v>
      </c>
      <c r="CH123" s="5">
        <f>P_A_R[[#This Row],[38+]]-P_A_R[[#This Row],[39+]]</f>
        <v>0</v>
      </c>
      <c r="CI123" s="5">
        <f>P_A_R[[#This Row],[39+]]-P_A_R[[#This Row],[40+]]</f>
        <v>0</v>
      </c>
      <c r="CJ123" s="5">
        <f>P_A_R[[#This Row],[40+]]-P_A_R[[#This Row],[41+]]</f>
        <v>0</v>
      </c>
      <c r="CK123" s="5">
        <f>P_A_R[[#This Row],[41+]]-P_A_R[[#This Row],[42+]]</f>
        <v>0</v>
      </c>
      <c r="CL123" s="5">
        <f>P_A_R[[#This Row],[42+]]-P_A_R[[#This Row],[43+]]</f>
        <v>0</v>
      </c>
      <c r="CM123" s="5">
        <f>P_A_R[[#This Row],[43+]]-P_A_R[[#This Row],[44+]]</f>
        <v>0</v>
      </c>
      <c r="CN123" s="5">
        <f>P_A_R[[#This Row],[44+]]-P_A_R[[#This Row],[45+]]</f>
        <v>0</v>
      </c>
      <c r="CO123" s="5">
        <f>P_A_R[[#This Row],[45+]]-P_A_R[[#This Row],[46+]]</f>
        <v>0</v>
      </c>
      <c r="CP123" s="5">
        <f>P_A_R[[#This Row],[46+]]-P_A_R[[#This Row],[47+]]</f>
        <v>0</v>
      </c>
      <c r="CQ123" s="5">
        <f>P_A_R[[#This Row],[47+]]-P_A_R[[#This Row],[48+]]</f>
        <v>0</v>
      </c>
      <c r="CR123" s="5">
        <f>P_A_R[[#This Row],[48+]]-P_A_R[[#This Row],[49+]]</f>
        <v>0</v>
      </c>
      <c r="CS123" s="5">
        <f>P_A_R[[#This Row],[49+]]-P_A_R[[#This Row],[50+]]</f>
        <v>0</v>
      </c>
      <c r="CT123" s="5">
        <f>P_A_R[[#This Row],[50+]]-P_A_R[[#This Row],[51+]]</f>
        <v>0</v>
      </c>
      <c r="CU123" s="5">
        <f>P_A_R[[#This Row],[51+]]-P_A_R[[#This Row],[52+]]</f>
        <v>0</v>
      </c>
      <c r="CV123" s="5">
        <f>P_A_R[[#This Row],[52+]]-P_A_R[[#This Row],[53+]]</f>
        <v>0</v>
      </c>
      <c r="CW123" s="5">
        <f>P_A_R[[#This Row],[53+]]-P_A_R[[#This Row],[54+]]</f>
        <v>0</v>
      </c>
      <c r="CX123" s="5">
        <f>P_A_R[[#This Row],[54+]]-P_A_R[[#This Row],[55+]]</f>
        <v>0</v>
      </c>
      <c r="CY123" s="5">
        <f>P_A_R[[#This Row],[55+]]-P_A_R[[#This Row],[56+]]</f>
        <v>0</v>
      </c>
      <c r="CZ123" s="5">
        <f>P_A_R[[#This Row],[56+]]-P_A_R[[#This Row],[57+]]</f>
        <v>0</v>
      </c>
      <c r="DA123" s="5">
        <f>P_A_R[[#This Row],[57+]]-P_A_R[[#This Row],[58+]]</f>
        <v>0</v>
      </c>
      <c r="DB123" s="5">
        <f>P_A_R[[#This Row],[58+]]-P_A_R[[#This Row],[59+]]</f>
        <v>0</v>
      </c>
    </row>
    <row r="124" spans="1:106" x14ac:dyDescent="0.25">
      <c r="A124" s="10">
        <v>22400722</v>
      </c>
      <c r="B124" s="13" t="s">
        <v>96</v>
      </c>
      <c r="C124" s="13" t="s">
        <v>79</v>
      </c>
      <c r="D124" s="11">
        <v>0.8125</v>
      </c>
      <c r="E124" s="9" t="str">
        <f>HYPERLINK("https://www.nba.com/stats/player/1628379/boxscores-traditional", "Luke Kennard")</f>
        <v>Luke Kennard</v>
      </c>
      <c r="F124">
        <v>14.8</v>
      </c>
      <c r="G124" s="4">
        <v>7.0259999999999998</v>
      </c>
      <c r="H124" s="3">
        <v>0.75175000000000003</v>
      </c>
      <c r="I124" s="3">
        <v>0.70540000000000003</v>
      </c>
      <c r="J124" s="3">
        <v>0.65542</v>
      </c>
      <c r="K124" s="3">
        <v>0.60257000000000005</v>
      </c>
      <c r="L124" s="3">
        <v>0.54379999999999995</v>
      </c>
      <c r="M124" s="3">
        <v>0.48803000000000002</v>
      </c>
      <c r="N124" s="3">
        <v>0.43251000000000001</v>
      </c>
      <c r="O124" s="3">
        <v>0.37828000000000001</v>
      </c>
      <c r="P124" s="3">
        <v>0.32275999999999999</v>
      </c>
      <c r="Q124" s="3">
        <v>0.27424999999999999</v>
      </c>
      <c r="R124" s="3">
        <v>0.22964999999999999</v>
      </c>
      <c r="S124" s="3">
        <v>0.18942999999999999</v>
      </c>
      <c r="T124" s="3">
        <v>0.15386</v>
      </c>
      <c r="U124" s="3">
        <v>0.121</v>
      </c>
      <c r="V124" s="3">
        <v>9.5100000000000004E-2</v>
      </c>
      <c r="W124" s="3">
        <v>7.3529999999999998E-2</v>
      </c>
      <c r="X124" s="3">
        <v>5.5919999999999997E-2</v>
      </c>
      <c r="Y124" s="3">
        <v>4.0930000000000001E-2</v>
      </c>
      <c r="Z124" s="3">
        <v>3.005E-2</v>
      </c>
      <c r="AA124" s="3">
        <v>2.1690000000000001E-2</v>
      </c>
      <c r="AB124" s="3">
        <v>1.5389999999999999E-2</v>
      </c>
      <c r="AC124" s="3">
        <v>1.044E-2</v>
      </c>
      <c r="AD124" s="3">
        <v>7.1399999999999996E-3</v>
      </c>
      <c r="AE124" s="3">
        <v>4.7999999999999996E-3</v>
      </c>
      <c r="AF124" s="3">
        <v>3.1700000000000001E-3</v>
      </c>
      <c r="AG124" s="3">
        <v>1.99E-3</v>
      </c>
      <c r="AH124" s="3">
        <v>1.2600000000000001E-3</v>
      </c>
      <c r="AI124" s="3">
        <v>7.9000000000000001E-4</v>
      </c>
      <c r="AJ124" s="3">
        <v>4.8000000000000001E-4</v>
      </c>
      <c r="AK124" s="3">
        <v>2.9E-4</v>
      </c>
      <c r="AL124" s="3">
        <v>1.7000000000000001E-4</v>
      </c>
      <c r="AM124" s="3">
        <v>1E-4</v>
      </c>
      <c r="AN124" s="3">
        <v>5.0000000000000002E-5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5">
        <f>P_A_R[[#This Row],[10+]]-P_A_R[[#This Row],[11+]]</f>
        <v>4.6350000000000002E-2</v>
      </c>
      <c r="BG124" s="5">
        <f>P_A_R[[#This Row],[11+]]-P_A_R[[#This Row],[12+]]</f>
        <v>4.9980000000000024E-2</v>
      </c>
      <c r="BH124" s="5">
        <f>P_A_R[[#This Row],[12+]]-P_A_R[[#This Row],[13+]]</f>
        <v>5.2849999999999953E-2</v>
      </c>
      <c r="BI124" s="5">
        <f>P_A_R[[#This Row],[13+]]-P_A_R[[#This Row],[14+]]</f>
        <v>5.87700000000001E-2</v>
      </c>
      <c r="BJ124" s="5">
        <f>P_A_R[[#This Row],[14+]]-P_A_R[[#This Row],[15+]]</f>
        <v>5.5769999999999931E-2</v>
      </c>
      <c r="BK124" s="5">
        <f>P_A_R[[#This Row],[15+]]-P_A_R[[#This Row],[16+]]</f>
        <v>5.5520000000000014E-2</v>
      </c>
      <c r="BL124" s="5">
        <f>P_A_R[[#This Row],[16+]]-P_A_R[[#This Row],[17+]]</f>
        <v>5.423E-2</v>
      </c>
      <c r="BM124" s="5">
        <f>P_A_R[[#This Row],[17+]]-P_A_R[[#This Row],[18+]]</f>
        <v>5.5520000000000014E-2</v>
      </c>
      <c r="BN124" s="5">
        <f>P_A_R[[#This Row],[18+]]-P_A_R[[#This Row],[19+]]</f>
        <v>4.8509999999999998E-2</v>
      </c>
      <c r="BO124" s="5">
        <f>P_A_R[[#This Row],[19+]]-P_A_R[[#This Row],[20+]]</f>
        <v>4.4600000000000001E-2</v>
      </c>
      <c r="BP124" s="5">
        <f>P_A_R[[#This Row],[20+]]-P_A_R[[#This Row],[21+]]</f>
        <v>4.0220000000000006E-2</v>
      </c>
      <c r="BQ124" s="5">
        <f>P_A_R[[#This Row],[21+]]-P_A_R[[#This Row],[22+]]</f>
        <v>3.5569999999999991E-2</v>
      </c>
      <c r="BR124" s="5">
        <f>P_A_R[[#This Row],[22+]]-P_A_R[[#This Row],[23+]]</f>
        <v>3.286E-2</v>
      </c>
      <c r="BS124" s="5">
        <f>P_A_R[[#This Row],[23+]]-P_A_R[[#This Row],[24+]]</f>
        <v>2.5899999999999992E-2</v>
      </c>
      <c r="BT124" s="5">
        <f>P_A_R[[#This Row],[24+]]-P_A_R[[#This Row],[25+]]</f>
        <v>2.1570000000000006E-2</v>
      </c>
      <c r="BU124" s="5">
        <f>P_A_R[[#This Row],[25+]]-P_A_R[[#This Row],[26+]]</f>
        <v>1.7610000000000001E-2</v>
      </c>
      <c r="BV124" s="5">
        <f>P_A_R[[#This Row],[26+]]-P_A_R[[#This Row],[27+]]</f>
        <v>1.4989999999999996E-2</v>
      </c>
      <c r="BW124" s="5">
        <f>P_A_R[[#This Row],[27+]]-P_A_R[[#This Row],[28+]]</f>
        <v>1.0880000000000001E-2</v>
      </c>
      <c r="BX124" s="5">
        <f>P_A_R[[#This Row],[28+]]-P_A_R[[#This Row],[29+]]</f>
        <v>8.3599999999999994E-3</v>
      </c>
      <c r="BY124" s="5">
        <f>P_A_R[[#This Row],[29+]]-P_A_R[[#This Row],[30+]]</f>
        <v>6.3000000000000018E-3</v>
      </c>
      <c r="BZ124" s="5">
        <f>P_A_R[[#This Row],[30+]]-P_A_R[[#This Row],[31+]]</f>
        <v>4.9499999999999995E-3</v>
      </c>
      <c r="CA124" s="5">
        <f>P_A_R[[#This Row],[31+]]-P_A_R[[#This Row],[32+]]</f>
        <v>3.3E-3</v>
      </c>
      <c r="CB124" s="5">
        <f>P_A_R[[#This Row],[32+]]-P_A_R[[#This Row],[33+]]</f>
        <v>2.3400000000000001E-3</v>
      </c>
      <c r="CC124" s="5">
        <f>P_A_R[[#This Row],[33+]]-P_A_R[[#This Row],[34+]]</f>
        <v>1.6299999999999995E-3</v>
      </c>
      <c r="CD124" s="5">
        <f>P_A_R[[#This Row],[34+]]-P_A_R[[#This Row],[35+]]</f>
        <v>1.1800000000000001E-3</v>
      </c>
      <c r="CE124" s="5">
        <f>P_A_R[[#This Row],[35+]]-P_A_R[[#This Row],[36+]]</f>
        <v>7.2999999999999996E-4</v>
      </c>
      <c r="CF124" s="5">
        <f>P_A_R[[#This Row],[36+]]-P_A_R[[#This Row],[37+]]</f>
        <v>4.7000000000000004E-4</v>
      </c>
      <c r="CG124" s="5">
        <f>P_A_R[[#This Row],[37+]]-P_A_R[[#This Row],[38+]]</f>
        <v>3.1E-4</v>
      </c>
      <c r="CH124" s="5">
        <f>P_A_R[[#This Row],[38+]]-P_A_R[[#This Row],[39+]]</f>
        <v>1.9000000000000001E-4</v>
      </c>
      <c r="CI124" s="5">
        <f>P_A_R[[#This Row],[39+]]-P_A_R[[#This Row],[40+]]</f>
        <v>1.1999999999999999E-4</v>
      </c>
      <c r="CJ124" s="5">
        <f>P_A_R[[#This Row],[40+]]-P_A_R[[#This Row],[41+]]</f>
        <v>7.0000000000000007E-5</v>
      </c>
      <c r="CK124" s="5">
        <f>P_A_R[[#This Row],[41+]]-P_A_R[[#This Row],[42+]]</f>
        <v>5.0000000000000002E-5</v>
      </c>
      <c r="CL124" s="5">
        <f>P_A_R[[#This Row],[42+]]-P_A_R[[#This Row],[43+]]</f>
        <v>5.0000000000000002E-5</v>
      </c>
      <c r="CM124" s="5">
        <f>P_A_R[[#This Row],[43+]]-P_A_R[[#This Row],[44+]]</f>
        <v>0</v>
      </c>
      <c r="CN124" s="5">
        <f>P_A_R[[#This Row],[44+]]-P_A_R[[#This Row],[45+]]</f>
        <v>0</v>
      </c>
      <c r="CO124" s="5">
        <f>P_A_R[[#This Row],[45+]]-P_A_R[[#This Row],[46+]]</f>
        <v>0</v>
      </c>
      <c r="CP124" s="5">
        <f>P_A_R[[#This Row],[46+]]-P_A_R[[#This Row],[47+]]</f>
        <v>0</v>
      </c>
      <c r="CQ124" s="5">
        <f>P_A_R[[#This Row],[47+]]-P_A_R[[#This Row],[48+]]</f>
        <v>0</v>
      </c>
      <c r="CR124" s="5">
        <f>P_A_R[[#This Row],[48+]]-P_A_R[[#This Row],[49+]]</f>
        <v>0</v>
      </c>
      <c r="CS124" s="5">
        <f>P_A_R[[#This Row],[49+]]-P_A_R[[#This Row],[50+]]</f>
        <v>0</v>
      </c>
      <c r="CT124" s="5">
        <f>P_A_R[[#This Row],[50+]]-P_A_R[[#This Row],[51+]]</f>
        <v>0</v>
      </c>
      <c r="CU124" s="5">
        <f>P_A_R[[#This Row],[51+]]-P_A_R[[#This Row],[52+]]</f>
        <v>0</v>
      </c>
      <c r="CV124" s="5">
        <f>P_A_R[[#This Row],[52+]]-P_A_R[[#This Row],[53+]]</f>
        <v>0</v>
      </c>
      <c r="CW124" s="5">
        <f>P_A_R[[#This Row],[53+]]-P_A_R[[#This Row],[54+]]</f>
        <v>0</v>
      </c>
      <c r="CX124" s="5">
        <f>P_A_R[[#This Row],[54+]]-P_A_R[[#This Row],[55+]]</f>
        <v>0</v>
      </c>
      <c r="CY124" s="5">
        <f>P_A_R[[#This Row],[55+]]-P_A_R[[#This Row],[56+]]</f>
        <v>0</v>
      </c>
      <c r="CZ124" s="5">
        <f>P_A_R[[#This Row],[56+]]-P_A_R[[#This Row],[57+]]</f>
        <v>0</v>
      </c>
      <c r="DA124" s="5">
        <f>P_A_R[[#This Row],[57+]]-P_A_R[[#This Row],[58+]]</f>
        <v>0</v>
      </c>
      <c r="DB124" s="5">
        <f>P_A_R[[#This Row],[58+]]-P_A_R[[#This Row],[59+]]</f>
        <v>0</v>
      </c>
    </row>
    <row r="125" spans="1:106" x14ac:dyDescent="0.25">
      <c r="A125" s="10">
        <v>22400722</v>
      </c>
      <c r="B125" s="13" t="s">
        <v>96</v>
      </c>
      <c r="C125" s="13" t="s">
        <v>79</v>
      </c>
      <c r="D125" s="11">
        <v>0.8125</v>
      </c>
      <c r="E125" s="9" t="str">
        <f>HYPERLINK("https://www.nba.com/stats/player/203935/boxscores-traditional", "Marcus Smart")</f>
        <v>Marcus Smart</v>
      </c>
      <c r="F125">
        <v>14.6</v>
      </c>
      <c r="G125" s="4">
        <v>7.0880000000000001</v>
      </c>
      <c r="H125" s="3">
        <v>0.74214999999999998</v>
      </c>
      <c r="I125" s="3">
        <v>0.69496999999999998</v>
      </c>
      <c r="J125" s="3">
        <v>0.64431000000000005</v>
      </c>
      <c r="K125" s="3">
        <v>0.59094999999999998</v>
      </c>
      <c r="L125" s="3">
        <v>0.53188000000000002</v>
      </c>
      <c r="M125" s="3">
        <v>0.47608</v>
      </c>
      <c r="N125" s="3">
        <v>0.42074</v>
      </c>
      <c r="O125" s="3">
        <v>0.36692999999999998</v>
      </c>
      <c r="P125" s="3">
        <v>0.31561</v>
      </c>
      <c r="Q125" s="3">
        <v>0.26762999999999998</v>
      </c>
      <c r="R125" s="3">
        <v>0.22363</v>
      </c>
      <c r="S125" s="3">
        <v>0.18406</v>
      </c>
      <c r="T125" s="3">
        <v>0.14917</v>
      </c>
      <c r="U125" s="3">
        <v>0.11702</v>
      </c>
      <c r="V125" s="3">
        <v>9.1759999999999994E-2</v>
      </c>
      <c r="W125" s="3">
        <v>7.0779999999999996E-2</v>
      </c>
      <c r="X125" s="3">
        <v>5.3699999999999998E-2</v>
      </c>
      <c r="Y125" s="3">
        <v>4.0059999999999998E-2</v>
      </c>
      <c r="Z125" s="3">
        <v>2.938E-2</v>
      </c>
      <c r="AA125" s="3">
        <v>2.1180000000000001E-2</v>
      </c>
      <c r="AB125" s="3">
        <v>1.4999999999999999E-2</v>
      </c>
      <c r="AC125" s="3">
        <v>1.044E-2</v>
      </c>
      <c r="AD125" s="3">
        <v>7.1399999999999996E-3</v>
      </c>
      <c r="AE125" s="3">
        <v>4.6600000000000001E-3</v>
      </c>
      <c r="AF125" s="3">
        <v>3.0699999999999998E-3</v>
      </c>
      <c r="AG125" s="3">
        <v>1.99E-3</v>
      </c>
      <c r="AH125" s="3">
        <v>1.2600000000000001E-3</v>
      </c>
      <c r="AI125" s="3">
        <v>7.9000000000000001E-4</v>
      </c>
      <c r="AJ125" s="3">
        <v>4.8000000000000001E-4</v>
      </c>
      <c r="AK125" s="3">
        <v>2.9E-4</v>
      </c>
      <c r="AL125" s="3">
        <v>1.7000000000000001E-4</v>
      </c>
      <c r="AM125" s="3">
        <v>1E-4</v>
      </c>
      <c r="AN125" s="3">
        <v>5.0000000000000002E-5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5">
        <f>P_A_R[[#This Row],[10+]]-P_A_R[[#This Row],[11+]]</f>
        <v>4.718E-2</v>
      </c>
      <c r="BG125" s="5">
        <f>P_A_R[[#This Row],[11+]]-P_A_R[[#This Row],[12+]]</f>
        <v>5.0659999999999927E-2</v>
      </c>
      <c r="BH125" s="5">
        <f>P_A_R[[#This Row],[12+]]-P_A_R[[#This Row],[13+]]</f>
        <v>5.3360000000000074E-2</v>
      </c>
      <c r="BI125" s="5">
        <f>P_A_R[[#This Row],[13+]]-P_A_R[[#This Row],[14+]]</f>
        <v>5.9069999999999956E-2</v>
      </c>
      <c r="BJ125" s="5">
        <f>P_A_R[[#This Row],[14+]]-P_A_R[[#This Row],[15+]]</f>
        <v>5.5800000000000016E-2</v>
      </c>
      <c r="BK125" s="5">
        <f>P_A_R[[#This Row],[15+]]-P_A_R[[#This Row],[16+]]</f>
        <v>5.534E-2</v>
      </c>
      <c r="BL125" s="5">
        <f>P_A_R[[#This Row],[16+]]-P_A_R[[#This Row],[17+]]</f>
        <v>5.3810000000000024E-2</v>
      </c>
      <c r="BM125" s="5">
        <f>P_A_R[[#This Row],[17+]]-P_A_R[[#This Row],[18+]]</f>
        <v>5.1319999999999977E-2</v>
      </c>
      <c r="BN125" s="5">
        <f>P_A_R[[#This Row],[18+]]-P_A_R[[#This Row],[19+]]</f>
        <v>4.7980000000000023E-2</v>
      </c>
      <c r="BO125" s="5">
        <f>P_A_R[[#This Row],[19+]]-P_A_R[[#This Row],[20+]]</f>
        <v>4.3999999999999984E-2</v>
      </c>
      <c r="BP125" s="5">
        <f>P_A_R[[#This Row],[20+]]-P_A_R[[#This Row],[21+]]</f>
        <v>3.9569999999999994E-2</v>
      </c>
      <c r="BQ125" s="5">
        <f>P_A_R[[#This Row],[21+]]-P_A_R[[#This Row],[22+]]</f>
        <v>3.4890000000000004E-2</v>
      </c>
      <c r="BR125" s="5">
        <f>P_A_R[[#This Row],[22+]]-P_A_R[[#This Row],[23+]]</f>
        <v>3.2149999999999998E-2</v>
      </c>
      <c r="BS125" s="5">
        <f>P_A_R[[#This Row],[23+]]-P_A_R[[#This Row],[24+]]</f>
        <v>2.5260000000000005E-2</v>
      </c>
      <c r="BT125" s="5">
        <f>P_A_R[[#This Row],[24+]]-P_A_R[[#This Row],[25+]]</f>
        <v>2.0979999999999999E-2</v>
      </c>
      <c r="BU125" s="5">
        <f>P_A_R[[#This Row],[25+]]-P_A_R[[#This Row],[26+]]</f>
        <v>1.7079999999999998E-2</v>
      </c>
      <c r="BV125" s="5">
        <f>P_A_R[[#This Row],[26+]]-P_A_R[[#This Row],[27+]]</f>
        <v>1.3639999999999999E-2</v>
      </c>
      <c r="BW125" s="5">
        <f>P_A_R[[#This Row],[27+]]-P_A_R[[#This Row],[28+]]</f>
        <v>1.0679999999999999E-2</v>
      </c>
      <c r="BX125" s="5">
        <f>P_A_R[[#This Row],[28+]]-P_A_R[[#This Row],[29+]]</f>
        <v>8.199999999999999E-3</v>
      </c>
      <c r="BY125" s="5">
        <f>P_A_R[[#This Row],[29+]]-P_A_R[[#This Row],[30+]]</f>
        <v>6.1800000000000015E-3</v>
      </c>
      <c r="BZ125" s="5">
        <f>P_A_R[[#This Row],[30+]]-P_A_R[[#This Row],[31+]]</f>
        <v>4.5599999999999998E-3</v>
      </c>
      <c r="CA125" s="5">
        <f>P_A_R[[#This Row],[31+]]-P_A_R[[#This Row],[32+]]</f>
        <v>3.3E-3</v>
      </c>
      <c r="CB125" s="5">
        <f>P_A_R[[#This Row],[32+]]-P_A_R[[#This Row],[33+]]</f>
        <v>2.4799999999999996E-3</v>
      </c>
      <c r="CC125" s="5">
        <f>P_A_R[[#This Row],[33+]]-P_A_R[[#This Row],[34+]]</f>
        <v>1.5900000000000003E-3</v>
      </c>
      <c r="CD125" s="5">
        <f>P_A_R[[#This Row],[34+]]-P_A_R[[#This Row],[35+]]</f>
        <v>1.0799999999999998E-3</v>
      </c>
      <c r="CE125" s="5">
        <f>P_A_R[[#This Row],[35+]]-P_A_R[[#This Row],[36+]]</f>
        <v>7.2999999999999996E-4</v>
      </c>
      <c r="CF125" s="5">
        <f>P_A_R[[#This Row],[36+]]-P_A_R[[#This Row],[37+]]</f>
        <v>4.7000000000000004E-4</v>
      </c>
      <c r="CG125" s="5">
        <f>P_A_R[[#This Row],[37+]]-P_A_R[[#This Row],[38+]]</f>
        <v>3.1E-4</v>
      </c>
      <c r="CH125" s="5">
        <f>P_A_R[[#This Row],[38+]]-P_A_R[[#This Row],[39+]]</f>
        <v>1.9000000000000001E-4</v>
      </c>
      <c r="CI125" s="5">
        <f>P_A_R[[#This Row],[39+]]-P_A_R[[#This Row],[40+]]</f>
        <v>1.1999999999999999E-4</v>
      </c>
      <c r="CJ125" s="5">
        <f>P_A_R[[#This Row],[40+]]-P_A_R[[#This Row],[41+]]</f>
        <v>7.0000000000000007E-5</v>
      </c>
      <c r="CK125" s="5">
        <f>P_A_R[[#This Row],[41+]]-P_A_R[[#This Row],[42+]]</f>
        <v>5.0000000000000002E-5</v>
      </c>
      <c r="CL125" s="5">
        <f>P_A_R[[#This Row],[42+]]-P_A_R[[#This Row],[43+]]</f>
        <v>5.0000000000000002E-5</v>
      </c>
      <c r="CM125" s="5">
        <f>P_A_R[[#This Row],[43+]]-P_A_R[[#This Row],[44+]]</f>
        <v>0</v>
      </c>
      <c r="CN125" s="5">
        <f>P_A_R[[#This Row],[44+]]-P_A_R[[#This Row],[45+]]</f>
        <v>0</v>
      </c>
      <c r="CO125" s="5">
        <f>P_A_R[[#This Row],[45+]]-P_A_R[[#This Row],[46+]]</f>
        <v>0</v>
      </c>
      <c r="CP125" s="5">
        <f>P_A_R[[#This Row],[46+]]-P_A_R[[#This Row],[47+]]</f>
        <v>0</v>
      </c>
      <c r="CQ125" s="5">
        <f>P_A_R[[#This Row],[47+]]-P_A_R[[#This Row],[48+]]</f>
        <v>0</v>
      </c>
      <c r="CR125" s="5">
        <f>P_A_R[[#This Row],[48+]]-P_A_R[[#This Row],[49+]]</f>
        <v>0</v>
      </c>
      <c r="CS125" s="5">
        <f>P_A_R[[#This Row],[49+]]-P_A_R[[#This Row],[50+]]</f>
        <v>0</v>
      </c>
      <c r="CT125" s="5">
        <f>P_A_R[[#This Row],[50+]]-P_A_R[[#This Row],[51+]]</f>
        <v>0</v>
      </c>
      <c r="CU125" s="5">
        <f>P_A_R[[#This Row],[51+]]-P_A_R[[#This Row],[52+]]</f>
        <v>0</v>
      </c>
      <c r="CV125" s="5">
        <f>P_A_R[[#This Row],[52+]]-P_A_R[[#This Row],[53+]]</f>
        <v>0</v>
      </c>
      <c r="CW125" s="5">
        <f>P_A_R[[#This Row],[53+]]-P_A_R[[#This Row],[54+]]</f>
        <v>0</v>
      </c>
      <c r="CX125" s="5">
        <f>P_A_R[[#This Row],[54+]]-P_A_R[[#This Row],[55+]]</f>
        <v>0</v>
      </c>
      <c r="CY125" s="5">
        <f>P_A_R[[#This Row],[55+]]-P_A_R[[#This Row],[56+]]</f>
        <v>0</v>
      </c>
      <c r="CZ125" s="5">
        <f>P_A_R[[#This Row],[56+]]-P_A_R[[#This Row],[57+]]</f>
        <v>0</v>
      </c>
      <c r="DA125" s="5">
        <f>P_A_R[[#This Row],[57+]]-P_A_R[[#This Row],[58+]]</f>
        <v>0</v>
      </c>
      <c r="DB125" s="5">
        <f>P_A_R[[#This Row],[58+]]-P_A_R[[#This Row],[59+]]</f>
        <v>0</v>
      </c>
    </row>
    <row r="126" spans="1:106" x14ac:dyDescent="0.25">
      <c r="A126" s="10">
        <v>22400722</v>
      </c>
      <c r="B126" s="13" t="s">
        <v>96</v>
      </c>
      <c r="C126" s="13" t="s">
        <v>79</v>
      </c>
      <c r="D126" s="11">
        <v>0.8125</v>
      </c>
      <c r="E126" s="9" t="str">
        <f>HYPERLINK("https://www.nba.com/stats/player/1641713/boxscores-traditional", "GG Jackson")</f>
        <v>GG Jackson</v>
      </c>
      <c r="F126">
        <v>16.2</v>
      </c>
      <c r="G126" s="4">
        <v>11.071</v>
      </c>
      <c r="H126" s="3">
        <v>0.71226</v>
      </c>
      <c r="I126" s="3">
        <v>0.68081999999999998</v>
      </c>
      <c r="J126" s="3">
        <v>0.64802999999999999</v>
      </c>
      <c r="K126" s="3">
        <v>0.61409000000000002</v>
      </c>
      <c r="L126" s="3">
        <v>0.57926</v>
      </c>
      <c r="M126" s="3">
        <v>0.54379999999999995</v>
      </c>
      <c r="N126" s="3">
        <v>0.50797999999999999</v>
      </c>
      <c r="O126" s="3">
        <v>0.47210000000000002</v>
      </c>
      <c r="P126" s="3">
        <v>0.43643999999999999</v>
      </c>
      <c r="Q126" s="3">
        <v>0.40128999999999998</v>
      </c>
      <c r="R126" s="3">
        <v>0.36692999999999998</v>
      </c>
      <c r="S126" s="3">
        <v>0.33360000000000001</v>
      </c>
      <c r="T126" s="3">
        <v>0.30153000000000002</v>
      </c>
      <c r="U126" s="3">
        <v>0.27093</v>
      </c>
      <c r="V126" s="3">
        <v>0.24196000000000001</v>
      </c>
      <c r="W126" s="3">
        <v>0.21476000000000001</v>
      </c>
      <c r="X126" s="3">
        <v>0.18673000000000001</v>
      </c>
      <c r="Y126" s="3">
        <v>0.16353999999999999</v>
      </c>
      <c r="Z126" s="3">
        <v>0.14230999999999999</v>
      </c>
      <c r="AA126" s="3">
        <v>0.12302</v>
      </c>
      <c r="AB126" s="3">
        <v>0.10564999999999999</v>
      </c>
      <c r="AC126" s="3">
        <v>9.0120000000000006E-2</v>
      </c>
      <c r="AD126" s="3">
        <v>7.6359999999999997E-2</v>
      </c>
      <c r="AE126" s="3">
        <v>6.4259999999999998E-2</v>
      </c>
      <c r="AF126" s="3">
        <v>5.3699999999999998E-2</v>
      </c>
      <c r="AG126" s="3">
        <v>4.4569999999999999E-2</v>
      </c>
      <c r="AH126" s="3">
        <v>3.6729999999999999E-2</v>
      </c>
      <c r="AI126" s="3">
        <v>3.005E-2</v>
      </c>
      <c r="AJ126" s="3">
        <v>2.4420000000000001E-2</v>
      </c>
      <c r="AK126" s="3">
        <v>1.9699999999999999E-2</v>
      </c>
      <c r="AL126" s="3">
        <v>1.5779999999999999E-2</v>
      </c>
      <c r="AM126" s="3">
        <v>1.255E-2</v>
      </c>
      <c r="AN126" s="3">
        <v>9.9000000000000008E-3</v>
      </c>
      <c r="AO126" s="3">
        <v>7.7600000000000004E-3</v>
      </c>
      <c r="AP126" s="3">
        <v>6.0400000000000002E-3</v>
      </c>
      <c r="AQ126" s="3">
        <v>4.6600000000000001E-3</v>
      </c>
      <c r="AR126" s="3">
        <v>3.5699999999999998E-3</v>
      </c>
      <c r="AS126" s="3">
        <v>2.7200000000000002E-3</v>
      </c>
      <c r="AT126" s="3">
        <v>2.0500000000000002E-3</v>
      </c>
      <c r="AU126" s="3">
        <v>1.5399999999999999E-3</v>
      </c>
      <c r="AV126" s="3">
        <v>1.14E-3</v>
      </c>
      <c r="AW126" s="3">
        <v>8.4000000000000003E-4</v>
      </c>
      <c r="AX126" s="3">
        <v>6.2E-4</v>
      </c>
      <c r="AY126" s="3">
        <v>4.4999999999999999E-4</v>
      </c>
      <c r="AZ126" s="3">
        <v>3.2000000000000003E-4</v>
      </c>
      <c r="BA126" s="3">
        <v>2.3000000000000001E-4</v>
      </c>
      <c r="BB126" s="3">
        <v>1.7000000000000001E-4</v>
      </c>
      <c r="BC126" s="3">
        <v>1.1E-4</v>
      </c>
      <c r="BD126" s="3">
        <v>8.0000000000000007E-5</v>
      </c>
      <c r="BE126" s="3">
        <v>5.0000000000000002E-5</v>
      </c>
      <c r="BF126" s="5">
        <f>P_A_R[[#This Row],[10+]]-P_A_R[[#This Row],[11+]]</f>
        <v>3.1440000000000023E-2</v>
      </c>
      <c r="BG126" s="5">
        <f>P_A_R[[#This Row],[11+]]-P_A_R[[#This Row],[12+]]</f>
        <v>3.2789999999999986E-2</v>
      </c>
      <c r="BH126" s="5">
        <f>P_A_R[[#This Row],[12+]]-P_A_R[[#This Row],[13+]]</f>
        <v>3.393999999999997E-2</v>
      </c>
      <c r="BI126" s="5">
        <f>P_A_R[[#This Row],[13+]]-P_A_R[[#This Row],[14+]]</f>
        <v>3.4830000000000028E-2</v>
      </c>
      <c r="BJ126" s="5">
        <f>P_A_R[[#This Row],[14+]]-P_A_R[[#This Row],[15+]]</f>
        <v>3.5460000000000047E-2</v>
      </c>
      <c r="BK126" s="5">
        <f>P_A_R[[#This Row],[15+]]-P_A_R[[#This Row],[16+]]</f>
        <v>3.5819999999999963E-2</v>
      </c>
      <c r="BL126" s="5">
        <f>P_A_R[[#This Row],[16+]]-P_A_R[[#This Row],[17+]]</f>
        <v>3.5879999999999967E-2</v>
      </c>
      <c r="BM126" s="5">
        <f>P_A_R[[#This Row],[17+]]-P_A_R[[#This Row],[18+]]</f>
        <v>3.5660000000000025E-2</v>
      </c>
      <c r="BN126" s="5">
        <f>P_A_R[[#This Row],[18+]]-P_A_R[[#This Row],[19+]]</f>
        <v>3.5150000000000015E-2</v>
      </c>
      <c r="BO126" s="5">
        <f>P_A_R[[#This Row],[19+]]-P_A_R[[#This Row],[20+]]</f>
        <v>3.4360000000000002E-2</v>
      </c>
      <c r="BP126" s="5">
        <f>P_A_R[[#This Row],[20+]]-P_A_R[[#This Row],[21+]]</f>
        <v>3.3329999999999971E-2</v>
      </c>
      <c r="BQ126" s="5">
        <f>P_A_R[[#This Row],[21+]]-P_A_R[[#This Row],[22+]]</f>
        <v>3.2069999999999987E-2</v>
      </c>
      <c r="BR126" s="5">
        <f>P_A_R[[#This Row],[22+]]-P_A_R[[#This Row],[23+]]</f>
        <v>3.0600000000000016E-2</v>
      </c>
      <c r="BS126" s="5">
        <f>P_A_R[[#This Row],[23+]]-P_A_R[[#This Row],[24+]]</f>
        <v>2.8969999999999996E-2</v>
      </c>
      <c r="BT126" s="5">
        <f>P_A_R[[#This Row],[24+]]-P_A_R[[#This Row],[25+]]</f>
        <v>2.7200000000000002E-2</v>
      </c>
      <c r="BU126" s="5">
        <f>P_A_R[[#This Row],[25+]]-P_A_R[[#This Row],[26+]]</f>
        <v>2.8029999999999999E-2</v>
      </c>
      <c r="BV126" s="5">
        <f>P_A_R[[#This Row],[26+]]-P_A_R[[#This Row],[27+]]</f>
        <v>2.3190000000000016E-2</v>
      </c>
      <c r="BW126" s="5">
        <f>P_A_R[[#This Row],[27+]]-P_A_R[[#This Row],[28+]]</f>
        <v>2.1229999999999999E-2</v>
      </c>
      <c r="BX126" s="5">
        <f>P_A_R[[#This Row],[28+]]-P_A_R[[#This Row],[29+]]</f>
        <v>1.9289999999999988E-2</v>
      </c>
      <c r="BY126" s="5">
        <f>P_A_R[[#This Row],[29+]]-P_A_R[[#This Row],[30+]]</f>
        <v>1.737000000000001E-2</v>
      </c>
      <c r="BZ126" s="5">
        <f>P_A_R[[#This Row],[30+]]-P_A_R[[#This Row],[31+]]</f>
        <v>1.5529999999999988E-2</v>
      </c>
      <c r="CA126" s="5">
        <f>P_A_R[[#This Row],[31+]]-P_A_R[[#This Row],[32+]]</f>
        <v>1.3760000000000008E-2</v>
      </c>
      <c r="CB126" s="5">
        <f>P_A_R[[#This Row],[32+]]-P_A_R[[#This Row],[33+]]</f>
        <v>1.21E-2</v>
      </c>
      <c r="CC126" s="5">
        <f>P_A_R[[#This Row],[33+]]-P_A_R[[#This Row],[34+]]</f>
        <v>1.056E-2</v>
      </c>
      <c r="CD126" s="5">
        <f>P_A_R[[#This Row],[34+]]-P_A_R[[#This Row],[35+]]</f>
        <v>9.1299999999999992E-3</v>
      </c>
      <c r="CE126" s="5">
        <f>P_A_R[[#This Row],[35+]]-P_A_R[[#This Row],[36+]]</f>
        <v>7.8399999999999997E-3</v>
      </c>
      <c r="CF126" s="5">
        <f>P_A_R[[#This Row],[36+]]-P_A_R[[#This Row],[37+]]</f>
        <v>6.6799999999999984E-3</v>
      </c>
      <c r="CG126" s="5">
        <f>P_A_R[[#This Row],[37+]]-P_A_R[[#This Row],[38+]]</f>
        <v>5.6299999999999996E-3</v>
      </c>
      <c r="CH126" s="5">
        <f>P_A_R[[#This Row],[38+]]-P_A_R[[#This Row],[39+]]</f>
        <v>4.720000000000002E-3</v>
      </c>
      <c r="CI126" s="5">
        <f>P_A_R[[#This Row],[39+]]-P_A_R[[#This Row],[40+]]</f>
        <v>3.9199999999999999E-3</v>
      </c>
      <c r="CJ126" s="5">
        <f>P_A_R[[#This Row],[40+]]-P_A_R[[#This Row],[41+]]</f>
        <v>3.2299999999999985E-3</v>
      </c>
      <c r="CK126" s="5">
        <f>P_A_R[[#This Row],[41+]]-P_A_R[[#This Row],[42+]]</f>
        <v>2.6499999999999996E-3</v>
      </c>
      <c r="CL126" s="5">
        <f>P_A_R[[#This Row],[42+]]-P_A_R[[#This Row],[43+]]</f>
        <v>2.1400000000000004E-3</v>
      </c>
      <c r="CM126" s="5">
        <f>P_A_R[[#This Row],[43+]]-P_A_R[[#This Row],[44+]]</f>
        <v>1.7200000000000002E-3</v>
      </c>
      <c r="CN126" s="5">
        <f>P_A_R[[#This Row],[44+]]-P_A_R[[#This Row],[45+]]</f>
        <v>1.3800000000000002E-3</v>
      </c>
      <c r="CO126" s="5">
        <f>P_A_R[[#This Row],[45+]]-P_A_R[[#This Row],[46+]]</f>
        <v>1.0900000000000003E-3</v>
      </c>
      <c r="CP126" s="5">
        <f>P_A_R[[#This Row],[46+]]-P_A_R[[#This Row],[47+]]</f>
        <v>8.4999999999999963E-4</v>
      </c>
      <c r="CQ126" s="5">
        <f>P_A_R[[#This Row],[47+]]-P_A_R[[#This Row],[48+]]</f>
        <v>6.7000000000000002E-4</v>
      </c>
      <c r="CR126" s="5">
        <f>P_A_R[[#This Row],[48+]]-P_A_R[[#This Row],[49+]]</f>
        <v>5.1000000000000025E-4</v>
      </c>
      <c r="CS126" s="5">
        <f>P_A_R[[#This Row],[49+]]-P_A_R[[#This Row],[50+]]</f>
        <v>3.9999999999999996E-4</v>
      </c>
      <c r="CT126" s="5">
        <f>P_A_R[[#This Row],[50+]]-P_A_R[[#This Row],[51+]]</f>
        <v>2.9999999999999992E-4</v>
      </c>
      <c r="CU126" s="5">
        <f>P_A_R[[#This Row],[51+]]-P_A_R[[#This Row],[52+]]</f>
        <v>2.2000000000000003E-4</v>
      </c>
      <c r="CV126" s="5">
        <f>P_A_R[[#This Row],[52+]]-P_A_R[[#This Row],[53+]]</f>
        <v>1.7000000000000001E-4</v>
      </c>
      <c r="CW126" s="5">
        <f>P_A_R[[#This Row],[53+]]-P_A_R[[#This Row],[54+]]</f>
        <v>1.2999999999999996E-4</v>
      </c>
      <c r="CX126" s="5">
        <f>P_A_R[[#This Row],[54+]]-P_A_R[[#This Row],[55+]]</f>
        <v>9.0000000000000019E-5</v>
      </c>
      <c r="CY126" s="5">
        <f>P_A_R[[#This Row],[55+]]-P_A_R[[#This Row],[56+]]</f>
        <v>5.9999999999999995E-5</v>
      </c>
      <c r="CZ126" s="5">
        <f>P_A_R[[#This Row],[56+]]-P_A_R[[#This Row],[57+]]</f>
        <v>6.0000000000000008E-5</v>
      </c>
      <c r="DA126" s="5">
        <f>P_A_R[[#This Row],[57+]]-P_A_R[[#This Row],[58+]]</f>
        <v>2.9999999999999997E-5</v>
      </c>
      <c r="DB126" s="5">
        <f>P_A_R[[#This Row],[58+]]-P_A_R[[#This Row],[59+]]</f>
        <v>3.0000000000000004E-5</v>
      </c>
    </row>
    <row r="127" spans="1:106" x14ac:dyDescent="0.25">
      <c r="A127" s="10">
        <v>22400722</v>
      </c>
      <c r="B127" s="13" t="s">
        <v>96</v>
      </c>
      <c r="C127" s="13" t="s">
        <v>79</v>
      </c>
      <c r="D127" s="11">
        <v>0.8125</v>
      </c>
      <c r="E127" s="9" t="str">
        <f>HYPERLINK("https://www.nba.com/stats/player/1642377/boxscores-traditional", "Jaylen Wells")</f>
        <v>Jaylen Wells</v>
      </c>
      <c r="F127">
        <v>12.6</v>
      </c>
      <c r="G127" s="4">
        <v>5.5709999999999997</v>
      </c>
      <c r="H127" s="3">
        <v>0.68081999999999998</v>
      </c>
      <c r="I127" s="3">
        <v>0.61409000000000002</v>
      </c>
      <c r="J127" s="3">
        <v>0.54379999999999995</v>
      </c>
      <c r="K127" s="3">
        <v>0.47210000000000002</v>
      </c>
      <c r="L127" s="3">
        <v>0.40128999999999998</v>
      </c>
      <c r="M127" s="3">
        <v>0.33360000000000001</v>
      </c>
      <c r="N127" s="3">
        <v>0.27093</v>
      </c>
      <c r="O127" s="3">
        <v>0.21476000000000001</v>
      </c>
      <c r="P127" s="3">
        <v>0.16602</v>
      </c>
      <c r="Q127" s="3">
        <v>0.12506999999999999</v>
      </c>
      <c r="R127" s="3">
        <v>9.1759999999999994E-2</v>
      </c>
      <c r="S127" s="3">
        <v>6.5519999999999995E-2</v>
      </c>
      <c r="T127" s="3">
        <v>4.5510000000000002E-2</v>
      </c>
      <c r="U127" s="3">
        <v>3.074E-2</v>
      </c>
      <c r="V127" s="3">
        <v>2.018E-2</v>
      </c>
      <c r="W127" s="3">
        <v>1.2869999999999999E-2</v>
      </c>
      <c r="X127" s="3">
        <v>7.9799999999999992E-3</v>
      </c>
      <c r="Y127" s="3">
        <v>4.9399999999999999E-3</v>
      </c>
      <c r="Z127" s="3">
        <v>2.8900000000000002E-3</v>
      </c>
      <c r="AA127" s="3">
        <v>1.64E-3</v>
      </c>
      <c r="AB127" s="3">
        <v>8.9999999999999998E-4</v>
      </c>
      <c r="AC127" s="3">
        <v>4.8000000000000001E-4</v>
      </c>
      <c r="AD127" s="3">
        <v>2.5000000000000001E-4</v>
      </c>
      <c r="AE127" s="3">
        <v>1.2999999999999999E-4</v>
      </c>
      <c r="AF127" s="3">
        <v>6.0000000000000002E-5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5">
        <f>P_A_R[[#This Row],[10+]]-P_A_R[[#This Row],[11+]]</f>
        <v>6.6729999999999956E-2</v>
      </c>
      <c r="BG127" s="5">
        <f>P_A_R[[#This Row],[11+]]-P_A_R[[#This Row],[12+]]</f>
        <v>7.0290000000000075E-2</v>
      </c>
      <c r="BH127" s="5">
        <f>P_A_R[[#This Row],[12+]]-P_A_R[[#This Row],[13+]]</f>
        <v>7.169999999999993E-2</v>
      </c>
      <c r="BI127" s="5">
        <f>P_A_R[[#This Row],[13+]]-P_A_R[[#This Row],[14+]]</f>
        <v>7.081000000000004E-2</v>
      </c>
      <c r="BJ127" s="5">
        <f>P_A_R[[#This Row],[14+]]-P_A_R[[#This Row],[15+]]</f>
        <v>6.7689999999999972E-2</v>
      </c>
      <c r="BK127" s="5">
        <f>P_A_R[[#This Row],[15+]]-P_A_R[[#This Row],[16+]]</f>
        <v>6.2670000000000003E-2</v>
      </c>
      <c r="BL127" s="5">
        <f>P_A_R[[#This Row],[16+]]-P_A_R[[#This Row],[17+]]</f>
        <v>5.6169999999999998E-2</v>
      </c>
      <c r="BM127" s="5">
        <f>P_A_R[[#This Row],[17+]]-P_A_R[[#This Row],[18+]]</f>
        <v>4.8740000000000006E-2</v>
      </c>
      <c r="BN127" s="5">
        <f>P_A_R[[#This Row],[18+]]-P_A_R[[#This Row],[19+]]</f>
        <v>4.0950000000000014E-2</v>
      </c>
      <c r="BO127" s="5">
        <f>P_A_R[[#This Row],[19+]]-P_A_R[[#This Row],[20+]]</f>
        <v>3.3309999999999992E-2</v>
      </c>
      <c r="BP127" s="5">
        <f>P_A_R[[#This Row],[20+]]-P_A_R[[#This Row],[21+]]</f>
        <v>2.6239999999999999E-2</v>
      </c>
      <c r="BQ127" s="5">
        <f>P_A_R[[#This Row],[21+]]-P_A_R[[#This Row],[22+]]</f>
        <v>2.0009999999999993E-2</v>
      </c>
      <c r="BR127" s="5">
        <f>P_A_R[[#This Row],[22+]]-P_A_R[[#This Row],[23+]]</f>
        <v>1.4770000000000002E-2</v>
      </c>
      <c r="BS127" s="5">
        <f>P_A_R[[#This Row],[23+]]-P_A_R[[#This Row],[24+]]</f>
        <v>1.056E-2</v>
      </c>
      <c r="BT127" s="5">
        <f>P_A_R[[#This Row],[24+]]-P_A_R[[#This Row],[25+]]</f>
        <v>7.3100000000000005E-3</v>
      </c>
      <c r="BU127" s="5">
        <f>P_A_R[[#This Row],[25+]]-P_A_R[[#This Row],[26+]]</f>
        <v>4.8900000000000002E-3</v>
      </c>
      <c r="BV127" s="5">
        <f>P_A_R[[#This Row],[26+]]-P_A_R[[#This Row],[27+]]</f>
        <v>3.0399999999999993E-3</v>
      </c>
      <c r="BW127" s="5">
        <f>P_A_R[[#This Row],[27+]]-P_A_R[[#This Row],[28+]]</f>
        <v>2.0499999999999997E-3</v>
      </c>
      <c r="BX127" s="5">
        <f>P_A_R[[#This Row],[28+]]-P_A_R[[#This Row],[29+]]</f>
        <v>1.2500000000000002E-3</v>
      </c>
      <c r="BY127" s="5">
        <f>P_A_R[[#This Row],[29+]]-P_A_R[[#This Row],[30+]]</f>
        <v>7.3999999999999999E-4</v>
      </c>
      <c r="BZ127" s="5">
        <f>P_A_R[[#This Row],[30+]]-P_A_R[[#This Row],[31+]]</f>
        <v>4.1999999999999996E-4</v>
      </c>
      <c r="CA127" s="5">
        <f>P_A_R[[#This Row],[31+]]-P_A_R[[#This Row],[32+]]</f>
        <v>2.3000000000000001E-4</v>
      </c>
      <c r="CB127" s="5">
        <f>P_A_R[[#This Row],[32+]]-P_A_R[[#This Row],[33+]]</f>
        <v>1.2000000000000002E-4</v>
      </c>
      <c r="CC127" s="5">
        <f>P_A_R[[#This Row],[33+]]-P_A_R[[#This Row],[34+]]</f>
        <v>6.9999999999999994E-5</v>
      </c>
      <c r="CD127" s="5">
        <f>P_A_R[[#This Row],[34+]]-P_A_R[[#This Row],[35+]]</f>
        <v>6.0000000000000002E-5</v>
      </c>
      <c r="CE127" s="5">
        <f>P_A_R[[#This Row],[35+]]-P_A_R[[#This Row],[36+]]</f>
        <v>0</v>
      </c>
      <c r="CF127" s="5">
        <f>P_A_R[[#This Row],[36+]]-P_A_R[[#This Row],[37+]]</f>
        <v>0</v>
      </c>
      <c r="CG127" s="5">
        <f>P_A_R[[#This Row],[37+]]-P_A_R[[#This Row],[38+]]</f>
        <v>0</v>
      </c>
      <c r="CH127" s="5">
        <f>P_A_R[[#This Row],[38+]]-P_A_R[[#This Row],[39+]]</f>
        <v>0</v>
      </c>
      <c r="CI127" s="5">
        <f>P_A_R[[#This Row],[39+]]-P_A_R[[#This Row],[40+]]</f>
        <v>0</v>
      </c>
      <c r="CJ127" s="5">
        <f>P_A_R[[#This Row],[40+]]-P_A_R[[#This Row],[41+]]</f>
        <v>0</v>
      </c>
      <c r="CK127" s="5">
        <f>P_A_R[[#This Row],[41+]]-P_A_R[[#This Row],[42+]]</f>
        <v>0</v>
      </c>
      <c r="CL127" s="5">
        <f>P_A_R[[#This Row],[42+]]-P_A_R[[#This Row],[43+]]</f>
        <v>0</v>
      </c>
      <c r="CM127" s="5">
        <f>P_A_R[[#This Row],[43+]]-P_A_R[[#This Row],[44+]]</f>
        <v>0</v>
      </c>
      <c r="CN127" s="5">
        <f>P_A_R[[#This Row],[44+]]-P_A_R[[#This Row],[45+]]</f>
        <v>0</v>
      </c>
      <c r="CO127" s="5">
        <f>P_A_R[[#This Row],[45+]]-P_A_R[[#This Row],[46+]]</f>
        <v>0</v>
      </c>
      <c r="CP127" s="5">
        <f>P_A_R[[#This Row],[46+]]-P_A_R[[#This Row],[47+]]</f>
        <v>0</v>
      </c>
      <c r="CQ127" s="5">
        <f>P_A_R[[#This Row],[47+]]-P_A_R[[#This Row],[48+]]</f>
        <v>0</v>
      </c>
      <c r="CR127" s="5">
        <f>P_A_R[[#This Row],[48+]]-P_A_R[[#This Row],[49+]]</f>
        <v>0</v>
      </c>
      <c r="CS127" s="5">
        <f>P_A_R[[#This Row],[49+]]-P_A_R[[#This Row],[50+]]</f>
        <v>0</v>
      </c>
      <c r="CT127" s="5">
        <f>P_A_R[[#This Row],[50+]]-P_A_R[[#This Row],[51+]]</f>
        <v>0</v>
      </c>
      <c r="CU127" s="5">
        <f>P_A_R[[#This Row],[51+]]-P_A_R[[#This Row],[52+]]</f>
        <v>0</v>
      </c>
      <c r="CV127" s="5">
        <f>P_A_R[[#This Row],[52+]]-P_A_R[[#This Row],[53+]]</f>
        <v>0</v>
      </c>
      <c r="CW127" s="5">
        <f>P_A_R[[#This Row],[53+]]-P_A_R[[#This Row],[54+]]</f>
        <v>0</v>
      </c>
      <c r="CX127" s="5">
        <f>P_A_R[[#This Row],[54+]]-P_A_R[[#This Row],[55+]]</f>
        <v>0</v>
      </c>
      <c r="CY127" s="5">
        <f>P_A_R[[#This Row],[55+]]-P_A_R[[#This Row],[56+]]</f>
        <v>0</v>
      </c>
      <c r="CZ127" s="5">
        <f>P_A_R[[#This Row],[56+]]-P_A_R[[#This Row],[57+]]</f>
        <v>0</v>
      </c>
      <c r="DA127" s="5">
        <f>P_A_R[[#This Row],[57+]]-P_A_R[[#This Row],[58+]]</f>
        <v>0</v>
      </c>
      <c r="DB127" s="5">
        <f>P_A_R[[#This Row],[58+]]-P_A_R[[#This Row],[59+]]</f>
        <v>0</v>
      </c>
    </row>
    <row r="128" spans="1:106" x14ac:dyDescent="0.25">
      <c r="A128" s="10">
        <v>22400722</v>
      </c>
      <c r="B128" s="13" t="s">
        <v>96</v>
      </c>
      <c r="C128" s="13" t="s">
        <v>79</v>
      </c>
      <c r="D128" s="11">
        <v>0.8125</v>
      </c>
      <c r="E128" s="9" t="str">
        <f>HYPERLINK("https://www.nba.com/stats/player/1629723/boxscores-traditional", "John Konchar")</f>
        <v>John Konchar</v>
      </c>
      <c r="F128">
        <v>9.6</v>
      </c>
      <c r="G128" s="4">
        <v>5.4630000000000001</v>
      </c>
      <c r="H128" s="3">
        <v>0.47210000000000002</v>
      </c>
      <c r="I128" s="3">
        <v>0.39743000000000001</v>
      </c>
      <c r="J128" s="3">
        <v>0.32996999999999999</v>
      </c>
      <c r="K128" s="3">
        <v>0.26762999999999998</v>
      </c>
      <c r="L128" s="3">
        <v>0.20896999999999999</v>
      </c>
      <c r="M128" s="3">
        <v>0.16109000000000001</v>
      </c>
      <c r="N128" s="3">
        <v>0.121</v>
      </c>
      <c r="O128" s="3">
        <v>8.8510000000000005E-2</v>
      </c>
      <c r="P128" s="3">
        <v>6.1780000000000002E-2</v>
      </c>
      <c r="Q128" s="3">
        <v>4.2720000000000001E-2</v>
      </c>
      <c r="R128" s="3">
        <v>2.8719999999999999E-2</v>
      </c>
      <c r="S128" s="3">
        <v>1.831E-2</v>
      </c>
      <c r="T128" s="3">
        <v>1.1599999999999999E-2</v>
      </c>
      <c r="U128" s="3">
        <v>7.1399999999999996E-3</v>
      </c>
      <c r="V128" s="3">
        <v>4.15E-3</v>
      </c>
      <c r="W128" s="3">
        <v>2.3999999999999998E-3</v>
      </c>
      <c r="X128" s="3">
        <v>1.3500000000000001E-3</v>
      </c>
      <c r="Y128" s="3">
        <v>7.1000000000000002E-4</v>
      </c>
      <c r="Z128" s="3">
        <v>3.8000000000000002E-4</v>
      </c>
      <c r="AA128" s="3">
        <v>1.9000000000000001E-4</v>
      </c>
      <c r="AB128" s="3">
        <v>1E-4</v>
      </c>
      <c r="AC128" s="3">
        <v>4.0000000000000003E-5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5">
        <f>P_A_R[[#This Row],[10+]]-P_A_R[[#This Row],[11+]]</f>
        <v>7.4670000000000014E-2</v>
      </c>
      <c r="BG128" s="5">
        <f>P_A_R[[#This Row],[11+]]-P_A_R[[#This Row],[12+]]</f>
        <v>6.746000000000002E-2</v>
      </c>
      <c r="BH128" s="5">
        <f>P_A_R[[#This Row],[12+]]-P_A_R[[#This Row],[13+]]</f>
        <v>6.2340000000000007E-2</v>
      </c>
      <c r="BI128" s="5">
        <f>P_A_R[[#This Row],[13+]]-P_A_R[[#This Row],[14+]]</f>
        <v>5.865999999999999E-2</v>
      </c>
      <c r="BJ128" s="5">
        <f>P_A_R[[#This Row],[14+]]-P_A_R[[#This Row],[15+]]</f>
        <v>4.7879999999999978E-2</v>
      </c>
      <c r="BK128" s="5">
        <f>P_A_R[[#This Row],[15+]]-P_A_R[[#This Row],[16+]]</f>
        <v>4.0090000000000015E-2</v>
      </c>
      <c r="BL128" s="5">
        <f>P_A_R[[#This Row],[16+]]-P_A_R[[#This Row],[17+]]</f>
        <v>3.2489999999999991E-2</v>
      </c>
      <c r="BM128" s="5">
        <f>P_A_R[[#This Row],[17+]]-P_A_R[[#This Row],[18+]]</f>
        <v>2.6730000000000004E-2</v>
      </c>
      <c r="BN128" s="5">
        <f>P_A_R[[#This Row],[18+]]-P_A_R[[#This Row],[19+]]</f>
        <v>1.9060000000000001E-2</v>
      </c>
      <c r="BO128" s="5">
        <f>P_A_R[[#This Row],[19+]]-P_A_R[[#This Row],[20+]]</f>
        <v>1.4000000000000002E-2</v>
      </c>
      <c r="BP128" s="5">
        <f>P_A_R[[#This Row],[20+]]-P_A_R[[#This Row],[21+]]</f>
        <v>1.0409999999999999E-2</v>
      </c>
      <c r="BQ128" s="5">
        <f>P_A_R[[#This Row],[21+]]-P_A_R[[#This Row],[22+]]</f>
        <v>6.7100000000000007E-3</v>
      </c>
      <c r="BR128" s="5">
        <f>P_A_R[[#This Row],[22+]]-P_A_R[[#This Row],[23+]]</f>
        <v>4.4599999999999996E-3</v>
      </c>
      <c r="BS128" s="5">
        <f>P_A_R[[#This Row],[23+]]-P_A_R[[#This Row],[24+]]</f>
        <v>2.9899999999999996E-3</v>
      </c>
      <c r="BT128" s="5">
        <f>P_A_R[[#This Row],[24+]]-P_A_R[[#This Row],[25+]]</f>
        <v>1.7500000000000003E-3</v>
      </c>
      <c r="BU128" s="5">
        <f>P_A_R[[#This Row],[25+]]-P_A_R[[#This Row],[26+]]</f>
        <v>1.0499999999999997E-3</v>
      </c>
      <c r="BV128" s="5">
        <f>P_A_R[[#This Row],[26+]]-P_A_R[[#This Row],[27+]]</f>
        <v>6.4000000000000005E-4</v>
      </c>
      <c r="BW128" s="5">
        <f>P_A_R[[#This Row],[27+]]-P_A_R[[#This Row],[28+]]</f>
        <v>3.3E-4</v>
      </c>
      <c r="BX128" s="5">
        <f>P_A_R[[#This Row],[28+]]-P_A_R[[#This Row],[29+]]</f>
        <v>1.9000000000000001E-4</v>
      </c>
      <c r="BY128" s="5">
        <f>P_A_R[[#This Row],[29+]]-P_A_R[[#This Row],[30+]]</f>
        <v>9.0000000000000006E-5</v>
      </c>
      <c r="BZ128" s="5">
        <f>P_A_R[[#This Row],[30+]]-P_A_R[[#This Row],[31+]]</f>
        <v>6.0000000000000002E-5</v>
      </c>
      <c r="CA128" s="5">
        <f>P_A_R[[#This Row],[31+]]-P_A_R[[#This Row],[32+]]</f>
        <v>4.0000000000000003E-5</v>
      </c>
      <c r="CB128" s="5">
        <f>P_A_R[[#This Row],[32+]]-P_A_R[[#This Row],[33+]]</f>
        <v>0</v>
      </c>
      <c r="CC128" s="5">
        <f>P_A_R[[#This Row],[33+]]-P_A_R[[#This Row],[34+]]</f>
        <v>0</v>
      </c>
      <c r="CD128" s="5">
        <f>P_A_R[[#This Row],[34+]]-P_A_R[[#This Row],[35+]]</f>
        <v>0</v>
      </c>
      <c r="CE128" s="5">
        <f>P_A_R[[#This Row],[35+]]-P_A_R[[#This Row],[36+]]</f>
        <v>0</v>
      </c>
      <c r="CF128" s="5">
        <f>P_A_R[[#This Row],[36+]]-P_A_R[[#This Row],[37+]]</f>
        <v>0</v>
      </c>
      <c r="CG128" s="5">
        <f>P_A_R[[#This Row],[37+]]-P_A_R[[#This Row],[38+]]</f>
        <v>0</v>
      </c>
      <c r="CH128" s="5">
        <f>P_A_R[[#This Row],[38+]]-P_A_R[[#This Row],[39+]]</f>
        <v>0</v>
      </c>
      <c r="CI128" s="5">
        <f>P_A_R[[#This Row],[39+]]-P_A_R[[#This Row],[40+]]</f>
        <v>0</v>
      </c>
      <c r="CJ128" s="5">
        <f>P_A_R[[#This Row],[40+]]-P_A_R[[#This Row],[41+]]</f>
        <v>0</v>
      </c>
      <c r="CK128" s="5">
        <f>P_A_R[[#This Row],[41+]]-P_A_R[[#This Row],[42+]]</f>
        <v>0</v>
      </c>
      <c r="CL128" s="5">
        <f>P_A_R[[#This Row],[42+]]-P_A_R[[#This Row],[43+]]</f>
        <v>0</v>
      </c>
      <c r="CM128" s="5">
        <f>P_A_R[[#This Row],[43+]]-P_A_R[[#This Row],[44+]]</f>
        <v>0</v>
      </c>
      <c r="CN128" s="5">
        <f>P_A_R[[#This Row],[44+]]-P_A_R[[#This Row],[45+]]</f>
        <v>0</v>
      </c>
      <c r="CO128" s="5">
        <f>P_A_R[[#This Row],[45+]]-P_A_R[[#This Row],[46+]]</f>
        <v>0</v>
      </c>
      <c r="CP128" s="5">
        <f>P_A_R[[#This Row],[46+]]-P_A_R[[#This Row],[47+]]</f>
        <v>0</v>
      </c>
      <c r="CQ128" s="5">
        <f>P_A_R[[#This Row],[47+]]-P_A_R[[#This Row],[48+]]</f>
        <v>0</v>
      </c>
      <c r="CR128" s="5">
        <f>P_A_R[[#This Row],[48+]]-P_A_R[[#This Row],[49+]]</f>
        <v>0</v>
      </c>
      <c r="CS128" s="5">
        <f>P_A_R[[#This Row],[49+]]-P_A_R[[#This Row],[50+]]</f>
        <v>0</v>
      </c>
      <c r="CT128" s="5">
        <f>P_A_R[[#This Row],[50+]]-P_A_R[[#This Row],[51+]]</f>
        <v>0</v>
      </c>
      <c r="CU128" s="5">
        <f>P_A_R[[#This Row],[51+]]-P_A_R[[#This Row],[52+]]</f>
        <v>0</v>
      </c>
      <c r="CV128" s="5">
        <f>P_A_R[[#This Row],[52+]]-P_A_R[[#This Row],[53+]]</f>
        <v>0</v>
      </c>
      <c r="CW128" s="5">
        <f>P_A_R[[#This Row],[53+]]-P_A_R[[#This Row],[54+]]</f>
        <v>0</v>
      </c>
      <c r="CX128" s="5">
        <f>P_A_R[[#This Row],[54+]]-P_A_R[[#This Row],[55+]]</f>
        <v>0</v>
      </c>
      <c r="CY128" s="5">
        <f>P_A_R[[#This Row],[55+]]-P_A_R[[#This Row],[56+]]</f>
        <v>0</v>
      </c>
      <c r="CZ128" s="5">
        <f>P_A_R[[#This Row],[56+]]-P_A_R[[#This Row],[57+]]</f>
        <v>0</v>
      </c>
      <c r="DA128" s="5">
        <f>P_A_R[[#This Row],[57+]]-P_A_R[[#This Row],[58+]]</f>
        <v>0</v>
      </c>
      <c r="DB128" s="5">
        <f>P_A_R[[#This Row],[58+]]-P_A_R[[#This Row],[59+]]</f>
        <v>0</v>
      </c>
    </row>
    <row r="129" spans="1:106" x14ac:dyDescent="0.25">
      <c r="A129" s="10">
        <v>22400722</v>
      </c>
      <c r="B129" s="13" t="s">
        <v>79</v>
      </c>
      <c r="C129" s="13" t="s">
        <v>96</v>
      </c>
      <c r="D129" s="11">
        <v>0.8125</v>
      </c>
      <c r="E129" s="9" t="str">
        <f>HYPERLINK("https://www.nba.com/stats/player/1630567/boxscores-traditional", "Scottie Barnes")</f>
        <v>Scottie Barnes</v>
      </c>
      <c r="F129">
        <v>33</v>
      </c>
      <c r="G129" s="4">
        <v>4.3360000000000003</v>
      </c>
      <c r="H129" s="3">
        <v>1</v>
      </c>
      <c r="I129" s="3">
        <v>1</v>
      </c>
      <c r="J129" s="3">
        <v>1</v>
      </c>
      <c r="K129" s="3">
        <v>1</v>
      </c>
      <c r="L129" s="3">
        <v>1</v>
      </c>
      <c r="M129" s="3">
        <v>1</v>
      </c>
      <c r="N129" s="3">
        <v>0.99995999999999996</v>
      </c>
      <c r="O129" s="3">
        <v>0.99988999999999995</v>
      </c>
      <c r="P129" s="3">
        <v>0.99973000000000001</v>
      </c>
      <c r="Q129" s="3">
        <v>0.99938000000000005</v>
      </c>
      <c r="R129" s="3">
        <v>0.99865000000000004</v>
      </c>
      <c r="S129" s="3">
        <v>0.99719999999999998</v>
      </c>
      <c r="T129" s="3">
        <v>0.99446000000000001</v>
      </c>
      <c r="U129" s="3">
        <v>0.98956</v>
      </c>
      <c r="V129" s="3">
        <v>0.98124</v>
      </c>
      <c r="W129" s="3">
        <v>0.96784000000000003</v>
      </c>
      <c r="X129" s="3">
        <v>0.94630000000000003</v>
      </c>
      <c r="Y129" s="3">
        <v>0.91620999999999997</v>
      </c>
      <c r="Z129" s="3">
        <v>0.87492999999999999</v>
      </c>
      <c r="AA129" s="3">
        <v>0.82121</v>
      </c>
      <c r="AB129" s="3">
        <v>0.75490000000000002</v>
      </c>
      <c r="AC129" s="3">
        <v>0.67723999999999995</v>
      </c>
      <c r="AD129" s="3">
        <v>0.59094999999999998</v>
      </c>
      <c r="AE129" s="3">
        <v>0.5</v>
      </c>
      <c r="AF129" s="3">
        <v>0.40905000000000002</v>
      </c>
      <c r="AG129" s="3">
        <v>0.32275999999999999</v>
      </c>
      <c r="AH129" s="3">
        <v>0.24510000000000001</v>
      </c>
      <c r="AI129" s="3">
        <v>0.17879</v>
      </c>
      <c r="AJ129" s="3">
        <v>0.12506999999999999</v>
      </c>
      <c r="AK129" s="3">
        <v>8.3790000000000003E-2</v>
      </c>
      <c r="AL129" s="3">
        <v>5.3699999999999998E-2</v>
      </c>
      <c r="AM129" s="3">
        <v>3.2160000000000001E-2</v>
      </c>
      <c r="AN129" s="3">
        <v>1.8759999999999999E-2</v>
      </c>
      <c r="AO129" s="3">
        <v>1.044E-2</v>
      </c>
      <c r="AP129" s="3">
        <v>5.5399999999999998E-3</v>
      </c>
      <c r="AQ129" s="3">
        <v>2.8E-3</v>
      </c>
      <c r="AR129" s="3">
        <v>1.3500000000000001E-3</v>
      </c>
      <c r="AS129" s="3">
        <v>6.2E-4</v>
      </c>
      <c r="AT129" s="3">
        <v>2.7E-4</v>
      </c>
      <c r="AU129" s="3">
        <v>1.1E-4</v>
      </c>
      <c r="AV129" s="3">
        <v>4.0000000000000003E-5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5">
        <f>P_A_R[[#This Row],[10+]]-P_A_R[[#This Row],[11+]]</f>
        <v>0</v>
      </c>
      <c r="BG129" s="5">
        <f>P_A_R[[#This Row],[11+]]-P_A_R[[#This Row],[12+]]</f>
        <v>0</v>
      </c>
      <c r="BH129" s="5">
        <f>P_A_R[[#This Row],[12+]]-P_A_R[[#This Row],[13+]]</f>
        <v>0</v>
      </c>
      <c r="BI129" s="5">
        <f>P_A_R[[#This Row],[13+]]-P_A_R[[#This Row],[14+]]</f>
        <v>0</v>
      </c>
      <c r="BJ129" s="5">
        <f>P_A_R[[#This Row],[14+]]-P_A_R[[#This Row],[15+]]</f>
        <v>0</v>
      </c>
      <c r="BK129" s="5">
        <f>P_A_R[[#This Row],[15+]]-P_A_R[[#This Row],[16+]]</f>
        <v>4.0000000000040004E-5</v>
      </c>
      <c r="BL129" s="5">
        <f>P_A_R[[#This Row],[16+]]-P_A_R[[#This Row],[17+]]</f>
        <v>7.0000000000014495E-5</v>
      </c>
      <c r="BM129" s="5">
        <f>P_A_R[[#This Row],[17+]]-P_A_R[[#This Row],[18+]]</f>
        <v>1.5999999999993797E-4</v>
      </c>
      <c r="BN129" s="5">
        <f>P_A_R[[#This Row],[18+]]-P_A_R[[#This Row],[19+]]</f>
        <v>3.4999999999996145E-4</v>
      </c>
      <c r="BO129" s="5">
        <f>P_A_R[[#This Row],[19+]]-P_A_R[[#This Row],[20+]]</f>
        <v>7.3000000000000842E-4</v>
      </c>
      <c r="BP129" s="5">
        <f>P_A_R[[#This Row],[20+]]-P_A_R[[#This Row],[21+]]</f>
        <v>1.4500000000000624E-3</v>
      </c>
      <c r="BQ129" s="5">
        <f>P_A_R[[#This Row],[21+]]-P_A_R[[#This Row],[22+]]</f>
        <v>2.7399999999999647E-3</v>
      </c>
      <c r="BR129" s="5">
        <f>P_A_R[[#This Row],[22+]]-P_A_R[[#This Row],[23+]]</f>
        <v>4.9000000000000155E-3</v>
      </c>
      <c r="BS129" s="5">
        <f>P_A_R[[#This Row],[23+]]-P_A_R[[#This Row],[24+]]</f>
        <v>8.3199999999999941E-3</v>
      </c>
      <c r="BT129" s="5">
        <f>P_A_R[[#This Row],[24+]]-P_A_R[[#This Row],[25+]]</f>
        <v>1.3399999999999967E-2</v>
      </c>
      <c r="BU129" s="5">
        <f>P_A_R[[#This Row],[25+]]-P_A_R[[#This Row],[26+]]</f>
        <v>2.1540000000000004E-2</v>
      </c>
      <c r="BV129" s="5">
        <f>P_A_R[[#This Row],[26+]]-P_A_R[[#This Row],[27+]]</f>
        <v>3.0090000000000061E-2</v>
      </c>
      <c r="BW129" s="5">
        <f>P_A_R[[#This Row],[27+]]-P_A_R[[#This Row],[28+]]</f>
        <v>4.1279999999999983E-2</v>
      </c>
      <c r="BX129" s="5">
        <f>P_A_R[[#This Row],[28+]]-P_A_R[[#This Row],[29+]]</f>
        <v>5.371999999999999E-2</v>
      </c>
      <c r="BY129" s="5">
        <f>P_A_R[[#This Row],[29+]]-P_A_R[[#This Row],[30+]]</f>
        <v>6.630999999999998E-2</v>
      </c>
      <c r="BZ129" s="5">
        <f>P_A_R[[#This Row],[30+]]-P_A_R[[#This Row],[31+]]</f>
        <v>7.7660000000000062E-2</v>
      </c>
      <c r="CA129" s="5">
        <f>P_A_R[[#This Row],[31+]]-P_A_R[[#This Row],[32+]]</f>
        <v>8.6289999999999978E-2</v>
      </c>
      <c r="CB129" s="5">
        <f>P_A_R[[#This Row],[32+]]-P_A_R[[#This Row],[33+]]</f>
        <v>9.0949999999999975E-2</v>
      </c>
      <c r="CC129" s="5">
        <f>P_A_R[[#This Row],[33+]]-P_A_R[[#This Row],[34+]]</f>
        <v>9.0949999999999975E-2</v>
      </c>
      <c r="CD129" s="5">
        <f>P_A_R[[#This Row],[34+]]-P_A_R[[#This Row],[35+]]</f>
        <v>8.6290000000000033E-2</v>
      </c>
      <c r="CE129" s="5">
        <f>P_A_R[[#This Row],[35+]]-P_A_R[[#This Row],[36+]]</f>
        <v>7.7659999999999979E-2</v>
      </c>
      <c r="CF129" s="5">
        <f>P_A_R[[#This Row],[36+]]-P_A_R[[#This Row],[37+]]</f>
        <v>6.6310000000000008E-2</v>
      </c>
      <c r="CG129" s="5">
        <f>P_A_R[[#This Row],[37+]]-P_A_R[[#This Row],[38+]]</f>
        <v>5.3720000000000018E-2</v>
      </c>
      <c r="CH129" s="5">
        <f>P_A_R[[#This Row],[38+]]-P_A_R[[#This Row],[39+]]</f>
        <v>4.1279999999999983E-2</v>
      </c>
      <c r="CI129" s="5">
        <f>P_A_R[[#This Row],[39+]]-P_A_R[[#This Row],[40+]]</f>
        <v>3.0090000000000006E-2</v>
      </c>
      <c r="CJ129" s="5">
        <f>P_A_R[[#This Row],[40+]]-P_A_R[[#This Row],[41+]]</f>
        <v>2.1539999999999997E-2</v>
      </c>
      <c r="CK129" s="5">
        <f>P_A_R[[#This Row],[41+]]-P_A_R[[#This Row],[42+]]</f>
        <v>1.3400000000000002E-2</v>
      </c>
      <c r="CL129" s="5">
        <f>P_A_R[[#This Row],[42+]]-P_A_R[[#This Row],[43+]]</f>
        <v>8.3199999999999993E-3</v>
      </c>
      <c r="CM129" s="5">
        <f>P_A_R[[#This Row],[43+]]-P_A_R[[#This Row],[44+]]</f>
        <v>4.8999999999999998E-3</v>
      </c>
      <c r="CN129" s="5">
        <f>P_A_R[[#This Row],[44+]]-P_A_R[[#This Row],[45+]]</f>
        <v>2.7399999999999998E-3</v>
      </c>
      <c r="CO129" s="5">
        <f>P_A_R[[#This Row],[45+]]-P_A_R[[#This Row],[46+]]</f>
        <v>1.4499999999999999E-3</v>
      </c>
      <c r="CP129" s="5">
        <f>P_A_R[[#This Row],[46+]]-P_A_R[[#This Row],[47+]]</f>
        <v>7.3000000000000007E-4</v>
      </c>
      <c r="CQ129" s="5">
        <f>P_A_R[[#This Row],[47+]]-P_A_R[[#This Row],[48+]]</f>
        <v>3.5E-4</v>
      </c>
      <c r="CR129" s="5">
        <f>P_A_R[[#This Row],[48+]]-P_A_R[[#This Row],[49+]]</f>
        <v>1.5999999999999999E-4</v>
      </c>
      <c r="CS129" s="5">
        <f>P_A_R[[#This Row],[49+]]-P_A_R[[#This Row],[50+]]</f>
        <v>6.9999999999999994E-5</v>
      </c>
      <c r="CT129" s="5">
        <f>P_A_R[[#This Row],[50+]]-P_A_R[[#This Row],[51+]]</f>
        <v>4.0000000000000003E-5</v>
      </c>
      <c r="CU129" s="5">
        <f>P_A_R[[#This Row],[51+]]-P_A_R[[#This Row],[52+]]</f>
        <v>0</v>
      </c>
      <c r="CV129" s="5">
        <f>P_A_R[[#This Row],[52+]]-P_A_R[[#This Row],[53+]]</f>
        <v>0</v>
      </c>
      <c r="CW129" s="5">
        <f>P_A_R[[#This Row],[53+]]-P_A_R[[#This Row],[54+]]</f>
        <v>0</v>
      </c>
      <c r="CX129" s="5">
        <f>P_A_R[[#This Row],[54+]]-P_A_R[[#This Row],[55+]]</f>
        <v>0</v>
      </c>
      <c r="CY129" s="5">
        <f>P_A_R[[#This Row],[55+]]-P_A_R[[#This Row],[56+]]</f>
        <v>0</v>
      </c>
      <c r="CZ129" s="5">
        <f>P_A_R[[#This Row],[56+]]-P_A_R[[#This Row],[57+]]</f>
        <v>0</v>
      </c>
      <c r="DA129" s="5">
        <f>P_A_R[[#This Row],[57+]]-P_A_R[[#This Row],[58+]]</f>
        <v>0</v>
      </c>
      <c r="DB129" s="5">
        <f>P_A_R[[#This Row],[58+]]-P_A_R[[#This Row],[59+]]</f>
        <v>0</v>
      </c>
    </row>
    <row r="130" spans="1:106" x14ac:dyDescent="0.25">
      <c r="A130" s="10">
        <v>22400722</v>
      </c>
      <c r="B130" s="13" t="s">
        <v>79</v>
      </c>
      <c r="C130" s="13" t="s">
        <v>96</v>
      </c>
      <c r="D130" s="11">
        <v>0.8125</v>
      </c>
      <c r="E130" s="9" t="str">
        <f>HYPERLINK("https://www.nba.com/stats/player/1641711/boxscores-traditional", "Gradey Dick")</f>
        <v>Gradey Dick</v>
      </c>
      <c r="F130">
        <v>18.600000000000001</v>
      </c>
      <c r="G130" s="4">
        <v>2.4980000000000002</v>
      </c>
      <c r="H130" s="3">
        <v>0.99970999999999999</v>
      </c>
      <c r="I130" s="3">
        <v>0.99882000000000004</v>
      </c>
      <c r="J130" s="3">
        <v>0.99585000000000001</v>
      </c>
      <c r="K130" s="3">
        <v>0.98745000000000005</v>
      </c>
      <c r="L130" s="3">
        <v>0.96711999999999998</v>
      </c>
      <c r="M130" s="3">
        <v>0.92506999999999995</v>
      </c>
      <c r="N130" s="3">
        <v>0.85082999999999998</v>
      </c>
      <c r="O130" s="3">
        <v>0.73890999999999996</v>
      </c>
      <c r="P130" s="3">
        <v>0.59482999999999997</v>
      </c>
      <c r="Q130" s="3">
        <v>0.43643999999999999</v>
      </c>
      <c r="R130" s="3">
        <v>0.28774</v>
      </c>
      <c r="S130" s="3">
        <v>0.16853000000000001</v>
      </c>
      <c r="T130" s="3">
        <v>8.6910000000000001E-2</v>
      </c>
      <c r="U130" s="3">
        <v>3.9199999999999999E-2</v>
      </c>
      <c r="V130" s="3">
        <v>1.5389999999999999E-2</v>
      </c>
      <c r="W130" s="3">
        <v>5.2300000000000003E-3</v>
      </c>
      <c r="X130" s="3">
        <v>1.5399999999999999E-3</v>
      </c>
      <c r="Y130" s="3">
        <v>3.8999999999999999E-4</v>
      </c>
      <c r="Z130" s="3">
        <v>8.0000000000000007E-5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5">
        <f>P_A_R[[#This Row],[10+]]-P_A_R[[#This Row],[11+]]</f>
        <v>8.8999999999994639E-4</v>
      </c>
      <c r="BG130" s="5">
        <f>P_A_R[[#This Row],[11+]]-P_A_R[[#This Row],[12+]]</f>
        <v>2.9700000000000282E-3</v>
      </c>
      <c r="BH130" s="5">
        <f>P_A_R[[#This Row],[12+]]-P_A_R[[#This Row],[13+]]</f>
        <v>8.3999999999999631E-3</v>
      </c>
      <c r="BI130" s="5">
        <f>P_A_R[[#This Row],[13+]]-P_A_R[[#This Row],[14+]]</f>
        <v>2.033000000000007E-2</v>
      </c>
      <c r="BJ130" s="5">
        <f>P_A_R[[#This Row],[14+]]-P_A_R[[#This Row],[15+]]</f>
        <v>4.2050000000000032E-2</v>
      </c>
      <c r="BK130" s="5">
        <f>P_A_R[[#This Row],[15+]]-P_A_R[[#This Row],[16+]]</f>
        <v>7.4239999999999973E-2</v>
      </c>
      <c r="BL130" s="5">
        <f>P_A_R[[#This Row],[16+]]-P_A_R[[#This Row],[17+]]</f>
        <v>0.11192000000000002</v>
      </c>
      <c r="BM130" s="5">
        <f>P_A_R[[#This Row],[17+]]-P_A_R[[#This Row],[18+]]</f>
        <v>0.14407999999999999</v>
      </c>
      <c r="BN130" s="5">
        <f>P_A_R[[#This Row],[18+]]-P_A_R[[#This Row],[19+]]</f>
        <v>0.15838999999999998</v>
      </c>
      <c r="BO130" s="5">
        <f>P_A_R[[#This Row],[19+]]-P_A_R[[#This Row],[20+]]</f>
        <v>0.1487</v>
      </c>
      <c r="BP130" s="5">
        <f>P_A_R[[#This Row],[20+]]-P_A_R[[#This Row],[21+]]</f>
        <v>0.11920999999999998</v>
      </c>
      <c r="BQ130" s="5">
        <f>P_A_R[[#This Row],[21+]]-P_A_R[[#This Row],[22+]]</f>
        <v>8.1620000000000012E-2</v>
      </c>
      <c r="BR130" s="5">
        <f>P_A_R[[#This Row],[22+]]-P_A_R[[#This Row],[23+]]</f>
        <v>4.7710000000000002E-2</v>
      </c>
      <c r="BS130" s="5">
        <f>P_A_R[[#This Row],[23+]]-P_A_R[[#This Row],[24+]]</f>
        <v>2.3809999999999998E-2</v>
      </c>
      <c r="BT130" s="5">
        <f>P_A_R[[#This Row],[24+]]-P_A_R[[#This Row],[25+]]</f>
        <v>1.0159999999999999E-2</v>
      </c>
      <c r="BU130" s="5">
        <f>P_A_R[[#This Row],[25+]]-P_A_R[[#This Row],[26+]]</f>
        <v>3.6900000000000006E-3</v>
      </c>
      <c r="BV130" s="5">
        <f>P_A_R[[#This Row],[26+]]-P_A_R[[#This Row],[27+]]</f>
        <v>1.15E-3</v>
      </c>
      <c r="BW130" s="5">
        <f>P_A_R[[#This Row],[27+]]-P_A_R[[#This Row],[28+]]</f>
        <v>3.1E-4</v>
      </c>
      <c r="BX130" s="5">
        <f>P_A_R[[#This Row],[28+]]-P_A_R[[#This Row],[29+]]</f>
        <v>8.0000000000000007E-5</v>
      </c>
      <c r="BY130" s="5">
        <f>P_A_R[[#This Row],[29+]]-P_A_R[[#This Row],[30+]]</f>
        <v>0</v>
      </c>
      <c r="BZ130" s="5">
        <f>P_A_R[[#This Row],[30+]]-P_A_R[[#This Row],[31+]]</f>
        <v>0</v>
      </c>
      <c r="CA130" s="5">
        <f>P_A_R[[#This Row],[31+]]-P_A_R[[#This Row],[32+]]</f>
        <v>0</v>
      </c>
      <c r="CB130" s="5">
        <f>P_A_R[[#This Row],[32+]]-P_A_R[[#This Row],[33+]]</f>
        <v>0</v>
      </c>
      <c r="CC130" s="5">
        <f>P_A_R[[#This Row],[33+]]-P_A_R[[#This Row],[34+]]</f>
        <v>0</v>
      </c>
      <c r="CD130" s="5">
        <f>P_A_R[[#This Row],[34+]]-P_A_R[[#This Row],[35+]]</f>
        <v>0</v>
      </c>
      <c r="CE130" s="5">
        <f>P_A_R[[#This Row],[35+]]-P_A_R[[#This Row],[36+]]</f>
        <v>0</v>
      </c>
      <c r="CF130" s="5">
        <f>P_A_R[[#This Row],[36+]]-P_A_R[[#This Row],[37+]]</f>
        <v>0</v>
      </c>
      <c r="CG130" s="5">
        <f>P_A_R[[#This Row],[37+]]-P_A_R[[#This Row],[38+]]</f>
        <v>0</v>
      </c>
      <c r="CH130" s="5">
        <f>P_A_R[[#This Row],[38+]]-P_A_R[[#This Row],[39+]]</f>
        <v>0</v>
      </c>
      <c r="CI130" s="5">
        <f>P_A_R[[#This Row],[39+]]-P_A_R[[#This Row],[40+]]</f>
        <v>0</v>
      </c>
      <c r="CJ130" s="5">
        <f>P_A_R[[#This Row],[40+]]-P_A_R[[#This Row],[41+]]</f>
        <v>0</v>
      </c>
      <c r="CK130" s="5">
        <f>P_A_R[[#This Row],[41+]]-P_A_R[[#This Row],[42+]]</f>
        <v>0</v>
      </c>
      <c r="CL130" s="5">
        <f>P_A_R[[#This Row],[42+]]-P_A_R[[#This Row],[43+]]</f>
        <v>0</v>
      </c>
      <c r="CM130" s="5">
        <f>P_A_R[[#This Row],[43+]]-P_A_R[[#This Row],[44+]]</f>
        <v>0</v>
      </c>
      <c r="CN130" s="5">
        <f>P_A_R[[#This Row],[44+]]-P_A_R[[#This Row],[45+]]</f>
        <v>0</v>
      </c>
      <c r="CO130" s="5">
        <f>P_A_R[[#This Row],[45+]]-P_A_R[[#This Row],[46+]]</f>
        <v>0</v>
      </c>
      <c r="CP130" s="5">
        <f>P_A_R[[#This Row],[46+]]-P_A_R[[#This Row],[47+]]</f>
        <v>0</v>
      </c>
      <c r="CQ130" s="5">
        <f>P_A_R[[#This Row],[47+]]-P_A_R[[#This Row],[48+]]</f>
        <v>0</v>
      </c>
      <c r="CR130" s="5">
        <f>P_A_R[[#This Row],[48+]]-P_A_R[[#This Row],[49+]]</f>
        <v>0</v>
      </c>
      <c r="CS130" s="5">
        <f>P_A_R[[#This Row],[49+]]-P_A_R[[#This Row],[50+]]</f>
        <v>0</v>
      </c>
      <c r="CT130" s="5">
        <f>P_A_R[[#This Row],[50+]]-P_A_R[[#This Row],[51+]]</f>
        <v>0</v>
      </c>
      <c r="CU130" s="5">
        <f>P_A_R[[#This Row],[51+]]-P_A_R[[#This Row],[52+]]</f>
        <v>0</v>
      </c>
      <c r="CV130" s="5">
        <f>P_A_R[[#This Row],[52+]]-P_A_R[[#This Row],[53+]]</f>
        <v>0</v>
      </c>
      <c r="CW130" s="5">
        <f>P_A_R[[#This Row],[53+]]-P_A_R[[#This Row],[54+]]</f>
        <v>0</v>
      </c>
      <c r="CX130" s="5">
        <f>P_A_R[[#This Row],[54+]]-P_A_R[[#This Row],[55+]]</f>
        <v>0</v>
      </c>
      <c r="CY130" s="5">
        <f>P_A_R[[#This Row],[55+]]-P_A_R[[#This Row],[56+]]</f>
        <v>0</v>
      </c>
      <c r="CZ130" s="5">
        <f>P_A_R[[#This Row],[56+]]-P_A_R[[#This Row],[57+]]</f>
        <v>0</v>
      </c>
      <c r="DA130" s="5">
        <f>P_A_R[[#This Row],[57+]]-P_A_R[[#This Row],[58+]]</f>
        <v>0</v>
      </c>
      <c r="DB130" s="5">
        <f>P_A_R[[#This Row],[58+]]-P_A_R[[#This Row],[59+]]</f>
        <v>0</v>
      </c>
    </row>
    <row r="131" spans="1:106" x14ac:dyDescent="0.25">
      <c r="A131" s="10">
        <v>22400722</v>
      </c>
      <c r="B131" s="13" t="s">
        <v>79</v>
      </c>
      <c r="C131" s="13" t="s">
        <v>96</v>
      </c>
      <c r="D131" s="11">
        <v>0.8125</v>
      </c>
      <c r="E131" s="9" t="str">
        <f>HYPERLINK("https://www.nba.com/stats/player/1629628/boxscores-traditional", "RJ Barrett")</f>
        <v>RJ Barrett</v>
      </c>
      <c r="F131">
        <v>29</v>
      </c>
      <c r="G131" s="4">
        <v>6.3250000000000002</v>
      </c>
      <c r="H131" s="3">
        <v>0.99865000000000004</v>
      </c>
      <c r="I131" s="3">
        <v>0.99780999999999997</v>
      </c>
      <c r="J131" s="3">
        <v>0.99643000000000004</v>
      </c>
      <c r="K131" s="3">
        <v>0.99429999999999996</v>
      </c>
      <c r="L131" s="3">
        <v>0.99111000000000005</v>
      </c>
      <c r="M131" s="3">
        <v>0.98645000000000005</v>
      </c>
      <c r="N131" s="3">
        <v>0.98029999999999995</v>
      </c>
      <c r="O131" s="3">
        <v>0.97128000000000003</v>
      </c>
      <c r="P131" s="3">
        <v>0.95906999999999998</v>
      </c>
      <c r="Q131" s="3">
        <v>0.94294999999999995</v>
      </c>
      <c r="R131" s="3">
        <v>0.92220000000000002</v>
      </c>
      <c r="S131" s="3">
        <v>0.89617000000000002</v>
      </c>
      <c r="T131" s="3">
        <v>0.86650000000000005</v>
      </c>
      <c r="U131" s="3">
        <v>0.82894000000000001</v>
      </c>
      <c r="V131" s="3">
        <v>0.78524000000000005</v>
      </c>
      <c r="W131" s="3">
        <v>0.73565000000000003</v>
      </c>
      <c r="X131" s="3">
        <v>0.68081999999999998</v>
      </c>
      <c r="Y131" s="3">
        <v>0.62551999999999996</v>
      </c>
      <c r="Z131" s="3">
        <v>0.56355999999999995</v>
      </c>
      <c r="AA131" s="3">
        <v>0.5</v>
      </c>
      <c r="AB131" s="3">
        <v>0.43643999999999999</v>
      </c>
      <c r="AC131" s="3">
        <v>0.37447999999999998</v>
      </c>
      <c r="AD131" s="3">
        <v>0.31918000000000002</v>
      </c>
      <c r="AE131" s="3">
        <v>0.26434999999999997</v>
      </c>
      <c r="AF131" s="3">
        <v>0.21476000000000001</v>
      </c>
      <c r="AG131" s="3">
        <v>0.17105999999999999</v>
      </c>
      <c r="AH131" s="3">
        <v>0.13350000000000001</v>
      </c>
      <c r="AI131" s="3">
        <v>0.10383000000000001</v>
      </c>
      <c r="AJ131" s="3">
        <v>7.7799999999999994E-2</v>
      </c>
      <c r="AK131" s="3">
        <v>5.7049999999999997E-2</v>
      </c>
      <c r="AL131" s="3">
        <v>4.0930000000000001E-2</v>
      </c>
      <c r="AM131" s="3">
        <v>2.8719999999999999E-2</v>
      </c>
      <c r="AN131" s="3">
        <v>1.9699999999999999E-2</v>
      </c>
      <c r="AO131" s="3">
        <v>1.355E-2</v>
      </c>
      <c r="AP131" s="3">
        <v>8.8900000000000003E-3</v>
      </c>
      <c r="AQ131" s="3">
        <v>5.7000000000000002E-3</v>
      </c>
      <c r="AR131" s="3">
        <v>3.5699999999999998E-3</v>
      </c>
      <c r="AS131" s="3">
        <v>2.1900000000000001E-3</v>
      </c>
      <c r="AT131" s="3">
        <v>1.3500000000000001E-3</v>
      </c>
      <c r="AU131" s="3">
        <v>7.9000000000000001E-4</v>
      </c>
      <c r="AV131" s="3">
        <v>4.4999999999999999E-4</v>
      </c>
      <c r="AW131" s="3">
        <v>2.5000000000000001E-4</v>
      </c>
      <c r="AX131" s="3">
        <v>1.3999999999999999E-4</v>
      </c>
      <c r="AY131" s="3">
        <v>8.0000000000000007E-5</v>
      </c>
      <c r="AZ131" s="3">
        <v>4.0000000000000003E-5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5">
        <f>P_A_R[[#This Row],[10+]]-P_A_R[[#This Row],[11+]]</f>
        <v>8.4000000000006292E-4</v>
      </c>
      <c r="BG131" s="5">
        <f>P_A_R[[#This Row],[11+]]-P_A_R[[#This Row],[12+]]</f>
        <v>1.3799999999999368E-3</v>
      </c>
      <c r="BH131" s="5">
        <f>P_A_R[[#This Row],[12+]]-P_A_R[[#This Row],[13+]]</f>
        <v>2.1300000000000763E-3</v>
      </c>
      <c r="BI131" s="5">
        <f>P_A_R[[#This Row],[13+]]-P_A_R[[#This Row],[14+]]</f>
        <v>3.1899999999999151E-3</v>
      </c>
      <c r="BJ131" s="5">
        <f>P_A_R[[#This Row],[14+]]-P_A_R[[#This Row],[15+]]</f>
        <v>4.6599999999999975E-3</v>
      </c>
      <c r="BK131" s="5">
        <f>P_A_R[[#This Row],[15+]]-P_A_R[[#This Row],[16+]]</f>
        <v>6.1500000000000998E-3</v>
      </c>
      <c r="BL131" s="5">
        <f>P_A_R[[#This Row],[16+]]-P_A_R[[#This Row],[17+]]</f>
        <v>9.019999999999917E-3</v>
      </c>
      <c r="BM131" s="5">
        <f>P_A_R[[#This Row],[17+]]-P_A_R[[#This Row],[18+]]</f>
        <v>1.2210000000000054E-2</v>
      </c>
      <c r="BN131" s="5">
        <f>P_A_R[[#This Row],[18+]]-P_A_R[[#This Row],[19+]]</f>
        <v>1.6120000000000023E-2</v>
      </c>
      <c r="BO131" s="5">
        <f>P_A_R[[#This Row],[19+]]-P_A_R[[#This Row],[20+]]</f>
        <v>2.0749999999999935E-2</v>
      </c>
      <c r="BP131" s="5">
        <f>P_A_R[[#This Row],[20+]]-P_A_R[[#This Row],[21+]]</f>
        <v>2.6029999999999998E-2</v>
      </c>
      <c r="BQ131" s="5">
        <f>P_A_R[[#This Row],[21+]]-P_A_R[[#This Row],[22+]]</f>
        <v>2.9669999999999974E-2</v>
      </c>
      <c r="BR131" s="5">
        <f>P_A_R[[#This Row],[22+]]-P_A_R[[#This Row],[23+]]</f>
        <v>3.7560000000000038E-2</v>
      </c>
      <c r="BS131" s="5">
        <f>P_A_R[[#This Row],[23+]]-P_A_R[[#This Row],[24+]]</f>
        <v>4.3699999999999961E-2</v>
      </c>
      <c r="BT131" s="5">
        <f>P_A_R[[#This Row],[24+]]-P_A_R[[#This Row],[25+]]</f>
        <v>4.9590000000000023E-2</v>
      </c>
      <c r="BU131" s="5">
        <f>P_A_R[[#This Row],[25+]]-P_A_R[[#This Row],[26+]]</f>
        <v>5.4830000000000045E-2</v>
      </c>
      <c r="BV131" s="5">
        <f>P_A_R[[#This Row],[26+]]-P_A_R[[#This Row],[27+]]</f>
        <v>5.5300000000000016E-2</v>
      </c>
      <c r="BW131" s="5">
        <f>P_A_R[[#This Row],[27+]]-P_A_R[[#This Row],[28+]]</f>
        <v>6.1960000000000015E-2</v>
      </c>
      <c r="BX131" s="5">
        <f>P_A_R[[#This Row],[28+]]-P_A_R[[#This Row],[29+]]</f>
        <v>6.355999999999995E-2</v>
      </c>
      <c r="BY131" s="5">
        <f>P_A_R[[#This Row],[29+]]-P_A_R[[#This Row],[30+]]</f>
        <v>6.3560000000000005E-2</v>
      </c>
      <c r="BZ131" s="5">
        <f>P_A_R[[#This Row],[30+]]-P_A_R[[#This Row],[31+]]</f>
        <v>6.1960000000000015E-2</v>
      </c>
      <c r="CA131" s="5">
        <f>P_A_R[[#This Row],[31+]]-P_A_R[[#This Row],[32+]]</f>
        <v>5.529999999999996E-2</v>
      </c>
      <c r="CB131" s="5">
        <f>P_A_R[[#This Row],[32+]]-P_A_R[[#This Row],[33+]]</f>
        <v>5.4830000000000045E-2</v>
      </c>
      <c r="CC131" s="5">
        <f>P_A_R[[#This Row],[33+]]-P_A_R[[#This Row],[34+]]</f>
        <v>4.9589999999999967E-2</v>
      </c>
      <c r="CD131" s="5">
        <f>P_A_R[[#This Row],[34+]]-P_A_R[[#This Row],[35+]]</f>
        <v>4.3700000000000017E-2</v>
      </c>
      <c r="CE131" s="5">
        <f>P_A_R[[#This Row],[35+]]-P_A_R[[#This Row],[36+]]</f>
        <v>3.7559999999999982E-2</v>
      </c>
      <c r="CF131" s="5">
        <f>P_A_R[[#This Row],[36+]]-P_A_R[[#This Row],[37+]]</f>
        <v>2.9670000000000002E-2</v>
      </c>
      <c r="CG131" s="5">
        <f>P_A_R[[#This Row],[37+]]-P_A_R[[#This Row],[38+]]</f>
        <v>2.6030000000000011E-2</v>
      </c>
      <c r="CH131" s="5">
        <f>P_A_R[[#This Row],[38+]]-P_A_R[[#This Row],[39+]]</f>
        <v>2.0749999999999998E-2</v>
      </c>
      <c r="CI131" s="5">
        <f>P_A_R[[#This Row],[39+]]-P_A_R[[#This Row],[40+]]</f>
        <v>1.6119999999999995E-2</v>
      </c>
      <c r="CJ131" s="5">
        <f>P_A_R[[#This Row],[40+]]-P_A_R[[#This Row],[41+]]</f>
        <v>1.2210000000000002E-2</v>
      </c>
      <c r="CK131" s="5">
        <f>P_A_R[[#This Row],[41+]]-P_A_R[[#This Row],[42+]]</f>
        <v>9.0200000000000002E-3</v>
      </c>
      <c r="CL131" s="5">
        <f>P_A_R[[#This Row],[42+]]-P_A_R[[#This Row],[43+]]</f>
        <v>6.1499999999999992E-3</v>
      </c>
      <c r="CM131" s="5">
        <f>P_A_R[[#This Row],[43+]]-P_A_R[[#This Row],[44+]]</f>
        <v>4.6599999999999992E-3</v>
      </c>
      <c r="CN131" s="5">
        <f>P_A_R[[#This Row],[44+]]-P_A_R[[#This Row],[45+]]</f>
        <v>3.1900000000000001E-3</v>
      </c>
      <c r="CO131" s="5">
        <f>P_A_R[[#This Row],[45+]]-P_A_R[[#This Row],[46+]]</f>
        <v>2.1300000000000004E-3</v>
      </c>
      <c r="CP131" s="5">
        <f>P_A_R[[#This Row],[46+]]-P_A_R[[#This Row],[47+]]</f>
        <v>1.3799999999999997E-3</v>
      </c>
      <c r="CQ131" s="5">
        <f>P_A_R[[#This Row],[47+]]-P_A_R[[#This Row],[48+]]</f>
        <v>8.4000000000000003E-4</v>
      </c>
      <c r="CR131" s="5">
        <f>P_A_R[[#This Row],[48+]]-P_A_R[[#This Row],[49+]]</f>
        <v>5.6000000000000006E-4</v>
      </c>
      <c r="CS131" s="5">
        <f>P_A_R[[#This Row],[49+]]-P_A_R[[#This Row],[50+]]</f>
        <v>3.4000000000000002E-4</v>
      </c>
      <c r="CT131" s="5">
        <f>P_A_R[[#This Row],[50+]]-P_A_R[[#This Row],[51+]]</f>
        <v>1.9999999999999998E-4</v>
      </c>
      <c r="CU131" s="5">
        <f>P_A_R[[#This Row],[51+]]-P_A_R[[#This Row],[52+]]</f>
        <v>1.1000000000000002E-4</v>
      </c>
      <c r="CV131" s="5">
        <f>P_A_R[[#This Row],[52+]]-P_A_R[[#This Row],[53+]]</f>
        <v>5.9999999999999981E-5</v>
      </c>
      <c r="CW131" s="5">
        <f>P_A_R[[#This Row],[53+]]-P_A_R[[#This Row],[54+]]</f>
        <v>4.0000000000000003E-5</v>
      </c>
      <c r="CX131" s="5">
        <f>P_A_R[[#This Row],[54+]]-P_A_R[[#This Row],[55+]]</f>
        <v>4.0000000000000003E-5</v>
      </c>
      <c r="CY131" s="5">
        <f>P_A_R[[#This Row],[55+]]-P_A_R[[#This Row],[56+]]</f>
        <v>0</v>
      </c>
      <c r="CZ131" s="5">
        <f>P_A_R[[#This Row],[56+]]-P_A_R[[#This Row],[57+]]</f>
        <v>0</v>
      </c>
      <c r="DA131" s="5">
        <f>P_A_R[[#This Row],[57+]]-P_A_R[[#This Row],[58+]]</f>
        <v>0</v>
      </c>
      <c r="DB131" s="5">
        <f>P_A_R[[#This Row],[58+]]-P_A_R[[#This Row],[59+]]</f>
        <v>0</v>
      </c>
    </row>
    <row r="132" spans="1:106" x14ac:dyDescent="0.25">
      <c r="A132" s="10">
        <v>22400722</v>
      </c>
      <c r="B132" s="13" t="s">
        <v>79</v>
      </c>
      <c r="C132" s="13" t="s">
        <v>96</v>
      </c>
      <c r="D132" s="11">
        <v>0.8125</v>
      </c>
      <c r="E132" s="9" t="str">
        <f>HYPERLINK("https://www.nba.com/stats/player/1627751/boxscores-traditional", "Jakob Pöltl")</f>
        <v>Jakob Pöltl</v>
      </c>
      <c r="F132">
        <v>26.6</v>
      </c>
      <c r="G132" s="4">
        <v>6.8879999999999999</v>
      </c>
      <c r="H132" s="3">
        <v>0.99202000000000001</v>
      </c>
      <c r="I132" s="3">
        <v>0.98809000000000002</v>
      </c>
      <c r="J132" s="3">
        <v>0.98299999999999998</v>
      </c>
      <c r="K132" s="3">
        <v>0.97558</v>
      </c>
      <c r="L132" s="3">
        <v>0.96638000000000002</v>
      </c>
      <c r="M132" s="3">
        <v>0.95352000000000003</v>
      </c>
      <c r="N132" s="3">
        <v>0.93822000000000005</v>
      </c>
      <c r="O132" s="3">
        <v>0.91774</v>
      </c>
      <c r="P132" s="3">
        <v>0.89434999999999998</v>
      </c>
      <c r="Q132" s="3">
        <v>0.86433000000000004</v>
      </c>
      <c r="R132" s="3">
        <v>0.83147000000000004</v>
      </c>
      <c r="S132" s="3">
        <v>0.79103000000000001</v>
      </c>
      <c r="T132" s="3">
        <v>0.74856999999999996</v>
      </c>
      <c r="U132" s="3">
        <v>0.69847000000000004</v>
      </c>
      <c r="V132" s="3">
        <v>0.64802999999999999</v>
      </c>
      <c r="W132" s="3">
        <v>0.59094999999999998</v>
      </c>
      <c r="X132" s="3">
        <v>0.53586</v>
      </c>
      <c r="Y132" s="3">
        <v>0.47608</v>
      </c>
      <c r="Z132" s="3">
        <v>0.42074</v>
      </c>
      <c r="AA132" s="3">
        <v>0.36316999999999999</v>
      </c>
      <c r="AB132" s="3">
        <v>0.31207000000000001</v>
      </c>
      <c r="AC132" s="3">
        <v>0.26108999999999999</v>
      </c>
      <c r="AD132" s="3">
        <v>0.2177</v>
      </c>
      <c r="AE132" s="3">
        <v>0.17619000000000001</v>
      </c>
      <c r="AF132" s="3">
        <v>0.14230999999999999</v>
      </c>
      <c r="AG132" s="3">
        <v>0.11123</v>
      </c>
      <c r="AH132" s="3">
        <v>8.6910000000000001E-2</v>
      </c>
      <c r="AI132" s="3">
        <v>6.5519999999999995E-2</v>
      </c>
      <c r="AJ132" s="3">
        <v>4.8460000000000003E-2</v>
      </c>
      <c r="AK132" s="3">
        <v>3.5929999999999997E-2</v>
      </c>
      <c r="AL132" s="3">
        <v>2.5590000000000002E-2</v>
      </c>
      <c r="AM132" s="3">
        <v>1.831E-2</v>
      </c>
      <c r="AN132" s="3">
        <v>1.255E-2</v>
      </c>
      <c r="AO132" s="3">
        <v>8.6599999999999993E-3</v>
      </c>
      <c r="AP132" s="3">
        <v>5.7000000000000002E-3</v>
      </c>
      <c r="AQ132" s="3">
        <v>3.79E-3</v>
      </c>
      <c r="AR132" s="3">
        <v>2.3999999999999998E-3</v>
      </c>
      <c r="AS132" s="3">
        <v>1.5399999999999999E-3</v>
      </c>
      <c r="AT132" s="3">
        <v>9.3999999999999997E-4</v>
      </c>
      <c r="AU132" s="3">
        <v>5.8E-4</v>
      </c>
      <c r="AV132" s="3">
        <v>3.4000000000000002E-4</v>
      </c>
      <c r="AW132" s="3">
        <v>2.0000000000000001E-4</v>
      </c>
      <c r="AX132" s="3">
        <v>1.1E-4</v>
      </c>
      <c r="AY132" s="3">
        <v>6.0000000000000002E-5</v>
      </c>
      <c r="AZ132" s="3">
        <v>3.0000000000000001E-5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5">
        <f>P_A_R[[#This Row],[10+]]-P_A_R[[#This Row],[11+]]</f>
        <v>3.9299999999999891E-3</v>
      </c>
      <c r="BG132" s="5">
        <f>P_A_R[[#This Row],[11+]]-P_A_R[[#This Row],[12+]]</f>
        <v>5.0900000000000389E-3</v>
      </c>
      <c r="BH132" s="5">
        <f>P_A_R[[#This Row],[12+]]-P_A_R[[#This Row],[13+]]</f>
        <v>7.4199999999999822E-3</v>
      </c>
      <c r="BI132" s="5">
        <f>P_A_R[[#This Row],[13+]]-P_A_R[[#This Row],[14+]]</f>
        <v>9.199999999999986E-3</v>
      </c>
      <c r="BJ132" s="5">
        <f>P_A_R[[#This Row],[14+]]-P_A_R[[#This Row],[15+]]</f>
        <v>1.2859999999999983E-2</v>
      </c>
      <c r="BK132" s="5">
        <f>P_A_R[[#This Row],[15+]]-P_A_R[[#This Row],[16+]]</f>
        <v>1.529999999999998E-2</v>
      </c>
      <c r="BL132" s="5">
        <f>P_A_R[[#This Row],[16+]]-P_A_R[[#This Row],[17+]]</f>
        <v>2.0480000000000054E-2</v>
      </c>
      <c r="BM132" s="5">
        <f>P_A_R[[#This Row],[17+]]-P_A_R[[#This Row],[18+]]</f>
        <v>2.3390000000000022E-2</v>
      </c>
      <c r="BN132" s="5">
        <f>P_A_R[[#This Row],[18+]]-P_A_R[[#This Row],[19+]]</f>
        <v>3.0019999999999936E-2</v>
      </c>
      <c r="BO132" s="5">
        <f>P_A_R[[#This Row],[19+]]-P_A_R[[#This Row],[20+]]</f>
        <v>3.286E-2</v>
      </c>
      <c r="BP132" s="5">
        <f>P_A_R[[#This Row],[20+]]-P_A_R[[#This Row],[21+]]</f>
        <v>4.0440000000000031E-2</v>
      </c>
      <c r="BQ132" s="5">
        <f>P_A_R[[#This Row],[21+]]-P_A_R[[#This Row],[22+]]</f>
        <v>4.2460000000000053E-2</v>
      </c>
      <c r="BR132" s="5">
        <f>P_A_R[[#This Row],[22+]]-P_A_R[[#This Row],[23+]]</f>
        <v>5.0099999999999922E-2</v>
      </c>
      <c r="BS132" s="5">
        <f>P_A_R[[#This Row],[23+]]-P_A_R[[#This Row],[24+]]</f>
        <v>5.044000000000004E-2</v>
      </c>
      <c r="BT132" s="5">
        <f>P_A_R[[#This Row],[24+]]-P_A_R[[#This Row],[25+]]</f>
        <v>5.708000000000002E-2</v>
      </c>
      <c r="BU132" s="5">
        <f>P_A_R[[#This Row],[25+]]-P_A_R[[#This Row],[26+]]</f>
        <v>5.5089999999999972E-2</v>
      </c>
      <c r="BV132" s="5">
        <f>P_A_R[[#This Row],[26+]]-P_A_R[[#This Row],[27+]]</f>
        <v>5.978E-2</v>
      </c>
      <c r="BW132" s="5">
        <f>P_A_R[[#This Row],[27+]]-P_A_R[[#This Row],[28+]]</f>
        <v>5.534E-2</v>
      </c>
      <c r="BX132" s="5">
        <f>P_A_R[[#This Row],[28+]]-P_A_R[[#This Row],[29+]]</f>
        <v>5.757000000000001E-2</v>
      </c>
      <c r="BY132" s="5">
        <f>P_A_R[[#This Row],[29+]]-P_A_R[[#This Row],[30+]]</f>
        <v>5.1099999999999979E-2</v>
      </c>
      <c r="BZ132" s="5">
        <f>P_A_R[[#This Row],[30+]]-P_A_R[[#This Row],[31+]]</f>
        <v>5.0980000000000025E-2</v>
      </c>
      <c r="CA132" s="5">
        <f>P_A_R[[#This Row],[31+]]-P_A_R[[#This Row],[32+]]</f>
        <v>4.3389999999999984E-2</v>
      </c>
      <c r="CB132" s="5">
        <f>P_A_R[[#This Row],[32+]]-P_A_R[[#This Row],[33+]]</f>
        <v>4.1509999999999991E-2</v>
      </c>
      <c r="CC132" s="5">
        <f>P_A_R[[#This Row],[33+]]-P_A_R[[#This Row],[34+]]</f>
        <v>3.3880000000000021E-2</v>
      </c>
      <c r="CD132" s="5">
        <f>P_A_R[[#This Row],[34+]]-P_A_R[[#This Row],[35+]]</f>
        <v>3.1079999999999997E-2</v>
      </c>
      <c r="CE132" s="5">
        <f>P_A_R[[#This Row],[35+]]-P_A_R[[#This Row],[36+]]</f>
        <v>2.4319999999999994E-2</v>
      </c>
      <c r="CF132" s="5">
        <f>P_A_R[[#This Row],[36+]]-P_A_R[[#This Row],[37+]]</f>
        <v>2.1390000000000006E-2</v>
      </c>
      <c r="CG132" s="5">
        <f>P_A_R[[#This Row],[37+]]-P_A_R[[#This Row],[38+]]</f>
        <v>1.7059999999999992E-2</v>
      </c>
      <c r="CH132" s="5">
        <f>P_A_R[[#This Row],[38+]]-P_A_R[[#This Row],[39+]]</f>
        <v>1.2530000000000006E-2</v>
      </c>
      <c r="CI132" s="5">
        <f>P_A_R[[#This Row],[39+]]-P_A_R[[#This Row],[40+]]</f>
        <v>1.0339999999999995E-2</v>
      </c>
      <c r="CJ132" s="5">
        <f>P_A_R[[#This Row],[40+]]-P_A_R[[#This Row],[41+]]</f>
        <v>7.2800000000000017E-3</v>
      </c>
      <c r="CK132" s="5">
        <f>P_A_R[[#This Row],[41+]]-P_A_R[[#This Row],[42+]]</f>
        <v>5.7599999999999995E-3</v>
      </c>
      <c r="CL132" s="5">
        <f>P_A_R[[#This Row],[42+]]-P_A_R[[#This Row],[43+]]</f>
        <v>3.8900000000000011E-3</v>
      </c>
      <c r="CM132" s="5">
        <f>P_A_R[[#This Row],[43+]]-P_A_R[[#This Row],[44+]]</f>
        <v>2.9599999999999991E-3</v>
      </c>
      <c r="CN132" s="5">
        <f>P_A_R[[#This Row],[44+]]-P_A_R[[#This Row],[45+]]</f>
        <v>1.9100000000000002E-3</v>
      </c>
      <c r="CO132" s="5">
        <f>P_A_R[[#This Row],[45+]]-P_A_R[[#This Row],[46+]]</f>
        <v>1.3900000000000002E-3</v>
      </c>
      <c r="CP132" s="5">
        <f>P_A_R[[#This Row],[46+]]-P_A_R[[#This Row],[47+]]</f>
        <v>8.5999999999999987E-4</v>
      </c>
      <c r="CQ132" s="5">
        <f>P_A_R[[#This Row],[47+]]-P_A_R[[#This Row],[48+]]</f>
        <v>5.9999999999999995E-4</v>
      </c>
      <c r="CR132" s="5">
        <f>P_A_R[[#This Row],[48+]]-P_A_R[[#This Row],[49+]]</f>
        <v>3.5999999999999997E-4</v>
      </c>
      <c r="CS132" s="5">
        <f>P_A_R[[#This Row],[49+]]-P_A_R[[#This Row],[50+]]</f>
        <v>2.3999999999999998E-4</v>
      </c>
      <c r="CT132" s="5">
        <f>P_A_R[[#This Row],[50+]]-P_A_R[[#This Row],[51+]]</f>
        <v>1.4000000000000001E-4</v>
      </c>
      <c r="CU132" s="5">
        <f>P_A_R[[#This Row],[51+]]-P_A_R[[#This Row],[52+]]</f>
        <v>9.0000000000000006E-5</v>
      </c>
      <c r="CV132" s="5">
        <f>P_A_R[[#This Row],[52+]]-P_A_R[[#This Row],[53+]]</f>
        <v>5.0000000000000002E-5</v>
      </c>
      <c r="CW132" s="5">
        <f>P_A_R[[#This Row],[53+]]-P_A_R[[#This Row],[54+]]</f>
        <v>3.0000000000000001E-5</v>
      </c>
      <c r="CX132" s="5">
        <f>P_A_R[[#This Row],[54+]]-P_A_R[[#This Row],[55+]]</f>
        <v>3.0000000000000001E-5</v>
      </c>
      <c r="CY132" s="5">
        <f>P_A_R[[#This Row],[55+]]-P_A_R[[#This Row],[56+]]</f>
        <v>0</v>
      </c>
      <c r="CZ132" s="5">
        <f>P_A_R[[#This Row],[56+]]-P_A_R[[#This Row],[57+]]</f>
        <v>0</v>
      </c>
      <c r="DA132" s="5">
        <f>P_A_R[[#This Row],[57+]]-P_A_R[[#This Row],[58+]]</f>
        <v>0</v>
      </c>
      <c r="DB132" s="5">
        <f>P_A_R[[#This Row],[58+]]-P_A_R[[#This Row],[59+]]</f>
        <v>0</v>
      </c>
    </row>
    <row r="133" spans="1:106" x14ac:dyDescent="0.25">
      <c r="A133" s="10">
        <v>22400722</v>
      </c>
      <c r="B133" s="13" t="s">
        <v>79</v>
      </c>
      <c r="C133" s="13" t="s">
        <v>96</v>
      </c>
      <c r="D133" s="11">
        <v>0.8125</v>
      </c>
      <c r="E133" s="9" t="str">
        <f>HYPERLINK("https://www.nba.com/stats/player/1630193/boxscores-traditional", "Immanuel Quickley")</f>
        <v>Immanuel Quickley</v>
      </c>
      <c r="F133">
        <v>19.600000000000001</v>
      </c>
      <c r="G133" s="4">
        <v>4.9640000000000004</v>
      </c>
      <c r="H133" s="3">
        <v>0.97319999999999995</v>
      </c>
      <c r="I133" s="3">
        <v>0.95818000000000003</v>
      </c>
      <c r="J133" s="3">
        <v>0.93698999999999999</v>
      </c>
      <c r="K133" s="3">
        <v>0.90824000000000005</v>
      </c>
      <c r="L133" s="3">
        <v>0.87075999999999998</v>
      </c>
      <c r="M133" s="3">
        <v>0.82381000000000004</v>
      </c>
      <c r="N133" s="3">
        <v>0.76729999999999998</v>
      </c>
      <c r="O133" s="3">
        <v>0.69847000000000004</v>
      </c>
      <c r="P133" s="3">
        <v>0.62551999999999996</v>
      </c>
      <c r="Q133" s="3">
        <v>0.54776000000000002</v>
      </c>
      <c r="R133" s="3">
        <v>0.46811999999999998</v>
      </c>
      <c r="S133" s="3">
        <v>0.38973999999999998</v>
      </c>
      <c r="T133" s="3">
        <v>0.31561</v>
      </c>
      <c r="U133" s="3">
        <v>0.24825</v>
      </c>
      <c r="V133" s="3">
        <v>0.18673000000000001</v>
      </c>
      <c r="W133" s="3">
        <v>0.13786000000000001</v>
      </c>
      <c r="X133" s="3">
        <v>9.8530000000000006E-2</v>
      </c>
      <c r="Y133" s="3">
        <v>6.8110000000000004E-2</v>
      </c>
      <c r="Z133" s="3">
        <v>4.5510000000000002E-2</v>
      </c>
      <c r="AA133" s="3">
        <v>2.938E-2</v>
      </c>
      <c r="AB133" s="3">
        <v>1.7860000000000001E-2</v>
      </c>
      <c r="AC133" s="3">
        <v>1.072E-2</v>
      </c>
      <c r="AD133" s="3">
        <v>6.2100000000000002E-3</v>
      </c>
      <c r="AE133" s="3">
        <v>3.47E-3</v>
      </c>
      <c r="AF133" s="3">
        <v>1.8699999999999999E-3</v>
      </c>
      <c r="AG133" s="3">
        <v>9.7000000000000005E-4</v>
      </c>
      <c r="AH133" s="3">
        <v>4.8000000000000001E-4</v>
      </c>
      <c r="AI133" s="3">
        <v>2.2000000000000001E-4</v>
      </c>
      <c r="AJ133" s="3">
        <v>1E-4</v>
      </c>
      <c r="AK133" s="3">
        <v>5.0000000000000002E-5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5">
        <f>P_A_R[[#This Row],[10+]]-P_A_R[[#This Row],[11+]]</f>
        <v>1.5019999999999922E-2</v>
      </c>
      <c r="BG133" s="5">
        <f>P_A_R[[#This Row],[11+]]-P_A_R[[#This Row],[12+]]</f>
        <v>2.1190000000000042E-2</v>
      </c>
      <c r="BH133" s="5">
        <f>P_A_R[[#This Row],[12+]]-P_A_R[[#This Row],[13+]]</f>
        <v>2.8749999999999942E-2</v>
      </c>
      <c r="BI133" s="5">
        <f>P_A_R[[#This Row],[13+]]-P_A_R[[#This Row],[14+]]</f>
        <v>3.7480000000000069E-2</v>
      </c>
      <c r="BJ133" s="5">
        <f>P_A_R[[#This Row],[14+]]-P_A_R[[#This Row],[15+]]</f>
        <v>4.6949999999999936E-2</v>
      </c>
      <c r="BK133" s="5">
        <f>P_A_R[[#This Row],[15+]]-P_A_R[[#This Row],[16+]]</f>
        <v>5.651000000000006E-2</v>
      </c>
      <c r="BL133" s="5">
        <f>P_A_R[[#This Row],[16+]]-P_A_R[[#This Row],[17+]]</f>
        <v>6.8829999999999947E-2</v>
      </c>
      <c r="BM133" s="5">
        <f>P_A_R[[#This Row],[17+]]-P_A_R[[#This Row],[18+]]</f>
        <v>7.295000000000007E-2</v>
      </c>
      <c r="BN133" s="5">
        <f>P_A_R[[#This Row],[18+]]-P_A_R[[#This Row],[19+]]</f>
        <v>7.775999999999994E-2</v>
      </c>
      <c r="BO133" s="5">
        <f>P_A_R[[#This Row],[19+]]-P_A_R[[#This Row],[20+]]</f>
        <v>7.9640000000000044E-2</v>
      </c>
      <c r="BP133" s="5">
        <f>P_A_R[[#This Row],[20+]]-P_A_R[[#This Row],[21+]]</f>
        <v>7.8380000000000005E-2</v>
      </c>
      <c r="BQ133" s="5">
        <f>P_A_R[[#This Row],[21+]]-P_A_R[[#This Row],[22+]]</f>
        <v>7.4129999999999974E-2</v>
      </c>
      <c r="BR133" s="5">
        <f>P_A_R[[#This Row],[22+]]-P_A_R[[#This Row],[23+]]</f>
        <v>6.7360000000000003E-2</v>
      </c>
      <c r="BS133" s="5">
        <f>P_A_R[[#This Row],[23+]]-P_A_R[[#This Row],[24+]]</f>
        <v>6.1519999999999991E-2</v>
      </c>
      <c r="BT133" s="5">
        <f>P_A_R[[#This Row],[24+]]-P_A_R[[#This Row],[25+]]</f>
        <v>4.8869999999999997E-2</v>
      </c>
      <c r="BU133" s="5">
        <f>P_A_R[[#This Row],[25+]]-P_A_R[[#This Row],[26+]]</f>
        <v>3.9330000000000004E-2</v>
      </c>
      <c r="BV133" s="5">
        <f>P_A_R[[#This Row],[26+]]-P_A_R[[#This Row],[27+]]</f>
        <v>3.0420000000000003E-2</v>
      </c>
      <c r="BW133" s="5">
        <f>P_A_R[[#This Row],[27+]]-P_A_R[[#This Row],[28+]]</f>
        <v>2.2600000000000002E-2</v>
      </c>
      <c r="BX133" s="5">
        <f>P_A_R[[#This Row],[28+]]-P_A_R[[#This Row],[29+]]</f>
        <v>1.6130000000000002E-2</v>
      </c>
      <c r="BY133" s="5">
        <f>P_A_R[[#This Row],[29+]]-P_A_R[[#This Row],[30+]]</f>
        <v>1.1519999999999999E-2</v>
      </c>
      <c r="BZ133" s="5">
        <f>P_A_R[[#This Row],[30+]]-P_A_R[[#This Row],[31+]]</f>
        <v>7.1400000000000005E-3</v>
      </c>
      <c r="CA133" s="5">
        <f>P_A_R[[#This Row],[31+]]-P_A_R[[#This Row],[32+]]</f>
        <v>4.5100000000000001E-3</v>
      </c>
      <c r="CB133" s="5">
        <f>P_A_R[[#This Row],[32+]]-P_A_R[[#This Row],[33+]]</f>
        <v>2.7400000000000002E-3</v>
      </c>
      <c r="CC133" s="5">
        <f>P_A_R[[#This Row],[33+]]-P_A_R[[#This Row],[34+]]</f>
        <v>1.6000000000000001E-3</v>
      </c>
      <c r="CD133" s="5">
        <f>P_A_R[[#This Row],[34+]]-P_A_R[[#This Row],[35+]]</f>
        <v>8.9999999999999987E-4</v>
      </c>
      <c r="CE133" s="5">
        <f>P_A_R[[#This Row],[35+]]-P_A_R[[#This Row],[36+]]</f>
        <v>4.8999999999999998E-4</v>
      </c>
      <c r="CF133" s="5">
        <f>P_A_R[[#This Row],[36+]]-P_A_R[[#This Row],[37+]]</f>
        <v>2.6000000000000003E-4</v>
      </c>
      <c r="CG133" s="5">
        <f>P_A_R[[#This Row],[37+]]-P_A_R[[#This Row],[38+]]</f>
        <v>1.2E-4</v>
      </c>
      <c r="CH133" s="5">
        <f>P_A_R[[#This Row],[38+]]-P_A_R[[#This Row],[39+]]</f>
        <v>5.0000000000000002E-5</v>
      </c>
      <c r="CI133" s="5">
        <f>P_A_R[[#This Row],[39+]]-P_A_R[[#This Row],[40+]]</f>
        <v>5.0000000000000002E-5</v>
      </c>
      <c r="CJ133" s="5">
        <f>P_A_R[[#This Row],[40+]]-P_A_R[[#This Row],[41+]]</f>
        <v>0</v>
      </c>
      <c r="CK133" s="5">
        <f>P_A_R[[#This Row],[41+]]-P_A_R[[#This Row],[42+]]</f>
        <v>0</v>
      </c>
      <c r="CL133" s="5">
        <f>P_A_R[[#This Row],[42+]]-P_A_R[[#This Row],[43+]]</f>
        <v>0</v>
      </c>
      <c r="CM133" s="5">
        <f>P_A_R[[#This Row],[43+]]-P_A_R[[#This Row],[44+]]</f>
        <v>0</v>
      </c>
      <c r="CN133" s="5">
        <f>P_A_R[[#This Row],[44+]]-P_A_R[[#This Row],[45+]]</f>
        <v>0</v>
      </c>
      <c r="CO133" s="5">
        <f>P_A_R[[#This Row],[45+]]-P_A_R[[#This Row],[46+]]</f>
        <v>0</v>
      </c>
      <c r="CP133" s="5">
        <f>P_A_R[[#This Row],[46+]]-P_A_R[[#This Row],[47+]]</f>
        <v>0</v>
      </c>
      <c r="CQ133" s="5">
        <f>P_A_R[[#This Row],[47+]]-P_A_R[[#This Row],[48+]]</f>
        <v>0</v>
      </c>
      <c r="CR133" s="5">
        <f>P_A_R[[#This Row],[48+]]-P_A_R[[#This Row],[49+]]</f>
        <v>0</v>
      </c>
      <c r="CS133" s="5">
        <f>P_A_R[[#This Row],[49+]]-P_A_R[[#This Row],[50+]]</f>
        <v>0</v>
      </c>
      <c r="CT133" s="5">
        <f>P_A_R[[#This Row],[50+]]-P_A_R[[#This Row],[51+]]</f>
        <v>0</v>
      </c>
      <c r="CU133" s="5">
        <f>P_A_R[[#This Row],[51+]]-P_A_R[[#This Row],[52+]]</f>
        <v>0</v>
      </c>
      <c r="CV133" s="5">
        <f>P_A_R[[#This Row],[52+]]-P_A_R[[#This Row],[53+]]</f>
        <v>0</v>
      </c>
      <c r="CW133" s="5">
        <f>P_A_R[[#This Row],[53+]]-P_A_R[[#This Row],[54+]]</f>
        <v>0</v>
      </c>
      <c r="CX133" s="5">
        <f>P_A_R[[#This Row],[54+]]-P_A_R[[#This Row],[55+]]</f>
        <v>0</v>
      </c>
      <c r="CY133" s="5">
        <f>P_A_R[[#This Row],[55+]]-P_A_R[[#This Row],[56+]]</f>
        <v>0</v>
      </c>
      <c r="CZ133" s="5">
        <f>P_A_R[[#This Row],[56+]]-P_A_R[[#This Row],[57+]]</f>
        <v>0</v>
      </c>
      <c r="DA133" s="5">
        <f>P_A_R[[#This Row],[57+]]-P_A_R[[#This Row],[58+]]</f>
        <v>0</v>
      </c>
      <c r="DB133" s="5">
        <f>P_A_R[[#This Row],[58+]]-P_A_R[[#This Row],[59+]]</f>
        <v>0</v>
      </c>
    </row>
    <row r="134" spans="1:106" x14ac:dyDescent="0.25">
      <c r="A134" s="10">
        <v>22400722</v>
      </c>
      <c r="B134" s="13" t="s">
        <v>79</v>
      </c>
      <c r="C134" s="13" t="s">
        <v>96</v>
      </c>
      <c r="D134" s="11">
        <v>0.8125</v>
      </c>
      <c r="E134" s="9" t="str">
        <f>HYPERLINK("https://www.nba.com/stats/player/203482/boxscores-traditional", "Kelly Olynyk")</f>
        <v>Kelly Olynyk</v>
      </c>
      <c r="F134">
        <v>17.8</v>
      </c>
      <c r="G134" s="4">
        <v>5.6360000000000001</v>
      </c>
      <c r="H134" s="3">
        <v>0.91620999999999997</v>
      </c>
      <c r="I134" s="3">
        <v>0.88685999999999998</v>
      </c>
      <c r="J134" s="3">
        <v>0.84848999999999997</v>
      </c>
      <c r="K134" s="3">
        <v>0.80234000000000005</v>
      </c>
      <c r="L134" s="3">
        <v>0.74856999999999996</v>
      </c>
      <c r="M134" s="3">
        <v>0.69145999999999996</v>
      </c>
      <c r="N134" s="3">
        <v>0.62551999999999996</v>
      </c>
      <c r="O134" s="3">
        <v>0.55567</v>
      </c>
      <c r="P134" s="3">
        <v>0.48404999999999998</v>
      </c>
      <c r="Q134" s="3">
        <v>0.41682999999999998</v>
      </c>
      <c r="R134" s="3">
        <v>0.34827000000000002</v>
      </c>
      <c r="S134" s="3">
        <v>0.28433999999999998</v>
      </c>
      <c r="T134" s="3">
        <v>0.22663</v>
      </c>
      <c r="U134" s="3">
        <v>0.17879</v>
      </c>
      <c r="V134" s="3">
        <v>0.13567000000000001</v>
      </c>
      <c r="W134" s="3">
        <v>0.10027</v>
      </c>
      <c r="X134" s="3">
        <v>7.3529999999999998E-2</v>
      </c>
      <c r="Y134" s="3">
        <v>5.1549999999999999E-2</v>
      </c>
      <c r="Z134" s="3">
        <v>3.5150000000000001E-2</v>
      </c>
      <c r="AA134" s="3">
        <v>2.3300000000000001E-2</v>
      </c>
      <c r="AB134" s="3">
        <v>1.5389999999999999E-2</v>
      </c>
      <c r="AC134" s="3">
        <v>9.6399999999999993E-3</v>
      </c>
      <c r="AD134" s="3">
        <v>5.8700000000000002E-3</v>
      </c>
      <c r="AE134" s="3">
        <v>3.47E-3</v>
      </c>
      <c r="AF134" s="3">
        <v>2.0500000000000002E-3</v>
      </c>
      <c r="AG134" s="3">
        <v>1.14E-3</v>
      </c>
      <c r="AH134" s="3">
        <v>6.2E-4</v>
      </c>
      <c r="AI134" s="3">
        <v>3.2000000000000003E-4</v>
      </c>
      <c r="AJ134" s="3">
        <v>1.7000000000000001E-4</v>
      </c>
      <c r="AK134" s="3">
        <v>8.0000000000000007E-5</v>
      </c>
      <c r="AL134" s="3">
        <v>4.0000000000000003E-5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5">
        <f>P_A_R[[#This Row],[10+]]-P_A_R[[#This Row],[11+]]</f>
        <v>2.9349999999999987E-2</v>
      </c>
      <c r="BG134" s="5">
        <f>P_A_R[[#This Row],[11+]]-P_A_R[[#This Row],[12+]]</f>
        <v>3.8370000000000015E-2</v>
      </c>
      <c r="BH134" s="5">
        <f>P_A_R[[#This Row],[12+]]-P_A_R[[#This Row],[13+]]</f>
        <v>4.6149999999999913E-2</v>
      </c>
      <c r="BI134" s="5">
        <f>P_A_R[[#This Row],[13+]]-P_A_R[[#This Row],[14+]]</f>
        <v>5.3770000000000095E-2</v>
      </c>
      <c r="BJ134" s="5">
        <f>P_A_R[[#This Row],[14+]]-P_A_R[[#This Row],[15+]]</f>
        <v>5.7109999999999994E-2</v>
      </c>
      <c r="BK134" s="5">
        <f>P_A_R[[#This Row],[15+]]-P_A_R[[#This Row],[16+]]</f>
        <v>6.5939999999999999E-2</v>
      </c>
      <c r="BL134" s="5">
        <f>P_A_R[[#This Row],[16+]]-P_A_R[[#This Row],[17+]]</f>
        <v>6.9849999999999968E-2</v>
      </c>
      <c r="BM134" s="5">
        <f>P_A_R[[#This Row],[17+]]-P_A_R[[#This Row],[18+]]</f>
        <v>7.1620000000000017E-2</v>
      </c>
      <c r="BN134" s="5">
        <f>P_A_R[[#This Row],[18+]]-P_A_R[[#This Row],[19+]]</f>
        <v>6.7220000000000002E-2</v>
      </c>
      <c r="BO134" s="5">
        <f>P_A_R[[#This Row],[19+]]-P_A_R[[#This Row],[20+]]</f>
        <v>6.8559999999999954E-2</v>
      </c>
      <c r="BP134" s="5">
        <f>P_A_R[[#This Row],[20+]]-P_A_R[[#This Row],[21+]]</f>
        <v>6.3930000000000042E-2</v>
      </c>
      <c r="BQ134" s="5">
        <f>P_A_R[[#This Row],[21+]]-P_A_R[[#This Row],[22+]]</f>
        <v>5.7709999999999984E-2</v>
      </c>
      <c r="BR134" s="5">
        <f>P_A_R[[#This Row],[22+]]-P_A_R[[#This Row],[23+]]</f>
        <v>4.7839999999999994E-2</v>
      </c>
      <c r="BS134" s="5">
        <f>P_A_R[[#This Row],[23+]]-P_A_R[[#This Row],[24+]]</f>
        <v>4.3119999999999992E-2</v>
      </c>
      <c r="BT134" s="5">
        <f>P_A_R[[#This Row],[24+]]-P_A_R[[#This Row],[25+]]</f>
        <v>3.5400000000000015E-2</v>
      </c>
      <c r="BU134" s="5">
        <f>P_A_R[[#This Row],[25+]]-P_A_R[[#This Row],[26+]]</f>
        <v>2.674E-2</v>
      </c>
      <c r="BV134" s="5">
        <f>P_A_R[[#This Row],[26+]]-P_A_R[[#This Row],[27+]]</f>
        <v>2.198E-2</v>
      </c>
      <c r="BW134" s="5">
        <f>P_A_R[[#This Row],[27+]]-P_A_R[[#This Row],[28+]]</f>
        <v>1.6399999999999998E-2</v>
      </c>
      <c r="BX134" s="5">
        <f>P_A_R[[#This Row],[28+]]-P_A_R[[#This Row],[29+]]</f>
        <v>1.1849999999999999E-2</v>
      </c>
      <c r="BY134" s="5">
        <f>P_A_R[[#This Row],[29+]]-P_A_R[[#This Row],[30+]]</f>
        <v>7.9100000000000021E-3</v>
      </c>
      <c r="BZ134" s="5">
        <f>P_A_R[[#This Row],[30+]]-P_A_R[[#This Row],[31+]]</f>
        <v>5.7499999999999999E-3</v>
      </c>
      <c r="CA134" s="5">
        <f>P_A_R[[#This Row],[31+]]-P_A_R[[#This Row],[32+]]</f>
        <v>3.769999999999999E-3</v>
      </c>
      <c r="CB134" s="5">
        <f>P_A_R[[#This Row],[32+]]-P_A_R[[#This Row],[33+]]</f>
        <v>2.4000000000000002E-3</v>
      </c>
      <c r="CC134" s="5">
        <f>P_A_R[[#This Row],[33+]]-P_A_R[[#This Row],[34+]]</f>
        <v>1.4199999999999998E-3</v>
      </c>
      <c r="CD134" s="5">
        <f>P_A_R[[#This Row],[34+]]-P_A_R[[#This Row],[35+]]</f>
        <v>9.1000000000000022E-4</v>
      </c>
      <c r="CE134" s="5">
        <f>P_A_R[[#This Row],[35+]]-P_A_R[[#This Row],[36+]]</f>
        <v>5.1999999999999995E-4</v>
      </c>
      <c r="CF134" s="5">
        <f>P_A_R[[#This Row],[36+]]-P_A_R[[#This Row],[37+]]</f>
        <v>2.9999999999999997E-4</v>
      </c>
      <c r="CG134" s="5">
        <f>P_A_R[[#This Row],[37+]]-P_A_R[[#This Row],[38+]]</f>
        <v>1.5000000000000001E-4</v>
      </c>
      <c r="CH134" s="5">
        <f>P_A_R[[#This Row],[38+]]-P_A_R[[#This Row],[39+]]</f>
        <v>9.0000000000000006E-5</v>
      </c>
      <c r="CI134" s="5">
        <f>P_A_R[[#This Row],[39+]]-P_A_R[[#This Row],[40+]]</f>
        <v>4.0000000000000003E-5</v>
      </c>
      <c r="CJ134" s="5">
        <f>P_A_R[[#This Row],[40+]]-P_A_R[[#This Row],[41+]]</f>
        <v>4.0000000000000003E-5</v>
      </c>
      <c r="CK134" s="5">
        <f>P_A_R[[#This Row],[41+]]-P_A_R[[#This Row],[42+]]</f>
        <v>0</v>
      </c>
      <c r="CL134" s="5">
        <f>P_A_R[[#This Row],[42+]]-P_A_R[[#This Row],[43+]]</f>
        <v>0</v>
      </c>
      <c r="CM134" s="5">
        <f>P_A_R[[#This Row],[43+]]-P_A_R[[#This Row],[44+]]</f>
        <v>0</v>
      </c>
      <c r="CN134" s="5">
        <f>P_A_R[[#This Row],[44+]]-P_A_R[[#This Row],[45+]]</f>
        <v>0</v>
      </c>
      <c r="CO134" s="5">
        <f>P_A_R[[#This Row],[45+]]-P_A_R[[#This Row],[46+]]</f>
        <v>0</v>
      </c>
      <c r="CP134" s="5">
        <f>P_A_R[[#This Row],[46+]]-P_A_R[[#This Row],[47+]]</f>
        <v>0</v>
      </c>
      <c r="CQ134" s="5">
        <f>P_A_R[[#This Row],[47+]]-P_A_R[[#This Row],[48+]]</f>
        <v>0</v>
      </c>
      <c r="CR134" s="5">
        <f>P_A_R[[#This Row],[48+]]-P_A_R[[#This Row],[49+]]</f>
        <v>0</v>
      </c>
      <c r="CS134" s="5">
        <f>P_A_R[[#This Row],[49+]]-P_A_R[[#This Row],[50+]]</f>
        <v>0</v>
      </c>
      <c r="CT134" s="5">
        <f>P_A_R[[#This Row],[50+]]-P_A_R[[#This Row],[51+]]</f>
        <v>0</v>
      </c>
      <c r="CU134" s="5">
        <f>P_A_R[[#This Row],[51+]]-P_A_R[[#This Row],[52+]]</f>
        <v>0</v>
      </c>
      <c r="CV134" s="5">
        <f>P_A_R[[#This Row],[52+]]-P_A_R[[#This Row],[53+]]</f>
        <v>0</v>
      </c>
      <c r="CW134" s="5">
        <f>P_A_R[[#This Row],[53+]]-P_A_R[[#This Row],[54+]]</f>
        <v>0</v>
      </c>
      <c r="CX134" s="5">
        <f>P_A_R[[#This Row],[54+]]-P_A_R[[#This Row],[55+]]</f>
        <v>0</v>
      </c>
      <c r="CY134" s="5">
        <f>P_A_R[[#This Row],[55+]]-P_A_R[[#This Row],[56+]]</f>
        <v>0</v>
      </c>
      <c r="CZ134" s="5">
        <f>P_A_R[[#This Row],[56+]]-P_A_R[[#This Row],[57+]]</f>
        <v>0</v>
      </c>
      <c r="DA134" s="5">
        <f>P_A_R[[#This Row],[57+]]-P_A_R[[#This Row],[58+]]</f>
        <v>0</v>
      </c>
      <c r="DB134" s="5">
        <f>P_A_R[[#This Row],[58+]]-P_A_R[[#This Row],[59+]]</f>
        <v>0</v>
      </c>
    </row>
    <row r="135" spans="1:106" x14ac:dyDescent="0.25">
      <c r="A135" s="10">
        <v>22400722</v>
      </c>
      <c r="B135" s="13" t="s">
        <v>79</v>
      </c>
      <c r="C135" s="13" t="s">
        <v>96</v>
      </c>
      <c r="D135" s="11">
        <v>0.8125</v>
      </c>
      <c r="E135" s="9" t="str">
        <f>HYPERLINK("https://www.nba.com/stats/player/1628449/boxscores-traditional", "Chris Boucher")</f>
        <v>Chris Boucher</v>
      </c>
      <c r="F135">
        <v>16.600000000000001</v>
      </c>
      <c r="G135" s="4">
        <v>7.5519999999999996</v>
      </c>
      <c r="H135" s="3">
        <v>0.80784999999999996</v>
      </c>
      <c r="I135" s="3">
        <v>0.77034999999999998</v>
      </c>
      <c r="J135" s="3">
        <v>0.72907</v>
      </c>
      <c r="K135" s="3">
        <v>0.68439000000000005</v>
      </c>
      <c r="L135" s="3">
        <v>0.63307000000000002</v>
      </c>
      <c r="M135" s="3">
        <v>0.58316999999999997</v>
      </c>
      <c r="N135" s="3">
        <v>0.53188000000000002</v>
      </c>
      <c r="O135" s="3">
        <v>0.48005999999999999</v>
      </c>
      <c r="P135" s="3">
        <v>0.42465000000000003</v>
      </c>
      <c r="Q135" s="3">
        <v>0.37447999999999998</v>
      </c>
      <c r="R135" s="3">
        <v>0.32635999999999998</v>
      </c>
      <c r="S135" s="3">
        <v>0.28095999999999999</v>
      </c>
      <c r="T135" s="3">
        <v>0.23576</v>
      </c>
      <c r="U135" s="3">
        <v>0.19766</v>
      </c>
      <c r="V135" s="3">
        <v>0.16353999999999999</v>
      </c>
      <c r="W135" s="3">
        <v>0.13350000000000001</v>
      </c>
      <c r="X135" s="3">
        <v>0.10749</v>
      </c>
      <c r="Y135" s="3">
        <v>8.3790000000000003E-2</v>
      </c>
      <c r="Z135" s="3">
        <v>6.5519999999999995E-2</v>
      </c>
      <c r="AA135" s="3">
        <v>5.0500000000000003E-2</v>
      </c>
      <c r="AB135" s="3">
        <v>3.8359999999999998E-2</v>
      </c>
      <c r="AC135" s="3">
        <v>2.8070000000000001E-2</v>
      </c>
      <c r="AD135" s="3">
        <v>2.068E-2</v>
      </c>
      <c r="AE135" s="3">
        <v>1.4999999999999999E-2</v>
      </c>
      <c r="AF135" s="3">
        <v>1.072E-2</v>
      </c>
      <c r="AG135" s="3">
        <v>7.3400000000000002E-3</v>
      </c>
      <c r="AH135" s="3">
        <v>5.0800000000000003E-3</v>
      </c>
      <c r="AI135" s="3">
        <v>3.47E-3</v>
      </c>
      <c r="AJ135" s="3">
        <v>2.33E-3</v>
      </c>
      <c r="AK135" s="3">
        <v>1.49E-3</v>
      </c>
      <c r="AL135" s="3">
        <v>9.7000000000000005E-4</v>
      </c>
      <c r="AM135" s="3">
        <v>6.2E-4</v>
      </c>
      <c r="AN135" s="3">
        <v>3.8999999999999999E-4</v>
      </c>
      <c r="AO135" s="3">
        <v>2.3000000000000001E-4</v>
      </c>
      <c r="AP135" s="3">
        <v>1.3999999999999999E-4</v>
      </c>
      <c r="AQ135" s="3">
        <v>8.0000000000000007E-5</v>
      </c>
      <c r="AR135" s="3">
        <v>5.0000000000000002E-5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5">
        <f>P_A_R[[#This Row],[10+]]-P_A_R[[#This Row],[11+]]</f>
        <v>3.7499999999999978E-2</v>
      </c>
      <c r="BG135" s="5">
        <f>P_A_R[[#This Row],[11+]]-P_A_R[[#This Row],[12+]]</f>
        <v>4.1279999999999983E-2</v>
      </c>
      <c r="BH135" s="5">
        <f>P_A_R[[#This Row],[12+]]-P_A_R[[#This Row],[13+]]</f>
        <v>4.4679999999999942E-2</v>
      </c>
      <c r="BI135" s="5">
        <f>P_A_R[[#This Row],[13+]]-P_A_R[[#This Row],[14+]]</f>
        <v>5.1320000000000032E-2</v>
      </c>
      <c r="BJ135" s="5">
        <f>P_A_R[[#This Row],[14+]]-P_A_R[[#This Row],[15+]]</f>
        <v>4.9900000000000055E-2</v>
      </c>
      <c r="BK135" s="5">
        <f>P_A_R[[#This Row],[15+]]-P_A_R[[#This Row],[16+]]</f>
        <v>5.1289999999999947E-2</v>
      </c>
      <c r="BL135" s="5">
        <f>P_A_R[[#This Row],[16+]]-P_A_R[[#This Row],[17+]]</f>
        <v>5.1820000000000033E-2</v>
      </c>
      <c r="BM135" s="5">
        <f>P_A_R[[#This Row],[17+]]-P_A_R[[#This Row],[18+]]</f>
        <v>5.5409999999999959E-2</v>
      </c>
      <c r="BN135" s="5">
        <f>P_A_R[[#This Row],[18+]]-P_A_R[[#This Row],[19+]]</f>
        <v>5.0170000000000048E-2</v>
      </c>
      <c r="BO135" s="5">
        <f>P_A_R[[#This Row],[19+]]-P_A_R[[#This Row],[20+]]</f>
        <v>4.8119999999999996E-2</v>
      </c>
      <c r="BP135" s="5">
        <f>P_A_R[[#This Row],[20+]]-P_A_R[[#This Row],[21+]]</f>
        <v>4.5399999999999996E-2</v>
      </c>
      <c r="BQ135" s="5">
        <f>P_A_R[[#This Row],[21+]]-P_A_R[[#This Row],[22+]]</f>
        <v>4.519999999999999E-2</v>
      </c>
      <c r="BR135" s="5">
        <f>P_A_R[[#This Row],[22+]]-P_A_R[[#This Row],[23+]]</f>
        <v>3.8099999999999995E-2</v>
      </c>
      <c r="BS135" s="5">
        <f>P_A_R[[#This Row],[23+]]-P_A_R[[#This Row],[24+]]</f>
        <v>3.4120000000000011E-2</v>
      </c>
      <c r="BT135" s="5">
        <f>P_A_R[[#This Row],[24+]]-P_A_R[[#This Row],[25+]]</f>
        <v>3.0039999999999983E-2</v>
      </c>
      <c r="BU135" s="5">
        <f>P_A_R[[#This Row],[25+]]-P_A_R[[#This Row],[26+]]</f>
        <v>2.6010000000000005E-2</v>
      </c>
      <c r="BV135" s="5">
        <f>P_A_R[[#This Row],[26+]]-P_A_R[[#This Row],[27+]]</f>
        <v>2.3699999999999999E-2</v>
      </c>
      <c r="BW135" s="5">
        <f>P_A_R[[#This Row],[27+]]-P_A_R[[#This Row],[28+]]</f>
        <v>1.8270000000000008E-2</v>
      </c>
      <c r="BX135" s="5">
        <f>P_A_R[[#This Row],[28+]]-P_A_R[[#This Row],[29+]]</f>
        <v>1.5019999999999992E-2</v>
      </c>
      <c r="BY135" s="5">
        <f>P_A_R[[#This Row],[29+]]-P_A_R[[#This Row],[30+]]</f>
        <v>1.2140000000000005E-2</v>
      </c>
      <c r="BZ135" s="5">
        <f>P_A_R[[#This Row],[30+]]-P_A_R[[#This Row],[31+]]</f>
        <v>1.0289999999999997E-2</v>
      </c>
      <c r="CA135" s="5">
        <f>P_A_R[[#This Row],[31+]]-P_A_R[[#This Row],[32+]]</f>
        <v>7.3900000000000007E-3</v>
      </c>
      <c r="CB135" s="5">
        <f>P_A_R[[#This Row],[32+]]-P_A_R[[#This Row],[33+]]</f>
        <v>5.680000000000001E-3</v>
      </c>
      <c r="CC135" s="5">
        <f>P_A_R[[#This Row],[33+]]-P_A_R[[#This Row],[34+]]</f>
        <v>4.2799999999999991E-3</v>
      </c>
      <c r="CD135" s="5">
        <f>P_A_R[[#This Row],[34+]]-P_A_R[[#This Row],[35+]]</f>
        <v>3.3800000000000002E-3</v>
      </c>
      <c r="CE135" s="5">
        <f>P_A_R[[#This Row],[35+]]-P_A_R[[#This Row],[36+]]</f>
        <v>2.2599999999999999E-3</v>
      </c>
      <c r="CF135" s="5">
        <f>P_A_R[[#This Row],[36+]]-P_A_R[[#This Row],[37+]]</f>
        <v>1.6100000000000003E-3</v>
      </c>
      <c r="CG135" s="5">
        <f>P_A_R[[#This Row],[37+]]-P_A_R[[#This Row],[38+]]</f>
        <v>1.14E-3</v>
      </c>
      <c r="CH135" s="5">
        <f>P_A_R[[#This Row],[38+]]-P_A_R[[#This Row],[39+]]</f>
        <v>8.4000000000000003E-4</v>
      </c>
      <c r="CI135" s="5">
        <f>P_A_R[[#This Row],[39+]]-P_A_R[[#This Row],[40+]]</f>
        <v>5.1999999999999995E-4</v>
      </c>
      <c r="CJ135" s="5">
        <f>P_A_R[[#This Row],[40+]]-P_A_R[[#This Row],[41+]]</f>
        <v>3.5000000000000005E-4</v>
      </c>
      <c r="CK135" s="5">
        <f>P_A_R[[#This Row],[41+]]-P_A_R[[#This Row],[42+]]</f>
        <v>2.3000000000000001E-4</v>
      </c>
      <c r="CL135" s="5">
        <f>P_A_R[[#This Row],[42+]]-P_A_R[[#This Row],[43+]]</f>
        <v>1.5999999999999999E-4</v>
      </c>
      <c r="CM135" s="5">
        <f>P_A_R[[#This Row],[43+]]-P_A_R[[#This Row],[44+]]</f>
        <v>9.0000000000000019E-5</v>
      </c>
      <c r="CN135" s="5">
        <f>P_A_R[[#This Row],[44+]]-P_A_R[[#This Row],[45+]]</f>
        <v>5.9999999999999981E-5</v>
      </c>
      <c r="CO135" s="5">
        <f>P_A_R[[#This Row],[45+]]-P_A_R[[#This Row],[46+]]</f>
        <v>3.0000000000000004E-5</v>
      </c>
      <c r="CP135" s="5">
        <f>P_A_R[[#This Row],[46+]]-P_A_R[[#This Row],[47+]]</f>
        <v>5.0000000000000002E-5</v>
      </c>
      <c r="CQ135" s="5">
        <f>P_A_R[[#This Row],[47+]]-P_A_R[[#This Row],[48+]]</f>
        <v>0</v>
      </c>
      <c r="CR135" s="5">
        <f>P_A_R[[#This Row],[48+]]-P_A_R[[#This Row],[49+]]</f>
        <v>0</v>
      </c>
      <c r="CS135" s="5">
        <f>P_A_R[[#This Row],[49+]]-P_A_R[[#This Row],[50+]]</f>
        <v>0</v>
      </c>
      <c r="CT135" s="5">
        <f>P_A_R[[#This Row],[50+]]-P_A_R[[#This Row],[51+]]</f>
        <v>0</v>
      </c>
      <c r="CU135" s="5">
        <f>P_A_R[[#This Row],[51+]]-P_A_R[[#This Row],[52+]]</f>
        <v>0</v>
      </c>
      <c r="CV135" s="5">
        <f>P_A_R[[#This Row],[52+]]-P_A_R[[#This Row],[53+]]</f>
        <v>0</v>
      </c>
      <c r="CW135" s="5">
        <f>P_A_R[[#This Row],[53+]]-P_A_R[[#This Row],[54+]]</f>
        <v>0</v>
      </c>
      <c r="CX135" s="5">
        <f>P_A_R[[#This Row],[54+]]-P_A_R[[#This Row],[55+]]</f>
        <v>0</v>
      </c>
      <c r="CY135" s="5">
        <f>P_A_R[[#This Row],[55+]]-P_A_R[[#This Row],[56+]]</f>
        <v>0</v>
      </c>
      <c r="CZ135" s="5">
        <f>P_A_R[[#This Row],[56+]]-P_A_R[[#This Row],[57+]]</f>
        <v>0</v>
      </c>
      <c r="DA135" s="5">
        <f>P_A_R[[#This Row],[57+]]-P_A_R[[#This Row],[58+]]</f>
        <v>0</v>
      </c>
      <c r="DB135" s="5">
        <f>P_A_R[[#This Row],[58+]]-P_A_R[[#This Row],[59+]]</f>
        <v>0</v>
      </c>
    </row>
    <row r="136" spans="1:106" x14ac:dyDescent="0.25">
      <c r="A136" s="10">
        <v>22400722</v>
      </c>
      <c r="B136" s="13" t="s">
        <v>79</v>
      </c>
      <c r="C136" s="13" t="s">
        <v>96</v>
      </c>
      <c r="D136" s="11">
        <v>0.8125</v>
      </c>
      <c r="E136" s="9" t="str">
        <f>HYPERLINK("https://www.nba.com/stats/player/1630558/boxscores-traditional", "Davion Mitchell")</f>
        <v>Davion Mitchell</v>
      </c>
      <c r="F136">
        <v>14</v>
      </c>
      <c r="G136" s="4">
        <v>4.6899999999999995</v>
      </c>
      <c r="H136" s="3">
        <v>0.80234000000000005</v>
      </c>
      <c r="I136" s="3">
        <v>0.73890999999999996</v>
      </c>
      <c r="J136" s="3">
        <v>0.66639999999999999</v>
      </c>
      <c r="K136" s="3">
        <v>0.58316999999999997</v>
      </c>
      <c r="L136" s="3">
        <v>0.5</v>
      </c>
      <c r="M136" s="3">
        <v>0.41682999999999998</v>
      </c>
      <c r="N136" s="3">
        <v>0.33360000000000001</v>
      </c>
      <c r="O136" s="3">
        <v>0.26108999999999999</v>
      </c>
      <c r="P136" s="3">
        <v>0.19766</v>
      </c>
      <c r="Q136" s="3">
        <v>0.14230999999999999</v>
      </c>
      <c r="R136" s="3">
        <v>0.10027</v>
      </c>
      <c r="S136" s="3">
        <v>6.8110000000000004E-2</v>
      </c>
      <c r="T136" s="3">
        <v>4.3630000000000002E-2</v>
      </c>
      <c r="U136" s="3">
        <v>2.743E-2</v>
      </c>
      <c r="V136" s="3">
        <v>1.6590000000000001E-2</v>
      </c>
      <c r="W136" s="3">
        <v>9.3900000000000008E-3</v>
      </c>
      <c r="X136" s="3">
        <v>5.2300000000000003E-3</v>
      </c>
      <c r="Y136" s="3">
        <v>2.8E-3</v>
      </c>
      <c r="Z136" s="3">
        <v>1.39E-3</v>
      </c>
      <c r="AA136" s="3">
        <v>6.8999999999999997E-4</v>
      </c>
      <c r="AB136" s="3">
        <v>3.2000000000000003E-4</v>
      </c>
      <c r="AC136" s="3">
        <v>1.4999999999999999E-4</v>
      </c>
      <c r="AD136" s="3">
        <v>6.0000000000000002E-5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5">
        <f>P_A_R[[#This Row],[10+]]-P_A_R[[#This Row],[11+]]</f>
        <v>6.3430000000000097E-2</v>
      </c>
      <c r="BG136" s="5">
        <f>P_A_R[[#This Row],[11+]]-P_A_R[[#This Row],[12+]]</f>
        <v>7.2509999999999963E-2</v>
      </c>
      <c r="BH136" s="5">
        <f>P_A_R[[#This Row],[12+]]-P_A_R[[#This Row],[13+]]</f>
        <v>8.3230000000000026E-2</v>
      </c>
      <c r="BI136" s="5">
        <f>P_A_R[[#This Row],[13+]]-P_A_R[[#This Row],[14+]]</f>
        <v>8.3169999999999966E-2</v>
      </c>
      <c r="BJ136" s="5">
        <f>P_A_R[[#This Row],[14+]]-P_A_R[[#This Row],[15+]]</f>
        <v>8.3170000000000022E-2</v>
      </c>
      <c r="BK136" s="5">
        <f>P_A_R[[#This Row],[15+]]-P_A_R[[#This Row],[16+]]</f>
        <v>8.3229999999999971E-2</v>
      </c>
      <c r="BL136" s="5">
        <f>P_A_R[[#This Row],[16+]]-P_A_R[[#This Row],[17+]]</f>
        <v>7.2510000000000019E-2</v>
      </c>
      <c r="BM136" s="5">
        <f>P_A_R[[#This Row],[17+]]-P_A_R[[#This Row],[18+]]</f>
        <v>6.3429999999999986E-2</v>
      </c>
      <c r="BN136" s="5">
        <f>P_A_R[[#This Row],[18+]]-P_A_R[[#This Row],[19+]]</f>
        <v>5.535000000000001E-2</v>
      </c>
      <c r="BO136" s="5">
        <f>P_A_R[[#This Row],[19+]]-P_A_R[[#This Row],[20+]]</f>
        <v>4.2039999999999994E-2</v>
      </c>
      <c r="BP136" s="5">
        <f>P_A_R[[#This Row],[20+]]-P_A_R[[#This Row],[21+]]</f>
        <v>3.2159999999999994E-2</v>
      </c>
      <c r="BQ136" s="5">
        <f>P_A_R[[#This Row],[21+]]-P_A_R[[#This Row],[22+]]</f>
        <v>2.4480000000000002E-2</v>
      </c>
      <c r="BR136" s="5">
        <f>P_A_R[[#This Row],[22+]]-P_A_R[[#This Row],[23+]]</f>
        <v>1.6200000000000003E-2</v>
      </c>
      <c r="BS136" s="5">
        <f>P_A_R[[#This Row],[23+]]-P_A_R[[#This Row],[24+]]</f>
        <v>1.0839999999999999E-2</v>
      </c>
      <c r="BT136" s="5">
        <f>P_A_R[[#This Row],[24+]]-P_A_R[[#This Row],[25+]]</f>
        <v>7.1999999999999998E-3</v>
      </c>
      <c r="BU136" s="5">
        <f>P_A_R[[#This Row],[25+]]-P_A_R[[#This Row],[26+]]</f>
        <v>4.1600000000000005E-3</v>
      </c>
      <c r="BV136" s="5">
        <f>P_A_R[[#This Row],[26+]]-P_A_R[[#This Row],[27+]]</f>
        <v>2.4300000000000003E-3</v>
      </c>
      <c r="BW136" s="5">
        <f>P_A_R[[#This Row],[27+]]-P_A_R[[#This Row],[28+]]</f>
        <v>1.41E-3</v>
      </c>
      <c r="BX136" s="5">
        <f>P_A_R[[#This Row],[28+]]-P_A_R[[#This Row],[29+]]</f>
        <v>6.9999999999999999E-4</v>
      </c>
      <c r="BY136" s="5">
        <f>P_A_R[[#This Row],[29+]]-P_A_R[[#This Row],[30+]]</f>
        <v>3.6999999999999994E-4</v>
      </c>
      <c r="BZ136" s="5">
        <f>P_A_R[[#This Row],[30+]]-P_A_R[[#This Row],[31+]]</f>
        <v>1.7000000000000004E-4</v>
      </c>
      <c r="CA136" s="5">
        <f>P_A_R[[#This Row],[31+]]-P_A_R[[#This Row],[32+]]</f>
        <v>8.9999999999999992E-5</v>
      </c>
      <c r="CB136" s="5">
        <f>P_A_R[[#This Row],[32+]]-P_A_R[[#This Row],[33+]]</f>
        <v>6.0000000000000002E-5</v>
      </c>
      <c r="CC136" s="5">
        <f>P_A_R[[#This Row],[33+]]-P_A_R[[#This Row],[34+]]</f>
        <v>0</v>
      </c>
      <c r="CD136" s="5">
        <f>P_A_R[[#This Row],[34+]]-P_A_R[[#This Row],[35+]]</f>
        <v>0</v>
      </c>
      <c r="CE136" s="5">
        <f>P_A_R[[#This Row],[35+]]-P_A_R[[#This Row],[36+]]</f>
        <v>0</v>
      </c>
      <c r="CF136" s="5">
        <f>P_A_R[[#This Row],[36+]]-P_A_R[[#This Row],[37+]]</f>
        <v>0</v>
      </c>
      <c r="CG136" s="5">
        <f>P_A_R[[#This Row],[37+]]-P_A_R[[#This Row],[38+]]</f>
        <v>0</v>
      </c>
      <c r="CH136" s="5">
        <f>P_A_R[[#This Row],[38+]]-P_A_R[[#This Row],[39+]]</f>
        <v>0</v>
      </c>
      <c r="CI136" s="5">
        <f>P_A_R[[#This Row],[39+]]-P_A_R[[#This Row],[40+]]</f>
        <v>0</v>
      </c>
      <c r="CJ136" s="5">
        <f>P_A_R[[#This Row],[40+]]-P_A_R[[#This Row],[41+]]</f>
        <v>0</v>
      </c>
      <c r="CK136" s="5">
        <f>P_A_R[[#This Row],[41+]]-P_A_R[[#This Row],[42+]]</f>
        <v>0</v>
      </c>
      <c r="CL136" s="5">
        <f>P_A_R[[#This Row],[42+]]-P_A_R[[#This Row],[43+]]</f>
        <v>0</v>
      </c>
      <c r="CM136" s="5">
        <f>P_A_R[[#This Row],[43+]]-P_A_R[[#This Row],[44+]]</f>
        <v>0</v>
      </c>
      <c r="CN136" s="5">
        <f>P_A_R[[#This Row],[44+]]-P_A_R[[#This Row],[45+]]</f>
        <v>0</v>
      </c>
      <c r="CO136" s="5">
        <f>P_A_R[[#This Row],[45+]]-P_A_R[[#This Row],[46+]]</f>
        <v>0</v>
      </c>
      <c r="CP136" s="5">
        <f>P_A_R[[#This Row],[46+]]-P_A_R[[#This Row],[47+]]</f>
        <v>0</v>
      </c>
      <c r="CQ136" s="5">
        <f>P_A_R[[#This Row],[47+]]-P_A_R[[#This Row],[48+]]</f>
        <v>0</v>
      </c>
      <c r="CR136" s="5">
        <f>P_A_R[[#This Row],[48+]]-P_A_R[[#This Row],[49+]]</f>
        <v>0</v>
      </c>
      <c r="CS136" s="5">
        <f>P_A_R[[#This Row],[49+]]-P_A_R[[#This Row],[50+]]</f>
        <v>0</v>
      </c>
      <c r="CT136" s="5">
        <f>P_A_R[[#This Row],[50+]]-P_A_R[[#This Row],[51+]]</f>
        <v>0</v>
      </c>
      <c r="CU136" s="5">
        <f>P_A_R[[#This Row],[51+]]-P_A_R[[#This Row],[52+]]</f>
        <v>0</v>
      </c>
      <c r="CV136" s="5">
        <f>P_A_R[[#This Row],[52+]]-P_A_R[[#This Row],[53+]]</f>
        <v>0</v>
      </c>
      <c r="CW136" s="5">
        <f>P_A_R[[#This Row],[53+]]-P_A_R[[#This Row],[54+]]</f>
        <v>0</v>
      </c>
      <c r="CX136" s="5">
        <f>P_A_R[[#This Row],[54+]]-P_A_R[[#This Row],[55+]]</f>
        <v>0</v>
      </c>
      <c r="CY136" s="5">
        <f>P_A_R[[#This Row],[55+]]-P_A_R[[#This Row],[56+]]</f>
        <v>0</v>
      </c>
      <c r="CZ136" s="5">
        <f>P_A_R[[#This Row],[56+]]-P_A_R[[#This Row],[57+]]</f>
        <v>0</v>
      </c>
      <c r="DA136" s="5">
        <f>P_A_R[[#This Row],[57+]]-P_A_R[[#This Row],[58+]]</f>
        <v>0</v>
      </c>
      <c r="DB136" s="5">
        <f>P_A_R[[#This Row],[58+]]-P_A_R[[#This Row],[59+]]</f>
        <v>0</v>
      </c>
    </row>
    <row r="137" spans="1:106" x14ac:dyDescent="0.25">
      <c r="A137" s="10">
        <v>22400722</v>
      </c>
      <c r="B137" s="13" t="s">
        <v>79</v>
      </c>
      <c r="C137" s="13" t="s">
        <v>96</v>
      </c>
      <c r="D137" s="11">
        <v>0.8125</v>
      </c>
      <c r="E137" s="9" t="str">
        <f>HYPERLINK("https://www.nba.com/stats/player/1642266/boxscores-traditional", "Ja'Kobe Walter")</f>
        <v>Ja'Kobe Walter</v>
      </c>
      <c r="F137">
        <v>13.8</v>
      </c>
      <c r="G137" s="4">
        <v>4.5780000000000003</v>
      </c>
      <c r="H137" s="3">
        <v>0.79673000000000005</v>
      </c>
      <c r="I137" s="3">
        <v>0.72907</v>
      </c>
      <c r="J137" s="3">
        <v>0.65173000000000003</v>
      </c>
      <c r="K137" s="3">
        <v>0.56749000000000005</v>
      </c>
      <c r="L137" s="3">
        <v>0.48404999999999998</v>
      </c>
      <c r="M137" s="3">
        <v>0.39743000000000001</v>
      </c>
      <c r="N137" s="3">
        <v>0.31561</v>
      </c>
      <c r="O137" s="3">
        <v>0.24196000000000001</v>
      </c>
      <c r="P137" s="3">
        <v>0.17879</v>
      </c>
      <c r="Q137" s="3">
        <v>0.12714</v>
      </c>
      <c r="R137" s="3">
        <v>8.8510000000000005E-2</v>
      </c>
      <c r="S137" s="3">
        <v>5.8209999999999998E-2</v>
      </c>
      <c r="T137" s="3">
        <v>3.6729999999999999E-2</v>
      </c>
      <c r="U137" s="3">
        <v>2.222E-2</v>
      </c>
      <c r="V137" s="3">
        <v>1.2869999999999999E-2</v>
      </c>
      <c r="W137" s="3">
        <v>7.1399999999999996E-3</v>
      </c>
      <c r="X137" s="3">
        <v>3.9100000000000003E-3</v>
      </c>
      <c r="Y137" s="3">
        <v>1.99E-3</v>
      </c>
      <c r="Z137" s="3">
        <v>9.7000000000000005E-4</v>
      </c>
      <c r="AA137" s="3">
        <v>4.4999999999999999E-4</v>
      </c>
      <c r="AB137" s="3">
        <v>2.0000000000000001E-4</v>
      </c>
      <c r="AC137" s="3">
        <v>8.0000000000000007E-5</v>
      </c>
      <c r="AD137" s="3">
        <v>3.0000000000000001E-5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5">
        <f>P_A_R[[#This Row],[10+]]-P_A_R[[#This Row],[11+]]</f>
        <v>6.7660000000000053E-2</v>
      </c>
      <c r="BG137" s="5">
        <f>P_A_R[[#This Row],[11+]]-P_A_R[[#This Row],[12+]]</f>
        <v>7.7339999999999964E-2</v>
      </c>
      <c r="BH137" s="5">
        <f>P_A_R[[#This Row],[12+]]-P_A_R[[#This Row],[13+]]</f>
        <v>8.4239999999999982E-2</v>
      </c>
      <c r="BI137" s="5">
        <f>P_A_R[[#This Row],[13+]]-P_A_R[[#This Row],[14+]]</f>
        <v>8.344000000000007E-2</v>
      </c>
      <c r="BJ137" s="5">
        <f>P_A_R[[#This Row],[14+]]-P_A_R[[#This Row],[15+]]</f>
        <v>8.6619999999999975E-2</v>
      </c>
      <c r="BK137" s="5">
        <f>P_A_R[[#This Row],[15+]]-P_A_R[[#This Row],[16+]]</f>
        <v>8.1820000000000004E-2</v>
      </c>
      <c r="BL137" s="5">
        <f>P_A_R[[#This Row],[16+]]-P_A_R[[#This Row],[17+]]</f>
        <v>7.3649999999999993E-2</v>
      </c>
      <c r="BM137" s="5">
        <f>P_A_R[[#This Row],[17+]]-P_A_R[[#This Row],[18+]]</f>
        <v>6.3170000000000004E-2</v>
      </c>
      <c r="BN137" s="5">
        <f>P_A_R[[#This Row],[18+]]-P_A_R[[#This Row],[19+]]</f>
        <v>5.1650000000000001E-2</v>
      </c>
      <c r="BO137" s="5">
        <f>P_A_R[[#This Row],[19+]]-P_A_R[[#This Row],[20+]]</f>
        <v>3.8629999999999998E-2</v>
      </c>
      <c r="BP137" s="5">
        <f>P_A_R[[#This Row],[20+]]-P_A_R[[#This Row],[21+]]</f>
        <v>3.0300000000000007E-2</v>
      </c>
      <c r="BQ137" s="5">
        <f>P_A_R[[#This Row],[21+]]-P_A_R[[#This Row],[22+]]</f>
        <v>2.1479999999999999E-2</v>
      </c>
      <c r="BR137" s="5">
        <f>P_A_R[[#This Row],[22+]]-P_A_R[[#This Row],[23+]]</f>
        <v>1.4509999999999999E-2</v>
      </c>
      <c r="BS137" s="5">
        <f>P_A_R[[#This Row],[23+]]-P_A_R[[#This Row],[24+]]</f>
        <v>9.3500000000000007E-3</v>
      </c>
      <c r="BT137" s="5">
        <f>P_A_R[[#This Row],[24+]]-P_A_R[[#This Row],[25+]]</f>
        <v>5.7299999999999999E-3</v>
      </c>
      <c r="BU137" s="5">
        <f>P_A_R[[#This Row],[25+]]-P_A_R[[#This Row],[26+]]</f>
        <v>3.2299999999999994E-3</v>
      </c>
      <c r="BV137" s="5">
        <f>P_A_R[[#This Row],[26+]]-P_A_R[[#This Row],[27+]]</f>
        <v>1.9200000000000003E-3</v>
      </c>
      <c r="BW137" s="5">
        <f>P_A_R[[#This Row],[27+]]-P_A_R[[#This Row],[28+]]</f>
        <v>1.0200000000000001E-3</v>
      </c>
      <c r="BX137" s="5">
        <f>P_A_R[[#This Row],[28+]]-P_A_R[[#This Row],[29+]]</f>
        <v>5.2000000000000006E-4</v>
      </c>
      <c r="BY137" s="5">
        <f>P_A_R[[#This Row],[29+]]-P_A_R[[#This Row],[30+]]</f>
        <v>2.5000000000000001E-4</v>
      </c>
      <c r="BZ137" s="5">
        <f>P_A_R[[#This Row],[30+]]-P_A_R[[#This Row],[31+]]</f>
        <v>1.2E-4</v>
      </c>
      <c r="CA137" s="5">
        <f>P_A_R[[#This Row],[31+]]-P_A_R[[#This Row],[32+]]</f>
        <v>5.0000000000000009E-5</v>
      </c>
      <c r="CB137" s="5">
        <f>P_A_R[[#This Row],[32+]]-P_A_R[[#This Row],[33+]]</f>
        <v>3.0000000000000001E-5</v>
      </c>
      <c r="CC137" s="5">
        <f>P_A_R[[#This Row],[33+]]-P_A_R[[#This Row],[34+]]</f>
        <v>0</v>
      </c>
      <c r="CD137" s="5">
        <f>P_A_R[[#This Row],[34+]]-P_A_R[[#This Row],[35+]]</f>
        <v>0</v>
      </c>
      <c r="CE137" s="5">
        <f>P_A_R[[#This Row],[35+]]-P_A_R[[#This Row],[36+]]</f>
        <v>0</v>
      </c>
      <c r="CF137" s="5">
        <f>P_A_R[[#This Row],[36+]]-P_A_R[[#This Row],[37+]]</f>
        <v>0</v>
      </c>
      <c r="CG137" s="5">
        <f>P_A_R[[#This Row],[37+]]-P_A_R[[#This Row],[38+]]</f>
        <v>0</v>
      </c>
      <c r="CH137" s="5">
        <f>P_A_R[[#This Row],[38+]]-P_A_R[[#This Row],[39+]]</f>
        <v>0</v>
      </c>
      <c r="CI137" s="5">
        <f>P_A_R[[#This Row],[39+]]-P_A_R[[#This Row],[40+]]</f>
        <v>0</v>
      </c>
      <c r="CJ137" s="5">
        <f>P_A_R[[#This Row],[40+]]-P_A_R[[#This Row],[41+]]</f>
        <v>0</v>
      </c>
      <c r="CK137" s="5">
        <f>P_A_R[[#This Row],[41+]]-P_A_R[[#This Row],[42+]]</f>
        <v>0</v>
      </c>
      <c r="CL137" s="5">
        <f>P_A_R[[#This Row],[42+]]-P_A_R[[#This Row],[43+]]</f>
        <v>0</v>
      </c>
      <c r="CM137" s="5">
        <f>P_A_R[[#This Row],[43+]]-P_A_R[[#This Row],[44+]]</f>
        <v>0</v>
      </c>
      <c r="CN137" s="5">
        <f>P_A_R[[#This Row],[44+]]-P_A_R[[#This Row],[45+]]</f>
        <v>0</v>
      </c>
      <c r="CO137" s="5">
        <f>P_A_R[[#This Row],[45+]]-P_A_R[[#This Row],[46+]]</f>
        <v>0</v>
      </c>
      <c r="CP137" s="5">
        <f>P_A_R[[#This Row],[46+]]-P_A_R[[#This Row],[47+]]</f>
        <v>0</v>
      </c>
      <c r="CQ137" s="5">
        <f>P_A_R[[#This Row],[47+]]-P_A_R[[#This Row],[48+]]</f>
        <v>0</v>
      </c>
      <c r="CR137" s="5">
        <f>P_A_R[[#This Row],[48+]]-P_A_R[[#This Row],[49+]]</f>
        <v>0</v>
      </c>
      <c r="CS137" s="5">
        <f>P_A_R[[#This Row],[49+]]-P_A_R[[#This Row],[50+]]</f>
        <v>0</v>
      </c>
      <c r="CT137" s="5">
        <f>P_A_R[[#This Row],[50+]]-P_A_R[[#This Row],[51+]]</f>
        <v>0</v>
      </c>
      <c r="CU137" s="5">
        <f>P_A_R[[#This Row],[51+]]-P_A_R[[#This Row],[52+]]</f>
        <v>0</v>
      </c>
      <c r="CV137" s="5">
        <f>P_A_R[[#This Row],[52+]]-P_A_R[[#This Row],[53+]]</f>
        <v>0</v>
      </c>
      <c r="CW137" s="5">
        <f>P_A_R[[#This Row],[53+]]-P_A_R[[#This Row],[54+]]</f>
        <v>0</v>
      </c>
      <c r="CX137" s="5">
        <f>P_A_R[[#This Row],[54+]]-P_A_R[[#This Row],[55+]]</f>
        <v>0</v>
      </c>
      <c r="CY137" s="5">
        <f>P_A_R[[#This Row],[55+]]-P_A_R[[#This Row],[56+]]</f>
        <v>0</v>
      </c>
      <c r="CZ137" s="5">
        <f>P_A_R[[#This Row],[56+]]-P_A_R[[#This Row],[57+]]</f>
        <v>0</v>
      </c>
      <c r="DA137" s="5">
        <f>P_A_R[[#This Row],[57+]]-P_A_R[[#This Row],[58+]]</f>
        <v>0</v>
      </c>
      <c r="DB137" s="5">
        <f>P_A_R[[#This Row],[58+]]-P_A_R[[#This Row],[59+]]</f>
        <v>0</v>
      </c>
    </row>
    <row r="138" spans="1:106" x14ac:dyDescent="0.25">
      <c r="A138" s="10">
        <v>22400722</v>
      </c>
      <c r="B138" s="13" t="s">
        <v>79</v>
      </c>
      <c r="C138" s="13" t="s">
        <v>96</v>
      </c>
      <c r="D138" s="11">
        <v>0.8125</v>
      </c>
      <c r="E138" s="9" t="str">
        <f>HYPERLINK("https://www.nba.com/stats/player/1630534/boxscores-traditional", "Ochai Agbaji")</f>
        <v>Ochai Agbaji</v>
      </c>
      <c r="F138">
        <v>13.6</v>
      </c>
      <c r="G138" s="4">
        <v>4.5869999999999997</v>
      </c>
      <c r="H138" s="3">
        <v>0.7823</v>
      </c>
      <c r="I138" s="3">
        <v>0.71565999999999996</v>
      </c>
      <c r="J138" s="3">
        <v>0.63683000000000001</v>
      </c>
      <c r="K138" s="3">
        <v>0.55171999999999999</v>
      </c>
      <c r="L138" s="3">
        <v>0.46414</v>
      </c>
      <c r="M138" s="3">
        <v>0.37828000000000001</v>
      </c>
      <c r="N138" s="3">
        <v>0.30153000000000002</v>
      </c>
      <c r="O138" s="3">
        <v>0.22964999999999999</v>
      </c>
      <c r="P138" s="3">
        <v>0.16853000000000001</v>
      </c>
      <c r="Q138" s="3">
        <v>0.11899999999999999</v>
      </c>
      <c r="R138" s="3">
        <v>8.0759999999999998E-2</v>
      </c>
      <c r="S138" s="3">
        <v>5.3699999999999998E-2</v>
      </c>
      <c r="T138" s="3">
        <v>3.3619999999999997E-2</v>
      </c>
      <c r="U138" s="3">
        <v>2.018E-2</v>
      </c>
      <c r="V138" s="3">
        <v>1.1599999999999999E-2</v>
      </c>
      <c r="W138" s="3">
        <v>6.3899999999999998E-3</v>
      </c>
      <c r="X138" s="3">
        <v>3.47E-3</v>
      </c>
      <c r="Y138" s="3">
        <v>1.75E-3</v>
      </c>
      <c r="Z138" s="3">
        <v>8.4000000000000003E-4</v>
      </c>
      <c r="AA138" s="3">
        <v>3.8999999999999999E-4</v>
      </c>
      <c r="AB138" s="3">
        <v>1.7000000000000001E-4</v>
      </c>
      <c r="AC138" s="3">
        <v>8.0000000000000007E-5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5">
        <f>P_A_R[[#This Row],[10+]]-P_A_R[[#This Row],[11+]]</f>
        <v>6.6640000000000033E-2</v>
      </c>
      <c r="BG138" s="5">
        <f>P_A_R[[#This Row],[11+]]-P_A_R[[#This Row],[12+]]</f>
        <v>7.8829999999999956E-2</v>
      </c>
      <c r="BH138" s="5">
        <f>P_A_R[[#This Row],[12+]]-P_A_R[[#This Row],[13+]]</f>
        <v>8.5110000000000019E-2</v>
      </c>
      <c r="BI138" s="5">
        <f>P_A_R[[#This Row],[13+]]-P_A_R[[#This Row],[14+]]</f>
        <v>8.7579999999999991E-2</v>
      </c>
      <c r="BJ138" s="5">
        <f>P_A_R[[#This Row],[14+]]-P_A_R[[#This Row],[15+]]</f>
        <v>8.5859999999999992E-2</v>
      </c>
      <c r="BK138" s="5">
        <f>P_A_R[[#This Row],[15+]]-P_A_R[[#This Row],[16+]]</f>
        <v>7.6749999999999985E-2</v>
      </c>
      <c r="BL138" s="5">
        <f>P_A_R[[#This Row],[16+]]-P_A_R[[#This Row],[17+]]</f>
        <v>7.1880000000000027E-2</v>
      </c>
      <c r="BM138" s="5">
        <f>P_A_R[[#This Row],[17+]]-P_A_R[[#This Row],[18+]]</f>
        <v>6.111999999999998E-2</v>
      </c>
      <c r="BN138" s="5">
        <f>P_A_R[[#This Row],[18+]]-P_A_R[[#This Row],[19+]]</f>
        <v>4.9530000000000018E-2</v>
      </c>
      <c r="BO138" s="5">
        <f>P_A_R[[#This Row],[19+]]-P_A_R[[#This Row],[20+]]</f>
        <v>3.8239999999999996E-2</v>
      </c>
      <c r="BP138" s="5">
        <f>P_A_R[[#This Row],[20+]]-P_A_R[[#This Row],[21+]]</f>
        <v>2.7060000000000001E-2</v>
      </c>
      <c r="BQ138" s="5">
        <f>P_A_R[[#This Row],[21+]]-P_A_R[[#This Row],[22+]]</f>
        <v>2.0080000000000001E-2</v>
      </c>
      <c r="BR138" s="5">
        <f>P_A_R[[#This Row],[22+]]-P_A_R[[#This Row],[23+]]</f>
        <v>1.3439999999999997E-2</v>
      </c>
      <c r="BS138" s="5">
        <f>P_A_R[[#This Row],[23+]]-P_A_R[[#This Row],[24+]]</f>
        <v>8.5800000000000008E-3</v>
      </c>
      <c r="BT138" s="5">
        <f>P_A_R[[#This Row],[24+]]-P_A_R[[#This Row],[25+]]</f>
        <v>5.2099999999999994E-3</v>
      </c>
      <c r="BU138" s="5">
        <f>P_A_R[[#This Row],[25+]]-P_A_R[[#This Row],[26+]]</f>
        <v>2.9199999999999999E-3</v>
      </c>
      <c r="BV138" s="5">
        <f>P_A_R[[#This Row],[26+]]-P_A_R[[#This Row],[27+]]</f>
        <v>1.72E-3</v>
      </c>
      <c r="BW138" s="5">
        <f>P_A_R[[#This Row],[27+]]-P_A_R[[#This Row],[28+]]</f>
        <v>9.1E-4</v>
      </c>
      <c r="BX138" s="5">
        <f>P_A_R[[#This Row],[28+]]-P_A_R[[#This Row],[29+]]</f>
        <v>4.5000000000000004E-4</v>
      </c>
      <c r="BY138" s="5">
        <f>P_A_R[[#This Row],[29+]]-P_A_R[[#This Row],[30+]]</f>
        <v>2.1999999999999998E-4</v>
      </c>
      <c r="BZ138" s="5">
        <f>P_A_R[[#This Row],[30+]]-P_A_R[[#This Row],[31+]]</f>
        <v>9.0000000000000006E-5</v>
      </c>
      <c r="CA138" s="5">
        <f>P_A_R[[#This Row],[31+]]-P_A_R[[#This Row],[32+]]</f>
        <v>8.0000000000000007E-5</v>
      </c>
      <c r="CB138" s="5">
        <f>P_A_R[[#This Row],[32+]]-P_A_R[[#This Row],[33+]]</f>
        <v>0</v>
      </c>
      <c r="CC138" s="5">
        <f>P_A_R[[#This Row],[33+]]-P_A_R[[#This Row],[34+]]</f>
        <v>0</v>
      </c>
      <c r="CD138" s="5">
        <f>P_A_R[[#This Row],[34+]]-P_A_R[[#This Row],[35+]]</f>
        <v>0</v>
      </c>
      <c r="CE138" s="5">
        <f>P_A_R[[#This Row],[35+]]-P_A_R[[#This Row],[36+]]</f>
        <v>0</v>
      </c>
      <c r="CF138" s="5">
        <f>P_A_R[[#This Row],[36+]]-P_A_R[[#This Row],[37+]]</f>
        <v>0</v>
      </c>
      <c r="CG138" s="5">
        <f>P_A_R[[#This Row],[37+]]-P_A_R[[#This Row],[38+]]</f>
        <v>0</v>
      </c>
      <c r="CH138" s="5">
        <f>P_A_R[[#This Row],[38+]]-P_A_R[[#This Row],[39+]]</f>
        <v>0</v>
      </c>
      <c r="CI138" s="5">
        <f>P_A_R[[#This Row],[39+]]-P_A_R[[#This Row],[40+]]</f>
        <v>0</v>
      </c>
      <c r="CJ138" s="5">
        <f>P_A_R[[#This Row],[40+]]-P_A_R[[#This Row],[41+]]</f>
        <v>0</v>
      </c>
      <c r="CK138" s="5">
        <f>P_A_R[[#This Row],[41+]]-P_A_R[[#This Row],[42+]]</f>
        <v>0</v>
      </c>
      <c r="CL138" s="5">
        <f>P_A_R[[#This Row],[42+]]-P_A_R[[#This Row],[43+]]</f>
        <v>0</v>
      </c>
      <c r="CM138" s="5">
        <f>P_A_R[[#This Row],[43+]]-P_A_R[[#This Row],[44+]]</f>
        <v>0</v>
      </c>
      <c r="CN138" s="5">
        <f>P_A_R[[#This Row],[44+]]-P_A_R[[#This Row],[45+]]</f>
        <v>0</v>
      </c>
      <c r="CO138" s="5">
        <f>P_A_R[[#This Row],[45+]]-P_A_R[[#This Row],[46+]]</f>
        <v>0</v>
      </c>
      <c r="CP138" s="5">
        <f>P_A_R[[#This Row],[46+]]-P_A_R[[#This Row],[47+]]</f>
        <v>0</v>
      </c>
      <c r="CQ138" s="5">
        <f>P_A_R[[#This Row],[47+]]-P_A_R[[#This Row],[48+]]</f>
        <v>0</v>
      </c>
      <c r="CR138" s="5">
        <f>P_A_R[[#This Row],[48+]]-P_A_R[[#This Row],[49+]]</f>
        <v>0</v>
      </c>
      <c r="CS138" s="5">
        <f>P_A_R[[#This Row],[49+]]-P_A_R[[#This Row],[50+]]</f>
        <v>0</v>
      </c>
      <c r="CT138" s="5">
        <f>P_A_R[[#This Row],[50+]]-P_A_R[[#This Row],[51+]]</f>
        <v>0</v>
      </c>
      <c r="CU138" s="5">
        <f>P_A_R[[#This Row],[51+]]-P_A_R[[#This Row],[52+]]</f>
        <v>0</v>
      </c>
      <c r="CV138" s="5">
        <f>P_A_R[[#This Row],[52+]]-P_A_R[[#This Row],[53+]]</f>
        <v>0</v>
      </c>
      <c r="CW138" s="5">
        <f>P_A_R[[#This Row],[53+]]-P_A_R[[#This Row],[54+]]</f>
        <v>0</v>
      </c>
      <c r="CX138" s="5">
        <f>P_A_R[[#This Row],[54+]]-P_A_R[[#This Row],[55+]]</f>
        <v>0</v>
      </c>
      <c r="CY138" s="5">
        <f>P_A_R[[#This Row],[55+]]-P_A_R[[#This Row],[56+]]</f>
        <v>0</v>
      </c>
      <c r="CZ138" s="5">
        <f>P_A_R[[#This Row],[56+]]-P_A_R[[#This Row],[57+]]</f>
        <v>0</v>
      </c>
      <c r="DA138" s="5">
        <f>P_A_R[[#This Row],[57+]]-P_A_R[[#This Row],[58+]]</f>
        <v>0</v>
      </c>
      <c r="DB138" s="5">
        <f>P_A_R[[#This Row],[58+]]-P_A_R[[#This Row],[59+]]</f>
        <v>0</v>
      </c>
    </row>
    <row r="139" spans="1:106" x14ac:dyDescent="0.25">
      <c r="A139" s="10">
        <v>22400722</v>
      </c>
      <c r="B139" s="13" t="s">
        <v>79</v>
      </c>
      <c r="C139" s="13" t="s">
        <v>96</v>
      </c>
      <c r="D139" s="11">
        <v>0.8125</v>
      </c>
      <c r="E139" s="9" t="str">
        <f>HYPERLINK("https://www.nba.com/stats/player/1642347/boxscores-traditional", "Jamal Shead")</f>
        <v>Jamal Shead</v>
      </c>
      <c r="F139">
        <v>14.6</v>
      </c>
      <c r="G139" s="4">
        <v>7.4189999999999996</v>
      </c>
      <c r="H139" s="3">
        <v>0.73236999999999997</v>
      </c>
      <c r="I139" s="3">
        <v>0.68793000000000004</v>
      </c>
      <c r="J139" s="3">
        <v>0.63683000000000001</v>
      </c>
      <c r="K139" s="3">
        <v>0.58706000000000003</v>
      </c>
      <c r="L139" s="3">
        <v>0.53188000000000002</v>
      </c>
      <c r="M139" s="3">
        <v>0.48005999999999999</v>
      </c>
      <c r="N139" s="3">
        <v>0.42465000000000003</v>
      </c>
      <c r="O139" s="3">
        <v>0.37447999999999998</v>
      </c>
      <c r="P139" s="3">
        <v>0.32275999999999999</v>
      </c>
      <c r="Q139" s="3">
        <v>0.27760000000000001</v>
      </c>
      <c r="R139" s="3">
        <v>0.23269999999999999</v>
      </c>
      <c r="S139" s="3">
        <v>0.19489000000000001</v>
      </c>
      <c r="T139" s="3">
        <v>0.15866</v>
      </c>
      <c r="U139" s="3">
        <v>0.12923999999999999</v>
      </c>
      <c r="V139" s="3">
        <v>0.10204000000000001</v>
      </c>
      <c r="W139" s="3">
        <v>8.0759999999999998E-2</v>
      </c>
      <c r="X139" s="3">
        <v>6.1780000000000002E-2</v>
      </c>
      <c r="Y139" s="3">
        <v>4.7460000000000002E-2</v>
      </c>
      <c r="Z139" s="3">
        <v>3.5150000000000001E-2</v>
      </c>
      <c r="AA139" s="3">
        <v>2.6190000000000001E-2</v>
      </c>
      <c r="AB139" s="3">
        <v>1.8759999999999999E-2</v>
      </c>
      <c r="AC139" s="3">
        <v>1.355E-2</v>
      </c>
      <c r="AD139" s="3">
        <v>9.3900000000000008E-3</v>
      </c>
      <c r="AE139" s="3">
        <v>6.5700000000000003E-3</v>
      </c>
      <c r="AF139" s="3">
        <v>4.5300000000000002E-3</v>
      </c>
      <c r="AG139" s="3">
        <v>2.98E-3</v>
      </c>
      <c r="AH139" s="3">
        <v>1.99E-3</v>
      </c>
      <c r="AI139" s="3">
        <v>1.2600000000000001E-3</v>
      </c>
      <c r="AJ139" s="3">
        <v>8.1999999999999998E-4</v>
      </c>
      <c r="AK139" s="3">
        <v>5.0000000000000001E-4</v>
      </c>
      <c r="AL139" s="3">
        <v>3.1E-4</v>
      </c>
      <c r="AM139" s="3">
        <v>1.9000000000000001E-4</v>
      </c>
      <c r="AN139" s="3">
        <v>1.1E-4</v>
      </c>
      <c r="AO139" s="3">
        <v>6.0000000000000002E-5</v>
      </c>
      <c r="AP139" s="3">
        <v>4.0000000000000003E-5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5">
        <f>P_A_R[[#This Row],[10+]]-P_A_R[[#This Row],[11+]]</f>
        <v>4.4439999999999924E-2</v>
      </c>
      <c r="BG139" s="5">
        <f>P_A_R[[#This Row],[11+]]-P_A_R[[#This Row],[12+]]</f>
        <v>5.1100000000000034E-2</v>
      </c>
      <c r="BH139" s="5">
        <f>P_A_R[[#This Row],[12+]]-P_A_R[[#This Row],[13+]]</f>
        <v>4.9769999999999981E-2</v>
      </c>
      <c r="BI139" s="5">
        <f>P_A_R[[#This Row],[13+]]-P_A_R[[#This Row],[14+]]</f>
        <v>5.5180000000000007E-2</v>
      </c>
      <c r="BJ139" s="5">
        <f>P_A_R[[#This Row],[14+]]-P_A_R[[#This Row],[15+]]</f>
        <v>5.1820000000000033E-2</v>
      </c>
      <c r="BK139" s="5">
        <f>P_A_R[[#This Row],[15+]]-P_A_R[[#This Row],[16+]]</f>
        <v>5.5409999999999959E-2</v>
      </c>
      <c r="BL139" s="5">
        <f>P_A_R[[#This Row],[16+]]-P_A_R[[#This Row],[17+]]</f>
        <v>5.0170000000000048E-2</v>
      </c>
      <c r="BM139" s="5">
        <f>P_A_R[[#This Row],[17+]]-P_A_R[[#This Row],[18+]]</f>
        <v>5.1719999999999988E-2</v>
      </c>
      <c r="BN139" s="5">
        <f>P_A_R[[#This Row],[18+]]-P_A_R[[#This Row],[19+]]</f>
        <v>4.5159999999999978E-2</v>
      </c>
      <c r="BO139" s="5">
        <f>P_A_R[[#This Row],[19+]]-P_A_R[[#This Row],[20+]]</f>
        <v>4.4900000000000023E-2</v>
      </c>
      <c r="BP139" s="5">
        <f>P_A_R[[#This Row],[20+]]-P_A_R[[#This Row],[21+]]</f>
        <v>3.7809999999999983E-2</v>
      </c>
      <c r="BQ139" s="5">
        <f>P_A_R[[#This Row],[21+]]-P_A_R[[#This Row],[22+]]</f>
        <v>3.6230000000000012E-2</v>
      </c>
      <c r="BR139" s="5">
        <f>P_A_R[[#This Row],[22+]]-P_A_R[[#This Row],[23+]]</f>
        <v>2.9420000000000002E-2</v>
      </c>
      <c r="BS139" s="5">
        <f>P_A_R[[#This Row],[23+]]-P_A_R[[#This Row],[24+]]</f>
        <v>2.7199999999999988E-2</v>
      </c>
      <c r="BT139" s="5">
        <f>P_A_R[[#This Row],[24+]]-P_A_R[[#This Row],[25+]]</f>
        <v>2.1280000000000007E-2</v>
      </c>
      <c r="BU139" s="5">
        <f>P_A_R[[#This Row],[25+]]-P_A_R[[#This Row],[26+]]</f>
        <v>1.8979999999999997E-2</v>
      </c>
      <c r="BV139" s="5">
        <f>P_A_R[[#This Row],[26+]]-P_A_R[[#This Row],[27+]]</f>
        <v>1.4319999999999999E-2</v>
      </c>
      <c r="BW139" s="5">
        <f>P_A_R[[#This Row],[27+]]-P_A_R[[#This Row],[28+]]</f>
        <v>1.2310000000000001E-2</v>
      </c>
      <c r="BX139" s="5">
        <f>P_A_R[[#This Row],[28+]]-P_A_R[[#This Row],[29+]]</f>
        <v>8.9599999999999992E-3</v>
      </c>
      <c r="BY139" s="5">
        <f>P_A_R[[#This Row],[29+]]-P_A_R[[#This Row],[30+]]</f>
        <v>7.4300000000000026E-3</v>
      </c>
      <c r="BZ139" s="5">
        <f>P_A_R[[#This Row],[30+]]-P_A_R[[#This Row],[31+]]</f>
        <v>5.2099999999999994E-3</v>
      </c>
      <c r="CA139" s="5">
        <f>P_A_R[[#This Row],[31+]]-P_A_R[[#This Row],[32+]]</f>
        <v>4.1599999999999988E-3</v>
      </c>
      <c r="CB139" s="5">
        <f>P_A_R[[#This Row],[32+]]-P_A_R[[#This Row],[33+]]</f>
        <v>2.8200000000000005E-3</v>
      </c>
      <c r="CC139" s="5">
        <f>P_A_R[[#This Row],[33+]]-P_A_R[[#This Row],[34+]]</f>
        <v>2.0400000000000001E-3</v>
      </c>
      <c r="CD139" s="5">
        <f>P_A_R[[#This Row],[34+]]-P_A_R[[#This Row],[35+]]</f>
        <v>1.5500000000000002E-3</v>
      </c>
      <c r="CE139" s="5">
        <f>P_A_R[[#This Row],[35+]]-P_A_R[[#This Row],[36+]]</f>
        <v>9.8999999999999999E-4</v>
      </c>
      <c r="CF139" s="5">
        <f>P_A_R[[#This Row],[36+]]-P_A_R[[#This Row],[37+]]</f>
        <v>7.2999999999999996E-4</v>
      </c>
      <c r="CG139" s="5">
        <f>P_A_R[[#This Row],[37+]]-P_A_R[[#This Row],[38+]]</f>
        <v>4.4000000000000007E-4</v>
      </c>
      <c r="CH139" s="5">
        <f>P_A_R[[#This Row],[38+]]-P_A_R[[#This Row],[39+]]</f>
        <v>3.1999999999999997E-4</v>
      </c>
      <c r="CI139" s="5">
        <f>P_A_R[[#This Row],[39+]]-P_A_R[[#This Row],[40+]]</f>
        <v>1.9000000000000001E-4</v>
      </c>
      <c r="CJ139" s="5">
        <f>P_A_R[[#This Row],[40+]]-P_A_R[[#This Row],[41+]]</f>
        <v>1.1999999999999999E-4</v>
      </c>
      <c r="CK139" s="5">
        <f>P_A_R[[#This Row],[41+]]-P_A_R[[#This Row],[42+]]</f>
        <v>8.0000000000000007E-5</v>
      </c>
      <c r="CL139" s="5">
        <f>P_A_R[[#This Row],[42+]]-P_A_R[[#This Row],[43+]]</f>
        <v>5.0000000000000002E-5</v>
      </c>
      <c r="CM139" s="5">
        <f>P_A_R[[#This Row],[43+]]-P_A_R[[#This Row],[44+]]</f>
        <v>1.9999999999999998E-5</v>
      </c>
      <c r="CN139" s="5">
        <f>P_A_R[[#This Row],[44+]]-P_A_R[[#This Row],[45+]]</f>
        <v>4.0000000000000003E-5</v>
      </c>
      <c r="CO139" s="5">
        <f>P_A_R[[#This Row],[45+]]-P_A_R[[#This Row],[46+]]</f>
        <v>0</v>
      </c>
      <c r="CP139" s="5">
        <f>P_A_R[[#This Row],[46+]]-P_A_R[[#This Row],[47+]]</f>
        <v>0</v>
      </c>
      <c r="CQ139" s="5">
        <f>P_A_R[[#This Row],[47+]]-P_A_R[[#This Row],[48+]]</f>
        <v>0</v>
      </c>
      <c r="CR139" s="5">
        <f>P_A_R[[#This Row],[48+]]-P_A_R[[#This Row],[49+]]</f>
        <v>0</v>
      </c>
      <c r="CS139" s="5">
        <f>P_A_R[[#This Row],[49+]]-P_A_R[[#This Row],[50+]]</f>
        <v>0</v>
      </c>
      <c r="CT139" s="5">
        <f>P_A_R[[#This Row],[50+]]-P_A_R[[#This Row],[51+]]</f>
        <v>0</v>
      </c>
      <c r="CU139" s="5">
        <f>P_A_R[[#This Row],[51+]]-P_A_R[[#This Row],[52+]]</f>
        <v>0</v>
      </c>
      <c r="CV139" s="5">
        <f>P_A_R[[#This Row],[52+]]-P_A_R[[#This Row],[53+]]</f>
        <v>0</v>
      </c>
      <c r="CW139" s="5">
        <f>P_A_R[[#This Row],[53+]]-P_A_R[[#This Row],[54+]]</f>
        <v>0</v>
      </c>
      <c r="CX139" s="5">
        <f>P_A_R[[#This Row],[54+]]-P_A_R[[#This Row],[55+]]</f>
        <v>0</v>
      </c>
      <c r="CY139" s="5">
        <f>P_A_R[[#This Row],[55+]]-P_A_R[[#This Row],[56+]]</f>
        <v>0</v>
      </c>
      <c r="CZ139" s="5">
        <f>P_A_R[[#This Row],[56+]]-P_A_R[[#This Row],[57+]]</f>
        <v>0</v>
      </c>
      <c r="DA139" s="5">
        <f>P_A_R[[#This Row],[57+]]-P_A_R[[#This Row],[58+]]</f>
        <v>0</v>
      </c>
      <c r="DB139" s="5">
        <f>P_A_R[[#This Row],[58+]]-P_A_R[[#This Row],[59+]]</f>
        <v>0</v>
      </c>
    </row>
    <row r="140" spans="1:106" x14ac:dyDescent="0.25">
      <c r="A140" s="10">
        <v>22400722</v>
      </c>
      <c r="B140" s="13" t="s">
        <v>79</v>
      </c>
      <c r="C140" s="13" t="s">
        <v>96</v>
      </c>
      <c r="D140" s="11">
        <v>0.8125</v>
      </c>
      <c r="E140" s="9" t="str">
        <f>HYPERLINK("https://www.nba.com/stats/player/1628971/boxscores-traditional", "Bruce Brown")</f>
        <v>Bruce Brown</v>
      </c>
      <c r="F140">
        <v>12.8</v>
      </c>
      <c r="G140" s="4">
        <v>7.1669999999999998</v>
      </c>
      <c r="H140" s="3">
        <v>0.65173000000000003</v>
      </c>
      <c r="I140" s="3">
        <v>0.59870999999999996</v>
      </c>
      <c r="J140" s="3">
        <v>0.54379999999999995</v>
      </c>
      <c r="K140" s="3">
        <v>0.48803000000000002</v>
      </c>
      <c r="L140" s="3">
        <v>0.43251000000000001</v>
      </c>
      <c r="M140" s="3">
        <v>0.37828000000000001</v>
      </c>
      <c r="N140" s="3">
        <v>0.32635999999999998</v>
      </c>
      <c r="O140" s="3">
        <v>0.27760000000000001</v>
      </c>
      <c r="P140" s="3">
        <v>0.23269999999999999</v>
      </c>
      <c r="Q140" s="3">
        <v>0.19214999999999999</v>
      </c>
      <c r="R140" s="3">
        <v>0.15866</v>
      </c>
      <c r="S140" s="3">
        <v>0.12714</v>
      </c>
      <c r="T140" s="3">
        <v>0.10027</v>
      </c>
      <c r="U140" s="3">
        <v>7.7799999999999994E-2</v>
      </c>
      <c r="V140" s="3">
        <v>5.9380000000000002E-2</v>
      </c>
      <c r="W140" s="3">
        <v>4.4569999999999999E-2</v>
      </c>
      <c r="X140" s="3">
        <v>3.288E-2</v>
      </c>
      <c r="Y140" s="3">
        <v>2.385E-2</v>
      </c>
      <c r="Z140" s="3">
        <v>1.7000000000000001E-2</v>
      </c>
      <c r="AA140" s="3">
        <v>1.191E-2</v>
      </c>
      <c r="AB140" s="3">
        <v>8.2000000000000007E-3</v>
      </c>
      <c r="AC140" s="3">
        <v>5.5399999999999998E-3</v>
      </c>
      <c r="AD140" s="3">
        <v>3.6800000000000001E-3</v>
      </c>
      <c r="AE140" s="3">
        <v>2.3999999999999998E-3</v>
      </c>
      <c r="AF140" s="3">
        <v>1.5399999999999999E-3</v>
      </c>
      <c r="AG140" s="3">
        <v>9.7000000000000005E-4</v>
      </c>
      <c r="AH140" s="3">
        <v>5.9999999999999995E-4</v>
      </c>
      <c r="AI140" s="3">
        <v>3.6000000000000002E-4</v>
      </c>
      <c r="AJ140" s="3">
        <v>2.2000000000000001E-4</v>
      </c>
      <c r="AK140" s="3">
        <v>1.2999999999999999E-4</v>
      </c>
      <c r="AL140" s="3">
        <v>6.9999999999999994E-5</v>
      </c>
      <c r="AM140" s="3">
        <v>4.0000000000000003E-5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5">
        <f>P_A_R[[#This Row],[10+]]-P_A_R[[#This Row],[11+]]</f>
        <v>5.3020000000000067E-2</v>
      </c>
      <c r="BG140" s="5">
        <f>P_A_R[[#This Row],[11+]]-P_A_R[[#This Row],[12+]]</f>
        <v>5.4910000000000014E-2</v>
      </c>
      <c r="BH140" s="5">
        <f>P_A_R[[#This Row],[12+]]-P_A_R[[#This Row],[13+]]</f>
        <v>5.5769999999999931E-2</v>
      </c>
      <c r="BI140" s="5">
        <f>P_A_R[[#This Row],[13+]]-P_A_R[[#This Row],[14+]]</f>
        <v>5.5520000000000014E-2</v>
      </c>
      <c r="BJ140" s="5">
        <f>P_A_R[[#This Row],[14+]]-P_A_R[[#This Row],[15+]]</f>
        <v>5.423E-2</v>
      </c>
      <c r="BK140" s="5">
        <f>P_A_R[[#This Row],[15+]]-P_A_R[[#This Row],[16+]]</f>
        <v>5.1920000000000022E-2</v>
      </c>
      <c r="BL140" s="5">
        <f>P_A_R[[#This Row],[16+]]-P_A_R[[#This Row],[17+]]</f>
        <v>4.875999999999997E-2</v>
      </c>
      <c r="BM140" s="5">
        <f>P_A_R[[#This Row],[17+]]-P_A_R[[#This Row],[18+]]</f>
        <v>4.4900000000000023E-2</v>
      </c>
      <c r="BN140" s="5">
        <f>P_A_R[[#This Row],[18+]]-P_A_R[[#This Row],[19+]]</f>
        <v>4.0550000000000003E-2</v>
      </c>
      <c r="BO140" s="5">
        <f>P_A_R[[#This Row],[19+]]-P_A_R[[#This Row],[20+]]</f>
        <v>3.3489999999999992E-2</v>
      </c>
      <c r="BP140" s="5">
        <f>P_A_R[[#This Row],[20+]]-P_A_R[[#This Row],[21+]]</f>
        <v>3.1519999999999992E-2</v>
      </c>
      <c r="BQ140" s="5">
        <f>P_A_R[[#This Row],[21+]]-P_A_R[[#This Row],[22+]]</f>
        <v>2.6870000000000005E-2</v>
      </c>
      <c r="BR140" s="5">
        <f>P_A_R[[#This Row],[22+]]-P_A_R[[#This Row],[23+]]</f>
        <v>2.2470000000000004E-2</v>
      </c>
      <c r="BS140" s="5">
        <f>P_A_R[[#This Row],[23+]]-P_A_R[[#This Row],[24+]]</f>
        <v>1.8419999999999992E-2</v>
      </c>
      <c r="BT140" s="5">
        <f>P_A_R[[#This Row],[24+]]-P_A_R[[#This Row],[25+]]</f>
        <v>1.4810000000000004E-2</v>
      </c>
      <c r="BU140" s="5">
        <f>P_A_R[[#This Row],[25+]]-P_A_R[[#This Row],[26+]]</f>
        <v>1.1689999999999999E-2</v>
      </c>
      <c r="BV140" s="5">
        <f>P_A_R[[#This Row],[26+]]-P_A_R[[#This Row],[27+]]</f>
        <v>9.0299999999999998E-3</v>
      </c>
      <c r="BW140" s="5">
        <f>P_A_R[[#This Row],[27+]]-P_A_R[[#This Row],[28+]]</f>
        <v>6.8499999999999985E-3</v>
      </c>
      <c r="BX140" s="5">
        <f>P_A_R[[#This Row],[28+]]-P_A_R[[#This Row],[29+]]</f>
        <v>5.0900000000000008E-3</v>
      </c>
      <c r="BY140" s="5">
        <f>P_A_R[[#This Row],[29+]]-P_A_R[[#This Row],[30+]]</f>
        <v>3.7099999999999998E-3</v>
      </c>
      <c r="BZ140" s="5">
        <f>P_A_R[[#This Row],[30+]]-P_A_R[[#This Row],[31+]]</f>
        <v>2.6600000000000009E-3</v>
      </c>
      <c r="CA140" s="5">
        <f>P_A_R[[#This Row],[31+]]-P_A_R[[#This Row],[32+]]</f>
        <v>1.8599999999999997E-3</v>
      </c>
      <c r="CB140" s="5">
        <f>P_A_R[[#This Row],[32+]]-P_A_R[[#This Row],[33+]]</f>
        <v>1.2800000000000003E-3</v>
      </c>
      <c r="CC140" s="5">
        <f>P_A_R[[#This Row],[33+]]-P_A_R[[#This Row],[34+]]</f>
        <v>8.5999999999999987E-4</v>
      </c>
      <c r="CD140" s="5">
        <f>P_A_R[[#This Row],[34+]]-P_A_R[[#This Row],[35+]]</f>
        <v>5.6999999999999987E-4</v>
      </c>
      <c r="CE140" s="5">
        <f>P_A_R[[#This Row],[35+]]-P_A_R[[#This Row],[36+]]</f>
        <v>3.700000000000001E-4</v>
      </c>
      <c r="CF140" s="5">
        <f>P_A_R[[#This Row],[36+]]-P_A_R[[#This Row],[37+]]</f>
        <v>2.3999999999999992E-4</v>
      </c>
      <c r="CG140" s="5">
        <f>P_A_R[[#This Row],[37+]]-P_A_R[[#This Row],[38+]]</f>
        <v>1.4000000000000001E-4</v>
      </c>
      <c r="CH140" s="5">
        <f>P_A_R[[#This Row],[38+]]-P_A_R[[#This Row],[39+]]</f>
        <v>9.0000000000000019E-5</v>
      </c>
      <c r="CI140" s="5">
        <f>P_A_R[[#This Row],[39+]]-P_A_R[[#This Row],[40+]]</f>
        <v>5.9999999999999995E-5</v>
      </c>
      <c r="CJ140" s="5">
        <f>P_A_R[[#This Row],[40+]]-P_A_R[[#This Row],[41+]]</f>
        <v>2.9999999999999991E-5</v>
      </c>
      <c r="CK140" s="5">
        <f>P_A_R[[#This Row],[41+]]-P_A_R[[#This Row],[42+]]</f>
        <v>4.0000000000000003E-5</v>
      </c>
      <c r="CL140" s="5">
        <f>P_A_R[[#This Row],[42+]]-P_A_R[[#This Row],[43+]]</f>
        <v>0</v>
      </c>
      <c r="CM140" s="5">
        <f>P_A_R[[#This Row],[43+]]-P_A_R[[#This Row],[44+]]</f>
        <v>0</v>
      </c>
      <c r="CN140" s="5">
        <f>P_A_R[[#This Row],[44+]]-P_A_R[[#This Row],[45+]]</f>
        <v>0</v>
      </c>
      <c r="CO140" s="5">
        <f>P_A_R[[#This Row],[45+]]-P_A_R[[#This Row],[46+]]</f>
        <v>0</v>
      </c>
      <c r="CP140" s="5">
        <f>P_A_R[[#This Row],[46+]]-P_A_R[[#This Row],[47+]]</f>
        <v>0</v>
      </c>
      <c r="CQ140" s="5">
        <f>P_A_R[[#This Row],[47+]]-P_A_R[[#This Row],[48+]]</f>
        <v>0</v>
      </c>
      <c r="CR140" s="5">
        <f>P_A_R[[#This Row],[48+]]-P_A_R[[#This Row],[49+]]</f>
        <v>0</v>
      </c>
      <c r="CS140" s="5">
        <f>P_A_R[[#This Row],[49+]]-P_A_R[[#This Row],[50+]]</f>
        <v>0</v>
      </c>
      <c r="CT140" s="5">
        <f>P_A_R[[#This Row],[50+]]-P_A_R[[#This Row],[51+]]</f>
        <v>0</v>
      </c>
      <c r="CU140" s="5">
        <f>P_A_R[[#This Row],[51+]]-P_A_R[[#This Row],[52+]]</f>
        <v>0</v>
      </c>
      <c r="CV140" s="5">
        <f>P_A_R[[#This Row],[52+]]-P_A_R[[#This Row],[53+]]</f>
        <v>0</v>
      </c>
      <c r="CW140" s="5">
        <f>P_A_R[[#This Row],[53+]]-P_A_R[[#This Row],[54+]]</f>
        <v>0</v>
      </c>
      <c r="CX140" s="5">
        <f>P_A_R[[#This Row],[54+]]-P_A_R[[#This Row],[55+]]</f>
        <v>0</v>
      </c>
      <c r="CY140" s="5">
        <f>P_A_R[[#This Row],[55+]]-P_A_R[[#This Row],[56+]]</f>
        <v>0</v>
      </c>
      <c r="CZ140" s="5">
        <f>P_A_R[[#This Row],[56+]]-P_A_R[[#This Row],[57+]]</f>
        <v>0</v>
      </c>
      <c r="DA140" s="5">
        <f>P_A_R[[#This Row],[57+]]-P_A_R[[#This Row],[58+]]</f>
        <v>0</v>
      </c>
      <c r="DB140" s="5">
        <f>P_A_R[[#This Row],[58+]]-P_A_R[[#This Row],[59+]]</f>
        <v>0</v>
      </c>
    </row>
    <row r="141" spans="1:106" x14ac:dyDescent="0.25">
      <c r="A141" s="10">
        <v>22400722</v>
      </c>
      <c r="B141" s="13" t="s">
        <v>79</v>
      </c>
      <c r="C141" s="13" t="s">
        <v>96</v>
      </c>
      <c r="D141" s="11">
        <v>0.8125</v>
      </c>
      <c r="E141" s="9" t="str">
        <f>HYPERLINK("https://www.nba.com/stats/player/1631115/boxscores-traditional", "Orlando Robinson")</f>
        <v>Orlando Robinson</v>
      </c>
      <c r="F141">
        <v>10</v>
      </c>
      <c r="G141" s="4">
        <v>3.742</v>
      </c>
      <c r="H141" s="3">
        <v>0.5</v>
      </c>
      <c r="I141" s="3">
        <v>0.39357999999999999</v>
      </c>
      <c r="J141" s="3">
        <v>0.29805999999999999</v>
      </c>
      <c r="K141" s="3">
        <v>0.21185999999999999</v>
      </c>
      <c r="L141" s="3">
        <v>0.14230999999999999</v>
      </c>
      <c r="M141" s="3">
        <v>9.0120000000000006E-2</v>
      </c>
      <c r="N141" s="3">
        <v>5.4800000000000001E-2</v>
      </c>
      <c r="O141" s="3">
        <v>3.074E-2</v>
      </c>
      <c r="P141" s="3">
        <v>1.618E-2</v>
      </c>
      <c r="Q141" s="3">
        <v>7.9799999999999992E-3</v>
      </c>
      <c r="R141" s="3">
        <v>3.79E-3</v>
      </c>
      <c r="S141" s="3">
        <v>1.64E-3</v>
      </c>
      <c r="T141" s="3">
        <v>6.6E-4</v>
      </c>
      <c r="U141" s="3">
        <v>2.5999999999999998E-4</v>
      </c>
      <c r="V141" s="3">
        <v>9.0000000000000006E-5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5">
        <f>P_A_R[[#This Row],[10+]]-P_A_R[[#This Row],[11+]]</f>
        <v>0.10642000000000001</v>
      </c>
      <c r="BG141" s="5">
        <f>P_A_R[[#This Row],[11+]]-P_A_R[[#This Row],[12+]]</f>
        <v>9.5519999999999994E-2</v>
      </c>
      <c r="BH141" s="5">
        <f>P_A_R[[#This Row],[12+]]-P_A_R[[#This Row],[13+]]</f>
        <v>8.6199999999999999E-2</v>
      </c>
      <c r="BI141" s="5">
        <f>P_A_R[[#This Row],[13+]]-P_A_R[[#This Row],[14+]]</f>
        <v>6.9550000000000001E-2</v>
      </c>
      <c r="BJ141" s="5">
        <f>P_A_R[[#This Row],[14+]]-P_A_R[[#This Row],[15+]]</f>
        <v>5.2189999999999986E-2</v>
      </c>
      <c r="BK141" s="5">
        <f>P_A_R[[#This Row],[15+]]-P_A_R[[#This Row],[16+]]</f>
        <v>3.5320000000000004E-2</v>
      </c>
      <c r="BL141" s="5">
        <f>P_A_R[[#This Row],[16+]]-P_A_R[[#This Row],[17+]]</f>
        <v>2.4060000000000002E-2</v>
      </c>
      <c r="BM141" s="5">
        <f>P_A_R[[#This Row],[17+]]-P_A_R[[#This Row],[18+]]</f>
        <v>1.456E-2</v>
      </c>
      <c r="BN141" s="5">
        <f>P_A_R[[#This Row],[18+]]-P_A_R[[#This Row],[19+]]</f>
        <v>8.2000000000000007E-3</v>
      </c>
      <c r="BO141" s="5">
        <f>P_A_R[[#This Row],[19+]]-P_A_R[[#This Row],[20+]]</f>
        <v>4.1899999999999993E-3</v>
      </c>
      <c r="BP141" s="5">
        <f>P_A_R[[#This Row],[20+]]-P_A_R[[#This Row],[21+]]</f>
        <v>2.15E-3</v>
      </c>
      <c r="BQ141" s="5">
        <f>P_A_R[[#This Row],[21+]]-P_A_R[[#This Row],[22+]]</f>
        <v>9.7999999999999997E-4</v>
      </c>
      <c r="BR141" s="5">
        <f>P_A_R[[#This Row],[22+]]-P_A_R[[#This Row],[23+]]</f>
        <v>4.0000000000000002E-4</v>
      </c>
      <c r="BS141" s="5">
        <f>P_A_R[[#This Row],[23+]]-P_A_R[[#This Row],[24+]]</f>
        <v>1.6999999999999996E-4</v>
      </c>
      <c r="BT141" s="5">
        <f>P_A_R[[#This Row],[24+]]-P_A_R[[#This Row],[25+]]</f>
        <v>9.0000000000000006E-5</v>
      </c>
      <c r="BU141" s="5">
        <f>P_A_R[[#This Row],[25+]]-P_A_R[[#This Row],[26+]]</f>
        <v>0</v>
      </c>
      <c r="BV141" s="5">
        <f>P_A_R[[#This Row],[26+]]-P_A_R[[#This Row],[27+]]</f>
        <v>0</v>
      </c>
      <c r="BW141" s="5">
        <f>P_A_R[[#This Row],[27+]]-P_A_R[[#This Row],[28+]]</f>
        <v>0</v>
      </c>
      <c r="BX141" s="5">
        <f>P_A_R[[#This Row],[28+]]-P_A_R[[#This Row],[29+]]</f>
        <v>0</v>
      </c>
      <c r="BY141" s="5">
        <f>P_A_R[[#This Row],[29+]]-P_A_R[[#This Row],[30+]]</f>
        <v>0</v>
      </c>
      <c r="BZ141" s="5">
        <f>P_A_R[[#This Row],[30+]]-P_A_R[[#This Row],[31+]]</f>
        <v>0</v>
      </c>
      <c r="CA141" s="5">
        <f>P_A_R[[#This Row],[31+]]-P_A_R[[#This Row],[32+]]</f>
        <v>0</v>
      </c>
      <c r="CB141" s="5">
        <f>P_A_R[[#This Row],[32+]]-P_A_R[[#This Row],[33+]]</f>
        <v>0</v>
      </c>
      <c r="CC141" s="5">
        <f>P_A_R[[#This Row],[33+]]-P_A_R[[#This Row],[34+]]</f>
        <v>0</v>
      </c>
      <c r="CD141" s="5">
        <f>P_A_R[[#This Row],[34+]]-P_A_R[[#This Row],[35+]]</f>
        <v>0</v>
      </c>
      <c r="CE141" s="5">
        <f>P_A_R[[#This Row],[35+]]-P_A_R[[#This Row],[36+]]</f>
        <v>0</v>
      </c>
      <c r="CF141" s="5">
        <f>P_A_R[[#This Row],[36+]]-P_A_R[[#This Row],[37+]]</f>
        <v>0</v>
      </c>
      <c r="CG141" s="5">
        <f>P_A_R[[#This Row],[37+]]-P_A_R[[#This Row],[38+]]</f>
        <v>0</v>
      </c>
      <c r="CH141" s="5">
        <f>P_A_R[[#This Row],[38+]]-P_A_R[[#This Row],[39+]]</f>
        <v>0</v>
      </c>
      <c r="CI141" s="5">
        <f>P_A_R[[#This Row],[39+]]-P_A_R[[#This Row],[40+]]</f>
        <v>0</v>
      </c>
      <c r="CJ141" s="5">
        <f>P_A_R[[#This Row],[40+]]-P_A_R[[#This Row],[41+]]</f>
        <v>0</v>
      </c>
      <c r="CK141" s="5">
        <f>P_A_R[[#This Row],[41+]]-P_A_R[[#This Row],[42+]]</f>
        <v>0</v>
      </c>
      <c r="CL141" s="5">
        <f>P_A_R[[#This Row],[42+]]-P_A_R[[#This Row],[43+]]</f>
        <v>0</v>
      </c>
      <c r="CM141" s="5">
        <f>P_A_R[[#This Row],[43+]]-P_A_R[[#This Row],[44+]]</f>
        <v>0</v>
      </c>
      <c r="CN141" s="5">
        <f>P_A_R[[#This Row],[44+]]-P_A_R[[#This Row],[45+]]</f>
        <v>0</v>
      </c>
      <c r="CO141" s="5">
        <f>P_A_R[[#This Row],[45+]]-P_A_R[[#This Row],[46+]]</f>
        <v>0</v>
      </c>
      <c r="CP141" s="5">
        <f>P_A_R[[#This Row],[46+]]-P_A_R[[#This Row],[47+]]</f>
        <v>0</v>
      </c>
      <c r="CQ141" s="5">
        <f>P_A_R[[#This Row],[47+]]-P_A_R[[#This Row],[48+]]</f>
        <v>0</v>
      </c>
      <c r="CR141" s="5">
        <f>P_A_R[[#This Row],[48+]]-P_A_R[[#This Row],[49+]]</f>
        <v>0</v>
      </c>
      <c r="CS141" s="5">
        <f>P_A_R[[#This Row],[49+]]-P_A_R[[#This Row],[50+]]</f>
        <v>0</v>
      </c>
      <c r="CT141" s="5">
        <f>P_A_R[[#This Row],[50+]]-P_A_R[[#This Row],[51+]]</f>
        <v>0</v>
      </c>
      <c r="CU141" s="5">
        <f>P_A_R[[#This Row],[51+]]-P_A_R[[#This Row],[52+]]</f>
        <v>0</v>
      </c>
      <c r="CV141" s="5">
        <f>P_A_R[[#This Row],[52+]]-P_A_R[[#This Row],[53+]]</f>
        <v>0</v>
      </c>
      <c r="CW141" s="5">
        <f>P_A_R[[#This Row],[53+]]-P_A_R[[#This Row],[54+]]</f>
        <v>0</v>
      </c>
      <c r="CX141" s="5">
        <f>P_A_R[[#This Row],[54+]]-P_A_R[[#This Row],[55+]]</f>
        <v>0</v>
      </c>
      <c r="CY141" s="5">
        <f>P_A_R[[#This Row],[55+]]-P_A_R[[#This Row],[56+]]</f>
        <v>0</v>
      </c>
      <c r="CZ141" s="5">
        <f>P_A_R[[#This Row],[56+]]-P_A_R[[#This Row],[57+]]</f>
        <v>0</v>
      </c>
      <c r="DA141" s="5">
        <f>P_A_R[[#This Row],[57+]]-P_A_R[[#This Row],[58+]]</f>
        <v>0</v>
      </c>
      <c r="DB141" s="5">
        <f>P_A_R[[#This Row],[58+]]-P_A_R[[#This Row],[59+]]</f>
        <v>0</v>
      </c>
    </row>
    <row r="142" spans="1:106" x14ac:dyDescent="0.25">
      <c r="A142" s="10">
        <v>22400722</v>
      </c>
      <c r="B142" s="13" t="s">
        <v>79</v>
      </c>
      <c r="C142" s="13" t="s">
        <v>96</v>
      </c>
      <c r="D142" s="11">
        <v>0.8125</v>
      </c>
      <c r="E142" s="9" t="str">
        <f>HYPERLINK("https://www.nba.com/stats/player/1642367/boxscores-traditional", "Jonathan Mogbo")</f>
        <v>Jonathan Mogbo</v>
      </c>
      <c r="F142">
        <v>8.6</v>
      </c>
      <c r="G142" s="4">
        <v>3.0070000000000001</v>
      </c>
      <c r="H142" s="3">
        <v>0.31918000000000002</v>
      </c>
      <c r="I142" s="3">
        <v>0.21185999999999999</v>
      </c>
      <c r="J142" s="3">
        <v>0.12923999999999999</v>
      </c>
      <c r="K142" s="3">
        <v>7.2150000000000006E-2</v>
      </c>
      <c r="L142" s="3">
        <v>3.5929999999999997E-2</v>
      </c>
      <c r="M142" s="3">
        <v>1.6590000000000001E-2</v>
      </c>
      <c r="N142" s="3">
        <v>6.9499999999999996E-3</v>
      </c>
      <c r="O142" s="3">
        <v>2.64E-3</v>
      </c>
      <c r="P142" s="3">
        <v>8.7000000000000001E-4</v>
      </c>
      <c r="Q142" s="3">
        <v>2.7E-4</v>
      </c>
      <c r="R142" s="3">
        <v>8.0000000000000007E-5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5">
        <f>P_A_R[[#This Row],[10+]]-P_A_R[[#This Row],[11+]]</f>
        <v>0.10732000000000003</v>
      </c>
      <c r="BG142" s="5">
        <f>P_A_R[[#This Row],[11+]]-P_A_R[[#This Row],[12+]]</f>
        <v>8.2619999999999999E-2</v>
      </c>
      <c r="BH142" s="5">
        <f>P_A_R[[#This Row],[12+]]-P_A_R[[#This Row],[13+]]</f>
        <v>5.7089999999999988E-2</v>
      </c>
      <c r="BI142" s="5">
        <f>P_A_R[[#This Row],[13+]]-P_A_R[[#This Row],[14+]]</f>
        <v>3.6220000000000009E-2</v>
      </c>
      <c r="BJ142" s="5">
        <f>P_A_R[[#This Row],[14+]]-P_A_R[[#This Row],[15+]]</f>
        <v>1.9339999999999996E-2</v>
      </c>
      <c r="BK142" s="5">
        <f>P_A_R[[#This Row],[15+]]-P_A_R[[#This Row],[16+]]</f>
        <v>9.640000000000001E-3</v>
      </c>
      <c r="BL142" s="5">
        <f>P_A_R[[#This Row],[16+]]-P_A_R[[#This Row],[17+]]</f>
        <v>4.3099999999999996E-3</v>
      </c>
      <c r="BM142" s="5">
        <f>P_A_R[[#This Row],[17+]]-P_A_R[[#This Row],[18+]]</f>
        <v>1.7699999999999999E-3</v>
      </c>
      <c r="BN142" s="5">
        <f>P_A_R[[#This Row],[18+]]-P_A_R[[#This Row],[19+]]</f>
        <v>6.0000000000000006E-4</v>
      </c>
      <c r="BO142" s="5">
        <f>P_A_R[[#This Row],[19+]]-P_A_R[[#This Row],[20+]]</f>
        <v>1.9000000000000001E-4</v>
      </c>
      <c r="BP142" s="5">
        <f>P_A_R[[#This Row],[20+]]-P_A_R[[#This Row],[21+]]</f>
        <v>8.0000000000000007E-5</v>
      </c>
      <c r="BQ142" s="5">
        <f>P_A_R[[#This Row],[21+]]-P_A_R[[#This Row],[22+]]</f>
        <v>0</v>
      </c>
      <c r="BR142" s="5">
        <f>P_A_R[[#This Row],[22+]]-P_A_R[[#This Row],[23+]]</f>
        <v>0</v>
      </c>
      <c r="BS142" s="5">
        <f>P_A_R[[#This Row],[23+]]-P_A_R[[#This Row],[24+]]</f>
        <v>0</v>
      </c>
      <c r="BT142" s="5">
        <f>P_A_R[[#This Row],[24+]]-P_A_R[[#This Row],[25+]]</f>
        <v>0</v>
      </c>
      <c r="BU142" s="5">
        <f>P_A_R[[#This Row],[25+]]-P_A_R[[#This Row],[26+]]</f>
        <v>0</v>
      </c>
      <c r="BV142" s="5">
        <f>P_A_R[[#This Row],[26+]]-P_A_R[[#This Row],[27+]]</f>
        <v>0</v>
      </c>
      <c r="BW142" s="5">
        <f>P_A_R[[#This Row],[27+]]-P_A_R[[#This Row],[28+]]</f>
        <v>0</v>
      </c>
      <c r="BX142" s="5">
        <f>P_A_R[[#This Row],[28+]]-P_A_R[[#This Row],[29+]]</f>
        <v>0</v>
      </c>
      <c r="BY142" s="5">
        <f>P_A_R[[#This Row],[29+]]-P_A_R[[#This Row],[30+]]</f>
        <v>0</v>
      </c>
      <c r="BZ142" s="5">
        <f>P_A_R[[#This Row],[30+]]-P_A_R[[#This Row],[31+]]</f>
        <v>0</v>
      </c>
      <c r="CA142" s="5">
        <f>P_A_R[[#This Row],[31+]]-P_A_R[[#This Row],[32+]]</f>
        <v>0</v>
      </c>
      <c r="CB142" s="5">
        <f>P_A_R[[#This Row],[32+]]-P_A_R[[#This Row],[33+]]</f>
        <v>0</v>
      </c>
      <c r="CC142" s="5">
        <f>P_A_R[[#This Row],[33+]]-P_A_R[[#This Row],[34+]]</f>
        <v>0</v>
      </c>
      <c r="CD142" s="5">
        <f>P_A_R[[#This Row],[34+]]-P_A_R[[#This Row],[35+]]</f>
        <v>0</v>
      </c>
      <c r="CE142" s="5">
        <f>P_A_R[[#This Row],[35+]]-P_A_R[[#This Row],[36+]]</f>
        <v>0</v>
      </c>
      <c r="CF142" s="5">
        <f>P_A_R[[#This Row],[36+]]-P_A_R[[#This Row],[37+]]</f>
        <v>0</v>
      </c>
      <c r="CG142" s="5">
        <f>P_A_R[[#This Row],[37+]]-P_A_R[[#This Row],[38+]]</f>
        <v>0</v>
      </c>
      <c r="CH142" s="5">
        <f>P_A_R[[#This Row],[38+]]-P_A_R[[#This Row],[39+]]</f>
        <v>0</v>
      </c>
      <c r="CI142" s="5">
        <f>P_A_R[[#This Row],[39+]]-P_A_R[[#This Row],[40+]]</f>
        <v>0</v>
      </c>
      <c r="CJ142" s="5">
        <f>P_A_R[[#This Row],[40+]]-P_A_R[[#This Row],[41+]]</f>
        <v>0</v>
      </c>
      <c r="CK142" s="5">
        <f>P_A_R[[#This Row],[41+]]-P_A_R[[#This Row],[42+]]</f>
        <v>0</v>
      </c>
      <c r="CL142" s="5">
        <f>P_A_R[[#This Row],[42+]]-P_A_R[[#This Row],[43+]]</f>
        <v>0</v>
      </c>
      <c r="CM142" s="5">
        <f>P_A_R[[#This Row],[43+]]-P_A_R[[#This Row],[44+]]</f>
        <v>0</v>
      </c>
      <c r="CN142" s="5">
        <f>P_A_R[[#This Row],[44+]]-P_A_R[[#This Row],[45+]]</f>
        <v>0</v>
      </c>
      <c r="CO142" s="5">
        <f>P_A_R[[#This Row],[45+]]-P_A_R[[#This Row],[46+]]</f>
        <v>0</v>
      </c>
      <c r="CP142" s="5">
        <f>P_A_R[[#This Row],[46+]]-P_A_R[[#This Row],[47+]]</f>
        <v>0</v>
      </c>
      <c r="CQ142" s="5">
        <f>P_A_R[[#This Row],[47+]]-P_A_R[[#This Row],[48+]]</f>
        <v>0</v>
      </c>
      <c r="CR142" s="5">
        <f>P_A_R[[#This Row],[48+]]-P_A_R[[#This Row],[49+]]</f>
        <v>0</v>
      </c>
      <c r="CS142" s="5">
        <f>P_A_R[[#This Row],[49+]]-P_A_R[[#This Row],[50+]]</f>
        <v>0</v>
      </c>
      <c r="CT142" s="5">
        <f>P_A_R[[#This Row],[50+]]-P_A_R[[#This Row],[51+]]</f>
        <v>0</v>
      </c>
      <c r="CU142" s="5">
        <f>P_A_R[[#This Row],[51+]]-P_A_R[[#This Row],[52+]]</f>
        <v>0</v>
      </c>
      <c r="CV142" s="5">
        <f>P_A_R[[#This Row],[52+]]-P_A_R[[#This Row],[53+]]</f>
        <v>0</v>
      </c>
      <c r="CW142" s="5">
        <f>P_A_R[[#This Row],[53+]]-P_A_R[[#This Row],[54+]]</f>
        <v>0</v>
      </c>
      <c r="CX142" s="5">
        <f>P_A_R[[#This Row],[54+]]-P_A_R[[#This Row],[55+]]</f>
        <v>0</v>
      </c>
      <c r="CY142" s="5">
        <f>P_A_R[[#This Row],[55+]]-P_A_R[[#This Row],[56+]]</f>
        <v>0</v>
      </c>
      <c r="CZ142" s="5">
        <f>P_A_R[[#This Row],[56+]]-P_A_R[[#This Row],[57+]]</f>
        <v>0</v>
      </c>
      <c r="DA142" s="5">
        <f>P_A_R[[#This Row],[57+]]-P_A_R[[#This Row],[58+]]</f>
        <v>0</v>
      </c>
      <c r="DB142" s="5">
        <f>P_A_R[[#This Row],[58+]]-P_A_R[[#This Row],[59+]]</f>
        <v>0</v>
      </c>
    </row>
    <row r="143" spans="1:106" x14ac:dyDescent="0.25">
      <c r="A143" s="10">
        <v>22400723</v>
      </c>
      <c r="B143" s="13" t="s">
        <v>80</v>
      </c>
      <c r="C143" s="13" t="s">
        <v>97</v>
      </c>
      <c r="D143" s="11">
        <v>0.83333333333333337</v>
      </c>
      <c r="E143" s="9" t="str">
        <f>HYPERLINK("https://www.nba.com/stats/player/203897/boxscores-traditional", "Zach LaVine")</f>
        <v>Zach LaVine</v>
      </c>
      <c r="F143">
        <v>34.4</v>
      </c>
      <c r="G143" s="4">
        <v>3.262</v>
      </c>
      <c r="H143" s="3">
        <v>1</v>
      </c>
      <c r="I143" s="3">
        <v>1</v>
      </c>
      <c r="J143" s="3">
        <v>1</v>
      </c>
      <c r="K143" s="3">
        <v>1</v>
      </c>
      <c r="L143" s="3">
        <v>1</v>
      </c>
      <c r="M143" s="3">
        <v>1</v>
      </c>
      <c r="N143" s="3">
        <v>1</v>
      </c>
      <c r="O143" s="3">
        <v>1</v>
      </c>
      <c r="P143" s="3">
        <v>1</v>
      </c>
      <c r="Q143" s="3">
        <v>1</v>
      </c>
      <c r="R143" s="3">
        <v>1</v>
      </c>
      <c r="S143" s="3">
        <v>1</v>
      </c>
      <c r="T143" s="3">
        <v>0.99992999999999999</v>
      </c>
      <c r="U143" s="3">
        <v>0.99975999999999998</v>
      </c>
      <c r="V143" s="3">
        <v>0.99929000000000001</v>
      </c>
      <c r="W143" s="3">
        <v>0.99800999999999995</v>
      </c>
      <c r="X143" s="3">
        <v>0.99505999999999994</v>
      </c>
      <c r="Y143" s="3">
        <v>0.98839999999999995</v>
      </c>
      <c r="Z143" s="3">
        <v>0.97499999999999998</v>
      </c>
      <c r="AA143" s="3">
        <v>0.95154000000000005</v>
      </c>
      <c r="AB143" s="3">
        <v>0.91149000000000002</v>
      </c>
      <c r="AC143" s="3">
        <v>0.85082999999999998</v>
      </c>
      <c r="AD143" s="3">
        <v>0.77034999999999998</v>
      </c>
      <c r="AE143" s="3">
        <v>0.66639999999999999</v>
      </c>
      <c r="AF143" s="3">
        <v>0.54776000000000002</v>
      </c>
      <c r="AG143" s="3">
        <v>0.42858000000000002</v>
      </c>
      <c r="AH143" s="3">
        <v>0.31207000000000001</v>
      </c>
      <c r="AI143" s="3">
        <v>0.21185999999999999</v>
      </c>
      <c r="AJ143" s="3">
        <v>0.13567000000000001</v>
      </c>
      <c r="AK143" s="3">
        <v>7.9269999999999993E-2</v>
      </c>
      <c r="AL143" s="3">
        <v>4.2720000000000001E-2</v>
      </c>
      <c r="AM143" s="3">
        <v>2.1690000000000001E-2</v>
      </c>
      <c r="AN143" s="3">
        <v>9.9000000000000008E-3</v>
      </c>
      <c r="AO143" s="3">
        <v>4.15E-3</v>
      </c>
      <c r="AP143" s="3">
        <v>1.64E-3</v>
      </c>
      <c r="AQ143" s="3">
        <v>5.8E-4</v>
      </c>
      <c r="AR143" s="3">
        <v>1.9000000000000001E-4</v>
      </c>
      <c r="AS143" s="3">
        <v>6.0000000000000002E-5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5">
        <f>P_A_R[[#This Row],[10+]]-P_A_R[[#This Row],[11+]]</f>
        <v>0</v>
      </c>
      <c r="BG143" s="5">
        <f>P_A_R[[#This Row],[11+]]-P_A_R[[#This Row],[12+]]</f>
        <v>0</v>
      </c>
      <c r="BH143" s="5">
        <f>P_A_R[[#This Row],[12+]]-P_A_R[[#This Row],[13+]]</f>
        <v>0</v>
      </c>
      <c r="BI143" s="5">
        <f>P_A_R[[#This Row],[13+]]-P_A_R[[#This Row],[14+]]</f>
        <v>0</v>
      </c>
      <c r="BJ143" s="5">
        <f>P_A_R[[#This Row],[14+]]-P_A_R[[#This Row],[15+]]</f>
        <v>0</v>
      </c>
      <c r="BK143" s="5">
        <f>P_A_R[[#This Row],[15+]]-P_A_R[[#This Row],[16+]]</f>
        <v>0</v>
      </c>
      <c r="BL143" s="5">
        <f>P_A_R[[#This Row],[16+]]-P_A_R[[#This Row],[17+]]</f>
        <v>0</v>
      </c>
      <c r="BM143" s="5">
        <f>P_A_R[[#This Row],[17+]]-P_A_R[[#This Row],[18+]]</f>
        <v>0</v>
      </c>
      <c r="BN143" s="5">
        <f>P_A_R[[#This Row],[18+]]-P_A_R[[#This Row],[19+]]</f>
        <v>0</v>
      </c>
      <c r="BO143" s="5">
        <f>P_A_R[[#This Row],[19+]]-P_A_R[[#This Row],[20+]]</f>
        <v>0</v>
      </c>
      <c r="BP143" s="5">
        <f>P_A_R[[#This Row],[20+]]-P_A_R[[#This Row],[21+]]</f>
        <v>0</v>
      </c>
      <c r="BQ143" s="5">
        <f>P_A_R[[#This Row],[21+]]-P_A_R[[#This Row],[22+]]</f>
        <v>7.0000000000014495E-5</v>
      </c>
      <c r="BR143" s="5">
        <f>P_A_R[[#This Row],[22+]]-P_A_R[[#This Row],[23+]]</f>
        <v>1.7000000000000348E-4</v>
      </c>
      <c r="BS143" s="5">
        <f>P_A_R[[#This Row],[23+]]-P_A_R[[#This Row],[24+]]</f>
        <v>4.6999999999997044E-4</v>
      </c>
      <c r="BT143" s="5">
        <f>P_A_R[[#This Row],[24+]]-P_A_R[[#This Row],[25+]]</f>
        <v>1.2800000000000589E-3</v>
      </c>
      <c r="BU143" s="5">
        <f>P_A_R[[#This Row],[25+]]-P_A_R[[#This Row],[26+]]</f>
        <v>2.9500000000000082E-3</v>
      </c>
      <c r="BV143" s="5">
        <f>P_A_R[[#This Row],[26+]]-P_A_R[[#This Row],[27+]]</f>
        <v>6.6599999999999993E-3</v>
      </c>
      <c r="BW143" s="5">
        <f>P_A_R[[#This Row],[27+]]-P_A_R[[#This Row],[28+]]</f>
        <v>1.3399999999999967E-2</v>
      </c>
      <c r="BX143" s="5">
        <f>P_A_R[[#This Row],[28+]]-P_A_R[[#This Row],[29+]]</f>
        <v>2.3459999999999925E-2</v>
      </c>
      <c r="BY143" s="5">
        <f>P_A_R[[#This Row],[29+]]-P_A_R[[#This Row],[30+]]</f>
        <v>4.005000000000003E-2</v>
      </c>
      <c r="BZ143" s="5">
        <f>P_A_R[[#This Row],[30+]]-P_A_R[[#This Row],[31+]]</f>
        <v>6.0660000000000047E-2</v>
      </c>
      <c r="CA143" s="5">
        <f>P_A_R[[#This Row],[31+]]-P_A_R[[#This Row],[32+]]</f>
        <v>8.0479999999999996E-2</v>
      </c>
      <c r="CB143" s="5">
        <f>P_A_R[[#This Row],[32+]]-P_A_R[[#This Row],[33+]]</f>
        <v>0.10394999999999999</v>
      </c>
      <c r="CC143" s="5">
        <f>P_A_R[[#This Row],[33+]]-P_A_R[[#This Row],[34+]]</f>
        <v>0.11863999999999997</v>
      </c>
      <c r="CD143" s="5">
        <f>P_A_R[[#This Row],[34+]]-P_A_R[[#This Row],[35+]]</f>
        <v>0.11918000000000001</v>
      </c>
      <c r="CE143" s="5">
        <f>P_A_R[[#This Row],[35+]]-P_A_R[[#This Row],[36+]]</f>
        <v>0.11651</v>
      </c>
      <c r="CF143" s="5">
        <f>P_A_R[[#This Row],[36+]]-P_A_R[[#This Row],[37+]]</f>
        <v>0.10021000000000002</v>
      </c>
      <c r="CG143" s="5">
        <f>P_A_R[[#This Row],[37+]]-P_A_R[[#This Row],[38+]]</f>
        <v>7.618999999999998E-2</v>
      </c>
      <c r="CH143" s="5">
        <f>P_A_R[[#This Row],[38+]]-P_A_R[[#This Row],[39+]]</f>
        <v>5.640000000000002E-2</v>
      </c>
      <c r="CI143" s="5">
        <f>P_A_R[[#This Row],[39+]]-P_A_R[[#This Row],[40+]]</f>
        <v>3.6549999999999992E-2</v>
      </c>
      <c r="CJ143" s="5">
        <f>P_A_R[[#This Row],[40+]]-P_A_R[[#This Row],[41+]]</f>
        <v>2.103E-2</v>
      </c>
      <c r="CK143" s="5">
        <f>P_A_R[[#This Row],[41+]]-P_A_R[[#This Row],[42+]]</f>
        <v>1.179E-2</v>
      </c>
      <c r="CL143" s="5">
        <f>P_A_R[[#This Row],[42+]]-P_A_R[[#This Row],[43+]]</f>
        <v>5.7500000000000008E-3</v>
      </c>
      <c r="CM143" s="5">
        <f>P_A_R[[#This Row],[43+]]-P_A_R[[#This Row],[44+]]</f>
        <v>2.5100000000000001E-3</v>
      </c>
      <c r="CN143" s="5">
        <f>P_A_R[[#This Row],[44+]]-P_A_R[[#This Row],[45+]]</f>
        <v>1.06E-3</v>
      </c>
      <c r="CO143" s="5">
        <f>P_A_R[[#This Row],[45+]]-P_A_R[[#This Row],[46+]]</f>
        <v>3.8999999999999999E-4</v>
      </c>
      <c r="CP143" s="5">
        <f>P_A_R[[#This Row],[46+]]-P_A_R[[#This Row],[47+]]</f>
        <v>1.3000000000000002E-4</v>
      </c>
      <c r="CQ143" s="5">
        <f>P_A_R[[#This Row],[47+]]-P_A_R[[#This Row],[48+]]</f>
        <v>6.0000000000000002E-5</v>
      </c>
      <c r="CR143" s="5">
        <f>P_A_R[[#This Row],[48+]]-P_A_R[[#This Row],[49+]]</f>
        <v>0</v>
      </c>
      <c r="CS143" s="5">
        <f>P_A_R[[#This Row],[49+]]-P_A_R[[#This Row],[50+]]</f>
        <v>0</v>
      </c>
      <c r="CT143" s="5">
        <f>P_A_R[[#This Row],[50+]]-P_A_R[[#This Row],[51+]]</f>
        <v>0</v>
      </c>
      <c r="CU143" s="5">
        <f>P_A_R[[#This Row],[51+]]-P_A_R[[#This Row],[52+]]</f>
        <v>0</v>
      </c>
      <c r="CV143" s="5">
        <f>P_A_R[[#This Row],[52+]]-P_A_R[[#This Row],[53+]]</f>
        <v>0</v>
      </c>
      <c r="CW143" s="5">
        <f>P_A_R[[#This Row],[53+]]-P_A_R[[#This Row],[54+]]</f>
        <v>0</v>
      </c>
      <c r="CX143" s="5">
        <f>P_A_R[[#This Row],[54+]]-P_A_R[[#This Row],[55+]]</f>
        <v>0</v>
      </c>
      <c r="CY143" s="5">
        <f>P_A_R[[#This Row],[55+]]-P_A_R[[#This Row],[56+]]</f>
        <v>0</v>
      </c>
      <c r="CZ143" s="5">
        <f>P_A_R[[#This Row],[56+]]-P_A_R[[#This Row],[57+]]</f>
        <v>0</v>
      </c>
      <c r="DA143" s="5">
        <f>P_A_R[[#This Row],[57+]]-P_A_R[[#This Row],[58+]]</f>
        <v>0</v>
      </c>
      <c r="DB143" s="5">
        <f>P_A_R[[#This Row],[58+]]-P_A_R[[#This Row],[59+]]</f>
        <v>0</v>
      </c>
    </row>
    <row r="144" spans="1:106" x14ac:dyDescent="0.25">
      <c r="A144" s="10">
        <v>22400723</v>
      </c>
      <c r="B144" s="13" t="s">
        <v>80</v>
      </c>
      <c r="C144" s="13" t="s">
        <v>97</v>
      </c>
      <c r="D144" s="11">
        <v>0.83333333333333337</v>
      </c>
      <c r="E144" s="9" t="str">
        <f>HYPERLINK("https://www.nba.com/stats/player/1630581/boxscores-traditional", "Josh Giddey")</f>
        <v>Josh Giddey</v>
      </c>
      <c r="F144">
        <v>29</v>
      </c>
      <c r="G144" s="4">
        <v>5.9329999999999998</v>
      </c>
      <c r="H144" s="3">
        <v>0.99931000000000003</v>
      </c>
      <c r="I144" s="3">
        <v>0.99878</v>
      </c>
      <c r="J144" s="3">
        <v>0.99795</v>
      </c>
      <c r="K144" s="3">
        <v>0.99653000000000003</v>
      </c>
      <c r="L144" s="3">
        <v>0.99429999999999996</v>
      </c>
      <c r="M144" s="3">
        <v>0.99085999999999996</v>
      </c>
      <c r="N144" s="3">
        <v>0.98573999999999995</v>
      </c>
      <c r="O144" s="3">
        <v>0.97831000000000001</v>
      </c>
      <c r="P144" s="3">
        <v>0.96784000000000003</v>
      </c>
      <c r="Q144" s="3">
        <v>0.95448999999999995</v>
      </c>
      <c r="R144" s="3">
        <v>0.93574000000000002</v>
      </c>
      <c r="S144" s="3">
        <v>0.91149000000000002</v>
      </c>
      <c r="T144" s="3">
        <v>0.88100000000000001</v>
      </c>
      <c r="U144" s="3">
        <v>0.84375</v>
      </c>
      <c r="V144" s="3">
        <v>0.79954999999999998</v>
      </c>
      <c r="W144" s="3">
        <v>0.74856999999999996</v>
      </c>
      <c r="X144" s="3">
        <v>0.69496999999999998</v>
      </c>
      <c r="Y144" s="3">
        <v>0.63307000000000002</v>
      </c>
      <c r="Z144" s="3">
        <v>0.56749000000000005</v>
      </c>
      <c r="AA144" s="3">
        <v>0.5</v>
      </c>
      <c r="AB144" s="3">
        <v>0.43251000000000001</v>
      </c>
      <c r="AC144" s="3">
        <v>0.36692999999999998</v>
      </c>
      <c r="AD144" s="3">
        <v>0.30503000000000002</v>
      </c>
      <c r="AE144" s="3">
        <v>0.25142999999999999</v>
      </c>
      <c r="AF144" s="3">
        <v>0.20044999999999999</v>
      </c>
      <c r="AG144" s="3">
        <v>0.15625</v>
      </c>
      <c r="AH144" s="3">
        <v>0.11899999999999999</v>
      </c>
      <c r="AI144" s="3">
        <v>8.8510000000000005E-2</v>
      </c>
      <c r="AJ144" s="3">
        <v>6.4259999999999998E-2</v>
      </c>
      <c r="AK144" s="3">
        <v>4.5510000000000002E-2</v>
      </c>
      <c r="AL144" s="3">
        <v>3.2160000000000001E-2</v>
      </c>
      <c r="AM144" s="3">
        <v>2.1690000000000001E-2</v>
      </c>
      <c r="AN144" s="3">
        <v>1.426E-2</v>
      </c>
      <c r="AO144" s="3">
        <v>9.1400000000000006E-3</v>
      </c>
      <c r="AP144" s="3">
        <v>5.7000000000000002E-3</v>
      </c>
      <c r="AQ144" s="3">
        <v>3.47E-3</v>
      </c>
      <c r="AR144" s="3">
        <v>2.0500000000000002E-3</v>
      </c>
      <c r="AS144" s="3">
        <v>1.2199999999999999E-3</v>
      </c>
      <c r="AT144" s="3">
        <v>6.8999999999999997E-4</v>
      </c>
      <c r="AU144" s="3">
        <v>3.8000000000000002E-4</v>
      </c>
      <c r="AV144" s="3">
        <v>2.0000000000000001E-4</v>
      </c>
      <c r="AW144" s="3">
        <v>1E-4</v>
      </c>
      <c r="AX144" s="3">
        <v>5.0000000000000002E-5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5">
        <f>P_A_R[[#This Row],[10+]]-P_A_R[[#This Row],[11+]]</f>
        <v>5.3000000000003045E-4</v>
      </c>
      <c r="BG144" s="5">
        <f>P_A_R[[#This Row],[11+]]-P_A_R[[#This Row],[12+]]</f>
        <v>8.2999999999999741E-4</v>
      </c>
      <c r="BH144" s="5">
        <f>P_A_R[[#This Row],[12+]]-P_A_R[[#This Row],[13+]]</f>
        <v>1.4199999999999768E-3</v>
      </c>
      <c r="BI144" s="5">
        <f>P_A_R[[#This Row],[13+]]-P_A_R[[#This Row],[14+]]</f>
        <v>2.2300000000000653E-3</v>
      </c>
      <c r="BJ144" s="5">
        <f>P_A_R[[#This Row],[14+]]-P_A_R[[#This Row],[15+]]</f>
        <v>3.4399999999999986E-3</v>
      </c>
      <c r="BK144" s="5">
        <f>P_A_R[[#This Row],[15+]]-P_A_R[[#This Row],[16+]]</f>
        <v>5.1200000000000134E-3</v>
      </c>
      <c r="BL144" s="5">
        <f>P_A_R[[#This Row],[16+]]-P_A_R[[#This Row],[17+]]</f>
        <v>7.4299999999999367E-3</v>
      </c>
      <c r="BM144" s="5">
        <f>P_A_R[[#This Row],[17+]]-P_A_R[[#This Row],[18+]]</f>
        <v>1.0469999999999979E-2</v>
      </c>
      <c r="BN144" s="5">
        <f>P_A_R[[#This Row],[18+]]-P_A_R[[#This Row],[19+]]</f>
        <v>1.3350000000000084E-2</v>
      </c>
      <c r="BO144" s="5">
        <f>P_A_R[[#This Row],[19+]]-P_A_R[[#This Row],[20+]]</f>
        <v>1.8749999999999933E-2</v>
      </c>
      <c r="BP144" s="5">
        <f>P_A_R[[#This Row],[20+]]-P_A_R[[#This Row],[21+]]</f>
        <v>2.4249999999999994E-2</v>
      </c>
      <c r="BQ144" s="5">
        <f>P_A_R[[#This Row],[21+]]-P_A_R[[#This Row],[22+]]</f>
        <v>3.0490000000000017E-2</v>
      </c>
      <c r="BR144" s="5">
        <f>P_A_R[[#This Row],[22+]]-P_A_R[[#This Row],[23+]]</f>
        <v>3.7250000000000005E-2</v>
      </c>
      <c r="BS144" s="5">
        <f>P_A_R[[#This Row],[23+]]-P_A_R[[#This Row],[24+]]</f>
        <v>4.4200000000000017E-2</v>
      </c>
      <c r="BT144" s="5">
        <f>P_A_R[[#This Row],[24+]]-P_A_R[[#This Row],[25+]]</f>
        <v>5.0980000000000025E-2</v>
      </c>
      <c r="BU144" s="5">
        <f>P_A_R[[#This Row],[25+]]-P_A_R[[#This Row],[26+]]</f>
        <v>5.3599999999999981E-2</v>
      </c>
      <c r="BV144" s="5">
        <f>P_A_R[[#This Row],[26+]]-P_A_R[[#This Row],[27+]]</f>
        <v>6.1899999999999955E-2</v>
      </c>
      <c r="BW144" s="5">
        <f>P_A_R[[#This Row],[27+]]-P_A_R[[#This Row],[28+]]</f>
        <v>6.5579999999999972E-2</v>
      </c>
      <c r="BX144" s="5">
        <f>P_A_R[[#This Row],[28+]]-P_A_R[[#This Row],[29+]]</f>
        <v>6.749000000000005E-2</v>
      </c>
      <c r="BY144" s="5">
        <f>P_A_R[[#This Row],[29+]]-P_A_R[[#This Row],[30+]]</f>
        <v>6.7489999999999994E-2</v>
      </c>
      <c r="BZ144" s="5">
        <f>P_A_R[[#This Row],[30+]]-P_A_R[[#This Row],[31+]]</f>
        <v>6.5580000000000027E-2</v>
      </c>
      <c r="CA144" s="5">
        <f>P_A_R[[#This Row],[31+]]-P_A_R[[#This Row],[32+]]</f>
        <v>6.1899999999999955E-2</v>
      </c>
      <c r="CB144" s="5">
        <f>P_A_R[[#This Row],[32+]]-P_A_R[[#This Row],[33+]]</f>
        <v>5.3600000000000037E-2</v>
      </c>
      <c r="CC144" s="5">
        <f>P_A_R[[#This Row],[33+]]-P_A_R[[#This Row],[34+]]</f>
        <v>5.0979999999999998E-2</v>
      </c>
      <c r="CD144" s="5">
        <f>P_A_R[[#This Row],[34+]]-P_A_R[[#This Row],[35+]]</f>
        <v>4.4199999999999989E-2</v>
      </c>
      <c r="CE144" s="5">
        <f>P_A_R[[#This Row],[35+]]-P_A_R[[#This Row],[36+]]</f>
        <v>3.7250000000000005E-2</v>
      </c>
      <c r="CF144" s="5">
        <f>P_A_R[[#This Row],[36+]]-P_A_R[[#This Row],[37+]]</f>
        <v>3.0489999999999989E-2</v>
      </c>
      <c r="CG144" s="5">
        <f>P_A_R[[#This Row],[37+]]-P_A_R[[#This Row],[38+]]</f>
        <v>2.4250000000000008E-2</v>
      </c>
      <c r="CH144" s="5">
        <f>P_A_R[[#This Row],[38+]]-P_A_R[[#This Row],[39+]]</f>
        <v>1.8749999999999996E-2</v>
      </c>
      <c r="CI144" s="5">
        <f>P_A_R[[#This Row],[39+]]-P_A_R[[#This Row],[40+]]</f>
        <v>1.3350000000000001E-2</v>
      </c>
      <c r="CJ144" s="5">
        <f>P_A_R[[#This Row],[40+]]-P_A_R[[#This Row],[41+]]</f>
        <v>1.047E-2</v>
      </c>
      <c r="CK144" s="5">
        <f>P_A_R[[#This Row],[41+]]-P_A_R[[#This Row],[42+]]</f>
        <v>7.4300000000000008E-3</v>
      </c>
      <c r="CL144" s="5">
        <f>P_A_R[[#This Row],[42+]]-P_A_R[[#This Row],[43+]]</f>
        <v>5.1199999999999996E-3</v>
      </c>
      <c r="CM144" s="5">
        <f>P_A_R[[#This Row],[43+]]-P_A_R[[#This Row],[44+]]</f>
        <v>3.4400000000000003E-3</v>
      </c>
      <c r="CN144" s="5">
        <f>P_A_R[[#This Row],[44+]]-P_A_R[[#This Row],[45+]]</f>
        <v>2.2300000000000002E-3</v>
      </c>
      <c r="CO144" s="5">
        <f>P_A_R[[#This Row],[45+]]-P_A_R[[#This Row],[46+]]</f>
        <v>1.4199999999999998E-3</v>
      </c>
      <c r="CP144" s="5">
        <f>P_A_R[[#This Row],[46+]]-P_A_R[[#This Row],[47+]]</f>
        <v>8.3000000000000023E-4</v>
      </c>
      <c r="CQ144" s="5">
        <f>P_A_R[[#This Row],[47+]]-P_A_R[[#This Row],[48+]]</f>
        <v>5.2999999999999998E-4</v>
      </c>
      <c r="CR144" s="5">
        <f>P_A_R[[#This Row],[48+]]-P_A_R[[#This Row],[49+]]</f>
        <v>3.0999999999999995E-4</v>
      </c>
      <c r="CS144" s="5">
        <f>P_A_R[[#This Row],[49+]]-P_A_R[[#This Row],[50+]]</f>
        <v>1.8000000000000001E-4</v>
      </c>
      <c r="CT144" s="5">
        <f>P_A_R[[#This Row],[50+]]-P_A_R[[#This Row],[51+]]</f>
        <v>1E-4</v>
      </c>
      <c r="CU144" s="5">
        <f>P_A_R[[#This Row],[51+]]-P_A_R[[#This Row],[52+]]</f>
        <v>5.0000000000000002E-5</v>
      </c>
      <c r="CV144" s="5">
        <f>P_A_R[[#This Row],[52+]]-P_A_R[[#This Row],[53+]]</f>
        <v>5.0000000000000002E-5</v>
      </c>
      <c r="CW144" s="5">
        <f>P_A_R[[#This Row],[53+]]-P_A_R[[#This Row],[54+]]</f>
        <v>0</v>
      </c>
      <c r="CX144" s="5">
        <f>P_A_R[[#This Row],[54+]]-P_A_R[[#This Row],[55+]]</f>
        <v>0</v>
      </c>
      <c r="CY144" s="5">
        <f>P_A_R[[#This Row],[55+]]-P_A_R[[#This Row],[56+]]</f>
        <v>0</v>
      </c>
      <c r="CZ144" s="5">
        <f>P_A_R[[#This Row],[56+]]-P_A_R[[#This Row],[57+]]</f>
        <v>0</v>
      </c>
      <c r="DA144" s="5">
        <f>P_A_R[[#This Row],[57+]]-P_A_R[[#This Row],[58+]]</f>
        <v>0</v>
      </c>
      <c r="DB144" s="5">
        <f>P_A_R[[#This Row],[58+]]-P_A_R[[#This Row],[59+]]</f>
        <v>0</v>
      </c>
    </row>
    <row r="145" spans="1:106" x14ac:dyDescent="0.25">
      <c r="A145" s="10">
        <v>22400723</v>
      </c>
      <c r="B145" s="13" t="s">
        <v>80</v>
      </c>
      <c r="C145" s="13" t="s">
        <v>97</v>
      </c>
      <c r="D145" s="11">
        <v>0.83333333333333337</v>
      </c>
      <c r="E145" s="9" t="str">
        <f>HYPERLINK("https://www.nba.com/stats/player/202696/boxscores-traditional", "Nikola Vucevic")</f>
        <v>Nikola Vucevic</v>
      </c>
      <c r="F145">
        <v>31.2</v>
      </c>
      <c r="G145" s="4">
        <v>7.8840000000000003</v>
      </c>
      <c r="H145" s="3">
        <v>0.99643000000000004</v>
      </c>
      <c r="I145" s="3">
        <v>0.99477000000000004</v>
      </c>
      <c r="J145" s="3">
        <v>0.99265999999999999</v>
      </c>
      <c r="K145" s="3">
        <v>0.98956</v>
      </c>
      <c r="L145" s="3">
        <v>0.98536999999999997</v>
      </c>
      <c r="M145" s="3">
        <v>0.97982000000000002</v>
      </c>
      <c r="N145" s="3">
        <v>0.97319999999999995</v>
      </c>
      <c r="O145" s="3">
        <v>0.96406999999999998</v>
      </c>
      <c r="P145" s="3">
        <v>0.95254000000000005</v>
      </c>
      <c r="Q145" s="3">
        <v>0.93942999999999999</v>
      </c>
      <c r="R145" s="3">
        <v>0.92220000000000002</v>
      </c>
      <c r="S145" s="3">
        <v>0.90146999999999999</v>
      </c>
      <c r="T145" s="3">
        <v>0.879</v>
      </c>
      <c r="U145" s="3">
        <v>0.85082999999999998</v>
      </c>
      <c r="V145" s="3">
        <v>0.81859000000000004</v>
      </c>
      <c r="W145" s="3">
        <v>0.78524000000000005</v>
      </c>
      <c r="X145" s="3">
        <v>0.74536999999999998</v>
      </c>
      <c r="Y145" s="3">
        <v>0.70194000000000001</v>
      </c>
      <c r="Z145" s="3">
        <v>0.65910000000000002</v>
      </c>
      <c r="AA145" s="3">
        <v>0.61026000000000002</v>
      </c>
      <c r="AB145" s="3">
        <v>0.55962000000000001</v>
      </c>
      <c r="AC145" s="3">
        <v>0.51197000000000004</v>
      </c>
      <c r="AD145" s="3">
        <v>0.46017000000000002</v>
      </c>
      <c r="AE145" s="3">
        <v>0.40905000000000002</v>
      </c>
      <c r="AF145" s="3">
        <v>0.35942000000000002</v>
      </c>
      <c r="AG145" s="3">
        <v>0.31561</v>
      </c>
      <c r="AH145" s="3">
        <v>0.27093</v>
      </c>
      <c r="AI145" s="3">
        <v>0.22964999999999999</v>
      </c>
      <c r="AJ145" s="3">
        <v>0.19489000000000001</v>
      </c>
      <c r="AK145" s="3">
        <v>0.16109000000000001</v>
      </c>
      <c r="AL145" s="3">
        <v>0.13136</v>
      </c>
      <c r="AM145" s="3">
        <v>0.10749</v>
      </c>
      <c r="AN145" s="3">
        <v>8.5339999999999999E-2</v>
      </c>
      <c r="AO145" s="3">
        <v>6.6809999999999994E-2</v>
      </c>
      <c r="AP145" s="3">
        <v>5.262E-2</v>
      </c>
      <c r="AQ145" s="3">
        <v>4.0059999999999998E-2</v>
      </c>
      <c r="AR145" s="3">
        <v>3.005E-2</v>
      </c>
      <c r="AS145" s="3">
        <v>2.2749999999999999E-2</v>
      </c>
      <c r="AT145" s="3">
        <v>1.6590000000000001E-2</v>
      </c>
      <c r="AU145" s="3">
        <v>1.191E-2</v>
      </c>
      <c r="AV145" s="3">
        <v>8.6599999999999993E-3</v>
      </c>
      <c r="AW145" s="3">
        <v>6.0400000000000002E-3</v>
      </c>
      <c r="AX145" s="3">
        <v>4.15E-3</v>
      </c>
      <c r="AY145" s="3">
        <v>2.8E-3</v>
      </c>
      <c r="AZ145" s="3">
        <v>1.9300000000000001E-3</v>
      </c>
      <c r="BA145" s="3">
        <v>1.2600000000000001E-3</v>
      </c>
      <c r="BB145" s="3">
        <v>8.1999999999999998E-4</v>
      </c>
      <c r="BC145" s="3">
        <v>5.4000000000000001E-4</v>
      </c>
      <c r="BD145" s="3">
        <v>3.4000000000000002E-4</v>
      </c>
      <c r="BE145" s="3">
        <v>2.1000000000000001E-4</v>
      </c>
      <c r="BF145" s="5">
        <f>P_A_R[[#This Row],[10+]]-P_A_R[[#This Row],[11+]]</f>
        <v>1.6599999999999948E-3</v>
      </c>
      <c r="BG145" s="5">
        <f>P_A_R[[#This Row],[11+]]-P_A_R[[#This Row],[12+]]</f>
        <v>2.1100000000000563E-3</v>
      </c>
      <c r="BH145" s="5">
        <f>P_A_R[[#This Row],[12+]]-P_A_R[[#This Row],[13+]]</f>
        <v>3.0999999999999917E-3</v>
      </c>
      <c r="BI145" s="5">
        <f>P_A_R[[#This Row],[13+]]-P_A_R[[#This Row],[14+]]</f>
        <v>4.190000000000027E-3</v>
      </c>
      <c r="BJ145" s="5">
        <f>P_A_R[[#This Row],[14+]]-P_A_R[[#This Row],[15+]]</f>
        <v>5.5499999999999439E-3</v>
      </c>
      <c r="BK145" s="5">
        <f>P_A_R[[#This Row],[15+]]-P_A_R[[#This Row],[16+]]</f>
        <v>6.6200000000000703E-3</v>
      </c>
      <c r="BL145" s="5">
        <f>P_A_R[[#This Row],[16+]]-P_A_R[[#This Row],[17+]]</f>
        <v>9.1299999999999715E-3</v>
      </c>
      <c r="BM145" s="5">
        <f>P_A_R[[#This Row],[17+]]-P_A_R[[#This Row],[18+]]</f>
        <v>1.1529999999999929E-2</v>
      </c>
      <c r="BN145" s="5">
        <f>P_A_R[[#This Row],[18+]]-P_A_R[[#This Row],[19+]]</f>
        <v>1.3110000000000066E-2</v>
      </c>
      <c r="BO145" s="5">
        <f>P_A_R[[#This Row],[19+]]-P_A_R[[#This Row],[20+]]</f>
        <v>1.7229999999999968E-2</v>
      </c>
      <c r="BP145" s="5">
        <f>P_A_R[[#This Row],[20+]]-P_A_R[[#This Row],[21+]]</f>
        <v>2.0730000000000026E-2</v>
      </c>
      <c r="BQ145" s="5">
        <f>P_A_R[[#This Row],[21+]]-P_A_R[[#This Row],[22+]]</f>
        <v>2.246999999999999E-2</v>
      </c>
      <c r="BR145" s="5">
        <f>P_A_R[[#This Row],[22+]]-P_A_R[[#This Row],[23+]]</f>
        <v>2.8170000000000028E-2</v>
      </c>
      <c r="BS145" s="5">
        <f>P_A_R[[#This Row],[23+]]-P_A_R[[#This Row],[24+]]</f>
        <v>3.2239999999999935E-2</v>
      </c>
      <c r="BT145" s="5">
        <f>P_A_R[[#This Row],[24+]]-P_A_R[[#This Row],[25+]]</f>
        <v>3.3349999999999991E-2</v>
      </c>
      <c r="BU145" s="5">
        <f>P_A_R[[#This Row],[25+]]-P_A_R[[#This Row],[26+]]</f>
        <v>3.9870000000000072E-2</v>
      </c>
      <c r="BV145" s="5">
        <f>P_A_R[[#This Row],[26+]]-P_A_R[[#This Row],[27+]]</f>
        <v>4.3429999999999969E-2</v>
      </c>
      <c r="BW145" s="5">
        <f>P_A_R[[#This Row],[27+]]-P_A_R[[#This Row],[28+]]</f>
        <v>4.2839999999999989E-2</v>
      </c>
      <c r="BX145" s="5">
        <f>P_A_R[[#This Row],[28+]]-P_A_R[[#This Row],[29+]]</f>
        <v>4.8839999999999995E-2</v>
      </c>
      <c r="BY145" s="5">
        <f>P_A_R[[#This Row],[29+]]-P_A_R[[#This Row],[30+]]</f>
        <v>5.0640000000000018E-2</v>
      </c>
      <c r="BZ145" s="5">
        <f>P_A_R[[#This Row],[30+]]-P_A_R[[#This Row],[31+]]</f>
        <v>4.764999999999997E-2</v>
      </c>
      <c r="CA145" s="5">
        <f>P_A_R[[#This Row],[31+]]-P_A_R[[#This Row],[32+]]</f>
        <v>5.1800000000000013E-2</v>
      </c>
      <c r="CB145" s="5">
        <f>P_A_R[[#This Row],[32+]]-P_A_R[[#This Row],[33+]]</f>
        <v>5.1119999999999999E-2</v>
      </c>
      <c r="CC145" s="5">
        <f>P_A_R[[#This Row],[33+]]-P_A_R[[#This Row],[34+]]</f>
        <v>4.9630000000000007E-2</v>
      </c>
      <c r="CD145" s="5">
        <f>P_A_R[[#This Row],[34+]]-P_A_R[[#This Row],[35+]]</f>
        <v>4.3810000000000016E-2</v>
      </c>
      <c r="CE145" s="5">
        <f>P_A_R[[#This Row],[35+]]-P_A_R[[#This Row],[36+]]</f>
        <v>4.4679999999999997E-2</v>
      </c>
      <c r="CF145" s="5">
        <f>P_A_R[[#This Row],[36+]]-P_A_R[[#This Row],[37+]]</f>
        <v>4.1280000000000011E-2</v>
      </c>
      <c r="CG145" s="5">
        <f>P_A_R[[#This Row],[37+]]-P_A_R[[#This Row],[38+]]</f>
        <v>3.4759999999999985E-2</v>
      </c>
      <c r="CH145" s="5">
        <f>P_A_R[[#This Row],[38+]]-P_A_R[[#This Row],[39+]]</f>
        <v>3.3799999999999997E-2</v>
      </c>
      <c r="CI145" s="5">
        <f>P_A_R[[#This Row],[39+]]-P_A_R[[#This Row],[40+]]</f>
        <v>2.9730000000000006E-2</v>
      </c>
      <c r="CJ145" s="5">
        <f>P_A_R[[#This Row],[40+]]-P_A_R[[#This Row],[41+]]</f>
        <v>2.3870000000000002E-2</v>
      </c>
      <c r="CK145" s="5">
        <f>P_A_R[[#This Row],[41+]]-P_A_R[[#This Row],[42+]]</f>
        <v>2.2150000000000003E-2</v>
      </c>
      <c r="CL145" s="5">
        <f>P_A_R[[#This Row],[42+]]-P_A_R[[#This Row],[43+]]</f>
        <v>1.8530000000000005E-2</v>
      </c>
      <c r="CM145" s="5">
        <f>P_A_R[[#This Row],[43+]]-P_A_R[[#This Row],[44+]]</f>
        <v>1.4189999999999994E-2</v>
      </c>
      <c r="CN145" s="5">
        <f>P_A_R[[#This Row],[44+]]-P_A_R[[#This Row],[45+]]</f>
        <v>1.2560000000000002E-2</v>
      </c>
      <c r="CO145" s="5">
        <f>P_A_R[[#This Row],[45+]]-P_A_R[[#This Row],[46+]]</f>
        <v>1.0009999999999998E-2</v>
      </c>
      <c r="CP145" s="5">
        <f>P_A_R[[#This Row],[46+]]-P_A_R[[#This Row],[47+]]</f>
        <v>7.3000000000000009E-3</v>
      </c>
      <c r="CQ145" s="5">
        <f>P_A_R[[#This Row],[47+]]-P_A_R[[#This Row],[48+]]</f>
        <v>6.1599999999999988E-3</v>
      </c>
      <c r="CR145" s="5">
        <f>P_A_R[[#This Row],[48+]]-P_A_R[[#This Row],[49+]]</f>
        <v>4.6800000000000001E-3</v>
      </c>
      <c r="CS145" s="5">
        <f>P_A_R[[#This Row],[49+]]-P_A_R[[#This Row],[50+]]</f>
        <v>3.2500000000000012E-3</v>
      </c>
      <c r="CT145" s="5">
        <f>P_A_R[[#This Row],[50+]]-P_A_R[[#This Row],[51+]]</f>
        <v>2.6199999999999991E-3</v>
      </c>
      <c r="CU145" s="5">
        <f>P_A_R[[#This Row],[51+]]-P_A_R[[#This Row],[52+]]</f>
        <v>1.8900000000000002E-3</v>
      </c>
      <c r="CV145" s="5">
        <f>P_A_R[[#This Row],[52+]]-P_A_R[[#This Row],[53+]]</f>
        <v>1.3500000000000001E-3</v>
      </c>
      <c r="CW145" s="5">
        <f>P_A_R[[#This Row],[53+]]-P_A_R[[#This Row],[54+]]</f>
        <v>8.699999999999999E-4</v>
      </c>
      <c r="CX145" s="5">
        <f>P_A_R[[#This Row],[54+]]-P_A_R[[#This Row],[55+]]</f>
        <v>6.7000000000000002E-4</v>
      </c>
      <c r="CY145" s="5">
        <f>P_A_R[[#This Row],[55+]]-P_A_R[[#This Row],[56+]]</f>
        <v>4.4000000000000007E-4</v>
      </c>
      <c r="CZ145" s="5">
        <f>P_A_R[[#This Row],[56+]]-P_A_R[[#This Row],[57+]]</f>
        <v>2.7999999999999998E-4</v>
      </c>
      <c r="DA145" s="5">
        <f>P_A_R[[#This Row],[57+]]-P_A_R[[#This Row],[58+]]</f>
        <v>1.9999999999999998E-4</v>
      </c>
      <c r="DB145" s="5">
        <f>P_A_R[[#This Row],[58+]]-P_A_R[[#This Row],[59+]]</f>
        <v>1.3000000000000002E-4</v>
      </c>
    </row>
    <row r="146" spans="1:106" x14ac:dyDescent="0.25">
      <c r="A146" s="10">
        <v>22400723</v>
      </c>
      <c r="B146" s="13" t="s">
        <v>80</v>
      </c>
      <c r="C146" s="13" t="s">
        <v>97</v>
      </c>
      <c r="D146" s="11">
        <v>0.83333333333333337</v>
      </c>
      <c r="E146" s="9" t="str">
        <f>HYPERLINK("https://www.nba.com/stats/player/1630172/boxscores-traditional", "Patrick Williams")</f>
        <v>Patrick Williams</v>
      </c>
      <c r="F146">
        <v>21</v>
      </c>
      <c r="G146" s="4">
        <v>4.1470000000000002</v>
      </c>
      <c r="H146" s="3">
        <v>0.99597999999999998</v>
      </c>
      <c r="I146" s="3">
        <v>0.99202000000000001</v>
      </c>
      <c r="J146" s="3">
        <v>0.98499999999999999</v>
      </c>
      <c r="K146" s="3">
        <v>0.97319999999999995</v>
      </c>
      <c r="L146" s="3">
        <v>0.95448999999999995</v>
      </c>
      <c r="M146" s="3">
        <v>0.92647000000000002</v>
      </c>
      <c r="N146" s="3">
        <v>0.88685999999999998</v>
      </c>
      <c r="O146" s="3">
        <v>0.83147000000000004</v>
      </c>
      <c r="P146" s="3">
        <v>0.76424000000000003</v>
      </c>
      <c r="Q146" s="3">
        <v>0.68439000000000005</v>
      </c>
      <c r="R146" s="3">
        <v>0.59482999999999997</v>
      </c>
      <c r="S146" s="3">
        <v>0.5</v>
      </c>
      <c r="T146" s="3">
        <v>0.40516999999999997</v>
      </c>
      <c r="U146" s="3">
        <v>0.31561</v>
      </c>
      <c r="V146" s="3">
        <v>0.23576</v>
      </c>
      <c r="W146" s="3">
        <v>0.16853000000000001</v>
      </c>
      <c r="X146" s="3">
        <v>0.11314</v>
      </c>
      <c r="Y146" s="3">
        <v>7.3529999999999998E-2</v>
      </c>
      <c r="Z146" s="3">
        <v>4.5510000000000002E-2</v>
      </c>
      <c r="AA146" s="3">
        <v>2.6800000000000001E-2</v>
      </c>
      <c r="AB146" s="3">
        <v>1.4999999999999999E-2</v>
      </c>
      <c r="AC146" s="3">
        <v>7.9799999999999992E-3</v>
      </c>
      <c r="AD146" s="3">
        <v>4.0200000000000001E-3</v>
      </c>
      <c r="AE146" s="3">
        <v>1.9300000000000001E-3</v>
      </c>
      <c r="AF146" s="3">
        <v>8.7000000000000001E-4</v>
      </c>
      <c r="AG146" s="3">
        <v>3.6000000000000002E-4</v>
      </c>
      <c r="AH146" s="3">
        <v>1.4999999999999999E-4</v>
      </c>
      <c r="AI146" s="3">
        <v>6.0000000000000002E-5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5">
        <f>P_A_R[[#This Row],[10+]]-P_A_R[[#This Row],[11+]]</f>
        <v>3.9599999999999635E-3</v>
      </c>
      <c r="BG146" s="5">
        <f>P_A_R[[#This Row],[11+]]-P_A_R[[#This Row],[12+]]</f>
        <v>7.0200000000000262E-3</v>
      </c>
      <c r="BH146" s="5">
        <f>P_A_R[[#This Row],[12+]]-P_A_R[[#This Row],[13+]]</f>
        <v>1.1800000000000033E-2</v>
      </c>
      <c r="BI146" s="5">
        <f>P_A_R[[#This Row],[13+]]-P_A_R[[#This Row],[14+]]</f>
        <v>1.8710000000000004E-2</v>
      </c>
      <c r="BJ146" s="5">
        <f>P_A_R[[#This Row],[14+]]-P_A_R[[#This Row],[15+]]</f>
        <v>2.8019999999999934E-2</v>
      </c>
      <c r="BK146" s="5">
        <f>P_A_R[[#This Row],[15+]]-P_A_R[[#This Row],[16+]]</f>
        <v>3.9610000000000034E-2</v>
      </c>
      <c r="BL146" s="5">
        <f>P_A_R[[#This Row],[16+]]-P_A_R[[#This Row],[17+]]</f>
        <v>5.5389999999999939E-2</v>
      </c>
      <c r="BM146" s="5">
        <f>P_A_R[[#This Row],[17+]]-P_A_R[[#This Row],[18+]]</f>
        <v>6.7230000000000012E-2</v>
      </c>
      <c r="BN146" s="5">
        <f>P_A_R[[#This Row],[18+]]-P_A_R[[#This Row],[19+]]</f>
        <v>7.9849999999999977E-2</v>
      </c>
      <c r="BO146" s="5">
        <f>P_A_R[[#This Row],[19+]]-P_A_R[[#This Row],[20+]]</f>
        <v>8.9560000000000084E-2</v>
      </c>
      <c r="BP146" s="5">
        <f>P_A_R[[#This Row],[20+]]-P_A_R[[#This Row],[21+]]</f>
        <v>9.482999999999997E-2</v>
      </c>
      <c r="BQ146" s="5">
        <f>P_A_R[[#This Row],[21+]]-P_A_R[[#This Row],[22+]]</f>
        <v>9.4830000000000025E-2</v>
      </c>
      <c r="BR146" s="5">
        <f>P_A_R[[#This Row],[22+]]-P_A_R[[#This Row],[23+]]</f>
        <v>8.9559999999999973E-2</v>
      </c>
      <c r="BS146" s="5">
        <f>P_A_R[[#This Row],[23+]]-P_A_R[[#This Row],[24+]]</f>
        <v>7.9850000000000004E-2</v>
      </c>
      <c r="BT146" s="5">
        <f>P_A_R[[#This Row],[24+]]-P_A_R[[#This Row],[25+]]</f>
        <v>6.7229999999999984E-2</v>
      </c>
      <c r="BU146" s="5">
        <f>P_A_R[[#This Row],[25+]]-P_A_R[[#This Row],[26+]]</f>
        <v>5.5390000000000009E-2</v>
      </c>
      <c r="BV146" s="5">
        <f>P_A_R[[#This Row],[26+]]-P_A_R[[#This Row],[27+]]</f>
        <v>3.9610000000000006E-2</v>
      </c>
      <c r="BW146" s="5">
        <f>P_A_R[[#This Row],[27+]]-P_A_R[[#This Row],[28+]]</f>
        <v>2.8019999999999996E-2</v>
      </c>
      <c r="BX146" s="5">
        <f>P_A_R[[#This Row],[28+]]-P_A_R[[#This Row],[29+]]</f>
        <v>1.8710000000000001E-2</v>
      </c>
      <c r="BY146" s="5">
        <f>P_A_R[[#This Row],[29+]]-P_A_R[[#This Row],[30+]]</f>
        <v>1.1800000000000001E-2</v>
      </c>
      <c r="BZ146" s="5">
        <f>P_A_R[[#This Row],[30+]]-P_A_R[[#This Row],[31+]]</f>
        <v>7.0200000000000002E-3</v>
      </c>
      <c r="CA146" s="5">
        <f>P_A_R[[#This Row],[31+]]-P_A_R[[#This Row],[32+]]</f>
        <v>3.9599999999999991E-3</v>
      </c>
      <c r="CB146" s="5">
        <f>P_A_R[[#This Row],[32+]]-P_A_R[[#This Row],[33+]]</f>
        <v>2.0899999999999998E-3</v>
      </c>
      <c r="CC146" s="5">
        <f>P_A_R[[#This Row],[33+]]-P_A_R[[#This Row],[34+]]</f>
        <v>1.0600000000000002E-3</v>
      </c>
      <c r="CD146" s="5">
        <f>P_A_R[[#This Row],[34+]]-P_A_R[[#This Row],[35+]]</f>
        <v>5.1000000000000004E-4</v>
      </c>
      <c r="CE146" s="5">
        <f>P_A_R[[#This Row],[35+]]-P_A_R[[#This Row],[36+]]</f>
        <v>2.1000000000000004E-4</v>
      </c>
      <c r="CF146" s="5">
        <f>P_A_R[[#This Row],[36+]]-P_A_R[[#This Row],[37+]]</f>
        <v>8.9999999999999992E-5</v>
      </c>
      <c r="CG146" s="5">
        <f>P_A_R[[#This Row],[37+]]-P_A_R[[#This Row],[38+]]</f>
        <v>6.0000000000000002E-5</v>
      </c>
      <c r="CH146" s="5">
        <f>P_A_R[[#This Row],[38+]]-P_A_R[[#This Row],[39+]]</f>
        <v>0</v>
      </c>
      <c r="CI146" s="5">
        <f>P_A_R[[#This Row],[39+]]-P_A_R[[#This Row],[40+]]</f>
        <v>0</v>
      </c>
      <c r="CJ146" s="5">
        <f>P_A_R[[#This Row],[40+]]-P_A_R[[#This Row],[41+]]</f>
        <v>0</v>
      </c>
      <c r="CK146" s="5">
        <f>P_A_R[[#This Row],[41+]]-P_A_R[[#This Row],[42+]]</f>
        <v>0</v>
      </c>
      <c r="CL146" s="5">
        <f>P_A_R[[#This Row],[42+]]-P_A_R[[#This Row],[43+]]</f>
        <v>0</v>
      </c>
      <c r="CM146" s="5">
        <f>P_A_R[[#This Row],[43+]]-P_A_R[[#This Row],[44+]]</f>
        <v>0</v>
      </c>
      <c r="CN146" s="5">
        <f>P_A_R[[#This Row],[44+]]-P_A_R[[#This Row],[45+]]</f>
        <v>0</v>
      </c>
      <c r="CO146" s="5">
        <f>P_A_R[[#This Row],[45+]]-P_A_R[[#This Row],[46+]]</f>
        <v>0</v>
      </c>
      <c r="CP146" s="5">
        <f>P_A_R[[#This Row],[46+]]-P_A_R[[#This Row],[47+]]</f>
        <v>0</v>
      </c>
      <c r="CQ146" s="5">
        <f>P_A_R[[#This Row],[47+]]-P_A_R[[#This Row],[48+]]</f>
        <v>0</v>
      </c>
      <c r="CR146" s="5">
        <f>P_A_R[[#This Row],[48+]]-P_A_R[[#This Row],[49+]]</f>
        <v>0</v>
      </c>
      <c r="CS146" s="5">
        <f>P_A_R[[#This Row],[49+]]-P_A_R[[#This Row],[50+]]</f>
        <v>0</v>
      </c>
      <c r="CT146" s="5">
        <f>P_A_R[[#This Row],[50+]]-P_A_R[[#This Row],[51+]]</f>
        <v>0</v>
      </c>
      <c r="CU146" s="5">
        <f>P_A_R[[#This Row],[51+]]-P_A_R[[#This Row],[52+]]</f>
        <v>0</v>
      </c>
      <c r="CV146" s="5">
        <f>P_A_R[[#This Row],[52+]]-P_A_R[[#This Row],[53+]]</f>
        <v>0</v>
      </c>
      <c r="CW146" s="5">
        <f>P_A_R[[#This Row],[53+]]-P_A_R[[#This Row],[54+]]</f>
        <v>0</v>
      </c>
      <c r="CX146" s="5">
        <f>P_A_R[[#This Row],[54+]]-P_A_R[[#This Row],[55+]]</f>
        <v>0</v>
      </c>
      <c r="CY146" s="5">
        <f>P_A_R[[#This Row],[55+]]-P_A_R[[#This Row],[56+]]</f>
        <v>0</v>
      </c>
      <c r="CZ146" s="5">
        <f>P_A_R[[#This Row],[56+]]-P_A_R[[#This Row],[57+]]</f>
        <v>0</v>
      </c>
      <c r="DA146" s="5">
        <f>P_A_R[[#This Row],[57+]]-P_A_R[[#This Row],[58+]]</f>
        <v>0</v>
      </c>
      <c r="DB146" s="5">
        <f>P_A_R[[#This Row],[58+]]-P_A_R[[#This Row],[59+]]</f>
        <v>0</v>
      </c>
    </row>
    <row r="147" spans="1:106" x14ac:dyDescent="0.25">
      <c r="A147" s="10">
        <v>22400723</v>
      </c>
      <c r="B147" s="13" t="s">
        <v>80</v>
      </c>
      <c r="C147" s="13" t="s">
        <v>97</v>
      </c>
      <c r="D147" s="11">
        <v>0.83333333333333337</v>
      </c>
      <c r="E147" s="9" t="str">
        <f>HYPERLINK("https://www.nba.com/stats/player/1630245/boxscores-traditional", "Ayo Dosunmu")</f>
        <v>Ayo Dosunmu</v>
      </c>
      <c r="F147">
        <v>22.6</v>
      </c>
      <c r="G147" s="4">
        <v>4.883</v>
      </c>
      <c r="H147" s="3">
        <v>0.99505999999999994</v>
      </c>
      <c r="I147" s="3">
        <v>0.99134</v>
      </c>
      <c r="J147" s="3">
        <v>0.98499999999999999</v>
      </c>
      <c r="K147" s="3">
        <v>0.97558</v>
      </c>
      <c r="L147" s="3">
        <v>0.96079999999999999</v>
      </c>
      <c r="M147" s="3">
        <v>0.94062000000000001</v>
      </c>
      <c r="N147" s="3">
        <v>0.91149000000000002</v>
      </c>
      <c r="O147" s="3">
        <v>0.87492999999999999</v>
      </c>
      <c r="P147" s="3">
        <v>0.82638999999999996</v>
      </c>
      <c r="Q147" s="3">
        <v>0.77034999999999998</v>
      </c>
      <c r="R147" s="3">
        <v>0.70194000000000001</v>
      </c>
      <c r="S147" s="3">
        <v>0.62929999999999997</v>
      </c>
      <c r="T147" s="3">
        <v>0.54776000000000002</v>
      </c>
      <c r="U147" s="3">
        <v>0.46811999999999998</v>
      </c>
      <c r="V147" s="3">
        <v>0.38590999999999998</v>
      </c>
      <c r="W147" s="3">
        <v>0.31207000000000001</v>
      </c>
      <c r="X147" s="3">
        <v>0.24196000000000001</v>
      </c>
      <c r="Y147" s="3">
        <v>0.18406</v>
      </c>
      <c r="Z147" s="3">
        <v>0.13350000000000001</v>
      </c>
      <c r="AA147" s="3">
        <v>9.5100000000000004E-2</v>
      </c>
      <c r="AB147" s="3">
        <v>6.4259999999999998E-2</v>
      </c>
      <c r="AC147" s="3">
        <v>4.2720000000000001E-2</v>
      </c>
      <c r="AD147" s="3">
        <v>2.6800000000000001E-2</v>
      </c>
      <c r="AE147" s="3">
        <v>1.6590000000000001E-2</v>
      </c>
      <c r="AF147" s="3">
        <v>9.9000000000000008E-3</v>
      </c>
      <c r="AG147" s="3">
        <v>5.5399999999999998E-3</v>
      </c>
      <c r="AH147" s="3">
        <v>3.0699999999999998E-3</v>
      </c>
      <c r="AI147" s="3">
        <v>1.5900000000000001E-3</v>
      </c>
      <c r="AJ147" s="3">
        <v>8.1999999999999998E-4</v>
      </c>
      <c r="AK147" s="3">
        <v>3.8999999999999999E-4</v>
      </c>
      <c r="AL147" s="3">
        <v>1.9000000000000001E-4</v>
      </c>
      <c r="AM147" s="3">
        <v>8.0000000000000007E-5</v>
      </c>
      <c r="AN147" s="3">
        <v>4.0000000000000003E-5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5">
        <f>P_A_R[[#This Row],[10+]]-P_A_R[[#This Row],[11+]]</f>
        <v>3.7199999999999456E-3</v>
      </c>
      <c r="BG147" s="5">
        <f>P_A_R[[#This Row],[11+]]-P_A_R[[#This Row],[12+]]</f>
        <v>6.3400000000000123E-3</v>
      </c>
      <c r="BH147" s="5">
        <f>P_A_R[[#This Row],[12+]]-P_A_R[[#This Row],[13+]]</f>
        <v>9.4199999999999839E-3</v>
      </c>
      <c r="BI147" s="5">
        <f>P_A_R[[#This Row],[13+]]-P_A_R[[#This Row],[14+]]</f>
        <v>1.4780000000000015E-2</v>
      </c>
      <c r="BJ147" s="5">
        <f>P_A_R[[#This Row],[14+]]-P_A_R[[#This Row],[15+]]</f>
        <v>2.0179999999999976E-2</v>
      </c>
      <c r="BK147" s="5">
        <f>P_A_R[[#This Row],[15+]]-P_A_R[[#This Row],[16+]]</f>
        <v>2.9129999999999989E-2</v>
      </c>
      <c r="BL147" s="5">
        <f>P_A_R[[#This Row],[16+]]-P_A_R[[#This Row],[17+]]</f>
        <v>3.6560000000000037E-2</v>
      </c>
      <c r="BM147" s="5">
        <f>P_A_R[[#This Row],[17+]]-P_A_R[[#This Row],[18+]]</f>
        <v>4.8540000000000028E-2</v>
      </c>
      <c r="BN147" s="5">
        <f>P_A_R[[#This Row],[18+]]-P_A_R[[#This Row],[19+]]</f>
        <v>5.6039999999999979E-2</v>
      </c>
      <c r="BO147" s="5">
        <f>P_A_R[[#This Row],[19+]]-P_A_R[[#This Row],[20+]]</f>
        <v>6.8409999999999971E-2</v>
      </c>
      <c r="BP147" s="5">
        <f>P_A_R[[#This Row],[20+]]-P_A_R[[#This Row],[21+]]</f>
        <v>7.2640000000000038E-2</v>
      </c>
      <c r="BQ147" s="5">
        <f>P_A_R[[#This Row],[21+]]-P_A_R[[#This Row],[22+]]</f>
        <v>8.1539999999999946E-2</v>
      </c>
      <c r="BR147" s="5">
        <f>P_A_R[[#This Row],[22+]]-P_A_R[[#This Row],[23+]]</f>
        <v>7.9640000000000044E-2</v>
      </c>
      <c r="BS147" s="5">
        <f>P_A_R[[#This Row],[23+]]-P_A_R[[#This Row],[24+]]</f>
        <v>8.2210000000000005E-2</v>
      </c>
      <c r="BT147" s="5">
        <f>P_A_R[[#This Row],[24+]]-P_A_R[[#This Row],[25+]]</f>
        <v>7.3839999999999961E-2</v>
      </c>
      <c r="BU147" s="5">
        <f>P_A_R[[#This Row],[25+]]-P_A_R[[#This Row],[26+]]</f>
        <v>7.0110000000000006E-2</v>
      </c>
      <c r="BV147" s="5">
        <f>P_A_R[[#This Row],[26+]]-P_A_R[[#This Row],[27+]]</f>
        <v>5.7900000000000007E-2</v>
      </c>
      <c r="BW147" s="5">
        <f>P_A_R[[#This Row],[27+]]-P_A_R[[#This Row],[28+]]</f>
        <v>5.0559999999999994E-2</v>
      </c>
      <c r="BX147" s="5">
        <f>P_A_R[[#This Row],[28+]]-P_A_R[[#This Row],[29+]]</f>
        <v>3.8400000000000004E-2</v>
      </c>
      <c r="BY147" s="5">
        <f>P_A_R[[#This Row],[29+]]-P_A_R[[#This Row],[30+]]</f>
        <v>3.0840000000000006E-2</v>
      </c>
      <c r="BZ147" s="5">
        <f>P_A_R[[#This Row],[30+]]-P_A_R[[#This Row],[31+]]</f>
        <v>2.1539999999999997E-2</v>
      </c>
      <c r="CA147" s="5">
        <f>P_A_R[[#This Row],[31+]]-P_A_R[[#This Row],[32+]]</f>
        <v>1.592E-2</v>
      </c>
      <c r="CB147" s="5">
        <f>P_A_R[[#This Row],[32+]]-P_A_R[[#This Row],[33+]]</f>
        <v>1.021E-2</v>
      </c>
      <c r="CC147" s="5">
        <f>P_A_R[[#This Row],[33+]]-P_A_R[[#This Row],[34+]]</f>
        <v>6.6899999999999998E-3</v>
      </c>
      <c r="CD147" s="5">
        <f>P_A_R[[#This Row],[34+]]-P_A_R[[#This Row],[35+]]</f>
        <v>4.360000000000001E-3</v>
      </c>
      <c r="CE147" s="5">
        <f>P_A_R[[#This Row],[35+]]-P_A_R[[#This Row],[36+]]</f>
        <v>2.47E-3</v>
      </c>
      <c r="CF147" s="5">
        <f>P_A_R[[#This Row],[36+]]-P_A_R[[#This Row],[37+]]</f>
        <v>1.4799999999999998E-3</v>
      </c>
      <c r="CG147" s="5">
        <f>P_A_R[[#This Row],[37+]]-P_A_R[[#This Row],[38+]]</f>
        <v>7.7000000000000007E-4</v>
      </c>
      <c r="CH147" s="5">
        <f>P_A_R[[#This Row],[38+]]-P_A_R[[#This Row],[39+]]</f>
        <v>4.2999999999999999E-4</v>
      </c>
      <c r="CI147" s="5">
        <f>P_A_R[[#This Row],[39+]]-P_A_R[[#This Row],[40+]]</f>
        <v>1.9999999999999998E-4</v>
      </c>
      <c r="CJ147" s="5">
        <f>P_A_R[[#This Row],[40+]]-P_A_R[[#This Row],[41+]]</f>
        <v>1.1E-4</v>
      </c>
      <c r="CK147" s="5">
        <f>P_A_R[[#This Row],[41+]]-P_A_R[[#This Row],[42+]]</f>
        <v>4.0000000000000003E-5</v>
      </c>
      <c r="CL147" s="5">
        <f>P_A_R[[#This Row],[42+]]-P_A_R[[#This Row],[43+]]</f>
        <v>4.0000000000000003E-5</v>
      </c>
      <c r="CM147" s="5">
        <f>P_A_R[[#This Row],[43+]]-P_A_R[[#This Row],[44+]]</f>
        <v>0</v>
      </c>
      <c r="CN147" s="5">
        <f>P_A_R[[#This Row],[44+]]-P_A_R[[#This Row],[45+]]</f>
        <v>0</v>
      </c>
      <c r="CO147" s="5">
        <f>P_A_R[[#This Row],[45+]]-P_A_R[[#This Row],[46+]]</f>
        <v>0</v>
      </c>
      <c r="CP147" s="5">
        <f>P_A_R[[#This Row],[46+]]-P_A_R[[#This Row],[47+]]</f>
        <v>0</v>
      </c>
      <c r="CQ147" s="5">
        <f>P_A_R[[#This Row],[47+]]-P_A_R[[#This Row],[48+]]</f>
        <v>0</v>
      </c>
      <c r="CR147" s="5">
        <f>P_A_R[[#This Row],[48+]]-P_A_R[[#This Row],[49+]]</f>
        <v>0</v>
      </c>
      <c r="CS147" s="5">
        <f>P_A_R[[#This Row],[49+]]-P_A_R[[#This Row],[50+]]</f>
        <v>0</v>
      </c>
      <c r="CT147" s="5">
        <f>P_A_R[[#This Row],[50+]]-P_A_R[[#This Row],[51+]]</f>
        <v>0</v>
      </c>
      <c r="CU147" s="5">
        <f>P_A_R[[#This Row],[51+]]-P_A_R[[#This Row],[52+]]</f>
        <v>0</v>
      </c>
      <c r="CV147" s="5">
        <f>P_A_R[[#This Row],[52+]]-P_A_R[[#This Row],[53+]]</f>
        <v>0</v>
      </c>
      <c r="CW147" s="5">
        <f>P_A_R[[#This Row],[53+]]-P_A_R[[#This Row],[54+]]</f>
        <v>0</v>
      </c>
      <c r="CX147" s="5">
        <f>P_A_R[[#This Row],[54+]]-P_A_R[[#This Row],[55+]]</f>
        <v>0</v>
      </c>
      <c r="CY147" s="5">
        <f>P_A_R[[#This Row],[55+]]-P_A_R[[#This Row],[56+]]</f>
        <v>0</v>
      </c>
      <c r="CZ147" s="5">
        <f>P_A_R[[#This Row],[56+]]-P_A_R[[#This Row],[57+]]</f>
        <v>0</v>
      </c>
      <c r="DA147" s="5">
        <f>P_A_R[[#This Row],[57+]]-P_A_R[[#This Row],[58+]]</f>
        <v>0</v>
      </c>
      <c r="DB147" s="5">
        <f>P_A_R[[#This Row],[58+]]-P_A_R[[#This Row],[59+]]</f>
        <v>0</v>
      </c>
    </row>
    <row r="148" spans="1:106" x14ac:dyDescent="0.25">
      <c r="A148" s="10">
        <v>22400723</v>
      </c>
      <c r="B148" s="13" t="s">
        <v>80</v>
      </c>
      <c r="C148" s="13" t="s">
        <v>97</v>
      </c>
      <c r="D148" s="11">
        <v>0.83333333333333337</v>
      </c>
      <c r="E148" s="9" t="str">
        <f>HYPERLINK("https://www.nba.com/stats/player/1630188/boxscores-traditional", "Jalen Smith")</f>
        <v>Jalen Smith</v>
      </c>
      <c r="F148">
        <v>18.600000000000001</v>
      </c>
      <c r="G148" s="4">
        <v>3.6109999999999998</v>
      </c>
      <c r="H148" s="3">
        <v>0.99134</v>
      </c>
      <c r="I148" s="3">
        <v>0.98214000000000001</v>
      </c>
      <c r="J148" s="3">
        <v>0.96638000000000002</v>
      </c>
      <c r="K148" s="3">
        <v>0.93942999999999999</v>
      </c>
      <c r="L148" s="3">
        <v>0.89795999999999998</v>
      </c>
      <c r="M148" s="3">
        <v>0.84133999999999998</v>
      </c>
      <c r="N148" s="3">
        <v>0.76424000000000003</v>
      </c>
      <c r="O148" s="3">
        <v>0.67003000000000001</v>
      </c>
      <c r="P148" s="3">
        <v>0.56749000000000005</v>
      </c>
      <c r="Q148" s="3">
        <v>0.45619999999999999</v>
      </c>
      <c r="R148" s="3">
        <v>0.34827000000000002</v>
      </c>
      <c r="S148" s="3">
        <v>0.25463000000000002</v>
      </c>
      <c r="T148" s="3">
        <v>0.17360999999999999</v>
      </c>
      <c r="U148" s="3">
        <v>0.11123</v>
      </c>
      <c r="V148" s="3">
        <v>6.6809999999999994E-2</v>
      </c>
      <c r="W148" s="3">
        <v>3.8359999999999998E-2</v>
      </c>
      <c r="X148" s="3">
        <v>2.018E-2</v>
      </c>
      <c r="Y148" s="3">
        <v>9.9000000000000008E-3</v>
      </c>
      <c r="Z148" s="3">
        <v>4.6600000000000001E-3</v>
      </c>
      <c r="AA148" s="3">
        <v>1.99E-3</v>
      </c>
      <c r="AB148" s="3">
        <v>7.9000000000000001E-4</v>
      </c>
      <c r="AC148" s="3">
        <v>2.9999999999999997E-4</v>
      </c>
      <c r="AD148" s="3">
        <v>1E-4</v>
      </c>
      <c r="AE148" s="3">
        <v>3.0000000000000001E-5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5">
        <f>P_A_R[[#This Row],[10+]]-P_A_R[[#This Row],[11+]]</f>
        <v>9.199999999999986E-3</v>
      </c>
      <c r="BG148" s="5">
        <f>P_A_R[[#This Row],[11+]]-P_A_R[[#This Row],[12+]]</f>
        <v>1.5759999999999996E-2</v>
      </c>
      <c r="BH148" s="5">
        <f>P_A_R[[#This Row],[12+]]-P_A_R[[#This Row],[13+]]</f>
        <v>2.6950000000000029E-2</v>
      </c>
      <c r="BI148" s="5">
        <f>P_A_R[[#This Row],[13+]]-P_A_R[[#This Row],[14+]]</f>
        <v>4.1470000000000007E-2</v>
      </c>
      <c r="BJ148" s="5">
        <f>P_A_R[[#This Row],[14+]]-P_A_R[[#This Row],[15+]]</f>
        <v>5.6620000000000004E-2</v>
      </c>
      <c r="BK148" s="5">
        <f>P_A_R[[#This Row],[15+]]-P_A_R[[#This Row],[16+]]</f>
        <v>7.7099999999999946E-2</v>
      </c>
      <c r="BL148" s="5">
        <f>P_A_R[[#This Row],[16+]]-P_A_R[[#This Row],[17+]]</f>
        <v>9.4210000000000016E-2</v>
      </c>
      <c r="BM148" s="5">
        <f>P_A_R[[#This Row],[17+]]-P_A_R[[#This Row],[18+]]</f>
        <v>0.10253999999999996</v>
      </c>
      <c r="BN148" s="5">
        <f>P_A_R[[#This Row],[18+]]-P_A_R[[#This Row],[19+]]</f>
        <v>0.11129000000000006</v>
      </c>
      <c r="BO148" s="5">
        <f>P_A_R[[#This Row],[19+]]-P_A_R[[#This Row],[20+]]</f>
        <v>0.10792999999999997</v>
      </c>
      <c r="BP148" s="5">
        <f>P_A_R[[#This Row],[20+]]-P_A_R[[#This Row],[21+]]</f>
        <v>9.3640000000000001E-2</v>
      </c>
      <c r="BQ148" s="5">
        <f>P_A_R[[#This Row],[21+]]-P_A_R[[#This Row],[22+]]</f>
        <v>8.1020000000000036E-2</v>
      </c>
      <c r="BR148" s="5">
        <f>P_A_R[[#This Row],[22+]]-P_A_R[[#This Row],[23+]]</f>
        <v>6.2379999999999991E-2</v>
      </c>
      <c r="BS148" s="5">
        <f>P_A_R[[#This Row],[23+]]-P_A_R[[#This Row],[24+]]</f>
        <v>4.4420000000000001E-2</v>
      </c>
      <c r="BT148" s="5">
        <f>P_A_R[[#This Row],[24+]]-P_A_R[[#This Row],[25+]]</f>
        <v>2.8449999999999996E-2</v>
      </c>
      <c r="BU148" s="5">
        <f>P_A_R[[#This Row],[25+]]-P_A_R[[#This Row],[26+]]</f>
        <v>1.8179999999999998E-2</v>
      </c>
      <c r="BV148" s="5">
        <f>P_A_R[[#This Row],[26+]]-P_A_R[[#This Row],[27+]]</f>
        <v>1.0279999999999999E-2</v>
      </c>
      <c r="BW148" s="5">
        <f>P_A_R[[#This Row],[27+]]-P_A_R[[#This Row],[28+]]</f>
        <v>5.2400000000000007E-3</v>
      </c>
      <c r="BX148" s="5">
        <f>P_A_R[[#This Row],[28+]]-P_A_R[[#This Row],[29+]]</f>
        <v>2.6700000000000001E-3</v>
      </c>
      <c r="BY148" s="5">
        <f>P_A_R[[#This Row],[29+]]-P_A_R[[#This Row],[30+]]</f>
        <v>1.2000000000000001E-3</v>
      </c>
      <c r="BZ148" s="5">
        <f>P_A_R[[#This Row],[30+]]-P_A_R[[#This Row],[31+]]</f>
        <v>4.8999999999999998E-4</v>
      </c>
      <c r="CA148" s="5">
        <f>P_A_R[[#This Row],[31+]]-P_A_R[[#This Row],[32+]]</f>
        <v>1.9999999999999998E-4</v>
      </c>
      <c r="CB148" s="5">
        <f>P_A_R[[#This Row],[32+]]-P_A_R[[#This Row],[33+]]</f>
        <v>7.0000000000000007E-5</v>
      </c>
      <c r="CC148" s="5">
        <f>P_A_R[[#This Row],[33+]]-P_A_R[[#This Row],[34+]]</f>
        <v>3.0000000000000001E-5</v>
      </c>
      <c r="CD148" s="5">
        <f>P_A_R[[#This Row],[34+]]-P_A_R[[#This Row],[35+]]</f>
        <v>0</v>
      </c>
      <c r="CE148" s="5">
        <f>P_A_R[[#This Row],[35+]]-P_A_R[[#This Row],[36+]]</f>
        <v>0</v>
      </c>
      <c r="CF148" s="5">
        <f>P_A_R[[#This Row],[36+]]-P_A_R[[#This Row],[37+]]</f>
        <v>0</v>
      </c>
      <c r="CG148" s="5">
        <f>P_A_R[[#This Row],[37+]]-P_A_R[[#This Row],[38+]]</f>
        <v>0</v>
      </c>
      <c r="CH148" s="5">
        <f>P_A_R[[#This Row],[38+]]-P_A_R[[#This Row],[39+]]</f>
        <v>0</v>
      </c>
      <c r="CI148" s="5">
        <f>P_A_R[[#This Row],[39+]]-P_A_R[[#This Row],[40+]]</f>
        <v>0</v>
      </c>
      <c r="CJ148" s="5">
        <f>P_A_R[[#This Row],[40+]]-P_A_R[[#This Row],[41+]]</f>
        <v>0</v>
      </c>
      <c r="CK148" s="5">
        <f>P_A_R[[#This Row],[41+]]-P_A_R[[#This Row],[42+]]</f>
        <v>0</v>
      </c>
      <c r="CL148" s="5">
        <f>P_A_R[[#This Row],[42+]]-P_A_R[[#This Row],[43+]]</f>
        <v>0</v>
      </c>
      <c r="CM148" s="5">
        <f>P_A_R[[#This Row],[43+]]-P_A_R[[#This Row],[44+]]</f>
        <v>0</v>
      </c>
      <c r="CN148" s="5">
        <f>P_A_R[[#This Row],[44+]]-P_A_R[[#This Row],[45+]]</f>
        <v>0</v>
      </c>
      <c r="CO148" s="5">
        <f>P_A_R[[#This Row],[45+]]-P_A_R[[#This Row],[46+]]</f>
        <v>0</v>
      </c>
      <c r="CP148" s="5">
        <f>P_A_R[[#This Row],[46+]]-P_A_R[[#This Row],[47+]]</f>
        <v>0</v>
      </c>
      <c r="CQ148" s="5">
        <f>P_A_R[[#This Row],[47+]]-P_A_R[[#This Row],[48+]]</f>
        <v>0</v>
      </c>
      <c r="CR148" s="5">
        <f>P_A_R[[#This Row],[48+]]-P_A_R[[#This Row],[49+]]</f>
        <v>0</v>
      </c>
      <c r="CS148" s="5">
        <f>P_A_R[[#This Row],[49+]]-P_A_R[[#This Row],[50+]]</f>
        <v>0</v>
      </c>
      <c r="CT148" s="5">
        <f>P_A_R[[#This Row],[50+]]-P_A_R[[#This Row],[51+]]</f>
        <v>0</v>
      </c>
      <c r="CU148" s="5">
        <f>P_A_R[[#This Row],[51+]]-P_A_R[[#This Row],[52+]]</f>
        <v>0</v>
      </c>
      <c r="CV148" s="5">
        <f>P_A_R[[#This Row],[52+]]-P_A_R[[#This Row],[53+]]</f>
        <v>0</v>
      </c>
      <c r="CW148" s="5">
        <f>P_A_R[[#This Row],[53+]]-P_A_R[[#This Row],[54+]]</f>
        <v>0</v>
      </c>
      <c r="CX148" s="5">
        <f>P_A_R[[#This Row],[54+]]-P_A_R[[#This Row],[55+]]</f>
        <v>0</v>
      </c>
      <c r="CY148" s="5">
        <f>P_A_R[[#This Row],[55+]]-P_A_R[[#This Row],[56+]]</f>
        <v>0</v>
      </c>
      <c r="CZ148" s="5">
        <f>P_A_R[[#This Row],[56+]]-P_A_R[[#This Row],[57+]]</f>
        <v>0</v>
      </c>
      <c r="DA148" s="5">
        <f>P_A_R[[#This Row],[57+]]-P_A_R[[#This Row],[58+]]</f>
        <v>0</v>
      </c>
      <c r="DB148" s="5">
        <f>P_A_R[[#This Row],[58+]]-P_A_R[[#This Row],[59+]]</f>
        <v>0</v>
      </c>
    </row>
    <row r="149" spans="1:106" x14ac:dyDescent="0.25">
      <c r="A149" s="10">
        <v>22400723</v>
      </c>
      <c r="B149" s="13" t="s">
        <v>80</v>
      </c>
      <c r="C149" s="13" t="s">
        <v>97</v>
      </c>
      <c r="D149" s="11">
        <v>0.83333333333333337</v>
      </c>
      <c r="E149" s="9" t="str">
        <f>HYPERLINK("https://www.nba.com/stats/player/1641824/boxscores-traditional", "Matas Buzelis")</f>
        <v>Matas Buzelis</v>
      </c>
      <c r="F149">
        <v>18.399999999999999</v>
      </c>
      <c r="G149" s="4">
        <v>4.03</v>
      </c>
      <c r="H149" s="3">
        <v>0.98124</v>
      </c>
      <c r="I149" s="3">
        <v>0.96711999999999998</v>
      </c>
      <c r="J149" s="3">
        <v>0.94408000000000003</v>
      </c>
      <c r="K149" s="3">
        <v>0.90988000000000002</v>
      </c>
      <c r="L149" s="3">
        <v>0.86214000000000002</v>
      </c>
      <c r="M149" s="3">
        <v>0.79954999999999998</v>
      </c>
      <c r="N149" s="3">
        <v>0.72575000000000001</v>
      </c>
      <c r="O149" s="3">
        <v>0.63683000000000001</v>
      </c>
      <c r="P149" s="3">
        <v>0.53983000000000003</v>
      </c>
      <c r="Q149" s="3">
        <v>0.44037999999999999</v>
      </c>
      <c r="R149" s="3">
        <v>0.34458</v>
      </c>
      <c r="S149" s="3">
        <v>0.25785000000000002</v>
      </c>
      <c r="T149" s="3">
        <v>0.18673000000000001</v>
      </c>
      <c r="U149" s="3">
        <v>0.12714</v>
      </c>
      <c r="V149" s="3">
        <v>8.226E-2</v>
      </c>
      <c r="W149" s="3">
        <v>5.0500000000000003E-2</v>
      </c>
      <c r="X149" s="3">
        <v>2.938E-2</v>
      </c>
      <c r="Y149" s="3">
        <v>1.6590000000000001E-2</v>
      </c>
      <c r="Z149" s="3">
        <v>8.6599999999999993E-3</v>
      </c>
      <c r="AA149" s="3">
        <v>4.2700000000000004E-3</v>
      </c>
      <c r="AB149" s="3">
        <v>1.99E-3</v>
      </c>
      <c r="AC149" s="3">
        <v>8.7000000000000001E-4</v>
      </c>
      <c r="AD149" s="3">
        <v>3.8000000000000002E-4</v>
      </c>
      <c r="AE149" s="3">
        <v>1.4999999999999999E-4</v>
      </c>
      <c r="AF149" s="3">
        <v>5.0000000000000002E-5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5">
        <f>P_A_R[[#This Row],[10+]]-P_A_R[[#This Row],[11+]]</f>
        <v>1.4120000000000021E-2</v>
      </c>
      <c r="BG149" s="5">
        <f>P_A_R[[#This Row],[11+]]-P_A_R[[#This Row],[12+]]</f>
        <v>2.3039999999999949E-2</v>
      </c>
      <c r="BH149" s="5">
        <f>P_A_R[[#This Row],[12+]]-P_A_R[[#This Row],[13+]]</f>
        <v>3.4200000000000008E-2</v>
      </c>
      <c r="BI149" s="5">
        <f>P_A_R[[#This Row],[13+]]-P_A_R[[#This Row],[14+]]</f>
        <v>4.7740000000000005E-2</v>
      </c>
      <c r="BJ149" s="5">
        <f>P_A_R[[#This Row],[14+]]-P_A_R[[#This Row],[15+]]</f>
        <v>6.2590000000000034E-2</v>
      </c>
      <c r="BK149" s="5">
        <f>P_A_R[[#This Row],[15+]]-P_A_R[[#This Row],[16+]]</f>
        <v>7.3799999999999977E-2</v>
      </c>
      <c r="BL149" s="5">
        <f>P_A_R[[#This Row],[16+]]-P_A_R[[#This Row],[17+]]</f>
        <v>8.8919999999999999E-2</v>
      </c>
      <c r="BM149" s="5">
        <f>P_A_R[[#This Row],[17+]]-P_A_R[[#This Row],[18+]]</f>
        <v>9.6999999999999975E-2</v>
      </c>
      <c r="BN149" s="5">
        <f>P_A_R[[#This Row],[18+]]-P_A_R[[#This Row],[19+]]</f>
        <v>9.9450000000000038E-2</v>
      </c>
      <c r="BO149" s="5">
        <f>P_A_R[[#This Row],[19+]]-P_A_R[[#This Row],[20+]]</f>
        <v>9.5799999999999996E-2</v>
      </c>
      <c r="BP149" s="5">
        <f>P_A_R[[#This Row],[20+]]-P_A_R[[#This Row],[21+]]</f>
        <v>8.6729999999999974E-2</v>
      </c>
      <c r="BQ149" s="5">
        <f>P_A_R[[#This Row],[21+]]-P_A_R[[#This Row],[22+]]</f>
        <v>7.1120000000000017E-2</v>
      </c>
      <c r="BR149" s="5">
        <f>P_A_R[[#This Row],[22+]]-P_A_R[[#This Row],[23+]]</f>
        <v>5.9590000000000004E-2</v>
      </c>
      <c r="BS149" s="5">
        <f>P_A_R[[#This Row],[23+]]-P_A_R[[#This Row],[24+]]</f>
        <v>4.4880000000000003E-2</v>
      </c>
      <c r="BT149" s="5">
        <f>P_A_R[[#This Row],[24+]]-P_A_R[[#This Row],[25+]]</f>
        <v>3.1759999999999997E-2</v>
      </c>
      <c r="BU149" s="5">
        <f>P_A_R[[#This Row],[25+]]-P_A_R[[#This Row],[26+]]</f>
        <v>2.1120000000000003E-2</v>
      </c>
      <c r="BV149" s="5">
        <f>P_A_R[[#This Row],[26+]]-P_A_R[[#This Row],[27+]]</f>
        <v>1.2789999999999999E-2</v>
      </c>
      <c r="BW149" s="5">
        <f>P_A_R[[#This Row],[27+]]-P_A_R[[#This Row],[28+]]</f>
        <v>7.9300000000000013E-3</v>
      </c>
      <c r="BX149" s="5">
        <f>P_A_R[[#This Row],[28+]]-P_A_R[[#This Row],[29+]]</f>
        <v>4.3899999999999989E-3</v>
      </c>
      <c r="BY149" s="5">
        <f>P_A_R[[#This Row],[29+]]-P_A_R[[#This Row],[30+]]</f>
        <v>2.2800000000000003E-3</v>
      </c>
      <c r="BZ149" s="5">
        <f>P_A_R[[#This Row],[30+]]-P_A_R[[#This Row],[31+]]</f>
        <v>1.1199999999999999E-3</v>
      </c>
      <c r="CA149" s="5">
        <f>P_A_R[[#This Row],[31+]]-P_A_R[[#This Row],[32+]]</f>
        <v>4.8999999999999998E-4</v>
      </c>
      <c r="CB149" s="5">
        <f>P_A_R[[#This Row],[32+]]-P_A_R[[#This Row],[33+]]</f>
        <v>2.3000000000000003E-4</v>
      </c>
      <c r="CC149" s="5">
        <f>P_A_R[[#This Row],[33+]]-P_A_R[[#This Row],[34+]]</f>
        <v>9.9999999999999991E-5</v>
      </c>
      <c r="CD149" s="5">
        <f>P_A_R[[#This Row],[34+]]-P_A_R[[#This Row],[35+]]</f>
        <v>5.0000000000000002E-5</v>
      </c>
      <c r="CE149" s="5">
        <f>P_A_R[[#This Row],[35+]]-P_A_R[[#This Row],[36+]]</f>
        <v>0</v>
      </c>
      <c r="CF149" s="5">
        <f>P_A_R[[#This Row],[36+]]-P_A_R[[#This Row],[37+]]</f>
        <v>0</v>
      </c>
      <c r="CG149" s="5">
        <f>P_A_R[[#This Row],[37+]]-P_A_R[[#This Row],[38+]]</f>
        <v>0</v>
      </c>
      <c r="CH149" s="5">
        <f>P_A_R[[#This Row],[38+]]-P_A_R[[#This Row],[39+]]</f>
        <v>0</v>
      </c>
      <c r="CI149" s="5">
        <f>P_A_R[[#This Row],[39+]]-P_A_R[[#This Row],[40+]]</f>
        <v>0</v>
      </c>
      <c r="CJ149" s="5">
        <f>P_A_R[[#This Row],[40+]]-P_A_R[[#This Row],[41+]]</f>
        <v>0</v>
      </c>
      <c r="CK149" s="5">
        <f>P_A_R[[#This Row],[41+]]-P_A_R[[#This Row],[42+]]</f>
        <v>0</v>
      </c>
      <c r="CL149" s="5">
        <f>P_A_R[[#This Row],[42+]]-P_A_R[[#This Row],[43+]]</f>
        <v>0</v>
      </c>
      <c r="CM149" s="5">
        <f>P_A_R[[#This Row],[43+]]-P_A_R[[#This Row],[44+]]</f>
        <v>0</v>
      </c>
      <c r="CN149" s="5">
        <f>P_A_R[[#This Row],[44+]]-P_A_R[[#This Row],[45+]]</f>
        <v>0</v>
      </c>
      <c r="CO149" s="5">
        <f>P_A_R[[#This Row],[45+]]-P_A_R[[#This Row],[46+]]</f>
        <v>0</v>
      </c>
      <c r="CP149" s="5">
        <f>P_A_R[[#This Row],[46+]]-P_A_R[[#This Row],[47+]]</f>
        <v>0</v>
      </c>
      <c r="CQ149" s="5">
        <f>P_A_R[[#This Row],[47+]]-P_A_R[[#This Row],[48+]]</f>
        <v>0</v>
      </c>
      <c r="CR149" s="5">
        <f>P_A_R[[#This Row],[48+]]-P_A_R[[#This Row],[49+]]</f>
        <v>0</v>
      </c>
      <c r="CS149" s="5">
        <f>P_A_R[[#This Row],[49+]]-P_A_R[[#This Row],[50+]]</f>
        <v>0</v>
      </c>
      <c r="CT149" s="5">
        <f>P_A_R[[#This Row],[50+]]-P_A_R[[#This Row],[51+]]</f>
        <v>0</v>
      </c>
      <c r="CU149" s="5">
        <f>P_A_R[[#This Row],[51+]]-P_A_R[[#This Row],[52+]]</f>
        <v>0</v>
      </c>
      <c r="CV149" s="5">
        <f>P_A_R[[#This Row],[52+]]-P_A_R[[#This Row],[53+]]</f>
        <v>0</v>
      </c>
      <c r="CW149" s="5">
        <f>P_A_R[[#This Row],[53+]]-P_A_R[[#This Row],[54+]]</f>
        <v>0</v>
      </c>
      <c r="CX149" s="5">
        <f>P_A_R[[#This Row],[54+]]-P_A_R[[#This Row],[55+]]</f>
        <v>0</v>
      </c>
      <c r="CY149" s="5">
        <f>P_A_R[[#This Row],[55+]]-P_A_R[[#This Row],[56+]]</f>
        <v>0</v>
      </c>
      <c r="CZ149" s="5">
        <f>P_A_R[[#This Row],[56+]]-P_A_R[[#This Row],[57+]]</f>
        <v>0</v>
      </c>
      <c r="DA149" s="5">
        <f>P_A_R[[#This Row],[57+]]-P_A_R[[#This Row],[58+]]</f>
        <v>0</v>
      </c>
      <c r="DB149" s="5">
        <f>P_A_R[[#This Row],[58+]]-P_A_R[[#This Row],[59+]]</f>
        <v>0</v>
      </c>
    </row>
    <row r="150" spans="1:106" x14ac:dyDescent="0.25">
      <c r="A150" s="10">
        <v>22400723</v>
      </c>
      <c r="B150" s="13" t="s">
        <v>80</v>
      </c>
      <c r="C150" s="13" t="s">
        <v>97</v>
      </c>
      <c r="D150" s="11">
        <v>0.83333333333333337</v>
      </c>
      <c r="E150" s="9" t="str">
        <f>HYPERLINK("https://www.nba.com/stats/player/1629632/boxscores-traditional", "Coby White")</f>
        <v>Coby White</v>
      </c>
      <c r="F150">
        <v>25.6</v>
      </c>
      <c r="G150" s="4">
        <v>8.2609999999999992</v>
      </c>
      <c r="H150" s="3">
        <v>0.97062000000000004</v>
      </c>
      <c r="I150" s="3">
        <v>0.96164000000000005</v>
      </c>
      <c r="J150" s="3">
        <v>0.95052999999999999</v>
      </c>
      <c r="K150" s="3">
        <v>0.93698999999999999</v>
      </c>
      <c r="L150" s="3">
        <v>0.91923999999999995</v>
      </c>
      <c r="M150" s="3">
        <v>0.89973000000000003</v>
      </c>
      <c r="N150" s="3">
        <v>0.87697999999999998</v>
      </c>
      <c r="O150" s="3">
        <v>0.85082999999999998</v>
      </c>
      <c r="P150" s="3">
        <v>0.82121</v>
      </c>
      <c r="Q150" s="3">
        <v>0.78813999999999995</v>
      </c>
      <c r="R150" s="3">
        <v>0.75175000000000003</v>
      </c>
      <c r="S150" s="3">
        <v>0.71226</v>
      </c>
      <c r="T150" s="3">
        <v>0.67003000000000001</v>
      </c>
      <c r="U150" s="3">
        <v>0.62172000000000005</v>
      </c>
      <c r="V150" s="3">
        <v>0.57535000000000003</v>
      </c>
      <c r="W150" s="3">
        <v>0.52790000000000004</v>
      </c>
      <c r="X150" s="3">
        <v>0.48005999999999999</v>
      </c>
      <c r="Y150" s="3">
        <v>0.43251000000000001</v>
      </c>
      <c r="Z150" s="3">
        <v>0.38590999999999998</v>
      </c>
      <c r="AA150" s="3">
        <v>0.34089999999999998</v>
      </c>
      <c r="AB150" s="3">
        <v>0.29805999999999999</v>
      </c>
      <c r="AC150" s="3">
        <v>0.25785000000000002</v>
      </c>
      <c r="AD150" s="3">
        <v>0.22065000000000001</v>
      </c>
      <c r="AE150" s="3">
        <v>0.18406</v>
      </c>
      <c r="AF150" s="3">
        <v>0.15386</v>
      </c>
      <c r="AG150" s="3">
        <v>0.12714</v>
      </c>
      <c r="AH150" s="3">
        <v>0.10383000000000001</v>
      </c>
      <c r="AI150" s="3">
        <v>8.3790000000000003E-2</v>
      </c>
      <c r="AJ150" s="3">
        <v>6.6809999999999994E-2</v>
      </c>
      <c r="AK150" s="3">
        <v>5.262E-2</v>
      </c>
      <c r="AL150" s="3">
        <v>4.0930000000000001E-2</v>
      </c>
      <c r="AM150" s="3">
        <v>3.1440000000000003E-2</v>
      </c>
      <c r="AN150" s="3">
        <v>2.3300000000000001E-2</v>
      </c>
      <c r="AO150" s="3">
        <v>1.7430000000000001E-2</v>
      </c>
      <c r="AP150" s="3">
        <v>1.2869999999999999E-2</v>
      </c>
      <c r="AQ150" s="3">
        <v>9.3900000000000008E-3</v>
      </c>
      <c r="AR150" s="3">
        <v>6.7600000000000004E-3</v>
      </c>
      <c r="AS150" s="3">
        <v>4.7999999999999996E-3</v>
      </c>
      <c r="AT150" s="3">
        <v>3.3600000000000001E-3</v>
      </c>
      <c r="AU150" s="3">
        <v>2.33E-3</v>
      </c>
      <c r="AV150" s="3">
        <v>1.5900000000000001E-3</v>
      </c>
      <c r="AW150" s="3">
        <v>1.07E-3</v>
      </c>
      <c r="AX150" s="3">
        <v>6.8999999999999997E-4</v>
      </c>
      <c r="AY150" s="3">
        <v>4.4999999999999999E-4</v>
      </c>
      <c r="AZ150" s="3">
        <v>2.9E-4</v>
      </c>
      <c r="BA150" s="3">
        <v>1.9000000000000001E-4</v>
      </c>
      <c r="BB150" s="3">
        <v>1.2E-4</v>
      </c>
      <c r="BC150" s="3">
        <v>6.9999999999999994E-5</v>
      </c>
      <c r="BD150" s="3">
        <v>4.0000000000000003E-5</v>
      </c>
      <c r="BE150" s="3">
        <v>0</v>
      </c>
      <c r="BF150" s="5">
        <f>P_A_R[[#This Row],[10+]]-P_A_R[[#This Row],[11+]]</f>
        <v>8.979999999999988E-3</v>
      </c>
      <c r="BG150" s="5">
        <f>P_A_R[[#This Row],[11+]]-P_A_R[[#This Row],[12+]]</f>
        <v>1.1110000000000064E-2</v>
      </c>
      <c r="BH150" s="5">
        <f>P_A_R[[#This Row],[12+]]-P_A_R[[#This Row],[13+]]</f>
        <v>1.3539999999999996E-2</v>
      </c>
      <c r="BI150" s="5">
        <f>P_A_R[[#This Row],[13+]]-P_A_R[[#This Row],[14+]]</f>
        <v>1.7750000000000044E-2</v>
      </c>
      <c r="BJ150" s="5">
        <f>P_A_R[[#This Row],[14+]]-P_A_R[[#This Row],[15+]]</f>
        <v>1.9509999999999916E-2</v>
      </c>
      <c r="BK150" s="5">
        <f>P_A_R[[#This Row],[15+]]-P_A_R[[#This Row],[16+]]</f>
        <v>2.2750000000000048E-2</v>
      </c>
      <c r="BL150" s="5">
        <f>P_A_R[[#This Row],[16+]]-P_A_R[[#This Row],[17+]]</f>
        <v>2.6150000000000007E-2</v>
      </c>
      <c r="BM150" s="5">
        <f>P_A_R[[#This Row],[17+]]-P_A_R[[#This Row],[18+]]</f>
        <v>2.961999999999998E-2</v>
      </c>
      <c r="BN150" s="5">
        <f>P_A_R[[#This Row],[18+]]-P_A_R[[#This Row],[19+]]</f>
        <v>3.3070000000000044E-2</v>
      </c>
      <c r="BO150" s="5">
        <f>P_A_R[[#This Row],[19+]]-P_A_R[[#This Row],[20+]]</f>
        <v>3.6389999999999922E-2</v>
      </c>
      <c r="BP150" s="5">
        <f>P_A_R[[#This Row],[20+]]-P_A_R[[#This Row],[21+]]</f>
        <v>3.9490000000000025E-2</v>
      </c>
      <c r="BQ150" s="5">
        <f>P_A_R[[#This Row],[21+]]-P_A_R[[#This Row],[22+]]</f>
        <v>4.222999999999999E-2</v>
      </c>
      <c r="BR150" s="5">
        <f>P_A_R[[#This Row],[22+]]-P_A_R[[#This Row],[23+]]</f>
        <v>4.8309999999999964E-2</v>
      </c>
      <c r="BS150" s="5">
        <f>P_A_R[[#This Row],[23+]]-P_A_R[[#This Row],[24+]]</f>
        <v>4.6370000000000022E-2</v>
      </c>
      <c r="BT150" s="5">
        <f>P_A_R[[#This Row],[24+]]-P_A_R[[#This Row],[25+]]</f>
        <v>4.7449999999999992E-2</v>
      </c>
      <c r="BU150" s="5">
        <f>P_A_R[[#This Row],[25+]]-P_A_R[[#This Row],[26+]]</f>
        <v>4.7840000000000049E-2</v>
      </c>
      <c r="BV150" s="5">
        <f>P_A_R[[#This Row],[26+]]-P_A_R[[#This Row],[27+]]</f>
        <v>4.7549999999999981E-2</v>
      </c>
      <c r="BW150" s="5">
        <f>P_A_R[[#This Row],[27+]]-P_A_R[[#This Row],[28+]]</f>
        <v>4.660000000000003E-2</v>
      </c>
      <c r="BX150" s="5">
        <f>P_A_R[[#This Row],[28+]]-P_A_R[[#This Row],[29+]]</f>
        <v>4.5009999999999994E-2</v>
      </c>
      <c r="BY150" s="5">
        <f>P_A_R[[#This Row],[29+]]-P_A_R[[#This Row],[30+]]</f>
        <v>4.2839999999999989E-2</v>
      </c>
      <c r="BZ150" s="5">
        <f>P_A_R[[#This Row],[30+]]-P_A_R[[#This Row],[31+]]</f>
        <v>4.0209999999999968E-2</v>
      </c>
      <c r="CA150" s="5">
        <f>P_A_R[[#This Row],[31+]]-P_A_R[[#This Row],[32+]]</f>
        <v>3.7200000000000011E-2</v>
      </c>
      <c r="CB150" s="5">
        <f>P_A_R[[#This Row],[32+]]-P_A_R[[#This Row],[33+]]</f>
        <v>3.6590000000000011E-2</v>
      </c>
      <c r="CC150" s="5">
        <f>P_A_R[[#This Row],[33+]]-P_A_R[[#This Row],[34+]]</f>
        <v>3.0200000000000005E-2</v>
      </c>
      <c r="CD150" s="5">
        <f>P_A_R[[#This Row],[34+]]-P_A_R[[#This Row],[35+]]</f>
        <v>2.6719999999999994E-2</v>
      </c>
      <c r="CE150" s="5">
        <f>P_A_R[[#This Row],[35+]]-P_A_R[[#This Row],[36+]]</f>
        <v>2.3309999999999997E-2</v>
      </c>
      <c r="CF150" s="5">
        <f>P_A_R[[#This Row],[36+]]-P_A_R[[#This Row],[37+]]</f>
        <v>2.0040000000000002E-2</v>
      </c>
      <c r="CG150" s="5">
        <f>P_A_R[[#This Row],[37+]]-P_A_R[[#This Row],[38+]]</f>
        <v>1.6980000000000009E-2</v>
      </c>
      <c r="CH150" s="5">
        <f>P_A_R[[#This Row],[38+]]-P_A_R[[#This Row],[39+]]</f>
        <v>1.4189999999999994E-2</v>
      </c>
      <c r="CI150" s="5">
        <f>P_A_R[[#This Row],[39+]]-P_A_R[[#This Row],[40+]]</f>
        <v>1.1689999999999999E-2</v>
      </c>
      <c r="CJ150" s="5">
        <f>P_A_R[[#This Row],[40+]]-P_A_R[[#This Row],[41+]]</f>
        <v>9.4899999999999984E-3</v>
      </c>
      <c r="CK150" s="5">
        <f>P_A_R[[#This Row],[41+]]-P_A_R[[#This Row],[42+]]</f>
        <v>8.1400000000000014E-3</v>
      </c>
      <c r="CL150" s="5">
        <f>P_A_R[[#This Row],[42+]]-P_A_R[[#This Row],[43+]]</f>
        <v>5.8700000000000002E-3</v>
      </c>
      <c r="CM150" s="5">
        <f>P_A_R[[#This Row],[43+]]-P_A_R[[#This Row],[44+]]</f>
        <v>4.5600000000000016E-3</v>
      </c>
      <c r="CN150" s="5">
        <f>P_A_R[[#This Row],[44+]]-P_A_R[[#This Row],[45+]]</f>
        <v>3.4799999999999987E-3</v>
      </c>
      <c r="CO150" s="5">
        <f>P_A_R[[#This Row],[45+]]-P_A_R[[#This Row],[46+]]</f>
        <v>2.6300000000000004E-3</v>
      </c>
      <c r="CP150" s="5">
        <f>P_A_R[[#This Row],[46+]]-P_A_R[[#This Row],[47+]]</f>
        <v>1.9600000000000008E-3</v>
      </c>
      <c r="CQ150" s="5">
        <f>P_A_R[[#This Row],[47+]]-P_A_R[[#This Row],[48+]]</f>
        <v>1.4399999999999994E-3</v>
      </c>
      <c r="CR150" s="5">
        <f>P_A_R[[#This Row],[48+]]-P_A_R[[#This Row],[49+]]</f>
        <v>1.0300000000000001E-3</v>
      </c>
      <c r="CS150" s="5">
        <f>P_A_R[[#This Row],[49+]]-P_A_R[[#This Row],[50+]]</f>
        <v>7.3999999999999999E-4</v>
      </c>
      <c r="CT150" s="5">
        <f>P_A_R[[#This Row],[50+]]-P_A_R[[#This Row],[51+]]</f>
        <v>5.2000000000000006E-4</v>
      </c>
      <c r="CU150" s="5">
        <f>P_A_R[[#This Row],[51+]]-P_A_R[[#This Row],[52+]]</f>
        <v>3.8000000000000002E-4</v>
      </c>
      <c r="CV150" s="5">
        <f>P_A_R[[#This Row],[52+]]-P_A_R[[#This Row],[53+]]</f>
        <v>2.3999999999999998E-4</v>
      </c>
      <c r="CW150" s="5">
        <f>P_A_R[[#This Row],[53+]]-P_A_R[[#This Row],[54+]]</f>
        <v>1.5999999999999999E-4</v>
      </c>
      <c r="CX150" s="5">
        <f>P_A_R[[#This Row],[54+]]-P_A_R[[#This Row],[55+]]</f>
        <v>9.9999999999999991E-5</v>
      </c>
      <c r="CY150" s="5">
        <f>P_A_R[[#This Row],[55+]]-P_A_R[[#This Row],[56+]]</f>
        <v>7.0000000000000007E-5</v>
      </c>
      <c r="CZ150" s="5">
        <f>P_A_R[[#This Row],[56+]]-P_A_R[[#This Row],[57+]]</f>
        <v>5.0000000000000009E-5</v>
      </c>
      <c r="DA150" s="5">
        <f>P_A_R[[#This Row],[57+]]-P_A_R[[#This Row],[58+]]</f>
        <v>2.9999999999999991E-5</v>
      </c>
      <c r="DB150" s="5">
        <f>P_A_R[[#This Row],[58+]]-P_A_R[[#This Row],[59+]]</f>
        <v>4.0000000000000003E-5</v>
      </c>
    </row>
    <row r="151" spans="1:106" x14ac:dyDescent="0.25">
      <c r="A151" s="10">
        <v>22400723</v>
      </c>
      <c r="B151" s="13" t="s">
        <v>80</v>
      </c>
      <c r="C151" s="13" t="s">
        <v>97</v>
      </c>
      <c r="D151" s="11">
        <v>0.83333333333333337</v>
      </c>
      <c r="E151" s="9" t="str">
        <f>HYPERLINK("https://www.nba.com/stats/player/1628366/boxscores-traditional", "Lonzo Ball")</f>
        <v>Lonzo Ball</v>
      </c>
      <c r="F151">
        <v>16.399999999999999</v>
      </c>
      <c r="G151" s="4">
        <v>3.7199999999999998</v>
      </c>
      <c r="H151" s="3">
        <v>0.95728000000000002</v>
      </c>
      <c r="I151" s="3">
        <v>0.92647000000000002</v>
      </c>
      <c r="J151" s="3">
        <v>0.88100000000000001</v>
      </c>
      <c r="K151" s="3">
        <v>0.81859000000000004</v>
      </c>
      <c r="L151" s="3">
        <v>0.74214999999999998</v>
      </c>
      <c r="M151" s="3">
        <v>0.64802999999999999</v>
      </c>
      <c r="N151" s="3">
        <v>0.54379999999999995</v>
      </c>
      <c r="O151" s="3">
        <v>0.43643999999999999</v>
      </c>
      <c r="P151" s="3">
        <v>0.33360000000000001</v>
      </c>
      <c r="Q151" s="3">
        <v>0.24196000000000001</v>
      </c>
      <c r="R151" s="3">
        <v>0.16602</v>
      </c>
      <c r="S151" s="3">
        <v>0.10749</v>
      </c>
      <c r="T151" s="3">
        <v>6.5519999999999995E-2</v>
      </c>
      <c r="U151" s="3">
        <v>3.8359999999999998E-2</v>
      </c>
      <c r="V151" s="3">
        <v>2.068E-2</v>
      </c>
      <c r="W151" s="3">
        <v>1.044E-2</v>
      </c>
      <c r="X151" s="3">
        <v>4.9399999999999999E-3</v>
      </c>
      <c r="Y151" s="3">
        <v>2.1900000000000001E-3</v>
      </c>
      <c r="Z151" s="3">
        <v>8.9999999999999998E-4</v>
      </c>
      <c r="AA151" s="3">
        <v>3.5E-4</v>
      </c>
      <c r="AB151" s="3">
        <v>1.2999999999999999E-4</v>
      </c>
      <c r="AC151" s="3">
        <v>4.0000000000000003E-5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5">
        <f>P_A_R[[#This Row],[10+]]-P_A_R[[#This Row],[11+]]</f>
        <v>3.0810000000000004E-2</v>
      </c>
      <c r="BG151" s="5">
        <f>P_A_R[[#This Row],[11+]]-P_A_R[[#This Row],[12+]]</f>
        <v>4.547000000000001E-2</v>
      </c>
      <c r="BH151" s="5">
        <f>P_A_R[[#This Row],[12+]]-P_A_R[[#This Row],[13+]]</f>
        <v>6.2409999999999966E-2</v>
      </c>
      <c r="BI151" s="5">
        <f>P_A_R[[#This Row],[13+]]-P_A_R[[#This Row],[14+]]</f>
        <v>7.6440000000000063E-2</v>
      </c>
      <c r="BJ151" s="5">
        <f>P_A_R[[#This Row],[14+]]-P_A_R[[#This Row],[15+]]</f>
        <v>9.4119999999999981E-2</v>
      </c>
      <c r="BK151" s="5">
        <f>P_A_R[[#This Row],[15+]]-P_A_R[[#This Row],[16+]]</f>
        <v>0.10423000000000004</v>
      </c>
      <c r="BL151" s="5">
        <f>P_A_R[[#This Row],[16+]]-P_A_R[[#This Row],[17+]]</f>
        <v>0.10735999999999996</v>
      </c>
      <c r="BM151" s="5">
        <f>P_A_R[[#This Row],[17+]]-P_A_R[[#This Row],[18+]]</f>
        <v>0.10283999999999999</v>
      </c>
      <c r="BN151" s="5">
        <f>P_A_R[[#This Row],[18+]]-P_A_R[[#This Row],[19+]]</f>
        <v>9.1639999999999999E-2</v>
      </c>
      <c r="BO151" s="5">
        <f>P_A_R[[#This Row],[19+]]-P_A_R[[#This Row],[20+]]</f>
        <v>7.5940000000000007E-2</v>
      </c>
      <c r="BP151" s="5">
        <f>P_A_R[[#This Row],[20+]]-P_A_R[[#This Row],[21+]]</f>
        <v>5.8529999999999999E-2</v>
      </c>
      <c r="BQ151" s="5">
        <f>P_A_R[[#This Row],[21+]]-P_A_R[[#This Row],[22+]]</f>
        <v>4.1970000000000007E-2</v>
      </c>
      <c r="BR151" s="5">
        <f>P_A_R[[#This Row],[22+]]-P_A_R[[#This Row],[23+]]</f>
        <v>2.7159999999999997E-2</v>
      </c>
      <c r="BS151" s="5">
        <f>P_A_R[[#This Row],[23+]]-P_A_R[[#This Row],[24+]]</f>
        <v>1.7679999999999998E-2</v>
      </c>
      <c r="BT151" s="5">
        <f>P_A_R[[#This Row],[24+]]-P_A_R[[#This Row],[25+]]</f>
        <v>1.0240000000000001E-2</v>
      </c>
      <c r="BU151" s="5">
        <f>P_A_R[[#This Row],[25+]]-P_A_R[[#This Row],[26+]]</f>
        <v>5.4999999999999997E-3</v>
      </c>
      <c r="BV151" s="5">
        <f>P_A_R[[#This Row],[26+]]-P_A_R[[#This Row],[27+]]</f>
        <v>2.7499999999999998E-3</v>
      </c>
      <c r="BW151" s="5">
        <f>P_A_R[[#This Row],[27+]]-P_A_R[[#This Row],[28+]]</f>
        <v>1.2900000000000001E-3</v>
      </c>
      <c r="BX151" s="5">
        <f>P_A_R[[#This Row],[28+]]-P_A_R[[#This Row],[29+]]</f>
        <v>5.4999999999999992E-4</v>
      </c>
      <c r="BY151" s="5">
        <f>P_A_R[[#This Row],[29+]]-P_A_R[[#This Row],[30+]]</f>
        <v>2.2000000000000001E-4</v>
      </c>
      <c r="BZ151" s="5">
        <f>P_A_R[[#This Row],[30+]]-P_A_R[[#This Row],[31+]]</f>
        <v>8.9999999999999992E-5</v>
      </c>
      <c r="CA151" s="5">
        <f>P_A_R[[#This Row],[31+]]-P_A_R[[#This Row],[32+]]</f>
        <v>4.0000000000000003E-5</v>
      </c>
      <c r="CB151" s="5">
        <f>P_A_R[[#This Row],[32+]]-P_A_R[[#This Row],[33+]]</f>
        <v>0</v>
      </c>
      <c r="CC151" s="5">
        <f>P_A_R[[#This Row],[33+]]-P_A_R[[#This Row],[34+]]</f>
        <v>0</v>
      </c>
      <c r="CD151" s="5">
        <f>P_A_R[[#This Row],[34+]]-P_A_R[[#This Row],[35+]]</f>
        <v>0</v>
      </c>
      <c r="CE151" s="5">
        <f>P_A_R[[#This Row],[35+]]-P_A_R[[#This Row],[36+]]</f>
        <v>0</v>
      </c>
      <c r="CF151" s="5">
        <f>P_A_R[[#This Row],[36+]]-P_A_R[[#This Row],[37+]]</f>
        <v>0</v>
      </c>
      <c r="CG151" s="5">
        <f>P_A_R[[#This Row],[37+]]-P_A_R[[#This Row],[38+]]</f>
        <v>0</v>
      </c>
      <c r="CH151" s="5">
        <f>P_A_R[[#This Row],[38+]]-P_A_R[[#This Row],[39+]]</f>
        <v>0</v>
      </c>
      <c r="CI151" s="5">
        <f>P_A_R[[#This Row],[39+]]-P_A_R[[#This Row],[40+]]</f>
        <v>0</v>
      </c>
      <c r="CJ151" s="5">
        <f>P_A_R[[#This Row],[40+]]-P_A_R[[#This Row],[41+]]</f>
        <v>0</v>
      </c>
      <c r="CK151" s="5">
        <f>P_A_R[[#This Row],[41+]]-P_A_R[[#This Row],[42+]]</f>
        <v>0</v>
      </c>
      <c r="CL151" s="5">
        <f>P_A_R[[#This Row],[42+]]-P_A_R[[#This Row],[43+]]</f>
        <v>0</v>
      </c>
      <c r="CM151" s="5">
        <f>P_A_R[[#This Row],[43+]]-P_A_R[[#This Row],[44+]]</f>
        <v>0</v>
      </c>
      <c r="CN151" s="5">
        <f>P_A_R[[#This Row],[44+]]-P_A_R[[#This Row],[45+]]</f>
        <v>0</v>
      </c>
      <c r="CO151" s="5">
        <f>P_A_R[[#This Row],[45+]]-P_A_R[[#This Row],[46+]]</f>
        <v>0</v>
      </c>
      <c r="CP151" s="5">
        <f>P_A_R[[#This Row],[46+]]-P_A_R[[#This Row],[47+]]</f>
        <v>0</v>
      </c>
      <c r="CQ151" s="5">
        <f>P_A_R[[#This Row],[47+]]-P_A_R[[#This Row],[48+]]</f>
        <v>0</v>
      </c>
      <c r="CR151" s="5">
        <f>P_A_R[[#This Row],[48+]]-P_A_R[[#This Row],[49+]]</f>
        <v>0</v>
      </c>
      <c r="CS151" s="5">
        <f>P_A_R[[#This Row],[49+]]-P_A_R[[#This Row],[50+]]</f>
        <v>0</v>
      </c>
      <c r="CT151" s="5">
        <f>P_A_R[[#This Row],[50+]]-P_A_R[[#This Row],[51+]]</f>
        <v>0</v>
      </c>
      <c r="CU151" s="5">
        <f>P_A_R[[#This Row],[51+]]-P_A_R[[#This Row],[52+]]</f>
        <v>0</v>
      </c>
      <c r="CV151" s="5">
        <f>P_A_R[[#This Row],[52+]]-P_A_R[[#This Row],[53+]]</f>
        <v>0</v>
      </c>
      <c r="CW151" s="5">
        <f>P_A_R[[#This Row],[53+]]-P_A_R[[#This Row],[54+]]</f>
        <v>0</v>
      </c>
      <c r="CX151" s="5">
        <f>P_A_R[[#This Row],[54+]]-P_A_R[[#This Row],[55+]]</f>
        <v>0</v>
      </c>
      <c r="CY151" s="5">
        <f>P_A_R[[#This Row],[55+]]-P_A_R[[#This Row],[56+]]</f>
        <v>0</v>
      </c>
      <c r="CZ151" s="5">
        <f>P_A_R[[#This Row],[56+]]-P_A_R[[#This Row],[57+]]</f>
        <v>0</v>
      </c>
      <c r="DA151" s="5">
        <f>P_A_R[[#This Row],[57+]]-P_A_R[[#This Row],[58+]]</f>
        <v>0</v>
      </c>
      <c r="DB151" s="5">
        <f>P_A_R[[#This Row],[58+]]-P_A_R[[#This Row],[59+]]</f>
        <v>0</v>
      </c>
    </row>
    <row r="152" spans="1:106" x14ac:dyDescent="0.25">
      <c r="A152" s="10">
        <v>22400723</v>
      </c>
      <c r="B152" s="13" t="s">
        <v>97</v>
      </c>
      <c r="C152" s="13" t="s">
        <v>80</v>
      </c>
      <c r="D152" s="11">
        <v>0.83333333333333337</v>
      </c>
      <c r="E152" s="9" t="str">
        <f>HYPERLINK("https://www.nba.com/stats/player/1630162/boxscores-traditional", "Anthony Edwards")</f>
        <v>Anthony Edwards</v>
      </c>
      <c r="F152">
        <v>38.799999999999997</v>
      </c>
      <c r="G152" s="4">
        <v>8.7270000000000003</v>
      </c>
      <c r="H152" s="3">
        <v>0.99951999999999996</v>
      </c>
      <c r="I152" s="3">
        <v>0.99929000000000001</v>
      </c>
      <c r="J152" s="3">
        <v>0.99892999999999998</v>
      </c>
      <c r="K152" s="3">
        <v>0.99846000000000001</v>
      </c>
      <c r="L152" s="3">
        <v>0.99773999999999996</v>
      </c>
      <c r="M152" s="3">
        <v>0.99682999999999999</v>
      </c>
      <c r="N152" s="3">
        <v>0.99546999999999997</v>
      </c>
      <c r="O152" s="3">
        <v>0.99378999999999995</v>
      </c>
      <c r="P152" s="3">
        <v>0.99134</v>
      </c>
      <c r="Q152" s="3">
        <v>0.98839999999999995</v>
      </c>
      <c r="R152" s="3">
        <v>0.98421999999999998</v>
      </c>
      <c r="S152" s="3">
        <v>0.97931999999999997</v>
      </c>
      <c r="T152" s="3">
        <v>0.97319999999999995</v>
      </c>
      <c r="U152" s="3">
        <v>0.96484999999999999</v>
      </c>
      <c r="V152" s="3">
        <v>0.95543</v>
      </c>
      <c r="W152" s="3">
        <v>0.94294999999999995</v>
      </c>
      <c r="X152" s="3">
        <v>0.92922000000000005</v>
      </c>
      <c r="Y152" s="3">
        <v>0.91149000000000002</v>
      </c>
      <c r="Z152" s="3">
        <v>0.89251000000000003</v>
      </c>
      <c r="AA152" s="3">
        <v>0.86863999999999997</v>
      </c>
      <c r="AB152" s="3">
        <v>0.84375</v>
      </c>
      <c r="AC152" s="3">
        <v>0.81327000000000005</v>
      </c>
      <c r="AD152" s="3">
        <v>0.7823</v>
      </c>
      <c r="AE152" s="3">
        <v>0.74536999999999998</v>
      </c>
      <c r="AF152" s="3">
        <v>0.70884000000000003</v>
      </c>
      <c r="AG152" s="3">
        <v>0.67003000000000001</v>
      </c>
      <c r="AH152" s="3">
        <v>0.62551999999999996</v>
      </c>
      <c r="AI152" s="3">
        <v>0.58316999999999997</v>
      </c>
      <c r="AJ152" s="3">
        <v>0.53586</v>
      </c>
      <c r="AK152" s="3">
        <v>0.49202000000000001</v>
      </c>
      <c r="AL152" s="3">
        <v>0.44433</v>
      </c>
      <c r="AM152" s="3">
        <v>0.40128999999999998</v>
      </c>
      <c r="AN152" s="3">
        <v>0.35569000000000001</v>
      </c>
      <c r="AO152" s="3">
        <v>0.31561</v>
      </c>
      <c r="AP152" s="3">
        <v>0.27424999999999999</v>
      </c>
      <c r="AQ152" s="3">
        <v>0.23885000000000001</v>
      </c>
      <c r="AR152" s="3">
        <v>0.20327000000000001</v>
      </c>
      <c r="AS152" s="3">
        <v>0.17360999999999999</v>
      </c>
      <c r="AT152" s="3">
        <v>0.14685999999999999</v>
      </c>
      <c r="AU152" s="3">
        <v>0.121</v>
      </c>
      <c r="AV152" s="3">
        <v>0.10027</v>
      </c>
      <c r="AW152" s="3">
        <v>8.0759999999999998E-2</v>
      </c>
      <c r="AX152" s="3">
        <v>6.5519999999999995E-2</v>
      </c>
      <c r="AY152" s="3">
        <v>5.1549999999999999E-2</v>
      </c>
      <c r="AZ152" s="3">
        <v>4.0930000000000001E-2</v>
      </c>
      <c r="BA152" s="3">
        <v>3.1440000000000003E-2</v>
      </c>
      <c r="BB152" s="3">
        <v>2.4420000000000001E-2</v>
      </c>
      <c r="BC152" s="3">
        <v>1.831E-2</v>
      </c>
      <c r="BD152" s="3">
        <v>1.3899999999999999E-2</v>
      </c>
      <c r="BE152" s="3">
        <v>1.044E-2</v>
      </c>
      <c r="BF152" s="5">
        <f>P_A_R[[#This Row],[10+]]-P_A_R[[#This Row],[11+]]</f>
        <v>2.2999999999995246E-4</v>
      </c>
      <c r="BG152" s="5">
        <f>P_A_R[[#This Row],[11+]]-P_A_R[[#This Row],[12+]]</f>
        <v>3.6000000000002697E-4</v>
      </c>
      <c r="BH152" s="5">
        <f>P_A_R[[#This Row],[12+]]-P_A_R[[#This Row],[13+]]</f>
        <v>4.6999999999997044E-4</v>
      </c>
      <c r="BI152" s="5">
        <f>P_A_R[[#This Row],[13+]]-P_A_R[[#This Row],[14+]]</f>
        <v>7.2000000000005393E-4</v>
      </c>
      <c r="BJ152" s="5">
        <f>P_A_R[[#This Row],[14+]]-P_A_R[[#This Row],[15+]]</f>
        <v>9.0999999999996639E-4</v>
      </c>
      <c r="BK152" s="5">
        <f>P_A_R[[#This Row],[15+]]-P_A_R[[#This Row],[16+]]</f>
        <v>1.3600000000000279E-3</v>
      </c>
      <c r="BL152" s="5">
        <f>P_A_R[[#This Row],[16+]]-P_A_R[[#This Row],[17+]]</f>
        <v>1.6800000000000148E-3</v>
      </c>
      <c r="BM152" s="5">
        <f>P_A_R[[#This Row],[17+]]-P_A_R[[#This Row],[18+]]</f>
        <v>2.4499999999999522E-3</v>
      </c>
      <c r="BN152" s="5">
        <f>P_A_R[[#This Row],[18+]]-P_A_R[[#This Row],[19+]]</f>
        <v>2.9400000000000537E-3</v>
      </c>
      <c r="BO152" s="5">
        <f>P_A_R[[#This Row],[19+]]-P_A_R[[#This Row],[20+]]</f>
        <v>4.1799999999999615E-3</v>
      </c>
      <c r="BP152" s="5">
        <f>P_A_R[[#This Row],[20+]]-P_A_R[[#This Row],[21+]]</f>
        <v>4.9000000000000155E-3</v>
      </c>
      <c r="BQ152" s="5">
        <f>P_A_R[[#This Row],[21+]]-P_A_R[[#This Row],[22+]]</f>
        <v>6.1200000000000143E-3</v>
      </c>
      <c r="BR152" s="5">
        <f>P_A_R[[#This Row],[22+]]-P_A_R[[#This Row],[23+]]</f>
        <v>8.3499999999999686E-3</v>
      </c>
      <c r="BS152" s="5">
        <f>P_A_R[[#This Row],[23+]]-P_A_R[[#This Row],[24+]]</f>
        <v>9.4199999999999839E-3</v>
      </c>
      <c r="BT152" s="5">
        <f>P_A_R[[#This Row],[24+]]-P_A_R[[#This Row],[25+]]</f>
        <v>1.2480000000000047E-2</v>
      </c>
      <c r="BU152" s="5">
        <f>P_A_R[[#This Row],[25+]]-P_A_R[[#This Row],[26+]]</f>
        <v>1.3729999999999909E-2</v>
      </c>
      <c r="BV152" s="5">
        <f>P_A_R[[#This Row],[26+]]-P_A_R[[#This Row],[27+]]</f>
        <v>1.7730000000000024E-2</v>
      </c>
      <c r="BW152" s="5">
        <f>P_A_R[[#This Row],[27+]]-P_A_R[[#This Row],[28+]]</f>
        <v>1.8979999999999997E-2</v>
      </c>
      <c r="BX152" s="5">
        <f>P_A_R[[#This Row],[28+]]-P_A_R[[#This Row],[29+]]</f>
        <v>2.3870000000000058E-2</v>
      </c>
      <c r="BY152" s="5">
        <f>P_A_R[[#This Row],[29+]]-P_A_R[[#This Row],[30+]]</f>
        <v>2.4889999999999968E-2</v>
      </c>
      <c r="BZ152" s="5">
        <f>P_A_R[[#This Row],[30+]]-P_A_R[[#This Row],[31+]]</f>
        <v>3.0479999999999952E-2</v>
      </c>
      <c r="CA152" s="5">
        <f>P_A_R[[#This Row],[31+]]-P_A_R[[#This Row],[32+]]</f>
        <v>3.0970000000000053E-2</v>
      </c>
      <c r="CB152" s="5">
        <f>P_A_R[[#This Row],[32+]]-P_A_R[[#This Row],[33+]]</f>
        <v>3.6930000000000018E-2</v>
      </c>
      <c r="CC152" s="5">
        <f>P_A_R[[#This Row],[33+]]-P_A_R[[#This Row],[34+]]</f>
        <v>3.6529999999999951E-2</v>
      </c>
      <c r="CD152" s="5">
        <f>P_A_R[[#This Row],[34+]]-P_A_R[[#This Row],[35+]]</f>
        <v>3.8810000000000011E-2</v>
      </c>
      <c r="CE152" s="5">
        <f>P_A_R[[#This Row],[35+]]-P_A_R[[#This Row],[36+]]</f>
        <v>4.451000000000005E-2</v>
      </c>
      <c r="CF152" s="5">
        <f>P_A_R[[#This Row],[36+]]-P_A_R[[#This Row],[37+]]</f>
        <v>4.2349999999999999E-2</v>
      </c>
      <c r="CG152" s="5">
        <f>P_A_R[[#This Row],[37+]]-P_A_R[[#This Row],[38+]]</f>
        <v>4.7309999999999963E-2</v>
      </c>
      <c r="CH152" s="5">
        <f>P_A_R[[#This Row],[38+]]-P_A_R[[#This Row],[39+]]</f>
        <v>4.383999999999999E-2</v>
      </c>
      <c r="CI152" s="5">
        <f>P_A_R[[#This Row],[39+]]-P_A_R[[#This Row],[40+]]</f>
        <v>4.769000000000001E-2</v>
      </c>
      <c r="CJ152" s="5">
        <f>P_A_R[[#This Row],[40+]]-P_A_R[[#This Row],[41+]]</f>
        <v>4.3040000000000023E-2</v>
      </c>
      <c r="CK152" s="5">
        <f>P_A_R[[#This Row],[41+]]-P_A_R[[#This Row],[42+]]</f>
        <v>4.5599999999999974E-2</v>
      </c>
      <c r="CL152" s="5">
        <f>P_A_R[[#This Row],[42+]]-P_A_R[[#This Row],[43+]]</f>
        <v>4.0080000000000005E-2</v>
      </c>
      <c r="CM152" s="5">
        <f>P_A_R[[#This Row],[43+]]-P_A_R[[#This Row],[44+]]</f>
        <v>4.1360000000000008E-2</v>
      </c>
      <c r="CN152" s="5">
        <f>P_A_R[[#This Row],[44+]]-P_A_R[[#This Row],[45+]]</f>
        <v>3.5399999999999987E-2</v>
      </c>
      <c r="CO152" s="5">
        <f>P_A_R[[#This Row],[45+]]-P_A_R[[#This Row],[46+]]</f>
        <v>3.5580000000000001E-2</v>
      </c>
      <c r="CP152" s="5">
        <f>P_A_R[[#This Row],[46+]]-P_A_R[[#This Row],[47+]]</f>
        <v>2.966000000000002E-2</v>
      </c>
      <c r="CQ152" s="5">
        <f>P_A_R[[#This Row],[47+]]-P_A_R[[#This Row],[48+]]</f>
        <v>2.6749999999999996E-2</v>
      </c>
      <c r="CR152" s="5">
        <f>P_A_R[[#This Row],[48+]]-P_A_R[[#This Row],[49+]]</f>
        <v>2.5859999999999994E-2</v>
      </c>
      <c r="CS152" s="5">
        <f>P_A_R[[#This Row],[49+]]-P_A_R[[#This Row],[50+]]</f>
        <v>2.0729999999999998E-2</v>
      </c>
      <c r="CT152" s="5">
        <f>P_A_R[[#This Row],[50+]]-P_A_R[[#This Row],[51+]]</f>
        <v>1.951E-2</v>
      </c>
      <c r="CU152" s="5">
        <f>P_A_R[[#This Row],[51+]]-P_A_R[[#This Row],[52+]]</f>
        <v>1.5240000000000004E-2</v>
      </c>
      <c r="CV152" s="5">
        <f>P_A_R[[#This Row],[52+]]-P_A_R[[#This Row],[53+]]</f>
        <v>1.3969999999999996E-2</v>
      </c>
      <c r="CW152" s="5">
        <f>P_A_R[[#This Row],[53+]]-P_A_R[[#This Row],[54+]]</f>
        <v>1.0619999999999997E-2</v>
      </c>
      <c r="CX152" s="5">
        <f>P_A_R[[#This Row],[54+]]-P_A_R[[#This Row],[55+]]</f>
        <v>9.4899999999999984E-3</v>
      </c>
      <c r="CY152" s="5">
        <f>P_A_R[[#This Row],[55+]]-P_A_R[[#This Row],[56+]]</f>
        <v>7.0200000000000019E-3</v>
      </c>
      <c r="CZ152" s="5">
        <f>P_A_R[[#This Row],[56+]]-P_A_R[[#This Row],[57+]]</f>
        <v>6.1100000000000008E-3</v>
      </c>
      <c r="DA152" s="5">
        <f>P_A_R[[#This Row],[57+]]-P_A_R[[#This Row],[58+]]</f>
        <v>4.4100000000000007E-3</v>
      </c>
      <c r="DB152" s="5">
        <f>P_A_R[[#This Row],[58+]]-P_A_R[[#This Row],[59+]]</f>
        <v>3.4599999999999995E-3</v>
      </c>
    </row>
    <row r="153" spans="1:106" x14ac:dyDescent="0.25">
      <c r="A153" s="10">
        <v>22400723</v>
      </c>
      <c r="B153" s="13" t="s">
        <v>97</v>
      </c>
      <c r="C153" s="13" t="s">
        <v>80</v>
      </c>
      <c r="D153" s="11">
        <v>0.83333333333333337</v>
      </c>
      <c r="E153" s="9" t="str">
        <f>HYPERLINK("https://www.nba.com/stats/player/203944/boxscores-traditional", "Julius Randle")</f>
        <v>Julius Randle</v>
      </c>
      <c r="F153">
        <v>32.4</v>
      </c>
      <c r="G153" s="4">
        <v>8.1880000000000006</v>
      </c>
      <c r="H153" s="3">
        <v>0.99692999999999998</v>
      </c>
      <c r="I153" s="3">
        <v>0.99546999999999997</v>
      </c>
      <c r="J153" s="3">
        <v>0.99360999999999999</v>
      </c>
      <c r="K153" s="3">
        <v>0.99111000000000005</v>
      </c>
      <c r="L153" s="3">
        <v>0.98777999999999999</v>
      </c>
      <c r="M153" s="3">
        <v>0.98341000000000001</v>
      </c>
      <c r="N153" s="3">
        <v>0.97724999999999995</v>
      </c>
      <c r="O153" s="3">
        <v>0.96994999999999998</v>
      </c>
      <c r="P153" s="3">
        <v>0.96079999999999999</v>
      </c>
      <c r="Q153" s="3">
        <v>0.94950000000000001</v>
      </c>
      <c r="R153" s="3">
        <v>0.93447999999999998</v>
      </c>
      <c r="S153" s="3">
        <v>0.91774</v>
      </c>
      <c r="T153" s="3">
        <v>0.89795999999999998</v>
      </c>
      <c r="U153" s="3">
        <v>0.87492999999999999</v>
      </c>
      <c r="V153" s="3">
        <v>0.84848999999999997</v>
      </c>
      <c r="W153" s="3">
        <v>0.81594</v>
      </c>
      <c r="X153" s="3">
        <v>0.7823</v>
      </c>
      <c r="Y153" s="3">
        <v>0.74536999999999998</v>
      </c>
      <c r="Z153" s="3">
        <v>0.70540000000000003</v>
      </c>
      <c r="AA153" s="3">
        <v>0.66276000000000002</v>
      </c>
      <c r="AB153" s="3">
        <v>0.61409000000000002</v>
      </c>
      <c r="AC153" s="3">
        <v>0.56749000000000005</v>
      </c>
      <c r="AD153" s="3">
        <v>0.51993999999999996</v>
      </c>
      <c r="AE153" s="3">
        <v>0.47210000000000002</v>
      </c>
      <c r="AF153" s="3">
        <v>0.42074</v>
      </c>
      <c r="AG153" s="3">
        <v>0.37447999999999998</v>
      </c>
      <c r="AH153" s="3">
        <v>0.32996999999999999</v>
      </c>
      <c r="AI153" s="3">
        <v>0.28774</v>
      </c>
      <c r="AJ153" s="3">
        <v>0.24825</v>
      </c>
      <c r="AK153" s="3">
        <v>0.20896999999999999</v>
      </c>
      <c r="AL153" s="3">
        <v>0.17619000000000001</v>
      </c>
      <c r="AM153" s="3">
        <v>0.14685999999999999</v>
      </c>
      <c r="AN153" s="3">
        <v>0.121</v>
      </c>
      <c r="AO153" s="3">
        <v>9.8530000000000006E-2</v>
      </c>
      <c r="AP153" s="3">
        <v>7.7799999999999994E-2</v>
      </c>
      <c r="AQ153" s="3">
        <v>6.1780000000000002E-2</v>
      </c>
      <c r="AR153" s="3">
        <v>4.8460000000000003E-2</v>
      </c>
      <c r="AS153" s="3">
        <v>3.7539999999999997E-2</v>
      </c>
      <c r="AT153" s="3">
        <v>2.8070000000000001E-2</v>
      </c>
      <c r="AU153" s="3">
        <v>2.1180000000000001E-2</v>
      </c>
      <c r="AV153" s="3">
        <v>1.5779999999999999E-2</v>
      </c>
      <c r="AW153" s="3">
        <v>1.1599999999999999E-2</v>
      </c>
      <c r="AX153" s="3">
        <v>8.4200000000000004E-3</v>
      </c>
      <c r="AY153" s="3">
        <v>5.8700000000000002E-3</v>
      </c>
      <c r="AZ153" s="3">
        <v>4.15E-3</v>
      </c>
      <c r="BA153" s="3">
        <v>2.8900000000000002E-3</v>
      </c>
      <c r="BB153" s="3">
        <v>1.99E-3</v>
      </c>
      <c r="BC153" s="3">
        <v>1.3500000000000001E-3</v>
      </c>
      <c r="BD153" s="3">
        <v>8.7000000000000001E-4</v>
      </c>
      <c r="BE153" s="3">
        <v>5.8E-4</v>
      </c>
      <c r="BF153" s="5">
        <f>P_A_R[[#This Row],[10+]]-P_A_R[[#This Row],[11+]]</f>
        <v>1.4600000000000168E-3</v>
      </c>
      <c r="BG153" s="5">
        <f>P_A_R[[#This Row],[11+]]-P_A_R[[#This Row],[12+]]</f>
        <v>1.8599999999999728E-3</v>
      </c>
      <c r="BH153" s="5">
        <f>P_A_R[[#This Row],[12+]]-P_A_R[[#This Row],[13+]]</f>
        <v>2.4999999999999467E-3</v>
      </c>
      <c r="BI153" s="5">
        <f>P_A_R[[#This Row],[13+]]-P_A_R[[#This Row],[14+]]</f>
        <v>3.3300000000000551E-3</v>
      </c>
      <c r="BJ153" s="5">
        <f>P_A_R[[#This Row],[14+]]-P_A_R[[#This Row],[15+]]</f>
        <v>4.369999999999985E-3</v>
      </c>
      <c r="BK153" s="5">
        <f>P_A_R[[#This Row],[15+]]-P_A_R[[#This Row],[16+]]</f>
        <v>6.1600000000000543E-3</v>
      </c>
      <c r="BL153" s="5">
        <f>P_A_R[[#This Row],[16+]]-P_A_R[[#This Row],[17+]]</f>
        <v>7.2999999999999732E-3</v>
      </c>
      <c r="BM153" s="5">
        <f>P_A_R[[#This Row],[17+]]-P_A_R[[#This Row],[18+]]</f>
        <v>9.1499999999999915E-3</v>
      </c>
      <c r="BN153" s="5">
        <f>P_A_R[[#This Row],[18+]]-P_A_R[[#This Row],[19+]]</f>
        <v>1.1299999999999977E-2</v>
      </c>
      <c r="BO153" s="5">
        <f>P_A_R[[#This Row],[19+]]-P_A_R[[#This Row],[20+]]</f>
        <v>1.5020000000000033E-2</v>
      </c>
      <c r="BP153" s="5">
        <f>P_A_R[[#This Row],[20+]]-P_A_R[[#This Row],[21+]]</f>
        <v>1.6739999999999977E-2</v>
      </c>
      <c r="BQ153" s="5">
        <f>P_A_R[[#This Row],[21+]]-P_A_R[[#This Row],[22+]]</f>
        <v>1.978000000000002E-2</v>
      </c>
      <c r="BR153" s="5">
        <f>P_A_R[[#This Row],[22+]]-P_A_R[[#This Row],[23+]]</f>
        <v>2.3029999999999995E-2</v>
      </c>
      <c r="BS153" s="5">
        <f>P_A_R[[#This Row],[23+]]-P_A_R[[#This Row],[24+]]</f>
        <v>2.6440000000000019E-2</v>
      </c>
      <c r="BT153" s="5">
        <f>P_A_R[[#This Row],[24+]]-P_A_R[[#This Row],[25+]]</f>
        <v>3.2549999999999968E-2</v>
      </c>
      <c r="BU153" s="5">
        <f>P_A_R[[#This Row],[25+]]-P_A_R[[#This Row],[26+]]</f>
        <v>3.3640000000000003E-2</v>
      </c>
      <c r="BV153" s="5">
        <f>P_A_R[[#This Row],[26+]]-P_A_R[[#This Row],[27+]]</f>
        <v>3.6930000000000018E-2</v>
      </c>
      <c r="BW153" s="5">
        <f>P_A_R[[#This Row],[27+]]-P_A_R[[#This Row],[28+]]</f>
        <v>3.996999999999995E-2</v>
      </c>
      <c r="BX153" s="5">
        <f>P_A_R[[#This Row],[28+]]-P_A_R[[#This Row],[29+]]</f>
        <v>4.2640000000000011E-2</v>
      </c>
      <c r="BY153" s="5">
        <f>P_A_R[[#This Row],[29+]]-P_A_R[[#This Row],[30+]]</f>
        <v>4.8669999999999991E-2</v>
      </c>
      <c r="BZ153" s="5">
        <f>P_A_R[[#This Row],[30+]]-P_A_R[[#This Row],[31+]]</f>
        <v>4.6599999999999975E-2</v>
      </c>
      <c r="CA153" s="5">
        <f>P_A_R[[#This Row],[31+]]-P_A_R[[#This Row],[32+]]</f>
        <v>4.7550000000000092E-2</v>
      </c>
      <c r="CB153" s="5">
        <f>P_A_R[[#This Row],[32+]]-P_A_R[[#This Row],[33+]]</f>
        <v>4.7839999999999938E-2</v>
      </c>
      <c r="CC153" s="5">
        <f>P_A_R[[#This Row],[33+]]-P_A_R[[#This Row],[34+]]</f>
        <v>5.1360000000000017E-2</v>
      </c>
      <c r="CD153" s="5">
        <f>P_A_R[[#This Row],[34+]]-P_A_R[[#This Row],[35+]]</f>
        <v>4.6260000000000023E-2</v>
      </c>
      <c r="CE153" s="5">
        <f>P_A_R[[#This Row],[35+]]-P_A_R[[#This Row],[36+]]</f>
        <v>4.4509999999999994E-2</v>
      </c>
      <c r="CF153" s="5">
        <f>P_A_R[[#This Row],[36+]]-P_A_R[[#This Row],[37+]]</f>
        <v>4.222999999999999E-2</v>
      </c>
      <c r="CG153" s="5">
        <f>P_A_R[[#This Row],[37+]]-P_A_R[[#This Row],[38+]]</f>
        <v>3.9489999999999997E-2</v>
      </c>
      <c r="CH153" s="5">
        <f>P_A_R[[#This Row],[38+]]-P_A_R[[#This Row],[39+]]</f>
        <v>3.9280000000000009E-2</v>
      </c>
      <c r="CI153" s="5">
        <f>P_A_R[[#This Row],[39+]]-P_A_R[[#This Row],[40+]]</f>
        <v>3.2779999999999976E-2</v>
      </c>
      <c r="CJ153" s="5">
        <f>P_A_R[[#This Row],[40+]]-P_A_R[[#This Row],[41+]]</f>
        <v>2.9330000000000023E-2</v>
      </c>
      <c r="CK153" s="5">
        <f>P_A_R[[#This Row],[41+]]-P_A_R[[#This Row],[42+]]</f>
        <v>2.5859999999999994E-2</v>
      </c>
      <c r="CL153" s="5">
        <f>P_A_R[[#This Row],[42+]]-P_A_R[[#This Row],[43+]]</f>
        <v>2.246999999999999E-2</v>
      </c>
      <c r="CM153" s="5">
        <f>P_A_R[[#This Row],[43+]]-P_A_R[[#This Row],[44+]]</f>
        <v>2.0730000000000012E-2</v>
      </c>
      <c r="CN153" s="5">
        <f>P_A_R[[#This Row],[44+]]-P_A_R[[#This Row],[45+]]</f>
        <v>1.6019999999999993E-2</v>
      </c>
      <c r="CO153" s="5">
        <f>P_A_R[[#This Row],[45+]]-P_A_R[[#This Row],[46+]]</f>
        <v>1.3319999999999999E-2</v>
      </c>
      <c r="CP153" s="5">
        <f>P_A_R[[#This Row],[46+]]-P_A_R[[#This Row],[47+]]</f>
        <v>1.0920000000000006E-2</v>
      </c>
      <c r="CQ153" s="5">
        <f>P_A_R[[#This Row],[47+]]-P_A_R[[#This Row],[48+]]</f>
        <v>9.4699999999999958E-3</v>
      </c>
      <c r="CR153" s="5">
        <f>P_A_R[[#This Row],[48+]]-P_A_R[[#This Row],[49+]]</f>
        <v>6.8900000000000003E-3</v>
      </c>
      <c r="CS153" s="5">
        <f>P_A_R[[#This Row],[49+]]-P_A_R[[#This Row],[50+]]</f>
        <v>5.400000000000002E-3</v>
      </c>
      <c r="CT153" s="5">
        <f>P_A_R[[#This Row],[50+]]-P_A_R[[#This Row],[51+]]</f>
        <v>4.1799999999999997E-3</v>
      </c>
      <c r="CU153" s="5">
        <f>P_A_R[[#This Row],[51+]]-P_A_R[[#This Row],[52+]]</f>
        <v>3.1799999999999988E-3</v>
      </c>
      <c r="CV153" s="5">
        <f>P_A_R[[#This Row],[52+]]-P_A_R[[#This Row],[53+]]</f>
        <v>2.5500000000000002E-3</v>
      </c>
      <c r="CW153" s="5">
        <f>P_A_R[[#This Row],[53+]]-P_A_R[[#This Row],[54+]]</f>
        <v>1.7200000000000002E-3</v>
      </c>
      <c r="CX153" s="5">
        <f>P_A_R[[#This Row],[54+]]-P_A_R[[#This Row],[55+]]</f>
        <v>1.2599999999999998E-3</v>
      </c>
      <c r="CY153" s="5">
        <f>P_A_R[[#This Row],[55+]]-P_A_R[[#This Row],[56+]]</f>
        <v>9.0000000000000019E-4</v>
      </c>
      <c r="CZ153" s="5">
        <f>P_A_R[[#This Row],[56+]]-P_A_R[[#This Row],[57+]]</f>
        <v>6.3999999999999994E-4</v>
      </c>
      <c r="DA153" s="5">
        <f>P_A_R[[#This Row],[57+]]-P_A_R[[#This Row],[58+]]</f>
        <v>4.8000000000000007E-4</v>
      </c>
      <c r="DB153" s="5">
        <f>P_A_R[[#This Row],[58+]]-P_A_R[[#This Row],[59+]]</f>
        <v>2.9E-4</v>
      </c>
    </row>
    <row r="154" spans="1:106" x14ac:dyDescent="0.25">
      <c r="A154" s="10">
        <v>22400723</v>
      </c>
      <c r="B154" s="13" t="s">
        <v>97</v>
      </c>
      <c r="C154" s="13" t="s">
        <v>80</v>
      </c>
      <c r="D154" s="11">
        <v>0.83333333333333337</v>
      </c>
      <c r="E154" s="9" t="str">
        <f>HYPERLINK("https://www.nba.com/stats/player/203497/boxscores-traditional", "Rudy Gobert")</f>
        <v>Rudy Gobert</v>
      </c>
      <c r="F154">
        <v>28</v>
      </c>
      <c r="G154" s="4">
        <v>9.4019999999999992</v>
      </c>
      <c r="H154" s="3">
        <v>0.97192999999999996</v>
      </c>
      <c r="I154" s="3">
        <v>0.96484999999999999</v>
      </c>
      <c r="J154" s="3">
        <v>0.95543</v>
      </c>
      <c r="K154" s="3">
        <v>0.94520000000000004</v>
      </c>
      <c r="L154" s="3">
        <v>0.93189</v>
      </c>
      <c r="M154" s="3">
        <v>0.91620999999999997</v>
      </c>
      <c r="N154" s="3">
        <v>0.89973000000000003</v>
      </c>
      <c r="O154" s="3">
        <v>0.879</v>
      </c>
      <c r="P154" s="3">
        <v>0.85543000000000002</v>
      </c>
      <c r="Q154" s="3">
        <v>0.83147000000000004</v>
      </c>
      <c r="R154" s="3">
        <v>0.80234000000000005</v>
      </c>
      <c r="S154" s="3">
        <v>0.77034999999999998</v>
      </c>
      <c r="T154" s="3">
        <v>0.73890999999999996</v>
      </c>
      <c r="U154" s="3">
        <v>0.70194000000000001</v>
      </c>
      <c r="V154" s="3">
        <v>0.66639999999999999</v>
      </c>
      <c r="W154" s="3">
        <v>0.62551999999999996</v>
      </c>
      <c r="X154" s="3">
        <v>0.58316999999999997</v>
      </c>
      <c r="Y154" s="3">
        <v>0.54379999999999995</v>
      </c>
      <c r="Z154" s="3">
        <v>0.5</v>
      </c>
      <c r="AA154" s="3">
        <v>0.45619999999999999</v>
      </c>
      <c r="AB154" s="3">
        <v>0.41682999999999998</v>
      </c>
      <c r="AC154" s="3">
        <v>0.37447999999999998</v>
      </c>
      <c r="AD154" s="3">
        <v>0.33360000000000001</v>
      </c>
      <c r="AE154" s="3">
        <v>0.29805999999999999</v>
      </c>
      <c r="AF154" s="3">
        <v>0.26108999999999999</v>
      </c>
      <c r="AG154" s="3">
        <v>0.22964999999999999</v>
      </c>
      <c r="AH154" s="3">
        <v>0.19766</v>
      </c>
      <c r="AI154" s="3">
        <v>0.16853000000000001</v>
      </c>
      <c r="AJ154" s="3">
        <v>0.14457</v>
      </c>
      <c r="AK154" s="3">
        <v>0.121</v>
      </c>
      <c r="AL154" s="3">
        <v>0.10027</v>
      </c>
      <c r="AM154" s="3">
        <v>8.3790000000000003E-2</v>
      </c>
      <c r="AN154" s="3">
        <v>6.8110000000000004E-2</v>
      </c>
      <c r="AO154" s="3">
        <v>5.4800000000000001E-2</v>
      </c>
      <c r="AP154" s="3">
        <v>4.4569999999999999E-2</v>
      </c>
      <c r="AQ154" s="3">
        <v>3.5150000000000001E-2</v>
      </c>
      <c r="AR154" s="3">
        <v>2.8070000000000001E-2</v>
      </c>
      <c r="AS154" s="3">
        <v>2.1690000000000001E-2</v>
      </c>
      <c r="AT154" s="3">
        <v>1.6590000000000001E-2</v>
      </c>
      <c r="AU154" s="3">
        <v>1.2869999999999999E-2</v>
      </c>
      <c r="AV154" s="3">
        <v>9.6399999999999993E-3</v>
      </c>
      <c r="AW154" s="3">
        <v>7.1399999999999996E-3</v>
      </c>
      <c r="AX154" s="3">
        <v>5.3899999999999998E-3</v>
      </c>
      <c r="AY154" s="3">
        <v>3.9100000000000003E-3</v>
      </c>
      <c r="AZ154" s="3">
        <v>2.8E-3</v>
      </c>
      <c r="BA154" s="3">
        <v>2.0500000000000002E-3</v>
      </c>
      <c r="BB154" s="3">
        <v>1.4400000000000001E-3</v>
      </c>
      <c r="BC154" s="3">
        <v>1.0399999999999999E-3</v>
      </c>
      <c r="BD154" s="3">
        <v>7.1000000000000002E-4</v>
      </c>
      <c r="BE154" s="3">
        <v>4.8000000000000001E-4</v>
      </c>
      <c r="BF154" s="5">
        <f>P_A_R[[#This Row],[10+]]-P_A_R[[#This Row],[11+]]</f>
        <v>7.0799999999999752E-3</v>
      </c>
      <c r="BG154" s="5">
        <f>P_A_R[[#This Row],[11+]]-P_A_R[[#This Row],[12+]]</f>
        <v>9.4199999999999839E-3</v>
      </c>
      <c r="BH154" s="5">
        <f>P_A_R[[#This Row],[12+]]-P_A_R[[#This Row],[13+]]</f>
        <v>1.0229999999999961E-2</v>
      </c>
      <c r="BI154" s="5">
        <f>P_A_R[[#This Row],[13+]]-P_A_R[[#This Row],[14+]]</f>
        <v>1.3310000000000044E-2</v>
      </c>
      <c r="BJ154" s="5">
        <f>P_A_R[[#This Row],[14+]]-P_A_R[[#This Row],[15+]]</f>
        <v>1.5680000000000027E-2</v>
      </c>
      <c r="BK154" s="5">
        <f>P_A_R[[#This Row],[15+]]-P_A_R[[#This Row],[16+]]</f>
        <v>1.6479999999999939E-2</v>
      </c>
      <c r="BL154" s="5">
        <f>P_A_R[[#This Row],[16+]]-P_A_R[[#This Row],[17+]]</f>
        <v>2.0730000000000026E-2</v>
      </c>
      <c r="BM154" s="5">
        <f>P_A_R[[#This Row],[17+]]-P_A_R[[#This Row],[18+]]</f>
        <v>2.356999999999998E-2</v>
      </c>
      <c r="BN154" s="5">
        <f>P_A_R[[#This Row],[18+]]-P_A_R[[#This Row],[19+]]</f>
        <v>2.3959999999999981E-2</v>
      </c>
      <c r="BO154" s="5">
        <f>P_A_R[[#This Row],[19+]]-P_A_R[[#This Row],[20+]]</f>
        <v>2.9129999999999989E-2</v>
      </c>
      <c r="BP154" s="5">
        <f>P_A_R[[#This Row],[20+]]-P_A_R[[#This Row],[21+]]</f>
        <v>3.1990000000000074E-2</v>
      </c>
      <c r="BQ154" s="5">
        <f>P_A_R[[#This Row],[21+]]-P_A_R[[#This Row],[22+]]</f>
        <v>3.1440000000000023E-2</v>
      </c>
      <c r="BR154" s="5">
        <f>P_A_R[[#This Row],[22+]]-P_A_R[[#This Row],[23+]]</f>
        <v>3.6969999999999947E-2</v>
      </c>
      <c r="BS154" s="5">
        <f>P_A_R[[#This Row],[23+]]-P_A_R[[#This Row],[24+]]</f>
        <v>3.5540000000000016E-2</v>
      </c>
      <c r="BT154" s="5">
        <f>P_A_R[[#This Row],[24+]]-P_A_R[[#This Row],[25+]]</f>
        <v>4.0880000000000027E-2</v>
      </c>
      <c r="BU154" s="5">
        <f>P_A_R[[#This Row],[25+]]-P_A_R[[#This Row],[26+]]</f>
        <v>4.2349999999999999E-2</v>
      </c>
      <c r="BV154" s="5">
        <f>P_A_R[[#This Row],[26+]]-P_A_R[[#This Row],[27+]]</f>
        <v>3.9370000000000016E-2</v>
      </c>
      <c r="BW154" s="5">
        <f>P_A_R[[#This Row],[27+]]-P_A_R[[#This Row],[28+]]</f>
        <v>4.379999999999995E-2</v>
      </c>
      <c r="BX154" s="5">
        <f>P_A_R[[#This Row],[28+]]-P_A_R[[#This Row],[29+]]</f>
        <v>4.3800000000000006E-2</v>
      </c>
      <c r="BY154" s="5">
        <f>P_A_R[[#This Row],[29+]]-P_A_R[[#This Row],[30+]]</f>
        <v>3.9370000000000016E-2</v>
      </c>
      <c r="BZ154" s="5">
        <f>P_A_R[[#This Row],[30+]]-P_A_R[[#This Row],[31+]]</f>
        <v>4.2349999999999999E-2</v>
      </c>
      <c r="CA154" s="5">
        <f>P_A_R[[#This Row],[31+]]-P_A_R[[#This Row],[32+]]</f>
        <v>4.0879999999999972E-2</v>
      </c>
      <c r="CB154" s="5">
        <f>P_A_R[[#This Row],[32+]]-P_A_R[[#This Row],[33+]]</f>
        <v>3.5540000000000016E-2</v>
      </c>
      <c r="CC154" s="5">
        <f>P_A_R[[#This Row],[33+]]-P_A_R[[#This Row],[34+]]</f>
        <v>3.6970000000000003E-2</v>
      </c>
      <c r="CD154" s="5">
        <f>P_A_R[[#This Row],[34+]]-P_A_R[[#This Row],[35+]]</f>
        <v>3.1439999999999996E-2</v>
      </c>
      <c r="CE154" s="5">
        <f>P_A_R[[#This Row],[35+]]-P_A_R[[#This Row],[36+]]</f>
        <v>3.1989999999999991E-2</v>
      </c>
      <c r="CF154" s="5">
        <f>P_A_R[[#This Row],[36+]]-P_A_R[[#This Row],[37+]]</f>
        <v>2.9129999999999989E-2</v>
      </c>
      <c r="CG154" s="5">
        <f>P_A_R[[#This Row],[37+]]-P_A_R[[#This Row],[38+]]</f>
        <v>2.3960000000000009E-2</v>
      </c>
      <c r="CH154" s="5">
        <f>P_A_R[[#This Row],[38+]]-P_A_R[[#This Row],[39+]]</f>
        <v>2.3570000000000008E-2</v>
      </c>
      <c r="CI154" s="5">
        <f>P_A_R[[#This Row],[39+]]-P_A_R[[#This Row],[40+]]</f>
        <v>2.0729999999999998E-2</v>
      </c>
      <c r="CJ154" s="5">
        <f>P_A_R[[#This Row],[40+]]-P_A_R[[#This Row],[41+]]</f>
        <v>1.6479999999999995E-2</v>
      </c>
      <c r="CK154" s="5">
        <f>P_A_R[[#This Row],[41+]]-P_A_R[[#This Row],[42+]]</f>
        <v>1.5679999999999999E-2</v>
      </c>
      <c r="CL154" s="5">
        <f>P_A_R[[#This Row],[42+]]-P_A_R[[#This Row],[43+]]</f>
        <v>1.3310000000000002E-2</v>
      </c>
      <c r="CM154" s="5">
        <f>P_A_R[[#This Row],[43+]]-P_A_R[[#This Row],[44+]]</f>
        <v>1.0230000000000003E-2</v>
      </c>
      <c r="CN154" s="5">
        <f>P_A_R[[#This Row],[44+]]-P_A_R[[#This Row],[45+]]</f>
        <v>9.4199999999999978E-3</v>
      </c>
      <c r="CO154" s="5">
        <f>P_A_R[[#This Row],[45+]]-P_A_R[[#This Row],[46+]]</f>
        <v>7.0799999999999995E-3</v>
      </c>
      <c r="CP154" s="5">
        <f>P_A_R[[#This Row],[46+]]-P_A_R[[#This Row],[47+]]</f>
        <v>6.3800000000000003E-3</v>
      </c>
      <c r="CQ154" s="5">
        <f>P_A_R[[#This Row],[47+]]-P_A_R[[#This Row],[48+]]</f>
        <v>5.1000000000000004E-3</v>
      </c>
      <c r="CR154" s="5">
        <f>P_A_R[[#This Row],[48+]]-P_A_R[[#This Row],[49+]]</f>
        <v>3.7200000000000011E-3</v>
      </c>
      <c r="CS154" s="5">
        <f>P_A_R[[#This Row],[49+]]-P_A_R[[#This Row],[50+]]</f>
        <v>3.2300000000000002E-3</v>
      </c>
      <c r="CT154" s="5">
        <f>P_A_R[[#This Row],[50+]]-P_A_R[[#This Row],[51+]]</f>
        <v>2.4999999999999996E-3</v>
      </c>
      <c r="CU154" s="5">
        <f>P_A_R[[#This Row],[51+]]-P_A_R[[#This Row],[52+]]</f>
        <v>1.7499999999999998E-3</v>
      </c>
      <c r="CV154" s="5">
        <f>P_A_R[[#This Row],[52+]]-P_A_R[[#This Row],[53+]]</f>
        <v>1.4799999999999995E-3</v>
      </c>
      <c r="CW154" s="5">
        <f>P_A_R[[#This Row],[53+]]-P_A_R[[#This Row],[54+]]</f>
        <v>1.1100000000000003E-3</v>
      </c>
      <c r="CX154" s="5">
        <f>P_A_R[[#This Row],[54+]]-P_A_R[[#This Row],[55+]]</f>
        <v>7.499999999999998E-4</v>
      </c>
      <c r="CY154" s="5">
        <f>P_A_R[[#This Row],[55+]]-P_A_R[[#This Row],[56+]]</f>
        <v>6.1000000000000008E-4</v>
      </c>
      <c r="CZ154" s="5">
        <f>P_A_R[[#This Row],[56+]]-P_A_R[[#This Row],[57+]]</f>
        <v>4.0000000000000018E-4</v>
      </c>
      <c r="DA154" s="5">
        <f>P_A_R[[#This Row],[57+]]-P_A_R[[#This Row],[58+]]</f>
        <v>3.2999999999999989E-4</v>
      </c>
      <c r="DB154" s="5">
        <f>P_A_R[[#This Row],[58+]]-P_A_R[[#This Row],[59+]]</f>
        <v>2.3000000000000001E-4</v>
      </c>
    </row>
    <row r="155" spans="1:106" x14ac:dyDescent="0.25">
      <c r="A155" s="10">
        <v>22400723</v>
      </c>
      <c r="B155" s="13" t="s">
        <v>97</v>
      </c>
      <c r="C155" s="13" t="s">
        <v>80</v>
      </c>
      <c r="D155" s="11">
        <v>0.83333333333333337</v>
      </c>
      <c r="E155" s="9" t="str">
        <f>HYPERLINK("https://www.nba.com/stats/player/1628978/boxscores-traditional", "Donte DiVincenzo")</f>
        <v>Donte DiVincenzo</v>
      </c>
      <c r="F155">
        <v>28</v>
      </c>
      <c r="G155" s="4">
        <v>12.696</v>
      </c>
      <c r="H155" s="3">
        <v>0.92220000000000002</v>
      </c>
      <c r="I155" s="3">
        <v>0.90988000000000002</v>
      </c>
      <c r="J155" s="3">
        <v>0.89617000000000002</v>
      </c>
      <c r="K155" s="3">
        <v>0.88100000000000001</v>
      </c>
      <c r="L155" s="3">
        <v>0.86433000000000004</v>
      </c>
      <c r="M155" s="3">
        <v>0.84614</v>
      </c>
      <c r="N155" s="3">
        <v>0.82894000000000001</v>
      </c>
      <c r="O155" s="3">
        <v>0.80784999999999996</v>
      </c>
      <c r="P155" s="3">
        <v>0.78524000000000005</v>
      </c>
      <c r="Q155" s="3">
        <v>0.76114999999999999</v>
      </c>
      <c r="R155" s="3">
        <v>0.73565000000000003</v>
      </c>
      <c r="S155" s="3">
        <v>0.70884000000000003</v>
      </c>
      <c r="T155" s="3">
        <v>0.68081999999999998</v>
      </c>
      <c r="U155" s="3">
        <v>0.65173000000000003</v>
      </c>
      <c r="V155" s="3">
        <v>0.62551999999999996</v>
      </c>
      <c r="W155" s="3">
        <v>0.59482999999999997</v>
      </c>
      <c r="X155" s="3">
        <v>0.56355999999999995</v>
      </c>
      <c r="Y155" s="3">
        <v>0.53188000000000002</v>
      </c>
      <c r="Z155" s="3">
        <v>0.5</v>
      </c>
      <c r="AA155" s="3">
        <v>0.46811999999999998</v>
      </c>
      <c r="AB155" s="3">
        <v>0.43643999999999999</v>
      </c>
      <c r="AC155" s="3">
        <v>0.40516999999999997</v>
      </c>
      <c r="AD155" s="3">
        <v>0.37447999999999998</v>
      </c>
      <c r="AE155" s="3">
        <v>0.34827000000000002</v>
      </c>
      <c r="AF155" s="3">
        <v>0.31918000000000002</v>
      </c>
      <c r="AG155" s="3">
        <v>0.29115999999999997</v>
      </c>
      <c r="AH155" s="3">
        <v>0.26434999999999997</v>
      </c>
      <c r="AI155" s="3">
        <v>0.23885000000000001</v>
      </c>
      <c r="AJ155" s="3">
        <v>0.21476000000000001</v>
      </c>
      <c r="AK155" s="3">
        <v>0.19214999999999999</v>
      </c>
      <c r="AL155" s="3">
        <v>0.17105999999999999</v>
      </c>
      <c r="AM155" s="3">
        <v>0.15386</v>
      </c>
      <c r="AN155" s="3">
        <v>0.13567000000000001</v>
      </c>
      <c r="AO155" s="3">
        <v>0.11899999999999999</v>
      </c>
      <c r="AP155" s="3">
        <v>0.10383000000000001</v>
      </c>
      <c r="AQ155" s="3">
        <v>9.0120000000000006E-2</v>
      </c>
      <c r="AR155" s="3">
        <v>7.7799999999999994E-2</v>
      </c>
      <c r="AS155" s="3">
        <v>6.6809999999999994E-2</v>
      </c>
      <c r="AT155" s="3">
        <v>5.7049999999999997E-2</v>
      </c>
      <c r="AU155" s="3">
        <v>4.947E-2</v>
      </c>
      <c r="AV155" s="3">
        <v>4.1820000000000003E-2</v>
      </c>
      <c r="AW155" s="3">
        <v>3.5150000000000001E-2</v>
      </c>
      <c r="AX155" s="3">
        <v>2.938E-2</v>
      </c>
      <c r="AY155" s="3">
        <v>2.4420000000000001E-2</v>
      </c>
      <c r="AZ155" s="3">
        <v>2.018E-2</v>
      </c>
      <c r="BA155" s="3">
        <v>1.6590000000000001E-2</v>
      </c>
      <c r="BB155" s="3">
        <v>1.355E-2</v>
      </c>
      <c r="BC155" s="3">
        <v>1.1299999999999999E-2</v>
      </c>
      <c r="BD155" s="3">
        <v>9.1400000000000006E-3</v>
      </c>
      <c r="BE155" s="3">
        <v>7.3400000000000002E-3</v>
      </c>
      <c r="BF155" s="5">
        <f>P_A_R[[#This Row],[10+]]-P_A_R[[#This Row],[11+]]</f>
        <v>1.2319999999999998E-2</v>
      </c>
      <c r="BG155" s="5">
        <f>P_A_R[[#This Row],[11+]]-P_A_R[[#This Row],[12+]]</f>
        <v>1.371E-2</v>
      </c>
      <c r="BH155" s="5">
        <f>P_A_R[[#This Row],[12+]]-P_A_R[[#This Row],[13+]]</f>
        <v>1.5170000000000017E-2</v>
      </c>
      <c r="BI155" s="5">
        <f>P_A_R[[#This Row],[13+]]-P_A_R[[#This Row],[14+]]</f>
        <v>1.6669999999999963E-2</v>
      </c>
      <c r="BJ155" s="5">
        <f>P_A_R[[#This Row],[14+]]-P_A_R[[#This Row],[15+]]</f>
        <v>1.8190000000000039E-2</v>
      </c>
      <c r="BK155" s="5">
        <f>P_A_R[[#This Row],[15+]]-P_A_R[[#This Row],[16+]]</f>
        <v>1.7199999999999993E-2</v>
      </c>
      <c r="BL155" s="5">
        <f>P_A_R[[#This Row],[16+]]-P_A_R[[#This Row],[17+]]</f>
        <v>2.1090000000000053E-2</v>
      </c>
      <c r="BM155" s="5">
        <f>P_A_R[[#This Row],[17+]]-P_A_R[[#This Row],[18+]]</f>
        <v>2.2609999999999908E-2</v>
      </c>
      <c r="BN155" s="5">
        <f>P_A_R[[#This Row],[18+]]-P_A_R[[#This Row],[19+]]</f>
        <v>2.4090000000000056E-2</v>
      </c>
      <c r="BO155" s="5">
        <f>P_A_R[[#This Row],[19+]]-P_A_R[[#This Row],[20+]]</f>
        <v>2.5499999999999967E-2</v>
      </c>
      <c r="BP155" s="5">
        <f>P_A_R[[#This Row],[20+]]-P_A_R[[#This Row],[21+]]</f>
        <v>2.681E-2</v>
      </c>
      <c r="BQ155" s="5">
        <f>P_A_R[[#This Row],[21+]]-P_A_R[[#This Row],[22+]]</f>
        <v>2.8020000000000045E-2</v>
      </c>
      <c r="BR155" s="5">
        <f>P_A_R[[#This Row],[22+]]-P_A_R[[#This Row],[23+]]</f>
        <v>2.9089999999999949E-2</v>
      </c>
      <c r="BS155" s="5">
        <f>P_A_R[[#This Row],[23+]]-P_A_R[[#This Row],[24+]]</f>
        <v>2.6210000000000067E-2</v>
      </c>
      <c r="BT155" s="5">
        <f>P_A_R[[#This Row],[24+]]-P_A_R[[#This Row],[25+]]</f>
        <v>3.0689999999999995E-2</v>
      </c>
      <c r="BU155" s="5">
        <f>P_A_R[[#This Row],[25+]]-P_A_R[[#This Row],[26+]]</f>
        <v>3.127000000000002E-2</v>
      </c>
      <c r="BV155" s="5">
        <f>P_A_R[[#This Row],[26+]]-P_A_R[[#This Row],[27+]]</f>
        <v>3.167999999999993E-2</v>
      </c>
      <c r="BW155" s="5">
        <f>P_A_R[[#This Row],[27+]]-P_A_R[[#This Row],[28+]]</f>
        <v>3.1880000000000019E-2</v>
      </c>
      <c r="BX155" s="5">
        <f>P_A_R[[#This Row],[28+]]-P_A_R[[#This Row],[29+]]</f>
        <v>3.1880000000000019E-2</v>
      </c>
      <c r="BY155" s="5">
        <f>P_A_R[[#This Row],[29+]]-P_A_R[[#This Row],[30+]]</f>
        <v>3.1679999999999986E-2</v>
      </c>
      <c r="BZ155" s="5">
        <f>P_A_R[[#This Row],[30+]]-P_A_R[[#This Row],[31+]]</f>
        <v>3.127000000000002E-2</v>
      </c>
      <c r="CA155" s="5">
        <f>P_A_R[[#This Row],[31+]]-P_A_R[[#This Row],[32+]]</f>
        <v>3.0689999999999995E-2</v>
      </c>
      <c r="CB155" s="5">
        <f>P_A_R[[#This Row],[32+]]-P_A_R[[#This Row],[33+]]</f>
        <v>2.6209999999999956E-2</v>
      </c>
      <c r="CC155" s="5">
        <f>P_A_R[[#This Row],[33+]]-P_A_R[[#This Row],[34+]]</f>
        <v>2.9090000000000005E-2</v>
      </c>
      <c r="CD155" s="5">
        <f>P_A_R[[#This Row],[34+]]-P_A_R[[#This Row],[35+]]</f>
        <v>2.8020000000000045E-2</v>
      </c>
      <c r="CE155" s="5">
        <f>P_A_R[[#This Row],[35+]]-P_A_R[[#This Row],[36+]]</f>
        <v>2.681E-2</v>
      </c>
      <c r="CF155" s="5">
        <f>P_A_R[[#This Row],[36+]]-P_A_R[[#This Row],[37+]]</f>
        <v>2.5499999999999967E-2</v>
      </c>
      <c r="CG155" s="5">
        <f>P_A_R[[#This Row],[37+]]-P_A_R[[#This Row],[38+]]</f>
        <v>2.409E-2</v>
      </c>
      <c r="CH155" s="5">
        <f>P_A_R[[#This Row],[38+]]-P_A_R[[#This Row],[39+]]</f>
        <v>2.2610000000000019E-2</v>
      </c>
      <c r="CI155" s="5">
        <f>P_A_R[[#This Row],[39+]]-P_A_R[[#This Row],[40+]]</f>
        <v>2.1089999999999998E-2</v>
      </c>
      <c r="CJ155" s="5">
        <f>P_A_R[[#This Row],[40+]]-P_A_R[[#This Row],[41+]]</f>
        <v>1.7199999999999993E-2</v>
      </c>
      <c r="CK155" s="5">
        <f>P_A_R[[#This Row],[41+]]-P_A_R[[#This Row],[42+]]</f>
        <v>1.8189999999999984E-2</v>
      </c>
      <c r="CL155" s="5">
        <f>P_A_R[[#This Row],[42+]]-P_A_R[[#This Row],[43+]]</f>
        <v>1.6670000000000018E-2</v>
      </c>
      <c r="CM155" s="5">
        <f>P_A_R[[#This Row],[43+]]-P_A_R[[#This Row],[44+]]</f>
        <v>1.5169999999999989E-2</v>
      </c>
      <c r="CN155" s="5">
        <f>P_A_R[[#This Row],[44+]]-P_A_R[[#This Row],[45+]]</f>
        <v>1.371E-2</v>
      </c>
      <c r="CO155" s="5">
        <f>P_A_R[[#This Row],[45+]]-P_A_R[[#This Row],[46+]]</f>
        <v>1.2320000000000011E-2</v>
      </c>
      <c r="CP155" s="5">
        <f>P_A_R[[#This Row],[46+]]-P_A_R[[#This Row],[47+]]</f>
        <v>1.099E-2</v>
      </c>
      <c r="CQ155" s="5">
        <f>P_A_R[[#This Row],[47+]]-P_A_R[[#This Row],[48+]]</f>
        <v>9.7599999999999978E-3</v>
      </c>
      <c r="CR155" s="5">
        <f>P_A_R[[#This Row],[48+]]-P_A_R[[#This Row],[49+]]</f>
        <v>7.5799999999999965E-3</v>
      </c>
      <c r="CS155" s="5">
        <f>P_A_R[[#This Row],[49+]]-P_A_R[[#This Row],[50+]]</f>
        <v>7.6499999999999971E-3</v>
      </c>
      <c r="CT155" s="5">
        <f>P_A_R[[#This Row],[50+]]-P_A_R[[#This Row],[51+]]</f>
        <v>6.6700000000000023E-3</v>
      </c>
      <c r="CU155" s="5">
        <f>P_A_R[[#This Row],[51+]]-P_A_R[[#This Row],[52+]]</f>
        <v>5.7700000000000008E-3</v>
      </c>
      <c r="CV155" s="5">
        <f>P_A_R[[#This Row],[52+]]-P_A_R[[#This Row],[53+]]</f>
        <v>4.9599999999999991E-3</v>
      </c>
      <c r="CW155" s="5">
        <f>P_A_R[[#This Row],[53+]]-P_A_R[[#This Row],[54+]]</f>
        <v>4.2400000000000007E-3</v>
      </c>
      <c r="CX155" s="5">
        <f>P_A_R[[#This Row],[54+]]-P_A_R[[#This Row],[55+]]</f>
        <v>3.5899999999999994E-3</v>
      </c>
      <c r="CY155" s="5">
        <f>P_A_R[[#This Row],[55+]]-P_A_R[[#This Row],[56+]]</f>
        <v>3.040000000000001E-3</v>
      </c>
      <c r="CZ155" s="5">
        <f>P_A_R[[#This Row],[56+]]-P_A_R[[#This Row],[57+]]</f>
        <v>2.2500000000000003E-3</v>
      </c>
      <c r="DA155" s="5">
        <f>P_A_R[[#This Row],[57+]]-P_A_R[[#This Row],[58+]]</f>
        <v>2.1599999999999987E-3</v>
      </c>
      <c r="DB155" s="5">
        <f>P_A_R[[#This Row],[58+]]-P_A_R[[#This Row],[59+]]</f>
        <v>1.8000000000000004E-3</v>
      </c>
    </row>
    <row r="156" spans="1:106" x14ac:dyDescent="0.25">
      <c r="A156" s="10">
        <v>22400723</v>
      </c>
      <c r="B156" s="13" t="s">
        <v>97</v>
      </c>
      <c r="C156" s="13" t="s">
        <v>80</v>
      </c>
      <c r="D156" s="11">
        <v>0.83333333333333337</v>
      </c>
      <c r="E156" s="9" t="str">
        <f>HYPERLINK("https://www.nba.com/stats/player/1630183/boxscores-traditional", "Jaden McDaniels")</f>
        <v>Jaden McDaniels</v>
      </c>
      <c r="F156">
        <v>24.4</v>
      </c>
      <c r="G156" s="4">
        <v>10.151</v>
      </c>
      <c r="H156" s="3">
        <v>0.92220000000000002</v>
      </c>
      <c r="I156" s="3">
        <v>0.90658000000000005</v>
      </c>
      <c r="J156" s="3">
        <v>0.88876999999999995</v>
      </c>
      <c r="K156" s="3">
        <v>0.86863999999999997</v>
      </c>
      <c r="L156" s="3">
        <v>0.84614</v>
      </c>
      <c r="M156" s="3">
        <v>0.82381000000000004</v>
      </c>
      <c r="N156" s="3">
        <v>0.79673000000000005</v>
      </c>
      <c r="O156" s="3">
        <v>0.76729999999999998</v>
      </c>
      <c r="P156" s="3">
        <v>0.73565000000000003</v>
      </c>
      <c r="Q156" s="3">
        <v>0.70194000000000001</v>
      </c>
      <c r="R156" s="3">
        <v>0.66639999999999999</v>
      </c>
      <c r="S156" s="3">
        <v>0.62929999999999997</v>
      </c>
      <c r="T156" s="3">
        <v>0.59482999999999997</v>
      </c>
      <c r="U156" s="3">
        <v>0.55567</v>
      </c>
      <c r="V156" s="3">
        <v>0.51595000000000002</v>
      </c>
      <c r="W156" s="3">
        <v>0.47608</v>
      </c>
      <c r="X156" s="3">
        <v>0.43643999999999999</v>
      </c>
      <c r="Y156" s="3">
        <v>0.39743000000000001</v>
      </c>
      <c r="Z156" s="3">
        <v>0.36316999999999999</v>
      </c>
      <c r="AA156" s="3">
        <v>0.32635999999999998</v>
      </c>
      <c r="AB156" s="3">
        <v>0.29115999999999997</v>
      </c>
      <c r="AC156" s="3">
        <v>0.25785000000000002</v>
      </c>
      <c r="AD156" s="3">
        <v>0.22663</v>
      </c>
      <c r="AE156" s="3">
        <v>0.19766</v>
      </c>
      <c r="AF156" s="3">
        <v>0.17105999999999999</v>
      </c>
      <c r="AG156" s="3">
        <v>0.14917</v>
      </c>
      <c r="AH156" s="3">
        <v>0.12714</v>
      </c>
      <c r="AI156" s="3">
        <v>0.10749</v>
      </c>
      <c r="AJ156" s="3">
        <v>9.0120000000000006E-2</v>
      </c>
      <c r="AK156" s="3">
        <v>7.4929999999999997E-2</v>
      </c>
      <c r="AL156" s="3">
        <v>6.1780000000000002E-2</v>
      </c>
      <c r="AM156" s="3">
        <v>5.0500000000000003E-2</v>
      </c>
      <c r="AN156" s="3">
        <v>4.1820000000000003E-2</v>
      </c>
      <c r="AO156" s="3">
        <v>3.3619999999999997E-2</v>
      </c>
      <c r="AP156" s="3">
        <v>2.6800000000000001E-2</v>
      </c>
      <c r="AQ156" s="3">
        <v>2.1180000000000001E-2</v>
      </c>
      <c r="AR156" s="3">
        <v>1.6590000000000001E-2</v>
      </c>
      <c r="AS156" s="3">
        <v>1.2869999999999999E-2</v>
      </c>
      <c r="AT156" s="3">
        <v>1.017E-2</v>
      </c>
      <c r="AU156" s="3">
        <v>7.7600000000000004E-3</v>
      </c>
      <c r="AV156" s="3">
        <v>5.8700000000000002E-3</v>
      </c>
      <c r="AW156" s="3">
        <v>4.4000000000000003E-3</v>
      </c>
      <c r="AX156" s="3">
        <v>3.2599999999999999E-3</v>
      </c>
      <c r="AY156" s="3">
        <v>2.3999999999999998E-3</v>
      </c>
      <c r="AZ156" s="3">
        <v>1.75E-3</v>
      </c>
      <c r="BA156" s="3">
        <v>1.31E-3</v>
      </c>
      <c r="BB156" s="3">
        <v>9.3999999999999997E-4</v>
      </c>
      <c r="BC156" s="3">
        <v>6.6E-4</v>
      </c>
      <c r="BD156" s="3">
        <v>4.6999999999999999E-4</v>
      </c>
      <c r="BE156" s="3">
        <v>3.2000000000000003E-4</v>
      </c>
      <c r="BF156" s="5">
        <f>P_A_R[[#This Row],[10+]]-P_A_R[[#This Row],[11+]]</f>
        <v>1.5619999999999967E-2</v>
      </c>
      <c r="BG156" s="5">
        <f>P_A_R[[#This Row],[11+]]-P_A_R[[#This Row],[12+]]</f>
        <v>1.7810000000000104E-2</v>
      </c>
      <c r="BH156" s="5">
        <f>P_A_R[[#This Row],[12+]]-P_A_R[[#This Row],[13+]]</f>
        <v>2.0129999999999981E-2</v>
      </c>
      <c r="BI156" s="5">
        <f>P_A_R[[#This Row],[13+]]-P_A_R[[#This Row],[14+]]</f>
        <v>2.2499999999999964E-2</v>
      </c>
      <c r="BJ156" s="5">
        <f>P_A_R[[#This Row],[14+]]-P_A_R[[#This Row],[15+]]</f>
        <v>2.2329999999999961E-2</v>
      </c>
      <c r="BK156" s="5">
        <f>P_A_R[[#This Row],[15+]]-P_A_R[[#This Row],[16+]]</f>
        <v>2.7079999999999993E-2</v>
      </c>
      <c r="BL156" s="5">
        <f>P_A_R[[#This Row],[16+]]-P_A_R[[#This Row],[17+]]</f>
        <v>2.9430000000000067E-2</v>
      </c>
      <c r="BM156" s="5">
        <f>P_A_R[[#This Row],[17+]]-P_A_R[[#This Row],[18+]]</f>
        <v>3.1649999999999956E-2</v>
      </c>
      <c r="BN156" s="5">
        <f>P_A_R[[#This Row],[18+]]-P_A_R[[#This Row],[19+]]</f>
        <v>3.3710000000000018E-2</v>
      </c>
      <c r="BO156" s="5">
        <f>P_A_R[[#This Row],[19+]]-P_A_R[[#This Row],[20+]]</f>
        <v>3.5540000000000016E-2</v>
      </c>
      <c r="BP156" s="5">
        <f>P_A_R[[#This Row],[20+]]-P_A_R[[#This Row],[21+]]</f>
        <v>3.7100000000000022E-2</v>
      </c>
      <c r="BQ156" s="5">
        <f>P_A_R[[#This Row],[21+]]-P_A_R[[#This Row],[22+]]</f>
        <v>3.4470000000000001E-2</v>
      </c>
      <c r="BR156" s="5">
        <f>P_A_R[[#This Row],[22+]]-P_A_R[[#This Row],[23+]]</f>
        <v>3.9159999999999973E-2</v>
      </c>
      <c r="BS156" s="5">
        <f>P_A_R[[#This Row],[23+]]-P_A_R[[#This Row],[24+]]</f>
        <v>3.9719999999999978E-2</v>
      </c>
      <c r="BT156" s="5">
        <f>P_A_R[[#This Row],[24+]]-P_A_R[[#This Row],[25+]]</f>
        <v>3.9870000000000017E-2</v>
      </c>
      <c r="BU156" s="5">
        <f>P_A_R[[#This Row],[25+]]-P_A_R[[#This Row],[26+]]</f>
        <v>3.9640000000000009E-2</v>
      </c>
      <c r="BV156" s="5">
        <f>P_A_R[[#This Row],[26+]]-P_A_R[[#This Row],[27+]]</f>
        <v>3.9009999999999989E-2</v>
      </c>
      <c r="BW156" s="5">
        <f>P_A_R[[#This Row],[27+]]-P_A_R[[#This Row],[28+]]</f>
        <v>3.4260000000000013E-2</v>
      </c>
      <c r="BX156" s="5">
        <f>P_A_R[[#This Row],[28+]]-P_A_R[[#This Row],[29+]]</f>
        <v>3.6810000000000009E-2</v>
      </c>
      <c r="BY156" s="5">
        <f>P_A_R[[#This Row],[29+]]-P_A_R[[#This Row],[30+]]</f>
        <v>3.5200000000000009E-2</v>
      </c>
      <c r="BZ156" s="5">
        <f>P_A_R[[#This Row],[30+]]-P_A_R[[#This Row],[31+]]</f>
        <v>3.3309999999999951E-2</v>
      </c>
      <c r="CA156" s="5">
        <f>P_A_R[[#This Row],[31+]]-P_A_R[[#This Row],[32+]]</f>
        <v>3.1220000000000026E-2</v>
      </c>
      <c r="CB156" s="5">
        <f>P_A_R[[#This Row],[32+]]-P_A_R[[#This Row],[33+]]</f>
        <v>2.8969999999999996E-2</v>
      </c>
      <c r="CC156" s="5">
        <f>P_A_R[[#This Row],[33+]]-P_A_R[[#This Row],[34+]]</f>
        <v>2.6600000000000013E-2</v>
      </c>
      <c r="CD156" s="5">
        <f>P_A_R[[#This Row],[34+]]-P_A_R[[#This Row],[35+]]</f>
        <v>2.1889999999999993E-2</v>
      </c>
      <c r="CE156" s="5">
        <f>P_A_R[[#This Row],[35+]]-P_A_R[[#This Row],[36+]]</f>
        <v>2.2029999999999994E-2</v>
      </c>
      <c r="CF156" s="5">
        <f>P_A_R[[#This Row],[36+]]-P_A_R[[#This Row],[37+]]</f>
        <v>1.9650000000000001E-2</v>
      </c>
      <c r="CG156" s="5">
        <f>P_A_R[[#This Row],[37+]]-P_A_R[[#This Row],[38+]]</f>
        <v>1.7369999999999997E-2</v>
      </c>
      <c r="CH156" s="5">
        <f>P_A_R[[#This Row],[38+]]-P_A_R[[#This Row],[39+]]</f>
        <v>1.5190000000000009E-2</v>
      </c>
      <c r="CI156" s="5">
        <f>P_A_R[[#This Row],[39+]]-P_A_R[[#This Row],[40+]]</f>
        <v>1.3149999999999995E-2</v>
      </c>
      <c r="CJ156" s="5">
        <f>P_A_R[[#This Row],[40+]]-P_A_R[[#This Row],[41+]]</f>
        <v>1.1279999999999998E-2</v>
      </c>
      <c r="CK156" s="5">
        <f>P_A_R[[#This Row],[41+]]-P_A_R[[#This Row],[42+]]</f>
        <v>8.6800000000000002E-3</v>
      </c>
      <c r="CL156" s="5">
        <f>P_A_R[[#This Row],[42+]]-P_A_R[[#This Row],[43+]]</f>
        <v>8.2000000000000059E-3</v>
      </c>
      <c r="CM156" s="5">
        <f>P_A_R[[#This Row],[43+]]-P_A_R[[#This Row],[44+]]</f>
        <v>6.8199999999999962E-3</v>
      </c>
      <c r="CN156" s="5">
        <f>P_A_R[[#This Row],[44+]]-P_A_R[[#This Row],[45+]]</f>
        <v>5.62E-3</v>
      </c>
      <c r="CO156" s="5">
        <f>P_A_R[[#This Row],[45+]]-P_A_R[[#This Row],[46+]]</f>
        <v>4.5900000000000003E-3</v>
      </c>
      <c r="CP156" s="5">
        <f>P_A_R[[#This Row],[46+]]-P_A_R[[#This Row],[47+]]</f>
        <v>3.7200000000000011E-3</v>
      </c>
      <c r="CQ156" s="5">
        <f>P_A_R[[#This Row],[47+]]-P_A_R[[#This Row],[48+]]</f>
        <v>2.6999999999999993E-3</v>
      </c>
      <c r="CR156" s="5">
        <f>P_A_R[[#This Row],[48+]]-P_A_R[[#This Row],[49+]]</f>
        <v>2.4099999999999998E-3</v>
      </c>
      <c r="CS156" s="5">
        <f>P_A_R[[#This Row],[49+]]-P_A_R[[#This Row],[50+]]</f>
        <v>1.8900000000000002E-3</v>
      </c>
      <c r="CT156" s="5">
        <f>P_A_R[[#This Row],[50+]]-P_A_R[[#This Row],[51+]]</f>
        <v>1.47E-3</v>
      </c>
      <c r="CU156" s="5">
        <f>P_A_R[[#This Row],[51+]]-P_A_R[[#This Row],[52+]]</f>
        <v>1.1400000000000004E-3</v>
      </c>
      <c r="CV156" s="5">
        <f>P_A_R[[#This Row],[52+]]-P_A_R[[#This Row],[53+]]</f>
        <v>8.6000000000000009E-4</v>
      </c>
      <c r="CW156" s="5">
        <f>P_A_R[[#This Row],[53+]]-P_A_R[[#This Row],[54+]]</f>
        <v>6.4999999999999975E-4</v>
      </c>
      <c r="CX156" s="5">
        <f>P_A_R[[#This Row],[54+]]-P_A_R[[#This Row],[55+]]</f>
        <v>4.4000000000000007E-4</v>
      </c>
      <c r="CY156" s="5">
        <f>P_A_R[[#This Row],[55+]]-P_A_R[[#This Row],[56+]]</f>
        <v>3.6999999999999999E-4</v>
      </c>
      <c r="CZ156" s="5">
        <f>P_A_R[[#This Row],[56+]]-P_A_R[[#This Row],[57+]]</f>
        <v>2.7999999999999998E-4</v>
      </c>
      <c r="DA156" s="5">
        <f>P_A_R[[#This Row],[57+]]-P_A_R[[#This Row],[58+]]</f>
        <v>1.9000000000000001E-4</v>
      </c>
      <c r="DB156" s="5">
        <f>P_A_R[[#This Row],[58+]]-P_A_R[[#This Row],[59+]]</f>
        <v>1.4999999999999996E-4</v>
      </c>
    </row>
    <row r="157" spans="1:106" x14ac:dyDescent="0.25">
      <c r="A157" s="10">
        <v>22400723</v>
      </c>
      <c r="B157" s="13" t="s">
        <v>97</v>
      </c>
      <c r="C157" s="13" t="s">
        <v>80</v>
      </c>
      <c r="D157" s="11">
        <v>0.83333333333333337</v>
      </c>
      <c r="E157" s="9" t="str">
        <f>HYPERLINK("https://www.nba.com/stats/player/1629675/boxscores-traditional", "Naz Reid")</f>
        <v>Naz Reid</v>
      </c>
      <c r="F157">
        <v>21.6</v>
      </c>
      <c r="G157" s="4">
        <v>8.8680000000000003</v>
      </c>
      <c r="H157" s="3">
        <v>0.90490000000000004</v>
      </c>
      <c r="I157" s="3">
        <v>0.88492999999999999</v>
      </c>
      <c r="J157" s="3">
        <v>0.85992999999999997</v>
      </c>
      <c r="K157" s="3">
        <v>0.83398000000000005</v>
      </c>
      <c r="L157" s="3">
        <v>0.80510999999999999</v>
      </c>
      <c r="M157" s="3">
        <v>0.77034999999999998</v>
      </c>
      <c r="N157" s="3">
        <v>0.73565000000000003</v>
      </c>
      <c r="O157" s="3">
        <v>0.69847000000000004</v>
      </c>
      <c r="P157" s="3">
        <v>0.65910000000000002</v>
      </c>
      <c r="Q157" s="3">
        <v>0.61409000000000002</v>
      </c>
      <c r="R157" s="3">
        <v>0.57142000000000004</v>
      </c>
      <c r="S157" s="3">
        <v>0.52790000000000004</v>
      </c>
      <c r="T157" s="3">
        <v>0.48005999999999999</v>
      </c>
      <c r="U157" s="3">
        <v>0.43643999999999999</v>
      </c>
      <c r="V157" s="3">
        <v>0.39357999999999999</v>
      </c>
      <c r="W157" s="3">
        <v>0.35197000000000001</v>
      </c>
      <c r="X157" s="3">
        <v>0.30853999999999998</v>
      </c>
      <c r="Y157" s="3">
        <v>0.27093</v>
      </c>
      <c r="Z157" s="3">
        <v>0.23576</v>
      </c>
      <c r="AA157" s="3">
        <v>0.20327000000000001</v>
      </c>
      <c r="AB157" s="3">
        <v>0.17105999999999999</v>
      </c>
      <c r="AC157" s="3">
        <v>0.14457</v>
      </c>
      <c r="AD157" s="3">
        <v>0.121</v>
      </c>
      <c r="AE157" s="3">
        <v>9.8530000000000006E-2</v>
      </c>
      <c r="AF157" s="3">
        <v>8.0759999999999998E-2</v>
      </c>
      <c r="AG157" s="3">
        <v>6.5519999999999995E-2</v>
      </c>
      <c r="AH157" s="3">
        <v>5.262E-2</v>
      </c>
      <c r="AI157" s="3">
        <v>4.0930000000000001E-2</v>
      </c>
      <c r="AJ157" s="3">
        <v>3.2160000000000001E-2</v>
      </c>
      <c r="AK157" s="3">
        <v>2.5000000000000001E-2</v>
      </c>
      <c r="AL157" s="3">
        <v>1.9230000000000001E-2</v>
      </c>
      <c r="AM157" s="3">
        <v>1.426E-2</v>
      </c>
      <c r="AN157" s="3">
        <v>1.072E-2</v>
      </c>
      <c r="AO157" s="3">
        <v>7.9799999999999992E-3</v>
      </c>
      <c r="AP157" s="3">
        <v>5.7000000000000002E-3</v>
      </c>
      <c r="AQ157" s="3">
        <v>4.15E-3</v>
      </c>
      <c r="AR157" s="3">
        <v>2.98E-3</v>
      </c>
      <c r="AS157" s="3">
        <v>2.1199999999999999E-3</v>
      </c>
      <c r="AT157" s="3">
        <v>1.4400000000000001E-3</v>
      </c>
      <c r="AU157" s="3">
        <v>1E-3</v>
      </c>
      <c r="AV157" s="3">
        <v>6.8999999999999997E-4</v>
      </c>
      <c r="AW157" s="3">
        <v>4.4999999999999999E-4</v>
      </c>
      <c r="AX157" s="3">
        <v>2.9999999999999997E-4</v>
      </c>
      <c r="AY157" s="3">
        <v>2.0000000000000001E-4</v>
      </c>
      <c r="AZ157" s="3">
        <v>1.2999999999999999E-4</v>
      </c>
      <c r="BA157" s="3">
        <v>8.0000000000000007E-5</v>
      </c>
      <c r="BB157" s="3">
        <v>5.0000000000000002E-5</v>
      </c>
      <c r="BC157" s="3">
        <v>3.0000000000000001E-5</v>
      </c>
      <c r="BD157" s="3">
        <v>0</v>
      </c>
      <c r="BE157" s="3">
        <v>0</v>
      </c>
      <c r="BF157" s="5">
        <f>P_A_R[[#This Row],[10+]]-P_A_R[[#This Row],[11+]]</f>
        <v>1.9970000000000043E-2</v>
      </c>
      <c r="BG157" s="5">
        <f>P_A_R[[#This Row],[11+]]-P_A_R[[#This Row],[12+]]</f>
        <v>2.5000000000000022E-2</v>
      </c>
      <c r="BH157" s="5">
        <f>P_A_R[[#This Row],[12+]]-P_A_R[[#This Row],[13+]]</f>
        <v>2.5949999999999918E-2</v>
      </c>
      <c r="BI157" s="5">
        <f>P_A_R[[#This Row],[13+]]-P_A_R[[#This Row],[14+]]</f>
        <v>2.8870000000000062E-2</v>
      </c>
      <c r="BJ157" s="5">
        <f>P_A_R[[#This Row],[14+]]-P_A_R[[#This Row],[15+]]</f>
        <v>3.4760000000000013E-2</v>
      </c>
      <c r="BK157" s="5">
        <f>P_A_R[[#This Row],[15+]]-P_A_R[[#This Row],[16+]]</f>
        <v>3.4699999999999953E-2</v>
      </c>
      <c r="BL157" s="5">
        <f>P_A_R[[#This Row],[16+]]-P_A_R[[#This Row],[17+]]</f>
        <v>3.7179999999999991E-2</v>
      </c>
      <c r="BM157" s="5">
        <f>P_A_R[[#This Row],[17+]]-P_A_R[[#This Row],[18+]]</f>
        <v>3.9370000000000016E-2</v>
      </c>
      <c r="BN157" s="5">
        <f>P_A_R[[#This Row],[18+]]-P_A_R[[#This Row],[19+]]</f>
        <v>4.5009999999999994E-2</v>
      </c>
      <c r="BO157" s="5">
        <f>P_A_R[[#This Row],[19+]]-P_A_R[[#This Row],[20+]]</f>
        <v>4.2669999999999986E-2</v>
      </c>
      <c r="BP157" s="5">
        <f>P_A_R[[#This Row],[20+]]-P_A_R[[#This Row],[21+]]</f>
        <v>4.3520000000000003E-2</v>
      </c>
      <c r="BQ157" s="5">
        <f>P_A_R[[#This Row],[21+]]-P_A_R[[#This Row],[22+]]</f>
        <v>4.7840000000000049E-2</v>
      </c>
      <c r="BR157" s="5">
        <f>P_A_R[[#This Row],[22+]]-P_A_R[[#This Row],[23+]]</f>
        <v>4.3619999999999992E-2</v>
      </c>
      <c r="BS157" s="5">
        <f>P_A_R[[#This Row],[23+]]-P_A_R[[#This Row],[24+]]</f>
        <v>4.2860000000000009E-2</v>
      </c>
      <c r="BT157" s="5">
        <f>P_A_R[[#This Row],[24+]]-P_A_R[[#This Row],[25+]]</f>
        <v>4.160999999999998E-2</v>
      </c>
      <c r="BU157" s="5">
        <f>P_A_R[[#This Row],[25+]]-P_A_R[[#This Row],[26+]]</f>
        <v>4.3430000000000024E-2</v>
      </c>
      <c r="BV157" s="5">
        <f>P_A_R[[#This Row],[26+]]-P_A_R[[#This Row],[27+]]</f>
        <v>3.7609999999999977E-2</v>
      </c>
      <c r="BW157" s="5">
        <f>P_A_R[[#This Row],[27+]]-P_A_R[[#This Row],[28+]]</f>
        <v>3.5170000000000007E-2</v>
      </c>
      <c r="BX157" s="5">
        <f>P_A_R[[#This Row],[28+]]-P_A_R[[#This Row],[29+]]</f>
        <v>3.2489999999999991E-2</v>
      </c>
      <c r="BY157" s="5">
        <f>P_A_R[[#This Row],[29+]]-P_A_R[[#This Row],[30+]]</f>
        <v>3.2210000000000016E-2</v>
      </c>
      <c r="BZ157" s="5">
        <f>P_A_R[[#This Row],[30+]]-P_A_R[[#This Row],[31+]]</f>
        <v>2.6489999999999986E-2</v>
      </c>
      <c r="CA157" s="5">
        <f>P_A_R[[#This Row],[31+]]-P_A_R[[#This Row],[32+]]</f>
        <v>2.3570000000000008E-2</v>
      </c>
      <c r="CB157" s="5">
        <f>P_A_R[[#This Row],[32+]]-P_A_R[[#This Row],[33+]]</f>
        <v>2.246999999999999E-2</v>
      </c>
      <c r="CC157" s="5">
        <f>P_A_R[[#This Row],[33+]]-P_A_R[[#This Row],[34+]]</f>
        <v>1.7770000000000008E-2</v>
      </c>
      <c r="CD157" s="5">
        <f>P_A_R[[#This Row],[34+]]-P_A_R[[#This Row],[35+]]</f>
        <v>1.5240000000000004E-2</v>
      </c>
      <c r="CE157" s="5">
        <f>P_A_R[[#This Row],[35+]]-P_A_R[[#This Row],[36+]]</f>
        <v>1.2899999999999995E-2</v>
      </c>
      <c r="CF157" s="5">
        <f>P_A_R[[#This Row],[36+]]-P_A_R[[#This Row],[37+]]</f>
        <v>1.1689999999999999E-2</v>
      </c>
      <c r="CG157" s="5">
        <f>P_A_R[[#This Row],[37+]]-P_A_R[[#This Row],[38+]]</f>
        <v>8.77E-3</v>
      </c>
      <c r="CH157" s="5">
        <f>P_A_R[[#This Row],[38+]]-P_A_R[[#This Row],[39+]]</f>
        <v>7.1599999999999997E-3</v>
      </c>
      <c r="CI157" s="5">
        <f>P_A_R[[#This Row],[39+]]-P_A_R[[#This Row],[40+]]</f>
        <v>5.7700000000000008E-3</v>
      </c>
      <c r="CJ157" s="5">
        <f>P_A_R[[#This Row],[40+]]-P_A_R[[#This Row],[41+]]</f>
        <v>4.9700000000000005E-3</v>
      </c>
      <c r="CK157" s="5">
        <f>P_A_R[[#This Row],[41+]]-P_A_R[[#This Row],[42+]]</f>
        <v>3.5399999999999997E-3</v>
      </c>
      <c r="CL157" s="5">
        <f>P_A_R[[#This Row],[42+]]-P_A_R[[#This Row],[43+]]</f>
        <v>2.7400000000000011E-3</v>
      </c>
      <c r="CM157" s="5">
        <f>P_A_R[[#This Row],[43+]]-P_A_R[[#This Row],[44+]]</f>
        <v>2.279999999999999E-3</v>
      </c>
      <c r="CN157" s="5">
        <f>P_A_R[[#This Row],[44+]]-P_A_R[[#This Row],[45+]]</f>
        <v>1.5500000000000002E-3</v>
      </c>
      <c r="CO157" s="5">
        <f>P_A_R[[#This Row],[45+]]-P_A_R[[#This Row],[46+]]</f>
        <v>1.17E-3</v>
      </c>
      <c r="CP157" s="5">
        <f>P_A_R[[#This Row],[46+]]-P_A_R[[#This Row],[47+]]</f>
        <v>8.6000000000000009E-4</v>
      </c>
      <c r="CQ157" s="5">
        <f>P_A_R[[#This Row],[47+]]-P_A_R[[#This Row],[48+]]</f>
        <v>6.7999999999999983E-4</v>
      </c>
      <c r="CR157" s="5">
        <f>P_A_R[[#This Row],[48+]]-P_A_R[[#This Row],[49+]]</f>
        <v>4.4000000000000007E-4</v>
      </c>
      <c r="CS157" s="5">
        <f>P_A_R[[#This Row],[49+]]-P_A_R[[#This Row],[50+]]</f>
        <v>3.1000000000000005E-4</v>
      </c>
      <c r="CT157" s="5">
        <f>P_A_R[[#This Row],[50+]]-P_A_R[[#This Row],[51+]]</f>
        <v>2.3999999999999998E-4</v>
      </c>
      <c r="CU157" s="5">
        <f>P_A_R[[#This Row],[51+]]-P_A_R[[#This Row],[52+]]</f>
        <v>1.5000000000000001E-4</v>
      </c>
      <c r="CV157" s="5">
        <f>P_A_R[[#This Row],[52+]]-P_A_R[[#This Row],[53+]]</f>
        <v>9.9999999999999964E-5</v>
      </c>
      <c r="CW157" s="5">
        <f>P_A_R[[#This Row],[53+]]-P_A_R[[#This Row],[54+]]</f>
        <v>7.0000000000000021E-5</v>
      </c>
      <c r="CX157" s="5">
        <f>P_A_R[[#This Row],[54+]]-P_A_R[[#This Row],[55+]]</f>
        <v>4.9999999999999982E-5</v>
      </c>
      <c r="CY157" s="5">
        <f>P_A_R[[#This Row],[55+]]-P_A_R[[#This Row],[56+]]</f>
        <v>3.0000000000000004E-5</v>
      </c>
      <c r="CZ157" s="5">
        <f>P_A_R[[#This Row],[56+]]-P_A_R[[#This Row],[57+]]</f>
        <v>2.0000000000000002E-5</v>
      </c>
      <c r="DA157" s="5">
        <f>P_A_R[[#This Row],[57+]]-P_A_R[[#This Row],[58+]]</f>
        <v>3.0000000000000001E-5</v>
      </c>
      <c r="DB157" s="5">
        <f>P_A_R[[#This Row],[58+]]-P_A_R[[#This Row],[59+]]</f>
        <v>0</v>
      </c>
    </row>
    <row r="158" spans="1:106" x14ac:dyDescent="0.25">
      <c r="A158" s="10">
        <v>22400723</v>
      </c>
      <c r="B158" s="13" t="s">
        <v>97</v>
      </c>
      <c r="C158" s="13" t="s">
        <v>80</v>
      </c>
      <c r="D158" s="11">
        <v>0.83333333333333337</v>
      </c>
      <c r="E158" s="9" t="str">
        <f>HYPERLINK("https://www.nba.com/stats/player/201144/boxscores-traditional", "Mike Conley")</f>
        <v>Mike Conley</v>
      </c>
      <c r="F158">
        <v>19.2</v>
      </c>
      <c r="G158" s="4">
        <v>7.359</v>
      </c>
      <c r="H158" s="3">
        <v>0.89434999999999998</v>
      </c>
      <c r="I158" s="3">
        <v>0.86650000000000005</v>
      </c>
      <c r="J158" s="3">
        <v>0.83645999999999998</v>
      </c>
      <c r="K158" s="3">
        <v>0.79954999999999998</v>
      </c>
      <c r="L158" s="3">
        <v>0.76114999999999999</v>
      </c>
      <c r="M158" s="3">
        <v>0.71565999999999996</v>
      </c>
      <c r="N158" s="3">
        <v>0.66639999999999999</v>
      </c>
      <c r="O158" s="3">
        <v>0.61790999999999996</v>
      </c>
      <c r="P158" s="3">
        <v>0.56355999999999995</v>
      </c>
      <c r="Q158" s="3">
        <v>0.51197000000000004</v>
      </c>
      <c r="R158" s="3">
        <v>0.45619999999999999</v>
      </c>
      <c r="S158" s="3">
        <v>0.40516999999999997</v>
      </c>
      <c r="T158" s="3">
        <v>0.35197000000000001</v>
      </c>
      <c r="U158" s="3">
        <v>0.30153000000000002</v>
      </c>
      <c r="V158" s="3">
        <v>0.25785000000000002</v>
      </c>
      <c r="W158" s="3">
        <v>0.21476000000000001</v>
      </c>
      <c r="X158" s="3">
        <v>0.17879</v>
      </c>
      <c r="Y158" s="3">
        <v>0.14457</v>
      </c>
      <c r="Z158" s="3">
        <v>0.11507000000000001</v>
      </c>
      <c r="AA158" s="3">
        <v>9.1759999999999994E-2</v>
      </c>
      <c r="AB158" s="3">
        <v>7.0779999999999996E-2</v>
      </c>
      <c r="AC158" s="3">
        <v>5.4800000000000001E-2</v>
      </c>
      <c r="AD158" s="3">
        <v>4.0930000000000001E-2</v>
      </c>
      <c r="AE158" s="3">
        <v>3.005E-2</v>
      </c>
      <c r="AF158" s="3">
        <v>2.222E-2</v>
      </c>
      <c r="AG158" s="3">
        <v>1.5779999999999999E-2</v>
      </c>
      <c r="AH158" s="3">
        <v>1.1299999999999999E-2</v>
      </c>
      <c r="AI158" s="3">
        <v>7.7600000000000004E-3</v>
      </c>
      <c r="AJ158" s="3">
        <v>5.3899999999999998E-3</v>
      </c>
      <c r="AK158" s="3">
        <v>3.5699999999999998E-3</v>
      </c>
      <c r="AL158" s="3">
        <v>2.33E-3</v>
      </c>
      <c r="AM158" s="3">
        <v>1.5399999999999999E-3</v>
      </c>
      <c r="AN158" s="3">
        <v>9.7000000000000005E-4</v>
      </c>
      <c r="AO158" s="3">
        <v>6.2E-4</v>
      </c>
      <c r="AP158" s="3">
        <v>3.8000000000000002E-4</v>
      </c>
      <c r="AQ158" s="3">
        <v>2.2000000000000001E-4</v>
      </c>
      <c r="AR158" s="3">
        <v>1.3999999999999999E-4</v>
      </c>
      <c r="AS158" s="3">
        <v>8.0000000000000007E-5</v>
      </c>
      <c r="AT158" s="3">
        <v>5.0000000000000002E-5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5">
        <f>P_A_R[[#This Row],[10+]]-P_A_R[[#This Row],[11+]]</f>
        <v>2.784999999999993E-2</v>
      </c>
      <c r="BG158" s="5">
        <f>P_A_R[[#This Row],[11+]]-P_A_R[[#This Row],[12+]]</f>
        <v>3.0040000000000067E-2</v>
      </c>
      <c r="BH158" s="5">
        <f>P_A_R[[#This Row],[12+]]-P_A_R[[#This Row],[13+]]</f>
        <v>3.6909999999999998E-2</v>
      </c>
      <c r="BI158" s="5">
        <f>P_A_R[[#This Row],[13+]]-P_A_R[[#This Row],[14+]]</f>
        <v>3.839999999999999E-2</v>
      </c>
      <c r="BJ158" s="5">
        <f>P_A_R[[#This Row],[14+]]-P_A_R[[#This Row],[15+]]</f>
        <v>4.549000000000003E-2</v>
      </c>
      <c r="BK158" s="5">
        <f>P_A_R[[#This Row],[15+]]-P_A_R[[#This Row],[16+]]</f>
        <v>4.925999999999997E-2</v>
      </c>
      <c r="BL158" s="5">
        <f>P_A_R[[#This Row],[16+]]-P_A_R[[#This Row],[17+]]</f>
        <v>4.8490000000000033E-2</v>
      </c>
      <c r="BM158" s="5">
        <f>P_A_R[[#This Row],[17+]]-P_A_R[[#This Row],[18+]]</f>
        <v>5.4350000000000009E-2</v>
      </c>
      <c r="BN158" s="5">
        <f>P_A_R[[#This Row],[18+]]-P_A_R[[#This Row],[19+]]</f>
        <v>5.1589999999999914E-2</v>
      </c>
      <c r="BO158" s="5">
        <f>P_A_R[[#This Row],[19+]]-P_A_R[[#This Row],[20+]]</f>
        <v>5.5770000000000042E-2</v>
      </c>
      <c r="BP158" s="5">
        <f>P_A_R[[#This Row],[20+]]-P_A_R[[#This Row],[21+]]</f>
        <v>5.103000000000002E-2</v>
      </c>
      <c r="BQ158" s="5">
        <f>P_A_R[[#This Row],[21+]]-P_A_R[[#This Row],[22+]]</f>
        <v>5.319999999999997E-2</v>
      </c>
      <c r="BR158" s="5">
        <f>P_A_R[[#This Row],[22+]]-P_A_R[[#This Row],[23+]]</f>
        <v>5.0439999999999985E-2</v>
      </c>
      <c r="BS158" s="5">
        <f>P_A_R[[#This Row],[23+]]-P_A_R[[#This Row],[24+]]</f>
        <v>4.3679999999999997E-2</v>
      </c>
      <c r="BT158" s="5">
        <f>P_A_R[[#This Row],[24+]]-P_A_R[[#This Row],[25+]]</f>
        <v>4.3090000000000017E-2</v>
      </c>
      <c r="BU158" s="5">
        <f>P_A_R[[#This Row],[25+]]-P_A_R[[#This Row],[26+]]</f>
        <v>3.5970000000000002E-2</v>
      </c>
      <c r="BV158" s="5">
        <f>P_A_R[[#This Row],[26+]]-P_A_R[[#This Row],[27+]]</f>
        <v>3.422E-2</v>
      </c>
      <c r="BW158" s="5">
        <f>P_A_R[[#This Row],[27+]]-P_A_R[[#This Row],[28+]]</f>
        <v>2.9499999999999998E-2</v>
      </c>
      <c r="BX158" s="5">
        <f>P_A_R[[#This Row],[28+]]-P_A_R[[#This Row],[29+]]</f>
        <v>2.3310000000000011E-2</v>
      </c>
      <c r="BY158" s="5">
        <f>P_A_R[[#This Row],[29+]]-P_A_R[[#This Row],[30+]]</f>
        <v>2.0979999999999999E-2</v>
      </c>
      <c r="BZ158" s="5">
        <f>P_A_R[[#This Row],[30+]]-P_A_R[[#This Row],[31+]]</f>
        <v>1.5979999999999994E-2</v>
      </c>
      <c r="CA158" s="5">
        <f>P_A_R[[#This Row],[31+]]-P_A_R[[#This Row],[32+]]</f>
        <v>1.387E-2</v>
      </c>
      <c r="CB158" s="5">
        <f>P_A_R[[#This Row],[32+]]-P_A_R[[#This Row],[33+]]</f>
        <v>1.0880000000000001E-2</v>
      </c>
      <c r="CC158" s="5">
        <f>P_A_R[[#This Row],[33+]]-P_A_R[[#This Row],[34+]]</f>
        <v>7.8300000000000002E-3</v>
      </c>
      <c r="CD158" s="5">
        <f>P_A_R[[#This Row],[34+]]-P_A_R[[#This Row],[35+]]</f>
        <v>6.4400000000000013E-3</v>
      </c>
      <c r="CE158" s="5">
        <f>P_A_R[[#This Row],[35+]]-P_A_R[[#This Row],[36+]]</f>
        <v>4.4799999999999996E-3</v>
      </c>
      <c r="CF158" s="5">
        <f>P_A_R[[#This Row],[36+]]-P_A_R[[#This Row],[37+]]</f>
        <v>3.5399999999999989E-3</v>
      </c>
      <c r="CG158" s="5">
        <f>P_A_R[[#This Row],[37+]]-P_A_R[[#This Row],[38+]]</f>
        <v>2.3700000000000006E-3</v>
      </c>
      <c r="CH158" s="5">
        <f>P_A_R[[#This Row],[38+]]-P_A_R[[#This Row],[39+]]</f>
        <v>1.82E-3</v>
      </c>
      <c r="CI158" s="5">
        <f>P_A_R[[#This Row],[39+]]-P_A_R[[#This Row],[40+]]</f>
        <v>1.2399999999999998E-3</v>
      </c>
      <c r="CJ158" s="5">
        <f>P_A_R[[#This Row],[40+]]-P_A_R[[#This Row],[41+]]</f>
        <v>7.9000000000000012E-4</v>
      </c>
      <c r="CK158" s="5">
        <f>P_A_R[[#This Row],[41+]]-P_A_R[[#This Row],[42+]]</f>
        <v>5.6999999999999987E-4</v>
      </c>
      <c r="CL158" s="5">
        <f>P_A_R[[#This Row],[42+]]-P_A_R[[#This Row],[43+]]</f>
        <v>3.5000000000000005E-4</v>
      </c>
      <c r="CM158" s="5">
        <f>P_A_R[[#This Row],[43+]]-P_A_R[[#This Row],[44+]]</f>
        <v>2.3999999999999998E-4</v>
      </c>
      <c r="CN158" s="5">
        <f>P_A_R[[#This Row],[44+]]-P_A_R[[#This Row],[45+]]</f>
        <v>1.6000000000000001E-4</v>
      </c>
      <c r="CO158" s="5">
        <f>P_A_R[[#This Row],[45+]]-P_A_R[[#This Row],[46+]]</f>
        <v>8.000000000000002E-5</v>
      </c>
      <c r="CP158" s="5">
        <f>P_A_R[[#This Row],[46+]]-P_A_R[[#This Row],[47+]]</f>
        <v>5.9999999999999981E-5</v>
      </c>
      <c r="CQ158" s="5">
        <f>P_A_R[[#This Row],[47+]]-P_A_R[[#This Row],[48+]]</f>
        <v>3.0000000000000004E-5</v>
      </c>
      <c r="CR158" s="5">
        <f>P_A_R[[#This Row],[48+]]-P_A_R[[#This Row],[49+]]</f>
        <v>5.0000000000000002E-5</v>
      </c>
      <c r="CS158" s="5">
        <f>P_A_R[[#This Row],[49+]]-P_A_R[[#This Row],[50+]]</f>
        <v>0</v>
      </c>
      <c r="CT158" s="5">
        <f>P_A_R[[#This Row],[50+]]-P_A_R[[#This Row],[51+]]</f>
        <v>0</v>
      </c>
      <c r="CU158" s="5">
        <f>P_A_R[[#This Row],[51+]]-P_A_R[[#This Row],[52+]]</f>
        <v>0</v>
      </c>
      <c r="CV158" s="5">
        <f>P_A_R[[#This Row],[52+]]-P_A_R[[#This Row],[53+]]</f>
        <v>0</v>
      </c>
      <c r="CW158" s="5">
        <f>P_A_R[[#This Row],[53+]]-P_A_R[[#This Row],[54+]]</f>
        <v>0</v>
      </c>
      <c r="CX158" s="5">
        <f>P_A_R[[#This Row],[54+]]-P_A_R[[#This Row],[55+]]</f>
        <v>0</v>
      </c>
      <c r="CY158" s="5">
        <f>P_A_R[[#This Row],[55+]]-P_A_R[[#This Row],[56+]]</f>
        <v>0</v>
      </c>
      <c r="CZ158" s="5">
        <f>P_A_R[[#This Row],[56+]]-P_A_R[[#This Row],[57+]]</f>
        <v>0</v>
      </c>
      <c r="DA158" s="5">
        <f>P_A_R[[#This Row],[57+]]-P_A_R[[#This Row],[58+]]</f>
        <v>0</v>
      </c>
      <c r="DB158" s="5">
        <f>P_A_R[[#This Row],[58+]]-P_A_R[[#This Row],[59+]]</f>
        <v>0</v>
      </c>
    </row>
    <row r="159" spans="1:106" x14ac:dyDescent="0.25">
      <c r="A159" s="10">
        <v>22400723</v>
      </c>
      <c r="B159" s="13" t="s">
        <v>97</v>
      </c>
      <c r="C159" s="13" t="s">
        <v>80</v>
      </c>
      <c r="D159" s="11">
        <v>0.83333333333333337</v>
      </c>
      <c r="E159" s="9" t="str">
        <f>HYPERLINK("https://www.nba.com/stats/player/1629638/boxscores-traditional", "Nickeil Alexander-Walker")</f>
        <v>Nickeil Alexander-Walker</v>
      </c>
      <c r="F159">
        <v>19</v>
      </c>
      <c r="G159" s="4">
        <v>8</v>
      </c>
      <c r="H159" s="3">
        <v>0.87075999999999998</v>
      </c>
      <c r="I159" s="3">
        <v>0.84133999999999998</v>
      </c>
      <c r="J159" s="3">
        <v>0.81057000000000001</v>
      </c>
      <c r="K159" s="3">
        <v>0.77337</v>
      </c>
      <c r="L159" s="3">
        <v>0.73565000000000003</v>
      </c>
      <c r="M159" s="3">
        <v>0.69145999999999996</v>
      </c>
      <c r="N159" s="3">
        <v>0.64802999999999999</v>
      </c>
      <c r="O159" s="3">
        <v>0.59870999999999996</v>
      </c>
      <c r="P159" s="3">
        <v>0.55171999999999999</v>
      </c>
      <c r="Q159" s="3">
        <v>0.5</v>
      </c>
      <c r="R159" s="3">
        <v>0.44828000000000001</v>
      </c>
      <c r="S159" s="3">
        <v>0.40128999999999998</v>
      </c>
      <c r="T159" s="3">
        <v>0.35197000000000001</v>
      </c>
      <c r="U159" s="3">
        <v>0.30853999999999998</v>
      </c>
      <c r="V159" s="3">
        <v>0.26434999999999997</v>
      </c>
      <c r="W159" s="3">
        <v>0.22663</v>
      </c>
      <c r="X159" s="3">
        <v>0.18942999999999999</v>
      </c>
      <c r="Y159" s="3">
        <v>0.15866</v>
      </c>
      <c r="Z159" s="3">
        <v>0.12923999999999999</v>
      </c>
      <c r="AA159" s="3">
        <v>0.10564999999999999</v>
      </c>
      <c r="AB159" s="3">
        <v>8.3790000000000003E-2</v>
      </c>
      <c r="AC159" s="3">
        <v>6.6809999999999994E-2</v>
      </c>
      <c r="AD159" s="3">
        <v>5.1549999999999999E-2</v>
      </c>
      <c r="AE159" s="3">
        <v>4.0059999999999998E-2</v>
      </c>
      <c r="AF159" s="3">
        <v>3.005E-2</v>
      </c>
      <c r="AG159" s="3">
        <v>2.2749999999999999E-2</v>
      </c>
      <c r="AH159" s="3">
        <v>1.6590000000000001E-2</v>
      </c>
      <c r="AI159" s="3">
        <v>1.222E-2</v>
      </c>
      <c r="AJ159" s="3">
        <v>8.6599999999999993E-3</v>
      </c>
      <c r="AK159" s="3">
        <v>6.2100000000000002E-3</v>
      </c>
      <c r="AL159" s="3">
        <v>4.2700000000000004E-3</v>
      </c>
      <c r="AM159" s="3">
        <v>2.98E-3</v>
      </c>
      <c r="AN159" s="3">
        <v>1.99E-3</v>
      </c>
      <c r="AO159" s="3">
        <v>1.3500000000000001E-3</v>
      </c>
      <c r="AP159" s="3">
        <v>8.7000000000000001E-4</v>
      </c>
      <c r="AQ159" s="3">
        <v>5.8E-4</v>
      </c>
      <c r="AR159" s="3">
        <v>3.6000000000000002E-4</v>
      </c>
      <c r="AS159" s="3">
        <v>2.3000000000000001E-4</v>
      </c>
      <c r="AT159" s="3">
        <v>1.3999999999999999E-4</v>
      </c>
      <c r="AU159" s="3">
        <v>9.0000000000000006E-5</v>
      </c>
      <c r="AV159" s="3">
        <v>5.0000000000000002E-5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5">
        <f>P_A_R[[#This Row],[10+]]-P_A_R[[#This Row],[11+]]</f>
        <v>2.9420000000000002E-2</v>
      </c>
      <c r="BG159" s="5">
        <f>P_A_R[[#This Row],[11+]]-P_A_R[[#This Row],[12+]]</f>
        <v>3.0769999999999964E-2</v>
      </c>
      <c r="BH159" s="5">
        <f>P_A_R[[#This Row],[12+]]-P_A_R[[#This Row],[13+]]</f>
        <v>3.7200000000000011E-2</v>
      </c>
      <c r="BI159" s="5">
        <f>P_A_R[[#This Row],[13+]]-P_A_R[[#This Row],[14+]]</f>
        <v>3.7719999999999976E-2</v>
      </c>
      <c r="BJ159" s="5">
        <f>P_A_R[[#This Row],[14+]]-P_A_R[[#This Row],[15+]]</f>
        <v>4.4190000000000063E-2</v>
      </c>
      <c r="BK159" s="5">
        <f>P_A_R[[#This Row],[15+]]-P_A_R[[#This Row],[16+]]</f>
        <v>4.3429999999999969E-2</v>
      </c>
      <c r="BL159" s="5">
        <f>P_A_R[[#This Row],[16+]]-P_A_R[[#This Row],[17+]]</f>
        <v>4.932000000000003E-2</v>
      </c>
      <c r="BM159" s="5">
        <f>P_A_R[[#This Row],[17+]]-P_A_R[[#This Row],[18+]]</f>
        <v>4.6989999999999976E-2</v>
      </c>
      <c r="BN159" s="5">
        <f>P_A_R[[#This Row],[18+]]-P_A_R[[#This Row],[19+]]</f>
        <v>5.1719999999999988E-2</v>
      </c>
      <c r="BO159" s="5">
        <f>P_A_R[[#This Row],[19+]]-P_A_R[[#This Row],[20+]]</f>
        <v>5.1719999999999988E-2</v>
      </c>
      <c r="BP159" s="5">
        <f>P_A_R[[#This Row],[20+]]-P_A_R[[#This Row],[21+]]</f>
        <v>4.6990000000000032E-2</v>
      </c>
      <c r="BQ159" s="5">
        <f>P_A_R[[#This Row],[21+]]-P_A_R[[#This Row],[22+]]</f>
        <v>4.9319999999999975E-2</v>
      </c>
      <c r="BR159" s="5">
        <f>P_A_R[[#This Row],[22+]]-P_A_R[[#This Row],[23+]]</f>
        <v>4.3430000000000024E-2</v>
      </c>
      <c r="BS159" s="5">
        <f>P_A_R[[#This Row],[23+]]-P_A_R[[#This Row],[24+]]</f>
        <v>4.4190000000000007E-2</v>
      </c>
      <c r="BT159" s="5">
        <f>P_A_R[[#This Row],[24+]]-P_A_R[[#This Row],[25+]]</f>
        <v>3.7719999999999976E-2</v>
      </c>
      <c r="BU159" s="5">
        <f>P_A_R[[#This Row],[25+]]-P_A_R[[#This Row],[26+]]</f>
        <v>3.7200000000000011E-2</v>
      </c>
      <c r="BV159" s="5">
        <f>P_A_R[[#This Row],[26+]]-P_A_R[[#This Row],[27+]]</f>
        <v>3.0769999999999992E-2</v>
      </c>
      <c r="BW159" s="5">
        <f>P_A_R[[#This Row],[27+]]-P_A_R[[#This Row],[28+]]</f>
        <v>2.9420000000000002E-2</v>
      </c>
      <c r="BX159" s="5">
        <f>P_A_R[[#This Row],[28+]]-P_A_R[[#This Row],[29+]]</f>
        <v>2.359E-2</v>
      </c>
      <c r="BY159" s="5">
        <f>P_A_R[[#This Row],[29+]]-P_A_R[[#This Row],[30+]]</f>
        <v>2.1859999999999991E-2</v>
      </c>
      <c r="BZ159" s="5">
        <f>P_A_R[[#This Row],[30+]]-P_A_R[[#This Row],[31+]]</f>
        <v>1.6980000000000009E-2</v>
      </c>
      <c r="CA159" s="5">
        <f>P_A_R[[#This Row],[31+]]-P_A_R[[#This Row],[32+]]</f>
        <v>1.5259999999999996E-2</v>
      </c>
      <c r="CB159" s="5">
        <f>P_A_R[[#This Row],[32+]]-P_A_R[[#This Row],[33+]]</f>
        <v>1.149E-2</v>
      </c>
      <c r="CC159" s="5">
        <f>P_A_R[[#This Row],[33+]]-P_A_R[[#This Row],[34+]]</f>
        <v>1.0009999999999998E-2</v>
      </c>
      <c r="CD159" s="5">
        <f>P_A_R[[#This Row],[34+]]-P_A_R[[#This Row],[35+]]</f>
        <v>7.3000000000000009E-3</v>
      </c>
      <c r="CE159" s="5">
        <f>P_A_R[[#This Row],[35+]]-P_A_R[[#This Row],[36+]]</f>
        <v>6.1599999999999988E-3</v>
      </c>
      <c r="CF159" s="5">
        <f>P_A_R[[#This Row],[36+]]-P_A_R[[#This Row],[37+]]</f>
        <v>4.3700000000000006E-3</v>
      </c>
      <c r="CG159" s="5">
        <f>P_A_R[[#This Row],[37+]]-P_A_R[[#This Row],[38+]]</f>
        <v>3.5600000000000007E-3</v>
      </c>
      <c r="CH159" s="5">
        <f>P_A_R[[#This Row],[38+]]-P_A_R[[#This Row],[39+]]</f>
        <v>2.4499999999999991E-3</v>
      </c>
      <c r="CI159" s="5">
        <f>P_A_R[[#This Row],[39+]]-P_A_R[[#This Row],[40+]]</f>
        <v>1.9399999999999999E-3</v>
      </c>
      <c r="CJ159" s="5">
        <f>P_A_R[[#This Row],[40+]]-P_A_R[[#This Row],[41+]]</f>
        <v>1.2900000000000003E-3</v>
      </c>
      <c r="CK159" s="5">
        <f>P_A_R[[#This Row],[41+]]-P_A_R[[#This Row],[42+]]</f>
        <v>9.8999999999999999E-4</v>
      </c>
      <c r="CL159" s="5">
        <f>P_A_R[[#This Row],[42+]]-P_A_R[[#This Row],[43+]]</f>
        <v>6.3999999999999994E-4</v>
      </c>
      <c r="CM159" s="5">
        <f>P_A_R[[#This Row],[43+]]-P_A_R[[#This Row],[44+]]</f>
        <v>4.8000000000000007E-4</v>
      </c>
      <c r="CN159" s="5">
        <f>P_A_R[[#This Row],[44+]]-P_A_R[[#This Row],[45+]]</f>
        <v>2.9E-4</v>
      </c>
      <c r="CO159" s="5">
        <f>P_A_R[[#This Row],[45+]]-P_A_R[[#This Row],[46+]]</f>
        <v>2.1999999999999998E-4</v>
      </c>
      <c r="CP159" s="5">
        <f>P_A_R[[#This Row],[46+]]-P_A_R[[#This Row],[47+]]</f>
        <v>1.3000000000000002E-4</v>
      </c>
      <c r="CQ159" s="5">
        <f>P_A_R[[#This Row],[47+]]-P_A_R[[#This Row],[48+]]</f>
        <v>9.0000000000000019E-5</v>
      </c>
      <c r="CR159" s="5">
        <f>P_A_R[[#This Row],[48+]]-P_A_R[[#This Row],[49+]]</f>
        <v>4.9999999999999982E-5</v>
      </c>
      <c r="CS159" s="5">
        <f>P_A_R[[#This Row],[49+]]-P_A_R[[#This Row],[50+]]</f>
        <v>4.0000000000000003E-5</v>
      </c>
      <c r="CT159" s="5">
        <f>P_A_R[[#This Row],[50+]]-P_A_R[[#This Row],[51+]]</f>
        <v>5.0000000000000002E-5</v>
      </c>
      <c r="CU159" s="5">
        <f>P_A_R[[#This Row],[51+]]-P_A_R[[#This Row],[52+]]</f>
        <v>0</v>
      </c>
      <c r="CV159" s="5">
        <f>P_A_R[[#This Row],[52+]]-P_A_R[[#This Row],[53+]]</f>
        <v>0</v>
      </c>
      <c r="CW159" s="5">
        <f>P_A_R[[#This Row],[53+]]-P_A_R[[#This Row],[54+]]</f>
        <v>0</v>
      </c>
      <c r="CX159" s="5">
        <f>P_A_R[[#This Row],[54+]]-P_A_R[[#This Row],[55+]]</f>
        <v>0</v>
      </c>
      <c r="CY159" s="5">
        <f>P_A_R[[#This Row],[55+]]-P_A_R[[#This Row],[56+]]</f>
        <v>0</v>
      </c>
      <c r="CZ159" s="5">
        <f>P_A_R[[#This Row],[56+]]-P_A_R[[#This Row],[57+]]</f>
        <v>0</v>
      </c>
      <c r="DA159" s="5">
        <f>P_A_R[[#This Row],[57+]]-P_A_R[[#This Row],[58+]]</f>
        <v>0</v>
      </c>
      <c r="DB159" s="5">
        <f>P_A_R[[#This Row],[58+]]-P_A_R[[#This Row],[59+]]</f>
        <v>0</v>
      </c>
    </row>
    <row r="160" spans="1:106" x14ac:dyDescent="0.25">
      <c r="A160" s="10">
        <v>22400723</v>
      </c>
      <c r="B160" s="13" t="s">
        <v>97</v>
      </c>
      <c r="C160" s="13" t="s">
        <v>80</v>
      </c>
      <c r="D160" s="11">
        <v>0.83333333333333337</v>
      </c>
      <c r="E160" s="9" t="str">
        <f>HYPERLINK("https://www.nba.com/stats/player/1642265/boxscores-traditional", "Rob Dillingham")</f>
        <v>Rob Dillingham</v>
      </c>
      <c r="F160">
        <v>14.6</v>
      </c>
      <c r="G160" s="4">
        <v>7.06</v>
      </c>
      <c r="H160" s="3">
        <v>0.74214999999999998</v>
      </c>
      <c r="I160" s="3">
        <v>0.69496999999999998</v>
      </c>
      <c r="J160" s="3">
        <v>0.64431000000000005</v>
      </c>
      <c r="K160" s="3">
        <v>0.59094999999999998</v>
      </c>
      <c r="L160" s="3">
        <v>0.53188000000000002</v>
      </c>
      <c r="M160" s="3">
        <v>0.47608</v>
      </c>
      <c r="N160" s="3">
        <v>0.42074</v>
      </c>
      <c r="O160" s="3">
        <v>0.36692999999999998</v>
      </c>
      <c r="P160" s="3">
        <v>0.31561</v>
      </c>
      <c r="Q160" s="3">
        <v>0.26762999999999998</v>
      </c>
      <c r="R160" s="3">
        <v>0.22363</v>
      </c>
      <c r="S160" s="3">
        <v>0.18140999999999999</v>
      </c>
      <c r="T160" s="3">
        <v>0.14685999999999999</v>
      </c>
      <c r="U160" s="3">
        <v>0.11702</v>
      </c>
      <c r="V160" s="3">
        <v>9.1759999999999994E-2</v>
      </c>
      <c r="W160" s="3">
        <v>7.0779999999999996E-2</v>
      </c>
      <c r="X160" s="3">
        <v>5.3699999999999998E-2</v>
      </c>
      <c r="Y160" s="3">
        <v>3.9199999999999999E-2</v>
      </c>
      <c r="Z160" s="3">
        <v>2.8719999999999999E-2</v>
      </c>
      <c r="AA160" s="3">
        <v>2.068E-2</v>
      </c>
      <c r="AB160" s="3">
        <v>1.4630000000000001E-2</v>
      </c>
      <c r="AC160" s="3">
        <v>1.017E-2</v>
      </c>
      <c r="AD160" s="3">
        <v>6.9499999999999996E-3</v>
      </c>
      <c r="AE160" s="3">
        <v>4.5300000000000002E-3</v>
      </c>
      <c r="AF160" s="3">
        <v>2.98E-3</v>
      </c>
      <c r="AG160" s="3">
        <v>1.9300000000000001E-3</v>
      </c>
      <c r="AH160" s="3">
        <v>1.2199999999999999E-3</v>
      </c>
      <c r="AI160" s="3">
        <v>7.6000000000000004E-4</v>
      </c>
      <c r="AJ160" s="3">
        <v>4.6999999999999999E-4</v>
      </c>
      <c r="AK160" s="3">
        <v>2.7E-4</v>
      </c>
      <c r="AL160" s="3">
        <v>1.6000000000000001E-4</v>
      </c>
      <c r="AM160" s="3">
        <v>9.0000000000000006E-5</v>
      </c>
      <c r="AN160" s="3">
        <v>5.0000000000000002E-5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5">
        <f>P_A_R[[#This Row],[10+]]-P_A_R[[#This Row],[11+]]</f>
        <v>4.718E-2</v>
      </c>
      <c r="BG160" s="5">
        <f>P_A_R[[#This Row],[11+]]-P_A_R[[#This Row],[12+]]</f>
        <v>5.0659999999999927E-2</v>
      </c>
      <c r="BH160" s="5">
        <f>P_A_R[[#This Row],[12+]]-P_A_R[[#This Row],[13+]]</f>
        <v>5.3360000000000074E-2</v>
      </c>
      <c r="BI160" s="5">
        <f>P_A_R[[#This Row],[13+]]-P_A_R[[#This Row],[14+]]</f>
        <v>5.9069999999999956E-2</v>
      </c>
      <c r="BJ160" s="5">
        <f>P_A_R[[#This Row],[14+]]-P_A_R[[#This Row],[15+]]</f>
        <v>5.5800000000000016E-2</v>
      </c>
      <c r="BK160" s="5">
        <f>P_A_R[[#This Row],[15+]]-P_A_R[[#This Row],[16+]]</f>
        <v>5.534E-2</v>
      </c>
      <c r="BL160" s="5">
        <f>P_A_R[[#This Row],[16+]]-P_A_R[[#This Row],[17+]]</f>
        <v>5.3810000000000024E-2</v>
      </c>
      <c r="BM160" s="5">
        <f>P_A_R[[#This Row],[17+]]-P_A_R[[#This Row],[18+]]</f>
        <v>5.1319999999999977E-2</v>
      </c>
      <c r="BN160" s="5">
        <f>P_A_R[[#This Row],[18+]]-P_A_R[[#This Row],[19+]]</f>
        <v>4.7980000000000023E-2</v>
      </c>
      <c r="BO160" s="5">
        <f>P_A_R[[#This Row],[19+]]-P_A_R[[#This Row],[20+]]</f>
        <v>4.3999999999999984E-2</v>
      </c>
      <c r="BP160" s="5">
        <f>P_A_R[[#This Row],[20+]]-P_A_R[[#This Row],[21+]]</f>
        <v>4.2220000000000008E-2</v>
      </c>
      <c r="BQ160" s="5">
        <f>P_A_R[[#This Row],[21+]]-P_A_R[[#This Row],[22+]]</f>
        <v>3.4549999999999997E-2</v>
      </c>
      <c r="BR160" s="5">
        <f>P_A_R[[#This Row],[22+]]-P_A_R[[#This Row],[23+]]</f>
        <v>2.9839999999999992E-2</v>
      </c>
      <c r="BS160" s="5">
        <f>P_A_R[[#This Row],[23+]]-P_A_R[[#This Row],[24+]]</f>
        <v>2.5260000000000005E-2</v>
      </c>
      <c r="BT160" s="5">
        <f>P_A_R[[#This Row],[24+]]-P_A_R[[#This Row],[25+]]</f>
        <v>2.0979999999999999E-2</v>
      </c>
      <c r="BU160" s="5">
        <f>P_A_R[[#This Row],[25+]]-P_A_R[[#This Row],[26+]]</f>
        <v>1.7079999999999998E-2</v>
      </c>
      <c r="BV160" s="5">
        <f>P_A_R[[#This Row],[26+]]-P_A_R[[#This Row],[27+]]</f>
        <v>1.4499999999999999E-2</v>
      </c>
      <c r="BW160" s="5">
        <f>P_A_R[[#This Row],[27+]]-P_A_R[[#This Row],[28+]]</f>
        <v>1.048E-2</v>
      </c>
      <c r="BX160" s="5">
        <f>P_A_R[[#This Row],[28+]]-P_A_R[[#This Row],[29+]]</f>
        <v>8.0399999999999985E-3</v>
      </c>
      <c r="BY160" s="5">
        <f>P_A_R[[#This Row],[29+]]-P_A_R[[#This Row],[30+]]</f>
        <v>6.0499999999999998E-3</v>
      </c>
      <c r="BZ160" s="5">
        <f>P_A_R[[#This Row],[30+]]-P_A_R[[#This Row],[31+]]</f>
        <v>4.4600000000000004E-3</v>
      </c>
      <c r="CA160" s="5">
        <f>P_A_R[[#This Row],[31+]]-P_A_R[[#This Row],[32+]]</f>
        <v>3.2200000000000006E-3</v>
      </c>
      <c r="CB160" s="5">
        <f>P_A_R[[#This Row],[32+]]-P_A_R[[#This Row],[33+]]</f>
        <v>2.4199999999999994E-3</v>
      </c>
      <c r="CC160" s="5">
        <f>P_A_R[[#This Row],[33+]]-P_A_R[[#This Row],[34+]]</f>
        <v>1.5500000000000002E-3</v>
      </c>
      <c r="CD160" s="5">
        <f>P_A_R[[#This Row],[34+]]-P_A_R[[#This Row],[35+]]</f>
        <v>1.0499999999999999E-3</v>
      </c>
      <c r="CE160" s="5">
        <f>P_A_R[[#This Row],[35+]]-P_A_R[[#This Row],[36+]]</f>
        <v>7.1000000000000013E-4</v>
      </c>
      <c r="CF160" s="5">
        <f>P_A_R[[#This Row],[36+]]-P_A_R[[#This Row],[37+]]</f>
        <v>4.5999999999999991E-4</v>
      </c>
      <c r="CG160" s="5">
        <f>P_A_R[[#This Row],[37+]]-P_A_R[[#This Row],[38+]]</f>
        <v>2.9000000000000006E-4</v>
      </c>
      <c r="CH160" s="5">
        <f>P_A_R[[#This Row],[38+]]-P_A_R[[#This Row],[39+]]</f>
        <v>1.9999999999999998E-4</v>
      </c>
      <c r="CI160" s="5">
        <f>P_A_R[[#This Row],[39+]]-P_A_R[[#This Row],[40+]]</f>
        <v>1.0999999999999999E-4</v>
      </c>
      <c r="CJ160" s="5">
        <f>P_A_R[[#This Row],[40+]]-P_A_R[[#This Row],[41+]]</f>
        <v>7.0000000000000007E-5</v>
      </c>
      <c r="CK160" s="5">
        <f>P_A_R[[#This Row],[41+]]-P_A_R[[#This Row],[42+]]</f>
        <v>4.0000000000000003E-5</v>
      </c>
      <c r="CL160" s="5">
        <f>P_A_R[[#This Row],[42+]]-P_A_R[[#This Row],[43+]]</f>
        <v>5.0000000000000002E-5</v>
      </c>
      <c r="CM160" s="5">
        <f>P_A_R[[#This Row],[43+]]-P_A_R[[#This Row],[44+]]</f>
        <v>0</v>
      </c>
      <c r="CN160" s="5">
        <f>P_A_R[[#This Row],[44+]]-P_A_R[[#This Row],[45+]]</f>
        <v>0</v>
      </c>
      <c r="CO160" s="5">
        <f>P_A_R[[#This Row],[45+]]-P_A_R[[#This Row],[46+]]</f>
        <v>0</v>
      </c>
      <c r="CP160" s="5">
        <f>P_A_R[[#This Row],[46+]]-P_A_R[[#This Row],[47+]]</f>
        <v>0</v>
      </c>
      <c r="CQ160" s="5">
        <f>P_A_R[[#This Row],[47+]]-P_A_R[[#This Row],[48+]]</f>
        <v>0</v>
      </c>
      <c r="CR160" s="5">
        <f>P_A_R[[#This Row],[48+]]-P_A_R[[#This Row],[49+]]</f>
        <v>0</v>
      </c>
      <c r="CS160" s="5">
        <f>P_A_R[[#This Row],[49+]]-P_A_R[[#This Row],[50+]]</f>
        <v>0</v>
      </c>
      <c r="CT160" s="5">
        <f>P_A_R[[#This Row],[50+]]-P_A_R[[#This Row],[51+]]</f>
        <v>0</v>
      </c>
      <c r="CU160" s="5">
        <f>P_A_R[[#This Row],[51+]]-P_A_R[[#This Row],[52+]]</f>
        <v>0</v>
      </c>
      <c r="CV160" s="5">
        <f>P_A_R[[#This Row],[52+]]-P_A_R[[#This Row],[53+]]</f>
        <v>0</v>
      </c>
      <c r="CW160" s="5">
        <f>P_A_R[[#This Row],[53+]]-P_A_R[[#This Row],[54+]]</f>
        <v>0</v>
      </c>
      <c r="CX160" s="5">
        <f>P_A_R[[#This Row],[54+]]-P_A_R[[#This Row],[55+]]</f>
        <v>0</v>
      </c>
      <c r="CY160" s="5">
        <f>P_A_R[[#This Row],[55+]]-P_A_R[[#This Row],[56+]]</f>
        <v>0</v>
      </c>
      <c r="CZ160" s="5">
        <f>P_A_R[[#This Row],[56+]]-P_A_R[[#This Row],[57+]]</f>
        <v>0</v>
      </c>
      <c r="DA160" s="5">
        <f>P_A_R[[#This Row],[57+]]-P_A_R[[#This Row],[58+]]</f>
        <v>0</v>
      </c>
      <c r="DB160" s="5">
        <f>P_A_R[[#This Row],[58+]]-P_A_R[[#This Row],[59+]]</f>
        <v>0</v>
      </c>
    </row>
    <row r="161" spans="1:106" x14ac:dyDescent="0.25">
      <c r="A161" s="10">
        <v>22400723</v>
      </c>
      <c r="B161" s="13" t="s">
        <v>97</v>
      </c>
      <c r="C161" s="13" t="s">
        <v>80</v>
      </c>
      <c r="D161" s="11">
        <v>0.83333333333333337</v>
      </c>
      <c r="E161" s="9" t="str">
        <f>HYPERLINK("https://www.nba.com/stats/player/1641740/boxscores-traditional", "Jaylen Clark")</f>
        <v>Jaylen Clark</v>
      </c>
      <c r="F161">
        <v>9.5</v>
      </c>
      <c r="G161" s="4">
        <v>2.6930000000000001</v>
      </c>
      <c r="H161" s="3">
        <v>0.42465000000000003</v>
      </c>
      <c r="I161" s="3">
        <v>0.28774</v>
      </c>
      <c r="J161" s="3">
        <v>0.17619000000000001</v>
      </c>
      <c r="K161" s="3">
        <v>9.6799999999999997E-2</v>
      </c>
      <c r="L161" s="3">
        <v>4.7460000000000002E-2</v>
      </c>
      <c r="M161" s="3">
        <v>2.068E-2</v>
      </c>
      <c r="N161" s="3">
        <v>7.9799999999999992E-3</v>
      </c>
      <c r="O161" s="3">
        <v>2.7200000000000002E-3</v>
      </c>
      <c r="P161" s="3">
        <v>7.9000000000000001E-4</v>
      </c>
      <c r="Q161" s="3">
        <v>2.1000000000000001E-4</v>
      </c>
      <c r="R161" s="3">
        <v>5.0000000000000002E-5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5">
        <f>P_A_R[[#This Row],[10+]]-P_A_R[[#This Row],[11+]]</f>
        <v>0.13691000000000003</v>
      </c>
      <c r="BG161" s="5">
        <f>P_A_R[[#This Row],[11+]]-P_A_R[[#This Row],[12+]]</f>
        <v>0.11154999999999998</v>
      </c>
      <c r="BH161" s="5">
        <f>P_A_R[[#This Row],[12+]]-P_A_R[[#This Row],[13+]]</f>
        <v>7.9390000000000016E-2</v>
      </c>
      <c r="BI161" s="5">
        <f>P_A_R[[#This Row],[13+]]-P_A_R[[#This Row],[14+]]</f>
        <v>4.9339999999999995E-2</v>
      </c>
      <c r="BJ161" s="5">
        <f>P_A_R[[#This Row],[14+]]-P_A_R[[#This Row],[15+]]</f>
        <v>2.6780000000000002E-2</v>
      </c>
      <c r="BK161" s="5">
        <f>P_A_R[[#This Row],[15+]]-P_A_R[[#This Row],[16+]]</f>
        <v>1.2700000000000001E-2</v>
      </c>
      <c r="BL161" s="5">
        <f>P_A_R[[#This Row],[16+]]-P_A_R[[#This Row],[17+]]</f>
        <v>5.2599999999999991E-3</v>
      </c>
      <c r="BM161" s="5">
        <f>P_A_R[[#This Row],[17+]]-P_A_R[[#This Row],[18+]]</f>
        <v>1.9300000000000003E-3</v>
      </c>
      <c r="BN161" s="5">
        <f>P_A_R[[#This Row],[18+]]-P_A_R[[#This Row],[19+]]</f>
        <v>5.8E-4</v>
      </c>
      <c r="BO161" s="5">
        <f>P_A_R[[#This Row],[19+]]-P_A_R[[#This Row],[20+]]</f>
        <v>1.6000000000000001E-4</v>
      </c>
      <c r="BP161" s="5">
        <f>P_A_R[[#This Row],[20+]]-P_A_R[[#This Row],[21+]]</f>
        <v>5.0000000000000002E-5</v>
      </c>
      <c r="BQ161" s="5">
        <f>P_A_R[[#This Row],[21+]]-P_A_R[[#This Row],[22+]]</f>
        <v>0</v>
      </c>
      <c r="BR161" s="5">
        <f>P_A_R[[#This Row],[22+]]-P_A_R[[#This Row],[23+]]</f>
        <v>0</v>
      </c>
      <c r="BS161" s="5">
        <f>P_A_R[[#This Row],[23+]]-P_A_R[[#This Row],[24+]]</f>
        <v>0</v>
      </c>
      <c r="BT161" s="5">
        <f>P_A_R[[#This Row],[24+]]-P_A_R[[#This Row],[25+]]</f>
        <v>0</v>
      </c>
      <c r="BU161" s="5">
        <f>P_A_R[[#This Row],[25+]]-P_A_R[[#This Row],[26+]]</f>
        <v>0</v>
      </c>
      <c r="BV161" s="5">
        <f>P_A_R[[#This Row],[26+]]-P_A_R[[#This Row],[27+]]</f>
        <v>0</v>
      </c>
      <c r="BW161" s="5">
        <f>P_A_R[[#This Row],[27+]]-P_A_R[[#This Row],[28+]]</f>
        <v>0</v>
      </c>
      <c r="BX161" s="5">
        <f>P_A_R[[#This Row],[28+]]-P_A_R[[#This Row],[29+]]</f>
        <v>0</v>
      </c>
      <c r="BY161" s="5">
        <f>P_A_R[[#This Row],[29+]]-P_A_R[[#This Row],[30+]]</f>
        <v>0</v>
      </c>
      <c r="BZ161" s="5">
        <f>P_A_R[[#This Row],[30+]]-P_A_R[[#This Row],[31+]]</f>
        <v>0</v>
      </c>
      <c r="CA161" s="5">
        <f>P_A_R[[#This Row],[31+]]-P_A_R[[#This Row],[32+]]</f>
        <v>0</v>
      </c>
      <c r="CB161" s="5">
        <f>P_A_R[[#This Row],[32+]]-P_A_R[[#This Row],[33+]]</f>
        <v>0</v>
      </c>
      <c r="CC161" s="5">
        <f>P_A_R[[#This Row],[33+]]-P_A_R[[#This Row],[34+]]</f>
        <v>0</v>
      </c>
      <c r="CD161" s="5">
        <f>P_A_R[[#This Row],[34+]]-P_A_R[[#This Row],[35+]]</f>
        <v>0</v>
      </c>
      <c r="CE161" s="5">
        <f>P_A_R[[#This Row],[35+]]-P_A_R[[#This Row],[36+]]</f>
        <v>0</v>
      </c>
      <c r="CF161" s="5">
        <f>P_A_R[[#This Row],[36+]]-P_A_R[[#This Row],[37+]]</f>
        <v>0</v>
      </c>
      <c r="CG161" s="5">
        <f>P_A_R[[#This Row],[37+]]-P_A_R[[#This Row],[38+]]</f>
        <v>0</v>
      </c>
      <c r="CH161" s="5">
        <f>P_A_R[[#This Row],[38+]]-P_A_R[[#This Row],[39+]]</f>
        <v>0</v>
      </c>
      <c r="CI161" s="5">
        <f>P_A_R[[#This Row],[39+]]-P_A_R[[#This Row],[40+]]</f>
        <v>0</v>
      </c>
      <c r="CJ161" s="5">
        <f>P_A_R[[#This Row],[40+]]-P_A_R[[#This Row],[41+]]</f>
        <v>0</v>
      </c>
      <c r="CK161" s="5">
        <f>P_A_R[[#This Row],[41+]]-P_A_R[[#This Row],[42+]]</f>
        <v>0</v>
      </c>
      <c r="CL161" s="5">
        <f>P_A_R[[#This Row],[42+]]-P_A_R[[#This Row],[43+]]</f>
        <v>0</v>
      </c>
      <c r="CM161" s="5">
        <f>P_A_R[[#This Row],[43+]]-P_A_R[[#This Row],[44+]]</f>
        <v>0</v>
      </c>
      <c r="CN161" s="5">
        <f>P_A_R[[#This Row],[44+]]-P_A_R[[#This Row],[45+]]</f>
        <v>0</v>
      </c>
      <c r="CO161" s="5">
        <f>P_A_R[[#This Row],[45+]]-P_A_R[[#This Row],[46+]]</f>
        <v>0</v>
      </c>
      <c r="CP161" s="5">
        <f>P_A_R[[#This Row],[46+]]-P_A_R[[#This Row],[47+]]</f>
        <v>0</v>
      </c>
      <c r="CQ161" s="5">
        <f>P_A_R[[#This Row],[47+]]-P_A_R[[#This Row],[48+]]</f>
        <v>0</v>
      </c>
      <c r="CR161" s="5">
        <f>P_A_R[[#This Row],[48+]]-P_A_R[[#This Row],[49+]]</f>
        <v>0</v>
      </c>
      <c r="CS161" s="5">
        <f>P_A_R[[#This Row],[49+]]-P_A_R[[#This Row],[50+]]</f>
        <v>0</v>
      </c>
      <c r="CT161" s="5">
        <f>P_A_R[[#This Row],[50+]]-P_A_R[[#This Row],[51+]]</f>
        <v>0</v>
      </c>
      <c r="CU161" s="5">
        <f>P_A_R[[#This Row],[51+]]-P_A_R[[#This Row],[52+]]</f>
        <v>0</v>
      </c>
      <c r="CV161" s="5">
        <f>P_A_R[[#This Row],[52+]]-P_A_R[[#This Row],[53+]]</f>
        <v>0</v>
      </c>
      <c r="CW161" s="5">
        <f>P_A_R[[#This Row],[53+]]-P_A_R[[#This Row],[54+]]</f>
        <v>0</v>
      </c>
      <c r="CX161" s="5">
        <f>P_A_R[[#This Row],[54+]]-P_A_R[[#This Row],[55+]]</f>
        <v>0</v>
      </c>
      <c r="CY161" s="5">
        <f>P_A_R[[#This Row],[55+]]-P_A_R[[#This Row],[56+]]</f>
        <v>0</v>
      </c>
      <c r="CZ161" s="5">
        <f>P_A_R[[#This Row],[56+]]-P_A_R[[#This Row],[57+]]</f>
        <v>0</v>
      </c>
      <c r="DA161" s="5">
        <f>P_A_R[[#This Row],[57+]]-P_A_R[[#This Row],[58+]]</f>
        <v>0</v>
      </c>
      <c r="DB161" s="5">
        <f>P_A_R[[#This Row],[58+]]-P_A_R[[#This Row],[59+]]</f>
        <v>0</v>
      </c>
    </row>
    <row r="162" spans="1:106" x14ac:dyDescent="0.25">
      <c r="A162" s="10">
        <v>22400725</v>
      </c>
      <c r="B162" s="13" t="s">
        <v>98</v>
      </c>
      <c r="C162" s="13" t="s">
        <v>99</v>
      </c>
      <c r="D162" s="11">
        <v>0.875</v>
      </c>
      <c r="E162" s="9" t="str">
        <f>HYPERLINK("https://www.nba.com/stats/player/1642268/boxscores-traditional", "Isaiah Collier")</f>
        <v>Isaiah Collier</v>
      </c>
      <c r="F162">
        <v>22.6</v>
      </c>
      <c r="G162" s="4">
        <v>2.3319999999999999</v>
      </c>
      <c r="H162" s="3">
        <v>1</v>
      </c>
      <c r="I162" s="3">
        <v>1</v>
      </c>
      <c r="J162" s="3">
        <v>1</v>
      </c>
      <c r="K162" s="3">
        <v>1</v>
      </c>
      <c r="L162" s="3">
        <v>0.99988999999999995</v>
      </c>
      <c r="M162" s="3">
        <v>0.99944</v>
      </c>
      <c r="N162" s="3">
        <v>0.99766999999999995</v>
      </c>
      <c r="O162" s="3">
        <v>0.99180000000000001</v>
      </c>
      <c r="P162" s="3">
        <v>0.97558</v>
      </c>
      <c r="Q162" s="3">
        <v>0.93822000000000005</v>
      </c>
      <c r="R162" s="3">
        <v>0.86650000000000005</v>
      </c>
      <c r="S162" s="3">
        <v>0.75490000000000002</v>
      </c>
      <c r="T162" s="3">
        <v>0.60257000000000005</v>
      </c>
      <c r="U162" s="3">
        <v>0.43251000000000001</v>
      </c>
      <c r="V162" s="3">
        <v>0.27424999999999999</v>
      </c>
      <c r="W162" s="3">
        <v>0.15151000000000001</v>
      </c>
      <c r="X162" s="3">
        <v>7.2150000000000006E-2</v>
      </c>
      <c r="Y162" s="3">
        <v>2.938E-2</v>
      </c>
      <c r="Z162" s="3">
        <v>1.017E-2</v>
      </c>
      <c r="AA162" s="3">
        <v>3.0699999999999998E-3</v>
      </c>
      <c r="AB162" s="3">
        <v>7.6000000000000004E-4</v>
      </c>
      <c r="AC162" s="3">
        <v>1.6000000000000001E-4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5">
        <f>P_A_R[[#This Row],[10+]]-P_A_R[[#This Row],[11+]]</f>
        <v>0</v>
      </c>
      <c r="BG162" s="5">
        <f>P_A_R[[#This Row],[11+]]-P_A_R[[#This Row],[12+]]</f>
        <v>0</v>
      </c>
      <c r="BH162" s="5">
        <f>P_A_R[[#This Row],[12+]]-P_A_R[[#This Row],[13+]]</f>
        <v>0</v>
      </c>
      <c r="BI162" s="5">
        <f>P_A_R[[#This Row],[13+]]-P_A_R[[#This Row],[14+]]</f>
        <v>1.100000000000545E-4</v>
      </c>
      <c r="BJ162" s="5">
        <f>P_A_R[[#This Row],[14+]]-P_A_R[[#This Row],[15+]]</f>
        <v>4.4999999999995044E-4</v>
      </c>
      <c r="BK162" s="5">
        <f>P_A_R[[#This Row],[15+]]-P_A_R[[#This Row],[16+]]</f>
        <v>1.7700000000000493E-3</v>
      </c>
      <c r="BL162" s="5">
        <f>P_A_R[[#This Row],[16+]]-P_A_R[[#This Row],[17+]]</f>
        <v>5.8699999999999308E-3</v>
      </c>
      <c r="BM162" s="5">
        <f>P_A_R[[#This Row],[17+]]-P_A_R[[#This Row],[18+]]</f>
        <v>1.6220000000000012E-2</v>
      </c>
      <c r="BN162" s="5">
        <f>P_A_R[[#This Row],[18+]]-P_A_R[[#This Row],[19+]]</f>
        <v>3.7359999999999949E-2</v>
      </c>
      <c r="BO162" s="5">
        <f>P_A_R[[#This Row],[19+]]-P_A_R[[#This Row],[20+]]</f>
        <v>7.1720000000000006E-2</v>
      </c>
      <c r="BP162" s="5">
        <f>P_A_R[[#This Row],[20+]]-P_A_R[[#This Row],[21+]]</f>
        <v>0.11160000000000003</v>
      </c>
      <c r="BQ162" s="5">
        <f>P_A_R[[#This Row],[21+]]-P_A_R[[#This Row],[22+]]</f>
        <v>0.15232999999999997</v>
      </c>
      <c r="BR162" s="5">
        <f>P_A_R[[#This Row],[22+]]-P_A_R[[#This Row],[23+]]</f>
        <v>0.17006000000000004</v>
      </c>
      <c r="BS162" s="5">
        <f>P_A_R[[#This Row],[23+]]-P_A_R[[#This Row],[24+]]</f>
        <v>0.15826000000000001</v>
      </c>
      <c r="BT162" s="5">
        <f>P_A_R[[#This Row],[24+]]-P_A_R[[#This Row],[25+]]</f>
        <v>0.12273999999999999</v>
      </c>
      <c r="BU162" s="5">
        <f>P_A_R[[#This Row],[25+]]-P_A_R[[#This Row],[26+]]</f>
        <v>7.936E-2</v>
      </c>
      <c r="BV162" s="5">
        <f>P_A_R[[#This Row],[26+]]-P_A_R[[#This Row],[27+]]</f>
        <v>4.2770000000000002E-2</v>
      </c>
      <c r="BW162" s="5">
        <f>P_A_R[[#This Row],[27+]]-P_A_R[[#This Row],[28+]]</f>
        <v>1.9209999999999998E-2</v>
      </c>
      <c r="BX162" s="5">
        <f>P_A_R[[#This Row],[28+]]-P_A_R[[#This Row],[29+]]</f>
        <v>7.1000000000000004E-3</v>
      </c>
      <c r="BY162" s="5">
        <f>P_A_R[[#This Row],[29+]]-P_A_R[[#This Row],[30+]]</f>
        <v>2.3099999999999996E-3</v>
      </c>
      <c r="BZ162" s="5">
        <f>P_A_R[[#This Row],[30+]]-P_A_R[[#This Row],[31+]]</f>
        <v>6.0000000000000006E-4</v>
      </c>
      <c r="CA162" s="5">
        <f>P_A_R[[#This Row],[31+]]-P_A_R[[#This Row],[32+]]</f>
        <v>1.6000000000000001E-4</v>
      </c>
      <c r="CB162" s="5">
        <f>P_A_R[[#This Row],[32+]]-P_A_R[[#This Row],[33+]]</f>
        <v>0</v>
      </c>
      <c r="CC162" s="5">
        <f>P_A_R[[#This Row],[33+]]-P_A_R[[#This Row],[34+]]</f>
        <v>0</v>
      </c>
      <c r="CD162" s="5">
        <f>P_A_R[[#This Row],[34+]]-P_A_R[[#This Row],[35+]]</f>
        <v>0</v>
      </c>
      <c r="CE162" s="5">
        <f>P_A_R[[#This Row],[35+]]-P_A_R[[#This Row],[36+]]</f>
        <v>0</v>
      </c>
      <c r="CF162" s="5">
        <f>P_A_R[[#This Row],[36+]]-P_A_R[[#This Row],[37+]]</f>
        <v>0</v>
      </c>
      <c r="CG162" s="5">
        <f>P_A_R[[#This Row],[37+]]-P_A_R[[#This Row],[38+]]</f>
        <v>0</v>
      </c>
      <c r="CH162" s="5">
        <f>P_A_R[[#This Row],[38+]]-P_A_R[[#This Row],[39+]]</f>
        <v>0</v>
      </c>
      <c r="CI162" s="5">
        <f>P_A_R[[#This Row],[39+]]-P_A_R[[#This Row],[40+]]</f>
        <v>0</v>
      </c>
      <c r="CJ162" s="5">
        <f>P_A_R[[#This Row],[40+]]-P_A_R[[#This Row],[41+]]</f>
        <v>0</v>
      </c>
      <c r="CK162" s="5">
        <f>P_A_R[[#This Row],[41+]]-P_A_R[[#This Row],[42+]]</f>
        <v>0</v>
      </c>
      <c r="CL162" s="5">
        <f>P_A_R[[#This Row],[42+]]-P_A_R[[#This Row],[43+]]</f>
        <v>0</v>
      </c>
      <c r="CM162" s="5">
        <f>P_A_R[[#This Row],[43+]]-P_A_R[[#This Row],[44+]]</f>
        <v>0</v>
      </c>
      <c r="CN162" s="5">
        <f>P_A_R[[#This Row],[44+]]-P_A_R[[#This Row],[45+]]</f>
        <v>0</v>
      </c>
      <c r="CO162" s="5">
        <f>P_A_R[[#This Row],[45+]]-P_A_R[[#This Row],[46+]]</f>
        <v>0</v>
      </c>
      <c r="CP162" s="5">
        <f>P_A_R[[#This Row],[46+]]-P_A_R[[#This Row],[47+]]</f>
        <v>0</v>
      </c>
      <c r="CQ162" s="5">
        <f>P_A_R[[#This Row],[47+]]-P_A_R[[#This Row],[48+]]</f>
        <v>0</v>
      </c>
      <c r="CR162" s="5">
        <f>P_A_R[[#This Row],[48+]]-P_A_R[[#This Row],[49+]]</f>
        <v>0</v>
      </c>
      <c r="CS162" s="5">
        <f>P_A_R[[#This Row],[49+]]-P_A_R[[#This Row],[50+]]</f>
        <v>0</v>
      </c>
      <c r="CT162" s="5">
        <f>P_A_R[[#This Row],[50+]]-P_A_R[[#This Row],[51+]]</f>
        <v>0</v>
      </c>
      <c r="CU162" s="5">
        <f>P_A_R[[#This Row],[51+]]-P_A_R[[#This Row],[52+]]</f>
        <v>0</v>
      </c>
      <c r="CV162" s="5">
        <f>P_A_R[[#This Row],[52+]]-P_A_R[[#This Row],[53+]]</f>
        <v>0</v>
      </c>
      <c r="CW162" s="5">
        <f>P_A_R[[#This Row],[53+]]-P_A_R[[#This Row],[54+]]</f>
        <v>0</v>
      </c>
      <c r="CX162" s="5">
        <f>P_A_R[[#This Row],[54+]]-P_A_R[[#This Row],[55+]]</f>
        <v>0</v>
      </c>
      <c r="CY162" s="5">
        <f>P_A_R[[#This Row],[55+]]-P_A_R[[#This Row],[56+]]</f>
        <v>0</v>
      </c>
      <c r="CZ162" s="5">
        <f>P_A_R[[#This Row],[56+]]-P_A_R[[#This Row],[57+]]</f>
        <v>0</v>
      </c>
      <c r="DA162" s="5">
        <f>P_A_R[[#This Row],[57+]]-P_A_R[[#This Row],[58+]]</f>
        <v>0</v>
      </c>
      <c r="DB162" s="5">
        <f>P_A_R[[#This Row],[58+]]-P_A_R[[#This Row],[59+]]</f>
        <v>0</v>
      </c>
    </row>
    <row r="163" spans="1:106" x14ac:dyDescent="0.25">
      <c r="A163" s="10">
        <v>22400725</v>
      </c>
      <c r="B163" s="13" t="s">
        <v>98</v>
      </c>
      <c r="C163" s="13" t="s">
        <v>99</v>
      </c>
      <c r="D163" s="11">
        <v>0.875</v>
      </c>
      <c r="E163" s="9" t="str">
        <f>HYPERLINK("https://www.nba.com/stats/player/1629012/boxscores-traditional", "Collin Sexton")</f>
        <v>Collin Sexton</v>
      </c>
      <c r="F163">
        <v>30.6</v>
      </c>
      <c r="G163" s="4">
        <v>4.03</v>
      </c>
      <c r="H163" s="3">
        <v>1</v>
      </c>
      <c r="I163" s="3">
        <v>1</v>
      </c>
      <c r="J163" s="3">
        <v>1</v>
      </c>
      <c r="K163" s="3">
        <v>1</v>
      </c>
      <c r="L163" s="3">
        <v>1</v>
      </c>
      <c r="M163" s="3">
        <v>0.99995000000000001</v>
      </c>
      <c r="N163" s="3">
        <v>0.99985000000000002</v>
      </c>
      <c r="O163" s="3">
        <v>0.99961999999999995</v>
      </c>
      <c r="P163" s="3">
        <v>0.99912999999999996</v>
      </c>
      <c r="Q163" s="3">
        <v>0.99800999999999995</v>
      </c>
      <c r="R163" s="3">
        <v>0.99573</v>
      </c>
      <c r="S163" s="3">
        <v>0.99134</v>
      </c>
      <c r="T163" s="3">
        <v>0.98341000000000001</v>
      </c>
      <c r="U163" s="3">
        <v>0.97062000000000004</v>
      </c>
      <c r="V163" s="3">
        <v>0.94950000000000001</v>
      </c>
      <c r="W163" s="3">
        <v>0.91774</v>
      </c>
      <c r="X163" s="3">
        <v>0.87285999999999997</v>
      </c>
      <c r="Y163" s="3">
        <v>0.81327000000000005</v>
      </c>
      <c r="Z163" s="3">
        <v>0.74214999999999998</v>
      </c>
      <c r="AA163" s="3">
        <v>0.65542</v>
      </c>
      <c r="AB163" s="3">
        <v>0.55962000000000001</v>
      </c>
      <c r="AC163" s="3">
        <v>0.46017000000000002</v>
      </c>
      <c r="AD163" s="3">
        <v>0.36316999999999999</v>
      </c>
      <c r="AE163" s="3">
        <v>0.27424999999999999</v>
      </c>
      <c r="AF163" s="3">
        <v>0.20044999999999999</v>
      </c>
      <c r="AG163" s="3">
        <v>0.13786000000000001</v>
      </c>
      <c r="AH163" s="3">
        <v>9.0120000000000006E-2</v>
      </c>
      <c r="AI163" s="3">
        <v>5.5919999999999997E-2</v>
      </c>
      <c r="AJ163" s="3">
        <v>3.288E-2</v>
      </c>
      <c r="AK163" s="3">
        <v>1.8759999999999999E-2</v>
      </c>
      <c r="AL163" s="3">
        <v>9.9000000000000008E-3</v>
      </c>
      <c r="AM163" s="3">
        <v>4.9399999999999999E-3</v>
      </c>
      <c r="AN163" s="3">
        <v>2.33E-3</v>
      </c>
      <c r="AO163" s="3">
        <v>1.0399999999999999E-3</v>
      </c>
      <c r="AP163" s="3">
        <v>4.2999999999999999E-4</v>
      </c>
      <c r="AQ163" s="3">
        <v>1.8000000000000001E-4</v>
      </c>
      <c r="AR163" s="3">
        <v>6.9999999999999994E-5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5">
        <f>P_A_R[[#This Row],[10+]]-P_A_R[[#This Row],[11+]]</f>
        <v>0</v>
      </c>
      <c r="BG163" s="5">
        <f>P_A_R[[#This Row],[11+]]-P_A_R[[#This Row],[12+]]</f>
        <v>0</v>
      </c>
      <c r="BH163" s="5">
        <f>P_A_R[[#This Row],[12+]]-P_A_R[[#This Row],[13+]]</f>
        <v>0</v>
      </c>
      <c r="BI163" s="5">
        <f>P_A_R[[#This Row],[13+]]-P_A_R[[#This Row],[14+]]</f>
        <v>0</v>
      </c>
      <c r="BJ163" s="5">
        <f>P_A_R[[#This Row],[14+]]-P_A_R[[#This Row],[15+]]</f>
        <v>4.9999999999994493E-5</v>
      </c>
      <c r="BK163" s="5">
        <f>P_A_R[[#This Row],[15+]]-P_A_R[[#This Row],[16+]]</f>
        <v>9.9999999999988987E-5</v>
      </c>
      <c r="BL163" s="5">
        <f>P_A_R[[#This Row],[16+]]-P_A_R[[#This Row],[17+]]</f>
        <v>2.3000000000006349E-4</v>
      </c>
      <c r="BM163" s="5">
        <f>P_A_R[[#This Row],[17+]]-P_A_R[[#This Row],[18+]]</f>
        <v>4.8999999999999044E-4</v>
      </c>
      <c r="BN163" s="5">
        <f>P_A_R[[#This Row],[18+]]-P_A_R[[#This Row],[19+]]</f>
        <v>1.1200000000000099E-3</v>
      </c>
      <c r="BO163" s="5">
        <f>P_A_R[[#This Row],[19+]]-P_A_R[[#This Row],[20+]]</f>
        <v>2.2799999999999487E-3</v>
      </c>
      <c r="BP163" s="5">
        <f>P_A_R[[#This Row],[20+]]-P_A_R[[#This Row],[21+]]</f>
        <v>4.390000000000005E-3</v>
      </c>
      <c r="BQ163" s="5">
        <f>P_A_R[[#This Row],[21+]]-P_A_R[[#This Row],[22+]]</f>
        <v>7.9299999999999926E-3</v>
      </c>
      <c r="BR163" s="5">
        <f>P_A_R[[#This Row],[22+]]-P_A_R[[#This Row],[23+]]</f>
        <v>1.2789999999999968E-2</v>
      </c>
      <c r="BS163" s="5">
        <f>P_A_R[[#This Row],[23+]]-P_A_R[[#This Row],[24+]]</f>
        <v>2.1120000000000028E-2</v>
      </c>
      <c r="BT163" s="5">
        <f>P_A_R[[#This Row],[24+]]-P_A_R[[#This Row],[25+]]</f>
        <v>3.176000000000001E-2</v>
      </c>
      <c r="BU163" s="5">
        <f>P_A_R[[#This Row],[25+]]-P_A_R[[#This Row],[26+]]</f>
        <v>4.4880000000000031E-2</v>
      </c>
      <c r="BV163" s="5">
        <f>P_A_R[[#This Row],[26+]]-P_A_R[[#This Row],[27+]]</f>
        <v>5.9589999999999921E-2</v>
      </c>
      <c r="BW163" s="5">
        <f>P_A_R[[#This Row],[27+]]-P_A_R[[#This Row],[28+]]</f>
        <v>7.1120000000000072E-2</v>
      </c>
      <c r="BX163" s="5">
        <f>P_A_R[[#This Row],[28+]]-P_A_R[[#This Row],[29+]]</f>
        <v>8.6729999999999974E-2</v>
      </c>
      <c r="BY163" s="5">
        <f>P_A_R[[#This Row],[29+]]-P_A_R[[#This Row],[30+]]</f>
        <v>9.5799999999999996E-2</v>
      </c>
      <c r="BZ163" s="5">
        <f>P_A_R[[#This Row],[30+]]-P_A_R[[#This Row],[31+]]</f>
        <v>9.9449999999999983E-2</v>
      </c>
      <c r="CA163" s="5">
        <f>P_A_R[[#This Row],[31+]]-P_A_R[[#This Row],[32+]]</f>
        <v>9.7000000000000031E-2</v>
      </c>
      <c r="CB163" s="5">
        <f>P_A_R[[#This Row],[32+]]-P_A_R[[#This Row],[33+]]</f>
        <v>8.8919999999999999E-2</v>
      </c>
      <c r="CC163" s="5">
        <f>P_A_R[[#This Row],[33+]]-P_A_R[[#This Row],[34+]]</f>
        <v>7.3800000000000004E-2</v>
      </c>
      <c r="CD163" s="5">
        <f>P_A_R[[#This Row],[34+]]-P_A_R[[#This Row],[35+]]</f>
        <v>6.2589999999999979E-2</v>
      </c>
      <c r="CE163" s="5">
        <f>P_A_R[[#This Row],[35+]]-P_A_R[[#This Row],[36+]]</f>
        <v>4.7740000000000005E-2</v>
      </c>
      <c r="CF163" s="5">
        <f>P_A_R[[#This Row],[36+]]-P_A_R[[#This Row],[37+]]</f>
        <v>3.4200000000000008E-2</v>
      </c>
      <c r="CG163" s="5">
        <f>P_A_R[[#This Row],[37+]]-P_A_R[[#This Row],[38+]]</f>
        <v>2.3039999999999998E-2</v>
      </c>
      <c r="CH163" s="5">
        <f>P_A_R[[#This Row],[38+]]-P_A_R[[#This Row],[39+]]</f>
        <v>1.4120000000000001E-2</v>
      </c>
      <c r="CI163" s="5">
        <f>P_A_R[[#This Row],[39+]]-P_A_R[[#This Row],[40+]]</f>
        <v>8.8599999999999981E-3</v>
      </c>
      <c r="CJ163" s="5">
        <f>P_A_R[[#This Row],[40+]]-P_A_R[[#This Row],[41+]]</f>
        <v>4.9600000000000009E-3</v>
      </c>
      <c r="CK163" s="5">
        <f>P_A_R[[#This Row],[41+]]-P_A_R[[#This Row],[42+]]</f>
        <v>2.6099999999999999E-3</v>
      </c>
      <c r="CL163" s="5">
        <f>P_A_R[[#This Row],[42+]]-P_A_R[[#This Row],[43+]]</f>
        <v>1.2900000000000001E-3</v>
      </c>
      <c r="CM163" s="5">
        <f>P_A_R[[#This Row],[43+]]-P_A_R[[#This Row],[44+]]</f>
        <v>6.0999999999999987E-4</v>
      </c>
      <c r="CN163" s="5">
        <f>P_A_R[[#This Row],[44+]]-P_A_R[[#This Row],[45+]]</f>
        <v>2.5000000000000001E-4</v>
      </c>
      <c r="CO163" s="5">
        <f>P_A_R[[#This Row],[45+]]-P_A_R[[#This Row],[46+]]</f>
        <v>1.1000000000000002E-4</v>
      </c>
      <c r="CP163" s="5">
        <f>P_A_R[[#This Row],[46+]]-P_A_R[[#This Row],[47+]]</f>
        <v>6.9999999999999994E-5</v>
      </c>
      <c r="CQ163" s="5">
        <f>P_A_R[[#This Row],[47+]]-P_A_R[[#This Row],[48+]]</f>
        <v>0</v>
      </c>
      <c r="CR163" s="5">
        <f>P_A_R[[#This Row],[48+]]-P_A_R[[#This Row],[49+]]</f>
        <v>0</v>
      </c>
      <c r="CS163" s="5">
        <f>P_A_R[[#This Row],[49+]]-P_A_R[[#This Row],[50+]]</f>
        <v>0</v>
      </c>
      <c r="CT163" s="5">
        <f>P_A_R[[#This Row],[50+]]-P_A_R[[#This Row],[51+]]</f>
        <v>0</v>
      </c>
      <c r="CU163" s="5">
        <f>P_A_R[[#This Row],[51+]]-P_A_R[[#This Row],[52+]]</f>
        <v>0</v>
      </c>
      <c r="CV163" s="5">
        <f>P_A_R[[#This Row],[52+]]-P_A_R[[#This Row],[53+]]</f>
        <v>0</v>
      </c>
      <c r="CW163" s="5">
        <f>P_A_R[[#This Row],[53+]]-P_A_R[[#This Row],[54+]]</f>
        <v>0</v>
      </c>
      <c r="CX163" s="5">
        <f>P_A_R[[#This Row],[54+]]-P_A_R[[#This Row],[55+]]</f>
        <v>0</v>
      </c>
      <c r="CY163" s="5">
        <f>P_A_R[[#This Row],[55+]]-P_A_R[[#This Row],[56+]]</f>
        <v>0</v>
      </c>
      <c r="CZ163" s="5">
        <f>P_A_R[[#This Row],[56+]]-P_A_R[[#This Row],[57+]]</f>
        <v>0</v>
      </c>
      <c r="DA163" s="5">
        <f>P_A_R[[#This Row],[57+]]-P_A_R[[#This Row],[58+]]</f>
        <v>0</v>
      </c>
      <c r="DB163" s="5">
        <f>P_A_R[[#This Row],[58+]]-P_A_R[[#This Row],[59+]]</f>
        <v>0</v>
      </c>
    </row>
    <row r="164" spans="1:106" x14ac:dyDescent="0.25">
      <c r="A164" s="10">
        <v>22400725</v>
      </c>
      <c r="B164" s="13" t="s">
        <v>98</v>
      </c>
      <c r="C164" s="13" t="s">
        <v>99</v>
      </c>
      <c r="D164" s="11">
        <v>0.875</v>
      </c>
      <c r="E164" s="9" t="str">
        <f>HYPERLINK("https://www.nba.com/stats/player/1628381/boxscores-traditional", "John Collins")</f>
        <v>John Collins</v>
      </c>
      <c r="F164">
        <v>30.2</v>
      </c>
      <c r="G164" s="4">
        <v>5.6360000000000001</v>
      </c>
      <c r="H164" s="3">
        <v>0.99983</v>
      </c>
      <c r="I164" s="3">
        <v>0.99968000000000001</v>
      </c>
      <c r="J164" s="3">
        <v>0.99938000000000005</v>
      </c>
      <c r="K164" s="3">
        <v>0.99885999999999997</v>
      </c>
      <c r="L164" s="3">
        <v>0.99795</v>
      </c>
      <c r="M164" s="3">
        <v>0.99653000000000003</v>
      </c>
      <c r="N164" s="3">
        <v>0.99412999999999996</v>
      </c>
      <c r="O164" s="3">
        <v>0.99036000000000002</v>
      </c>
      <c r="P164" s="3">
        <v>0.98460999999999999</v>
      </c>
      <c r="Q164" s="3">
        <v>0.97670000000000001</v>
      </c>
      <c r="R164" s="3">
        <v>0.96484999999999999</v>
      </c>
      <c r="S164" s="3">
        <v>0.94845000000000002</v>
      </c>
      <c r="T164" s="3">
        <v>0.92647000000000002</v>
      </c>
      <c r="U164" s="3">
        <v>0.89973000000000003</v>
      </c>
      <c r="V164" s="3">
        <v>0.86433000000000004</v>
      </c>
      <c r="W164" s="3">
        <v>0.82121</v>
      </c>
      <c r="X164" s="3">
        <v>0.77337</v>
      </c>
      <c r="Y164" s="3">
        <v>0.71565999999999996</v>
      </c>
      <c r="Z164" s="3">
        <v>0.65173000000000003</v>
      </c>
      <c r="AA164" s="3">
        <v>0.58316999999999997</v>
      </c>
      <c r="AB164" s="3">
        <v>0.51595000000000002</v>
      </c>
      <c r="AC164" s="3">
        <v>0.44433</v>
      </c>
      <c r="AD164" s="3">
        <v>0.37447999999999998</v>
      </c>
      <c r="AE164" s="3">
        <v>0.30853999999999998</v>
      </c>
      <c r="AF164" s="3">
        <v>0.25142999999999999</v>
      </c>
      <c r="AG164" s="3">
        <v>0.19766</v>
      </c>
      <c r="AH164" s="3">
        <v>0.15151000000000001</v>
      </c>
      <c r="AI164" s="3">
        <v>0.11314</v>
      </c>
      <c r="AJ164" s="3">
        <v>8.3790000000000003E-2</v>
      </c>
      <c r="AK164" s="3">
        <v>5.9380000000000002E-2</v>
      </c>
      <c r="AL164" s="3">
        <v>4.0930000000000001E-2</v>
      </c>
      <c r="AM164" s="3">
        <v>2.743E-2</v>
      </c>
      <c r="AN164" s="3">
        <v>1.831E-2</v>
      </c>
      <c r="AO164" s="3">
        <v>1.1599999999999999E-2</v>
      </c>
      <c r="AP164" s="3">
        <v>7.1399999999999996E-3</v>
      </c>
      <c r="AQ164" s="3">
        <v>4.2700000000000004E-3</v>
      </c>
      <c r="AR164" s="3">
        <v>2.5600000000000002E-3</v>
      </c>
      <c r="AS164" s="3">
        <v>1.4400000000000001E-3</v>
      </c>
      <c r="AT164" s="3">
        <v>7.9000000000000001E-4</v>
      </c>
      <c r="AU164" s="3">
        <v>4.2000000000000002E-4</v>
      </c>
      <c r="AV164" s="3">
        <v>2.2000000000000001E-4</v>
      </c>
      <c r="AW164" s="3">
        <v>1.1E-4</v>
      </c>
      <c r="AX164" s="3">
        <v>5.0000000000000002E-5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5">
        <f>P_A_R[[#This Row],[10+]]-P_A_R[[#This Row],[11+]]</f>
        <v>1.4999999999998348E-4</v>
      </c>
      <c r="BG164" s="5">
        <f>P_A_R[[#This Row],[11+]]-P_A_R[[#This Row],[12+]]</f>
        <v>2.9999999999996696E-4</v>
      </c>
      <c r="BH164" s="5">
        <f>P_A_R[[#This Row],[12+]]-P_A_R[[#This Row],[13+]]</f>
        <v>5.2000000000007596E-4</v>
      </c>
      <c r="BI164" s="5">
        <f>P_A_R[[#This Row],[13+]]-P_A_R[[#This Row],[14+]]</f>
        <v>9.0999999999996639E-4</v>
      </c>
      <c r="BJ164" s="5">
        <f>P_A_R[[#This Row],[14+]]-P_A_R[[#This Row],[15+]]</f>
        <v>1.4199999999999768E-3</v>
      </c>
      <c r="BK164" s="5">
        <f>P_A_R[[#This Row],[15+]]-P_A_R[[#This Row],[16+]]</f>
        <v>2.4000000000000687E-3</v>
      </c>
      <c r="BL164" s="5">
        <f>P_A_R[[#This Row],[16+]]-P_A_R[[#This Row],[17+]]</f>
        <v>3.7699999999999401E-3</v>
      </c>
      <c r="BM164" s="5">
        <f>P_A_R[[#This Row],[17+]]-P_A_R[[#This Row],[18+]]</f>
        <v>5.7500000000000329E-3</v>
      </c>
      <c r="BN164" s="5">
        <f>P_A_R[[#This Row],[18+]]-P_A_R[[#This Row],[19+]]</f>
        <v>7.9099999999999726E-3</v>
      </c>
      <c r="BO164" s="5">
        <f>P_A_R[[#This Row],[19+]]-P_A_R[[#This Row],[20+]]</f>
        <v>1.1850000000000027E-2</v>
      </c>
      <c r="BP164" s="5">
        <f>P_A_R[[#This Row],[20+]]-P_A_R[[#This Row],[21+]]</f>
        <v>1.639999999999997E-2</v>
      </c>
      <c r="BQ164" s="5">
        <f>P_A_R[[#This Row],[21+]]-P_A_R[[#This Row],[22+]]</f>
        <v>2.198E-2</v>
      </c>
      <c r="BR164" s="5">
        <f>P_A_R[[#This Row],[22+]]-P_A_R[[#This Row],[23+]]</f>
        <v>2.6739999999999986E-2</v>
      </c>
      <c r="BS164" s="5">
        <f>P_A_R[[#This Row],[23+]]-P_A_R[[#This Row],[24+]]</f>
        <v>3.5399999999999987E-2</v>
      </c>
      <c r="BT164" s="5">
        <f>P_A_R[[#This Row],[24+]]-P_A_R[[#This Row],[25+]]</f>
        <v>4.3120000000000047E-2</v>
      </c>
      <c r="BU164" s="5">
        <f>P_A_R[[#This Row],[25+]]-P_A_R[[#This Row],[26+]]</f>
        <v>4.7839999999999994E-2</v>
      </c>
      <c r="BV164" s="5">
        <f>P_A_R[[#This Row],[26+]]-P_A_R[[#This Row],[27+]]</f>
        <v>5.7710000000000039E-2</v>
      </c>
      <c r="BW164" s="5">
        <f>P_A_R[[#This Row],[27+]]-P_A_R[[#This Row],[28+]]</f>
        <v>6.3929999999999931E-2</v>
      </c>
      <c r="BX164" s="5">
        <f>P_A_R[[#This Row],[28+]]-P_A_R[[#This Row],[29+]]</f>
        <v>6.8560000000000065E-2</v>
      </c>
      <c r="BY164" s="5">
        <f>P_A_R[[#This Row],[29+]]-P_A_R[[#This Row],[30+]]</f>
        <v>6.7219999999999946E-2</v>
      </c>
      <c r="BZ164" s="5">
        <f>P_A_R[[#This Row],[30+]]-P_A_R[[#This Row],[31+]]</f>
        <v>7.1620000000000017E-2</v>
      </c>
      <c r="CA164" s="5">
        <f>P_A_R[[#This Row],[31+]]-P_A_R[[#This Row],[32+]]</f>
        <v>6.9850000000000023E-2</v>
      </c>
      <c r="CB164" s="5">
        <f>P_A_R[[#This Row],[32+]]-P_A_R[[#This Row],[33+]]</f>
        <v>6.5939999999999999E-2</v>
      </c>
      <c r="CC164" s="5">
        <f>P_A_R[[#This Row],[33+]]-P_A_R[[#This Row],[34+]]</f>
        <v>5.7109999999999994E-2</v>
      </c>
      <c r="CD164" s="5">
        <f>P_A_R[[#This Row],[34+]]-P_A_R[[#This Row],[35+]]</f>
        <v>5.3769999999999984E-2</v>
      </c>
      <c r="CE164" s="5">
        <f>P_A_R[[#This Row],[35+]]-P_A_R[[#This Row],[36+]]</f>
        <v>4.6149999999999997E-2</v>
      </c>
      <c r="CF164" s="5">
        <f>P_A_R[[#This Row],[36+]]-P_A_R[[#This Row],[37+]]</f>
        <v>3.8370000000000001E-2</v>
      </c>
      <c r="CG164" s="5">
        <f>P_A_R[[#This Row],[37+]]-P_A_R[[#This Row],[38+]]</f>
        <v>2.9350000000000001E-2</v>
      </c>
      <c r="CH164" s="5">
        <f>P_A_R[[#This Row],[38+]]-P_A_R[[#This Row],[39+]]</f>
        <v>2.4410000000000001E-2</v>
      </c>
      <c r="CI164" s="5">
        <f>P_A_R[[#This Row],[39+]]-P_A_R[[#This Row],[40+]]</f>
        <v>1.8450000000000001E-2</v>
      </c>
      <c r="CJ164" s="5">
        <f>P_A_R[[#This Row],[40+]]-P_A_R[[#This Row],[41+]]</f>
        <v>1.3500000000000002E-2</v>
      </c>
      <c r="CK164" s="5">
        <f>P_A_R[[#This Row],[41+]]-P_A_R[[#This Row],[42+]]</f>
        <v>9.1199999999999996E-3</v>
      </c>
      <c r="CL164" s="5">
        <f>P_A_R[[#This Row],[42+]]-P_A_R[[#This Row],[43+]]</f>
        <v>6.7100000000000007E-3</v>
      </c>
      <c r="CM164" s="5">
        <f>P_A_R[[#This Row],[43+]]-P_A_R[[#This Row],[44+]]</f>
        <v>4.4599999999999996E-3</v>
      </c>
      <c r="CN164" s="5">
        <f>P_A_R[[#This Row],[44+]]-P_A_R[[#This Row],[45+]]</f>
        <v>2.8699999999999993E-3</v>
      </c>
      <c r="CO164" s="5">
        <f>P_A_R[[#This Row],[45+]]-P_A_R[[#This Row],[46+]]</f>
        <v>1.7100000000000001E-3</v>
      </c>
      <c r="CP164" s="5">
        <f>P_A_R[[#This Row],[46+]]-P_A_R[[#This Row],[47+]]</f>
        <v>1.1200000000000001E-3</v>
      </c>
      <c r="CQ164" s="5">
        <f>P_A_R[[#This Row],[47+]]-P_A_R[[#This Row],[48+]]</f>
        <v>6.5000000000000008E-4</v>
      </c>
      <c r="CR164" s="5">
        <f>P_A_R[[#This Row],[48+]]-P_A_R[[#This Row],[49+]]</f>
        <v>3.6999999999999999E-4</v>
      </c>
      <c r="CS164" s="5">
        <f>P_A_R[[#This Row],[49+]]-P_A_R[[#This Row],[50+]]</f>
        <v>2.0000000000000001E-4</v>
      </c>
      <c r="CT164" s="5">
        <f>P_A_R[[#This Row],[50+]]-P_A_R[[#This Row],[51+]]</f>
        <v>1.1E-4</v>
      </c>
      <c r="CU164" s="5">
        <f>P_A_R[[#This Row],[51+]]-P_A_R[[#This Row],[52+]]</f>
        <v>6.0000000000000002E-5</v>
      </c>
      <c r="CV164" s="5">
        <f>P_A_R[[#This Row],[52+]]-P_A_R[[#This Row],[53+]]</f>
        <v>5.0000000000000002E-5</v>
      </c>
      <c r="CW164" s="5">
        <f>P_A_R[[#This Row],[53+]]-P_A_R[[#This Row],[54+]]</f>
        <v>0</v>
      </c>
      <c r="CX164" s="5">
        <f>P_A_R[[#This Row],[54+]]-P_A_R[[#This Row],[55+]]</f>
        <v>0</v>
      </c>
      <c r="CY164" s="5">
        <f>P_A_R[[#This Row],[55+]]-P_A_R[[#This Row],[56+]]</f>
        <v>0</v>
      </c>
      <c r="CZ164" s="5">
        <f>P_A_R[[#This Row],[56+]]-P_A_R[[#This Row],[57+]]</f>
        <v>0</v>
      </c>
      <c r="DA164" s="5">
        <f>P_A_R[[#This Row],[57+]]-P_A_R[[#This Row],[58+]]</f>
        <v>0</v>
      </c>
      <c r="DB164" s="5">
        <f>P_A_R[[#This Row],[58+]]-P_A_R[[#This Row],[59+]]</f>
        <v>0</v>
      </c>
    </row>
    <row r="165" spans="1:106" x14ac:dyDescent="0.25">
      <c r="A165" s="10">
        <v>22400725</v>
      </c>
      <c r="B165" s="13" t="s">
        <v>98</v>
      </c>
      <c r="C165" s="13" t="s">
        <v>99</v>
      </c>
      <c r="D165" s="11">
        <v>0.875</v>
      </c>
      <c r="E165" s="9" t="str">
        <f>HYPERLINK("https://www.nba.com/stats/player/1641718/boxscores-traditional", "Keyonte George")</f>
        <v>Keyonte George</v>
      </c>
      <c r="F165">
        <v>26</v>
      </c>
      <c r="G165" s="4">
        <v>5.0199999999999996</v>
      </c>
      <c r="H165" s="3">
        <v>0.99929000000000001</v>
      </c>
      <c r="I165" s="3">
        <v>0.99861</v>
      </c>
      <c r="J165" s="3">
        <v>0.99736000000000002</v>
      </c>
      <c r="K165" s="3">
        <v>0.99519999999999997</v>
      </c>
      <c r="L165" s="3">
        <v>0.99158000000000002</v>
      </c>
      <c r="M165" s="3">
        <v>0.98573999999999995</v>
      </c>
      <c r="N165" s="3">
        <v>0.97670000000000001</v>
      </c>
      <c r="O165" s="3">
        <v>0.96326999999999996</v>
      </c>
      <c r="P165" s="3">
        <v>0.94408000000000003</v>
      </c>
      <c r="Q165" s="3">
        <v>0.91774</v>
      </c>
      <c r="R165" s="3">
        <v>0.88492999999999999</v>
      </c>
      <c r="S165" s="3">
        <v>0.84133999999999998</v>
      </c>
      <c r="T165" s="3">
        <v>0.78813999999999995</v>
      </c>
      <c r="U165" s="3">
        <v>0.72575000000000001</v>
      </c>
      <c r="V165" s="3">
        <v>0.65542</v>
      </c>
      <c r="W165" s="3">
        <v>0.57926</v>
      </c>
      <c r="X165" s="3">
        <v>0.5</v>
      </c>
      <c r="Y165" s="3">
        <v>0.42074</v>
      </c>
      <c r="Z165" s="3">
        <v>0.34458</v>
      </c>
      <c r="AA165" s="3">
        <v>0.27424999999999999</v>
      </c>
      <c r="AB165" s="3">
        <v>0.21185999999999999</v>
      </c>
      <c r="AC165" s="3">
        <v>0.15866</v>
      </c>
      <c r="AD165" s="3">
        <v>0.11507000000000001</v>
      </c>
      <c r="AE165" s="3">
        <v>8.226E-2</v>
      </c>
      <c r="AF165" s="3">
        <v>5.5919999999999997E-2</v>
      </c>
      <c r="AG165" s="3">
        <v>3.6729999999999999E-2</v>
      </c>
      <c r="AH165" s="3">
        <v>2.3300000000000001E-2</v>
      </c>
      <c r="AI165" s="3">
        <v>1.426E-2</v>
      </c>
      <c r="AJ165" s="3">
        <v>8.4200000000000004E-3</v>
      </c>
      <c r="AK165" s="3">
        <v>4.7999999999999996E-3</v>
      </c>
      <c r="AL165" s="3">
        <v>2.64E-3</v>
      </c>
      <c r="AM165" s="3">
        <v>1.39E-3</v>
      </c>
      <c r="AN165" s="3">
        <v>7.1000000000000002E-4</v>
      </c>
      <c r="AO165" s="3">
        <v>3.5E-4</v>
      </c>
      <c r="AP165" s="3">
        <v>1.7000000000000001E-4</v>
      </c>
      <c r="AQ165" s="3">
        <v>8.0000000000000007E-5</v>
      </c>
      <c r="AR165" s="3">
        <v>3.0000000000000001E-5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5">
        <f>P_A_R[[#This Row],[10+]]-P_A_R[[#This Row],[11+]]</f>
        <v>6.8000000000001393E-4</v>
      </c>
      <c r="BG165" s="5">
        <f>P_A_R[[#This Row],[11+]]-P_A_R[[#This Row],[12+]]</f>
        <v>1.2499999999999734E-3</v>
      </c>
      <c r="BH165" s="5">
        <f>P_A_R[[#This Row],[12+]]-P_A_R[[#This Row],[13+]]</f>
        <v>2.1600000000000508E-3</v>
      </c>
      <c r="BI165" s="5">
        <f>P_A_R[[#This Row],[13+]]-P_A_R[[#This Row],[14+]]</f>
        <v>3.6199999999999566E-3</v>
      </c>
      <c r="BJ165" s="5">
        <f>P_A_R[[#This Row],[14+]]-P_A_R[[#This Row],[15+]]</f>
        <v>5.8400000000000674E-3</v>
      </c>
      <c r="BK165" s="5">
        <f>P_A_R[[#This Row],[15+]]-P_A_R[[#This Row],[16+]]</f>
        <v>9.039999999999937E-3</v>
      </c>
      <c r="BL165" s="5">
        <f>P_A_R[[#This Row],[16+]]-P_A_R[[#This Row],[17+]]</f>
        <v>1.3430000000000053E-2</v>
      </c>
      <c r="BM165" s="5">
        <f>P_A_R[[#This Row],[17+]]-P_A_R[[#This Row],[18+]]</f>
        <v>1.9189999999999929E-2</v>
      </c>
      <c r="BN165" s="5">
        <f>P_A_R[[#This Row],[18+]]-P_A_R[[#This Row],[19+]]</f>
        <v>2.634000000000003E-2</v>
      </c>
      <c r="BO165" s="5">
        <f>P_A_R[[#This Row],[19+]]-P_A_R[[#This Row],[20+]]</f>
        <v>3.2810000000000006E-2</v>
      </c>
      <c r="BP165" s="5">
        <f>P_A_R[[#This Row],[20+]]-P_A_R[[#This Row],[21+]]</f>
        <v>4.3590000000000018E-2</v>
      </c>
      <c r="BQ165" s="5">
        <f>P_A_R[[#This Row],[21+]]-P_A_R[[#This Row],[22+]]</f>
        <v>5.3200000000000025E-2</v>
      </c>
      <c r="BR165" s="5">
        <f>P_A_R[[#This Row],[22+]]-P_A_R[[#This Row],[23+]]</f>
        <v>6.2389999999999946E-2</v>
      </c>
      <c r="BS165" s="5">
        <f>P_A_R[[#This Row],[23+]]-P_A_R[[#This Row],[24+]]</f>
        <v>7.0330000000000004E-2</v>
      </c>
      <c r="BT165" s="5">
        <f>P_A_R[[#This Row],[24+]]-P_A_R[[#This Row],[25+]]</f>
        <v>7.6160000000000005E-2</v>
      </c>
      <c r="BU165" s="5">
        <f>P_A_R[[#This Row],[25+]]-P_A_R[[#This Row],[26+]]</f>
        <v>7.9259999999999997E-2</v>
      </c>
      <c r="BV165" s="5">
        <f>P_A_R[[#This Row],[26+]]-P_A_R[[#This Row],[27+]]</f>
        <v>7.9259999999999997E-2</v>
      </c>
      <c r="BW165" s="5">
        <f>P_A_R[[#This Row],[27+]]-P_A_R[[#This Row],[28+]]</f>
        <v>7.6160000000000005E-2</v>
      </c>
      <c r="BX165" s="5">
        <f>P_A_R[[#This Row],[28+]]-P_A_R[[#This Row],[29+]]</f>
        <v>7.0330000000000004E-2</v>
      </c>
      <c r="BY165" s="5">
        <f>P_A_R[[#This Row],[29+]]-P_A_R[[#This Row],[30+]]</f>
        <v>6.2390000000000001E-2</v>
      </c>
      <c r="BZ165" s="5">
        <f>P_A_R[[#This Row],[30+]]-P_A_R[[#This Row],[31+]]</f>
        <v>5.3199999999999997E-2</v>
      </c>
      <c r="CA165" s="5">
        <f>P_A_R[[#This Row],[31+]]-P_A_R[[#This Row],[32+]]</f>
        <v>4.358999999999999E-2</v>
      </c>
      <c r="CB165" s="5">
        <f>P_A_R[[#This Row],[32+]]-P_A_R[[#This Row],[33+]]</f>
        <v>3.2810000000000006E-2</v>
      </c>
      <c r="CC165" s="5">
        <f>P_A_R[[#This Row],[33+]]-P_A_R[[#This Row],[34+]]</f>
        <v>2.6340000000000002E-2</v>
      </c>
      <c r="CD165" s="5">
        <f>P_A_R[[#This Row],[34+]]-P_A_R[[#This Row],[35+]]</f>
        <v>1.9189999999999999E-2</v>
      </c>
      <c r="CE165" s="5">
        <f>P_A_R[[#This Row],[35+]]-P_A_R[[#This Row],[36+]]</f>
        <v>1.3429999999999997E-2</v>
      </c>
      <c r="CF165" s="5">
        <f>P_A_R[[#This Row],[36+]]-P_A_R[[#This Row],[37+]]</f>
        <v>9.0400000000000012E-3</v>
      </c>
      <c r="CG165" s="5">
        <f>P_A_R[[#This Row],[37+]]-P_A_R[[#This Row],[38+]]</f>
        <v>5.8399999999999997E-3</v>
      </c>
      <c r="CH165" s="5">
        <f>P_A_R[[#This Row],[38+]]-P_A_R[[#This Row],[39+]]</f>
        <v>3.6200000000000008E-3</v>
      </c>
      <c r="CI165" s="5">
        <f>P_A_R[[#This Row],[39+]]-P_A_R[[#This Row],[40+]]</f>
        <v>2.1599999999999996E-3</v>
      </c>
      <c r="CJ165" s="5">
        <f>P_A_R[[#This Row],[40+]]-P_A_R[[#This Row],[41+]]</f>
        <v>1.25E-3</v>
      </c>
      <c r="CK165" s="5">
        <f>P_A_R[[#This Row],[41+]]-P_A_R[[#This Row],[42+]]</f>
        <v>6.7999999999999994E-4</v>
      </c>
      <c r="CL165" s="5">
        <f>P_A_R[[#This Row],[42+]]-P_A_R[[#This Row],[43+]]</f>
        <v>3.6000000000000002E-4</v>
      </c>
      <c r="CM165" s="5">
        <f>P_A_R[[#This Row],[43+]]-P_A_R[[#This Row],[44+]]</f>
        <v>1.7999999999999998E-4</v>
      </c>
      <c r="CN165" s="5">
        <f>P_A_R[[#This Row],[44+]]-P_A_R[[#This Row],[45+]]</f>
        <v>9.0000000000000006E-5</v>
      </c>
      <c r="CO165" s="5">
        <f>P_A_R[[#This Row],[45+]]-P_A_R[[#This Row],[46+]]</f>
        <v>5.0000000000000009E-5</v>
      </c>
      <c r="CP165" s="5">
        <f>P_A_R[[#This Row],[46+]]-P_A_R[[#This Row],[47+]]</f>
        <v>3.0000000000000001E-5</v>
      </c>
      <c r="CQ165" s="5">
        <f>P_A_R[[#This Row],[47+]]-P_A_R[[#This Row],[48+]]</f>
        <v>0</v>
      </c>
      <c r="CR165" s="5">
        <f>P_A_R[[#This Row],[48+]]-P_A_R[[#This Row],[49+]]</f>
        <v>0</v>
      </c>
      <c r="CS165" s="5">
        <f>P_A_R[[#This Row],[49+]]-P_A_R[[#This Row],[50+]]</f>
        <v>0</v>
      </c>
      <c r="CT165" s="5">
        <f>P_A_R[[#This Row],[50+]]-P_A_R[[#This Row],[51+]]</f>
        <v>0</v>
      </c>
      <c r="CU165" s="5">
        <f>P_A_R[[#This Row],[51+]]-P_A_R[[#This Row],[52+]]</f>
        <v>0</v>
      </c>
      <c r="CV165" s="5">
        <f>P_A_R[[#This Row],[52+]]-P_A_R[[#This Row],[53+]]</f>
        <v>0</v>
      </c>
      <c r="CW165" s="5">
        <f>P_A_R[[#This Row],[53+]]-P_A_R[[#This Row],[54+]]</f>
        <v>0</v>
      </c>
      <c r="CX165" s="5">
        <f>P_A_R[[#This Row],[54+]]-P_A_R[[#This Row],[55+]]</f>
        <v>0</v>
      </c>
      <c r="CY165" s="5">
        <f>P_A_R[[#This Row],[55+]]-P_A_R[[#This Row],[56+]]</f>
        <v>0</v>
      </c>
      <c r="CZ165" s="5">
        <f>P_A_R[[#This Row],[56+]]-P_A_R[[#This Row],[57+]]</f>
        <v>0</v>
      </c>
      <c r="DA165" s="5">
        <f>P_A_R[[#This Row],[57+]]-P_A_R[[#This Row],[58+]]</f>
        <v>0</v>
      </c>
      <c r="DB165" s="5">
        <f>P_A_R[[#This Row],[58+]]-P_A_R[[#This Row],[59+]]</f>
        <v>0</v>
      </c>
    </row>
    <row r="166" spans="1:106" x14ac:dyDescent="0.25">
      <c r="A166" s="10">
        <v>22400725</v>
      </c>
      <c r="B166" s="13" t="s">
        <v>98</v>
      </c>
      <c r="C166" s="13" t="s">
        <v>99</v>
      </c>
      <c r="D166" s="11">
        <v>0.875</v>
      </c>
      <c r="E166" s="9" t="str">
        <f>HYPERLINK("https://www.nba.com/stats/player/1628374/boxscores-traditional", "Lauri Markkanen")</f>
        <v>Lauri Markkanen</v>
      </c>
      <c r="F166">
        <v>22.4</v>
      </c>
      <c r="G166" s="4">
        <v>4.1760000000000002</v>
      </c>
      <c r="H166" s="3">
        <v>0.99851000000000001</v>
      </c>
      <c r="I166" s="3">
        <v>0.99682999999999999</v>
      </c>
      <c r="J166" s="3">
        <v>0.99360999999999999</v>
      </c>
      <c r="K166" s="3">
        <v>0.98777999999999999</v>
      </c>
      <c r="L166" s="3">
        <v>0.97777999999999998</v>
      </c>
      <c r="M166" s="3">
        <v>0.96164000000000005</v>
      </c>
      <c r="N166" s="3">
        <v>0.93698999999999999</v>
      </c>
      <c r="O166" s="3">
        <v>0.90146999999999999</v>
      </c>
      <c r="P166" s="3">
        <v>0.85314000000000001</v>
      </c>
      <c r="Q166" s="3">
        <v>0.79103000000000001</v>
      </c>
      <c r="R166" s="3">
        <v>0.71565999999999996</v>
      </c>
      <c r="S166" s="3">
        <v>0.63307000000000002</v>
      </c>
      <c r="T166" s="3">
        <v>0.53983000000000003</v>
      </c>
      <c r="U166" s="3">
        <v>0.44433</v>
      </c>
      <c r="V166" s="3">
        <v>0.35197000000000001</v>
      </c>
      <c r="W166" s="3">
        <v>0.26762999999999998</v>
      </c>
      <c r="X166" s="3">
        <v>0.19489000000000001</v>
      </c>
      <c r="Y166" s="3">
        <v>0.13567000000000001</v>
      </c>
      <c r="Z166" s="3">
        <v>9.0120000000000006E-2</v>
      </c>
      <c r="AA166" s="3">
        <v>5.7049999999999997E-2</v>
      </c>
      <c r="AB166" s="3">
        <v>3.4380000000000001E-2</v>
      </c>
      <c r="AC166" s="3">
        <v>1.9699999999999999E-2</v>
      </c>
      <c r="AD166" s="3">
        <v>1.072E-2</v>
      </c>
      <c r="AE166" s="3">
        <v>5.5399999999999998E-3</v>
      </c>
      <c r="AF166" s="3">
        <v>2.7200000000000002E-3</v>
      </c>
      <c r="AG166" s="3">
        <v>1.2600000000000001E-3</v>
      </c>
      <c r="AH166" s="3">
        <v>5.5999999999999995E-4</v>
      </c>
      <c r="AI166" s="3">
        <v>2.3000000000000001E-4</v>
      </c>
      <c r="AJ166" s="3">
        <v>9.0000000000000006E-5</v>
      </c>
      <c r="AK166" s="3">
        <v>3.0000000000000001E-5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5">
        <f>P_A_R[[#This Row],[10+]]-P_A_R[[#This Row],[11+]]</f>
        <v>1.6800000000000148E-3</v>
      </c>
      <c r="BG166" s="5">
        <f>P_A_R[[#This Row],[11+]]-P_A_R[[#This Row],[12+]]</f>
        <v>3.2200000000000006E-3</v>
      </c>
      <c r="BH166" s="5">
        <f>P_A_R[[#This Row],[12+]]-P_A_R[[#This Row],[13+]]</f>
        <v>5.8300000000000018E-3</v>
      </c>
      <c r="BI166" s="5">
        <f>P_A_R[[#This Row],[13+]]-P_A_R[[#This Row],[14+]]</f>
        <v>1.0000000000000009E-2</v>
      </c>
      <c r="BJ166" s="5">
        <f>P_A_R[[#This Row],[14+]]-P_A_R[[#This Row],[15+]]</f>
        <v>1.6139999999999932E-2</v>
      </c>
      <c r="BK166" s="5">
        <f>P_A_R[[#This Row],[15+]]-P_A_R[[#This Row],[16+]]</f>
        <v>2.4650000000000061E-2</v>
      </c>
      <c r="BL166" s="5">
        <f>P_A_R[[#This Row],[16+]]-P_A_R[[#This Row],[17+]]</f>
        <v>3.5519999999999996E-2</v>
      </c>
      <c r="BM166" s="5">
        <f>P_A_R[[#This Row],[17+]]-P_A_R[[#This Row],[18+]]</f>
        <v>4.8329999999999984E-2</v>
      </c>
      <c r="BN166" s="5">
        <f>P_A_R[[#This Row],[18+]]-P_A_R[[#This Row],[19+]]</f>
        <v>6.2109999999999999E-2</v>
      </c>
      <c r="BO166" s="5">
        <f>P_A_R[[#This Row],[19+]]-P_A_R[[#This Row],[20+]]</f>
        <v>7.5370000000000048E-2</v>
      </c>
      <c r="BP166" s="5">
        <f>P_A_R[[#This Row],[20+]]-P_A_R[[#This Row],[21+]]</f>
        <v>8.2589999999999941E-2</v>
      </c>
      <c r="BQ166" s="5">
        <f>P_A_R[[#This Row],[21+]]-P_A_R[[#This Row],[22+]]</f>
        <v>9.323999999999999E-2</v>
      </c>
      <c r="BR166" s="5">
        <f>P_A_R[[#This Row],[22+]]-P_A_R[[#This Row],[23+]]</f>
        <v>9.5500000000000029E-2</v>
      </c>
      <c r="BS166" s="5">
        <f>P_A_R[[#This Row],[23+]]-P_A_R[[#This Row],[24+]]</f>
        <v>9.2359999999999998E-2</v>
      </c>
      <c r="BT166" s="5">
        <f>P_A_R[[#This Row],[24+]]-P_A_R[[#This Row],[25+]]</f>
        <v>8.4340000000000026E-2</v>
      </c>
      <c r="BU166" s="5">
        <f>P_A_R[[#This Row],[25+]]-P_A_R[[#This Row],[26+]]</f>
        <v>7.2739999999999971E-2</v>
      </c>
      <c r="BV166" s="5">
        <f>P_A_R[[#This Row],[26+]]-P_A_R[[#This Row],[27+]]</f>
        <v>5.9219999999999995E-2</v>
      </c>
      <c r="BW166" s="5">
        <f>P_A_R[[#This Row],[27+]]-P_A_R[[#This Row],[28+]]</f>
        <v>4.5550000000000007E-2</v>
      </c>
      <c r="BX166" s="5">
        <f>P_A_R[[#This Row],[28+]]-P_A_R[[#This Row],[29+]]</f>
        <v>3.3070000000000009E-2</v>
      </c>
      <c r="BY166" s="5">
        <f>P_A_R[[#This Row],[29+]]-P_A_R[[#This Row],[30+]]</f>
        <v>2.2669999999999996E-2</v>
      </c>
      <c r="BZ166" s="5">
        <f>P_A_R[[#This Row],[30+]]-P_A_R[[#This Row],[31+]]</f>
        <v>1.4680000000000002E-2</v>
      </c>
      <c r="CA166" s="5">
        <f>P_A_R[[#This Row],[31+]]-P_A_R[[#This Row],[32+]]</f>
        <v>8.9799999999999984E-3</v>
      </c>
      <c r="CB166" s="5">
        <f>P_A_R[[#This Row],[32+]]-P_A_R[[#This Row],[33+]]</f>
        <v>5.1800000000000006E-3</v>
      </c>
      <c r="CC166" s="5">
        <f>P_A_R[[#This Row],[33+]]-P_A_R[[#This Row],[34+]]</f>
        <v>2.8199999999999996E-3</v>
      </c>
      <c r="CD166" s="5">
        <f>P_A_R[[#This Row],[34+]]-P_A_R[[#This Row],[35+]]</f>
        <v>1.4600000000000001E-3</v>
      </c>
      <c r="CE166" s="5">
        <f>P_A_R[[#This Row],[35+]]-P_A_R[[#This Row],[36+]]</f>
        <v>7.000000000000001E-4</v>
      </c>
      <c r="CF166" s="5">
        <f>P_A_R[[#This Row],[36+]]-P_A_R[[#This Row],[37+]]</f>
        <v>3.2999999999999994E-4</v>
      </c>
      <c r="CG166" s="5">
        <f>P_A_R[[#This Row],[37+]]-P_A_R[[#This Row],[38+]]</f>
        <v>1.3999999999999999E-4</v>
      </c>
      <c r="CH166" s="5">
        <f>P_A_R[[#This Row],[38+]]-P_A_R[[#This Row],[39+]]</f>
        <v>6.0000000000000008E-5</v>
      </c>
      <c r="CI166" s="5">
        <f>P_A_R[[#This Row],[39+]]-P_A_R[[#This Row],[40+]]</f>
        <v>3.0000000000000001E-5</v>
      </c>
      <c r="CJ166" s="5">
        <f>P_A_R[[#This Row],[40+]]-P_A_R[[#This Row],[41+]]</f>
        <v>0</v>
      </c>
      <c r="CK166" s="5">
        <f>P_A_R[[#This Row],[41+]]-P_A_R[[#This Row],[42+]]</f>
        <v>0</v>
      </c>
      <c r="CL166" s="5">
        <f>P_A_R[[#This Row],[42+]]-P_A_R[[#This Row],[43+]]</f>
        <v>0</v>
      </c>
      <c r="CM166" s="5">
        <f>P_A_R[[#This Row],[43+]]-P_A_R[[#This Row],[44+]]</f>
        <v>0</v>
      </c>
      <c r="CN166" s="5">
        <f>P_A_R[[#This Row],[44+]]-P_A_R[[#This Row],[45+]]</f>
        <v>0</v>
      </c>
      <c r="CO166" s="5">
        <f>P_A_R[[#This Row],[45+]]-P_A_R[[#This Row],[46+]]</f>
        <v>0</v>
      </c>
      <c r="CP166" s="5">
        <f>P_A_R[[#This Row],[46+]]-P_A_R[[#This Row],[47+]]</f>
        <v>0</v>
      </c>
      <c r="CQ166" s="5">
        <f>P_A_R[[#This Row],[47+]]-P_A_R[[#This Row],[48+]]</f>
        <v>0</v>
      </c>
      <c r="CR166" s="5">
        <f>P_A_R[[#This Row],[48+]]-P_A_R[[#This Row],[49+]]</f>
        <v>0</v>
      </c>
      <c r="CS166" s="5">
        <f>P_A_R[[#This Row],[49+]]-P_A_R[[#This Row],[50+]]</f>
        <v>0</v>
      </c>
      <c r="CT166" s="5">
        <f>P_A_R[[#This Row],[50+]]-P_A_R[[#This Row],[51+]]</f>
        <v>0</v>
      </c>
      <c r="CU166" s="5">
        <f>P_A_R[[#This Row],[51+]]-P_A_R[[#This Row],[52+]]</f>
        <v>0</v>
      </c>
      <c r="CV166" s="5">
        <f>P_A_R[[#This Row],[52+]]-P_A_R[[#This Row],[53+]]</f>
        <v>0</v>
      </c>
      <c r="CW166" s="5">
        <f>P_A_R[[#This Row],[53+]]-P_A_R[[#This Row],[54+]]</f>
        <v>0</v>
      </c>
      <c r="CX166" s="5">
        <f>P_A_R[[#This Row],[54+]]-P_A_R[[#This Row],[55+]]</f>
        <v>0</v>
      </c>
      <c r="CY166" s="5">
        <f>P_A_R[[#This Row],[55+]]-P_A_R[[#This Row],[56+]]</f>
        <v>0</v>
      </c>
      <c r="CZ166" s="5">
        <f>P_A_R[[#This Row],[56+]]-P_A_R[[#This Row],[57+]]</f>
        <v>0</v>
      </c>
      <c r="DA166" s="5">
        <f>P_A_R[[#This Row],[57+]]-P_A_R[[#This Row],[58+]]</f>
        <v>0</v>
      </c>
      <c r="DB166" s="5">
        <f>P_A_R[[#This Row],[58+]]-P_A_R[[#This Row],[59+]]</f>
        <v>0</v>
      </c>
    </row>
    <row r="167" spans="1:106" x14ac:dyDescent="0.25">
      <c r="A167" s="10">
        <v>22400725</v>
      </c>
      <c r="B167" s="13" t="s">
        <v>98</v>
      </c>
      <c r="C167" s="13" t="s">
        <v>99</v>
      </c>
      <c r="D167" s="11">
        <v>0.875</v>
      </c>
      <c r="E167" s="9" t="str">
        <f>HYPERLINK("https://www.nba.com/stats/player/203903/boxscores-traditional", "Jordan Clarkson")</f>
        <v>Jordan Clarkson</v>
      </c>
      <c r="F167">
        <v>23.4</v>
      </c>
      <c r="G167" s="4">
        <v>4.673</v>
      </c>
      <c r="H167" s="3">
        <v>0.99795</v>
      </c>
      <c r="I167" s="3">
        <v>0.99597999999999998</v>
      </c>
      <c r="J167" s="3">
        <v>0.99265999999999999</v>
      </c>
      <c r="K167" s="3">
        <v>0.98712999999999995</v>
      </c>
      <c r="L167" s="3">
        <v>0.97777999999999998</v>
      </c>
      <c r="M167" s="3">
        <v>0.96406999999999998</v>
      </c>
      <c r="N167" s="3">
        <v>0.94294999999999995</v>
      </c>
      <c r="O167" s="3">
        <v>0.91466000000000003</v>
      </c>
      <c r="P167" s="3">
        <v>0.87697999999999998</v>
      </c>
      <c r="Q167" s="3">
        <v>0.82638999999999996</v>
      </c>
      <c r="R167" s="3">
        <v>0.76729999999999998</v>
      </c>
      <c r="S167" s="3">
        <v>0.69496999999999998</v>
      </c>
      <c r="T167" s="3">
        <v>0.61790999999999996</v>
      </c>
      <c r="U167" s="3">
        <v>0.53586</v>
      </c>
      <c r="V167" s="3">
        <v>0.44828000000000001</v>
      </c>
      <c r="W167" s="3">
        <v>0.36692999999999998</v>
      </c>
      <c r="X167" s="3">
        <v>0.28774</v>
      </c>
      <c r="Y167" s="3">
        <v>0.22065000000000001</v>
      </c>
      <c r="Z167" s="3">
        <v>0.16353999999999999</v>
      </c>
      <c r="AA167" s="3">
        <v>0.11507000000000001</v>
      </c>
      <c r="AB167" s="3">
        <v>7.9269999999999993E-2</v>
      </c>
      <c r="AC167" s="3">
        <v>5.1549999999999999E-2</v>
      </c>
      <c r="AD167" s="3">
        <v>3.288E-2</v>
      </c>
      <c r="AE167" s="3">
        <v>2.018E-2</v>
      </c>
      <c r="AF167" s="3">
        <v>1.1599999999999999E-2</v>
      </c>
      <c r="AG167" s="3">
        <v>6.5700000000000003E-3</v>
      </c>
      <c r="AH167" s="3">
        <v>3.47E-3</v>
      </c>
      <c r="AI167" s="3">
        <v>1.81E-3</v>
      </c>
      <c r="AJ167" s="3">
        <v>8.9999999999999998E-4</v>
      </c>
      <c r="AK167" s="3">
        <v>4.2000000000000002E-4</v>
      </c>
      <c r="AL167" s="3">
        <v>1.9000000000000001E-4</v>
      </c>
      <c r="AM167" s="3">
        <v>8.0000000000000007E-5</v>
      </c>
      <c r="AN167" s="3">
        <v>3.0000000000000001E-5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5">
        <f>P_A_R[[#This Row],[10+]]-P_A_R[[#This Row],[11+]]</f>
        <v>1.9700000000000273E-3</v>
      </c>
      <c r="BG167" s="5">
        <f>P_A_R[[#This Row],[11+]]-P_A_R[[#This Row],[12+]]</f>
        <v>3.3199999999999896E-3</v>
      </c>
      <c r="BH167" s="5">
        <f>P_A_R[[#This Row],[12+]]-P_A_R[[#This Row],[13+]]</f>
        <v>5.5300000000000349E-3</v>
      </c>
      <c r="BI167" s="5">
        <f>P_A_R[[#This Row],[13+]]-P_A_R[[#This Row],[14+]]</f>
        <v>9.3499999999999694E-3</v>
      </c>
      <c r="BJ167" s="5">
        <f>P_A_R[[#This Row],[14+]]-P_A_R[[#This Row],[15+]]</f>
        <v>1.371E-2</v>
      </c>
      <c r="BK167" s="5">
        <f>P_A_R[[#This Row],[15+]]-P_A_R[[#This Row],[16+]]</f>
        <v>2.1120000000000028E-2</v>
      </c>
      <c r="BL167" s="5">
        <f>P_A_R[[#This Row],[16+]]-P_A_R[[#This Row],[17+]]</f>
        <v>2.8289999999999926E-2</v>
      </c>
      <c r="BM167" s="5">
        <f>P_A_R[[#This Row],[17+]]-P_A_R[[#This Row],[18+]]</f>
        <v>3.7680000000000047E-2</v>
      </c>
      <c r="BN167" s="5">
        <f>P_A_R[[#This Row],[18+]]-P_A_R[[#This Row],[19+]]</f>
        <v>5.0590000000000024E-2</v>
      </c>
      <c r="BO167" s="5">
        <f>P_A_R[[#This Row],[19+]]-P_A_R[[#This Row],[20+]]</f>
        <v>5.9089999999999976E-2</v>
      </c>
      <c r="BP167" s="5">
        <f>P_A_R[[#This Row],[20+]]-P_A_R[[#This Row],[21+]]</f>
        <v>7.2330000000000005E-2</v>
      </c>
      <c r="BQ167" s="5">
        <f>P_A_R[[#This Row],[21+]]-P_A_R[[#This Row],[22+]]</f>
        <v>7.7060000000000017E-2</v>
      </c>
      <c r="BR167" s="5">
        <f>P_A_R[[#This Row],[22+]]-P_A_R[[#This Row],[23+]]</f>
        <v>8.2049999999999956E-2</v>
      </c>
      <c r="BS167" s="5">
        <f>P_A_R[[#This Row],[23+]]-P_A_R[[#This Row],[24+]]</f>
        <v>8.7579999999999991E-2</v>
      </c>
      <c r="BT167" s="5">
        <f>P_A_R[[#This Row],[24+]]-P_A_R[[#This Row],[25+]]</f>
        <v>8.1350000000000033E-2</v>
      </c>
      <c r="BU167" s="5">
        <f>P_A_R[[#This Row],[25+]]-P_A_R[[#This Row],[26+]]</f>
        <v>7.9189999999999983E-2</v>
      </c>
      <c r="BV167" s="5">
        <f>P_A_R[[#This Row],[26+]]-P_A_R[[#This Row],[27+]]</f>
        <v>6.7089999999999983E-2</v>
      </c>
      <c r="BW167" s="5">
        <f>P_A_R[[#This Row],[27+]]-P_A_R[[#This Row],[28+]]</f>
        <v>5.7110000000000022E-2</v>
      </c>
      <c r="BX167" s="5">
        <f>P_A_R[[#This Row],[28+]]-P_A_R[[#This Row],[29+]]</f>
        <v>4.8469999999999985E-2</v>
      </c>
      <c r="BY167" s="5">
        <f>P_A_R[[#This Row],[29+]]-P_A_R[[#This Row],[30+]]</f>
        <v>3.5800000000000012E-2</v>
      </c>
      <c r="BZ167" s="5">
        <f>P_A_R[[#This Row],[30+]]-P_A_R[[#This Row],[31+]]</f>
        <v>2.7719999999999995E-2</v>
      </c>
      <c r="CA167" s="5">
        <f>P_A_R[[#This Row],[31+]]-P_A_R[[#This Row],[32+]]</f>
        <v>1.8669999999999999E-2</v>
      </c>
      <c r="CB167" s="5">
        <f>P_A_R[[#This Row],[32+]]-P_A_R[[#This Row],[33+]]</f>
        <v>1.2699999999999999E-2</v>
      </c>
      <c r="CC167" s="5">
        <f>P_A_R[[#This Row],[33+]]-P_A_R[[#This Row],[34+]]</f>
        <v>8.5800000000000008E-3</v>
      </c>
      <c r="CD167" s="5">
        <f>P_A_R[[#This Row],[34+]]-P_A_R[[#This Row],[35+]]</f>
        <v>5.0299999999999989E-3</v>
      </c>
      <c r="CE167" s="5">
        <f>P_A_R[[#This Row],[35+]]-P_A_R[[#This Row],[36+]]</f>
        <v>3.1000000000000003E-3</v>
      </c>
      <c r="CF167" s="5">
        <f>P_A_R[[#This Row],[36+]]-P_A_R[[#This Row],[37+]]</f>
        <v>1.66E-3</v>
      </c>
      <c r="CG167" s="5">
        <f>P_A_R[[#This Row],[37+]]-P_A_R[[#This Row],[38+]]</f>
        <v>9.1E-4</v>
      </c>
      <c r="CH167" s="5">
        <f>P_A_R[[#This Row],[38+]]-P_A_R[[#This Row],[39+]]</f>
        <v>4.7999999999999996E-4</v>
      </c>
      <c r="CI167" s="5">
        <f>P_A_R[[#This Row],[39+]]-P_A_R[[#This Row],[40+]]</f>
        <v>2.3000000000000001E-4</v>
      </c>
      <c r="CJ167" s="5">
        <f>P_A_R[[#This Row],[40+]]-P_A_R[[#This Row],[41+]]</f>
        <v>1.1E-4</v>
      </c>
      <c r="CK167" s="5">
        <f>P_A_R[[#This Row],[41+]]-P_A_R[[#This Row],[42+]]</f>
        <v>5.0000000000000009E-5</v>
      </c>
      <c r="CL167" s="5">
        <f>P_A_R[[#This Row],[42+]]-P_A_R[[#This Row],[43+]]</f>
        <v>3.0000000000000001E-5</v>
      </c>
      <c r="CM167" s="5">
        <f>P_A_R[[#This Row],[43+]]-P_A_R[[#This Row],[44+]]</f>
        <v>0</v>
      </c>
      <c r="CN167" s="5">
        <f>P_A_R[[#This Row],[44+]]-P_A_R[[#This Row],[45+]]</f>
        <v>0</v>
      </c>
      <c r="CO167" s="5">
        <f>P_A_R[[#This Row],[45+]]-P_A_R[[#This Row],[46+]]</f>
        <v>0</v>
      </c>
      <c r="CP167" s="5">
        <f>P_A_R[[#This Row],[46+]]-P_A_R[[#This Row],[47+]]</f>
        <v>0</v>
      </c>
      <c r="CQ167" s="5">
        <f>P_A_R[[#This Row],[47+]]-P_A_R[[#This Row],[48+]]</f>
        <v>0</v>
      </c>
      <c r="CR167" s="5">
        <f>P_A_R[[#This Row],[48+]]-P_A_R[[#This Row],[49+]]</f>
        <v>0</v>
      </c>
      <c r="CS167" s="5">
        <f>P_A_R[[#This Row],[49+]]-P_A_R[[#This Row],[50+]]</f>
        <v>0</v>
      </c>
      <c r="CT167" s="5">
        <f>P_A_R[[#This Row],[50+]]-P_A_R[[#This Row],[51+]]</f>
        <v>0</v>
      </c>
      <c r="CU167" s="5">
        <f>P_A_R[[#This Row],[51+]]-P_A_R[[#This Row],[52+]]</f>
        <v>0</v>
      </c>
      <c r="CV167" s="5">
        <f>P_A_R[[#This Row],[52+]]-P_A_R[[#This Row],[53+]]</f>
        <v>0</v>
      </c>
      <c r="CW167" s="5">
        <f>P_A_R[[#This Row],[53+]]-P_A_R[[#This Row],[54+]]</f>
        <v>0</v>
      </c>
      <c r="CX167" s="5">
        <f>P_A_R[[#This Row],[54+]]-P_A_R[[#This Row],[55+]]</f>
        <v>0</v>
      </c>
      <c r="CY167" s="5">
        <f>P_A_R[[#This Row],[55+]]-P_A_R[[#This Row],[56+]]</f>
        <v>0</v>
      </c>
      <c r="CZ167" s="5">
        <f>P_A_R[[#This Row],[56+]]-P_A_R[[#This Row],[57+]]</f>
        <v>0</v>
      </c>
      <c r="DA167" s="5">
        <f>P_A_R[[#This Row],[57+]]-P_A_R[[#This Row],[58+]]</f>
        <v>0</v>
      </c>
      <c r="DB167" s="5">
        <f>P_A_R[[#This Row],[58+]]-P_A_R[[#This Row],[59+]]</f>
        <v>0</v>
      </c>
    </row>
    <row r="168" spans="1:106" x14ac:dyDescent="0.25">
      <c r="A168" s="10">
        <v>22400725</v>
      </c>
      <c r="B168" s="13" t="s">
        <v>98</v>
      </c>
      <c r="C168" s="13" t="s">
        <v>99</v>
      </c>
      <c r="D168" s="11">
        <v>0.875</v>
      </c>
      <c r="E168" s="9" t="str">
        <f>HYPERLINK("https://www.nba.com/stats/player/1630548/boxscores-traditional", "Johnny Juzang")</f>
        <v>Johnny Juzang</v>
      </c>
      <c r="F168">
        <v>15.2</v>
      </c>
      <c r="G168" s="4">
        <v>2.9929999999999999</v>
      </c>
      <c r="H168" s="3">
        <v>0.95906999999999998</v>
      </c>
      <c r="I168" s="3">
        <v>0.91923999999999995</v>
      </c>
      <c r="J168" s="3">
        <v>0.85768999999999995</v>
      </c>
      <c r="K168" s="3">
        <v>0.77034999999999998</v>
      </c>
      <c r="L168" s="3">
        <v>0.65542</v>
      </c>
      <c r="M168" s="3">
        <v>0.52790000000000004</v>
      </c>
      <c r="N168" s="3">
        <v>0.39357999999999999</v>
      </c>
      <c r="O168" s="3">
        <v>0.27424999999999999</v>
      </c>
      <c r="P168" s="3">
        <v>0.17360999999999999</v>
      </c>
      <c r="Q168" s="3">
        <v>0.10204000000000001</v>
      </c>
      <c r="R168" s="3">
        <v>5.4800000000000001E-2</v>
      </c>
      <c r="S168" s="3">
        <v>2.6190000000000001E-2</v>
      </c>
      <c r="T168" s="3">
        <v>1.1599999999999999E-2</v>
      </c>
      <c r="U168" s="3">
        <v>4.5300000000000002E-3</v>
      </c>
      <c r="V168" s="3">
        <v>1.64E-3</v>
      </c>
      <c r="W168" s="3">
        <v>5.4000000000000001E-4</v>
      </c>
      <c r="X168" s="3">
        <v>1.4999999999999999E-4</v>
      </c>
      <c r="Y168" s="3">
        <v>4.0000000000000003E-5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5">
        <f>P_A_R[[#This Row],[10+]]-P_A_R[[#This Row],[11+]]</f>
        <v>3.9830000000000032E-2</v>
      </c>
      <c r="BG168" s="5">
        <f>P_A_R[[#This Row],[11+]]-P_A_R[[#This Row],[12+]]</f>
        <v>6.1549999999999994E-2</v>
      </c>
      <c r="BH168" s="5">
        <f>P_A_R[[#This Row],[12+]]-P_A_R[[#This Row],[13+]]</f>
        <v>8.7339999999999973E-2</v>
      </c>
      <c r="BI168" s="5">
        <f>P_A_R[[#This Row],[13+]]-P_A_R[[#This Row],[14+]]</f>
        <v>0.11492999999999998</v>
      </c>
      <c r="BJ168" s="5">
        <f>P_A_R[[#This Row],[14+]]-P_A_R[[#This Row],[15+]]</f>
        <v>0.12751999999999997</v>
      </c>
      <c r="BK168" s="5">
        <f>P_A_R[[#This Row],[15+]]-P_A_R[[#This Row],[16+]]</f>
        <v>0.13432000000000005</v>
      </c>
      <c r="BL168" s="5">
        <f>P_A_R[[#This Row],[16+]]-P_A_R[[#This Row],[17+]]</f>
        <v>0.11932999999999999</v>
      </c>
      <c r="BM168" s="5">
        <f>P_A_R[[#This Row],[17+]]-P_A_R[[#This Row],[18+]]</f>
        <v>0.10064000000000001</v>
      </c>
      <c r="BN168" s="5">
        <f>P_A_R[[#This Row],[18+]]-P_A_R[[#This Row],[19+]]</f>
        <v>7.1569999999999981E-2</v>
      </c>
      <c r="BO168" s="5">
        <f>P_A_R[[#This Row],[19+]]-P_A_R[[#This Row],[20+]]</f>
        <v>4.7240000000000004E-2</v>
      </c>
      <c r="BP168" s="5">
        <f>P_A_R[[#This Row],[20+]]-P_A_R[[#This Row],[21+]]</f>
        <v>2.861E-2</v>
      </c>
      <c r="BQ168" s="5">
        <f>P_A_R[[#This Row],[21+]]-P_A_R[[#This Row],[22+]]</f>
        <v>1.4590000000000002E-2</v>
      </c>
      <c r="BR168" s="5">
        <f>P_A_R[[#This Row],[22+]]-P_A_R[[#This Row],[23+]]</f>
        <v>7.069999999999999E-3</v>
      </c>
      <c r="BS168" s="5">
        <f>P_A_R[[#This Row],[23+]]-P_A_R[[#This Row],[24+]]</f>
        <v>2.8900000000000002E-3</v>
      </c>
      <c r="BT168" s="5">
        <f>P_A_R[[#This Row],[24+]]-P_A_R[[#This Row],[25+]]</f>
        <v>1.0999999999999998E-3</v>
      </c>
      <c r="BU168" s="5">
        <f>P_A_R[[#This Row],[25+]]-P_A_R[[#This Row],[26+]]</f>
        <v>3.9000000000000005E-4</v>
      </c>
      <c r="BV168" s="5">
        <f>P_A_R[[#This Row],[26+]]-P_A_R[[#This Row],[27+]]</f>
        <v>1.0999999999999999E-4</v>
      </c>
      <c r="BW168" s="5">
        <f>P_A_R[[#This Row],[27+]]-P_A_R[[#This Row],[28+]]</f>
        <v>4.0000000000000003E-5</v>
      </c>
      <c r="BX168" s="5">
        <f>P_A_R[[#This Row],[28+]]-P_A_R[[#This Row],[29+]]</f>
        <v>0</v>
      </c>
      <c r="BY168" s="5">
        <f>P_A_R[[#This Row],[29+]]-P_A_R[[#This Row],[30+]]</f>
        <v>0</v>
      </c>
      <c r="BZ168" s="5">
        <f>P_A_R[[#This Row],[30+]]-P_A_R[[#This Row],[31+]]</f>
        <v>0</v>
      </c>
      <c r="CA168" s="5">
        <f>P_A_R[[#This Row],[31+]]-P_A_R[[#This Row],[32+]]</f>
        <v>0</v>
      </c>
      <c r="CB168" s="5">
        <f>P_A_R[[#This Row],[32+]]-P_A_R[[#This Row],[33+]]</f>
        <v>0</v>
      </c>
      <c r="CC168" s="5">
        <f>P_A_R[[#This Row],[33+]]-P_A_R[[#This Row],[34+]]</f>
        <v>0</v>
      </c>
      <c r="CD168" s="5">
        <f>P_A_R[[#This Row],[34+]]-P_A_R[[#This Row],[35+]]</f>
        <v>0</v>
      </c>
      <c r="CE168" s="5">
        <f>P_A_R[[#This Row],[35+]]-P_A_R[[#This Row],[36+]]</f>
        <v>0</v>
      </c>
      <c r="CF168" s="5">
        <f>P_A_R[[#This Row],[36+]]-P_A_R[[#This Row],[37+]]</f>
        <v>0</v>
      </c>
      <c r="CG168" s="5">
        <f>P_A_R[[#This Row],[37+]]-P_A_R[[#This Row],[38+]]</f>
        <v>0</v>
      </c>
      <c r="CH168" s="5">
        <f>P_A_R[[#This Row],[38+]]-P_A_R[[#This Row],[39+]]</f>
        <v>0</v>
      </c>
      <c r="CI168" s="5">
        <f>P_A_R[[#This Row],[39+]]-P_A_R[[#This Row],[40+]]</f>
        <v>0</v>
      </c>
      <c r="CJ168" s="5">
        <f>P_A_R[[#This Row],[40+]]-P_A_R[[#This Row],[41+]]</f>
        <v>0</v>
      </c>
      <c r="CK168" s="5">
        <f>P_A_R[[#This Row],[41+]]-P_A_R[[#This Row],[42+]]</f>
        <v>0</v>
      </c>
      <c r="CL168" s="5">
        <f>P_A_R[[#This Row],[42+]]-P_A_R[[#This Row],[43+]]</f>
        <v>0</v>
      </c>
      <c r="CM168" s="5">
        <f>P_A_R[[#This Row],[43+]]-P_A_R[[#This Row],[44+]]</f>
        <v>0</v>
      </c>
      <c r="CN168" s="5">
        <f>P_A_R[[#This Row],[44+]]-P_A_R[[#This Row],[45+]]</f>
        <v>0</v>
      </c>
      <c r="CO168" s="5">
        <f>P_A_R[[#This Row],[45+]]-P_A_R[[#This Row],[46+]]</f>
        <v>0</v>
      </c>
      <c r="CP168" s="5">
        <f>P_A_R[[#This Row],[46+]]-P_A_R[[#This Row],[47+]]</f>
        <v>0</v>
      </c>
      <c r="CQ168" s="5">
        <f>P_A_R[[#This Row],[47+]]-P_A_R[[#This Row],[48+]]</f>
        <v>0</v>
      </c>
      <c r="CR168" s="5">
        <f>P_A_R[[#This Row],[48+]]-P_A_R[[#This Row],[49+]]</f>
        <v>0</v>
      </c>
      <c r="CS168" s="5">
        <f>P_A_R[[#This Row],[49+]]-P_A_R[[#This Row],[50+]]</f>
        <v>0</v>
      </c>
      <c r="CT168" s="5">
        <f>P_A_R[[#This Row],[50+]]-P_A_R[[#This Row],[51+]]</f>
        <v>0</v>
      </c>
      <c r="CU168" s="5">
        <f>P_A_R[[#This Row],[51+]]-P_A_R[[#This Row],[52+]]</f>
        <v>0</v>
      </c>
      <c r="CV168" s="5">
        <f>P_A_R[[#This Row],[52+]]-P_A_R[[#This Row],[53+]]</f>
        <v>0</v>
      </c>
      <c r="CW168" s="5">
        <f>P_A_R[[#This Row],[53+]]-P_A_R[[#This Row],[54+]]</f>
        <v>0</v>
      </c>
      <c r="CX168" s="5">
        <f>P_A_R[[#This Row],[54+]]-P_A_R[[#This Row],[55+]]</f>
        <v>0</v>
      </c>
      <c r="CY168" s="5">
        <f>P_A_R[[#This Row],[55+]]-P_A_R[[#This Row],[56+]]</f>
        <v>0</v>
      </c>
      <c r="CZ168" s="5">
        <f>P_A_R[[#This Row],[56+]]-P_A_R[[#This Row],[57+]]</f>
        <v>0</v>
      </c>
      <c r="DA168" s="5">
        <f>P_A_R[[#This Row],[57+]]-P_A_R[[#This Row],[58+]]</f>
        <v>0</v>
      </c>
      <c r="DB168" s="5">
        <f>P_A_R[[#This Row],[58+]]-P_A_R[[#This Row],[59+]]</f>
        <v>0</v>
      </c>
    </row>
    <row r="169" spans="1:106" x14ac:dyDescent="0.25">
      <c r="A169" s="10">
        <v>22400725</v>
      </c>
      <c r="B169" s="13" t="s">
        <v>98</v>
      </c>
      <c r="C169" s="13" t="s">
        <v>99</v>
      </c>
      <c r="D169" s="11">
        <v>0.875</v>
      </c>
      <c r="E169" s="9" t="str">
        <f>HYPERLINK("https://www.nba.com/stats/player/1631117/boxscores-traditional", "Walker Kessler")</f>
        <v>Walker Kessler</v>
      </c>
      <c r="F169">
        <v>22.6</v>
      </c>
      <c r="G169" s="4">
        <v>7.3920000000000003</v>
      </c>
      <c r="H169" s="3">
        <v>0.95543</v>
      </c>
      <c r="I169" s="3">
        <v>0.94179000000000002</v>
      </c>
      <c r="J169" s="3">
        <v>0.92364000000000002</v>
      </c>
      <c r="K169" s="3">
        <v>0.9032</v>
      </c>
      <c r="L169" s="3">
        <v>0.87697999999999998</v>
      </c>
      <c r="M169" s="3">
        <v>0.84848999999999997</v>
      </c>
      <c r="N169" s="3">
        <v>0.81327000000000005</v>
      </c>
      <c r="O169" s="3">
        <v>0.77637</v>
      </c>
      <c r="P169" s="3">
        <v>0.73236999999999997</v>
      </c>
      <c r="Q169" s="3">
        <v>0.68793000000000004</v>
      </c>
      <c r="R169" s="3">
        <v>0.63683000000000001</v>
      </c>
      <c r="S169" s="3">
        <v>0.58706000000000003</v>
      </c>
      <c r="T169" s="3">
        <v>0.53188000000000002</v>
      </c>
      <c r="U169" s="3">
        <v>0.48005999999999999</v>
      </c>
      <c r="V169" s="3">
        <v>0.42465000000000003</v>
      </c>
      <c r="W169" s="3">
        <v>0.37447999999999998</v>
      </c>
      <c r="X169" s="3">
        <v>0.32275999999999999</v>
      </c>
      <c r="Y169" s="3">
        <v>0.27424999999999999</v>
      </c>
      <c r="Z169" s="3">
        <v>0.23269999999999999</v>
      </c>
      <c r="AA169" s="3">
        <v>0.19214999999999999</v>
      </c>
      <c r="AB169" s="3">
        <v>0.15866</v>
      </c>
      <c r="AC169" s="3">
        <v>0.12714</v>
      </c>
      <c r="AD169" s="3">
        <v>0.10204000000000001</v>
      </c>
      <c r="AE169" s="3">
        <v>7.9269999999999993E-2</v>
      </c>
      <c r="AF169" s="3">
        <v>6.1780000000000002E-2</v>
      </c>
      <c r="AG169" s="3">
        <v>4.648E-2</v>
      </c>
      <c r="AH169" s="3">
        <v>3.5150000000000001E-2</v>
      </c>
      <c r="AI169" s="3">
        <v>2.5590000000000002E-2</v>
      </c>
      <c r="AJ169" s="3">
        <v>1.8759999999999999E-2</v>
      </c>
      <c r="AK169" s="3">
        <v>1.321E-2</v>
      </c>
      <c r="AL169" s="3">
        <v>9.3900000000000008E-3</v>
      </c>
      <c r="AM169" s="3">
        <v>6.3899999999999998E-3</v>
      </c>
      <c r="AN169" s="3">
        <v>4.4000000000000003E-3</v>
      </c>
      <c r="AO169" s="3">
        <v>2.8900000000000002E-3</v>
      </c>
      <c r="AP169" s="3">
        <v>1.8699999999999999E-3</v>
      </c>
      <c r="AQ169" s="3">
        <v>1.2199999999999999E-3</v>
      </c>
      <c r="AR169" s="3">
        <v>7.6000000000000004E-4</v>
      </c>
      <c r="AS169" s="3">
        <v>4.8000000000000001E-4</v>
      </c>
      <c r="AT169" s="3">
        <v>2.9E-4</v>
      </c>
      <c r="AU169" s="3">
        <v>1.8000000000000001E-4</v>
      </c>
      <c r="AV169" s="3">
        <v>1E-4</v>
      </c>
      <c r="AW169" s="3">
        <v>6.0000000000000002E-5</v>
      </c>
      <c r="AX169" s="3">
        <v>3.0000000000000001E-5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5">
        <f>P_A_R[[#This Row],[10+]]-P_A_R[[#This Row],[11+]]</f>
        <v>1.3639999999999985E-2</v>
      </c>
      <c r="BG169" s="5">
        <f>P_A_R[[#This Row],[11+]]-P_A_R[[#This Row],[12+]]</f>
        <v>1.8149999999999999E-2</v>
      </c>
      <c r="BH169" s="5">
        <f>P_A_R[[#This Row],[12+]]-P_A_R[[#This Row],[13+]]</f>
        <v>2.0440000000000014E-2</v>
      </c>
      <c r="BI169" s="5">
        <f>P_A_R[[#This Row],[13+]]-P_A_R[[#This Row],[14+]]</f>
        <v>2.6220000000000021E-2</v>
      </c>
      <c r="BJ169" s="5">
        <f>P_A_R[[#This Row],[14+]]-P_A_R[[#This Row],[15+]]</f>
        <v>2.8490000000000015E-2</v>
      </c>
      <c r="BK169" s="5">
        <f>P_A_R[[#This Row],[15+]]-P_A_R[[#This Row],[16+]]</f>
        <v>3.5219999999999918E-2</v>
      </c>
      <c r="BL169" s="5">
        <f>P_A_R[[#This Row],[16+]]-P_A_R[[#This Row],[17+]]</f>
        <v>3.6900000000000044E-2</v>
      </c>
      <c r="BM169" s="5">
        <f>P_A_R[[#This Row],[17+]]-P_A_R[[#This Row],[18+]]</f>
        <v>4.4000000000000039E-2</v>
      </c>
      <c r="BN169" s="5">
        <f>P_A_R[[#This Row],[18+]]-P_A_R[[#This Row],[19+]]</f>
        <v>4.4439999999999924E-2</v>
      </c>
      <c r="BO169" s="5">
        <f>P_A_R[[#This Row],[19+]]-P_A_R[[#This Row],[20+]]</f>
        <v>5.1100000000000034E-2</v>
      </c>
      <c r="BP169" s="5">
        <f>P_A_R[[#This Row],[20+]]-P_A_R[[#This Row],[21+]]</f>
        <v>4.9769999999999981E-2</v>
      </c>
      <c r="BQ169" s="5">
        <f>P_A_R[[#This Row],[21+]]-P_A_R[[#This Row],[22+]]</f>
        <v>5.5180000000000007E-2</v>
      </c>
      <c r="BR169" s="5">
        <f>P_A_R[[#This Row],[22+]]-P_A_R[[#This Row],[23+]]</f>
        <v>5.1820000000000033E-2</v>
      </c>
      <c r="BS169" s="5">
        <f>P_A_R[[#This Row],[23+]]-P_A_R[[#This Row],[24+]]</f>
        <v>5.5409999999999959E-2</v>
      </c>
      <c r="BT169" s="5">
        <f>P_A_R[[#This Row],[24+]]-P_A_R[[#This Row],[25+]]</f>
        <v>5.0170000000000048E-2</v>
      </c>
      <c r="BU169" s="5">
        <f>P_A_R[[#This Row],[25+]]-P_A_R[[#This Row],[26+]]</f>
        <v>5.1719999999999988E-2</v>
      </c>
      <c r="BV169" s="5">
        <f>P_A_R[[#This Row],[26+]]-P_A_R[[#This Row],[27+]]</f>
        <v>4.8509999999999998E-2</v>
      </c>
      <c r="BW169" s="5">
        <f>P_A_R[[#This Row],[27+]]-P_A_R[[#This Row],[28+]]</f>
        <v>4.1550000000000004E-2</v>
      </c>
      <c r="BX169" s="5">
        <f>P_A_R[[#This Row],[28+]]-P_A_R[[#This Row],[29+]]</f>
        <v>4.0550000000000003E-2</v>
      </c>
      <c r="BY169" s="5">
        <f>P_A_R[[#This Row],[29+]]-P_A_R[[#This Row],[30+]]</f>
        <v>3.3489999999999992E-2</v>
      </c>
      <c r="BZ169" s="5">
        <f>P_A_R[[#This Row],[30+]]-P_A_R[[#This Row],[31+]]</f>
        <v>3.1519999999999992E-2</v>
      </c>
      <c r="CA169" s="5">
        <f>P_A_R[[#This Row],[31+]]-P_A_R[[#This Row],[32+]]</f>
        <v>2.5099999999999997E-2</v>
      </c>
      <c r="CB169" s="5">
        <f>P_A_R[[#This Row],[32+]]-P_A_R[[#This Row],[33+]]</f>
        <v>2.2770000000000012E-2</v>
      </c>
      <c r="CC169" s="5">
        <f>P_A_R[[#This Row],[33+]]-P_A_R[[#This Row],[34+]]</f>
        <v>1.7489999999999992E-2</v>
      </c>
      <c r="CD169" s="5">
        <f>P_A_R[[#This Row],[34+]]-P_A_R[[#This Row],[35+]]</f>
        <v>1.5300000000000001E-2</v>
      </c>
      <c r="CE169" s="5">
        <f>P_A_R[[#This Row],[35+]]-P_A_R[[#This Row],[36+]]</f>
        <v>1.133E-2</v>
      </c>
      <c r="CF169" s="5">
        <f>P_A_R[[#This Row],[36+]]-P_A_R[[#This Row],[37+]]</f>
        <v>9.5599999999999991E-3</v>
      </c>
      <c r="CG169" s="5">
        <f>P_A_R[[#This Row],[37+]]-P_A_R[[#This Row],[38+]]</f>
        <v>6.8300000000000027E-3</v>
      </c>
      <c r="CH169" s="5">
        <f>P_A_R[[#This Row],[38+]]-P_A_R[[#This Row],[39+]]</f>
        <v>5.5499999999999994E-3</v>
      </c>
      <c r="CI169" s="5">
        <f>P_A_R[[#This Row],[39+]]-P_A_R[[#This Row],[40+]]</f>
        <v>3.8199999999999987E-3</v>
      </c>
      <c r="CJ169" s="5">
        <f>P_A_R[[#This Row],[40+]]-P_A_R[[#This Row],[41+]]</f>
        <v>3.0000000000000009E-3</v>
      </c>
      <c r="CK169" s="5">
        <f>P_A_R[[#This Row],[41+]]-P_A_R[[#This Row],[42+]]</f>
        <v>1.9899999999999996E-3</v>
      </c>
      <c r="CL169" s="5">
        <f>P_A_R[[#This Row],[42+]]-P_A_R[[#This Row],[43+]]</f>
        <v>1.5100000000000001E-3</v>
      </c>
      <c r="CM169" s="5">
        <f>P_A_R[[#This Row],[43+]]-P_A_R[[#This Row],[44+]]</f>
        <v>1.0200000000000003E-3</v>
      </c>
      <c r="CN169" s="5">
        <f>P_A_R[[#This Row],[44+]]-P_A_R[[#This Row],[45+]]</f>
        <v>6.4999999999999997E-4</v>
      </c>
      <c r="CO169" s="5">
        <f>P_A_R[[#This Row],[45+]]-P_A_R[[#This Row],[46+]]</f>
        <v>4.5999999999999991E-4</v>
      </c>
      <c r="CP169" s="5">
        <f>P_A_R[[#This Row],[46+]]-P_A_R[[#This Row],[47+]]</f>
        <v>2.8000000000000003E-4</v>
      </c>
      <c r="CQ169" s="5">
        <f>P_A_R[[#This Row],[47+]]-P_A_R[[#This Row],[48+]]</f>
        <v>1.9000000000000001E-4</v>
      </c>
      <c r="CR169" s="5">
        <f>P_A_R[[#This Row],[48+]]-P_A_R[[#This Row],[49+]]</f>
        <v>1.0999999999999999E-4</v>
      </c>
      <c r="CS169" s="5">
        <f>P_A_R[[#This Row],[49+]]-P_A_R[[#This Row],[50+]]</f>
        <v>8.0000000000000007E-5</v>
      </c>
      <c r="CT169" s="5">
        <f>P_A_R[[#This Row],[50+]]-P_A_R[[#This Row],[51+]]</f>
        <v>4.0000000000000003E-5</v>
      </c>
      <c r="CU169" s="5">
        <f>P_A_R[[#This Row],[51+]]-P_A_R[[#This Row],[52+]]</f>
        <v>3.0000000000000001E-5</v>
      </c>
      <c r="CV169" s="5">
        <f>P_A_R[[#This Row],[52+]]-P_A_R[[#This Row],[53+]]</f>
        <v>3.0000000000000001E-5</v>
      </c>
      <c r="CW169" s="5">
        <f>P_A_R[[#This Row],[53+]]-P_A_R[[#This Row],[54+]]</f>
        <v>0</v>
      </c>
      <c r="CX169" s="5">
        <f>P_A_R[[#This Row],[54+]]-P_A_R[[#This Row],[55+]]</f>
        <v>0</v>
      </c>
      <c r="CY169" s="5">
        <f>P_A_R[[#This Row],[55+]]-P_A_R[[#This Row],[56+]]</f>
        <v>0</v>
      </c>
      <c r="CZ169" s="5">
        <f>P_A_R[[#This Row],[56+]]-P_A_R[[#This Row],[57+]]</f>
        <v>0</v>
      </c>
      <c r="DA169" s="5">
        <f>P_A_R[[#This Row],[57+]]-P_A_R[[#This Row],[58+]]</f>
        <v>0</v>
      </c>
      <c r="DB169" s="5">
        <f>P_A_R[[#This Row],[58+]]-P_A_R[[#This Row],[59+]]</f>
        <v>0</v>
      </c>
    </row>
    <row r="170" spans="1:106" x14ac:dyDescent="0.25">
      <c r="A170" s="10">
        <v>22400725</v>
      </c>
      <c r="B170" s="13" t="s">
        <v>98</v>
      </c>
      <c r="C170" s="13" t="s">
        <v>99</v>
      </c>
      <c r="D170" s="11">
        <v>0.875</v>
      </c>
      <c r="E170" s="9" t="str">
        <f>HYPERLINK("https://www.nba.com/stats/player/1629004/boxscores-traditional", "Svi Mykhailiuk")</f>
        <v>Svi Mykhailiuk</v>
      </c>
      <c r="F170">
        <v>16.600000000000001</v>
      </c>
      <c r="G170" s="4">
        <v>6.7709999999999999</v>
      </c>
      <c r="H170" s="3">
        <v>0.83398000000000005</v>
      </c>
      <c r="I170" s="3">
        <v>0.79673000000000005</v>
      </c>
      <c r="J170" s="3">
        <v>0.75175000000000003</v>
      </c>
      <c r="K170" s="3">
        <v>0.70194000000000001</v>
      </c>
      <c r="L170" s="3">
        <v>0.64802999999999999</v>
      </c>
      <c r="M170" s="3">
        <v>0.59482999999999997</v>
      </c>
      <c r="N170" s="3">
        <v>0.53586</v>
      </c>
      <c r="O170" s="3">
        <v>0.47608</v>
      </c>
      <c r="P170" s="3">
        <v>0.41682999999999998</v>
      </c>
      <c r="Q170" s="3">
        <v>0.36316999999999999</v>
      </c>
      <c r="R170" s="3">
        <v>0.30853999999999998</v>
      </c>
      <c r="S170" s="3">
        <v>0.25785000000000002</v>
      </c>
      <c r="T170" s="3">
        <v>0.21185999999999999</v>
      </c>
      <c r="U170" s="3">
        <v>0.17105999999999999</v>
      </c>
      <c r="V170" s="3">
        <v>0.13786000000000001</v>
      </c>
      <c r="W170" s="3">
        <v>0.10749</v>
      </c>
      <c r="X170" s="3">
        <v>8.226E-2</v>
      </c>
      <c r="Y170" s="3">
        <v>6.1780000000000002E-2</v>
      </c>
      <c r="Z170" s="3">
        <v>4.648E-2</v>
      </c>
      <c r="AA170" s="3">
        <v>3.3619999999999997E-2</v>
      </c>
      <c r="AB170" s="3">
        <v>2.385E-2</v>
      </c>
      <c r="AC170" s="3">
        <v>1.6590000000000001E-2</v>
      </c>
      <c r="AD170" s="3">
        <v>1.1599999999999999E-2</v>
      </c>
      <c r="AE170" s="3">
        <v>7.7600000000000004E-3</v>
      </c>
      <c r="AF170" s="3">
        <v>5.0800000000000003E-3</v>
      </c>
      <c r="AG170" s="3">
        <v>3.2599999999999999E-3</v>
      </c>
      <c r="AH170" s="3">
        <v>2.0500000000000002E-3</v>
      </c>
      <c r="AI170" s="3">
        <v>1.31E-3</v>
      </c>
      <c r="AJ170" s="3">
        <v>7.9000000000000001E-4</v>
      </c>
      <c r="AK170" s="3">
        <v>4.6999999999999999E-4</v>
      </c>
      <c r="AL170" s="3">
        <v>2.7E-4</v>
      </c>
      <c r="AM170" s="3">
        <v>1.6000000000000001E-4</v>
      </c>
      <c r="AN170" s="3">
        <v>9.0000000000000006E-5</v>
      </c>
      <c r="AO170" s="3">
        <v>5.0000000000000002E-5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5">
        <f>P_A_R[[#This Row],[10+]]-P_A_R[[#This Row],[11+]]</f>
        <v>3.7250000000000005E-2</v>
      </c>
      <c r="BG170" s="5">
        <f>P_A_R[[#This Row],[11+]]-P_A_R[[#This Row],[12+]]</f>
        <v>4.498000000000002E-2</v>
      </c>
      <c r="BH170" s="5">
        <f>P_A_R[[#This Row],[12+]]-P_A_R[[#This Row],[13+]]</f>
        <v>4.9810000000000021E-2</v>
      </c>
      <c r="BI170" s="5">
        <f>P_A_R[[#This Row],[13+]]-P_A_R[[#This Row],[14+]]</f>
        <v>5.3910000000000013E-2</v>
      </c>
      <c r="BJ170" s="5">
        <f>P_A_R[[#This Row],[14+]]-P_A_R[[#This Row],[15+]]</f>
        <v>5.3200000000000025E-2</v>
      </c>
      <c r="BK170" s="5">
        <f>P_A_R[[#This Row],[15+]]-P_A_R[[#This Row],[16+]]</f>
        <v>5.8969999999999967E-2</v>
      </c>
      <c r="BL170" s="5">
        <f>P_A_R[[#This Row],[16+]]-P_A_R[[#This Row],[17+]]</f>
        <v>5.978E-2</v>
      </c>
      <c r="BM170" s="5">
        <f>P_A_R[[#This Row],[17+]]-P_A_R[[#This Row],[18+]]</f>
        <v>5.9250000000000025E-2</v>
      </c>
      <c r="BN170" s="5">
        <f>P_A_R[[#This Row],[18+]]-P_A_R[[#This Row],[19+]]</f>
        <v>5.3659999999999985E-2</v>
      </c>
      <c r="BO170" s="5">
        <f>P_A_R[[#This Row],[19+]]-P_A_R[[#This Row],[20+]]</f>
        <v>5.4630000000000012E-2</v>
      </c>
      <c r="BP170" s="5">
        <f>P_A_R[[#This Row],[20+]]-P_A_R[[#This Row],[21+]]</f>
        <v>5.0689999999999957E-2</v>
      </c>
      <c r="BQ170" s="5">
        <f>P_A_R[[#This Row],[21+]]-P_A_R[[#This Row],[22+]]</f>
        <v>4.5990000000000031E-2</v>
      </c>
      <c r="BR170" s="5">
        <f>P_A_R[[#This Row],[22+]]-P_A_R[[#This Row],[23+]]</f>
        <v>4.0800000000000003E-2</v>
      </c>
      <c r="BS170" s="5">
        <f>P_A_R[[#This Row],[23+]]-P_A_R[[#This Row],[24+]]</f>
        <v>3.319999999999998E-2</v>
      </c>
      <c r="BT170" s="5">
        <f>P_A_R[[#This Row],[24+]]-P_A_R[[#This Row],[25+]]</f>
        <v>3.0370000000000008E-2</v>
      </c>
      <c r="BU170" s="5">
        <f>P_A_R[[#This Row],[25+]]-P_A_R[[#This Row],[26+]]</f>
        <v>2.5230000000000002E-2</v>
      </c>
      <c r="BV170" s="5">
        <f>P_A_R[[#This Row],[26+]]-P_A_R[[#This Row],[27+]]</f>
        <v>2.0479999999999998E-2</v>
      </c>
      <c r="BW170" s="5">
        <f>P_A_R[[#This Row],[27+]]-P_A_R[[#This Row],[28+]]</f>
        <v>1.5300000000000001E-2</v>
      </c>
      <c r="BX170" s="5">
        <f>P_A_R[[#This Row],[28+]]-P_A_R[[#This Row],[29+]]</f>
        <v>1.2860000000000003E-2</v>
      </c>
      <c r="BY170" s="5">
        <f>P_A_R[[#This Row],[29+]]-P_A_R[[#This Row],[30+]]</f>
        <v>9.7699999999999974E-3</v>
      </c>
      <c r="BZ170" s="5">
        <f>P_A_R[[#This Row],[30+]]-P_A_R[[#This Row],[31+]]</f>
        <v>7.2599999999999991E-3</v>
      </c>
      <c r="CA170" s="5">
        <f>P_A_R[[#This Row],[31+]]-P_A_R[[#This Row],[32+]]</f>
        <v>4.9900000000000014E-3</v>
      </c>
      <c r="CB170" s="5">
        <f>P_A_R[[#This Row],[32+]]-P_A_R[[#This Row],[33+]]</f>
        <v>3.8399999999999988E-3</v>
      </c>
      <c r="CC170" s="5">
        <f>P_A_R[[#This Row],[33+]]-P_A_R[[#This Row],[34+]]</f>
        <v>2.6800000000000001E-3</v>
      </c>
      <c r="CD170" s="5">
        <f>P_A_R[[#This Row],[34+]]-P_A_R[[#This Row],[35+]]</f>
        <v>1.8200000000000004E-3</v>
      </c>
      <c r="CE170" s="5">
        <f>P_A_R[[#This Row],[35+]]-P_A_R[[#This Row],[36+]]</f>
        <v>1.2099999999999997E-3</v>
      </c>
      <c r="CF170" s="5">
        <f>P_A_R[[#This Row],[36+]]-P_A_R[[#This Row],[37+]]</f>
        <v>7.4000000000000021E-4</v>
      </c>
      <c r="CG170" s="5">
        <f>P_A_R[[#This Row],[37+]]-P_A_R[[#This Row],[38+]]</f>
        <v>5.1999999999999995E-4</v>
      </c>
      <c r="CH170" s="5">
        <f>P_A_R[[#This Row],[38+]]-P_A_R[[#This Row],[39+]]</f>
        <v>3.2000000000000003E-4</v>
      </c>
      <c r="CI170" s="5">
        <f>P_A_R[[#This Row],[39+]]-P_A_R[[#This Row],[40+]]</f>
        <v>1.9999999999999998E-4</v>
      </c>
      <c r="CJ170" s="5">
        <f>P_A_R[[#This Row],[40+]]-P_A_R[[#This Row],[41+]]</f>
        <v>1.0999999999999999E-4</v>
      </c>
      <c r="CK170" s="5">
        <f>P_A_R[[#This Row],[41+]]-P_A_R[[#This Row],[42+]]</f>
        <v>7.0000000000000007E-5</v>
      </c>
      <c r="CL170" s="5">
        <f>P_A_R[[#This Row],[42+]]-P_A_R[[#This Row],[43+]]</f>
        <v>4.0000000000000003E-5</v>
      </c>
      <c r="CM170" s="5">
        <f>P_A_R[[#This Row],[43+]]-P_A_R[[#This Row],[44+]]</f>
        <v>5.0000000000000002E-5</v>
      </c>
      <c r="CN170" s="5">
        <f>P_A_R[[#This Row],[44+]]-P_A_R[[#This Row],[45+]]</f>
        <v>0</v>
      </c>
      <c r="CO170" s="5">
        <f>P_A_R[[#This Row],[45+]]-P_A_R[[#This Row],[46+]]</f>
        <v>0</v>
      </c>
      <c r="CP170" s="5">
        <f>P_A_R[[#This Row],[46+]]-P_A_R[[#This Row],[47+]]</f>
        <v>0</v>
      </c>
      <c r="CQ170" s="5">
        <f>P_A_R[[#This Row],[47+]]-P_A_R[[#This Row],[48+]]</f>
        <v>0</v>
      </c>
      <c r="CR170" s="5">
        <f>P_A_R[[#This Row],[48+]]-P_A_R[[#This Row],[49+]]</f>
        <v>0</v>
      </c>
      <c r="CS170" s="5">
        <f>P_A_R[[#This Row],[49+]]-P_A_R[[#This Row],[50+]]</f>
        <v>0</v>
      </c>
      <c r="CT170" s="5">
        <f>P_A_R[[#This Row],[50+]]-P_A_R[[#This Row],[51+]]</f>
        <v>0</v>
      </c>
      <c r="CU170" s="5">
        <f>P_A_R[[#This Row],[51+]]-P_A_R[[#This Row],[52+]]</f>
        <v>0</v>
      </c>
      <c r="CV170" s="5">
        <f>P_A_R[[#This Row],[52+]]-P_A_R[[#This Row],[53+]]</f>
        <v>0</v>
      </c>
      <c r="CW170" s="5">
        <f>P_A_R[[#This Row],[53+]]-P_A_R[[#This Row],[54+]]</f>
        <v>0</v>
      </c>
      <c r="CX170" s="5">
        <f>P_A_R[[#This Row],[54+]]-P_A_R[[#This Row],[55+]]</f>
        <v>0</v>
      </c>
      <c r="CY170" s="5">
        <f>P_A_R[[#This Row],[55+]]-P_A_R[[#This Row],[56+]]</f>
        <v>0</v>
      </c>
      <c r="CZ170" s="5">
        <f>P_A_R[[#This Row],[56+]]-P_A_R[[#This Row],[57+]]</f>
        <v>0</v>
      </c>
      <c r="DA170" s="5">
        <f>P_A_R[[#This Row],[57+]]-P_A_R[[#This Row],[58+]]</f>
        <v>0</v>
      </c>
      <c r="DB170" s="5">
        <f>P_A_R[[#This Row],[58+]]-P_A_R[[#This Row],[59+]]</f>
        <v>0</v>
      </c>
    </row>
    <row r="171" spans="1:106" x14ac:dyDescent="0.25">
      <c r="A171" s="10">
        <v>22400725</v>
      </c>
      <c r="B171" s="13" t="s">
        <v>98</v>
      </c>
      <c r="C171" s="13" t="s">
        <v>99</v>
      </c>
      <c r="D171" s="11">
        <v>0.875</v>
      </c>
      <c r="E171" s="9" t="str">
        <f>HYPERLINK("https://www.nba.com/stats/player/1642271/boxscores-traditional", "Kyle Filipowski")</f>
        <v>Kyle Filipowski</v>
      </c>
      <c r="F171">
        <v>12.2</v>
      </c>
      <c r="G171" s="4">
        <v>6.7649999999999997</v>
      </c>
      <c r="H171" s="3">
        <v>0.62929999999999997</v>
      </c>
      <c r="I171" s="3">
        <v>0.57142000000000004</v>
      </c>
      <c r="J171" s="3">
        <v>0.51197000000000004</v>
      </c>
      <c r="K171" s="3">
        <v>0.45223999999999998</v>
      </c>
      <c r="L171" s="3">
        <v>0.39357999999999999</v>
      </c>
      <c r="M171" s="3">
        <v>0.34089999999999998</v>
      </c>
      <c r="N171" s="3">
        <v>0.28774</v>
      </c>
      <c r="O171" s="3">
        <v>0.23885000000000001</v>
      </c>
      <c r="P171" s="3">
        <v>0.19489000000000001</v>
      </c>
      <c r="Q171" s="3">
        <v>0.15625</v>
      </c>
      <c r="R171" s="3">
        <v>0.12506999999999999</v>
      </c>
      <c r="S171" s="3">
        <v>9.6799999999999997E-2</v>
      </c>
      <c r="T171" s="3">
        <v>7.3529999999999998E-2</v>
      </c>
      <c r="U171" s="3">
        <v>5.4800000000000001E-2</v>
      </c>
      <c r="V171" s="3">
        <v>4.0930000000000001E-2</v>
      </c>
      <c r="W171" s="3">
        <v>2.938E-2</v>
      </c>
      <c r="X171" s="3">
        <v>2.068E-2</v>
      </c>
      <c r="Y171" s="3">
        <v>1.426E-2</v>
      </c>
      <c r="Z171" s="3">
        <v>9.6399999999999993E-3</v>
      </c>
      <c r="AA171" s="3">
        <v>6.5700000000000003E-3</v>
      </c>
      <c r="AB171" s="3">
        <v>4.2700000000000004E-3</v>
      </c>
      <c r="AC171" s="3">
        <v>2.7200000000000002E-3</v>
      </c>
      <c r="AD171" s="3">
        <v>1.6900000000000001E-3</v>
      </c>
      <c r="AE171" s="3">
        <v>1.07E-3</v>
      </c>
      <c r="AF171" s="3">
        <v>6.4000000000000005E-4</v>
      </c>
      <c r="AG171" s="3">
        <v>3.8000000000000002E-4</v>
      </c>
      <c r="AH171" s="3">
        <v>2.2000000000000001E-4</v>
      </c>
      <c r="AI171" s="3">
        <v>1.2E-4</v>
      </c>
      <c r="AJ171" s="3">
        <v>6.9999999999999994E-5</v>
      </c>
      <c r="AK171" s="3">
        <v>4.0000000000000003E-5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5">
        <f>P_A_R[[#This Row],[10+]]-P_A_R[[#This Row],[11+]]</f>
        <v>5.7879999999999932E-2</v>
      </c>
      <c r="BG171" s="5">
        <f>P_A_R[[#This Row],[11+]]-P_A_R[[#This Row],[12+]]</f>
        <v>5.9450000000000003E-2</v>
      </c>
      <c r="BH171" s="5">
        <f>P_A_R[[#This Row],[12+]]-P_A_R[[#This Row],[13+]]</f>
        <v>5.9730000000000061E-2</v>
      </c>
      <c r="BI171" s="5">
        <f>P_A_R[[#This Row],[13+]]-P_A_R[[#This Row],[14+]]</f>
        <v>5.865999999999999E-2</v>
      </c>
      <c r="BJ171" s="5">
        <f>P_A_R[[#This Row],[14+]]-P_A_R[[#This Row],[15+]]</f>
        <v>5.2680000000000005E-2</v>
      </c>
      <c r="BK171" s="5">
        <f>P_A_R[[#This Row],[15+]]-P_A_R[[#This Row],[16+]]</f>
        <v>5.3159999999999985E-2</v>
      </c>
      <c r="BL171" s="5">
        <f>P_A_R[[#This Row],[16+]]-P_A_R[[#This Row],[17+]]</f>
        <v>4.8889999999999989E-2</v>
      </c>
      <c r="BM171" s="5">
        <f>P_A_R[[#This Row],[17+]]-P_A_R[[#This Row],[18+]]</f>
        <v>4.3959999999999999E-2</v>
      </c>
      <c r="BN171" s="5">
        <f>P_A_R[[#This Row],[18+]]-P_A_R[[#This Row],[19+]]</f>
        <v>3.8640000000000008E-2</v>
      </c>
      <c r="BO171" s="5">
        <f>P_A_R[[#This Row],[19+]]-P_A_R[[#This Row],[20+]]</f>
        <v>3.1180000000000013E-2</v>
      </c>
      <c r="BP171" s="5">
        <f>P_A_R[[#This Row],[20+]]-P_A_R[[#This Row],[21+]]</f>
        <v>2.826999999999999E-2</v>
      </c>
      <c r="BQ171" s="5">
        <f>P_A_R[[#This Row],[21+]]-P_A_R[[#This Row],[22+]]</f>
        <v>2.3269999999999999E-2</v>
      </c>
      <c r="BR171" s="5">
        <f>P_A_R[[#This Row],[22+]]-P_A_R[[#This Row],[23+]]</f>
        <v>1.8729999999999997E-2</v>
      </c>
      <c r="BS171" s="5">
        <f>P_A_R[[#This Row],[23+]]-P_A_R[[#This Row],[24+]]</f>
        <v>1.387E-2</v>
      </c>
      <c r="BT171" s="5">
        <f>P_A_R[[#This Row],[24+]]-P_A_R[[#This Row],[25+]]</f>
        <v>1.1550000000000001E-2</v>
      </c>
      <c r="BU171" s="5">
        <f>P_A_R[[#This Row],[25+]]-P_A_R[[#This Row],[26+]]</f>
        <v>8.6999999999999994E-3</v>
      </c>
      <c r="BV171" s="5">
        <f>P_A_R[[#This Row],[26+]]-P_A_R[[#This Row],[27+]]</f>
        <v>6.4200000000000004E-3</v>
      </c>
      <c r="BW171" s="5">
        <f>P_A_R[[#This Row],[27+]]-P_A_R[[#This Row],[28+]]</f>
        <v>4.6200000000000008E-3</v>
      </c>
      <c r="BX171" s="5">
        <f>P_A_R[[#This Row],[28+]]-P_A_R[[#This Row],[29+]]</f>
        <v>3.0699999999999989E-3</v>
      </c>
      <c r="BY171" s="5">
        <f>P_A_R[[#This Row],[29+]]-P_A_R[[#This Row],[30+]]</f>
        <v>2.3E-3</v>
      </c>
      <c r="BZ171" s="5">
        <f>P_A_R[[#This Row],[30+]]-P_A_R[[#This Row],[31+]]</f>
        <v>1.5500000000000002E-3</v>
      </c>
      <c r="CA171" s="5">
        <f>P_A_R[[#This Row],[31+]]-P_A_R[[#This Row],[32+]]</f>
        <v>1.0300000000000001E-3</v>
      </c>
      <c r="CB171" s="5">
        <f>P_A_R[[#This Row],[32+]]-P_A_R[[#This Row],[33+]]</f>
        <v>6.2000000000000011E-4</v>
      </c>
      <c r="CC171" s="5">
        <f>P_A_R[[#This Row],[33+]]-P_A_R[[#This Row],[34+]]</f>
        <v>4.2999999999999994E-4</v>
      </c>
      <c r="CD171" s="5">
        <f>P_A_R[[#This Row],[34+]]-P_A_R[[#This Row],[35+]]</f>
        <v>2.6000000000000003E-4</v>
      </c>
      <c r="CE171" s="5">
        <f>P_A_R[[#This Row],[35+]]-P_A_R[[#This Row],[36+]]</f>
        <v>1.6000000000000001E-4</v>
      </c>
      <c r="CF171" s="5">
        <f>P_A_R[[#This Row],[36+]]-P_A_R[[#This Row],[37+]]</f>
        <v>1E-4</v>
      </c>
      <c r="CG171" s="5">
        <f>P_A_R[[#This Row],[37+]]-P_A_R[[#This Row],[38+]]</f>
        <v>5.0000000000000009E-5</v>
      </c>
      <c r="CH171" s="5">
        <f>P_A_R[[#This Row],[38+]]-P_A_R[[#This Row],[39+]]</f>
        <v>2.9999999999999991E-5</v>
      </c>
      <c r="CI171" s="5">
        <f>P_A_R[[#This Row],[39+]]-P_A_R[[#This Row],[40+]]</f>
        <v>4.0000000000000003E-5</v>
      </c>
      <c r="CJ171" s="5">
        <f>P_A_R[[#This Row],[40+]]-P_A_R[[#This Row],[41+]]</f>
        <v>0</v>
      </c>
      <c r="CK171" s="5">
        <f>P_A_R[[#This Row],[41+]]-P_A_R[[#This Row],[42+]]</f>
        <v>0</v>
      </c>
      <c r="CL171" s="5">
        <f>P_A_R[[#This Row],[42+]]-P_A_R[[#This Row],[43+]]</f>
        <v>0</v>
      </c>
      <c r="CM171" s="5">
        <f>P_A_R[[#This Row],[43+]]-P_A_R[[#This Row],[44+]]</f>
        <v>0</v>
      </c>
      <c r="CN171" s="5">
        <f>P_A_R[[#This Row],[44+]]-P_A_R[[#This Row],[45+]]</f>
        <v>0</v>
      </c>
      <c r="CO171" s="5">
        <f>P_A_R[[#This Row],[45+]]-P_A_R[[#This Row],[46+]]</f>
        <v>0</v>
      </c>
      <c r="CP171" s="5">
        <f>P_A_R[[#This Row],[46+]]-P_A_R[[#This Row],[47+]]</f>
        <v>0</v>
      </c>
      <c r="CQ171" s="5">
        <f>P_A_R[[#This Row],[47+]]-P_A_R[[#This Row],[48+]]</f>
        <v>0</v>
      </c>
      <c r="CR171" s="5">
        <f>P_A_R[[#This Row],[48+]]-P_A_R[[#This Row],[49+]]</f>
        <v>0</v>
      </c>
      <c r="CS171" s="5">
        <f>P_A_R[[#This Row],[49+]]-P_A_R[[#This Row],[50+]]</f>
        <v>0</v>
      </c>
      <c r="CT171" s="5">
        <f>P_A_R[[#This Row],[50+]]-P_A_R[[#This Row],[51+]]</f>
        <v>0</v>
      </c>
      <c r="CU171" s="5">
        <f>P_A_R[[#This Row],[51+]]-P_A_R[[#This Row],[52+]]</f>
        <v>0</v>
      </c>
      <c r="CV171" s="5">
        <f>P_A_R[[#This Row],[52+]]-P_A_R[[#This Row],[53+]]</f>
        <v>0</v>
      </c>
      <c r="CW171" s="5">
        <f>P_A_R[[#This Row],[53+]]-P_A_R[[#This Row],[54+]]</f>
        <v>0</v>
      </c>
      <c r="CX171" s="5">
        <f>P_A_R[[#This Row],[54+]]-P_A_R[[#This Row],[55+]]</f>
        <v>0</v>
      </c>
      <c r="CY171" s="5">
        <f>P_A_R[[#This Row],[55+]]-P_A_R[[#This Row],[56+]]</f>
        <v>0</v>
      </c>
      <c r="CZ171" s="5">
        <f>P_A_R[[#This Row],[56+]]-P_A_R[[#This Row],[57+]]</f>
        <v>0</v>
      </c>
      <c r="DA171" s="5">
        <f>P_A_R[[#This Row],[57+]]-P_A_R[[#This Row],[58+]]</f>
        <v>0</v>
      </c>
      <c r="DB171" s="5">
        <f>P_A_R[[#This Row],[58+]]-P_A_R[[#This Row],[59+]]</f>
        <v>0</v>
      </c>
    </row>
    <row r="172" spans="1:106" x14ac:dyDescent="0.25">
      <c r="A172" s="10">
        <v>22400725</v>
      </c>
      <c r="B172" s="13" t="s">
        <v>98</v>
      </c>
      <c r="C172" s="13" t="s">
        <v>99</v>
      </c>
      <c r="D172" s="11">
        <v>0.875</v>
      </c>
      <c r="E172" s="9" t="str">
        <f>HYPERLINK("https://www.nba.com/stats/player/1629234/boxscores-traditional", "Drew Eubanks")</f>
        <v>Drew Eubanks</v>
      </c>
      <c r="F172">
        <v>11.75</v>
      </c>
      <c r="G172" s="4">
        <v>5.54</v>
      </c>
      <c r="H172" s="3">
        <v>0.62551999999999996</v>
      </c>
      <c r="I172" s="3">
        <v>0.55567</v>
      </c>
      <c r="J172" s="3">
        <v>0.48005999999999999</v>
      </c>
      <c r="K172" s="3">
        <v>0.40905000000000002</v>
      </c>
      <c r="L172" s="3">
        <v>0.34089999999999998</v>
      </c>
      <c r="M172" s="3">
        <v>0.27760000000000001</v>
      </c>
      <c r="N172" s="3">
        <v>0.22065000000000001</v>
      </c>
      <c r="O172" s="3">
        <v>0.17105999999999999</v>
      </c>
      <c r="P172" s="3">
        <v>0.12923999999999999</v>
      </c>
      <c r="Q172" s="3">
        <v>9.5100000000000004E-2</v>
      </c>
      <c r="R172" s="3">
        <v>6.8110000000000004E-2</v>
      </c>
      <c r="S172" s="3">
        <v>4.7460000000000002E-2</v>
      </c>
      <c r="T172" s="3">
        <v>3.2160000000000001E-2</v>
      </c>
      <c r="U172" s="3">
        <v>2.1180000000000001E-2</v>
      </c>
      <c r="V172" s="3">
        <v>1.355E-2</v>
      </c>
      <c r="W172" s="3">
        <v>8.4200000000000004E-3</v>
      </c>
      <c r="X172" s="3">
        <v>5.0800000000000003E-3</v>
      </c>
      <c r="Y172" s="3">
        <v>2.98E-3</v>
      </c>
      <c r="Z172" s="3">
        <v>1.6900000000000001E-3</v>
      </c>
      <c r="AA172" s="3">
        <v>9.3999999999999997E-4</v>
      </c>
      <c r="AB172" s="3">
        <v>5.0000000000000001E-4</v>
      </c>
      <c r="AC172" s="3">
        <v>2.5999999999999998E-4</v>
      </c>
      <c r="AD172" s="3">
        <v>1.2999999999999999E-4</v>
      </c>
      <c r="AE172" s="3">
        <v>6.0000000000000002E-5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5">
        <f>P_A_R[[#This Row],[10+]]-P_A_R[[#This Row],[11+]]</f>
        <v>6.9849999999999968E-2</v>
      </c>
      <c r="BG172" s="5">
        <f>P_A_R[[#This Row],[11+]]-P_A_R[[#This Row],[12+]]</f>
        <v>7.5610000000000011E-2</v>
      </c>
      <c r="BH172" s="5">
        <f>P_A_R[[#This Row],[12+]]-P_A_R[[#This Row],[13+]]</f>
        <v>7.1009999999999962E-2</v>
      </c>
      <c r="BI172" s="5">
        <f>P_A_R[[#This Row],[13+]]-P_A_R[[#This Row],[14+]]</f>
        <v>6.8150000000000044E-2</v>
      </c>
      <c r="BJ172" s="5">
        <f>P_A_R[[#This Row],[14+]]-P_A_R[[#This Row],[15+]]</f>
        <v>6.3299999999999967E-2</v>
      </c>
      <c r="BK172" s="5">
        <f>P_A_R[[#This Row],[15+]]-P_A_R[[#This Row],[16+]]</f>
        <v>5.6950000000000001E-2</v>
      </c>
      <c r="BL172" s="5">
        <f>P_A_R[[#This Row],[16+]]-P_A_R[[#This Row],[17+]]</f>
        <v>4.9590000000000023E-2</v>
      </c>
      <c r="BM172" s="5">
        <f>P_A_R[[#This Row],[17+]]-P_A_R[[#This Row],[18+]]</f>
        <v>4.1819999999999996E-2</v>
      </c>
      <c r="BN172" s="5">
        <f>P_A_R[[#This Row],[18+]]-P_A_R[[#This Row],[19+]]</f>
        <v>3.413999999999999E-2</v>
      </c>
      <c r="BO172" s="5">
        <f>P_A_R[[#This Row],[19+]]-P_A_R[[#This Row],[20+]]</f>
        <v>2.699E-2</v>
      </c>
      <c r="BP172" s="5">
        <f>P_A_R[[#This Row],[20+]]-P_A_R[[#This Row],[21+]]</f>
        <v>2.0650000000000002E-2</v>
      </c>
      <c r="BQ172" s="5">
        <f>P_A_R[[#This Row],[21+]]-P_A_R[[#This Row],[22+]]</f>
        <v>1.5300000000000001E-2</v>
      </c>
      <c r="BR172" s="5">
        <f>P_A_R[[#This Row],[22+]]-P_A_R[[#This Row],[23+]]</f>
        <v>1.098E-2</v>
      </c>
      <c r="BS172" s="5">
        <f>P_A_R[[#This Row],[23+]]-P_A_R[[#This Row],[24+]]</f>
        <v>7.6300000000000014E-3</v>
      </c>
      <c r="BT172" s="5">
        <f>P_A_R[[#This Row],[24+]]-P_A_R[[#This Row],[25+]]</f>
        <v>5.1299999999999991E-3</v>
      </c>
      <c r="BU172" s="5">
        <f>P_A_R[[#This Row],[25+]]-P_A_R[[#This Row],[26+]]</f>
        <v>3.3400000000000001E-3</v>
      </c>
      <c r="BV172" s="5">
        <f>P_A_R[[#This Row],[26+]]-P_A_R[[#This Row],[27+]]</f>
        <v>2.1000000000000003E-3</v>
      </c>
      <c r="BW172" s="5">
        <f>P_A_R[[#This Row],[27+]]-P_A_R[[#This Row],[28+]]</f>
        <v>1.2899999999999999E-3</v>
      </c>
      <c r="BX172" s="5">
        <f>P_A_R[[#This Row],[28+]]-P_A_R[[#This Row],[29+]]</f>
        <v>7.5000000000000012E-4</v>
      </c>
      <c r="BY172" s="5">
        <f>P_A_R[[#This Row],[29+]]-P_A_R[[#This Row],[30+]]</f>
        <v>4.3999999999999996E-4</v>
      </c>
      <c r="BZ172" s="5">
        <f>P_A_R[[#This Row],[30+]]-P_A_R[[#This Row],[31+]]</f>
        <v>2.4000000000000003E-4</v>
      </c>
      <c r="CA172" s="5">
        <f>P_A_R[[#This Row],[31+]]-P_A_R[[#This Row],[32+]]</f>
        <v>1.2999999999999999E-4</v>
      </c>
      <c r="CB172" s="5">
        <f>P_A_R[[#This Row],[32+]]-P_A_R[[#This Row],[33+]]</f>
        <v>6.9999999999999994E-5</v>
      </c>
      <c r="CC172" s="5">
        <f>P_A_R[[#This Row],[33+]]-P_A_R[[#This Row],[34+]]</f>
        <v>6.0000000000000002E-5</v>
      </c>
      <c r="CD172" s="5">
        <f>P_A_R[[#This Row],[34+]]-P_A_R[[#This Row],[35+]]</f>
        <v>0</v>
      </c>
      <c r="CE172" s="5">
        <f>P_A_R[[#This Row],[35+]]-P_A_R[[#This Row],[36+]]</f>
        <v>0</v>
      </c>
      <c r="CF172" s="5">
        <f>P_A_R[[#This Row],[36+]]-P_A_R[[#This Row],[37+]]</f>
        <v>0</v>
      </c>
      <c r="CG172" s="5">
        <f>P_A_R[[#This Row],[37+]]-P_A_R[[#This Row],[38+]]</f>
        <v>0</v>
      </c>
      <c r="CH172" s="5">
        <f>P_A_R[[#This Row],[38+]]-P_A_R[[#This Row],[39+]]</f>
        <v>0</v>
      </c>
      <c r="CI172" s="5">
        <f>P_A_R[[#This Row],[39+]]-P_A_R[[#This Row],[40+]]</f>
        <v>0</v>
      </c>
      <c r="CJ172" s="5">
        <f>P_A_R[[#This Row],[40+]]-P_A_R[[#This Row],[41+]]</f>
        <v>0</v>
      </c>
      <c r="CK172" s="5">
        <f>P_A_R[[#This Row],[41+]]-P_A_R[[#This Row],[42+]]</f>
        <v>0</v>
      </c>
      <c r="CL172" s="5">
        <f>P_A_R[[#This Row],[42+]]-P_A_R[[#This Row],[43+]]</f>
        <v>0</v>
      </c>
      <c r="CM172" s="5">
        <f>P_A_R[[#This Row],[43+]]-P_A_R[[#This Row],[44+]]</f>
        <v>0</v>
      </c>
      <c r="CN172" s="5">
        <f>P_A_R[[#This Row],[44+]]-P_A_R[[#This Row],[45+]]</f>
        <v>0</v>
      </c>
      <c r="CO172" s="5">
        <f>P_A_R[[#This Row],[45+]]-P_A_R[[#This Row],[46+]]</f>
        <v>0</v>
      </c>
      <c r="CP172" s="5">
        <f>P_A_R[[#This Row],[46+]]-P_A_R[[#This Row],[47+]]</f>
        <v>0</v>
      </c>
      <c r="CQ172" s="5">
        <f>P_A_R[[#This Row],[47+]]-P_A_R[[#This Row],[48+]]</f>
        <v>0</v>
      </c>
      <c r="CR172" s="5">
        <f>P_A_R[[#This Row],[48+]]-P_A_R[[#This Row],[49+]]</f>
        <v>0</v>
      </c>
      <c r="CS172" s="5">
        <f>P_A_R[[#This Row],[49+]]-P_A_R[[#This Row],[50+]]</f>
        <v>0</v>
      </c>
      <c r="CT172" s="5">
        <f>P_A_R[[#This Row],[50+]]-P_A_R[[#This Row],[51+]]</f>
        <v>0</v>
      </c>
      <c r="CU172" s="5">
        <f>P_A_R[[#This Row],[51+]]-P_A_R[[#This Row],[52+]]</f>
        <v>0</v>
      </c>
      <c r="CV172" s="5">
        <f>P_A_R[[#This Row],[52+]]-P_A_R[[#This Row],[53+]]</f>
        <v>0</v>
      </c>
      <c r="CW172" s="5">
        <f>P_A_R[[#This Row],[53+]]-P_A_R[[#This Row],[54+]]</f>
        <v>0</v>
      </c>
      <c r="CX172" s="5">
        <f>P_A_R[[#This Row],[54+]]-P_A_R[[#This Row],[55+]]</f>
        <v>0</v>
      </c>
      <c r="CY172" s="5">
        <f>P_A_R[[#This Row],[55+]]-P_A_R[[#This Row],[56+]]</f>
        <v>0</v>
      </c>
      <c r="CZ172" s="5">
        <f>P_A_R[[#This Row],[56+]]-P_A_R[[#This Row],[57+]]</f>
        <v>0</v>
      </c>
      <c r="DA172" s="5">
        <f>P_A_R[[#This Row],[57+]]-P_A_R[[#This Row],[58+]]</f>
        <v>0</v>
      </c>
      <c r="DB172" s="5">
        <f>P_A_R[[#This Row],[58+]]-P_A_R[[#This Row],[59+]]</f>
        <v>0</v>
      </c>
    </row>
    <row r="173" spans="1:106" x14ac:dyDescent="0.25">
      <c r="A173" s="10">
        <v>22400725</v>
      </c>
      <c r="B173" s="13" t="s">
        <v>98</v>
      </c>
      <c r="C173" s="13" t="s">
        <v>99</v>
      </c>
      <c r="D173" s="11">
        <v>0.875</v>
      </c>
      <c r="E173" s="9" t="str">
        <f>HYPERLINK("https://www.nba.com/stats/player/1641729/boxscores-traditional", "Brice Sensabaugh")</f>
        <v>Brice Sensabaugh</v>
      </c>
      <c r="F173">
        <v>10.8</v>
      </c>
      <c r="G173" s="4">
        <v>4.5339999999999998</v>
      </c>
      <c r="H173" s="3">
        <v>0.57142000000000004</v>
      </c>
      <c r="I173" s="3">
        <v>0.48404999999999998</v>
      </c>
      <c r="J173" s="3">
        <v>0.39743000000000001</v>
      </c>
      <c r="K173" s="3">
        <v>0.31207000000000001</v>
      </c>
      <c r="L173" s="3">
        <v>0.23885000000000001</v>
      </c>
      <c r="M173" s="3">
        <v>0.17619000000000001</v>
      </c>
      <c r="N173" s="3">
        <v>0.12506999999999999</v>
      </c>
      <c r="O173" s="3">
        <v>8.5339999999999999E-2</v>
      </c>
      <c r="P173" s="3">
        <v>5.5919999999999997E-2</v>
      </c>
      <c r="Q173" s="3">
        <v>3.5150000000000001E-2</v>
      </c>
      <c r="R173" s="3">
        <v>2.1180000000000001E-2</v>
      </c>
      <c r="S173" s="3">
        <v>1.222E-2</v>
      </c>
      <c r="T173" s="3">
        <v>6.7600000000000004E-3</v>
      </c>
      <c r="U173" s="3">
        <v>3.5699999999999998E-3</v>
      </c>
      <c r="V173" s="3">
        <v>1.81E-3</v>
      </c>
      <c r="W173" s="3">
        <v>8.7000000000000001E-4</v>
      </c>
      <c r="X173" s="3">
        <v>4.0000000000000002E-4</v>
      </c>
      <c r="Y173" s="3">
        <v>1.8000000000000001E-4</v>
      </c>
      <c r="Z173" s="3">
        <v>8.0000000000000007E-5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5">
        <f>P_A_R[[#This Row],[10+]]-P_A_R[[#This Row],[11+]]</f>
        <v>8.7370000000000059E-2</v>
      </c>
      <c r="BG173" s="5">
        <f>P_A_R[[#This Row],[11+]]-P_A_R[[#This Row],[12+]]</f>
        <v>8.6619999999999975E-2</v>
      </c>
      <c r="BH173" s="5">
        <f>P_A_R[[#This Row],[12+]]-P_A_R[[#This Row],[13+]]</f>
        <v>8.5359999999999991E-2</v>
      </c>
      <c r="BI173" s="5">
        <f>P_A_R[[#This Row],[13+]]-P_A_R[[#This Row],[14+]]</f>
        <v>7.3220000000000007E-2</v>
      </c>
      <c r="BJ173" s="5">
        <f>P_A_R[[#This Row],[14+]]-P_A_R[[#This Row],[15+]]</f>
        <v>6.2659999999999993E-2</v>
      </c>
      <c r="BK173" s="5">
        <f>P_A_R[[#This Row],[15+]]-P_A_R[[#This Row],[16+]]</f>
        <v>5.1120000000000027E-2</v>
      </c>
      <c r="BL173" s="5">
        <f>P_A_R[[#This Row],[16+]]-P_A_R[[#This Row],[17+]]</f>
        <v>3.9729999999999988E-2</v>
      </c>
      <c r="BM173" s="5">
        <f>P_A_R[[#This Row],[17+]]-P_A_R[[#This Row],[18+]]</f>
        <v>2.9420000000000002E-2</v>
      </c>
      <c r="BN173" s="5">
        <f>P_A_R[[#This Row],[18+]]-P_A_R[[#This Row],[19+]]</f>
        <v>2.0769999999999997E-2</v>
      </c>
      <c r="BO173" s="5">
        <f>P_A_R[[#This Row],[19+]]-P_A_R[[#This Row],[20+]]</f>
        <v>1.397E-2</v>
      </c>
      <c r="BP173" s="5">
        <f>P_A_R[[#This Row],[20+]]-P_A_R[[#This Row],[21+]]</f>
        <v>8.9600000000000009E-3</v>
      </c>
      <c r="BQ173" s="5">
        <f>P_A_R[[#This Row],[21+]]-P_A_R[[#This Row],[22+]]</f>
        <v>5.4599999999999996E-3</v>
      </c>
      <c r="BR173" s="5">
        <f>P_A_R[[#This Row],[22+]]-P_A_R[[#This Row],[23+]]</f>
        <v>3.1900000000000006E-3</v>
      </c>
      <c r="BS173" s="5">
        <f>P_A_R[[#This Row],[23+]]-P_A_R[[#This Row],[24+]]</f>
        <v>1.7599999999999998E-3</v>
      </c>
      <c r="BT173" s="5">
        <f>P_A_R[[#This Row],[24+]]-P_A_R[[#This Row],[25+]]</f>
        <v>9.3999999999999997E-4</v>
      </c>
      <c r="BU173" s="5">
        <f>P_A_R[[#This Row],[25+]]-P_A_R[[#This Row],[26+]]</f>
        <v>4.6999999999999999E-4</v>
      </c>
      <c r="BV173" s="5">
        <f>P_A_R[[#This Row],[26+]]-P_A_R[[#This Row],[27+]]</f>
        <v>2.2000000000000001E-4</v>
      </c>
      <c r="BW173" s="5">
        <f>P_A_R[[#This Row],[27+]]-P_A_R[[#This Row],[28+]]</f>
        <v>1E-4</v>
      </c>
      <c r="BX173" s="5">
        <f>P_A_R[[#This Row],[28+]]-P_A_R[[#This Row],[29+]]</f>
        <v>8.0000000000000007E-5</v>
      </c>
      <c r="BY173" s="5">
        <f>P_A_R[[#This Row],[29+]]-P_A_R[[#This Row],[30+]]</f>
        <v>0</v>
      </c>
      <c r="BZ173" s="5">
        <f>P_A_R[[#This Row],[30+]]-P_A_R[[#This Row],[31+]]</f>
        <v>0</v>
      </c>
      <c r="CA173" s="5">
        <f>P_A_R[[#This Row],[31+]]-P_A_R[[#This Row],[32+]]</f>
        <v>0</v>
      </c>
      <c r="CB173" s="5">
        <f>P_A_R[[#This Row],[32+]]-P_A_R[[#This Row],[33+]]</f>
        <v>0</v>
      </c>
      <c r="CC173" s="5">
        <f>P_A_R[[#This Row],[33+]]-P_A_R[[#This Row],[34+]]</f>
        <v>0</v>
      </c>
      <c r="CD173" s="5">
        <f>P_A_R[[#This Row],[34+]]-P_A_R[[#This Row],[35+]]</f>
        <v>0</v>
      </c>
      <c r="CE173" s="5">
        <f>P_A_R[[#This Row],[35+]]-P_A_R[[#This Row],[36+]]</f>
        <v>0</v>
      </c>
      <c r="CF173" s="5">
        <f>P_A_R[[#This Row],[36+]]-P_A_R[[#This Row],[37+]]</f>
        <v>0</v>
      </c>
      <c r="CG173" s="5">
        <f>P_A_R[[#This Row],[37+]]-P_A_R[[#This Row],[38+]]</f>
        <v>0</v>
      </c>
      <c r="CH173" s="5">
        <f>P_A_R[[#This Row],[38+]]-P_A_R[[#This Row],[39+]]</f>
        <v>0</v>
      </c>
      <c r="CI173" s="5">
        <f>P_A_R[[#This Row],[39+]]-P_A_R[[#This Row],[40+]]</f>
        <v>0</v>
      </c>
      <c r="CJ173" s="5">
        <f>P_A_R[[#This Row],[40+]]-P_A_R[[#This Row],[41+]]</f>
        <v>0</v>
      </c>
      <c r="CK173" s="5">
        <f>P_A_R[[#This Row],[41+]]-P_A_R[[#This Row],[42+]]</f>
        <v>0</v>
      </c>
      <c r="CL173" s="5">
        <f>P_A_R[[#This Row],[42+]]-P_A_R[[#This Row],[43+]]</f>
        <v>0</v>
      </c>
      <c r="CM173" s="5">
        <f>P_A_R[[#This Row],[43+]]-P_A_R[[#This Row],[44+]]</f>
        <v>0</v>
      </c>
      <c r="CN173" s="5">
        <f>P_A_R[[#This Row],[44+]]-P_A_R[[#This Row],[45+]]</f>
        <v>0</v>
      </c>
      <c r="CO173" s="5">
        <f>P_A_R[[#This Row],[45+]]-P_A_R[[#This Row],[46+]]</f>
        <v>0</v>
      </c>
      <c r="CP173" s="5">
        <f>P_A_R[[#This Row],[46+]]-P_A_R[[#This Row],[47+]]</f>
        <v>0</v>
      </c>
      <c r="CQ173" s="5">
        <f>P_A_R[[#This Row],[47+]]-P_A_R[[#This Row],[48+]]</f>
        <v>0</v>
      </c>
      <c r="CR173" s="5">
        <f>P_A_R[[#This Row],[48+]]-P_A_R[[#This Row],[49+]]</f>
        <v>0</v>
      </c>
      <c r="CS173" s="5">
        <f>P_A_R[[#This Row],[49+]]-P_A_R[[#This Row],[50+]]</f>
        <v>0</v>
      </c>
      <c r="CT173" s="5">
        <f>P_A_R[[#This Row],[50+]]-P_A_R[[#This Row],[51+]]</f>
        <v>0</v>
      </c>
      <c r="CU173" s="5">
        <f>P_A_R[[#This Row],[51+]]-P_A_R[[#This Row],[52+]]</f>
        <v>0</v>
      </c>
      <c r="CV173" s="5">
        <f>P_A_R[[#This Row],[52+]]-P_A_R[[#This Row],[53+]]</f>
        <v>0</v>
      </c>
      <c r="CW173" s="5">
        <f>P_A_R[[#This Row],[53+]]-P_A_R[[#This Row],[54+]]</f>
        <v>0</v>
      </c>
      <c r="CX173" s="5">
        <f>P_A_R[[#This Row],[54+]]-P_A_R[[#This Row],[55+]]</f>
        <v>0</v>
      </c>
      <c r="CY173" s="5">
        <f>P_A_R[[#This Row],[55+]]-P_A_R[[#This Row],[56+]]</f>
        <v>0</v>
      </c>
      <c r="CZ173" s="5">
        <f>P_A_R[[#This Row],[56+]]-P_A_R[[#This Row],[57+]]</f>
        <v>0</v>
      </c>
      <c r="DA173" s="5">
        <f>P_A_R[[#This Row],[57+]]-P_A_R[[#This Row],[58+]]</f>
        <v>0</v>
      </c>
      <c r="DB173" s="5">
        <f>P_A_R[[#This Row],[58+]]-P_A_R[[#This Row],[59+]]</f>
        <v>0</v>
      </c>
    </row>
    <row r="174" spans="1:106" x14ac:dyDescent="0.25">
      <c r="A174" s="10">
        <v>22400725</v>
      </c>
      <c r="B174" s="13" t="s">
        <v>98</v>
      </c>
      <c r="C174" s="13" t="s">
        <v>99</v>
      </c>
      <c r="D174" s="11">
        <v>0.875</v>
      </c>
      <c r="E174" s="9" t="str">
        <f>HYPERLINK("https://www.nba.com/stats/player/1641707/boxscores-traditional", "Taylor Hendricks")</f>
        <v>Taylor Hendricks</v>
      </c>
      <c r="F174">
        <v>10.33</v>
      </c>
      <c r="G174" s="4">
        <v>4.7140000000000004</v>
      </c>
      <c r="H174" s="3">
        <v>0.52790000000000004</v>
      </c>
      <c r="I174" s="3">
        <v>0.44433</v>
      </c>
      <c r="J174" s="3">
        <v>0.36316999999999999</v>
      </c>
      <c r="K174" s="3">
        <v>0.28433999999999998</v>
      </c>
      <c r="L174" s="3">
        <v>0.2177</v>
      </c>
      <c r="M174" s="3">
        <v>0.16109000000000001</v>
      </c>
      <c r="N174" s="3">
        <v>0.11507000000000001</v>
      </c>
      <c r="O174" s="3">
        <v>7.9269999999999993E-2</v>
      </c>
      <c r="P174" s="3">
        <v>5.1549999999999999E-2</v>
      </c>
      <c r="Q174" s="3">
        <v>3.288E-2</v>
      </c>
      <c r="R174" s="3">
        <v>2.018E-2</v>
      </c>
      <c r="S174" s="3">
        <v>1.191E-2</v>
      </c>
      <c r="T174" s="3">
        <v>6.5700000000000003E-3</v>
      </c>
      <c r="U174" s="3">
        <v>3.5699999999999998E-3</v>
      </c>
      <c r="V174" s="3">
        <v>1.8699999999999999E-3</v>
      </c>
      <c r="W174" s="3">
        <v>9.3999999999999997E-4</v>
      </c>
      <c r="X174" s="3">
        <v>4.4999999999999999E-4</v>
      </c>
      <c r="Y174" s="3">
        <v>2.0000000000000001E-4</v>
      </c>
      <c r="Z174" s="3">
        <v>9.0000000000000006E-5</v>
      </c>
      <c r="AA174" s="3">
        <v>4.0000000000000003E-5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5">
        <f>P_A_R[[#This Row],[10+]]-P_A_R[[#This Row],[11+]]</f>
        <v>8.3570000000000033E-2</v>
      </c>
      <c r="BG174" s="5">
        <f>P_A_R[[#This Row],[11+]]-P_A_R[[#This Row],[12+]]</f>
        <v>8.116000000000001E-2</v>
      </c>
      <c r="BH174" s="5">
        <f>P_A_R[[#This Row],[12+]]-P_A_R[[#This Row],[13+]]</f>
        <v>7.8830000000000011E-2</v>
      </c>
      <c r="BI174" s="5">
        <f>P_A_R[[#This Row],[13+]]-P_A_R[[#This Row],[14+]]</f>
        <v>6.6639999999999977E-2</v>
      </c>
      <c r="BJ174" s="5">
        <f>P_A_R[[#This Row],[14+]]-P_A_R[[#This Row],[15+]]</f>
        <v>5.6609999999999994E-2</v>
      </c>
      <c r="BK174" s="5">
        <f>P_A_R[[#This Row],[15+]]-P_A_R[[#This Row],[16+]]</f>
        <v>4.6020000000000005E-2</v>
      </c>
      <c r="BL174" s="5">
        <f>P_A_R[[#This Row],[16+]]-P_A_R[[#This Row],[17+]]</f>
        <v>3.5800000000000012E-2</v>
      </c>
      <c r="BM174" s="5">
        <f>P_A_R[[#This Row],[17+]]-P_A_R[[#This Row],[18+]]</f>
        <v>2.7719999999999995E-2</v>
      </c>
      <c r="BN174" s="5">
        <f>P_A_R[[#This Row],[18+]]-P_A_R[[#This Row],[19+]]</f>
        <v>1.8669999999999999E-2</v>
      </c>
      <c r="BO174" s="5">
        <f>P_A_R[[#This Row],[19+]]-P_A_R[[#This Row],[20+]]</f>
        <v>1.2699999999999999E-2</v>
      </c>
      <c r="BP174" s="5">
        <f>P_A_R[[#This Row],[20+]]-P_A_R[[#This Row],[21+]]</f>
        <v>8.2699999999999996E-3</v>
      </c>
      <c r="BQ174" s="5">
        <f>P_A_R[[#This Row],[21+]]-P_A_R[[#This Row],[22+]]</f>
        <v>5.3400000000000001E-3</v>
      </c>
      <c r="BR174" s="5">
        <f>P_A_R[[#This Row],[22+]]-P_A_R[[#This Row],[23+]]</f>
        <v>3.0000000000000005E-3</v>
      </c>
      <c r="BS174" s="5">
        <f>P_A_R[[#This Row],[23+]]-P_A_R[[#This Row],[24+]]</f>
        <v>1.6999999999999999E-3</v>
      </c>
      <c r="BT174" s="5">
        <f>P_A_R[[#This Row],[24+]]-P_A_R[[#This Row],[25+]]</f>
        <v>9.2999999999999995E-4</v>
      </c>
      <c r="BU174" s="5">
        <f>P_A_R[[#This Row],[25+]]-P_A_R[[#This Row],[26+]]</f>
        <v>4.8999999999999998E-4</v>
      </c>
      <c r="BV174" s="5">
        <f>P_A_R[[#This Row],[26+]]-P_A_R[[#This Row],[27+]]</f>
        <v>2.5000000000000001E-4</v>
      </c>
      <c r="BW174" s="5">
        <f>P_A_R[[#This Row],[27+]]-P_A_R[[#This Row],[28+]]</f>
        <v>1.1E-4</v>
      </c>
      <c r="BX174" s="5">
        <f>P_A_R[[#This Row],[28+]]-P_A_R[[#This Row],[29+]]</f>
        <v>5.0000000000000002E-5</v>
      </c>
      <c r="BY174" s="5">
        <f>P_A_R[[#This Row],[29+]]-P_A_R[[#This Row],[30+]]</f>
        <v>4.0000000000000003E-5</v>
      </c>
      <c r="BZ174" s="5">
        <f>P_A_R[[#This Row],[30+]]-P_A_R[[#This Row],[31+]]</f>
        <v>0</v>
      </c>
      <c r="CA174" s="5">
        <f>P_A_R[[#This Row],[31+]]-P_A_R[[#This Row],[32+]]</f>
        <v>0</v>
      </c>
      <c r="CB174" s="5">
        <f>P_A_R[[#This Row],[32+]]-P_A_R[[#This Row],[33+]]</f>
        <v>0</v>
      </c>
      <c r="CC174" s="5">
        <f>P_A_R[[#This Row],[33+]]-P_A_R[[#This Row],[34+]]</f>
        <v>0</v>
      </c>
      <c r="CD174" s="5">
        <f>P_A_R[[#This Row],[34+]]-P_A_R[[#This Row],[35+]]</f>
        <v>0</v>
      </c>
      <c r="CE174" s="5">
        <f>P_A_R[[#This Row],[35+]]-P_A_R[[#This Row],[36+]]</f>
        <v>0</v>
      </c>
      <c r="CF174" s="5">
        <f>P_A_R[[#This Row],[36+]]-P_A_R[[#This Row],[37+]]</f>
        <v>0</v>
      </c>
      <c r="CG174" s="5">
        <f>P_A_R[[#This Row],[37+]]-P_A_R[[#This Row],[38+]]</f>
        <v>0</v>
      </c>
      <c r="CH174" s="5">
        <f>P_A_R[[#This Row],[38+]]-P_A_R[[#This Row],[39+]]</f>
        <v>0</v>
      </c>
      <c r="CI174" s="5">
        <f>P_A_R[[#This Row],[39+]]-P_A_R[[#This Row],[40+]]</f>
        <v>0</v>
      </c>
      <c r="CJ174" s="5">
        <f>P_A_R[[#This Row],[40+]]-P_A_R[[#This Row],[41+]]</f>
        <v>0</v>
      </c>
      <c r="CK174" s="5">
        <f>P_A_R[[#This Row],[41+]]-P_A_R[[#This Row],[42+]]</f>
        <v>0</v>
      </c>
      <c r="CL174" s="5">
        <f>P_A_R[[#This Row],[42+]]-P_A_R[[#This Row],[43+]]</f>
        <v>0</v>
      </c>
      <c r="CM174" s="5">
        <f>P_A_R[[#This Row],[43+]]-P_A_R[[#This Row],[44+]]</f>
        <v>0</v>
      </c>
      <c r="CN174" s="5">
        <f>P_A_R[[#This Row],[44+]]-P_A_R[[#This Row],[45+]]</f>
        <v>0</v>
      </c>
      <c r="CO174" s="5">
        <f>P_A_R[[#This Row],[45+]]-P_A_R[[#This Row],[46+]]</f>
        <v>0</v>
      </c>
      <c r="CP174" s="5">
        <f>P_A_R[[#This Row],[46+]]-P_A_R[[#This Row],[47+]]</f>
        <v>0</v>
      </c>
      <c r="CQ174" s="5">
        <f>P_A_R[[#This Row],[47+]]-P_A_R[[#This Row],[48+]]</f>
        <v>0</v>
      </c>
      <c r="CR174" s="5">
        <f>P_A_R[[#This Row],[48+]]-P_A_R[[#This Row],[49+]]</f>
        <v>0</v>
      </c>
      <c r="CS174" s="5">
        <f>P_A_R[[#This Row],[49+]]-P_A_R[[#This Row],[50+]]</f>
        <v>0</v>
      </c>
      <c r="CT174" s="5">
        <f>P_A_R[[#This Row],[50+]]-P_A_R[[#This Row],[51+]]</f>
        <v>0</v>
      </c>
      <c r="CU174" s="5">
        <f>P_A_R[[#This Row],[51+]]-P_A_R[[#This Row],[52+]]</f>
        <v>0</v>
      </c>
      <c r="CV174" s="5">
        <f>P_A_R[[#This Row],[52+]]-P_A_R[[#This Row],[53+]]</f>
        <v>0</v>
      </c>
      <c r="CW174" s="5">
        <f>P_A_R[[#This Row],[53+]]-P_A_R[[#This Row],[54+]]</f>
        <v>0</v>
      </c>
      <c r="CX174" s="5">
        <f>P_A_R[[#This Row],[54+]]-P_A_R[[#This Row],[55+]]</f>
        <v>0</v>
      </c>
      <c r="CY174" s="5">
        <f>P_A_R[[#This Row],[55+]]-P_A_R[[#This Row],[56+]]</f>
        <v>0</v>
      </c>
      <c r="CZ174" s="5">
        <f>P_A_R[[#This Row],[56+]]-P_A_R[[#This Row],[57+]]</f>
        <v>0</v>
      </c>
      <c r="DA174" s="5">
        <f>P_A_R[[#This Row],[57+]]-P_A_R[[#This Row],[58+]]</f>
        <v>0</v>
      </c>
      <c r="DB174" s="5">
        <f>P_A_R[[#This Row],[58+]]-P_A_R[[#This Row],[59+]]</f>
        <v>0</v>
      </c>
    </row>
    <row r="175" spans="1:106" x14ac:dyDescent="0.25">
      <c r="A175" s="10">
        <v>22400725</v>
      </c>
      <c r="B175" s="13" t="s">
        <v>98</v>
      </c>
      <c r="C175" s="13" t="s">
        <v>99</v>
      </c>
      <c r="D175" s="11">
        <v>0.875</v>
      </c>
      <c r="E175" s="9" t="str">
        <f>HYPERLINK("https://www.nba.com/stats/player/1630695/boxscores-traditional", "Micah Potter")</f>
        <v>Micah Potter</v>
      </c>
      <c r="F175">
        <v>9</v>
      </c>
      <c r="G175" s="4">
        <v>6.5730000000000004</v>
      </c>
      <c r="H175" s="3">
        <v>0.44037999999999999</v>
      </c>
      <c r="I175" s="3">
        <v>0.38208999999999999</v>
      </c>
      <c r="J175" s="3">
        <v>0.32275999999999999</v>
      </c>
      <c r="K175" s="3">
        <v>0.27093</v>
      </c>
      <c r="L175" s="3">
        <v>0.22363</v>
      </c>
      <c r="M175" s="3">
        <v>0.18140999999999999</v>
      </c>
      <c r="N175" s="3">
        <v>0.14457</v>
      </c>
      <c r="O175" s="3">
        <v>0.11123</v>
      </c>
      <c r="P175" s="3">
        <v>8.5339999999999999E-2</v>
      </c>
      <c r="Q175" s="3">
        <v>6.4259999999999998E-2</v>
      </c>
      <c r="R175" s="3">
        <v>4.7460000000000002E-2</v>
      </c>
      <c r="S175" s="3">
        <v>3.3619999999999997E-2</v>
      </c>
      <c r="T175" s="3">
        <v>2.385E-2</v>
      </c>
      <c r="U175" s="3">
        <v>1.6590000000000001E-2</v>
      </c>
      <c r="V175" s="3">
        <v>1.1299999999999999E-2</v>
      </c>
      <c r="W175" s="3">
        <v>7.5500000000000003E-3</v>
      </c>
      <c r="X175" s="3">
        <v>4.7999999999999996E-3</v>
      </c>
      <c r="Y175" s="3">
        <v>3.0699999999999998E-3</v>
      </c>
      <c r="Z175" s="3">
        <v>1.9300000000000001E-3</v>
      </c>
      <c r="AA175" s="3">
        <v>1.1800000000000001E-3</v>
      </c>
      <c r="AB175" s="3">
        <v>7.1000000000000002E-4</v>
      </c>
      <c r="AC175" s="3">
        <v>4.0000000000000002E-4</v>
      </c>
      <c r="AD175" s="3">
        <v>2.3000000000000001E-4</v>
      </c>
      <c r="AE175" s="3">
        <v>1.2999999999999999E-4</v>
      </c>
      <c r="AF175" s="3">
        <v>6.9999999999999994E-5</v>
      </c>
      <c r="AG175" s="3">
        <v>4.0000000000000003E-5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5">
        <f>P_A_R[[#This Row],[10+]]-P_A_R[[#This Row],[11+]]</f>
        <v>5.8290000000000008E-2</v>
      </c>
      <c r="BG175" s="5">
        <f>P_A_R[[#This Row],[11+]]-P_A_R[[#This Row],[12+]]</f>
        <v>5.9329999999999994E-2</v>
      </c>
      <c r="BH175" s="5">
        <f>P_A_R[[#This Row],[12+]]-P_A_R[[#This Row],[13+]]</f>
        <v>5.1829999999999987E-2</v>
      </c>
      <c r="BI175" s="5">
        <f>P_A_R[[#This Row],[13+]]-P_A_R[[#This Row],[14+]]</f>
        <v>4.7300000000000009E-2</v>
      </c>
      <c r="BJ175" s="5">
        <f>P_A_R[[#This Row],[14+]]-P_A_R[[#This Row],[15+]]</f>
        <v>4.2220000000000008E-2</v>
      </c>
      <c r="BK175" s="5">
        <f>P_A_R[[#This Row],[15+]]-P_A_R[[#This Row],[16+]]</f>
        <v>3.6839999999999984E-2</v>
      </c>
      <c r="BL175" s="5">
        <f>P_A_R[[#This Row],[16+]]-P_A_R[[#This Row],[17+]]</f>
        <v>3.3340000000000009E-2</v>
      </c>
      <c r="BM175" s="5">
        <f>P_A_R[[#This Row],[17+]]-P_A_R[[#This Row],[18+]]</f>
        <v>2.5889999999999996E-2</v>
      </c>
      <c r="BN175" s="5">
        <f>P_A_R[[#This Row],[18+]]-P_A_R[[#This Row],[19+]]</f>
        <v>2.1080000000000002E-2</v>
      </c>
      <c r="BO175" s="5">
        <f>P_A_R[[#This Row],[19+]]-P_A_R[[#This Row],[20+]]</f>
        <v>1.6799999999999995E-2</v>
      </c>
      <c r="BP175" s="5">
        <f>P_A_R[[#This Row],[20+]]-P_A_R[[#This Row],[21+]]</f>
        <v>1.3840000000000005E-2</v>
      </c>
      <c r="BQ175" s="5">
        <f>P_A_R[[#This Row],[21+]]-P_A_R[[#This Row],[22+]]</f>
        <v>9.7699999999999974E-3</v>
      </c>
      <c r="BR175" s="5">
        <f>P_A_R[[#This Row],[22+]]-P_A_R[[#This Row],[23+]]</f>
        <v>7.2599999999999991E-3</v>
      </c>
      <c r="BS175" s="5">
        <f>P_A_R[[#This Row],[23+]]-P_A_R[[#This Row],[24+]]</f>
        <v>5.2900000000000013E-3</v>
      </c>
      <c r="BT175" s="5">
        <f>P_A_R[[#This Row],[24+]]-P_A_R[[#This Row],[25+]]</f>
        <v>3.749999999999999E-3</v>
      </c>
      <c r="BU175" s="5">
        <f>P_A_R[[#This Row],[25+]]-P_A_R[[#This Row],[26+]]</f>
        <v>2.7500000000000007E-3</v>
      </c>
      <c r="BV175" s="5">
        <f>P_A_R[[#This Row],[26+]]-P_A_R[[#This Row],[27+]]</f>
        <v>1.7299999999999998E-3</v>
      </c>
      <c r="BW175" s="5">
        <f>P_A_R[[#This Row],[27+]]-P_A_R[[#This Row],[28+]]</f>
        <v>1.1399999999999997E-3</v>
      </c>
      <c r="BX175" s="5">
        <f>P_A_R[[#This Row],[28+]]-P_A_R[[#This Row],[29+]]</f>
        <v>7.5000000000000002E-4</v>
      </c>
      <c r="BY175" s="5">
        <f>P_A_R[[#This Row],[29+]]-P_A_R[[#This Row],[30+]]</f>
        <v>4.7000000000000004E-4</v>
      </c>
      <c r="BZ175" s="5">
        <f>P_A_R[[#This Row],[30+]]-P_A_R[[#This Row],[31+]]</f>
        <v>3.1E-4</v>
      </c>
      <c r="CA175" s="5">
        <f>P_A_R[[#This Row],[31+]]-P_A_R[[#This Row],[32+]]</f>
        <v>1.7000000000000001E-4</v>
      </c>
      <c r="CB175" s="5">
        <f>P_A_R[[#This Row],[32+]]-P_A_R[[#This Row],[33+]]</f>
        <v>1.0000000000000002E-4</v>
      </c>
      <c r="CC175" s="5">
        <f>P_A_R[[#This Row],[33+]]-P_A_R[[#This Row],[34+]]</f>
        <v>5.9999999999999995E-5</v>
      </c>
      <c r="CD175" s="5">
        <f>P_A_R[[#This Row],[34+]]-P_A_R[[#This Row],[35+]]</f>
        <v>2.9999999999999991E-5</v>
      </c>
      <c r="CE175" s="5">
        <f>P_A_R[[#This Row],[35+]]-P_A_R[[#This Row],[36+]]</f>
        <v>4.0000000000000003E-5</v>
      </c>
      <c r="CF175" s="5">
        <f>P_A_R[[#This Row],[36+]]-P_A_R[[#This Row],[37+]]</f>
        <v>0</v>
      </c>
      <c r="CG175" s="5">
        <f>P_A_R[[#This Row],[37+]]-P_A_R[[#This Row],[38+]]</f>
        <v>0</v>
      </c>
      <c r="CH175" s="5">
        <f>P_A_R[[#This Row],[38+]]-P_A_R[[#This Row],[39+]]</f>
        <v>0</v>
      </c>
      <c r="CI175" s="5">
        <f>P_A_R[[#This Row],[39+]]-P_A_R[[#This Row],[40+]]</f>
        <v>0</v>
      </c>
      <c r="CJ175" s="5">
        <f>P_A_R[[#This Row],[40+]]-P_A_R[[#This Row],[41+]]</f>
        <v>0</v>
      </c>
      <c r="CK175" s="5">
        <f>P_A_R[[#This Row],[41+]]-P_A_R[[#This Row],[42+]]</f>
        <v>0</v>
      </c>
      <c r="CL175" s="5">
        <f>P_A_R[[#This Row],[42+]]-P_A_R[[#This Row],[43+]]</f>
        <v>0</v>
      </c>
      <c r="CM175" s="5">
        <f>P_A_R[[#This Row],[43+]]-P_A_R[[#This Row],[44+]]</f>
        <v>0</v>
      </c>
      <c r="CN175" s="5">
        <f>P_A_R[[#This Row],[44+]]-P_A_R[[#This Row],[45+]]</f>
        <v>0</v>
      </c>
      <c r="CO175" s="5">
        <f>P_A_R[[#This Row],[45+]]-P_A_R[[#This Row],[46+]]</f>
        <v>0</v>
      </c>
      <c r="CP175" s="5">
        <f>P_A_R[[#This Row],[46+]]-P_A_R[[#This Row],[47+]]</f>
        <v>0</v>
      </c>
      <c r="CQ175" s="5">
        <f>P_A_R[[#This Row],[47+]]-P_A_R[[#This Row],[48+]]</f>
        <v>0</v>
      </c>
      <c r="CR175" s="5">
        <f>P_A_R[[#This Row],[48+]]-P_A_R[[#This Row],[49+]]</f>
        <v>0</v>
      </c>
      <c r="CS175" s="5">
        <f>P_A_R[[#This Row],[49+]]-P_A_R[[#This Row],[50+]]</f>
        <v>0</v>
      </c>
      <c r="CT175" s="5">
        <f>P_A_R[[#This Row],[50+]]-P_A_R[[#This Row],[51+]]</f>
        <v>0</v>
      </c>
      <c r="CU175" s="5">
        <f>P_A_R[[#This Row],[51+]]-P_A_R[[#This Row],[52+]]</f>
        <v>0</v>
      </c>
      <c r="CV175" s="5">
        <f>P_A_R[[#This Row],[52+]]-P_A_R[[#This Row],[53+]]</f>
        <v>0</v>
      </c>
      <c r="CW175" s="5">
        <f>P_A_R[[#This Row],[53+]]-P_A_R[[#This Row],[54+]]</f>
        <v>0</v>
      </c>
      <c r="CX175" s="5">
        <f>P_A_R[[#This Row],[54+]]-P_A_R[[#This Row],[55+]]</f>
        <v>0</v>
      </c>
      <c r="CY175" s="5">
        <f>P_A_R[[#This Row],[55+]]-P_A_R[[#This Row],[56+]]</f>
        <v>0</v>
      </c>
      <c r="CZ175" s="5">
        <f>P_A_R[[#This Row],[56+]]-P_A_R[[#This Row],[57+]]</f>
        <v>0</v>
      </c>
      <c r="DA175" s="5">
        <f>P_A_R[[#This Row],[57+]]-P_A_R[[#This Row],[58+]]</f>
        <v>0</v>
      </c>
      <c r="DB175" s="5">
        <f>P_A_R[[#This Row],[58+]]-P_A_R[[#This Row],[59+]]</f>
        <v>0</v>
      </c>
    </row>
    <row r="176" spans="1:106" x14ac:dyDescent="0.25">
      <c r="A176" s="10">
        <v>22400725</v>
      </c>
      <c r="B176" s="13" t="s">
        <v>98</v>
      </c>
      <c r="C176" s="13" t="s">
        <v>99</v>
      </c>
      <c r="D176" s="11">
        <v>0.875</v>
      </c>
      <c r="E176" s="9" t="str">
        <f>HYPERLINK("https://www.nba.com/stats/player/1642262/boxscores-traditional", "Cody Williams")</f>
        <v>Cody Williams</v>
      </c>
      <c r="F176">
        <v>9</v>
      </c>
      <c r="G176" s="4">
        <v>4.3360000000000003</v>
      </c>
      <c r="H176" s="3">
        <v>0.40905000000000002</v>
      </c>
      <c r="I176" s="3">
        <v>0.32275999999999999</v>
      </c>
      <c r="J176" s="3">
        <v>0.24510000000000001</v>
      </c>
      <c r="K176" s="3">
        <v>0.17879</v>
      </c>
      <c r="L176" s="3">
        <v>0.12506999999999999</v>
      </c>
      <c r="M176" s="3">
        <v>8.3790000000000003E-2</v>
      </c>
      <c r="N176" s="3">
        <v>5.3699999999999998E-2</v>
      </c>
      <c r="O176" s="3">
        <v>3.2160000000000001E-2</v>
      </c>
      <c r="P176" s="3">
        <v>1.8759999999999999E-2</v>
      </c>
      <c r="Q176" s="3">
        <v>1.044E-2</v>
      </c>
      <c r="R176" s="3">
        <v>5.5399999999999998E-3</v>
      </c>
      <c r="S176" s="3">
        <v>2.8E-3</v>
      </c>
      <c r="T176" s="3">
        <v>1.3500000000000001E-3</v>
      </c>
      <c r="U176" s="3">
        <v>6.2E-4</v>
      </c>
      <c r="V176" s="3">
        <v>2.7E-4</v>
      </c>
      <c r="W176" s="3">
        <v>1.1E-4</v>
      </c>
      <c r="X176" s="3">
        <v>4.0000000000000003E-5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5">
        <f>P_A_R[[#This Row],[10+]]-P_A_R[[#This Row],[11+]]</f>
        <v>8.6290000000000033E-2</v>
      </c>
      <c r="BG176" s="5">
        <f>P_A_R[[#This Row],[11+]]-P_A_R[[#This Row],[12+]]</f>
        <v>7.7659999999999979E-2</v>
      </c>
      <c r="BH176" s="5">
        <f>P_A_R[[#This Row],[12+]]-P_A_R[[#This Row],[13+]]</f>
        <v>6.6310000000000008E-2</v>
      </c>
      <c r="BI176" s="5">
        <f>P_A_R[[#This Row],[13+]]-P_A_R[[#This Row],[14+]]</f>
        <v>5.3720000000000018E-2</v>
      </c>
      <c r="BJ176" s="5">
        <f>P_A_R[[#This Row],[14+]]-P_A_R[[#This Row],[15+]]</f>
        <v>4.1279999999999983E-2</v>
      </c>
      <c r="BK176" s="5">
        <f>P_A_R[[#This Row],[15+]]-P_A_R[[#This Row],[16+]]</f>
        <v>3.0090000000000006E-2</v>
      </c>
      <c r="BL176" s="5">
        <f>P_A_R[[#This Row],[16+]]-P_A_R[[#This Row],[17+]]</f>
        <v>2.1539999999999997E-2</v>
      </c>
      <c r="BM176" s="5">
        <f>P_A_R[[#This Row],[17+]]-P_A_R[[#This Row],[18+]]</f>
        <v>1.3400000000000002E-2</v>
      </c>
      <c r="BN176" s="5">
        <f>P_A_R[[#This Row],[18+]]-P_A_R[[#This Row],[19+]]</f>
        <v>8.3199999999999993E-3</v>
      </c>
      <c r="BO176" s="5">
        <f>P_A_R[[#This Row],[19+]]-P_A_R[[#This Row],[20+]]</f>
        <v>4.8999999999999998E-3</v>
      </c>
      <c r="BP176" s="5">
        <f>P_A_R[[#This Row],[20+]]-P_A_R[[#This Row],[21+]]</f>
        <v>2.7399999999999998E-3</v>
      </c>
      <c r="BQ176" s="5">
        <f>P_A_R[[#This Row],[21+]]-P_A_R[[#This Row],[22+]]</f>
        <v>1.4499999999999999E-3</v>
      </c>
      <c r="BR176" s="5">
        <f>P_A_R[[#This Row],[22+]]-P_A_R[[#This Row],[23+]]</f>
        <v>7.3000000000000007E-4</v>
      </c>
      <c r="BS176" s="5">
        <f>P_A_R[[#This Row],[23+]]-P_A_R[[#This Row],[24+]]</f>
        <v>3.5E-4</v>
      </c>
      <c r="BT176" s="5">
        <f>P_A_R[[#This Row],[24+]]-P_A_R[[#This Row],[25+]]</f>
        <v>1.5999999999999999E-4</v>
      </c>
      <c r="BU176" s="5">
        <f>P_A_R[[#This Row],[25+]]-P_A_R[[#This Row],[26+]]</f>
        <v>6.9999999999999994E-5</v>
      </c>
      <c r="BV176" s="5">
        <f>P_A_R[[#This Row],[26+]]-P_A_R[[#This Row],[27+]]</f>
        <v>4.0000000000000003E-5</v>
      </c>
      <c r="BW176" s="5">
        <f>P_A_R[[#This Row],[27+]]-P_A_R[[#This Row],[28+]]</f>
        <v>0</v>
      </c>
      <c r="BX176" s="5">
        <f>P_A_R[[#This Row],[28+]]-P_A_R[[#This Row],[29+]]</f>
        <v>0</v>
      </c>
      <c r="BY176" s="5">
        <f>P_A_R[[#This Row],[29+]]-P_A_R[[#This Row],[30+]]</f>
        <v>0</v>
      </c>
      <c r="BZ176" s="5">
        <f>P_A_R[[#This Row],[30+]]-P_A_R[[#This Row],[31+]]</f>
        <v>0</v>
      </c>
      <c r="CA176" s="5">
        <f>P_A_R[[#This Row],[31+]]-P_A_R[[#This Row],[32+]]</f>
        <v>0</v>
      </c>
      <c r="CB176" s="5">
        <f>P_A_R[[#This Row],[32+]]-P_A_R[[#This Row],[33+]]</f>
        <v>0</v>
      </c>
      <c r="CC176" s="5">
        <f>P_A_R[[#This Row],[33+]]-P_A_R[[#This Row],[34+]]</f>
        <v>0</v>
      </c>
      <c r="CD176" s="5">
        <f>P_A_R[[#This Row],[34+]]-P_A_R[[#This Row],[35+]]</f>
        <v>0</v>
      </c>
      <c r="CE176" s="5">
        <f>P_A_R[[#This Row],[35+]]-P_A_R[[#This Row],[36+]]</f>
        <v>0</v>
      </c>
      <c r="CF176" s="5">
        <f>P_A_R[[#This Row],[36+]]-P_A_R[[#This Row],[37+]]</f>
        <v>0</v>
      </c>
      <c r="CG176" s="5">
        <f>P_A_R[[#This Row],[37+]]-P_A_R[[#This Row],[38+]]</f>
        <v>0</v>
      </c>
      <c r="CH176" s="5">
        <f>P_A_R[[#This Row],[38+]]-P_A_R[[#This Row],[39+]]</f>
        <v>0</v>
      </c>
      <c r="CI176" s="5">
        <f>P_A_R[[#This Row],[39+]]-P_A_R[[#This Row],[40+]]</f>
        <v>0</v>
      </c>
      <c r="CJ176" s="5">
        <f>P_A_R[[#This Row],[40+]]-P_A_R[[#This Row],[41+]]</f>
        <v>0</v>
      </c>
      <c r="CK176" s="5">
        <f>P_A_R[[#This Row],[41+]]-P_A_R[[#This Row],[42+]]</f>
        <v>0</v>
      </c>
      <c r="CL176" s="5">
        <f>P_A_R[[#This Row],[42+]]-P_A_R[[#This Row],[43+]]</f>
        <v>0</v>
      </c>
      <c r="CM176" s="5">
        <f>P_A_R[[#This Row],[43+]]-P_A_R[[#This Row],[44+]]</f>
        <v>0</v>
      </c>
      <c r="CN176" s="5">
        <f>P_A_R[[#This Row],[44+]]-P_A_R[[#This Row],[45+]]</f>
        <v>0</v>
      </c>
      <c r="CO176" s="5">
        <f>P_A_R[[#This Row],[45+]]-P_A_R[[#This Row],[46+]]</f>
        <v>0</v>
      </c>
      <c r="CP176" s="5">
        <f>P_A_R[[#This Row],[46+]]-P_A_R[[#This Row],[47+]]</f>
        <v>0</v>
      </c>
      <c r="CQ176" s="5">
        <f>P_A_R[[#This Row],[47+]]-P_A_R[[#This Row],[48+]]</f>
        <v>0</v>
      </c>
      <c r="CR176" s="5">
        <f>P_A_R[[#This Row],[48+]]-P_A_R[[#This Row],[49+]]</f>
        <v>0</v>
      </c>
      <c r="CS176" s="5">
        <f>P_A_R[[#This Row],[49+]]-P_A_R[[#This Row],[50+]]</f>
        <v>0</v>
      </c>
      <c r="CT176" s="5">
        <f>P_A_R[[#This Row],[50+]]-P_A_R[[#This Row],[51+]]</f>
        <v>0</v>
      </c>
      <c r="CU176" s="5">
        <f>P_A_R[[#This Row],[51+]]-P_A_R[[#This Row],[52+]]</f>
        <v>0</v>
      </c>
      <c r="CV176" s="5">
        <f>P_A_R[[#This Row],[52+]]-P_A_R[[#This Row],[53+]]</f>
        <v>0</v>
      </c>
      <c r="CW176" s="5">
        <f>P_A_R[[#This Row],[53+]]-P_A_R[[#This Row],[54+]]</f>
        <v>0</v>
      </c>
      <c r="CX176" s="5">
        <f>P_A_R[[#This Row],[54+]]-P_A_R[[#This Row],[55+]]</f>
        <v>0</v>
      </c>
      <c r="CY176" s="5">
        <f>P_A_R[[#This Row],[55+]]-P_A_R[[#This Row],[56+]]</f>
        <v>0</v>
      </c>
      <c r="CZ176" s="5">
        <f>P_A_R[[#This Row],[56+]]-P_A_R[[#This Row],[57+]]</f>
        <v>0</v>
      </c>
      <c r="DA176" s="5">
        <f>P_A_R[[#This Row],[57+]]-P_A_R[[#This Row],[58+]]</f>
        <v>0</v>
      </c>
      <c r="DB176" s="5">
        <f>P_A_R[[#This Row],[58+]]-P_A_R[[#This Row],[59+]]</f>
        <v>0</v>
      </c>
    </row>
    <row r="177" spans="1:106" x14ac:dyDescent="0.25">
      <c r="A177" s="10">
        <v>22400725</v>
      </c>
      <c r="B177" s="13" t="s">
        <v>99</v>
      </c>
      <c r="C177" s="13" t="s">
        <v>98</v>
      </c>
      <c r="D177" s="11">
        <v>0.875</v>
      </c>
      <c r="E177" s="9" t="str">
        <f>HYPERLINK("https://www.nba.com/stats/player/203952/boxscores-traditional", "Andrew Wiggins")</f>
        <v>Andrew Wiggins</v>
      </c>
      <c r="F177">
        <v>29.2</v>
      </c>
      <c r="G177" s="4">
        <v>2.9929999999999999</v>
      </c>
      <c r="H177" s="3">
        <v>1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0.99990999999999997</v>
      </c>
      <c r="Q177" s="3">
        <v>0.99968000000000001</v>
      </c>
      <c r="R177" s="3">
        <v>0.99892999999999998</v>
      </c>
      <c r="S177" s="3">
        <v>0.99692999999999998</v>
      </c>
      <c r="T177" s="3">
        <v>0.99202000000000001</v>
      </c>
      <c r="U177" s="3">
        <v>0.98077000000000003</v>
      </c>
      <c r="V177" s="3">
        <v>0.95906999999999998</v>
      </c>
      <c r="W177" s="3">
        <v>0.91923999999999995</v>
      </c>
      <c r="X177" s="3">
        <v>0.85768999999999995</v>
      </c>
      <c r="Y177" s="3">
        <v>0.77034999999999998</v>
      </c>
      <c r="Z177" s="3">
        <v>0.65542</v>
      </c>
      <c r="AA177" s="3">
        <v>0.52790000000000004</v>
      </c>
      <c r="AB177" s="3">
        <v>0.39357999999999999</v>
      </c>
      <c r="AC177" s="3">
        <v>0.27424999999999999</v>
      </c>
      <c r="AD177" s="3">
        <v>0.17360999999999999</v>
      </c>
      <c r="AE177" s="3">
        <v>0.10204000000000001</v>
      </c>
      <c r="AF177" s="3">
        <v>5.4800000000000001E-2</v>
      </c>
      <c r="AG177" s="3">
        <v>2.6190000000000001E-2</v>
      </c>
      <c r="AH177" s="3">
        <v>1.1599999999999999E-2</v>
      </c>
      <c r="AI177" s="3">
        <v>4.5300000000000002E-3</v>
      </c>
      <c r="AJ177" s="3">
        <v>1.64E-3</v>
      </c>
      <c r="AK177" s="3">
        <v>5.4000000000000001E-4</v>
      </c>
      <c r="AL177" s="3">
        <v>1.4999999999999999E-4</v>
      </c>
      <c r="AM177" s="3">
        <v>4.0000000000000003E-5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5">
        <f>P_A_R[[#This Row],[10+]]-P_A_R[[#This Row],[11+]]</f>
        <v>0</v>
      </c>
      <c r="BG177" s="5">
        <f>P_A_R[[#This Row],[11+]]-P_A_R[[#This Row],[12+]]</f>
        <v>0</v>
      </c>
      <c r="BH177" s="5">
        <f>P_A_R[[#This Row],[12+]]-P_A_R[[#This Row],[13+]]</f>
        <v>0</v>
      </c>
      <c r="BI177" s="5">
        <f>P_A_R[[#This Row],[13+]]-P_A_R[[#This Row],[14+]]</f>
        <v>0</v>
      </c>
      <c r="BJ177" s="5">
        <f>P_A_R[[#This Row],[14+]]-P_A_R[[#This Row],[15+]]</f>
        <v>0</v>
      </c>
      <c r="BK177" s="5">
        <f>P_A_R[[#This Row],[15+]]-P_A_R[[#This Row],[16+]]</f>
        <v>0</v>
      </c>
      <c r="BL177" s="5">
        <f>P_A_R[[#This Row],[16+]]-P_A_R[[#This Row],[17+]]</f>
        <v>0</v>
      </c>
      <c r="BM177" s="5">
        <f>P_A_R[[#This Row],[17+]]-P_A_R[[#This Row],[18+]]</f>
        <v>9.0000000000034497E-5</v>
      </c>
      <c r="BN177" s="5">
        <f>P_A_R[[#This Row],[18+]]-P_A_R[[#This Row],[19+]]</f>
        <v>2.2999999999995246E-4</v>
      </c>
      <c r="BO177" s="5">
        <f>P_A_R[[#This Row],[19+]]-P_A_R[[#This Row],[20+]]</f>
        <v>7.5000000000002842E-4</v>
      </c>
      <c r="BP177" s="5">
        <f>P_A_R[[#This Row],[20+]]-P_A_R[[#This Row],[21+]]</f>
        <v>2.0000000000000018E-3</v>
      </c>
      <c r="BQ177" s="5">
        <f>P_A_R[[#This Row],[21+]]-P_A_R[[#This Row],[22+]]</f>
        <v>4.9099999999999699E-3</v>
      </c>
      <c r="BR177" s="5">
        <f>P_A_R[[#This Row],[22+]]-P_A_R[[#This Row],[23+]]</f>
        <v>1.1249999999999982E-2</v>
      </c>
      <c r="BS177" s="5">
        <f>P_A_R[[#This Row],[23+]]-P_A_R[[#This Row],[24+]]</f>
        <v>2.1700000000000053E-2</v>
      </c>
      <c r="BT177" s="5">
        <f>P_A_R[[#This Row],[24+]]-P_A_R[[#This Row],[25+]]</f>
        <v>3.9830000000000032E-2</v>
      </c>
      <c r="BU177" s="5">
        <f>P_A_R[[#This Row],[25+]]-P_A_R[[#This Row],[26+]]</f>
        <v>6.1549999999999994E-2</v>
      </c>
      <c r="BV177" s="5">
        <f>P_A_R[[#This Row],[26+]]-P_A_R[[#This Row],[27+]]</f>
        <v>8.7339999999999973E-2</v>
      </c>
      <c r="BW177" s="5">
        <f>P_A_R[[#This Row],[27+]]-P_A_R[[#This Row],[28+]]</f>
        <v>0.11492999999999998</v>
      </c>
      <c r="BX177" s="5">
        <f>P_A_R[[#This Row],[28+]]-P_A_R[[#This Row],[29+]]</f>
        <v>0.12751999999999997</v>
      </c>
      <c r="BY177" s="5">
        <f>P_A_R[[#This Row],[29+]]-P_A_R[[#This Row],[30+]]</f>
        <v>0.13432000000000005</v>
      </c>
      <c r="BZ177" s="5">
        <f>P_A_R[[#This Row],[30+]]-P_A_R[[#This Row],[31+]]</f>
        <v>0.11932999999999999</v>
      </c>
      <c r="CA177" s="5">
        <f>P_A_R[[#This Row],[31+]]-P_A_R[[#This Row],[32+]]</f>
        <v>0.10064000000000001</v>
      </c>
      <c r="CB177" s="5">
        <f>P_A_R[[#This Row],[32+]]-P_A_R[[#This Row],[33+]]</f>
        <v>7.1569999999999981E-2</v>
      </c>
      <c r="CC177" s="5">
        <f>P_A_R[[#This Row],[33+]]-P_A_R[[#This Row],[34+]]</f>
        <v>4.7240000000000004E-2</v>
      </c>
      <c r="CD177" s="5">
        <f>P_A_R[[#This Row],[34+]]-P_A_R[[#This Row],[35+]]</f>
        <v>2.861E-2</v>
      </c>
      <c r="CE177" s="5">
        <f>P_A_R[[#This Row],[35+]]-P_A_R[[#This Row],[36+]]</f>
        <v>1.4590000000000002E-2</v>
      </c>
      <c r="CF177" s="5">
        <f>P_A_R[[#This Row],[36+]]-P_A_R[[#This Row],[37+]]</f>
        <v>7.069999999999999E-3</v>
      </c>
      <c r="CG177" s="5">
        <f>P_A_R[[#This Row],[37+]]-P_A_R[[#This Row],[38+]]</f>
        <v>2.8900000000000002E-3</v>
      </c>
      <c r="CH177" s="5">
        <f>P_A_R[[#This Row],[38+]]-P_A_R[[#This Row],[39+]]</f>
        <v>1.0999999999999998E-3</v>
      </c>
      <c r="CI177" s="5">
        <f>P_A_R[[#This Row],[39+]]-P_A_R[[#This Row],[40+]]</f>
        <v>3.9000000000000005E-4</v>
      </c>
      <c r="CJ177" s="5">
        <f>P_A_R[[#This Row],[40+]]-P_A_R[[#This Row],[41+]]</f>
        <v>1.0999999999999999E-4</v>
      </c>
      <c r="CK177" s="5">
        <f>P_A_R[[#This Row],[41+]]-P_A_R[[#This Row],[42+]]</f>
        <v>4.0000000000000003E-5</v>
      </c>
      <c r="CL177" s="5">
        <f>P_A_R[[#This Row],[42+]]-P_A_R[[#This Row],[43+]]</f>
        <v>0</v>
      </c>
      <c r="CM177" s="5">
        <f>P_A_R[[#This Row],[43+]]-P_A_R[[#This Row],[44+]]</f>
        <v>0</v>
      </c>
      <c r="CN177" s="5">
        <f>P_A_R[[#This Row],[44+]]-P_A_R[[#This Row],[45+]]</f>
        <v>0</v>
      </c>
      <c r="CO177" s="5">
        <f>P_A_R[[#This Row],[45+]]-P_A_R[[#This Row],[46+]]</f>
        <v>0</v>
      </c>
      <c r="CP177" s="5">
        <f>P_A_R[[#This Row],[46+]]-P_A_R[[#This Row],[47+]]</f>
        <v>0</v>
      </c>
      <c r="CQ177" s="5">
        <f>P_A_R[[#This Row],[47+]]-P_A_R[[#This Row],[48+]]</f>
        <v>0</v>
      </c>
      <c r="CR177" s="5">
        <f>P_A_R[[#This Row],[48+]]-P_A_R[[#This Row],[49+]]</f>
        <v>0</v>
      </c>
      <c r="CS177" s="5">
        <f>P_A_R[[#This Row],[49+]]-P_A_R[[#This Row],[50+]]</f>
        <v>0</v>
      </c>
      <c r="CT177" s="5">
        <f>P_A_R[[#This Row],[50+]]-P_A_R[[#This Row],[51+]]</f>
        <v>0</v>
      </c>
      <c r="CU177" s="5">
        <f>P_A_R[[#This Row],[51+]]-P_A_R[[#This Row],[52+]]</f>
        <v>0</v>
      </c>
      <c r="CV177" s="5">
        <f>P_A_R[[#This Row],[52+]]-P_A_R[[#This Row],[53+]]</f>
        <v>0</v>
      </c>
      <c r="CW177" s="5">
        <f>P_A_R[[#This Row],[53+]]-P_A_R[[#This Row],[54+]]</f>
        <v>0</v>
      </c>
      <c r="CX177" s="5">
        <f>P_A_R[[#This Row],[54+]]-P_A_R[[#This Row],[55+]]</f>
        <v>0</v>
      </c>
      <c r="CY177" s="5">
        <f>P_A_R[[#This Row],[55+]]-P_A_R[[#This Row],[56+]]</f>
        <v>0</v>
      </c>
      <c r="CZ177" s="5">
        <f>P_A_R[[#This Row],[56+]]-P_A_R[[#This Row],[57+]]</f>
        <v>0</v>
      </c>
      <c r="DA177" s="5">
        <f>P_A_R[[#This Row],[57+]]-P_A_R[[#This Row],[58+]]</f>
        <v>0</v>
      </c>
      <c r="DB177" s="5">
        <f>P_A_R[[#This Row],[58+]]-P_A_R[[#This Row],[59+]]</f>
        <v>0</v>
      </c>
    </row>
    <row r="178" spans="1:106" x14ac:dyDescent="0.25">
      <c r="A178" s="10">
        <v>22400725</v>
      </c>
      <c r="B178" s="13" t="s">
        <v>99</v>
      </c>
      <c r="C178" s="13" t="s">
        <v>98</v>
      </c>
      <c r="D178" s="11">
        <v>0.875</v>
      </c>
      <c r="E178" s="9" t="str">
        <f>HYPERLINK("https://www.nba.com/stats/player/201939/boxscores-traditional", "Stephen Curry")</f>
        <v>Stephen Curry</v>
      </c>
      <c r="F178">
        <v>26.2</v>
      </c>
      <c r="G178" s="4">
        <v>4.4000000000000004</v>
      </c>
      <c r="H178" s="3">
        <v>0.99987999999999999</v>
      </c>
      <c r="I178" s="3">
        <v>0.99972000000000005</v>
      </c>
      <c r="J178" s="3">
        <v>0.99938000000000005</v>
      </c>
      <c r="K178" s="3">
        <v>0.99865000000000004</v>
      </c>
      <c r="L178" s="3">
        <v>0.99719999999999998</v>
      </c>
      <c r="M178" s="3">
        <v>0.99460999999999999</v>
      </c>
      <c r="N178" s="3">
        <v>0.98982999999999999</v>
      </c>
      <c r="O178" s="3">
        <v>0.98168999999999995</v>
      </c>
      <c r="P178" s="3">
        <v>0.96855999999999998</v>
      </c>
      <c r="Q178" s="3">
        <v>0.94950000000000001</v>
      </c>
      <c r="R178" s="3">
        <v>0.92073000000000005</v>
      </c>
      <c r="S178" s="3">
        <v>0.88100000000000001</v>
      </c>
      <c r="T178" s="3">
        <v>0.82894000000000001</v>
      </c>
      <c r="U178" s="3">
        <v>0.76729999999999998</v>
      </c>
      <c r="V178" s="3">
        <v>0.69145999999999996</v>
      </c>
      <c r="W178" s="3">
        <v>0.60641999999999996</v>
      </c>
      <c r="X178" s="3">
        <v>0.51993999999999996</v>
      </c>
      <c r="Y178" s="3">
        <v>0.42858000000000002</v>
      </c>
      <c r="Z178" s="3">
        <v>0.34089999999999998</v>
      </c>
      <c r="AA178" s="3">
        <v>0.26108999999999999</v>
      </c>
      <c r="AB178" s="3">
        <v>0.19489000000000001</v>
      </c>
      <c r="AC178" s="3">
        <v>0.13786000000000001</v>
      </c>
      <c r="AD178" s="3">
        <v>9.3420000000000003E-2</v>
      </c>
      <c r="AE178" s="3">
        <v>6.0569999999999999E-2</v>
      </c>
      <c r="AF178" s="3">
        <v>3.8359999999999998E-2</v>
      </c>
      <c r="AG178" s="3">
        <v>2.2749999999999999E-2</v>
      </c>
      <c r="AH178" s="3">
        <v>1.2869999999999999E-2</v>
      </c>
      <c r="AI178" s="3">
        <v>7.1399999999999996E-3</v>
      </c>
      <c r="AJ178" s="3">
        <v>3.6800000000000001E-3</v>
      </c>
      <c r="AK178" s="3">
        <v>1.81E-3</v>
      </c>
      <c r="AL178" s="3">
        <v>8.4000000000000003E-4</v>
      </c>
      <c r="AM178" s="3">
        <v>3.8999999999999999E-4</v>
      </c>
      <c r="AN178" s="3">
        <v>1.7000000000000001E-4</v>
      </c>
      <c r="AO178" s="3">
        <v>6.9999999999999994E-5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5">
        <f>P_A_R[[#This Row],[10+]]-P_A_R[[#This Row],[11+]]</f>
        <v>1.5999999999993797E-4</v>
      </c>
      <c r="BG178" s="5">
        <f>P_A_R[[#This Row],[11+]]-P_A_R[[#This Row],[12+]]</f>
        <v>3.4000000000000696E-4</v>
      </c>
      <c r="BH178" s="5">
        <f>P_A_R[[#This Row],[12+]]-P_A_R[[#This Row],[13+]]</f>
        <v>7.3000000000000842E-4</v>
      </c>
      <c r="BI178" s="5">
        <f>P_A_R[[#This Row],[13+]]-P_A_R[[#This Row],[14+]]</f>
        <v>1.4500000000000624E-3</v>
      </c>
      <c r="BJ178" s="5">
        <f>P_A_R[[#This Row],[14+]]-P_A_R[[#This Row],[15+]]</f>
        <v>2.5899999999999812E-3</v>
      </c>
      <c r="BK178" s="5">
        <f>P_A_R[[#This Row],[15+]]-P_A_R[[#This Row],[16+]]</f>
        <v>4.7800000000000065E-3</v>
      </c>
      <c r="BL178" s="5">
        <f>P_A_R[[#This Row],[16+]]-P_A_R[[#This Row],[17+]]</f>
        <v>8.1400000000000361E-3</v>
      </c>
      <c r="BM178" s="5">
        <f>P_A_R[[#This Row],[17+]]-P_A_R[[#This Row],[18+]]</f>
        <v>1.3129999999999975E-2</v>
      </c>
      <c r="BN178" s="5">
        <f>P_A_R[[#This Row],[18+]]-P_A_R[[#This Row],[19+]]</f>
        <v>1.9059999999999966E-2</v>
      </c>
      <c r="BO178" s="5">
        <f>P_A_R[[#This Row],[19+]]-P_A_R[[#This Row],[20+]]</f>
        <v>2.8769999999999962E-2</v>
      </c>
      <c r="BP178" s="5">
        <f>P_A_R[[#This Row],[20+]]-P_A_R[[#This Row],[21+]]</f>
        <v>3.9730000000000043E-2</v>
      </c>
      <c r="BQ178" s="5">
        <f>P_A_R[[#This Row],[21+]]-P_A_R[[#This Row],[22+]]</f>
        <v>5.2059999999999995E-2</v>
      </c>
      <c r="BR178" s="5">
        <f>P_A_R[[#This Row],[22+]]-P_A_R[[#This Row],[23+]]</f>
        <v>6.1640000000000028E-2</v>
      </c>
      <c r="BS178" s="5">
        <f>P_A_R[[#This Row],[23+]]-P_A_R[[#This Row],[24+]]</f>
        <v>7.5840000000000019E-2</v>
      </c>
      <c r="BT178" s="5">
        <f>P_A_R[[#This Row],[24+]]-P_A_R[[#This Row],[25+]]</f>
        <v>8.5040000000000004E-2</v>
      </c>
      <c r="BU178" s="5">
        <f>P_A_R[[#This Row],[25+]]-P_A_R[[#This Row],[26+]]</f>
        <v>8.6480000000000001E-2</v>
      </c>
      <c r="BV178" s="5">
        <f>P_A_R[[#This Row],[26+]]-P_A_R[[#This Row],[27+]]</f>
        <v>9.1359999999999941E-2</v>
      </c>
      <c r="BW178" s="5">
        <f>P_A_R[[#This Row],[27+]]-P_A_R[[#This Row],[28+]]</f>
        <v>8.7680000000000036E-2</v>
      </c>
      <c r="BX178" s="5">
        <f>P_A_R[[#This Row],[28+]]-P_A_R[[#This Row],[29+]]</f>
        <v>7.9809999999999992E-2</v>
      </c>
      <c r="BY178" s="5">
        <f>P_A_R[[#This Row],[29+]]-P_A_R[[#This Row],[30+]]</f>
        <v>6.6199999999999981E-2</v>
      </c>
      <c r="BZ178" s="5">
        <f>P_A_R[[#This Row],[30+]]-P_A_R[[#This Row],[31+]]</f>
        <v>5.7029999999999997E-2</v>
      </c>
      <c r="CA178" s="5">
        <f>P_A_R[[#This Row],[31+]]-P_A_R[[#This Row],[32+]]</f>
        <v>4.4440000000000007E-2</v>
      </c>
      <c r="CB178" s="5">
        <f>P_A_R[[#This Row],[32+]]-P_A_R[[#This Row],[33+]]</f>
        <v>3.2850000000000004E-2</v>
      </c>
      <c r="CC178" s="5">
        <f>P_A_R[[#This Row],[33+]]-P_A_R[[#This Row],[34+]]</f>
        <v>2.2210000000000001E-2</v>
      </c>
      <c r="CD178" s="5">
        <f>P_A_R[[#This Row],[34+]]-P_A_R[[#This Row],[35+]]</f>
        <v>1.5609999999999999E-2</v>
      </c>
      <c r="CE178" s="5">
        <f>P_A_R[[#This Row],[35+]]-P_A_R[[#This Row],[36+]]</f>
        <v>9.8799999999999999E-3</v>
      </c>
      <c r="CF178" s="5">
        <f>P_A_R[[#This Row],[36+]]-P_A_R[[#This Row],[37+]]</f>
        <v>5.7299999999999999E-3</v>
      </c>
      <c r="CG178" s="5">
        <f>P_A_R[[#This Row],[37+]]-P_A_R[[#This Row],[38+]]</f>
        <v>3.4599999999999995E-3</v>
      </c>
      <c r="CH178" s="5">
        <f>P_A_R[[#This Row],[38+]]-P_A_R[[#This Row],[39+]]</f>
        <v>1.8700000000000001E-3</v>
      </c>
      <c r="CI178" s="5">
        <f>P_A_R[[#This Row],[39+]]-P_A_R[[#This Row],[40+]]</f>
        <v>9.6999999999999994E-4</v>
      </c>
      <c r="CJ178" s="5">
        <f>P_A_R[[#This Row],[40+]]-P_A_R[[#This Row],[41+]]</f>
        <v>4.5000000000000004E-4</v>
      </c>
      <c r="CK178" s="5">
        <f>P_A_R[[#This Row],[41+]]-P_A_R[[#This Row],[42+]]</f>
        <v>2.1999999999999998E-4</v>
      </c>
      <c r="CL178" s="5">
        <f>P_A_R[[#This Row],[42+]]-P_A_R[[#This Row],[43+]]</f>
        <v>1.0000000000000002E-4</v>
      </c>
      <c r="CM178" s="5">
        <f>P_A_R[[#This Row],[43+]]-P_A_R[[#This Row],[44+]]</f>
        <v>6.9999999999999994E-5</v>
      </c>
      <c r="CN178" s="5">
        <f>P_A_R[[#This Row],[44+]]-P_A_R[[#This Row],[45+]]</f>
        <v>0</v>
      </c>
      <c r="CO178" s="5">
        <f>P_A_R[[#This Row],[45+]]-P_A_R[[#This Row],[46+]]</f>
        <v>0</v>
      </c>
      <c r="CP178" s="5">
        <f>P_A_R[[#This Row],[46+]]-P_A_R[[#This Row],[47+]]</f>
        <v>0</v>
      </c>
      <c r="CQ178" s="5">
        <f>P_A_R[[#This Row],[47+]]-P_A_R[[#This Row],[48+]]</f>
        <v>0</v>
      </c>
      <c r="CR178" s="5">
        <f>P_A_R[[#This Row],[48+]]-P_A_R[[#This Row],[49+]]</f>
        <v>0</v>
      </c>
      <c r="CS178" s="5">
        <f>P_A_R[[#This Row],[49+]]-P_A_R[[#This Row],[50+]]</f>
        <v>0</v>
      </c>
      <c r="CT178" s="5">
        <f>P_A_R[[#This Row],[50+]]-P_A_R[[#This Row],[51+]]</f>
        <v>0</v>
      </c>
      <c r="CU178" s="5">
        <f>P_A_R[[#This Row],[51+]]-P_A_R[[#This Row],[52+]]</f>
        <v>0</v>
      </c>
      <c r="CV178" s="5">
        <f>P_A_R[[#This Row],[52+]]-P_A_R[[#This Row],[53+]]</f>
        <v>0</v>
      </c>
      <c r="CW178" s="5">
        <f>P_A_R[[#This Row],[53+]]-P_A_R[[#This Row],[54+]]</f>
        <v>0</v>
      </c>
      <c r="CX178" s="5">
        <f>P_A_R[[#This Row],[54+]]-P_A_R[[#This Row],[55+]]</f>
        <v>0</v>
      </c>
      <c r="CY178" s="5">
        <f>P_A_R[[#This Row],[55+]]-P_A_R[[#This Row],[56+]]</f>
        <v>0</v>
      </c>
      <c r="CZ178" s="5">
        <f>P_A_R[[#This Row],[56+]]-P_A_R[[#This Row],[57+]]</f>
        <v>0</v>
      </c>
      <c r="DA178" s="5">
        <f>P_A_R[[#This Row],[57+]]-P_A_R[[#This Row],[58+]]</f>
        <v>0</v>
      </c>
      <c r="DB178" s="5">
        <f>P_A_R[[#This Row],[58+]]-P_A_R[[#This Row],[59+]]</f>
        <v>0</v>
      </c>
    </row>
    <row r="179" spans="1:106" x14ac:dyDescent="0.25">
      <c r="A179" s="10">
        <v>22400725</v>
      </c>
      <c r="B179" s="13" t="s">
        <v>99</v>
      </c>
      <c r="C179" s="13" t="s">
        <v>98</v>
      </c>
      <c r="D179" s="11">
        <v>0.875</v>
      </c>
      <c r="E179" s="9" t="str">
        <f>HYPERLINK("https://www.nba.com/stats/player/1630228/boxscores-traditional", "Jonathan Kuminga")</f>
        <v>Jonathan Kuminga</v>
      </c>
      <c r="F179">
        <v>34.4</v>
      </c>
      <c r="G179" s="4">
        <v>11.741</v>
      </c>
      <c r="H179" s="3">
        <v>0.98124</v>
      </c>
      <c r="I179" s="3">
        <v>0.97670000000000001</v>
      </c>
      <c r="J179" s="3">
        <v>0.97192999999999996</v>
      </c>
      <c r="K179" s="3">
        <v>0.96562000000000003</v>
      </c>
      <c r="L179" s="3">
        <v>0.95906999999999998</v>
      </c>
      <c r="M179" s="3">
        <v>0.95052999999999999</v>
      </c>
      <c r="N179" s="3">
        <v>0.94179000000000002</v>
      </c>
      <c r="O179" s="3">
        <v>0.93056000000000005</v>
      </c>
      <c r="P179" s="3">
        <v>0.91923999999999995</v>
      </c>
      <c r="Q179" s="3">
        <v>0.90490000000000004</v>
      </c>
      <c r="R179" s="3">
        <v>0.89065000000000005</v>
      </c>
      <c r="S179" s="3">
        <v>0.87285999999999997</v>
      </c>
      <c r="T179" s="3">
        <v>0.85543000000000002</v>
      </c>
      <c r="U179" s="3">
        <v>0.83398000000000005</v>
      </c>
      <c r="V179" s="3">
        <v>0.81327000000000005</v>
      </c>
      <c r="W179" s="3">
        <v>0.78813999999999995</v>
      </c>
      <c r="X179" s="3">
        <v>0.76424000000000003</v>
      </c>
      <c r="Y179" s="3">
        <v>0.73565000000000003</v>
      </c>
      <c r="Z179" s="3">
        <v>0.70884000000000003</v>
      </c>
      <c r="AA179" s="3">
        <v>0.67723999999999995</v>
      </c>
      <c r="AB179" s="3">
        <v>0.64431000000000005</v>
      </c>
      <c r="AC179" s="3">
        <v>0.61409000000000002</v>
      </c>
      <c r="AD179" s="3">
        <v>0.57926</v>
      </c>
      <c r="AE179" s="3">
        <v>0.54776000000000002</v>
      </c>
      <c r="AF179" s="3">
        <v>0.51197000000000004</v>
      </c>
      <c r="AG179" s="3">
        <v>0.48005999999999999</v>
      </c>
      <c r="AH179" s="3">
        <v>0.44433</v>
      </c>
      <c r="AI179" s="3">
        <v>0.41293999999999997</v>
      </c>
      <c r="AJ179" s="3">
        <v>0.37828000000000001</v>
      </c>
      <c r="AK179" s="3">
        <v>0.34827000000000002</v>
      </c>
      <c r="AL179" s="3">
        <v>0.31561</v>
      </c>
      <c r="AM179" s="3">
        <v>0.28774</v>
      </c>
      <c r="AN179" s="3">
        <v>0.25785000000000002</v>
      </c>
      <c r="AO179" s="3">
        <v>0.23269999999999999</v>
      </c>
      <c r="AP179" s="3">
        <v>0.20610999999999999</v>
      </c>
      <c r="AQ179" s="3">
        <v>0.18406</v>
      </c>
      <c r="AR179" s="3">
        <v>0.16109000000000001</v>
      </c>
      <c r="AS179" s="3">
        <v>0.14230999999999999</v>
      </c>
      <c r="AT179" s="3">
        <v>0.12302</v>
      </c>
      <c r="AU179" s="3">
        <v>0.10749</v>
      </c>
      <c r="AV179" s="3">
        <v>9.1759999999999994E-2</v>
      </c>
      <c r="AW179" s="3">
        <v>7.9269999999999993E-2</v>
      </c>
      <c r="AX179" s="3">
        <v>6.6809999999999994E-2</v>
      </c>
      <c r="AY179" s="3">
        <v>5.7049999999999997E-2</v>
      </c>
      <c r="AZ179" s="3">
        <v>4.7460000000000002E-2</v>
      </c>
      <c r="BA179" s="3">
        <v>4.0059999999999998E-2</v>
      </c>
      <c r="BB179" s="3">
        <v>3.288E-2</v>
      </c>
      <c r="BC179" s="3">
        <v>2.743E-2</v>
      </c>
      <c r="BD179" s="3">
        <v>2.222E-2</v>
      </c>
      <c r="BE179" s="3">
        <v>1.7860000000000001E-2</v>
      </c>
      <c r="BF179" s="5">
        <f>P_A_R[[#This Row],[10+]]-P_A_R[[#This Row],[11+]]</f>
        <v>4.5399999999999885E-3</v>
      </c>
      <c r="BG179" s="5">
        <f>P_A_R[[#This Row],[11+]]-P_A_R[[#This Row],[12+]]</f>
        <v>4.770000000000052E-3</v>
      </c>
      <c r="BH179" s="5">
        <f>P_A_R[[#This Row],[12+]]-P_A_R[[#This Row],[13+]]</f>
        <v>6.3099999999999268E-3</v>
      </c>
      <c r="BI179" s="5">
        <f>P_A_R[[#This Row],[13+]]-P_A_R[[#This Row],[14+]]</f>
        <v>6.5500000000000558E-3</v>
      </c>
      <c r="BJ179" s="5">
        <f>P_A_R[[#This Row],[14+]]-P_A_R[[#This Row],[15+]]</f>
        <v>8.539999999999992E-3</v>
      </c>
      <c r="BK179" s="5">
        <f>P_A_R[[#This Row],[15+]]-P_A_R[[#This Row],[16+]]</f>
        <v>8.73999999999997E-3</v>
      </c>
      <c r="BL179" s="5">
        <f>P_A_R[[#This Row],[16+]]-P_A_R[[#This Row],[17+]]</f>
        <v>1.1229999999999962E-2</v>
      </c>
      <c r="BM179" s="5">
        <f>P_A_R[[#This Row],[17+]]-P_A_R[[#This Row],[18+]]</f>
        <v>1.1320000000000108E-2</v>
      </c>
      <c r="BN179" s="5">
        <f>P_A_R[[#This Row],[18+]]-P_A_R[[#This Row],[19+]]</f>
        <v>1.4339999999999908E-2</v>
      </c>
      <c r="BO179" s="5">
        <f>P_A_R[[#This Row],[19+]]-P_A_R[[#This Row],[20+]]</f>
        <v>1.4249999999999985E-2</v>
      </c>
      <c r="BP179" s="5">
        <f>P_A_R[[#This Row],[20+]]-P_A_R[[#This Row],[21+]]</f>
        <v>1.7790000000000084E-2</v>
      </c>
      <c r="BQ179" s="5">
        <f>P_A_R[[#This Row],[21+]]-P_A_R[[#This Row],[22+]]</f>
        <v>1.7429999999999946E-2</v>
      </c>
      <c r="BR179" s="5">
        <f>P_A_R[[#This Row],[22+]]-P_A_R[[#This Row],[23+]]</f>
        <v>2.1449999999999969E-2</v>
      </c>
      <c r="BS179" s="5">
        <f>P_A_R[[#This Row],[23+]]-P_A_R[[#This Row],[24+]]</f>
        <v>2.0710000000000006E-2</v>
      </c>
      <c r="BT179" s="5">
        <f>P_A_R[[#This Row],[24+]]-P_A_R[[#This Row],[25+]]</f>
        <v>2.5130000000000097E-2</v>
      </c>
      <c r="BU179" s="5">
        <f>P_A_R[[#This Row],[25+]]-P_A_R[[#This Row],[26+]]</f>
        <v>2.3899999999999921E-2</v>
      </c>
      <c r="BV179" s="5">
        <f>P_A_R[[#This Row],[26+]]-P_A_R[[#This Row],[27+]]</f>
        <v>2.8590000000000004E-2</v>
      </c>
      <c r="BW179" s="5">
        <f>P_A_R[[#This Row],[27+]]-P_A_R[[#This Row],[28+]]</f>
        <v>2.681E-2</v>
      </c>
      <c r="BX179" s="5">
        <f>P_A_R[[#This Row],[28+]]-P_A_R[[#This Row],[29+]]</f>
        <v>3.1600000000000072E-2</v>
      </c>
      <c r="BY179" s="5">
        <f>P_A_R[[#This Row],[29+]]-P_A_R[[#This Row],[30+]]</f>
        <v>3.2929999999999904E-2</v>
      </c>
      <c r="BZ179" s="5">
        <f>P_A_R[[#This Row],[30+]]-P_A_R[[#This Row],[31+]]</f>
        <v>3.0220000000000025E-2</v>
      </c>
      <c r="CA179" s="5">
        <f>P_A_R[[#This Row],[31+]]-P_A_R[[#This Row],[32+]]</f>
        <v>3.4830000000000028E-2</v>
      </c>
      <c r="CB179" s="5">
        <f>P_A_R[[#This Row],[32+]]-P_A_R[[#This Row],[33+]]</f>
        <v>3.1499999999999972E-2</v>
      </c>
      <c r="CC179" s="5">
        <f>P_A_R[[#This Row],[33+]]-P_A_R[[#This Row],[34+]]</f>
        <v>3.5789999999999988E-2</v>
      </c>
      <c r="CD179" s="5">
        <f>P_A_R[[#This Row],[34+]]-P_A_R[[#This Row],[35+]]</f>
        <v>3.1910000000000049E-2</v>
      </c>
      <c r="CE179" s="5">
        <f>P_A_R[[#This Row],[35+]]-P_A_R[[#This Row],[36+]]</f>
        <v>3.5729999999999984E-2</v>
      </c>
      <c r="CF179" s="5">
        <f>P_A_R[[#This Row],[36+]]-P_A_R[[#This Row],[37+]]</f>
        <v>3.1390000000000029E-2</v>
      </c>
      <c r="CG179" s="5">
        <f>P_A_R[[#This Row],[37+]]-P_A_R[[#This Row],[38+]]</f>
        <v>3.4659999999999969E-2</v>
      </c>
      <c r="CH179" s="5">
        <f>P_A_R[[#This Row],[38+]]-P_A_R[[#This Row],[39+]]</f>
        <v>3.0009999999999981E-2</v>
      </c>
      <c r="CI179" s="5">
        <f>P_A_R[[#This Row],[39+]]-P_A_R[[#This Row],[40+]]</f>
        <v>3.2660000000000022E-2</v>
      </c>
      <c r="CJ179" s="5">
        <f>P_A_R[[#This Row],[40+]]-P_A_R[[#This Row],[41+]]</f>
        <v>2.7870000000000006E-2</v>
      </c>
      <c r="CK179" s="5">
        <f>P_A_R[[#This Row],[41+]]-P_A_R[[#This Row],[42+]]</f>
        <v>2.9889999999999972E-2</v>
      </c>
      <c r="CL179" s="5">
        <f>P_A_R[[#This Row],[42+]]-P_A_R[[#This Row],[43+]]</f>
        <v>2.5150000000000033E-2</v>
      </c>
      <c r="CM179" s="5">
        <f>P_A_R[[#This Row],[43+]]-P_A_R[[#This Row],[44+]]</f>
        <v>2.6590000000000003E-2</v>
      </c>
      <c r="CN179" s="5">
        <f>P_A_R[[#This Row],[44+]]-P_A_R[[#This Row],[45+]]</f>
        <v>2.2049999999999986E-2</v>
      </c>
      <c r="CO179" s="5">
        <f>P_A_R[[#This Row],[45+]]-P_A_R[[#This Row],[46+]]</f>
        <v>2.296999999999999E-2</v>
      </c>
      <c r="CP179" s="5">
        <f>P_A_R[[#This Row],[46+]]-P_A_R[[#This Row],[47+]]</f>
        <v>1.8780000000000019E-2</v>
      </c>
      <c r="CQ179" s="5">
        <f>P_A_R[[#This Row],[47+]]-P_A_R[[#This Row],[48+]]</f>
        <v>1.9289999999999988E-2</v>
      </c>
      <c r="CR179" s="5">
        <f>P_A_R[[#This Row],[48+]]-P_A_R[[#This Row],[49+]]</f>
        <v>1.5530000000000002E-2</v>
      </c>
      <c r="CS179" s="5">
        <f>P_A_R[[#This Row],[49+]]-P_A_R[[#This Row],[50+]]</f>
        <v>1.5730000000000008E-2</v>
      </c>
      <c r="CT179" s="5">
        <f>P_A_R[[#This Row],[50+]]-P_A_R[[#This Row],[51+]]</f>
        <v>1.2490000000000001E-2</v>
      </c>
      <c r="CU179" s="5">
        <f>P_A_R[[#This Row],[51+]]-P_A_R[[#This Row],[52+]]</f>
        <v>1.2459999999999999E-2</v>
      </c>
      <c r="CV179" s="5">
        <f>P_A_R[[#This Row],[52+]]-P_A_R[[#This Row],[53+]]</f>
        <v>9.7599999999999978E-3</v>
      </c>
      <c r="CW179" s="5">
        <f>P_A_R[[#This Row],[53+]]-P_A_R[[#This Row],[54+]]</f>
        <v>9.5899999999999944E-3</v>
      </c>
      <c r="CX179" s="5">
        <f>P_A_R[[#This Row],[54+]]-P_A_R[[#This Row],[55+]]</f>
        <v>7.4000000000000038E-3</v>
      </c>
      <c r="CY179" s="5">
        <f>P_A_R[[#This Row],[55+]]-P_A_R[[#This Row],[56+]]</f>
        <v>7.1799999999999989E-3</v>
      </c>
      <c r="CZ179" s="5">
        <f>P_A_R[[#This Row],[56+]]-P_A_R[[#This Row],[57+]]</f>
        <v>5.45E-3</v>
      </c>
      <c r="DA179" s="5">
        <f>P_A_R[[#This Row],[57+]]-P_A_R[[#This Row],[58+]]</f>
        <v>5.2099999999999994E-3</v>
      </c>
      <c r="DB179" s="5">
        <f>P_A_R[[#This Row],[58+]]-P_A_R[[#This Row],[59+]]</f>
        <v>4.3599999999999993E-3</v>
      </c>
    </row>
    <row r="180" spans="1:106" x14ac:dyDescent="0.25">
      <c r="A180" s="10">
        <v>22400725</v>
      </c>
      <c r="B180" s="13" t="s">
        <v>99</v>
      </c>
      <c r="C180" s="13" t="s">
        <v>98</v>
      </c>
      <c r="D180" s="11">
        <v>0.875</v>
      </c>
      <c r="E180" s="9" t="str">
        <f>HYPERLINK("https://www.nba.com/stats/player/1641764/boxscores-traditional", "Brandin Podziemski")</f>
        <v>Brandin Podziemski</v>
      </c>
      <c r="F180">
        <v>22.2</v>
      </c>
      <c r="G180" s="4">
        <v>6.306</v>
      </c>
      <c r="H180" s="3">
        <v>0.97319999999999995</v>
      </c>
      <c r="I180" s="3">
        <v>0.96245999999999998</v>
      </c>
      <c r="J180" s="3">
        <v>0.94738</v>
      </c>
      <c r="K180" s="3">
        <v>0.92784999999999995</v>
      </c>
      <c r="L180" s="3">
        <v>0.9032</v>
      </c>
      <c r="M180" s="3">
        <v>0.87285999999999997</v>
      </c>
      <c r="N180" s="3">
        <v>0.83645999999999998</v>
      </c>
      <c r="O180" s="3">
        <v>0.79388999999999998</v>
      </c>
      <c r="P180" s="3">
        <v>0.74856999999999996</v>
      </c>
      <c r="Q180" s="3">
        <v>0.69496999999999998</v>
      </c>
      <c r="R180" s="3">
        <v>0.63683000000000001</v>
      </c>
      <c r="S180" s="3">
        <v>0.57535000000000003</v>
      </c>
      <c r="T180" s="3">
        <v>0.51197000000000004</v>
      </c>
      <c r="U180" s="3">
        <v>0.44828000000000001</v>
      </c>
      <c r="V180" s="3">
        <v>0.38590999999999998</v>
      </c>
      <c r="W180" s="3">
        <v>0.32996999999999999</v>
      </c>
      <c r="X180" s="3">
        <v>0.27424999999999999</v>
      </c>
      <c r="Y180" s="3">
        <v>0.22363</v>
      </c>
      <c r="Z180" s="3">
        <v>0.17879</v>
      </c>
      <c r="AA180" s="3">
        <v>0.14007</v>
      </c>
      <c r="AB180" s="3">
        <v>0.10749</v>
      </c>
      <c r="AC180" s="3">
        <v>8.0759999999999998E-2</v>
      </c>
      <c r="AD180" s="3">
        <v>6.0569999999999999E-2</v>
      </c>
      <c r="AE180" s="3">
        <v>4.3630000000000002E-2</v>
      </c>
      <c r="AF180" s="3">
        <v>3.074E-2</v>
      </c>
      <c r="AG180" s="3">
        <v>2.1180000000000001E-2</v>
      </c>
      <c r="AH180" s="3">
        <v>1.426E-2</v>
      </c>
      <c r="AI180" s="3">
        <v>9.3900000000000008E-3</v>
      </c>
      <c r="AJ180" s="3">
        <v>6.0400000000000002E-3</v>
      </c>
      <c r="AK180" s="3">
        <v>3.9100000000000003E-3</v>
      </c>
      <c r="AL180" s="3">
        <v>2.3999999999999998E-3</v>
      </c>
      <c r="AM180" s="3">
        <v>1.4400000000000001E-3</v>
      </c>
      <c r="AN180" s="3">
        <v>8.4000000000000003E-4</v>
      </c>
      <c r="AO180" s="3">
        <v>4.8000000000000001E-4</v>
      </c>
      <c r="AP180" s="3">
        <v>2.7E-4</v>
      </c>
      <c r="AQ180" s="3">
        <v>1.4999999999999999E-4</v>
      </c>
      <c r="AR180" s="3">
        <v>8.0000000000000007E-5</v>
      </c>
      <c r="AS180" s="3">
        <v>4.0000000000000003E-5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5">
        <f>P_A_R[[#This Row],[10+]]-P_A_R[[#This Row],[11+]]</f>
        <v>1.0739999999999972E-2</v>
      </c>
      <c r="BG180" s="5">
        <f>P_A_R[[#This Row],[11+]]-P_A_R[[#This Row],[12+]]</f>
        <v>1.5079999999999982E-2</v>
      </c>
      <c r="BH180" s="5">
        <f>P_A_R[[#This Row],[12+]]-P_A_R[[#This Row],[13+]]</f>
        <v>1.9530000000000047E-2</v>
      </c>
      <c r="BI180" s="5">
        <f>P_A_R[[#This Row],[13+]]-P_A_R[[#This Row],[14+]]</f>
        <v>2.464999999999995E-2</v>
      </c>
      <c r="BJ180" s="5">
        <f>P_A_R[[#This Row],[14+]]-P_A_R[[#This Row],[15+]]</f>
        <v>3.0340000000000034E-2</v>
      </c>
      <c r="BK180" s="5">
        <f>P_A_R[[#This Row],[15+]]-P_A_R[[#This Row],[16+]]</f>
        <v>3.6399999999999988E-2</v>
      </c>
      <c r="BL180" s="5">
        <f>P_A_R[[#This Row],[16+]]-P_A_R[[#This Row],[17+]]</f>
        <v>4.2569999999999997E-2</v>
      </c>
      <c r="BM180" s="5">
        <f>P_A_R[[#This Row],[17+]]-P_A_R[[#This Row],[18+]]</f>
        <v>4.5320000000000027E-2</v>
      </c>
      <c r="BN180" s="5">
        <f>P_A_R[[#This Row],[18+]]-P_A_R[[#This Row],[19+]]</f>
        <v>5.3599999999999981E-2</v>
      </c>
      <c r="BO180" s="5">
        <f>P_A_R[[#This Row],[19+]]-P_A_R[[#This Row],[20+]]</f>
        <v>5.8139999999999969E-2</v>
      </c>
      <c r="BP180" s="5">
        <f>P_A_R[[#This Row],[20+]]-P_A_R[[#This Row],[21+]]</f>
        <v>6.1479999999999979E-2</v>
      </c>
      <c r="BQ180" s="5">
        <f>P_A_R[[#This Row],[21+]]-P_A_R[[#This Row],[22+]]</f>
        <v>6.3379999999999992E-2</v>
      </c>
      <c r="BR180" s="5">
        <f>P_A_R[[#This Row],[22+]]-P_A_R[[#This Row],[23+]]</f>
        <v>6.3690000000000024E-2</v>
      </c>
      <c r="BS180" s="5">
        <f>P_A_R[[#This Row],[23+]]-P_A_R[[#This Row],[24+]]</f>
        <v>6.2370000000000037E-2</v>
      </c>
      <c r="BT180" s="5">
        <f>P_A_R[[#This Row],[24+]]-P_A_R[[#This Row],[25+]]</f>
        <v>5.593999999999999E-2</v>
      </c>
      <c r="BU180" s="5">
        <f>P_A_R[[#This Row],[25+]]-P_A_R[[#This Row],[26+]]</f>
        <v>5.5719999999999992E-2</v>
      </c>
      <c r="BV180" s="5">
        <f>P_A_R[[#This Row],[26+]]-P_A_R[[#This Row],[27+]]</f>
        <v>5.0619999999999998E-2</v>
      </c>
      <c r="BW180" s="5">
        <f>P_A_R[[#This Row],[27+]]-P_A_R[[#This Row],[28+]]</f>
        <v>4.4839999999999991E-2</v>
      </c>
      <c r="BX180" s="5">
        <f>P_A_R[[#This Row],[28+]]-P_A_R[[#This Row],[29+]]</f>
        <v>3.8720000000000004E-2</v>
      </c>
      <c r="BY180" s="5">
        <f>P_A_R[[#This Row],[29+]]-P_A_R[[#This Row],[30+]]</f>
        <v>3.2579999999999998E-2</v>
      </c>
      <c r="BZ180" s="5">
        <f>P_A_R[[#This Row],[30+]]-P_A_R[[#This Row],[31+]]</f>
        <v>2.6730000000000004E-2</v>
      </c>
      <c r="CA180" s="5">
        <f>P_A_R[[#This Row],[31+]]-P_A_R[[#This Row],[32+]]</f>
        <v>2.019E-2</v>
      </c>
      <c r="CB180" s="5">
        <f>P_A_R[[#This Row],[32+]]-P_A_R[[#This Row],[33+]]</f>
        <v>1.6939999999999997E-2</v>
      </c>
      <c r="CC180" s="5">
        <f>P_A_R[[#This Row],[33+]]-P_A_R[[#This Row],[34+]]</f>
        <v>1.2890000000000002E-2</v>
      </c>
      <c r="CD180" s="5">
        <f>P_A_R[[#This Row],[34+]]-P_A_R[[#This Row],[35+]]</f>
        <v>9.5599999999999991E-3</v>
      </c>
      <c r="CE180" s="5">
        <f>P_A_R[[#This Row],[35+]]-P_A_R[[#This Row],[36+]]</f>
        <v>6.9200000000000008E-3</v>
      </c>
      <c r="CF180" s="5">
        <f>P_A_R[[#This Row],[36+]]-P_A_R[[#This Row],[37+]]</f>
        <v>4.8699999999999993E-3</v>
      </c>
      <c r="CG180" s="5">
        <f>P_A_R[[#This Row],[37+]]-P_A_R[[#This Row],[38+]]</f>
        <v>3.3500000000000005E-3</v>
      </c>
      <c r="CH180" s="5">
        <f>P_A_R[[#This Row],[38+]]-P_A_R[[#This Row],[39+]]</f>
        <v>2.1299999999999999E-3</v>
      </c>
      <c r="CI180" s="5">
        <f>P_A_R[[#This Row],[39+]]-P_A_R[[#This Row],[40+]]</f>
        <v>1.5100000000000005E-3</v>
      </c>
      <c r="CJ180" s="5">
        <f>P_A_R[[#This Row],[40+]]-P_A_R[[#This Row],[41+]]</f>
        <v>9.599999999999997E-4</v>
      </c>
      <c r="CK180" s="5">
        <f>P_A_R[[#This Row],[41+]]-P_A_R[[#This Row],[42+]]</f>
        <v>6.0000000000000006E-4</v>
      </c>
      <c r="CL180" s="5">
        <f>P_A_R[[#This Row],[42+]]-P_A_R[[#This Row],[43+]]</f>
        <v>3.6000000000000002E-4</v>
      </c>
      <c r="CM180" s="5">
        <f>P_A_R[[#This Row],[43+]]-P_A_R[[#This Row],[44+]]</f>
        <v>2.1000000000000001E-4</v>
      </c>
      <c r="CN180" s="5">
        <f>P_A_R[[#This Row],[44+]]-P_A_R[[#This Row],[45+]]</f>
        <v>1.2000000000000002E-4</v>
      </c>
      <c r="CO180" s="5">
        <f>P_A_R[[#This Row],[45+]]-P_A_R[[#This Row],[46+]]</f>
        <v>6.999999999999998E-5</v>
      </c>
      <c r="CP180" s="5">
        <f>P_A_R[[#This Row],[46+]]-P_A_R[[#This Row],[47+]]</f>
        <v>4.0000000000000003E-5</v>
      </c>
      <c r="CQ180" s="5">
        <f>P_A_R[[#This Row],[47+]]-P_A_R[[#This Row],[48+]]</f>
        <v>4.0000000000000003E-5</v>
      </c>
      <c r="CR180" s="5">
        <f>P_A_R[[#This Row],[48+]]-P_A_R[[#This Row],[49+]]</f>
        <v>0</v>
      </c>
      <c r="CS180" s="5">
        <f>P_A_R[[#This Row],[49+]]-P_A_R[[#This Row],[50+]]</f>
        <v>0</v>
      </c>
      <c r="CT180" s="5">
        <f>P_A_R[[#This Row],[50+]]-P_A_R[[#This Row],[51+]]</f>
        <v>0</v>
      </c>
      <c r="CU180" s="5">
        <f>P_A_R[[#This Row],[51+]]-P_A_R[[#This Row],[52+]]</f>
        <v>0</v>
      </c>
      <c r="CV180" s="5">
        <f>P_A_R[[#This Row],[52+]]-P_A_R[[#This Row],[53+]]</f>
        <v>0</v>
      </c>
      <c r="CW180" s="5">
        <f>P_A_R[[#This Row],[53+]]-P_A_R[[#This Row],[54+]]</f>
        <v>0</v>
      </c>
      <c r="CX180" s="5">
        <f>P_A_R[[#This Row],[54+]]-P_A_R[[#This Row],[55+]]</f>
        <v>0</v>
      </c>
      <c r="CY180" s="5">
        <f>P_A_R[[#This Row],[55+]]-P_A_R[[#This Row],[56+]]</f>
        <v>0</v>
      </c>
      <c r="CZ180" s="5">
        <f>P_A_R[[#This Row],[56+]]-P_A_R[[#This Row],[57+]]</f>
        <v>0</v>
      </c>
      <c r="DA180" s="5">
        <f>P_A_R[[#This Row],[57+]]-P_A_R[[#This Row],[58+]]</f>
        <v>0</v>
      </c>
      <c r="DB180" s="5">
        <f>P_A_R[[#This Row],[58+]]-P_A_R[[#This Row],[59+]]</f>
        <v>0</v>
      </c>
    </row>
    <row r="181" spans="1:106" x14ac:dyDescent="0.25">
      <c r="A181" s="10">
        <v>22400725</v>
      </c>
      <c r="B181" s="13" t="s">
        <v>99</v>
      </c>
      <c r="C181" s="13" t="s">
        <v>98</v>
      </c>
      <c r="D181" s="11">
        <v>0.875</v>
      </c>
      <c r="E181" s="9" t="str">
        <f>HYPERLINK("https://www.nba.com/stats/player/203110/boxscores-traditional", "Draymond Green")</f>
        <v>Draymond Green</v>
      </c>
      <c r="F181">
        <v>18.2</v>
      </c>
      <c r="G181" s="4">
        <v>4.5780000000000003</v>
      </c>
      <c r="H181" s="3">
        <v>0.96326999999999996</v>
      </c>
      <c r="I181" s="3">
        <v>0.94179000000000002</v>
      </c>
      <c r="J181" s="3">
        <v>0.91149000000000002</v>
      </c>
      <c r="K181" s="3">
        <v>0.87285999999999997</v>
      </c>
      <c r="L181" s="3">
        <v>0.82121</v>
      </c>
      <c r="M181" s="3">
        <v>0.75804000000000005</v>
      </c>
      <c r="N181" s="3">
        <v>0.68439000000000005</v>
      </c>
      <c r="O181" s="3">
        <v>0.60257000000000005</v>
      </c>
      <c r="P181" s="3">
        <v>0.51595000000000002</v>
      </c>
      <c r="Q181" s="3">
        <v>0.43251000000000001</v>
      </c>
      <c r="R181" s="3">
        <v>0.34827000000000002</v>
      </c>
      <c r="S181" s="3">
        <v>0.27093</v>
      </c>
      <c r="T181" s="3">
        <v>0.20327000000000001</v>
      </c>
      <c r="U181" s="3">
        <v>0.14685999999999999</v>
      </c>
      <c r="V181" s="3">
        <v>0.10204000000000001</v>
      </c>
      <c r="W181" s="3">
        <v>6.8110000000000004E-2</v>
      </c>
      <c r="X181" s="3">
        <v>4.4569999999999999E-2</v>
      </c>
      <c r="Y181" s="3">
        <v>2.743E-2</v>
      </c>
      <c r="Z181" s="3">
        <v>1.618E-2</v>
      </c>
      <c r="AA181" s="3">
        <v>9.1400000000000006E-3</v>
      </c>
      <c r="AB181" s="3">
        <v>4.9399999999999999E-3</v>
      </c>
      <c r="AC181" s="3">
        <v>2.5600000000000002E-3</v>
      </c>
      <c r="AD181" s="3">
        <v>1.31E-3</v>
      </c>
      <c r="AE181" s="3">
        <v>6.2E-4</v>
      </c>
      <c r="AF181" s="3">
        <v>2.7999999999999998E-4</v>
      </c>
      <c r="AG181" s="3">
        <v>1.2E-4</v>
      </c>
      <c r="AH181" s="3">
        <v>5.0000000000000002E-5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5">
        <f>P_A_R[[#This Row],[10+]]-P_A_R[[#This Row],[11+]]</f>
        <v>2.1479999999999944E-2</v>
      </c>
      <c r="BG181" s="5">
        <f>P_A_R[[#This Row],[11+]]-P_A_R[[#This Row],[12+]]</f>
        <v>3.0299999999999994E-2</v>
      </c>
      <c r="BH181" s="5">
        <f>P_A_R[[#This Row],[12+]]-P_A_R[[#This Row],[13+]]</f>
        <v>3.8630000000000053E-2</v>
      </c>
      <c r="BI181" s="5">
        <f>P_A_R[[#This Row],[13+]]-P_A_R[[#This Row],[14+]]</f>
        <v>5.1649999999999974E-2</v>
      </c>
      <c r="BJ181" s="5">
        <f>P_A_R[[#This Row],[14+]]-P_A_R[[#This Row],[15+]]</f>
        <v>6.3169999999999948E-2</v>
      </c>
      <c r="BK181" s="5">
        <f>P_A_R[[#This Row],[15+]]-P_A_R[[#This Row],[16+]]</f>
        <v>7.3649999999999993E-2</v>
      </c>
      <c r="BL181" s="5">
        <f>P_A_R[[#This Row],[16+]]-P_A_R[[#This Row],[17+]]</f>
        <v>8.1820000000000004E-2</v>
      </c>
      <c r="BM181" s="5">
        <f>P_A_R[[#This Row],[17+]]-P_A_R[[#This Row],[18+]]</f>
        <v>8.662000000000003E-2</v>
      </c>
      <c r="BN181" s="5">
        <f>P_A_R[[#This Row],[18+]]-P_A_R[[#This Row],[19+]]</f>
        <v>8.3440000000000014E-2</v>
      </c>
      <c r="BO181" s="5">
        <f>P_A_R[[#This Row],[19+]]-P_A_R[[#This Row],[20+]]</f>
        <v>8.4239999999999982E-2</v>
      </c>
      <c r="BP181" s="5">
        <f>P_A_R[[#This Row],[20+]]-P_A_R[[#This Row],[21+]]</f>
        <v>7.734000000000002E-2</v>
      </c>
      <c r="BQ181" s="5">
        <f>P_A_R[[#This Row],[21+]]-P_A_R[[#This Row],[22+]]</f>
        <v>6.7659999999999998E-2</v>
      </c>
      <c r="BR181" s="5">
        <f>P_A_R[[#This Row],[22+]]-P_A_R[[#This Row],[23+]]</f>
        <v>5.6410000000000016E-2</v>
      </c>
      <c r="BS181" s="5">
        <f>P_A_R[[#This Row],[23+]]-P_A_R[[#This Row],[24+]]</f>
        <v>4.4819999999999985E-2</v>
      </c>
      <c r="BT181" s="5">
        <f>P_A_R[[#This Row],[24+]]-P_A_R[[#This Row],[25+]]</f>
        <v>3.3930000000000002E-2</v>
      </c>
      <c r="BU181" s="5">
        <f>P_A_R[[#This Row],[25+]]-P_A_R[[#This Row],[26+]]</f>
        <v>2.3540000000000005E-2</v>
      </c>
      <c r="BV181" s="5">
        <f>P_A_R[[#This Row],[26+]]-P_A_R[[#This Row],[27+]]</f>
        <v>1.7139999999999999E-2</v>
      </c>
      <c r="BW181" s="5">
        <f>P_A_R[[#This Row],[27+]]-P_A_R[[#This Row],[28+]]</f>
        <v>1.125E-2</v>
      </c>
      <c r="BX181" s="5">
        <f>P_A_R[[#This Row],[28+]]-P_A_R[[#This Row],[29+]]</f>
        <v>7.0399999999999994E-3</v>
      </c>
      <c r="BY181" s="5">
        <f>P_A_R[[#This Row],[29+]]-P_A_R[[#This Row],[30+]]</f>
        <v>4.2000000000000006E-3</v>
      </c>
      <c r="BZ181" s="5">
        <f>P_A_R[[#This Row],[30+]]-P_A_R[[#This Row],[31+]]</f>
        <v>2.3799999999999997E-3</v>
      </c>
      <c r="CA181" s="5">
        <f>P_A_R[[#This Row],[31+]]-P_A_R[[#This Row],[32+]]</f>
        <v>1.2500000000000002E-3</v>
      </c>
      <c r="CB181" s="5">
        <f>P_A_R[[#This Row],[32+]]-P_A_R[[#This Row],[33+]]</f>
        <v>6.8999999999999997E-4</v>
      </c>
      <c r="CC181" s="5">
        <f>P_A_R[[#This Row],[33+]]-P_A_R[[#This Row],[34+]]</f>
        <v>3.4000000000000002E-4</v>
      </c>
      <c r="CD181" s="5">
        <f>P_A_R[[#This Row],[34+]]-P_A_R[[#This Row],[35+]]</f>
        <v>1.5999999999999999E-4</v>
      </c>
      <c r="CE181" s="5">
        <f>P_A_R[[#This Row],[35+]]-P_A_R[[#This Row],[36+]]</f>
        <v>6.9999999999999994E-5</v>
      </c>
      <c r="CF181" s="5">
        <f>P_A_R[[#This Row],[36+]]-P_A_R[[#This Row],[37+]]</f>
        <v>5.0000000000000002E-5</v>
      </c>
      <c r="CG181" s="5">
        <f>P_A_R[[#This Row],[37+]]-P_A_R[[#This Row],[38+]]</f>
        <v>0</v>
      </c>
      <c r="CH181" s="5">
        <f>P_A_R[[#This Row],[38+]]-P_A_R[[#This Row],[39+]]</f>
        <v>0</v>
      </c>
      <c r="CI181" s="5">
        <f>P_A_R[[#This Row],[39+]]-P_A_R[[#This Row],[40+]]</f>
        <v>0</v>
      </c>
      <c r="CJ181" s="5">
        <f>P_A_R[[#This Row],[40+]]-P_A_R[[#This Row],[41+]]</f>
        <v>0</v>
      </c>
      <c r="CK181" s="5">
        <f>P_A_R[[#This Row],[41+]]-P_A_R[[#This Row],[42+]]</f>
        <v>0</v>
      </c>
      <c r="CL181" s="5">
        <f>P_A_R[[#This Row],[42+]]-P_A_R[[#This Row],[43+]]</f>
        <v>0</v>
      </c>
      <c r="CM181" s="5">
        <f>P_A_R[[#This Row],[43+]]-P_A_R[[#This Row],[44+]]</f>
        <v>0</v>
      </c>
      <c r="CN181" s="5">
        <f>P_A_R[[#This Row],[44+]]-P_A_R[[#This Row],[45+]]</f>
        <v>0</v>
      </c>
      <c r="CO181" s="5">
        <f>P_A_R[[#This Row],[45+]]-P_A_R[[#This Row],[46+]]</f>
        <v>0</v>
      </c>
      <c r="CP181" s="5">
        <f>P_A_R[[#This Row],[46+]]-P_A_R[[#This Row],[47+]]</f>
        <v>0</v>
      </c>
      <c r="CQ181" s="5">
        <f>P_A_R[[#This Row],[47+]]-P_A_R[[#This Row],[48+]]</f>
        <v>0</v>
      </c>
      <c r="CR181" s="5">
        <f>P_A_R[[#This Row],[48+]]-P_A_R[[#This Row],[49+]]</f>
        <v>0</v>
      </c>
      <c r="CS181" s="5">
        <f>P_A_R[[#This Row],[49+]]-P_A_R[[#This Row],[50+]]</f>
        <v>0</v>
      </c>
      <c r="CT181" s="5">
        <f>P_A_R[[#This Row],[50+]]-P_A_R[[#This Row],[51+]]</f>
        <v>0</v>
      </c>
      <c r="CU181" s="5">
        <f>P_A_R[[#This Row],[51+]]-P_A_R[[#This Row],[52+]]</f>
        <v>0</v>
      </c>
      <c r="CV181" s="5">
        <f>P_A_R[[#This Row],[52+]]-P_A_R[[#This Row],[53+]]</f>
        <v>0</v>
      </c>
      <c r="CW181" s="5">
        <f>P_A_R[[#This Row],[53+]]-P_A_R[[#This Row],[54+]]</f>
        <v>0</v>
      </c>
      <c r="CX181" s="5">
        <f>P_A_R[[#This Row],[54+]]-P_A_R[[#This Row],[55+]]</f>
        <v>0</v>
      </c>
      <c r="CY181" s="5">
        <f>P_A_R[[#This Row],[55+]]-P_A_R[[#This Row],[56+]]</f>
        <v>0</v>
      </c>
      <c r="CZ181" s="5">
        <f>P_A_R[[#This Row],[56+]]-P_A_R[[#This Row],[57+]]</f>
        <v>0</v>
      </c>
      <c r="DA181" s="5">
        <f>P_A_R[[#This Row],[57+]]-P_A_R[[#This Row],[58+]]</f>
        <v>0</v>
      </c>
      <c r="DB181" s="5">
        <f>P_A_R[[#This Row],[58+]]-P_A_R[[#This Row],[59+]]</f>
        <v>0</v>
      </c>
    </row>
    <row r="182" spans="1:106" x14ac:dyDescent="0.25">
      <c r="A182" s="10">
        <v>22400725</v>
      </c>
      <c r="B182" s="13" t="s">
        <v>99</v>
      </c>
      <c r="C182" s="13" t="s">
        <v>98</v>
      </c>
      <c r="D182" s="11">
        <v>0.875</v>
      </c>
      <c r="E182" s="9" t="str">
        <f>HYPERLINK("https://www.nba.com/stats/player/203471/boxscores-traditional", "Dennis Schröder")</f>
        <v>Dennis Schröder</v>
      </c>
      <c r="F182">
        <v>18.8</v>
      </c>
      <c r="G182" s="4">
        <v>7.1109999999999998</v>
      </c>
      <c r="H182" s="3">
        <v>0.89251000000000003</v>
      </c>
      <c r="I182" s="3">
        <v>0.86433000000000004</v>
      </c>
      <c r="J182" s="3">
        <v>0.83147000000000004</v>
      </c>
      <c r="K182" s="3">
        <v>0.79388999999999998</v>
      </c>
      <c r="L182" s="3">
        <v>0.75175000000000003</v>
      </c>
      <c r="M182" s="3">
        <v>0.70194000000000001</v>
      </c>
      <c r="N182" s="3">
        <v>0.65173000000000003</v>
      </c>
      <c r="O182" s="3">
        <v>0.59870999999999996</v>
      </c>
      <c r="P182" s="3">
        <v>0.54379999999999995</v>
      </c>
      <c r="Q182" s="3">
        <v>0.48803000000000002</v>
      </c>
      <c r="R182" s="3">
        <v>0.43251000000000001</v>
      </c>
      <c r="S182" s="3">
        <v>0.37828000000000001</v>
      </c>
      <c r="T182" s="3">
        <v>0.32635999999999998</v>
      </c>
      <c r="U182" s="3">
        <v>0.27760000000000001</v>
      </c>
      <c r="V182" s="3">
        <v>0.23269999999999999</v>
      </c>
      <c r="W182" s="3">
        <v>0.19214999999999999</v>
      </c>
      <c r="X182" s="3">
        <v>0.15625</v>
      </c>
      <c r="Y182" s="3">
        <v>0.12506999999999999</v>
      </c>
      <c r="Z182" s="3">
        <v>9.8530000000000006E-2</v>
      </c>
      <c r="AA182" s="3">
        <v>7.6359999999999997E-2</v>
      </c>
      <c r="AB182" s="3">
        <v>5.7049999999999997E-2</v>
      </c>
      <c r="AC182" s="3">
        <v>4.2720000000000001E-2</v>
      </c>
      <c r="AD182" s="3">
        <v>3.1440000000000003E-2</v>
      </c>
      <c r="AE182" s="3">
        <v>2.2749999999999999E-2</v>
      </c>
      <c r="AF182" s="3">
        <v>1.618E-2</v>
      </c>
      <c r="AG182" s="3">
        <v>1.1299999999999999E-2</v>
      </c>
      <c r="AH182" s="3">
        <v>7.7600000000000004E-3</v>
      </c>
      <c r="AI182" s="3">
        <v>5.2300000000000003E-3</v>
      </c>
      <c r="AJ182" s="3">
        <v>3.47E-3</v>
      </c>
      <c r="AK182" s="3">
        <v>2.2599999999999999E-3</v>
      </c>
      <c r="AL182" s="3">
        <v>1.4400000000000001E-3</v>
      </c>
      <c r="AM182" s="3">
        <v>8.9999999999999998E-4</v>
      </c>
      <c r="AN182" s="3">
        <v>5.5999999999999995E-4</v>
      </c>
      <c r="AO182" s="3">
        <v>3.4000000000000002E-4</v>
      </c>
      <c r="AP182" s="3">
        <v>2.0000000000000001E-4</v>
      </c>
      <c r="AQ182" s="3">
        <v>1.2E-4</v>
      </c>
      <c r="AR182" s="3">
        <v>6.0000000000000002E-5</v>
      </c>
      <c r="AS182" s="3">
        <v>4.0000000000000003E-5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5">
        <f>P_A_R[[#This Row],[10+]]-P_A_R[[#This Row],[11+]]</f>
        <v>2.8179999999999983E-2</v>
      </c>
      <c r="BG182" s="5">
        <f>P_A_R[[#This Row],[11+]]-P_A_R[[#This Row],[12+]]</f>
        <v>3.286E-2</v>
      </c>
      <c r="BH182" s="5">
        <f>P_A_R[[#This Row],[12+]]-P_A_R[[#This Row],[13+]]</f>
        <v>3.7580000000000058E-2</v>
      </c>
      <c r="BI182" s="5">
        <f>P_A_R[[#This Row],[13+]]-P_A_R[[#This Row],[14+]]</f>
        <v>4.2139999999999955E-2</v>
      </c>
      <c r="BJ182" s="5">
        <f>P_A_R[[#This Row],[14+]]-P_A_R[[#This Row],[15+]]</f>
        <v>4.9810000000000021E-2</v>
      </c>
      <c r="BK182" s="5">
        <f>P_A_R[[#This Row],[15+]]-P_A_R[[#This Row],[16+]]</f>
        <v>5.0209999999999977E-2</v>
      </c>
      <c r="BL182" s="5">
        <f>P_A_R[[#This Row],[16+]]-P_A_R[[#This Row],[17+]]</f>
        <v>5.3020000000000067E-2</v>
      </c>
      <c r="BM182" s="5">
        <f>P_A_R[[#This Row],[17+]]-P_A_R[[#This Row],[18+]]</f>
        <v>5.4910000000000014E-2</v>
      </c>
      <c r="BN182" s="5">
        <f>P_A_R[[#This Row],[18+]]-P_A_R[[#This Row],[19+]]</f>
        <v>5.5769999999999931E-2</v>
      </c>
      <c r="BO182" s="5">
        <f>P_A_R[[#This Row],[19+]]-P_A_R[[#This Row],[20+]]</f>
        <v>5.5520000000000014E-2</v>
      </c>
      <c r="BP182" s="5">
        <f>P_A_R[[#This Row],[20+]]-P_A_R[[#This Row],[21+]]</f>
        <v>5.423E-2</v>
      </c>
      <c r="BQ182" s="5">
        <f>P_A_R[[#This Row],[21+]]-P_A_R[[#This Row],[22+]]</f>
        <v>5.1920000000000022E-2</v>
      </c>
      <c r="BR182" s="5">
        <f>P_A_R[[#This Row],[22+]]-P_A_R[[#This Row],[23+]]</f>
        <v>4.875999999999997E-2</v>
      </c>
      <c r="BS182" s="5">
        <f>P_A_R[[#This Row],[23+]]-P_A_R[[#This Row],[24+]]</f>
        <v>4.4900000000000023E-2</v>
      </c>
      <c r="BT182" s="5">
        <f>P_A_R[[#This Row],[24+]]-P_A_R[[#This Row],[25+]]</f>
        <v>4.0550000000000003E-2</v>
      </c>
      <c r="BU182" s="5">
        <f>P_A_R[[#This Row],[25+]]-P_A_R[[#This Row],[26+]]</f>
        <v>3.5899999999999987E-2</v>
      </c>
      <c r="BV182" s="5">
        <f>P_A_R[[#This Row],[26+]]-P_A_R[[#This Row],[27+]]</f>
        <v>3.1180000000000013E-2</v>
      </c>
      <c r="BW182" s="5">
        <f>P_A_R[[#This Row],[27+]]-P_A_R[[#This Row],[28+]]</f>
        <v>2.653999999999998E-2</v>
      </c>
      <c r="BX182" s="5">
        <f>P_A_R[[#This Row],[28+]]-P_A_R[[#This Row],[29+]]</f>
        <v>2.2170000000000009E-2</v>
      </c>
      <c r="BY182" s="5">
        <f>P_A_R[[#This Row],[29+]]-P_A_R[[#This Row],[30+]]</f>
        <v>1.9310000000000001E-2</v>
      </c>
      <c r="BZ182" s="5">
        <f>P_A_R[[#This Row],[30+]]-P_A_R[[#This Row],[31+]]</f>
        <v>1.4329999999999996E-2</v>
      </c>
      <c r="CA182" s="5">
        <f>P_A_R[[#This Row],[31+]]-P_A_R[[#This Row],[32+]]</f>
        <v>1.1279999999999998E-2</v>
      </c>
      <c r="CB182" s="5">
        <f>P_A_R[[#This Row],[32+]]-P_A_R[[#This Row],[33+]]</f>
        <v>8.6900000000000033E-3</v>
      </c>
      <c r="CC182" s="5">
        <f>P_A_R[[#This Row],[33+]]-P_A_R[[#This Row],[34+]]</f>
        <v>6.5699999999999995E-3</v>
      </c>
      <c r="CD182" s="5">
        <f>P_A_R[[#This Row],[34+]]-P_A_R[[#This Row],[35+]]</f>
        <v>4.8800000000000007E-3</v>
      </c>
      <c r="CE182" s="5">
        <f>P_A_R[[#This Row],[35+]]-P_A_R[[#This Row],[36+]]</f>
        <v>3.5399999999999989E-3</v>
      </c>
      <c r="CF182" s="5">
        <f>P_A_R[[#This Row],[36+]]-P_A_R[[#This Row],[37+]]</f>
        <v>2.5300000000000001E-3</v>
      </c>
      <c r="CG182" s="5">
        <f>P_A_R[[#This Row],[37+]]-P_A_R[[#This Row],[38+]]</f>
        <v>1.7600000000000003E-3</v>
      </c>
      <c r="CH182" s="5">
        <f>P_A_R[[#This Row],[38+]]-P_A_R[[#This Row],[39+]]</f>
        <v>1.2100000000000001E-3</v>
      </c>
      <c r="CI182" s="5">
        <f>P_A_R[[#This Row],[39+]]-P_A_R[[#This Row],[40+]]</f>
        <v>8.1999999999999977E-4</v>
      </c>
      <c r="CJ182" s="5">
        <f>P_A_R[[#This Row],[40+]]-P_A_R[[#This Row],[41+]]</f>
        <v>5.4000000000000012E-4</v>
      </c>
      <c r="CK182" s="5">
        <f>P_A_R[[#This Row],[41+]]-P_A_R[[#This Row],[42+]]</f>
        <v>3.4000000000000002E-4</v>
      </c>
      <c r="CL182" s="5">
        <f>P_A_R[[#This Row],[42+]]-P_A_R[[#This Row],[43+]]</f>
        <v>2.1999999999999993E-4</v>
      </c>
      <c r="CM182" s="5">
        <f>P_A_R[[#This Row],[43+]]-P_A_R[[#This Row],[44+]]</f>
        <v>1.4000000000000001E-4</v>
      </c>
      <c r="CN182" s="5">
        <f>P_A_R[[#This Row],[44+]]-P_A_R[[#This Row],[45+]]</f>
        <v>8.0000000000000007E-5</v>
      </c>
      <c r="CO182" s="5">
        <f>P_A_R[[#This Row],[45+]]-P_A_R[[#This Row],[46+]]</f>
        <v>6.0000000000000002E-5</v>
      </c>
      <c r="CP182" s="5">
        <f>P_A_R[[#This Row],[46+]]-P_A_R[[#This Row],[47+]]</f>
        <v>1.9999999999999998E-5</v>
      </c>
      <c r="CQ182" s="5">
        <f>P_A_R[[#This Row],[47+]]-P_A_R[[#This Row],[48+]]</f>
        <v>4.0000000000000003E-5</v>
      </c>
      <c r="CR182" s="5">
        <f>P_A_R[[#This Row],[48+]]-P_A_R[[#This Row],[49+]]</f>
        <v>0</v>
      </c>
      <c r="CS182" s="5">
        <f>P_A_R[[#This Row],[49+]]-P_A_R[[#This Row],[50+]]</f>
        <v>0</v>
      </c>
      <c r="CT182" s="5">
        <f>P_A_R[[#This Row],[50+]]-P_A_R[[#This Row],[51+]]</f>
        <v>0</v>
      </c>
      <c r="CU182" s="5">
        <f>P_A_R[[#This Row],[51+]]-P_A_R[[#This Row],[52+]]</f>
        <v>0</v>
      </c>
      <c r="CV182" s="5">
        <f>P_A_R[[#This Row],[52+]]-P_A_R[[#This Row],[53+]]</f>
        <v>0</v>
      </c>
      <c r="CW182" s="5">
        <f>P_A_R[[#This Row],[53+]]-P_A_R[[#This Row],[54+]]</f>
        <v>0</v>
      </c>
      <c r="CX182" s="5">
        <f>P_A_R[[#This Row],[54+]]-P_A_R[[#This Row],[55+]]</f>
        <v>0</v>
      </c>
      <c r="CY182" s="5">
        <f>P_A_R[[#This Row],[55+]]-P_A_R[[#This Row],[56+]]</f>
        <v>0</v>
      </c>
      <c r="CZ182" s="5">
        <f>P_A_R[[#This Row],[56+]]-P_A_R[[#This Row],[57+]]</f>
        <v>0</v>
      </c>
      <c r="DA182" s="5">
        <f>P_A_R[[#This Row],[57+]]-P_A_R[[#This Row],[58+]]</f>
        <v>0</v>
      </c>
      <c r="DB182" s="5">
        <f>P_A_R[[#This Row],[58+]]-P_A_R[[#This Row],[59+]]</f>
        <v>0</v>
      </c>
    </row>
    <row r="183" spans="1:106" x14ac:dyDescent="0.25">
      <c r="A183" s="10">
        <v>22400725</v>
      </c>
      <c r="B183" s="13" t="s">
        <v>99</v>
      </c>
      <c r="C183" s="13" t="s">
        <v>98</v>
      </c>
      <c r="D183" s="11">
        <v>0.875</v>
      </c>
      <c r="E183" s="9" t="str">
        <f>HYPERLINK("https://www.nba.com/stats/player/1630541/boxscores-traditional", "Moses Moody")</f>
        <v>Moses Moody</v>
      </c>
      <c r="F183">
        <v>17</v>
      </c>
      <c r="G183" s="4">
        <v>6.0659999999999998</v>
      </c>
      <c r="H183" s="3">
        <v>0.87492999999999999</v>
      </c>
      <c r="I183" s="3">
        <v>0.83891000000000004</v>
      </c>
      <c r="J183" s="3">
        <v>0.79388999999999998</v>
      </c>
      <c r="K183" s="3">
        <v>0.74536999999999998</v>
      </c>
      <c r="L183" s="3">
        <v>0.68793000000000004</v>
      </c>
      <c r="M183" s="3">
        <v>0.62929999999999997</v>
      </c>
      <c r="N183" s="3">
        <v>0.56355999999999995</v>
      </c>
      <c r="O183" s="3">
        <v>0.5</v>
      </c>
      <c r="P183" s="3">
        <v>0.43643999999999999</v>
      </c>
      <c r="Q183" s="3">
        <v>0.37069999999999997</v>
      </c>
      <c r="R183" s="3">
        <v>0.31207000000000001</v>
      </c>
      <c r="S183" s="3">
        <v>0.25463000000000002</v>
      </c>
      <c r="T183" s="3">
        <v>0.20610999999999999</v>
      </c>
      <c r="U183" s="3">
        <v>0.16109000000000001</v>
      </c>
      <c r="V183" s="3">
        <v>0.12506999999999999</v>
      </c>
      <c r="W183" s="3">
        <v>9.3420000000000003E-2</v>
      </c>
      <c r="X183" s="3">
        <v>6.9440000000000002E-2</v>
      </c>
      <c r="Y183" s="3">
        <v>4.947E-2</v>
      </c>
      <c r="Z183" s="3">
        <v>3.5150000000000001E-2</v>
      </c>
      <c r="AA183" s="3">
        <v>2.385E-2</v>
      </c>
      <c r="AB183" s="3">
        <v>1.618E-2</v>
      </c>
      <c r="AC183" s="3">
        <v>1.044E-2</v>
      </c>
      <c r="AD183" s="3">
        <v>6.7600000000000004E-3</v>
      </c>
      <c r="AE183" s="3">
        <v>4.15E-3</v>
      </c>
      <c r="AF183" s="3">
        <v>2.5600000000000002E-3</v>
      </c>
      <c r="AG183" s="3">
        <v>1.49E-3</v>
      </c>
      <c r="AH183" s="3">
        <v>8.7000000000000001E-4</v>
      </c>
      <c r="AI183" s="3">
        <v>4.8000000000000001E-4</v>
      </c>
      <c r="AJ183" s="3">
        <v>2.7E-4</v>
      </c>
      <c r="AK183" s="3">
        <v>1.3999999999999999E-4</v>
      </c>
      <c r="AL183" s="3">
        <v>8.0000000000000007E-5</v>
      </c>
      <c r="AM183" s="3">
        <v>4.0000000000000003E-5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5">
        <f>P_A_R[[#This Row],[10+]]-P_A_R[[#This Row],[11+]]</f>
        <v>3.6019999999999941E-2</v>
      </c>
      <c r="BG183" s="5">
        <f>P_A_R[[#This Row],[11+]]-P_A_R[[#This Row],[12+]]</f>
        <v>4.502000000000006E-2</v>
      </c>
      <c r="BH183" s="5">
        <f>P_A_R[[#This Row],[12+]]-P_A_R[[#This Row],[13+]]</f>
        <v>4.8520000000000008E-2</v>
      </c>
      <c r="BI183" s="5">
        <f>P_A_R[[#This Row],[13+]]-P_A_R[[#This Row],[14+]]</f>
        <v>5.7439999999999936E-2</v>
      </c>
      <c r="BJ183" s="5">
        <f>P_A_R[[#This Row],[14+]]-P_A_R[[#This Row],[15+]]</f>
        <v>5.8630000000000071E-2</v>
      </c>
      <c r="BK183" s="5">
        <f>P_A_R[[#This Row],[15+]]-P_A_R[[#This Row],[16+]]</f>
        <v>6.5740000000000021E-2</v>
      </c>
      <c r="BL183" s="5">
        <f>P_A_R[[#This Row],[16+]]-P_A_R[[#This Row],[17+]]</f>
        <v>6.355999999999995E-2</v>
      </c>
      <c r="BM183" s="5">
        <f>P_A_R[[#This Row],[17+]]-P_A_R[[#This Row],[18+]]</f>
        <v>6.3560000000000005E-2</v>
      </c>
      <c r="BN183" s="5">
        <f>P_A_R[[#This Row],[18+]]-P_A_R[[#This Row],[19+]]</f>
        <v>6.5740000000000021E-2</v>
      </c>
      <c r="BO183" s="5">
        <f>P_A_R[[#This Row],[19+]]-P_A_R[[#This Row],[20+]]</f>
        <v>5.862999999999996E-2</v>
      </c>
      <c r="BP183" s="5">
        <f>P_A_R[[#This Row],[20+]]-P_A_R[[#This Row],[21+]]</f>
        <v>5.7439999999999991E-2</v>
      </c>
      <c r="BQ183" s="5">
        <f>P_A_R[[#This Row],[21+]]-P_A_R[[#This Row],[22+]]</f>
        <v>4.8520000000000035E-2</v>
      </c>
      <c r="BR183" s="5">
        <f>P_A_R[[#This Row],[22+]]-P_A_R[[#This Row],[23+]]</f>
        <v>4.5019999999999977E-2</v>
      </c>
      <c r="BS183" s="5">
        <f>P_A_R[[#This Row],[23+]]-P_A_R[[#This Row],[24+]]</f>
        <v>3.6020000000000024E-2</v>
      </c>
      <c r="BT183" s="5">
        <f>P_A_R[[#This Row],[24+]]-P_A_R[[#This Row],[25+]]</f>
        <v>3.1649999999999984E-2</v>
      </c>
      <c r="BU183" s="5">
        <f>P_A_R[[#This Row],[25+]]-P_A_R[[#This Row],[26+]]</f>
        <v>2.3980000000000001E-2</v>
      </c>
      <c r="BV183" s="5">
        <f>P_A_R[[#This Row],[26+]]-P_A_R[[#This Row],[27+]]</f>
        <v>1.9970000000000002E-2</v>
      </c>
      <c r="BW183" s="5">
        <f>P_A_R[[#This Row],[27+]]-P_A_R[[#This Row],[28+]]</f>
        <v>1.4319999999999999E-2</v>
      </c>
      <c r="BX183" s="5">
        <f>P_A_R[[#This Row],[28+]]-P_A_R[[#This Row],[29+]]</f>
        <v>1.1300000000000001E-2</v>
      </c>
      <c r="BY183" s="5">
        <f>P_A_R[[#This Row],[29+]]-P_A_R[[#This Row],[30+]]</f>
        <v>7.6699999999999997E-3</v>
      </c>
      <c r="BZ183" s="5">
        <f>P_A_R[[#This Row],[30+]]-P_A_R[[#This Row],[31+]]</f>
        <v>5.7400000000000003E-3</v>
      </c>
      <c r="CA183" s="5">
        <f>P_A_R[[#This Row],[31+]]-P_A_R[[#This Row],[32+]]</f>
        <v>3.6799999999999992E-3</v>
      </c>
      <c r="CB183" s="5">
        <f>P_A_R[[#This Row],[32+]]-P_A_R[[#This Row],[33+]]</f>
        <v>2.6100000000000003E-3</v>
      </c>
      <c r="CC183" s="5">
        <f>P_A_R[[#This Row],[33+]]-P_A_R[[#This Row],[34+]]</f>
        <v>1.5899999999999998E-3</v>
      </c>
      <c r="CD183" s="5">
        <f>P_A_R[[#This Row],[34+]]-P_A_R[[#This Row],[35+]]</f>
        <v>1.0700000000000002E-3</v>
      </c>
      <c r="CE183" s="5">
        <f>P_A_R[[#This Row],[35+]]-P_A_R[[#This Row],[36+]]</f>
        <v>6.2E-4</v>
      </c>
      <c r="CF183" s="5">
        <f>P_A_R[[#This Row],[36+]]-P_A_R[[#This Row],[37+]]</f>
        <v>3.8999999999999999E-4</v>
      </c>
      <c r="CG183" s="5">
        <f>P_A_R[[#This Row],[37+]]-P_A_R[[#This Row],[38+]]</f>
        <v>2.1000000000000001E-4</v>
      </c>
      <c r="CH183" s="5">
        <f>P_A_R[[#This Row],[38+]]-P_A_R[[#This Row],[39+]]</f>
        <v>1.3000000000000002E-4</v>
      </c>
      <c r="CI183" s="5">
        <f>P_A_R[[#This Row],[39+]]-P_A_R[[#This Row],[40+]]</f>
        <v>5.9999999999999981E-5</v>
      </c>
      <c r="CJ183" s="5">
        <f>P_A_R[[#This Row],[40+]]-P_A_R[[#This Row],[41+]]</f>
        <v>4.0000000000000003E-5</v>
      </c>
      <c r="CK183" s="5">
        <f>P_A_R[[#This Row],[41+]]-P_A_R[[#This Row],[42+]]</f>
        <v>4.0000000000000003E-5</v>
      </c>
      <c r="CL183" s="5">
        <f>P_A_R[[#This Row],[42+]]-P_A_R[[#This Row],[43+]]</f>
        <v>0</v>
      </c>
      <c r="CM183" s="5">
        <f>P_A_R[[#This Row],[43+]]-P_A_R[[#This Row],[44+]]</f>
        <v>0</v>
      </c>
      <c r="CN183" s="5">
        <f>P_A_R[[#This Row],[44+]]-P_A_R[[#This Row],[45+]]</f>
        <v>0</v>
      </c>
      <c r="CO183" s="5">
        <f>P_A_R[[#This Row],[45+]]-P_A_R[[#This Row],[46+]]</f>
        <v>0</v>
      </c>
      <c r="CP183" s="5">
        <f>P_A_R[[#This Row],[46+]]-P_A_R[[#This Row],[47+]]</f>
        <v>0</v>
      </c>
      <c r="CQ183" s="5">
        <f>P_A_R[[#This Row],[47+]]-P_A_R[[#This Row],[48+]]</f>
        <v>0</v>
      </c>
      <c r="CR183" s="5">
        <f>P_A_R[[#This Row],[48+]]-P_A_R[[#This Row],[49+]]</f>
        <v>0</v>
      </c>
      <c r="CS183" s="5">
        <f>P_A_R[[#This Row],[49+]]-P_A_R[[#This Row],[50+]]</f>
        <v>0</v>
      </c>
      <c r="CT183" s="5">
        <f>P_A_R[[#This Row],[50+]]-P_A_R[[#This Row],[51+]]</f>
        <v>0</v>
      </c>
      <c r="CU183" s="5">
        <f>P_A_R[[#This Row],[51+]]-P_A_R[[#This Row],[52+]]</f>
        <v>0</v>
      </c>
      <c r="CV183" s="5">
        <f>P_A_R[[#This Row],[52+]]-P_A_R[[#This Row],[53+]]</f>
        <v>0</v>
      </c>
      <c r="CW183" s="5">
        <f>P_A_R[[#This Row],[53+]]-P_A_R[[#This Row],[54+]]</f>
        <v>0</v>
      </c>
      <c r="CX183" s="5">
        <f>P_A_R[[#This Row],[54+]]-P_A_R[[#This Row],[55+]]</f>
        <v>0</v>
      </c>
      <c r="CY183" s="5">
        <f>P_A_R[[#This Row],[55+]]-P_A_R[[#This Row],[56+]]</f>
        <v>0</v>
      </c>
      <c r="CZ183" s="5">
        <f>P_A_R[[#This Row],[56+]]-P_A_R[[#This Row],[57+]]</f>
        <v>0</v>
      </c>
      <c r="DA183" s="5">
        <f>P_A_R[[#This Row],[57+]]-P_A_R[[#This Row],[58+]]</f>
        <v>0</v>
      </c>
      <c r="DB183" s="5">
        <f>P_A_R[[#This Row],[58+]]-P_A_R[[#This Row],[59+]]</f>
        <v>0</v>
      </c>
    </row>
    <row r="184" spans="1:106" x14ac:dyDescent="0.25">
      <c r="A184" s="10">
        <v>22400725</v>
      </c>
      <c r="B184" s="13" t="s">
        <v>99</v>
      </c>
      <c r="C184" s="13" t="s">
        <v>98</v>
      </c>
      <c r="D184" s="11">
        <v>0.875</v>
      </c>
      <c r="E184" s="9" t="str">
        <f>HYPERLINK("https://www.nba.com/stats/player/1631218/boxscores-traditional", "Trayce Jackson-Davis")</f>
        <v>Trayce Jackson-Davis</v>
      </c>
      <c r="F184">
        <v>15.6</v>
      </c>
      <c r="G184" s="4">
        <v>5.0039999999999996</v>
      </c>
      <c r="H184" s="3">
        <v>0.86863999999999997</v>
      </c>
      <c r="I184" s="3">
        <v>0.82121</v>
      </c>
      <c r="J184" s="3">
        <v>0.76424000000000003</v>
      </c>
      <c r="K184" s="3">
        <v>0.69847000000000004</v>
      </c>
      <c r="L184" s="3">
        <v>0.62551999999999996</v>
      </c>
      <c r="M184" s="3">
        <v>0.54776000000000002</v>
      </c>
      <c r="N184" s="3">
        <v>0.46811999999999998</v>
      </c>
      <c r="O184" s="3">
        <v>0.38973999999999998</v>
      </c>
      <c r="P184" s="3">
        <v>0.31561</v>
      </c>
      <c r="Q184" s="3">
        <v>0.24825</v>
      </c>
      <c r="R184" s="3">
        <v>0.18942999999999999</v>
      </c>
      <c r="S184" s="3">
        <v>0.14007</v>
      </c>
      <c r="T184" s="3">
        <v>0.10027</v>
      </c>
      <c r="U184" s="3">
        <v>6.9440000000000002E-2</v>
      </c>
      <c r="V184" s="3">
        <v>4.648E-2</v>
      </c>
      <c r="W184" s="3">
        <v>3.005E-2</v>
      </c>
      <c r="X184" s="3">
        <v>1.8759999999999999E-2</v>
      </c>
      <c r="Y184" s="3">
        <v>1.1299999999999999E-2</v>
      </c>
      <c r="Z184" s="3">
        <v>6.5700000000000003E-3</v>
      </c>
      <c r="AA184" s="3">
        <v>3.6800000000000001E-3</v>
      </c>
      <c r="AB184" s="3">
        <v>1.99E-3</v>
      </c>
      <c r="AC184" s="3">
        <v>1.0399999999999999E-3</v>
      </c>
      <c r="AD184" s="3">
        <v>5.1999999999999995E-4</v>
      </c>
      <c r="AE184" s="3">
        <v>2.5000000000000001E-4</v>
      </c>
      <c r="AF184" s="3">
        <v>1.2E-4</v>
      </c>
      <c r="AG184" s="3">
        <v>5.0000000000000002E-5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5">
        <f>P_A_R[[#This Row],[10+]]-P_A_R[[#This Row],[11+]]</f>
        <v>4.7429999999999972E-2</v>
      </c>
      <c r="BG184" s="5">
        <f>P_A_R[[#This Row],[11+]]-P_A_R[[#This Row],[12+]]</f>
        <v>5.6969999999999965E-2</v>
      </c>
      <c r="BH184" s="5">
        <f>P_A_R[[#This Row],[12+]]-P_A_R[[#This Row],[13+]]</f>
        <v>6.5769999999999995E-2</v>
      </c>
      <c r="BI184" s="5">
        <f>P_A_R[[#This Row],[13+]]-P_A_R[[#This Row],[14+]]</f>
        <v>7.295000000000007E-2</v>
      </c>
      <c r="BJ184" s="5">
        <f>P_A_R[[#This Row],[14+]]-P_A_R[[#This Row],[15+]]</f>
        <v>7.775999999999994E-2</v>
      </c>
      <c r="BK184" s="5">
        <f>P_A_R[[#This Row],[15+]]-P_A_R[[#This Row],[16+]]</f>
        <v>7.9640000000000044E-2</v>
      </c>
      <c r="BL184" s="5">
        <f>P_A_R[[#This Row],[16+]]-P_A_R[[#This Row],[17+]]</f>
        <v>7.8380000000000005E-2</v>
      </c>
      <c r="BM184" s="5">
        <f>P_A_R[[#This Row],[17+]]-P_A_R[[#This Row],[18+]]</f>
        <v>7.4129999999999974E-2</v>
      </c>
      <c r="BN184" s="5">
        <f>P_A_R[[#This Row],[18+]]-P_A_R[[#This Row],[19+]]</f>
        <v>6.7360000000000003E-2</v>
      </c>
      <c r="BO184" s="5">
        <f>P_A_R[[#This Row],[19+]]-P_A_R[[#This Row],[20+]]</f>
        <v>5.8820000000000011E-2</v>
      </c>
      <c r="BP184" s="5">
        <f>P_A_R[[#This Row],[20+]]-P_A_R[[#This Row],[21+]]</f>
        <v>4.9359999999999987E-2</v>
      </c>
      <c r="BQ184" s="5">
        <f>P_A_R[[#This Row],[21+]]-P_A_R[[#This Row],[22+]]</f>
        <v>3.9800000000000002E-2</v>
      </c>
      <c r="BR184" s="5">
        <f>P_A_R[[#This Row],[22+]]-P_A_R[[#This Row],[23+]]</f>
        <v>3.0829999999999996E-2</v>
      </c>
      <c r="BS184" s="5">
        <f>P_A_R[[#This Row],[23+]]-P_A_R[[#This Row],[24+]]</f>
        <v>2.2960000000000001E-2</v>
      </c>
      <c r="BT184" s="5">
        <f>P_A_R[[#This Row],[24+]]-P_A_R[[#This Row],[25+]]</f>
        <v>1.643E-2</v>
      </c>
      <c r="BU184" s="5">
        <f>P_A_R[[#This Row],[25+]]-P_A_R[[#This Row],[26+]]</f>
        <v>1.1290000000000001E-2</v>
      </c>
      <c r="BV184" s="5">
        <f>P_A_R[[#This Row],[26+]]-P_A_R[[#This Row],[27+]]</f>
        <v>7.4599999999999996E-3</v>
      </c>
      <c r="BW184" s="5">
        <f>P_A_R[[#This Row],[27+]]-P_A_R[[#This Row],[28+]]</f>
        <v>4.729999999999999E-3</v>
      </c>
      <c r="BX184" s="5">
        <f>P_A_R[[#This Row],[28+]]-P_A_R[[#This Row],[29+]]</f>
        <v>2.8900000000000002E-3</v>
      </c>
      <c r="BY184" s="5">
        <f>P_A_R[[#This Row],[29+]]-P_A_R[[#This Row],[30+]]</f>
        <v>1.6900000000000001E-3</v>
      </c>
      <c r="BZ184" s="5">
        <f>P_A_R[[#This Row],[30+]]-P_A_R[[#This Row],[31+]]</f>
        <v>9.5000000000000011E-4</v>
      </c>
      <c r="CA184" s="5">
        <f>P_A_R[[#This Row],[31+]]-P_A_R[[#This Row],[32+]]</f>
        <v>5.1999999999999995E-4</v>
      </c>
      <c r="CB184" s="5">
        <f>P_A_R[[#This Row],[32+]]-P_A_R[[#This Row],[33+]]</f>
        <v>2.6999999999999995E-4</v>
      </c>
      <c r="CC184" s="5">
        <f>P_A_R[[#This Row],[33+]]-P_A_R[[#This Row],[34+]]</f>
        <v>1.3000000000000002E-4</v>
      </c>
      <c r="CD184" s="5">
        <f>P_A_R[[#This Row],[34+]]-P_A_R[[#This Row],[35+]]</f>
        <v>6.9999999999999994E-5</v>
      </c>
      <c r="CE184" s="5">
        <f>P_A_R[[#This Row],[35+]]-P_A_R[[#This Row],[36+]]</f>
        <v>5.0000000000000002E-5</v>
      </c>
      <c r="CF184" s="5">
        <f>P_A_R[[#This Row],[36+]]-P_A_R[[#This Row],[37+]]</f>
        <v>0</v>
      </c>
      <c r="CG184" s="5">
        <f>P_A_R[[#This Row],[37+]]-P_A_R[[#This Row],[38+]]</f>
        <v>0</v>
      </c>
      <c r="CH184" s="5">
        <f>P_A_R[[#This Row],[38+]]-P_A_R[[#This Row],[39+]]</f>
        <v>0</v>
      </c>
      <c r="CI184" s="5">
        <f>P_A_R[[#This Row],[39+]]-P_A_R[[#This Row],[40+]]</f>
        <v>0</v>
      </c>
      <c r="CJ184" s="5">
        <f>P_A_R[[#This Row],[40+]]-P_A_R[[#This Row],[41+]]</f>
        <v>0</v>
      </c>
      <c r="CK184" s="5">
        <f>P_A_R[[#This Row],[41+]]-P_A_R[[#This Row],[42+]]</f>
        <v>0</v>
      </c>
      <c r="CL184" s="5">
        <f>P_A_R[[#This Row],[42+]]-P_A_R[[#This Row],[43+]]</f>
        <v>0</v>
      </c>
      <c r="CM184" s="5">
        <f>P_A_R[[#This Row],[43+]]-P_A_R[[#This Row],[44+]]</f>
        <v>0</v>
      </c>
      <c r="CN184" s="5">
        <f>P_A_R[[#This Row],[44+]]-P_A_R[[#This Row],[45+]]</f>
        <v>0</v>
      </c>
      <c r="CO184" s="5">
        <f>P_A_R[[#This Row],[45+]]-P_A_R[[#This Row],[46+]]</f>
        <v>0</v>
      </c>
      <c r="CP184" s="5">
        <f>P_A_R[[#This Row],[46+]]-P_A_R[[#This Row],[47+]]</f>
        <v>0</v>
      </c>
      <c r="CQ184" s="5">
        <f>P_A_R[[#This Row],[47+]]-P_A_R[[#This Row],[48+]]</f>
        <v>0</v>
      </c>
      <c r="CR184" s="5">
        <f>P_A_R[[#This Row],[48+]]-P_A_R[[#This Row],[49+]]</f>
        <v>0</v>
      </c>
      <c r="CS184" s="5">
        <f>P_A_R[[#This Row],[49+]]-P_A_R[[#This Row],[50+]]</f>
        <v>0</v>
      </c>
      <c r="CT184" s="5">
        <f>P_A_R[[#This Row],[50+]]-P_A_R[[#This Row],[51+]]</f>
        <v>0</v>
      </c>
      <c r="CU184" s="5">
        <f>P_A_R[[#This Row],[51+]]-P_A_R[[#This Row],[52+]]</f>
        <v>0</v>
      </c>
      <c r="CV184" s="5">
        <f>P_A_R[[#This Row],[52+]]-P_A_R[[#This Row],[53+]]</f>
        <v>0</v>
      </c>
      <c r="CW184" s="5">
        <f>P_A_R[[#This Row],[53+]]-P_A_R[[#This Row],[54+]]</f>
        <v>0</v>
      </c>
      <c r="CX184" s="5">
        <f>P_A_R[[#This Row],[54+]]-P_A_R[[#This Row],[55+]]</f>
        <v>0</v>
      </c>
      <c r="CY184" s="5">
        <f>P_A_R[[#This Row],[55+]]-P_A_R[[#This Row],[56+]]</f>
        <v>0</v>
      </c>
      <c r="CZ184" s="5">
        <f>P_A_R[[#This Row],[56+]]-P_A_R[[#This Row],[57+]]</f>
        <v>0</v>
      </c>
      <c r="DA184" s="5">
        <f>P_A_R[[#This Row],[57+]]-P_A_R[[#This Row],[58+]]</f>
        <v>0</v>
      </c>
      <c r="DB184" s="5">
        <f>P_A_R[[#This Row],[58+]]-P_A_R[[#This Row],[59+]]</f>
        <v>0</v>
      </c>
    </row>
    <row r="185" spans="1:106" x14ac:dyDescent="0.25">
      <c r="A185" s="10">
        <v>22400725</v>
      </c>
      <c r="B185" s="13" t="s">
        <v>99</v>
      </c>
      <c r="C185" s="13" t="s">
        <v>98</v>
      </c>
      <c r="D185" s="11">
        <v>0.875</v>
      </c>
      <c r="E185" s="9" t="str">
        <f>HYPERLINK("https://www.nba.com/stats/player/1629001/boxscores-traditional", "De'Anthony Melton")</f>
        <v>De'Anthony Melton</v>
      </c>
      <c r="F185">
        <v>16.399999999999999</v>
      </c>
      <c r="G185" s="4">
        <v>9.2870000000000008</v>
      </c>
      <c r="H185" s="3">
        <v>0.75490000000000002</v>
      </c>
      <c r="I185" s="3">
        <v>0.71904000000000001</v>
      </c>
      <c r="J185" s="3">
        <v>0.68081999999999998</v>
      </c>
      <c r="K185" s="3">
        <v>0.64431000000000005</v>
      </c>
      <c r="L185" s="3">
        <v>0.60257000000000005</v>
      </c>
      <c r="M185" s="3">
        <v>0.55962000000000001</v>
      </c>
      <c r="N185" s="3">
        <v>0.51595000000000002</v>
      </c>
      <c r="O185" s="3">
        <v>0.47608</v>
      </c>
      <c r="P185" s="3">
        <v>0.43251000000000001</v>
      </c>
      <c r="Q185" s="3">
        <v>0.38973999999999998</v>
      </c>
      <c r="R185" s="3">
        <v>0.34827000000000002</v>
      </c>
      <c r="S185" s="3">
        <v>0.30853999999999998</v>
      </c>
      <c r="T185" s="3">
        <v>0.27424999999999999</v>
      </c>
      <c r="U185" s="3">
        <v>0.23885000000000001</v>
      </c>
      <c r="V185" s="3">
        <v>0.20610999999999999</v>
      </c>
      <c r="W185" s="3">
        <v>0.17619000000000001</v>
      </c>
      <c r="X185" s="3">
        <v>0.15151000000000001</v>
      </c>
      <c r="Y185" s="3">
        <v>0.12714</v>
      </c>
      <c r="Z185" s="3">
        <v>0.10564999999999999</v>
      </c>
      <c r="AA185" s="3">
        <v>8.6910000000000001E-2</v>
      </c>
      <c r="AB185" s="3">
        <v>7.2150000000000006E-2</v>
      </c>
      <c r="AC185" s="3">
        <v>5.8209999999999998E-2</v>
      </c>
      <c r="AD185" s="3">
        <v>4.648E-2</v>
      </c>
      <c r="AE185" s="3">
        <v>3.6729999999999999E-2</v>
      </c>
      <c r="AF185" s="3">
        <v>2.8719999999999999E-2</v>
      </c>
      <c r="AG185" s="3">
        <v>2.2749999999999999E-2</v>
      </c>
      <c r="AH185" s="3">
        <v>1.7430000000000001E-2</v>
      </c>
      <c r="AI185" s="3">
        <v>1.321E-2</v>
      </c>
      <c r="AJ185" s="3">
        <v>9.9000000000000008E-3</v>
      </c>
      <c r="AK185" s="3">
        <v>7.5500000000000003E-3</v>
      </c>
      <c r="AL185" s="3">
        <v>5.5399999999999998E-3</v>
      </c>
      <c r="AM185" s="3">
        <v>4.0200000000000001E-3</v>
      </c>
      <c r="AN185" s="3">
        <v>2.8900000000000002E-3</v>
      </c>
      <c r="AO185" s="3">
        <v>2.1199999999999999E-3</v>
      </c>
      <c r="AP185" s="3">
        <v>1.49E-3</v>
      </c>
      <c r="AQ185" s="3">
        <v>1.0399999999999999E-3</v>
      </c>
      <c r="AR185" s="3">
        <v>7.1000000000000002E-4</v>
      </c>
      <c r="AS185" s="3">
        <v>5.0000000000000001E-4</v>
      </c>
      <c r="AT185" s="3">
        <v>3.4000000000000002E-4</v>
      </c>
      <c r="AU185" s="3">
        <v>2.2000000000000001E-4</v>
      </c>
      <c r="AV185" s="3">
        <v>1.4999999999999999E-4</v>
      </c>
      <c r="AW185" s="3">
        <v>1E-4</v>
      </c>
      <c r="AX185" s="3">
        <v>6.0000000000000002E-5</v>
      </c>
      <c r="AY185" s="3">
        <v>4.0000000000000003E-5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5">
        <f>P_A_R[[#This Row],[10+]]-P_A_R[[#This Row],[11+]]</f>
        <v>3.5860000000000003E-2</v>
      </c>
      <c r="BG185" s="5">
        <f>P_A_R[[#This Row],[11+]]-P_A_R[[#This Row],[12+]]</f>
        <v>3.8220000000000032E-2</v>
      </c>
      <c r="BH185" s="5">
        <f>P_A_R[[#This Row],[12+]]-P_A_R[[#This Row],[13+]]</f>
        <v>3.6509999999999931E-2</v>
      </c>
      <c r="BI185" s="5">
        <f>P_A_R[[#This Row],[13+]]-P_A_R[[#This Row],[14+]]</f>
        <v>4.1739999999999999E-2</v>
      </c>
      <c r="BJ185" s="5">
        <f>P_A_R[[#This Row],[14+]]-P_A_R[[#This Row],[15+]]</f>
        <v>4.2950000000000044E-2</v>
      </c>
      <c r="BK185" s="5">
        <f>P_A_R[[#This Row],[15+]]-P_A_R[[#This Row],[16+]]</f>
        <v>4.3669999999999987E-2</v>
      </c>
      <c r="BL185" s="5">
        <f>P_A_R[[#This Row],[16+]]-P_A_R[[#This Row],[17+]]</f>
        <v>3.9870000000000017E-2</v>
      </c>
      <c r="BM185" s="5">
        <f>P_A_R[[#This Row],[17+]]-P_A_R[[#This Row],[18+]]</f>
        <v>4.3569999999999998E-2</v>
      </c>
      <c r="BN185" s="5">
        <f>P_A_R[[#This Row],[18+]]-P_A_R[[#This Row],[19+]]</f>
        <v>4.277000000000003E-2</v>
      </c>
      <c r="BO185" s="5">
        <f>P_A_R[[#This Row],[19+]]-P_A_R[[#This Row],[20+]]</f>
        <v>4.1469999999999951E-2</v>
      </c>
      <c r="BP185" s="5">
        <f>P_A_R[[#This Row],[20+]]-P_A_R[[#This Row],[21+]]</f>
        <v>3.9730000000000043E-2</v>
      </c>
      <c r="BQ185" s="5">
        <f>P_A_R[[#This Row],[21+]]-P_A_R[[#This Row],[22+]]</f>
        <v>3.4289999999999987E-2</v>
      </c>
      <c r="BR185" s="5">
        <f>P_A_R[[#This Row],[22+]]-P_A_R[[#This Row],[23+]]</f>
        <v>3.5399999999999987E-2</v>
      </c>
      <c r="BS185" s="5">
        <f>P_A_R[[#This Row],[23+]]-P_A_R[[#This Row],[24+]]</f>
        <v>3.2740000000000019E-2</v>
      </c>
      <c r="BT185" s="5">
        <f>P_A_R[[#This Row],[24+]]-P_A_R[[#This Row],[25+]]</f>
        <v>2.9919999999999974E-2</v>
      </c>
      <c r="BU185" s="5">
        <f>P_A_R[[#This Row],[25+]]-P_A_R[[#This Row],[26+]]</f>
        <v>2.4680000000000007E-2</v>
      </c>
      <c r="BV185" s="5">
        <f>P_A_R[[#This Row],[26+]]-P_A_R[[#This Row],[27+]]</f>
        <v>2.4370000000000003E-2</v>
      </c>
      <c r="BW185" s="5">
        <f>P_A_R[[#This Row],[27+]]-P_A_R[[#This Row],[28+]]</f>
        <v>2.1490000000000009E-2</v>
      </c>
      <c r="BX185" s="5">
        <f>P_A_R[[#This Row],[28+]]-P_A_R[[#This Row],[29+]]</f>
        <v>1.8739999999999993E-2</v>
      </c>
      <c r="BY185" s="5">
        <f>P_A_R[[#This Row],[29+]]-P_A_R[[#This Row],[30+]]</f>
        <v>1.4759999999999995E-2</v>
      </c>
      <c r="BZ185" s="5">
        <f>P_A_R[[#This Row],[30+]]-P_A_R[[#This Row],[31+]]</f>
        <v>1.3940000000000008E-2</v>
      </c>
      <c r="CA185" s="5">
        <f>P_A_R[[#This Row],[31+]]-P_A_R[[#This Row],[32+]]</f>
        <v>1.1729999999999997E-2</v>
      </c>
      <c r="CB185" s="5">
        <f>P_A_R[[#This Row],[32+]]-P_A_R[[#This Row],[33+]]</f>
        <v>9.7500000000000017E-3</v>
      </c>
      <c r="CC185" s="5">
        <f>P_A_R[[#This Row],[33+]]-P_A_R[[#This Row],[34+]]</f>
        <v>8.0099999999999998E-3</v>
      </c>
      <c r="CD185" s="5">
        <f>P_A_R[[#This Row],[34+]]-P_A_R[[#This Row],[35+]]</f>
        <v>5.9699999999999996E-3</v>
      </c>
      <c r="CE185" s="5">
        <f>P_A_R[[#This Row],[35+]]-P_A_R[[#This Row],[36+]]</f>
        <v>5.3199999999999983E-3</v>
      </c>
      <c r="CF185" s="5">
        <f>P_A_R[[#This Row],[36+]]-P_A_R[[#This Row],[37+]]</f>
        <v>4.2200000000000015E-3</v>
      </c>
      <c r="CG185" s="5">
        <f>P_A_R[[#This Row],[37+]]-P_A_R[[#This Row],[38+]]</f>
        <v>3.3099999999999987E-3</v>
      </c>
      <c r="CH185" s="5">
        <f>P_A_R[[#This Row],[38+]]-P_A_R[[#This Row],[39+]]</f>
        <v>2.3500000000000005E-3</v>
      </c>
      <c r="CI185" s="5">
        <f>P_A_R[[#This Row],[39+]]-P_A_R[[#This Row],[40+]]</f>
        <v>2.0100000000000005E-3</v>
      </c>
      <c r="CJ185" s="5">
        <f>P_A_R[[#This Row],[40+]]-P_A_R[[#This Row],[41+]]</f>
        <v>1.5199999999999997E-3</v>
      </c>
      <c r="CK185" s="5">
        <f>P_A_R[[#This Row],[41+]]-P_A_R[[#This Row],[42+]]</f>
        <v>1.1299999999999999E-3</v>
      </c>
      <c r="CL185" s="5">
        <f>P_A_R[[#This Row],[42+]]-P_A_R[[#This Row],[43+]]</f>
        <v>7.7000000000000028E-4</v>
      </c>
      <c r="CM185" s="5">
        <f>P_A_R[[#This Row],[43+]]-P_A_R[[#This Row],[44+]]</f>
        <v>6.2999999999999992E-4</v>
      </c>
      <c r="CN185" s="5">
        <f>P_A_R[[#This Row],[44+]]-P_A_R[[#This Row],[45+]]</f>
        <v>4.500000000000001E-4</v>
      </c>
      <c r="CO185" s="5">
        <f>P_A_R[[#This Row],[45+]]-P_A_R[[#This Row],[46+]]</f>
        <v>3.2999999999999989E-4</v>
      </c>
      <c r="CP185" s="5">
        <f>P_A_R[[#This Row],[46+]]-P_A_R[[#This Row],[47+]]</f>
        <v>2.1000000000000001E-4</v>
      </c>
      <c r="CQ185" s="5">
        <f>P_A_R[[#This Row],[47+]]-P_A_R[[#This Row],[48+]]</f>
        <v>1.5999999999999999E-4</v>
      </c>
      <c r="CR185" s="5">
        <f>P_A_R[[#This Row],[48+]]-P_A_R[[#This Row],[49+]]</f>
        <v>1.2000000000000002E-4</v>
      </c>
      <c r="CS185" s="5">
        <f>P_A_R[[#This Row],[49+]]-P_A_R[[#This Row],[50+]]</f>
        <v>7.0000000000000021E-5</v>
      </c>
      <c r="CT185" s="5">
        <f>P_A_R[[#This Row],[50+]]-P_A_R[[#This Row],[51+]]</f>
        <v>4.9999999999999982E-5</v>
      </c>
      <c r="CU185" s="5">
        <f>P_A_R[[#This Row],[51+]]-P_A_R[[#This Row],[52+]]</f>
        <v>4.0000000000000003E-5</v>
      </c>
      <c r="CV185" s="5">
        <f>P_A_R[[#This Row],[52+]]-P_A_R[[#This Row],[53+]]</f>
        <v>1.9999999999999998E-5</v>
      </c>
      <c r="CW185" s="5">
        <f>P_A_R[[#This Row],[53+]]-P_A_R[[#This Row],[54+]]</f>
        <v>4.0000000000000003E-5</v>
      </c>
      <c r="CX185" s="5">
        <f>P_A_R[[#This Row],[54+]]-P_A_R[[#This Row],[55+]]</f>
        <v>0</v>
      </c>
      <c r="CY185" s="5">
        <f>P_A_R[[#This Row],[55+]]-P_A_R[[#This Row],[56+]]</f>
        <v>0</v>
      </c>
      <c r="CZ185" s="5">
        <f>P_A_R[[#This Row],[56+]]-P_A_R[[#This Row],[57+]]</f>
        <v>0</v>
      </c>
      <c r="DA185" s="5">
        <f>P_A_R[[#This Row],[57+]]-P_A_R[[#This Row],[58+]]</f>
        <v>0</v>
      </c>
      <c r="DB185" s="5">
        <f>P_A_R[[#This Row],[58+]]-P_A_R[[#This Row],[59+]]</f>
        <v>0</v>
      </c>
    </row>
    <row r="186" spans="1:106" x14ac:dyDescent="0.25">
      <c r="A186" s="10">
        <v>22400725</v>
      </c>
      <c r="B186" s="13" t="s">
        <v>99</v>
      </c>
      <c r="C186" s="13" t="s">
        <v>98</v>
      </c>
      <c r="D186" s="11">
        <v>0.875</v>
      </c>
      <c r="E186" s="9" t="str">
        <f>HYPERLINK("https://www.nba.com/stats/player/1630611/boxscores-traditional", "Gui Santos")</f>
        <v>Gui Santos</v>
      </c>
      <c r="F186">
        <v>14.8</v>
      </c>
      <c r="G186" s="4">
        <v>7.1109999999999998</v>
      </c>
      <c r="H186" s="3">
        <v>0.75175000000000003</v>
      </c>
      <c r="I186" s="3">
        <v>0.70194000000000001</v>
      </c>
      <c r="J186" s="3">
        <v>0.65173000000000003</v>
      </c>
      <c r="K186" s="3">
        <v>0.59870999999999996</v>
      </c>
      <c r="L186" s="3">
        <v>0.54379999999999995</v>
      </c>
      <c r="M186" s="3">
        <v>0.48803000000000002</v>
      </c>
      <c r="N186" s="3">
        <v>0.43251000000000001</v>
      </c>
      <c r="O186" s="3">
        <v>0.37828000000000001</v>
      </c>
      <c r="P186" s="3">
        <v>0.32635999999999998</v>
      </c>
      <c r="Q186" s="3">
        <v>0.27760000000000001</v>
      </c>
      <c r="R186" s="3">
        <v>0.23269999999999999</v>
      </c>
      <c r="S186" s="3">
        <v>0.19214999999999999</v>
      </c>
      <c r="T186" s="3">
        <v>0.15625</v>
      </c>
      <c r="U186" s="3">
        <v>0.12506999999999999</v>
      </c>
      <c r="V186" s="3">
        <v>9.8530000000000006E-2</v>
      </c>
      <c r="W186" s="3">
        <v>7.6359999999999997E-2</v>
      </c>
      <c r="X186" s="3">
        <v>5.7049999999999997E-2</v>
      </c>
      <c r="Y186" s="3">
        <v>4.2720000000000001E-2</v>
      </c>
      <c r="Z186" s="3">
        <v>3.1440000000000003E-2</v>
      </c>
      <c r="AA186" s="3">
        <v>2.2749999999999999E-2</v>
      </c>
      <c r="AB186" s="3">
        <v>1.618E-2</v>
      </c>
      <c r="AC186" s="3">
        <v>1.1299999999999999E-2</v>
      </c>
      <c r="AD186" s="3">
        <v>7.7600000000000004E-3</v>
      </c>
      <c r="AE186" s="3">
        <v>5.2300000000000003E-3</v>
      </c>
      <c r="AF186" s="3">
        <v>3.47E-3</v>
      </c>
      <c r="AG186" s="3">
        <v>2.2599999999999999E-3</v>
      </c>
      <c r="AH186" s="3">
        <v>1.4400000000000001E-3</v>
      </c>
      <c r="AI186" s="3">
        <v>8.9999999999999998E-4</v>
      </c>
      <c r="AJ186" s="3">
        <v>5.5999999999999995E-4</v>
      </c>
      <c r="AK186" s="3">
        <v>3.4000000000000002E-4</v>
      </c>
      <c r="AL186" s="3">
        <v>2.0000000000000001E-4</v>
      </c>
      <c r="AM186" s="3">
        <v>1.2E-4</v>
      </c>
      <c r="AN186" s="3">
        <v>6.0000000000000002E-5</v>
      </c>
      <c r="AO186" s="3">
        <v>4.0000000000000003E-5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5">
        <f>P_A_R[[#This Row],[10+]]-P_A_R[[#This Row],[11+]]</f>
        <v>4.9810000000000021E-2</v>
      </c>
      <c r="BG186" s="5">
        <f>P_A_R[[#This Row],[11+]]-P_A_R[[#This Row],[12+]]</f>
        <v>5.0209999999999977E-2</v>
      </c>
      <c r="BH186" s="5">
        <f>P_A_R[[#This Row],[12+]]-P_A_R[[#This Row],[13+]]</f>
        <v>5.3020000000000067E-2</v>
      </c>
      <c r="BI186" s="5">
        <f>P_A_R[[#This Row],[13+]]-P_A_R[[#This Row],[14+]]</f>
        <v>5.4910000000000014E-2</v>
      </c>
      <c r="BJ186" s="5">
        <f>P_A_R[[#This Row],[14+]]-P_A_R[[#This Row],[15+]]</f>
        <v>5.5769999999999931E-2</v>
      </c>
      <c r="BK186" s="5">
        <f>P_A_R[[#This Row],[15+]]-P_A_R[[#This Row],[16+]]</f>
        <v>5.5520000000000014E-2</v>
      </c>
      <c r="BL186" s="5">
        <f>P_A_R[[#This Row],[16+]]-P_A_R[[#This Row],[17+]]</f>
        <v>5.423E-2</v>
      </c>
      <c r="BM186" s="5">
        <f>P_A_R[[#This Row],[17+]]-P_A_R[[#This Row],[18+]]</f>
        <v>5.1920000000000022E-2</v>
      </c>
      <c r="BN186" s="5">
        <f>P_A_R[[#This Row],[18+]]-P_A_R[[#This Row],[19+]]</f>
        <v>4.875999999999997E-2</v>
      </c>
      <c r="BO186" s="5">
        <f>P_A_R[[#This Row],[19+]]-P_A_R[[#This Row],[20+]]</f>
        <v>4.4900000000000023E-2</v>
      </c>
      <c r="BP186" s="5">
        <f>P_A_R[[#This Row],[20+]]-P_A_R[[#This Row],[21+]]</f>
        <v>4.0550000000000003E-2</v>
      </c>
      <c r="BQ186" s="5">
        <f>P_A_R[[#This Row],[21+]]-P_A_R[[#This Row],[22+]]</f>
        <v>3.5899999999999987E-2</v>
      </c>
      <c r="BR186" s="5">
        <f>P_A_R[[#This Row],[22+]]-P_A_R[[#This Row],[23+]]</f>
        <v>3.1180000000000013E-2</v>
      </c>
      <c r="BS186" s="5">
        <f>P_A_R[[#This Row],[23+]]-P_A_R[[#This Row],[24+]]</f>
        <v>2.653999999999998E-2</v>
      </c>
      <c r="BT186" s="5">
        <f>P_A_R[[#This Row],[24+]]-P_A_R[[#This Row],[25+]]</f>
        <v>2.2170000000000009E-2</v>
      </c>
      <c r="BU186" s="5">
        <f>P_A_R[[#This Row],[25+]]-P_A_R[[#This Row],[26+]]</f>
        <v>1.9310000000000001E-2</v>
      </c>
      <c r="BV186" s="5">
        <f>P_A_R[[#This Row],[26+]]-P_A_R[[#This Row],[27+]]</f>
        <v>1.4329999999999996E-2</v>
      </c>
      <c r="BW186" s="5">
        <f>P_A_R[[#This Row],[27+]]-P_A_R[[#This Row],[28+]]</f>
        <v>1.1279999999999998E-2</v>
      </c>
      <c r="BX186" s="5">
        <f>P_A_R[[#This Row],[28+]]-P_A_R[[#This Row],[29+]]</f>
        <v>8.6900000000000033E-3</v>
      </c>
      <c r="BY186" s="5">
        <f>P_A_R[[#This Row],[29+]]-P_A_R[[#This Row],[30+]]</f>
        <v>6.5699999999999995E-3</v>
      </c>
      <c r="BZ186" s="5">
        <f>P_A_R[[#This Row],[30+]]-P_A_R[[#This Row],[31+]]</f>
        <v>4.8800000000000007E-3</v>
      </c>
      <c r="CA186" s="5">
        <f>P_A_R[[#This Row],[31+]]-P_A_R[[#This Row],[32+]]</f>
        <v>3.5399999999999989E-3</v>
      </c>
      <c r="CB186" s="5">
        <f>P_A_R[[#This Row],[32+]]-P_A_R[[#This Row],[33+]]</f>
        <v>2.5300000000000001E-3</v>
      </c>
      <c r="CC186" s="5">
        <f>P_A_R[[#This Row],[33+]]-P_A_R[[#This Row],[34+]]</f>
        <v>1.7600000000000003E-3</v>
      </c>
      <c r="CD186" s="5">
        <f>P_A_R[[#This Row],[34+]]-P_A_R[[#This Row],[35+]]</f>
        <v>1.2100000000000001E-3</v>
      </c>
      <c r="CE186" s="5">
        <f>P_A_R[[#This Row],[35+]]-P_A_R[[#This Row],[36+]]</f>
        <v>8.1999999999999977E-4</v>
      </c>
      <c r="CF186" s="5">
        <f>P_A_R[[#This Row],[36+]]-P_A_R[[#This Row],[37+]]</f>
        <v>5.4000000000000012E-4</v>
      </c>
      <c r="CG186" s="5">
        <f>P_A_R[[#This Row],[37+]]-P_A_R[[#This Row],[38+]]</f>
        <v>3.4000000000000002E-4</v>
      </c>
      <c r="CH186" s="5">
        <f>P_A_R[[#This Row],[38+]]-P_A_R[[#This Row],[39+]]</f>
        <v>2.1999999999999993E-4</v>
      </c>
      <c r="CI186" s="5">
        <f>P_A_R[[#This Row],[39+]]-P_A_R[[#This Row],[40+]]</f>
        <v>1.4000000000000001E-4</v>
      </c>
      <c r="CJ186" s="5">
        <f>P_A_R[[#This Row],[40+]]-P_A_R[[#This Row],[41+]]</f>
        <v>8.0000000000000007E-5</v>
      </c>
      <c r="CK186" s="5">
        <f>P_A_R[[#This Row],[41+]]-P_A_R[[#This Row],[42+]]</f>
        <v>6.0000000000000002E-5</v>
      </c>
      <c r="CL186" s="5">
        <f>P_A_R[[#This Row],[42+]]-P_A_R[[#This Row],[43+]]</f>
        <v>1.9999999999999998E-5</v>
      </c>
      <c r="CM186" s="5">
        <f>P_A_R[[#This Row],[43+]]-P_A_R[[#This Row],[44+]]</f>
        <v>4.0000000000000003E-5</v>
      </c>
      <c r="CN186" s="5">
        <f>P_A_R[[#This Row],[44+]]-P_A_R[[#This Row],[45+]]</f>
        <v>0</v>
      </c>
      <c r="CO186" s="5">
        <f>P_A_R[[#This Row],[45+]]-P_A_R[[#This Row],[46+]]</f>
        <v>0</v>
      </c>
      <c r="CP186" s="5">
        <f>P_A_R[[#This Row],[46+]]-P_A_R[[#This Row],[47+]]</f>
        <v>0</v>
      </c>
      <c r="CQ186" s="5">
        <f>P_A_R[[#This Row],[47+]]-P_A_R[[#This Row],[48+]]</f>
        <v>0</v>
      </c>
      <c r="CR186" s="5">
        <f>P_A_R[[#This Row],[48+]]-P_A_R[[#This Row],[49+]]</f>
        <v>0</v>
      </c>
      <c r="CS186" s="5">
        <f>P_A_R[[#This Row],[49+]]-P_A_R[[#This Row],[50+]]</f>
        <v>0</v>
      </c>
      <c r="CT186" s="5">
        <f>P_A_R[[#This Row],[50+]]-P_A_R[[#This Row],[51+]]</f>
        <v>0</v>
      </c>
      <c r="CU186" s="5">
        <f>P_A_R[[#This Row],[51+]]-P_A_R[[#This Row],[52+]]</f>
        <v>0</v>
      </c>
      <c r="CV186" s="5">
        <f>P_A_R[[#This Row],[52+]]-P_A_R[[#This Row],[53+]]</f>
        <v>0</v>
      </c>
      <c r="CW186" s="5">
        <f>P_A_R[[#This Row],[53+]]-P_A_R[[#This Row],[54+]]</f>
        <v>0</v>
      </c>
      <c r="CX186" s="5">
        <f>P_A_R[[#This Row],[54+]]-P_A_R[[#This Row],[55+]]</f>
        <v>0</v>
      </c>
      <c r="CY186" s="5">
        <f>P_A_R[[#This Row],[55+]]-P_A_R[[#This Row],[56+]]</f>
        <v>0</v>
      </c>
      <c r="CZ186" s="5">
        <f>P_A_R[[#This Row],[56+]]-P_A_R[[#This Row],[57+]]</f>
        <v>0</v>
      </c>
      <c r="DA186" s="5">
        <f>P_A_R[[#This Row],[57+]]-P_A_R[[#This Row],[58+]]</f>
        <v>0</v>
      </c>
      <c r="DB186" s="5">
        <f>P_A_R[[#This Row],[58+]]-P_A_R[[#This Row],[59+]]</f>
        <v>0</v>
      </c>
    </row>
    <row r="187" spans="1:106" x14ac:dyDescent="0.25">
      <c r="A187" s="10">
        <v>22400725</v>
      </c>
      <c r="B187" s="13" t="s">
        <v>99</v>
      </c>
      <c r="C187" s="13" t="s">
        <v>98</v>
      </c>
      <c r="D187" s="11">
        <v>0.875</v>
      </c>
      <c r="E187" s="9" t="str">
        <f>HYPERLINK("https://www.nba.com/stats/player/1626172/boxscores-traditional", "Kevon Looney")</f>
        <v>Kevon Looney</v>
      </c>
      <c r="F187">
        <v>14.8</v>
      </c>
      <c r="G187" s="4">
        <v>8.6810000000000009</v>
      </c>
      <c r="H187" s="3">
        <v>0.70884000000000003</v>
      </c>
      <c r="I187" s="3">
        <v>0.67003000000000001</v>
      </c>
      <c r="J187" s="3">
        <v>0.62551999999999996</v>
      </c>
      <c r="K187" s="3">
        <v>0.58316999999999997</v>
      </c>
      <c r="L187" s="3">
        <v>0.53586</v>
      </c>
      <c r="M187" s="3">
        <v>0.49202000000000001</v>
      </c>
      <c r="N187" s="3">
        <v>0.44433</v>
      </c>
      <c r="O187" s="3">
        <v>0.40128999999999998</v>
      </c>
      <c r="P187" s="3">
        <v>0.35569000000000001</v>
      </c>
      <c r="Q187" s="3">
        <v>0.31561</v>
      </c>
      <c r="R187" s="3">
        <v>0.27424999999999999</v>
      </c>
      <c r="S187" s="3">
        <v>0.23885000000000001</v>
      </c>
      <c r="T187" s="3">
        <v>0.20327000000000001</v>
      </c>
      <c r="U187" s="3">
        <v>0.17360999999999999</v>
      </c>
      <c r="V187" s="3">
        <v>0.14457</v>
      </c>
      <c r="W187" s="3">
        <v>0.121</v>
      </c>
      <c r="X187" s="3">
        <v>9.8530000000000006E-2</v>
      </c>
      <c r="Y187" s="3">
        <v>7.9269999999999993E-2</v>
      </c>
      <c r="Z187" s="3">
        <v>6.4259999999999998E-2</v>
      </c>
      <c r="AA187" s="3">
        <v>5.0500000000000003E-2</v>
      </c>
      <c r="AB187" s="3">
        <v>4.0059999999999998E-2</v>
      </c>
      <c r="AC187" s="3">
        <v>3.074E-2</v>
      </c>
      <c r="AD187" s="3">
        <v>2.385E-2</v>
      </c>
      <c r="AE187" s="3">
        <v>1.7860000000000001E-2</v>
      </c>
      <c r="AF187" s="3">
        <v>1.355E-2</v>
      </c>
      <c r="AG187" s="3">
        <v>9.9000000000000008E-3</v>
      </c>
      <c r="AH187" s="3">
        <v>7.3400000000000002E-3</v>
      </c>
      <c r="AI187" s="3">
        <v>5.2300000000000003E-3</v>
      </c>
      <c r="AJ187" s="3">
        <v>3.79E-3</v>
      </c>
      <c r="AK187" s="3">
        <v>2.64E-3</v>
      </c>
      <c r="AL187" s="3">
        <v>1.8699999999999999E-3</v>
      </c>
      <c r="AM187" s="3">
        <v>1.2600000000000001E-3</v>
      </c>
      <c r="AN187" s="3">
        <v>8.7000000000000001E-4</v>
      </c>
      <c r="AO187" s="3">
        <v>5.8E-4</v>
      </c>
      <c r="AP187" s="3">
        <v>3.8999999999999999E-4</v>
      </c>
      <c r="AQ187" s="3">
        <v>2.5000000000000001E-4</v>
      </c>
      <c r="AR187" s="3">
        <v>1.7000000000000001E-4</v>
      </c>
      <c r="AS187" s="3">
        <v>1E-4</v>
      </c>
      <c r="AT187" s="3">
        <v>6.9999999999999994E-5</v>
      </c>
      <c r="AU187" s="3">
        <v>4.0000000000000003E-5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5">
        <f>P_A_R[[#This Row],[10+]]-P_A_R[[#This Row],[11+]]</f>
        <v>3.8810000000000011E-2</v>
      </c>
      <c r="BG187" s="5">
        <f>P_A_R[[#This Row],[11+]]-P_A_R[[#This Row],[12+]]</f>
        <v>4.451000000000005E-2</v>
      </c>
      <c r="BH187" s="5">
        <f>P_A_R[[#This Row],[12+]]-P_A_R[[#This Row],[13+]]</f>
        <v>4.2349999999999999E-2</v>
      </c>
      <c r="BI187" s="5">
        <f>P_A_R[[#This Row],[13+]]-P_A_R[[#This Row],[14+]]</f>
        <v>4.7309999999999963E-2</v>
      </c>
      <c r="BJ187" s="5">
        <f>P_A_R[[#This Row],[14+]]-P_A_R[[#This Row],[15+]]</f>
        <v>4.383999999999999E-2</v>
      </c>
      <c r="BK187" s="5">
        <f>P_A_R[[#This Row],[15+]]-P_A_R[[#This Row],[16+]]</f>
        <v>4.769000000000001E-2</v>
      </c>
      <c r="BL187" s="5">
        <f>P_A_R[[#This Row],[16+]]-P_A_R[[#This Row],[17+]]</f>
        <v>4.3040000000000023E-2</v>
      </c>
      <c r="BM187" s="5">
        <f>P_A_R[[#This Row],[17+]]-P_A_R[[#This Row],[18+]]</f>
        <v>4.5599999999999974E-2</v>
      </c>
      <c r="BN187" s="5">
        <f>P_A_R[[#This Row],[18+]]-P_A_R[[#This Row],[19+]]</f>
        <v>4.0080000000000005E-2</v>
      </c>
      <c r="BO187" s="5">
        <f>P_A_R[[#This Row],[19+]]-P_A_R[[#This Row],[20+]]</f>
        <v>4.1360000000000008E-2</v>
      </c>
      <c r="BP187" s="5">
        <f>P_A_R[[#This Row],[20+]]-P_A_R[[#This Row],[21+]]</f>
        <v>3.5399999999999987E-2</v>
      </c>
      <c r="BQ187" s="5">
        <f>P_A_R[[#This Row],[21+]]-P_A_R[[#This Row],[22+]]</f>
        <v>3.5580000000000001E-2</v>
      </c>
      <c r="BR187" s="5">
        <f>P_A_R[[#This Row],[22+]]-P_A_R[[#This Row],[23+]]</f>
        <v>2.966000000000002E-2</v>
      </c>
      <c r="BS187" s="5">
        <f>P_A_R[[#This Row],[23+]]-P_A_R[[#This Row],[24+]]</f>
        <v>2.9039999999999982E-2</v>
      </c>
      <c r="BT187" s="5">
        <f>P_A_R[[#This Row],[24+]]-P_A_R[[#This Row],[25+]]</f>
        <v>2.3570000000000008E-2</v>
      </c>
      <c r="BU187" s="5">
        <f>P_A_R[[#This Row],[25+]]-P_A_R[[#This Row],[26+]]</f>
        <v>2.246999999999999E-2</v>
      </c>
      <c r="BV187" s="5">
        <f>P_A_R[[#This Row],[26+]]-P_A_R[[#This Row],[27+]]</f>
        <v>1.9260000000000013E-2</v>
      </c>
      <c r="BW187" s="5">
        <f>P_A_R[[#This Row],[27+]]-P_A_R[[#This Row],[28+]]</f>
        <v>1.5009999999999996E-2</v>
      </c>
      <c r="BX187" s="5">
        <f>P_A_R[[#This Row],[28+]]-P_A_R[[#This Row],[29+]]</f>
        <v>1.3759999999999994E-2</v>
      </c>
      <c r="BY187" s="5">
        <f>P_A_R[[#This Row],[29+]]-P_A_R[[#This Row],[30+]]</f>
        <v>1.0440000000000005E-2</v>
      </c>
      <c r="BZ187" s="5">
        <f>P_A_R[[#This Row],[30+]]-P_A_R[[#This Row],[31+]]</f>
        <v>9.3199999999999984E-3</v>
      </c>
      <c r="CA187" s="5">
        <f>P_A_R[[#This Row],[31+]]-P_A_R[[#This Row],[32+]]</f>
        <v>6.8900000000000003E-3</v>
      </c>
      <c r="CB187" s="5">
        <f>P_A_R[[#This Row],[32+]]-P_A_R[[#This Row],[33+]]</f>
        <v>5.9899999999999988E-3</v>
      </c>
      <c r="CC187" s="5">
        <f>P_A_R[[#This Row],[33+]]-P_A_R[[#This Row],[34+]]</f>
        <v>4.3100000000000013E-3</v>
      </c>
      <c r="CD187" s="5">
        <f>P_A_R[[#This Row],[34+]]-P_A_R[[#This Row],[35+]]</f>
        <v>3.6499999999999987E-3</v>
      </c>
      <c r="CE187" s="5">
        <f>P_A_R[[#This Row],[35+]]-P_A_R[[#This Row],[36+]]</f>
        <v>2.5600000000000006E-3</v>
      </c>
      <c r="CF187" s="5">
        <f>P_A_R[[#This Row],[36+]]-P_A_R[[#This Row],[37+]]</f>
        <v>2.1099999999999999E-3</v>
      </c>
      <c r="CG187" s="5">
        <f>P_A_R[[#This Row],[37+]]-P_A_R[[#This Row],[38+]]</f>
        <v>1.4400000000000003E-3</v>
      </c>
      <c r="CH187" s="5">
        <f>P_A_R[[#This Row],[38+]]-P_A_R[[#This Row],[39+]]</f>
        <v>1.15E-3</v>
      </c>
      <c r="CI187" s="5">
        <f>P_A_R[[#This Row],[39+]]-P_A_R[[#This Row],[40+]]</f>
        <v>7.7000000000000007E-4</v>
      </c>
      <c r="CJ187" s="5">
        <f>P_A_R[[#This Row],[40+]]-P_A_R[[#This Row],[41+]]</f>
        <v>6.0999999999999987E-4</v>
      </c>
      <c r="CK187" s="5">
        <f>P_A_R[[#This Row],[41+]]-P_A_R[[#This Row],[42+]]</f>
        <v>3.9000000000000005E-4</v>
      </c>
      <c r="CL187" s="5">
        <f>P_A_R[[#This Row],[42+]]-P_A_R[[#This Row],[43+]]</f>
        <v>2.9E-4</v>
      </c>
      <c r="CM187" s="5">
        <f>P_A_R[[#This Row],[43+]]-P_A_R[[#This Row],[44+]]</f>
        <v>1.9000000000000001E-4</v>
      </c>
      <c r="CN187" s="5">
        <f>P_A_R[[#This Row],[44+]]-P_A_R[[#This Row],[45+]]</f>
        <v>1.3999999999999999E-4</v>
      </c>
      <c r="CO187" s="5">
        <f>P_A_R[[#This Row],[45+]]-P_A_R[[#This Row],[46+]]</f>
        <v>7.9999999999999993E-5</v>
      </c>
      <c r="CP187" s="5">
        <f>P_A_R[[#This Row],[46+]]-P_A_R[[#This Row],[47+]]</f>
        <v>7.0000000000000007E-5</v>
      </c>
      <c r="CQ187" s="5">
        <f>P_A_R[[#This Row],[47+]]-P_A_R[[#This Row],[48+]]</f>
        <v>3.0000000000000011E-5</v>
      </c>
      <c r="CR187" s="5">
        <f>P_A_R[[#This Row],[48+]]-P_A_R[[#This Row],[49+]]</f>
        <v>2.9999999999999991E-5</v>
      </c>
      <c r="CS187" s="5">
        <f>P_A_R[[#This Row],[49+]]-P_A_R[[#This Row],[50+]]</f>
        <v>4.0000000000000003E-5</v>
      </c>
      <c r="CT187" s="5">
        <f>P_A_R[[#This Row],[50+]]-P_A_R[[#This Row],[51+]]</f>
        <v>0</v>
      </c>
      <c r="CU187" s="5">
        <f>P_A_R[[#This Row],[51+]]-P_A_R[[#This Row],[52+]]</f>
        <v>0</v>
      </c>
      <c r="CV187" s="5">
        <f>P_A_R[[#This Row],[52+]]-P_A_R[[#This Row],[53+]]</f>
        <v>0</v>
      </c>
      <c r="CW187" s="5">
        <f>P_A_R[[#This Row],[53+]]-P_A_R[[#This Row],[54+]]</f>
        <v>0</v>
      </c>
      <c r="CX187" s="5">
        <f>P_A_R[[#This Row],[54+]]-P_A_R[[#This Row],[55+]]</f>
        <v>0</v>
      </c>
      <c r="CY187" s="5">
        <f>P_A_R[[#This Row],[55+]]-P_A_R[[#This Row],[56+]]</f>
        <v>0</v>
      </c>
      <c r="CZ187" s="5">
        <f>P_A_R[[#This Row],[56+]]-P_A_R[[#This Row],[57+]]</f>
        <v>0</v>
      </c>
      <c r="DA187" s="5">
        <f>P_A_R[[#This Row],[57+]]-P_A_R[[#This Row],[58+]]</f>
        <v>0</v>
      </c>
      <c r="DB187" s="5">
        <f>P_A_R[[#This Row],[58+]]-P_A_R[[#This Row],[59+]]</f>
        <v>0</v>
      </c>
    </row>
    <row r="188" spans="1:106" x14ac:dyDescent="0.25">
      <c r="A188" s="10">
        <v>22400725</v>
      </c>
      <c r="B188" s="13" t="s">
        <v>99</v>
      </c>
      <c r="C188" s="13" t="s">
        <v>98</v>
      </c>
      <c r="D188" s="11">
        <v>0.875</v>
      </c>
      <c r="E188" s="9" t="str">
        <f>HYPERLINK("https://www.nba.com/stats/player/1642366/boxscores-traditional", "Quinten Post")</f>
        <v>Quinten Post</v>
      </c>
      <c r="F188">
        <v>13.2</v>
      </c>
      <c r="G188" s="4">
        <v>6.8819999999999997</v>
      </c>
      <c r="H188" s="3">
        <v>0.67723999999999995</v>
      </c>
      <c r="I188" s="3">
        <v>0.62551999999999996</v>
      </c>
      <c r="J188" s="3">
        <v>0.56749000000000005</v>
      </c>
      <c r="K188" s="3">
        <v>0.51197000000000004</v>
      </c>
      <c r="L188" s="3">
        <v>0.45223999999999998</v>
      </c>
      <c r="M188" s="3">
        <v>0.39743000000000001</v>
      </c>
      <c r="N188" s="3">
        <v>0.34089999999999998</v>
      </c>
      <c r="O188" s="3">
        <v>0.29115999999999997</v>
      </c>
      <c r="P188" s="3">
        <v>0.24196000000000001</v>
      </c>
      <c r="Q188" s="3">
        <v>0.20044999999999999</v>
      </c>
      <c r="R188" s="3">
        <v>0.16109000000000001</v>
      </c>
      <c r="S188" s="3">
        <v>0.12923999999999999</v>
      </c>
      <c r="T188" s="3">
        <v>0.10027</v>
      </c>
      <c r="U188" s="3">
        <v>7.7799999999999994E-2</v>
      </c>
      <c r="V188" s="3">
        <v>5.8209999999999998E-2</v>
      </c>
      <c r="W188" s="3">
        <v>4.3630000000000002E-2</v>
      </c>
      <c r="X188" s="3">
        <v>3.1440000000000003E-2</v>
      </c>
      <c r="Y188" s="3">
        <v>2.222E-2</v>
      </c>
      <c r="Z188" s="3">
        <v>1.5779999999999999E-2</v>
      </c>
      <c r="AA188" s="3">
        <v>1.072E-2</v>
      </c>
      <c r="AB188" s="3">
        <v>7.3400000000000002E-3</v>
      </c>
      <c r="AC188" s="3">
        <v>4.7999999999999996E-3</v>
      </c>
      <c r="AD188" s="3">
        <v>3.1700000000000001E-3</v>
      </c>
      <c r="AE188" s="3">
        <v>1.99E-3</v>
      </c>
      <c r="AF188" s="3">
        <v>1.2600000000000001E-3</v>
      </c>
      <c r="AG188" s="3">
        <v>7.6000000000000004E-4</v>
      </c>
      <c r="AH188" s="3">
        <v>4.6999999999999999E-4</v>
      </c>
      <c r="AI188" s="3">
        <v>2.7E-4</v>
      </c>
      <c r="AJ188" s="3">
        <v>1.6000000000000001E-4</v>
      </c>
      <c r="AK188" s="3">
        <v>9.0000000000000006E-5</v>
      </c>
      <c r="AL188" s="3">
        <v>5.0000000000000002E-5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5">
        <f>P_A_R[[#This Row],[10+]]-P_A_R[[#This Row],[11+]]</f>
        <v>5.1719999999999988E-2</v>
      </c>
      <c r="BG188" s="5">
        <f>P_A_R[[#This Row],[11+]]-P_A_R[[#This Row],[12+]]</f>
        <v>5.8029999999999915E-2</v>
      </c>
      <c r="BH188" s="5">
        <f>P_A_R[[#This Row],[12+]]-P_A_R[[#This Row],[13+]]</f>
        <v>5.5520000000000014E-2</v>
      </c>
      <c r="BI188" s="5">
        <f>P_A_R[[#This Row],[13+]]-P_A_R[[#This Row],[14+]]</f>
        <v>5.9730000000000061E-2</v>
      </c>
      <c r="BJ188" s="5">
        <f>P_A_R[[#This Row],[14+]]-P_A_R[[#This Row],[15+]]</f>
        <v>5.480999999999997E-2</v>
      </c>
      <c r="BK188" s="5">
        <f>P_A_R[[#This Row],[15+]]-P_A_R[[#This Row],[16+]]</f>
        <v>5.6530000000000025E-2</v>
      </c>
      <c r="BL188" s="5">
        <f>P_A_R[[#This Row],[16+]]-P_A_R[[#This Row],[17+]]</f>
        <v>4.9740000000000006E-2</v>
      </c>
      <c r="BM188" s="5">
        <f>P_A_R[[#This Row],[17+]]-P_A_R[[#This Row],[18+]]</f>
        <v>4.9199999999999966E-2</v>
      </c>
      <c r="BN188" s="5">
        <f>P_A_R[[#This Row],[18+]]-P_A_R[[#This Row],[19+]]</f>
        <v>4.1510000000000019E-2</v>
      </c>
      <c r="BO188" s="5">
        <f>P_A_R[[#This Row],[19+]]-P_A_R[[#This Row],[20+]]</f>
        <v>3.9359999999999978E-2</v>
      </c>
      <c r="BP188" s="5">
        <f>P_A_R[[#This Row],[20+]]-P_A_R[[#This Row],[21+]]</f>
        <v>3.1850000000000017E-2</v>
      </c>
      <c r="BQ188" s="5">
        <f>P_A_R[[#This Row],[21+]]-P_A_R[[#This Row],[22+]]</f>
        <v>2.8969999999999996E-2</v>
      </c>
      <c r="BR188" s="5">
        <f>P_A_R[[#This Row],[22+]]-P_A_R[[#This Row],[23+]]</f>
        <v>2.2470000000000004E-2</v>
      </c>
      <c r="BS188" s="5">
        <f>P_A_R[[#This Row],[23+]]-P_A_R[[#This Row],[24+]]</f>
        <v>1.9589999999999996E-2</v>
      </c>
      <c r="BT188" s="5">
        <f>P_A_R[[#This Row],[24+]]-P_A_R[[#This Row],[25+]]</f>
        <v>1.4579999999999996E-2</v>
      </c>
      <c r="BU188" s="5">
        <f>P_A_R[[#This Row],[25+]]-P_A_R[[#This Row],[26+]]</f>
        <v>1.2189999999999999E-2</v>
      </c>
      <c r="BV188" s="5">
        <f>P_A_R[[#This Row],[26+]]-P_A_R[[#This Row],[27+]]</f>
        <v>9.2200000000000025E-3</v>
      </c>
      <c r="BW188" s="5">
        <f>P_A_R[[#This Row],[27+]]-P_A_R[[#This Row],[28+]]</f>
        <v>6.4400000000000013E-3</v>
      </c>
      <c r="BX188" s="5">
        <f>P_A_R[[#This Row],[28+]]-P_A_R[[#This Row],[29+]]</f>
        <v>5.0599999999999985E-3</v>
      </c>
      <c r="BY188" s="5">
        <f>P_A_R[[#This Row],[29+]]-P_A_R[[#This Row],[30+]]</f>
        <v>3.3800000000000002E-3</v>
      </c>
      <c r="BZ188" s="5">
        <f>P_A_R[[#This Row],[30+]]-P_A_R[[#This Row],[31+]]</f>
        <v>2.5400000000000006E-3</v>
      </c>
      <c r="CA188" s="5">
        <f>P_A_R[[#This Row],[31+]]-P_A_R[[#This Row],[32+]]</f>
        <v>1.6299999999999995E-3</v>
      </c>
      <c r="CB188" s="5">
        <f>P_A_R[[#This Row],[32+]]-P_A_R[[#This Row],[33+]]</f>
        <v>1.1800000000000001E-3</v>
      </c>
      <c r="CC188" s="5">
        <f>P_A_R[[#This Row],[33+]]-P_A_R[[#This Row],[34+]]</f>
        <v>7.2999999999999996E-4</v>
      </c>
      <c r="CD188" s="5">
        <f>P_A_R[[#This Row],[34+]]-P_A_R[[#This Row],[35+]]</f>
        <v>5.0000000000000001E-4</v>
      </c>
      <c r="CE188" s="5">
        <f>P_A_R[[#This Row],[35+]]-P_A_R[[#This Row],[36+]]</f>
        <v>2.9000000000000006E-4</v>
      </c>
      <c r="CF188" s="5">
        <f>P_A_R[[#This Row],[36+]]-P_A_R[[#This Row],[37+]]</f>
        <v>1.9999999999999998E-4</v>
      </c>
      <c r="CG188" s="5">
        <f>P_A_R[[#This Row],[37+]]-P_A_R[[#This Row],[38+]]</f>
        <v>1.0999999999999999E-4</v>
      </c>
      <c r="CH188" s="5">
        <f>P_A_R[[#This Row],[38+]]-P_A_R[[#This Row],[39+]]</f>
        <v>7.0000000000000007E-5</v>
      </c>
      <c r="CI188" s="5">
        <f>P_A_R[[#This Row],[39+]]-P_A_R[[#This Row],[40+]]</f>
        <v>4.0000000000000003E-5</v>
      </c>
      <c r="CJ188" s="5">
        <f>P_A_R[[#This Row],[40+]]-P_A_R[[#This Row],[41+]]</f>
        <v>5.0000000000000002E-5</v>
      </c>
      <c r="CK188" s="5">
        <f>P_A_R[[#This Row],[41+]]-P_A_R[[#This Row],[42+]]</f>
        <v>0</v>
      </c>
      <c r="CL188" s="5">
        <f>P_A_R[[#This Row],[42+]]-P_A_R[[#This Row],[43+]]</f>
        <v>0</v>
      </c>
      <c r="CM188" s="5">
        <f>P_A_R[[#This Row],[43+]]-P_A_R[[#This Row],[44+]]</f>
        <v>0</v>
      </c>
      <c r="CN188" s="5">
        <f>P_A_R[[#This Row],[44+]]-P_A_R[[#This Row],[45+]]</f>
        <v>0</v>
      </c>
      <c r="CO188" s="5">
        <f>P_A_R[[#This Row],[45+]]-P_A_R[[#This Row],[46+]]</f>
        <v>0</v>
      </c>
      <c r="CP188" s="5">
        <f>P_A_R[[#This Row],[46+]]-P_A_R[[#This Row],[47+]]</f>
        <v>0</v>
      </c>
      <c r="CQ188" s="5">
        <f>P_A_R[[#This Row],[47+]]-P_A_R[[#This Row],[48+]]</f>
        <v>0</v>
      </c>
      <c r="CR188" s="5">
        <f>P_A_R[[#This Row],[48+]]-P_A_R[[#This Row],[49+]]</f>
        <v>0</v>
      </c>
      <c r="CS188" s="5">
        <f>P_A_R[[#This Row],[49+]]-P_A_R[[#This Row],[50+]]</f>
        <v>0</v>
      </c>
      <c r="CT188" s="5">
        <f>P_A_R[[#This Row],[50+]]-P_A_R[[#This Row],[51+]]</f>
        <v>0</v>
      </c>
      <c r="CU188" s="5">
        <f>P_A_R[[#This Row],[51+]]-P_A_R[[#This Row],[52+]]</f>
        <v>0</v>
      </c>
      <c r="CV188" s="5">
        <f>P_A_R[[#This Row],[52+]]-P_A_R[[#This Row],[53+]]</f>
        <v>0</v>
      </c>
      <c r="CW188" s="5">
        <f>P_A_R[[#This Row],[53+]]-P_A_R[[#This Row],[54+]]</f>
        <v>0</v>
      </c>
      <c r="CX188" s="5">
        <f>P_A_R[[#This Row],[54+]]-P_A_R[[#This Row],[55+]]</f>
        <v>0</v>
      </c>
      <c r="CY188" s="5">
        <f>P_A_R[[#This Row],[55+]]-P_A_R[[#This Row],[56+]]</f>
        <v>0</v>
      </c>
      <c r="CZ188" s="5">
        <f>P_A_R[[#This Row],[56+]]-P_A_R[[#This Row],[57+]]</f>
        <v>0</v>
      </c>
      <c r="DA188" s="5">
        <f>P_A_R[[#This Row],[57+]]-P_A_R[[#This Row],[58+]]</f>
        <v>0</v>
      </c>
      <c r="DB188" s="5">
        <f>P_A_R[[#This Row],[58+]]-P_A_R[[#This Row],[59+]]</f>
        <v>0</v>
      </c>
    </row>
    <row r="189" spans="1:106" x14ac:dyDescent="0.25">
      <c r="A189" s="10">
        <v>22400725</v>
      </c>
      <c r="B189" s="13" t="s">
        <v>99</v>
      </c>
      <c r="C189" s="13" t="s">
        <v>98</v>
      </c>
      <c r="D189" s="11">
        <v>0.875</v>
      </c>
      <c r="E189" s="9" t="str">
        <f>HYPERLINK("https://www.nba.com/stats/player/1627741/boxscores-traditional", "Buddy Hield")</f>
        <v>Buddy Hield</v>
      </c>
      <c r="F189">
        <v>12</v>
      </c>
      <c r="G189" s="4">
        <v>4.5170000000000003</v>
      </c>
      <c r="H189" s="3">
        <v>0.67003000000000001</v>
      </c>
      <c r="I189" s="3">
        <v>0.58706000000000003</v>
      </c>
      <c r="J189" s="3">
        <v>0.5</v>
      </c>
      <c r="K189" s="3">
        <v>0.41293999999999997</v>
      </c>
      <c r="L189" s="3">
        <v>0.32996999999999999</v>
      </c>
      <c r="M189" s="3">
        <v>0.25463000000000002</v>
      </c>
      <c r="N189" s="3">
        <v>0.18673000000000001</v>
      </c>
      <c r="O189" s="3">
        <v>0.13350000000000001</v>
      </c>
      <c r="P189" s="3">
        <v>9.1759999999999994E-2</v>
      </c>
      <c r="Q189" s="3">
        <v>6.0569999999999999E-2</v>
      </c>
      <c r="R189" s="3">
        <v>3.8359999999999998E-2</v>
      </c>
      <c r="S189" s="3">
        <v>2.3300000000000001E-2</v>
      </c>
      <c r="T189" s="3">
        <v>1.355E-2</v>
      </c>
      <c r="U189" s="3">
        <v>7.3400000000000002E-3</v>
      </c>
      <c r="V189" s="3">
        <v>3.9100000000000003E-3</v>
      </c>
      <c r="W189" s="3">
        <v>1.99E-3</v>
      </c>
      <c r="X189" s="3">
        <v>9.7000000000000005E-4</v>
      </c>
      <c r="Y189" s="3">
        <v>4.4999999999999999E-4</v>
      </c>
      <c r="Z189" s="3">
        <v>2.0000000000000001E-4</v>
      </c>
      <c r="AA189" s="3">
        <v>8.0000000000000007E-5</v>
      </c>
      <c r="AB189" s="3">
        <v>3.0000000000000001E-5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5">
        <f>P_A_R[[#This Row],[10+]]-P_A_R[[#This Row],[11+]]</f>
        <v>8.2969999999999988E-2</v>
      </c>
      <c r="BG189" s="5">
        <f>P_A_R[[#This Row],[11+]]-P_A_R[[#This Row],[12+]]</f>
        <v>8.7060000000000026E-2</v>
      </c>
      <c r="BH189" s="5">
        <f>P_A_R[[#This Row],[12+]]-P_A_R[[#This Row],[13+]]</f>
        <v>8.7060000000000026E-2</v>
      </c>
      <c r="BI189" s="5">
        <f>P_A_R[[#This Row],[13+]]-P_A_R[[#This Row],[14+]]</f>
        <v>8.2969999999999988E-2</v>
      </c>
      <c r="BJ189" s="5">
        <f>P_A_R[[#This Row],[14+]]-P_A_R[[#This Row],[15+]]</f>
        <v>7.5339999999999963E-2</v>
      </c>
      <c r="BK189" s="5">
        <f>P_A_R[[#This Row],[15+]]-P_A_R[[#This Row],[16+]]</f>
        <v>6.7900000000000016E-2</v>
      </c>
      <c r="BL189" s="5">
        <f>P_A_R[[#This Row],[16+]]-P_A_R[[#This Row],[17+]]</f>
        <v>5.323E-2</v>
      </c>
      <c r="BM189" s="5">
        <f>P_A_R[[#This Row],[17+]]-P_A_R[[#This Row],[18+]]</f>
        <v>4.1740000000000013E-2</v>
      </c>
      <c r="BN189" s="5">
        <f>P_A_R[[#This Row],[18+]]-P_A_R[[#This Row],[19+]]</f>
        <v>3.1189999999999996E-2</v>
      </c>
      <c r="BO189" s="5">
        <f>P_A_R[[#This Row],[19+]]-P_A_R[[#This Row],[20+]]</f>
        <v>2.2210000000000001E-2</v>
      </c>
      <c r="BP189" s="5">
        <f>P_A_R[[#This Row],[20+]]-P_A_R[[#This Row],[21+]]</f>
        <v>1.5059999999999997E-2</v>
      </c>
      <c r="BQ189" s="5">
        <f>P_A_R[[#This Row],[21+]]-P_A_R[[#This Row],[22+]]</f>
        <v>9.7500000000000017E-3</v>
      </c>
      <c r="BR189" s="5">
        <f>P_A_R[[#This Row],[22+]]-P_A_R[[#This Row],[23+]]</f>
        <v>6.2099999999999994E-3</v>
      </c>
      <c r="BS189" s="5">
        <f>P_A_R[[#This Row],[23+]]-P_A_R[[#This Row],[24+]]</f>
        <v>3.4299999999999999E-3</v>
      </c>
      <c r="BT189" s="5">
        <f>P_A_R[[#This Row],[24+]]-P_A_R[[#This Row],[25+]]</f>
        <v>1.9200000000000003E-3</v>
      </c>
      <c r="BU189" s="5">
        <f>P_A_R[[#This Row],[25+]]-P_A_R[[#This Row],[26+]]</f>
        <v>1.0200000000000001E-3</v>
      </c>
      <c r="BV189" s="5">
        <f>P_A_R[[#This Row],[26+]]-P_A_R[[#This Row],[27+]]</f>
        <v>5.2000000000000006E-4</v>
      </c>
      <c r="BW189" s="5">
        <f>P_A_R[[#This Row],[27+]]-P_A_R[[#This Row],[28+]]</f>
        <v>2.5000000000000001E-4</v>
      </c>
      <c r="BX189" s="5">
        <f>P_A_R[[#This Row],[28+]]-P_A_R[[#This Row],[29+]]</f>
        <v>1.2E-4</v>
      </c>
      <c r="BY189" s="5">
        <f>P_A_R[[#This Row],[29+]]-P_A_R[[#This Row],[30+]]</f>
        <v>5.0000000000000009E-5</v>
      </c>
      <c r="BZ189" s="5">
        <f>P_A_R[[#This Row],[30+]]-P_A_R[[#This Row],[31+]]</f>
        <v>3.0000000000000001E-5</v>
      </c>
      <c r="CA189" s="5">
        <f>P_A_R[[#This Row],[31+]]-P_A_R[[#This Row],[32+]]</f>
        <v>0</v>
      </c>
      <c r="CB189" s="5">
        <f>P_A_R[[#This Row],[32+]]-P_A_R[[#This Row],[33+]]</f>
        <v>0</v>
      </c>
      <c r="CC189" s="5">
        <f>P_A_R[[#This Row],[33+]]-P_A_R[[#This Row],[34+]]</f>
        <v>0</v>
      </c>
      <c r="CD189" s="5">
        <f>P_A_R[[#This Row],[34+]]-P_A_R[[#This Row],[35+]]</f>
        <v>0</v>
      </c>
      <c r="CE189" s="5">
        <f>P_A_R[[#This Row],[35+]]-P_A_R[[#This Row],[36+]]</f>
        <v>0</v>
      </c>
      <c r="CF189" s="5">
        <f>P_A_R[[#This Row],[36+]]-P_A_R[[#This Row],[37+]]</f>
        <v>0</v>
      </c>
      <c r="CG189" s="5">
        <f>P_A_R[[#This Row],[37+]]-P_A_R[[#This Row],[38+]]</f>
        <v>0</v>
      </c>
      <c r="CH189" s="5">
        <f>P_A_R[[#This Row],[38+]]-P_A_R[[#This Row],[39+]]</f>
        <v>0</v>
      </c>
      <c r="CI189" s="5">
        <f>P_A_R[[#This Row],[39+]]-P_A_R[[#This Row],[40+]]</f>
        <v>0</v>
      </c>
      <c r="CJ189" s="5">
        <f>P_A_R[[#This Row],[40+]]-P_A_R[[#This Row],[41+]]</f>
        <v>0</v>
      </c>
      <c r="CK189" s="5">
        <f>P_A_R[[#This Row],[41+]]-P_A_R[[#This Row],[42+]]</f>
        <v>0</v>
      </c>
      <c r="CL189" s="5">
        <f>P_A_R[[#This Row],[42+]]-P_A_R[[#This Row],[43+]]</f>
        <v>0</v>
      </c>
      <c r="CM189" s="5">
        <f>P_A_R[[#This Row],[43+]]-P_A_R[[#This Row],[44+]]</f>
        <v>0</v>
      </c>
      <c r="CN189" s="5">
        <f>P_A_R[[#This Row],[44+]]-P_A_R[[#This Row],[45+]]</f>
        <v>0</v>
      </c>
      <c r="CO189" s="5">
        <f>P_A_R[[#This Row],[45+]]-P_A_R[[#This Row],[46+]]</f>
        <v>0</v>
      </c>
      <c r="CP189" s="5">
        <f>P_A_R[[#This Row],[46+]]-P_A_R[[#This Row],[47+]]</f>
        <v>0</v>
      </c>
      <c r="CQ189" s="5">
        <f>P_A_R[[#This Row],[47+]]-P_A_R[[#This Row],[48+]]</f>
        <v>0</v>
      </c>
      <c r="CR189" s="5">
        <f>P_A_R[[#This Row],[48+]]-P_A_R[[#This Row],[49+]]</f>
        <v>0</v>
      </c>
      <c r="CS189" s="5">
        <f>P_A_R[[#This Row],[49+]]-P_A_R[[#This Row],[50+]]</f>
        <v>0</v>
      </c>
      <c r="CT189" s="5">
        <f>P_A_R[[#This Row],[50+]]-P_A_R[[#This Row],[51+]]</f>
        <v>0</v>
      </c>
      <c r="CU189" s="5">
        <f>P_A_R[[#This Row],[51+]]-P_A_R[[#This Row],[52+]]</f>
        <v>0</v>
      </c>
      <c r="CV189" s="5">
        <f>P_A_R[[#This Row],[52+]]-P_A_R[[#This Row],[53+]]</f>
        <v>0</v>
      </c>
      <c r="CW189" s="5">
        <f>P_A_R[[#This Row],[53+]]-P_A_R[[#This Row],[54+]]</f>
        <v>0</v>
      </c>
      <c r="CX189" s="5">
        <f>P_A_R[[#This Row],[54+]]-P_A_R[[#This Row],[55+]]</f>
        <v>0</v>
      </c>
      <c r="CY189" s="5">
        <f>P_A_R[[#This Row],[55+]]-P_A_R[[#This Row],[56+]]</f>
        <v>0</v>
      </c>
      <c r="CZ189" s="5">
        <f>P_A_R[[#This Row],[56+]]-P_A_R[[#This Row],[57+]]</f>
        <v>0</v>
      </c>
      <c r="DA189" s="5">
        <f>P_A_R[[#This Row],[57+]]-P_A_R[[#This Row],[58+]]</f>
        <v>0</v>
      </c>
      <c r="DB189" s="5">
        <f>P_A_R[[#This Row],[58+]]-P_A_R[[#This Row],[59+]]</f>
        <v>0</v>
      </c>
    </row>
    <row r="190" spans="1:106" x14ac:dyDescent="0.25">
      <c r="A190" s="10">
        <v>22400725</v>
      </c>
      <c r="B190" s="13" t="s">
        <v>99</v>
      </c>
      <c r="C190" s="13" t="s">
        <v>98</v>
      </c>
      <c r="D190" s="11">
        <v>0.875</v>
      </c>
      <c r="E190" s="9" t="str">
        <f>HYPERLINK("https://www.nba.com/stats/player/203937/boxscores-traditional", "Kyle Anderson")</f>
        <v>Kyle Anderson</v>
      </c>
      <c r="F190">
        <v>12</v>
      </c>
      <c r="G190" s="4">
        <v>5.4039999999999999</v>
      </c>
      <c r="H190" s="3">
        <v>0.64431000000000005</v>
      </c>
      <c r="I190" s="3">
        <v>0.57535000000000003</v>
      </c>
      <c r="J190" s="3">
        <v>0.5</v>
      </c>
      <c r="K190" s="3">
        <v>0.42465000000000003</v>
      </c>
      <c r="L190" s="3">
        <v>0.35569000000000001</v>
      </c>
      <c r="M190" s="3">
        <v>0.28774</v>
      </c>
      <c r="N190" s="3">
        <v>0.22964999999999999</v>
      </c>
      <c r="O190" s="3">
        <v>0.17619000000000001</v>
      </c>
      <c r="P190" s="3">
        <v>0.13350000000000001</v>
      </c>
      <c r="Q190" s="3">
        <v>9.6799999999999997E-2</v>
      </c>
      <c r="R190" s="3">
        <v>6.9440000000000002E-2</v>
      </c>
      <c r="S190" s="3">
        <v>4.7460000000000002E-2</v>
      </c>
      <c r="T190" s="3">
        <v>3.2160000000000001E-2</v>
      </c>
      <c r="U190" s="3">
        <v>2.068E-2</v>
      </c>
      <c r="V190" s="3">
        <v>1.321E-2</v>
      </c>
      <c r="W190" s="3">
        <v>7.9799999999999992E-3</v>
      </c>
      <c r="X190" s="3">
        <v>4.7999999999999996E-3</v>
      </c>
      <c r="Y190" s="3">
        <v>2.7200000000000002E-3</v>
      </c>
      <c r="Z190" s="3">
        <v>1.5399999999999999E-3</v>
      </c>
      <c r="AA190" s="3">
        <v>8.1999999999999998E-4</v>
      </c>
      <c r="AB190" s="3">
        <v>4.2999999999999999E-4</v>
      </c>
      <c r="AC190" s="3">
        <v>2.2000000000000001E-4</v>
      </c>
      <c r="AD190" s="3">
        <v>1.1E-4</v>
      </c>
      <c r="AE190" s="3">
        <v>5.0000000000000002E-5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5">
        <f>P_A_R[[#This Row],[10+]]-P_A_R[[#This Row],[11+]]</f>
        <v>6.8960000000000021E-2</v>
      </c>
      <c r="BG190" s="5">
        <f>P_A_R[[#This Row],[11+]]-P_A_R[[#This Row],[12+]]</f>
        <v>7.5350000000000028E-2</v>
      </c>
      <c r="BH190" s="5">
        <f>P_A_R[[#This Row],[12+]]-P_A_R[[#This Row],[13+]]</f>
        <v>7.5349999999999973E-2</v>
      </c>
      <c r="BI190" s="5">
        <f>P_A_R[[#This Row],[13+]]-P_A_R[[#This Row],[14+]]</f>
        <v>6.8960000000000021E-2</v>
      </c>
      <c r="BJ190" s="5">
        <f>P_A_R[[#This Row],[14+]]-P_A_R[[#This Row],[15+]]</f>
        <v>6.795000000000001E-2</v>
      </c>
      <c r="BK190" s="5">
        <f>P_A_R[[#This Row],[15+]]-P_A_R[[#This Row],[16+]]</f>
        <v>5.8090000000000003E-2</v>
      </c>
      <c r="BL190" s="5">
        <f>P_A_R[[#This Row],[16+]]-P_A_R[[#This Row],[17+]]</f>
        <v>5.345999999999998E-2</v>
      </c>
      <c r="BM190" s="5">
        <f>P_A_R[[#This Row],[17+]]-P_A_R[[#This Row],[18+]]</f>
        <v>4.2690000000000006E-2</v>
      </c>
      <c r="BN190" s="5">
        <f>P_A_R[[#This Row],[18+]]-P_A_R[[#This Row],[19+]]</f>
        <v>3.670000000000001E-2</v>
      </c>
      <c r="BO190" s="5">
        <f>P_A_R[[#This Row],[19+]]-P_A_R[[#This Row],[20+]]</f>
        <v>2.7359999999999995E-2</v>
      </c>
      <c r="BP190" s="5">
        <f>P_A_R[[#This Row],[20+]]-P_A_R[[#This Row],[21+]]</f>
        <v>2.198E-2</v>
      </c>
      <c r="BQ190" s="5">
        <f>P_A_R[[#This Row],[21+]]-P_A_R[[#This Row],[22+]]</f>
        <v>1.5300000000000001E-2</v>
      </c>
      <c r="BR190" s="5">
        <f>P_A_R[[#This Row],[22+]]-P_A_R[[#This Row],[23+]]</f>
        <v>1.1480000000000001E-2</v>
      </c>
      <c r="BS190" s="5">
        <f>P_A_R[[#This Row],[23+]]-P_A_R[[#This Row],[24+]]</f>
        <v>7.4700000000000009E-3</v>
      </c>
      <c r="BT190" s="5">
        <f>P_A_R[[#This Row],[24+]]-P_A_R[[#This Row],[25+]]</f>
        <v>5.2300000000000003E-3</v>
      </c>
      <c r="BU190" s="5">
        <f>P_A_R[[#This Row],[25+]]-P_A_R[[#This Row],[26+]]</f>
        <v>3.1799999999999997E-3</v>
      </c>
      <c r="BV190" s="5">
        <f>P_A_R[[#This Row],[26+]]-P_A_R[[#This Row],[27+]]</f>
        <v>2.0799999999999994E-3</v>
      </c>
      <c r="BW190" s="5">
        <f>P_A_R[[#This Row],[27+]]-P_A_R[[#This Row],[28+]]</f>
        <v>1.1800000000000003E-3</v>
      </c>
      <c r="BX190" s="5">
        <f>P_A_R[[#This Row],[28+]]-P_A_R[[#This Row],[29+]]</f>
        <v>7.1999999999999994E-4</v>
      </c>
      <c r="BY190" s="5">
        <f>P_A_R[[#This Row],[29+]]-P_A_R[[#This Row],[30+]]</f>
        <v>3.8999999999999999E-4</v>
      </c>
      <c r="BZ190" s="5">
        <f>P_A_R[[#This Row],[30+]]-P_A_R[[#This Row],[31+]]</f>
        <v>2.0999999999999998E-4</v>
      </c>
      <c r="CA190" s="5">
        <f>P_A_R[[#This Row],[31+]]-P_A_R[[#This Row],[32+]]</f>
        <v>1.1E-4</v>
      </c>
      <c r="CB190" s="5">
        <f>P_A_R[[#This Row],[32+]]-P_A_R[[#This Row],[33+]]</f>
        <v>6.0000000000000002E-5</v>
      </c>
      <c r="CC190" s="5">
        <f>P_A_R[[#This Row],[33+]]-P_A_R[[#This Row],[34+]]</f>
        <v>5.0000000000000002E-5</v>
      </c>
      <c r="CD190" s="5">
        <f>P_A_R[[#This Row],[34+]]-P_A_R[[#This Row],[35+]]</f>
        <v>0</v>
      </c>
      <c r="CE190" s="5">
        <f>P_A_R[[#This Row],[35+]]-P_A_R[[#This Row],[36+]]</f>
        <v>0</v>
      </c>
      <c r="CF190" s="5">
        <f>P_A_R[[#This Row],[36+]]-P_A_R[[#This Row],[37+]]</f>
        <v>0</v>
      </c>
      <c r="CG190" s="5">
        <f>P_A_R[[#This Row],[37+]]-P_A_R[[#This Row],[38+]]</f>
        <v>0</v>
      </c>
      <c r="CH190" s="5">
        <f>P_A_R[[#This Row],[38+]]-P_A_R[[#This Row],[39+]]</f>
        <v>0</v>
      </c>
      <c r="CI190" s="5">
        <f>P_A_R[[#This Row],[39+]]-P_A_R[[#This Row],[40+]]</f>
        <v>0</v>
      </c>
      <c r="CJ190" s="5">
        <f>P_A_R[[#This Row],[40+]]-P_A_R[[#This Row],[41+]]</f>
        <v>0</v>
      </c>
      <c r="CK190" s="5">
        <f>P_A_R[[#This Row],[41+]]-P_A_R[[#This Row],[42+]]</f>
        <v>0</v>
      </c>
      <c r="CL190" s="5">
        <f>P_A_R[[#This Row],[42+]]-P_A_R[[#This Row],[43+]]</f>
        <v>0</v>
      </c>
      <c r="CM190" s="5">
        <f>P_A_R[[#This Row],[43+]]-P_A_R[[#This Row],[44+]]</f>
        <v>0</v>
      </c>
      <c r="CN190" s="5">
        <f>P_A_R[[#This Row],[44+]]-P_A_R[[#This Row],[45+]]</f>
        <v>0</v>
      </c>
      <c r="CO190" s="5">
        <f>P_A_R[[#This Row],[45+]]-P_A_R[[#This Row],[46+]]</f>
        <v>0</v>
      </c>
      <c r="CP190" s="5">
        <f>P_A_R[[#This Row],[46+]]-P_A_R[[#This Row],[47+]]</f>
        <v>0</v>
      </c>
      <c r="CQ190" s="5">
        <f>P_A_R[[#This Row],[47+]]-P_A_R[[#This Row],[48+]]</f>
        <v>0</v>
      </c>
      <c r="CR190" s="5">
        <f>P_A_R[[#This Row],[48+]]-P_A_R[[#This Row],[49+]]</f>
        <v>0</v>
      </c>
      <c r="CS190" s="5">
        <f>P_A_R[[#This Row],[49+]]-P_A_R[[#This Row],[50+]]</f>
        <v>0</v>
      </c>
      <c r="CT190" s="5">
        <f>P_A_R[[#This Row],[50+]]-P_A_R[[#This Row],[51+]]</f>
        <v>0</v>
      </c>
      <c r="CU190" s="5">
        <f>P_A_R[[#This Row],[51+]]-P_A_R[[#This Row],[52+]]</f>
        <v>0</v>
      </c>
      <c r="CV190" s="5">
        <f>P_A_R[[#This Row],[52+]]-P_A_R[[#This Row],[53+]]</f>
        <v>0</v>
      </c>
      <c r="CW190" s="5">
        <f>P_A_R[[#This Row],[53+]]-P_A_R[[#This Row],[54+]]</f>
        <v>0</v>
      </c>
      <c r="CX190" s="5">
        <f>P_A_R[[#This Row],[54+]]-P_A_R[[#This Row],[55+]]</f>
        <v>0</v>
      </c>
      <c r="CY190" s="5">
        <f>P_A_R[[#This Row],[55+]]-P_A_R[[#This Row],[56+]]</f>
        <v>0</v>
      </c>
      <c r="CZ190" s="5">
        <f>P_A_R[[#This Row],[56+]]-P_A_R[[#This Row],[57+]]</f>
        <v>0</v>
      </c>
      <c r="DA190" s="5">
        <f>P_A_R[[#This Row],[57+]]-P_A_R[[#This Row],[58+]]</f>
        <v>0</v>
      </c>
      <c r="DB190" s="5">
        <f>P_A_R[[#This Row],[58+]]-P_A_R[[#This Row],[59+]]</f>
        <v>0</v>
      </c>
    </row>
    <row r="191" spans="1:106" x14ac:dyDescent="0.25">
      <c r="A191" s="10">
        <v>22400725</v>
      </c>
      <c r="B191" s="13" t="s">
        <v>99</v>
      </c>
      <c r="C191" s="13" t="s">
        <v>98</v>
      </c>
      <c r="D191" s="11">
        <v>0.875</v>
      </c>
      <c r="E191" s="9" t="str">
        <f>HYPERLINK("https://www.nba.com/stats/player/1630322/boxscores-traditional", "Lindy Waters III")</f>
        <v>Lindy Waters III</v>
      </c>
      <c r="F191">
        <v>9.6</v>
      </c>
      <c r="G191" s="4">
        <v>6.2160000000000002</v>
      </c>
      <c r="H191" s="3">
        <v>0.47608</v>
      </c>
      <c r="I191" s="3">
        <v>0.40905000000000002</v>
      </c>
      <c r="J191" s="3">
        <v>0.34827000000000002</v>
      </c>
      <c r="K191" s="3">
        <v>0.29115999999999997</v>
      </c>
      <c r="L191" s="3">
        <v>0.23885000000000001</v>
      </c>
      <c r="M191" s="3">
        <v>0.19214999999999999</v>
      </c>
      <c r="N191" s="3">
        <v>0.15151000000000001</v>
      </c>
      <c r="O191" s="3">
        <v>0.11702</v>
      </c>
      <c r="P191" s="3">
        <v>8.8510000000000005E-2</v>
      </c>
      <c r="Q191" s="3">
        <v>6.5519999999999995E-2</v>
      </c>
      <c r="R191" s="3">
        <v>4.7460000000000002E-2</v>
      </c>
      <c r="S191" s="3">
        <v>3.3619999999999997E-2</v>
      </c>
      <c r="T191" s="3">
        <v>2.3300000000000001E-2</v>
      </c>
      <c r="U191" s="3">
        <v>1.5389999999999999E-2</v>
      </c>
      <c r="V191" s="3">
        <v>1.017E-2</v>
      </c>
      <c r="W191" s="3">
        <v>6.5700000000000003E-3</v>
      </c>
      <c r="X191" s="3">
        <v>4.15E-3</v>
      </c>
      <c r="Y191" s="3">
        <v>2.5600000000000002E-3</v>
      </c>
      <c r="Z191" s="3">
        <v>1.5399999999999999E-3</v>
      </c>
      <c r="AA191" s="3">
        <v>8.9999999999999998E-4</v>
      </c>
      <c r="AB191" s="3">
        <v>5.1999999999999995E-4</v>
      </c>
      <c r="AC191" s="3">
        <v>2.9E-4</v>
      </c>
      <c r="AD191" s="3">
        <v>1.6000000000000001E-4</v>
      </c>
      <c r="AE191" s="3">
        <v>8.0000000000000007E-5</v>
      </c>
      <c r="AF191" s="3">
        <v>4.0000000000000003E-5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5">
        <f>P_A_R[[#This Row],[10+]]-P_A_R[[#This Row],[11+]]</f>
        <v>6.7029999999999978E-2</v>
      </c>
      <c r="BG191" s="5">
        <f>P_A_R[[#This Row],[11+]]-P_A_R[[#This Row],[12+]]</f>
        <v>6.0780000000000001E-2</v>
      </c>
      <c r="BH191" s="5">
        <f>P_A_R[[#This Row],[12+]]-P_A_R[[#This Row],[13+]]</f>
        <v>5.711000000000005E-2</v>
      </c>
      <c r="BI191" s="5">
        <f>P_A_R[[#This Row],[13+]]-P_A_R[[#This Row],[14+]]</f>
        <v>5.2309999999999968E-2</v>
      </c>
      <c r="BJ191" s="5">
        <f>P_A_R[[#This Row],[14+]]-P_A_R[[#This Row],[15+]]</f>
        <v>4.6700000000000019E-2</v>
      </c>
      <c r="BK191" s="5">
        <f>P_A_R[[#This Row],[15+]]-P_A_R[[#This Row],[16+]]</f>
        <v>4.0639999999999982E-2</v>
      </c>
      <c r="BL191" s="5">
        <f>P_A_R[[#This Row],[16+]]-P_A_R[[#This Row],[17+]]</f>
        <v>3.4490000000000007E-2</v>
      </c>
      <c r="BM191" s="5">
        <f>P_A_R[[#This Row],[17+]]-P_A_R[[#This Row],[18+]]</f>
        <v>2.8509999999999994E-2</v>
      </c>
      <c r="BN191" s="5">
        <f>P_A_R[[#This Row],[18+]]-P_A_R[[#This Row],[19+]]</f>
        <v>2.299000000000001E-2</v>
      </c>
      <c r="BO191" s="5">
        <f>P_A_R[[#This Row],[19+]]-P_A_R[[#This Row],[20+]]</f>
        <v>1.8059999999999993E-2</v>
      </c>
      <c r="BP191" s="5">
        <f>P_A_R[[#This Row],[20+]]-P_A_R[[#This Row],[21+]]</f>
        <v>1.3840000000000005E-2</v>
      </c>
      <c r="BQ191" s="5">
        <f>P_A_R[[#This Row],[21+]]-P_A_R[[#This Row],[22+]]</f>
        <v>1.0319999999999996E-2</v>
      </c>
      <c r="BR191" s="5">
        <f>P_A_R[[#This Row],[22+]]-P_A_R[[#This Row],[23+]]</f>
        <v>7.9100000000000021E-3</v>
      </c>
      <c r="BS191" s="5">
        <f>P_A_R[[#This Row],[23+]]-P_A_R[[#This Row],[24+]]</f>
        <v>5.2199999999999989E-3</v>
      </c>
      <c r="BT191" s="5">
        <f>P_A_R[[#This Row],[24+]]-P_A_R[[#This Row],[25+]]</f>
        <v>3.5999999999999999E-3</v>
      </c>
      <c r="BU191" s="5">
        <f>P_A_R[[#This Row],[25+]]-P_A_R[[#This Row],[26+]]</f>
        <v>2.4200000000000003E-3</v>
      </c>
      <c r="BV191" s="5">
        <f>P_A_R[[#This Row],[26+]]-P_A_R[[#This Row],[27+]]</f>
        <v>1.5899999999999998E-3</v>
      </c>
      <c r="BW191" s="5">
        <f>P_A_R[[#This Row],[27+]]-P_A_R[[#This Row],[28+]]</f>
        <v>1.0200000000000003E-3</v>
      </c>
      <c r="BX191" s="5">
        <f>P_A_R[[#This Row],[28+]]-P_A_R[[#This Row],[29+]]</f>
        <v>6.3999999999999994E-4</v>
      </c>
      <c r="BY191" s="5">
        <f>P_A_R[[#This Row],[29+]]-P_A_R[[#This Row],[30+]]</f>
        <v>3.8000000000000002E-4</v>
      </c>
      <c r="BZ191" s="5">
        <f>P_A_R[[#This Row],[30+]]-P_A_R[[#This Row],[31+]]</f>
        <v>2.2999999999999995E-4</v>
      </c>
      <c r="CA191" s="5">
        <f>P_A_R[[#This Row],[31+]]-P_A_R[[#This Row],[32+]]</f>
        <v>1.2999999999999999E-4</v>
      </c>
      <c r="CB191" s="5">
        <f>P_A_R[[#This Row],[32+]]-P_A_R[[#This Row],[33+]]</f>
        <v>8.0000000000000007E-5</v>
      </c>
      <c r="CC191" s="5">
        <f>P_A_R[[#This Row],[33+]]-P_A_R[[#This Row],[34+]]</f>
        <v>4.0000000000000003E-5</v>
      </c>
      <c r="CD191" s="5">
        <f>P_A_R[[#This Row],[34+]]-P_A_R[[#This Row],[35+]]</f>
        <v>4.0000000000000003E-5</v>
      </c>
      <c r="CE191" s="5">
        <f>P_A_R[[#This Row],[35+]]-P_A_R[[#This Row],[36+]]</f>
        <v>0</v>
      </c>
      <c r="CF191" s="5">
        <f>P_A_R[[#This Row],[36+]]-P_A_R[[#This Row],[37+]]</f>
        <v>0</v>
      </c>
      <c r="CG191" s="5">
        <f>P_A_R[[#This Row],[37+]]-P_A_R[[#This Row],[38+]]</f>
        <v>0</v>
      </c>
      <c r="CH191" s="5">
        <f>P_A_R[[#This Row],[38+]]-P_A_R[[#This Row],[39+]]</f>
        <v>0</v>
      </c>
      <c r="CI191" s="5">
        <f>P_A_R[[#This Row],[39+]]-P_A_R[[#This Row],[40+]]</f>
        <v>0</v>
      </c>
      <c r="CJ191" s="5">
        <f>P_A_R[[#This Row],[40+]]-P_A_R[[#This Row],[41+]]</f>
        <v>0</v>
      </c>
      <c r="CK191" s="5">
        <f>P_A_R[[#This Row],[41+]]-P_A_R[[#This Row],[42+]]</f>
        <v>0</v>
      </c>
      <c r="CL191" s="5">
        <f>P_A_R[[#This Row],[42+]]-P_A_R[[#This Row],[43+]]</f>
        <v>0</v>
      </c>
      <c r="CM191" s="5">
        <f>P_A_R[[#This Row],[43+]]-P_A_R[[#This Row],[44+]]</f>
        <v>0</v>
      </c>
      <c r="CN191" s="5">
        <f>P_A_R[[#This Row],[44+]]-P_A_R[[#This Row],[45+]]</f>
        <v>0</v>
      </c>
      <c r="CO191" s="5">
        <f>P_A_R[[#This Row],[45+]]-P_A_R[[#This Row],[46+]]</f>
        <v>0</v>
      </c>
      <c r="CP191" s="5">
        <f>P_A_R[[#This Row],[46+]]-P_A_R[[#This Row],[47+]]</f>
        <v>0</v>
      </c>
      <c r="CQ191" s="5">
        <f>P_A_R[[#This Row],[47+]]-P_A_R[[#This Row],[48+]]</f>
        <v>0</v>
      </c>
      <c r="CR191" s="5">
        <f>P_A_R[[#This Row],[48+]]-P_A_R[[#This Row],[49+]]</f>
        <v>0</v>
      </c>
      <c r="CS191" s="5">
        <f>P_A_R[[#This Row],[49+]]-P_A_R[[#This Row],[50+]]</f>
        <v>0</v>
      </c>
      <c r="CT191" s="5">
        <f>P_A_R[[#This Row],[50+]]-P_A_R[[#This Row],[51+]]</f>
        <v>0</v>
      </c>
      <c r="CU191" s="5">
        <f>P_A_R[[#This Row],[51+]]-P_A_R[[#This Row],[52+]]</f>
        <v>0</v>
      </c>
      <c r="CV191" s="5">
        <f>P_A_R[[#This Row],[52+]]-P_A_R[[#This Row],[53+]]</f>
        <v>0</v>
      </c>
      <c r="CW191" s="5">
        <f>P_A_R[[#This Row],[53+]]-P_A_R[[#This Row],[54+]]</f>
        <v>0</v>
      </c>
      <c r="CX191" s="5">
        <f>P_A_R[[#This Row],[54+]]-P_A_R[[#This Row],[55+]]</f>
        <v>0</v>
      </c>
      <c r="CY191" s="5">
        <f>P_A_R[[#This Row],[55+]]-P_A_R[[#This Row],[56+]]</f>
        <v>0</v>
      </c>
      <c r="CZ191" s="5">
        <f>P_A_R[[#This Row],[56+]]-P_A_R[[#This Row],[57+]]</f>
        <v>0</v>
      </c>
      <c r="DA191" s="5">
        <f>P_A_R[[#This Row],[57+]]-P_A_R[[#This Row],[58+]]</f>
        <v>0</v>
      </c>
      <c r="DB191" s="5">
        <f>P_A_R[[#This Row],[58+]]-P_A_R[[#This Row],[59+]]</f>
        <v>0</v>
      </c>
    </row>
    <row r="192" spans="1:106" x14ac:dyDescent="0.25">
      <c r="A192" s="10">
        <v>22400726</v>
      </c>
      <c r="B192" s="13" t="s">
        <v>100</v>
      </c>
      <c r="C192" s="13" t="s">
        <v>101</v>
      </c>
      <c r="D192" s="11">
        <v>0.875</v>
      </c>
      <c r="E192" s="9" t="str">
        <f>HYPERLINK("https://www.nba.com/stats/player/203999/boxscores-traditional", "Nikola Jokic")</f>
        <v>Nikola Jokic</v>
      </c>
      <c r="F192">
        <v>49.4</v>
      </c>
      <c r="G192" s="4">
        <v>10.818999999999999</v>
      </c>
      <c r="H192" s="3">
        <v>0.99985999999999997</v>
      </c>
      <c r="I192" s="3">
        <v>0.99980999999999998</v>
      </c>
      <c r="J192" s="3">
        <v>0.99973000000000001</v>
      </c>
      <c r="K192" s="3">
        <v>0.99961</v>
      </c>
      <c r="L192" s="3">
        <v>0.99946000000000002</v>
      </c>
      <c r="M192" s="3">
        <v>0.99926000000000004</v>
      </c>
      <c r="N192" s="3">
        <v>0.999</v>
      </c>
      <c r="O192" s="3">
        <v>0.99861</v>
      </c>
      <c r="P192" s="3">
        <v>0.99812999999999996</v>
      </c>
      <c r="Q192" s="3">
        <v>0.99751999999999996</v>
      </c>
      <c r="R192" s="3">
        <v>0.99673999999999996</v>
      </c>
      <c r="S192" s="3">
        <v>0.99573</v>
      </c>
      <c r="T192" s="3">
        <v>0.99429999999999996</v>
      </c>
      <c r="U192" s="3">
        <v>0.99265999999999999</v>
      </c>
      <c r="V192" s="3">
        <v>0.99060999999999999</v>
      </c>
      <c r="W192" s="3">
        <v>0.98809000000000002</v>
      </c>
      <c r="X192" s="3">
        <v>0.98460999999999999</v>
      </c>
      <c r="Y192" s="3">
        <v>0.98077000000000003</v>
      </c>
      <c r="Z192" s="3">
        <v>0.97614999999999996</v>
      </c>
      <c r="AA192" s="3">
        <v>0.97062000000000004</v>
      </c>
      <c r="AB192" s="3">
        <v>0.96326999999999996</v>
      </c>
      <c r="AC192" s="3">
        <v>0.95543</v>
      </c>
      <c r="AD192" s="3">
        <v>0.94630000000000003</v>
      </c>
      <c r="AE192" s="3">
        <v>0.93574000000000002</v>
      </c>
      <c r="AF192" s="3">
        <v>0.92220000000000002</v>
      </c>
      <c r="AG192" s="3">
        <v>0.90824000000000005</v>
      </c>
      <c r="AH192" s="3">
        <v>0.89251000000000003</v>
      </c>
      <c r="AI192" s="3">
        <v>0.87492999999999999</v>
      </c>
      <c r="AJ192" s="3">
        <v>0.85314000000000001</v>
      </c>
      <c r="AK192" s="3">
        <v>0.83147000000000004</v>
      </c>
      <c r="AL192" s="3">
        <v>0.80784999999999996</v>
      </c>
      <c r="AM192" s="3">
        <v>0.7823</v>
      </c>
      <c r="AN192" s="3">
        <v>0.75175000000000003</v>
      </c>
      <c r="AO192" s="3">
        <v>0.72240000000000004</v>
      </c>
      <c r="AP192" s="3">
        <v>0.69145999999999996</v>
      </c>
      <c r="AQ192" s="3">
        <v>0.65910000000000002</v>
      </c>
      <c r="AR192" s="3">
        <v>0.62172000000000005</v>
      </c>
      <c r="AS192" s="3">
        <v>0.58706000000000003</v>
      </c>
      <c r="AT192" s="3">
        <v>0.55171999999999999</v>
      </c>
      <c r="AU192" s="3">
        <v>0.51595000000000002</v>
      </c>
      <c r="AV192" s="3">
        <v>0.47608</v>
      </c>
      <c r="AW192" s="3">
        <v>0.44037999999999999</v>
      </c>
      <c r="AX192" s="3">
        <v>0.40516999999999997</v>
      </c>
      <c r="AY192" s="3">
        <v>0.37069999999999997</v>
      </c>
      <c r="AZ192" s="3">
        <v>0.33360000000000001</v>
      </c>
      <c r="BA192" s="3">
        <v>0.30153000000000002</v>
      </c>
      <c r="BB192" s="3">
        <v>0.27093</v>
      </c>
      <c r="BC192" s="3">
        <v>0.24196000000000001</v>
      </c>
      <c r="BD192" s="3">
        <v>0.21476000000000001</v>
      </c>
      <c r="BE192" s="3">
        <v>0.18673000000000001</v>
      </c>
      <c r="BF192" s="5">
        <f>P_A_R[[#This Row],[10+]]-P_A_R[[#This Row],[11+]]</f>
        <v>4.9999999999994493E-5</v>
      </c>
      <c r="BG192" s="5">
        <f>P_A_R[[#This Row],[11+]]-P_A_R[[#This Row],[12+]]</f>
        <v>7.9999999999968985E-5</v>
      </c>
      <c r="BH192" s="5">
        <f>P_A_R[[#This Row],[12+]]-P_A_R[[#This Row],[13+]]</f>
        <v>1.2000000000000899E-4</v>
      </c>
      <c r="BI192" s="5">
        <f>P_A_R[[#This Row],[13+]]-P_A_R[[#This Row],[14+]]</f>
        <v>1.4999999999998348E-4</v>
      </c>
      <c r="BJ192" s="5">
        <f>P_A_R[[#This Row],[14+]]-P_A_R[[#This Row],[15+]]</f>
        <v>1.9999999999997797E-4</v>
      </c>
      <c r="BK192" s="5">
        <f>P_A_R[[#This Row],[15+]]-P_A_R[[#This Row],[16+]]</f>
        <v>2.6000000000003798E-4</v>
      </c>
      <c r="BL192" s="5">
        <f>P_A_R[[#This Row],[16+]]-P_A_R[[#This Row],[17+]]</f>
        <v>3.9000000000000146E-4</v>
      </c>
      <c r="BM192" s="5">
        <f>P_A_R[[#This Row],[17+]]-P_A_R[[#This Row],[18+]]</f>
        <v>4.8000000000003595E-4</v>
      </c>
      <c r="BN192" s="5">
        <f>P_A_R[[#This Row],[18+]]-P_A_R[[#This Row],[19+]]</f>
        <v>6.0999999999999943E-4</v>
      </c>
      <c r="BO192" s="5">
        <f>P_A_R[[#This Row],[19+]]-P_A_R[[#This Row],[20+]]</f>
        <v>7.8000000000000291E-4</v>
      </c>
      <c r="BP192" s="5">
        <f>P_A_R[[#This Row],[20+]]-P_A_R[[#This Row],[21+]]</f>
        <v>1.0099999999999554E-3</v>
      </c>
      <c r="BQ192" s="5">
        <f>P_A_R[[#This Row],[21+]]-P_A_R[[#This Row],[22+]]</f>
        <v>1.4300000000000423E-3</v>
      </c>
      <c r="BR192" s="5">
        <f>P_A_R[[#This Row],[22+]]-P_A_R[[#This Row],[23+]]</f>
        <v>1.6399999999999748E-3</v>
      </c>
      <c r="BS192" s="5">
        <f>P_A_R[[#This Row],[23+]]-P_A_R[[#This Row],[24+]]</f>
        <v>2.0499999999999963E-3</v>
      </c>
      <c r="BT192" s="5">
        <f>P_A_R[[#This Row],[24+]]-P_A_R[[#This Row],[25+]]</f>
        <v>2.5199999999999667E-3</v>
      </c>
      <c r="BU192" s="5">
        <f>P_A_R[[#This Row],[25+]]-P_A_R[[#This Row],[26+]]</f>
        <v>3.4800000000000386E-3</v>
      </c>
      <c r="BV192" s="5">
        <f>P_A_R[[#This Row],[26+]]-P_A_R[[#This Row],[27+]]</f>
        <v>3.8399999999999546E-3</v>
      </c>
      <c r="BW192" s="5">
        <f>P_A_R[[#This Row],[27+]]-P_A_R[[#This Row],[28+]]</f>
        <v>4.6200000000000685E-3</v>
      </c>
      <c r="BX192" s="5">
        <f>P_A_R[[#This Row],[28+]]-P_A_R[[#This Row],[29+]]</f>
        <v>5.5299999999999239E-3</v>
      </c>
      <c r="BY192" s="5">
        <f>P_A_R[[#This Row],[29+]]-P_A_R[[#This Row],[30+]]</f>
        <v>7.3500000000000787E-3</v>
      </c>
      <c r="BZ192" s="5">
        <f>P_A_R[[#This Row],[30+]]-P_A_R[[#This Row],[31+]]</f>
        <v>7.8399999999999581E-3</v>
      </c>
      <c r="CA192" s="5">
        <f>P_A_R[[#This Row],[31+]]-P_A_R[[#This Row],[32+]]</f>
        <v>9.1299999999999715E-3</v>
      </c>
      <c r="CB192" s="5">
        <f>P_A_R[[#This Row],[32+]]-P_A_R[[#This Row],[33+]]</f>
        <v>1.0560000000000014E-2</v>
      </c>
      <c r="CC192" s="5">
        <f>P_A_R[[#This Row],[33+]]-P_A_R[[#This Row],[34+]]</f>
        <v>1.3539999999999996E-2</v>
      </c>
      <c r="CD192" s="5">
        <f>P_A_R[[#This Row],[34+]]-P_A_R[[#This Row],[35+]]</f>
        <v>1.3959999999999972E-2</v>
      </c>
      <c r="CE192" s="5">
        <f>P_A_R[[#This Row],[35+]]-P_A_R[[#This Row],[36+]]</f>
        <v>1.5730000000000022E-2</v>
      </c>
      <c r="CF192" s="5">
        <f>P_A_R[[#This Row],[36+]]-P_A_R[[#This Row],[37+]]</f>
        <v>1.758000000000004E-2</v>
      </c>
      <c r="CG192" s="5">
        <f>P_A_R[[#This Row],[37+]]-P_A_R[[#This Row],[38+]]</f>
        <v>2.1789999999999976E-2</v>
      </c>
      <c r="CH192" s="5">
        <f>P_A_R[[#This Row],[38+]]-P_A_R[[#This Row],[39+]]</f>
        <v>2.1669999999999967E-2</v>
      </c>
      <c r="CI192" s="5">
        <f>P_A_R[[#This Row],[39+]]-P_A_R[[#This Row],[40+]]</f>
        <v>2.3620000000000085E-2</v>
      </c>
      <c r="CJ192" s="5">
        <f>P_A_R[[#This Row],[40+]]-P_A_R[[#This Row],[41+]]</f>
        <v>2.5549999999999962E-2</v>
      </c>
      <c r="CK192" s="5">
        <f>P_A_R[[#This Row],[41+]]-P_A_R[[#This Row],[42+]]</f>
        <v>3.0549999999999966E-2</v>
      </c>
      <c r="CL192" s="5">
        <f>P_A_R[[#This Row],[42+]]-P_A_R[[#This Row],[43+]]</f>
        <v>2.9349999999999987E-2</v>
      </c>
      <c r="CM192" s="5">
        <f>P_A_R[[#This Row],[43+]]-P_A_R[[#This Row],[44+]]</f>
        <v>3.0940000000000079E-2</v>
      </c>
      <c r="CN192" s="5">
        <f>P_A_R[[#This Row],[44+]]-P_A_R[[#This Row],[45+]]</f>
        <v>3.2359999999999944E-2</v>
      </c>
      <c r="CO192" s="5">
        <f>P_A_R[[#This Row],[45+]]-P_A_R[[#This Row],[46+]]</f>
        <v>3.7379999999999969E-2</v>
      </c>
      <c r="CP192" s="5">
        <f>P_A_R[[#This Row],[46+]]-P_A_R[[#This Row],[47+]]</f>
        <v>3.4660000000000024E-2</v>
      </c>
      <c r="CQ192" s="5">
        <f>P_A_R[[#This Row],[47+]]-P_A_R[[#This Row],[48+]]</f>
        <v>3.5340000000000038E-2</v>
      </c>
      <c r="CR192" s="5">
        <f>P_A_R[[#This Row],[48+]]-P_A_R[[#This Row],[49+]]</f>
        <v>3.5769999999999968E-2</v>
      </c>
      <c r="CS192" s="5">
        <f>P_A_R[[#This Row],[49+]]-P_A_R[[#This Row],[50+]]</f>
        <v>3.9870000000000017E-2</v>
      </c>
      <c r="CT192" s="5">
        <f>P_A_R[[#This Row],[50+]]-P_A_R[[#This Row],[51+]]</f>
        <v>3.570000000000001E-2</v>
      </c>
      <c r="CU192" s="5">
        <f>P_A_R[[#This Row],[51+]]-P_A_R[[#This Row],[52+]]</f>
        <v>3.5210000000000019E-2</v>
      </c>
      <c r="CV192" s="5">
        <f>P_A_R[[#This Row],[52+]]-P_A_R[[#This Row],[53+]]</f>
        <v>3.4470000000000001E-2</v>
      </c>
      <c r="CW192" s="5">
        <f>P_A_R[[#This Row],[53+]]-P_A_R[[#This Row],[54+]]</f>
        <v>3.7099999999999966E-2</v>
      </c>
      <c r="CX192" s="5">
        <f>P_A_R[[#This Row],[54+]]-P_A_R[[#This Row],[55+]]</f>
        <v>3.2069999999999987E-2</v>
      </c>
      <c r="CY192" s="5">
        <f>P_A_R[[#This Row],[55+]]-P_A_R[[#This Row],[56+]]</f>
        <v>3.0600000000000016E-2</v>
      </c>
      <c r="CZ192" s="5">
        <f>P_A_R[[#This Row],[56+]]-P_A_R[[#This Row],[57+]]</f>
        <v>2.8969999999999996E-2</v>
      </c>
      <c r="DA192" s="5">
        <f>P_A_R[[#This Row],[57+]]-P_A_R[[#This Row],[58+]]</f>
        <v>2.7200000000000002E-2</v>
      </c>
      <c r="DB192" s="5">
        <f>P_A_R[[#This Row],[58+]]-P_A_R[[#This Row],[59+]]</f>
        <v>2.8029999999999999E-2</v>
      </c>
    </row>
    <row r="193" spans="1:106" x14ac:dyDescent="0.25">
      <c r="A193" s="10">
        <v>22400726</v>
      </c>
      <c r="B193" s="13" t="s">
        <v>100</v>
      </c>
      <c r="C193" s="13" t="s">
        <v>101</v>
      </c>
      <c r="D193" s="11">
        <v>0.875</v>
      </c>
      <c r="E193" s="9" t="str">
        <f>HYPERLINK("https://www.nba.com/stats/player/1627750/boxscores-traditional", "Jamal Murray")</f>
        <v>Jamal Murray</v>
      </c>
      <c r="F193">
        <v>36.200000000000003</v>
      </c>
      <c r="G193" s="4">
        <v>8.4</v>
      </c>
      <c r="H193" s="3">
        <v>0.99909999999999999</v>
      </c>
      <c r="I193" s="3">
        <v>0.99865000000000004</v>
      </c>
      <c r="J193" s="3">
        <v>0.99800999999999995</v>
      </c>
      <c r="K193" s="3">
        <v>0.99711000000000005</v>
      </c>
      <c r="L193" s="3">
        <v>0.99585000000000001</v>
      </c>
      <c r="M193" s="3">
        <v>0.99412999999999996</v>
      </c>
      <c r="N193" s="3">
        <v>0.99180000000000001</v>
      </c>
      <c r="O193" s="3">
        <v>0.98899000000000004</v>
      </c>
      <c r="P193" s="3">
        <v>0.98499999999999999</v>
      </c>
      <c r="Q193" s="3">
        <v>0.97982000000000002</v>
      </c>
      <c r="R193" s="3">
        <v>0.97319999999999995</v>
      </c>
      <c r="S193" s="3">
        <v>0.96484999999999999</v>
      </c>
      <c r="T193" s="3">
        <v>0.95448999999999995</v>
      </c>
      <c r="U193" s="3">
        <v>0.94179000000000002</v>
      </c>
      <c r="V193" s="3">
        <v>0.92647000000000002</v>
      </c>
      <c r="W193" s="3">
        <v>0.90824000000000005</v>
      </c>
      <c r="X193" s="3">
        <v>0.88685999999999998</v>
      </c>
      <c r="Y193" s="3">
        <v>0.86433000000000004</v>
      </c>
      <c r="Z193" s="3">
        <v>0.83645999999999998</v>
      </c>
      <c r="AA193" s="3">
        <v>0.80510999999999999</v>
      </c>
      <c r="AB193" s="3">
        <v>0.77034999999999998</v>
      </c>
      <c r="AC193" s="3">
        <v>0.73236999999999997</v>
      </c>
      <c r="AD193" s="3">
        <v>0.69145999999999996</v>
      </c>
      <c r="AE193" s="3">
        <v>0.64802999999999999</v>
      </c>
      <c r="AF193" s="3">
        <v>0.60257000000000005</v>
      </c>
      <c r="AG193" s="3">
        <v>0.55567</v>
      </c>
      <c r="AH193" s="3">
        <v>0.50797999999999999</v>
      </c>
      <c r="AI193" s="3">
        <v>0.46017000000000002</v>
      </c>
      <c r="AJ193" s="3">
        <v>0.41682999999999998</v>
      </c>
      <c r="AK193" s="3">
        <v>0.37069999999999997</v>
      </c>
      <c r="AL193" s="3">
        <v>0.32635999999999998</v>
      </c>
      <c r="AM193" s="3">
        <v>0.28433999999999998</v>
      </c>
      <c r="AN193" s="3">
        <v>0.24510000000000001</v>
      </c>
      <c r="AO193" s="3">
        <v>0.20896999999999999</v>
      </c>
      <c r="AP193" s="3">
        <v>0.17619000000000001</v>
      </c>
      <c r="AQ193" s="3">
        <v>0.14685999999999999</v>
      </c>
      <c r="AR193" s="3">
        <v>0.121</v>
      </c>
      <c r="AS193" s="3">
        <v>9.8530000000000006E-2</v>
      </c>
      <c r="AT193" s="3">
        <v>8.0759999999999998E-2</v>
      </c>
      <c r="AU193" s="3">
        <v>6.4259999999999998E-2</v>
      </c>
      <c r="AV193" s="3">
        <v>5.0500000000000003E-2</v>
      </c>
      <c r="AW193" s="3">
        <v>3.9199999999999999E-2</v>
      </c>
      <c r="AX193" s="3">
        <v>3.005E-2</v>
      </c>
      <c r="AY193" s="3">
        <v>2.2749999999999999E-2</v>
      </c>
      <c r="AZ193" s="3">
        <v>1.7000000000000001E-2</v>
      </c>
      <c r="BA193" s="3">
        <v>1.255E-2</v>
      </c>
      <c r="BB193" s="3">
        <v>9.1400000000000006E-3</v>
      </c>
      <c r="BC193" s="3">
        <v>6.5700000000000003E-3</v>
      </c>
      <c r="BD193" s="3">
        <v>4.6600000000000001E-3</v>
      </c>
      <c r="BE193" s="3">
        <v>3.3600000000000001E-3</v>
      </c>
      <c r="BF193" s="5">
        <f>P_A_R[[#This Row],[10+]]-P_A_R[[#This Row],[11+]]</f>
        <v>4.4999999999995044E-4</v>
      </c>
      <c r="BG193" s="5">
        <f>P_A_R[[#This Row],[11+]]-P_A_R[[#This Row],[12+]]</f>
        <v>6.4000000000008495E-4</v>
      </c>
      <c r="BH193" s="5">
        <f>P_A_R[[#This Row],[12+]]-P_A_R[[#This Row],[13+]]</f>
        <v>8.9999999999990088E-4</v>
      </c>
      <c r="BI193" s="5">
        <f>P_A_R[[#This Row],[13+]]-P_A_R[[#This Row],[14+]]</f>
        <v>1.2600000000000389E-3</v>
      </c>
      <c r="BJ193" s="5">
        <f>P_A_R[[#This Row],[14+]]-P_A_R[[#This Row],[15+]]</f>
        <v>1.7200000000000548E-3</v>
      </c>
      <c r="BK193" s="5">
        <f>P_A_R[[#This Row],[15+]]-P_A_R[[#This Row],[16+]]</f>
        <v>2.3299999999999432E-3</v>
      </c>
      <c r="BL193" s="5">
        <f>P_A_R[[#This Row],[16+]]-P_A_R[[#This Row],[17+]]</f>
        <v>2.8099999999999792E-3</v>
      </c>
      <c r="BM193" s="5">
        <f>P_A_R[[#This Row],[17+]]-P_A_R[[#This Row],[18+]]</f>
        <v>3.9900000000000491E-3</v>
      </c>
      <c r="BN193" s="5">
        <f>P_A_R[[#This Row],[18+]]-P_A_R[[#This Row],[19+]]</f>
        <v>5.1799999999999624E-3</v>
      </c>
      <c r="BO193" s="5">
        <f>P_A_R[[#This Row],[19+]]-P_A_R[[#This Row],[20+]]</f>
        <v>6.6200000000000703E-3</v>
      </c>
      <c r="BP193" s="5">
        <f>P_A_R[[#This Row],[20+]]-P_A_R[[#This Row],[21+]]</f>
        <v>8.3499999999999686E-3</v>
      </c>
      <c r="BQ193" s="5">
        <f>P_A_R[[#This Row],[21+]]-P_A_R[[#This Row],[22+]]</f>
        <v>1.0360000000000036E-2</v>
      </c>
      <c r="BR193" s="5">
        <f>P_A_R[[#This Row],[22+]]-P_A_R[[#This Row],[23+]]</f>
        <v>1.2699999999999934E-2</v>
      </c>
      <c r="BS193" s="5">
        <f>P_A_R[[#This Row],[23+]]-P_A_R[[#This Row],[24+]]</f>
        <v>1.532E-2</v>
      </c>
      <c r="BT193" s="5">
        <f>P_A_R[[#This Row],[24+]]-P_A_R[[#This Row],[25+]]</f>
        <v>1.8229999999999968E-2</v>
      </c>
      <c r="BU193" s="5">
        <f>P_A_R[[#This Row],[25+]]-P_A_R[[#This Row],[26+]]</f>
        <v>2.1380000000000066E-2</v>
      </c>
      <c r="BV193" s="5">
        <f>P_A_R[[#This Row],[26+]]-P_A_R[[#This Row],[27+]]</f>
        <v>2.2529999999999939E-2</v>
      </c>
      <c r="BW193" s="5">
        <f>P_A_R[[#This Row],[27+]]-P_A_R[[#This Row],[28+]]</f>
        <v>2.7870000000000061E-2</v>
      </c>
      <c r="BX193" s="5">
        <f>P_A_R[[#This Row],[28+]]-P_A_R[[#This Row],[29+]]</f>
        <v>3.1349999999999989E-2</v>
      </c>
      <c r="BY193" s="5">
        <f>P_A_R[[#This Row],[29+]]-P_A_R[[#This Row],[30+]]</f>
        <v>3.4760000000000013E-2</v>
      </c>
      <c r="BZ193" s="5">
        <f>P_A_R[[#This Row],[30+]]-P_A_R[[#This Row],[31+]]</f>
        <v>3.7980000000000014E-2</v>
      </c>
      <c r="CA193" s="5">
        <f>P_A_R[[#This Row],[31+]]-P_A_R[[#This Row],[32+]]</f>
        <v>4.0910000000000002E-2</v>
      </c>
      <c r="CB193" s="5">
        <f>P_A_R[[#This Row],[32+]]-P_A_R[[#This Row],[33+]]</f>
        <v>4.3429999999999969E-2</v>
      </c>
      <c r="CC193" s="5">
        <f>P_A_R[[#This Row],[33+]]-P_A_R[[#This Row],[34+]]</f>
        <v>4.5459999999999945E-2</v>
      </c>
      <c r="CD193" s="5">
        <f>P_A_R[[#This Row],[34+]]-P_A_R[[#This Row],[35+]]</f>
        <v>4.6900000000000053E-2</v>
      </c>
      <c r="CE193" s="5">
        <f>P_A_R[[#This Row],[35+]]-P_A_R[[#This Row],[36+]]</f>
        <v>4.769000000000001E-2</v>
      </c>
      <c r="CF193" s="5">
        <f>P_A_R[[#This Row],[36+]]-P_A_R[[#This Row],[37+]]</f>
        <v>4.7809999999999964E-2</v>
      </c>
      <c r="CG193" s="5">
        <f>P_A_R[[#This Row],[37+]]-P_A_R[[#This Row],[38+]]</f>
        <v>4.3340000000000045E-2</v>
      </c>
      <c r="CH193" s="5">
        <f>P_A_R[[#This Row],[38+]]-P_A_R[[#This Row],[39+]]</f>
        <v>4.6130000000000004E-2</v>
      </c>
      <c r="CI193" s="5">
        <f>P_A_R[[#This Row],[39+]]-P_A_R[[#This Row],[40+]]</f>
        <v>4.4339999999999991E-2</v>
      </c>
      <c r="CJ193" s="5">
        <f>P_A_R[[#This Row],[40+]]-P_A_R[[#This Row],[41+]]</f>
        <v>4.2020000000000002E-2</v>
      </c>
      <c r="CK193" s="5">
        <f>P_A_R[[#This Row],[41+]]-P_A_R[[#This Row],[42+]]</f>
        <v>3.9239999999999969E-2</v>
      </c>
      <c r="CL193" s="5">
        <f>P_A_R[[#This Row],[42+]]-P_A_R[[#This Row],[43+]]</f>
        <v>3.6130000000000023E-2</v>
      </c>
      <c r="CM193" s="5">
        <f>P_A_R[[#This Row],[43+]]-P_A_R[[#This Row],[44+]]</f>
        <v>3.2779999999999976E-2</v>
      </c>
      <c r="CN193" s="5">
        <f>P_A_R[[#This Row],[44+]]-P_A_R[[#This Row],[45+]]</f>
        <v>2.9330000000000023E-2</v>
      </c>
      <c r="CO193" s="5">
        <f>P_A_R[[#This Row],[45+]]-P_A_R[[#This Row],[46+]]</f>
        <v>2.5859999999999994E-2</v>
      </c>
      <c r="CP193" s="5">
        <f>P_A_R[[#This Row],[46+]]-P_A_R[[#This Row],[47+]]</f>
        <v>2.246999999999999E-2</v>
      </c>
      <c r="CQ193" s="5">
        <f>P_A_R[[#This Row],[47+]]-P_A_R[[#This Row],[48+]]</f>
        <v>1.7770000000000008E-2</v>
      </c>
      <c r="CR193" s="5">
        <f>P_A_R[[#This Row],[48+]]-P_A_R[[#This Row],[49+]]</f>
        <v>1.6500000000000001E-2</v>
      </c>
      <c r="CS193" s="5">
        <f>P_A_R[[#This Row],[49+]]-P_A_R[[#This Row],[50+]]</f>
        <v>1.3759999999999994E-2</v>
      </c>
      <c r="CT193" s="5">
        <f>P_A_R[[#This Row],[50+]]-P_A_R[[#This Row],[51+]]</f>
        <v>1.1300000000000004E-2</v>
      </c>
      <c r="CU193" s="5">
        <f>P_A_R[[#This Row],[51+]]-P_A_R[[#This Row],[52+]]</f>
        <v>9.1499999999999984E-3</v>
      </c>
      <c r="CV193" s="5">
        <f>P_A_R[[#This Row],[52+]]-P_A_R[[#This Row],[53+]]</f>
        <v>7.3000000000000009E-3</v>
      </c>
      <c r="CW193" s="5">
        <f>P_A_R[[#This Row],[53+]]-P_A_R[[#This Row],[54+]]</f>
        <v>5.7499999999999982E-3</v>
      </c>
      <c r="CX193" s="5">
        <f>P_A_R[[#This Row],[54+]]-P_A_R[[#This Row],[55+]]</f>
        <v>4.4500000000000008E-3</v>
      </c>
      <c r="CY193" s="5">
        <f>P_A_R[[#This Row],[55+]]-P_A_R[[#This Row],[56+]]</f>
        <v>3.4099999999999998E-3</v>
      </c>
      <c r="CZ193" s="5">
        <f>P_A_R[[#This Row],[56+]]-P_A_R[[#This Row],[57+]]</f>
        <v>2.5700000000000002E-3</v>
      </c>
      <c r="DA193" s="5">
        <f>P_A_R[[#This Row],[57+]]-P_A_R[[#This Row],[58+]]</f>
        <v>1.9100000000000002E-3</v>
      </c>
      <c r="DB193" s="5">
        <f>P_A_R[[#This Row],[58+]]-P_A_R[[#This Row],[59+]]</f>
        <v>1.2999999999999999E-3</v>
      </c>
    </row>
    <row r="194" spans="1:106" x14ac:dyDescent="0.25">
      <c r="A194" s="10">
        <v>22400726</v>
      </c>
      <c r="B194" s="13" t="s">
        <v>100</v>
      </c>
      <c r="C194" s="13" t="s">
        <v>101</v>
      </c>
      <c r="D194" s="11">
        <v>0.875</v>
      </c>
      <c r="E194" s="9" t="str">
        <f>HYPERLINK("https://www.nba.com/stats/player/1631128/boxscores-traditional", "Christian Braun")</f>
        <v>Christian Braun</v>
      </c>
      <c r="F194">
        <v>27.2</v>
      </c>
      <c r="G194" s="4">
        <v>8.06</v>
      </c>
      <c r="H194" s="3">
        <v>0.98341000000000001</v>
      </c>
      <c r="I194" s="3">
        <v>0.97777999999999998</v>
      </c>
      <c r="J194" s="3">
        <v>0.97062000000000004</v>
      </c>
      <c r="K194" s="3">
        <v>0.96079999999999999</v>
      </c>
      <c r="L194" s="3">
        <v>0.94950000000000001</v>
      </c>
      <c r="M194" s="3">
        <v>0.93447999999999998</v>
      </c>
      <c r="N194" s="3">
        <v>0.91774</v>
      </c>
      <c r="O194" s="3">
        <v>0.89795999999999998</v>
      </c>
      <c r="P194" s="3">
        <v>0.87285999999999997</v>
      </c>
      <c r="Q194" s="3">
        <v>0.84614</v>
      </c>
      <c r="R194" s="3">
        <v>0.81327000000000005</v>
      </c>
      <c r="S194" s="3">
        <v>0.77934999999999999</v>
      </c>
      <c r="T194" s="3">
        <v>0.74214999999999998</v>
      </c>
      <c r="U194" s="3">
        <v>0.69847000000000004</v>
      </c>
      <c r="V194" s="3">
        <v>0.65542</v>
      </c>
      <c r="W194" s="3">
        <v>0.60641999999999996</v>
      </c>
      <c r="X194" s="3">
        <v>0.55962000000000001</v>
      </c>
      <c r="Y194" s="3">
        <v>0.50797999999999999</v>
      </c>
      <c r="Z194" s="3">
        <v>0.46017000000000002</v>
      </c>
      <c r="AA194" s="3">
        <v>0.41293999999999997</v>
      </c>
      <c r="AB194" s="3">
        <v>0.36316999999999999</v>
      </c>
      <c r="AC194" s="3">
        <v>0.31918000000000002</v>
      </c>
      <c r="AD194" s="3">
        <v>0.27424999999999999</v>
      </c>
      <c r="AE194" s="3">
        <v>0.23576</v>
      </c>
      <c r="AF194" s="3">
        <v>0.20044999999999999</v>
      </c>
      <c r="AG194" s="3">
        <v>0.16602</v>
      </c>
      <c r="AH194" s="3">
        <v>0.13786000000000001</v>
      </c>
      <c r="AI194" s="3">
        <v>0.11123</v>
      </c>
      <c r="AJ194" s="3">
        <v>9.0120000000000006E-2</v>
      </c>
      <c r="AK194" s="3">
        <v>7.2150000000000006E-2</v>
      </c>
      <c r="AL194" s="3">
        <v>5.5919999999999997E-2</v>
      </c>
      <c r="AM194" s="3">
        <v>4.3630000000000002E-2</v>
      </c>
      <c r="AN194" s="3">
        <v>3.288E-2</v>
      </c>
      <c r="AO194" s="3">
        <v>2.5000000000000001E-2</v>
      </c>
      <c r="AP194" s="3">
        <v>1.8759999999999999E-2</v>
      </c>
      <c r="AQ194" s="3">
        <v>1.355E-2</v>
      </c>
      <c r="AR194" s="3">
        <v>9.9000000000000008E-3</v>
      </c>
      <c r="AS194" s="3">
        <v>6.9499999999999996E-3</v>
      </c>
      <c r="AT194" s="3">
        <v>4.9399999999999999E-3</v>
      </c>
      <c r="AU194" s="3">
        <v>3.47E-3</v>
      </c>
      <c r="AV194" s="3">
        <v>2.33E-3</v>
      </c>
      <c r="AW194" s="3">
        <v>1.5900000000000001E-3</v>
      </c>
      <c r="AX194" s="3">
        <v>1.0399999999999999E-3</v>
      </c>
      <c r="AY194" s="3">
        <v>6.8999999999999997E-4</v>
      </c>
      <c r="AZ194" s="3">
        <v>4.2999999999999999E-4</v>
      </c>
      <c r="BA194" s="3">
        <v>2.7999999999999998E-4</v>
      </c>
      <c r="BB194" s="3">
        <v>1.8000000000000001E-4</v>
      </c>
      <c r="BC194" s="3">
        <v>1.1E-4</v>
      </c>
      <c r="BD194" s="3">
        <v>6.9999999999999994E-5</v>
      </c>
      <c r="BE194" s="3">
        <v>4.0000000000000003E-5</v>
      </c>
      <c r="BF194" s="5">
        <f>P_A_R[[#This Row],[10+]]-P_A_R[[#This Row],[11+]]</f>
        <v>5.6300000000000239E-3</v>
      </c>
      <c r="BG194" s="5">
        <f>P_A_R[[#This Row],[11+]]-P_A_R[[#This Row],[12+]]</f>
        <v>7.1599999999999442E-3</v>
      </c>
      <c r="BH194" s="5">
        <f>P_A_R[[#This Row],[12+]]-P_A_R[[#This Row],[13+]]</f>
        <v>9.8200000000000509E-3</v>
      </c>
      <c r="BI194" s="5">
        <f>P_A_R[[#This Row],[13+]]-P_A_R[[#This Row],[14+]]</f>
        <v>1.1299999999999977E-2</v>
      </c>
      <c r="BJ194" s="5">
        <f>P_A_R[[#This Row],[14+]]-P_A_R[[#This Row],[15+]]</f>
        <v>1.5020000000000033E-2</v>
      </c>
      <c r="BK194" s="5">
        <f>P_A_R[[#This Row],[15+]]-P_A_R[[#This Row],[16+]]</f>
        <v>1.6739999999999977E-2</v>
      </c>
      <c r="BL194" s="5">
        <f>P_A_R[[#This Row],[16+]]-P_A_R[[#This Row],[17+]]</f>
        <v>1.978000000000002E-2</v>
      </c>
      <c r="BM194" s="5">
        <f>P_A_R[[#This Row],[17+]]-P_A_R[[#This Row],[18+]]</f>
        <v>2.5100000000000011E-2</v>
      </c>
      <c r="BN194" s="5">
        <f>P_A_R[[#This Row],[18+]]-P_A_R[[#This Row],[19+]]</f>
        <v>2.6719999999999966E-2</v>
      </c>
      <c r="BO194" s="5">
        <f>P_A_R[[#This Row],[19+]]-P_A_R[[#This Row],[20+]]</f>
        <v>3.2869999999999955E-2</v>
      </c>
      <c r="BP194" s="5">
        <f>P_A_R[[#This Row],[20+]]-P_A_R[[#This Row],[21+]]</f>
        <v>3.3920000000000061E-2</v>
      </c>
      <c r="BQ194" s="5">
        <f>P_A_R[[#This Row],[21+]]-P_A_R[[#This Row],[22+]]</f>
        <v>3.7200000000000011E-2</v>
      </c>
      <c r="BR194" s="5">
        <f>P_A_R[[#This Row],[22+]]-P_A_R[[#This Row],[23+]]</f>
        <v>4.3679999999999941E-2</v>
      </c>
      <c r="BS194" s="5">
        <f>P_A_R[[#This Row],[23+]]-P_A_R[[#This Row],[24+]]</f>
        <v>4.3050000000000033E-2</v>
      </c>
      <c r="BT194" s="5">
        <f>P_A_R[[#This Row],[24+]]-P_A_R[[#This Row],[25+]]</f>
        <v>4.9000000000000044E-2</v>
      </c>
      <c r="BU194" s="5">
        <f>P_A_R[[#This Row],[25+]]-P_A_R[[#This Row],[26+]]</f>
        <v>4.6799999999999953E-2</v>
      </c>
      <c r="BV194" s="5">
        <f>P_A_R[[#This Row],[26+]]-P_A_R[[#This Row],[27+]]</f>
        <v>5.1640000000000019E-2</v>
      </c>
      <c r="BW194" s="5">
        <f>P_A_R[[#This Row],[27+]]-P_A_R[[#This Row],[28+]]</f>
        <v>4.7809999999999964E-2</v>
      </c>
      <c r="BX194" s="5">
        <f>P_A_R[[#This Row],[28+]]-P_A_R[[#This Row],[29+]]</f>
        <v>4.723000000000005E-2</v>
      </c>
      <c r="BY194" s="5">
        <f>P_A_R[[#This Row],[29+]]-P_A_R[[#This Row],[30+]]</f>
        <v>4.9769999999999981E-2</v>
      </c>
      <c r="BZ194" s="5">
        <f>P_A_R[[#This Row],[30+]]-P_A_R[[#This Row],[31+]]</f>
        <v>4.3989999999999974E-2</v>
      </c>
      <c r="CA194" s="5">
        <f>P_A_R[[#This Row],[31+]]-P_A_R[[#This Row],[32+]]</f>
        <v>4.4930000000000025E-2</v>
      </c>
      <c r="CB194" s="5">
        <f>P_A_R[[#This Row],[32+]]-P_A_R[[#This Row],[33+]]</f>
        <v>3.8489999999999996E-2</v>
      </c>
      <c r="CC194" s="5">
        <f>P_A_R[[#This Row],[33+]]-P_A_R[[#This Row],[34+]]</f>
        <v>3.5310000000000008E-2</v>
      </c>
      <c r="CD194" s="5">
        <f>P_A_R[[#This Row],[34+]]-P_A_R[[#This Row],[35+]]</f>
        <v>3.4429999999999988E-2</v>
      </c>
      <c r="CE194" s="5">
        <f>P_A_R[[#This Row],[35+]]-P_A_R[[#This Row],[36+]]</f>
        <v>2.8159999999999991E-2</v>
      </c>
      <c r="CF194" s="5">
        <f>P_A_R[[#This Row],[36+]]-P_A_R[[#This Row],[37+]]</f>
        <v>2.6630000000000015E-2</v>
      </c>
      <c r="CG194" s="5">
        <f>P_A_R[[#This Row],[37+]]-P_A_R[[#This Row],[38+]]</f>
        <v>2.110999999999999E-2</v>
      </c>
      <c r="CH194" s="5">
        <f>P_A_R[[#This Row],[38+]]-P_A_R[[#This Row],[39+]]</f>
        <v>1.797E-2</v>
      </c>
      <c r="CI194" s="5">
        <f>P_A_R[[#This Row],[39+]]-P_A_R[[#This Row],[40+]]</f>
        <v>1.6230000000000008E-2</v>
      </c>
      <c r="CJ194" s="5">
        <f>P_A_R[[#This Row],[40+]]-P_A_R[[#This Row],[41+]]</f>
        <v>1.2289999999999995E-2</v>
      </c>
      <c r="CK194" s="5">
        <f>P_A_R[[#This Row],[41+]]-P_A_R[[#This Row],[42+]]</f>
        <v>1.0750000000000003E-2</v>
      </c>
      <c r="CL194" s="5">
        <f>P_A_R[[#This Row],[42+]]-P_A_R[[#This Row],[43+]]</f>
        <v>7.8799999999999981E-3</v>
      </c>
      <c r="CM194" s="5">
        <f>P_A_R[[#This Row],[43+]]-P_A_R[[#This Row],[44+]]</f>
        <v>6.2400000000000025E-3</v>
      </c>
      <c r="CN194" s="5">
        <f>P_A_R[[#This Row],[44+]]-P_A_R[[#This Row],[45+]]</f>
        <v>5.2099999999999994E-3</v>
      </c>
      <c r="CO194" s="5">
        <f>P_A_R[[#This Row],[45+]]-P_A_R[[#This Row],[46+]]</f>
        <v>3.6499999999999987E-3</v>
      </c>
      <c r="CP194" s="5">
        <f>P_A_R[[#This Row],[46+]]-P_A_R[[#This Row],[47+]]</f>
        <v>2.9500000000000012E-3</v>
      </c>
      <c r="CQ194" s="5">
        <f>P_A_R[[#This Row],[47+]]-P_A_R[[#This Row],[48+]]</f>
        <v>2.0099999999999996E-3</v>
      </c>
      <c r="CR194" s="5">
        <f>P_A_R[[#This Row],[48+]]-P_A_R[[#This Row],[49+]]</f>
        <v>1.47E-3</v>
      </c>
      <c r="CS194" s="5">
        <f>P_A_R[[#This Row],[49+]]-P_A_R[[#This Row],[50+]]</f>
        <v>1.14E-3</v>
      </c>
      <c r="CT194" s="5">
        <f>P_A_R[[#This Row],[50+]]-P_A_R[[#This Row],[51+]]</f>
        <v>7.3999999999999999E-4</v>
      </c>
      <c r="CU194" s="5">
        <f>P_A_R[[#This Row],[51+]]-P_A_R[[#This Row],[52+]]</f>
        <v>5.5000000000000014E-4</v>
      </c>
      <c r="CV194" s="5">
        <f>P_A_R[[#This Row],[52+]]-P_A_R[[#This Row],[53+]]</f>
        <v>3.4999999999999994E-4</v>
      </c>
      <c r="CW194" s="5">
        <f>P_A_R[[#This Row],[53+]]-P_A_R[[#This Row],[54+]]</f>
        <v>2.5999999999999998E-4</v>
      </c>
      <c r="CX194" s="5">
        <f>P_A_R[[#This Row],[54+]]-P_A_R[[#This Row],[55+]]</f>
        <v>1.5000000000000001E-4</v>
      </c>
      <c r="CY194" s="5">
        <f>P_A_R[[#This Row],[55+]]-P_A_R[[#This Row],[56+]]</f>
        <v>9.9999999999999964E-5</v>
      </c>
      <c r="CZ194" s="5">
        <f>P_A_R[[#This Row],[56+]]-P_A_R[[#This Row],[57+]]</f>
        <v>7.0000000000000007E-5</v>
      </c>
      <c r="DA194" s="5">
        <f>P_A_R[[#This Row],[57+]]-P_A_R[[#This Row],[58+]]</f>
        <v>4.000000000000001E-5</v>
      </c>
      <c r="DB194" s="5">
        <f>P_A_R[[#This Row],[58+]]-P_A_R[[#This Row],[59+]]</f>
        <v>2.9999999999999991E-5</v>
      </c>
    </row>
    <row r="195" spans="1:106" x14ac:dyDescent="0.25">
      <c r="A195" s="10">
        <v>22400726</v>
      </c>
      <c r="B195" s="13" t="s">
        <v>100</v>
      </c>
      <c r="C195" s="13" t="s">
        <v>101</v>
      </c>
      <c r="D195" s="11">
        <v>0.875</v>
      </c>
      <c r="E195" s="9" t="str">
        <f>HYPERLINK("https://www.nba.com/stats/player/201566/boxscores-traditional", "Russell Westbrook")</f>
        <v>Russell Westbrook</v>
      </c>
      <c r="F195">
        <v>23.6</v>
      </c>
      <c r="G195" s="4">
        <v>7.06</v>
      </c>
      <c r="H195" s="3">
        <v>0.97319999999999995</v>
      </c>
      <c r="I195" s="3">
        <v>0.96245999999999998</v>
      </c>
      <c r="J195" s="3">
        <v>0.94950000000000001</v>
      </c>
      <c r="K195" s="3">
        <v>0.93318999999999996</v>
      </c>
      <c r="L195" s="3">
        <v>0.91308999999999996</v>
      </c>
      <c r="M195" s="3">
        <v>0.88876999999999995</v>
      </c>
      <c r="N195" s="3">
        <v>0.85992999999999997</v>
      </c>
      <c r="O195" s="3">
        <v>0.82381000000000004</v>
      </c>
      <c r="P195" s="3">
        <v>0.78524000000000005</v>
      </c>
      <c r="Q195" s="3">
        <v>0.74214999999999998</v>
      </c>
      <c r="R195" s="3">
        <v>0.69496999999999998</v>
      </c>
      <c r="S195" s="3">
        <v>0.64431000000000005</v>
      </c>
      <c r="T195" s="3">
        <v>0.59094999999999998</v>
      </c>
      <c r="U195" s="3">
        <v>0.53188000000000002</v>
      </c>
      <c r="V195" s="3">
        <v>0.47608</v>
      </c>
      <c r="W195" s="3">
        <v>0.42074</v>
      </c>
      <c r="X195" s="3">
        <v>0.36692999999999998</v>
      </c>
      <c r="Y195" s="3">
        <v>0.31561</v>
      </c>
      <c r="Z195" s="3">
        <v>0.26762999999999998</v>
      </c>
      <c r="AA195" s="3">
        <v>0.22363</v>
      </c>
      <c r="AB195" s="3">
        <v>0.18140999999999999</v>
      </c>
      <c r="AC195" s="3">
        <v>0.14685999999999999</v>
      </c>
      <c r="AD195" s="3">
        <v>0.11702</v>
      </c>
      <c r="AE195" s="3">
        <v>9.1759999999999994E-2</v>
      </c>
      <c r="AF195" s="3">
        <v>7.0779999999999996E-2</v>
      </c>
      <c r="AG195" s="3">
        <v>5.3699999999999998E-2</v>
      </c>
      <c r="AH195" s="3">
        <v>3.9199999999999999E-2</v>
      </c>
      <c r="AI195" s="3">
        <v>2.8719999999999999E-2</v>
      </c>
      <c r="AJ195" s="3">
        <v>2.068E-2</v>
      </c>
      <c r="AK195" s="3">
        <v>1.4630000000000001E-2</v>
      </c>
      <c r="AL195" s="3">
        <v>1.017E-2</v>
      </c>
      <c r="AM195" s="3">
        <v>6.9499999999999996E-3</v>
      </c>
      <c r="AN195" s="3">
        <v>4.5300000000000002E-3</v>
      </c>
      <c r="AO195" s="3">
        <v>2.98E-3</v>
      </c>
      <c r="AP195" s="3">
        <v>1.9300000000000001E-3</v>
      </c>
      <c r="AQ195" s="3">
        <v>1.2199999999999999E-3</v>
      </c>
      <c r="AR195" s="3">
        <v>7.6000000000000004E-4</v>
      </c>
      <c r="AS195" s="3">
        <v>4.6999999999999999E-4</v>
      </c>
      <c r="AT195" s="3">
        <v>2.7E-4</v>
      </c>
      <c r="AU195" s="3">
        <v>1.6000000000000001E-4</v>
      </c>
      <c r="AV195" s="3">
        <v>9.0000000000000006E-5</v>
      </c>
      <c r="AW195" s="3">
        <v>5.0000000000000002E-5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5">
        <f>P_A_R[[#This Row],[10+]]-P_A_R[[#This Row],[11+]]</f>
        <v>1.0739999999999972E-2</v>
      </c>
      <c r="BG195" s="5">
        <f>P_A_R[[#This Row],[11+]]-P_A_R[[#This Row],[12+]]</f>
        <v>1.2959999999999972E-2</v>
      </c>
      <c r="BH195" s="5">
        <f>P_A_R[[#This Row],[12+]]-P_A_R[[#This Row],[13+]]</f>
        <v>1.6310000000000047E-2</v>
      </c>
      <c r="BI195" s="5">
        <f>P_A_R[[#This Row],[13+]]-P_A_R[[#This Row],[14+]]</f>
        <v>2.0100000000000007E-2</v>
      </c>
      <c r="BJ195" s="5">
        <f>P_A_R[[#This Row],[14+]]-P_A_R[[#This Row],[15+]]</f>
        <v>2.4320000000000008E-2</v>
      </c>
      <c r="BK195" s="5">
        <f>P_A_R[[#This Row],[15+]]-P_A_R[[#This Row],[16+]]</f>
        <v>2.8839999999999977E-2</v>
      </c>
      <c r="BL195" s="5">
        <f>P_A_R[[#This Row],[16+]]-P_A_R[[#This Row],[17+]]</f>
        <v>3.611999999999993E-2</v>
      </c>
      <c r="BM195" s="5">
        <f>P_A_R[[#This Row],[17+]]-P_A_R[[#This Row],[18+]]</f>
        <v>3.8569999999999993E-2</v>
      </c>
      <c r="BN195" s="5">
        <f>P_A_R[[#This Row],[18+]]-P_A_R[[#This Row],[19+]]</f>
        <v>4.3090000000000073E-2</v>
      </c>
      <c r="BO195" s="5">
        <f>P_A_R[[#This Row],[19+]]-P_A_R[[#This Row],[20+]]</f>
        <v>4.718E-2</v>
      </c>
      <c r="BP195" s="5">
        <f>P_A_R[[#This Row],[20+]]-P_A_R[[#This Row],[21+]]</f>
        <v>5.0659999999999927E-2</v>
      </c>
      <c r="BQ195" s="5">
        <f>P_A_R[[#This Row],[21+]]-P_A_R[[#This Row],[22+]]</f>
        <v>5.3360000000000074E-2</v>
      </c>
      <c r="BR195" s="5">
        <f>P_A_R[[#This Row],[22+]]-P_A_R[[#This Row],[23+]]</f>
        <v>5.9069999999999956E-2</v>
      </c>
      <c r="BS195" s="5">
        <f>P_A_R[[#This Row],[23+]]-P_A_R[[#This Row],[24+]]</f>
        <v>5.5800000000000016E-2</v>
      </c>
      <c r="BT195" s="5">
        <f>P_A_R[[#This Row],[24+]]-P_A_R[[#This Row],[25+]]</f>
        <v>5.534E-2</v>
      </c>
      <c r="BU195" s="5">
        <f>P_A_R[[#This Row],[25+]]-P_A_R[[#This Row],[26+]]</f>
        <v>5.3810000000000024E-2</v>
      </c>
      <c r="BV195" s="5">
        <f>P_A_R[[#This Row],[26+]]-P_A_R[[#This Row],[27+]]</f>
        <v>5.1319999999999977E-2</v>
      </c>
      <c r="BW195" s="5">
        <f>P_A_R[[#This Row],[27+]]-P_A_R[[#This Row],[28+]]</f>
        <v>4.7980000000000023E-2</v>
      </c>
      <c r="BX195" s="5">
        <f>P_A_R[[#This Row],[28+]]-P_A_R[[#This Row],[29+]]</f>
        <v>4.3999999999999984E-2</v>
      </c>
      <c r="BY195" s="5">
        <f>P_A_R[[#This Row],[29+]]-P_A_R[[#This Row],[30+]]</f>
        <v>4.2220000000000008E-2</v>
      </c>
      <c r="BZ195" s="5">
        <f>P_A_R[[#This Row],[30+]]-P_A_R[[#This Row],[31+]]</f>
        <v>3.4549999999999997E-2</v>
      </c>
      <c r="CA195" s="5">
        <f>P_A_R[[#This Row],[31+]]-P_A_R[[#This Row],[32+]]</f>
        <v>2.9839999999999992E-2</v>
      </c>
      <c r="CB195" s="5">
        <f>P_A_R[[#This Row],[32+]]-P_A_R[[#This Row],[33+]]</f>
        <v>2.5260000000000005E-2</v>
      </c>
      <c r="CC195" s="5">
        <f>P_A_R[[#This Row],[33+]]-P_A_R[[#This Row],[34+]]</f>
        <v>2.0979999999999999E-2</v>
      </c>
      <c r="CD195" s="5">
        <f>P_A_R[[#This Row],[34+]]-P_A_R[[#This Row],[35+]]</f>
        <v>1.7079999999999998E-2</v>
      </c>
      <c r="CE195" s="5">
        <f>P_A_R[[#This Row],[35+]]-P_A_R[[#This Row],[36+]]</f>
        <v>1.4499999999999999E-2</v>
      </c>
      <c r="CF195" s="5">
        <f>P_A_R[[#This Row],[36+]]-P_A_R[[#This Row],[37+]]</f>
        <v>1.048E-2</v>
      </c>
      <c r="CG195" s="5">
        <f>P_A_R[[#This Row],[37+]]-P_A_R[[#This Row],[38+]]</f>
        <v>8.0399999999999985E-3</v>
      </c>
      <c r="CH195" s="5">
        <f>P_A_R[[#This Row],[38+]]-P_A_R[[#This Row],[39+]]</f>
        <v>6.0499999999999998E-3</v>
      </c>
      <c r="CI195" s="5">
        <f>P_A_R[[#This Row],[39+]]-P_A_R[[#This Row],[40+]]</f>
        <v>4.4600000000000004E-3</v>
      </c>
      <c r="CJ195" s="5">
        <f>P_A_R[[#This Row],[40+]]-P_A_R[[#This Row],[41+]]</f>
        <v>3.2200000000000006E-3</v>
      </c>
      <c r="CK195" s="5">
        <f>P_A_R[[#This Row],[41+]]-P_A_R[[#This Row],[42+]]</f>
        <v>2.4199999999999994E-3</v>
      </c>
      <c r="CL195" s="5">
        <f>P_A_R[[#This Row],[42+]]-P_A_R[[#This Row],[43+]]</f>
        <v>1.5500000000000002E-3</v>
      </c>
      <c r="CM195" s="5">
        <f>P_A_R[[#This Row],[43+]]-P_A_R[[#This Row],[44+]]</f>
        <v>1.0499999999999999E-3</v>
      </c>
      <c r="CN195" s="5">
        <f>P_A_R[[#This Row],[44+]]-P_A_R[[#This Row],[45+]]</f>
        <v>7.1000000000000013E-4</v>
      </c>
      <c r="CO195" s="5">
        <f>P_A_R[[#This Row],[45+]]-P_A_R[[#This Row],[46+]]</f>
        <v>4.5999999999999991E-4</v>
      </c>
      <c r="CP195" s="5">
        <f>P_A_R[[#This Row],[46+]]-P_A_R[[#This Row],[47+]]</f>
        <v>2.9000000000000006E-4</v>
      </c>
      <c r="CQ195" s="5">
        <f>P_A_R[[#This Row],[47+]]-P_A_R[[#This Row],[48+]]</f>
        <v>1.9999999999999998E-4</v>
      </c>
      <c r="CR195" s="5">
        <f>P_A_R[[#This Row],[48+]]-P_A_R[[#This Row],[49+]]</f>
        <v>1.0999999999999999E-4</v>
      </c>
      <c r="CS195" s="5">
        <f>P_A_R[[#This Row],[49+]]-P_A_R[[#This Row],[50+]]</f>
        <v>7.0000000000000007E-5</v>
      </c>
      <c r="CT195" s="5">
        <f>P_A_R[[#This Row],[50+]]-P_A_R[[#This Row],[51+]]</f>
        <v>4.0000000000000003E-5</v>
      </c>
      <c r="CU195" s="5">
        <f>P_A_R[[#This Row],[51+]]-P_A_R[[#This Row],[52+]]</f>
        <v>5.0000000000000002E-5</v>
      </c>
      <c r="CV195" s="5">
        <f>P_A_R[[#This Row],[52+]]-P_A_R[[#This Row],[53+]]</f>
        <v>0</v>
      </c>
      <c r="CW195" s="5">
        <f>P_A_R[[#This Row],[53+]]-P_A_R[[#This Row],[54+]]</f>
        <v>0</v>
      </c>
      <c r="CX195" s="5">
        <f>P_A_R[[#This Row],[54+]]-P_A_R[[#This Row],[55+]]</f>
        <v>0</v>
      </c>
      <c r="CY195" s="5">
        <f>P_A_R[[#This Row],[55+]]-P_A_R[[#This Row],[56+]]</f>
        <v>0</v>
      </c>
      <c r="CZ195" s="5">
        <f>P_A_R[[#This Row],[56+]]-P_A_R[[#This Row],[57+]]</f>
        <v>0</v>
      </c>
      <c r="DA195" s="5">
        <f>P_A_R[[#This Row],[57+]]-P_A_R[[#This Row],[58+]]</f>
        <v>0</v>
      </c>
      <c r="DB195" s="5">
        <f>P_A_R[[#This Row],[58+]]-P_A_R[[#This Row],[59+]]</f>
        <v>0</v>
      </c>
    </row>
    <row r="196" spans="1:106" x14ac:dyDescent="0.25">
      <c r="A196" s="10">
        <v>22400726</v>
      </c>
      <c r="B196" s="13" t="s">
        <v>100</v>
      </c>
      <c r="C196" s="13" t="s">
        <v>101</v>
      </c>
      <c r="D196" s="11">
        <v>0.875</v>
      </c>
      <c r="E196" s="9" t="str">
        <f>HYPERLINK("https://www.nba.com/stats/player/1629008/boxscores-traditional", "Michael Porter Jr.")</f>
        <v>Michael Porter Jr.</v>
      </c>
      <c r="F196">
        <v>28.2</v>
      </c>
      <c r="G196" s="4">
        <v>9.9879999999999995</v>
      </c>
      <c r="H196" s="3">
        <v>0.96562000000000003</v>
      </c>
      <c r="I196" s="3">
        <v>0.95728000000000002</v>
      </c>
      <c r="J196" s="3">
        <v>0.94738</v>
      </c>
      <c r="K196" s="3">
        <v>0.93574000000000002</v>
      </c>
      <c r="L196" s="3">
        <v>0.92220000000000002</v>
      </c>
      <c r="M196" s="3">
        <v>0.90658000000000005</v>
      </c>
      <c r="N196" s="3">
        <v>0.88876999999999995</v>
      </c>
      <c r="O196" s="3">
        <v>0.86863999999999997</v>
      </c>
      <c r="P196" s="3">
        <v>0.84614</v>
      </c>
      <c r="Q196" s="3">
        <v>0.82121</v>
      </c>
      <c r="R196" s="3">
        <v>0.79388999999999998</v>
      </c>
      <c r="S196" s="3">
        <v>0.76424000000000003</v>
      </c>
      <c r="T196" s="3">
        <v>0.73236999999999997</v>
      </c>
      <c r="U196" s="3">
        <v>0.69847000000000004</v>
      </c>
      <c r="V196" s="3">
        <v>0.66276000000000002</v>
      </c>
      <c r="W196" s="3">
        <v>0.62551999999999996</v>
      </c>
      <c r="X196" s="3">
        <v>0.58706000000000003</v>
      </c>
      <c r="Y196" s="3">
        <v>0.54776000000000002</v>
      </c>
      <c r="Z196" s="3">
        <v>0.50797999999999999</v>
      </c>
      <c r="AA196" s="3">
        <v>0.46811999999999998</v>
      </c>
      <c r="AB196" s="3">
        <v>0.42858000000000002</v>
      </c>
      <c r="AC196" s="3">
        <v>0.38973999999999998</v>
      </c>
      <c r="AD196" s="3">
        <v>0.35197000000000001</v>
      </c>
      <c r="AE196" s="3">
        <v>0.31561</v>
      </c>
      <c r="AF196" s="3">
        <v>0.28095999999999999</v>
      </c>
      <c r="AG196" s="3">
        <v>0.24825</v>
      </c>
      <c r="AH196" s="3">
        <v>0.2177</v>
      </c>
      <c r="AI196" s="3">
        <v>0.18942999999999999</v>
      </c>
      <c r="AJ196" s="3">
        <v>0.16353999999999999</v>
      </c>
      <c r="AK196" s="3">
        <v>0.14007</v>
      </c>
      <c r="AL196" s="3">
        <v>0.11899999999999999</v>
      </c>
      <c r="AM196" s="3">
        <v>0.10027</v>
      </c>
      <c r="AN196" s="3">
        <v>8.3790000000000003E-2</v>
      </c>
      <c r="AO196" s="3">
        <v>6.9440000000000002E-2</v>
      </c>
      <c r="AP196" s="3">
        <v>5.7049999999999997E-2</v>
      </c>
      <c r="AQ196" s="3">
        <v>4.648E-2</v>
      </c>
      <c r="AR196" s="3">
        <v>3.7539999999999997E-2</v>
      </c>
      <c r="AS196" s="3">
        <v>3.005E-2</v>
      </c>
      <c r="AT196" s="3">
        <v>2.385E-2</v>
      </c>
      <c r="AU196" s="3">
        <v>1.8759999999999999E-2</v>
      </c>
      <c r="AV196" s="3">
        <v>1.4630000000000001E-2</v>
      </c>
      <c r="AW196" s="3">
        <v>1.1299999999999999E-2</v>
      </c>
      <c r="AX196" s="3">
        <v>8.6599999999999993E-3</v>
      </c>
      <c r="AY196" s="3">
        <v>6.5700000000000003E-3</v>
      </c>
      <c r="AZ196" s="3">
        <v>4.9399999999999999E-3</v>
      </c>
      <c r="BA196" s="3">
        <v>3.6800000000000001E-3</v>
      </c>
      <c r="BB196" s="3">
        <v>2.7200000000000002E-3</v>
      </c>
      <c r="BC196" s="3">
        <v>1.99E-3</v>
      </c>
      <c r="BD196" s="3">
        <v>1.4400000000000001E-3</v>
      </c>
      <c r="BE196" s="3">
        <v>1.0399999999999999E-3</v>
      </c>
      <c r="BF196" s="5">
        <f>P_A_R[[#This Row],[10+]]-P_A_R[[#This Row],[11+]]</f>
        <v>8.3400000000000141E-3</v>
      </c>
      <c r="BG196" s="5">
        <f>P_A_R[[#This Row],[11+]]-P_A_R[[#This Row],[12+]]</f>
        <v>9.9000000000000199E-3</v>
      </c>
      <c r="BH196" s="5">
        <f>P_A_R[[#This Row],[12+]]-P_A_R[[#This Row],[13+]]</f>
        <v>1.1639999999999984E-2</v>
      </c>
      <c r="BI196" s="5">
        <f>P_A_R[[#This Row],[13+]]-P_A_R[[#This Row],[14+]]</f>
        <v>1.3539999999999996E-2</v>
      </c>
      <c r="BJ196" s="5">
        <f>P_A_R[[#This Row],[14+]]-P_A_R[[#This Row],[15+]]</f>
        <v>1.5619999999999967E-2</v>
      </c>
      <c r="BK196" s="5">
        <f>P_A_R[[#This Row],[15+]]-P_A_R[[#This Row],[16+]]</f>
        <v>1.7810000000000104E-2</v>
      </c>
      <c r="BL196" s="5">
        <f>P_A_R[[#This Row],[16+]]-P_A_R[[#This Row],[17+]]</f>
        <v>2.0129999999999981E-2</v>
      </c>
      <c r="BM196" s="5">
        <f>P_A_R[[#This Row],[17+]]-P_A_R[[#This Row],[18+]]</f>
        <v>2.2499999999999964E-2</v>
      </c>
      <c r="BN196" s="5">
        <f>P_A_R[[#This Row],[18+]]-P_A_R[[#This Row],[19+]]</f>
        <v>2.4930000000000008E-2</v>
      </c>
      <c r="BO196" s="5">
        <f>P_A_R[[#This Row],[19+]]-P_A_R[[#This Row],[20+]]</f>
        <v>2.7320000000000011E-2</v>
      </c>
      <c r="BP196" s="5">
        <f>P_A_R[[#This Row],[20+]]-P_A_R[[#This Row],[21+]]</f>
        <v>2.9649999999999954E-2</v>
      </c>
      <c r="BQ196" s="5">
        <f>P_A_R[[#This Row],[21+]]-P_A_R[[#This Row],[22+]]</f>
        <v>3.1870000000000065E-2</v>
      </c>
      <c r="BR196" s="5">
        <f>P_A_R[[#This Row],[22+]]-P_A_R[[#This Row],[23+]]</f>
        <v>3.389999999999993E-2</v>
      </c>
      <c r="BS196" s="5">
        <f>P_A_R[[#This Row],[23+]]-P_A_R[[#This Row],[24+]]</f>
        <v>3.571000000000002E-2</v>
      </c>
      <c r="BT196" s="5">
        <f>P_A_R[[#This Row],[24+]]-P_A_R[[#This Row],[25+]]</f>
        <v>3.7240000000000051E-2</v>
      </c>
      <c r="BU196" s="5">
        <f>P_A_R[[#This Row],[25+]]-P_A_R[[#This Row],[26+]]</f>
        <v>3.8459999999999939E-2</v>
      </c>
      <c r="BV196" s="5">
        <f>P_A_R[[#This Row],[26+]]-P_A_R[[#This Row],[27+]]</f>
        <v>3.9300000000000002E-2</v>
      </c>
      <c r="BW196" s="5">
        <f>P_A_R[[#This Row],[27+]]-P_A_R[[#This Row],[28+]]</f>
        <v>3.9780000000000038E-2</v>
      </c>
      <c r="BX196" s="5">
        <f>P_A_R[[#This Row],[28+]]-P_A_R[[#This Row],[29+]]</f>
        <v>3.9860000000000007E-2</v>
      </c>
      <c r="BY196" s="5">
        <f>P_A_R[[#This Row],[29+]]-P_A_R[[#This Row],[30+]]</f>
        <v>3.9539999999999964E-2</v>
      </c>
      <c r="BZ196" s="5">
        <f>P_A_R[[#This Row],[30+]]-P_A_R[[#This Row],[31+]]</f>
        <v>3.8840000000000041E-2</v>
      </c>
      <c r="CA196" s="5">
        <f>P_A_R[[#This Row],[31+]]-P_A_R[[#This Row],[32+]]</f>
        <v>3.776999999999997E-2</v>
      </c>
      <c r="CB196" s="5">
        <f>P_A_R[[#This Row],[32+]]-P_A_R[[#This Row],[33+]]</f>
        <v>3.6360000000000003E-2</v>
      </c>
      <c r="CC196" s="5">
        <f>P_A_R[[#This Row],[33+]]-P_A_R[[#This Row],[34+]]</f>
        <v>3.4650000000000014E-2</v>
      </c>
      <c r="CD196" s="5">
        <f>P_A_R[[#This Row],[34+]]-P_A_R[[#This Row],[35+]]</f>
        <v>3.2709999999999989E-2</v>
      </c>
      <c r="CE196" s="5">
        <f>P_A_R[[#This Row],[35+]]-P_A_R[[#This Row],[36+]]</f>
        <v>3.0549999999999994E-2</v>
      </c>
      <c r="CF196" s="5">
        <f>P_A_R[[#This Row],[36+]]-P_A_R[[#This Row],[37+]]</f>
        <v>2.8270000000000017E-2</v>
      </c>
      <c r="CG196" s="5">
        <f>P_A_R[[#This Row],[37+]]-P_A_R[[#This Row],[38+]]</f>
        <v>2.5889999999999996E-2</v>
      </c>
      <c r="CH196" s="5">
        <f>P_A_R[[#This Row],[38+]]-P_A_R[[#This Row],[39+]]</f>
        <v>2.3469999999999991E-2</v>
      </c>
      <c r="CI196" s="5">
        <f>P_A_R[[#This Row],[39+]]-P_A_R[[#This Row],[40+]]</f>
        <v>2.1070000000000005E-2</v>
      </c>
      <c r="CJ196" s="5">
        <f>P_A_R[[#This Row],[40+]]-P_A_R[[#This Row],[41+]]</f>
        <v>1.8729999999999997E-2</v>
      </c>
      <c r="CK196" s="5">
        <f>P_A_R[[#This Row],[41+]]-P_A_R[[#This Row],[42+]]</f>
        <v>1.6479999999999995E-2</v>
      </c>
      <c r="CL196" s="5">
        <f>P_A_R[[#This Row],[42+]]-P_A_R[[#This Row],[43+]]</f>
        <v>1.4350000000000002E-2</v>
      </c>
      <c r="CM196" s="5">
        <f>P_A_R[[#This Row],[43+]]-P_A_R[[#This Row],[44+]]</f>
        <v>1.2390000000000005E-2</v>
      </c>
      <c r="CN196" s="5">
        <f>P_A_R[[#This Row],[44+]]-P_A_R[[#This Row],[45+]]</f>
        <v>1.0569999999999996E-2</v>
      </c>
      <c r="CO196" s="5">
        <f>P_A_R[[#This Row],[45+]]-P_A_R[[#This Row],[46+]]</f>
        <v>8.9400000000000035E-3</v>
      </c>
      <c r="CP196" s="5">
        <f>P_A_R[[#This Row],[46+]]-P_A_R[[#This Row],[47+]]</f>
        <v>7.4899999999999967E-3</v>
      </c>
      <c r="CQ196" s="5">
        <f>P_A_R[[#This Row],[47+]]-P_A_R[[#This Row],[48+]]</f>
        <v>6.2000000000000006E-3</v>
      </c>
      <c r="CR196" s="5">
        <f>P_A_R[[#This Row],[48+]]-P_A_R[[#This Row],[49+]]</f>
        <v>5.0900000000000008E-3</v>
      </c>
      <c r="CS196" s="5">
        <f>P_A_R[[#This Row],[49+]]-P_A_R[[#This Row],[50+]]</f>
        <v>4.1299999999999983E-3</v>
      </c>
      <c r="CT196" s="5">
        <f>P_A_R[[#This Row],[50+]]-P_A_R[[#This Row],[51+]]</f>
        <v>3.3300000000000014E-3</v>
      </c>
      <c r="CU196" s="5">
        <f>P_A_R[[#This Row],[51+]]-P_A_R[[#This Row],[52+]]</f>
        <v>2.64E-3</v>
      </c>
      <c r="CV196" s="5">
        <f>P_A_R[[#This Row],[52+]]-P_A_R[[#This Row],[53+]]</f>
        <v>2.089999999999999E-3</v>
      </c>
      <c r="CW196" s="5">
        <f>P_A_R[[#This Row],[53+]]-P_A_R[[#This Row],[54+]]</f>
        <v>1.6300000000000004E-3</v>
      </c>
      <c r="CX196" s="5">
        <f>P_A_R[[#This Row],[54+]]-P_A_R[[#This Row],[55+]]</f>
        <v>1.2599999999999998E-3</v>
      </c>
      <c r="CY196" s="5">
        <f>P_A_R[[#This Row],[55+]]-P_A_R[[#This Row],[56+]]</f>
        <v>9.5999999999999992E-4</v>
      </c>
      <c r="CZ196" s="5">
        <f>P_A_R[[#This Row],[56+]]-P_A_R[[#This Row],[57+]]</f>
        <v>7.3000000000000018E-4</v>
      </c>
      <c r="DA196" s="5">
        <f>P_A_R[[#This Row],[57+]]-P_A_R[[#This Row],[58+]]</f>
        <v>5.4999999999999992E-4</v>
      </c>
      <c r="DB196" s="5">
        <f>P_A_R[[#This Row],[58+]]-P_A_R[[#This Row],[59+]]</f>
        <v>4.0000000000000018E-4</v>
      </c>
    </row>
    <row r="197" spans="1:106" x14ac:dyDescent="0.25">
      <c r="A197" s="10">
        <v>22400726</v>
      </c>
      <c r="B197" s="13" t="s">
        <v>100</v>
      </c>
      <c r="C197" s="13" t="s">
        <v>101</v>
      </c>
      <c r="D197" s="11">
        <v>0.875</v>
      </c>
      <c r="E197" s="9" t="str">
        <f>HYPERLINK("https://www.nba.com/stats/player/203967/boxscores-traditional", "Dario Šaric")</f>
        <v>Dario Šaric</v>
      </c>
      <c r="F197">
        <v>15</v>
      </c>
      <c r="G197" s="4">
        <v>5.8309999999999995</v>
      </c>
      <c r="H197" s="3">
        <v>0.80510999999999999</v>
      </c>
      <c r="I197" s="3">
        <v>0.75490000000000002</v>
      </c>
      <c r="J197" s="3">
        <v>0.69496999999999998</v>
      </c>
      <c r="K197" s="3">
        <v>0.63307000000000002</v>
      </c>
      <c r="L197" s="3">
        <v>0.56749000000000005</v>
      </c>
      <c r="M197" s="3">
        <v>0.5</v>
      </c>
      <c r="N197" s="3">
        <v>0.43251000000000001</v>
      </c>
      <c r="O197" s="3">
        <v>0.36692999999999998</v>
      </c>
      <c r="P197" s="3">
        <v>0.30503000000000002</v>
      </c>
      <c r="Q197" s="3">
        <v>0.24510000000000001</v>
      </c>
      <c r="R197" s="3">
        <v>0.19489000000000001</v>
      </c>
      <c r="S197" s="3">
        <v>0.15151000000000001</v>
      </c>
      <c r="T197" s="3">
        <v>0.11507000000000001</v>
      </c>
      <c r="U197" s="3">
        <v>8.5339999999999999E-2</v>
      </c>
      <c r="V197" s="3">
        <v>6.1780000000000002E-2</v>
      </c>
      <c r="W197" s="3">
        <v>4.3630000000000002E-2</v>
      </c>
      <c r="X197" s="3">
        <v>2.938E-2</v>
      </c>
      <c r="Y197" s="3">
        <v>1.9699999999999999E-2</v>
      </c>
      <c r="Z197" s="3">
        <v>1.2869999999999999E-2</v>
      </c>
      <c r="AA197" s="3">
        <v>8.2000000000000007E-3</v>
      </c>
      <c r="AB197" s="3">
        <v>5.0800000000000003E-3</v>
      </c>
      <c r="AC197" s="3">
        <v>3.0699999999999998E-3</v>
      </c>
      <c r="AD197" s="3">
        <v>1.75E-3</v>
      </c>
      <c r="AE197" s="3">
        <v>1E-3</v>
      </c>
      <c r="AF197" s="3">
        <v>5.5999999999999995E-4</v>
      </c>
      <c r="AG197" s="3">
        <v>2.9999999999999997E-4</v>
      </c>
      <c r="AH197" s="3">
        <v>1.6000000000000001E-4</v>
      </c>
      <c r="AI197" s="3">
        <v>8.0000000000000007E-5</v>
      </c>
      <c r="AJ197" s="3">
        <v>4.0000000000000003E-5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5">
        <f>P_A_R[[#This Row],[10+]]-P_A_R[[#This Row],[11+]]</f>
        <v>5.0209999999999977E-2</v>
      </c>
      <c r="BG197" s="5">
        <f>P_A_R[[#This Row],[11+]]-P_A_R[[#This Row],[12+]]</f>
        <v>5.9930000000000039E-2</v>
      </c>
      <c r="BH197" s="5">
        <f>P_A_R[[#This Row],[12+]]-P_A_R[[#This Row],[13+]]</f>
        <v>6.1899999999999955E-2</v>
      </c>
      <c r="BI197" s="5">
        <f>P_A_R[[#This Row],[13+]]-P_A_R[[#This Row],[14+]]</f>
        <v>6.5579999999999972E-2</v>
      </c>
      <c r="BJ197" s="5">
        <f>P_A_R[[#This Row],[14+]]-P_A_R[[#This Row],[15+]]</f>
        <v>6.749000000000005E-2</v>
      </c>
      <c r="BK197" s="5">
        <f>P_A_R[[#This Row],[15+]]-P_A_R[[#This Row],[16+]]</f>
        <v>6.7489999999999994E-2</v>
      </c>
      <c r="BL197" s="5">
        <f>P_A_R[[#This Row],[16+]]-P_A_R[[#This Row],[17+]]</f>
        <v>6.5580000000000027E-2</v>
      </c>
      <c r="BM197" s="5">
        <f>P_A_R[[#This Row],[17+]]-P_A_R[[#This Row],[18+]]</f>
        <v>6.1899999999999955E-2</v>
      </c>
      <c r="BN197" s="5">
        <f>P_A_R[[#This Row],[18+]]-P_A_R[[#This Row],[19+]]</f>
        <v>5.9930000000000011E-2</v>
      </c>
      <c r="BO197" s="5">
        <f>P_A_R[[#This Row],[19+]]-P_A_R[[#This Row],[20+]]</f>
        <v>5.0210000000000005E-2</v>
      </c>
      <c r="BP197" s="5">
        <f>P_A_R[[#This Row],[20+]]-P_A_R[[#This Row],[21+]]</f>
        <v>4.3380000000000002E-2</v>
      </c>
      <c r="BQ197" s="5">
        <f>P_A_R[[#This Row],[21+]]-P_A_R[[#This Row],[22+]]</f>
        <v>3.644E-2</v>
      </c>
      <c r="BR197" s="5">
        <f>P_A_R[[#This Row],[22+]]-P_A_R[[#This Row],[23+]]</f>
        <v>2.9730000000000006E-2</v>
      </c>
      <c r="BS197" s="5">
        <f>P_A_R[[#This Row],[23+]]-P_A_R[[#This Row],[24+]]</f>
        <v>2.3559999999999998E-2</v>
      </c>
      <c r="BT197" s="5">
        <f>P_A_R[[#This Row],[24+]]-P_A_R[[#This Row],[25+]]</f>
        <v>1.8149999999999999E-2</v>
      </c>
      <c r="BU197" s="5">
        <f>P_A_R[[#This Row],[25+]]-P_A_R[[#This Row],[26+]]</f>
        <v>1.4250000000000002E-2</v>
      </c>
      <c r="BV197" s="5">
        <f>P_A_R[[#This Row],[26+]]-P_A_R[[#This Row],[27+]]</f>
        <v>9.6800000000000011E-3</v>
      </c>
      <c r="BW197" s="5">
        <f>P_A_R[[#This Row],[27+]]-P_A_R[[#This Row],[28+]]</f>
        <v>6.8299999999999993E-3</v>
      </c>
      <c r="BX197" s="5">
        <f>P_A_R[[#This Row],[28+]]-P_A_R[[#This Row],[29+]]</f>
        <v>4.6699999999999988E-3</v>
      </c>
      <c r="BY197" s="5">
        <f>P_A_R[[#This Row],[29+]]-P_A_R[[#This Row],[30+]]</f>
        <v>3.1200000000000004E-3</v>
      </c>
      <c r="BZ197" s="5">
        <f>P_A_R[[#This Row],[30+]]-P_A_R[[#This Row],[31+]]</f>
        <v>2.0100000000000005E-3</v>
      </c>
      <c r="CA197" s="5">
        <f>P_A_R[[#This Row],[31+]]-P_A_R[[#This Row],[32+]]</f>
        <v>1.3199999999999998E-3</v>
      </c>
      <c r="CB197" s="5">
        <f>P_A_R[[#This Row],[32+]]-P_A_R[[#This Row],[33+]]</f>
        <v>7.5000000000000002E-4</v>
      </c>
      <c r="CC197" s="5">
        <f>P_A_R[[#This Row],[33+]]-P_A_R[[#This Row],[34+]]</f>
        <v>4.4000000000000007E-4</v>
      </c>
      <c r="CD197" s="5">
        <f>P_A_R[[#This Row],[34+]]-P_A_R[[#This Row],[35+]]</f>
        <v>2.5999999999999998E-4</v>
      </c>
      <c r="CE197" s="5">
        <f>P_A_R[[#This Row],[35+]]-P_A_R[[#This Row],[36+]]</f>
        <v>1.3999999999999996E-4</v>
      </c>
      <c r="CF197" s="5">
        <f>P_A_R[[#This Row],[36+]]-P_A_R[[#This Row],[37+]]</f>
        <v>8.0000000000000007E-5</v>
      </c>
      <c r="CG197" s="5">
        <f>P_A_R[[#This Row],[37+]]-P_A_R[[#This Row],[38+]]</f>
        <v>4.0000000000000003E-5</v>
      </c>
      <c r="CH197" s="5">
        <f>P_A_R[[#This Row],[38+]]-P_A_R[[#This Row],[39+]]</f>
        <v>4.0000000000000003E-5</v>
      </c>
      <c r="CI197" s="5">
        <f>P_A_R[[#This Row],[39+]]-P_A_R[[#This Row],[40+]]</f>
        <v>0</v>
      </c>
      <c r="CJ197" s="5">
        <f>P_A_R[[#This Row],[40+]]-P_A_R[[#This Row],[41+]]</f>
        <v>0</v>
      </c>
      <c r="CK197" s="5">
        <f>P_A_R[[#This Row],[41+]]-P_A_R[[#This Row],[42+]]</f>
        <v>0</v>
      </c>
      <c r="CL197" s="5">
        <f>P_A_R[[#This Row],[42+]]-P_A_R[[#This Row],[43+]]</f>
        <v>0</v>
      </c>
      <c r="CM197" s="5">
        <f>P_A_R[[#This Row],[43+]]-P_A_R[[#This Row],[44+]]</f>
        <v>0</v>
      </c>
      <c r="CN197" s="5">
        <f>P_A_R[[#This Row],[44+]]-P_A_R[[#This Row],[45+]]</f>
        <v>0</v>
      </c>
      <c r="CO197" s="5">
        <f>P_A_R[[#This Row],[45+]]-P_A_R[[#This Row],[46+]]</f>
        <v>0</v>
      </c>
      <c r="CP197" s="5">
        <f>P_A_R[[#This Row],[46+]]-P_A_R[[#This Row],[47+]]</f>
        <v>0</v>
      </c>
      <c r="CQ197" s="5">
        <f>P_A_R[[#This Row],[47+]]-P_A_R[[#This Row],[48+]]</f>
        <v>0</v>
      </c>
      <c r="CR197" s="5">
        <f>P_A_R[[#This Row],[48+]]-P_A_R[[#This Row],[49+]]</f>
        <v>0</v>
      </c>
      <c r="CS197" s="5">
        <f>P_A_R[[#This Row],[49+]]-P_A_R[[#This Row],[50+]]</f>
        <v>0</v>
      </c>
      <c r="CT197" s="5">
        <f>P_A_R[[#This Row],[50+]]-P_A_R[[#This Row],[51+]]</f>
        <v>0</v>
      </c>
      <c r="CU197" s="5">
        <f>P_A_R[[#This Row],[51+]]-P_A_R[[#This Row],[52+]]</f>
        <v>0</v>
      </c>
      <c r="CV197" s="5">
        <f>P_A_R[[#This Row],[52+]]-P_A_R[[#This Row],[53+]]</f>
        <v>0</v>
      </c>
      <c r="CW197" s="5">
        <f>P_A_R[[#This Row],[53+]]-P_A_R[[#This Row],[54+]]</f>
        <v>0</v>
      </c>
      <c r="CX197" s="5">
        <f>P_A_R[[#This Row],[54+]]-P_A_R[[#This Row],[55+]]</f>
        <v>0</v>
      </c>
      <c r="CY197" s="5">
        <f>P_A_R[[#This Row],[55+]]-P_A_R[[#This Row],[56+]]</f>
        <v>0</v>
      </c>
      <c r="CZ197" s="5">
        <f>P_A_R[[#This Row],[56+]]-P_A_R[[#This Row],[57+]]</f>
        <v>0</v>
      </c>
      <c r="DA197" s="5">
        <f>P_A_R[[#This Row],[57+]]-P_A_R[[#This Row],[58+]]</f>
        <v>0</v>
      </c>
      <c r="DB197" s="5">
        <f>P_A_R[[#This Row],[58+]]-P_A_R[[#This Row],[59+]]</f>
        <v>0</v>
      </c>
    </row>
    <row r="198" spans="1:106" x14ac:dyDescent="0.25">
      <c r="A198" s="10">
        <v>22400726</v>
      </c>
      <c r="B198" s="13" t="s">
        <v>100</v>
      </c>
      <c r="C198" s="13" t="s">
        <v>101</v>
      </c>
      <c r="D198" s="11">
        <v>0.875</v>
      </c>
      <c r="E198" s="9" t="str">
        <f>HYPERLINK("https://www.nba.com/stats/player/203932/boxscores-traditional", "Aaron Gordon")</f>
        <v>Aaron Gordon</v>
      </c>
      <c r="F198">
        <v>13.6</v>
      </c>
      <c r="G198" s="4">
        <v>5.4630000000000001</v>
      </c>
      <c r="H198" s="3">
        <v>0.74536999999999998</v>
      </c>
      <c r="I198" s="3">
        <v>0.68439000000000005</v>
      </c>
      <c r="J198" s="3">
        <v>0.61409000000000002</v>
      </c>
      <c r="K198" s="3">
        <v>0.54379999999999995</v>
      </c>
      <c r="L198" s="3">
        <v>0.47210000000000002</v>
      </c>
      <c r="M198" s="3">
        <v>0.39743000000000001</v>
      </c>
      <c r="N198" s="3">
        <v>0.32996999999999999</v>
      </c>
      <c r="O198" s="3">
        <v>0.26762999999999998</v>
      </c>
      <c r="P198" s="3">
        <v>0.20896999999999999</v>
      </c>
      <c r="Q198" s="3">
        <v>0.16109000000000001</v>
      </c>
      <c r="R198" s="3">
        <v>0.121</v>
      </c>
      <c r="S198" s="3">
        <v>8.8510000000000005E-2</v>
      </c>
      <c r="T198" s="3">
        <v>6.1780000000000002E-2</v>
      </c>
      <c r="U198" s="3">
        <v>4.2720000000000001E-2</v>
      </c>
      <c r="V198" s="3">
        <v>2.8719999999999999E-2</v>
      </c>
      <c r="W198" s="3">
        <v>1.831E-2</v>
      </c>
      <c r="X198" s="3">
        <v>1.1599999999999999E-2</v>
      </c>
      <c r="Y198" s="3">
        <v>7.1399999999999996E-3</v>
      </c>
      <c r="Z198" s="3">
        <v>4.15E-3</v>
      </c>
      <c r="AA198" s="3">
        <v>2.3999999999999998E-3</v>
      </c>
      <c r="AB198" s="3">
        <v>1.3500000000000001E-3</v>
      </c>
      <c r="AC198" s="3">
        <v>7.1000000000000002E-4</v>
      </c>
      <c r="AD198" s="3">
        <v>3.8000000000000002E-4</v>
      </c>
      <c r="AE198" s="3">
        <v>1.9000000000000001E-4</v>
      </c>
      <c r="AF198" s="3">
        <v>1E-4</v>
      </c>
      <c r="AG198" s="3">
        <v>4.0000000000000003E-5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5">
        <f>P_A_R[[#This Row],[10+]]-P_A_R[[#This Row],[11+]]</f>
        <v>6.0979999999999923E-2</v>
      </c>
      <c r="BG198" s="5">
        <f>P_A_R[[#This Row],[11+]]-P_A_R[[#This Row],[12+]]</f>
        <v>7.0300000000000029E-2</v>
      </c>
      <c r="BH198" s="5">
        <f>P_A_R[[#This Row],[12+]]-P_A_R[[#This Row],[13+]]</f>
        <v>7.0290000000000075E-2</v>
      </c>
      <c r="BI198" s="5">
        <f>P_A_R[[#This Row],[13+]]-P_A_R[[#This Row],[14+]]</f>
        <v>7.169999999999993E-2</v>
      </c>
      <c r="BJ198" s="5">
        <f>P_A_R[[#This Row],[14+]]-P_A_R[[#This Row],[15+]]</f>
        <v>7.4670000000000014E-2</v>
      </c>
      <c r="BK198" s="5">
        <f>P_A_R[[#This Row],[15+]]-P_A_R[[#This Row],[16+]]</f>
        <v>6.746000000000002E-2</v>
      </c>
      <c r="BL198" s="5">
        <f>P_A_R[[#This Row],[16+]]-P_A_R[[#This Row],[17+]]</f>
        <v>6.2340000000000007E-2</v>
      </c>
      <c r="BM198" s="5">
        <f>P_A_R[[#This Row],[17+]]-P_A_R[[#This Row],[18+]]</f>
        <v>5.865999999999999E-2</v>
      </c>
      <c r="BN198" s="5">
        <f>P_A_R[[#This Row],[18+]]-P_A_R[[#This Row],[19+]]</f>
        <v>4.7879999999999978E-2</v>
      </c>
      <c r="BO198" s="5">
        <f>P_A_R[[#This Row],[19+]]-P_A_R[[#This Row],[20+]]</f>
        <v>4.0090000000000015E-2</v>
      </c>
      <c r="BP198" s="5">
        <f>P_A_R[[#This Row],[20+]]-P_A_R[[#This Row],[21+]]</f>
        <v>3.2489999999999991E-2</v>
      </c>
      <c r="BQ198" s="5">
        <f>P_A_R[[#This Row],[21+]]-P_A_R[[#This Row],[22+]]</f>
        <v>2.6730000000000004E-2</v>
      </c>
      <c r="BR198" s="5">
        <f>P_A_R[[#This Row],[22+]]-P_A_R[[#This Row],[23+]]</f>
        <v>1.9060000000000001E-2</v>
      </c>
      <c r="BS198" s="5">
        <f>P_A_R[[#This Row],[23+]]-P_A_R[[#This Row],[24+]]</f>
        <v>1.4000000000000002E-2</v>
      </c>
      <c r="BT198" s="5">
        <f>P_A_R[[#This Row],[24+]]-P_A_R[[#This Row],[25+]]</f>
        <v>1.0409999999999999E-2</v>
      </c>
      <c r="BU198" s="5">
        <f>P_A_R[[#This Row],[25+]]-P_A_R[[#This Row],[26+]]</f>
        <v>6.7100000000000007E-3</v>
      </c>
      <c r="BV198" s="5">
        <f>P_A_R[[#This Row],[26+]]-P_A_R[[#This Row],[27+]]</f>
        <v>4.4599999999999996E-3</v>
      </c>
      <c r="BW198" s="5">
        <f>P_A_R[[#This Row],[27+]]-P_A_R[[#This Row],[28+]]</f>
        <v>2.9899999999999996E-3</v>
      </c>
      <c r="BX198" s="5">
        <f>P_A_R[[#This Row],[28+]]-P_A_R[[#This Row],[29+]]</f>
        <v>1.7500000000000003E-3</v>
      </c>
      <c r="BY198" s="5">
        <f>P_A_R[[#This Row],[29+]]-P_A_R[[#This Row],[30+]]</f>
        <v>1.0499999999999997E-3</v>
      </c>
      <c r="BZ198" s="5">
        <f>P_A_R[[#This Row],[30+]]-P_A_R[[#This Row],[31+]]</f>
        <v>6.4000000000000005E-4</v>
      </c>
      <c r="CA198" s="5">
        <f>P_A_R[[#This Row],[31+]]-P_A_R[[#This Row],[32+]]</f>
        <v>3.3E-4</v>
      </c>
      <c r="CB198" s="5">
        <f>P_A_R[[#This Row],[32+]]-P_A_R[[#This Row],[33+]]</f>
        <v>1.9000000000000001E-4</v>
      </c>
      <c r="CC198" s="5">
        <f>P_A_R[[#This Row],[33+]]-P_A_R[[#This Row],[34+]]</f>
        <v>9.0000000000000006E-5</v>
      </c>
      <c r="CD198" s="5">
        <f>P_A_R[[#This Row],[34+]]-P_A_R[[#This Row],[35+]]</f>
        <v>6.0000000000000002E-5</v>
      </c>
      <c r="CE198" s="5">
        <f>P_A_R[[#This Row],[35+]]-P_A_R[[#This Row],[36+]]</f>
        <v>4.0000000000000003E-5</v>
      </c>
      <c r="CF198" s="5">
        <f>P_A_R[[#This Row],[36+]]-P_A_R[[#This Row],[37+]]</f>
        <v>0</v>
      </c>
      <c r="CG198" s="5">
        <f>P_A_R[[#This Row],[37+]]-P_A_R[[#This Row],[38+]]</f>
        <v>0</v>
      </c>
      <c r="CH198" s="5">
        <f>P_A_R[[#This Row],[38+]]-P_A_R[[#This Row],[39+]]</f>
        <v>0</v>
      </c>
      <c r="CI198" s="5">
        <f>P_A_R[[#This Row],[39+]]-P_A_R[[#This Row],[40+]]</f>
        <v>0</v>
      </c>
      <c r="CJ198" s="5">
        <f>P_A_R[[#This Row],[40+]]-P_A_R[[#This Row],[41+]]</f>
        <v>0</v>
      </c>
      <c r="CK198" s="5">
        <f>P_A_R[[#This Row],[41+]]-P_A_R[[#This Row],[42+]]</f>
        <v>0</v>
      </c>
      <c r="CL198" s="5">
        <f>P_A_R[[#This Row],[42+]]-P_A_R[[#This Row],[43+]]</f>
        <v>0</v>
      </c>
      <c r="CM198" s="5">
        <f>P_A_R[[#This Row],[43+]]-P_A_R[[#This Row],[44+]]</f>
        <v>0</v>
      </c>
      <c r="CN198" s="5">
        <f>P_A_R[[#This Row],[44+]]-P_A_R[[#This Row],[45+]]</f>
        <v>0</v>
      </c>
      <c r="CO198" s="5">
        <f>P_A_R[[#This Row],[45+]]-P_A_R[[#This Row],[46+]]</f>
        <v>0</v>
      </c>
      <c r="CP198" s="5">
        <f>P_A_R[[#This Row],[46+]]-P_A_R[[#This Row],[47+]]</f>
        <v>0</v>
      </c>
      <c r="CQ198" s="5">
        <f>P_A_R[[#This Row],[47+]]-P_A_R[[#This Row],[48+]]</f>
        <v>0</v>
      </c>
      <c r="CR198" s="5">
        <f>P_A_R[[#This Row],[48+]]-P_A_R[[#This Row],[49+]]</f>
        <v>0</v>
      </c>
      <c r="CS198" s="5">
        <f>P_A_R[[#This Row],[49+]]-P_A_R[[#This Row],[50+]]</f>
        <v>0</v>
      </c>
      <c r="CT198" s="5">
        <f>P_A_R[[#This Row],[50+]]-P_A_R[[#This Row],[51+]]</f>
        <v>0</v>
      </c>
      <c r="CU198" s="5">
        <f>P_A_R[[#This Row],[51+]]-P_A_R[[#This Row],[52+]]</f>
        <v>0</v>
      </c>
      <c r="CV198" s="5">
        <f>P_A_R[[#This Row],[52+]]-P_A_R[[#This Row],[53+]]</f>
        <v>0</v>
      </c>
      <c r="CW198" s="5">
        <f>P_A_R[[#This Row],[53+]]-P_A_R[[#This Row],[54+]]</f>
        <v>0</v>
      </c>
      <c r="CX198" s="5">
        <f>P_A_R[[#This Row],[54+]]-P_A_R[[#This Row],[55+]]</f>
        <v>0</v>
      </c>
      <c r="CY198" s="5">
        <f>P_A_R[[#This Row],[55+]]-P_A_R[[#This Row],[56+]]</f>
        <v>0</v>
      </c>
      <c r="CZ198" s="5">
        <f>P_A_R[[#This Row],[56+]]-P_A_R[[#This Row],[57+]]</f>
        <v>0</v>
      </c>
      <c r="DA198" s="5">
        <f>P_A_R[[#This Row],[57+]]-P_A_R[[#This Row],[58+]]</f>
        <v>0</v>
      </c>
      <c r="DB198" s="5">
        <f>P_A_R[[#This Row],[58+]]-P_A_R[[#This Row],[59+]]</f>
        <v>0</v>
      </c>
    </row>
    <row r="199" spans="1:106" x14ac:dyDescent="0.25">
      <c r="A199" s="10">
        <v>22400726</v>
      </c>
      <c r="B199" s="13" t="s">
        <v>100</v>
      </c>
      <c r="C199" s="13" t="s">
        <v>101</v>
      </c>
      <c r="D199" s="11">
        <v>0.875</v>
      </c>
      <c r="E199" s="9" t="str">
        <f>HYPERLINK("https://www.nba.com/stats/player/1631124/boxscores-traditional", "Julian Strawther")</f>
        <v>Julian Strawther</v>
      </c>
      <c r="F199">
        <v>11.6</v>
      </c>
      <c r="G199" s="4">
        <v>7.2279999999999998</v>
      </c>
      <c r="H199" s="3">
        <v>0.58706000000000003</v>
      </c>
      <c r="I199" s="3">
        <v>0.53188000000000002</v>
      </c>
      <c r="J199" s="3">
        <v>0.47608</v>
      </c>
      <c r="K199" s="3">
        <v>0.42465000000000003</v>
      </c>
      <c r="L199" s="3">
        <v>0.37069999999999997</v>
      </c>
      <c r="M199" s="3">
        <v>0.31918000000000002</v>
      </c>
      <c r="N199" s="3">
        <v>0.27093</v>
      </c>
      <c r="O199" s="3">
        <v>0.22663</v>
      </c>
      <c r="P199" s="3">
        <v>0.18673000000000001</v>
      </c>
      <c r="Q199" s="3">
        <v>0.15386</v>
      </c>
      <c r="R199" s="3">
        <v>0.12302</v>
      </c>
      <c r="S199" s="3">
        <v>9.6799999999999997E-2</v>
      </c>
      <c r="T199" s="3">
        <v>7.4929999999999997E-2</v>
      </c>
      <c r="U199" s="3">
        <v>5.7049999999999997E-2</v>
      </c>
      <c r="V199" s="3">
        <v>4.2720000000000001E-2</v>
      </c>
      <c r="W199" s="3">
        <v>3.2160000000000001E-2</v>
      </c>
      <c r="X199" s="3">
        <v>2.3300000000000001E-2</v>
      </c>
      <c r="Y199" s="3">
        <v>1.6590000000000001E-2</v>
      </c>
      <c r="Z199" s="3">
        <v>1.1599999999999999E-2</v>
      </c>
      <c r="AA199" s="3">
        <v>7.9799999999999992E-3</v>
      </c>
      <c r="AB199" s="3">
        <v>5.3899999999999998E-3</v>
      </c>
      <c r="AC199" s="3">
        <v>3.6800000000000001E-3</v>
      </c>
      <c r="AD199" s="3">
        <v>2.3999999999999998E-3</v>
      </c>
      <c r="AE199" s="3">
        <v>1.5399999999999999E-3</v>
      </c>
      <c r="AF199" s="3">
        <v>9.7000000000000005E-4</v>
      </c>
      <c r="AG199" s="3">
        <v>5.9999999999999995E-4</v>
      </c>
      <c r="AH199" s="3">
        <v>3.6000000000000002E-4</v>
      </c>
      <c r="AI199" s="3">
        <v>2.2000000000000001E-4</v>
      </c>
      <c r="AJ199" s="3">
        <v>1.2999999999999999E-4</v>
      </c>
      <c r="AK199" s="3">
        <v>8.0000000000000007E-5</v>
      </c>
      <c r="AL199" s="3">
        <v>4.0000000000000003E-5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5">
        <f>P_A_R[[#This Row],[10+]]-P_A_R[[#This Row],[11+]]</f>
        <v>5.5180000000000007E-2</v>
      </c>
      <c r="BG199" s="5">
        <f>P_A_R[[#This Row],[11+]]-P_A_R[[#This Row],[12+]]</f>
        <v>5.5800000000000016E-2</v>
      </c>
      <c r="BH199" s="5">
        <f>P_A_R[[#This Row],[12+]]-P_A_R[[#This Row],[13+]]</f>
        <v>5.1429999999999976E-2</v>
      </c>
      <c r="BI199" s="5">
        <f>P_A_R[[#This Row],[13+]]-P_A_R[[#This Row],[14+]]</f>
        <v>5.3950000000000053E-2</v>
      </c>
      <c r="BJ199" s="5">
        <f>P_A_R[[#This Row],[14+]]-P_A_R[[#This Row],[15+]]</f>
        <v>5.1519999999999955E-2</v>
      </c>
      <c r="BK199" s="5">
        <f>P_A_R[[#This Row],[15+]]-P_A_R[[#This Row],[16+]]</f>
        <v>4.8250000000000015E-2</v>
      </c>
      <c r="BL199" s="5">
        <f>P_A_R[[#This Row],[16+]]-P_A_R[[#This Row],[17+]]</f>
        <v>4.4300000000000006E-2</v>
      </c>
      <c r="BM199" s="5">
        <f>P_A_R[[#This Row],[17+]]-P_A_R[[#This Row],[18+]]</f>
        <v>3.9899999999999991E-2</v>
      </c>
      <c r="BN199" s="5">
        <f>P_A_R[[#This Row],[18+]]-P_A_R[[#This Row],[19+]]</f>
        <v>3.287000000000001E-2</v>
      </c>
      <c r="BO199" s="5">
        <f>P_A_R[[#This Row],[19+]]-P_A_R[[#This Row],[20+]]</f>
        <v>3.0839999999999992E-2</v>
      </c>
      <c r="BP199" s="5">
        <f>P_A_R[[#This Row],[20+]]-P_A_R[[#This Row],[21+]]</f>
        <v>2.6220000000000007E-2</v>
      </c>
      <c r="BQ199" s="5">
        <f>P_A_R[[#This Row],[21+]]-P_A_R[[#This Row],[22+]]</f>
        <v>2.1870000000000001E-2</v>
      </c>
      <c r="BR199" s="5">
        <f>P_A_R[[#This Row],[22+]]-P_A_R[[#This Row],[23+]]</f>
        <v>1.788E-2</v>
      </c>
      <c r="BS199" s="5">
        <f>P_A_R[[#This Row],[23+]]-P_A_R[[#This Row],[24+]]</f>
        <v>1.4329999999999996E-2</v>
      </c>
      <c r="BT199" s="5">
        <f>P_A_R[[#This Row],[24+]]-P_A_R[[#This Row],[25+]]</f>
        <v>1.056E-2</v>
      </c>
      <c r="BU199" s="5">
        <f>P_A_R[[#This Row],[25+]]-P_A_R[[#This Row],[26+]]</f>
        <v>8.8599999999999998E-3</v>
      </c>
      <c r="BV199" s="5">
        <f>P_A_R[[#This Row],[26+]]-P_A_R[[#This Row],[27+]]</f>
        <v>6.7100000000000007E-3</v>
      </c>
      <c r="BW199" s="5">
        <f>P_A_R[[#This Row],[27+]]-P_A_R[[#This Row],[28+]]</f>
        <v>4.9900000000000014E-3</v>
      </c>
      <c r="BX199" s="5">
        <f>P_A_R[[#This Row],[28+]]-P_A_R[[#This Row],[29+]]</f>
        <v>3.62E-3</v>
      </c>
      <c r="BY199" s="5">
        <f>P_A_R[[#This Row],[29+]]-P_A_R[[#This Row],[30+]]</f>
        <v>2.5899999999999994E-3</v>
      </c>
      <c r="BZ199" s="5">
        <f>P_A_R[[#This Row],[30+]]-P_A_R[[#This Row],[31+]]</f>
        <v>1.7099999999999997E-3</v>
      </c>
      <c r="CA199" s="5">
        <f>P_A_R[[#This Row],[31+]]-P_A_R[[#This Row],[32+]]</f>
        <v>1.2800000000000003E-3</v>
      </c>
      <c r="CB199" s="5">
        <f>P_A_R[[#This Row],[32+]]-P_A_R[[#This Row],[33+]]</f>
        <v>8.5999999999999987E-4</v>
      </c>
      <c r="CC199" s="5">
        <f>P_A_R[[#This Row],[33+]]-P_A_R[[#This Row],[34+]]</f>
        <v>5.6999999999999987E-4</v>
      </c>
      <c r="CD199" s="5">
        <f>P_A_R[[#This Row],[34+]]-P_A_R[[#This Row],[35+]]</f>
        <v>3.700000000000001E-4</v>
      </c>
      <c r="CE199" s="5">
        <f>P_A_R[[#This Row],[35+]]-P_A_R[[#This Row],[36+]]</f>
        <v>2.3999999999999992E-4</v>
      </c>
      <c r="CF199" s="5">
        <f>P_A_R[[#This Row],[36+]]-P_A_R[[#This Row],[37+]]</f>
        <v>1.4000000000000001E-4</v>
      </c>
      <c r="CG199" s="5">
        <f>P_A_R[[#This Row],[37+]]-P_A_R[[#This Row],[38+]]</f>
        <v>9.0000000000000019E-5</v>
      </c>
      <c r="CH199" s="5">
        <f>P_A_R[[#This Row],[38+]]-P_A_R[[#This Row],[39+]]</f>
        <v>4.9999999999999982E-5</v>
      </c>
      <c r="CI199" s="5">
        <f>P_A_R[[#This Row],[39+]]-P_A_R[[#This Row],[40+]]</f>
        <v>4.0000000000000003E-5</v>
      </c>
      <c r="CJ199" s="5">
        <f>P_A_R[[#This Row],[40+]]-P_A_R[[#This Row],[41+]]</f>
        <v>4.0000000000000003E-5</v>
      </c>
      <c r="CK199" s="5">
        <f>P_A_R[[#This Row],[41+]]-P_A_R[[#This Row],[42+]]</f>
        <v>0</v>
      </c>
      <c r="CL199" s="5">
        <f>P_A_R[[#This Row],[42+]]-P_A_R[[#This Row],[43+]]</f>
        <v>0</v>
      </c>
      <c r="CM199" s="5">
        <f>P_A_R[[#This Row],[43+]]-P_A_R[[#This Row],[44+]]</f>
        <v>0</v>
      </c>
      <c r="CN199" s="5">
        <f>P_A_R[[#This Row],[44+]]-P_A_R[[#This Row],[45+]]</f>
        <v>0</v>
      </c>
      <c r="CO199" s="5">
        <f>P_A_R[[#This Row],[45+]]-P_A_R[[#This Row],[46+]]</f>
        <v>0</v>
      </c>
      <c r="CP199" s="5">
        <f>P_A_R[[#This Row],[46+]]-P_A_R[[#This Row],[47+]]</f>
        <v>0</v>
      </c>
      <c r="CQ199" s="5">
        <f>P_A_R[[#This Row],[47+]]-P_A_R[[#This Row],[48+]]</f>
        <v>0</v>
      </c>
      <c r="CR199" s="5">
        <f>P_A_R[[#This Row],[48+]]-P_A_R[[#This Row],[49+]]</f>
        <v>0</v>
      </c>
      <c r="CS199" s="5">
        <f>P_A_R[[#This Row],[49+]]-P_A_R[[#This Row],[50+]]</f>
        <v>0</v>
      </c>
      <c r="CT199" s="5">
        <f>P_A_R[[#This Row],[50+]]-P_A_R[[#This Row],[51+]]</f>
        <v>0</v>
      </c>
      <c r="CU199" s="5">
        <f>P_A_R[[#This Row],[51+]]-P_A_R[[#This Row],[52+]]</f>
        <v>0</v>
      </c>
      <c r="CV199" s="5">
        <f>P_A_R[[#This Row],[52+]]-P_A_R[[#This Row],[53+]]</f>
        <v>0</v>
      </c>
      <c r="CW199" s="5">
        <f>P_A_R[[#This Row],[53+]]-P_A_R[[#This Row],[54+]]</f>
        <v>0</v>
      </c>
      <c r="CX199" s="5">
        <f>P_A_R[[#This Row],[54+]]-P_A_R[[#This Row],[55+]]</f>
        <v>0</v>
      </c>
      <c r="CY199" s="5">
        <f>P_A_R[[#This Row],[55+]]-P_A_R[[#This Row],[56+]]</f>
        <v>0</v>
      </c>
      <c r="CZ199" s="5">
        <f>P_A_R[[#This Row],[56+]]-P_A_R[[#This Row],[57+]]</f>
        <v>0</v>
      </c>
      <c r="DA199" s="5">
        <f>P_A_R[[#This Row],[57+]]-P_A_R[[#This Row],[58+]]</f>
        <v>0</v>
      </c>
      <c r="DB199" s="5">
        <f>P_A_R[[#This Row],[58+]]-P_A_R[[#This Row],[59+]]</f>
        <v>0</v>
      </c>
    </row>
    <row r="200" spans="1:106" x14ac:dyDescent="0.25">
      <c r="A200" s="10">
        <v>22400726</v>
      </c>
      <c r="B200" s="13" t="s">
        <v>100</v>
      </c>
      <c r="C200" s="13" t="s">
        <v>101</v>
      </c>
      <c r="D200" s="11">
        <v>0.875</v>
      </c>
      <c r="E200" s="9" t="str">
        <f>HYPERLINK("https://www.nba.com/stats/player/1631212/boxscores-traditional", "Peyton Watson")</f>
        <v>Peyton Watson</v>
      </c>
      <c r="F200">
        <v>9.6</v>
      </c>
      <c r="G200" s="4">
        <v>3.774</v>
      </c>
      <c r="H200" s="3">
        <v>0.45619999999999999</v>
      </c>
      <c r="I200" s="3">
        <v>0.35569000000000001</v>
      </c>
      <c r="J200" s="3">
        <v>0.26108999999999999</v>
      </c>
      <c r="K200" s="3">
        <v>0.18406</v>
      </c>
      <c r="L200" s="3">
        <v>0.121</v>
      </c>
      <c r="M200" s="3">
        <v>7.6359999999999997E-2</v>
      </c>
      <c r="N200" s="3">
        <v>4.4569999999999999E-2</v>
      </c>
      <c r="O200" s="3">
        <v>2.5000000000000001E-2</v>
      </c>
      <c r="P200" s="3">
        <v>1.2869999999999999E-2</v>
      </c>
      <c r="Q200" s="3">
        <v>6.3899999999999998E-3</v>
      </c>
      <c r="R200" s="3">
        <v>2.8900000000000002E-3</v>
      </c>
      <c r="S200" s="3">
        <v>1.2600000000000001E-3</v>
      </c>
      <c r="T200" s="3">
        <v>5.0000000000000001E-4</v>
      </c>
      <c r="U200" s="3">
        <v>1.9000000000000001E-4</v>
      </c>
      <c r="V200" s="3">
        <v>6.9999999999999994E-5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5">
        <f>P_A_R[[#This Row],[10+]]-P_A_R[[#This Row],[11+]]</f>
        <v>0.10050999999999999</v>
      </c>
      <c r="BG200" s="5">
        <f>P_A_R[[#This Row],[11+]]-P_A_R[[#This Row],[12+]]</f>
        <v>9.4600000000000017E-2</v>
      </c>
      <c r="BH200" s="5">
        <f>P_A_R[[#This Row],[12+]]-P_A_R[[#This Row],[13+]]</f>
        <v>7.7029999999999987E-2</v>
      </c>
      <c r="BI200" s="5">
        <f>P_A_R[[#This Row],[13+]]-P_A_R[[#This Row],[14+]]</f>
        <v>6.3060000000000005E-2</v>
      </c>
      <c r="BJ200" s="5">
        <f>P_A_R[[#This Row],[14+]]-P_A_R[[#This Row],[15+]]</f>
        <v>4.4639999999999999E-2</v>
      </c>
      <c r="BK200" s="5">
        <f>P_A_R[[#This Row],[15+]]-P_A_R[[#This Row],[16+]]</f>
        <v>3.1789999999999999E-2</v>
      </c>
      <c r="BL200" s="5">
        <f>P_A_R[[#This Row],[16+]]-P_A_R[[#This Row],[17+]]</f>
        <v>1.9569999999999997E-2</v>
      </c>
      <c r="BM200" s="5">
        <f>P_A_R[[#This Row],[17+]]-P_A_R[[#This Row],[18+]]</f>
        <v>1.2130000000000002E-2</v>
      </c>
      <c r="BN200" s="5">
        <f>P_A_R[[#This Row],[18+]]-P_A_R[[#This Row],[19+]]</f>
        <v>6.4799999999999996E-3</v>
      </c>
      <c r="BO200" s="5">
        <f>P_A_R[[#This Row],[19+]]-P_A_R[[#This Row],[20+]]</f>
        <v>3.4999999999999996E-3</v>
      </c>
      <c r="BP200" s="5">
        <f>P_A_R[[#This Row],[20+]]-P_A_R[[#This Row],[21+]]</f>
        <v>1.6300000000000002E-3</v>
      </c>
      <c r="BQ200" s="5">
        <f>P_A_R[[#This Row],[21+]]-P_A_R[[#This Row],[22+]]</f>
        <v>7.6000000000000004E-4</v>
      </c>
      <c r="BR200" s="5">
        <f>P_A_R[[#This Row],[22+]]-P_A_R[[#This Row],[23+]]</f>
        <v>3.1E-4</v>
      </c>
      <c r="BS200" s="5">
        <f>P_A_R[[#This Row],[23+]]-P_A_R[[#This Row],[24+]]</f>
        <v>1.2000000000000002E-4</v>
      </c>
      <c r="BT200" s="5">
        <f>P_A_R[[#This Row],[24+]]-P_A_R[[#This Row],[25+]]</f>
        <v>6.9999999999999994E-5</v>
      </c>
      <c r="BU200" s="5">
        <f>P_A_R[[#This Row],[25+]]-P_A_R[[#This Row],[26+]]</f>
        <v>0</v>
      </c>
      <c r="BV200" s="5">
        <f>P_A_R[[#This Row],[26+]]-P_A_R[[#This Row],[27+]]</f>
        <v>0</v>
      </c>
      <c r="BW200" s="5">
        <f>P_A_R[[#This Row],[27+]]-P_A_R[[#This Row],[28+]]</f>
        <v>0</v>
      </c>
      <c r="BX200" s="5">
        <f>P_A_R[[#This Row],[28+]]-P_A_R[[#This Row],[29+]]</f>
        <v>0</v>
      </c>
      <c r="BY200" s="5">
        <f>P_A_R[[#This Row],[29+]]-P_A_R[[#This Row],[30+]]</f>
        <v>0</v>
      </c>
      <c r="BZ200" s="5">
        <f>P_A_R[[#This Row],[30+]]-P_A_R[[#This Row],[31+]]</f>
        <v>0</v>
      </c>
      <c r="CA200" s="5">
        <f>P_A_R[[#This Row],[31+]]-P_A_R[[#This Row],[32+]]</f>
        <v>0</v>
      </c>
      <c r="CB200" s="5">
        <f>P_A_R[[#This Row],[32+]]-P_A_R[[#This Row],[33+]]</f>
        <v>0</v>
      </c>
      <c r="CC200" s="5">
        <f>P_A_R[[#This Row],[33+]]-P_A_R[[#This Row],[34+]]</f>
        <v>0</v>
      </c>
      <c r="CD200" s="5">
        <f>P_A_R[[#This Row],[34+]]-P_A_R[[#This Row],[35+]]</f>
        <v>0</v>
      </c>
      <c r="CE200" s="5">
        <f>P_A_R[[#This Row],[35+]]-P_A_R[[#This Row],[36+]]</f>
        <v>0</v>
      </c>
      <c r="CF200" s="5">
        <f>P_A_R[[#This Row],[36+]]-P_A_R[[#This Row],[37+]]</f>
        <v>0</v>
      </c>
      <c r="CG200" s="5">
        <f>P_A_R[[#This Row],[37+]]-P_A_R[[#This Row],[38+]]</f>
        <v>0</v>
      </c>
      <c r="CH200" s="5">
        <f>P_A_R[[#This Row],[38+]]-P_A_R[[#This Row],[39+]]</f>
        <v>0</v>
      </c>
      <c r="CI200" s="5">
        <f>P_A_R[[#This Row],[39+]]-P_A_R[[#This Row],[40+]]</f>
        <v>0</v>
      </c>
      <c r="CJ200" s="5">
        <f>P_A_R[[#This Row],[40+]]-P_A_R[[#This Row],[41+]]</f>
        <v>0</v>
      </c>
      <c r="CK200" s="5">
        <f>P_A_R[[#This Row],[41+]]-P_A_R[[#This Row],[42+]]</f>
        <v>0</v>
      </c>
      <c r="CL200" s="5">
        <f>P_A_R[[#This Row],[42+]]-P_A_R[[#This Row],[43+]]</f>
        <v>0</v>
      </c>
      <c r="CM200" s="5">
        <f>P_A_R[[#This Row],[43+]]-P_A_R[[#This Row],[44+]]</f>
        <v>0</v>
      </c>
      <c r="CN200" s="5">
        <f>P_A_R[[#This Row],[44+]]-P_A_R[[#This Row],[45+]]</f>
        <v>0</v>
      </c>
      <c r="CO200" s="5">
        <f>P_A_R[[#This Row],[45+]]-P_A_R[[#This Row],[46+]]</f>
        <v>0</v>
      </c>
      <c r="CP200" s="5">
        <f>P_A_R[[#This Row],[46+]]-P_A_R[[#This Row],[47+]]</f>
        <v>0</v>
      </c>
      <c r="CQ200" s="5">
        <f>P_A_R[[#This Row],[47+]]-P_A_R[[#This Row],[48+]]</f>
        <v>0</v>
      </c>
      <c r="CR200" s="5">
        <f>P_A_R[[#This Row],[48+]]-P_A_R[[#This Row],[49+]]</f>
        <v>0</v>
      </c>
      <c r="CS200" s="5">
        <f>P_A_R[[#This Row],[49+]]-P_A_R[[#This Row],[50+]]</f>
        <v>0</v>
      </c>
      <c r="CT200" s="5">
        <f>P_A_R[[#This Row],[50+]]-P_A_R[[#This Row],[51+]]</f>
        <v>0</v>
      </c>
      <c r="CU200" s="5">
        <f>P_A_R[[#This Row],[51+]]-P_A_R[[#This Row],[52+]]</f>
        <v>0</v>
      </c>
      <c r="CV200" s="5">
        <f>P_A_R[[#This Row],[52+]]-P_A_R[[#This Row],[53+]]</f>
        <v>0</v>
      </c>
      <c r="CW200" s="5">
        <f>P_A_R[[#This Row],[53+]]-P_A_R[[#This Row],[54+]]</f>
        <v>0</v>
      </c>
      <c r="CX200" s="5">
        <f>P_A_R[[#This Row],[54+]]-P_A_R[[#This Row],[55+]]</f>
        <v>0</v>
      </c>
      <c r="CY200" s="5">
        <f>P_A_R[[#This Row],[55+]]-P_A_R[[#This Row],[56+]]</f>
        <v>0</v>
      </c>
      <c r="CZ200" s="5">
        <f>P_A_R[[#This Row],[56+]]-P_A_R[[#This Row],[57+]]</f>
        <v>0</v>
      </c>
      <c r="DA200" s="5">
        <f>P_A_R[[#This Row],[57+]]-P_A_R[[#This Row],[58+]]</f>
        <v>0</v>
      </c>
      <c r="DB200" s="5">
        <f>P_A_R[[#This Row],[58+]]-P_A_R[[#This Row],[59+]]</f>
        <v>0</v>
      </c>
    </row>
    <row r="201" spans="1:106" x14ac:dyDescent="0.25">
      <c r="A201" s="10">
        <v>22400726</v>
      </c>
      <c r="B201" s="13" t="s">
        <v>101</v>
      </c>
      <c r="C201" s="13" t="s">
        <v>100</v>
      </c>
      <c r="D201" s="11">
        <v>0.875</v>
      </c>
      <c r="E201" s="9" t="str">
        <f>HYPERLINK("https://www.nba.com/stats/player/1629627/boxscores-traditional", "Zion Williamson")</f>
        <v>Zion Williamson</v>
      </c>
      <c r="F201">
        <v>38.4</v>
      </c>
      <c r="G201" s="4">
        <v>6.8289999999999997</v>
      </c>
      <c r="H201" s="3">
        <v>1</v>
      </c>
      <c r="I201" s="3">
        <v>1</v>
      </c>
      <c r="J201" s="3">
        <v>0.99995000000000001</v>
      </c>
      <c r="K201" s="3">
        <v>0.99990000000000001</v>
      </c>
      <c r="L201" s="3">
        <v>0.99982000000000004</v>
      </c>
      <c r="M201" s="3">
        <v>0.99970000000000003</v>
      </c>
      <c r="N201" s="3">
        <v>0.99948000000000004</v>
      </c>
      <c r="O201" s="3">
        <v>0.99912999999999996</v>
      </c>
      <c r="P201" s="3">
        <v>0.99861</v>
      </c>
      <c r="Q201" s="3">
        <v>0.99773999999999996</v>
      </c>
      <c r="R201" s="3">
        <v>0.99643000000000004</v>
      </c>
      <c r="S201" s="3">
        <v>0.99460999999999999</v>
      </c>
      <c r="T201" s="3">
        <v>0.99180000000000001</v>
      </c>
      <c r="U201" s="3">
        <v>0.98809000000000002</v>
      </c>
      <c r="V201" s="3">
        <v>0.98257000000000005</v>
      </c>
      <c r="W201" s="3">
        <v>0.97499999999999998</v>
      </c>
      <c r="X201" s="3">
        <v>0.96562000000000003</v>
      </c>
      <c r="Y201" s="3">
        <v>0.95254000000000005</v>
      </c>
      <c r="Z201" s="3">
        <v>0.93574000000000002</v>
      </c>
      <c r="AA201" s="3">
        <v>0.91620999999999997</v>
      </c>
      <c r="AB201" s="3">
        <v>0.89065000000000005</v>
      </c>
      <c r="AC201" s="3">
        <v>0.85992999999999997</v>
      </c>
      <c r="AD201" s="3">
        <v>0.82638999999999996</v>
      </c>
      <c r="AE201" s="3">
        <v>0.78524000000000005</v>
      </c>
      <c r="AF201" s="3">
        <v>0.73890999999999996</v>
      </c>
      <c r="AG201" s="3">
        <v>0.69145999999999996</v>
      </c>
      <c r="AH201" s="3">
        <v>0.63683000000000001</v>
      </c>
      <c r="AI201" s="3">
        <v>0.58316999999999997</v>
      </c>
      <c r="AJ201" s="3">
        <v>0.52392000000000005</v>
      </c>
      <c r="AK201" s="3">
        <v>0.46414</v>
      </c>
      <c r="AL201" s="3">
        <v>0.40905000000000002</v>
      </c>
      <c r="AM201" s="3">
        <v>0.35197000000000001</v>
      </c>
      <c r="AN201" s="3">
        <v>0.29805999999999999</v>
      </c>
      <c r="AO201" s="3">
        <v>0.25142999999999999</v>
      </c>
      <c r="AP201" s="3">
        <v>0.20610999999999999</v>
      </c>
      <c r="AQ201" s="3">
        <v>0.16602</v>
      </c>
      <c r="AR201" s="3">
        <v>0.13350000000000001</v>
      </c>
      <c r="AS201" s="3">
        <v>0.10383000000000001</v>
      </c>
      <c r="AT201" s="3">
        <v>7.9269999999999993E-2</v>
      </c>
      <c r="AU201" s="3">
        <v>6.0569999999999999E-2</v>
      </c>
      <c r="AV201" s="3">
        <v>4.4569999999999999E-2</v>
      </c>
      <c r="AW201" s="3">
        <v>3.2160000000000001E-2</v>
      </c>
      <c r="AX201" s="3">
        <v>2.3300000000000001E-2</v>
      </c>
      <c r="AY201" s="3">
        <v>1.618E-2</v>
      </c>
      <c r="AZ201" s="3">
        <v>1.1299999999999999E-2</v>
      </c>
      <c r="BA201" s="3">
        <v>7.5500000000000003E-3</v>
      </c>
      <c r="BB201" s="3">
        <v>4.9399999999999999E-3</v>
      </c>
      <c r="BC201" s="3">
        <v>3.2599999999999999E-3</v>
      </c>
      <c r="BD201" s="3">
        <v>2.0500000000000002E-3</v>
      </c>
      <c r="BE201" s="3">
        <v>1.2600000000000001E-3</v>
      </c>
      <c r="BF201" s="5">
        <f>P_A_R[[#This Row],[10+]]-P_A_R[[#This Row],[11+]]</f>
        <v>0</v>
      </c>
      <c r="BG201" s="5">
        <f>P_A_R[[#This Row],[11+]]-P_A_R[[#This Row],[12+]]</f>
        <v>4.9999999999994493E-5</v>
      </c>
      <c r="BH201" s="5">
        <f>P_A_R[[#This Row],[12+]]-P_A_R[[#This Row],[13+]]</f>
        <v>4.9999999999994493E-5</v>
      </c>
      <c r="BI201" s="5">
        <f>P_A_R[[#This Row],[13+]]-P_A_R[[#This Row],[14+]]</f>
        <v>7.9999999999968985E-5</v>
      </c>
      <c r="BJ201" s="5">
        <f>P_A_R[[#This Row],[14+]]-P_A_R[[#This Row],[15+]]</f>
        <v>1.2000000000000899E-4</v>
      </c>
      <c r="BK201" s="5">
        <f>P_A_R[[#This Row],[15+]]-P_A_R[[#This Row],[16+]]</f>
        <v>2.1999999999999797E-4</v>
      </c>
      <c r="BL201" s="5">
        <f>P_A_R[[#This Row],[16+]]-P_A_R[[#This Row],[17+]]</f>
        <v>3.5000000000007248E-4</v>
      </c>
      <c r="BM201" s="5">
        <f>P_A_R[[#This Row],[17+]]-P_A_R[[#This Row],[18+]]</f>
        <v>5.1999999999996493E-4</v>
      </c>
      <c r="BN201" s="5">
        <f>P_A_R[[#This Row],[18+]]-P_A_R[[#This Row],[19+]]</f>
        <v>8.7000000000003741E-4</v>
      </c>
      <c r="BO201" s="5">
        <f>P_A_R[[#This Row],[19+]]-P_A_R[[#This Row],[20+]]</f>
        <v>1.3099999999999223E-3</v>
      </c>
      <c r="BP201" s="5">
        <f>P_A_R[[#This Row],[20+]]-P_A_R[[#This Row],[21+]]</f>
        <v>1.8200000000000438E-3</v>
      </c>
      <c r="BQ201" s="5">
        <f>P_A_R[[#This Row],[21+]]-P_A_R[[#This Row],[22+]]</f>
        <v>2.8099999999999792E-3</v>
      </c>
      <c r="BR201" s="5">
        <f>P_A_R[[#This Row],[22+]]-P_A_R[[#This Row],[23+]]</f>
        <v>3.7099999999999911E-3</v>
      </c>
      <c r="BS201" s="5">
        <f>P_A_R[[#This Row],[23+]]-P_A_R[[#This Row],[24+]]</f>
        <v>5.5199999999999694E-3</v>
      </c>
      <c r="BT201" s="5">
        <f>P_A_R[[#This Row],[24+]]-P_A_R[[#This Row],[25+]]</f>
        <v>7.5700000000000767E-3</v>
      </c>
      <c r="BU201" s="5">
        <f>P_A_R[[#This Row],[25+]]-P_A_R[[#This Row],[26+]]</f>
        <v>9.3799999999999439E-3</v>
      </c>
      <c r="BV201" s="5">
        <f>P_A_R[[#This Row],[26+]]-P_A_R[[#This Row],[27+]]</f>
        <v>1.3079999999999981E-2</v>
      </c>
      <c r="BW201" s="5">
        <f>P_A_R[[#This Row],[27+]]-P_A_R[[#This Row],[28+]]</f>
        <v>1.6800000000000037E-2</v>
      </c>
      <c r="BX201" s="5">
        <f>P_A_R[[#This Row],[28+]]-P_A_R[[#This Row],[29+]]</f>
        <v>1.9530000000000047E-2</v>
      </c>
      <c r="BY201" s="5">
        <f>P_A_R[[#This Row],[29+]]-P_A_R[[#This Row],[30+]]</f>
        <v>2.5559999999999916E-2</v>
      </c>
      <c r="BZ201" s="5">
        <f>P_A_R[[#This Row],[30+]]-P_A_R[[#This Row],[31+]]</f>
        <v>3.0720000000000081E-2</v>
      </c>
      <c r="CA201" s="5">
        <f>P_A_R[[#This Row],[31+]]-P_A_R[[#This Row],[32+]]</f>
        <v>3.3540000000000014E-2</v>
      </c>
      <c r="CB201" s="5">
        <f>P_A_R[[#This Row],[32+]]-P_A_R[[#This Row],[33+]]</f>
        <v>4.1149999999999909E-2</v>
      </c>
      <c r="CC201" s="5">
        <f>P_A_R[[#This Row],[33+]]-P_A_R[[#This Row],[34+]]</f>
        <v>4.6330000000000093E-2</v>
      </c>
      <c r="CD201" s="5">
        <f>P_A_R[[#This Row],[34+]]-P_A_R[[#This Row],[35+]]</f>
        <v>4.7449999999999992E-2</v>
      </c>
      <c r="CE201" s="5">
        <f>P_A_R[[#This Row],[35+]]-P_A_R[[#This Row],[36+]]</f>
        <v>5.4629999999999956E-2</v>
      </c>
      <c r="CF201" s="5">
        <f>P_A_R[[#This Row],[36+]]-P_A_R[[#This Row],[37+]]</f>
        <v>5.3660000000000041E-2</v>
      </c>
      <c r="CG201" s="5">
        <f>P_A_R[[#This Row],[37+]]-P_A_R[[#This Row],[38+]]</f>
        <v>5.9249999999999914E-2</v>
      </c>
      <c r="CH201" s="5">
        <f>P_A_R[[#This Row],[38+]]-P_A_R[[#This Row],[39+]]</f>
        <v>5.9780000000000055E-2</v>
      </c>
      <c r="CI201" s="5">
        <f>P_A_R[[#This Row],[39+]]-P_A_R[[#This Row],[40+]]</f>
        <v>5.5089999999999972E-2</v>
      </c>
      <c r="CJ201" s="5">
        <f>P_A_R[[#This Row],[40+]]-P_A_R[[#This Row],[41+]]</f>
        <v>5.708000000000002E-2</v>
      </c>
      <c r="CK201" s="5">
        <f>P_A_R[[#This Row],[41+]]-P_A_R[[#This Row],[42+]]</f>
        <v>5.3910000000000013E-2</v>
      </c>
      <c r="CL201" s="5">
        <f>P_A_R[[#This Row],[42+]]-P_A_R[[#This Row],[43+]]</f>
        <v>4.6630000000000005E-2</v>
      </c>
      <c r="CM201" s="5">
        <f>P_A_R[[#This Row],[43+]]-P_A_R[[#This Row],[44+]]</f>
        <v>4.5319999999999999E-2</v>
      </c>
      <c r="CN201" s="5">
        <f>P_A_R[[#This Row],[44+]]-P_A_R[[#This Row],[45+]]</f>
        <v>4.0089999999999987E-2</v>
      </c>
      <c r="CO201" s="5">
        <f>P_A_R[[#This Row],[45+]]-P_A_R[[#This Row],[46+]]</f>
        <v>3.2519999999999993E-2</v>
      </c>
      <c r="CP201" s="5">
        <f>P_A_R[[#This Row],[46+]]-P_A_R[[#This Row],[47+]]</f>
        <v>2.9670000000000002E-2</v>
      </c>
      <c r="CQ201" s="5">
        <f>P_A_R[[#This Row],[47+]]-P_A_R[[#This Row],[48+]]</f>
        <v>2.4560000000000012E-2</v>
      </c>
      <c r="CR201" s="5">
        <f>P_A_R[[#This Row],[48+]]-P_A_R[[#This Row],[49+]]</f>
        <v>1.8699999999999994E-2</v>
      </c>
      <c r="CS201" s="5">
        <f>P_A_R[[#This Row],[49+]]-P_A_R[[#This Row],[50+]]</f>
        <v>1.6E-2</v>
      </c>
      <c r="CT201" s="5">
        <f>P_A_R[[#This Row],[50+]]-P_A_R[[#This Row],[51+]]</f>
        <v>1.2409999999999997E-2</v>
      </c>
      <c r="CU201" s="5">
        <f>P_A_R[[#This Row],[51+]]-P_A_R[[#This Row],[52+]]</f>
        <v>8.8599999999999998E-3</v>
      </c>
      <c r="CV201" s="5">
        <f>P_A_R[[#This Row],[52+]]-P_A_R[[#This Row],[53+]]</f>
        <v>7.1200000000000013E-3</v>
      </c>
      <c r="CW201" s="5">
        <f>P_A_R[[#This Row],[53+]]-P_A_R[[#This Row],[54+]]</f>
        <v>4.8800000000000007E-3</v>
      </c>
      <c r="CX201" s="5">
        <f>P_A_R[[#This Row],[54+]]-P_A_R[[#This Row],[55+]]</f>
        <v>3.749999999999999E-3</v>
      </c>
      <c r="CY201" s="5">
        <f>P_A_R[[#This Row],[55+]]-P_A_R[[#This Row],[56+]]</f>
        <v>2.6100000000000003E-3</v>
      </c>
      <c r="CZ201" s="5">
        <f>P_A_R[[#This Row],[56+]]-P_A_R[[#This Row],[57+]]</f>
        <v>1.6800000000000001E-3</v>
      </c>
      <c r="DA201" s="5">
        <f>P_A_R[[#This Row],[57+]]-P_A_R[[#This Row],[58+]]</f>
        <v>1.2099999999999997E-3</v>
      </c>
      <c r="DB201" s="5">
        <f>P_A_R[[#This Row],[58+]]-P_A_R[[#This Row],[59+]]</f>
        <v>7.9000000000000012E-4</v>
      </c>
    </row>
    <row r="202" spans="1:106" x14ac:dyDescent="0.25">
      <c r="A202" s="10">
        <v>22400726</v>
      </c>
      <c r="B202" s="13" t="s">
        <v>101</v>
      </c>
      <c r="C202" s="13" t="s">
        <v>100</v>
      </c>
      <c r="D202" s="11">
        <v>0.875</v>
      </c>
      <c r="E202" s="9" t="str">
        <f>HYPERLINK("https://www.nba.com/stats/player/1627749/boxscores-traditional", "Dejounte Murray")</f>
        <v>Dejounte Murray</v>
      </c>
      <c r="F202">
        <v>35.6</v>
      </c>
      <c r="G202" s="4">
        <v>8.9580000000000002</v>
      </c>
      <c r="H202" s="3">
        <v>0.99787999999999999</v>
      </c>
      <c r="I202" s="3">
        <v>0.99702000000000002</v>
      </c>
      <c r="J202" s="3">
        <v>0.99573</v>
      </c>
      <c r="K202" s="3">
        <v>0.99412999999999996</v>
      </c>
      <c r="L202" s="3">
        <v>0.99202000000000001</v>
      </c>
      <c r="M202" s="3">
        <v>0.98928000000000005</v>
      </c>
      <c r="N202" s="3">
        <v>0.98573999999999995</v>
      </c>
      <c r="O202" s="3">
        <v>0.98124</v>
      </c>
      <c r="P202" s="3">
        <v>0.97499999999999998</v>
      </c>
      <c r="Q202" s="3">
        <v>0.96784000000000003</v>
      </c>
      <c r="R202" s="3">
        <v>0.95906999999999998</v>
      </c>
      <c r="S202" s="3">
        <v>0.94845000000000002</v>
      </c>
      <c r="T202" s="3">
        <v>0.93574000000000002</v>
      </c>
      <c r="U202" s="3">
        <v>0.92073000000000005</v>
      </c>
      <c r="V202" s="3">
        <v>0.90146999999999999</v>
      </c>
      <c r="W202" s="3">
        <v>0.88100000000000001</v>
      </c>
      <c r="X202" s="3">
        <v>0.85768999999999995</v>
      </c>
      <c r="Y202" s="3">
        <v>0.83147000000000004</v>
      </c>
      <c r="Z202" s="3">
        <v>0.80234000000000005</v>
      </c>
      <c r="AA202" s="3">
        <v>0.77034999999999998</v>
      </c>
      <c r="AB202" s="3">
        <v>0.73565000000000003</v>
      </c>
      <c r="AC202" s="3">
        <v>0.69496999999999998</v>
      </c>
      <c r="AD202" s="3">
        <v>0.65542</v>
      </c>
      <c r="AE202" s="3">
        <v>0.61409000000000002</v>
      </c>
      <c r="AF202" s="3">
        <v>0.57142000000000004</v>
      </c>
      <c r="AG202" s="3">
        <v>0.52790000000000004</v>
      </c>
      <c r="AH202" s="3">
        <v>0.48404999999999998</v>
      </c>
      <c r="AI202" s="3">
        <v>0.43643999999999999</v>
      </c>
      <c r="AJ202" s="3">
        <v>0.39357999999999999</v>
      </c>
      <c r="AK202" s="3">
        <v>0.35197000000000001</v>
      </c>
      <c r="AL202" s="3">
        <v>0.31207000000000001</v>
      </c>
      <c r="AM202" s="3">
        <v>0.27424999999999999</v>
      </c>
      <c r="AN202" s="3">
        <v>0.23885000000000001</v>
      </c>
      <c r="AO202" s="3">
        <v>0.20327000000000001</v>
      </c>
      <c r="AP202" s="3">
        <v>0.17360999999999999</v>
      </c>
      <c r="AQ202" s="3">
        <v>0.14685999999999999</v>
      </c>
      <c r="AR202" s="3">
        <v>0.12302</v>
      </c>
      <c r="AS202" s="3">
        <v>0.10204000000000001</v>
      </c>
      <c r="AT202" s="3">
        <v>8.3790000000000003E-2</v>
      </c>
      <c r="AU202" s="3">
        <v>6.6809999999999994E-2</v>
      </c>
      <c r="AV202" s="3">
        <v>5.3699999999999998E-2</v>
      </c>
      <c r="AW202" s="3">
        <v>4.2720000000000001E-2</v>
      </c>
      <c r="AX202" s="3">
        <v>3.3619999999999997E-2</v>
      </c>
      <c r="AY202" s="3">
        <v>2.6190000000000001E-2</v>
      </c>
      <c r="AZ202" s="3">
        <v>2.018E-2</v>
      </c>
      <c r="BA202" s="3">
        <v>1.4999999999999999E-2</v>
      </c>
      <c r="BB202" s="3">
        <v>1.1299999999999999E-2</v>
      </c>
      <c r="BC202" s="3">
        <v>8.4200000000000004E-3</v>
      </c>
      <c r="BD202" s="3">
        <v>6.2100000000000002E-3</v>
      </c>
      <c r="BE202" s="3">
        <v>4.5300000000000002E-3</v>
      </c>
      <c r="BF202" s="5">
        <f>P_A_R[[#This Row],[10+]]-P_A_R[[#This Row],[11+]]</f>
        <v>8.599999999999719E-4</v>
      </c>
      <c r="BG202" s="5">
        <f>P_A_R[[#This Row],[11+]]-P_A_R[[#This Row],[12+]]</f>
        <v>1.2900000000000134E-3</v>
      </c>
      <c r="BH202" s="5">
        <f>P_A_R[[#This Row],[12+]]-P_A_R[[#This Row],[13+]]</f>
        <v>1.6000000000000458E-3</v>
      </c>
      <c r="BI202" s="5">
        <f>P_A_R[[#This Row],[13+]]-P_A_R[[#This Row],[14+]]</f>
        <v>2.1099999999999453E-3</v>
      </c>
      <c r="BJ202" s="5">
        <f>P_A_R[[#This Row],[14+]]-P_A_R[[#This Row],[15+]]</f>
        <v>2.7399999999999647E-3</v>
      </c>
      <c r="BK202" s="5">
        <f>P_A_R[[#This Row],[15+]]-P_A_R[[#This Row],[16+]]</f>
        <v>3.5400000000000986E-3</v>
      </c>
      <c r="BL202" s="5">
        <f>P_A_R[[#This Row],[16+]]-P_A_R[[#This Row],[17+]]</f>
        <v>4.4999999999999485E-3</v>
      </c>
      <c r="BM202" s="5">
        <f>P_A_R[[#This Row],[17+]]-P_A_R[[#This Row],[18+]]</f>
        <v>6.2400000000000233E-3</v>
      </c>
      <c r="BN202" s="5">
        <f>P_A_R[[#This Row],[18+]]-P_A_R[[#This Row],[19+]]</f>
        <v>7.1599999999999442E-3</v>
      </c>
      <c r="BO202" s="5">
        <f>P_A_R[[#This Row],[19+]]-P_A_R[[#This Row],[20+]]</f>
        <v>8.7700000000000555E-3</v>
      </c>
      <c r="BP202" s="5">
        <f>P_A_R[[#This Row],[20+]]-P_A_R[[#This Row],[21+]]</f>
        <v>1.0619999999999963E-2</v>
      </c>
      <c r="BQ202" s="5">
        <f>P_A_R[[#This Row],[21+]]-P_A_R[[#This Row],[22+]]</f>
        <v>1.2709999999999999E-2</v>
      </c>
      <c r="BR202" s="5">
        <f>P_A_R[[#This Row],[22+]]-P_A_R[[#This Row],[23+]]</f>
        <v>1.5009999999999968E-2</v>
      </c>
      <c r="BS202" s="5">
        <f>P_A_R[[#This Row],[23+]]-P_A_R[[#This Row],[24+]]</f>
        <v>1.9260000000000055E-2</v>
      </c>
      <c r="BT202" s="5">
        <f>P_A_R[[#This Row],[24+]]-P_A_R[[#This Row],[25+]]</f>
        <v>2.0469999999999988E-2</v>
      </c>
      <c r="BU202" s="5">
        <f>P_A_R[[#This Row],[25+]]-P_A_R[[#This Row],[26+]]</f>
        <v>2.3310000000000053E-2</v>
      </c>
      <c r="BV202" s="5">
        <f>P_A_R[[#This Row],[26+]]-P_A_R[[#This Row],[27+]]</f>
        <v>2.621999999999991E-2</v>
      </c>
      <c r="BW202" s="5">
        <f>P_A_R[[#This Row],[27+]]-P_A_R[[#This Row],[28+]]</f>
        <v>2.9129999999999989E-2</v>
      </c>
      <c r="BX202" s="5">
        <f>P_A_R[[#This Row],[28+]]-P_A_R[[#This Row],[29+]]</f>
        <v>3.1990000000000074E-2</v>
      </c>
      <c r="BY202" s="5">
        <f>P_A_R[[#This Row],[29+]]-P_A_R[[#This Row],[30+]]</f>
        <v>3.4699999999999953E-2</v>
      </c>
      <c r="BZ202" s="5">
        <f>P_A_R[[#This Row],[30+]]-P_A_R[[#This Row],[31+]]</f>
        <v>4.0680000000000049E-2</v>
      </c>
      <c r="CA202" s="5">
        <f>P_A_R[[#This Row],[31+]]-P_A_R[[#This Row],[32+]]</f>
        <v>3.9549999999999974E-2</v>
      </c>
      <c r="CB202" s="5">
        <f>P_A_R[[#This Row],[32+]]-P_A_R[[#This Row],[33+]]</f>
        <v>4.1329999999999978E-2</v>
      </c>
      <c r="CC202" s="5">
        <f>P_A_R[[#This Row],[33+]]-P_A_R[[#This Row],[34+]]</f>
        <v>4.2669999999999986E-2</v>
      </c>
      <c r="CD202" s="5">
        <f>P_A_R[[#This Row],[34+]]-P_A_R[[#This Row],[35+]]</f>
        <v>4.3520000000000003E-2</v>
      </c>
      <c r="CE202" s="5">
        <f>P_A_R[[#This Row],[35+]]-P_A_R[[#This Row],[36+]]</f>
        <v>4.3850000000000056E-2</v>
      </c>
      <c r="CF202" s="5">
        <f>P_A_R[[#This Row],[36+]]-P_A_R[[#This Row],[37+]]</f>
        <v>4.7609999999999986E-2</v>
      </c>
      <c r="CG202" s="5">
        <f>P_A_R[[#This Row],[37+]]-P_A_R[[#This Row],[38+]]</f>
        <v>4.2860000000000009E-2</v>
      </c>
      <c r="CH202" s="5">
        <f>P_A_R[[#This Row],[38+]]-P_A_R[[#This Row],[39+]]</f>
        <v>4.160999999999998E-2</v>
      </c>
      <c r="CI202" s="5">
        <f>P_A_R[[#This Row],[39+]]-P_A_R[[#This Row],[40+]]</f>
        <v>3.9899999999999991E-2</v>
      </c>
      <c r="CJ202" s="5">
        <f>P_A_R[[#This Row],[40+]]-P_A_R[[#This Row],[41+]]</f>
        <v>3.782000000000002E-2</v>
      </c>
      <c r="CK202" s="5">
        <f>P_A_R[[#This Row],[41+]]-P_A_R[[#This Row],[42+]]</f>
        <v>3.5399999999999987E-2</v>
      </c>
      <c r="CL202" s="5">
        <f>P_A_R[[#This Row],[42+]]-P_A_R[[#This Row],[43+]]</f>
        <v>3.5580000000000001E-2</v>
      </c>
      <c r="CM202" s="5">
        <f>P_A_R[[#This Row],[43+]]-P_A_R[[#This Row],[44+]]</f>
        <v>2.966000000000002E-2</v>
      </c>
      <c r="CN202" s="5">
        <f>P_A_R[[#This Row],[44+]]-P_A_R[[#This Row],[45+]]</f>
        <v>2.6749999999999996E-2</v>
      </c>
      <c r="CO202" s="5">
        <f>P_A_R[[#This Row],[45+]]-P_A_R[[#This Row],[46+]]</f>
        <v>2.3839999999999986E-2</v>
      </c>
      <c r="CP202" s="5">
        <f>P_A_R[[#This Row],[46+]]-P_A_R[[#This Row],[47+]]</f>
        <v>2.0979999999999999E-2</v>
      </c>
      <c r="CQ202" s="5">
        <f>P_A_R[[#This Row],[47+]]-P_A_R[[#This Row],[48+]]</f>
        <v>1.8250000000000002E-2</v>
      </c>
      <c r="CR202" s="5">
        <f>P_A_R[[#This Row],[48+]]-P_A_R[[#This Row],[49+]]</f>
        <v>1.6980000000000009E-2</v>
      </c>
      <c r="CS202" s="5">
        <f>P_A_R[[#This Row],[49+]]-P_A_R[[#This Row],[50+]]</f>
        <v>1.3109999999999997E-2</v>
      </c>
      <c r="CT202" s="5">
        <f>P_A_R[[#This Row],[50+]]-P_A_R[[#This Row],[51+]]</f>
        <v>1.0979999999999997E-2</v>
      </c>
      <c r="CU202" s="5">
        <f>P_A_R[[#This Row],[51+]]-P_A_R[[#This Row],[52+]]</f>
        <v>9.1000000000000039E-3</v>
      </c>
      <c r="CV202" s="5">
        <f>P_A_R[[#This Row],[52+]]-P_A_R[[#This Row],[53+]]</f>
        <v>7.4299999999999956E-3</v>
      </c>
      <c r="CW202" s="5">
        <f>P_A_R[[#This Row],[53+]]-P_A_R[[#This Row],[54+]]</f>
        <v>6.0100000000000015E-3</v>
      </c>
      <c r="CX202" s="5">
        <f>P_A_R[[#This Row],[54+]]-P_A_R[[#This Row],[55+]]</f>
        <v>5.1800000000000006E-3</v>
      </c>
      <c r="CY202" s="5">
        <f>P_A_R[[#This Row],[55+]]-P_A_R[[#This Row],[56+]]</f>
        <v>3.7000000000000002E-3</v>
      </c>
      <c r="CZ202" s="5">
        <f>P_A_R[[#This Row],[56+]]-P_A_R[[#This Row],[57+]]</f>
        <v>2.8799999999999989E-3</v>
      </c>
      <c r="DA202" s="5">
        <f>P_A_R[[#This Row],[57+]]-P_A_R[[#This Row],[58+]]</f>
        <v>2.2100000000000002E-3</v>
      </c>
      <c r="DB202" s="5">
        <f>P_A_R[[#This Row],[58+]]-P_A_R[[#This Row],[59+]]</f>
        <v>1.6800000000000001E-3</v>
      </c>
    </row>
    <row r="203" spans="1:106" x14ac:dyDescent="0.25">
      <c r="A203" s="10">
        <v>22400726</v>
      </c>
      <c r="B203" s="13" t="s">
        <v>101</v>
      </c>
      <c r="C203" s="13" t="s">
        <v>100</v>
      </c>
      <c r="D203" s="11">
        <v>0.875</v>
      </c>
      <c r="E203" s="9" t="str">
        <f>HYPERLINK("https://www.nba.com/stats/player/1630530/boxscores-traditional", "Trey Murphy III")</f>
        <v>Trey Murphy III</v>
      </c>
      <c r="F203">
        <v>37.4</v>
      </c>
      <c r="G203" s="4">
        <v>10.781000000000001</v>
      </c>
      <c r="H203" s="3">
        <v>0.99446000000000001</v>
      </c>
      <c r="I203" s="3">
        <v>0.99285999999999996</v>
      </c>
      <c r="J203" s="3">
        <v>0.99085999999999996</v>
      </c>
      <c r="K203" s="3">
        <v>0.98809000000000002</v>
      </c>
      <c r="L203" s="3">
        <v>0.98499999999999999</v>
      </c>
      <c r="M203" s="3">
        <v>0.98124</v>
      </c>
      <c r="N203" s="3">
        <v>0.97614999999999996</v>
      </c>
      <c r="O203" s="3">
        <v>0.97062000000000004</v>
      </c>
      <c r="P203" s="3">
        <v>0.96406999999999998</v>
      </c>
      <c r="Q203" s="3">
        <v>0.95637000000000005</v>
      </c>
      <c r="R203" s="3">
        <v>0.94630000000000003</v>
      </c>
      <c r="S203" s="3">
        <v>0.93574000000000002</v>
      </c>
      <c r="T203" s="3">
        <v>0.92364000000000002</v>
      </c>
      <c r="U203" s="3">
        <v>0.90988000000000002</v>
      </c>
      <c r="V203" s="3">
        <v>0.89251000000000003</v>
      </c>
      <c r="W203" s="3">
        <v>0.87492999999999999</v>
      </c>
      <c r="X203" s="3">
        <v>0.85543000000000002</v>
      </c>
      <c r="Y203" s="3">
        <v>0.83147000000000004</v>
      </c>
      <c r="Z203" s="3">
        <v>0.80784999999999996</v>
      </c>
      <c r="AA203" s="3">
        <v>0.7823</v>
      </c>
      <c r="AB203" s="3">
        <v>0.75490000000000002</v>
      </c>
      <c r="AC203" s="3">
        <v>0.72240000000000004</v>
      </c>
      <c r="AD203" s="3">
        <v>0.69145999999999996</v>
      </c>
      <c r="AE203" s="3">
        <v>0.65910000000000002</v>
      </c>
      <c r="AF203" s="3">
        <v>0.62551999999999996</v>
      </c>
      <c r="AG203" s="3">
        <v>0.58706000000000003</v>
      </c>
      <c r="AH203" s="3">
        <v>0.55171999999999999</v>
      </c>
      <c r="AI203" s="3">
        <v>0.51595000000000002</v>
      </c>
      <c r="AJ203" s="3">
        <v>0.47608</v>
      </c>
      <c r="AK203" s="3">
        <v>0.44037999999999999</v>
      </c>
      <c r="AL203" s="3">
        <v>0.40516999999999997</v>
      </c>
      <c r="AM203" s="3">
        <v>0.37069999999999997</v>
      </c>
      <c r="AN203" s="3">
        <v>0.33360000000000001</v>
      </c>
      <c r="AO203" s="3">
        <v>0.30153000000000002</v>
      </c>
      <c r="AP203" s="3">
        <v>0.27093</v>
      </c>
      <c r="AQ203" s="3">
        <v>0.24196000000000001</v>
      </c>
      <c r="AR203" s="3">
        <v>0.21185999999999999</v>
      </c>
      <c r="AS203" s="3">
        <v>0.18673000000000001</v>
      </c>
      <c r="AT203" s="3">
        <v>0.16353999999999999</v>
      </c>
      <c r="AU203" s="3">
        <v>0.14007</v>
      </c>
      <c r="AV203" s="3">
        <v>0.121</v>
      </c>
      <c r="AW203" s="3">
        <v>0.10383000000000001</v>
      </c>
      <c r="AX203" s="3">
        <v>8.8510000000000005E-2</v>
      </c>
      <c r="AY203" s="3">
        <v>7.3529999999999998E-2</v>
      </c>
      <c r="AZ203" s="3">
        <v>6.1780000000000002E-2</v>
      </c>
      <c r="BA203" s="3">
        <v>5.1549999999999999E-2</v>
      </c>
      <c r="BB203" s="3">
        <v>4.1820000000000003E-2</v>
      </c>
      <c r="BC203" s="3">
        <v>3.4380000000000001E-2</v>
      </c>
      <c r="BD203" s="3">
        <v>2.8070000000000001E-2</v>
      </c>
      <c r="BE203" s="3">
        <v>2.2749999999999999E-2</v>
      </c>
      <c r="BF203" s="5">
        <f>P_A_R[[#This Row],[10+]]-P_A_R[[#This Row],[11+]]</f>
        <v>1.6000000000000458E-3</v>
      </c>
      <c r="BG203" s="5">
        <f>P_A_R[[#This Row],[11+]]-P_A_R[[#This Row],[12+]]</f>
        <v>2.0000000000000018E-3</v>
      </c>
      <c r="BH203" s="5">
        <f>P_A_R[[#This Row],[12+]]-P_A_R[[#This Row],[13+]]</f>
        <v>2.7699999999999392E-3</v>
      </c>
      <c r="BI203" s="5">
        <f>P_A_R[[#This Row],[13+]]-P_A_R[[#This Row],[14+]]</f>
        <v>3.0900000000000372E-3</v>
      </c>
      <c r="BJ203" s="5">
        <f>P_A_R[[#This Row],[14+]]-P_A_R[[#This Row],[15+]]</f>
        <v>3.7599999999999856E-3</v>
      </c>
      <c r="BK203" s="5">
        <f>P_A_R[[#This Row],[15+]]-P_A_R[[#This Row],[16+]]</f>
        <v>5.0900000000000389E-3</v>
      </c>
      <c r="BL203" s="5">
        <f>P_A_R[[#This Row],[16+]]-P_A_R[[#This Row],[17+]]</f>
        <v>5.5299999999999239E-3</v>
      </c>
      <c r="BM203" s="5">
        <f>P_A_R[[#This Row],[17+]]-P_A_R[[#This Row],[18+]]</f>
        <v>6.5500000000000558E-3</v>
      </c>
      <c r="BN203" s="5">
        <f>P_A_R[[#This Row],[18+]]-P_A_R[[#This Row],[19+]]</f>
        <v>7.6999999999999291E-3</v>
      </c>
      <c r="BO203" s="5">
        <f>P_A_R[[#This Row],[19+]]-P_A_R[[#This Row],[20+]]</f>
        <v>1.0070000000000023E-2</v>
      </c>
      <c r="BP203" s="5">
        <f>P_A_R[[#This Row],[20+]]-P_A_R[[#This Row],[21+]]</f>
        <v>1.0560000000000014E-2</v>
      </c>
      <c r="BQ203" s="5">
        <f>P_A_R[[#This Row],[21+]]-P_A_R[[#This Row],[22+]]</f>
        <v>1.21E-2</v>
      </c>
      <c r="BR203" s="5">
        <f>P_A_R[[#This Row],[22+]]-P_A_R[[#This Row],[23+]]</f>
        <v>1.3759999999999994E-2</v>
      </c>
      <c r="BS203" s="5">
        <f>P_A_R[[#This Row],[23+]]-P_A_R[[#This Row],[24+]]</f>
        <v>1.7369999999999997E-2</v>
      </c>
      <c r="BT203" s="5">
        <f>P_A_R[[#This Row],[24+]]-P_A_R[[#This Row],[25+]]</f>
        <v>1.758000000000004E-2</v>
      </c>
      <c r="BU203" s="5">
        <f>P_A_R[[#This Row],[25+]]-P_A_R[[#This Row],[26+]]</f>
        <v>1.9499999999999962E-2</v>
      </c>
      <c r="BV203" s="5">
        <f>P_A_R[[#This Row],[26+]]-P_A_R[[#This Row],[27+]]</f>
        <v>2.3959999999999981E-2</v>
      </c>
      <c r="BW203" s="5">
        <f>P_A_R[[#This Row],[27+]]-P_A_R[[#This Row],[28+]]</f>
        <v>2.3620000000000085E-2</v>
      </c>
      <c r="BX203" s="5">
        <f>P_A_R[[#This Row],[28+]]-P_A_R[[#This Row],[29+]]</f>
        <v>2.5549999999999962E-2</v>
      </c>
      <c r="BY203" s="5">
        <f>P_A_R[[#This Row],[29+]]-P_A_R[[#This Row],[30+]]</f>
        <v>2.739999999999998E-2</v>
      </c>
      <c r="BZ203" s="5">
        <f>P_A_R[[#This Row],[30+]]-P_A_R[[#This Row],[31+]]</f>
        <v>3.2499999999999973E-2</v>
      </c>
      <c r="CA203" s="5">
        <f>P_A_R[[#This Row],[31+]]-P_A_R[[#This Row],[32+]]</f>
        <v>3.0940000000000079E-2</v>
      </c>
      <c r="CB203" s="5">
        <f>P_A_R[[#This Row],[32+]]-P_A_R[[#This Row],[33+]]</f>
        <v>3.2359999999999944E-2</v>
      </c>
      <c r="CC203" s="5">
        <f>P_A_R[[#This Row],[33+]]-P_A_R[[#This Row],[34+]]</f>
        <v>3.3580000000000054E-2</v>
      </c>
      <c r="CD203" s="5">
        <f>P_A_R[[#This Row],[34+]]-P_A_R[[#This Row],[35+]]</f>
        <v>3.8459999999999939E-2</v>
      </c>
      <c r="CE203" s="5">
        <f>P_A_R[[#This Row],[35+]]-P_A_R[[#This Row],[36+]]</f>
        <v>3.5340000000000038E-2</v>
      </c>
      <c r="CF203" s="5">
        <f>P_A_R[[#This Row],[36+]]-P_A_R[[#This Row],[37+]]</f>
        <v>3.5769999999999968E-2</v>
      </c>
      <c r="CG203" s="5">
        <f>P_A_R[[#This Row],[37+]]-P_A_R[[#This Row],[38+]]</f>
        <v>3.9870000000000017E-2</v>
      </c>
      <c r="CH203" s="5">
        <f>P_A_R[[#This Row],[38+]]-P_A_R[[#This Row],[39+]]</f>
        <v>3.570000000000001E-2</v>
      </c>
      <c r="CI203" s="5">
        <f>P_A_R[[#This Row],[39+]]-P_A_R[[#This Row],[40+]]</f>
        <v>3.5210000000000019E-2</v>
      </c>
      <c r="CJ203" s="5">
        <f>P_A_R[[#This Row],[40+]]-P_A_R[[#This Row],[41+]]</f>
        <v>3.4470000000000001E-2</v>
      </c>
      <c r="CK203" s="5">
        <f>P_A_R[[#This Row],[41+]]-P_A_R[[#This Row],[42+]]</f>
        <v>3.7099999999999966E-2</v>
      </c>
      <c r="CL203" s="5">
        <f>P_A_R[[#This Row],[42+]]-P_A_R[[#This Row],[43+]]</f>
        <v>3.2069999999999987E-2</v>
      </c>
      <c r="CM203" s="5">
        <f>P_A_R[[#This Row],[43+]]-P_A_R[[#This Row],[44+]]</f>
        <v>3.0600000000000016E-2</v>
      </c>
      <c r="CN203" s="5">
        <f>P_A_R[[#This Row],[44+]]-P_A_R[[#This Row],[45+]]</f>
        <v>2.8969999999999996E-2</v>
      </c>
      <c r="CO203" s="5">
        <f>P_A_R[[#This Row],[45+]]-P_A_R[[#This Row],[46+]]</f>
        <v>3.0100000000000016E-2</v>
      </c>
      <c r="CP203" s="5">
        <f>P_A_R[[#This Row],[46+]]-P_A_R[[#This Row],[47+]]</f>
        <v>2.5129999999999986E-2</v>
      </c>
      <c r="CQ203" s="5">
        <f>P_A_R[[#This Row],[47+]]-P_A_R[[#This Row],[48+]]</f>
        <v>2.3190000000000016E-2</v>
      </c>
      <c r="CR203" s="5">
        <f>P_A_R[[#This Row],[48+]]-P_A_R[[#This Row],[49+]]</f>
        <v>2.3469999999999991E-2</v>
      </c>
      <c r="CS203" s="5">
        <f>P_A_R[[#This Row],[49+]]-P_A_R[[#This Row],[50+]]</f>
        <v>1.9070000000000004E-2</v>
      </c>
      <c r="CT203" s="5">
        <f>P_A_R[[#This Row],[50+]]-P_A_R[[#This Row],[51+]]</f>
        <v>1.7169999999999991E-2</v>
      </c>
      <c r="CU203" s="5">
        <f>P_A_R[[#This Row],[51+]]-P_A_R[[#This Row],[52+]]</f>
        <v>1.532E-2</v>
      </c>
      <c r="CV203" s="5">
        <f>P_A_R[[#This Row],[52+]]-P_A_R[[#This Row],[53+]]</f>
        <v>1.4980000000000007E-2</v>
      </c>
      <c r="CW203" s="5">
        <f>P_A_R[[#This Row],[53+]]-P_A_R[[#This Row],[54+]]</f>
        <v>1.1749999999999997E-2</v>
      </c>
      <c r="CX203" s="5">
        <f>P_A_R[[#This Row],[54+]]-P_A_R[[#This Row],[55+]]</f>
        <v>1.0230000000000003E-2</v>
      </c>
      <c r="CY203" s="5">
        <f>P_A_R[[#This Row],[55+]]-P_A_R[[#This Row],[56+]]</f>
        <v>9.7299999999999956E-3</v>
      </c>
      <c r="CZ203" s="5">
        <f>P_A_R[[#This Row],[56+]]-P_A_R[[#This Row],[57+]]</f>
        <v>7.4400000000000022E-3</v>
      </c>
      <c r="DA203" s="5">
        <f>P_A_R[[#This Row],[57+]]-P_A_R[[#This Row],[58+]]</f>
        <v>6.3099999999999996E-3</v>
      </c>
      <c r="DB203" s="5">
        <f>P_A_R[[#This Row],[58+]]-P_A_R[[#This Row],[59+]]</f>
        <v>5.3200000000000018E-3</v>
      </c>
    </row>
    <row r="204" spans="1:106" x14ac:dyDescent="0.25">
      <c r="A204" s="10">
        <v>22400726</v>
      </c>
      <c r="B204" s="13" t="s">
        <v>101</v>
      </c>
      <c r="C204" s="13" t="s">
        <v>100</v>
      </c>
      <c r="D204" s="11">
        <v>0.875</v>
      </c>
      <c r="E204" s="9" t="str">
        <f>HYPERLINK("https://www.nba.com/stats/player/203468/boxscores-traditional", "CJ McCollum")</f>
        <v>CJ McCollum</v>
      </c>
      <c r="F204">
        <v>28</v>
      </c>
      <c r="G204" s="4">
        <v>9.7370000000000001</v>
      </c>
      <c r="H204" s="3">
        <v>0.96784000000000003</v>
      </c>
      <c r="I204" s="3">
        <v>0.95994000000000002</v>
      </c>
      <c r="J204" s="3">
        <v>0.94950000000000001</v>
      </c>
      <c r="K204" s="3">
        <v>0.93822000000000005</v>
      </c>
      <c r="L204" s="3">
        <v>0.92506999999999995</v>
      </c>
      <c r="M204" s="3">
        <v>0.90988000000000002</v>
      </c>
      <c r="N204" s="3">
        <v>0.89065000000000005</v>
      </c>
      <c r="O204" s="3">
        <v>0.87075999999999998</v>
      </c>
      <c r="P204" s="3">
        <v>0.84848999999999997</v>
      </c>
      <c r="Q204" s="3">
        <v>0.82121</v>
      </c>
      <c r="R204" s="3">
        <v>0.79388999999999998</v>
      </c>
      <c r="S204" s="3">
        <v>0.76424000000000003</v>
      </c>
      <c r="T204" s="3">
        <v>0.73236999999999997</v>
      </c>
      <c r="U204" s="3">
        <v>0.69496999999999998</v>
      </c>
      <c r="V204" s="3">
        <v>0.65910000000000002</v>
      </c>
      <c r="W204" s="3">
        <v>0.62172000000000005</v>
      </c>
      <c r="X204" s="3">
        <v>0.58316999999999997</v>
      </c>
      <c r="Y204" s="3">
        <v>0.53983000000000003</v>
      </c>
      <c r="Z204" s="3">
        <v>0.5</v>
      </c>
      <c r="AA204" s="3">
        <v>0.46017000000000002</v>
      </c>
      <c r="AB204" s="3">
        <v>0.41682999999999998</v>
      </c>
      <c r="AC204" s="3">
        <v>0.37828000000000001</v>
      </c>
      <c r="AD204" s="3">
        <v>0.34089999999999998</v>
      </c>
      <c r="AE204" s="3">
        <v>0.30503000000000002</v>
      </c>
      <c r="AF204" s="3">
        <v>0.26762999999999998</v>
      </c>
      <c r="AG204" s="3">
        <v>0.23576</v>
      </c>
      <c r="AH204" s="3">
        <v>0.20610999999999999</v>
      </c>
      <c r="AI204" s="3">
        <v>0.17879</v>
      </c>
      <c r="AJ204" s="3">
        <v>0.15151000000000001</v>
      </c>
      <c r="AK204" s="3">
        <v>0.12923999999999999</v>
      </c>
      <c r="AL204" s="3">
        <v>0.10935</v>
      </c>
      <c r="AM204" s="3">
        <v>9.0120000000000006E-2</v>
      </c>
      <c r="AN204" s="3">
        <v>7.4929999999999997E-2</v>
      </c>
      <c r="AO204" s="3">
        <v>6.1780000000000002E-2</v>
      </c>
      <c r="AP204" s="3">
        <v>5.0500000000000003E-2</v>
      </c>
      <c r="AQ204" s="3">
        <v>4.0059999999999998E-2</v>
      </c>
      <c r="AR204" s="3">
        <v>3.2160000000000001E-2</v>
      </c>
      <c r="AS204" s="3">
        <v>2.5590000000000002E-2</v>
      </c>
      <c r="AT204" s="3">
        <v>2.018E-2</v>
      </c>
      <c r="AU204" s="3">
        <v>1.5389999999999999E-2</v>
      </c>
      <c r="AV204" s="3">
        <v>1.191E-2</v>
      </c>
      <c r="AW204" s="3">
        <v>9.1400000000000006E-3</v>
      </c>
      <c r="AX204" s="3">
        <v>6.9499999999999996E-3</v>
      </c>
      <c r="AY204" s="3">
        <v>5.0800000000000003E-3</v>
      </c>
      <c r="AZ204" s="3">
        <v>3.79E-3</v>
      </c>
      <c r="BA204" s="3">
        <v>2.8E-3</v>
      </c>
      <c r="BB204" s="3">
        <v>1.99E-3</v>
      </c>
      <c r="BC204" s="3">
        <v>1.4400000000000001E-3</v>
      </c>
      <c r="BD204" s="3">
        <v>1.0399999999999999E-3</v>
      </c>
      <c r="BE204" s="3">
        <v>7.3999999999999999E-4</v>
      </c>
      <c r="BF204" s="5">
        <f>P_A_R[[#This Row],[10+]]-P_A_R[[#This Row],[11+]]</f>
        <v>7.9000000000000181E-3</v>
      </c>
      <c r="BG204" s="5">
        <f>P_A_R[[#This Row],[11+]]-P_A_R[[#This Row],[12+]]</f>
        <v>1.0440000000000005E-2</v>
      </c>
      <c r="BH204" s="5">
        <f>P_A_R[[#This Row],[12+]]-P_A_R[[#This Row],[13+]]</f>
        <v>1.1279999999999957E-2</v>
      </c>
      <c r="BI204" s="5">
        <f>P_A_R[[#This Row],[13+]]-P_A_R[[#This Row],[14+]]</f>
        <v>1.3150000000000106E-2</v>
      </c>
      <c r="BJ204" s="5">
        <f>P_A_R[[#This Row],[14+]]-P_A_R[[#This Row],[15+]]</f>
        <v>1.5189999999999926E-2</v>
      </c>
      <c r="BK204" s="5">
        <f>P_A_R[[#This Row],[15+]]-P_A_R[[#This Row],[16+]]</f>
        <v>1.9229999999999969E-2</v>
      </c>
      <c r="BL204" s="5">
        <f>P_A_R[[#This Row],[16+]]-P_A_R[[#This Row],[17+]]</f>
        <v>1.9890000000000074E-2</v>
      </c>
      <c r="BM204" s="5">
        <f>P_A_R[[#This Row],[17+]]-P_A_R[[#This Row],[18+]]</f>
        <v>2.2270000000000012E-2</v>
      </c>
      <c r="BN204" s="5">
        <f>P_A_R[[#This Row],[18+]]-P_A_R[[#This Row],[19+]]</f>
        <v>2.7279999999999971E-2</v>
      </c>
      <c r="BO204" s="5">
        <f>P_A_R[[#This Row],[19+]]-P_A_R[[#This Row],[20+]]</f>
        <v>2.7320000000000011E-2</v>
      </c>
      <c r="BP204" s="5">
        <f>P_A_R[[#This Row],[20+]]-P_A_R[[#This Row],[21+]]</f>
        <v>2.9649999999999954E-2</v>
      </c>
      <c r="BQ204" s="5">
        <f>P_A_R[[#This Row],[21+]]-P_A_R[[#This Row],[22+]]</f>
        <v>3.1870000000000065E-2</v>
      </c>
      <c r="BR204" s="5">
        <f>P_A_R[[#This Row],[22+]]-P_A_R[[#This Row],[23+]]</f>
        <v>3.7399999999999989E-2</v>
      </c>
      <c r="BS204" s="5">
        <f>P_A_R[[#This Row],[23+]]-P_A_R[[#This Row],[24+]]</f>
        <v>3.5869999999999957E-2</v>
      </c>
      <c r="BT204" s="5">
        <f>P_A_R[[#This Row],[24+]]-P_A_R[[#This Row],[25+]]</f>
        <v>3.7379999999999969E-2</v>
      </c>
      <c r="BU204" s="5">
        <f>P_A_R[[#This Row],[25+]]-P_A_R[[#This Row],[26+]]</f>
        <v>3.8550000000000084E-2</v>
      </c>
      <c r="BV204" s="5">
        <f>P_A_R[[#This Row],[26+]]-P_A_R[[#This Row],[27+]]</f>
        <v>4.3339999999999934E-2</v>
      </c>
      <c r="BW204" s="5">
        <f>P_A_R[[#This Row],[27+]]-P_A_R[[#This Row],[28+]]</f>
        <v>3.9830000000000032E-2</v>
      </c>
      <c r="BX204" s="5">
        <f>P_A_R[[#This Row],[28+]]-P_A_R[[#This Row],[29+]]</f>
        <v>3.9829999999999977E-2</v>
      </c>
      <c r="BY204" s="5">
        <f>P_A_R[[#This Row],[29+]]-P_A_R[[#This Row],[30+]]</f>
        <v>4.3340000000000045E-2</v>
      </c>
      <c r="BZ204" s="5">
        <f>P_A_R[[#This Row],[30+]]-P_A_R[[#This Row],[31+]]</f>
        <v>3.8549999999999973E-2</v>
      </c>
      <c r="CA204" s="5">
        <f>P_A_R[[#This Row],[31+]]-P_A_R[[#This Row],[32+]]</f>
        <v>3.7380000000000024E-2</v>
      </c>
      <c r="CB204" s="5">
        <f>P_A_R[[#This Row],[32+]]-P_A_R[[#This Row],[33+]]</f>
        <v>3.5869999999999957E-2</v>
      </c>
      <c r="CC204" s="5">
        <f>P_A_R[[#This Row],[33+]]-P_A_R[[#This Row],[34+]]</f>
        <v>3.7400000000000044E-2</v>
      </c>
      <c r="CD204" s="5">
        <f>P_A_R[[#This Row],[34+]]-P_A_R[[#This Row],[35+]]</f>
        <v>3.1869999999999982E-2</v>
      </c>
      <c r="CE204" s="5">
        <f>P_A_R[[#This Row],[35+]]-P_A_R[[#This Row],[36+]]</f>
        <v>2.965000000000001E-2</v>
      </c>
      <c r="CF204" s="5">
        <f>P_A_R[[#This Row],[36+]]-P_A_R[[#This Row],[37+]]</f>
        <v>2.7319999999999983E-2</v>
      </c>
      <c r="CG204" s="5">
        <f>P_A_R[[#This Row],[37+]]-P_A_R[[#This Row],[38+]]</f>
        <v>2.7279999999999999E-2</v>
      </c>
      <c r="CH204" s="5">
        <f>P_A_R[[#This Row],[38+]]-P_A_R[[#This Row],[39+]]</f>
        <v>2.2270000000000012E-2</v>
      </c>
      <c r="CI204" s="5">
        <f>P_A_R[[#This Row],[39+]]-P_A_R[[#This Row],[40+]]</f>
        <v>1.9889999999999991E-2</v>
      </c>
      <c r="CJ204" s="5">
        <f>P_A_R[[#This Row],[40+]]-P_A_R[[#This Row],[41+]]</f>
        <v>1.9229999999999997E-2</v>
      </c>
      <c r="CK204" s="5">
        <f>P_A_R[[#This Row],[41+]]-P_A_R[[#This Row],[42+]]</f>
        <v>1.5190000000000009E-2</v>
      </c>
      <c r="CL204" s="5">
        <f>P_A_R[[#This Row],[42+]]-P_A_R[[#This Row],[43+]]</f>
        <v>1.3149999999999995E-2</v>
      </c>
      <c r="CM204" s="5">
        <f>P_A_R[[#This Row],[43+]]-P_A_R[[#This Row],[44+]]</f>
        <v>1.1279999999999998E-2</v>
      </c>
      <c r="CN204" s="5">
        <f>P_A_R[[#This Row],[44+]]-P_A_R[[#This Row],[45+]]</f>
        <v>1.0440000000000005E-2</v>
      </c>
      <c r="CO204" s="5">
        <f>P_A_R[[#This Row],[45+]]-P_A_R[[#This Row],[46+]]</f>
        <v>7.8999999999999973E-3</v>
      </c>
      <c r="CP204" s="5">
        <f>P_A_R[[#This Row],[46+]]-P_A_R[[#This Row],[47+]]</f>
        <v>6.5699999999999995E-3</v>
      </c>
      <c r="CQ204" s="5">
        <f>P_A_R[[#This Row],[47+]]-P_A_R[[#This Row],[48+]]</f>
        <v>5.4100000000000016E-3</v>
      </c>
      <c r="CR204" s="5">
        <f>P_A_R[[#This Row],[48+]]-P_A_R[[#This Row],[49+]]</f>
        <v>4.7900000000000009E-3</v>
      </c>
      <c r="CS204" s="5">
        <f>P_A_R[[#This Row],[49+]]-P_A_R[[#This Row],[50+]]</f>
        <v>3.4799999999999987E-3</v>
      </c>
      <c r="CT204" s="5">
        <f>P_A_R[[#This Row],[50+]]-P_A_R[[#This Row],[51+]]</f>
        <v>2.7699999999999999E-3</v>
      </c>
      <c r="CU204" s="5">
        <f>P_A_R[[#This Row],[51+]]-P_A_R[[#This Row],[52+]]</f>
        <v>2.190000000000001E-3</v>
      </c>
      <c r="CV204" s="5">
        <f>P_A_R[[#This Row],[52+]]-P_A_R[[#This Row],[53+]]</f>
        <v>1.8699999999999993E-3</v>
      </c>
      <c r="CW204" s="5">
        <f>P_A_R[[#This Row],[53+]]-P_A_R[[#This Row],[54+]]</f>
        <v>1.2900000000000003E-3</v>
      </c>
      <c r="CX204" s="5">
        <f>P_A_R[[#This Row],[54+]]-P_A_R[[#This Row],[55+]]</f>
        <v>9.8999999999999999E-4</v>
      </c>
      <c r="CY204" s="5">
        <f>P_A_R[[#This Row],[55+]]-P_A_R[[#This Row],[56+]]</f>
        <v>8.0999999999999996E-4</v>
      </c>
      <c r="CZ204" s="5">
        <f>P_A_R[[#This Row],[56+]]-P_A_R[[#This Row],[57+]]</f>
        <v>5.4999999999999992E-4</v>
      </c>
      <c r="DA204" s="5">
        <f>P_A_R[[#This Row],[57+]]-P_A_R[[#This Row],[58+]]</f>
        <v>4.0000000000000018E-4</v>
      </c>
      <c r="DB204" s="5">
        <f>P_A_R[[#This Row],[58+]]-P_A_R[[#This Row],[59+]]</f>
        <v>2.9999999999999992E-4</v>
      </c>
    </row>
    <row r="205" spans="1:106" x14ac:dyDescent="0.25">
      <c r="A205" s="10">
        <v>22400726</v>
      </c>
      <c r="B205" s="13" t="s">
        <v>101</v>
      </c>
      <c r="C205" s="13" t="s">
        <v>100</v>
      </c>
      <c r="D205" s="11">
        <v>0.875</v>
      </c>
      <c r="E205" s="9" t="str">
        <f>HYPERLINK("https://www.nba.com/stats/player/1627742/boxscores-traditional", "Brandon Ingram")</f>
        <v>Brandon Ingram</v>
      </c>
      <c r="F205">
        <v>29.2</v>
      </c>
      <c r="G205" s="4">
        <v>12.122999999999999</v>
      </c>
      <c r="H205" s="3">
        <v>0.94294999999999995</v>
      </c>
      <c r="I205" s="3">
        <v>0.93318999999999996</v>
      </c>
      <c r="J205" s="3">
        <v>0.92220000000000002</v>
      </c>
      <c r="K205" s="3">
        <v>0.90988000000000002</v>
      </c>
      <c r="L205" s="3">
        <v>0.89434999999999998</v>
      </c>
      <c r="M205" s="3">
        <v>0.879</v>
      </c>
      <c r="N205" s="3">
        <v>0.86214000000000002</v>
      </c>
      <c r="O205" s="3">
        <v>0.84375</v>
      </c>
      <c r="P205" s="3">
        <v>0.82121</v>
      </c>
      <c r="Q205" s="3">
        <v>0.79954999999999998</v>
      </c>
      <c r="R205" s="3">
        <v>0.77637</v>
      </c>
      <c r="S205" s="3">
        <v>0.75175000000000003</v>
      </c>
      <c r="T205" s="3">
        <v>0.72240000000000004</v>
      </c>
      <c r="U205" s="3">
        <v>0.69496999999999998</v>
      </c>
      <c r="V205" s="3">
        <v>0.66639999999999999</v>
      </c>
      <c r="W205" s="3">
        <v>0.63683000000000001</v>
      </c>
      <c r="X205" s="3">
        <v>0.60257000000000005</v>
      </c>
      <c r="Y205" s="3">
        <v>0.57142000000000004</v>
      </c>
      <c r="Z205" s="3">
        <v>0.53983000000000003</v>
      </c>
      <c r="AA205" s="3">
        <v>0.50797999999999999</v>
      </c>
      <c r="AB205" s="3">
        <v>0.47210000000000002</v>
      </c>
      <c r="AC205" s="3">
        <v>0.44037999999999999</v>
      </c>
      <c r="AD205" s="3">
        <v>0.40905000000000002</v>
      </c>
      <c r="AE205" s="3">
        <v>0.37828000000000001</v>
      </c>
      <c r="AF205" s="3">
        <v>0.34458</v>
      </c>
      <c r="AG205" s="3">
        <v>0.31561</v>
      </c>
      <c r="AH205" s="3">
        <v>0.28774</v>
      </c>
      <c r="AI205" s="3">
        <v>0.26108999999999999</v>
      </c>
      <c r="AJ205" s="3">
        <v>0.23269999999999999</v>
      </c>
      <c r="AK205" s="3">
        <v>0.20896999999999999</v>
      </c>
      <c r="AL205" s="3">
        <v>0.18673000000000001</v>
      </c>
      <c r="AM205" s="3">
        <v>0.16602</v>
      </c>
      <c r="AN205" s="3">
        <v>0.14457</v>
      </c>
      <c r="AO205" s="3">
        <v>0.12714</v>
      </c>
      <c r="AP205" s="3">
        <v>0.11123</v>
      </c>
      <c r="AQ205" s="3">
        <v>9.6799999999999997E-2</v>
      </c>
      <c r="AR205" s="3">
        <v>8.226E-2</v>
      </c>
      <c r="AS205" s="3">
        <v>7.0779999999999996E-2</v>
      </c>
      <c r="AT205" s="3">
        <v>6.0569999999999999E-2</v>
      </c>
      <c r="AU205" s="3">
        <v>5.1549999999999999E-2</v>
      </c>
      <c r="AV205" s="3">
        <v>4.2720000000000001E-2</v>
      </c>
      <c r="AW205" s="3">
        <v>3.5929999999999997E-2</v>
      </c>
      <c r="AX205" s="3">
        <v>3.005E-2</v>
      </c>
      <c r="AY205" s="3">
        <v>2.5000000000000001E-2</v>
      </c>
      <c r="AZ205" s="3">
        <v>2.018E-2</v>
      </c>
      <c r="BA205" s="3">
        <v>1.6590000000000001E-2</v>
      </c>
      <c r="BB205" s="3">
        <v>1.355E-2</v>
      </c>
      <c r="BC205" s="3">
        <v>1.1010000000000001E-2</v>
      </c>
      <c r="BD205" s="3">
        <v>8.6599999999999993E-3</v>
      </c>
      <c r="BE205" s="3">
        <v>6.9499999999999996E-3</v>
      </c>
      <c r="BF205" s="5">
        <f>P_A_R[[#This Row],[10+]]-P_A_R[[#This Row],[11+]]</f>
        <v>9.7599999999999909E-3</v>
      </c>
      <c r="BG205" s="5">
        <f>P_A_R[[#This Row],[11+]]-P_A_R[[#This Row],[12+]]</f>
        <v>1.0989999999999944E-2</v>
      </c>
      <c r="BH205" s="5">
        <f>P_A_R[[#This Row],[12+]]-P_A_R[[#This Row],[13+]]</f>
        <v>1.2319999999999998E-2</v>
      </c>
      <c r="BI205" s="5">
        <f>P_A_R[[#This Row],[13+]]-P_A_R[[#This Row],[14+]]</f>
        <v>1.5530000000000044E-2</v>
      </c>
      <c r="BJ205" s="5">
        <f>P_A_R[[#This Row],[14+]]-P_A_R[[#This Row],[15+]]</f>
        <v>1.5349999999999975E-2</v>
      </c>
      <c r="BK205" s="5">
        <f>P_A_R[[#This Row],[15+]]-P_A_R[[#This Row],[16+]]</f>
        <v>1.6859999999999986E-2</v>
      </c>
      <c r="BL205" s="5">
        <f>P_A_R[[#This Row],[16+]]-P_A_R[[#This Row],[17+]]</f>
        <v>1.8390000000000017E-2</v>
      </c>
      <c r="BM205" s="5">
        <f>P_A_R[[#This Row],[17+]]-P_A_R[[#This Row],[18+]]</f>
        <v>2.2540000000000004E-2</v>
      </c>
      <c r="BN205" s="5">
        <f>P_A_R[[#This Row],[18+]]-P_A_R[[#This Row],[19+]]</f>
        <v>2.1660000000000013E-2</v>
      </c>
      <c r="BO205" s="5">
        <f>P_A_R[[#This Row],[19+]]-P_A_R[[#This Row],[20+]]</f>
        <v>2.3179999999999978E-2</v>
      </c>
      <c r="BP205" s="5">
        <f>P_A_R[[#This Row],[20+]]-P_A_R[[#This Row],[21+]]</f>
        <v>2.4619999999999975E-2</v>
      </c>
      <c r="BQ205" s="5">
        <f>P_A_R[[#This Row],[21+]]-P_A_R[[#This Row],[22+]]</f>
        <v>2.9349999999999987E-2</v>
      </c>
      <c r="BR205" s="5">
        <f>P_A_R[[#This Row],[22+]]-P_A_R[[#This Row],[23+]]</f>
        <v>2.7430000000000065E-2</v>
      </c>
      <c r="BS205" s="5">
        <f>P_A_R[[#This Row],[23+]]-P_A_R[[#This Row],[24+]]</f>
        <v>2.8569999999999984E-2</v>
      </c>
      <c r="BT205" s="5">
        <f>P_A_R[[#This Row],[24+]]-P_A_R[[#This Row],[25+]]</f>
        <v>2.9569999999999985E-2</v>
      </c>
      <c r="BU205" s="5">
        <f>P_A_R[[#This Row],[25+]]-P_A_R[[#This Row],[26+]]</f>
        <v>3.4259999999999957E-2</v>
      </c>
      <c r="BV205" s="5">
        <f>P_A_R[[#This Row],[26+]]-P_A_R[[#This Row],[27+]]</f>
        <v>3.1150000000000011E-2</v>
      </c>
      <c r="BW205" s="5">
        <f>P_A_R[[#This Row],[27+]]-P_A_R[[#This Row],[28+]]</f>
        <v>3.1590000000000007E-2</v>
      </c>
      <c r="BX205" s="5">
        <f>P_A_R[[#This Row],[28+]]-P_A_R[[#This Row],[29+]]</f>
        <v>3.1850000000000045E-2</v>
      </c>
      <c r="BY205" s="5">
        <f>P_A_R[[#This Row],[29+]]-P_A_R[[#This Row],[30+]]</f>
        <v>3.5879999999999967E-2</v>
      </c>
      <c r="BZ205" s="5">
        <f>P_A_R[[#This Row],[30+]]-P_A_R[[#This Row],[31+]]</f>
        <v>3.1720000000000026E-2</v>
      </c>
      <c r="CA205" s="5">
        <f>P_A_R[[#This Row],[31+]]-P_A_R[[#This Row],[32+]]</f>
        <v>3.1329999999999969E-2</v>
      </c>
      <c r="CB205" s="5">
        <f>P_A_R[[#This Row],[32+]]-P_A_R[[#This Row],[33+]]</f>
        <v>3.077000000000002E-2</v>
      </c>
      <c r="CC205" s="5">
        <f>P_A_R[[#This Row],[33+]]-P_A_R[[#This Row],[34+]]</f>
        <v>3.3700000000000008E-2</v>
      </c>
      <c r="CD205" s="5">
        <f>P_A_R[[#This Row],[34+]]-P_A_R[[#This Row],[35+]]</f>
        <v>2.8969999999999996E-2</v>
      </c>
      <c r="CE205" s="5">
        <f>P_A_R[[#This Row],[35+]]-P_A_R[[#This Row],[36+]]</f>
        <v>2.7870000000000006E-2</v>
      </c>
      <c r="CF205" s="5">
        <f>P_A_R[[#This Row],[36+]]-P_A_R[[#This Row],[37+]]</f>
        <v>2.6650000000000007E-2</v>
      </c>
      <c r="CG205" s="5">
        <f>P_A_R[[#This Row],[37+]]-P_A_R[[#This Row],[38+]]</f>
        <v>2.8389999999999999E-2</v>
      </c>
      <c r="CH205" s="5">
        <f>P_A_R[[#This Row],[38+]]-P_A_R[[#This Row],[39+]]</f>
        <v>2.3730000000000001E-2</v>
      </c>
      <c r="CI205" s="5">
        <f>P_A_R[[#This Row],[39+]]-P_A_R[[#This Row],[40+]]</f>
        <v>2.2239999999999982E-2</v>
      </c>
      <c r="CJ205" s="5">
        <f>P_A_R[[#This Row],[40+]]-P_A_R[[#This Row],[41+]]</f>
        <v>2.0710000000000006E-2</v>
      </c>
      <c r="CK205" s="5">
        <f>P_A_R[[#This Row],[41+]]-P_A_R[[#This Row],[42+]]</f>
        <v>2.1449999999999997E-2</v>
      </c>
      <c r="CL205" s="5">
        <f>P_A_R[[#This Row],[42+]]-P_A_R[[#This Row],[43+]]</f>
        <v>1.7430000000000001E-2</v>
      </c>
      <c r="CM205" s="5">
        <f>P_A_R[[#This Row],[43+]]-P_A_R[[#This Row],[44+]]</f>
        <v>1.5910000000000007E-2</v>
      </c>
      <c r="CN205" s="5">
        <f>P_A_R[[#This Row],[44+]]-P_A_R[[#This Row],[45+]]</f>
        <v>1.4429999999999998E-2</v>
      </c>
      <c r="CO205" s="5">
        <f>P_A_R[[#This Row],[45+]]-P_A_R[[#This Row],[46+]]</f>
        <v>1.4539999999999997E-2</v>
      </c>
      <c r="CP205" s="5">
        <f>P_A_R[[#This Row],[46+]]-P_A_R[[#This Row],[47+]]</f>
        <v>1.1480000000000004E-2</v>
      </c>
      <c r="CQ205" s="5">
        <f>P_A_R[[#This Row],[47+]]-P_A_R[[#This Row],[48+]]</f>
        <v>1.0209999999999997E-2</v>
      </c>
      <c r="CR205" s="5">
        <f>P_A_R[[#This Row],[48+]]-P_A_R[[#This Row],[49+]]</f>
        <v>9.0200000000000002E-3</v>
      </c>
      <c r="CS205" s="5">
        <f>P_A_R[[#This Row],[49+]]-P_A_R[[#This Row],[50+]]</f>
        <v>8.8299999999999976E-3</v>
      </c>
      <c r="CT205" s="5">
        <f>P_A_R[[#This Row],[50+]]-P_A_R[[#This Row],[51+]]</f>
        <v>6.7900000000000044E-3</v>
      </c>
      <c r="CU205" s="5">
        <f>P_A_R[[#This Row],[51+]]-P_A_R[[#This Row],[52+]]</f>
        <v>5.8799999999999963E-3</v>
      </c>
      <c r="CV205" s="5">
        <f>P_A_R[[#This Row],[52+]]-P_A_R[[#This Row],[53+]]</f>
        <v>5.0499999999999989E-3</v>
      </c>
      <c r="CW205" s="5">
        <f>P_A_R[[#This Row],[53+]]-P_A_R[[#This Row],[54+]]</f>
        <v>4.8200000000000014E-3</v>
      </c>
      <c r="CX205" s="5">
        <f>P_A_R[[#This Row],[54+]]-P_A_R[[#This Row],[55+]]</f>
        <v>3.5899999999999994E-3</v>
      </c>
      <c r="CY205" s="5">
        <f>P_A_R[[#This Row],[55+]]-P_A_R[[#This Row],[56+]]</f>
        <v>3.040000000000001E-3</v>
      </c>
      <c r="CZ205" s="5">
        <f>P_A_R[[#This Row],[56+]]-P_A_R[[#This Row],[57+]]</f>
        <v>2.5399999999999989E-3</v>
      </c>
      <c r="DA205" s="5">
        <f>P_A_R[[#This Row],[57+]]-P_A_R[[#This Row],[58+]]</f>
        <v>2.3500000000000014E-3</v>
      </c>
      <c r="DB205" s="5">
        <f>P_A_R[[#This Row],[58+]]-P_A_R[[#This Row],[59+]]</f>
        <v>1.7099999999999997E-3</v>
      </c>
    </row>
    <row r="206" spans="1:106" x14ac:dyDescent="0.25">
      <c r="A206" s="10">
        <v>22400726</v>
      </c>
      <c r="B206" s="13" t="s">
        <v>101</v>
      </c>
      <c r="C206" s="13" t="s">
        <v>100</v>
      </c>
      <c r="D206" s="11">
        <v>0.875</v>
      </c>
      <c r="E206" s="9" t="str">
        <f>HYPERLINK("https://www.nba.com/stats/player/1630527/boxscores-traditional", "Brandon Boston Jr.")</f>
        <v>Brandon Boston Jr.</v>
      </c>
      <c r="F206">
        <v>13.2</v>
      </c>
      <c r="G206" s="4">
        <v>2.2269999999999999</v>
      </c>
      <c r="H206" s="3">
        <v>0.92506999999999995</v>
      </c>
      <c r="I206" s="3">
        <v>0.83891000000000004</v>
      </c>
      <c r="J206" s="3">
        <v>0.70540000000000003</v>
      </c>
      <c r="K206" s="3">
        <v>0.53586</v>
      </c>
      <c r="L206" s="3">
        <v>0.35942000000000002</v>
      </c>
      <c r="M206" s="3">
        <v>0.20896999999999999</v>
      </c>
      <c r="N206" s="3">
        <v>0.10383000000000001</v>
      </c>
      <c r="O206" s="3">
        <v>4.3630000000000002E-2</v>
      </c>
      <c r="P206" s="3">
        <v>1.5389999999999999E-2</v>
      </c>
      <c r="Q206" s="3">
        <v>4.6600000000000001E-3</v>
      </c>
      <c r="R206" s="3">
        <v>1.14E-3</v>
      </c>
      <c r="S206" s="3">
        <v>2.3000000000000001E-4</v>
      </c>
      <c r="T206" s="3">
        <v>4.0000000000000003E-5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5">
        <f>P_A_R[[#This Row],[10+]]-P_A_R[[#This Row],[11+]]</f>
        <v>8.6159999999999903E-2</v>
      </c>
      <c r="BG206" s="5">
        <f>P_A_R[[#This Row],[11+]]-P_A_R[[#This Row],[12+]]</f>
        <v>0.13351000000000002</v>
      </c>
      <c r="BH206" s="5">
        <f>P_A_R[[#This Row],[12+]]-P_A_R[[#This Row],[13+]]</f>
        <v>0.16954000000000002</v>
      </c>
      <c r="BI206" s="5">
        <f>P_A_R[[#This Row],[13+]]-P_A_R[[#This Row],[14+]]</f>
        <v>0.17643999999999999</v>
      </c>
      <c r="BJ206" s="5">
        <f>P_A_R[[#This Row],[14+]]-P_A_R[[#This Row],[15+]]</f>
        <v>0.15045000000000003</v>
      </c>
      <c r="BK206" s="5">
        <f>P_A_R[[#This Row],[15+]]-P_A_R[[#This Row],[16+]]</f>
        <v>0.10513999999999998</v>
      </c>
      <c r="BL206" s="5">
        <f>P_A_R[[#This Row],[16+]]-P_A_R[[#This Row],[17+]]</f>
        <v>6.0200000000000004E-2</v>
      </c>
      <c r="BM206" s="5">
        <f>P_A_R[[#This Row],[17+]]-P_A_R[[#This Row],[18+]]</f>
        <v>2.8240000000000001E-2</v>
      </c>
      <c r="BN206" s="5">
        <f>P_A_R[[#This Row],[18+]]-P_A_R[[#This Row],[19+]]</f>
        <v>1.073E-2</v>
      </c>
      <c r="BO206" s="5">
        <f>P_A_R[[#This Row],[19+]]-P_A_R[[#This Row],[20+]]</f>
        <v>3.5200000000000001E-3</v>
      </c>
      <c r="BP206" s="5">
        <f>P_A_R[[#This Row],[20+]]-P_A_R[[#This Row],[21+]]</f>
        <v>9.1E-4</v>
      </c>
      <c r="BQ206" s="5">
        <f>P_A_R[[#This Row],[21+]]-P_A_R[[#This Row],[22+]]</f>
        <v>1.9000000000000001E-4</v>
      </c>
      <c r="BR206" s="5">
        <f>P_A_R[[#This Row],[22+]]-P_A_R[[#This Row],[23+]]</f>
        <v>4.0000000000000003E-5</v>
      </c>
      <c r="BS206" s="5">
        <f>P_A_R[[#This Row],[23+]]-P_A_R[[#This Row],[24+]]</f>
        <v>0</v>
      </c>
      <c r="BT206" s="5">
        <f>P_A_R[[#This Row],[24+]]-P_A_R[[#This Row],[25+]]</f>
        <v>0</v>
      </c>
      <c r="BU206" s="5">
        <f>P_A_R[[#This Row],[25+]]-P_A_R[[#This Row],[26+]]</f>
        <v>0</v>
      </c>
      <c r="BV206" s="5">
        <f>P_A_R[[#This Row],[26+]]-P_A_R[[#This Row],[27+]]</f>
        <v>0</v>
      </c>
      <c r="BW206" s="5">
        <f>P_A_R[[#This Row],[27+]]-P_A_R[[#This Row],[28+]]</f>
        <v>0</v>
      </c>
      <c r="BX206" s="5">
        <f>P_A_R[[#This Row],[28+]]-P_A_R[[#This Row],[29+]]</f>
        <v>0</v>
      </c>
      <c r="BY206" s="5">
        <f>P_A_R[[#This Row],[29+]]-P_A_R[[#This Row],[30+]]</f>
        <v>0</v>
      </c>
      <c r="BZ206" s="5">
        <f>P_A_R[[#This Row],[30+]]-P_A_R[[#This Row],[31+]]</f>
        <v>0</v>
      </c>
      <c r="CA206" s="5">
        <f>P_A_R[[#This Row],[31+]]-P_A_R[[#This Row],[32+]]</f>
        <v>0</v>
      </c>
      <c r="CB206" s="5">
        <f>P_A_R[[#This Row],[32+]]-P_A_R[[#This Row],[33+]]</f>
        <v>0</v>
      </c>
      <c r="CC206" s="5">
        <f>P_A_R[[#This Row],[33+]]-P_A_R[[#This Row],[34+]]</f>
        <v>0</v>
      </c>
      <c r="CD206" s="5">
        <f>P_A_R[[#This Row],[34+]]-P_A_R[[#This Row],[35+]]</f>
        <v>0</v>
      </c>
      <c r="CE206" s="5">
        <f>P_A_R[[#This Row],[35+]]-P_A_R[[#This Row],[36+]]</f>
        <v>0</v>
      </c>
      <c r="CF206" s="5">
        <f>P_A_R[[#This Row],[36+]]-P_A_R[[#This Row],[37+]]</f>
        <v>0</v>
      </c>
      <c r="CG206" s="5">
        <f>P_A_R[[#This Row],[37+]]-P_A_R[[#This Row],[38+]]</f>
        <v>0</v>
      </c>
      <c r="CH206" s="5">
        <f>P_A_R[[#This Row],[38+]]-P_A_R[[#This Row],[39+]]</f>
        <v>0</v>
      </c>
      <c r="CI206" s="5">
        <f>P_A_R[[#This Row],[39+]]-P_A_R[[#This Row],[40+]]</f>
        <v>0</v>
      </c>
      <c r="CJ206" s="5">
        <f>P_A_R[[#This Row],[40+]]-P_A_R[[#This Row],[41+]]</f>
        <v>0</v>
      </c>
      <c r="CK206" s="5">
        <f>P_A_R[[#This Row],[41+]]-P_A_R[[#This Row],[42+]]</f>
        <v>0</v>
      </c>
      <c r="CL206" s="5">
        <f>P_A_R[[#This Row],[42+]]-P_A_R[[#This Row],[43+]]</f>
        <v>0</v>
      </c>
      <c r="CM206" s="5">
        <f>P_A_R[[#This Row],[43+]]-P_A_R[[#This Row],[44+]]</f>
        <v>0</v>
      </c>
      <c r="CN206" s="5">
        <f>P_A_R[[#This Row],[44+]]-P_A_R[[#This Row],[45+]]</f>
        <v>0</v>
      </c>
      <c r="CO206" s="5">
        <f>P_A_R[[#This Row],[45+]]-P_A_R[[#This Row],[46+]]</f>
        <v>0</v>
      </c>
      <c r="CP206" s="5">
        <f>P_A_R[[#This Row],[46+]]-P_A_R[[#This Row],[47+]]</f>
        <v>0</v>
      </c>
      <c r="CQ206" s="5">
        <f>P_A_R[[#This Row],[47+]]-P_A_R[[#This Row],[48+]]</f>
        <v>0</v>
      </c>
      <c r="CR206" s="5">
        <f>P_A_R[[#This Row],[48+]]-P_A_R[[#This Row],[49+]]</f>
        <v>0</v>
      </c>
      <c r="CS206" s="5">
        <f>P_A_R[[#This Row],[49+]]-P_A_R[[#This Row],[50+]]</f>
        <v>0</v>
      </c>
      <c r="CT206" s="5">
        <f>P_A_R[[#This Row],[50+]]-P_A_R[[#This Row],[51+]]</f>
        <v>0</v>
      </c>
      <c r="CU206" s="5">
        <f>P_A_R[[#This Row],[51+]]-P_A_R[[#This Row],[52+]]</f>
        <v>0</v>
      </c>
      <c r="CV206" s="5">
        <f>P_A_R[[#This Row],[52+]]-P_A_R[[#This Row],[53+]]</f>
        <v>0</v>
      </c>
      <c r="CW206" s="5">
        <f>P_A_R[[#This Row],[53+]]-P_A_R[[#This Row],[54+]]</f>
        <v>0</v>
      </c>
      <c r="CX206" s="5">
        <f>P_A_R[[#This Row],[54+]]-P_A_R[[#This Row],[55+]]</f>
        <v>0</v>
      </c>
      <c r="CY206" s="5">
        <f>P_A_R[[#This Row],[55+]]-P_A_R[[#This Row],[56+]]</f>
        <v>0</v>
      </c>
      <c r="CZ206" s="5">
        <f>P_A_R[[#This Row],[56+]]-P_A_R[[#This Row],[57+]]</f>
        <v>0</v>
      </c>
      <c r="DA206" s="5">
        <f>P_A_R[[#This Row],[57+]]-P_A_R[[#This Row],[58+]]</f>
        <v>0</v>
      </c>
      <c r="DB206" s="5">
        <f>P_A_R[[#This Row],[58+]]-P_A_R[[#This Row],[59+]]</f>
        <v>0</v>
      </c>
    </row>
    <row r="207" spans="1:106" x14ac:dyDescent="0.25">
      <c r="A207" s="10">
        <v>22400726</v>
      </c>
      <c r="B207" s="13" t="s">
        <v>101</v>
      </c>
      <c r="C207" s="13" t="s">
        <v>100</v>
      </c>
      <c r="D207" s="11">
        <v>0.875</v>
      </c>
      <c r="E207" s="9" t="str">
        <f>HYPERLINK("https://www.nba.com/stats/player/1629669/boxscores-traditional", "Jaylen Nowell")</f>
        <v>Jaylen Nowell</v>
      </c>
      <c r="F207">
        <v>16</v>
      </c>
      <c r="G207" s="4">
        <v>5.55</v>
      </c>
      <c r="H207" s="3">
        <v>0.85992999999999997</v>
      </c>
      <c r="I207" s="3">
        <v>0.81594</v>
      </c>
      <c r="J207" s="3">
        <v>0.76424000000000003</v>
      </c>
      <c r="K207" s="3">
        <v>0.70540000000000003</v>
      </c>
      <c r="L207" s="3">
        <v>0.64058000000000004</v>
      </c>
      <c r="M207" s="3">
        <v>0.57142000000000004</v>
      </c>
      <c r="N207" s="3">
        <v>0.5</v>
      </c>
      <c r="O207" s="3">
        <v>0.42858000000000002</v>
      </c>
      <c r="P207" s="3">
        <v>0.35942000000000002</v>
      </c>
      <c r="Q207" s="3">
        <v>0.29459999999999997</v>
      </c>
      <c r="R207" s="3">
        <v>0.23576</v>
      </c>
      <c r="S207" s="3">
        <v>0.18406</v>
      </c>
      <c r="T207" s="3">
        <v>0.14007</v>
      </c>
      <c r="U207" s="3">
        <v>0.10383000000000001</v>
      </c>
      <c r="V207" s="3">
        <v>7.4929999999999997E-2</v>
      </c>
      <c r="W207" s="3">
        <v>5.262E-2</v>
      </c>
      <c r="X207" s="3">
        <v>3.5929999999999997E-2</v>
      </c>
      <c r="Y207" s="3">
        <v>2.385E-2</v>
      </c>
      <c r="Z207" s="3">
        <v>1.5389999999999999E-2</v>
      </c>
      <c r="AA207" s="3">
        <v>9.6399999999999993E-3</v>
      </c>
      <c r="AB207" s="3">
        <v>5.8700000000000002E-3</v>
      </c>
      <c r="AC207" s="3">
        <v>3.47E-3</v>
      </c>
      <c r="AD207" s="3">
        <v>1.99E-3</v>
      </c>
      <c r="AE207" s="3">
        <v>1.1100000000000001E-3</v>
      </c>
      <c r="AF207" s="3">
        <v>5.9999999999999995E-4</v>
      </c>
      <c r="AG207" s="3">
        <v>3.1E-4</v>
      </c>
      <c r="AH207" s="3">
        <v>1.6000000000000001E-4</v>
      </c>
      <c r="AI207" s="3">
        <v>8.0000000000000007E-5</v>
      </c>
      <c r="AJ207" s="3">
        <v>4.0000000000000003E-5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5">
        <f>P_A_R[[#This Row],[10+]]-P_A_R[[#This Row],[11+]]</f>
        <v>4.3989999999999974E-2</v>
      </c>
      <c r="BG207" s="5">
        <f>P_A_R[[#This Row],[11+]]-P_A_R[[#This Row],[12+]]</f>
        <v>5.1699999999999968E-2</v>
      </c>
      <c r="BH207" s="5">
        <f>P_A_R[[#This Row],[12+]]-P_A_R[[#This Row],[13+]]</f>
        <v>5.8840000000000003E-2</v>
      </c>
      <c r="BI207" s="5">
        <f>P_A_R[[#This Row],[13+]]-P_A_R[[#This Row],[14+]]</f>
        <v>6.4819999999999989E-2</v>
      </c>
      <c r="BJ207" s="5">
        <f>P_A_R[[#This Row],[14+]]-P_A_R[[#This Row],[15+]]</f>
        <v>6.9159999999999999E-2</v>
      </c>
      <c r="BK207" s="5">
        <f>P_A_R[[#This Row],[15+]]-P_A_R[[#This Row],[16+]]</f>
        <v>7.1420000000000039E-2</v>
      </c>
      <c r="BL207" s="5">
        <f>P_A_R[[#This Row],[16+]]-P_A_R[[#This Row],[17+]]</f>
        <v>7.1419999999999983E-2</v>
      </c>
      <c r="BM207" s="5">
        <f>P_A_R[[#This Row],[17+]]-P_A_R[[#This Row],[18+]]</f>
        <v>6.9159999999999999E-2</v>
      </c>
      <c r="BN207" s="5">
        <f>P_A_R[[#This Row],[18+]]-P_A_R[[#This Row],[19+]]</f>
        <v>6.4820000000000044E-2</v>
      </c>
      <c r="BO207" s="5">
        <f>P_A_R[[#This Row],[19+]]-P_A_R[[#This Row],[20+]]</f>
        <v>5.8839999999999976E-2</v>
      </c>
      <c r="BP207" s="5">
        <f>P_A_R[[#This Row],[20+]]-P_A_R[[#This Row],[21+]]</f>
        <v>5.1699999999999996E-2</v>
      </c>
      <c r="BQ207" s="5">
        <f>P_A_R[[#This Row],[21+]]-P_A_R[[#This Row],[22+]]</f>
        <v>4.3990000000000001E-2</v>
      </c>
      <c r="BR207" s="5">
        <f>P_A_R[[#This Row],[22+]]-P_A_R[[#This Row],[23+]]</f>
        <v>3.6239999999999994E-2</v>
      </c>
      <c r="BS207" s="5">
        <f>P_A_R[[#This Row],[23+]]-P_A_R[[#This Row],[24+]]</f>
        <v>2.8900000000000009E-2</v>
      </c>
      <c r="BT207" s="5">
        <f>P_A_R[[#This Row],[24+]]-P_A_R[[#This Row],[25+]]</f>
        <v>2.2309999999999997E-2</v>
      </c>
      <c r="BU207" s="5">
        <f>P_A_R[[#This Row],[25+]]-P_A_R[[#This Row],[26+]]</f>
        <v>1.6690000000000003E-2</v>
      </c>
      <c r="BV207" s="5">
        <f>P_A_R[[#This Row],[26+]]-P_A_R[[#This Row],[27+]]</f>
        <v>1.2079999999999997E-2</v>
      </c>
      <c r="BW207" s="5">
        <f>P_A_R[[#This Row],[27+]]-P_A_R[[#This Row],[28+]]</f>
        <v>8.4600000000000005E-3</v>
      </c>
      <c r="BX207" s="5">
        <f>P_A_R[[#This Row],[28+]]-P_A_R[[#This Row],[29+]]</f>
        <v>5.7499999999999999E-3</v>
      </c>
      <c r="BY207" s="5">
        <f>P_A_R[[#This Row],[29+]]-P_A_R[[#This Row],[30+]]</f>
        <v>3.769999999999999E-3</v>
      </c>
      <c r="BZ207" s="5">
        <f>P_A_R[[#This Row],[30+]]-P_A_R[[#This Row],[31+]]</f>
        <v>2.4000000000000002E-3</v>
      </c>
      <c r="CA207" s="5">
        <f>P_A_R[[#This Row],[31+]]-P_A_R[[#This Row],[32+]]</f>
        <v>1.48E-3</v>
      </c>
      <c r="CB207" s="5">
        <f>P_A_R[[#This Row],[32+]]-P_A_R[[#This Row],[33+]]</f>
        <v>8.7999999999999992E-4</v>
      </c>
      <c r="CC207" s="5">
        <f>P_A_R[[#This Row],[33+]]-P_A_R[[#This Row],[34+]]</f>
        <v>5.1000000000000015E-4</v>
      </c>
      <c r="CD207" s="5">
        <f>P_A_R[[#This Row],[34+]]-P_A_R[[#This Row],[35+]]</f>
        <v>2.8999999999999995E-4</v>
      </c>
      <c r="CE207" s="5">
        <f>P_A_R[[#This Row],[35+]]-P_A_R[[#This Row],[36+]]</f>
        <v>1.4999999999999999E-4</v>
      </c>
      <c r="CF207" s="5">
        <f>P_A_R[[#This Row],[36+]]-P_A_R[[#This Row],[37+]]</f>
        <v>8.0000000000000007E-5</v>
      </c>
      <c r="CG207" s="5">
        <f>P_A_R[[#This Row],[37+]]-P_A_R[[#This Row],[38+]]</f>
        <v>4.0000000000000003E-5</v>
      </c>
      <c r="CH207" s="5">
        <f>P_A_R[[#This Row],[38+]]-P_A_R[[#This Row],[39+]]</f>
        <v>4.0000000000000003E-5</v>
      </c>
      <c r="CI207" s="5">
        <f>P_A_R[[#This Row],[39+]]-P_A_R[[#This Row],[40+]]</f>
        <v>0</v>
      </c>
      <c r="CJ207" s="5">
        <f>P_A_R[[#This Row],[40+]]-P_A_R[[#This Row],[41+]]</f>
        <v>0</v>
      </c>
      <c r="CK207" s="5">
        <f>P_A_R[[#This Row],[41+]]-P_A_R[[#This Row],[42+]]</f>
        <v>0</v>
      </c>
      <c r="CL207" s="5">
        <f>P_A_R[[#This Row],[42+]]-P_A_R[[#This Row],[43+]]</f>
        <v>0</v>
      </c>
      <c r="CM207" s="5">
        <f>P_A_R[[#This Row],[43+]]-P_A_R[[#This Row],[44+]]</f>
        <v>0</v>
      </c>
      <c r="CN207" s="5">
        <f>P_A_R[[#This Row],[44+]]-P_A_R[[#This Row],[45+]]</f>
        <v>0</v>
      </c>
      <c r="CO207" s="5">
        <f>P_A_R[[#This Row],[45+]]-P_A_R[[#This Row],[46+]]</f>
        <v>0</v>
      </c>
      <c r="CP207" s="5">
        <f>P_A_R[[#This Row],[46+]]-P_A_R[[#This Row],[47+]]</f>
        <v>0</v>
      </c>
      <c r="CQ207" s="5">
        <f>P_A_R[[#This Row],[47+]]-P_A_R[[#This Row],[48+]]</f>
        <v>0</v>
      </c>
      <c r="CR207" s="5">
        <f>P_A_R[[#This Row],[48+]]-P_A_R[[#This Row],[49+]]</f>
        <v>0</v>
      </c>
      <c r="CS207" s="5">
        <f>P_A_R[[#This Row],[49+]]-P_A_R[[#This Row],[50+]]</f>
        <v>0</v>
      </c>
      <c r="CT207" s="5">
        <f>P_A_R[[#This Row],[50+]]-P_A_R[[#This Row],[51+]]</f>
        <v>0</v>
      </c>
      <c r="CU207" s="5">
        <f>P_A_R[[#This Row],[51+]]-P_A_R[[#This Row],[52+]]</f>
        <v>0</v>
      </c>
      <c r="CV207" s="5">
        <f>P_A_R[[#This Row],[52+]]-P_A_R[[#This Row],[53+]]</f>
        <v>0</v>
      </c>
      <c r="CW207" s="5">
        <f>P_A_R[[#This Row],[53+]]-P_A_R[[#This Row],[54+]]</f>
        <v>0</v>
      </c>
      <c r="CX207" s="5">
        <f>P_A_R[[#This Row],[54+]]-P_A_R[[#This Row],[55+]]</f>
        <v>0</v>
      </c>
      <c r="CY207" s="5">
        <f>P_A_R[[#This Row],[55+]]-P_A_R[[#This Row],[56+]]</f>
        <v>0</v>
      </c>
      <c r="CZ207" s="5">
        <f>P_A_R[[#This Row],[56+]]-P_A_R[[#This Row],[57+]]</f>
        <v>0</v>
      </c>
      <c r="DA207" s="5">
        <f>P_A_R[[#This Row],[57+]]-P_A_R[[#This Row],[58+]]</f>
        <v>0</v>
      </c>
      <c r="DB207" s="5">
        <f>P_A_R[[#This Row],[58+]]-P_A_R[[#This Row],[59+]]</f>
        <v>0</v>
      </c>
    </row>
    <row r="208" spans="1:106" x14ac:dyDescent="0.25">
      <c r="A208" s="10">
        <v>22400726</v>
      </c>
      <c r="B208" s="13" t="s">
        <v>101</v>
      </c>
      <c r="C208" s="13" t="s">
        <v>100</v>
      </c>
      <c r="D208" s="11">
        <v>0.875</v>
      </c>
      <c r="E208" s="9" t="str">
        <f>HYPERLINK("https://www.nba.com/stats/player/203901/boxscores-traditional", "Elfrid Payton")</f>
        <v>Elfrid Payton</v>
      </c>
      <c r="F208">
        <v>18.8</v>
      </c>
      <c r="G208" s="4">
        <v>12.156000000000001</v>
      </c>
      <c r="H208" s="3">
        <v>0.76424000000000003</v>
      </c>
      <c r="I208" s="3">
        <v>0.73890999999999996</v>
      </c>
      <c r="J208" s="3">
        <v>0.71226</v>
      </c>
      <c r="K208" s="3">
        <v>0.68439000000000005</v>
      </c>
      <c r="L208" s="3">
        <v>0.65173000000000003</v>
      </c>
      <c r="M208" s="3">
        <v>0.62172000000000005</v>
      </c>
      <c r="N208" s="3">
        <v>0.59094999999999998</v>
      </c>
      <c r="O208" s="3">
        <v>0.55962000000000001</v>
      </c>
      <c r="P208" s="3">
        <v>0.52790000000000004</v>
      </c>
      <c r="Q208" s="3">
        <v>0.49202000000000001</v>
      </c>
      <c r="R208" s="3">
        <v>0.46017000000000002</v>
      </c>
      <c r="S208" s="3">
        <v>0.42858000000000002</v>
      </c>
      <c r="T208" s="3">
        <v>0.39743000000000001</v>
      </c>
      <c r="U208" s="3">
        <v>0.36316999999999999</v>
      </c>
      <c r="V208" s="3">
        <v>0.33360000000000001</v>
      </c>
      <c r="W208" s="3">
        <v>0.30503000000000002</v>
      </c>
      <c r="X208" s="3">
        <v>0.27760000000000001</v>
      </c>
      <c r="Y208" s="3">
        <v>0.25142999999999999</v>
      </c>
      <c r="Z208" s="3">
        <v>0.22363</v>
      </c>
      <c r="AA208" s="3">
        <v>0.20044999999999999</v>
      </c>
      <c r="AB208" s="3">
        <v>0.17879</v>
      </c>
      <c r="AC208" s="3">
        <v>0.15866</v>
      </c>
      <c r="AD208" s="3">
        <v>0.13786000000000001</v>
      </c>
      <c r="AE208" s="3">
        <v>0.121</v>
      </c>
      <c r="AF208" s="3">
        <v>0.10564999999999999</v>
      </c>
      <c r="AG208" s="3">
        <v>9.1759999999999994E-2</v>
      </c>
      <c r="AH208" s="3">
        <v>7.9269999999999993E-2</v>
      </c>
      <c r="AI208" s="3">
        <v>6.6809999999999994E-2</v>
      </c>
      <c r="AJ208" s="3">
        <v>5.7049999999999997E-2</v>
      </c>
      <c r="AK208" s="3">
        <v>4.8460000000000003E-2</v>
      </c>
      <c r="AL208" s="3">
        <v>4.0930000000000001E-2</v>
      </c>
      <c r="AM208" s="3">
        <v>3.3619999999999997E-2</v>
      </c>
      <c r="AN208" s="3">
        <v>2.8070000000000001E-2</v>
      </c>
      <c r="AO208" s="3">
        <v>2.3300000000000001E-2</v>
      </c>
      <c r="AP208" s="3">
        <v>1.9230000000000001E-2</v>
      </c>
      <c r="AQ208" s="3">
        <v>1.5389999999999999E-2</v>
      </c>
      <c r="AR208" s="3">
        <v>1.255E-2</v>
      </c>
      <c r="AS208" s="3">
        <v>1.017E-2</v>
      </c>
      <c r="AT208" s="3">
        <v>8.2000000000000007E-3</v>
      </c>
      <c r="AU208" s="3">
        <v>6.5700000000000003E-3</v>
      </c>
      <c r="AV208" s="3">
        <v>5.0800000000000003E-3</v>
      </c>
      <c r="AW208" s="3">
        <v>4.0200000000000001E-3</v>
      </c>
      <c r="AX208" s="3">
        <v>3.1700000000000001E-3</v>
      </c>
      <c r="AY208" s="3">
        <v>2.48E-3</v>
      </c>
      <c r="AZ208" s="3">
        <v>1.8699999999999999E-3</v>
      </c>
      <c r="BA208" s="3">
        <v>1.4400000000000001E-3</v>
      </c>
      <c r="BB208" s="3">
        <v>1.1100000000000001E-3</v>
      </c>
      <c r="BC208" s="3">
        <v>8.4000000000000003E-4</v>
      </c>
      <c r="BD208" s="3">
        <v>6.4000000000000005E-4</v>
      </c>
      <c r="BE208" s="3">
        <v>4.6999999999999999E-4</v>
      </c>
      <c r="BF208" s="5">
        <f>P_A_R[[#This Row],[10+]]-P_A_R[[#This Row],[11+]]</f>
        <v>2.5330000000000075E-2</v>
      </c>
      <c r="BG208" s="5">
        <f>P_A_R[[#This Row],[11+]]-P_A_R[[#This Row],[12+]]</f>
        <v>2.6649999999999952E-2</v>
      </c>
      <c r="BH208" s="5">
        <f>P_A_R[[#This Row],[12+]]-P_A_R[[#This Row],[13+]]</f>
        <v>2.786999999999995E-2</v>
      </c>
      <c r="BI208" s="5">
        <f>P_A_R[[#This Row],[13+]]-P_A_R[[#This Row],[14+]]</f>
        <v>3.2660000000000022E-2</v>
      </c>
      <c r="BJ208" s="5">
        <f>P_A_R[[#This Row],[14+]]-P_A_R[[#This Row],[15+]]</f>
        <v>3.0009999999999981E-2</v>
      </c>
      <c r="BK208" s="5">
        <f>P_A_R[[#This Row],[15+]]-P_A_R[[#This Row],[16+]]</f>
        <v>3.0770000000000075E-2</v>
      </c>
      <c r="BL208" s="5">
        <f>P_A_R[[#This Row],[16+]]-P_A_R[[#This Row],[17+]]</f>
        <v>3.1329999999999969E-2</v>
      </c>
      <c r="BM208" s="5">
        <f>P_A_R[[#This Row],[17+]]-P_A_R[[#This Row],[18+]]</f>
        <v>3.171999999999997E-2</v>
      </c>
      <c r="BN208" s="5">
        <f>P_A_R[[#This Row],[18+]]-P_A_R[[#This Row],[19+]]</f>
        <v>3.5880000000000023E-2</v>
      </c>
      <c r="BO208" s="5">
        <f>P_A_R[[#This Row],[19+]]-P_A_R[[#This Row],[20+]]</f>
        <v>3.1849999999999989E-2</v>
      </c>
      <c r="BP208" s="5">
        <f>P_A_R[[#This Row],[20+]]-P_A_R[[#This Row],[21+]]</f>
        <v>3.1590000000000007E-2</v>
      </c>
      <c r="BQ208" s="5">
        <f>P_A_R[[#This Row],[21+]]-P_A_R[[#This Row],[22+]]</f>
        <v>3.1150000000000011E-2</v>
      </c>
      <c r="BR208" s="5">
        <f>P_A_R[[#This Row],[22+]]-P_A_R[[#This Row],[23+]]</f>
        <v>3.4260000000000013E-2</v>
      </c>
      <c r="BS208" s="5">
        <f>P_A_R[[#This Row],[23+]]-P_A_R[[#This Row],[24+]]</f>
        <v>2.9569999999999985E-2</v>
      </c>
      <c r="BT208" s="5">
        <f>P_A_R[[#This Row],[24+]]-P_A_R[[#This Row],[25+]]</f>
        <v>2.8569999999999984E-2</v>
      </c>
      <c r="BU208" s="5">
        <f>P_A_R[[#This Row],[25+]]-P_A_R[[#This Row],[26+]]</f>
        <v>2.743000000000001E-2</v>
      </c>
      <c r="BV208" s="5">
        <f>P_A_R[[#This Row],[26+]]-P_A_R[[#This Row],[27+]]</f>
        <v>2.6170000000000027E-2</v>
      </c>
      <c r="BW208" s="5">
        <f>P_A_R[[#This Row],[27+]]-P_A_R[[#This Row],[28+]]</f>
        <v>2.7799999999999991E-2</v>
      </c>
      <c r="BX208" s="5">
        <f>P_A_R[[#This Row],[28+]]-P_A_R[[#This Row],[29+]]</f>
        <v>2.3180000000000006E-2</v>
      </c>
      <c r="BY208" s="5">
        <f>P_A_R[[#This Row],[29+]]-P_A_R[[#This Row],[30+]]</f>
        <v>2.1659999999999985E-2</v>
      </c>
      <c r="BZ208" s="5">
        <f>P_A_R[[#This Row],[30+]]-P_A_R[[#This Row],[31+]]</f>
        <v>2.0130000000000009E-2</v>
      </c>
      <c r="CA208" s="5">
        <f>P_A_R[[#This Row],[31+]]-P_A_R[[#This Row],[32+]]</f>
        <v>2.0799999999999985E-2</v>
      </c>
      <c r="CB208" s="5">
        <f>P_A_R[[#This Row],[32+]]-P_A_R[[#This Row],[33+]]</f>
        <v>1.6860000000000014E-2</v>
      </c>
      <c r="CC208" s="5">
        <f>P_A_R[[#This Row],[33+]]-P_A_R[[#This Row],[34+]]</f>
        <v>1.5350000000000003E-2</v>
      </c>
      <c r="CD208" s="5">
        <f>P_A_R[[#This Row],[34+]]-P_A_R[[#This Row],[35+]]</f>
        <v>1.389E-2</v>
      </c>
      <c r="CE208" s="5">
        <f>P_A_R[[#This Row],[35+]]-P_A_R[[#This Row],[36+]]</f>
        <v>1.2490000000000001E-2</v>
      </c>
      <c r="CF208" s="5">
        <f>P_A_R[[#This Row],[36+]]-P_A_R[[#This Row],[37+]]</f>
        <v>1.2459999999999999E-2</v>
      </c>
      <c r="CG208" s="5">
        <f>P_A_R[[#This Row],[37+]]-P_A_R[[#This Row],[38+]]</f>
        <v>9.7599999999999978E-3</v>
      </c>
      <c r="CH208" s="5">
        <f>P_A_R[[#This Row],[38+]]-P_A_R[[#This Row],[39+]]</f>
        <v>8.5899999999999935E-3</v>
      </c>
      <c r="CI208" s="5">
        <f>P_A_R[[#This Row],[39+]]-P_A_R[[#This Row],[40+]]</f>
        <v>7.530000000000002E-3</v>
      </c>
      <c r="CJ208" s="5">
        <f>P_A_R[[#This Row],[40+]]-P_A_R[[#This Row],[41+]]</f>
        <v>7.310000000000004E-3</v>
      </c>
      <c r="CK208" s="5">
        <f>P_A_R[[#This Row],[41+]]-P_A_R[[#This Row],[42+]]</f>
        <v>5.5499999999999959E-3</v>
      </c>
      <c r="CL208" s="5">
        <f>P_A_R[[#This Row],[42+]]-P_A_R[[#This Row],[43+]]</f>
        <v>4.7699999999999999E-3</v>
      </c>
      <c r="CM208" s="5">
        <f>P_A_R[[#This Row],[43+]]-P_A_R[[#This Row],[44+]]</f>
        <v>4.0700000000000007E-3</v>
      </c>
      <c r="CN208" s="5">
        <f>P_A_R[[#This Row],[44+]]-P_A_R[[#This Row],[45+]]</f>
        <v>3.8400000000000014E-3</v>
      </c>
      <c r="CO208" s="5">
        <f>P_A_R[[#This Row],[45+]]-P_A_R[[#This Row],[46+]]</f>
        <v>2.8399999999999988E-3</v>
      </c>
      <c r="CP208" s="5">
        <f>P_A_R[[#This Row],[46+]]-P_A_R[[#This Row],[47+]]</f>
        <v>2.3800000000000002E-3</v>
      </c>
      <c r="CQ208" s="5">
        <f>P_A_R[[#This Row],[47+]]-P_A_R[[#This Row],[48+]]</f>
        <v>1.9699999999999995E-3</v>
      </c>
      <c r="CR208" s="5">
        <f>P_A_R[[#This Row],[48+]]-P_A_R[[#This Row],[49+]]</f>
        <v>1.6300000000000004E-3</v>
      </c>
      <c r="CS208" s="5">
        <f>P_A_R[[#This Row],[49+]]-P_A_R[[#This Row],[50+]]</f>
        <v>1.49E-3</v>
      </c>
      <c r="CT208" s="5">
        <f>P_A_R[[#This Row],[50+]]-P_A_R[[#This Row],[51+]]</f>
        <v>1.0600000000000002E-3</v>
      </c>
      <c r="CU208" s="5">
        <f>P_A_R[[#This Row],[51+]]-P_A_R[[#This Row],[52+]]</f>
        <v>8.5000000000000006E-4</v>
      </c>
      <c r="CV208" s="5">
        <f>P_A_R[[#This Row],[52+]]-P_A_R[[#This Row],[53+]]</f>
        <v>6.9000000000000008E-4</v>
      </c>
      <c r="CW208" s="5">
        <f>P_A_R[[#This Row],[53+]]-P_A_R[[#This Row],[54+]]</f>
        <v>6.1000000000000008E-4</v>
      </c>
      <c r="CX208" s="5">
        <f>P_A_R[[#This Row],[54+]]-P_A_R[[#This Row],[55+]]</f>
        <v>4.2999999999999983E-4</v>
      </c>
      <c r="CY208" s="5">
        <f>P_A_R[[#This Row],[55+]]-P_A_R[[#This Row],[56+]]</f>
        <v>3.3E-4</v>
      </c>
      <c r="CZ208" s="5">
        <f>P_A_R[[#This Row],[56+]]-P_A_R[[#This Row],[57+]]</f>
        <v>2.7000000000000006E-4</v>
      </c>
      <c r="DA208" s="5">
        <f>P_A_R[[#This Row],[57+]]-P_A_R[[#This Row],[58+]]</f>
        <v>1.9999999999999998E-4</v>
      </c>
      <c r="DB208" s="5">
        <f>P_A_R[[#This Row],[58+]]-P_A_R[[#This Row],[59+]]</f>
        <v>1.7000000000000007E-4</v>
      </c>
    </row>
    <row r="209" spans="1:106" x14ac:dyDescent="0.25">
      <c r="A209" s="10">
        <v>22400726</v>
      </c>
      <c r="B209" s="13" t="s">
        <v>101</v>
      </c>
      <c r="C209" s="13" t="s">
        <v>100</v>
      </c>
      <c r="D209" s="11">
        <v>0.875</v>
      </c>
      <c r="E209" s="9" t="str">
        <f>HYPERLINK("https://www.nba.com/stats/player/1630631/boxscores-traditional", "Jose Alvarado")</f>
        <v>Jose Alvarado</v>
      </c>
      <c r="F209">
        <v>15</v>
      </c>
      <c r="G209" s="4">
        <v>7.5890000000000004</v>
      </c>
      <c r="H209" s="3">
        <v>0.74536999999999998</v>
      </c>
      <c r="I209" s="3">
        <v>0.70194000000000001</v>
      </c>
      <c r="J209" s="3">
        <v>0.65542</v>
      </c>
      <c r="K209" s="3">
        <v>0.60257000000000005</v>
      </c>
      <c r="L209" s="3">
        <v>0.55171999999999999</v>
      </c>
      <c r="M209" s="3">
        <v>0.5</v>
      </c>
      <c r="N209" s="3">
        <v>0.44828000000000001</v>
      </c>
      <c r="O209" s="3">
        <v>0.39743000000000001</v>
      </c>
      <c r="P209" s="3">
        <v>0.34458</v>
      </c>
      <c r="Q209" s="3">
        <v>0.29805999999999999</v>
      </c>
      <c r="R209" s="3">
        <v>0.25463000000000002</v>
      </c>
      <c r="S209" s="3">
        <v>0.21476000000000001</v>
      </c>
      <c r="T209" s="3">
        <v>0.17879</v>
      </c>
      <c r="U209" s="3">
        <v>0.14685999999999999</v>
      </c>
      <c r="V209" s="3">
        <v>0.11702</v>
      </c>
      <c r="W209" s="3">
        <v>9.3420000000000003E-2</v>
      </c>
      <c r="X209" s="3">
        <v>7.3529999999999998E-2</v>
      </c>
      <c r="Y209" s="3">
        <v>5.7049999999999997E-2</v>
      </c>
      <c r="Z209" s="3">
        <v>4.3630000000000002E-2</v>
      </c>
      <c r="AA209" s="3">
        <v>3.288E-2</v>
      </c>
      <c r="AB209" s="3">
        <v>2.385E-2</v>
      </c>
      <c r="AC209" s="3">
        <v>1.7430000000000001E-2</v>
      </c>
      <c r="AD209" s="3">
        <v>1.255E-2</v>
      </c>
      <c r="AE209" s="3">
        <v>8.8900000000000003E-3</v>
      </c>
      <c r="AF209" s="3">
        <v>6.2100000000000002E-3</v>
      </c>
      <c r="AG209" s="3">
        <v>4.15E-3</v>
      </c>
      <c r="AH209" s="3">
        <v>2.8E-3</v>
      </c>
      <c r="AI209" s="3">
        <v>1.8699999999999999E-3</v>
      </c>
      <c r="AJ209" s="3">
        <v>1.2199999999999999E-3</v>
      </c>
      <c r="AK209" s="3">
        <v>7.9000000000000001E-4</v>
      </c>
      <c r="AL209" s="3">
        <v>5.0000000000000001E-4</v>
      </c>
      <c r="AM209" s="3">
        <v>2.9999999999999997E-4</v>
      </c>
      <c r="AN209" s="3">
        <v>1.9000000000000001E-4</v>
      </c>
      <c r="AO209" s="3">
        <v>1.1E-4</v>
      </c>
      <c r="AP209" s="3">
        <v>6.9999999999999994E-5</v>
      </c>
      <c r="AQ209" s="3">
        <v>4.0000000000000003E-5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5">
        <f>P_A_R[[#This Row],[10+]]-P_A_R[[#This Row],[11+]]</f>
        <v>4.3429999999999969E-2</v>
      </c>
      <c r="BG209" s="5">
        <f>P_A_R[[#This Row],[11+]]-P_A_R[[#This Row],[12+]]</f>
        <v>4.6520000000000006E-2</v>
      </c>
      <c r="BH209" s="5">
        <f>P_A_R[[#This Row],[12+]]-P_A_R[[#This Row],[13+]]</f>
        <v>5.2849999999999953E-2</v>
      </c>
      <c r="BI209" s="5">
        <f>P_A_R[[#This Row],[13+]]-P_A_R[[#This Row],[14+]]</f>
        <v>5.0850000000000062E-2</v>
      </c>
      <c r="BJ209" s="5">
        <f>P_A_R[[#This Row],[14+]]-P_A_R[[#This Row],[15+]]</f>
        <v>5.1719999999999988E-2</v>
      </c>
      <c r="BK209" s="5">
        <f>P_A_R[[#This Row],[15+]]-P_A_R[[#This Row],[16+]]</f>
        <v>5.1719999999999988E-2</v>
      </c>
      <c r="BL209" s="5">
        <f>P_A_R[[#This Row],[16+]]-P_A_R[[#This Row],[17+]]</f>
        <v>5.0850000000000006E-2</v>
      </c>
      <c r="BM209" s="5">
        <f>P_A_R[[#This Row],[17+]]-P_A_R[[#This Row],[18+]]</f>
        <v>5.2850000000000008E-2</v>
      </c>
      <c r="BN209" s="5">
        <f>P_A_R[[#This Row],[18+]]-P_A_R[[#This Row],[19+]]</f>
        <v>4.6520000000000006E-2</v>
      </c>
      <c r="BO209" s="5">
        <f>P_A_R[[#This Row],[19+]]-P_A_R[[#This Row],[20+]]</f>
        <v>4.3429999999999969E-2</v>
      </c>
      <c r="BP209" s="5">
        <f>P_A_R[[#This Row],[20+]]-P_A_R[[#This Row],[21+]]</f>
        <v>3.9870000000000017E-2</v>
      </c>
      <c r="BQ209" s="5">
        <f>P_A_R[[#This Row],[21+]]-P_A_R[[#This Row],[22+]]</f>
        <v>3.5970000000000002E-2</v>
      </c>
      <c r="BR209" s="5">
        <f>P_A_R[[#This Row],[22+]]-P_A_R[[#This Row],[23+]]</f>
        <v>3.1930000000000014E-2</v>
      </c>
      <c r="BS209" s="5">
        <f>P_A_R[[#This Row],[23+]]-P_A_R[[#This Row],[24+]]</f>
        <v>2.9839999999999992E-2</v>
      </c>
      <c r="BT209" s="5">
        <f>P_A_R[[#This Row],[24+]]-P_A_R[[#This Row],[25+]]</f>
        <v>2.3599999999999996E-2</v>
      </c>
      <c r="BU209" s="5">
        <f>P_A_R[[#This Row],[25+]]-P_A_R[[#This Row],[26+]]</f>
        <v>1.9890000000000005E-2</v>
      </c>
      <c r="BV209" s="5">
        <f>P_A_R[[#This Row],[26+]]-P_A_R[[#This Row],[27+]]</f>
        <v>1.6480000000000002E-2</v>
      </c>
      <c r="BW209" s="5">
        <f>P_A_R[[#This Row],[27+]]-P_A_R[[#This Row],[28+]]</f>
        <v>1.3419999999999994E-2</v>
      </c>
      <c r="BX209" s="5">
        <f>P_A_R[[#This Row],[28+]]-P_A_R[[#This Row],[29+]]</f>
        <v>1.0750000000000003E-2</v>
      </c>
      <c r="BY209" s="5">
        <f>P_A_R[[#This Row],[29+]]-P_A_R[[#This Row],[30+]]</f>
        <v>9.0299999999999998E-3</v>
      </c>
      <c r="BZ209" s="5">
        <f>P_A_R[[#This Row],[30+]]-P_A_R[[#This Row],[31+]]</f>
        <v>6.4199999999999986E-3</v>
      </c>
      <c r="CA209" s="5">
        <f>P_A_R[[#This Row],[31+]]-P_A_R[[#This Row],[32+]]</f>
        <v>4.8800000000000007E-3</v>
      </c>
      <c r="CB209" s="5">
        <f>P_A_R[[#This Row],[32+]]-P_A_R[[#This Row],[33+]]</f>
        <v>3.6600000000000001E-3</v>
      </c>
      <c r="CC209" s="5">
        <f>P_A_R[[#This Row],[33+]]-P_A_R[[#This Row],[34+]]</f>
        <v>2.6800000000000001E-3</v>
      </c>
      <c r="CD209" s="5">
        <f>P_A_R[[#This Row],[34+]]-P_A_R[[#This Row],[35+]]</f>
        <v>2.0600000000000002E-3</v>
      </c>
      <c r="CE209" s="5">
        <f>P_A_R[[#This Row],[35+]]-P_A_R[[#This Row],[36+]]</f>
        <v>1.3500000000000001E-3</v>
      </c>
      <c r="CF209" s="5">
        <f>P_A_R[[#This Row],[36+]]-P_A_R[[#This Row],[37+]]</f>
        <v>9.3000000000000005E-4</v>
      </c>
      <c r="CG209" s="5">
        <f>P_A_R[[#This Row],[37+]]-P_A_R[[#This Row],[38+]]</f>
        <v>6.4999999999999997E-4</v>
      </c>
      <c r="CH209" s="5">
        <f>P_A_R[[#This Row],[38+]]-P_A_R[[#This Row],[39+]]</f>
        <v>4.2999999999999994E-4</v>
      </c>
      <c r="CI209" s="5">
        <f>P_A_R[[#This Row],[39+]]-P_A_R[[#This Row],[40+]]</f>
        <v>2.9E-4</v>
      </c>
      <c r="CJ209" s="5">
        <f>P_A_R[[#This Row],[40+]]-P_A_R[[#This Row],[41+]]</f>
        <v>2.0000000000000004E-4</v>
      </c>
      <c r="CK209" s="5">
        <f>P_A_R[[#This Row],[41+]]-P_A_R[[#This Row],[42+]]</f>
        <v>1.0999999999999996E-4</v>
      </c>
      <c r="CL209" s="5">
        <f>P_A_R[[#This Row],[42+]]-P_A_R[[#This Row],[43+]]</f>
        <v>8.0000000000000007E-5</v>
      </c>
      <c r="CM209" s="5">
        <f>P_A_R[[#This Row],[43+]]-P_A_R[[#This Row],[44+]]</f>
        <v>4.000000000000001E-5</v>
      </c>
      <c r="CN209" s="5">
        <f>P_A_R[[#This Row],[44+]]-P_A_R[[#This Row],[45+]]</f>
        <v>2.9999999999999991E-5</v>
      </c>
      <c r="CO209" s="5">
        <f>P_A_R[[#This Row],[45+]]-P_A_R[[#This Row],[46+]]</f>
        <v>4.0000000000000003E-5</v>
      </c>
      <c r="CP209" s="5">
        <f>P_A_R[[#This Row],[46+]]-P_A_R[[#This Row],[47+]]</f>
        <v>0</v>
      </c>
      <c r="CQ209" s="5">
        <f>P_A_R[[#This Row],[47+]]-P_A_R[[#This Row],[48+]]</f>
        <v>0</v>
      </c>
      <c r="CR209" s="5">
        <f>P_A_R[[#This Row],[48+]]-P_A_R[[#This Row],[49+]]</f>
        <v>0</v>
      </c>
      <c r="CS209" s="5">
        <f>P_A_R[[#This Row],[49+]]-P_A_R[[#This Row],[50+]]</f>
        <v>0</v>
      </c>
      <c r="CT209" s="5">
        <f>P_A_R[[#This Row],[50+]]-P_A_R[[#This Row],[51+]]</f>
        <v>0</v>
      </c>
      <c r="CU209" s="5">
        <f>P_A_R[[#This Row],[51+]]-P_A_R[[#This Row],[52+]]</f>
        <v>0</v>
      </c>
      <c r="CV209" s="5">
        <f>P_A_R[[#This Row],[52+]]-P_A_R[[#This Row],[53+]]</f>
        <v>0</v>
      </c>
      <c r="CW209" s="5">
        <f>P_A_R[[#This Row],[53+]]-P_A_R[[#This Row],[54+]]</f>
        <v>0</v>
      </c>
      <c r="CX209" s="5">
        <f>P_A_R[[#This Row],[54+]]-P_A_R[[#This Row],[55+]]</f>
        <v>0</v>
      </c>
      <c r="CY209" s="5">
        <f>P_A_R[[#This Row],[55+]]-P_A_R[[#This Row],[56+]]</f>
        <v>0</v>
      </c>
      <c r="CZ209" s="5">
        <f>P_A_R[[#This Row],[56+]]-P_A_R[[#This Row],[57+]]</f>
        <v>0</v>
      </c>
      <c r="DA209" s="5">
        <f>P_A_R[[#This Row],[57+]]-P_A_R[[#This Row],[58+]]</f>
        <v>0</v>
      </c>
      <c r="DB209" s="5">
        <f>P_A_R[[#This Row],[58+]]-P_A_R[[#This Row],[59+]]</f>
        <v>0</v>
      </c>
    </row>
    <row r="210" spans="1:106" x14ac:dyDescent="0.25">
      <c r="A210" s="10">
        <v>22400726</v>
      </c>
      <c r="B210" s="13" t="s">
        <v>101</v>
      </c>
      <c r="C210" s="13" t="s">
        <v>100</v>
      </c>
      <c r="D210" s="11">
        <v>0.875</v>
      </c>
      <c r="E210" s="9" t="str">
        <f>HYPERLINK("https://www.nba.com/stats/player/1642274/boxscores-traditional", "Yves Missi")</f>
        <v>Yves Missi</v>
      </c>
      <c r="F210">
        <v>13.8</v>
      </c>
      <c r="G210" s="4">
        <v>6.1120000000000001</v>
      </c>
      <c r="H210" s="3">
        <v>0.73236999999999997</v>
      </c>
      <c r="I210" s="3">
        <v>0.67723999999999995</v>
      </c>
      <c r="J210" s="3">
        <v>0.61409000000000002</v>
      </c>
      <c r="K210" s="3">
        <v>0.55171999999999999</v>
      </c>
      <c r="L210" s="3">
        <v>0.48803000000000002</v>
      </c>
      <c r="M210" s="3">
        <v>0.42074</v>
      </c>
      <c r="N210" s="3">
        <v>0.35942000000000002</v>
      </c>
      <c r="O210" s="3">
        <v>0.30153000000000002</v>
      </c>
      <c r="P210" s="3">
        <v>0.24510000000000001</v>
      </c>
      <c r="Q210" s="3">
        <v>0.19766</v>
      </c>
      <c r="R210" s="3">
        <v>0.15625</v>
      </c>
      <c r="S210" s="3">
        <v>0.11899999999999999</v>
      </c>
      <c r="T210" s="3">
        <v>9.0120000000000006E-2</v>
      </c>
      <c r="U210" s="3">
        <v>6.5519999999999995E-2</v>
      </c>
      <c r="V210" s="3">
        <v>4.7460000000000002E-2</v>
      </c>
      <c r="W210" s="3">
        <v>3.3619999999999997E-2</v>
      </c>
      <c r="X210" s="3">
        <v>2.2749999999999999E-2</v>
      </c>
      <c r="Y210" s="3">
        <v>1.5389999999999999E-2</v>
      </c>
      <c r="Z210" s="3">
        <v>1.017E-2</v>
      </c>
      <c r="AA210" s="3">
        <v>6.3899999999999998E-3</v>
      </c>
      <c r="AB210" s="3">
        <v>4.0200000000000001E-3</v>
      </c>
      <c r="AC210" s="3">
        <v>2.48E-3</v>
      </c>
      <c r="AD210" s="3">
        <v>1.4400000000000001E-3</v>
      </c>
      <c r="AE210" s="3">
        <v>8.4000000000000003E-4</v>
      </c>
      <c r="AF210" s="3">
        <v>4.8000000000000001E-4</v>
      </c>
      <c r="AG210" s="3">
        <v>2.5999999999999998E-4</v>
      </c>
      <c r="AH210" s="3">
        <v>1.3999999999999999E-4</v>
      </c>
      <c r="AI210" s="3">
        <v>6.9999999999999994E-5</v>
      </c>
      <c r="AJ210" s="3">
        <v>4.0000000000000003E-5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5">
        <f>P_A_R[[#This Row],[10+]]-P_A_R[[#This Row],[11+]]</f>
        <v>5.5130000000000012E-2</v>
      </c>
      <c r="BG210" s="5">
        <f>P_A_R[[#This Row],[11+]]-P_A_R[[#This Row],[12+]]</f>
        <v>6.3149999999999928E-2</v>
      </c>
      <c r="BH210" s="5">
        <f>P_A_R[[#This Row],[12+]]-P_A_R[[#This Row],[13+]]</f>
        <v>6.2370000000000037E-2</v>
      </c>
      <c r="BI210" s="5">
        <f>P_A_R[[#This Row],[13+]]-P_A_R[[#This Row],[14+]]</f>
        <v>6.3689999999999969E-2</v>
      </c>
      <c r="BJ210" s="5">
        <f>P_A_R[[#This Row],[14+]]-P_A_R[[#This Row],[15+]]</f>
        <v>6.7290000000000016E-2</v>
      </c>
      <c r="BK210" s="5">
        <f>P_A_R[[#This Row],[15+]]-P_A_R[[#This Row],[16+]]</f>
        <v>6.1319999999999986E-2</v>
      </c>
      <c r="BL210" s="5">
        <f>P_A_R[[#This Row],[16+]]-P_A_R[[#This Row],[17+]]</f>
        <v>5.7889999999999997E-2</v>
      </c>
      <c r="BM210" s="5">
        <f>P_A_R[[#This Row],[17+]]-P_A_R[[#This Row],[18+]]</f>
        <v>5.6430000000000008E-2</v>
      </c>
      <c r="BN210" s="5">
        <f>P_A_R[[#This Row],[18+]]-P_A_R[[#This Row],[19+]]</f>
        <v>4.744000000000001E-2</v>
      </c>
      <c r="BO210" s="5">
        <f>P_A_R[[#This Row],[19+]]-P_A_R[[#This Row],[20+]]</f>
        <v>4.1410000000000002E-2</v>
      </c>
      <c r="BP210" s="5">
        <f>P_A_R[[#This Row],[20+]]-P_A_R[[#This Row],[21+]]</f>
        <v>3.7250000000000005E-2</v>
      </c>
      <c r="BQ210" s="5">
        <f>P_A_R[[#This Row],[21+]]-P_A_R[[#This Row],[22+]]</f>
        <v>2.8879999999999989E-2</v>
      </c>
      <c r="BR210" s="5">
        <f>P_A_R[[#This Row],[22+]]-P_A_R[[#This Row],[23+]]</f>
        <v>2.4600000000000011E-2</v>
      </c>
      <c r="BS210" s="5">
        <f>P_A_R[[#This Row],[23+]]-P_A_R[[#This Row],[24+]]</f>
        <v>1.8059999999999993E-2</v>
      </c>
      <c r="BT210" s="5">
        <f>P_A_R[[#This Row],[24+]]-P_A_R[[#This Row],[25+]]</f>
        <v>1.3840000000000005E-2</v>
      </c>
      <c r="BU210" s="5">
        <f>P_A_R[[#This Row],[25+]]-P_A_R[[#This Row],[26+]]</f>
        <v>1.0869999999999998E-2</v>
      </c>
      <c r="BV210" s="5">
        <f>P_A_R[[#This Row],[26+]]-P_A_R[[#This Row],[27+]]</f>
        <v>7.3600000000000002E-3</v>
      </c>
      <c r="BW210" s="5">
        <f>P_A_R[[#This Row],[27+]]-P_A_R[[#This Row],[28+]]</f>
        <v>5.2199999999999989E-3</v>
      </c>
      <c r="BX210" s="5">
        <f>P_A_R[[#This Row],[28+]]-P_A_R[[#This Row],[29+]]</f>
        <v>3.7800000000000004E-3</v>
      </c>
      <c r="BY210" s="5">
        <f>P_A_R[[#This Row],[29+]]-P_A_R[[#This Row],[30+]]</f>
        <v>2.3699999999999997E-3</v>
      </c>
      <c r="BZ210" s="5">
        <f>P_A_R[[#This Row],[30+]]-P_A_R[[#This Row],[31+]]</f>
        <v>1.5400000000000001E-3</v>
      </c>
      <c r="CA210" s="5">
        <f>P_A_R[[#This Row],[31+]]-P_A_R[[#This Row],[32+]]</f>
        <v>1.0399999999999999E-3</v>
      </c>
      <c r="CB210" s="5">
        <f>P_A_R[[#This Row],[32+]]-P_A_R[[#This Row],[33+]]</f>
        <v>6.0000000000000006E-4</v>
      </c>
      <c r="CC210" s="5">
        <f>P_A_R[[#This Row],[33+]]-P_A_R[[#This Row],[34+]]</f>
        <v>3.6000000000000002E-4</v>
      </c>
      <c r="CD210" s="5">
        <f>P_A_R[[#This Row],[34+]]-P_A_R[[#This Row],[35+]]</f>
        <v>2.2000000000000003E-4</v>
      </c>
      <c r="CE210" s="5">
        <f>P_A_R[[#This Row],[35+]]-P_A_R[[#This Row],[36+]]</f>
        <v>1.1999999999999999E-4</v>
      </c>
      <c r="CF210" s="5">
        <f>P_A_R[[#This Row],[36+]]-P_A_R[[#This Row],[37+]]</f>
        <v>6.9999999999999994E-5</v>
      </c>
      <c r="CG210" s="5">
        <f>P_A_R[[#This Row],[37+]]-P_A_R[[#This Row],[38+]]</f>
        <v>2.9999999999999991E-5</v>
      </c>
      <c r="CH210" s="5">
        <f>P_A_R[[#This Row],[38+]]-P_A_R[[#This Row],[39+]]</f>
        <v>4.0000000000000003E-5</v>
      </c>
      <c r="CI210" s="5">
        <f>P_A_R[[#This Row],[39+]]-P_A_R[[#This Row],[40+]]</f>
        <v>0</v>
      </c>
      <c r="CJ210" s="5">
        <f>P_A_R[[#This Row],[40+]]-P_A_R[[#This Row],[41+]]</f>
        <v>0</v>
      </c>
      <c r="CK210" s="5">
        <f>P_A_R[[#This Row],[41+]]-P_A_R[[#This Row],[42+]]</f>
        <v>0</v>
      </c>
      <c r="CL210" s="5">
        <f>P_A_R[[#This Row],[42+]]-P_A_R[[#This Row],[43+]]</f>
        <v>0</v>
      </c>
      <c r="CM210" s="5">
        <f>P_A_R[[#This Row],[43+]]-P_A_R[[#This Row],[44+]]</f>
        <v>0</v>
      </c>
      <c r="CN210" s="5">
        <f>P_A_R[[#This Row],[44+]]-P_A_R[[#This Row],[45+]]</f>
        <v>0</v>
      </c>
      <c r="CO210" s="5">
        <f>P_A_R[[#This Row],[45+]]-P_A_R[[#This Row],[46+]]</f>
        <v>0</v>
      </c>
      <c r="CP210" s="5">
        <f>P_A_R[[#This Row],[46+]]-P_A_R[[#This Row],[47+]]</f>
        <v>0</v>
      </c>
      <c r="CQ210" s="5">
        <f>P_A_R[[#This Row],[47+]]-P_A_R[[#This Row],[48+]]</f>
        <v>0</v>
      </c>
      <c r="CR210" s="5">
        <f>P_A_R[[#This Row],[48+]]-P_A_R[[#This Row],[49+]]</f>
        <v>0</v>
      </c>
      <c r="CS210" s="5">
        <f>P_A_R[[#This Row],[49+]]-P_A_R[[#This Row],[50+]]</f>
        <v>0</v>
      </c>
      <c r="CT210" s="5">
        <f>P_A_R[[#This Row],[50+]]-P_A_R[[#This Row],[51+]]</f>
        <v>0</v>
      </c>
      <c r="CU210" s="5">
        <f>P_A_R[[#This Row],[51+]]-P_A_R[[#This Row],[52+]]</f>
        <v>0</v>
      </c>
      <c r="CV210" s="5">
        <f>P_A_R[[#This Row],[52+]]-P_A_R[[#This Row],[53+]]</f>
        <v>0</v>
      </c>
      <c r="CW210" s="5">
        <f>P_A_R[[#This Row],[53+]]-P_A_R[[#This Row],[54+]]</f>
        <v>0</v>
      </c>
      <c r="CX210" s="5">
        <f>P_A_R[[#This Row],[54+]]-P_A_R[[#This Row],[55+]]</f>
        <v>0</v>
      </c>
      <c r="CY210" s="5">
        <f>P_A_R[[#This Row],[55+]]-P_A_R[[#This Row],[56+]]</f>
        <v>0</v>
      </c>
      <c r="CZ210" s="5">
        <f>P_A_R[[#This Row],[56+]]-P_A_R[[#This Row],[57+]]</f>
        <v>0</v>
      </c>
      <c r="DA210" s="5">
        <f>P_A_R[[#This Row],[57+]]-P_A_R[[#This Row],[58+]]</f>
        <v>0</v>
      </c>
      <c r="DB210" s="5">
        <f>P_A_R[[#This Row],[58+]]-P_A_R[[#This Row],[59+]]</f>
        <v>0</v>
      </c>
    </row>
    <row r="211" spans="1:106" x14ac:dyDescent="0.25">
      <c r="A211" s="10">
        <v>22400726</v>
      </c>
      <c r="B211" s="13" t="s">
        <v>101</v>
      </c>
      <c r="C211" s="13" t="s">
        <v>100</v>
      </c>
      <c r="D211" s="11">
        <v>0.875</v>
      </c>
      <c r="E211" s="9" t="str">
        <f>HYPERLINK("https://www.nba.com/stats/player/1641722/boxscores-traditional", "Jordan Hawkins")</f>
        <v>Jordan Hawkins</v>
      </c>
      <c r="F211">
        <v>14.6</v>
      </c>
      <c r="G211" s="4">
        <v>7.4189999999999996</v>
      </c>
      <c r="H211" s="3">
        <v>0.73236999999999997</v>
      </c>
      <c r="I211" s="3">
        <v>0.68793000000000004</v>
      </c>
      <c r="J211" s="3">
        <v>0.63683000000000001</v>
      </c>
      <c r="K211" s="3">
        <v>0.58706000000000003</v>
      </c>
      <c r="L211" s="3">
        <v>0.53188000000000002</v>
      </c>
      <c r="M211" s="3">
        <v>0.48005999999999999</v>
      </c>
      <c r="N211" s="3">
        <v>0.42465000000000003</v>
      </c>
      <c r="O211" s="3">
        <v>0.37447999999999998</v>
      </c>
      <c r="P211" s="3">
        <v>0.32275999999999999</v>
      </c>
      <c r="Q211" s="3">
        <v>0.27760000000000001</v>
      </c>
      <c r="R211" s="3">
        <v>0.23269999999999999</v>
      </c>
      <c r="S211" s="3">
        <v>0.19489000000000001</v>
      </c>
      <c r="T211" s="3">
        <v>0.15866</v>
      </c>
      <c r="U211" s="3">
        <v>0.12923999999999999</v>
      </c>
      <c r="V211" s="3">
        <v>0.10204000000000001</v>
      </c>
      <c r="W211" s="3">
        <v>8.0759999999999998E-2</v>
      </c>
      <c r="X211" s="3">
        <v>6.1780000000000002E-2</v>
      </c>
      <c r="Y211" s="3">
        <v>4.7460000000000002E-2</v>
      </c>
      <c r="Z211" s="3">
        <v>3.5150000000000001E-2</v>
      </c>
      <c r="AA211" s="3">
        <v>2.6190000000000001E-2</v>
      </c>
      <c r="AB211" s="3">
        <v>1.8759999999999999E-2</v>
      </c>
      <c r="AC211" s="3">
        <v>1.355E-2</v>
      </c>
      <c r="AD211" s="3">
        <v>9.3900000000000008E-3</v>
      </c>
      <c r="AE211" s="3">
        <v>6.5700000000000003E-3</v>
      </c>
      <c r="AF211" s="3">
        <v>4.5300000000000002E-3</v>
      </c>
      <c r="AG211" s="3">
        <v>2.98E-3</v>
      </c>
      <c r="AH211" s="3">
        <v>1.99E-3</v>
      </c>
      <c r="AI211" s="3">
        <v>1.2600000000000001E-3</v>
      </c>
      <c r="AJ211" s="3">
        <v>8.1999999999999998E-4</v>
      </c>
      <c r="AK211" s="3">
        <v>5.0000000000000001E-4</v>
      </c>
      <c r="AL211" s="3">
        <v>3.1E-4</v>
      </c>
      <c r="AM211" s="3">
        <v>1.9000000000000001E-4</v>
      </c>
      <c r="AN211" s="3">
        <v>1.1E-4</v>
      </c>
      <c r="AO211" s="3">
        <v>6.0000000000000002E-5</v>
      </c>
      <c r="AP211" s="3">
        <v>4.0000000000000003E-5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5">
        <f>P_A_R[[#This Row],[10+]]-P_A_R[[#This Row],[11+]]</f>
        <v>4.4439999999999924E-2</v>
      </c>
      <c r="BG211" s="5">
        <f>P_A_R[[#This Row],[11+]]-P_A_R[[#This Row],[12+]]</f>
        <v>5.1100000000000034E-2</v>
      </c>
      <c r="BH211" s="5">
        <f>P_A_R[[#This Row],[12+]]-P_A_R[[#This Row],[13+]]</f>
        <v>4.9769999999999981E-2</v>
      </c>
      <c r="BI211" s="5">
        <f>P_A_R[[#This Row],[13+]]-P_A_R[[#This Row],[14+]]</f>
        <v>5.5180000000000007E-2</v>
      </c>
      <c r="BJ211" s="5">
        <f>P_A_R[[#This Row],[14+]]-P_A_R[[#This Row],[15+]]</f>
        <v>5.1820000000000033E-2</v>
      </c>
      <c r="BK211" s="5">
        <f>P_A_R[[#This Row],[15+]]-P_A_R[[#This Row],[16+]]</f>
        <v>5.5409999999999959E-2</v>
      </c>
      <c r="BL211" s="5">
        <f>P_A_R[[#This Row],[16+]]-P_A_R[[#This Row],[17+]]</f>
        <v>5.0170000000000048E-2</v>
      </c>
      <c r="BM211" s="5">
        <f>P_A_R[[#This Row],[17+]]-P_A_R[[#This Row],[18+]]</f>
        <v>5.1719999999999988E-2</v>
      </c>
      <c r="BN211" s="5">
        <f>P_A_R[[#This Row],[18+]]-P_A_R[[#This Row],[19+]]</f>
        <v>4.5159999999999978E-2</v>
      </c>
      <c r="BO211" s="5">
        <f>P_A_R[[#This Row],[19+]]-P_A_R[[#This Row],[20+]]</f>
        <v>4.4900000000000023E-2</v>
      </c>
      <c r="BP211" s="5">
        <f>P_A_R[[#This Row],[20+]]-P_A_R[[#This Row],[21+]]</f>
        <v>3.7809999999999983E-2</v>
      </c>
      <c r="BQ211" s="5">
        <f>P_A_R[[#This Row],[21+]]-P_A_R[[#This Row],[22+]]</f>
        <v>3.6230000000000012E-2</v>
      </c>
      <c r="BR211" s="5">
        <f>P_A_R[[#This Row],[22+]]-P_A_R[[#This Row],[23+]]</f>
        <v>2.9420000000000002E-2</v>
      </c>
      <c r="BS211" s="5">
        <f>P_A_R[[#This Row],[23+]]-P_A_R[[#This Row],[24+]]</f>
        <v>2.7199999999999988E-2</v>
      </c>
      <c r="BT211" s="5">
        <f>P_A_R[[#This Row],[24+]]-P_A_R[[#This Row],[25+]]</f>
        <v>2.1280000000000007E-2</v>
      </c>
      <c r="BU211" s="5">
        <f>P_A_R[[#This Row],[25+]]-P_A_R[[#This Row],[26+]]</f>
        <v>1.8979999999999997E-2</v>
      </c>
      <c r="BV211" s="5">
        <f>P_A_R[[#This Row],[26+]]-P_A_R[[#This Row],[27+]]</f>
        <v>1.4319999999999999E-2</v>
      </c>
      <c r="BW211" s="5">
        <f>P_A_R[[#This Row],[27+]]-P_A_R[[#This Row],[28+]]</f>
        <v>1.2310000000000001E-2</v>
      </c>
      <c r="BX211" s="5">
        <f>P_A_R[[#This Row],[28+]]-P_A_R[[#This Row],[29+]]</f>
        <v>8.9599999999999992E-3</v>
      </c>
      <c r="BY211" s="5">
        <f>P_A_R[[#This Row],[29+]]-P_A_R[[#This Row],[30+]]</f>
        <v>7.4300000000000026E-3</v>
      </c>
      <c r="BZ211" s="5">
        <f>P_A_R[[#This Row],[30+]]-P_A_R[[#This Row],[31+]]</f>
        <v>5.2099999999999994E-3</v>
      </c>
      <c r="CA211" s="5">
        <f>P_A_R[[#This Row],[31+]]-P_A_R[[#This Row],[32+]]</f>
        <v>4.1599999999999988E-3</v>
      </c>
      <c r="CB211" s="5">
        <f>P_A_R[[#This Row],[32+]]-P_A_R[[#This Row],[33+]]</f>
        <v>2.8200000000000005E-3</v>
      </c>
      <c r="CC211" s="5">
        <f>P_A_R[[#This Row],[33+]]-P_A_R[[#This Row],[34+]]</f>
        <v>2.0400000000000001E-3</v>
      </c>
      <c r="CD211" s="5">
        <f>P_A_R[[#This Row],[34+]]-P_A_R[[#This Row],[35+]]</f>
        <v>1.5500000000000002E-3</v>
      </c>
      <c r="CE211" s="5">
        <f>P_A_R[[#This Row],[35+]]-P_A_R[[#This Row],[36+]]</f>
        <v>9.8999999999999999E-4</v>
      </c>
      <c r="CF211" s="5">
        <f>P_A_R[[#This Row],[36+]]-P_A_R[[#This Row],[37+]]</f>
        <v>7.2999999999999996E-4</v>
      </c>
      <c r="CG211" s="5">
        <f>P_A_R[[#This Row],[37+]]-P_A_R[[#This Row],[38+]]</f>
        <v>4.4000000000000007E-4</v>
      </c>
      <c r="CH211" s="5">
        <f>P_A_R[[#This Row],[38+]]-P_A_R[[#This Row],[39+]]</f>
        <v>3.1999999999999997E-4</v>
      </c>
      <c r="CI211" s="5">
        <f>P_A_R[[#This Row],[39+]]-P_A_R[[#This Row],[40+]]</f>
        <v>1.9000000000000001E-4</v>
      </c>
      <c r="CJ211" s="5">
        <f>P_A_R[[#This Row],[40+]]-P_A_R[[#This Row],[41+]]</f>
        <v>1.1999999999999999E-4</v>
      </c>
      <c r="CK211" s="5">
        <f>P_A_R[[#This Row],[41+]]-P_A_R[[#This Row],[42+]]</f>
        <v>8.0000000000000007E-5</v>
      </c>
      <c r="CL211" s="5">
        <f>P_A_R[[#This Row],[42+]]-P_A_R[[#This Row],[43+]]</f>
        <v>5.0000000000000002E-5</v>
      </c>
      <c r="CM211" s="5">
        <f>P_A_R[[#This Row],[43+]]-P_A_R[[#This Row],[44+]]</f>
        <v>1.9999999999999998E-5</v>
      </c>
      <c r="CN211" s="5">
        <f>P_A_R[[#This Row],[44+]]-P_A_R[[#This Row],[45+]]</f>
        <v>4.0000000000000003E-5</v>
      </c>
      <c r="CO211" s="5">
        <f>P_A_R[[#This Row],[45+]]-P_A_R[[#This Row],[46+]]</f>
        <v>0</v>
      </c>
      <c r="CP211" s="5">
        <f>P_A_R[[#This Row],[46+]]-P_A_R[[#This Row],[47+]]</f>
        <v>0</v>
      </c>
      <c r="CQ211" s="5">
        <f>P_A_R[[#This Row],[47+]]-P_A_R[[#This Row],[48+]]</f>
        <v>0</v>
      </c>
      <c r="CR211" s="5">
        <f>P_A_R[[#This Row],[48+]]-P_A_R[[#This Row],[49+]]</f>
        <v>0</v>
      </c>
      <c r="CS211" s="5">
        <f>P_A_R[[#This Row],[49+]]-P_A_R[[#This Row],[50+]]</f>
        <v>0</v>
      </c>
      <c r="CT211" s="5">
        <f>P_A_R[[#This Row],[50+]]-P_A_R[[#This Row],[51+]]</f>
        <v>0</v>
      </c>
      <c r="CU211" s="5">
        <f>P_A_R[[#This Row],[51+]]-P_A_R[[#This Row],[52+]]</f>
        <v>0</v>
      </c>
      <c r="CV211" s="5">
        <f>P_A_R[[#This Row],[52+]]-P_A_R[[#This Row],[53+]]</f>
        <v>0</v>
      </c>
      <c r="CW211" s="5">
        <f>P_A_R[[#This Row],[53+]]-P_A_R[[#This Row],[54+]]</f>
        <v>0</v>
      </c>
      <c r="CX211" s="5">
        <f>P_A_R[[#This Row],[54+]]-P_A_R[[#This Row],[55+]]</f>
        <v>0</v>
      </c>
      <c r="CY211" s="5">
        <f>P_A_R[[#This Row],[55+]]-P_A_R[[#This Row],[56+]]</f>
        <v>0</v>
      </c>
      <c r="CZ211" s="5">
        <f>P_A_R[[#This Row],[56+]]-P_A_R[[#This Row],[57+]]</f>
        <v>0</v>
      </c>
      <c r="DA211" s="5">
        <f>P_A_R[[#This Row],[57+]]-P_A_R[[#This Row],[58+]]</f>
        <v>0</v>
      </c>
      <c r="DB211" s="5">
        <f>P_A_R[[#This Row],[58+]]-P_A_R[[#This Row],[59+]]</f>
        <v>0</v>
      </c>
    </row>
    <row r="212" spans="1:106" x14ac:dyDescent="0.25">
      <c r="A212" s="10">
        <v>22400726</v>
      </c>
      <c r="B212" s="13" t="s">
        <v>101</v>
      </c>
      <c r="C212" s="13" t="s">
        <v>100</v>
      </c>
      <c r="D212" s="11">
        <v>0.875</v>
      </c>
      <c r="E212" s="9" t="str">
        <f>HYPERLINK("https://www.nba.com/stats/player/1630529/boxscores-traditional", "Herbert Jones")</f>
        <v>Herbert Jones</v>
      </c>
      <c r="F212">
        <v>14.2</v>
      </c>
      <c r="G212" s="4">
        <v>6.8529999999999998</v>
      </c>
      <c r="H212" s="3">
        <v>0.72907</v>
      </c>
      <c r="I212" s="3">
        <v>0.68081999999999998</v>
      </c>
      <c r="J212" s="3">
        <v>0.62551999999999996</v>
      </c>
      <c r="K212" s="3">
        <v>0.57142000000000004</v>
      </c>
      <c r="L212" s="3">
        <v>0.51197000000000004</v>
      </c>
      <c r="M212" s="3">
        <v>0.45223999999999998</v>
      </c>
      <c r="N212" s="3">
        <v>0.39743000000000001</v>
      </c>
      <c r="O212" s="3">
        <v>0.34089999999999998</v>
      </c>
      <c r="P212" s="3">
        <v>0.29115999999999997</v>
      </c>
      <c r="Q212" s="3">
        <v>0.24196000000000001</v>
      </c>
      <c r="R212" s="3">
        <v>0.19766</v>
      </c>
      <c r="S212" s="3">
        <v>0.16109000000000001</v>
      </c>
      <c r="T212" s="3">
        <v>0.12714</v>
      </c>
      <c r="U212" s="3">
        <v>0.10027</v>
      </c>
      <c r="V212" s="3">
        <v>7.6359999999999997E-2</v>
      </c>
      <c r="W212" s="3">
        <v>5.7049999999999997E-2</v>
      </c>
      <c r="X212" s="3">
        <v>4.2720000000000001E-2</v>
      </c>
      <c r="Y212" s="3">
        <v>3.074E-2</v>
      </c>
      <c r="Z212" s="3">
        <v>2.222E-2</v>
      </c>
      <c r="AA212" s="3">
        <v>1.5389999999999999E-2</v>
      </c>
      <c r="AB212" s="3">
        <v>1.044E-2</v>
      </c>
      <c r="AC212" s="3">
        <v>7.1399999999999996E-3</v>
      </c>
      <c r="AD212" s="3">
        <v>4.6600000000000001E-3</v>
      </c>
      <c r="AE212" s="3">
        <v>3.0699999999999998E-3</v>
      </c>
      <c r="AF212" s="3">
        <v>1.9300000000000001E-3</v>
      </c>
      <c r="AG212" s="3">
        <v>1.1800000000000001E-3</v>
      </c>
      <c r="AH212" s="3">
        <v>7.3999999999999999E-4</v>
      </c>
      <c r="AI212" s="3">
        <v>4.2999999999999999E-4</v>
      </c>
      <c r="AJ212" s="3">
        <v>2.5999999999999998E-4</v>
      </c>
      <c r="AK212" s="3">
        <v>1.4999999999999999E-4</v>
      </c>
      <c r="AL212" s="3">
        <v>8.0000000000000007E-5</v>
      </c>
      <c r="AM212" s="3">
        <v>5.0000000000000002E-5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5">
        <f>P_A_R[[#This Row],[10+]]-P_A_R[[#This Row],[11+]]</f>
        <v>4.8250000000000015E-2</v>
      </c>
      <c r="BG212" s="5">
        <f>P_A_R[[#This Row],[11+]]-P_A_R[[#This Row],[12+]]</f>
        <v>5.5300000000000016E-2</v>
      </c>
      <c r="BH212" s="5">
        <f>P_A_R[[#This Row],[12+]]-P_A_R[[#This Row],[13+]]</f>
        <v>5.4099999999999926E-2</v>
      </c>
      <c r="BI212" s="5">
        <f>P_A_R[[#This Row],[13+]]-P_A_R[[#This Row],[14+]]</f>
        <v>5.9450000000000003E-2</v>
      </c>
      <c r="BJ212" s="5">
        <f>P_A_R[[#This Row],[14+]]-P_A_R[[#This Row],[15+]]</f>
        <v>5.9730000000000061E-2</v>
      </c>
      <c r="BK212" s="5">
        <f>P_A_R[[#This Row],[15+]]-P_A_R[[#This Row],[16+]]</f>
        <v>5.480999999999997E-2</v>
      </c>
      <c r="BL212" s="5">
        <f>P_A_R[[#This Row],[16+]]-P_A_R[[#This Row],[17+]]</f>
        <v>5.6530000000000025E-2</v>
      </c>
      <c r="BM212" s="5">
        <f>P_A_R[[#This Row],[17+]]-P_A_R[[#This Row],[18+]]</f>
        <v>4.9740000000000006E-2</v>
      </c>
      <c r="BN212" s="5">
        <f>P_A_R[[#This Row],[18+]]-P_A_R[[#This Row],[19+]]</f>
        <v>4.9199999999999966E-2</v>
      </c>
      <c r="BO212" s="5">
        <f>P_A_R[[#This Row],[19+]]-P_A_R[[#This Row],[20+]]</f>
        <v>4.4300000000000006E-2</v>
      </c>
      <c r="BP212" s="5">
        <f>P_A_R[[#This Row],[20+]]-P_A_R[[#This Row],[21+]]</f>
        <v>3.6569999999999991E-2</v>
      </c>
      <c r="BQ212" s="5">
        <f>P_A_R[[#This Row],[21+]]-P_A_R[[#This Row],[22+]]</f>
        <v>3.3950000000000008E-2</v>
      </c>
      <c r="BR212" s="5">
        <f>P_A_R[[#This Row],[22+]]-P_A_R[[#This Row],[23+]]</f>
        <v>2.6870000000000005E-2</v>
      </c>
      <c r="BS212" s="5">
        <f>P_A_R[[#This Row],[23+]]-P_A_R[[#This Row],[24+]]</f>
        <v>2.3910000000000001E-2</v>
      </c>
      <c r="BT212" s="5">
        <f>P_A_R[[#This Row],[24+]]-P_A_R[[#This Row],[25+]]</f>
        <v>1.9310000000000001E-2</v>
      </c>
      <c r="BU212" s="5">
        <f>P_A_R[[#This Row],[25+]]-P_A_R[[#This Row],[26+]]</f>
        <v>1.4329999999999996E-2</v>
      </c>
      <c r="BV212" s="5">
        <f>P_A_R[[#This Row],[26+]]-P_A_R[[#This Row],[27+]]</f>
        <v>1.1980000000000001E-2</v>
      </c>
      <c r="BW212" s="5">
        <f>P_A_R[[#This Row],[27+]]-P_A_R[[#This Row],[28+]]</f>
        <v>8.5199999999999998E-3</v>
      </c>
      <c r="BX212" s="5">
        <f>P_A_R[[#This Row],[28+]]-P_A_R[[#This Row],[29+]]</f>
        <v>6.830000000000001E-3</v>
      </c>
      <c r="BY212" s="5">
        <f>P_A_R[[#This Row],[29+]]-P_A_R[[#This Row],[30+]]</f>
        <v>4.9499999999999995E-3</v>
      </c>
      <c r="BZ212" s="5">
        <f>P_A_R[[#This Row],[30+]]-P_A_R[[#This Row],[31+]]</f>
        <v>3.3E-3</v>
      </c>
      <c r="CA212" s="5">
        <f>P_A_R[[#This Row],[31+]]-P_A_R[[#This Row],[32+]]</f>
        <v>2.4799999999999996E-3</v>
      </c>
      <c r="CB212" s="5">
        <f>P_A_R[[#This Row],[32+]]-P_A_R[[#This Row],[33+]]</f>
        <v>1.5900000000000003E-3</v>
      </c>
      <c r="CC212" s="5">
        <f>P_A_R[[#This Row],[33+]]-P_A_R[[#This Row],[34+]]</f>
        <v>1.1399999999999997E-3</v>
      </c>
      <c r="CD212" s="5">
        <f>P_A_R[[#This Row],[34+]]-P_A_R[[#This Row],[35+]]</f>
        <v>7.5000000000000002E-4</v>
      </c>
      <c r="CE212" s="5">
        <f>P_A_R[[#This Row],[35+]]-P_A_R[[#This Row],[36+]]</f>
        <v>4.4000000000000007E-4</v>
      </c>
      <c r="CF212" s="5">
        <f>P_A_R[[#This Row],[36+]]-P_A_R[[#This Row],[37+]]</f>
        <v>3.1E-4</v>
      </c>
      <c r="CG212" s="5">
        <f>P_A_R[[#This Row],[37+]]-P_A_R[[#This Row],[38+]]</f>
        <v>1.7000000000000001E-4</v>
      </c>
      <c r="CH212" s="5">
        <f>P_A_R[[#This Row],[38+]]-P_A_R[[#This Row],[39+]]</f>
        <v>1.0999999999999999E-4</v>
      </c>
      <c r="CI212" s="5">
        <f>P_A_R[[#This Row],[39+]]-P_A_R[[#This Row],[40+]]</f>
        <v>6.999999999999998E-5</v>
      </c>
      <c r="CJ212" s="5">
        <f>P_A_R[[#This Row],[40+]]-P_A_R[[#This Row],[41+]]</f>
        <v>3.0000000000000004E-5</v>
      </c>
      <c r="CK212" s="5">
        <f>P_A_R[[#This Row],[41+]]-P_A_R[[#This Row],[42+]]</f>
        <v>5.0000000000000002E-5</v>
      </c>
      <c r="CL212" s="5">
        <f>P_A_R[[#This Row],[42+]]-P_A_R[[#This Row],[43+]]</f>
        <v>0</v>
      </c>
      <c r="CM212" s="5">
        <f>P_A_R[[#This Row],[43+]]-P_A_R[[#This Row],[44+]]</f>
        <v>0</v>
      </c>
      <c r="CN212" s="5">
        <f>P_A_R[[#This Row],[44+]]-P_A_R[[#This Row],[45+]]</f>
        <v>0</v>
      </c>
      <c r="CO212" s="5">
        <f>P_A_R[[#This Row],[45+]]-P_A_R[[#This Row],[46+]]</f>
        <v>0</v>
      </c>
      <c r="CP212" s="5">
        <f>P_A_R[[#This Row],[46+]]-P_A_R[[#This Row],[47+]]</f>
        <v>0</v>
      </c>
      <c r="CQ212" s="5">
        <f>P_A_R[[#This Row],[47+]]-P_A_R[[#This Row],[48+]]</f>
        <v>0</v>
      </c>
      <c r="CR212" s="5">
        <f>P_A_R[[#This Row],[48+]]-P_A_R[[#This Row],[49+]]</f>
        <v>0</v>
      </c>
      <c r="CS212" s="5">
        <f>P_A_R[[#This Row],[49+]]-P_A_R[[#This Row],[50+]]</f>
        <v>0</v>
      </c>
      <c r="CT212" s="5">
        <f>P_A_R[[#This Row],[50+]]-P_A_R[[#This Row],[51+]]</f>
        <v>0</v>
      </c>
      <c r="CU212" s="5">
        <f>P_A_R[[#This Row],[51+]]-P_A_R[[#This Row],[52+]]</f>
        <v>0</v>
      </c>
      <c r="CV212" s="5">
        <f>P_A_R[[#This Row],[52+]]-P_A_R[[#This Row],[53+]]</f>
        <v>0</v>
      </c>
      <c r="CW212" s="5">
        <f>P_A_R[[#This Row],[53+]]-P_A_R[[#This Row],[54+]]</f>
        <v>0</v>
      </c>
      <c r="CX212" s="5">
        <f>P_A_R[[#This Row],[54+]]-P_A_R[[#This Row],[55+]]</f>
        <v>0</v>
      </c>
      <c r="CY212" s="5">
        <f>P_A_R[[#This Row],[55+]]-P_A_R[[#This Row],[56+]]</f>
        <v>0</v>
      </c>
      <c r="CZ212" s="5">
        <f>P_A_R[[#This Row],[56+]]-P_A_R[[#This Row],[57+]]</f>
        <v>0</v>
      </c>
      <c r="DA212" s="5">
        <f>P_A_R[[#This Row],[57+]]-P_A_R[[#This Row],[58+]]</f>
        <v>0</v>
      </c>
      <c r="DB212" s="5">
        <f>P_A_R[[#This Row],[58+]]-P_A_R[[#This Row],[59+]]</f>
        <v>0</v>
      </c>
    </row>
    <row r="213" spans="1:106" x14ac:dyDescent="0.25">
      <c r="A213" s="10">
        <v>22400726</v>
      </c>
      <c r="B213" s="13" t="s">
        <v>101</v>
      </c>
      <c r="C213" s="13" t="s">
        <v>100</v>
      </c>
      <c r="D213" s="11">
        <v>0.875</v>
      </c>
      <c r="E213" s="9" t="str">
        <f>HYPERLINK("https://www.nba.com/stats/player/1629750/boxscores-traditional", "Javonte Green")</f>
        <v>Javonte Green</v>
      </c>
      <c r="F213">
        <v>11.2</v>
      </c>
      <c r="G213" s="4">
        <v>4.1180000000000003</v>
      </c>
      <c r="H213" s="3">
        <v>0.61409000000000002</v>
      </c>
      <c r="I213" s="3">
        <v>0.51993999999999996</v>
      </c>
      <c r="J213" s="3">
        <v>0.42465000000000003</v>
      </c>
      <c r="K213" s="3">
        <v>0.32996999999999999</v>
      </c>
      <c r="L213" s="3">
        <v>0.24825</v>
      </c>
      <c r="M213" s="3">
        <v>0.17879</v>
      </c>
      <c r="N213" s="3">
        <v>0.121</v>
      </c>
      <c r="O213" s="3">
        <v>7.9269999999999993E-2</v>
      </c>
      <c r="P213" s="3">
        <v>4.947E-2</v>
      </c>
      <c r="Q213" s="3">
        <v>2.938E-2</v>
      </c>
      <c r="R213" s="3">
        <v>1.618E-2</v>
      </c>
      <c r="S213" s="3">
        <v>8.6599999999999993E-3</v>
      </c>
      <c r="T213" s="3">
        <v>4.4000000000000003E-3</v>
      </c>
      <c r="U213" s="3">
        <v>2.0500000000000002E-3</v>
      </c>
      <c r="V213" s="3">
        <v>9.3999999999999997E-4</v>
      </c>
      <c r="W213" s="3">
        <v>4.0000000000000002E-4</v>
      </c>
      <c r="X213" s="3">
        <v>1.7000000000000001E-4</v>
      </c>
      <c r="Y213" s="3">
        <v>6.0000000000000002E-5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5">
        <f>P_A_R[[#This Row],[10+]]-P_A_R[[#This Row],[11+]]</f>
        <v>9.4150000000000067E-2</v>
      </c>
      <c r="BG213" s="5">
        <f>P_A_R[[#This Row],[11+]]-P_A_R[[#This Row],[12+]]</f>
        <v>9.528999999999993E-2</v>
      </c>
      <c r="BH213" s="5">
        <f>P_A_R[[#This Row],[12+]]-P_A_R[[#This Row],[13+]]</f>
        <v>9.4680000000000042E-2</v>
      </c>
      <c r="BI213" s="5">
        <f>P_A_R[[#This Row],[13+]]-P_A_R[[#This Row],[14+]]</f>
        <v>8.1719999999999987E-2</v>
      </c>
      <c r="BJ213" s="5">
        <f>P_A_R[[#This Row],[14+]]-P_A_R[[#This Row],[15+]]</f>
        <v>6.9459999999999994E-2</v>
      </c>
      <c r="BK213" s="5">
        <f>P_A_R[[#This Row],[15+]]-P_A_R[[#This Row],[16+]]</f>
        <v>5.7790000000000008E-2</v>
      </c>
      <c r="BL213" s="5">
        <f>P_A_R[[#This Row],[16+]]-P_A_R[[#This Row],[17+]]</f>
        <v>4.1730000000000003E-2</v>
      </c>
      <c r="BM213" s="5">
        <f>P_A_R[[#This Row],[17+]]-P_A_R[[#This Row],[18+]]</f>
        <v>2.9799999999999993E-2</v>
      </c>
      <c r="BN213" s="5">
        <f>P_A_R[[#This Row],[18+]]-P_A_R[[#This Row],[19+]]</f>
        <v>2.009E-2</v>
      </c>
      <c r="BO213" s="5">
        <f>P_A_R[[#This Row],[19+]]-P_A_R[[#This Row],[20+]]</f>
        <v>1.32E-2</v>
      </c>
      <c r="BP213" s="5">
        <f>P_A_R[[#This Row],[20+]]-P_A_R[[#This Row],[21+]]</f>
        <v>7.5200000000000006E-3</v>
      </c>
      <c r="BQ213" s="5">
        <f>P_A_R[[#This Row],[21+]]-P_A_R[[#This Row],[22+]]</f>
        <v>4.259999999999999E-3</v>
      </c>
      <c r="BR213" s="5">
        <f>P_A_R[[#This Row],[22+]]-P_A_R[[#This Row],[23+]]</f>
        <v>2.3500000000000001E-3</v>
      </c>
      <c r="BS213" s="5">
        <f>P_A_R[[#This Row],[23+]]-P_A_R[[#This Row],[24+]]</f>
        <v>1.1100000000000003E-3</v>
      </c>
      <c r="BT213" s="5">
        <f>P_A_R[[#This Row],[24+]]-P_A_R[[#This Row],[25+]]</f>
        <v>5.399999999999999E-4</v>
      </c>
      <c r="BU213" s="5">
        <f>P_A_R[[#This Row],[25+]]-P_A_R[[#This Row],[26+]]</f>
        <v>2.3000000000000001E-4</v>
      </c>
      <c r="BV213" s="5">
        <f>P_A_R[[#This Row],[26+]]-P_A_R[[#This Row],[27+]]</f>
        <v>1.1000000000000002E-4</v>
      </c>
      <c r="BW213" s="5">
        <f>P_A_R[[#This Row],[27+]]-P_A_R[[#This Row],[28+]]</f>
        <v>6.0000000000000002E-5</v>
      </c>
      <c r="BX213" s="5">
        <f>P_A_R[[#This Row],[28+]]-P_A_R[[#This Row],[29+]]</f>
        <v>0</v>
      </c>
      <c r="BY213" s="5">
        <f>P_A_R[[#This Row],[29+]]-P_A_R[[#This Row],[30+]]</f>
        <v>0</v>
      </c>
      <c r="BZ213" s="5">
        <f>P_A_R[[#This Row],[30+]]-P_A_R[[#This Row],[31+]]</f>
        <v>0</v>
      </c>
      <c r="CA213" s="5">
        <f>P_A_R[[#This Row],[31+]]-P_A_R[[#This Row],[32+]]</f>
        <v>0</v>
      </c>
      <c r="CB213" s="5">
        <f>P_A_R[[#This Row],[32+]]-P_A_R[[#This Row],[33+]]</f>
        <v>0</v>
      </c>
      <c r="CC213" s="5">
        <f>P_A_R[[#This Row],[33+]]-P_A_R[[#This Row],[34+]]</f>
        <v>0</v>
      </c>
      <c r="CD213" s="5">
        <f>P_A_R[[#This Row],[34+]]-P_A_R[[#This Row],[35+]]</f>
        <v>0</v>
      </c>
      <c r="CE213" s="5">
        <f>P_A_R[[#This Row],[35+]]-P_A_R[[#This Row],[36+]]</f>
        <v>0</v>
      </c>
      <c r="CF213" s="5">
        <f>P_A_R[[#This Row],[36+]]-P_A_R[[#This Row],[37+]]</f>
        <v>0</v>
      </c>
      <c r="CG213" s="5">
        <f>P_A_R[[#This Row],[37+]]-P_A_R[[#This Row],[38+]]</f>
        <v>0</v>
      </c>
      <c r="CH213" s="5">
        <f>P_A_R[[#This Row],[38+]]-P_A_R[[#This Row],[39+]]</f>
        <v>0</v>
      </c>
      <c r="CI213" s="5">
        <f>P_A_R[[#This Row],[39+]]-P_A_R[[#This Row],[40+]]</f>
        <v>0</v>
      </c>
      <c r="CJ213" s="5">
        <f>P_A_R[[#This Row],[40+]]-P_A_R[[#This Row],[41+]]</f>
        <v>0</v>
      </c>
      <c r="CK213" s="5">
        <f>P_A_R[[#This Row],[41+]]-P_A_R[[#This Row],[42+]]</f>
        <v>0</v>
      </c>
      <c r="CL213" s="5">
        <f>P_A_R[[#This Row],[42+]]-P_A_R[[#This Row],[43+]]</f>
        <v>0</v>
      </c>
      <c r="CM213" s="5">
        <f>P_A_R[[#This Row],[43+]]-P_A_R[[#This Row],[44+]]</f>
        <v>0</v>
      </c>
      <c r="CN213" s="5">
        <f>P_A_R[[#This Row],[44+]]-P_A_R[[#This Row],[45+]]</f>
        <v>0</v>
      </c>
      <c r="CO213" s="5">
        <f>P_A_R[[#This Row],[45+]]-P_A_R[[#This Row],[46+]]</f>
        <v>0</v>
      </c>
      <c r="CP213" s="5">
        <f>P_A_R[[#This Row],[46+]]-P_A_R[[#This Row],[47+]]</f>
        <v>0</v>
      </c>
      <c r="CQ213" s="5">
        <f>P_A_R[[#This Row],[47+]]-P_A_R[[#This Row],[48+]]</f>
        <v>0</v>
      </c>
      <c r="CR213" s="5">
        <f>P_A_R[[#This Row],[48+]]-P_A_R[[#This Row],[49+]]</f>
        <v>0</v>
      </c>
      <c r="CS213" s="5">
        <f>P_A_R[[#This Row],[49+]]-P_A_R[[#This Row],[50+]]</f>
        <v>0</v>
      </c>
      <c r="CT213" s="5">
        <f>P_A_R[[#This Row],[50+]]-P_A_R[[#This Row],[51+]]</f>
        <v>0</v>
      </c>
      <c r="CU213" s="5">
        <f>P_A_R[[#This Row],[51+]]-P_A_R[[#This Row],[52+]]</f>
        <v>0</v>
      </c>
      <c r="CV213" s="5">
        <f>P_A_R[[#This Row],[52+]]-P_A_R[[#This Row],[53+]]</f>
        <v>0</v>
      </c>
      <c r="CW213" s="5">
        <f>P_A_R[[#This Row],[53+]]-P_A_R[[#This Row],[54+]]</f>
        <v>0</v>
      </c>
      <c r="CX213" s="5">
        <f>P_A_R[[#This Row],[54+]]-P_A_R[[#This Row],[55+]]</f>
        <v>0</v>
      </c>
      <c r="CY213" s="5">
        <f>P_A_R[[#This Row],[55+]]-P_A_R[[#This Row],[56+]]</f>
        <v>0</v>
      </c>
      <c r="CZ213" s="5">
        <f>P_A_R[[#This Row],[56+]]-P_A_R[[#This Row],[57+]]</f>
        <v>0</v>
      </c>
      <c r="DA213" s="5">
        <f>P_A_R[[#This Row],[57+]]-P_A_R[[#This Row],[58+]]</f>
        <v>0</v>
      </c>
      <c r="DB213" s="5">
        <f>P_A_R[[#This Row],[58+]]-P_A_R[[#This Row],[59+]]</f>
        <v>0</v>
      </c>
    </row>
    <row r="214" spans="1:106" x14ac:dyDescent="0.25">
      <c r="A214" s="10">
        <v>22400726</v>
      </c>
      <c r="B214" s="13" t="s">
        <v>101</v>
      </c>
      <c r="C214" s="13" t="s">
        <v>100</v>
      </c>
      <c r="D214" s="11">
        <v>0.875</v>
      </c>
      <c r="E214" s="9" t="str">
        <f>HYPERLINK("https://www.nba.com/stats/player/1628464/boxscores-traditional", "Daniel Theis")</f>
        <v>Daniel Theis</v>
      </c>
      <c r="F214">
        <v>8.8000000000000007</v>
      </c>
      <c r="G214" s="4">
        <v>5.1539999999999999</v>
      </c>
      <c r="H214" s="3">
        <v>0.40905000000000002</v>
      </c>
      <c r="I214" s="3">
        <v>0.33360000000000001</v>
      </c>
      <c r="J214" s="3">
        <v>0.26762999999999998</v>
      </c>
      <c r="K214" s="3">
        <v>0.20896999999999999</v>
      </c>
      <c r="L214" s="3">
        <v>0.15625</v>
      </c>
      <c r="M214" s="3">
        <v>0.11507000000000001</v>
      </c>
      <c r="N214" s="3">
        <v>8.0759999999999998E-2</v>
      </c>
      <c r="O214" s="3">
        <v>5.5919999999999997E-2</v>
      </c>
      <c r="P214" s="3">
        <v>3.6729999999999999E-2</v>
      </c>
      <c r="Q214" s="3">
        <v>2.385E-2</v>
      </c>
      <c r="R214" s="3">
        <v>1.4999999999999999E-2</v>
      </c>
      <c r="S214" s="3">
        <v>8.8900000000000003E-3</v>
      </c>
      <c r="T214" s="3">
        <v>5.2300000000000003E-3</v>
      </c>
      <c r="U214" s="3">
        <v>2.8900000000000002E-3</v>
      </c>
      <c r="V214" s="3">
        <v>1.5900000000000001E-3</v>
      </c>
      <c r="W214" s="3">
        <v>8.4000000000000003E-4</v>
      </c>
      <c r="X214" s="3">
        <v>4.2000000000000002E-4</v>
      </c>
      <c r="Y214" s="3">
        <v>2.1000000000000001E-4</v>
      </c>
      <c r="Z214" s="3">
        <v>1E-4</v>
      </c>
      <c r="AA214" s="3">
        <v>4.0000000000000003E-5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5">
        <f>P_A_R[[#This Row],[10+]]-P_A_R[[#This Row],[11+]]</f>
        <v>7.5450000000000017E-2</v>
      </c>
      <c r="BG214" s="5">
        <f>P_A_R[[#This Row],[11+]]-P_A_R[[#This Row],[12+]]</f>
        <v>6.5970000000000029E-2</v>
      </c>
      <c r="BH214" s="5">
        <f>P_A_R[[#This Row],[12+]]-P_A_R[[#This Row],[13+]]</f>
        <v>5.865999999999999E-2</v>
      </c>
      <c r="BI214" s="5">
        <f>P_A_R[[#This Row],[13+]]-P_A_R[[#This Row],[14+]]</f>
        <v>5.2719999999999989E-2</v>
      </c>
      <c r="BJ214" s="5">
        <f>P_A_R[[#This Row],[14+]]-P_A_R[[#This Row],[15+]]</f>
        <v>4.1179999999999994E-2</v>
      </c>
      <c r="BK214" s="5">
        <f>P_A_R[[#This Row],[15+]]-P_A_R[[#This Row],[16+]]</f>
        <v>3.4310000000000007E-2</v>
      </c>
      <c r="BL214" s="5">
        <f>P_A_R[[#This Row],[16+]]-P_A_R[[#This Row],[17+]]</f>
        <v>2.4840000000000001E-2</v>
      </c>
      <c r="BM214" s="5">
        <f>P_A_R[[#This Row],[17+]]-P_A_R[[#This Row],[18+]]</f>
        <v>1.9189999999999999E-2</v>
      </c>
      <c r="BN214" s="5">
        <f>P_A_R[[#This Row],[18+]]-P_A_R[[#This Row],[19+]]</f>
        <v>1.2879999999999999E-2</v>
      </c>
      <c r="BO214" s="5">
        <f>P_A_R[[#This Row],[19+]]-P_A_R[[#This Row],[20+]]</f>
        <v>8.8500000000000002E-3</v>
      </c>
      <c r="BP214" s="5">
        <f>P_A_R[[#This Row],[20+]]-P_A_R[[#This Row],[21+]]</f>
        <v>6.1099999999999991E-3</v>
      </c>
      <c r="BQ214" s="5">
        <f>P_A_R[[#This Row],[21+]]-P_A_R[[#This Row],[22+]]</f>
        <v>3.6600000000000001E-3</v>
      </c>
      <c r="BR214" s="5">
        <f>P_A_R[[#This Row],[22+]]-P_A_R[[#This Row],[23+]]</f>
        <v>2.3400000000000001E-3</v>
      </c>
      <c r="BS214" s="5">
        <f>P_A_R[[#This Row],[23+]]-P_A_R[[#This Row],[24+]]</f>
        <v>1.3000000000000002E-3</v>
      </c>
      <c r="BT214" s="5">
        <f>P_A_R[[#This Row],[24+]]-P_A_R[[#This Row],[25+]]</f>
        <v>7.5000000000000002E-4</v>
      </c>
      <c r="BU214" s="5">
        <f>P_A_R[[#This Row],[25+]]-P_A_R[[#This Row],[26+]]</f>
        <v>4.2000000000000002E-4</v>
      </c>
      <c r="BV214" s="5">
        <f>P_A_R[[#This Row],[26+]]-P_A_R[[#This Row],[27+]]</f>
        <v>2.1000000000000001E-4</v>
      </c>
      <c r="BW214" s="5">
        <f>P_A_R[[#This Row],[27+]]-P_A_R[[#This Row],[28+]]</f>
        <v>1.1E-4</v>
      </c>
      <c r="BX214" s="5">
        <f>P_A_R[[#This Row],[28+]]-P_A_R[[#This Row],[29+]]</f>
        <v>6.0000000000000002E-5</v>
      </c>
      <c r="BY214" s="5">
        <f>P_A_R[[#This Row],[29+]]-P_A_R[[#This Row],[30+]]</f>
        <v>4.0000000000000003E-5</v>
      </c>
      <c r="BZ214" s="5">
        <f>P_A_R[[#This Row],[30+]]-P_A_R[[#This Row],[31+]]</f>
        <v>0</v>
      </c>
      <c r="CA214" s="5">
        <f>P_A_R[[#This Row],[31+]]-P_A_R[[#This Row],[32+]]</f>
        <v>0</v>
      </c>
      <c r="CB214" s="5">
        <f>P_A_R[[#This Row],[32+]]-P_A_R[[#This Row],[33+]]</f>
        <v>0</v>
      </c>
      <c r="CC214" s="5">
        <f>P_A_R[[#This Row],[33+]]-P_A_R[[#This Row],[34+]]</f>
        <v>0</v>
      </c>
      <c r="CD214" s="5">
        <f>P_A_R[[#This Row],[34+]]-P_A_R[[#This Row],[35+]]</f>
        <v>0</v>
      </c>
      <c r="CE214" s="5">
        <f>P_A_R[[#This Row],[35+]]-P_A_R[[#This Row],[36+]]</f>
        <v>0</v>
      </c>
      <c r="CF214" s="5">
        <f>P_A_R[[#This Row],[36+]]-P_A_R[[#This Row],[37+]]</f>
        <v>0</v>
      </c>
      <c r="CG214" s="5">
        <f>P_A_R[[#This Row],[37+]]-P_A_R[[#This Row],[38+]]</f>
        <v>0</v>
      </c>
      <c r="CH214" s="5">
        <f>P_A_R[[#This Row],[38+]]-P_A_R[[#This Row],[39+]]</f>
        <v>0</v>
      </c>
      <c r="CI214" s="5">
        <f>P_A_R[[#This Row],[39+]]-P_A_R[[#This Row],[40+]]</f>
        <v>0</v>
      </c>
      <c r="CJ214" s="5">
        <f>P_A_R[[#This Row],[40+]]-P_A_R[[#This Row],[41+]]</f>
        <v>0</v>
      </c>
      <c r="CK214" s="5">
        <f>P_A_R[[#This Row],[41+]]-P_A_R[[#This Row],[42+]]</f>
        <v>0</v>
      </c>
      <c r="CL214" s="5">
        <f>P_A_R[[#This Row],[42+]]-P_A_R[[#This Row],[43+]]</f>
        <v>0</v>
      </c>
      <c r="CM214" s="5">
        <f>P_A_R[[#This Row],[43+]]-P_A_R[[#This Row],[44+]]</f>
        <v>0</v>
      </c>
      <c r="CN214" s="5">
        <f>P_A_R[[#This Row],[44+]]-P_A_R[[#This Row],[45+]]</f>
        <v>0</v>
      </c>
      <c r="CO214" s="5">
        <f>P_A_R[[#This Row],[45+]]-P_A_R[[#This Row],[46+]]</f>
        <v>0</v>
      </c>
      <c r="CP214" s="5">
        <f>P_A_R[[#This Row],[46+]]-P_A_R[[#This Row],[47+]]</f>
        <v>0</v>
      </c>
      <c r="CQ214" s="5">
        <f>P_A_R[[#This Row],[47+]]-P_A_R[[#This Row],[48+]]</f>
        <v>0</v>
      </c>
      <c r="CR214" s="5">
        <f>P_A_R[[#This Row],[48+]]-P_A_R[[#This Row],[49+]]</f>
        <v>0</v>
      </c>
      <c r="CS214" s="5">
        <f>P_A_R[[#This Row],[49+]]-P_A_R[[#This Row],[50+]]</f>
        <v>0</v>
      </c>
      <c r="CT214" s="5">
        <f>P_A_R[[#This Row],[50+]]-P_A_R[[#This Row],[51+]]</f>
        <v>0</v>
      </c>
      <c r="CU214" s="5">
        <f>P_A_R[[#This Row],[51+]]-P_A_R[[#This Row],[52+]]</f>
        <v>0</v>
      </c>
      <c r="CV214" s="5">
        <f>P_A_R[[#This Row],[52+]]-P_A_R[[#This Row],[53+]]</f>
        <v>0</v>
      </c>
      <c r="CW214" s="5">
        <f>P_A_R[[#This Row],[53+]]-P_A_R[[#This Row],[54+]]</f>
        <v>0</v>
      </c>
      <c r="CX214" s="5">
        <f>P_A_R[[#This Row],[54+]]-P_A_R[[#This Row],[55+]]</f>
        <v>0</v>
      </c>
      <c r="CY214" s="5">
        <f>P_A_R[[#This Row],[55+]]-P_A_R[[#This Row],[56+]]</f>
        <v>0</v>
      </c>
      <c r="CZ214" s="5">
        <f>P_A_R[[#This Row],[56+]]-P_A_R[[#This Row],[57+]]</f>
        <v>0</v>
      </c>
      <c r="DA214" s="5">
        <f>P_A_R[[#This Row],[57+]]-P_A_R[[#This Row],[58+]]</f>
        <v>0</v>
      </c>
      <c r="DB214" s="5">
        <f>P_A_R[[#This Row],[58+]]-P_A_R[[#This Row],[59+]]</f>
        <v>0</v>
      </c>
    </row>
    <row r="215" spans="1:106" hidden="1" x14ac:dyDescent="0.25">
      <c r="A215" s="10">
        <v>22400724</v>
      </c>
      <c r="B215" s="13" t="s">
        <v>102</v>
      </c>
      <c r="C215" s="13" t="s">
        <v>103</v>
      </c>
      <c r="D215" s="11">
        <v>0.89583333333333337</v>
      </c>
      <c r="E215" s="9" t="str">
        <f>HYPERLINK("https://www.nba.com/stats/player/1626164/boxscores-traditional", "Devin Booker")</f>
        <v>Devin Booker</v>
      </c>
      <c r="F215">
        <v>43</v>
      </c>
      <c r="G215" s="4">
        <v>2.8980000000000001</v>
      </c>
      <c r="H215" s="3">
        <v>1</v>
      </c>
      <c r="I215" s="3">
        <v>1</v>
      </c>
      <c r="J215" s="3">
        <v>1</v>
      </c>
      <c r="K215" s="3">
        <v>1</v>
      </c>
      <c r="L215" s="3">
        <v>1</v>
      </c>
      <c r="M215" s="3">
        <v>1</v>
      </c>
      <c r="N215" s="3">
        <v>1</v>
      </c>
      <c r="O215" s="3">
        <v>1</v>
      </c>
      <c r="P215" s="3">
        <v>1</v>
      </c>
      <c r="Q215" s="3">
        <v>1</v>
      </c>
      <c r="R215" s="3">
        <v>1</v>
      </c>
      <c r="S215" s="3">
        <v>1</v>
      </c>
      <c r="T215" s="3">
        <v>1</v>
      </c>
      <c r="U215" s="3">
        <v>1</v>
      </c>
      <c r="V215" s="3">
        <v>1</v>
      </c>
      <c r="W215" s="3">
        <v>1</v>
      </c>
      <c r="X215" s="3">
        <v>1</v>
      </c>
      <c r="Y215" s="3">
        <v>1</v>
      </c>
      <c r="Z215" s="3">
        <v>1</v>
      </c>
      <c r="AA215" s="3">
        <v>1</v>
      </c>
      <c r="AB215" s="3">
        <v>1</v>
      </c>
      <c r="AC215" s="3">
        <v>1</v>
      </c>
      <c r="AD215" s="3">
        <v>0.99992999999999999</v>
      </c>
      <c r="AE215" s="3">
        <v>0.99972000000000005</v>
      </c>
      <c r="AF215" s="3">
        <v>0.99905999999999995</v>
      </c>
      <c r="AG215" s="3">
        <v>0.99711000000000005</v>
      </c>
      <c r="AH215" s="3">
        <v>0.99224000000000001</v>
      </c>
      <c r="AI215" s="3">
        <v>0.98077000000000003</v>
      </c>
      <c r="AJ215" s="3">
        <v>0.95818000000000003</v>
      </c>
      <c r="AK215" s="3">
        <v>0.91620999999999997</v>
      </c>
      <c r="AL215" s="3">
        <v>0.85082999999999998</v>
      </c>
      <c r="AM215" s="3">
        <v>0.75490000000000002</v>
      </c>
      <c r="AN215" s="3">
        <v>0.63683000000000001</v>
      </c>
      <c r="AO215" s="3">
        <v>0.5</v>
      </c>
      <c r="AP215" s="3">
        <v>0.36316999999999999</v>
      </c>
      <c r="AQ215" s="3">
        <v>0.24510000000000001</v>
      </c>
      <c r="AR215" s="3">
        <v>0.14917</v>
      </c>
      <c r="AS215" s="3">
        <v>8.3790000000000003E-2</v>
      </c>
      <c r="AT215" s="3">
        <v>4.1820000000000003E-2</v>
      </c>
      <c r="AU215" s="3">
        <v>1.9230000000000001E-2</v>
      </c>
      <c r="AV215" s="3">
        <v>7.7600000000000004E-3</v>
      </c>
      <c r="AW215" s="3">
        <v>2.8900000000000002E-3</v>
      </c>
      <c r="AX215" s="3">
        <v>9.3999999999999997E-4</v>
      </c>
      <c r="AY215" s="3">
        <v>2.7999999999999998E-4</v>
      </c>
      <c r="AZ215" s="3">
        <v>6.9999999999999994E-5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5">
        <f>P_A_R[[#This Row],[10+]]-P_A_R[[#This Row],[11+]]</f>
        <v>0</v>
      </c>
      <c r="BG215" s="5">
        <f>P_A_R[[#This Row],[11+]]-P_A_R[[#This Row],[12+]]</f>
        <v>0</v>
      </c>
      <c r="BH215" s="5">
        <f>P_A_R[[#This Row],[12+]]-P_A_R[[#This Row],[13+]]</f>
        <v>0</v>
      </c>
      <c r="BI215" s="5">
        <f>P_A_R[[#This Row],[13+]]-P_A_R[[#This Row],[14+]]</f>
        <v>0</v>
      </c>
      <c r="BJ215" s="5">
        <f>P_A_R[[#This Row],[14+]]-P_A_R[[#This Row],[15+]]</f>
        <v>0</v>
      </c>
      <c r="BK215" s="5">
        <f>P_A_R[[#This Row],[15+]]-P_A_R[[#This Row],[16+]]</f>
        <v>0</v>
      </c>
      <c r="BL215" s="5">
        <f>P_A_R[[#This Row],[16+]]-P_A_R[[#This Row],[17+]]</f>
        <v>0</v>
      </c>
      <c r="BM215" s="5">
        <f>P_A_R[[#This Row],[17+]]-P_A_R[[#This Row],[18+]]</f>
        <v>0</v>
      </c>
      <c r="BN215" s="5">
        <f>P_A_R[[#This Row],[18+]]-P_A_R[[#This Row],[19+]]</f>
        <v>0</v>
      </c>
      <c r="BO215" s="5">
        <f>P_A_R[[#This Row],[19+]]-P_A_R[[#This Row],[20+]]</f>
        <v>0</v>
      </c>
      <c r="BP215" s="5">
        <f>P_A_R[[#This Row],[20+]]-P_A_R[[#This Row],[21+]]</f>
        <v>0</v>
      </c>
      <c r="BQ215" s="5">
        <f>P_A_R[[#This Row],[21+]]-P_A_R[[#This Row],[22+]]</f>
        <v>0</v>
      </c>
      <c r="BR215" s="5">
        <f>P_A_R[[#This Row],[22+]]-P_A_R[[#This Row],[23+]]</f>
        <v>0</v>
      </c>
      <c r="BS215" s="5">
        <f>P_A_R[[#This Row],[23+]]-P_A_R[[#This Row],[24+]]</f>
        <v>0</v>
      </c>
      <c r="BT215" s="5">
        <f>P_A_R[[#This Row],[24+]]-P_A_R[[#This Row],[25+]]</f>
        <v>0</v>
      </c>
      <c r="BU215" s="5">
        <f>P_A_R[[#This Row],[25+]]-P_A_R[[#This Row],[26+]]</f>
        <v>0</v>
      </c>
      <c r="BV215" s="5">
        <f>P_A_R[[#This Row],[26+]]-P_A_R[[#This Row],[27+]]</f>
        <v>0</v>
      </c>
      <c r="BW215" s="5">
        <f>P_A_R[[#This Row],[27+]]-P_A_R[[#This Row],[28+]]</f>
        <v>0</v>
      </c>
      <c r="BX215" s="5">
        <f>P_A_R[[#This Row],[28+]]-P_A_R[[#This Row],[29+]]</f>
        <v>0</v>
      </c>
      <c r="BY215" s="5">
        <f>P_A_R[[#This Row],[29+]]-P_A_R[[#This Row],[30+]]</f>
        <v>0</v>
      </c>
      <c r="BZ215" s="5">
        <f>P_A_R[[#This Row],[30+]]-P_A_R[[#This Row],[31+]]</f>
        <v>0</v>
      </c>
      <c r="CA215" s="5">
        <f>P_A_R[[#This Row],[31+]]-P_A_R[[#This Row],[32+]]</f>
        <v>7.0000000000014495E-5</v>
      </c>
      <c r="CB215" s="5">
        <f>P_A_R[[#This Row],[32+]]-P_A_R[[#This Row],[33+]]</f>
        <v>2.0999999999993246E-4</v>
      </c>
      <c r="CC215" s="5">
        <f>P_A_R[[#This Row],[33+]]-P_A_R[[#This Row],[34+]]</f>
        <v>6.6000000000010495E-4</v>
      </c>
      <c r="CD215" s="5">
        <f>P_A_R[[#This Row],[34+]]-P_A_R[[#This Row],[35+]]</f>
        <v>1.9499999999998963E-3</v>
      </c>
      <c r="CE215" s="5">
        <f>P_A_R[[#This Row],[35+]]-P_A_R[[#This Row],[36+]]</f>
        <v>4.870000000000041E-3</v>
      </c>
      <c r="CF215" s="5">
        <f>P_A_R[[#This Row],[36+]]-P_A_R[[#This Row],[37+]]</f>
        <v>1.146999999999998E-2</v>
      </c>
      <c r="CG215" s="5">
        <f>P_A_R[[#This Row],[37+]]-P_A_R[[#This Row],[38+]]</f>
        <v>2.2589999999999999E-2</v>
      </c>
      <c r="CH215" s="5">
        <f>P_A_R[[#This Row],[38+]]-P_A_R[[#This Row],[39+]]</f>
        <v>4.1970000000000063E-2</v>
      </c>
      <c r="CI215" s="5">
        <f>P_A_R[[#This Row],[39+]]-P_A_R[[#This Row],[40+]]</f>
        <v>6.5379999999999994E-2</v>
      </c>
      <c r="CJ215" s="5">
        <f>P_A_R[[#This Row],[40+]]-P_A_R[[#This Row],[41+]]</f>
        <v>9.592999999999996E-2</v>
      </c>
      <c r="CK215" s="5">
        <f>P_A_R[[#This Row],[41+]]-P_A_R[[#This Row],[42+]]</f>
        <v>0.11807000000000001</v>
      </c>
      <c r="CL215" s="5">
        <f>P_A_R[[#This Row],[42+]]-P_A_R[[#This Row],[43+]]</f>
        <v>0.13683000000000001</v>
      </c>
      <c r="CM215" s="5">
        <f>P_A_R[[#This Row],[43+]]-P_A_R[[#This Row],[44+]]</f>
        <v>0.13683000000000001</v>
      </c>
      <c r="CN215" s="5">
        <f>P_A_R[[#This Row],[44+]]-P_A_R[[#This Row],[45+]]</f>
        <v>0.11806999999999998</v>
      </c>
      <c r="CO215" s="5">
        <f>P_A_R[[#This Row],[45+]]-P_A_R[[#This Row],[46+]]</f>
        <v>9.5930000000000015E-2</v>
      </c>
      <c r="CP215" s="5">
        <f>P_A_R[[#This Row],[46+]]-P_A_R[[#This Row],[47+]]</f>
        <v>6.5379999999999994E-2</v>
      </c>
      <c r="CQ215" s="5">
        <f>P_A_R[[#This Row],[47+]]-P_A_R[[#This Row],[48+]]</f>
        <v>4.197E-2</v>
      </c>
      <c r="CR215" s="5">
        <f>P_A_R[[#This Row],[48+]]-P_A_R[[#This Row],[49+]]</f>
        <v>2.2590000000000002E-2</v>
      </c>
      <c r="CS215" s="5">
        <f>P_A_R[[#This Row],[49+]]-P_A_R[[#This Row],[50+]]</f>
        <v>1.1470000000000001E-2</v>
      </c>
      <c r="CT215" s="5">
        <f>P_A_R[[#This Row],[50+]]-P_A_R[[#This Row],[51+]]</f>
        <v>4.8700000000000002E-3</v>
      </c>
      <c r="CU215" s="5">
        <f>P_A_R[[#This Row],[51+]]-P_A_R[[#This Row],[52+]]</f>
        <v>1.9500000000000003E-3</v>
      </c>
      <c r="CV215" s="5">
        <f>P_A_R[[#This Row],[52+]]-P_A_R[[#This Row],[53+]]</f>
        <v>6.6E-4</v>
      </c>
      <c r="CW215" s="5">
        <f>P_A_R[[#This Row],[53+]]-P_A_R[[#This Row],[54+]]</f>
        <v>2.0999999999999998E-4</v>
      </c>
      <c r="CX215" s="5">
        <f>P_A_R[[#This Row],[54+]]-P_A_R[[#This Row],[55+]]</f>
        <v>6.9999999999999994E-5</v>
      </c>
      <c r="CY215" s="5">
        <f>P_A_R[[#This Row],[55+]]-P_A_R[[#This Row],[56+]]</f>
        <v>0</v>
      </c>
      <c r="CZ215" s="5">
        <f>P_A_R[[#This Row],[56+]]-P_A_R[[#This Row],[57+]]</f>
        <v>0</v>
      </c>
      <c r="DA215" s="5">
        <f>P_A_R[[#This Row],[57+]]-P_A_R[[#This Row],[58+]]</f>
        <v>0</v>
      </c>
      <c r="DB215" s="5">
        <f>P_A_R[[#This Row],[58+]]-P_A_R[[#This Row],[59+]]</f>
        <v>0</v>
      </c>
    </row>
    <row r="216" spans="1:106" hidden="1" x14ac:dyDescent="0.25">
      <c r="A216" s="10">
        <v>22400724</v>
      </c>
      <c r="B216" s="13" t="s">
        <v>102</v>
      </c>
      <c r="C216" s="13" t="s">
        <v>103</v>
      </c>
      <c r="D216" s="11">
        <v>0.89583333333333337</v>
      </c>
      <c r="E216" s="9" t="str">
        <f>HYPERLINK("https://www.nba.com/stats/player/201142/boxscores-traditional", "Kevin Durant")</f>
        <v>Kevin Durant</v>
      </c>
      <c r="F216">
        <v>33.200000000000003</v>
      </c>
      <c r="G216" s="4">
        <v>5.8449999999999998</v>
      </c>
      <c r="H216" s="3">
        <v>0.99995999999999996</v>
      </c>
      <c r="I216" s="3">
        <v>0.99992999999999999</v>
      </c>
      <c r="J216" s="3">
        <v>0.99985999999999997</v>
      </c>
      <c r="K216" s="3">
        <v>0.99973000000000001</v>
      </c>
      <c r="L216" s="3">
        <v>0.99948000000000004</v>
      </c>
      <c r="M216" s="3">
        <v>0.99905999999999995</v>
      </c>
      <c r="N216" s="3">
        <v>0.99836000000000003</v>
      </c>
      <c r="O216" s="3">
        <v>0.99719999999999998</v>
      </c>
      <c r="P216" s="3">
        <v>0.99534</v>
      </c>
      <c r="Q216" s="3">
        <v>0.99245000000000005</v>
      </c>
      <c r="R216" s="3">
        <v>0.98809000000000002</v>
      </c>
      <c r="S216" s="3">
        <v>0.98168999999999995</v>
      </c>
      <c r="T216" s="3">
        <v>0.97257000000000005</v>
      </c>
      <c r="U216" s="3">
        <v>0.95994000000000002</v>
      </c>
      <c r="V216" s="3">
        <v>0.94179000000000002</v>
      </c>
      <c r="W216" s="3">
        <v>0.91923999999999995</v>
      </c>
      <c r="X216" s="3">
        <v>0.89065000000000005</v>
      </c>
      <c r="Y216" s="3">
        <v>0.85543000000000002</v>
      </c>
      <c r="Z216" s="3">
        <v>0.81327000000000005</v>
      </c>
      <c r="AA216" s="3">
        <v>0.76424000000000003</v>
      </c>
      <c r="AB216" s="3">
        <v>0.70884000000000003</v>
      </c>
      <c r="AC216" s="3">
        <v>0.64802999999999999</v>
      </c>
      <c r="AD216" s="3">
        <v>0.58316999999999997</v>
      </c>
      <c r="AE216" s="3">
        <v>0.51197000000000004</v>
      </c>
      <c r="AF216" s="3">
        <v>0.44433</v>
      </c>
      <c r="AG216" s="3">
        <v>0.37828000000000001</v>
      </c>
      <c r="AH216" s="3">
        <v>0.31561</v>
      </c>
      <c r="AI216" s="3">
        <v>0.25785000000000002</v>
      </c>
      <c r="AJ216" s="3">
        <v>0.20610999999999999</v>
      </c>
      <c r="AK216" s="3">
        <v>0.16109000000000001</v>
      </c>
      <c r="AL216" s="3">
        <v>0.12302</v>
      </c>
      <c r="AM216" s="3">
        <v>9.1759999999999994E-2</v>
      </c>
      <c r="AN216" s="3">
        <v>6.5519999999999995E-2</v>
      </c>
      <c r="AO216" s="3">
        <v>4.648E-2</v>
      </c>
      <c r="AP216" s="3">
        <v>3.2160000000000001E-2</v>
      </c>
      <c r="AQ216" s="3">
        <v>2.1690000000000001E-2</v>
      </c>
      <c r="AR216" s="3">
        <v>1.426E-2</v>
      </c>
      <c r="AS216" s="3">
        <v>9.1400000000000006E-3</v>
      </c>
      <c r="AT216" s="3">
        <v>5.7000000000000002E-3</v>
      </c>
      <c r="AU216" s="3">
        <v>3.47E-3</v>
      </c>
      <c r="AV216" s="3">
        <v>2.0500000000000002E-3</v>
      </c>
      <c r="AW216" s="3">
        <v>1.14E-3</v>
      </c>
      <c r="AX216" s="3">
        <v>6.4000000000000005E-4</v>
      </c>
      <c r="AY216" s="3">
        <v>3.5E-4</v>
      </c>
      <c r="AZ216" s="3">
        <v>1.9000000000000001E-4</v>
      </c>
      <c r="BA216" s="3">
        <v>1E-4</v>
      </c>
      <c r="BB216" s="3">
        <v>5.0000000000000002E-5</v>
      </c>
      <c r="BC216" s="3">
        <v>0</v>
      </c>
      <c r="BD216" s="3">
        <v>0</v>
      </c>
      <c r="BE216" s="3">
        <v>0</v>
      </c>
      <c r="BF216" s="5">
        <f>P_A_R[[#This Row],[10+]]-P_A_R[[#This Row],[11+]]</f>
        <v>2.9999999999974492E-5</v>
      </c>
      <c r="BG216" s="5">
        <f>P_A_R[[#This Row],[11+]]-P_A_R[[#This Row],[12+]]</f>
        <v>7.0000000000014495E-5</v>
      </c>
      <c r="BH216" s="5">
        <f>P_A_R[[#This Row],[12+]]-P_A_R[[#This Row],[13+]]</f>
        <v>1.2999999999996348E-4</v>
      </c>
      <c r="BI216" s="5">
        <f>P_A_R[[#This Row],[13+]]-P_A_R[[#This Row],[14+]]</f>
        <v>2.4999999999997247E-4</v>
      </c>
      <c r="BJ216" s="5">
        <f>P_A_R[[#This Row],[14+]]-P_A_R[[#This Row],[15+]]</f>
        <v>4.2000000000008697E-4</v>
      </c>
      <c r="BK216" s="5">
        <f>P_A_R[[#This Row],[15+]]-P_A_R[[#This Row],[16+]]</f>
        <v>6.9999999999992291E-4</v>
      </c>
      <c r="BL216" s="5">
        <f>P_A_R[[#This Row],[16+]]-P_A_R[[#This Row],[17+]]</f>
        <v>1.1600000000000499E-3</v>
      </c>
      <c r="BM216" s="5">
        <f>P_A_R[[#This Row],[17+]]-P_A_R[[#This Row],[18+]]</f>
        <v>1.8599999999999728E-3</v>
      </c>
      <c r="BN216" s="5">
        <f>P_A_R[[#This Row],[18+]]-P_A_R[[#This Row],[19+]]</f>
        <v>2.8899999999999482E-3</v>
      </c>
      <c r="BO216" s="5">
        <f>P_A_R[[#This Row],[19+]]-P_A_R[[#This Row],[20+]]</f>
        <v>4.3600000000000305E-3</v>
      </c>
      <c r="BP216" s="5">
        <f>P_A_R[[#This Row],[20+]]-P_A_R[[#This Row],[21+]]</f>
        <v>6.4000000000000723E-3</v>
      </c>
      <c r="BQ216" s="5">
        <f>P_A_R[[#This Row],[21+]]-P_A_R[[#This Row],[22+]]</f>
        <v>9.119999999999906E-3</v>
      </c>
      <c r="BR216" s="5">
        <f>P_A_R[[#This Row],[22+]]-P_A_R[[#This Row],[23+]]</f>
        <v>1.263000000000003E-2</v>
      </c>
      <c r="BS216" s="5">
        <f>P_A_R[[#This Row],[23+]]-P_A_R[[#This Row],[24+]]</f>
        <v>1.8149999999999999E-2</v>
      </c>
      <c r="BT216" s="5">
        <f>P_A_R[[#This Row],[24+]]-P_A_R[[#This Row],[25+]]</f>
        <v>2.255000000000007E-2</v>
      </c>
      <c r="BU216" s="5">
        <f>P_A_R[[#This Row],[25+]]-P_A_R[[#This Row],[26+]]</f>
        <v>2.8589999999999893E-2</v>
      </c>
      <c r="BV216" s="5">
        <f>P_A_R[[#This Row],[26+]]-P_A_R[[#This Row],[27+]]</f>
        <v>3.5220000000000029E-2</v>
      </c>
      <c r="BW216" s="5">
        <f>P_A_R[[#This Row],[27+]]-P_A_R[[#This Row],[28+]]</f>
        <v>4.2159999999999975E-2</v>
      </c>
      <c r="BX216" s="5">
        <f>P_A_R[[#This Row],[28+]]-P_A_R[[#This Row],[29+]]</f>
        <v>4.9030000000000018E-2</v>
      </c>
      <c r="BY216" s="5">
        <f>P_A_R[[#This Row],[29+]]-P_A_R[[#This Row],[30+]]</f>
        <v>5.5400000000000005E-2</v>
      </c>
      <c r="BZ216" s="5">
        <f>P_A_R[[#This Row],[30+]]-P_A_R[[#This Row],[31+]]</f>
        <v>6.0810000000000031E-2</v>
      </c>
      <c r="CA216" s="5">
        <f>P_A_R[[#This Row],[31+]]-P_A_R[[#This Row],[32+]]</f>
        <v>6.4860000000000029E-2</v>
      </c>
      <c r="CB216" s="5">
        <f>P_A_R[[#This Row],[32+]]-P_A_R[[#This Row],[33+]]</f>
        <v>7.119999999999993E-2</v>
      </c>
      <c r="CC216" s="5">
        <f>P_A_R[[#This Row],[33+]]-P_A_R[[#This Row],[34+]]</f>
        <v>6.7640000000000033E-2</v>
      </c>
      <c r="CD216" s="5">
        <f>P_A_R[[#This Row],[34+]]-P_A_R[[#This Row],[35+]]</f>
        <v>6.6049999999999998E-2</v>
      </c>
      <c r="CE216" s="5">
        <f>P_A_R[[#This Row],[35+]]-P_A_R[[#This Row],[36+]]</f>
        <v>6.2670000000000003E-2</v>
      </c>
      <c r="CF216" s="5">
        <f>P_A_R[[#This Row],[36+]]-P_A_R[[#This Row],[37+]]</f>
        <v>5.7759999999999978E-2</v>
      </c>
      <c r="CG216" s="5">
        <f>P_A_R[[#This Row],[37+]]-P_A_R[[#This Row],[38+]]</f>
        <v>5.1740000000000036E-2</v>
      </c>
      <c r="CH216" s="5">
        <f>P_A_R[[#This Row],[38+]]-P_A_R[[#This Row],[39+]]</f>
        <v>4.5019999999999977E-2</v>
      </c>
      <c r="CI216" s="5">
        <f>P_A_R[[#This Row],[39+]]-P_A_R[[#This Row],[40+]]</f>
        <v>3.8070000000000007E-2</v>
      </c>
      <c r="CJ216" s="5">
        <f>P_A_R[[#This Row],[40+]]-P_A_R[[#This Row],[41+]]</f>
        <v>3.126000000000001E-2</v>
      </c>
      <c r="CK216" s="5">
        <f>P_A_R[[#This Row],[41+]]-P_A_R[[#This Row],[42+]]</f>
        <v>2.6239999999999999E-2</v>
      </c>
      <c r="CL216" s="5">
        <f>P_A_R[[#This Row],[42+]]-P_A_R[[#This Row],[43+]]</f>
        <v>1.9039999999999994E-2</v>
      </c>
      <c r="CM216" s="5">
        <f>P_A_R[[#This Row],[43+]]-P_A_R[[#This Row],[44+]]</f>
        <v>1.4319999999999999E-2</v>
      </c>
      <c r="CN216" s="5">
        <f>P_A_R[[#This Row],[44+]]-P_A_R[[#This Row],[45+]]</f>
        <v>1.047E-2</v>
      </c>
      <c r="CO216" s="5">
        <f>P_A_R[[#This Row],[45+]]-P_A_R[[#This Row],[46+]]</f>
        <v>7.4300000000000008E-3</v>
      </c>
      <c r="CP216" s="5">
        <f>P_A_R[[#This Row],[46+]]-P_A_R[[#This Row],[47+]]</f>
        <v>5.1199999999999996E-3</v>
      </c>
      <c r="CQ216" s="5">
        <f>P_A_R[[#This Row],[47+]]-P_A_R[[#This Row],[48+]]</f>
        <v>3.4400000000000003E-3</v>
      </c>
      <c r="CR216" s="5">
        <f>P_A_R[[#This Row],[48+]]-P_A_R[[#This Row],[49+]]</f>
        <v>2.2300000000000002E-3</v>
      </c>
      <c r="CS216" s="5">
        <f>P_A_R[[#This Row],[49+]]-P_A_R[[#This Row],[50+]]</f>
        <v>1.4199999999999998E-3</v>
      </c>
      <c r="CT216" s="5">
        <f>P_A_R[[#This Row],[50+]]-P_A_R[[#This Row],[51+]]</f>
        <v>9.1000000000000022E-4</v>
      </c>
      <c r="CU216" s="5">
        <f>P_A_R[[#This Row],[51+]]-P_A_R[[#This Row],[52+]]</f>
        <v>4.999999999999999E-4</v>
      </c>
      <c r="CV216" s="5">
        <f>P_A_R[[#This Row],[52+]]-P_A_R[[#This Row],[53+]]</f>
        <v>2.9000000000000006E-4</v>
      </c>
      <c r="CW216" s="5">
        <f>P_A_R[[#This Row],[53+]]-P_A_R[[#This Row],[54+]]</f>
        <v>1.5999999999999999E-4</v>
      </c>
      <c r="CX216" s="5">
        <f>P_A_R[[#This Row],[54+]]-P_A_R[[#This Row],[55+]]</f>
        <v>9.0000000000000006E-5</v>
      </c>
      <c r="CY216" s="5">
        <f>P_A_R[[#This Row],[55+]]-P_A_R[[#This Row],[56+]]</f>
        <v>5.0000000000000002E-5</v>
      </c>
      <c r="CZ216" s="5">
        <f>P_A_R[[#This Row],[56+]]-P_A_R[[#This Row],[57+]]</f>
        <v>5.0000000000000002E-5</v>
      </c>
      <c r="DA216" s="5">
        <f>P_A_R[[#This Row],[57+]]-P_A_R[[#This Row],[58+]]</f>
        <v>0</v>
      </c>
      <c r="DB216" s="5">
        <f>P_A_R[[#This Row],[58+]]-P_A_R[[#This Row],[59+]]</f>
        <v>0</v>
      </c>
    </row>
    <row r="217" spans="1:106" hidden="1" x14ac:dyDescent="0.25">
      <c r="A217" s="10">
        <v>22400724</v>
      </c>
      <c r="B217" s="13" t="s">
        <v>102</v>
      </c>
      <c r="C217" s="13" t="s">
        <v>103</v>
      </c>
      <c r="D217" s="11">
        <v>0.89583333333333337</v>
      </c>
      <c r="E217" s="9" t="str">
        <f>HYPERLINK("https://www.nba.com/stats/player/203078/boxscores-traditional", "Bradley Beal")</f>
        <v>Bradley Beal</v>
      </c>
      <c r="F217">
        <v>23</v>
      </c>
      <c r="G217" s="4">
        <v>6.7229999999999999</v>
      </c>
      <c r="H217" s="3">
        <v>0.97319999999999995</v>
      </c>
      <c r="I217" s="3">
        <v>0.96245999999999998</v>
      </c>
      <c r="J217" s="3">
        <v>0.94950000000000001</v>
      </c>
      <c r="K217" s="3">
        <v>0.93189</v>
      </c>
      <c r="L217" s="3">
        <v>0.90988000000000002</v>
      </c>
      <c r="M217" s="3">
        <v>0.88297999999999999</v>
      </c>
      <c r="N217" s="3">
        <v>0.85082999999999998</v>
      </c>
      <c r="O217" s="3">
        <v>0.81327000000000005</v>
      </c>
      <c r="P217" s="3">
        <v>0.77034999999999998</v>
      </c>
      <c r="Q217" s="3">
        <v>0.72240000000000004</v>
      </c>
      <c r="R217" s="3">
        <v>0.67364000000000002</v>
      </c>
      <c r="S217" s="3">
        <v>0.61790999999999996</v>
      </c>
      <c r="T217" s="3">
        <v>0.55962000000000001</v>
      </c>
      <c r="U217" s="3">
        <v>0.5</v>
      </c>
      <c r="V217" s="3">
        <v>0.44037999999999999</v>
      </c>
      <c r="W217" s="3">
        <v>0.38208999999999999</v>
      </c>
      <c r="X217" s="3">
        <v>0.32635999999999998</v>
      </c>
      <c r="Y217" s="3">
        <v>0.27760000000000001</v>
      </c>
      <c r="Z217" s="3">
        <v>0.22964999999999999</v>
      </c>
      <c r="AA217" s="3">
        <v>0.18673000000000001</v>
      </c>
      <c r="AB217" s="3">
        <v>0.14917</v>
      </c>
      <c r="AC217" s="3">
        <v>0.11702</v>
      </c>
      <c r="AD217" s="3">
        <v>9.0120000000000006E-2</v>
      </c>
      <c r="AE217" s="3">
        <v>6.8110000000000004E-2</v>
      </c>
      <c r="AF217" s="3">
        <v>5.0500000000000003E-2</v>
      </c>
      <c r="AG217" s="3">
        <v>3.7539999999999997E-2</v>
      </c>
      <c r="AH217" s="3">
        <v>2.6800000000000001E-2</v>
      </c>
      <c r="AI217" s="3">
        <v>1.8759999999999999E-2</v>
      </c>
      <c r="AJ217" s="3">
        <v>1.2869999999999999E-2</v>
      </c>
      <c r="AK217" s="3">
        <v>8.6599999999999993E-3</v>
      </c>
      <c r="AL217" s="3">
        <v>5.7000000000000002E-3</v>
      </c>
      <c r="AM217" s="3">
        <v>3.6800000000000001E-3</v>
      </c>
      <c r="AN217" s="3">
        <v>2.33E-3</v>
      </c>
      <c r="AO217" s="3">
        <v>1.49E-3</v>
      </c>
      <c r="AP217" s="3">
        <v>8.9999999999999998E-4</v>
      </c>
      <c r="AQ217" s="3">
        <v>5.4000000000000001E-4</v>
      </c>
      <c r="AR217" s="3">
        <v>3.1E-4</v>
      </c>
      <c r="AS217" s="3">
        <v>1.8000000000000001E-4</v>
      </c>
      <c r="AT217" s="3">
        <v>1E-4</v>
      </c>
      <c r="AU217" s="3">
        <v>5.0000000000000002E-5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5">
        <f>P_A_R[[#This Row],[10+]]-P_A_R[[#This Row],[11+]]</f>
        <v>1.0739999999999972E-2</v>
      </c>
      <c r="BG217" s="5">
        <f>P_A_R[[#This Row],[11+]]-P_A_R[[#This Row],[12+]]</f>
        <v>1.2959999999999972E-2</v>
      </c>
      <c r="BH217" s="5">
        <f>P_A_R[[#This Row],[12+]]-P_A_R[[#This Row],[13+]]</f>
        <v>1.7610000000000015E-2</v>
      </c>
      <c r="BI217" s="5">
        <f>P_A_R[[#This Row],[13+]]-P_A_R[[#This Row],[14+]]</f>
        <v>2.2009999999999974E-2</v>
      </c>
      <c r="BJ217" s="5">
        <f>P_A_R[[#This Row],[14+]]-P_A_R[[#This Row],[15+]]</f>
        <v>2.6900000000000035E-2</v>
      </c>
      <c r="BK217" s="5">
        <f>P_A_R[[#This Row],[15+]]-P_A_R[[#This Row],[16+]]</f>
        <v>3.2150000000000012E-2</v>
      </c>
      <c r="BL217" s="5">
        <f>P_A_R[[#This Row],[16+]]-P_A_R[[#This Row],[17+]]</f>
        <v>3.7559999999999927E-2</v>
      </c>
      <c r="BM217" s="5">
        <f>P_A_R[[#This Row],[17+]]-P_A_R[[#This Row],[18+]]</f>
        <v>4.2920000000000069E-2</v>
      </c>
      <c r="BN217" s="5">
        <f>P_A_R[[#This Row],[18+]]-P_A_R[[#This Row],[19+]]</f>
        <v>4.7949999999999937E-2</v>
      </c>
      <c r="BO217" s="5">
        <f>P_A_R[[#This Row],[19+]]-P_A_R[[#This Row],[20+]]</f>
        <v>4.8760000000000026E-2</v>
      </c>
      <c r="BP217" s="5">
        <f>P_A_R[[#This Row],[20+]]-P_A_R[[#This Row],[21+]]</f>
        <v>5.5730000000000057E-2</v>
      </c>
      <c r="BQ217" s="5">
        <f>P_A_R[[#This Row],[21+]]-P_A_R[[#This Row],[22+]]</f>
        <v>5.8289999999999953E-2</v>
      </c>
      <c r="BR217" s="5">
        <f>P_A_R[[#This Row],[22+]]-P_A_R[[#This Row],[23+]]</f>
        <v>5.9620000000000006E-2</v>
      </c>
      <c r="BS217" s="5">
        <f>P_A_R[[#This Row],[23+]]-P_A_R[[#This Row],[24+]]</f>
        <v>5.9620000000000006E-2</v>
      </c>
      <c r="BT217" s="5">
        <f>P_A_R[[#This Row],[24+]]-P_A_R[[#This Row],[25+]]</f>
        <v>5.8290000000000008E-2</v>
      </c>
      <c r="BU217" s="5">
        <f>P_A_R[[#This Row],[25+]]-P_A_R[[#This Row],[26+]]</f>
        <v>5.5730000000000002E-2</v>
      </c>
      <c r="BV217" s="5">
        <f>P_A_R[[#This Row],[26+]]-P_A_R[[#This Row],[27+]]</f>
        <v>4.875999999999997E-2</v>
      </c>
      <c r="BW217" s="5">
        <f>P_A_R[[#This Row],[27+]]-P_A_R[[#This Row],[28+]]</f>
        <v>4.795000000000002E-2</v>
      </c>
      <c r="BX217" s="5">
        <f>P_A_R[[#This Row],[28+]]-P_A_R[[#This Row],[29+]]</f>
        <v>4.2919999999999986E-2</v>
      </c>
      <c r="BY217" s="5">
        <f>P_A_R[[#This Row],[29+]]-P_A_R[[#This Row],[30+]]</f>
        <v>3.756000000000001E-2</v>
      </c>
      <c r="BZ217" s="5">
        <f>P_A_R[[#This Row],[30+]]-P_A_R[[#This Row],[31+]]</f>
        <v>3.2149999999999998E-2</v>
      </c>
      <c r="CA217" s="5">
        <f>P_A_R[[#This Row],[31+]]-P_A_R[[#This Row],[32+]]</f>
        <v>2.6899999999999993E-2</v>
      </c>
      <c r="CB217" s="5">
        <f>P_A_R[[#This Row],[32+]]-P_A_R[[#This Row],[33+]]</f>
        <v>2.2010000000000002E-2</v>
      </c>
      <c r="CC217" s="5">
        <f>P_A_R[[#This Row],[33+]]-P_A_R[[#This Row],[34+]]</f>
        <v>1.7610000000000001E-2</v>
      </c>
      <c r="CD217" s="5">
        <f>P_A_R[[#This Row],[34+]]-P_A_R[[#This Row],[35+]]</f>
        <v>1.2960000000000006E-2</v>
      </c>
      <c r="CE217" s="5">
        <f>P_A_R[[#This Row],[35+]]-P_A_R[[#This Row],[36+]]</f>
        <v>1.0739999999999996E-2</v>
      </c>
      <c r="CF217" s="5">
        <f>P_A_R[[#This Row],[36+]]-P_A_R[[#This Row],[37+]]</f>
        <v>8.040000000000002E-3</v>
      </c>
      <c r="CG217" s="5">
        <f>P_A_R[[#This Row],[37+]]-P_A_R[[#This Row],[38+]]</f>
        <v>5.8899999999999994E-3</v>
      </c>
      <c r="CH217" s="5">
        <f>P_A_R[[#This Row],[38+]]-P_A_R[[#This Row],[39+]]</f>
        <v>4.2100000000000002E-3</v>
      </c>
      <c r="CI217" s="5">
        <f>P_A_R[[#This Row],[39+]]-P_A_R[[#This Row],[40+]]</f>
        <v>2.9599999999999991E-3</v>
      </c>
      <c r="CJ217" s="5">
        <f>P_A_R[[#This Row],[40+]]-P_A_R[[#This Row],[41+]]</f>
        <v>2.0200000000000001E-3</v>
      </c>
      <c r="CK217" s="5">
        <f>P_A_R[[#This Row],[41+]]-P_A_R[[#This Row],[42+]]</f>
        <v>1.3500000000000001E-3</v>
      </c>
      <c r="CL217" s="5">
        <f>P_A_R[[#This Row],[42+]]-P_A_R[[#This Row],[43+]]</f>
        <v>8.4000000000000003E-4</v>
      </c>
      <c r="CM217" s="5">
        <f>P_A_R[[#This Row],[43+]]-P_A_R[[#This Row],[44+]]</f>
        <v>5.9000000000000003E-4</v>
      </c>
      <c r="CN217" s="5">
        <f>P_A_R[[#This Row],[44+]]-P_A_R[[#This Row],[45+]]</f>
        <v>3.5999999999999997E-4</v>
      </c>
      <c r="CO217" s="5">
        <f>P_A_R[[#This Row],[45+]]-P_A_R[[#This Row],[46+]]</f>
        <v>2.3000000000000001E-4</v>
      </c>
      <c r="CP217" s="5">
        <f>P_A_R[[#This Row],[46+]]-P_A_R[[#This Row],[47+]]</f>
        <v>1.2999999999999999E-4</v>
      </c>
      <c r="CQ217" s="5">
        <f>P_A_R[[#This Row],[47+]]-P_A_R[[#This Row],[48+]]</f>
        <v>8.0000000000000007E-5</v>
      </c>
      <c r="CR217" s="5">
        <f>P_A_R[[#This Row],[48+]]-P_A_R[[#This Row],[49+]]</f>
        <v>5.0000000000000002E-5</v>
      </c>
      <c r="CS217" s="5">
        <f>P_A_R[[#This Row],[49+]]-P_A_R[[#This Row],[50+]]</f>
        <v>5.0000000000000002E-5</v>
      </c>
      <c r="CT217" s="5">
        <f>P_A_R[[#This Row],[50+]]-P_A_R[[#This Row],[51+]]</f>
        <v>0</v>
      </c>
      <c r="CU217" s="5">
        <f>P_A_R[[#This Row],[51+]]-P_A_R[[#This Row],[52+]]</f>
        <v>0</v>
      </c>
      <c r="CV217" s="5">
        <f>P_A_R[[#This Row],[52+]]-P_A_R[[#This Row],[53+]]</f>
        <v>0</v>
      </c>
      <c r="CW217" s="5">
        <f>P_A_R[[#This Row],[53+]]-P_A_R[[#This Row],[54+]]</f>
        <v>0</v>
      </c>
      <c r="CX217" s="5">
        <f>P_A_R[[#This Row],[54+]]-P_A_R[[#This Row],[55+]]</f>
        <v>0</v>
      </c>
      <c r="CY217" s="5">
        <f>P_A_R[[#This Row],[55+]]-P_A_R[[#This Row],[56+]]</f>
        <v>0</v>
      </c>
      <c r="CZ217" s="5">
        <f>P_A_R[[#This Row],[56+]]-P_A_R[[#This Row],[57+]]</f>
        <v>0</v>
      </c>
      <c r="DA217" s="5">
        <f>P_A_R[[#This Row],[57+]]-P_A_R[[#This Row],[58+]]</f>
        <v>0</v>
      </c>
      <c r="DB217" s="5">
        <f>P_A_R[[#This Row],[58+]]-P_A_R[[#This Row],[59+]]</f>
        <v>0</v>
      </c>
    </row>
    <row r="218" spans="1:106" hidden="1" x14ac:dyDescent="0.25">
      <c r="A218" s="10">
        <v>22400724</v>
      </c>
      <c r="B218" s="13" t="s">
        <v>102</v>
      </c>
      <c r="C218" s="13" t="s">
        <v>103</v>
      </c>
      <c r="D218" s="11">
        <v>0.89583333333333337</v>
      </c>
      <c r="E218" s="9" t="str">
        <f>HYPERLINK("https://www.nba.com/stats/player/1628960/boxscores-traditional", "Grayson Allen")</f>
        <v>Grayson Allen</v>
      </c>
      <c r="F218">
        <v>18.399999999999999</v>
      </c>
      <c r="G218" s="4">
        <v>5.6070000000000002</v>
      </c>
      <c r="H218" s="3">
        <v>0.93318999999999996</v>
      </c>
      <c r="I218" s="3">
        <v>0.90658000000000005</v>
      </c>
      <c r="J218" s="3">
        <v>0.87285999999999997</v>
      </c>
      <c r="K218" s="3">
        <v>0.83147000000000004</v>
      </c>
      <c r="L218" s="3">
        <v>0.7823</v>
      </c>
      <c r="M218" s="3">
        <v>0.72907</v>
      </c>
      <c r="N218" s="3">
        <v>0.66639999999999999</v>
      </c>
      <c r="O218" s="3">
        <v>0.59870999999999996</v>
      </c>
      <c r="P218" s="3">
        <v>0.52790000000000004</v>
      </c>
      <c r="Q218" s="3">
        <v>0.45619999999999999</v>
      </c>
      <c r="R218" s="3">
        <v>0.38590999999999998</v>
      </c>
      <c r="S218" s="3">
        <v>0.32275999999999999</v>
      </c>
      <c r="T218" s="3">
        <v>0.26108999999999999</v>
      </c>
      <c r="U218" s="3">
        <v>0.20610999999999999</v>
      </c>
      <c r="V218" s="3">
        <v>0.15866</v>
      </c>
      <c r="W218" s="3">
        <v>0.11899999999999999</v>
      </c>
      <c r="X218" s="3">
        <v>8.6910000000000001E-2</v>
      </c>
      <c r="Y218" s="3">
        <v>6.3009999999999997E-2</v>
      </c>
      <c r="Z218" s="3">
        <v>4.3630000000000002E-2</v>
      </c>
      <c r="AA218" s="3">
        <v>2.938E-2</v>
      </c>
      <c r="AB218" s="3">
        <v>1.9230000000000001E-2</v>
      </c>
      <c r="AC218" s="3">
        <v>1.222E-2</v>
      </c>
      <c r="AD218" s="3">
        <v>7.5500000000000003E-3</v>
      </c>
      <c r="AE218" s="3">
        <v>4.6600000000000001E-3</v>
      </c>
      <c r="AF218" s="3">
        <v>2.7200000000000002E-3</v>
      </c>
      <c r="AG218" s="3">
        <v>1.5399999999999999E-3</v>
      </c>
      <c r="AH218" s="3">
        <v>8.4000000000000003E-4</v>
      </c>
      <c r="AI218" s="3">
        <v>4.4999999999999999E-4</v>
      </c>
      <c r="AJ218" s="3">
        <v>2.3000000000000001E-4</v>
      </c>
      <c r="AK218" s="3">
        <v>1.2E-4</v>
      </c>
      <c r="AL218" s="3">
        <v>6.0000000000000002E-5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5">
        <f>P_A_R[[#This Row],[10+]]-P_A_R[[#This Row],[11+]]</f>
        <v>2.6609999999999912E-2</v>
      </c>
      <c r="BG218" s="5">
        <f>P_A_R[[#This Row],[11+]]-P_A_R[[#This Row],[12+]]</f>
        <v>3.3720000000000083E-2</v>
      </c>
      <c r="BH218" s="5">
        <f>P_A_R[[#This Row],[12+]]-P_A_R[[#This Row],[13+]]</f>
        <v>4.1389999999999927E-2</v>
      </c>
      <c r="BI218" s="5">
        <f>P_A_R[[#This Row],[13+]]-P_A_R[[#This Row],[14+]]</f>
        <v>4.9170000000000047E-2</v>
      </c>
      <c r="BJ218" s="5">
        <f>P_A_R[[#This Row],[14+]]-P_A_R[[#This Row],[15+]]</f>
        <v>5.323E-2</v>
      </c>
      <c r="BK218" s="5">
        <f>P_A_R[[#This Row],[15+]]-P_A_R[[#This Row],[16+]]</f>
        <v>6.2670000000000003E-2</v>
      </c>
      <c r="BL218" s="5">
        <f>P_A_R[[#This Row],[16+]]-P_A_R[[#This Row],[17+]]</f>
        <v>6.7690000000000028E-2</v>
      </c>
      <c r="BM218" s="5">
        <f>P_A_R[[#This Row],[17+]]-P_A_R[[#This Row],[18+]]</f>
        <v>7.0809999999999929E-2</v>
      </c>
      <c r="BN218" s="5">
        <f>P_A_R[[#This Row],[18+]]-P_A_R[[#This Row],[19+]]</f>
        <v>7.1700000000000041E-2</v>
      </c>
      <c r="BO218" s="5">
        <f>P_A_R[[#This Row],[19+]]-P_A_R[[#This Row],[20+]]</f>
        <v>7.0290000000000019E-2</v>
      </c>
      <c r="BP218" s="5">
        <f>P_A_R[[#This Row],[20+]]-P_A_R[[#This Row],[21+]]</f>
        <v>6.3149999999999984E-2</v>
      </c>
      <c r="BQ218" s="5">
        <f>P_A_R[[#This Row],[21+]]-P_A_R[[#This Row],[22+]]</f>
        <v>6.1670000000000003E-2</v>
      </c>
      <c r="BR218" s="5">
        <f>P_A_R[[#This Row],[22+]]-P_A_R[[#This Row],[23+]]</f>
        <v>5.4980000000000001E-2</v>
      </c>
      <c r="BS218" s="5">
        <f>P_A_R[[#This Row],[23+]]-P_A_R[[#This Row],[24+]]</f>
        <v>4.7449999999999992E-2</v>
      </c>
      <c r="BT218" s="5">
        <f>P_A_R[[#This Row],[24+]]-P_A_R[[#This Row],[25+]]</f>
        <v>3.9660000000000001E-2</v>
      </c>
      <c r="BU218" s="5">
        <f>P_A_R[[#This Row],[25+]]-P_A_R[[#This Row],[26+]]</f>
        <v>3.2089999999999994E-2</v>
      </c>
      <c r="BV218" s="5">
        <f>P_A_R[[#This Row],[26+]]-P_A_R[[#This Row],[27+]]</f>
        <v>2.3900000000000005E-2</v>
      </c>
      <c r="BW218" s="5">
        <f>P_A_R[[#This Row],[27+]]-P_A_R[[#This Row],[28+]]</f>
        <v>1.9379999999999994E-2</v>
      </c>
      <c r="BX218" s="5">
        <f>P_A_R[[#This Row],[28+]]-P_A_R[[#This Row],[29+]]</f>
        <v>1.4250000000000002E-2</v>
      </c>
      <c r="BY218" s="5">
        <f>P_A_R[[#This Row],[29+]]-P_A_R[[#This Row],[30+]]</f>
        <v>1.0149999999999999E-2</v>
      </c>
      <c r="BZ218" s="5">
        <f>P_A_R[[#This Row],[30+]]-P_A_R[[#This Row],[31+]]</f>
        <v>7.0100000000000006E-3</v>
      </c>
      <c r="CA218" s="5">
        <f>P_A_R[[#This Row],[31+]]-P_A_R[[#This Row],[32+]]</f>
        <v>4.6699999999999997E-3</v>
      </c>
      <c r="CB218" s="5">
        <f>P_A_R[[#This Row],[32+]]-P_A_R[[#This Row],[33+]]</f>
        <v>2.8900000000000002E-3</v>
      </c>
      <c r="CC218" s="5">
        <f>P_A_R[[#This Row],[33+]]-P_A_R[[#This Row],[34+]]</f>
        <v>1.9399999999999999E-3</v>
      </c>
      <c r="CD218" s="5">
        <f>P_A_R[[#This Row],[34+]]-P_A_R[[#This Row],[35+]]</f>
        <v>1.1800000000000003E-3</v>
      </c>
      <c r="CE218" s="5">
        <f>P_A_R[[#This Row],[35+]]-P_A_R[[#This Row],[36+]]</f>
        <v>6.9999999999999988E-4</v>
      </c>
      <c r="CF218" s="5">
        <f>P_A_R[[#This Row],[36+]]-P_A_R[[#This Row],[37+]]</f>
        <v>3.9000000000000005E-4</v>
      </c>
      <c r="CG218" s="5">
        <f>P_A_R[[#This Row],[37+]]-P_A_R[[#This Row],[38+]]</f>
        <v>2.1999999999999998E-4</v>
      </c>
      <c r="CH218" s="5">
        <f>P_A_R[[#This Row],[38+]]-P_A_R[[#This Row],[39+]]</f>
        <v>1.1E-4</v>
      </c>
      <c r="CI218" s="5">
        <f>P_A_R[[#This Row],[39+]]-P_A_R[[#This Row],[40+]]</f>
        <v>6.0000000000000002E-5</v>
      </c>
      <c r="CJ218" s="5">
        <f>P_A_R[[#This Row],[40+]]-P_A_R[[#This Row],[41+]]</f>
        <v>6.0000000000000002E-5</v>
      </c>
      <c r="CK218" s="5">
        <f>P_A_R[[#This Row],[41+]]-P_A_R[[#This Row],[42+]]</f>
        <v>0</v>
      </c>
      <c r="CL218" s="5">
        <f>P_A_R[[#This Row],[42+]]-P_A_R[[#This Row],[43+]]</f>
        <v>0</v>
      </c>
      <c r="CM218" s="5">
        <f>P_A_R[[#This Row],[43+]]-P_A_R[[#This Row],[44+]]</f>
        <v>0</v>
      </c>
      <c r="CN218" s="5">
        <f>P_A_R[[#This Row],[44+]]-P_A_R[[#This Row],[45+]]</f>
        <v>0</v>
      </c>
      <c r="CO218" s="5">
        <f>P_A_R[[#This Row],[45+]]-P_A_R[[#This Row],[46+]]</f>
        <v>0</v>
      </c>
      <c r="CP218" s="5">
        <f>P_A_R[[#This Row],[46+]]-P_A_R[[#This Row],[47+]]</f>
        <v>0</v>
      </c>
      <c r="CQ218" s="5">
        <f>P_A_R[[#This Row],[47+]]-P_A_R[[#This Row],[48+]]</f>
        <v>0</v>
      </c>
      <c r="CR218" s="5">
        <f>P_A_R[[#This Row],[48+]]-P_A_R[[#This Row],[49+]]</f>
        <v>0</v>
      </c>
      <c r="CS218" s="5">
        <f>P_A_R[[#This Row],[49+]]-P_A_R[[#This Row],[50+]]</f>
        <v>0</v>
      </c>
      <c r="CT218" s="5">
        <f>P_A_R[[#This Row],[50+]]-P_A_R[[#This Row],[51+]]</f>
        <v>0</v>
      </c>
      <c r="CU218" s="5">
        <f>P_A_R[[#This Row],[51+]]-P_A_R[[#This Row],[52+]]</f>
        <v>0</v>
      </c>
      <c r="CV218" s="5">
        <f>P_A_R[[#This Row],[52+]]-P_A_R[[#This Row],[53+]]</f>
        <v>0</v>
      </c>
      <c r="CW218" s="5">
        <f>P_A_R[[#This Row],[53+]]-P_A_R[[#This Row],[54+]]</f>
        <v>0</v>
      </c>
      <c r="CX218" s="5">
        <f>P_A_R[[#This Row],[54+]]-P_A_R[[#This Row],[55+]]</f>
        <v>0</v>
      </c>
      <c r="CY218" s="5">
        <f>P_A_R[[#This Row],[55+]]-P_A_R[[#This Row],[56+]]</f>
        <v>0</v>
      </c>
      <c r="CZ218" s="5">
        <f>P_A_R[[#This Row],[56+]]-P_A_R[[#This Row],[57+]]</f>
        <v>0</v>
      </c>
      <c r="DA218" s="5">
        <f>P_A_R[[#This Row],[57+]]-P_A_R[[#This Row],[58+]]</f>
        <v>0</v>
      </c>
      <c r="DB218" s="5">
        <f>P_A_R[[#This Row],[58+]]-P_A_R[[#This Row],[59+]]</f>
        <v>0</v>
      </c>
    </row>
    <row r="219" spans="1:106" hidden="1" x14ac:dyDescent="0.25">
      <c r="A219" s="10">
        <v>22400724</v>
      </c>
      <c r="B219" s="13" t="s">
        <v>102</v>
      </c>
      <c r="C219" s="13" t="s">
        <v>103</v>
      </c>
      <c r="D219" s="11">
        <v>0.89583333333333337</v>
      </c>
      <c r="E219" s="9" t="str">
        <f>HYPERLINK("https://www.nba.com/stats/player/203994/boxscores-traditional", "Jusuf Nurkic")</f>
        <v>Jusuf Nurkic</v>
      </c>
      <c r="F219">
        <v>15.2</v>
      </c>
      <c r="G219" s="4">
        <v>6.0460000000000003</v>
      </c>
      <c r="H219" s="3">
        <v>0.80510999999999999</v>
      </c>
      <c r="I219" s="3">
        <v>0.75490000000000002</v>
      </c>
      <c r="J219" s="3">
        <v>0.70194000000000001</v>
      </c>
      <c r="K219" s="3">
        <v>0.64058000000000004</v>
      </c>
      <c r="L219" s="3">
        <v>0.57926</v>
      </c>
      <c r="M219" s="3">
        <v>0.51197000000000004</v>
      </c>
      <c r="N219" s="3">
        <v>0.44828000000000001</v>
      </c>
      <c r="O219" s="3">
        <v>0.38208999999999999</v>
      </c>
      <c r="P219" s="3">
        <v>0.32275999999999999</v>
      </c>
      <c r="Q219" s="3">
        <v>0.26434999999999997</v>
      </c>
      <c r="R219" s="3">
        <v>0.21476000000000001</v>
      </c>
      <c r="S219" s="3">
        <v>0.16853000000000001</v>
      </c>
      <c r="T219" s="3">
        <v>0.13136</v>
      </c>
      <c r="U219" s="3">
        <v>9.8530000000000006E-2</v>
      </c>
      <c r="V219" s="3">
        <v>7.2150000000000006E-2</v>
      </c>
      <c r="W219" s="3">
        <v>5.262E-2</v>
      </c>
      <c r="X219" s="3">
        <v>3.6729999999999999E-2</v>
      </c>
      <c r="Y219" s="3">
        <v>2.5590000000000002E-2</v>
      </c>
      <c r="Z219" s="3">
        <v>1.7000000000000001E-2</v>
      </c>
      <c r="AA219" s="3">
        <v>1.1299999999999999E-2</v>
      </c>
      <c r="AB219" s="3">
        <v>7.1399999999999996E-3</v>
      </c>
      <c r="AC219" s="3">
        <v>4.5300000000000002E-3</v>
      </c>
      <c r="AD219" s="3">
        <v>2.7200000000000002E-3</v>
      </c>
      <c r="AE219" s="3">
        <v>1.64E-3</v>
      </c>
      <c r="AF219" s="3">
        <v>9.3999999999999997E-4</v>
      </c>
      <c r="AG219" s="3">
        <v>5.4000000000000001E-4</v>
      </c>
      <c r="AH219" s="3">
        <v>2.9E-4</v>
      </c>
      <c r="AI219" s="3">
        <v>1.4999999999999999E-4</v>
      </c>
      <c r="AJ219" s="3">
        <v>8.0000000000000007E-5</v>
      </c>
      <c r="AK219" s="3">
        <v>4.0000000000000003E-5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5">
        <f>P_A_R[[#This Row],[10+]]-P_A_R[[#This Row],[11+]]</f>
        <v>5.0209999999999977E-2</v>
      </c>
      <c r="BG219" s="5">
        <f>P_A_R[[#This Row],[11+]]-P_A_R[[#This Row],[12+]]</f>
        <v>5.2960000000000007E-2</v>
      </c>
      <c r="BH219" s="5">
        <f>P_A_R[[#This Row],[12+]]-P_A_R[[#This Row],[13+]]</f>
        <v>6.135999999999997E-2</v>
      </c>
      <c r="BI219" s="5">
        <f>P_A_R[[#This Row],[13+]]-P_A_R[[#This Row],[14+]]</f>
        <v>6.1320000000000041E-2</v>
      </c>
      <c r="BJ219" s="5">
        <f>P_A_R[[#This Row],[14+]]-P_A_R[[#This Row],[15+]]</f>
        <v>6.7289999999999961E-2</v>
      </c>
      <c r="BK219" s="5">
        <f>P_A_R[[#This Row],[15+]]-P_A_R[[#This Row],[16+]]</f>
        <v>6.3690000000000024E-2</v>
      </c>
      <c r="BL219" s="5">
        <f>P_A_R[[#This Row],[16+]]-P_A_R[[#This Row],[17+]]</f>
        <v>6.6190000000000027E-2</v>
      </c>
      <c r="BM219" s="5">
        <f>P_A_R[[#This Row],[17+]]-P_A_R[[#This Row],[18+]]</f>
        <v>5.9329999999999994E-2</v>
      </c>
      <c r="BN219" s="5">
        <f>P_A_R[[#This Row],[18+]]-P_A_R[[#This Row],[19+]]</f>
        <v>5.8410000000000017E-2</v>
      </c>
      <c r="BO219" s="5">
        <f>P_A_R[[#This Row],[19+]]-P_A_R[[#This Row],[20+]]</f>
        <v>4.9589999999999967E-2</v>
      </c>
      <c r="BP219" s="5">
        <f>P_A_R[[#This Row],[20+]]-P_A_R[[#This Row],[21+]]</f>
        <v>4.6229999999999993E-2</v>
      </c>
      <c r="BQ219" s="5">
        <f>P_A_R[[#This Row],[21+]]-P_A_R[[#This Row],[22+]]</f>
        <v>3.7170000000000009E-2</v>
      </c>
      <c r="BR219" s="5">
        <f>P_A_R[[#This Row],[22+]]-P_A_R[[#This Row],[23+]]</f>
        <v>3.2829999999999998E-2</v>
      </c>
      <c r="BS219" s="5">
        <f>P_A_R[[#This Row],[23+]]-P_A_R[[#This Row],[24+]]</f>
        <v>2.6380000000000001E-2</v>
      </c>
      <c r="BT219" s="5">
        <f>P_A_R[[#This Row],[24+]]-P_A_R[[#This Row],[25+]]</f>
        <v>1.9530000000000006E-2</v>
      </c>
      <c r="BU219" s="5">
        <f>P_A_R[[#This Row],[25+]]-P_A_R[[#This Row],[26+]]</f>
        <v>1.5890000000000001E-2</v>
      </c>
      <c r="BV219" s="5">
        <f>P_A_R[[#This Row],[26+]]-P_A_R[[#This Row],[27+]]</f>
        <v>1.1139999999999997E-2</v>
      </c>
      <c r="BW219" s="5">
        <f>P_A_R[[#This Row],[27+]]-P_A_R[[#This Row],[28+]]</f>
        <v>8.5900000000000004E-3</v>
      </c>
      <c r="BX219" s="5">
        <f>P_A_R[[#This Row],[28+]]-P_A_R[[#This Row],[29+]]</f>
        <v>5.7000000000000019E-3</v>
      </c>
      <c r="BY219" s="5">
        <f>P_A_R[[#This Row],[29+]]-P_A_R[[#This Row],[30+]]</f>
        <v>4.1599999999999996E-3</v>
      </c>
      <c r="BZ219" s="5">
        <f>P_A_R[[#This Row],[30+]]-P_A_R[[#This Row],[31+]]</f>
        <v>2.6099999999999995E-3</v>
      </c>
      <c r="CA219" s="5">
        <f>P_A_R[[#This Row],[31+]]-P_A_R[[#This Row],[32+]]</f>
        <v>1.81E-3</v>
      </c>
      <c r="CB219" s="5">
        <f>P_A_R[[#This Row],[32+]]-P_A_R[[#This Row],[33+]]</f>
        <v>1.0800000000000002E-3</v>
      </c>
      <c r="CC219" s="5">
        <f>P_A_R[[#This Row],[33+]]-P_A_R[[#This Row],[34+]]</f>
        <v>6.9999999999999999E-4</v>
      </c>
      <c r="CD219" s="5">
        <f>P_A_R[[#This Row],[34+]]-P_A_R[[#This Row],[35+]]</f>
        <v>3.9999999999999996E-4</v>
      </c>
      <c r="CE219" s="5">
        <f>P_A_R[[#This Row],[35+]]-P_A_R[[#This Row],[36+]]</f>
        <v>2.5000000000000001E-4</v>
      </c>
      <c r="CF219" s="5">
        <f>P_A_R[[#This Row],[36+]]-P_A_R[[#This Row],[37+]]</f>
        <v>1.4000000000000001E-4</v>
      </c>
      <c r="CG219" s="5">
        <f>P_A_R[[#This Row],[37+]]-P_A_R[[#This Row],[38+]]</f>
        <v>6.999999999999998E-5</v>
      </c>
      <c r="CH219" s="5">
        <f>P_A_R[[#This Row],[38+]]-P_A_R[[#This Row],[39+]]</f>
        <v>4.0000000000000003E-5</v>
      </c>
      <c r="CI219" s="5">
        <f>P_A_R[[#This Row],[39+]]-P_A_R[[#This Row],[40+]]</f>
        <v>4.0000000000000003E-5</v>
      </c>
      <c r="CJ219" s="5">
        <f>P_A_R[[#This Row],[40+]]-P_A_R[[#This Row],[41+]]</f>
        <v>0</v>
      </c>
      <c r="CK219" s="5">
        <f>P_A_R[[#This Row],[41+]]-P_A_R[[#This Row],[42+]]</f>
        <v>0</v>
      </c>
      <c r="CL219" s="5">
        <f>P_A_R[[#This Row],[42+]]-P_A_R[[#This Row],[43+]]</f>
        <v>0</v>
      </c>
      <c r="CM219" s="5">
        <f>P_A_R[[#This Row],[43+]]-P_A_R[[#This Row],[44+]]</f>
        <v>0</v>
      </c>
      <c r="CN219" s="5">
        <f>P_A_R[[#This Row],[44+]]-P_A_R[[#This Row],[45+]]</f>
        <v>0</v>
      </c>
      <c r="CO219" s="5">
        <f>P_A_R[[#This Row],[45+]]-P_A_R[[#This Row],[46+]]</f>
        <v>0</v>
      </c>
      <c r="CP219" s="5">
        <f>P_A_R[[#This Row],[46+]]-P_A_R[[#This Row],[47+]]</f>
        <v>0</v>
      </c>
      <c r="CQ219" s="5">
        <f>P_A_R[[#This Row],[47+]]-P_A_R[[#This Row],[48+]]</f>
        <v>0</v>
      </c>
      <c r="CR219" s="5">
        <f>P_A_R[[#This Row],[48+]]-P_A_R[[#This Row],[49+]]</f>
        <v>0</v>
      </c>
      <c r="CS219" s="5">
        <f>P_A_R[[#This Row],[49+]]-P_A_R[[#This Row],[50+]]</f>
        <v>0</v>
      </c>
      <c r="CT219" s="5">
        <f>P_A_R[[#This Row],[50+]]-P_A_R[[#This Row],[51+]]</f>
        <v>0</v>
      </c>
      <c r="CU219" s="5">
        <f>P_A_R[[#This Row],[51+]]-P_A_R[[#This Row],[52+]]</f>
        <v>0</v>
      </c>
      <c r="CV219" s="5">
        <f>P_A_R[[#This Row],[52+]]-P_A_R[[#This Row],[53+]]</f>
        <v>0</v>
      </c>
      <c r="CW219" s="5">
        <f>P_A_R[[#This Row],[53+]]-P_A_R[[#This Row],[54+]]</f>
        <v>0</v>
      </c>
      <c r="CX219" s="5">
        <f>P_A_R[[#This Row],[54+]]-P_A_R[[#This Row],[55+]]</f>
        <v>0</v>
      </c>
      <c r="CY219" s="5">
        <f>P_A_R[[#This Row],[55+]]-P_A_R[[#This Row],[56+]]</f>
        <v>0</v>
      </c>
      <c r="CZ219" s="5">
        <f>P_A_R[[#This Row],[56+]]-P_A_R[[#This Row],[57+]]</f>
        <v>0</v>
      </c>
      <c r="DA219" s="5">
        <f>P_A_R[[#This Row],[57+]]-P_A_R[[#This Row],[58+]]</f>
        <v>0</v>
      </c>
      <c r="DB219" s="5">
        <f>P_A_R[[#This Row],[58+]]-P_A_R[[#This Row],[59+]]</f>
        <v>0</v>
      </c>
    </row>
    <row r="220" spans="1:106" hidden="1" x14ac:dyDescent="0.25">
      <c r="A220" s="10">
        <v>22400724</v>
      </c>
      <c r="B220" s="13" t="s">
        <v>102</v>
      </c>
      <c r="C220" s="13" t="s">
        <v>103</v>
      </c>
      <c r="D220" s="11">
        <v>0.89583333333333337</v>
      </c>
      <c r="E220" s="9" t="str">
        <f>HYPERLINK("https://www.nba.com/stats/player/1630208/boxscores-traditional", "Nick Richards")</f>
        <v>Nick Richards</v>
      </c>
      <c r="F220">
        <v>15.8</v>
      </c>
      <c r="G220" s="4">
        <v>7.6520000000000001</v>
      </c>
      <c r="H220" s="3">
        <v>0.77637</v>
      </c>
      <c r="I220" s="3">
        <v>0.73565000000000003</v>
      </c>
      <c r="J220" s="3">
        <v>0.69145999999999996</v>
      </c>
      <c r="K220" s="3">
        <v>0.64431000000000005</v>
      </c>
      <c r="L220" s="3">
        <v>0.59482999999999997</v>
      </c>
      <c r="M220" s="3">
        <v>0.53983000000000003</v>
      </c>
      <c r="N220" s="3">
        <v>0.48803000000000002</v>
      </c>
      <c r="O220" s="3">
        <v>0.43643999999999999</v>
      </c>
      <c r="P220" s="3">
        <v>0.38590999999999998</v>
      </c>
      <c r="Q220" s="3">
        <v>0.33723999999999998</v>
      </c>
      <c r="R220" s="3">
        <v>0.29115999999999997</v>
      </c>
      <c r="S220" s="3">
        <v>0.24825</v>
      </c>
      <c r="T220" s="3">
        <v>0.20896999999999999</v>
      </c>
      <c r="U220" s="3">
        <v>0.17360999999999999</v>
      </c>
      <c r="V220" s="3">
        <v>0.14230999999999999</v>
      </c>
      <c r="W220" s="3">
        <v>0.11507000000000001</v>
      </c>
      <c r="X220" s="3">
        <v>9.1759999999999994E-2</v>
      </c>
      <c r="Y220" s="3">
        <v>7.2150000000000006E-2</v>
      </c>
      <c r="Z220" s="3">
        <v>5.5919999999999997E-2</v>
      </c>
      <c r="AA220" s="3">
        <v>4.1820000000000003E-2</v>
      </c>
      <c r="AB220" s="3">
        <v>3.1440000000000003E-2</v>
      </c>
      <c r="AC220" s="3">
        <v>2.3300000000000001E-2</v>
      </c>
      <c r="AD220" s="3">
        <v>1.7000000000000001E-2</v>
      </c>
      <c r="AE220" s="3">
        <v>1.222E-2</v>
      </c>
      <c r="AF220" s="3">
        <v>8.6599999999999993E-3</v>
      </c>
      <c r="AG220" s="3">
        <v>6.0400000000000002E-3</v>
      </c>
      <c r="AH220" s="3">
        <v>4.15E-3</v>
      </c>
      <c r="AI220" s="3">
        <v>2.8E-3</v>
      </c>
      <c r="AJ220" s="3">
        <v>1.8699999999999999E-3</v>
      </c>
      <c r="AK220" s="3">
        <v>1.2199999999999999E-3</v>
      </c>
      <c r="AL220" s="3">
        <v>7.9000000000000001E-4</v>
      </c>
      <c r="AM220" s="3">
        <v>5.0000000000000001E-4</v>
      </c>
      <c r="AN220" s="3">
        <v>3.1E-4</v>
      </c>
      <c r="AO220" s="3">
        <v>1.9000000000000001E-4</v>
      </c>
      <c r="AP220" s="3">
        <v>1.1E-4</v>
      </c>
      <c r="AQ220" s="3">
        <v>6.9999999999999994E-5</v>
      </c>
      <c r="AR220" s="3">
        <v>4.0000000000000003E-5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5">
        <f>P_A_R[[#This Row],[10+]]-P_A_R[[#This Row],[11+]]</f>
        <v>4.0719999999999978E-2</v>
      </c>
      <c r="BG220" s="5">
        <f>P_A_R[[#This Row],[11+]]-P_A_R[[#This Row],[12+]]</f>
        <v>4.4190000000000063E-2</v>
      </c>
      <c r="BH220" s="5">
        <f>P_A_R[[#This Row],[12+]]-P_A_R[[#This Row],[13+]]</f>
        <v>4.7149999999999914E-2</v>
      </c>
      <c r="BI220" s="5">
        <f>P_A_R[[#This Row],[13+]]-P_A_R[[#This Row],[14+]]</f>
        <v>4.9480000000000079E-2</v>
      </c>
      <c r="BJ220" s="5">
        <f>P_A_R[[#This Row],[14+]]-P_A_R[[#This Row],[15+]]</f>
        <v>5.4999999999999938E-2</v>
      </c>
      <c r="BK220" s="5">
        <f>P_A_R[[#This Row],[15+]]-P_A_R[[#This Row],[16+]]</f>
        <v>5.1800000000000013E-2</v>
      </c>
      <c r="BL220" s="5">
        <f>P_A_R[[#This Row],[16+]]-P_A_R[[#This Row],[17+]]</f>
        <v>5.1590000000000025E-2</v>
      </c>
      <c r="BM220" s="5">
        <f>P_A_R[[#This Row],[17+]]-P_A_R[[#This Row],[18+]]</f>
        <v>5.0530000000000019E-2</v>
      </c>
      <c r="BN220" s="5">
        <f>P_A_R[[#This Row],[18+]]-P_A_R[[#This Row],[19+]]</f>
        <v>4.8669999999999991E-2</v>
      </c>
      <c r="BO220" s="5">
        <f>P_A_R[[#This Row],[19+]]-P_A_R[[#This Row],[20+]]</f>
        <v>4.608000000000001E-2</v>
      </c>
      <c r="BP220" s="5">
        <f>P_A_R[[#This Row],[20+]]-P_A_R[[#This Row],[21+]]</f>
        <v>4.2909999999999976E-2</v>
      </c>
      <c r="BQ220" s="5">
        <f>P_A_R[[#This Row],[21+]]-P_A_R[[#This Row],[22+]]</f>
        <v>3.9280000000000009E-2</v>
      </c>
      <c r="BR220" s="5">
        <f>P_A_R[[#This Row],[22+]]-P_A_R[[#This Row],[23+]]</f>
        <v>3.5360000000000003E-2</v>
      </c>
      <c r="BS220" s="5">
        <f>P_A_R[[#This Row],[23+]]-P_A_R[[#This Row],[24+]]</f>
        <v>3.1299999999999994E-2</v>
      </c>
      <c r="BT220" s="5">
        <f>P_A_R[[#This Row],[24+]]-P_A_R[[#This Row],[25+]]</f>
        <v>2.7239999999999986E-2</v>
      </c>
      <c r="BU220" s="5">
        <f>P_A_R[[#This Row],[25+]]-P_A_R[[#This Row],[26+]]</f>
        <v>2.3310000000000011E-2</v>
      </c>
      <c r="BV220" s="5">
        <f>P_A_R[[#This Row],[26+]]-P_A_R[[#This Row],[27+]]</f>
        <v>1.9609999999999989E-2</v>
      </c>
      <c r="BW220" s="5">
        <f>P_A_R[[#This Row],[27+]]-P_A_R[[#This Row],[28+]]</f>
        <v>1.6230000000000008E-2</v>
      </c>
      <c r="BX220" s="5">
        <f>P_A_R[[#This Row],[28+]]-P_A_R[[#This Row],[29+]]</f>
        <v>1.4099999999999994E-2</v>
      </c>
      <c r="BY220" s="5">
        <f>P_A_R[[#This Row],[29+]]-P_A_R[[#This Row],[30+]]</f>
        <v>1.038E-2</v>
      </c>
      <c r="BZ220" s="5">
        <f>P_A_R[[#This Row],[30+]]-P_A_R[[#This Row],[31+]]</f>
        <v>8.1400000000000014E-3</v>
      </c>
      <c r="CA220" s="5">
        <f>P_A_R[[#This Row],[31+]]-P_A_R[[#This Row],[32+]]</f>
        <v>6.3E-3</v>
      </c>
      <c r="CB220" s="5">
        <f>P_A_R[[#This Row],[32+]]-P_A_R[[#This Row],[33+]]</f>
        <v>4.7800000000000013E-3</v>
      </c>
      <c r="CC220" s="5">
        <f>P_A_R[[#This Row],[33+]]-P_A_R[[#This Row],[34+]]</f>
        <v>3.5600000000000007E-3</v>
      </c>
      <c r="CD220" s="5">
        <f>P_A_R[[#This Row],[34+]]-P_A_R[[#This Row],[35+]]</f>
        <v>2.6199999999999991E-3</v>
      </c>
      <c r="CE220" s="5">
        <f>P_A_R[[#This Row],[35+]]-P_A_R[[#This Row],[36+]]</f>
        <v>1.8900000000000002E-3</v>
      </c>
      <c r="CF220" s="5">
        <f>P_A_R[[#This Row],[36+]]-P_A_R[[#This Row],[37+]]</f>
        <v>1.3500000000000001E-3</v>
      </c>
      <c r="CG220" s="5">
        <f>P_A_R[[#This Row],[37+]]-P_A_R[[#This Row],[38+]]</f>
        <v>9.3000000000000005E-4</v>
      </c>
      <c r="CH220" s="5">
        <f>P_A_R[[#This Row],[38+]]-P_A_R[[#This Row],[39+]]</f>
        <v>6.4999999999999997E-4</v>
      </c>
      <c r="CI220" s="5">
        <f>P_A_R[[#This Row],[39+]]-P_A_R[[#This Row],[40+]]</f>
        <v>4.2999999999999994E-4</v>
      </c>
      <c r="CJ220" s="5">
        <f>P_A_R[[#This Row],[40+]]-P_A_R[[#This Row],[41+]]</f>
        <v>2.9E-4</v>
      </c>
      <c r="CK220" s="5">
        <f>P_A_R[[#This Row],[41+]]-P_A_R[[#This Row],[42+]]</f>
        <v>1.9000000000000001E-4</v>
      </c>
      <c r="CL220" s="5">
        <f>P_A_R[[#This Row],[42+]]-P_A_R[[#This Row],[43+]]</f>
        <v>1.1999999999999999E-4</v>
      </c>
      <c r="CM220" s="5">
        <f>P_A_R[[#This Row],[43+]]-P_A_R[[#This Row],[44+]]</f>
        <v>8.0000000000000007E-5</v>
      </c>
      <c r="CN220" s="5">
        <f>P_A_R[[#This Row],[44+]]-P_A_R[[#This Row],[45+]]</f>
        <v>4.000000000000001E-5</v>
      </c>
      <c r="CO220" s="5">
        <f>P_A_R[[#This Row],[45+]]-P_A_R[[#This Row],[46+]]</f>
        <v>2.9999999999999991E-5</v>
      </c>
      <c r="CP220" s="5">
        <f>P_A_R[[#This Row],[46+]]-P_A_R[[#This Row],[47+]]</f>
        <v>4.0000000000000003E-5</v>
      </c>
      <c r="CQ220" s="5">
        <f>P_A_R[[#This Row],[47+]]-P_A_R[[#This Row],[48+]]</f>
        <v>0</v>
      </c>
      <c r="CR220" s="5">
        <f>P_A_R[[#This Row],[48+]]-P_A_R[[#This Row],[49+]]</f>
        <v>0</v>
      </c>
      <c r="CS220" s="5">
        <f>P_A_R[[#This Row],[49+]]-P_A_R[[#This Row],[50+]]</f>
        <v>0</v>
      </c>
      <c r="CT220" s="5">
        <f>P_A_R[[#This Row],[50+]]-P_A_R[[#This Row],[51+]]</f>
        <v>0</v>
      </c>
      <c r="CU220" s="5">
        <f>P_A_R[[#This Row],[51+]]-P_A_R[[#This Row],[52+]]</f>
        <v>0</v>
      </c>
      <c r="CV220" s="5">
        <f>P_A_R[[#This Row],[52+]]-P_A_R[[#This Row],[53+]]</f>
        <v>0</v>
      </c>
      <c r="CW220" s="5">
        <f>P_A_R[[#This Row],[53+]]-P_A_R[[#This Row],[54+]]</f>
        <v>0</v>
      </c>
      <c r="CX220" s="5">
        <f>P_A_R[[#This Row],[54+]]-P_A_R[[#This Row],[55+]]</f>
        <v>0</v>
      </c>
      <c r="CY220" s="5">
        <f>P_A_R[[#This Row],[55+]]-P_A_R[[#This Row],[56+]]</f>
        <v>0</v>
      </c>
      <c r="CZ220" s="5">
        <f>P_A_R[[#This Row],[56+]]-P_A_R[[#This Row],[57+]]</f>
        <v>0</v>
      </c>
      <c r="DA220" s="5">
        <f>P_A_R[[#This Row],[57+]]-P_A_R[[#This Row],[58+]]</f>
        <v>0</v>
      </c>
      <c r="DB220" s="5">
        <f>P_A_R[[#This Row],[58+]]-P_A_R[[#This Row],[59+]]</f>
        <v>0</v>
      </c>
    </row>
    <row r="221" spans="1:106" hidden="1" x14ac:dyDescent="0.25">
      <c r="A221" s="10">
        <v>22400724</v>
      </c>
      <c r="B221" s="13" t="s">
        <v>102</v>
      </c>
      <c r="C221" s="13" t="s">
        <v>103</v>
      </c>
      <c r="D221" s="11">
        <v>0.89583333333333337</v>
      </c>
      <c r="E221" s="9" t="str">
        <f>HYPERLINK("https://www.nba.com/stats/player/1626220/boxscores-traditional", "Royce O'Neale")</f>
        <v>Royce O'Neale</v>
      </c>
      <c r="F221">
        <v>13.4</v>
      </c>
      <c r="G221" s="4">
        <v>5.0039999999999996</v>
      </c>
      <c r="H221" s="3">
        <v>0.75175000000000003</v>
      </c>
      <c r="I221" s="3">
        <v>0.68439000000000005</v>
      </c>
      <c r="J221" s="3">
        <v>0.61026000000000002</v>
      </c>
      <c r="K221" s="3">
        <v>0.53188000000000002</v>
      </c>
      <c r="L221" s="3">
        <v>0.45223999999999998</v>
      </c>
      <c r="M221" s="3">
        <v>0.37447999999999998</v>
      </c>
      <c r="N221" s="3">
        <v>0.30153000000000002</v>
      </c>
      <c r="O221" s="3">
        <v>0.23576</v>
      </c>
      <c r="P221" s="3">
        <v>0.17879</v>
      </c>
      <c r="Q221" s="3">
        <v>0.13136</v>
      </c>
      <c r="R221" s="3">
        <v>9.3420000000000003E-2</v>
      </c>
      <c r="S221" s="3">
        <v>6.4259999999999998E-2</v>
      </c>
      <c r="T221" s="3">
        <v>4.2720000000000001E-2</v>
      </c>
      <c r="U221" s="3">
        <v>2.743E-2</v>
      </c>
      <c r="V221" s="3">
        <v>1.7000000000000001E-2</v>
      </c>
      <c r="W221" s="3">
        <v>1.017E-2</v>
      </c>
      <c r="X221" s="3">
        <v>5.8700000000000002E-3</v>
      </c>
      <c r="Y221" s="3">
        <v>3.2599999999999999E-3</v>
      </c>
      <c r="Z221" s="3">
        <v>1.75E-3</v>
      </c>
      <c r="AA221" s="3">
        <v>8.9999999999999998E-4</v>
      </c>
      <c r="AB221" s="3">
        <v>4.4999999999999999E-4</v>
      </c>
      <c r="AC221" s="3">
        <v>2.2000000000000001E-4</v>
      </c>
      <c r="AD221" s="3">
        <v>1E-4</v>
      </c>
      <c r="AE221" s="3">
        <v>4.0000000000000003E-5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5">
        <f>P_A_R[[#This Row],[10+]]-P_A_R[[#This Row],[11+]]</f>
        <v>6.7359999999999975E-2</v>
      </c>
      <c r="BG221" s="5">
        <f>P_A_R[[#This Row],[11+]]-P_A_R[[#This Row],[12+]]</f>
        <v>7.4130000000000029E-2</v>
      </c>
      <c r="BH221" s="5">
        <f>P_A_R[[#This Row],[12+]]-P_A_R[[#This Row],[13+]]</f>
        <v>7.8380000000000005E-2</v>
      </c>
      <c r="BI221" s="5">
        <f>P_A_R[[#This Row],[13+]]-P_A_R[[#This Row],[14+]]</f>
        <v>7.9640000000000044E-2</v>
      </c>
      <c r="BJ221" s="5">
        <f>P_A_R[[#This Row],[14+]]-P_A_R[[#This Row],[15+]]</f>
        <v>7.7759999999999996E-2</v>
      </c>
      <c r="BK221" s="5">
        <f>P_A_R[[#This Row],[15+]]-P_A_R[[#This Row],[16+]]</f>
        <v>7.2949999999999959E-2</v>
      </c>
      <c r="BL221" s="5">
        <f>P_A_R[[#This Row],[16+]]-P_A_R[[#This Row],[17+]]</f>
        <v>6.5770000000000023E-2</v>
      </c>
      <c r="BM221" s="5">
        <f>P_A_R[[#This Row],[17+]]-P_A_R[[#This Row],[18+]]</f>
        <v>5.6969999999999993E-2</v>
      </c>
      <c r="BN221" s="5">
        <f>P_A_R[[#This Row],[18+]]-P_A_R[[#This Row],[19+]]</f>
        <v>4.743E-2</v>
      </c>
      <c r="BO221" s="5">
        <f>P_A_R[[#This Row],[19+]]-P_A_R[[#This Row],[20+]]</f>
        <v>3.7940000000000002E-2</v>
      </c>
      <c r="BP221" s="5">
        <f>P_A_R[[#This Row],[20+]]-P_A_R[[#This Row],[21+]]</f>
        <v>2.9160000000000005E-2</v>
      </c>
      <c r="BQ221" s="5">
        <f>P_A_R[[#This Row],[21+]]-P_A_R[[#This Row],[22+]]</f>
        <v>2.1539999999999997E-2</v>
      </c>
      <c r="BR221" s="5">
        <f>P_A_R[[#This Row],[22+]]-P_A_R[[#This Row],[23+]]</f>
        <v>1.5290000000000002E-2</v>
      </c>
      <c r="BS221" s="5">
        <f>P_A_R[[#This Row],[23+]]-P_A_R[[#This Row],[24+]]</f>
        <v>1.0429999999999998E-2</v>
      </c>
      <c r="BT221" s="5">
        <f>P_A_R[[#This Row],[24+]]-P_A_R[[#This Row],[25+]]</f>
        <v>6.830000000000001E-3</v>
      </c>
      <c r="BU221" s="5">
        <f>P_A_R[[#This Row],[25+]]-P_A_R[[#This Row],[26+]]</f>
        <v>4.3E-3</v>
      </c>
      <c r="BV221" s="5">
        <f>P_A_R[[#This Row],[26+]]-P_A_R[[#This Row],[27+]]</f>
        <v>2.6100000000000003E-3</v>
      </c>
      <c r="BW221" s="5">
        <f>P_A_R[[#This Row],[27+]]-P_A_R[[#This Row],[28+]]</f>
        <v>1.5099999999999998E-3</v>
      </c>
      <c r="BX221" s="5">
        <f>P_A_R[[#This Row],[28+]]-P_A_R[[#This Row],[29+]]</f>
        <v>8.5000000000000006E-4</v>
      </c>
      <c r="BY221" s="5">
        <f>P_A_R[[#This Row],[29+]]-P_A_R[[#This Row],[30+]]</f>
        <v>4.4999999999999999E-4</v>
      </c>
      <c r="BZ221" s="5">
        <f>P_A_R[[#This Row],[30+]]-P_A_R[[#This Row],[31+]]</f>
        <v>2.2999999999999998E-4</v>
      </c>
      <c r="CA221" s="5">
        <f>P_A_R[[#This Row],[31+]]-P_A_R[[#This Row],[32+]]</f>
        <v>1.2E-4</v>
      </c>
      <c r="CB221" s="5">
        <f>P_A_R[[#This Row],[32+]]-P_A_R[[#This Row],[33+]]</f>
        <v>6.0000000000000002E-5</v>
      </c>
      <c r="CC221" s="5">
        <f>P_A_R[[#This Row],[33+]]-P_A_R[[#This Row],[34+]]</f>
        <v>4.0000000000000003E-5</v>
      </c>
      <c r="CD221" s="5">
        <f>P_A_R[[#This Row],[34+]]-P_A_R[[#This Row],[35+]]</f>
        <v>0</v>
      </c>
      <c r="CE221" s="5">
        <f>P_A_R[[#This Row],[35+]]-P_A_R[[#This Row],[36+]]</f>
        <v>0</v>
      </c>
      <c r="CF221" s="5">
        <f>P_A_R[[#This Row],[36+]]-P_A_R[[#This Row],[37+]]</f>
        <v>0</v>
      </c>
      <c r="CG221" s="5">
        <f>P_A_R[[#This Row],[37+]]-P_A_R[[#This Row],[38+]]</f>
        <v>0</v>
      </c>
      <c r="CH221" s="5">
        <f>P_A_R[[#This Row],[38+]]-P_A_R[[#This Row],[39+]]</f>
        <v>0</v>
      </c>
      <c r="CI221" s="5">
        <f>P_A_R[[#This Row],[39+]]-P_A_R[[#This Row],[40+]]</f>
        <v>0</v>
      </c>
      <c r="CJ221" s="5">
        <f>P_A_R[[#This Row],[40+]]-P_A_R[[#This Row],[41+]]</f>
        <v>0</v>
      </c>
      <c r="CK221" s="5">
        <f>P_A_R[[#This Row],[41+]]-P_A_R[[#This Row],[42+]]</f>
        <v>0</v>
      </c>
      <c r="CL221" s="5">
        <f>P_A_R[[#This Row],[42+]]-P_A_R[[#This Row],[43+]]</f>
        <v>0</v>
      </c>
      <c r="CM221" s="5">
        <f>P_A_R[[#This Row],[43+]]-P_A_R[[#This Row],[44+]]</f>
        <v>0</v>
      </c>
      <c r="CN221" s="5">
        <f>P_A_R[[#This Row],[44+]]-P_A_R[[#This Row],[45+]]</f>
        <v>0</v>
      </c>
      <c r="CO221" s="5">
        <f>P_A_R[[#This Row],[45+]]-P_A_R[[#This Row],[46+]]</f>
        <v>0</v>
      </c>
      <c r="CP221" s="5">
        <f>P_A_R[[#This Row],[46+]]-P_A_R[[#This Row],[47+]]</f>
        <v>0</v>
      </c>
      <c r="CQ221" s="5">
        <f>P_A_R[[#This Row],[47+]]-P_A_R[[#This Row],[48+]]</f>
        <v>0</v>
      </c>
      <c r="CR221" s="5">
        <f>P_A_R[[#This Row],[48+]]-P_A_R[[#This Row],[49+]]</f>
        <v>0</v>
      </c>
      <c r="CS221" s="5">
        <f>P_A_R[[#This Row],[49+]]-P_A_R[[#This Row],[50+]]</f>
        <v>0</v>
      </c>
      <c r="CT221" s="5">
        <f>P_A_R[[#This Row],[50+]]-P_A_R[[#This Row],[51+]]</f>
        <v>0</v>
      </c>
      <c r="CU221" s="5">
        <f>P_A_R[[#This Row],[51+]]-P_A_R[[#This Row],[52+]]</f>
        <v>0</v>
      </c>
      <c r="CV221" s="5">
        <f>P_A_R[[#This Row],[52+]]-P_A_R[[#This Row],[53+]]</f>
        <v>0</v>
      </c>
      <c r="CW221" s="5">
        <f>P_A_R[[#This Row],[53+]]-P_A_R[[#This Row],[54+]]</f>
        <v>0</v>
      </c>
      <c r="CX221" s="5">
        <f>P_A_R[[#This Row],[54+]]-P_A_R[[#This Row],[55+]]</f>
        <v>0</v>
      </c>
      <c r="CY221" s="5">
        <f>P_A_R[[#This Row],[55+]]-P_A_R[[#This Row],[56+]]</f>
        <v>0</v>
      </c>
      <c r="CZ221" s="5">
        <f>P_A_R[[#This Row],[56+]]-P_A_R[[#This Row],[57+]]</f>
        <v>0</v>
      </c>
      <c r="DA221" s="5">
        <f>P_A_R[[#This Row],[57+]]-P_A_R[[#This Row],[58+]]</f>
        <v>0</v>
      </c>
      <c r="DB221" s="5">
        <f>P_A_R[[#This Row],[58+]]-P_A_R[[#This Row],[59+]]</f>
        <v>0</v>
      </c>
    </row>
    <row r="222" spans="1:106" hidden="1" x14ac:dyDescent="0.25">
      <c r="A222" s="10">
        <v>22400724</v>
      </c>
      <c r="B222" s="13" t="s">
        <v>102</v>
      </c>
      <c r="C222" s="13" t="s">
        <v>103</v>
      </c>
      <c r="D222" s="11">
        <v>0.89583333333333337</v>
      </c>
      <c r="E222" s="9" t="str">
        <f>HYPERLINK("https://www.nba.com/stats/player/203486/boxscores-traditional", "Mason Plumlee")</f>
        <v>Mason Plumlee</v>
      </c>
      <c r="F222">
        <v>13.2</v>
      </c>
      <c r="G222" s="4">
        <v>6.1120000000000001</v>
      </c>
      <c r="H222" s="3">
        <v>0.69847000000000004</v>
      </c>
      <c r="I222" s="3">
        <v>0.64058000000000004</v>
      </c>
      <c r="J222" s="3">
        <v>0.57926</v>
      </c>
      <c r="K222" s="3">
        <v>0.51197000000000004</v>
      </c>
      <c r="L222" s="3">
        <v>0.44828000000000001</v>
      </c>
      <c r="M222" s="3">
        <v>0.38590999999999998</v>
      </c>
      <c r="N222" s="3">
        <v>0.32275999999999999</v>
      </c>
      <c r="O222" s="3">
        <v>0.26762999999999998</v>
      </c>
      <c r="P222" s="3">
        <v>0.21476000000000001</v>
      </c>
      <c r="Q222" s="3">
        <v>0.17105999999999999</v>
      </c>
      <c r="R222" s="3">
        <v>0.13350000000000001</v>
      </c>
      <c r="S222" s="3">
        <v>0.10027</v>
      </c>
      <c r="T222" s="3">
        <v>7.4929999999999997E-2</v>
      </c>
      <c r="U222" s="3">
        <v>5.4800000000000001E-2</v>
      </c>
      <c r="V222" s="3">
        <v>3.8359999999999998E-2</v>
      </c>
      <c r="W222" s="3">
        <v>2.6800000000000001E-2</v>
      </c>
      <c r="X222" s="3">
        <v>1.831E-2</v>
      </c>
      <c r="Y222" s="3">
        <v>1.191E-2</v>
      </c>
      <c r="Z222" s="3">
        <v>7.7600000000000004E-3</v>
      </c>
      <c r="AA222" s="3">
        <v>4.7999999999999996E-3</v>
      </c>
      <c r="AB222" s="3">
        <v>2.98E-3</v>
      </c>
      <c r="AC222" s="3">
        <v>1.81E-3</v>
      </c>
      <c r="AD222" s="3">
        <v>1.0399999999999999E-3</v>
      </c>
      <c r="AE222" s="3">
        <v>5.9999999999999995E-4</v>
      </c>
      <c r="AF222" s="3">
        <v>3.4000000000000002E-4</v>
      </c>
      <c r="AG222" s="3">
        <v>1.8000000000000001E-4</v>
      </c>
      <c r="AH222" s="3">
        <v>1E-4</v>
      </c>
      <c r="AI222" s="3">
        <v>5.0000000000000002E-5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5">
        <f>P_A_R[[#This Row],[10+]]-P_A_R[[#This Row],[11+]]</f>
        <v>5.7889999999999997E-2</v>
      </c>
      <c r="BG222" s="5">
        <f>P_A_R[[#This Row],[11+]]-P_A_R[[#This Row],[12+]]</f>
        <v>6.1320000000000041E-2</v>
      </c>
      <c r="BH222" s="5">
        <f>P_A_R[[#This Row],[12+]]-P_A_R[[#This Row],[13+]]</f>
        <v>6.7289999999999961E-2</v>
      </c>
      <c r="BI222" s="5">
        <f>P_A_R[[#This Row],[13+]]-P_A_R[[#This Row],[14+]]</f>
        <v>6.3690000000000024E-2</v>
      </c>
      <c r="BJ222" s="5">
        <f>P_A_R[[#This Row],[14+]]-P_A_R[[#This Row],[15+]]</f>
        <v>6.2370000000000037E-2</v>
      </c>
      <c r="BK222" s="5">
        <f>P_A_R[[#This Row],[15+]]-P_A_R[[#This Row],[16+]]</f>
        <v>6.3149999999999984E-2</v>
      </c>
      <c r="BL222" s="5">
        <f>P_A_R[[#This Row],[16+]]-P_A_R[[#This Row],[17+]]</f>
        <v>5.5130000000000012E-2</v>
      </c>
      <c r="BM222" s="5">
        <f>P_A_R[[#This Row],[17+]]-P_A_R[[#This Row],[18+]]</f>
        <v>5.2869999999999973E-2</v>
      </c>
      <c r="BN222" s="5">
        <f>P_A_R[[#This Row],[18+]]-P_A_R[[#This Row],[19+]]</f>
        <v>4.3700000000000017E-2</v>
      </c>
      <c r="BO222" s="5">
        <f>P_A_R[[#This Row],[19+]]-P_A_R[[#This Row],[20+]]</f>
        <v>3.7559999999999982E-2</v>
      </c>
      <c r="BP222" s="5">
        <f>P_A_R[[#This Row],[20+]]-P_A_R[[#This Row],[21+]]</f>
        <v>3.323000000000001E-2</v>
      </c>
      <c r="BQ222" s="5">
        <f>P_A_R[[#This Row],[21+]]-P_A_R[[#This Row],[22+]]</f>
        <v>2.5340000000000001E-2</v>
      </c>
      <c r="BR222" s="5">
        <f>P_A_R[[#This Row],[22+]]-P_A_R[[#This Row],[23+]]</f>
        <v>2.0129999999999995E-2</v>
      </c>
      <c r="BS222" s="5">
        <f>P_A_R[[#This Row],[23+]]-P_A_R[[#This Row],[24+]]</f>
        <v>1.6440000000000003E-2</v>
      </c>
      <c r="BT222" s="5">
        <f>P_A_R[[#This Row],[24+]]-P_A_R[[#This Row],[25+]]</f>
        <v>1.1559999999999997E-2</v>
      </c>
      <c r="BU222" s="5">
        <f>P_A_R[[#This Row],[25+]]-P_A_R[[#This Row],[26+]]</f>
        <v>8.490000000000001E-3</v>
      </c>
      <c r="BV222" s="5">
        <f>P_A_R[[#This Row],[26+]]-P_A_R[[#This Row],[27+]]</f>
        <v>6.3999999999999994E-3</v>
      </c>
      <c r="BW222" s="5">
        <f>P_A_R[[#This Row],[27+]]-P_A_R[[#This Row],[28+]]</f>
        <v>4.15E-3</v>
      </c>
      <c r="BX222" s="5">
        <f>P_A_R[[#This Row],[28+]]-P_A_R[[#This Row],[29+]]</f>
        <v>2.9600000000000008E-3</v>
      </c>
      <c r="BY222" s="5">
        <f>P_A_R[[#This Row],[29+]]-P_A_R[[#This Row],[30+]]</f>
        <v>1.8199999999999996E-3</v>
      </c>
      <c r="BZ222" s="5">
        <f>P_A_R[[#This Row],[30+]]-P_A_R[[#This Row],[31+]]</f>
        <v>1.17E-3</v>
      </c>
      <c r="CA222" s="5">
        <f>P_A_R[[#This Row],[31+]]-P_A_R[[#This Row],[32+]]</f>
        <v>7.7000000000000007E-4</v>
      </c>
      <c r="CB222" s="5">
        <f>P_A_R[[#This Row],[32+]]-P_A_R[[#This Row],[33+]]</f>
        <v>4.3999999999999996E-4</v>
      </c>
      <c r="CC222" s="5">
        <f>P_A_R[[#This Row],[33+]]-P_A_R[[#This Row],[34+]]</f>
        <v>2.5999999999999992E-4</v>
      </c>
      <c r="CD222" s="5">
        <f>P_A_R[[#This Row],[34+]]-P_A_R[[#This Row],[35+]]</f>
        <v>1.6000000000000001E-4</v>
      </c>
      <c r="CE222" s="5">
        <f>P_A_R[[#This Row],[35+]]-P_A_R[[#This Row],[36+]]</f>
        <v>8.0000000000000007E-5</v>
      </c>
      <c r="CF222" s="5">
        <f>P_A_R[[#This Row],[36+]]-P_A_R[[#This Row],[37+]]</f>
        <v>5.0000000000000002E-5</v>
      </c>
      <c r="CG222" s="5">
        <f>P_A_R[[#This Row],[37+]]-P_A_R[[#This Row],[38+]]</f>
        <v>5.0000000000000002E-5</v>
      </c>
      <c r="CH222" s="5">
        <f>P_A_R[[#This Row],[38+]]-P_A_R[[#This Row],[39+]]</f>
        <v>0</v>
      </c>
      <c r="CI222" s="5">
        <f>P_A_R[[#This Row],[39+]]-P_A_R[[#This Row],[40+]]</f>
        <v>0</v>
      </c>
      <c r="CJ222" s="5">
        <f>P_A_R[[#This Row],[40+]]-P_A_R[[#This Row],[41+]]</f>
        <v>0</v>
      </c>
      <c r="CK222" s="5">
        <f>P_A_R[[#This Row],[41+]]-P_A_R[[#This Row],[42+]]</f>
        <v>0</v>
      </c>
      <c r="CL222" s="5">
        <f>P_A_R[[#This Row],[42+]]-P_A_R[[#This Row],[43+]]</f>
        <v>0</v>
      </c>
      <c r="CM222" s="5">
        <f>P_A_R[[#This Row],[43+]]-P_A_R[[#This Row],[44+]]</f>
        <v>0</v>
      </c>
      <c r="CN222" s="5">
        <f>P_A_R[[#This Row],[44+]]-P_A_R[[#This Row],[45+]]</f>
        <v>0</v>
      </c>
      <c r="CO222" s="5">
        <f>P_A_R[[#This Row],[45+]]-P_A_R[[#This Row],[46+]]</f>
        <v>0</v>
      </c>
      <c r="CP222" s="5">
        <f>P_A_R[[#This Row],[46+]]-P_A_R[[#This Row],[47+]]</f>
        <v>0</v>
      </c>
      <c r="CQ222" s="5">
        <f>P_A_R[[#This Row],[47+]]-P_A_R[[#This Row],[48+]]</f>
        <v>0</v>
      </c>
      <c r="CR222" s="5">
        <f>P_A_R[[#This Row],[48+]]-P_A_R[[#This Row],[49+]]</f>
        <v>0</v>
      </c>
      <c r="CS222" s="5">
        <f>P_A_R[[#This Row],[49+]]-P_A_R[[#This Row],[50+]]</f>
        <v>0</v>
      </c>
      <c r="CT222" s="5">
        <f>P_A_R[[#This Row],[50+]]-P_A_R[[#This Row],[51+]]</f>
        <v>0</v>
      </c>
      <c r="CU222" s="5">
        <f>P_A_R[[#This Row],[51+]]-P_A_R[[#This Row],[52+]]</f>
        <v>0</v>
      </c>
      <c r="CV222" s="5">
        <f>P_A_R[[#This Row],[52+]]-P_A_R[[#This Row],[53+]]</f>
        <v>0</v>
      </c>
      <c r="CW222" s="5">
        <f>P_A_R[[#This Row],[53+]]-P_A_R[[#This Row],[54+]]</f>
        <v>0</v>
      </c>
      <c r="CX222" s="5">
        <f>P_A_R[[#This Row],[54+]]-P_A_R[[#This Row],[55+]]</f>
        <v>0</v>
      </c>
      <c r="CY222" s="5">
        <f>P_A_R[[#This Row],[55+]]-P_A_R[[#This Row],[56+]]</f>
        <v>0</v>
      </c>
      <c r="CZ222" s="5">
        <f>P_A_R[[#This Row],[56+]]-P_A_R[[#This Row],[57+]]</f>
        <v>0</v>
      </c>
      <c r="DA222" s="5">
        <f>P_A_R[[#This Row],[57+]]-P_A_R[[#This Row],[58+]]</f>
        <v>0</v>
      </c>
      <c r="DB222" s="5">
        <f>P_A_R[[#This Row],[58+]]-P_A_R[[#This Row],[59+]]</f>
        <v>0</v>
      </c>
    </row>
    <row r="223" spans="1:106" hidden="1" x14ac:dyDescent="0.25">
      <c r="A223" s="10">
        <v>22400724</v>
      </c>
      <c r="B223" s="13" t="s">
        <v>102</v>
      </c>
      <c r="C223" s="13" t="s">
        <v>103</v>
      </c>
      <c r="D223" s="11">
        <v>0.89583333333333337</v>
      </c>
      <c r="E223" s="9" t="str">
        <f>HYPERLINK("https://www.nba.com/stats/player/1626145/boxscores-traditional", "Tyus Jones")</f>
        <v>Tyus Jones</v>
      </c>
      <c r="F223">
        <v>12.6</v>
      </c>
      <c r="G223" s="4">
        <v>7.4459999999999997</v>
      </c>
      <c r="H223" s="3">
        <v>0.63683000000000001</v>
      </c>
      <c r="I223" s="3">
        <v>0.58316999999999997</v>
      </c>
      <c r="J223" s="3">
        <v>0.53188000000000002</v>
      </c>
      <c r="K223" s="3">
        <v>0.48005999999999999</v>
      </c>
      <c r="L223" s="3">
        <v>0.42465000000000003</v>
      </c>
      <c r="M223" s="3">
        <v>0.37447999999999998</v>
      </c>
      <c r="N223" s="3">
        <v>0.32275999999999999</v>
      </c>
      <c r="O223" s="3">
        <v>0.27760000000000001</v>
      </c>
      <c r="P223" s="3">
        <v>0.23269999999999999</v>
      </c>
      <c r="Q223" s="3">
        <v>0.19489000000000001</v>
      </c>
      <c r="R223" s="3">
        <v>0.16109000000000001</v>
      </c>
      <c r="S223" s="3">
        <v>0.12923999999999999</v>
      </c>
      <c r="T223" s="3">
        <v>0.10383000000000001</v>
      </c>
      <c r="U223" s="3">
        <v>8.0759999999999998E-2</v>
      </c>
      <c r="V223" s="3">
        <v>6.3009999999999997E-2</v>
      </c>
      <c r="W223" s="3">
        <v>4.7460000000000002E-2</v>
      </c>
      <c r="X223" s="3">
        <v>3.5929999999999997E-2</v>
      </c>
      <c r="Y223" s="3">
        <v>2.6800000000000001E-2</v>
      </c>
      <c r="Z223" s="3">
        <v>1.9230000000000001E-2</v>
      </c>
      <c r="AA223" s="3">
        <v>1.3899999999999999E-2</v>
      </c>
      <c r="AB223" s="3">
        <v>9.6399999999999993E-3</v>
      </c>
      <c r="AC223" s="3">
        <v>6.7600000000000004E-3</v>
      </c>
      <c r="AD223" s="3">
        <v>4.5300000000000002E-3</v>
      </c>
      <c r="AE223" s="3">
        <v>3.0699999999999998E-3</v>
      </c>
      <c r="AF223" s="3">
        <v>2.0500000000000002E-3</v>
      </c>
      <c r="AG223" s="3">
        <v>1.31E-3</v>
      </c>
      <c r="AH223" s="3">
        <v>8.4000000000000003E-4</v>
      </c>
      <c r="AI223" s="3">
        <v>5.1999999999999995E-4</v>
      </c>
      <c r="AJ223" s="3">
        <v>3.2000000000000003E-4</v>
      </c>
      <c r="AK223" s="3">
        <v>1.9000000000000001E-4</v>
      </c>
      <c r="AL223" s="3">
        <v>1.2E-4</v>
      </c>
      <c r="AM223" s="3">
        <v>6.9999999999999994E-5</v>
      </c>
      <c r="AN223" s="3">
        <v>4.0000000000000003E-5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5">
        <f>P_A_R[[#This Row],[10+]]-P_A_R[[#This Row],[11+]]</f>
        <v>5.3660000000000041E-2</v>
      </c>
      <c r="BG223" s="5">
        <f>P_A_R[[#This Row],[11+]]-P_A_R[[#This Row],[12+]]</f>
        <v>5.1289999999999947E-2</v>
      </c>
      <c r="BH223" s="5">
        <f>P_A_R[[#This Row],[12+]]-P_A_R[[#This Row],[13+]]</f>
        <v>5.1820000000000033E-2</v>
      </c>
      <c r="BI223" s="5">
        <f>P_A_R[[#This Row],[13+]]-P_A_R[[#This Row],[14+]]</f>
        <v>5.5409999999999959E-2</v>
      </c>
      <c r="BJ223" s="5">
        <f>P_A_R[[#This Row],[14+]]-P_A_R[[#This Row],[15+]]</f>
        <v>5.0170000000000048E-2</v>
      </c>
      <c r="BK223" s="5">
        <f>P_A_R[[#This Row],[15+]]-P_A_R[[#This Row],[16+]]</f>
        <v>5.1719999999999988E-2</v>
      </c>
      <c r="BL223" s="5">
        <f>P_A_R[[#This Row],[16+]]-P_A_R[[#This Row],[17+]]</f>
        <v>4.5159999999999978E-2</v>
      </c>
      <c r="BM223" s="5">
        <f>P_A_R[[#This Row],[17+]]-P_A_R[[#This Row],[18+]]</f>
        <v>4.4900000000000023E-2</v>
      </c>
      <c r="BN223" s="5">
        <f>P_A_R[[#This Row],[18+]]-P_A_R[[#This Row],[19+]]</f>
        <v>3.7809999999999983E-2</v>
      </c>
      <c r="BO223" s="5">
        <f>P_A_R[[#This Row],[19+]]-P_A_R[[#This Row],[20+]]</f>
        <v>3.3799999999999997E-2</v>
      </c>
      <c r="BP223" s="5">
        <f>P_A_R[[#This Row],[20+]]-P_A_R[[#This Row],[21+]]</f>
        <v>3.1850000000000017E-2</v>
      </c>
      <c r="BQ223" s="5">
        <f>P_A_R[[#This Row],[21+]]-P_A_R[[#This Row],[22+]]</f>
        <v>2.5409999999999988E-2</v>
      </c>
      <c r="BR223" s="5">
        <f>P_A_R[[#This Row],[22+]]-P_A_R[[#This Row],[23+]]</f>
        <v>2.3070000000000007E-2</v>
      </c>
      <c r="BS223" s="5">
        <f>P_A_R[[#This Row],[23+]]-P_A_R[[#This Row],[24+]]</f>
        <v>1.7750000000000002E-2</v>
      </c>
      <c r="BT223" s="5">
        <f>P_A_R[[#This Row],[24+]]-P_A_R[[#This Row],[25+]]</f>
        <v>1.5549999999999994E-2</v>
      </c>
      <c r="BU223" s="5">
        <f>P_A_R[[#This Row],[25+]]-P_A_R[[#This Row],[26+]]</f>
        <v>1.1530000000000006E-2</v>
      </c>
      <c r="BV223" s="5">
        <f>P_A_R[[#This Row],[26+]]-P_A_R[[#This Row],[27+]]</f>
        <v>9.1299999999999958E-3</v>
      </c>
      <c r="BW223" s="5">
        <f>P_A_R[[#This Row],[27+]]-P_A_R[[#This Row],[28+]]</f>
        <v>7.5700000000000003E-3</v>
      </c>
      <c r="BX223" s="5">
        <f>P_A_R[[#This Row],[28+]]-P_A_R[[#This Row],[29+]]</f>
        <v>5.3300000000000014E-3</v>
      </c>
      <c r="BY223" s="5">
        <f>P_A_R[[#This Row],[29+]]-P_A_R[[#This Row],[30+]]</f>
        <v>4.2599999999999999E-3</v>
      </c>
      <c r="BZ223" s="5">
        <f>P_A_R[[#This Row],[30+]]-P_A_R[[#This Row],[31+]]</f>
        <v>2.8799999999999989E-3</v>
      </c>
      <c r="CA223" s="5">
        <f>P_A_R[[#This Row],[31+]]-P_A_R[[#This Row],[32+]]</f>
        <v>2.2300000000000002E-3</v>
      </c>
      <c r="CB223" s="5">
        <f>P_A_R[[#This Row],[32+]]-P_A_R[[#This Row],[33+]]</f>
        <v>1.4600000000000004E-3</v>
      </c>
      <c r="CC223" s="5">
        <f>P_A_R[[#This Row],[33+]]-P_A_R[[#This Row],[34+]]</f>
        <v>1.0199999999999996E-3</v>
      </c>
      <c r="CD223" s="5">
        <f>P_A_R[[#This Row],[34+]]-P_A_R[[#This Row],[35+]]</f>
        <v>7.4000000000000021E-4</v>
      </c>
      <c r="CE223" s="5">
        <f>P_A_R[[#This Row],[35+]]-P_A_R[[#This Row],[36+]]</f>
        <v>4.6999999999999993E-4</v>
      </c>
      <c r="CF223" s="5">
        <f>P_A_R[[#This Row],[36+]]-P_A_R[[#This Row],[37+]]</f>
        <v>3.2000000000000008E-4</v>
      </c>
      <c r="CG223" s="5">
        <f>P_A_R[[#This Row],[37+]]-P_A_R[[#This Row],[38+]]</f>
        <v>1.9999999999999993E-4</v>
      </c>
      <c r="CH223" s="5">
        <f>P_A_R[[#This Row],[38+]]-P_A_R[[#This Row],[39+]]</f>
        <v>1.3000000000000002E-4</v>
      </c>
      <c r="CI223" s="5">
        <f>P_A_R[[#This Row],[39+]]-P_A_R[[#This Row],[40+]]</f>
        <v>7.0000000000000007E-5</v>
      </c>
      <c r="CJ223" s="5">
        <f>P_A_R[[#This Row],[40+]]-P_A_R[[#This Row],[41+]]</f>
        <v>5.0000000000000009E-5</v>
      </c>
      <c r="CK223" s="5">
        <f>P_A_R[[#This Row],[41+]]-P_A_R[[#This Row],[42+]]</f>
        <v>2.9999999999999991E-5</v>
      </c>
      <c r="CL223" s="5">
        <f>P_A_R[[#This Row],[42+]]-P_A_R[[#This Row],[43+]]</f>
        <v>4.0000000000000003E-5</v>
      </c>
      <c r="CM223" s="5">
        <f>P_A_R[[#This Row],[43+]]-P_A_R[[#This Row],[44+]]</f>
        <v>0</v>
      </c>
      <c r="CN223" s="5">
        <f>P_A_R[[#This Row],[44+]]-P_A_R[[#This Row],[45+]]</f>
        <v>0</v>
      </c>
      <c r="CO223" s="5">
        <f>P_A_R[[#This Row],[45+]]-P_A_R[[#This Row],[46+]]</f>
        <v>0</v>
      </c>
      <c r="CP223" s="5">
        <f>P_A_R[[#This Row],[46+]]-P_A_R[[#This Row],[47+]]</f>
        <v>0</v>
      </c>
      <c r="CQ223" s="5">
        <f>P_A_R[[#This Row],[47+]]-P_A_R[[#This Row],[48+]]</f>
        <v>0</v>
      </c>
      <c r="CR223" s="5">
        <f>P_A_R[[#This Row],[48+]]-P_A_R[[#This Row],[49+]]</f>
        <v>0</v>
      </c>
      <c r="CS223" s="5">
        <f>P_A_R[[#This Row],[49+]]-P_A_R[[#This Row],[50+]]</f>
        <v>0</v>
      </c>
      <c r="CT223" s="5">
        <f>P_A_R[[#This Row],[50+]]-P_A_R[[#This Row],[51+]]</f>
        <v>0</v>
      </c>
      <c r="CU223" s="5">
        <f>P_A_R[[#This Row],[51+]]-P_A_R[[#This Row],[52+]]</f>
        <v>0</v>
      </c>
      <c r="CV223" s="5">
        <f>P_A_R[[#This Row],[52+]]-P_A_R[[#This Row],[53+]]</f>
        <v>0</v>
      </c>
      <c r="CW223" s="5">
        <f>P_A_R[[#This Row],[53+]]-P_A_R[[#This Row],[54+]]</f>
        <v>0</v>
      </c>
      <c r="CX223" s="5">
        <f>P_A_R[[#This Row],[54+]]-P_A_R[[#This Row],[55+]]</f>
        <v>0</v>
      </c>
      <c r="CY223" s="5">
        <f>P_A_R[[#This Row],[55+]]-P_A_R[[#This Row],[56+]]</f>
        <v>0</v>
      </c>
      <c r="CZ223" s="5">
        <f>P_A_R[[#This Row],[56+]]-P_A_R[[#This Row],[57+]]</f>
        <v>0</v>
      </c>
      <c r="DA223" s="5">
        <f>P_A_R[[#This Row],[57+]]-P_A_R[[#This Row],[58+]]</f>
        <v>0</v>
      </c>
      <c r="DB223" s="5">
        <f>P_A_R[[#This Row],[58+]]-P_A_R[[#This Row],[59+]]</f>
        <v>0</v>
      </c>
    </row>
    <row r="224" spans="1:106" hidden="1" x14ac:dyDescent="0.25">
      <c r="A224" s="10">
        <v>22400724</v>
      </c>
      <c r="B224" s="13" t="s">
        <v>103</v>
      </c>
      <c r="C224" s="13" t="s">
        <v>102</v>
      </c>
      <c r="D224" s="11">
        <v>0.89583333333333337</v>
      </c>
      <c r="E224" s="9" t="str">
        <f>HYPERLINK("https://www.nba.com/stats/player/1628983/boxscores-traditional", "Shai Gilgeous-Alexander")</f>
        <v>Shai Gilgeous-Alexander</v>
      </c>
      <c r="F224">
        <v>45.2</v>
      </c>
      <c r="G224" s="4">
        <v>7.1109999999999998</v>
      </c>
      <c r="H224" s="3">
        <v>1</v>
      </c>
      <c r="I224" s="3">
        <v>1</v>
      </c>
      <c r="J224" s="3">
        <v>1</v>
      </c>
      <c r="K224" s="3">
        <v>1</v>
      </c>
      <c r="L224" s="3">
        <v>1</v>
      </c>
      <c r="M224" s="3">
        <v>1</v>
      </c>
      <c r="N224" s="3">
        <v>1</v>
      </c>
      <c r="O224" s="3">
        <v>0.99995999999999996</v>
      </c>
      <c r="P224" s="3">
        <v>0.99994000000000005</v>
      </c>
      <c r="Q224" s="3">
        <v>0.99987999999999999</v>
      </c>
      <c r="R224" s="3">
        <v>0.99980000000000002</v>
      </c>
      <c r="S224" s="3">
        <v>0.99965999999999999</v>
      </c>
      <c r="T224" s="3">
        <v>0.99944</v>
      </c>
      <c r="U224" s="3">
        <v>0.99909999999999999</v>
      </c>
      <c r="V224" s="3">
        <v>0.99856</v>
      </c>
      <c r="W224" s="3">
        <v>0.99773999999999996</v>
      </c>
      <c r="X224" s="3">
        <v>0.99653000000000003</v>
      </c>
      <c r="Y224" s="3">
        <v>0.99477000000000004</v>
      </c>
      <c r="Z224" s="3">
        <v>0.99224000000000001</v>
      </c>
      <c r="AA224" s="3">
        <v>0.98870000000000002</v>
      </c>
      <c r="AB224" s="3">
        <v>0.98382000000000003</v>
      </c>
      <c r="AC224" s="3">
        <v>0.97724999999999995</v>
      </c>
      <c r="AD224" s="3">
        <v>0.96855999999999998</v>
      </c>
      <c r="AE224" s="3">
        <v>0.95728000000000002</v>
      </c>
      <c r="AF224" s="3">
        <v>0.94294999999999995</v>
      </c>
      <c r="AG224" s="3">
        <v>0.92364000000000002</v>
      </c>
      <c r="AH224" s="3">
        <v>0.90146999999999999</v>
      </c>
      <c r="AI224" s="3">
        <v>0.87492999999999999</v>
      </c>
      <c r="AJ224" s="3">
        <v>0.84375</v>
      </c>
      <c r="AK224" s="3">
        <v>0.80784999999999996</v>
      </c>
      <c r="AL224" s="3">
        <v>0.76729999999999998</v>
      </c>
      <c r="AM224" s="3">
        <v>0.72240000000000004</v>
      </c>
      <c r="AN224" s="3">
        <v>0.67364000000000002</v>
      </c>
      <c r="AO224" s="3">
        <v>0.62172000000000005</v>
      </c>
      <c r="AP224" s="3">
        <v>0.56749000000000005</v>
      </c>
      <c r="AQ224" s="3">
        <v>0.51197000000000004</v>
      </c>
      <c r="AR224" s="3">
        <v>0.45619999999999999</v>
      </c>
      <c r="AS224" s="3">
        <v>0.40128999999999998</v>
      </c>
      <c r="AT224" s="3">
        <v>0.34827000000000002</v>
      </c>
      <c r="AU224" s="3">
        <v>0.29805999999999999</v>
      </c>
      <c r="AV224" s="3">
        <v>0.24825</v>
      </c>
      <c r="AW224" s="3">
        <v>0.20610999999999999</v>
      </c>
      <c r="AX224" s="3">
        <v>0.16853000000000001</v>
      </c>
      <c r="AY224" s="3">
        <v>0.13567000000000001</v>
      </c>
      <c r="AZ224" s="3">
        <v>0.10749</v>
      </c>
      <c r="BA224" s="3">
        <v>8.3790000000000003E-2</v>
      </c>
      <c r="BB224" s="3">
        <v>6.4259999999999998E-2</v>
      </c>
      <c r="BC224" s="3">
        <v>4.8460000000000003E-2</v>
      </c>
      <c r="BD224" s="3">
        <v>3.5929999999999997E-2</v>
      </c>
      <c r="BE224" s="3">
        <v>2.6190000000000001E-2</v>
      </c>
      <c r="BF224" s="5">
        <f>P_A_R[[#This Row],[10+]]-P_A_R[[#This Row],[11+]]</f>
        <v>0</v>
      </c>
      <c r="BG224" s="5">
        <f>P_A_R[[#This Row],[11+]]-P_A_R[[#This Row],[12+]]</f>
        <v>0</v>
      </c>
      <c r="BH224" s="5">
        <f>P_A_R[[#This Row],[12+]]-P_A_R[[#This Row],[13+]]</f>
        <v>0</v>
      </c>
      <c r="BI224" s="5">
        <f>P_A_R[[#This Row],[13+]]-P_A_R[[#This Row],[14+]]</f>
        <v>0</v>
      </c>
      <c r="BJ224" s="5">
        <f>P_A_R[[#This Row],[14+]]-P_A_R[[#This Row],[15+]]</f>
        <v>0</v>
      </c>
      <c r="BK224" s="5">
        <f>P_A_R[[#This Row],[15+]]-P_A_R[[#This Row],[16+]]</f>
        <v>0</v>
      </c>
      <c r="BL224" s="5">
        <f>P_A_R[[#This Row],[16+]]-P_A_R[[#This Row],[17+]]</f>
        <v>4.0000000000040004E-5</v>
      </c>
      <c r="BM224" s="5">
        <f>P_A_R[[#This Row],[17+]]-P_A_R[[#This Row],[18+]]</f>
        <v>1.9999999999908979E-5</v>
      </c>
      <c r="BN224" s="5">
        <f>P_A_R[[#This Row],[18+]]-P_A_R[[#This Row],[19+]]</f>
        <v>6.0000000000060005E-5</v>
      </c>
      <c r="BO224" s="5">
        <f>P_A_R[[#This Row],[19+]]-P_A_R[[#This Row],[20+]]</f>
        <v>7.9999999999968985E-5</v>
      </c>
      <c r="BP224" s="5">
        <f>P_A_R[[#This Row],[20+]]-P_A_R[[#This Row],[21+]]</f>
        <v>1.4000000000002899E-4</v>
      </c>
      <c r="BQ224" s="5">
        <f>P_A_R[[#This Row],[21+]]-P_A_R[[#This Row],[22+]]</f>
        <v>2.1999999999999797E-4</v>
      </c>
      <c r="BR224" s="5">
        <f>P_A_R[[#This Row],[22+]]-P_A_R[[#This Row],[23+]]</f>
        <v>3.4000000000000696E-4</v>
      </c>
      <c r="BS224" s="5">
        <f>P_A_R[[#This Row],[23+]]-P_A_R[[#This Row],[24+]]</f>
        <v>5.3999999999998494E-4</v>
      </c>
      <c r="BT224" s="5">
        <f>P_A_R[[#This Row],[24+]]-P_A_R[[#This Row],[25+]]</f>
        <v>8.2000000000004292E-4</v>
      </c>
      <c r="BU224" s="5">
        <f>P_A_R[[#This Row],[25+]]-P_A_R[[#This Row],[26+]]</f>
        <v>1.2099999999999334E-3</v>
      </c>
      <c r="BV224" s="5">
        <f>P_A_R[[#This Row],[26+]]-P_A_R[[#This Row],[27+]]</f>
        <v>1.7599999999999838E-3</v>
      </c>
      <c r="BW224" s="5">
        <f>P_A_R[[#This Row],[27+]]-P_A_R[[#This Row],[28+]]</f>
        <v>2.5300000000000322E-3</v>
      </c>
      <c r="BX224" s="5">
        <f>P_A_R[[#This Row],[28+]]-P_A_R[[#This Row],[29+]]</f>
        <v>3.5399999999999876E-3</v>
      </c>
      <c r="BY224" s="5">
        <f>P_A_R[[#This Row],[29+]]-P_A_R[[#This Row],[30+]]</f>
        <v>4.8799999999999955E-3</v>
      </c>
      <c r="BZ224" s="5">
        <f>P_A_R[[#This Row],[30+]]-P_A_R[[#This Row],[31+]]</f>
        <v>6.5700000000000758E-3</v>
      </c>
      <c r="CA224" s="5">
        <f>P_A_R[[#This Row],[31+]]-P_A_R[[#This Row],[32+]]</f>
        <v>8.6899999999999755E-3</v>
      </c>
      <c r="CB224" s="5">
        <f>P_A_R[[#This Row],[32+]]-P_A_R[[#This Row],[33+]]</f>
        <v>1.1279999999999957E-2</v>
      </c>
      <c r="CC224" s="5">
        <f>P_A_R[[#This Row],[33+]]-P_A_R[[#This Row],[34+]]</f>
        <v>1.4330000000000065E-2</v>
      </c>
      <c r="CD224" s="5">
        <f>P_A_R[[#This Row],[34+]]-P_A_R[[#This Row],[35+]]</f>
        <v>1.9309999999999938E-2</v>
      </c>
      <c r="CE224" s="5">
        <f>P_A_R[[#This Row],[35+]]-P_A_R[[#This Row],[36+]]</f>
        <v>2.2170000000000023E-2</v>
      </c>
      <c r="CF224" s="5">
        <f>P_A_R[[#This Row],[36+]]-P_A_R[[#This Row],[37+]]</f>
        <v>2.6540000000000008E-2</v>
      </c>
      <c r="CG224" s="5">
        <f>P_A_R[[#This Row],[37+]]-P_A_R[[#This Row],[38+]]</f>
        <v>3.1179999999999986E-2</v>
      </c>
      <c r="CH224" s="5">
        <f>P_A_R[[#This Row],[38+]]-P_A_R[[#This Row],[39+]]</f>
        <v>3.5900000000000043E-2</v>
      </c>
      <c r="CI224" s="5">
        <f>P_A_R[[#This Row],[39+]]-P_A_R[[#This Row],[40+]]</f>
        <v>4.0549999999999975E-2</v>
      </c>
      <c r="CJ224" s="5">
        <f>P_A_R[[#This Row],[40+]]-P_A_R[[#This Row],[41+]]</f>
        <v>4.489999999999994E-2</v>
      </c>
      <c r="CK224" s="5">
        <f>P_A_R[[#This Row],[41+]]-P_A_R[[#This Row],[42+]]</f>
        <v>4.8760000000000026E-2</v>
      </c>
      <c r="CL224" s="5">
        <f>P_A_R[[#This Row],[42+]]-P_A_R[[#This Row],[43+]]</f>
        <v>5.1919999999999966E-2</v>
      </c>
      <c r="CM224" s="5">
        <f>P_A_R[[#This Row],[43+]]-P_A_R[[#This Row],[44+]]</f>
        <v>5.423E-2</v>
      </c>
      <c r="CN224" s="5">
        <f>P_A_R[[#This Row],[44+]]-P_A_R[[#This Row],[45+]]</f>
        <v>5.5520000000000014E-2</v>
      </c>
      <c r="CO224" s="5">
        <f>P_A_R[[#This Row],[45+]]-P_A_R[[#This Row],[46+]]</f>
        <v>5.5770000000000042E-2</v>
      </c>
      <c r="CP224" s="5">
        <f>P_A_R[[#This Row],[46+]]-P_A_R[[#This Row],[47+]]</f>
        <v>5.4910000000000014E-2</v>
      </c>
      <c r="CQ224" s="5">
        <f>P_A_R[[#This Row],[47+]]-P_A_R[[#This Row],[48+]]</f>
        <v>5.3019999999999956E-2</v>
      </c>
      <c r="CR224" s="5">
        <f>P_A_R[[#This Row],[48+]]-P_A_R[[#This Row],[49+]]</f>
        <v>5.0210000000000032E-2</v>
      </c>
      <c r="CS224" s="5">
        <f>P_A_R[[#This Row],[49+]]-P_A_R[[#This Row],[50+]]</f>
        <v>4.9809999999999993E-2</v>
      </c>
      <c r="CT224" s="5">
        <f>P_A_R[[#This Row],[50+]]-P_A_R[[#This Row],[51+]]</f>
        <v>4.2140000000000011E-2</v>
      </c>
      <c r="CU224" s="5">
        <f>P_A_R[[#This Row],[51+]]-P_A_R[[#This Row],[52+]]</f>
        <v>3.7579999999999975E-2</v>
      </c>
      <c r="CV224" s="5">
        <f>P_A_R[[#This Row],[52+]]-P_A_R[[#This Row],[53+]]</f>
        <v>3.286E-2</v>
      </c>
      <c r="CW224" s="5">
        <f>P_A_R[[#This Row],[53+]]-P_A_R[[#This Row],[54+]]</f>
        <v>2.8180000000000011E-2</v>
      </c>
      <c r="CX224" s="5">
        <f>P_A_R[[#This Row],[54+]]-P_A_R[[#This Row],[55+]]</f>
        <v>2.3699999999999999E-2</v>
      </c>
      <c r="CY224" s="5">
        <f>P_A_R[[#This Row],[55+]]-P_A_R[[#This Row],[56+]]</f>
        <v>1.9530000000000006E-2</v>
      </c>
      <c r="CZ224" s="5">
        <f>P_A_R[[#This Row],[56+]]-P_A_R[[#This Row],[57+]]</f>
        <v>1.5799999999999995E-2</v>
      </c>
      <c r="DA224" s="5">
        <f>P_A_R[[#This Row],[57+]]-P_A_R[[#This Row],[58+]]</f>
        <v>1.2530000000000006E-2</v>
      </c>
      <c r="DB224" s="5">
        <f>P_A_R[[#This Row],[58+]]-P_A_R[[#This Row],[59+]]</f>
        <v>9.7399999999999952E-3</v>
      </c>
    </row>
    <row r="225" spans="1:106" hidden="1" x14ac:dyDescent="0.25">
      <c r="A225" s="10">
        <v>22400724</v>
      </c>
      <c r="B225" s="13" t="s">
        <v>103</v>
      </c>
      <c r="C225" s="13" t="s">
        <v>102</v>
      </c>
      <c r="D225" s="11">
        <v>0.89583333333333337</v>
      </c>
      <c r="E225" s="9" t="str">
        <f>HYPERLINK("https://www.nba.com/stats/player/1631114/boxscores-traditional", "Jalen Williams")</f>
        <v>Jalen Williams</v>
      </c>
      <c r="F225">
        <v>35</v>
      </c>
      <c r="G225" s="4">
        <v>5.1379999999999999</v>
      </c>
      <c r="H225" s="3">
        <v>1</v>
      </c>
      <c r="I225" s="3">
        <v>1</v>
      </c>
      <c r="J225" s="3">
        <v>1</v>
      </c>
      <c r="K225" s="3">
        <v>1</v>
      </c>
      <c r="L225" s="3">
        <v>1</v>
      </c>
      <c r="M225" s="3">
        <v>0.99995000000000001</v>
      </c>
      <c r="N225" s="3">
        <v>0.99988999999999995</v>
      </c>
      <c r="O225" s="3">
        <v>0.99977000000000005</v>
      </c>
      <c r="P225" s="3">
        <v>0.99953000000000003</v>
      </c>
      <c r="Q225" s="3">
        <v>0.99905999999999995</v>
      </c>
      <c r="R225" s="3">
        <v>0.99824999999999997</v>
      </c>
      <c r="S225" s="3">
        <v>0.99673999999999996</v>
      </c>
      <c r="T225" s="3">
        <v>0.99429999999999996</v>
      </c>
      <c r="U225" s="3">
        <v>0.99036000000000002</v>
      </c>
      <c r="V225" s="3">
        <v>0.98382000000000003</v>
      </c>
      <c r="W225" s="3">
        <v>0.97441</v>
      </c>
      <c r="X225" s="3">
        <v>0.95994000000000002</v>
      </c>
      <c r="Y225" s="3">
        <v>0.94062000000000001</v>
      </c>
      <c r="Z225" s="3">
        <v>0.91308999999999996</v>
      </c>
      <c r="AA225" s="3">
        <v>0.879</v>
      </c>
      <c r="AB225" s="3">
        <v>0.83398000000000005</v>
      </c>
      <c r="AC225" s="3">
        <v>0.7823</v>
      </c>
      <c r="AD225" s="3">
        <v>0.71904000000000001</v>
      </c>
      <c r="AE225" s="3">
        <v>0.65173000000000003</v>
      </c>
      <c r="AF225" s="3">
        <v>0.57535000000000003</v>
      </c>
      <c r="AG225" s="3">
        <v>0.5</v>
      </c>
      <c r="AH225" s="3">
        <v>0.42465000000000003</v>
      </c>
      <c r="AI225" s="3">
        <v>0.34827000000000002</v>
      </c>
      <c r="AJ225" s="3">
        <v>0.28095999999999999</v>
      </c>
      <c r="AK225" s="3">
        <v>0.2177</v>
      </c>
      <c r="AL225" s="3">
        <v>0.16602</v>
      </c>
      <c r="AM225" s="3">
        <v>0.121</v>
      </c>
      <c r="AN225" s="3">
        <v>8.6910000000000001E-2</v>
      </c>
      <c r="AO225" s="3">
        <v>5.9380000000000002E-2</v>
      </c>
      <c r="AP225" s="3">
        <v>4.0059999999999998E-2</v>
      </c>
      <c r="AQ225" s="3">
        <v>2.5590000000000002E-2</v>
      </c>
      <c r="AR225" s="3">
        <v>1.618E-2</v>
      </c>
      <c r="AS225" s="3">
        <v>9.6399999999999993E-3</v>
      </c>
      <c r="AT225" s="3">
        <v>5.7000000000000002E-3</v>
      </c>
      <c r="AU225" s="3">
        <v>3.2599999999999999E-3</v>
      </c>
      <c r="AV225" s="3">
        <v>1.75E-3</v>
      </c>
      <c r="AW225" s="3">
        <v>9.3999999999999997E-4</v>
      </c>
      <c r="AX225" s="3">
        <v>4.6999999999999999E-4</v>
      </c>
      <c r="AY225" s="3">
        <v>2.3000000000000001E-4</v>
      </c>
      <c r="AZ225" s="3">
        <v>1.1E-4</v>
      </c>
      <c r="BA225" s="3">
        <v>5.0000000000000002E-5</v>
      </c>
      <c r="BB225" s="3">
        <v>0</v>
      </c>
      <c r="BC225" s="3">
        <v>0</v>
      </c>
      <c r="BD225" s="3">
        <v>0</v>
      </c>
      <c r="BE225" s="3">
        <v>0</v>
      </c>
      <c r="BF225" s="5">
        <f>P_A_R[[#This Row],[10+]]-P_A_R[[#This Row],[11+]]</f>
        <v>0</v>
      </c>
      <c r="BG225" s="5">
        <f>P_A_R[[#This Row],[11+]]-P_A_R[[#This Row],[12+]]</f>
        <v>0</v>
      </c>
      <c r="BH225" s="5">
        <f>P_A_R[[#This Row],[12+]]-P_A_R[[#This Row],[13+]]</f>
        <v>0</v>
      </c>
      <c r="BI225" s="5">
        <f>P_A_R[[#This Row],[13+]]-P_A_R[[#This Row],[14+]]</f>
        <v>0</v>
      </c>
      <c r="BJ225" s="5">
        <f>P_A_R[[#This Row],[14+]]-P_A_R[[#This Row],[15+]]</f>
        <v>4.9999999999994493E-5</v>
      </c>
      <c r="BK225" s="5">
        <f>P_A_R[[#This Row],[15+]]-P_A_R[[#This Row],[16+]]</f>
        <v>6.0000000000060005E-5</v>
      </c>
      <c r="BL225" s="5">
        <f>P_A_R[[#This Row],[16+]]-P_A_R[[#This Row],[17+]]</f>
        <v>1.1999999999989797E-4</v>
      </c>
      <c r="BM225" s="5">
        <f>P_A_R[[#This Row],[17+]]-P_A_R[[#This Row],[18+]]</f>
        <v>2.4000000000001798E-4</v>
      </c>
      <c r="BN225" s="5">
        <f>P_A_R[[#This Row],[18+]]-P_A_R[[#This Row],[19+]]</f>
        <v>4.7000000000008146E-4</v>
      </c>
      <c r="BO225" s="5">
        <f>P_A_R[[#This Row],[19+]]-P_A_R[[#This Row],[20+]]</f>
        <v>8.099999999999774E-4</v>
      </c>
      <c r="BP225" s="5">
        <f>P_A_R[[#This Row],[20+]]-P_A_R[[#This Row],[21+]]</f>
        <v>1.5100000000000113E-3</v>
      </c>
      <c r="BQ225" s="5">
        <f>P_A_R[[#This Row],[21+]]-P_A_R[[#This Row],[22+]]</f>
        <v>2.4399999999999977E-3</v>
      </c>
      <c r="BR225" s="5">
        <f>P_A_R[[#This Row],[22+]]-P_A_R[[#This Row],[23+]]</f>
        <v>3.9399999999999435E-3</v>
      </c>
      <c r="BS225" s="5">
        <f>P_A_R[[#This Row],[23+]]-P_A_R[[#This Row],[24+]]</f>
        <v>6.5399999999999903E-3</v>
      </c>
      <c r="BT225" s="5">
        <f>P_A_R[[#This Row],[24+]]-P_A_R[[#This Row],[25+]]</f>
        <v>9.4100000000000295E-3</v>
      </c>
      <c r="BU225" s="5">
        <f>P_A_R[[#This Row],[25+]]-P_A_R[[#This Row],[26+]]</f>
        <v>1.4469999999999983E-2</v>
      </c>
      <c r="BV225" s="5">
        <f>P_A_R[[#This Row],[26+]]-P_A_R[[#This Row],[27+]]</f>
        <v>1.9320000000000004E-2</v>
      </c>
      <c r="BW225" s="5">
        <f>P_A_R[[#This Row],[27+]]-P_A_R[[#This Row],[28+]]</f>
        <v>2.7530000000000054E-2</v>
      </c>
      <c r="BX225" s="5">
        <f>P_A_R[[#This Row],[28+]]-P_A_R[[#This Row],[29+]]</f>
        <v>3.4089999999999954E-2</v>
      </c>
      <c r="BY225" s="5">
        <f>P_A_R[[#This Row],[29+]]-P_A_R[[#This Row],[30+]]</f>
        <v>4.5019999999999949E-2</v>
      </c>
      <c r="BZ225" s="5">
        <f>P_A_R[[#This Row],[30+]]-P_A_R[[#This Row],[31+]]</f>
        <v>5.1680000000000059E-2</v>
      </c>
      <c r="CA225" s="5">
        <f>P_A_R[[#This Row],[31+]]-P_A_R[[#This Row],[32+]]</f>
        <v>6.3259999999999983E-2</v>
      </c>
      <c r="CB225" s="5">
        <f>P_A_R[[#This Row],[32+]]-P_A_R[[#This Row],[33+]]</f>
        <v>6.7309999999999981E-2</v>
      </c>
      <c r="CC225" s="5">
        <f>P_A_R[[#This Row],[33+]]-P_A_R[[#This Row],[34+]]</f>
        <v>7.6380000000000003E-2</v>
      </c>
      <c r="CD225" s="5">
        <f>P_A_R[[#This Row],[34+]]-P_A_R[[#This Row],[35+]]</f>
        <v>7.5350000000000028E-2</v>
      </c>
      <c r="CE225" s="5">
        <f>P_A_R[[#This Row],[35+]]-P_A_R[[#This Row],[36+]]</f>
        <v>7.5349999999999973E-2</v>
      </c>
      <c r="CF225" s="5">
        <f>P_A_R[[#This Row],[36+]]-P_A_R[[#This Row],[37+]]</f>
        <v>7.6380000000000003E-2</v>
      </c>
      <c r="CG225" s="5">
        <f>P_A_R[[#This Row],[37+]]-P_A_R[[#This Row],[38+]]</f>
        <v>6.7310000000000036E-2</v>
      </c>
      <c r="CH225" s="5">
        <f>P_A_R[[#This Row],[38+]]-P_A_R[[#This Row],[39+]]</f>
        <v>6.3259999999999983E-2</v>
      </c>
      <c r="CI225" s="5">
        <f>P_A_R[[#This Row],[39+]]-P_A_R[[#This Row],[40+]]</f>
        <v>5.1680000000000004E-2</v>
      </c>
      <c r="CJ225" s="5">
        <f>P_A_R[[#This Row],[40+]]-P_A_R[[#This Row],[41+]]</f>
        <v>4.5020000000000004E-2</v>
      </c>
      <c r="CK225" s="5">
        <f>P_A_R[[#This Row],[41+]]-P_A_R[[#This Row],[42+]]</f>
        <v>3.4089999999999995E-2</v>
      </c>
      <c r="CL225" s="5">
        <f>P_A_R[[#This Row],[42+]]-P_A_R[[#This Row],[43+]]</f>
        <v>2.7529999999999999E-2</v>
      </c>
      <c r="CM225" s="5">
        <f>P_A_R[[#This Row],[43+]]-P_A_R[[#This Row],[44+]]</f>
        <v>1.9320000000000004E-2</v>
      </c>
      <c r="CN225" s="5">
        <f>P_A_R[[#This Row],[44+]]-P_A_R[[#This Row],[45+]]</f>
        <v>1.4469999999999997E-2</v>
      </c>
      <c r="CO225" s="5">
        <f>P_A_R[[#This Row],[45+]]-P_A_R[[#This Row],[46+]]</f>
        <v>9.4100000000000017E-3</v>
      </c>
      <c r="CP225" s="5">
        <f>P_A_R[[#This Row],[46+]]-P_A_R[[#This Row],[47+]]</f>
        <v>6.5400000000000007E-3</v>
      </c>
      <c r="CQ225" s="5">
        <f>P_A_R[[#This Row],[47+]]-P_A_R[[#This Row],[48+]]</f>
        <v>3.9399999999999991E-3</v>
      </c>
      <c r="CR225" s="5">
        <f>P_A_R[[#This Row],[48+]]-P_A_R[[#This Row],[49+]]</f>
        <v>2.4400000000000003E-3</v>
      </c>
      <c r="CS225" s="5">
        <f>P_A_R[[#This Row],[49+]]-P_A_R[[#This Row],[50+]]</f>
        <v>1.5099999999999998E-3</v>
      </c>
      <c r="CT225" s="5">
        <f>P_A_R[[#This Row],[50+]]-P_A_R[[#This Row],[51+]]</f>
        <v>8.1000000000000006E-4</v>
      </c>
      <c r="CU225" s="5">
        <f>P_A_R[[#This Row],[51+]]-P_A_R[[#This Row],[52+]]</f>
        <v>4.6999999999999999E-4</v>
      </c>
      <c r="CV225" s="5">
        <f>P_A_R[[#This Row],[52+]]-P_A_R[[#This Row],[53+]]</f>
        <v>2.3999999999999998E-4</v>
      </c>
      <c r="CW225" s="5">
        <f>P_A_R[[#This Row],[53+]]-P_A_R[[#This Row],[54+]]</f>
        <v>1.2E-4</v>
      </c>
      <c r="CX225" s="5">
        <f>P_A_R[[#This Row],[54+]]-P_A_R[[#This Row],[55+]]</f>
        <v>6.0000000000000002E-5</v>
      </c>
      <c r="CY225" s="5">
        <f>P_A_R[[#This Row],[55+]]-P_A_R[[#This Row],[56+]]</f>
        <v>5.0000000000000002E-5</v>
      </c>
      <c r="CZ225" s="5">
        <f>P_A_R[[#This Row],[56+]]-P_A_R[[#This Row],[57+]]</f>
        <v>0</v>
      </c>
      <c r="DA225" s="5">
        <f>P_A_R[[#This Row],[57+]]-P_A_R[[#This Row],[58+]]</f>
        <v>0</v>
      </c>
      <c r="DB225" s="5">
        <f>P_A_R[[#This Row],[58+]]-P_A_R[[#This Row],[59+]]</f>
        <v>0</v>
      </c>
    </row>
    <row r="226" spans="1:106" hidden="1" x14ac:dyDescent="0.25">
      <c r="A226" s="10">
        <v>22400724</v>
      </c>
      <c r="B226" s="13" t="s">
        <v>103</v>
      </c>
      <c r="C226" s="13" t="s">
        <v>102</v>
      </c>
      <c r="D226" s="11">
        <v>0.89583333333333337</v>
      </c>
      <c r="E226" s="9" t="str">
        <f>HYPERLINK("https://www.nba.com/stats/player/1628392/boxscores-traditional", "Isaiah Hartenstein")</f>
        <v>Isaiah Hartenstein</v>
      </c>
      <c r="F226">
        <v>29.2</v>
      </c>
      <c r="G226" s="4">
        <v>5.2690000000000001</v>
      </c>
      <c r="H226" s="3">
        <v>0.99985999999999997</v>
      </c>
      <c r="I226" s="3">
        <v>0.99972000000000005</v>
      </c>
      <c r="J226" s="3">
        <v>0.99944</v>
      </c>
      <c r="K226" s="3">
        <v>0.99892999999999998</v>
      </c>
      <c r="L226" s="3">
        <v>0.99800999999999995</v>
      </c>
      <c r="M226" s="3">
        <v>0.99653000000000003</v>
      </c>
      <c r="N226" s="3">
        <v>0.99395999999999995</v>
      </c>
      <c r="O226" s="3">
        <v>0.98982999999999999</v>
      </c>
      <c r="P226" s="3">
        <v>0.98341000000000001</v>
      </c>
      <c r="Q226" s="3">
        <v>0.97380999999999995</v>
      </c>
      <c r="R226" s="3">
        <v>0.95994000000000002</v>
      </c>
      <c r="S226" s="3">
        <v>0.94062000000000001</v>
      </c>
      <c r="T226" s="3">
        <v>0.91466000000000003</v>
      </c>
      <c r="U226" s="3">
        <v>0.88100000000000001</v>
      </c>
      <c r="V226" s="3">
        <v>0.83891000000000004</v>
      </c>
      <c r="W226" s="3">
        <v>0.78813999999999995</v>
      </c>
      <c r="X226" s="3">
        <v>0.72907</v>
      </c>
      <c r="Y226" s="3">
        <v>0.66276000000000002</v>
      </c>
      <c r="Z226" s="3">
        <v>0.59094999999999998</v>
      </c>
      <c r="AA226" s="3">
        <v>0.51595000000000002</v>
      </c>
      <c r="AB226" s="3">
        <v>0.44037999999999999</v>
      </c>
      <c r="AC226" s="3">
        <v>0.36692999999999998</v>
      </c>
      <c r="AD226" s="3">
        <v>0.29805999999999999</v>
      </c>
      <c r="AE226" s="3">
        <v>0.23576</v>
      </c>
      <c r="AF226" s="3">
        <v>0.18140999999999999</v>
      </c>
      <c r="AG226" s="3">
        <v>0.13567000000000001</v>
      </c>
      <c r="AH226" s="3">
        <v>9.8530000000000006E-2</v>
      </c>
      <c r="AI226" s="3">
        <v>6.9440000000000002E-2</v>
      </c>
      <c r="AJ226" s="3">
        <v>4.7460000000000002E-2</v>
      </c>
      <c r="AK226" s="3">
        <v>3.1440000000000003E-2</v>
      </c>
      <c r="AL226" s="3">
        <v>2.018E-2</v>
      </c>
      <c r="AM226" s="3">
        <v>1.255E-2</v>
      </c>
      <c r="AN226" s="3">
        <v>7.5500000000000003E-3</v>
      </c>
      <c r="AO226" s="3">
        <v>4.4000000000000003E-3</v>
      </c>
      <c r="AP226" s="3">
        <v>2.48E-3</v>
      </c>
      <c r="AQ226" s="3">
        <v>1.3500000000000001E-3</v>
      </c>
      <c r="AR226" s="3">
        <v>7.1000000000000002E-4</v>
      </c>
      <c r="AS226" s="3">
        <v>3.6000000000000002E-4</v>
      </c>
      <c r="AT226" s="3">
        <v>1.8000000000000001E-4</v>
      </c>
      <c r="AU226" s="3">
        <v>8.0000000000000007E-5</v>
      </c>
      <c r="AV226" s="3">
        <v>4.0000000000000003E-5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5">
        <f>P_A_R[[#This Row],[10+]]-P_A_R[[#This Row],[11+]]</f>
        <v>1.3999999999991797E-4</v>
      </c>
      <c r="BG226" s="5">
        <f>P_A_R[[#This Row],[11+]]-P_A_R[[#This Row],[12+]]</f>
        <v>2.8000000000005798E-4</v>
      </c>
      <c r="BH226" s="5">
        <f>P_A_R[[#This Row],[12+]]-P_A_R[[#This Row],[13+]]</f>
        <v>5.1000000000001044E-4</v>
      </c>
      <c r="BI226" s="5">
        <f>P_A_R[[#This Row],[13+]]-P_A_R[[#This Row],[14+]]</f>
        <v>9.200000000000319E-4</v>
      </c>
      <c r="BJ226" s="5">
        <f>P_A_R[[#This Row],[14+]]-P_A_R[[#This Row],[15+]]</f>
        <v>1.4799999999999258E-3</v>
      </c>
      <c r="BK226" s="5">
        <f>P_A_R[[#This Row],[15+]]-P_A_R[[#This Row],[16+]]</f>
        <v>2.5700000000000722E-3</v>
      </c>
      <c r="BL226" s="5">
        <f>P_A_R[[#This Row],[16+]]-P_A_R[[#This Row],[17+]]</f>
        <v>4.129999999999967E-3</v>
      </c>
      <c r="BM226" s="5">
        <f>P_A_R[[#This Row],[17+]]-P_A_R[[#This Row],[18+]]</f>
        <v>6.4199999999999813E-3</v>
      </c>
      <c r="BN226" s="5">
        <f>P_A_R[[#This Row],[18+]]-P_A_R[[#This Row],[19+]]</f>
        <v>9.6000000000000529E-3</v>
      </c>
      <c r="BO226" s="5">
        <f>P_A_R[[#This Row],[19+]]-P_A_R[[#This Row],[20+]]</f>
        <v>1.3869999999999938E-2</v>
      </c>
      <c r="BP226" s="5">
        <f>P_A_R[[#This Row],[20+]]-P_A_R[[#This Row],[21+]]</f>
        <v>1.9320000000000004E-2</v>
      </c>
      <c r="BQ226" s="5">
        <f>P_A_R[[#This Row],[21+]]-P_A_R[[#This Row],[22+]]</f>
        <v>2.5959999999999983E-2</v>
      </c>
      <c r="BR226" s="5">
        <f>P_A_R[[#This Row],[22+]]-P_A_R[[#This Row],[23+]]</f>
        <v>3.3660000000000023E-2</v>
      </c>
      <c r="BS226" s="5">
        <f>P_A_R[[#This Row],[23+]]-P_A_R[[#This Row],[24+]]</f>
        <v>4.2089999999999961E-2</v>
      </c>
      <c r="BT226" s="5">
        <f>P_A_R[[#This Row],[24+]]-P_A_R[[#This Row],[25+]]</f>
        <v>5.0770000000000093E-2</v>
      </c>
      <c r="BU226" s="5">
        <f>P_A_R[[#This Row],[25+]]-P_A_R[[#This Row],[26+]]</f>
        <v>5.9069999999999956E-2</v>
      </c>
      <c r="BV226" s="5">
        <f>P_A_R[[#This Row],[26+]]-P_A_R[[#This Row],[27+]]</f>
        <v>6.630999999999998E-2</v>
      </c>
      <c r="BW226" s="5">
        <f>P_A_R[[#This Row],[27+]]-P_A_R[[#This Row],[28+]]</f>
        <v>7.181000000000004E-2</v>
      </c>
      <c r="BX226" s="5">
        <f>P_A_R[[#This Row],[28+]]-P_A_R[[#This Row],[29+]]</f>
        <v>7.4999999999999956E-2</v>
      </c>
      <c r="BY226" s="5">
        <f>P_A_R[[#This Row],[29+]]-P_A_R[[#This Row],[30+]]</f>
        <v>7.5570000000000026E-2</v>
      </c>
      <c r="BZ226" s="5">
        <f>P_A_R[[#This Row],[30+]]-P_A_R[[#This Row],[31+]]</f>
        <v>7.3450000000000015E-2</v>
      </c>
      <c r="CA226" s="5">
        <f>P_A_R[[#This Row],[31+]]-P_A_R[[#This Row],[32+]]</f>
        <v>6.8869999999999987E-2</v>
      </c>
      <c r="CB226" s="5">
        <f>P_A_R[[#This Row],[32+]]-P_A_R[[#This Row],[33+]]</f>
        <v>6.2299999999999994E-2</v>
      </c>
      <c r="CC226" s="5">
        <f>P_A_R[[#This Row],[33+]]-P_A_R[[#This Row],[34+]]</f>
        <v>5.4350000000000009E-2</v>
      </c>
      <c r="CD226" s="5">
        <f>P_A_R[[#This Row],[34+]]-P_A_R[[#This Row],[35+]]</f>
        <v>4.5739999999999975E-2</v>
      </c>
      <c r="CE226" s="5">
        <f>P_A_R[[#This Row],[35+]]-P_A_R[[#This Row],[36+]]</f>
        <v>3.7140000000000006E-2</v>
      </c>
      <c r="CF226" s="5">
        <f>P_A_R[[#This Row],[36+]]-P_A_R[[#This Row],[37+]]</f>
        <v>2.9090000000000005E-2</v>
      </c>
      <c r="CG226" s="5">
        <f>P_A_R[[#This Row],[37+]]-P_A_R[[#This Row],[38+]]</f>
        <v>2.198E-2</v>
      </c>
      <c r="CH226" s="5">
        <f>P_A_R[[#This Row],[38+]]-P_A_R[[#This Row],[39+]]</f>
        <v>1.602E-2</v>
      </c>
      <c r="CI226" s="5">
        <f>P_A_R[[#This Row],[39+]]-P_A_R[[#This Row],[40+]]</f>
        <v>1.1260000000000003E-2</v>
      </c>
      <c r="CJ226" s="5">
        <f>P_A_R[[#This Row],[40+]]-P_A_R[[#This Row],[41+]]</f>
        <v>7.6299999999999996E-3</v>
      </c>
      <c r="CK226" s="5">
        <f>P_A_R[[#This Row],[41+]]-P_A_R[[#This Row],[42+]]</f>
        <v>5.0000000000000001E-3</v>
      </c>
      <c r="CL226" s="5">
        <f>P_A_R[[#This Row],[42+]]-P_A_R[[#This Row],[43+]]</f>
        <v>3.15E-3</v>
      </c>
      <c r="CM226" s="5">
        <f>P_A_R[[#This Row],[43+]]-P_A_R[[#This Row],[44+]]</f>
        <v>1.9200000000000003E-3</v>
      </c>
      <c r="CN226" s="5">
        <f>P_A_R[[#This Row],[44+]]-P_A_R[[#This Row],[45+]]</f>
        <v>1.1299999999999999E-3</v>
      </c>
      <c r="CO226" s="5">
        <f>P_A_R[[#This Row],[45+]]-P_A_R[[#This Row],[46+]]</f>
        <v>6.4000000000000005E-4</v>
      </c>
      <c r="CP226" s="5">
        <f>P_A_R[[#This Row],[46+]]-P_A_R[[#This Row],[47+]]</f>
        <v>3.5E-4</v>
      </c>
      <c r="CQ226" s="5">
        <f>P_A_R[[#This Row],[47+]]-P_A_R[[#This Row],[48+]]</f>
        <v>1.8000000000000001E-4</v>
      </c>
      <c r="CR226" s="5">
        <f>P_A_R[[#This Row],[48+]]-P_A_R[[#This Row],[49+]]</f>
        <v>1E-4</v>
      </c>
      <c r="CS226" s="5">
        <f>P_A_R[[#This Row],[49+]]-P_A_R[[#This Row],[50+]]</f>
        <v>4.0000000000000003E-5</v>
      </c>
      <c r="CT226" s="5">
        <f>P_A_R[[#This Row],[50+]]-P_A_R[[#This Row],[51+]]</f>
        <v>4.0000000000000003E-5</v>
      </c>
      <c r="CU226" s="5">
        <f>P_A_R[[#This Row],[51+]]-P_A_R[[#This Row],[52+]]</f>
        <v>0</v>
      </c>
      <c r="CV226" s="5">
        <f>P_A_R[[#This Row],[52+]]-P_A_R[[#This Row],[53+]]</f>
        <v>0</v>
      </c>
      <c r="CW226" s="5">
        <f>P_A_R[[#This Row],[53+]]-P_A_R[[#This Row],[54+]]</f>
        <v>0</v>
      </c>
      <c r="CX226" s="5">
        <f>P_A_R[[#This Row],[54+]]-P_A_R[[#This Row],[55+]]</f>
        <v>0</v>
      </c>
      <c r="CY226" s="5">
        <f>P_A_R[[#This Row],[55+]]-P_A_R[[#This Row],[56+]]</f>
        <v>0</v>
      </c>
      <c r="CZ226" s="5">
        <f>P_A_R[[#This Row],[56+]]-P_A_R[[#This Row],[57+]]</f>
        <v>0</v>
      </c>
      <c r="DA226" s="5">
        <f>P_A_R[[#This Row],[57+]]-P_A_R[[#This Row],[58+]]</f>
        <v>0</v>
      </c>
      <c r="DB226" s="5">
        <f>P_A_R[[#This Row],[58+]]-P_A_R[[#This Row],[59+]]</f>
        <v>0</v>
      </c>
    </row>
    <row r="227" spans="1:106" hidden="1" x14ac:dyDescent="0.25">
      <c r="A227" s="10">
        <v>22400724</v>
      </c>
      <c r="B227" s="13" t="s">
        <v>103</v>
      </c>
      <c r="C227" s="13" t="s">
        <v>102</v>
      </c>
      <c r="D227" s="11">
        <v>0.89583333333333337</v>
      </c>
      <c r="E227" s="9" t="str">
        <f>HYPERLINK("https://www.nba.com/stats/player/1630198/boxscores-traditional", "Isaiah Joe")</f>
        <v>Isaiah Joe</v>
      </c>
      <c r="F227">
        <v>20</v>
      </c>
      <c r="G227" s="4">
        <v>5.4039999999999999</v>
      </c>
      <c r="H227" s="3">
        <v>0.96784000000000003</v>
      </c>
      <c r="I227" s="3">
        <v>0.95254000000000005</v>
      </c>
      <c r="J227" s="3">
        <v>0.93056000000000005</v>
      </c>
      <c r="K227" s="3">
        <v>0.9032</v>
      </c>
      <c r="L227" s="3">
        <v>0.86650000000000005</v>
      </c>
      <c r="M227" s="3">
        <v>0.82381000000000004</v>
      </c>
      <c r="N227" s="3">
        <v>0.77034999999999998</v>
      </c>
      <c r="O227" s="3">
        <v>0.71226</v>
      </c>
      <c r="P227" s="3">
        <v>0.64431000000000005</v>
      </c>
      <c r="Q227" s="3">
        <v>0.57535000000000003</v>
      </c>
      <c r="R227" s="3">
        <v>0.5</v>
      </c>
      <c r="S227" s="3">
        <v>0.42465000000000003</v>
      </c>
      <c r="T227" s="3">
        <v>0.35569000000000001</v>
      </c>
      <c r="U227" s="3">
        <v>0.28774</v>
      </c>
      <c r="V227" s="3">
        <v>0.22964999999999999</v>
      </c>
      <c r="W227" s="3">
        <v>0.17619000000000001</v>
      </c>
      <c r="X227" s="3">
        <v>0.13350000000000001</v>
      </c>
      <c r="Y227" s="3">
        <v>9.6799999999999997E-2</v>
      </c>
      <c r="Z227" s="3">
        <v>6.9440000000000002E-2</v>
      </c>
      <c r="AA227" s="3">
        <v>4.7460000000000002E-2</v>
      </c>
      <c r="AB227" s="3">
        <v>3.2160000000000001E-2</v>
      </c>
      <c r="AC227" s="3">
        <v>2.068E-2</v>
      </c>
      <c r="AD227" s="3">
        <v>1.321E-2</v>
      </c>
      <c r="AE227" s="3">
        <v>7.9799999999999992E-3</v>
      </c>
      <c r="AF227" s="3">
        <v>4.7999999999999996E-3</v>
      </c>
      <c r="AG227" s="3">
        <v>2.7200000000000002E-3</v>
      </c>
      <c r="AH227" s="3">
        <v>1.5399999999999999E-3</v>
      </c>
      <c r="AI227" s="3">
        <v>8.1999999999999998E-4</v>
      </c>
      <c r="AJ227" s="3">
        <v>4.2999999999999999E-4</v>
      </c>
      <c r="AK227" s="3">
        <v>2.2000000000000001E-4</v>
      </c>
      <c r="AL227" s="3">
        <v>1.1E-4</v>
      </c>
      <c r="AM227" s="3">
        <v>5.0000000000000002E-5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5">
        <f>P_A_R[[#This Row],[10+]]-P_A_R[[#This Row],[11+]]</f>
        <v>1.529999999999998E-2</v>
      </c>
      <c r="BG227" s="5">
        <f>P_A_R[[#This Row],[11+]]-P_A_R[[#This Row],[12+]]</f>
        <v>2.198E-2</v>
      </c>
      <c r="BH227" s="5">
        <f>P_A_R[[#This Row],[12+]]-P_A_R[[#This Row],[13+]]</f>
        <v>2.7360000000000051E-2</v>
      </c>
      <c r="BI227" s="5">
        <f>P_A_R[[#This Row],[13+]]-P_A_R[[#This Row],[14+]]</f>
        <v>3.6699999999999955E-2</v>
      </c>
      <c r="BJ227" s="5">
        <f>P_A_R[[#This Row],[14+]]-P_A_R[[#This Row],[15+]]</f>
        <v>4.2690000000000006E-2</v>
      </c>
      <c r="BK227" s="5">
        <f>P_A_R[[#This Row],[15+]]-P_A_R[[#This Row],[16+]]</f>
        <v>5.3460000000000063E-2</v>
      </c>
      <c r="BL227" s="5">
        <f>P_A_R[[#This Row],[16+]]-P_A_R[[#This Row],[17+]]</f>
        <v>5.8089999999999975E-2</v>
      </c>
      <c r="BM227" s="5">
        <f>P_A_R[[#This Row],[17+]]-P_A_R[[#This Row],[18+]]</f>
        <v>6.7949999999999955E-2</v>
      </c>
      <c r="BN227" s="5">
        <f>P_A_R[[#This Row],[18+]]-P_A_R[[#This Row],[19+]]</f>
        <v>6.8960000000000021E-2</v>
      </c>
      <c r="BO227" s="5">
        <f>P_A_R[[#This Row],[19+]]-P_A_R[[#This Row],[20+]]</f>
        <v>7.5350000000000028E-2</v>
      </c>
      <c r="BP227" s="5">
        <f>P_A_R[[#This Row],[20+]]-P_A_R[[#This Row],[21+]]</f>
        <v>7.5349999999999973E-2</v>
      </c>
      <c r="BQ227" s="5">
        <f>P_A_R[[#This Row],[21+]]-P_A_R[[#This Row],[22+]]</f>
        <v>6.8960000000000021E-2</v>
      </c>
      <c r="BR227" s="5">
        <f>P_A_R[[#This Row],[22+]]-P_A_R[[#This Row],[23+]]</f>
        <v>6.795000000000001E-2</v>
      </c>
      <c r="BS227" s="5">
        <f>P_A_R[[#This Row],[23+]]-P_A_R[[#This Row],[24+]]</f>
        <v>5.8090000000000003E-2</v>
      </c>
      <c r="BT227" s="5">
        <f>P_A_R[[#This Row],[24+]]-P_A_R[[#This Row],[25+]]</f>
        <v>5.345999999999998E-2</v>
      </c>
      <c r="BU227" s="5">
        <f>P_A_R[[#This Row],[25+]]-P_A_R[[#This Row],[26+]]</f>
        <v>4.2690000000000006E-2</v>
      </c>
      <c r="BV227" s="5">
        <f>P_A_R[[#This Row],[26+]]-P_A_R[[#This Row],[27+]]</f>
        <v>3.670000000000001E-2</v>
      </c>
      <c r="BW227" s="5">
        <f>P_A_R[[#This Row],[27+]]-P_A_R[[#This Row],[28+]]</f>
        <v>2.7359999999999995E-2</v>
      </c>
      <c r="BX227" s="5">
        <f>P_A_R[[#This Row],[28+]]-P_A_R[[#This Row],[29+]]</f>
        <v>2.198E-2</v>
      </c>
      <c r="BY227" s="5">
        <f>P_A_R[[#This Row],[29+]]-P_A_R[[#This Row],[30+]]</f>
        <v>1.5300000000000001E-2</v>
      </c>
      <c r="BZ227" s="5">
        <f>P_A_R[[#This Row],[30+]]-P_A_R[[#This Row],[31+]]</f>
        <v>1.1480000000000001E-2</v>
      </c>
      <c r="CA227" s="5">
        <f>P_A_R[[#This Row],[31+]]-P_A_R[[#This Row],[32+]]</f>
        <v>7.4700000000000009E-3</v>
      </c>
      <c r="CB227" s="5">
        <f>P_A_R[[#This Row],[32+]]-P_A_R[[#This Row],[33+]]</f>
        <v>5.2300000000000003E-3</v>
      </c>
      <c r="CC227" s="5">
        <f>P_A_R[[#This Row],[33+]]-P_A_R[[#This Row],[34+]]</f>
        <v>3.1799999999999997E-3</v>
      </c>
      <c r="CD227" s="5">
        <f>P_A_R[[#This Row],[34+]]-P_A_R[[#This Row],[35+]]</f>
        <v>2.0799999999999994E-3</v>
      </c>
      <c r="CE227" s="5">
        <f>P_A_R[[#This Row],[35+]]-P_A_R[[#This Row],[36+]]</f>
        <v>1.1800000000000003E-3</v>
      </c>
      <c r="CF227" s="5">
        <f>P_A_R[[#This Row],[36+]]-P_A_R[[#This Row],[37+]]</f>
        <v>7.1999999999999994E-4</v>
      </c>
      <c r="CG227" s="5">
        <f>P_A_R[[#This Row],[37+]]-P_A_R[[#This Row],[38+]]</f>
        <v>3.8999999999999999E-4</v>
      </c>
      <c r="CH227" s="5">
        <f>P_A_R[[#This Row],[38+]]-P_A_R[[#This Row],[39+]]</f>
        <v>2.0999999999999998E-4</v>
      </c>
      <c r="CI227" s="5">
        <f>P_A_R[[#This Row],[39+]]-P_A_R[[#This Row],[40+]]</f>
        <v>1.1E-4</v>
      </c>
      <c r="CJ227" s="5">
        <f>P_A_R[[#This Row],[40+]]-P_A_R[[#This Row],[41+]]</f>
        <v>6.0000000000000002E-5</v>
      </c>
      <c r="CK227" s="5">
        <f>P_A_R[[#This Row],[41+]]-P_A_R[[#This Row],[42+]]</f>
        <v>5.0000000000000002E-5</v>
      </c>
      <c r="CL227" s="5">
        <f>P_A_R[[#This Row],[42+]]-P_A_R[[#This Row],[43+]]</f>
        <v>0</v>
      </c>
      <c r="CM227" s="5">
        <f>P_A_R[[#This Row],[43+]]-P_A_R[[#This Row],[44+]]</f>
        <v>0</v>
      </c>
      <c r="CN227" s="5">
        <f>P_A_R[[#This Row],[44+]]-P_A_R[[#This Row],[45+]]</f>
        <v>0</v>
      </c>
      <c r="CO227" s="5">
        <f>P_A_R[[#This Row],[45+]]-P_A_R[[#This Row],[46+]]</f>
        <v>0</v>
      </c>
      <c r="CP227" s="5">
        <f>P_A_R[[#This Row],[46+]]-P_A_R[[#This Row],[47+]]</f>
        <v>0</v>
      </c>
      <c r="CQ227" s="5">
        <f>P_A_R[[#This Row],[47+]]-P_A_R[[#This Row],[48+]]</f>
        <v>0</v>
      </c>
      <c r="CR227" s="5">
        <f>P_A_R[[#This Row],[48+]]-P_A_R[[#This Row],[49+]]</f>
        <v>0</v>
      </c>
      <c r="CS227" s="5">
        <f>P_A_R[[#This Row],[49+]]-P_A_R[[#This Row],[50+]]</f>
        <v>0</v>
      </c>
      <c r="CT227" s="5">
        <f>P_A_R[[#This Row],[50+]]-P_A_R[[#This Row],[51+]]</f>
        <v>0</v>
      </c>
      <c r="CU227" s="5">
        <f>P_A_R[[#This Row],[51+]]-P_A_R[[#This Row],[52+]]</f>
        <v>0</v>
      </c>
      <c r="CV227" s="5">
        <f>P_A_R[[#This Row],[52+]]-P_A_R[[#This Row],[53+]]</f>
        <v>0</v>
      </c>
      <c r="CW227" s="5">
        <f>P_A_R[[#This Row],[53+]]-P_A_R[[#This Row],[54+]]</f>
        <v>0</v>
      </c>
      <c r="CX227" s="5">
        <f>P_A_R[[#This Row],[54+]]-P_A_R[[#This Row],[55+]]</f>
        <v>0</v>
      </c>
      <c r="CY227" s="5">
        <f>P_A_R[[#This Row],[55+]]-P_A_R[[#This Row],[56+]]</f>
        <v>0</v>
      </c>
      <c r="CZ227" s="5">
        <f>P_A_R[[#This Row],[56+]]-P_A_R[[#This Row],[57+]]</f>
        <v>0</v>
      </c>
      <c r="DA227" s="5">
        <f>P_A_R[[#This Row],[57+]]-P_A_R[[#This Row],[58+]]</f>
        <v>0</v>
      </c>
      <c r="DB227" s="5">
        <f>P_A_R[[#This Row],[58+]]-P_A_R[[#This Row],[59+]]</f>
        <v>0</v>
      </c>
    </row>
    <row r="228" spans="1:106" hidden="1" x14ac:dyDescent="0.25">
      <c r="A228" s="10">
        <v>22400724</v>
      </c>
      <c r="B228" s="13" t="s">
        <v>103</v>
      </c>
      <c r="C228" s="13" t="s">
        <v>102</v>
      </c>
      <c r="D228" s="11">
        <v>0.89583333333333337</v>
      </c>
      <c r="E228" s="9" t="str">
        <f>HYPERLINK("https://www.nba.com/stats/player/1631096/boxscores-traditional", "Chet Holmgren")</f>
        <v>Chet Holmgren</v>
      </c>
      <c r="F228">
        <v>24.4</v>
      </c>
      <c r="G228" s="4">
        <v>8.1630000000000003</v>
      </c>
      <c r="H228" s="3">
        <v>0.96079999999999999</v>
      </c>
      <c r="I228" s="3">
        <v>0.94950000000000001</v>
      </c>
      <c r="J228" s="3">
        <v>0.93574000000000002</v>
      </c>
      <c r="K228" s="3">
        <v>0.91923999999999995</v>
      </c>
      <c r="L228" s="3">
        <v>0.89795999999999998</v>
      </c>
      <c r="M228" s="3">
        <v>0.87492999999999999</v>
      </c>
      <c r="N228" s="3">
        <v>0.84848999999999997</v>
      </c>
      <c r="O228" s="3">
        <v>0.81859000000000004</v>
      </c>
      <c r="P228" s="3">
        <v>0.7823</v>
      </c>
      <c r="Q228" s="3">
        <v>0.74536999999999998</v>
      </c>
      <c r="R228" s="3">
        <v>0.70540000000000003</v>
      </c>
      <c r="S228" s="3">
        <v>0.66276000000000002</v>
      </c>
      <c r="T228" s="3">
        <v>0.61409000000000002</v>
      </c>
      <c r="U228" s="3">
        <v>0.56749000000000005</v>
      </c>
      <c r="V228" s="3">
        <v>0.51993999999999996</v>
      </c>
      <c r="W228" s="3">
        <v>0.47210000000000002</v>
      </c>
      <c r="X228" s="3">
        <v>0.42074</v>
      </c>
      <c r="Y228" s="3">
        <v>0.37447999999999998</v>
      </c>
      <c r="Z228" s="3">
        <v>0.32996999999999999</v>
      </c>
      <c r="AA228" s="3">
        <v>0.28774</v>
      </c>
      <c r="AB228" s="3">
        <v>0.24510000000000001</v>
      </c>
      <c r="AC228" s="3">
        <v>0.20896999999999999</v>
      </c>
      <c r="AD228" s="3">
        <v>0.17619000000000001</v>
      </c>
      <c r="AE228" s="3">
        <v>0.14685999999999999</v>
      </c>
      <c r="AF228" s="3">
        <v>0.11899999999999999</v>
      </c>
      <c r="AG228" s="3">
        <v>9.6799999999999997E-2</v>
      </c>
      <c r="AH228" s="3">
        <v>7.7799999999999994E-2</v>
      </c>
      <c r="AI228" s="3">
        <v>6.1780000000000002E-2</v>
      </c>
      <c r="AJ228" s="3">
        <v>4.7460000000000002E-2</v>
      </c>
      <c r="AK228" s="3">
        <v>3.6729999999999999E-2</v>
      </c>
      <c r="AL228" s="3">
        <v>2.8070000000000001E-2</v>
      </c>
      <c r="AM228" s="3">
        <v>2.1180000000000001E-2</v>
      </c>
      <c r="AN228" s="3">
        <v>1.5389999999999999E-2</v>
      </c>
      <c r="AO228" s="3">
        <v>1.1299999999999999E-2</v>
      </c>
      <c r="AP228" s="3">
        <v>8.2000000000000007E-3</v>
      </c>
      <c r="AQ228" s="3">
        <v>5.8700000000000002E-3</v>
      </c>
      <c r="AR228" s="3">
        <v>4.0200000000000001E-3</v>
      </c>
      <c r="AS228" s="3">
        <v>2.8E-3</v>
      </c>
      <c r="AT228" s="3">
        <v>1.9300000000000001E-3</v>
      </c>
      <c r="AU228" s="3">
        <v>1.31E-3</v>
      </c>
      <c r="AV228" s="3">
        <v>8.4000000000000003E-4</v>
      </c>
      <c r="AW228" s="3">
        <v>5.5999999999999995E-4</v>
      </c>
      <c r="AX228" s="3">
        <v>3.6000000000000002E-4</v>
      </c>
      <c r="AY228" s="3">
        <v>2.3000000000000001E-4</v>
      </c>
      <c r="AZ228" s="3">
        <v>1.3999999999999999E-4</v>
      </c>
      <c r="BA228" s="3">
        <v>9.0000000000000006E-5</v>
      </c>
      <c r="BB228" s="3">
        <v>5.0000000000000002E-5</v>
      </c>
      <c r="BC228" s="3">
        <v>3.0000000000000001E-5</v>
      </c>
      <c r="BD228" s="3">
        <v>0</v>
      </c>
      <c r="BE228" s="3">
        <v>0</v>
      </c>
      <c r="BF228" s="5">
        <f>P_A_R[[#This Row],[10+]]-P_A_R[[#This Row],[11+]]</f>
        <v>1.1299999999999977E-2</v>
      </c>
      <c r="BG228" s="5">
        <f>P_A_R[[#This Row],[11+]]-P_A_R[[#This Row],[12+]]</f>
        <v>1.3759999999999994E-2</v>
      </c>
      <c r="BH228" s="5">
        <f>P_A_R[[#This Row],[12+]]-P_A_R[[#This Row],[13+]]</f>
        <v>1.650000000000007E-2</v>
      </c>
      <c r="BI228" s="5">
        <f>P_A_R[[#This Row],[13+]]-P_A_R[[#This Row],[14+]]</f>
        <v>2.1279999999999966E-2</v>
      </c>
      <c r="BJ228" s="5">
        <f>P_A_R[[#This Row],[14+]]-P_A_R[[#This Row],[15+]]</f>
        <v>2.3029999999999995E-2</v>
      </c>
      <c r="BK228" s="5">
        <f>P_A_R[[#This Row],[15+]]-P_A_R[[#This Row],[16+]]</f>
        <v>2.6440000000000019E-2</v>
      </c>
      <c r="BL228" s="5">
        <f>P_A_R[[#This Row],[16+]]-P_A_R[[#This Row],[17+]]</f>
        <v>2.9899999999999927E-2</v>
      </c>
      <c r="BM228" s="5">
        <f>P_A_R[[#This Row],[17+]]-P_A_R[[#This Row],[18+]]</f>
        <v>3.6290000000000044E-2</v>
      </c>
      <c r="BN228" s="5">
        <f>P_A_R[[#This Row],[18+]]-P_A_R[[#This Row],[19+]]</f>
        <v>3.6930000000000018E-2</v>
      </c>
      <c r="BO228" s="5">
        <f>P_A_R[[#This Row],[19+]]-P_A_R[[#This Row],[20+]]</f>
        <v>3.996999999999995E-2</v>
      </c>
      <c r="BP228" s="5">
        <f>P_A_R[[#This Row],[20+]]-P_A_R[[#This Row],[21+]]</f>
        <v>4.2640000000000011E-2</v>
      </c>
      <c r="BQ228" s="5">
        <f>P_A_R[[#This Row],[21+]]-P_A_R[[#This Row],[22+]]</f>
        <v>4.8669999999999991E-2</v>
      </c>
      <c r="BR228" s="5">
        <f>P_A_R[[#This Row],[22+]]-P_A_R[[#This Row],[23+]]</f>
        <v>4.6599999999999975E-2</v>
      </c>
      <c r="BS228" s="5">
        <f>P_A_R[[#This Row],[23+]]-P_A_R[[#This Row],[24+]]</f>
        <v>4.7550000000000092E-2</v>
      </c>
      <c r="BT228" s="5">
        <f>P_A_R[[#This Row],[24+]]-P_A_R[[#This Row],[25+]]</f>
        <v>4.7839999999999938E-2</v>
      </c>
      <c r="BU228" s="5">
        <f>P_A_R[[#This Row],[25+]]-P_A_R[[#This Row],[26+]]</f>
        <v>5.1360000000000017E-2</v>
      </c>
      <c r="BV228" s="5">
        <f>P_A_R[[#This Row],[26+]]-P_A_R[[#This Row],[27+]]</f>
        <v>4.6260000000000023E-2</v>
      </c>
      <c r="BW228" s="5">
        <f>P_A_R[[#This Row],[27+]]-P_A_R[[#This Row],[28+]]</f>
        <v>4.4509999999999994E-2</v>
      </c>
      <c r="BX228" s="5">
        <f>P_A_R[[#This Row],[28+]]-P_A_R[[#This Row],[29+]]</f>
        <v>4.222999999999999E-2</v>
      </c>
      <c r="BY228" s="5">
        <f>P_A_R[[#This Row],[29+]]-P_A_R[[#This Row],[30+]]</f>
        <v>4.2639999999999983E-2</v>
      </c>
      <c r="BZ228" s="5">
        <f>P_A_R[[#This Row],[30+]]-P_A_R[[#This Row],[31+]]</f>
        <v>3.6130000000000023E-2</v>
      </c>
      <c r="CA228" s="5">
        <f>P_A_R[[#This Row],[31+]]-P_A_R[[#This Row],[32+]]</f>
        <v>3.2779999999999976E-2</v>
      </c>
      <c r="CB228" s="5">
        <f>P_A_R[[#This Row],[32+]]-P_A_R[[#This Row],[33+]]</f>
        <v>2.9330000000000023E-2</v>
      </c>
      <c r="CC228" s="5">
        <f>P_A_R[[#This Row],[33+]]-P_A_R[[#This Row],[34+]]</f>
        <v>2.7859999999999996E-2</v>
      </c>
      <c r="CD228" s="5">
        <f>P_A_R[[#This Row],[34+]]-P_A_R[[#This Row],[35+]]</f>
        <v>2.2199999999999998E-2</v>
      </c>
      <c r="CE228" s="5">
        <f>P_A_R[[#This Row],[35+]]-P_A_R[[#This Row],[36+]]</f>
        <v>1.9000000000000003E-2</v>
      </c>
      <c r="CF228" s="5">
        <f>P_A_R[[#This Row],[36+]]-P_A_R[[#This Row],[37+]]</f>
        <v>1.6019999999999993E-2</v>
      </c>
      <c r="CG228" s="5">
        <f>P_A_R[[#This Row],[37+]]-P_A_R[[#This Row],[38+]]</f>
        <v>1.4319999999999999E-2</v>
      </c>
      <c r="CH228" s="5">
        <f>P_A_R[[#This Row],[38+]]-P_A_R[[#This Row],[39+]]</f>
        <v>1.0730000000000003E-2</v>
      </c>
      <c r="CI228" s="5">
        <f>P_A_R[[#This Row],[39+]]-P_A_R[[#This Row],[40+]]</f>
        <v>8.6599999999999976E-3</v>
      </c>
      <c r="CJ228" s="5">
        <f>P_A_R[[#This Row],[40+]]-P_A_R[[#This Row],[41+]]</f>
        <v>6.8900000000000003E-3</v>
      </c>
      <c r="CK228" s="5">
        <f>P_A_R[[#This Row],[41+]]-P_A_R[[#This Row],[42+]]</f>
        <v>5.7900000000000017E-3</v>
      </c>
      <c r="CL228" s="5">
        <f>P_A_R[[#This Row],[42+]]-P_A_R[[#This Row],[43+]]</f>
        <v>4.0899999999999999E-3</v>
      </c>
      <c r="CM228" s="5">
        <f>P_A_R[[#This Row],[43+]]-P_A_R[[#This Row],[44+]]</f>
        <v>3.0999999999999986E-3</v>
      </c>
      <c r="CN228" s="5">
        <f>P_A_R[[#This Row],[44+]]-P_A_R[[#This Row],[45+]]</f>
        <v>2.3300000000000005E-3</v>
      </c>
      <c r="CO228" s="5">
        <f>P_A_R[[#This Row],[45+]]-P_A_R[[#This Row],[46+]]</f>
        <v>1.8500000000000001E-3</v>
      </c>
      <c r="CP228" s="5">
        <f>P_A_R[[#This Row],[46+]]-P_A_R[[#This Row],[47+]]</f>
        <v>1.2200000000000002E-3</v>
      </c>
      <c r="CQ228" s="5">
        <f>P_A_R[[#This Row],[47+]]-P_A_R[[#This Row],[48+]]</f>
        <v>8.699999999999999E-4</v>
      </c>
      <c r="CR228" s="5">
        <f>P_A_R[[#This Row],[48+]]-P_A_R[[#This Row],[49+]]</f>
        <v>6.2000000000000011E-4</v>
      </c>
      <c r="CS228" s="5">
        <f>P_A_R[[#This Row],[49+]]-P_A_R[[#This Row],[50+]]</f>
        <v>4.6999999999999993E-4</v>
      </c>
      <c r="CT228" s="5">
        <f>P_A_R[[#This Row],[50+]]-P_A_R[[#This Row],[51+]]</f>
        <v>2.8000000000000008E-4</v>
      </c>
      <c r="CU228" s="5">
        <f>P_A_R[[#This Row],[51+]]-P_A_R[[#This Row],[52+]]</f>
        <v>1.9999999999999993E-4</v>
      </c>
      <c r="CV228" s="5">
        <f>P_A_R[[#This Row],[52+]]-P_A_R[[#This Row],[53+]]</f>
        <v>1.3000000000000002E-4</v>
      </c>
      <c r="CW228" s="5">
        <f>P_A_R[[#This Row],[53+]]-P_A_R[[#This Row],[54+]]</f>
        <v>9.0000000000000019E-5</v>
      </c>
      <c r="CX228" s="5">
        <f>P_A_R[[#This Row],[54+]]-P_A_R[[#This Row],[55+]]</f>
        <v>4.9999999999999982E-5</v>
      </c>
      <c r="CY228" s="5">
        <f>P_A_R[[#This Row],[55+]]-P_A_R[[#This Row],[56+]]</f>
        <v>4.0000000000000003E-5</v>
      </c>
      <c r="CZ228" s="5">
        <f>P_A_R[[#This Row],[56+]]-P_A_R[[#This Row],[57+]]</f>
        <v>2.0000000000000002E-5</v>
      </c>
      <c r="DA228" s="5">
        <f>P_A_R[[#This Row],[57+]]-P_A_R[[#This Row],[58+]]</f>
        <v>3.0000000000000001E-5</v>
      </c>
      <c r="DB228" s="5">
        <f>P_A_R[[#This Row],[58+]]-P_A_R[[#This Row],[59+]]</f>
        <v>0</v>
      </c>
    </row>
    <row r="229" spans="1:106" hidden="1" x14ac:dyDescent="0.25">
      <c r="A229" s="10">
        <v>22400724</v>
      </c>
      <c r="B229" s="13" t="s">
        <v>103</v>
      </c>
      <c r="C229" s="13" t="s">
        <v>102</v>
      </c>
      <c r="D229" s="11">
        <v>0.89583333333333337</v>
      </c>
      <c r="E229" s="9" t="str">
        <f>HYPERLINK("https://www.nba.com/stats/player/1631119/boxscores-traditional", "Jaylin Williams")</f>
        <v>Jaylin Williams</v>
      </c>
      <c r="F229">
        <v>18.399999999999999</v>
      </c>
      <c r="G229" s="4">
        <v>5.6779999999999999</v>
      </c>
      <c r="H229" s="3">
        <v>0.93056000000000005</v>
      </c>
      <c r="I229" s="3">
        <v>0.9032</v>
      </c>
      <c r="J229" s="3">
        <v>0.87075999999999998</v>
      </c>
      <c r="K229" s="3">
        <v>0.82894000000000001</v>
      </c>
      <c r="L229" s="3">
        <v>0.77934999999999999</v>
      </c>
      <c r="M229" s="3">
        <v>0.72575000000000001</v>
      </c>
      <c r="N229" s="3">
        <v>0.66276000000000002</v>
      </c>
      <c r="O229" s="3">
        <v>0.59870999999999996</v>
      </c>
      <c r="P229" s="3">
        <v>0.52790000000000004</v>
      </c>
      <c r="Q229" s="3">
        <v>0.45619999999999999</v>
      </c>
      <c r="R229" s="3">
        <v>0.38973999999999998</v>
      </c>
      <c r="S229" s="3">
        <v>0.32275999999999999</v>
      </c>
      <c r="T229" s="3">
        <v>0.26434999999999997</v>
      </c>
      <c r="U229" s="3">
        <v>0.20896999999999999</v>
      </c>
      <c r="V229" s="3">
        <v>0.16109000000000001</v>
      </c>
      <c r="W229" s="3">
        <v>0.12302</v>
      </c>
      <c r="X229" s="3">
        <v>9.0120000000000006E-2</v>
      </c>
      <c r="Y229" s="3">
        <v>6.5519999999999995E-2</v>
      </c>
      <c r="Z229" s="3">
        <v>4.5510000000000002E-2</v>
      </c>
      <c r="AA229" s="3">
        <v>3.074E-2</v>
      </c>
      <c r="AB229" s="3">
        <v>2.068E-2</v>
      </c>
      <c r="AC229" s="3">
        <v>1.321E-2</v>
      </c>
      <c r="AD229" s="3">
        <v>8.2000000000000007E-3</v>
      </c>
      <c r="AE229" s="3">
        <v>5.0800000000000003E-3</v>
      </c>
      <c r="AF229" s="3">
        <v>2.98E-3</v>
      </c>
      <c r="AG229" s="3">
        <v>1.75E-3</v>
      </c>
      <c r="AH229" s="3">
        <v>9.7000000000000005E-4</v>
      </c>
      <c r="AI229" s="3">
        <v>5.1999999999999995E-4</v>
      </c>
      <c r="AJ229" s="3">
        <v>2.7999999999999998E-4</v>
      </c>
      <c r="AK229" s="3">
        <v>1.3999999999999999E-4</v>
      </c>
      <c r="AL229" s="3">
        <v>6.9999999999999994E-5</v>
      </c>
      <c r="AM229" s="3">
        <v>3.0000000000000001E-5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5">
        <f>P_A_R[[#This Row],[10+]]-P_A_R[[#This Row],[11+]]</f>
        <v>2.7360000000000051E-2</v>
      </c>
      <c r="BG229" s="5">
        <f>P_A_R[[#This Row],[11+]]-P_A_R[[#This Row],[12+]]</f>
        <v>3.2440000000000024E-2</v>
      </c>
      <c r="BH229" s="5">
        <f>P_A_R[[#This Row],[12+]]-P_A_R[[#This Row],[13+]]</f>
        <v>4.1819999999999968E-2</v>
      </c>
      <c r="BI229" s="5">
        <f>P_A_R[[#This Row],[13+]]-P_A_R[[#This Row],[14+]]</f>
        <v>4.9590000000000023E-2</v>
      </c>
      <c r="BJ229" s="5">
        <f>P_A_R[[#This Row],[14+]]-P_A_R[[#This Row],[15+]]</f>
        <v>5.3599999999999981E-2</v>
      </c>
      <c r="BK229" s="5">
        <f>P_A_R[[#This Row],[15+]]-P_A_R[[#This Row],[16+]]</f>
        <v>6.298999999999999E-2</v>
      </c>
      <c r="BL229" s="5">
        <f>P_A_R[[#This Row],[16+]]-P_A_R[[#This Row],[17+]]</f>
        <v>6.4050000000000051E-2</v>
      </c>
      <c r="BM229" s="5">
        <f>P_A_R[[#This Row],[17+]]-P_A_R[[#This Row],[18+]]</f>
        <v>7.0809999999999929E-2</v>
      </c>
      <c r="BN229" s="5">
        <f>P_A_R[[#This Row],[18+]]-P_A_R[[#This Row],[19+]]</f>
        <v>7.1700000000000041E-2</v>
      </c>
      <c r="BO229" s="5">
        <f>P_A_R[[#This Row],[19+]]-P_A_R[[#This Row],[20+]]</f>
        <v>6.6460000000000019E-2</v>
      </c>
      <c r="BP229" s="5">
        <f>P_A_R[[#This Row],[20+]]-P_A_R[[#This Row],[21+]]</f>
        <v>6.6979999999999984E-2</v>
      </c>
      <c r="BQ229" s="5">
        <f>P_A_R[[#This Row],[21+]]-P_A_R[[#This Row],[22+]]</f>
        <v>5.8410000000000017E-2</v>
      </c>
      <c r="BR229" s="5">
        <f>P_A_R[[#This Row],[22+]]-P_A_R[[#This Row],[23+]]</f>
        <v>5.5379999999999985E-2</v>
      </c>
      <c r="BS229" s="5">
        <f>P_A_R[[#This Row],[23+]]-P_A_R[[#This Row],[24+]]</f>
        <v>4.7879999999999978E-2</v>
      </c>
      <c r="BT229" s="5">
        <f>P_A_R[[#This Row],[24+]]-P_A_R[[#This Row],[25+]]</f>
        <v>3.8070000000000007E-2</v>
      </c>
      <c r="BU229" s="5">
        <f>P_A_R[[#This Row],[25+]]-P_A_R[[#This Row],[26+]]</f>
        <v>3.2899999999999999E-2</v>
      </c>
      <c r="BV229" s="5">
        <f>P_A_R[[#This Row],[26+]]-P_A_R[[#This Row],[27+]]</f>
        <v>2.4600000000000011E-2</v>
      </c>
      <c r="BW229" s="5">
        <f>P_A_R[[#This Row],[27+]]-P_A_R[[#This Row],[28+]]</f>
        <v>2.0009999999999993E-2</v>
      </c>
      <c r="BX229" s="5">
        <f>P_A_R[[#This Row],[28+]]-P_A_R[[#This Row],[29+]]</f>
        <v>1.4770000000000002E-2</v>
      </c>
      <c r="BY229" s="5">
        <f>P_A_R[[#This Row],[29+]]-P_A_R[[#This Row],[30+]]</f>
        <v>1.0059999999999999E-2</v>
      </c>
      <c r="BZ229" s="5">
        <f>P_A_R[[#This Row],[30+]]-P_A_R[[#This Row],[31+]]</f>
        <v>7.4700000000000009E-3</v>
      </c>
      <c r="CA229" s="5">
        <f>P_A_R[[#This Row],[31+]]-P_A_R[[#This Row],[32+]]</f>
        <v>5.0099999999999988E-3</v>
      </c>
      <c r="CB229" s="5">
        <f>P_A_R[[#This Row],[32+]]-P_A_R[[#This Row],[33+]]</f>
        <v>3.1200000000000004E-3</v>
      </c>
      <c r="CC229" s="5">
        <f>P_A_R[[#This Row],[33+]]-P_A_R[[#This Row],[34+]]</f>
        <v>2.1000000000000003E-3</v>
      </c>
      <c r="CD229" s="5">
        <f>P_A_R[[#This Row],[34+]]-P_A_R[[#This Row],[35+]]</f>
        <v>1.23E-3</v>
      </c>
      <c r="CE229" s="5">
        <f>P_A_R[[#This Row],[35+]]-P_A_R[[#This Row],[36+]]</f>
        <v>7.7999999999999999E-4</v>
      </c>
      <c r="CF229" s="5">
        <f>P_A_R[[#This Row],[36+]]-P_A_R[[#This Row],[37+]]</f>
        <v>4.500000000000001E-4</v>
      </c>
      <c r="CG229" s="5">
        <f>P_A_R[[#This Row],[37+]]-P_A_R[[#This Row],[38+]]</f>
        <v>2.3999999999999998E-4</v>
      </c>
      <c r="CH229" s="5">
        <f>P_A_R[[#This Row],[38+]]-P_A_R[[#This Row],[39+]]</f>
        <v>1.3999999999999999E-4</v>
      </c>
      <c r="CI229" s="5">
        <f>P_A_R[[#This Row],[39+]]-P_A_R[[#This Row],[40+]]</f>
        <v>6.9999999999999994E-5</v>
      </c>
      <c r="CJ229" s="5">
        <f>P_A_R[[#This Row],[40+]]-P_A_R[[#This Row],[41+]]</f>
        <v>3.9999999999999996E-5</v>
      </c>
      <c r="CK229" s="5">
        <f>P_A_R[[#This Row],[41+]]-P_A_R[[#This Row],[42+]]</f>
        <v>3.0000000000000001E-5</v>
      </c>
      <c r="CL229" s="5">
        <f>P_A_R[[#This Row],[42+]]-P_A_R[[#This Row],[43+]]</f>
        <v>0</v>
      </c>
      <c r="CM229" s="5">
        <f>P_A_R[[#This Row],[43+]]-P_A_R[[#This Row],[44+]]</f>
        <v>0</v>
      </c>
      <c r="CN229" s="5">
        <f>P_A_R[[#This Row],[44+]]-P_A_R[[#This Row],[45+]]</f>
        <v>0</v>
      </c>
      <c r="CO229" s="5">
        <f>P_A_R[[#This Row],[45+]]-P_A_R[[#This Row],[46+]]</f>
        <v>0</v>
      </c>
      <c r="CP229" s="5">
        <f>P_A_R[[#This Row],[46+]]-P_A_R[[#This Row],[47+]]</f>
        <v>0</v>
      </c>
      <c r="CQ229" s="5">
        <f>P_A_R[[#This Row],[47+]]-P_A_R[[#This Row],[48+]]</f>
        <v>0</v>
      </c>
      <c r="CR229" s="5">
        <f>P_A_R[[#This Row],[48+]]-P_A_R[[#This Row],[49+]]</f>
        <v>0</v>
      </c>
      <c r="CS229" s="5">
        <f>P_A_R[[#This Row],[49+]]-P_A_R[[#This Row],[50+]]</f>
        <v>0</v>
      </c>
      <c r="CT229" s="5">
        <f>P_A_R[[#This Row],[50+]]-P_A_R[[#This Row],[51+]]</f>
        <v>0</v>
      </c>
      <c r="CU229" s="5">
        <f>P_A_R[[#This Row],[51+]]-P_A_R[[#This Row],[52+]]</f>
        <v>0</v>
      </c>
      <c r="CV229" s="5">
        <f>P_A_R[[#This Row],[52+]]-P_A_R[[#This Row],[53+]]</f>
        <v>0</v>
      </c>
      <c r="CW229" s="5">
        <f>P_A_R[[#This Row],[53+]]-P_A_R[[#This Row],[54+]]</f>
        <v>0</v>
      </c>
      <c r="CX229" s="5">
        <f>P_A_R[[#This Row],[54+]]-P_A_R[[#This Row],[55+]]</f>
        <v>0</v>
      </c>
      <c r="CY229" s="5">
        <f>P_A_R[[#This Row],[55+]]-P_A_R[[#This Row],[56+]]</f>
        <v>0</v>
      </c>
      <c r="CZ229" s="5">
        <f>P_A_R[[#This Row],[56+]]-P_A_R[[#This Row],[57+]]</f>
        <v>0</v>
      </c>
      <c r="DA229" s="5">
        <f>P_A_R[[#This Row],[57+]]-P_A_R[[#This Row],[58+]]</f>
        <v>0</v>
      </c>
      <c r="DB229" s="5">
        <f>P_A_R[[#This Row],[58+]]-P_A_R[[#This Row],[59+]]</f>
        <v>0</v>
      </c>
    </row>
    <row r="230" spans="1:106" hidden="1" x14ac:dyDescent="0.25">
      <c r="A230" s="10">
        <v>22400724</v>
      </c>
      <c r="B230" s="13" t="s">
        <v>103</v>
      </c>
      <c r="C230" s="13" t="s">
        <v>102</v>
      </c>
      <c r="D230" s="11">
        <v>0.89583333333333337</v>
      </c>
      <c r="E230" s="9" t="str">
        <f>HYPERLINK("https://www.nba.com/stats/player/1627936/boxscores-traditional", "Alex Caruso")</f>
        <v>Alex Caruso</v>
      </c>
      <c r="F230">
        <v>12.6</v>
      </c>
      <c r="G230" s="4">
        <v>2.577</v>
      </c>
      <c r="H230" s="3">
        <v>0.84375</v>
      </c>
      <c r="I230" s="3">
        <v>0.73236999999999997</v>
      </c>
      <c r="J230" s="3">
        <v>0.59094999999999998</v>
      </c>
      <c r="K230" s="3">
        <v>0.43643999999999999</v>
      </c>
      <c r="L230" s="3">
        <v>0.29459999999999997</v>
      </c>
      <c r="M230" s="3">
        <v>0.17619000000000001</v>
      </c>
      <c r="N230" s="3">
        <v>9.3420000000000003E-2</v>
      </c>
      <c r="O230" s="3">
        <v>4.3630000000000002E-2</v>
      </c>
      <c r="P230" s="3">
        <v>1.7860000000000001E-2</v>
      </c>
      <c r="Q230" s="3">
        <v>6.5700000000000003E-3</v>
      </c>
      <c r="R230" s="3">
        <v>2.0500000000000002E-3</v>
      </c>
      <c r="S230" s="3">
        <v>5.5999999999999995E-4</v>
      </c>
      <c r="T230" s="3">
        <v>1.2999999999999999E-4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5">
        <f>P_A_R[[#This Row],[10+]]-P_A_R[[#This Row],[11+]]</f>
        <v>0.11138000000000003</v>
      </c>
      <c r="BG230" s="5">
        <f>P_A_R[[#This Row],[11+]]-P_A_R[[#This Row],[12+]]</f>
        <v>0.14141999999999999</v>
      </c>
      <c r="BH230" s="5">
        <f>P_A_R[[#This Row],[12+]]-P_A_R[[#This Row],[13+]]</f>
        <v>0.15450999999999998</v>
      </c>
      <c r="BI230" s="5">
        <f>P_A_R[[#This Row],[13+]]-P_A_R[[#This Row],[14+]]</f>
        <v>0.14184000000000002</v>
      </c>
      <c r="BJ230" s="5">
        <f>P_A_R[[#This Row],[14+]]-P_A_R[[#This Row],[15+]]</f>
        <v>0.11840999999999996</v>
      </c>
      <c r="BK230" s="5">
        <f>P_A_R[[#This Row],[15+]]-P_A_R[[#This Row],[16+]]</f>
        <v>8.277000000000001E-2</v>
      </c>
      <c r="BL230" s="5">
        <f>P_A_R[[#This Row],[16+]]-P_A_R[[#This Row],[17+]]</f>
        <v>4.9790000000000001E-2</v>
      </c>
      <c r="BM230" s="5">
        <f>P_A_R[[#This Row],[17+]]-P_A_R[[#This Row],[18+]]</f>
        <v>2.5770000000000001E-2</v>
      </c>
      <c r="BN230" s="5">
        <f>P_A_R[[#This Row],[18+]]-P_A_R[[#This Row],[19+]]</f>
        <v>1.1290000000000001E-2</v>
      </c>
      <c r="BO230" s="5">
        <f>P_A_R[[#This Row],[19+]]-P_A_R[[#This Row],[20+]]</f>
        <v>4.5199999999999997E-3</v>
      </c>
      <c r="BP230" s="5">
        <f>P_A_R[[#This Row],[20+]]-P_A_R[[#This Row],[21+]]</f>
        <v>1.4900000000000002E-3</v>
      </c>
      <c r="BQ230" s="5">
        <f>P_A_R[[#This Row],[21+]]-P_A_R[[#This Row],[22+]]</f>
        <v>4.2999999999999994E-4</v>
      </c>
      <c r="BR230" s="5">
        <f>P_A_R[[#This Row],[22+]]-P_A_R[[#This Row],[23+]]</f>
        <v>1.2999999999999999E-4</v>
      </c>
      <c r="BS230" s="5">
        <f>P_A_R[[#This Row],[23+]]-P_A_R[[#This Row],[24+]]</f>
        <v>0</v>
      </c>
      <c r="BT230" s="5">
        <f>P_A_R[[#This Row],[24+]]-P_A_R[[#This Row],[25+]]</f>
        <v>0</v>
      </c>
      <c r="BU230" s="5">
        <f>P_A_R[[#This Row],[25+]]-P_A_R[[#This Row],[26+]]</f>
        <v>0</v>
      </c>
      <c r="BV230" s="5">
        <f>P_A_R[[#This Row],[26+]]-P_A_R[[#This Row],[27+]]</f>
        <v>0</v>
      </c>
      <c r="BW230" s="5">
        <f>P_A_R[[#This Row],[27+]]-P_A_R[[#This Row],[28+]]</f>
        <v>0</v>
      </c>
      <c r="BX230" s="5">
        <f>P_A_R[[#This Row],[28+]]-P_A_R[[#This Row],[29+]]</f>
        <v>0</v>
      </c>
      <c r="BY230" s="5">
        <f>P_A_R[[#This Row],[29+]]-P_A_R[[#This Row],[30+]]</f>
        <v>0</v>
      </c>
      <c r="BZ230" s="5">
        <f>P_A_R[[#This Row],[30+]]-P_A_R[[#This Row],[31+]]</f>
        <v>0</v>
      </c>
      <c r="CA230" s="5">
        <f>P_A_R[[#This Row],[31+]]-P_A_R[[#This Row],[32+]]</f>
        <v>0</v>
      </c>
      <c r="CB230" s="5">
        <f>P_A_R[[#This Row],[32+]]-P_A_R[[#This Row],[33+]]</f>
        <v>0</v>
      </c>
      <c r="CC230" s="5">
        <f>P_A_R[[#This Row],[33+]]-P_A_R[[#This Row],[34+]]</f>
        <v>0</v>
      </c>
      <c r="CD230" s="5">
        <f>P_A_R[[#This Row],[34+]]-P_A_R[[#This Row],[35+]]</f>
        <v>0</v>
      </c>
      <c r="CE230" s="5">
        <f>P_A_R[[#This Row],[35+]]-P_A_R[[#This Row],[36+]]</f>
        <v>0</v>
      </c>
      <c r="CF230" s="5">
        <f>P_A_R[[#This Row],[36+]]-P_A_R[[#This Row],[37+]]</f>
        <v>0</v>
      </c>
      <c r="CG230" s="5">
        <f>P_A_R[[#This Row],[37+]]-P_A_R[[#This Row],[38+]]</f>
        <v>0</v>
      </c>
      <c r="CH230" s="5">
        <f>P_A_R[[#This Row],[38+]]-P_A_R[[#This Row],[39+]]</f>
        <v>0</v>
      </c>
      <c r="CI230" s="5">
        <f>P_A_R[[#This Row],[39+]]-P_A_R[[#This Row],[40+]]</f>
        <v>0</v>
      </c>
      <c r="CJ230" s="5">
        <f>P_A_R[[#This Row],[40+]]-P_A_R[[#This Row],[41+]]</f>
        <v>0</v>
      </c>
      <c r="CK230" s="5">
        <f>P_A_R[[#This Row],[41+]]-P_A_R[[#This Row],[42+]]</f>
        <v>0</v>
      </c>
      <c r="CL230" s="5">
        <f>P_A_R[[#This Row],[42+]]-P_A_R[[#This Row],[43+]]</f>
        <v>0</v>
      </c>
      <c r="CM230" s="5">
        <f>P_A_R[[#This Row],[43+]]-P_A_R[[#This Row],[44+]]</f>
        <v>0</v>
      </c>
      <c r="CN230" s="5">
        <f>P_A_R[[#This Row],[44+]]-P_A_R[[#This Row],[45+]]</f>
        <v>0</v>
      </c>
      <c r="CO230" s="5">
        <f>P_A_R[[#This Row],[45+]]-P_A_R[[#This Row],[46+]]</f>
        <v>0</v>
      </c>
      <c r="CP230" s="5">
        <f>P_A_R[[#This Row],[46+]]-P_A_R[[#This Row],[47+]]</f>
        <v>0</v>
      </c>
      <c r="CQ230" s="5">
        <f>P_A_R[[#This Row],[47+]]-P_A_R[[#This Row],[48+]]</f>
        <v>0</v>
      </c>
      <c r="CR230" s="5">
        <f>P_A_R[[#This Row],[48+]]-P_A_R[[#This Row],[49+]]</f>
        <v>0</v>
      </c>
      <c r="CS230" s="5">
        <f>P_A_R[[#This Row],[49+]]-P_A_R[[#This Row],[50+]]</f>
        <v>0</v>
      </c>
      <c r="CT230" s="5">
        <f>P_A_R[[#This Row],[50+]]-P_A_R[[#This Row],[51+]]</f>
        <v>0</v>
      </c>
      <c r="CU230" s="5">
        <f>P_A_R[[#This Row],[51+]]-P_A_R[[#This Row],[52+]]</f>
        <v>0</v>
      </c>
      <c r="CV230" s="5">
        <f>P_A_R[[#This Row],[52+]]-P_A_R[[#This Row],[53+]]</f>
        <v>0</v>
      </c>
      <c r="CW230" s="5">
        <f>P_A_R[[#This Row],[53+]]-P_A_R[[#This Row],[54+]]</f>
        <v>0</v>
      </c>
      <c r="CX230" s="5">
        <f>P_A_R[[#This Row],[54+]]-P_A_R[[#This Row],[55+]]</f>
        <v>0</v>
      </c>
      <c r="CY230" s="5">
        <f>P_A_R[[#This Row],[55+]]-P_A_R[[#This Row],[56+]]</f>
        <v>0</v>
      </c>
      <c r="CZ230" s="5">
        <f>P_A_R[[#This Row],[56+]]-P_A_R[[#This Row],[57+]]</f>
        <v>0</v>
      </c>
      <c r="DA230" s="5">
        <f>P_A_R[[#This Row],[57+]]-P_A_R[[#This Row],[58+]]</f>
        <v>0</v>
      </c>
      <c r="DB230" s="5">
        <f>P_A_R[[#This Row],[58+]]-P_A_R[[#This Row],[59+]]</f>
        <v>0</v>
      </c>
    </row>
    <row r="231" spans="1:106" hidden="1" x14ac:dyDescent="0.25">
      <c r="A231" s="10">
        <v>22400724</v>
      </c>
      <c r="B231" s="13" t="s">
        <v>103</v>
      </c>
      <c r="C231" s="13" t="s">
        <v>102</v>
      </c>
      <c r="D231" s="11">
        <v>0.89583333333333337</v>
      </c>
      <c r="E231" s="9" t="str">
        <f>HYPERLINK("https://www.nba.com/stats/player/1629652/boxscores-traditional", "Luguentz Dort")</f>
        <v>Luguentz Dort</v>
      </c>
      <c r="F231">
        <v>16</v>
      </c>
      <c r="G231" s="4">
        <v>6.6029999999999998</v>
      </c>
      <c r="H231" s="3">
        <v>0.81859000000000004</v>
      </c>
      <c r="I231" s="3">
        <v>0.77637</v>
      </c>
      <c r="J231" s="3">
        <v>0.72907</v>
      </c>
      <c r="K231" s="3">
        <v>0.67364000000000002</v>
      </c>
      <c r="L231" s="3">
        <v>0.61790999999999996</v>
      </c>
      <c r="M231" s="3">
        <v>0.55962000000000001</v>
      </c>
      <c r="N231" s="3">
        <v>0.5</v>
      </c>
      <c r="O231" s="3">
        <v>0.44037999999999999</v>
      </c>
      <c r="P231" s="3">
        <v>0.38208999999999999</v>
      </c>
      <c r="Q231" s="3">
        <v>0.32635999999999998</v>
      </c>
      <c r="R231" s="3">
        <v>0.27093</v>
      </c>
      <c r="S231" s="3">
        <v>0.22363</v>
      </c>
      <c r="T231" s="3">
        <v>0.18140999999999999</v>
      </c>
      <c r="U231" s="3">
        <v>0.14457</v>
      </c>
      <c r="V231" s="3">
        <v>0.11314</v>
      </c>
      <c r="W231" s="3">
        <v>8.6910000000000001E-2</v>
      </c>
      <c r="X231" s="3">
        <v>6.5519999999999995E-2</v>
      </c>
      <c r="Y231" s="3">
        <v>4.7460000000000002E-2</v>
      </c>
      <c r="Z231" s="3">
        <v>3.4380000000000001E-2</v>
      </c>
      <c r="AA231" s="3">
        <v>2.4420000000000001E-2</v>
      </c>
      <c r="AB231" s="3">
        <v>1.7000000000000001E-2</v>
      </c>
      <c r="AC231" s="3">
        <v>1.1599999999999999E-2</v>
      </c>
      <c r="AD231" s="3">
        <v>7.7600000000000004E-3</v>
      </c>
      <c r="AE231" s="3">
        <v>5.0800000000000003E-3</v>
      </c>
      <c r="AF231" s="3">
        <v>3.1700000000000001E-3</v>
      </c>
      <c r="AG231" s="3">
        <v>1.99E-3</v>
      </c>
      <c r="AH231" s="3">
        <v>1.2199999999999999E-3</v>
      </c>
      <c r="AI231" s="3">
        <v>7.3999999999999999E-4</v>
      </c>
      <c r="AJ231" s="3">
        <v>4.2999999999999999E-4</v>
      </c>
      <c r="AK231" s="3">
        <v>2.5000000000000001E-4</v>
      </c>
      <c r="AL231" s="3">
        <v>1.3999999999999999E-4</v>
      </c>
      <c r="AM231" s="3">
        <v>8.0000000000000007E-5</v>
      </c>
      <c r="AN231" s="3">
        <v>4.0000000000000003E-5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5">
        <f>P_A_R[[#This Row],[10+]]-P_A_R[[#This Row],[11+]]</f>
        <v>4.2220000000000035E-2</v>
      </c>
      <c r="BG231" s="5">
        <f>P_A_R[[#This Row],[11+]]-P_A_R[[#This Row],[12+]]</f>
        <v>4.7300000000000009E-2</v>
      </c>
      <c r="BH231" s="5">
        <f>P_A_R[[#This Row],[12+]]-P_A_R[[#This Row],[13+]]</f>
        <v>5.5429999999999979E-2</v>
      </c>
      <c r="BI231" s="5">
        <f>P_A_R[[#This Row],[13+]]-P_A_R[[#This Row],[14+]]</f>
        <v>5.5730000000000057E-2</v>
      </c>
      <c r="BJ231" s="5">
        <f>P_A_R[[#This Row],[14+]]-P_A_R[[#This Row],[15+]]</f>
        <v>5.8289999999999953E-2</v>
      </c>
      <c r="BK231" s="5">
        <f>P_A_R[[#This Row],[15+]]-P_A_R[[#This Row],[16+]]</f>
        <v>5.9620000000000006E-2</v>
      </c>
      <c r="BL231" s="5">
        <f>P_A_R[[#This Row],[16+]]-P_A_R[[#This Row],[17+]]</f>
        <v>5.9620000000000006E-2</v>
      </c>
      <c r="BM231" s="5">
        <f>P_A_R[[#This Row],[17+]]-P_A_R[[#This Row],[18+]]</f>
        <v>5.8290000000000008E-2</v>
      </c>
      <c r="BN231" s="5">
        <f>P_A_R[[#This Row],[18+]]-P_A_R[[#This Row],[19+]]</f>
        <v>5.5730000000000002E-2</v>
      </c>
      <c r="BO231" s="5">
        <f>P_A_R[[#This Row],[19+]]-P_A_R[[#This Row],[20+]]</f>
        <v>5.5429999999999979E-2</v>
      </c>
      <c r="BP231" s="5">
        <f>P_A_R[[#This Row],[20+]]-P_A_R[[#This Row],[21+]]</f>
        <v>4.7300000000000009E-2</v>
      </c>
      <c r="BQ231" s="5">
        <f>P_A_R[[#This Row],[21+]]-P_A_R[[#This Row],[22+]]</f>
        <v>4.2220000000000008E-2</v>
      </c>
      <c r="BR231" s="5">
        <f>P_A_R[[#This Row],[22+]]-P_A_R[[#This Row],[23+]]</f>
        <v>3.6839999999999984E-2</v>
      </c>
      <c r="BS231" s="5">
        <f>P_A_R[[#This Row],[23+]]-P_A_R[[#This Row],[24+]]</f>
        <v>3.143E-2</v>
      </c>
      <c r="BT231" s="5">
        <f>P_A_R[[#This Row],[24+]]-P_A_R[[#This Row],[25+]]</f>
        <v>2.6230000000000003E-2</v>
      </c>
      <c r="BU231" s="5">
        <f>P_A_R[[#This Row],[25+]]-P_A_R[[#This Row],[26+]]</f>
        <v>2.1390000000000006E-2</v>
      </c>
      <c r="BV231" s="5">
        <f>P_A_R[[#This Row],[26+]]-P_A_R[[#This Row],[27+]]</f>
        <v>1.8059999999999993E-2</v>
      </c>
      <c r="BW231" s="5">
        <f>P_A_R[[#This Row],[27+]]-P_A_R[[#This Row],[28+]]</f>
        <v>1.3080000000000001E-2</v>
      </c>
      <c r="BX231" s="5">
        <f>P_A_R[[#This Row],[28+]]-P_A_R[[#This Row],[29+]]</f>
        <v>9.9600000000000001E-3</v>
      </c>
      <c r="BY231" s="5">
        <f>P_A_R[[#This Row],[29+]]-P_A_R[[#This Row],[30+]]</f>
        <v>7.4199999999999995E-3</v>
      </c>
      <c r="BZ231" s="5">
        <f>P_A_R[[#This Row],[30+]]-P_A_R[[#This Row],[31+]]</f>
        <v>5.400000000000002E-3</v>
      </c>
      <c r="CA231" s="5">
        <f>P_A_R[[#This Row],[31+]]-P_A_R[[#This Row],[32+]]</f>
        <v>3.8399999999999988E-3</v>
      </c>
      <c r="CB231" s="5">
        <f>P_A_R[[#This Row],[32+]]-P_A_R[[#This Row],[33+]]</f>
        <v>2.6800000000000001E-3</v>
      </c>
      <c r="CC231" s="5">
        <f>P_A_R[[#This Row],[33+]]-P_A_R[[#This Row],[34+]]</f>
        <v>1.9100000000000002E-3</v>
      </c>
      <c r="CD231" s="5">
        <f>P_A_R[[#This Row],[34+]]-P_A_R[[#This Row],[35+]]</f>
        <v>1.1800000000000001E-3</v>
      </c>
      <c r="CE231" s="5">
        <f>P_A_R[[#This Row],[35+]]-P_A_R[[#This Row],[36+]]</f>
        <v>7.7000000000000007E-4</v>
      </c>
      <c r="CF231" s="5">
        <f>P_A_R[[#This Row],[36+]]-P_A_R[[#This Row],[37+]]</f>
        <v>4.7999999999999996E-4</v>
      </c>
      <c r="CG231" s="5">
        <f>P_A_R[[#This Row],[37+]]-P_A_R[[#This Row],[38+]]</f>
        <v>3.1E-4</v>
      </c>
      <c r="CH231" s="5">
        <f>P_A_R[[#This Row],[38+]]-P_A_R[[#This Row],[39+]]</f>
        <v>1.7999999999999998E-4</v>
      </c>
      <c r="CI231" s="5">
        <f>P_A_R[[#This Row],[39+]]-P_A_R[[#This Row],[40+]]</f>
        <v>1.1000000000000002E-4</v>
      </c>
      <c r="CJ231" s="5">
        <f>P_A_R[[#This Row],[40+]]-P_A_R[[#This Row],[41+]]</f>
        <v>5.9999999999999981E-5</v>
      </c>
      <c r="CK231" s="5">
        <f>P_A_R[[#This Row],[41+]]-P_A_R[[#This Row],[42+]]</f>
        <v>4.0000000000000003E-5</v>
      </c>
      <c r="CL231" s="5">
        <f>P_A_R[[#This Row],[42+]]-P_A_R[[#This Row],[43+]]</f>
        <v>4.0000000000000003E-5</v>
      </c>
      <c r="CM231" s="5">
        <f>P_A_R[[#This Row],[43+]]-P_A_R[[#This Row],[44+]]</f>
        <v>0</v>
      </c>
      <c r="CN231" s="5">
        <f>P_A_R[[#This Row],[44+]]-P_A_R[[#This Row],[45+]]</f>
        <v>0</v>
      </c>
      <c r="CO231" s="5">
        <f>P_A_R[[#This Row],[45+]]-P_A_R[[#This Row],[46+]]</f>
        <v>0</v>
      </c>
      <c r="CP231" s="5">
        <f>P_A_R[[#This Row],[46+]]-P_A_R[[#This Row],[47+]]</f>
        <v>0</v>
      </c>
      <c r="CQ231" s="5">
        <f>P_A_R[[#This Row],[47+]]-P_A_R[[#This Row],[48+]]</f>
        <v>0</v>
      </c>
      <c r="CR231" s="5">
        <f>P_A_R[[#This Row],[48+]]-P_A_R[[#This Row],[49+]]</f>
        <v>0</v>
      </c>
      <c r="CS231" s="5">
        <f>P_A_R[[#This Row],[49+]]-P_A_R[[#This Row],[50+]]</f>
        <v>0</v>
      </c>
      <c r="CT231" s="5">
        <f>P_A_R[[#This Row],[50+]]-P_A_R[[#This Row],[51+]]</f>
        <v>0</v>
      </c>
      <c r="CU231" s="5">
        <f>P_A_R[[#This Row],[51+]]-P_A_R[[#This Row],[52+]]</f>
        <v>0</v>
      </c>
      <c r="CV231" s="5">
        <f>P_A_R[[#This Row],[52+]]-P_A_R[[#This Row],[53+]]</f>
        <v>0</v>
      </c>
      <c r="CW231" s="5">
        <f>P_A_R[[#This Row],[53+]]-P_A_R[[#This Row],[54+]]</f>
        <v>0</v>
      </c>
      <c r="CX231" s="5">
        <f>P_A_R[[#This Row],[54+]]-P_A_R[[#This Row],[55+]]</f>
        <v>0</v>
      </c>
      <c r="CY231" s="5">
        <f>P_A_R[[#This Row],[55+]]-P_A_R[[#This Row],[56+]]</f>
        <v>0</v>
      </c>
      <c r="CZ231" s="5">
        <f>P_A_R[[#This Row],[56+]]-P_A_R[[#This Row],[57+]]</f>
        <v>0</v>
      </c>
      <c r="DA231" s="5">
        <f>P_A_R[[#This Row],[57+]]-P_A_R[[#This Row],[58+]]</f>
        <v>0</v>
      </c>
      <c r="DB231" s="5">
        <f>P_A_R[[#This Row],[58+]]-P_A_R[[#This Row],[59+]]</f>
        <v>0</v>
      </c>
    </row>
    <row r="232" spans="1:106" hidden="1" x14ac:dyDescent="0.25">
      <c r="A232" s="10">
        <v>22400724</v>
      </c>
      <c r="B232" s="13" t="s">
        <v>103</v>
      </c>
      <c r="C232" s="13" t="s">
        <v>102</v>
      </c>
      <c r="D232" s="11">
        <v>0.89583333333333337</v>
      </c>
      <c r="E232" s="9" t="str">
        <f>HYPERLINK("https://www.nba.com/stats/player/1641717/boxscores-traditional", "Cason Wallace")</f>
        <v>Cason Wallace</v>
      </c>
      <c r="F232">
        <v>13.6</v>
      </c>
      <c r="G232" s="4">
        <v>4.4089999999999998</v>
      </c>
      <c r="H232" s="3">
        <v>0.79388999999999998</v>
      </c>
      <c r="I232" s="3">
        <v>0.72240000000000004</v>
      </c>
      <c r="J232" s="3">
        <v>0.64058000000000004</v>
      </c>
      <c r="K232" s="3">
        <v>0.55567</v>
      </c>
      <c r="L232" s="3">
        <v>0.46414</v>
      </c>
      <c r="M232" s="3">
        <v>0.37447999999999998</v>
      </c>
      <c r="N232" s="3">
        <v>0.29459999999999997</v>
      </c>
      <c r="O232" s="3">
        <v>0.22065000000000001</v>
      </c>
      <c r="P232" s="3">
        <v>0.15866</v>
      </c>
      <c r="Q232" s="3">
        <v>0.11123</v>
      </c>
      <c r="R232" s="3">
        <v>7.3529999999999998E-2</v>
      </c>
      <c r="S232" s="3">
        <v>4.648E-2</v>
      </c>
      <c r="T232" s="3">
        <v>2.8070000000000001E-2</v>
      </c>
      <c r="U232" s="3">
        <v>1.6590000000000001E-2</v>
      </c>
      <c r="V232" s="3">
        <v>9.1400000000000006E-3</v>
      </c>
      <c r="W232" s="3">
        <v>4.7999999999999996E-3</v>
      </c>
      <c r="X232" s="3">
        <v>2.48E-3</v>
      </c>
      <c r="Y232" s="3">
        <v>1.1800000000000001E-3</v>
      </c>
      <c r="Z232" s="3">
        <v>5.4000000000000001E-4</v>
      </c>
      <c r="AA232" s="3">
        <v>2.4000000000000001E-4</v>
      </c>
      <c r="AB232" s="3">
        <v>1E-4</v>
      </c>
      <c r="AC232" s="3">
        <v>4.0000000000000003E-5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5">
        <f>P_A_R[[#This Row],[10+]]-P_A_R[[#This Row],[11+]]</f>
        <v>7.1489999999999942E-2</v>
      </c>
      <c r="BG232" s="5">
        <f>P_A_R[[#This Row],[11+]]-P_A_R[[#This Row],[12+]]</f>
        <v>8.1820000000000004E-2</v>
      </c>
      <c r="BH232" s="5">
        <f>P_A_R[[#This Row],[12+]]-P_A_R[[#This Row],[13+]]</f>
        <v>8.4910000000000041E-2</v>
      </c>
      <c r="BI232" s="5">
        <f>P_A_R[[#This Row],[13+]]-P_A_R[[#This Row],[14+]]</f>
        <v>9.153E-2</v>
      </c>
      <c r="BJ232" s="5">
        <f>P_A_R[[#This Row],[14+]]-P_A_R[[#This Row],[15+]]</f>
        <v>8.9660000000000017E-2</v>
      </c>
      <c r="BK232" s="5">
        <f>P_A_R[[#This Row],[15+]]-P_A_R[[#This Row],[16+]]</f>
        <v>7.9880000000000007E-2</v>
      </c>
      <c r="BL232" s="5">
        <f>P_A_R[[#This Row],[16+]]-P_A_R[[#This Row],[17+]]</f>
        <v>7.394999999999996E-2</v>
      </c>
      <c r="BM232" s="5">
        <f>P_A_R[[#This Row],[17+]]-P_A_R[[#This Row],[18+]]</f>
        <v>6.1990000000000017E-2</v>
      </c>
      <c r="BN232" s="5">
        <f>P_A_R[[#This Row],[18+]]-P_A_R[[#This Row],[19+]]</f>
        <v>4.743E-2</v>
      </c>
      <c r="BO232" s="5">
        <f>P_A_R[[#This Row],[19+]]-P_A_R[[#This Row],[20+]]</f>
        <v>3.7699999999999997E-2</v>
      </c>
      <c r="BP232" s="5">
        <f>P_A_R[[#This Row],[20+]]-P_A_R[[#This Row],[21+]]</f>
        <v>2.7049999999999998E-2</v>
      </c>
      <c r="BQ232" s="5">
        <f>P_A_R[[#This Row],[21+]]-P_A_R[[#This Row],[22+]]</f>
        <v>1.8409999999999999E-2</v>
      </c>
      <c r="BR232" s="5">
        <f>P_A_R[[#This Row],[22+]]-P_A_R[[#This Row],[23+]]</f>
        <v>1.1480000000000001E-2</v>
      </c>
      <c r="BS232" s="5">
        <f>P_A_R[[#This Row],[23+]]-P_A_R[[#This Row],[24+]]</f>
        <v>7.45E-3</v>
      </c>
      <c r="BT232" s="5">
        <f>P_A_R[[#This Row],[24+]]-P_A_R[[#This Row],[25+]]</f>
        <v>4.340000000000001E-3</v>
      </c>
      <c r="BU232" s="5">
        <f>P_A_R[[#This Row],[25+]]-P_A_R[[#This Row],[26+]]</f>
        <v>2.3199999999999996E-3</v>
      </c>
      <c r="BV232" s="5">
        <f>P_A_R[[#This Row],[26+]]-P_A_R[[#This Row],[27+]]</f>
        <v>1.2999999999999999E-3</v>
      </c>
      <c r="BW232" s="5">
        <f>P_A_R[[#This Row],[27+]]-P_A_R[[#This Row],[28+]]</f>
        <v>6.4000000000000005E-4</v>
      </c>
      <c r="BX232" s="5">
        <f>P_A_R[[#This Row],[28+]]-P_A_R[[#This Row],[29+]]</f>
        <v>3.0000000000000003E-4</v>
      </c>
      <c r="BY232" s="5">
        <f>P_A_R[[#This Row],[29+]]-P_A_R[[#This Row],[30+]]</f>
        <v>1.3999999999999999E-4</v>
      </c>
      <c r="BZ232" s="5">
        <f>P_A_R[[#This Row],[30+]]-P_A_R[[#This Row],[31+]]</f>
        <v>6.0000000000000002E-5</v>
      </c>
      <c r="CA232" s="5">
        <f>P_A_R[[#This Row],[31+]]-P_A_R[[#This Row],[32+]]</f>
        <v>4.0000000000000003E-5</v>
      </c>
      <c r="CB232" s="5">
        <f>P_A_R[[#This Row],[32+]]-P_A_R[[#This Row],[33+]]</f>
        <v>0</v>
      </c>
      <c r="CC232" s="5">
        <f>P_A_R[[#This Row],[33+]]-P_A_R[[#This Row],[34+]]</f>
        <v>0</v>
      </c>
      <c r="CD232" s="5">
        <f>P_A_R[[#This Row],[34+]]-P_A_R[[#This Row],[35+]]</f>
        <v>0</v>
      </c>
      <c r="CE232" s="5">
        <f>P_A_R[[#This Row],[35+]]-P_A_R[[#This Row],[36+]]</f>
        <v>0</v>
      </c>
      <c r="CF232" s="5">
        <f>P_A_R[[#This Row],[36+]]-P_A_R[[#This Row],[37+]]</f>
        <v>0</v>
      </c>
      <c r="CG232" s="5">
        <f>P_A_R[[#This Row],[37+]]-P_A_R[[#This Row],[38+]]</f>
        <v>0</v>
      </c>
      <c r="CH232" s="5">
        <f>P_A_R[[#This Row],[38+]]-P_A_R[[#This Row],[39+]]</f>
        <v>0</v>
      </c>
      <c r="CI232" s="5">
        <f>P_A_R[[#This Row],[39+]]-P_A_R[[#This Row],[40+]]</f>
        <v>0</v>
      </c>
      <c r="CJ232" s="5">
        <f>P_A_R[[#This Row],[40+]]-P_A_R[[#This Row],[41+]]</f>
        <v>0</v>
      </c>
      <c r="CK232" s="5">
        <f>P_A_R[[#This Row],[41+]]-P_A_R[[#This Row],[42+]]</f>
        <v>0</v>
      </c>
      <c r="CL232" s="5">
        <f>P_A_R[[#This Row],[42+]]-P_A_R[[#This Row],[43+]]</f>
        <v>0</v>
      </c>
      <c r="CM232" s="5">
        <f>P_A_R[[#This Row],[43+]]-P_A_R[[#This Row],[44+]]</f>
        <v>0</v>
      </c>
      <c r="CN232" s="5">
        <f>P_A_R[[#This Row],[44+]]-P_A_R[[#This Row],[45+]]</f>
        <v>0</v>
      </c>
      <c r="CO232" s="5">
        <f>P_A_R[[#This Row],[45+]]-P_A_R[[#This Row],[46+]]</f>
        <v>0</v>
      </c>
      <c r="CP232" s="5">
        <f>P_A_R[[#This Row],[46+]]-P_A_R[[#This Row],[47+]]</f>
        <v>0</v>
      </c>
      <c r="CQ232" s="5">
        <f>P_A_R[[#This Row],[47+]]-P_A_R[[#This Row],[48+]]</f>
        <v>0</v>
      </c>
      <c r="CR232" s="5">
        <f>P_A_R[[#This Row],[48+]]-P_A_R[[#This Row],[49+]]</f>
        <v>0</v>
      </c>
      <c r="CS232" s="5">
        <f>P_A_R[[#This Row],[49+]]-P_A_R[[#This Row],[50+]]</f>
        <v>0</v>
      </c>
      <c r="CT232" s="5">
        <f>P_A_R[[#This Row],[50+]]-P_A_R[[#This Row],[51+]]</f>
        <v>0</v>
      </c>
      <c r="CU232" s="5">
        <f>P_A_R[[#This Row],[51+]]-P_A_R[[#This Row],[52+]]</f>
        <v>0</v>
      </c>
      <c r="CV232" s="5">
        <f>P_A_R[[#This Row],[52+]]-P_A_R[[#This Row],[53+]]</f>
        <v>0</v>
      </c>
      <c r="CW232" s="5">
        <f>P_A_R[[#This Row],[53+]]-P_A_R[[#This Row],[54+]]</f>
        <v>0</v>
      </c>
      <c r="CX232" s="5">
        <f>P_A_R[[#This Row],[54+]]-P_A_R[[#This Row],[55+]]</f>
        <v>0</v>
      </c>
      <c r="CY232" s="5">
        <f>P_A_R[[#This Row],[55+]]-P_A_R[[#This Row],[56+]]</f>
        <v>0</v>
      </c>
      <c r="CZ232" s="5">
        <f>P_A_R[[#This Row],[56+]]-P_A_R[[#This Row],[57+]]</f>
        <v>0</v>
      </c>
      <c r="DA232" s="5">
        <f>P_A_R[[#This Row],[57+]]-P_A_R[[#This Row],[58+]]</f>
        <v>0</v>
      </c>
      <c r="DB232" s="5">
        <f>P_A_R[[#This Row],[58+]]-P_A_R[[#This Row],[59+]]</f>
        <v>0</v>
      </c>
    </row>
    <row r="233" spans="1:106" hidden="1" x14ac:dyDescent="0.25">
      <c r="A233" s="10">
        <v>22400724</v>
      </c>
      <c r="B233" s="13" t="s">
        <v>103</v>
      </c>
      <c r="C233" s="13" t="s">
        <v>102</v>
      </c>
      <c r="D233" s="11">
        <v>0.89583333333333337</v>
      </c>
      <c r="E233" s="9" t="str">
        <f>HYPERLINK("https://www.nba.com/stats/player/1642349/boxscores-traditional", "Ajay Mitchell")</f>
        <v>Ajay Mitchell</v>
      </c>
      <c r="F233">
        <v>14.2</v>
      </c>
      <c r="G233" s="4">
        <v>5.7759999999999998</v>
      </c>
      <c r="H233" s="3">
        <v>0.76729999999999998</v>
      </c>
      <c r="I233" s="3">
        <v>0.70884000000000003</v>
      </c>
      <c r="J233" s="3">
        <v>0.64802999999999999</v>
      </c>
      <c r="K233" s="3">
        <v>0.58316999999999997</v>
      </c>
      <c r="L233" s="3">
        <v>0.51197000000000004</v>
      </c>
      <c r="M233" s="3">
        <v>0.44433</v>
      </c>
      <c r="N233" s="3">
        <v>0.37828000000000001</v>
      </c>
      <c r="O233" s="3">
        <v>0.31561</v>
      </c>
      <c r="P233" s="3">
        <v>0.25463000000000002</v>
      </c>
      <c r="Q233" s="3">
        <v>0.20327000000000001</v>
      </c>
      <c r="R233" s="3">
        <v>0.15866</v>
      </c>
      <c r="S233" s="3">
        <v>0.11899999999999999</v>
      </c>
      <c r="T233" s="3">
        <v>8.8510000000000005E-2</v>
      </c>
      <c r="U233" s="3">
        <v>6.4259999999999998E-2</v>
      </c>
      <c r="V233" s="3">
        <v>4.4569999999999999E-2</v>
      </c>
      <c r="W233" s="3">
        <v>3.074E-2</v>
      </c>
      <c r="X233" s="3">
        <v>2.068E-2</v>
      </c>
      <c r="Y233" s="3">
        <v>1.321E-2</v>
      </c>
      <c r="Z233" s="3">
        <v>8.4200000000000004E-3</v>
      </c>
      <c r="AA233" s="3">
        <v>5.2300000000000003E-3</v>
      </c>
      <c r="AB233" s="3">
        <v>3.0699999999999998E-3</v>
      </c>
      <c r="AC233" s="3">
        <v>1.81E-3</v>
      </c>
      <c r="AD233" s="3">
        <v>1.0399999999999999E-3</v>
      </c>
      <c r="AE233" s="3">
        <v>5.8E-4</v>
      </c>
      <c r="AF233" s="3">
        <v>2.9999999999999997E-4</v>
      </c>
      <c r="AG233" s="3">
        <v>1.6000000000000001E-4</v>
      </c>
      <c r="AH233" s="3">
        <v>8.0000000000000007E-5</v>
      </c>
      <c r="AI233" s="3">
        <v>4.0000000000000003E-5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5">
        <f>P_A_R[[#This Row],[10+]]-P_A_R[[#This Row],[11+]]</f>
        <v>5.8459999999999956E-2</v>
      </c>
      <c r="BG233" s="5">
        <f>P_A_R[[#This Row],[11+]]-P_A_R[[#This Row],[12+]]</f>
        <v>6.0810000000000031E-2</v>
      </c>
      <c r="BH233" s="5">
        <f>P_A_R[[#This Row],[12+]]-P_A_R[[#This Row],[13+]]</f>
        <v>6.4860000000000029E-2</v>
      </c>
      <c r="BI233" s="5">
        <f>P_A_R[[#This Row],[13+]]-P_A_R[[#This Row],[14+]]</f>
        <v>7.119999999999993E-2</v>
      </c>
      <c r="BJ233" s="5">
        <f>P_A_R[[#This Row],[14+]]-P_A_R[[#This Row],[15+]]</f>
        <v>6.7640000000000033E-2</v>
      </c>
      <c r="BK233" s="5">
        <f>P_A_R[[#This Row],[15+]]-P_A_R[[#This Row],[16+]]</f>
        <v>6.6049999999999998E-2</v>
      </c>
      <c r="BL233" s="5">
        <f>P_A_R[[#This Row],[16+]]-P_A_R[[#This Row],[17+]]</f>
        <v>6.2670000000000003E-2</v>
      </c>
      <c r="BM233" s="5">
        <f>P_A_R[[#This Row],[17+]]-P_A_R[[#This Row],[18+]]</f>
        <v>6.0979999999999979E-2</v>
      </c>
      <c r="BN233" s="5">
        <f>P_A_R[[#This Row],[18+]]-P_A_R[[#This Row],[19+]]</f>
        <v>5.1360000000000017E-2</v>
      </c>
      <c r="BO233" s="5">
        <f>P_A_R[[#This Row],[19+]]-P_A_R[[#This Row],[20+]]</f>
        <v>4.4610000000000011E-2</v>
      </c>
      <c r="BP233" s="5">
        <f>P_A_R[[#This Row],[20+]]-P_A_R[[#This Row],[21+]]</f>
        <v>3.9660000000000001E-2</v>
      </c>
      <c r="BQ233" s="5">
        <f>P_A_R[[#This Row],[21+]]-P_A_R[[#This Row],[22+]]</f>
        <v>3.0489999999999989E-2</v>
      </c>
      <c r="BR233" s="5">
        <f>P_A_R[[#This Row],[22+]]-P_A_R[[#This Row],[23+]]</f>
        <v>2.4250000000000008E-2</v>
      </c>
      <c r="BS233" s="5">
        <f>P_A_R[[#This Row],[23+]]-P_A_R[[#This Row],[24+]]</f>
        <v>1.9689999999999999E-2</v>
      </c>
      <c r="BT233" s="5">
        <f>P_A_R[[#This Row],[24+]]-P_A_R[[#This Row],[25+]]</f>
        <v>1.3829999999999999E-2</v>
      </c>
      <c r="BU233" s="5">
        <f>P_A_R[[#This Row],[25+]]-P_A_R[[#This Row],[26+]]</f>
        <v>1.0059999999999999E-2</v>
      </c>
      <c r="BV233" s="5">
        <f>P_A_R[[#This Row],[26+]]-P_A_R[[#This Row],[27+]]</f>
        <v>7.4700000000000009E-3</v>
      </c>
      <c r="BW233" s="5">
        <f>P_A_R[[#This Row],[27+]]-P_A_R[[#This Row],[28+]]</f>
        <v>4.7899999999999991E-3</v>
      </c>
      <c r="BX233" s="5">
        <f>P_A_R[[#This Row],[28+]]-P_A_R[[#This Row],[29+]]</f>
        <v>3.1900000000000001E-3</v>
      </c>
      <c r="BY233" s="5">
        <f>P_A_R[[#This Row],[29+]]-P_A_R[[#This Row],[30+]]</f>
        <v>2.1600000000000005E-3</v>
      </c>
      <c r="BZ233" s="5">
        <f>P_A_R[[#This Row],[30+]]-P_A_R[[#This Row],[31+]]</f>
        <v>1.2599999999999998E-3</v>
      </c>
      <c r="CA233" s="5">
        <f>P_A_R[[#This Row],[31+]]-P_A_R[[#This Row],[32+]]</f>
        <v>7.7000000000000007E-4</v>
      </c>
      <c r="CB233" s="5">
        <f>P_A_R[[#This Row],[32+]]-P_A_R[[#This Row],[33+]]</f>
        <v>4.5999999999999991E-4</v>
      </c>
      <c r="CC233" s="5">
        <f>P_A_R[[#This Row],[33+]]-P_A_R[[#This Row],[34+]]</f>
        <v>2.8000000000000003E-4</v>
      </c>
      <c r="CD233" s="5">
        <f>P_A_R[[#This Row],[34+]]-P_A_R[[#This Row],[35+]]</f>
        <v>1.3999999999999996E-4</v>
      </c>
      <c r="CE233" s="5">
        <f>P_A_R[[#This Row],[35+]]-P_A_R[[#This Row],[36+]]</f>
        <v>8.0000000000000007E-5</v>
      </c>
      <c r="CF233" s="5">
        <f>P_A_R[[#This Row],[36+]]-P_A_R[[#This Row],[37+]]</f>
        <v>4.0000000000000003E-5</v>
      </c>
      <c r="CG233" s="5">
        <f>P_A_R[[#This Row],[37+]]-P_A_R[[#This Row],[38+]]</f>
        <v>4.0000000000000003E-5</v>
      </c>
      <c r="CH233" s="5">
        <f>P_A_R[[#This Row],[38+]]-P_A_R[[#This Row],[39+]]</f>
        <v>0</v>
      </c>
      <c r="CI233" s="5">
        <f>P_A_R[[#This Row],[39+]]-P_A_R[[#This Row],[40+]]</f>
        <v>0</v>
      </c>
      <c r="CJ233" s="5">
        <f>P_A_R[[#This Row],[40+]]-P_A_R[[#This Row],[41+]]</f>
        <v>0</v>
      </c>
      <c r="CK233" s="5">
        <f>P_A_R[[#This Row],[41+]]-P_A_R[[#This Row],[42+]]</f>
        <v>0</v>
      </c>
      <c r="CL233" s="5">
        <f>P_A_R[[#This Row],[42+]]-P_A_R[[#This Row],[43+]]</f>
        <v>0</v>
      </c>
      <c r="CM233" s="5">
        <f>P_A_R[[#This Row],[43+]]-P_A_R[[#This Row],[44+]]</f>
        <v>0</v>
      </c>
      <c r="CN233" s="5">
        <f>P_A_R[[#This Row],[44+]]-P_A_R[[#This Row],[45+]]</f>
        <v>0</v>
      </c>
      <c r="CO233" s="5">
        <f>P_A_R[[#This Row],[45+]]-P_A_R[[#This Row],[46+]]</f>
        <v>0</v>
      </c>
      <c r="CP233" s="5">
        <f>P_A_R[[#This Row],[46+]]-P_A_R[[#This Row],[47+]]</f>
        <v>0</v>
      </c>
      <c r="CQ233" s="5">
        <f>P_A_R[[#This Row],[47+]]-P_A_R[[#This Row],[48+]]</f>
        <v>0</v>
      </c>
      <c r="CR233" s="5">
        <f>P_A_R[[#This Row],[48+]]-P_A_R[[#This Row],[49+]]</f>
        <v>0</v>
      </c>
      <c r="CS233" s="5">
        <f>P_A_R[[#This Row],[49+]]-P_A_R[[#This Row],[50+]]</f>
        <v>0</v>
      </c>
      <c r="CT233" s="5">
        <f>P_A_R[[#This Row],[50+]]-P_A_R[[#This Row],[51+]]</f>
        <v>0</v>
      </c>
      <c r="CU233" s="5">
        <f>P_A_R[[#This Row],[51+]]-P_A_R[[#This Row],[52+]]</f>
        <v>0</v>
      </c>
      <c r="CV233" s="5">
        <f>P_A_R[[#This Row],[52+]]-P_A_R[[#This Row],[53+]]</f>
        <v>0</v>
      </c>
      <c r="CW233" s="5">
        <f>P_A_R[[#This Row],[53+]]-P_A_R[[#This Row],[54+]]</f>
        <v>0</v>
      </c>
      <c r="CX233" s="5">
        <f>P_A_R[[#This Row],[54+]]-P_A_R[[#This Row],[55+]]</f>
        <v>0</v>
      </c>
      <c r="CY233" s="5">
        <f>P_A_R[[#This Row],[55+]]-P_A_R[[#This Row],[56+]]</f>
        <v>0</v>
      </c>
      <c r="CZ233" s="5">
        <f>P_A_R[[#This Row],[56+]]-P_A_R[[#This Row],[57+]]</f>
        <v>0</v>
      </c>
      <c r="DA233" s="5">
        <f>P_A_R[[#This Row],[57+]]-P_A_R[[#This Row],[58+]]</f>
        <v>0</v>
      </c>
      <c r="DB233" s="5">
        <f>P_A_R[[#This Row],[58+]]-P_A_R[[#This Row],[59+]]</f>
        <v>0</v>
      </c>
    </row>
    <row r="234" spans="1:106" hidden="1" x14ac:dyDescent="0.25">
      <c r="A234" s="10">
        <v>22400724</v>
      </c>
      <c r="B234" s="13" t="s">
        <v>103</v>
      </c>
      <c r="C234" s="13" t="s">
        <v>102</v>
      </c>
      <c r="D234" s="11">
        <v>0.89583333333333337</v>
      </c>
      <c r="E234" s="9" t="str">
        <f>HYPERLINK("https://www.nba.com/stats/player/1630598/boxscores-traditional", "Aaron Wiggins")</f>
        <v>Aaron Wiggins</v>
      </c>
      <c r="F234">
        <v>19.8</v>
      </c>
      <c r="G234" s="4">
        <v>19.731999999999999</v>
      </c>
      <c r="H234" s="3">
        <v>0.69145999999999996</v>
      </c>
      <c r="I234" s="3">
        <v>0.67364000000000002</v>
      </c>
      <c r="J234" s="3">
        <v>0.65542</v>
      </c>
      <c r="K234" s="3">
        <v>0.63307000000000002</v>
      </c>
      <c r="L234" s="3">
        <v>0.61409000000000002</v>
      </c>
      <c r="M234" s="3">
        <v>0.59482999999999997</v>
      </c>
      <c r="N234" s="3">
        <v>0.57535000000000003</v>
      </c>
      <c r="O234" s="3">
        <v>0.55567</v>
      </c>
      <c r="P234" s="3">
        <v>0.53586</v>
      </c>
      <c r="Q234" s="3">
        <v>0.51595000000000002</v>
      </c>
      <c r="R234" s="3">
        <v>0.49601000000000001</v>
      </c>
      <c r="S234" s="3">
        <v>0.47608</v>
      </c>
      <c r="T234" s="3">
        <v>0.45619999999999999</v>
      </c>
      <c r="U234" s="3">
        <v>0.43643999999999999</v>
      </c>
      <c r="V234" s="3">
        <v>0.41682999999999998</v>
      </c>
      <c r="W234" s="3">
        <v>0.39743000000000001</v>
      </c>
      <c r="X234" s="3">
        <v>0.37828000000000001</v>
      </c>
      <c r="Y234" s="3">
        <v>0.35942000000000002</v>
      </c>
      <c r="Z234" s="3">
        <v>0.33723999999999998</v>
      </c>
      <c r="AA234" s="3">
        <v>0.31918000000000002</v>
      </c>
      <c r="AB234" s="3">
        <v>0.30153000000000002</v>
      </c>
      <c r="AC234" s="3">
        <v>0.28433999999999998</v>
      </c>
      <c r="AD234" s="3">
        <v>0.26762999999999998</v>
      </c>
      <c r="AE234" s="3">
        <v>0.25142999999999999</v>
      </c>
      <c r="AF234" s="3">
        <v>0.23576</v>
      </c>
      <c r="AG234" s="3">
        <v>0.22065000000000001</v>
      </c>
      <c r="AH234" s="3">
        <v>0.20610999999999999</v>
      </c>
      <c r="AI234" s="3">
        <v>0.19214999999999999</v>
      </c>
      <c r="AJ234" s="3">
        <v>0.17879</v>
      </c>
      <c r="AK234" s="3">
        <v>0.16602</v>
      </c>
      <c r="AL234" s="3">
        <v>0.15386</v>
      </c>
      <c r="AM234" s="3">
        <v>0.14230999999999999</v>
      </c>
      <c r="AN234" s="3">
        <v>0.12923999999999999</v>
      </c>
      <c r="AO234" s="3">
        <v>0.11899999999999999</v>
      </c>
      <c r="AP234" s="3">
        <v>0.10935</v>
      </c>
      <c r="AQ234" s="3">
        <v>0.10027</v>
      </c>
      <c r="AR234" s="3">
        <v>9.1759999999999994E-2</v>
      </c>
      <c r="AS234" s="3">
        <v>8.3790000000000003E-2</v>
      </c>
      <c r="AT234" s="3">
        <v>7.6359999999999997E-2</v>
      </c>
      <c r="AU234" s="3">
        <v>6.9440000000000002E-2</v>
      </c>
      <c r="AV234" s="3">
        <v>6.3009999999999997E-2</v>
      </c>
      <c r="AW234" s="3">
        <v>5.7049999999999997E-2</v>
      </c>
      <c r="AX234" s="3">
        <v>5.1549999999999999E-2</v>
      </c>
      <c r="AY234" s="3">
        <v>4.648E-2</v>
      </c>
      <c r="AZ234" s="3">
        <v>4.1820000000000003E-2</v>
      </c>
      <c r="BA234" s="3">
        <v>3.7539999999999997E-2</v>
      </c>
      <c r="BB234" s="3">
        <v>3.3619999999999997E-2</v>
      </c>
      <c r="BC234" s="3">
        <v>2.938E-2</v>
      </c>
      <c r="BD234" s="3">
        <v>2.6190000000000001E-2</v>
      </c>
      <c r="BE234" s="3">
        <v>2.3300000000000001E-2</v>
      </c>
      <c r="BF234" s="5">
        <f>P_A_R[[#This Row],[10+]]-P_A_R[[#This Row],[11+]]</f>
        <v>1.7819999999999947E-2</v>
      </c>
      <c r="BG234" s="5">
        <f>P_A_R[[#This Row],[11+]]-P_A_R[[#This Row],[12+]]</f>
        <v>1.8220000000000014E-2</v>
      </c>
      <c r="BH234" s="5">
        <f>P_A_R[[#This Row],[12+]]-P_A_R[[#This Row],[13+]]</f>
        <v>2.2349999999999981E-2</v>
      </c>
      <c r="BI234" s="5">
        <f>P_A_R[[#This Row],[13+]]-P_A_R[[#This Row],[14+]]</f>
        <v>1.8979999999999997E-2</v>
      </c>
      <c r="BJ234" s="5">
        <f>P_A_R[[#This Row],[14+]]-P_A_R[[#This Row],[15+]]</f>
        <v>1.9260000000000055E-2</v>
      </c>
      <c r="BK234" s="5">
        <f>P_A_R[[#This Row],[15+]]-P_A_R[[#This Row],[16+]]</f>
        <v>1.9479999999999942E-2</v>
      </c>
      <c r="BL234" s="5">
        <f>P_A_R[[#This Row],[16+]]-P_A_R[[#This Row],[17+]]</f>
        <v>1.9680000000000031E-2</v>
      </c>
      <c r="BM234" s="5">
        <f>P_A_R[[#This Row],[17+]]-P_A_R[[#This Row],[18+]]</f>
        <v>1.9809999999999994E-2</v>
      </c>
      <c r="BN234" s="5">
        <f>P_A_R[[#This Row],[18+]]-P_A_R[[#This Row],[19+]]</f>
        <v>1.9909999999999983E-2</v>
      </c>
      <c r="BO234" s="5">
        <f>P_A_R[[#This Row],[19+]]-P_A_R[[#This Row],[20+]]</f>
        <v>1.9940000000000013E-2</v>
      </c>
      <c r="BP234" s="5">
        <f>P_A_R[[#This Row],[20+]]-P_A_R[[#This Row],[21+]]</f>
        <v>1.9930000000000003E-2</v>
      </c>
      <c r="BQ234" s="5">
        <f>P_A_R[[#This Row],[21+]]-P_A_R[[#This Row],[22+]]</f>
        <v>1.9880000000000009E-2</v>
      </c>
      <c r="BR234" s="5">
        <f>P_A_R[[#This Row],[22+]]-P_A_R[[#This Row],[23+]]</f>
        <v>1.976E-2</v>
      </c>
      <c r="BS234" s="5">
        <f>P_A_R[[#This Row],[23+]]-P_A_R[[#This Row],[24+]]</f>
        <v>1.9610000000000016E-2</v>
      </c>
      <c r="BT234" s="5">
        <f>P_A_R[[#This Row],[24+]]-P_A_R[[#This Row],[25+]]</f>
        <v>1.9399999999999973E-2</v>
      </c>
      <c r="BU234" s="5">
        <f>P_A_R[[#This Row],[25+]]-P_A_R[[#This Row],[26+]]</f>
        <v>1.915E-2</v>
      </c>
      <c r="BV234" s="5">
        <f>P_A_R[[#This Row],[26+]]-P_A_R[[#This Row],[27+]]</f>
        <v>1.8859999999999988E-2</v>
      </c>
      <c r="BW234" s="5">
        <f>P_A_R[[#This Row],[27+]]-P_A_R[[#This Row],[28+]]</f>
        <v>2.2180000000000033E-2</v>
      </c>
      <c r="BX234" s="5">
        <f>P_A_R[[#This Row],[28+]]-P_A_R[[#This Row],[29+]]</f>
        <v>1.8059999999999965E-2</v>
      </c>
      <c r="BY234" s="5">
        <f>P_A_R[[#This Row],[29+]]-P_A_R[[#This Row],[30+]]</f>
        <v>1.7649999999999999E-2</v>
      </c>
      <c r="BZ234" s="5">
        <f>P_A_R[[#This Row],[30+]]-P_A_R[[#This Row],[31+]]</f>
        <v>1.7190000000000039E-2</v>
      </c>
      <c r="CA234" s="5">
        <f>P_A_R[[#This Row],[31+]]-P_A_R[[#This Row],[32+]]</f>
        <v>1.6710000000000003E-2</v>
      </c>
      <c r="CB234" s="5">
        <f>P_A_R[[#This Row],[32+]]-P_A_R[[#This Row],[33+]]</f>
        <v>1.6199999999999992E-2</v>
      </c>
      <c r="CC234" s="5">
        <f>P_A_R[[#This Row],[33+]]-P_A_R[[#This Row],[34+]]</f>
        <v>1.5669999999999989E-2</v>
      </c>
      <c r="CD234" s="5">
        <f>P_A_R[[#This Row],[34+]]-P_A_R[[#This Row],[35+]]</f>
        <v>1.5109999999999985E-2</v>
      </c>
      <c r="CE234" s="5">
        <f>P_A_R[[#This Row],[35+]]-P_A_R[[#This Row],[36+]]</f>
        <v>1.4540000000000025E-2</v>
      </c>
      <c r="CF234" s="5">
        <f>P_A_R[[#This Row],[36+]]-P_A_R[[#This Row],[37+]]</f>
        <v>1.396E-2</v>
      </c>
      <c r="CG234" s="5">
        <f>P_A_R[[#This Row],[37+]]-P_A_R[[#This Row],[38+]]</f>
        <v>1.3359999999999983E-2</v>
      </c>
      <c r="CH234" s="5">
        <f>P_A_R[[#This Row],[38+]]-P_A_R[[#This Row],[39+]]</f>
        <v>1.2770000000000004E-2</v>
      </c>
      <c r="CI234" s="5">
        <f>P_A_R[[#This Row],[39+]]-P_A_R[[#This Row],[40+]]</f>
        <v>1.2160000000000004E-2</v>
      </c>
      <c r="CJ234" s="5">
        <f>P_A_R[[#This Row],[40+]]-P_A_R[[#This Row],[41+]]</f>
        <v>1.1550000000000005E-2</v>
      </c>
      <c r="CK234" s="5">
        <f>P_A_R[[#This Row],[41+]]-P_A_R[[#This Row],[42+]]</f>
        <v>1.3069999999999998E-2</v>
      </c>
      <c r="CL234" s="5">
        <f>P_A_R[[#This Row],[42+]]-P_A_R[[#This Row],[43+]]</f>
        <v>1.0239999999999999E-2</v>
      </c>
      <c r="CM234" s="5">
        <f>P_A_R[[#This Row],[43+]]-P_A_R[[#This Row],[44+]]</f>
        <v>9.6499999999999919E-3</v>
      </c>
      <c r="CN234" s="5">
        <f>P_A_R[[#This Row],[44+]]-P_A_R[[#This Row],[45+]]</f>
        <v>9.0800000000000047E-3</v>
      </c>
      <c r="CO234" s="5">
        <f>P_A_R[[#This Row],[45+]]-P_A_R[[#This Row],[46+]]</f>
        <v>8.5100000000000037E-3</v>
      </c>
      <c r="CP234" s="5">
        <f>P_A_R[[#This Row],[46+]]-P_A_R[[#This Row],[47+]]</f>
        <v>7.969999999999991E-3</v>
      </c>
      <c r="CQ234" s="5">
        <f>P_A_R[[#This Row],[47+]]-P_A_R[[#This Row],[48+]]</f>
        <v>7.430000000000006E-3</v>
      </c>
      <c r="CR234" s="5">
        <f>P_A_R[[#This Row],[48+]]-P_A_R[[#This Row],[49+]]</f>
        <v>6.9199999999999956E-3</v>
      </c>
      <c r="CS234" s="5">
        <f>P_A_R[[#This Row],[49+]]-P_A_R[[#This Row],[50+]]</f>
        <v>6.4300000000000052E-3</v>
      </c>
      <c r="CT234" s="5">
        <f>P_A_R[[#This Row],[50+]]-P_A_R[[#This Row],[51+]]</f>
        <v>5.96E-3</v>
      </c>
      <c r="CU234" s="5">
        <f>P_A_R[[#This Row],[51+]]-P_A_R[[#This Row],[52+]]</f>
        <v>5.4999999999999979E-3</v>
      </c>
      <c r="CV234" s="5">
        <f>P_A_R[[#This Row],[52+]]-P_A_R[[#This Row],[53+]]</f>
        <v>5.0699999999999981E-3</v>
      </c>
      <c r="CW234" s="5">
        <f>P_A_R[[#This Row],[53+]]-P_A_R[[#This Row],[54+]]</f>
        <v>4.6599999999999975E-3</v>
      </c>
      <c r="CX234" s="5">
        <f>P_A_R[[#This Row],[54+]]-P_A_R[[#This Row],[55+]]</f>
        <v>4.280000000000006E-3</v>
      </c>
      <c r="CY234" s="5">
        <f>P_A_R[[#This Row],[55+]]-P_A_R[[#This Row],[56+]]</f>
        <v>3.9199999999999999E-3</v>
      </c>
      <c r="CZ234" s="5">
        <f>P_A_R[[#This Row],[56+]]-P_A_R[[#This Row],[57+]]</f>
        <v>4.2399999999999972E-3</v>
      </c>
      <c r="DA234" s="5">
        <f>P_A_R[[#This Row],[57+]]-P_A_R[[#This Row],[58+]]</f>
        <v>3.1899999999999984E-3</v>
      </c>
      <c r="DB234" s="5">
        <f>P_A_R[[#This Row],[58+]]-P_A_R[[#This Row],[59+]]</f>
        <v>2.8900000000000002E-3</v>
      </c>
    </row>
    <row r="235" spans="1:106" hidden="1" x14ac:dyDescent="0.25">
      <c r="A235" s="10">
        <v>22400724</v>
      </c>
      <c r="B235" s="13" t="s">
        <v>103</v>
      </c>
      <c r="C235" s="13" t="s">
        <v>102</v>
      </c>
      <c r="D235" s="11">
        <v>0.89583333333333337</v>
      </c>
      <c r="E235" s="9" t="str">
        <f>HYPERLINK("https://www.nba.com/stats/player/1629026/boxscores-traditional", "Kenrich Williams")</f>
        <v>Kenrich Williams</v>
      </c>
      <c r="F235">
        <v>12.6</v>
      </c>
      <c r="G235" s="4">
        <v>10.327</v>
      </c>
      <c r="H235" s="3">
        <v>0.59870999999999996</v>
      </c>
      <c r="I235" s="3">
        <v>0.55962000000000001</v>
      </c>
      <c r="J235" s="3">
        <v>0.52392000000000005</v>
      </c>
      <c r="K235" s="3">
        <v>0.48404999999999998</v>
      </c>
      <c r="L235" s="3">
        <v>0.44433</v>
      </c>
      <c r="M235" s="3">
        <v>0.40905000000000002</v>
      </c>
      <c r="N235" s="3">
        <v>0.37069999999999997</v>
      </c>
      <c r="O235" s="3">
        <v>0.33360000000000001</v>
      </c>
      <c r="P235" s="3">
        <v>0.30153000000000002</v>
      </c>
      <c r="Q235" s="3">
        <v>0.26762999999999998</v>
      </c>
      <c r="R235" s="3">
        <v>0.23576</v>
      </c>
      <c r="S235" s="3">
        <v>0.20896999999999999</v>
      </c>
      <c r="T235" s="3">
        <v>0.18140999999999999</v>
      </c>
      <c r="U235" s="3">
        <v>0.15625</v>
      </c>
      <c r="V235" s="3">
        <v>0.13567000000000001</v>
      </c>
      <c r="W235" s="3">
        <v>0.11507000000000001</v>
      </c>
      <c r="X235" s="3">
        <v>9.6799999999999997E-2</v>
      </c>
      <c r="Y235" s="3">
        <v>8.226E-2</v>
      </c>
      <c r="Z235" s="3">
        <v>6.8110000000000004E-2</v>
      </c>
      <c r="AA235" s="3">
        <v>5.5919999999999997E-2</v>
      </c>
      <c r="AB235" s="3">
        <v>4.648E-2</v>
      </c>
      <c r="AC235" s="3">
        <v>3.7539999999999997E-2</v>
      </c>
      <c r="AD235" s="3">
        <v>3.005E-2</v>
      </c>
      <c r="AE235" s="3">
        <v>2.385E-2</v>
      </c>
      <c r="AF235" s="3">
        <v>1.9230000000000001E-2</v>
      </c>
      <c r="AG235" s="3">
        <v>1.4999999999999999E-2</v>
      </c>
      <c r="AH235" s="3">
        <v>1.1599999999999999E-2</v>
      </c>
      <c r="AI235" s="3">
        <v>9.1400000000000006E-3</v>
      </c>
      <c r="AJ235" s="3">
        <v>6.9499999999999996E-3</v>
      </c>
      <c r="AK235" s="3">
        <v>5.2300000000000003E-3</v>
      </c>
      <c r="AL235" s="3">
        <v>4.0200000000000001E-3</v>
      </c>
      <c r="AM235" s="3">
        <v>2.98E-3</v>
      </c>
      <c r="AN235" s="3">
        <v>2.1900000000000001E-3</v>
      </c>
      <c r="AO235" s="3">
        <v>1.64E-3</v>
      </c>
      <c r="AP235" s="3">
        <v>1.1800000000000001E-3</v>
      </c>
      <c r="AQ235" s="3">
        <v>8.4000000000000003E-4</v>
      </c>
      <c r="AR235" s="3">
        <v>6.2E-4</v>
      </c>
      <c r="AS235" s="3">
        <v>4.2999999999999999E-4</v>
      </c>
      <c r="AT235" s="3">
        <v>2.9999999999999997E-4</v>
      </c>
      <c r="AU235" s="3">
        <v>2.2000000000000001E-4</v>
      </c>
      <c r="AV235" s="3">
        <v>1.4999999999999999E-4</v>
      </c>
      <c r="AW235" s="3">
        <v>1E-4</v>
      </c>
      <c r="AX235" s="3">
        <v>6.9999999999999994E-5</v>
      </c>
      <c r="AY235" s="3">
        <v>5.0000000000000002E-5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5">
        <f>P_A_R[[#This Row],[10+]]-P_A_R[[#This Row],[11+]]</f>
        <v>3.9089999999999958E-2</v>
      </c>
      <c r="BG235" s="5">
        <f>P_A_R[[#This Row],[11+]]-P_A_R[[#This Row],[12+]]</f>
        <v>3.5699999999999954E-2</v>
      </c>
      <c r="BH235" s="5">
        <f>P_A_R[[#This Row],[12+]]-P_A_R[[#This Row],[13+]]</f>
        <v>3.9870000000000072E-2</v>
      </c>
      <c r="BI235" s="5">
        <f>P_A_R[[#This Row],[13+]]-P_A_R[[#This Row],[14+]]</f>
        <v>3.9719999999999978E-2</v>
      </c>
      <c r="BJ235" s="5">
        <f>P_A_R[[#This Row],[14+]]-P_A_R[[#This Row],[15+]]</f>
        <v>3.5279999999999978E-2</v>
      </c>
      <c r="BK235" s="5">
        <f>P_A_R[[#This Row],[15+]]-P_A_R[[#This Row],[16+]]</f>
        <v>3.8350000000000051E-2</v>
      </c>
      <c r="BL235" s="5">
        <f>P_A_R[[#This Row],[16+]]-P_A_R[[#This Row],[17+]]</f>
        <v>3.7099999999999966E-2</v>
      </c>
      <c r="BM235" s="5">
        <f>P_A_R[[#This Row],[17+]]-P_A_R[[#This Row],[18+]]</f>
        <v>3.2069999999999987E-2</v>
      </c>
      <c r="BN235" s="5">
        <f>P_A_R[[#This Row],[18+]]-P_A_R[[#This Row],[19+]]</f>
        <v>3.3900000000000041E-2</v>
      </c>
      <c r="BO235" s="5">
        <f>P_A_R[[#This Row],[19+]]-P_A_R[[#This Row],[20+]]</f>
        <v>3.1869999999999982E-2</v>
      </c>
      <c r="BP235" s="5">
        <f>P_A_R[[#This Row],[20+]]-P_A_R[[#This Row],[21+]]</f>
        <v>2.6790000000000008E-2</v>
      </c>
      <c r="BQ235" s="5">
        <f>P_A_R[[#This Row],[21+]]-P_A_R[[#This Row],[22+]]</f>
        <v>2.7560000000000001E-2</v>
      </c>
      <c r="BR235" s="5">
        <f>P_A_R[[#This Row],[22+]]-P_A_R[[#This Row],[23+]]</f>
        <v>2.5159999999999988E-2</v>
      </c>
      <c r="BS235" s="5">
        <f>P_A_R[[#This Row],[23+]]-P_A_R[[#This Row],[24+]]</f>
        <v>2.0579999999999987E-2</v>
      </c>
      <c r="BT235" s="5">
        <f>P_A_R[[#This Row],[24+]]-P_A_R[[#This Row],[25+]]</f>
        <v>2.0600000000000007E-2</v>
      </c>
      <c r="BU235" s="5">
        <f>P_A_R[[#This Row],[25+]]-P_A_R[[#This Row],[26+]]</f>
        <v>1.8270000000000008E-2</v>
      </c>
      <c r="BV235" s="5">
        <f>P_A_R[[#This Row],[26+]]-P_A_R[[#This Row],[27+]]</f>
        <v>1.4539999999999997E-2</v>
      </c>
      <c r="BW235" s="5">
        <f>P_A_R[[#This Row],[27+]]-P_A_R[[#This Row],[28+]]</f>
        <v>1.4149999999999996E-2</v>
      </c>
      <c r="BX235" s="5">
        <f>P_A_R[[#This Row],[28+]]-P_A_R[[#This Row],[29+]]</f>
        <v>1.2190000000000006E-2</v>
      </c>
      <c r="BY235" s="5">
        <f>P_A_R[[#This Row],[29+]]-P_A_R[[#This Row],[30+]]</f>
        <v>9.439999999999997E-3</v>
      </c>
      <c r="BZ235" s="5">
        <f>P_A_R[[#This Row],[30+]]-P_A_R[[#This Row],[31+]]</f>
        <v>8.9400000000000035E-3</v>
      </c>
      <c r="CA235" s="5">
        <f>P_A_R[[#This Row],[31+]]-P_A_R[[#This Row],[32+]]</f>
        <v>7.4899999999999967E-3</v>
      </c>
      <c r="CB235" s="5">
        <f>P_A_R[[#This Row],[32+]]-P_A_R[[#This Row],[33+]]</f>
        <v>6.2000000000000006E-3</v>
      </c>
      <c r="CC235" s="5">
        <f>P_A_R[[#This Row],[33+]]-P_A_R[[#This Row],[34+]]</f>
        <v>4.6199999999999991E-3</v>
      </c>
      <c r="CD235" s="5">
        <f>P_A_R[[#This Row],[34+]]-P_A_R[[#This Row],[35+]]</f>
        <v>4.2300000000000011E-3</v>
      </c>
      <c r="CE235" s="5">
        <f>P_A_R[[#This Row],[35+]]-P_A_R[[#This Row],[36+]]</f>
        <v>3.4000000000000002E-3</v>
      </c>
      <c r="CF235" s="5">
        <f>P_A_R[[#This Row],[36+]]-P_A_R[[#This Row],[37+]]</f>
        <v>2.4599999999999986E-3</v>
      </c>
      <c r="CG235" s="5">
        <f>P_A_R[[#This Row],[37+]]-P_A_R[[#This Row],[38+]]</f>
        <v>2.190000000000001E-3</v>
      </c>
      <c r="CH235" s="5">
        <f>P_A_R[[#This Row],[38+]]-P_A_R[[#This Row],[39+]]</f>
        <v>1.7199999999999993E-3</v>
      </c>
      <c r="CI235" s="5">
        <f>P_A_R[[#This Row],[39+]]-P_A_R[[#This Row],[40+]]</f>
        <v>1.2100000000000001E-3</v>
      </c>
      <c r="CJ235" s="5">
        <f>P_A_R[[#This Row],[40+]]-P_A_R[[#This Row],[41+]]</f>
        <v>1.0400000000000001E-3</v>
      </c>
      <c r="CK235" s="5">
        <f>P_A_R[[#This Row],[41+]]-P_A_R[[#This Row],[42+]]</f>
        <v>7.899999999999999E-4</v>
      </c>
      <c r="CL235" s="5">
        <f>P_A_R[[#This Row],[42+]]-P_A_R[[#This Row],[43+]]</f>
        <v>5.5000000000000014E-4</v>
      </c>
      <c r="CM235" s="5">
        <f>P_A_R[[#This Row],[43+]]-P_A_R[[#This Row],[44+]]</f>
        <v>4.5999999999999991E-4</v>
      </c>
      <c r="CN235" s="5">
        <f>P_A_R[[#This Row],[44+]]-P_A_R[[#This Row],[45+]]</f>
        <v>3.4000000000000002E-4</v>
      </c>
      <c r="CO235" s="5">
        <f>P_A_R[[#This Row],[45+]]-P_A_R[[#This Row],[46+]]</f>
        <v>2.2000000000000003E-4</v>
      </c>
      <c r="CP235" s="5">
        <f>P_A_R[[#This Row],[46+]]-P_A_R[[#This Row],[47+]]</f>
        <v>1.9000000000000001E-4</v>
      </c>
      <c r="CQ235" s="5">
        <f>P_A_R[[#This Row],[47+]]-P_A_R[[#This Row],[48+]]</f>
        <v>1.3000000000000002E-4</v>
      </c>
      <c r="CR235" s="5">
        <f>P_A_R[[#This Row],[48+]]-P_A_R[[#This Row],[49+]]</f>
        <v>7.9999999999999966E-5</v>
      </c>
      <c r="CS235" s="5">
        <f>P_A_R[[#This Row],[49+]]-P_A_R[[#This Row],[50+]]</f>
        <v>7.0000000000000021E-5</v>
      </c>
      <c r="CT235" s="5">
        <f>P_A_R[[#This Row],[50+]]-P_A_R[[#This Row],[51+]]</f>
        <v>4.9999999999999982E-5</v>
      </c>
      <c r="CU235" s="5">
        <f>P_A_R[[#This Row],[51+]]-P_A_R[[#This Row],[52+]]</f>
        <v>3.0000000000000011E-5</v>
      </c>
      <c r="CV235" s="5">
        <f>P_A_R[[#This Row],[52+]]-P_A_R[[#This Row],[53+]]</f>
        <v>1.9999999999999991E-5</v>
      </c>
      <c r="CW235" s="5">
        <f>P_A_R[[#This Row],[53+]]-P_A_R[[#This Row],[54+]]</f>
        <v>5.0000000000000002E-5</v>
      </c>
      <c r="CX235" s="5">
        <f>P_A_R[[#This Row],[54+]]-P_A_R[[#This Row],[55+]]</f>
        <v>0</v>
      </c>
      <c r="CY235" s="5">
        <f>P_A_R[[#This Row],[55+]]-P_A_R[[#This Row],[56+]]</f>
        <v>0</v>
      </c>
      <c r="CZ235" s="5">
        <f>P_A_R[[#This Row],[56+]]-P_A_R[[#This Row],[57+]]</f>
        <v>0</v>
      </c>
      <c r="DA235" s="5">
        <f>P_A_R[[#This Row],[57+]]-P_A_R[[#This Row],[58+]]</f>
        <v>0</v>
      </c>
      <c r="DB235" s="5">
        <f>P_A_R[[#This Row],[58+]]-P_A_R[[#This Row],[59+]]</f>
        <v>0</v>
      </c>
    </row>
    <row r="236" spans="1:106" hidden="1" x14ac:dyDescent="0.25">
      <c r="A236" s="10">
        <v>22400724</v>
      </c>
      <c r="B236" s="13" t="s">
        <v>103</v>
      </c>
      <c r="C236" s="13" t="s">
        <v>102</v>
      </c>
      <c r="D236" s="11">
        <v>0.89583333333333337</v>
      </c>
      <c r="E236" s="9" t="str">
        <f>HYPERLINK("https://www.nba.com/stats/player/1631172/boxscores-traditional", "Ousmane Dieng")</f>
        <v>Ousmane Dieng</v>
      </c>
      <c r="F236">
        <v>10.199999999999999</v>
      </c>
      <c r="G236" s="4">
        <v>12.09</v>
      </c>
      <c r="H236" s="3">
        <v>0.50797999999999999</v>
      </c>
      <c r="I236" s="3">
        <v>0.47210000000000002</v>
      </c>
      <c r="J236" s="3">
        <v>0.44037999999999999</v>
      </c>
      <c r="K236" s="3">
        <v>0.40905000000000002</v>
      </c>
      <c r="L236" s="3">
        <v>0.37828000000000001</v>
      </c>
      <c r="M236" s="3">
        <v>0.34458</v>
      </c>
      <c r="N236" s="3">
        <v>0.31561</v>
      </c>
      <c r="O236" s="3">
        <v>0.28774</v>
      </c>
      <c r="P236" s="3">
        <v>0.25785000000000002</v>
      </c>
      <c r="Q236" s="3">
        <v>0.23269999999999999</v>
      </c>
      <c r="R236" s="3">
        <v>0.20896999999999999</v>
      </c>
      <c r="S236" s="3">
        <v>0.18673000000000001</v>
      </c>
      <c r="T236" s="3">
        <v>0.16353999999999999</v>
      </c>
      <c r="U236" s="3">
        <v>0.14457</v>
      </c>
      <c r="V236" s="3">
        <v>0.12714</v>
      </c>
      <c r="W236" s="3">
        <v>0.11123</v>
      </c>
      <c r="X236" s="3">
        <v>9.5100000000000004E-2</v>
      </c>
      <c r="Y236" s="3">
        <v>8.226E-2</v>
      </c>
      <c r="Z236" s="3">
        <v>7.0779999999999996E-2</v>
      </c>
      <c r="AA236" s="3">
        <v>5.9380000000000002E-2</v>
      </c>
      <c r="AB236" s="3">
        <v>5.0500000000000003E-2</v>
      </c>
      <c r="AC236" s="3">
        <v>4.2720000000000001E-2</v>
      </c>
      <c r="AD236" s="3">
        <v>3.5929999999999997E-2</v>
      </c>
      <c r="AE236" s="3">
        <v>2.938E-2</v>
      </c>
      <c r="AF236" s="3">
        <v>2.4420000000000001E-2</v>
      </c>
      <c r="AG236" s="3">
        <v>2.018E-2</v>
      </c>
      <c r="AH236" s="3">
        <v>1.6590000000000001E-2</v>
      </c>
      <c r="AI236" s="3">
        <v>1.321E-2</v>
      </c>
      <c r="AJ236" s="3">
        <v>1.072E-2</v>
      </c>
      <c r="AK236" s="3">
        <v>8.6599999999999993E-3</v>
      </c>
      <c r="AL236" s="3">
        <v>6.9499999999999996E-3</v>
      </c>
      <c r="AM236" s="3">
        <v>5.3899999999999998E-3</v>
      </c>
      <c r="AN236" s="3">
        <v>4.2700000000000004E-3</v>
      </c>
      <c r="AO236" s="3">
        <v>3.3600000000000001E-3</v>
      </c>
      <c r="AP236" s="3">
        <v>2.5600000000000002E-3</v>
      </c>
      <c r="AQ236" s="3">
        <v>1.99E-3</v>
      </c>
      <c r="AR236" s="3">
        <v>1.5399999999999999E-3</v>
      </c>
      <c r="AS236" s="3">
        <v>1.1800000000000001E-3</v>
      </c>
      <c r="AT236" s="3">
        <v>8.7000000000000001E-4</v>
      </c>
      <c r="AU236" s="3">
        <v>6.6E-4</v>
      </c>
      <c r="AV236" s="3">
        <v>5.0000000000000001E-4</v>
      </c>
      <c r="AW236" s="3">
        <v>3.8000000000000002E-4</v>
      </c>
      <c r="AX236" s="3">
        <v>2.7E-4</v>
      </c>
      <c r="AY236" s="3">
        <v>2.0000000000000001E-4</v>
      </c>
      <c r="AZ236" s="3">
        <v>1.4999999999999999E-4</v>
      </c>
      <c r="BA236" s="3">
        <v>1E-4</v>
      </c>
      <c r="BB236" s="3">
        <v>8.0000000000000007E-5</v>
      </c>
      <c r="BC236" s="3">
        <v>5.0000000000000002E-5</v>
      </c>
      <c r="BD236" s="3">
        <v>4.0000000000000003E-5</v>
      </c>
      <c r="BE236" s="3">
        <v>0</v>
      </c>
      <c r="BF236" s="5">
        <f>P_A_R[[#This Row],[10+]]-P_A_R[[#This Row],[11+]]</f>
        <v>3.5879999999999967E-2</v>
      </c>
      <c r="BG236" s="5">
        <f>P_A_R[[#This Row],[11+]]-P_A_R[[#This Row],[12+]]</f>
        <v>3.1720000000000026E-2</v>
      </c>
      <c r="BH236" s="5">
        <f>P_A_R[[#This Row],[12+]]-P_A_R[[#This Row],[13+]]</f>
        <v>3.1329999999999969E-2</v>
      </c>
      <c r="BI236" s="5">
        <f>P_A_R[[#This Row],[13+]]-P_A_R[[#This Row],[14+]]</f>
        <v>3.077000000000002E-2</v>
      </c>
      <c r="BJ236" s="5">
        <f>P_A_R[[#This Row],[14+]]-P_A_R[[#This Row],[15+]]</f>
        <v>3.3700000000000008E-2</v>
      </c>
      <c r="BK236" s="5">
        <f>P_A_R[[#This Row],[15+]]-P_A_R[[#This Row],[16+]]</f>
        <v>2.8969999999999996E-2</v>
      </c>
      <c r="BL236" s="5">
        <f>P_A_R[[#This Row],[16+]]-P_A_R[[#This Row],[17+]]</f>
        <v>2.7870000000000006E-2</v>
      </c>
      <c r="BM236" s="5">
        <f>P_A_R[[#This Row],[17+]]-P_A_R[[#This Row],[18+]]</f>
        <v>2.9889999999999972E-2</v>
      </c>
      <c r="BN236" s="5">
        <f>P_A_R[[#This Row],[18+]]-P_A_R[[#This Row],[19+]]</f>
        <v>2.5150000000000033E-2</v>
      </c>
      <c r="BO236" s="5">
        <f>P_A_R[[#This Row],[19+]]-P_A_R[[#This Row],[20+]]</f>
        <v>2.3730000000000001E-2</v>
      </c>
      <c r="BP236" s="5">
        <f>P_A_R[[#This Row],[20+]]-P_A_R[[#This Row],[21+]]</f>
        <v>2.2239999999999982E-2</v>
      </c>
      <c r="BQ236" s="5">
        <f>P_A_R[[#This Row],[21+]]-P_A_R[[#This Row],[22+]]</f>
        <v>2.3190000000000016E-2</v>
      </c>
      <c r="BR236" s="5">
        <f>P_A_R[[#This Row],[22+]]-P_A_R[[#This Row],[23+]]</f>
        <v>1.8969999999999987E-2</v>
      </c>
      <c r="BS236" s="5">
        <f>P_A_R[[#This Row],[23+]]-P_A_R[[#This Row],[24+]]</f>
        <v>1.7430000000000001E-2</v>
      </c>
      <c r="BT236" s="5">
        <f>P_A_R[[#This Row],[24+]]-P_A_R[[#This Row],[25+]]</f>
        <v>1.5910000000000007E-2</v>
      </c>
      <c r="BU236" s="5">
        <f>P_A_R[[#This Row],[25+]]-P_A_R[[#This Row],[26+]]</f>
        <v>1.6129999999999992E-2</v>
      </c>
      <c r="BV236" s="5">
        <f>P_A_R[[#This Row],[26+]]-P_A_R[[#This Row],[27+]]</f>
        <v>1.2840000000000004E-2</v>
      </c>
      <c r="BW236" s="5">
        <f>P_A_R[[#This Row],[27+]]-P_A_R[[#This Row],[28+]]</f>
        <v>1.1480000000000004E-2</v>
      </c>
      <c r="BX236" s="5">
        <f>P_A_R[[#This Row],[28+]]-P_A_R[[#This Row],[29+]]</f>
        <v>1.1399999999999993E-2</v>
      </c>
      <c r="BY236" s="5">
        <f>P_A_R[[#This Row],[29+]]-P_A_R[[#This Row],[30+]]</f>
        <v>8.879999999999999E-3</v>
      </c>
      <c r="BZ236" s="5">
        <f>P_A_R[[#This Row],[30+]]-P_A_R[[#This Row],[31+]]</f>
        <v>7.7800000000000022E-3</v>
      </c>
      <c r="CA236" s="5">
        <f>P_A_R[[#This Row],[31+]]-P_A_R[[#This Row],[32+]]</f>
        <v>6.7900000000000044E-3</v>
      </c>
      <c r="CB236" s="5">
        <f>P_A_R[[#This Row],[32+]]-P_A_R[[#This Row],[33+]]</f>
        <v>6.5499999999999968E-3</v>
      </c>
      <c r="CC236" s="5">
        <f>P_A_R[[#This Row],[33+]]-P_A_R[[#This Row],[34+]]</f>
        <v>4.9599999999999991E-3</v>
      </c>
      <c r="CD236" s="5">
        <f>P_A_R[[#This Row],[34+]]-P_A_R[[#This Row],[35+]]</f>
        <v>4.2400000000000007E-3</v>
      </c>
      <c r="CE236" s="5">
        <f>P_A_R[[#This Row],[35+]]-P_A_R[[#This Row],[36+]]</f>
        <v>3.5899999999999994E-3</v>
      </c>
      <c r="CF236" s="5">
        <f>P_A_R[[#This Row],[36+]]-P_A_R[[#This Row],[37+]]</f>
        <v>3.3800000000000011E-3</v>
      </c>
      <c r="CG236" s="5">
        <f>P_A_R[[#This Row],[37+]]-P_A_R[[#This Row],[38+]]</f>
        <v>2.4899999999999992E-3</v>
      </c>
      <c r="CH236" s="5">
        <f>P_A_R[[#This Row],[38+]]-P_A_R[[#This Row],[39+]]</f>
        <v>2.0600000000000011E-3</v>
      </c>
      <c r="CI236" s="5">
        <f>P_A_R[[#This Row],[39+]]-P_A_R[[#This Row],[40+]]</f>
        <v>1.7099999999999997E-3</v>
      </c>
      <c r="CJ236" s="5">
        <f>P_A_R[[#This Row],[40+]]-P_A_R[[#This Row],[41+]]</f>
        <v>1.5599999999999998E-3</v>
      </c>
      <c r="CK236" s="5">
        <f>P_A_R[[#This Row],[41+]]-P_A_R[[#This Row],[42+]]</f>
        <v>1.1199999999999995E-3</v>
      </c>
      <c r="CL236" s="5">
        <f>P_A_R[[#This Row],[42+]]-P_A_R[[#This Row],[43+]]</f>
        <v>9.1000000000000022E-4</v>
      </c>
      <c r="CM236" s="5">
        <f>P_A_R[[#This Row],[43+]]-P_A_R[[#This Row],[44+]]</f>
        <v>7.9999999999999993E-4</v>
      </c>
      <c r="CN236" s="5">
        <f>P_A_R[[#This Row],[44+]]-P_A_R[[#This Row],[45+]]</f>
        <v>5.7000000000000019E-4</v>
      </c>
      <c r="CO236" s="5">
        <f>P_A_R[[#This Row],[45+]]-P_A_R[[#This Row],[46+]]</f>
        <v>4.500000000000001E-4</v>
      </c>
      <c r="CP236" s="5">
        <f>P_A_R[[#This Row],[46+]]-P_A_R[[#This Row],[47+]]</f>
        <v>3.5999999999999986E-4</v>
      </c>
      <c r="CQ236" s="5">
        <f>P_A_R[[#This Row],[47+]]-P_A_R[[#This Row],[48+]]</f>
        <v>3.1000000000000005E-4</v>
      </c>
      <c r="CR236" s="5">
        <f>P_A_R[[#This Row],[48+]]-P_A_R[[#This Row],[49+]]</f>
        <v>2.1000000000000001E-4</v>
      </c>
      <c r="CS236" s="5">
        <f>P_A_R[[#This Row],[49+]]-P_A_R[[#This Row],[50+]]</f>
        <v>1.5999999999999999E-4</v>
      </c>
      <c r="CT236" s="5">
        <f>P_A_R[[#This Row],[50+]]-P_A_R[[#This Row],[51+]]</f>
        <v>1.1999999999999999E-4</v>
      </c>
      <c r="CU236" s="5">
        <f>P_A_R[[#This Row],[51+]]-P_A_R[[#This Row],[52+]]</f>
        <v>1.1000000000000002E-4</v>
      </c>
      <c r="CV236" s="5">
        <f>P_A_R[[#This Row],[52+]]-P_A_R[[#This Row],[53+]]</f>
        <v>6.9999999999999994E-5</v>
      </c>
      <c r="CW236" s="5">
        <f>P_A_R[[#This Row],[53+]]-P_A_R[[#This Row],[54+]]</f>
        <v>5.0000000000000023E-5</v>
      </c>
      <c r="CX236" s="5">
        <f>P_A_R[[#This Row],[54+]]-P_A_R[[#This Row],[55+]]</f>
        <v>4.9999999999999982E-5</v>
      </c>
      <c r="CY236" s="5">
        <f>P_A_R[[#This Row],[55+]]-P_A_R[[#This Row],[56+]]</f>
        <v>1.9999999999999998E-5</v>
      </c>
      <c r="CZ236" s="5">
        <f>P_A_R[[#This Row],[56+]]-P_A_R[[#This Row],[57+]]</f>
        <v>3.0000000000000004E-5</v>
      </c>
      <c r="DA236" s="5">
        <f>P_A_R[[#This Row],[57+]]-P_A_R[[#This Row],[58+]]</f>
        <v>9.9999999999999991E-6</v>
      </c>
      <c r="DB236" s="5">
        <f>P_A_R[[#This Row],[58+]]-P_A_R[[#This Row],[59+]]</f>
        <v>4.0000000000000003E-5</v>
      </c>
    </row>
    <row r="237" spans="1:106" x14ac:dyDescent="0.25">
      <c r="A237" s="10">
        <v>22400727</v>
      </c>
      <c r="B237" s="13" t="s">
        <v>104</v>
      </c>
      <c r="C237" s="13" t="s">
        <v>105</v>
      </c>
      <c r="D237" s="11">
        <v>0.91666666666666663</v>
      </c>
      <c r="E237" s="9" t="str">
        <f>HYPERLINK("https://www.nba.com/stats/player/1628370/boxscores-traditional", "Malik Monk")</f>
        <v>Malik Monk</v>
      </c>
      <c r="F237">
        <v>35.4</v>
      </c>
      <c r="G237" s="4">
        <v>4.923</v>
      </c>
      <c r="H237" s="3">
        <v>1</v>
      </c>
      <c r="I237" s="3">
        <v>1</v>
      </c>
      <c r="J237" s="3">
        <v>1</v>
      </c>
      <c r="K237" s="3">
        <v>1</v>
      </c>
      <c r="L237" s="3">
        <v>1</v>
      </c>
      <c r="M237" s="3">
        <v>1</v>
      </c>
      <c r="N237" s="3">
        <v>0.99995999999999996</v>
      </c>
      <c r="O237" s="3">
        <v>0.99990999999999997</v>
      </c>
      <c r="P237" s="3">
        <v>0.99978999999999996</v>
      </c>
      <c r="Q237" s="3">
        <v>0.99956999999999996</v>
      </c>
      <c r="R237" s="3">
        <v>0.99912999999999996</v>
      </c>
      <c r="S237" s="3">
        <v>0.99831000000000003</v>
      </c>
      <c r="T237" s="3">
        <v>0.99673999999999996</v>
      </c>
      <c r="U237" s="3">
        <v>0.99412999999999996</v>
      </c>
      <c r="V237" s="3">
        <v>0.98982999999999999</v>
      </c>
      <c r="W237" s="3">
        <v>0.98257000000000005</v>
      </c>
      <c r="X237" s="3">
        <v>0.97192999999999996</v>
      </c>
      <c r="Y237" s="3">
        <v>0.95637000000000005</v>
      </c>
      <c r="Z237" s="3">
        <v>0.93318999999999996</v>
      </c>
      <c r="AA237" s="3">
        <v>0.9032</v>
      </c>
      <c r="AB237" s="3">
        <v>0.86433000000000004</v>
      </c>
      <c r="AC237" s="3">
        <v>0.81327000000000005</v>
      </c>
      <c r="AD237" s="3">
        <v>0.75490000000000002</v>
      </c>
      <c r="AE237" s="3">
        <v>0.68793000000000004</v>
      </c>
      <c r="AF237" s="3">
        <v>0.61026000000000002</v>
      </c>
      <c r="AG237" s="3">
        <v>0.53188000000000002</v>
      </c>
      <c r="AH237" s="3">
        <v>0.45223999999999998</v>
      </c>
      <c r="AI237" s="3">
        <v>0.37069999999999997</v>
      </c>
      <c r="AJ237" s="3">
        <v>0.29805999999999999</v>
      </c>
      <c r="AK237" s="3">
        <v>0.23269999999999999</v>
      </c>
      <c r="AL237" s="3">
        <v>0.17619000000000001</v>
      </c>
      <c r="AM237" s="3">
        <v>0.12714</v>
      </c>
      <c r="AN237" s="3">
        <v>9.0120000000000006E-2</v>
      </c>
      <c r="AO237" s="3">
        <v>6.1780000000000002E-2</v>
      </c>
      <c r="AP237" s="3">
        <v>4.0059999999999998E-2</v>
      </c>
      <c r="AQ237" s="3">
        <v>2.5590000000000002E-2</v>
      </c>
      <c r="AR237" s="3">
        <v>1.5779999999999999E-2</v>
      </c>
      <c r="AS237" s="3">
        <v>9.1400000000000006E-3</v>
      </c>
      <c r="AT237" s="3">
        <v>5.2300000000000003E-3</v>
      </c>
      <c r="AU237" s="3">
        <v>2.8900000000000002E-3</v>
      </c>
      <c r="AV237" s="3">
        <v>1.49E-3</v>
      </c>
      <c r="AW237" s="3">
        <v>7.6000000000000004E-4</v>
      </c>
      <c r="AX237" s="3">
        <v>3.8000000000000002E-4</v>
      </c>
      <c r="AY237" s="3">
        <v>1.7000000000000001E-4</v>
      </c>
      <c r="AZ237" s="3">
        <v>8.0000000000000007E-5</v>
      </c>
      <c r="BA237" s="3">
        <v>3.0000000000000001E-5</v>
      </c>
      <c r="BB237" s="3">
        <v>0</v>
      </c>
      <c r="BC237" s="3">
        <v>0</v>
      </c>
      <c r="BD237" s="3">
        <v>0</v>
      </c>
      <c r="BE237" s="3">
        <v>0</v>
      </c>
      <c r="BF237" s="5">
        <f>P_A_R[[#This Row],[10+]]-P_A_R[[#This Row],[11+]]</f>
        <v>0</v>
      </c>
      <c r="BG237" s="5">
        <f>P_A_R[[#This Row],[11+]]-P_A_R[[#This Row],[12+]]</f>
        <v>0</v>
      </c>
      <c r="BH237" s="5">
        <f>P_A_R[[#This Row],[12+]]-P_A_R[[#This Row],[13+]]</f>
        <v>0</v>
      </c>
      <c r="BI237" s="5">
        <f>P_A_R[[#This Row],[13+]]-P_A_R[[#This Row],[14+]]</f>
        <v>0</v>
      </c>
      <c r="BJ237" s="5">
        <f>P_A_R[[#This Row],[14+]]-P_A_R[[#This Row],[15+]]</f>
        <v>0</v>
      </c>
      <c r="BK237" s="5">
        <f>P_A_R[[#This Row],[15+]]-P_A_R[[#This Row],[16+]]</f>
        <v>4.0000000000040004E-5</v>
      </c>
      <c r="BL237" s="5">
        <f>P_A_R[[#This Row],[16+]]-P_A_R[[#This Row],[17+]]</f>
        <v>4.9999999999994493E-5</v>
      </c>
      <c r="BM237" s="5">
        <f>P_A_R[[#This Row],[17+]]-P_A_R[[#This Row],[18+]]</f>
        <v>1.2000000000000899E-4</v>
      </c>
      <c r="BN237" s="5">
        <f>P_A_R[[#This Row],[18+]]-P_A_R[[#This Row],[19+]]</f>
        <v>2.1999999999999797E-4</v>
      </c>
      <c r="BO237" s="5">
        <f>P_A_R[[#This Row],[19+]]-P_A_R[[#This Row],[20+]]</f>
        <v>4.3999999999999595E-4</v>
      </c>
      <c r="BP237" s="5">
        <f>P_A_R[[#This Row],[20+]]-P_A_R[[#This Row],[21+]]</f>
        <v>8.1999999999993189E-4</v>
      </c>
      <c r="BQ237" s="5">
        <f>P_A_R[[#This Row],[21+]]-P_A_R[[#This Row],[22+]]</f>
        <v>1.5700000000000713E-3</v>
      </c>
      <c r="BR237" s="5">
        <f>P_A_R[[#This Row],[22+]]-P_A_R[[#This Row],[23+]]</f>
        <v>2.6100000000000012E-3</v>
      </c>
      <c r="BS237" s="5">
        <f>P_A_R[[#This Row],[23+]]-P_A_R[[#This Row],[24+]]</f>
        <v>4.2999999999999705E-3</v>
      </c>
      <c r="BT237" s="5">
        <f>P_A_R[[#This Row],[24+]]-P_A_R[[#This Row],[25+]]</f>
        <v>7.2599999999999332E-3</v>
      </c>
      <c r="BU237" s="5">
        <f>P_A_R[[#This Row],[25+]]-P_A_R[[#This Row],[26+]]</f>
        <v>1.0640000000000094E-2</v>
      </c>
      <c r="BV237" s="5">
        <f>P_A_R[[#This Row],[26+]]-P_A_R[[#This Row],[27+]]</f>
        <v>1.5559999999999907E-2</v>
      </c>
      <c r="BW237" s="5">
        <f>P_A_R[[#This Row],[27+]]-P_A_R[[#This Row],[28+]]</f>
        <v>2.3180000000000089E-2</v>
      </c>
      <c r="BX237" s="5">
        <f>P_A_R[[#This Row],[28+]]-P_A_R[[#This Row],[29+]]</f>
        <v>2.9989999999999961E-2</v>
      </c>
      <c r="BY237" s="5">
        <f>P_A_R[[#This Row],[29+]]-P_A_R[[#This Row],[30+]]</f>
        <v>3.886999999999996E-2</v>
      </c>
      <c r="BZ237" s="5">
        <f>P_A_R[[#This Row],[30+]]-P_A_R[[#This Row],[31+]]</f>
        <v>5.1059999999999994E-2</v>
      </c>
      <c r="CA237" s="5">
        <f>P_A_R[[#This Row],[31+]]-P_A_R[[#This Row],[32+]]</f>
        <v>5.8370000000000033E-2</v>
      </c>
      <c r="CB237" s="5">
        <f>P_A_R[[#This Row],[32+]]-P_A_R[[#This Row],[33+]]</f>
        <v>6.6969999999999974E-2</v>
      </c>
      <c r="CC237" s="5">
        <f>P_A_R[[#This Row],[33+]]-P_A_R[[#This Row],[34+]]</f>
        <v>7.7670000000000017E-2</v>
      </c>
      <c r="CD237" s="5">
        <f>P_A_R[[#This Row],[34+]]-P_A_R[[#This Row],[35+]]</f>
        <v>7.8380000000000005E-2</v>
      </c>
      <c r="CE237" s="5">
        <f>P_A_R[[#This Row],[35+]]-P_A_R[[#This Row],[36+]]</f>
        <v>7.9640000000000044E-2</v>
      </c>
      <c r="CF237" s="5">
        <f>P_A_R[[#This Row],[36+]]-P_A_R[[#This Row],[37+]]</f>
        <v>8.1540000000000001E-2</v>
      </c>
      <c r="CG237" s="5">
        <f>P_A_R[[#This Row],[37+]]-P_A_R[[#This Row],[38+]]</f>
        <v>7.2639999999999982E-2</v>
      </c>
      <c r="CH237" s="5">
        <f>P_A_R[[#This Row],[38+]]-P_A_R[[#This Row],[39+]]</f>
        <v>6.5360000000000001E-2</v>
      </c>
      <c r="CI237" s="5">
        <f>P_A_R[[#This Row],[39+]]-P_A_R[[#This Row],[40+]]</f>
        <v>5.6509999999999977E-2</v>
      </c>
      <c r="CJ237" s="5">
        <f>P_A_R[[#This Row],[40+]]-P_A_R[[#This Row],[41+]]</f>
        <v>4.905000000000001E-2</v>
      </c>
      <c r="CK237" s="5">
        <f>P_A_R[[#This Row],[41+]]-P_A_R[[#This Row],[42+]]</f>
        <v>3.7019999999999997E-2</v>
      </c>
      <c r="CL237" s="5">
        <f>P_A_R[[#This Row],[42+]]-P_A_R[[#This Row],[43+]]</f>
        <v>2.8340000000000004E-2</v>
      </c>
      <c r="CM237" s="5">
        <f>P_A_R[[#This Row],[43+]]-P_A_R[[#This Row],[44+]]</f>
        <v>2.1720000000000003E-2</v>
      </c>
      <c r="CN237" s="5">
        <f>P_A_R[[#This Row],[44+]]-P_A_R[[#This Row],[45+]]</f>
        <v>1.4469999999999997E-2</v>
      </c>
      <c r="CO237" s="5">
        <f>P_A_R[[#This Row],[45+]]-P_A_R[[#This Row],[46+]]</f>
        <v>9.8100000000000027E-3</v>
      </c>
      <c r="CP237" s="5">
        <f>P_A_R[[#This Row],[46+]]-P_A_R[[#This Row],[47+]]</f>
        <v>6.6399999999999983E-3</v>
      </c>
      <c r="CQ237" s="5">
        <f>P_A_R[[#This Row],[47+]]-P_A_R[[#This Row],[48+]]</f>
        <v>3.9100000000000003E-3</v>
      </c>
      <c r="CR237" s="5">
        <f>P_A_R[[#This Row],[48+]]-P_A_R[[#This Row],[49+]]</f>
        <v>2.3400000000000001E-3</v>
      </c>
      <c r="CS237" s="5">
        <f>P_A_R[[#This Row],[49+]]-P_A_R[[#This Row],[50+]]</f>
        <v>1.4000000000000002E-3</v>
      </c>
      <c r="CT237" s="5">
        <f>P_A_R[[#This Row],[50+]]-P_A_R[[#This Row],[51+]]</f>
        <v>7.2999999999999996E-4</v>
      </c>
      <c r="CU237" s="5">
        <f>P_A_R[[#This Row],[51+]]-P_A_R[[#This Row],[52+]]</f>
        <v>3.8000000000000002E-4</v>
      </c>
      <c r="CV237" s="5">
        <f>P_A_R[[#This Row],[52+]]-P_A_R[[#This Row],[53+]]</f>
        <v>2.1000000000000001E-4</v>
      </c>
      <c r="CW237" s="5">
        <f>P_A_R[[#This Row],[53+]]-P_A_R[[#This Row],[54+]]</f>
        <v>9.0000000000000006E-5</v>
      </c>
      <c r="CX237" s="5">
        <f>P_A_R[[#This Row],[54+]]-P_A_R[[#This Row],[55+]]</f>
        <v>5.0000000000000009E-5</v>
      </c>
      <c r="CY237" s="5">
        <f>P_A_R[[#This Row],[55+]]-P_A_R[[#This Row],[56+]]</f>
        <v>3.0000000000000001E-5</v>
      </c>
      <c r="CZ237" s="5">
        <f>P_A_R[[#This Row],[56+]]-P_A_R[[#This Row],[57+]]</f>
        <v>0</v>
      </c>
      <c r="DA237" s="5">
        <f>P_A_R[[#This Row],[57+]]-P_A_R[[#This Row],[58+]]</f>
        <v>0</v>
      </c>
      <c r="DB237" s="5">
        <f>P_A_R[[#This Row],[58+]]-P_A_R[[#This Row],[59+]]</f>
        <v>0</v>
      </c>
    </row>
    <row r="238" spans="1:106" x14ac:dyDescent="0.25">
      <c r="A238" s="10">
        <v>22400727</v>
      </c>
      <c r="B238" s="13" t="s">
        <v>104</v>
      </c>
      <c r="C238" s="13" t="s">
        <v>105</v>
      </c>
      <c r="D238" s="11">
        <v>0.91666666666666663</v>
      </c>
      <c r="E238" s="9" t="str">
        <f>HYPERLINK("https://www.nba.com/stats/player/1628368/boxscores-traditional", "De'Aaron Fox")</f>
        <v>De'Aaron Fox</v>
      </c>
      <c r="F238">
        <v>29</v>
      </c>
      <c r="G238" s="4">
        <v>6.1970000000000001</v>
      </c>
      <c r="H238" s="3">
        <v>0.99892999999999998</v>
      </c>
      <c r="I238" s="3">
        <v>0.99812999999999996</v>
      </c>
      <c r="J238" s="3">
        <v>0.99692999999999998</v>
      </c>
      <c r="K238" s="3">
        <v>0.99505999999999994</v>
      </c>
      <c r="L238" s="3">
        <v>0.99224000000000001</v>
      </c>
      <c r="M238" s="3">
        <v>0.98809000000000002</v>
      </c>
      <c r="N238" s="3">
        <v>0.98214000000000001</v>
      </c>
      <c r="O238" s="3">
        <v>0.97380999999999995</v>
      </c>
      <c r="P238" s="3">
        <v>0.96245999999999998</v>
      </c>
      <c r="Q238" s="3">
        <v>0.94630000000000003</v>
      </c>
      <c r="R238" s="3">
        <v>0.92647000000000002</v>
      </c>
      <c r="S238" s="3">
        <v>0.90146999999999999</v>
      </c>
      <c r="T238" s="3">
        <v>0.87075999999999998</v>
      </c>
      <c r="U238" s="3">
        <v>0.83398000000000005</v>
      </c>
      <c r="V238" s="3">
        <v>0.79103000000000001</v>
      </c>
      <c r="W238" s="3">
        <v>0.74214999999999998</v>
      </c>
      <c r="X238" s="3">
        <v>0.68439000000000005</v>
      </c>
      <c r="Y238" s="3">
        <v>0.62551999999999996</v>
      </c>
      <c r="Z238" s="3">
        <v>0.56355999999999995</v>
      </c>
      <c r="AA238" s="3">
        <v>0.5</v>
      </c>
      <c r="AB238" s="3">
        <v>0.43643999999999999</v>
      </c>
      <c r="AC238" s="3">
        <v>0.37447999999999998</v>
      </c>
      <c r="AD238" s="3">
        <v>0.31561</v>
      </c>
      <c r="AE238" s="3">
        <v>0.25785000000000002</v>
      </c>
      <c r="AF238" s="3">
        <v>0.20896999999999999</v>
      </c>
      <c r="AG238" s="3">
        <v>0.16602</v>
      </c>
      <c r="AH238" s="3">
        <v>0.12923999999999999</v>
      </c>
      <c r="AI238" s="3">
        <v>9.8530000000000006E-2</v>
      </c>
      <c r="AJ238" s="3">
        <v>7.3529999999999998E-2</v>
      </c>
      <c r="AK238" s="3">
        <v>5.3699999999999998E-2</v>
      </c>
      <c r="AL238" s="3">
        <v>3.7539999999999997E-2</v>
      </c>
      <c r="AM238" s="3">
        <v>2.6190000000000001E-2</v>
      </c>
      <c r="AN238" s="3">
        <v>1.7860000000000001E-2</v>
      </c>
      <c r="AO238" s="3">
        <v>1.191E-2</v>
      </c>
      <c r="AP238" s="3">
        <v>7.7600000000000004E-3</v>
      </c>
      <c r="AQ238" s="3">
        <v>4.9399999999999999E-3</v>
      </c>
      <c r="AR238" s="3">
        <v>3.0699999999999998E-3</v>
      </c>
      <c r="AS238" s="3">
        <v>1.8699999999999999E-3</v>
      </c>
      <c r="AT238" s="3">
        <v>1.07E-3</v>
      </c>
      <c r="AU238" s="3">
        <v>6.2E-4</v>
      </c>
      <c r="AV238" s="3">
        <v>3.5E-4</v>
      </c>
      <c r="AW238" s="3">
        <v>1.9000000000000001E-4</v>
      </c>
      <c r="AX238" s="3">
        <v>1E-4</v>
      </c>
      <c r="AY238" s="3">
        <v>5.0000000000000002E-5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5">
        <f>P_A_R[[#This Row],[10+]]-P_A_R[[#This Row],[11+]]</f>
        <v>8.0000000000002292E-4</v>
      </c>
      <c r="BG238" s="5">
        <f>P_A_R[[#This Row],[11+]]-P_A_R[[#This Row],[12+]]</f>
        <v>1.1999999999999789E-3</v>
      </c>
      <c r="BH238" s="5">
        <f>P_A_R[[#This Row],[12+]]-P_A_R[[#This Row],[13+]]</f>
        <v>1.8700000000000383E-3</v>
      </c>
      <c r="BI238" s="5">
        <f>P_A_R[[#This Row],[13+]]-P_A_R[[#This Row],[14+]]</f>
        <v>2.8199999999999337E-3</v>
      </c>
      <c r="BJ238" s="5">
        <f>P_A_R[[#This Row],[14+]]-P_A_R[[#This Row],[15+]]</f>
        <v>4.149999999999987E-3</v>
      </c>
      <c r="BK238" s="5">
        <f>P_A_R[[#This Row],[15+]]-P_A_R[[#This Row],[16+]]</f>
        <v>5.9500000000000108E-3</v>
      </c>
      <c r="BL238" s="5">
        <f>P_A_R[[#This Row],[16+]]-P_A_R[[#This Row],[17+]]</f>
        <v>8.3300000000000596E-3</v>
      </c>
      <c r="BM238" s="5">
        <f>P_A_R[[#This Row],[17+]]-P_A_R[[#This Row],[18+]]</f>
        <v>1.1349999999999971E-2</v>
      </c>
      <c r="BN238" s="5">
        <f>P_A_R[[#This Row],[18+]]-P_A_R[[#This Row],[19+]]</f>
        <v>1.6159999999999952E-2</v>
      </c>
      <c r="BO238" s="5">
        <f>P_A_R[[#This Row],[19+]]-P_A_R[[#This Row],[20+]]</f>
        <v>1.9830000000000014E-2</v>
      </c>
      <c r="BP238" s="5">
        <f>P_A_R[[#This Row],[20+]]-P_A_R[[#This Row],[21+]]</f>
        <v>2.5000000000000022E-2</v>
      </c>
      <c r="BQ238" s="5">
        <f>P_A_R[[#This Row],[21+]]-P_A_R[[#This Row],[22+]]</f>
        <v>3.0710000000000015E-2</v>
      </c>
      <c r="BR238" s="5">
        <f>P_A_R[[#This Row],[22+]]-P_A_R[[#This Row],[23+]]</f>
        <v>3.6779999999999924E-2</v>
      </c>
      <c r="BS238" s="5">
        <f>P_A_R[[#This Row],[23+]]-P_A_R[[#This Row],[24+]]</f>
        <v>4.2950000000000044E-2</v>
      </c>
      <c r="BT238" s="5">
        <f>P_A_R[[#This Row],[24+]]-P_A_R[[#This Row],[25+]]</f>
        <v>4.8880000000000035E-2</v>
      </c>
      <c r="BU238" s="5">
        <f>P_A_R[[#This Row],[25+]]-P_A_R[[#This Row],[26+]]</f>
        <v>5.7759999999999923E-2</v>
      </c>
      <c r="BV238" s="5">
        <f>P_A_R[[#This Row],[26+]]-P_A_R[[#This Row],[27+]]</f>
        <v>5.8870000000000089E-2</v>
      </c>
      <c r="BW238" s="5">
        <f>P_A_R[[#This Row],[27+]]-P_A_R[[#This Row],[28+]]</f>
        <v>6.1960000000000015E-2</v>
      </c>
      <c r="BX238" s="5">
        <f>P_A_R[[#This Row],[28+]]-P_A_R[[#This Row],[29+]]</f>
        <v>6.355999999999995E-2</v>
      </c>
      <c r="BY238" s="5">
        <f>P_A_R[[#This Row],[29+]]-P_A_R[[#This Row],[30+]]</f>
        <v>6.3560000000000005E-2</v>
      </c>
      <c r="BZ238" s="5">
        <f>P_A_R[[#This Row],[30+]]-P_A_R[[#This Row],[31+]]</f>
        <v>6.1960000000000015E-2</v>
      </c>
      <c r="CA238" s="5">
        <f>P_A_R[[#This Row],[31+]]-P_A_R[[#This Row],[32+]]</f>
        <v>5.8869999999999978E-2</v>
      </c>
      <c r="CB238" s="5">
        <f>P_A_R[[#This Row],[32+]]-P_A_R[[#This Row],[33+]]</f>
        <v>5.7759999999999978E-2</v>
      </c>
      <c r="CC238" s="5">
        <f>P_A_R[[#This Row],[33+]]-P_A_R[[#This Row],[34+]]</f>
        <v>4.8880000000000035E-2</v>
      </c>
      <c r="CD238" s="5">
        <f>P_A_R[[#This Row],[34+]]-P_A_R[[#This Row],[35+]]</f>
        <v>4.2949999999999988E-2</v>
      </c>
      <c r="CE238" s="5">
        <f>P_A_R[[#This Row],[35+]]-P_A_R[[#This Row],[36+]]</f>
        <v>3.6780000000000007E-2</v>
      </c>
      <c r="CF238" s="5">
        <f>P_A_R[[#This Row],[36+]]-P_A_R[[#This Row],[37+]]</f>
        <v>3.0709999999999987E-2</v>
      </c>
      <c r="CG238" s="5">
        <f>P_A_R[[#This Row],[37+]]-P_A_R[[#This Row],[38+]]</f>
        <v>2.5000000000000008E-2</v>
      </c>
      <c r="CH238" s="5">
        <f>P_A_R[[#This Row],[38+]]-P_A_R[[#This Row],[39+]]</f>
        <v>1.983E-2</v>
      </c>
      <c r="CI238" s="5">
        <f>P_A_R[[#This Row],[39+]]-P_A_R[[#This Row],[40+]]</f>
        <v>1.6160000000000001E-2</v>
      </c>
      <c r="CJ238" s="5">
        <f>P_A_R[[#This Row],[40+]]-P_A_R[[#This Row],[41+]]</f>
        <v>1.1349999999999996E-2</v>
      </c>
      <c r="CK238" s="5">
        <f>P_A_R[[#This Row],[41+]]-P_A_R[[#This Row],[42+]]</f>
        <v>8.3300000000000006E-3</v>
      </c>
      <c r="CL238" s="5">
        <f>P_A_R[[#This Row],[42+]]-P_A_R[[#This Row],[43+]]</f>
        <v>5.9500000000000004E-3</v>
      </c>
      <c r="CM238" s="5">
        <f>P_A_R[[#This Row],[43+]]-P_A_R[[#This Row],[44+]]</f>
        <v>4.15E-3</v>
      </c>
      <c r="CN238" s="5">
        <f>P_A_R[[#This Row],[44+]]-P_A_R[[#This Row],[45+]]</f>
        <v>2.8200000000000005E-3</v>
      </c>
      <c r="CO238" s="5">
        <f>P_A_R[[#This Row],[45+]]-P_A_R[[#This Row],[46+]]</f>
        <v>1.8700000000000001E-3</v>
      </c>
      <c r="CP238" s="5">
        <f>P_A_R[[#This Row],[46+]]-P_A_R[[#This Row],[47+]]</f>
        <v>1.1999999999999999E-3</v>
      </c>
      <c r="CQ238" s="5">
        <f>P_A_R[[#This Row],[47+]]-P_A_R[[#This Row],[48+]]</f>
        <v>7.9999999999999993E-4</v>
      </c>
      <c r="CR238" s="5">
        <f>P_A_R[[#This Row],[48+]]-P_A_R[[#This Row],[49+]]</f>
        <v>4.4999999999999999E-4</v>
      </c>
      <c r="CS238" s="5">
        <f>P_A_R[[#This Row],[49+]]-P_A_R[[#This Row],[50+]]</f>
        <v>2.7E-4</v>
      </c>
      <c r="CT238" s="5">
        <f>P_A_R[[#This Row],[50+]]-P_A_R[[#This Row],[51+]]</f>
        <v>1.5999999999999999E-4</v>
      </c>
      <c r="CU238" s="5">
        <f>P_A_R[[#This Row],[51+]]-P_A_R[[#This Row],[52+]]</f>
        <v>9.0000000000000006E-5</v>
      </c>
      <c r="CV238" s="5">
        <f>P_A_R[[#This Row],[52+]]-P_A_R[[#This Row],[53+]]</f>
        <v>5.0000000000000002E-5</v>
      </c>
      <c r="CW238" s="5">
        <f>P_A_R[[#This Row],[53+]]-P_A_R[[#This Row],[54+]]</f>
        <v>5.0000000000000002E-5</v>
      </c>
      <c r="CX238" s="5">
        <f>P_A_R[[#This Row],[54+]]-P_A_R[[#This Row],[55+]]</f>
        <v>0</v>
      </c>
      <c r="CY238" s="5">
        <f>P_A_R[[#This Row],[55+]]-P_A_R[[#This Row],[56+]]</f>
        <v>0</v>
      </c>
      <c r="CZ238" s="5">
        <f>P_A_R[[#This Row],[56+]]-P_A_R[[#This Row],[57+]]</f>
        <v>0</v>
      </c>
      <c r="DA238" s="5">
        <f>P_A_R[[#This Row],[57+]]-P_A_R[[#This Row],[58+]]</f>
        <v>0</v>
      </c>
      <c r="DB238" s="5">
        <f>P_A_R[[#This Row],[58+]]-P_A_R[[#This Row],[59+]]</f>
        <v>0</v>
      </c>
    </row>
    <row r="239" spans="1:106" x14ac:dyDescent="0.25">
      <c r="A239" s="10">
        <v>22400727</v>
      </c>
      <c r="B239" s="13" t="s">
        <v>104</v>
      </c>
      <c r="C239" s="13" t="s">
        <v>105</v>
      </c>
      <c r="D239" s="11">
        <v>0.91666666666666663</v>
      </c>
      <c r="E239" s="9" t="str">
        <f>HYPERLINK("https://www.nba.com/stats/player/1627734/boxscores-traditional", "Domantas Sabonis")</f>
        <v>Domantas Sabonis</v>
      </c>
      <c r="F239">
        <v>39.4</v>
      </c>
      <c r="G239" s="4">
        <v>10.574999999999999</v>
      </c>
      <c r="H239" s="3">
        <v>0.99728000000000006</v>
      </c>
      <c r="I239" s="3">
        <v>0.99643000000000004</v>
      </c>
      <c r="J239" s="3">
        <v>0.99519999999999997</v>
      </c>
      <c r="K239" s="3">
        <v>0.99378999999999995</v>
      </c>
      <c r="L239" s="3">
        <v>0.99180000000000001</v>
      </c>
      <c r="M239" s="3">
        <v>0.98956</v>
      </c>
      <c r="N239" s="3">
        <v>0.98645000000000005</v>
      </c>
      <c r="O239" s="3">
        <v>0.98299999999999998</v>
      </c>
      <c r="P239" s="3">
        <v>0.97831000000000001</v>
      </c>
      <c r="Q239" s="3">
        <v>0.97319999999999995</v>
      </c>
      <c r="R239" s="3">
        <v>0.96638000000000002</v>
      </c>
      <c r="S239" s="3">
        <v>0.95906999999999998</v>
      </c>
      <c r="T239" s="3">
        <v>0.95052999999999999</v>
      </c>
      <c r="U239" s="3">
        <v>0.93942999999999999</v>
      </c>
      <c r="V239" s="3">
        <v>0.92784999999999995</v>
      </c>
      <c r="W239" s="3">
        <v>0.91308999999999996</v>
      </c>
      <c r="X239" s="3">
        <v>0.89795999999999998</v>
      </c>
      <c r="Y239" s="3">
        <v>0.879</v>
      </c>
      <c r="Z239" s="3">
        <v>0.85992999999999997</v>
      </c>
      <c r="AA239" s="3">
        <v>0.83645999999999998</v>
      </c>
      <c r="AB239" s="3">
        <v>0.81327000000000005</v>
      </c>
      <c r="AC239" s="3">
        <v>0.78524000000000005</v>
      </c>
      <c r="AD239" s="3">
        <v>0.75804000000000005</v>
      </c>
      <c r="AE239" s="3">
        <v>0.72907</v>
      </c>
      <c r="AF239" s="3">
        <v>0.69496999999999998</v>
      </c>
      <c r="AG239" s="3">
        <v>0.66276000000000002</v>
      </c>
      <c r="AH239" s="3">
        <v>0.62551999999999996</v>
      </c>
      <c r="AI239" s="3">
        <v>0.59094999999999998</v>
      </c>
      <c r="AJ239" s="3">
        <v>0.55171999999999999</v>
      </c>
      <c r="AK239" s="3">
        <v>0.51595000000000002</v>
      </c>
      <c r="AL239" s="3">
        <v>0.47608</v>
      </c>
      <c r="AM239" s="3">
        <v>0.44037999999999999</v>
      </c>
      <c r="AN239" s="3">
        <v>0.40128999999999998</v>
      </c>
      <c r="AO239" s="3">
        <v>0.36692999999999998</v>
      </c>
      <c r="AP239" s="3">
        <v>0.33360000000000001</v>
      </c>
      <c r="AQ239" s="3">
        <v>0.29805999999999999</v>
      </c>
      <c r="AR239" s="3">
        <v>0.26762999999999998</v>
      </c>
      <c r="AS239" s="3">
        <v>0.23576</v>
      </c>
      <c r="AT239" s="3">
        <v>0.20896999999999999</v>
      </c>
      <c r="AU239" s="3">
        <v>0.18140999999999999</v>
      </c>
      <c r="AV239" s="3">
        <v>0.15866</v>
      </c>
      <c r="AW239" s="3">
        <v>0.13567000000000001</v>
      </c>
      <c r="AX239" s="3">
        <v>0.11702</v>
      </c>
      <c r="AY239" s="3">
        <v>9.8530000000000006E-2</v>
      </c>
      <c r="AZ239" s="3">
        <v>8.3790000000000003E-2</v>
      </c>
      <c r="BA239" s="3">
        <v>6.9440000000000002E-2</v>
      </c>
      <c r="BB239" s="3">
        <v>5.8209999999999998E-2</v>
      </c>
      <c r="BC239" s="3">
        <v>4.8460000000000003E-2</v>
      </c>
      <c r="BD239" s="3">
        <v>3.9199999999999999E-2</v>
      </c>
      <c r="BE239" s="3">
        <v>3.2160000000000001E-2</v>
      </c>
      <c r="BF239" s="5">
        <f>P_A_R[[#This Row],[10+]]-P_A_R[[#This Row],[11+]]</f>
        <v>8.5000000000001741E-4</v>
      </c>
      <c r="BG239" s="5">
        <f>P_A_R[[#This Row],[11+]]-P_A_R[[#This Row],[12+]]</f>
        <v>1.2300000000000644E-3</v>
      </c>
      <c r="BH239" s="5">
        <f>P_A_R[[#This Row],[12+]]-P_A_R[[#This Row],[13+]]</f>
        <v>1.4100000000000223E-3</v>
      </c>
      <c r="BI239" s="5">
        <f>P_A_R[[#This Row],[13+]]-P_A_R[[#This Row],[14+]]</f>
        <v>1.9899999999999363E-3</v>
      </c>
      <c r="BJ239" s="5">
        <f>P_A_R[[#This Row],[14+]]-P_A_R[[#This Row],[15+]]</f>
        <v>2.2400000000000198E-3</v>
      </c>
      <c r="BK239" s="5">
        <f>P_A_R[[#This Row],[15+]]-P_A_R[[#This Row],[16+]]</f>
        <v>3.1099999999999461E-3</v>
      </c>
      <c r="BL239" s="5">
        <f>P_A_R[[#This Row],[16+]]-P_A_R[[#This Row],[17+]]</f>
        <v>3.4500000000000641E-3</v>
      </c>
      <c r="BM239" s="5">
        <f>P_A_R[[#This Row],[17+]]-P_A_R[[#This Row],[18+]]</f>
        <v>4.689999999999972E-3</v>
      </c>
      <c r="BN239" s="5">
        <f>P_A_R[[#This Row],[18+]]-P_A_R[[#This Row],[19+]]</f>
        <v>5.1100000000000589E-3</v>
      </c>
      <c r="BO239" s="5">
        <f>P_A_R[[#This Row],[19+]]-P_A_R[[#This Row],[20+]]</f>
        <v>6.8199999999999372E-3</v>
      </c>
      <c r="BP239" s="5">
        <f>P_A_R[[#This Row],[20+]]-P_A_R[[#This Row],[21+]]</f>
        <v>7.3100000000000387E-3</v>
      </c>
      <c r="BQ239" s="5">
        <f>P_A_R[[#This Row],[21+]]-P_A_R[[#This Row],[22+]]</f>
        <v>8.539999999999992E-3</v>
      </c>
      <c r="BR239" s="5">
        <f>P_A_R[[#This Row],[22+]]-P_A_R[[#This Row],[23+]]</f>
        <v>1.1099999999999999E-2</v>
      </c>
      <c r="BS239" s="5">
        <f>P_A_R[[#This Row],[23+]]-P_A_R[[#This Row],[24+]]</f>
        <v>1.1580000000000035E-2</v>
      </c>
      <c r="BT239" s="5">
        <f>P_A_R[[#This Row],[24+]]-P_A_R[[#This Row],[25+]]</f>
        <v>1.4759999999999995E-2</v>
      </c>
      <c r="BU239" s="5">
        <f>P_A_R[[#This Row],[25+]]-P_A_R[[#This Row],[26+]]</f>
        <v>1.5129999999999977E-2</v>
      </c>
      <c r="BV239" s="5">
        <f>P_A_R[[#This Row],[26+]]-P_A_R[[#This Row],[27+]]</f>
        <v>1.8959999999999977E-2</v>
      </c>
      <c r="BW239" s="5">
        <f>P_A_R[[#This Row],[27+]]-P_A_R[[#This Row],[28+]]</f>
        <v>1.9070000000000031E-2</v>
      </c>
      <c r="BX239" s="5">
        <f>P_A_R[[#This Row],[28+]]-P_A_R[[#This Row],[29+]]</f>
        <v>2.3469999999999991E-2</v>
      </c>
      <c r="BY239" s="5">
        <f>P_A_R[[#This Row],[29+]]-P_A_R[[#This Row],[30+]]</f>
        <v>2.3189999999999933E-2</v>
      </c>
      <c r="BZ239" s="5">
        <f>P_A_R[[#This Row],[30+]]-P_A_R[[#This Row],[31+]]</f>
        <v>2.8029999999999999E-2</v>
      </c>
      <c r="CA239" s="5">
        <f>P_A_R[[#This Row],[31+]]-P_A_R[[#This Row],[32+]]</f>
        <v>2.7200000000000002E-2</v>
      </c>
      <c r="CB239" s="5">
        <f>P_A_R[[#This Row],[32+]]-P_A_R[[#This Row],[33+]]</f>
        <v>2.8970000000000051E-2</v>
      </c>
      <c r="CC239" s="5">
        <f>P_A_R[[#This Row],[33+]]-P_A_R[[#This Row],[34+]]</f>
        <v>3.4100000000000019E-2</v>
      </c>
      <c r="CD239" s="5">
        <f>P_A_R[[#This Row],[34+]]-P_A_R[[#This Row],[35+]]</f>
        <v>3.2209999999999961E-2</v>
      </c>
      <c r="CE239" s="5">
        <f>P_A_R[[#This Row],[35+]]-P_A_R[[#This Row],[36+]]</f>
        <v>3.7240000000000051E-2</v>
      </c>
      <c r="CF239" s="5">
        <f>P_A_R[[#This Row],[36+]]-P_A_R[[#This Row],[37+]]</f>
        <v>3.456999999999999E-2</v>
      </c>
      <c r="CG239" s="5">
        <f>P_A_R[[#This Row],[37+]]-P_A_R[[#This Row],[38+]]</f>
        <v>3.9229999999999987E-2</v>
      </c>
      <c r="CH239" s="5">
        <f>P_A_R[[#This Row],[38+]]-P_A_R[[#This Row],[39+]]</f>
        <v>3.5769999999999968E-2</v>
      </c>
      <c r="CI239" s="5">
        <f>P_A_R[[#This Row],[39+]]-P_A_R[[#This Row],[40+]]</f>
        <v>3.9870000000000017E-2</v>
      </c>
      <c r="CJ239" s="5">
        <f>P_A_R[[#This Row],[40+]]-P_A_R[[#This Row],[41+]]</f>
        <v>3.570000000000001E-2</v>
      </c>
      <c r="CK239" s="5">
        <f>P_A_R[[#This Row],[41+]]-P_A_R[[#This Row],[42+]]</f>
        <v>3.9090000000000014E-2</v>
      </c>
      <c r="CL239" s="5">
        <f>P_A_R[[#This Row],[42+]]-P_A_R[[#This Row],[43+]]</f>
        <v>3.4360000000000002E-2</v>
      </c>
      <c r="CM239" s="5">
        <f>P_A_R[[#This Row],[43+]]-P_A_R[[#This Row],[44+]]</f>
        <v>3.3329999999999971E-2</v>
      </c>
      <c r="CN239" s="5">
        <f>P_A_R[[#This Row],[44+]]-P_A_R[[#This Row],[45+]]</f>
        <v>3.5540000000000016E-2</v>
      </c>
      <c r="CO239" s="5">
        <f>P_A_R[[#This Row],[45+]]-P_A_R[[#This Row],[46+]]</f>
        <v>3.0430000000000013E-2</v>
      </c>
      <c r="CP239" s="5">
        <f>P_A_R[[#This Row],[46+]]-P_A_R[[#This Row],[47+]]</f>
        <v>3.1869999999999982E-2</v>
      </c>
      <c r="CQ239" s="5">
        <f>P_A_R[[#This Row],[47+]]-P_A_R[[#This Row],[48+]]</f>
        <v>2.6790000000000008E-2</v>
      </c>
      <c r="CR239" s="5">
        <f>P_A_R[[#This Row],[48+]]-P_A_R[[#This Row],[49+]]</f>
        <v>2.7560000000000001E-2</v>
      </c>
      <c r="CS239" s="5">
        <f>P_A_R[[#This Row],[49+]]-P_A_R[[#This Row],[50+]]</f>
        <v>2.2749999999999992E-2</v>
      </c>
      <c r="CT239" s="5">
        <f>P_A_R[[#This Row],[50+]]-P_A_R[[#This Row],[51+]]</f>
        <v>2.2989999999999983E-2</v>
      </c>
      <c r="CU239" s="5">
        <f>P_A_R[[#This Row],[51+]]-P_A_R[[#This Row],[52+]]</f>
        <v>1.8650000000000014E-2</v>
      </c>
      <c r="CV239" s="5">
        <f>P_A_R[[#This Row],[52+]]-P_A_R[[#This Row],[53+]]</f>
        <v>1.8489999999999993E-2</v>
      </c>
      <c r="CW239" s="5">
        <f>P_A_R[[#This Row],[53+]]-P_A_R[[#This Row],[54+]]</f>
        <v>1.4740000000000003E-2</v>
      </c>
      <c r="CX239" s="5">
        <f>P_A_R[[#This Row],[54+]]-P_A_R[[#This Row],[55+]]</f>
        <v>1.4350000000000002E-2</v>
      </c>
      <c r="CY239" s="5">
        <f>P_A_R[[#This Row],[55+]]-P_A_R[[#This Row],[56+]]</f>
        <v>1.1230000000000004E-2</v>
      </c>
      <c r="CZ239" s="5">
        <f>P_A_R[[#This Row],[56+]]-P_A_R[[#This Row],[57+]]</f>
        <v>9.7499999999999948E-3</v>
      </c>
      <c r="DA239" s="5">
        <f>P_A_R[[#This Row],[57+]]-P_A_R[[#This Row],[58+]]</f>
        <v>9.2600000000000043E-3</v>
      </c>
      <c r="DB239" s="5">
        <f>P_A_R[[#This Row],[58+]]-P_A_R[[#This Row],[59+]]</f>
        <v>7.0399999999999976E-3</v>
      </c>
    </row>
    <row r="240" spans="1:106" x14ac:dyDescent="0.25">
      <c r="A240" s="10">
        <v>22400727</v>
      </c>
      <c r="B240" s="13" t="s">
        <v>104</v>
      </c>
      <c r="C240" s="13" t="s">
        <v>105</v>
      </c>
      <c r="D240" s="11">
        <v>0.91666666666666663</v>
      </c>
      <c r="E240" s="9" t="str">
        <f>HYPERLINK("https://www.nba.com/stats/player/1631099/boxscores-traditional", "Keegan Murray")</f>
        <v>Keegan Murray</v>
      </c>
      <c r="F240">
        <v>21.8</v>
      </c>
      <c r="G240" s="4">
        <v>4.9559999999999995</v>
      </c>
      <c r="H240" s="3">
        <v>0.99134</v>
      </c>
      <c r="I240" s="3">
        <v>0.98536999999999997</v>
      </c>
      <c r="J240" s="3">
        <v>0.97614999999999996</v>
      </c>
      <c r="K240" s="3">
        <v>0.96245999999999998</v>
      </c>
      <c r="L240" s="3">
        <v>0.94179000000000002</v>
      </c>
      <c r="M240" s="3">
        <v>0.91466000000000003</v>
      </c>
      <c r="N240" s="3">
        <v>0.879</v>
      </c>
      <c r="O240" s="3">
        <v>0.83398000000000005</v>
      </c>
      <c r="P240" s="3">
        <v>0.77934999999999999</v>
      </c>
      <c r="Q240" s="3">
        <v>0.71226</v>
      </c>
      <c r="R240" s="3">
        <v>0.64058000000000004</v>
      </c>
      <c r="S240" s="3">
        <v>0.56355999999999995</v>
      </c>
      <c r="T240" s="3">
        <v>0.48404999999999998</v>
      </c>
      <c r="U240" s="3">
        <v>0.40516999999999997</v>
      </c>
      <c r="V240" s="3">
        <v>0.32996999999999999</v>
      </c>
      <c r="W240" s="3">
        <v>0.25785000000000002</v>
      </c>
      <c r="X240" s="3">
        <v>0.19766</v>
      </c>
      <c r="Y240" s="3">
        <v>0.14685999999999999</v>
      </c>
      <c r="Z240" s="3">
        <v>0.10564999999999999</v>
      </c>
      <c r="AA240" s="3">
        <v>7.3529999999999998E-2</v>
      </c>
      <c r="AB240" s="3">
        <v>4.947E-2</v>
      </c>
      <c r="AC240" s="3">
        <v>3.1440000000000003E-2</v>
      </c>
      <c r="AD240" s="3">
        <v>1.9699999999999999E-2</v>
      </c>
      <c r="AE240" s="3">
        <v>1.191E-2</v>
      </c>
      <c r="AF240" s="3">
        <v>6.9499999999999996E-3</v>
      </c>
      <c r="AG240" s="3">
        <v>3.9100000000000003E-3</v>
      </c>
      <c r="AH240" s="3">
        <v>2.0500000000000002E-3</v>
      </c>
      <c r="AI240" s="3">
        <v>1.07E-3</v>
      </c>
      <c r="AJ240" s="3">
        <v>5.4000000000000001E-4</v>
      </c>
      <c r="AK240" s="3">
        <v>2.5999999999999998E-4</v>
      </c>
      <c r="AL240" s="3">
        <v>1.2E-4</v>
      </c>
      <c r="AM240" s="3">
        <v>5.0000000000000002E-5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5">
        <f>P_A_R[[#This Row],[10+]]-P_A_R[[#This Row],[11+]]</f>
        <v>5.9700000000000308E-3</v>
      </c>
      <c r="BG240" s="5">
        <f>P_A_R[[#This Row],[11+]]-P_A_R[[#This Row],[12+]]</f>
        <v>9.220000000000006E-3</v>
      </c>
      <c r="BH240" s="5">
        <f>P_A_R[[#This Row],[12+]]-P_A_R[[#This Row],[13+]]</f>
        <v>1.368999999999998E-2</v>
      </c>
      <c r="BI240" s="5">
        <f>P_A_R[[#This Row],[13+]]-P_A_R[[#This Row],[14+]]</f>
        <v>2.0669999999999966E-2</v>
      </c>
      <c r="BJ240" s="5">
        <f>P_A_R[[#This Row],[14+]]-P_A_R[[#This Row],[15+]]</f>
        <v>2.7129999999999987E-2</v>
      </c>
      <c r="BK240" s="5">
        <f>P_A_R[[#This Row],[15+]]-P_A_R[[#This Row],[16+]]</f>
        <v>3.5660000000000025E-2</v>
      </c>
      <c r="BL240" s="5">
        <f>P_A_R[[#This Row],[16+]]-P_A_R[[#This Row],[17+]]</f>
        <v>4.5019999999999949E-2</v>
      </c>
      <c r="BM240" s="5">
        <f>P_A_R[[#This Row],[17+]]-P_A_R[[#This Row],[18+]]</f>
        <v>5.4630000000000067E-2</v>
      </c>
      <c r="BN240" s="5">
        <f>P_A_R[[#This Row],[18+]]-P_A_R[[#This Row],[19+]]</f>
        <v>6.7089999999999983E-2</v>
      </c>
      <c r="BO240" s="5">
        <f>P_A_R[[#This Row],[19+]]-P_A_R[[#This Row],[20+]]</f>
        <v>7.1679999999999966E-2</v>
      </c>
      <c r="BP240" s="5">
        <f>P_A_R[[#This Row],[20+]]-P_A_R[[#This Row],[21+]]</f>
        <v>7.7020000000000088E-2</v>
      </c>
      <c r="BQ240" s="5">
        <f>P_A_R[[#This Row],[21+]]-P_A_R[[#This Row],[22+]]</f>
        <v>7.950999999999997E-2</v>
      </c>
      <c r="BR240" s="5">
        <f>P_A_R[[#This Row],[22+]]-P_A_R[[#This Row],[23+]]</f>
        <v>7.8880000000000006E-2</v>
      </c>
      <c r="BS240" s="5">
        <f>P_A_R[[#This Row],[23+]]-P_A_R[[#This Row],[24+]]</f>
        <v>7.5199999999999989E-2</v>
      </c>
      <c r="BT240" s="5">
        <f>P_A_R[[#This Row],[24+]]-P_A_R[[#This Row],[25+]]</f>
        <v>7.2119999999999962E-2</v>
      </c>
      <c r="BU240" s="5">
        <f>P_A_R[[#This Row],[25+]]-P_A_R[[#This Row],[26+]]</f>
        <v>6.0190000000000021E-2</v>
      </c>
      <c r="BV240" s="5">
        <f>P_A_R[[#This Row],[26+]]-P_A_R[[#This Row],[27+]]</f>
        <v>5.0800000000000012E-2</v>
      </c>
      <c r="BW240" s="5">
        <f>P_A_R[[#This Row],[27+]]-P_A_R[[#This Row],[28+]]</f>
        <v>4.1209999999999997E-2</v>
      </c>
      <c r="BX240" s="5">
        <f>P_A_R[[#This Row],[28+]]-P_A_R[[#This Row],[29+]]</f>
        <v>3.2119999999999996E-2</v>
      </c>
      <c r="BY240" s="5">
        <f>P_A_R[[#This Row],[29+]]-P_A_R[[#This Row],[30+]]</f>
        <v>2.4059999999999998E-2</v>
      </c>
      <c r="BZ240" s="5">
        <f>P_A_R[[#This Row],[30+]]-P_A_R[[#This Row],[31+]]</f>
        <v>1.8029999999999997E-2</v>
      </c>
      <c r="CA240" s="5">
        <f>P_A_R[[#This Row],[31+]]-P_A_R[[#This Row],[32+]]</f>
        <v>1.1740000000000004E-2</v>
      </c>
      <c r="CB240" s="5">
        <f>P_A_R[[#This Row],[32+]]-P_A_R[[#This Row],[33+]]</f>
        <v>7.7899999999999983E-3</v>
      </c>
      <c r="CC240" s="5">
        <f>P_A_R[[#This Row],[33+]]-P_A_R[[#This Row],[34+]]</f>
        <v>4.9600000000000009E-3</v>
      </c>
      <c r="CD240" s="5">
        <f>P_A_R[[#This Row],[34+]]-P_A_R[[#This Row],[35+]]</f>
        <v>3.0399999999999993E-3</v>
      </c>
      <c r="CE240" s="5">
        <f>P_A_R[[#This Row],[35+]]-P_A_R[[#This Row],[36+]]</f>
        <v>1.8600000000000001E-3</v>
      </c>
      <c r="CF240" s="5">
        <f>P_A_R[[#This Row],[36+]]-P_A_R[[#This Row],[37+]]</f>
        <v>9.8000000000000019E-4</v>
      </c>
      <c r="CG240" s="5">
        <f>P_A_R[[#This Row],[37+]]-P_A_R[[#This Row],[38+]]</f>
        <v>5.2999999999999998E-4</v>
      </c>
      <c r="CH240" s="5">
        <f>P_A_R[[#This Row],[38+]]-P_A_R[[#This Row],[39+]]</f>
        <v>2.8000000000000003E-4</v>
      </c>
      <c r="CI240" s="5">
        <f>P_A_R[[#This Row],[39+]]-P_A_R[[#This Row],[40+]]</f>
        <v>1.3999999999999999E-4</v>
      </c>
      <c r="CJ240" s="5">
        <f>P_A_R[[#This Row],[40+]]-P_A_R[[#This Row],[41+]]</f>
        <v>6.9999999999999994E-5</v>
      </c>
      <c r="CK240" s="5">
        <f>P_A_R[[#This Row],[41+]]-P_A_R[[#This Row],[42+]]</f>
        <v>5.0000000000000002E-5</v>
      </c>
      <c r="CL240" s="5">
        <f>P_A_R[[#This Row],[42+]]-P_A_R[[#This Row],[43+]]</f>
        <v>0</v>
      </c>
      <c r="CM240" s="5">
        <f>P_A_R[[#This Row],[43+]]-P_A_R[[#This Row],[44+]]</f>
        <v>0</v>
      </c>
      <c r="CN240" s="5">
        <f>P_A_R[[#This Row],[44+]]-P_A_R[[#This Row],[45+]]</f>
        <v>0</v>
      </c>
      <c r="CO240" s="5">
        <f>P_A_R[[#This Row],[45+]]-P_A_R[[#This Row],[46+]]</f>
        <v>0</v>
      </c>
      <c r="CP240" s="5">
        <f>P_A_R[[#This Row],[46+]]-P_A_R[[#This Row],[47+]]</f>
        <v>0</v>
      </c>
      <c r="CQ240" s="5">
        <f>P_A_R[[#This Row],[47+]]-P_A_R[[#This Row],[48+]]</f>
        <v>0</v>
      </c>
      <c r="CR240" s="5">
        <f>P_A_R[[#This Row],[48+]]-P_A_R[[#This Row],[49+]]</f>
        <v>0</v>
      </c>
      <c r="CS240" s="5">
        <f>P_A_R[[#This Row],[49+]]-P_A_R[[#This Row],[50+]]</f>
        <v>0</v>
      </c>
      <c r="CT240" s="5">
        <f>P_A_R[[#This Row],[50+]]-P_A_R[[#This Row],[51+]]</f>
        <v>0</v>
      </c>
      <c r="CU240" s="5">
        <f>P_A_R[[#This Row],[51+]]-P_A_R[[#This Row],[52+]]</f>
        <v>0</v>
      </c>
      <c r="CV240" s="5">
        <f>P_A_R[[#This Row],[52+]]-P_A_R[[#This Row],[53+]]</f>
        <v>0</v>
      </c>
      <c r="CW240" s="5">
        <f>P_A_R[[#This Row],[53+]]-P_A_R[[#This Row],[54+]]</f>
        <v>0</v>
      </c>
      <c r="CX240" s="5">
        <f>P_A_R[[#This Row],[54+]]-P_A_R[[#This Row],[55+]]</f>
        <v>0</v>
      </c>
      <c r="CY240" s="5">
        <f>P_A_R[[#This Row],[55+]]-P_A_R[[#This Row],[56+]]</f>
        <v>0</v>
      </c>
      <c r="CZ240" s="5">
        <f>P_A_R[[#This Row],[56+]]-P_A_R[[#This Row],[57+]]</f>
        <v>0</v>
      </c>
      <c r="DA240" s="5">
        <f>P_A_R[[#This Row],[57+]]-P_A_R[[#This Row],[58+]]</f>
        <v>0</v>
      </c>
      <c r="DB240" s="5">
        <f>P_A_R[[#This Row],[58+]]-P_A_R[[#This Row],[59+]]</f>
        <v>0</v>
      </c>
    </row>
    <row r="241" spans="1:106" x14ac:dyDescent="0.25">
      <c r="A241" s="10">
        <v>22400727</v>
      </c>
      <c r="B241" s="13" t="s">
        <v>104</v>
      </c>
      <c r="C241" s="13" t="s">
        <v>105</v>
      </c>
      <c r="D241" s="11">
        <v>0.91666666666666663</v>
      </c>
      <c r="E241" s="9" t="str">
        <f>HYPERLINK("https://www.nba.com/stats/player/201942/boxscores-traditional", "DeMar DeRozan")</f>
        <v>DeMar DeRozan</v>
      </c>
      <c r="F241">
        <v>26.6</v>
      </c>
      <c r="G241" s="4">
        <v>9.3940000000000001</v>
      </c>
      <c r="H241" s="3">
        <v>0.96164000000000005</v>
      </c>
      <c r="I241" s="3">
        <v>0.95154000000000005</v>
      </c>
      <c r="J241" s="3">
        <v>0.93942999999999999</v>
      </c>
      <c r="K241" s="3">
        <v>0.92647000000000002</v>
      </c>
      <c r="L241" s="3">
        <v>0.90988000000000002</v>
      </c>
      <c r="M241" s="3">
        <v>0.89065000000000005</v>
      </c>
      <c r="N241" s="3">
        <v>0.87075999999999998</v>
      </c>
      <c r="O241" s="3">
        <v>0.84614</v>
      </c>
      <c r="P241" s="3">
        <v>0.82121</v>
      </c>
      <c r="Q241" s="3">
        <v>0.79103000000000001</v>
      </c>
      <c r="R241" s="3">
        <v>0.75804000000000005</v>
      </c>
      <c r="S241" s="3">
        <v>0.72575000000000001</v>
      </c>
      <c r="T241" s="3">
        <v>0.68793000000000004</v>
      </c>
      <c r="U241" s="3">
        <v>0.64802999999999999</v>
      </c>
      <c r="V241" s="3">
        <v>0.61026000000000002</v>
      </c>
      <c r="W241" s="3">
        <v>0.56749000000000005</v>
      </c>
      <c r="X241" s="3">
        <v>0.52392000000000005</v>
      </c>
      <c r="Y241" s="3">
        <v>0.48404999999999998</v>
      </c>
      <c r="Z241" s="3">
        <v>0.44037999999999999</v>
      </c>
      <c r="AA241" s="3">
        <v>0.39743000000000001</v>
      </c>
      <c r="AB241" s="3">
        <v>0.35942000000000002</v>
      </c>
      <c r="AC241" s="3">
        <v>0.31918000000000002</v>
      </c>
      <c r="AD241" s="3">
        <v>0.28433999999999998</v>
      </c>
      <c r="AE241" s="3">
        <v>0.24825</v>
      </c>
      <c r="AF241" s="3">
        <v>0.21476000000000001</v>
      </c>
      <c r="AG241" s="3">
        <v>0.18673000000000001</v>
      </c>
      <c r="AH241" s="3">
        <v>0.15866</v>
      </c>
      <c r="AI241" s="3">
        <v>0.13350000000000001</v>
      </c>
      <c r="AJ241" s="3">
        <v>0.11314</v>
      </c>
      <c r="AK241" s="3">
        <v>9.3420000000000003E-2</v>
      </c>
      <c r="AL241" s="3">
        <v>7.6359999999999997E-2</v>
      </c>
      <c r="AM241" s="3">
        <v>6.3009999999999997E-2</v>
      </c>
      <c r="AN241" s="3">
        <v>5.0500000000000003E-2</v>
      </c>
      <c r="AO241" s="3">
        <v>4.0059999999999998E-2</v>
      </c>
      <c r="AP241" s="3">
        <v>3.2160000000000001E-2</v>
      </c>
      <c r="AQ241" s="3">
        <v>2.5000000000000001E-2</v>
      </c>
      <c r="AR241" s="3">
        <v>1.9230000000000001E-2</v>
      </c>
      <c r="AS241" s="3">
        <v>1.4999999999999999E-2</v>
      </c>
      <c r="AT241" s="3">
        <v>1.1299999999999999E-2</v>
      </c>
      <c r="AU241" s="3">
        <v>8.6599999999999993E-3</v>
      </c>
      <c r="AV241" s="3">
        <v>6.3899999999999998E-3</v>
      </c>
      <c r="AW241" s="3">
        <v>4.6600000000000001E-3</v>
      </c>
      <c r="AX241" s="3">
        <v>3.47E-3</v>
      </c>
      <c r="AY241" s="3">
        <v>2.48E-3</v>
      </c>
      <c r="AZ241" s="3">
        <v>1.75E-3</v>
      </c>
      <c r="BA241" s="3">
        <v>1.2600000000000001E-3</v>
      </c>
      <c r="BB241" s="3">
        <v>8.7000000000000001E-4</v>
      </c>
      <c r="BC241" s="3">
        <v>5.9999999999999995E-4</v>
      </c>
      <c r="BD241" s="3">
        <v>4.2000000000000002E-4</v>
      </c>
      <c r="BE241" s="3">
        <v>2.7999999999999998E-4</v>
      </c>
      <c r="BF241" s="5">
        <f>P_A_R[[#This Row],[10+]]-P_A_R[[#This Row],[11+]]</f>
        <v>1.0099999999999998E-2</v>
      </c>
      <c r="BG241" s="5">
        <f>P_A_R[[#This Row],[11+]]-P_A_R[[#This Row],[12+]]</f>
        <v>1.2110000000000065E-2</v>
      </c>
      <c r="BH241" s="5">
        <f>P_A_R[[#This Row],[12+]]-P_A_R[[#This Row],[13+]]</f>
        <v>1.2959999999999972E-2</v>
      </c>
      <c r="BI241" s="5">
        <f>P_A_R[[#This Row],[13+]]-P_A_R[[#This Row],[14+]]</f>
        <v>1.6589999999999994E-2</v>
      </c>
      <c r="BJ241" s="5">
        <f>P_A_R[[#This Row],[14+]]-P_A_R[[#This Row],[15+]]</f>
        <v>1.9229999999999969E-2</v>
      </c>
      <c r="BK241" s="5">
        <f>P_A_R[[#This Row],[15+]]-P_A_R[[#This Row],[16+]]</f>
        <v>1.9890000000000074E-2</v>
      </c>
      <c r="BL241" s="5">
        <f>P_A_R[[#This Row],[16+]]-P_A_R[[#This Row],[17+]]</f>
        <v>2.4619999999999975E-2</v>
      </c>
      <c r="BM241" s="5">
        <f>P_A_R[[#This Row],[17+]]-P_A_R[[#This Row],[18+]]</f>
        <v>2.4930000000000008E-2</v>
      </c>
      <c r="BN241" s="5">
        <f>P_A_R[[#This Row],[18+]]-P_A_R[[#This Row],[19+]]</f>
        <v>3.0179999999999985E-2</v>
      </c>
      <c r="BO241" s="5">
        <f>P_A_R[[#This Row],[19+]]-P_A_R[[#This Row],[20+]]</f>
        <v>3.2989999999999964E-2</v>
      </c>
      <c r="BP241" s="5">
        <f>P_A_R[[#This Row],[20+]]-P_A_R[[#This Row],[21+]]</f>
        <v>3.2290000000000041E-2</v>
      </c>
      <c r="BQ241" s="5">
        <f>P_A_R[[#This Row],[21+]]-P_A_R[[#This Row],[22+]]</f>
        <v>3.7819999999999965E-2</v>
      </c>
      <c r="BR241" s="5">
        <f>P_A_R[[#This Row],[22+]]-P_A_R[[#This Row],[23+]]</f>
        <v>3.9900000000000047E-2</v>
      </c>
      <c r="BS241" s="5">
        <f>P_A_R[[#This Row],[23+]]-P_A_R[[#This Row],[24+]]</f>
        <v>3.776999999999997E-2</v>
      </c>
      <c r="BT241" s="5">
        <f>P_A_R[[#This Row],[24+]]-P_A_R[[#This Row],[25+]]</f>
        <v>4.2769999999999975E-2</v>
      </c>
      <c r="BU241" s="5">
        <f>P_A_R[[#This Row],[25+]]-P_A_R[[#This Row],[26+]]</f>
        <v>4.3569999999999998E-2</v>
      </c>
      <c r="BV241" s="5">
        <f>P_A_R[[#This Row],[26+]]-P_A_R[[#This Row],[27+]]</f>
        <v>3.9870000000000072E-2</v>
      </c>
      <c r="BW241" s="5">
        <f>P_A_R[[#This Row],[27+]]-P_A_R[[#This Row],[28+]]</f>
        <v>4.3669999999999987E-2</v>
      </c>
      <c r="BX241" s="5">
        <f>P_A_R[[#This Row],[28+]]-P_A_R[[#This Row],[29+]]</f>
        <v>4.2949999999999988E-2</v>
      </c>
      <c r="BY241" s="5">
        <f>P_A_R[[#This Row],[29+]]-P_A_R[[#This Row],[30+]]</f>
        <v>3.8009999999999988E-2</v>
      </c>
      <c r="BZ241" s="5">
        <f>P_A_R[[#This Row],[30+]]-P_A_R[[#This Row],[31+]]</f>
        <v>4.0239999999999998E-2</v>
      </c>
      <c r="CA241" s="5">
        <f>P_A_R[[#This Row],[31+]]-P_A_R[[#This Row],[32+]]</f>
        <v>3.4840000000000038E-2</v>
      </c>
      <c r="CB241" s="5">
        <f>P_A_R[[#This Row],[32+]]-P_A_R[[#This Row],[33+]]</f>
        <v>3.6089999999999983E-2</v>
      </c>
      <c r="CC241" s="5">
        <f>P_A_R[[#This Row],[33+]]-P_A_R[[#This Row],[34+]]</f>
        <v>3.3489999999999992E-2</v>
      </c>
      <c r="CD241" s="5">
        <f>P_A_R[[#This Row],[34+]]-P_A_R[[#This Row],[35+]]</f>
        <v>2.8029999999999999E-2</v>
      </c>
      <c r="CE241" s="5">
        <f>P_A_R[[#This Row],[35+]]-P_A_R[[#This Row],[36+]]</f>
        <v>2.8070000000000012E-2</v>
      </c>
      <c r="CF241" s="5">
        <f>P_A_R[[#This Row],[36+]]-P_A_R[[#This Row],[37+]]</f>
        <v>2.5159999999999988E-2</v>
      </c>
      <c r="CG241" s="5">
        <f>P_A_R[[#This Row],[37+]]-P_A_R[[#This Row],[38+]]</f>
        <v>2.0360000000000003E-2</v>
      </c>
      <c r="CH241" s="5">
        <f>P_A_R[[#This Row],[38+]]-P_A_R[[#This Row],[39+]]</f>
        <v>1.9720000000000001E-2</v>
      </c>
      <c r="CI241" s="5">
        <f>P_A_R[[#This Row],[39+]]-P_A_R[[#This Row],[40+]]</f>
        <v>1.7060000000000006E-2</v>
      </c>
      <c r="CJ241" s="5">
        <f>P_A_R[[#This Row],[40+]]-P_A_R[[#This Row],[41+]]</f>
        <v>1.3350000000000001E-2</v>
      </c>
      <c r="CK241" s="5">
        <f>P_A_R[[#This Row],[41+]]-P_A_R[[#This Row],[42+]]</f>
        <v>1.2509999999999993E-2</v>
      </c>
      <c r="CL241" s="5">
        <f>P_A_R[[#This Row],[42+]]-P_A_R[[#This Row],[43+]]</f>
        <v>1.0440000000000005E-2</v>
      </c>
      <c r="CM241" s="5">
        <f>P_A_R[[#This Row],[43+]]-P_A_R[[#This Row],[44+]]</f>
        <v>7.8999999999999973E-3</v>
      </c>
      <c r="CN241" s="5">
        <f>P_A_R[[#This Row],[44+]]-P_A_R[[#This Row],[45+]]</f>
        <v>7.1599999999999997E-3</v>
      </c>
      <c r="CO241" s="5">
        <f>P_A_R[[#This Row],[45+]]-P_A_R[[#This Row],[46+]]</f>
        <v>5.7700000000000008E-3</v>
      </c>
      <c r="CP241" s="5">
        <f>P_A_R[[#This Row],[46+]]-P_A_R[[#This Row],[47+]]</f>
        <v>4.2300000000000011E-3</v>
      </c>
      <c r="CQ241" s="5">
        <f>P_A_R[[#This Row],[47+]]-P_A_R[[#This Row],[48+]]</f>
        <v>3.7000000000000002E-3</v>
      </c>
      <c r="CR241" s="5">
        <f>P_A_R[[#This Row],[48+]]-P_A_R[[#This Row],[49+]]</f>
        <v>2.64E-3</v>
      </c>
      <c r="CS241" s="5">
        <f>P_A_R[[#This Row],[49+]]-P_A_R[[#This Row],[50+]]</f>
        <v>2.2699999999999994E-3</v>
      </c>
      <c r="CT241" s="5">
        <f>P_A_R[[#This Row],[50+]]-P_A_R[[#This Row],[51+]]</f>
        <v>1.7299999999999998E-3</v>
      </c>
      <c r="CU241" s="5">
        <f>P_A_R[[#This Row],[51+]]-P_A_R[[#This Row],[52+]]</f>
        <v>1.1900000000000001E-3</v>
      </c>
      <c r="CV241" s="5">
        <f>P_A_R[[#This Row],[52+]]-P_A_R[[#This Row],[53+]]</f>
        <v>9.8999999999999999E-4</v>
      </c>
      <c r="CW241" s="5">
        <f>P_A_R[[#This Row],[53+]]-P_A_R[[#This Row],[54+]]</f>
        <v>7.2999999999999996E-4</v>
      </c>
      <c r="CX241" s="5">
        <f>P_A_R[[#This Row],[54+]]-P_A_R[[#This Row],[55+]]</f>
        <v>4.8999999999999998E-4</v>
      </c>
      <c r="CY241" s="5">
        <f>P_A_R[[#This Row],[55+]]-P_A_R[[#This Row],[56+]]</f>
        <v>3.9000000000000005E-4</v>
      </c>
      <c r="CZ241" s="5">
        <f>P_A_R[[#This Row],[56+]]-P_A_R[[#This Row],[57+]]</f>
        <v>2.7000000000000006E-4</v>
      </c>
      <c r="DA241" s="5">
        <f>P_A_R[[#This Row],[57+]]-P_A_R[[#This Row],[58+]]</f>
        <v>1.7999999999999993E-4</v>
      </c>
      <c r="DB241" s="5">
        <f>P_A_R[[#This Row],[58+]]-P_A_R[[#This Row],[59+]]</f>
        <v>1.4000000000000004E-4</v>
      </c>
    </row>
    <row r="242" spans="1:106" x14ac:dyDescent="0.25">
      <c r="A242" s="10">
        <v>22400727</v>
      </c>
      <c r="B242" s="13" t="s">
        <v>104</v>
      </c>
      <c r="C242" s="13" t="s">
        <v>105</v>
      </c>
      <c r="D242" s="11">
        <v>0.91666666666666663</v>
      </c>
      <c r="E242" s="9" t="str">
        <f>HYPERLINK("https://www.nba.com/stats/player/1631165/boxscores-traditional", "Keon Ellis")</f>
        <v>Keon Ellis</v>
      </c>
      <c r="F242">
        <v>11.6</v>
      </c>
      <c r="G242" s="4">
        <v>4.1280000000000001</v>
      </c>
      <c r="H242" s="3">
        <v>0.65173000000000003</v>
      </c>
      <c r="I242" s="3">
        <v>0.55962000000000001</v>
      </c>
      <c r="J242" s="3">
        <v>0.46017000000000002</v>
      </c>
      <c r="K242" s="3">
        <v>0.36692999999999998</v>
      </c>
      <c r="L242" s="3">
        <v>0.28095999999999999</v>
      </c>
      <c r="M242" s="3">
        <v>0.20610999999999999</v>
      </c>
      <c r="N242" s="3">
        <v>0.14230999999999999</v>
      </c>
      <c r="O242" s="3">
        <v>9.5100000000000004E-2</v>
      </c>
      <c r="P242" s="3">
        <v>6.0569999999999999E-2</v>
      </c>
      <c r="Q242" s="3">
        <v>3.6729999999999999E-2</v>
      </c>
      <c r="R242" s="3">
        <v>2.1180000000000001E-2</v>
      </c>
      <c r="S242" s="3">
        <v>1.1299999999999999E-2</v>
      </c>
      <c r="T242" s="3">
        <v>5.8700000000000002E-3</v>
      </c>
      <c r="U242" s="3">
        <v>2.8900000000000002E-3</v>
      </c>
      <c r="V242" s="3">
        <v>1.3500000000000001E-3</v>
      </c>
      <c r="W242" s="3">
        <v>5.8E-4</v>
      </c>
      <c r="X242" s="3">
        <v>2.4000000000000001E-4</v>
      </c>
      <c r="Y242" s="3">
        <v>1E-4</v>
      </c>
      <c r="Z242" s="3">
        <v>4.0000000000000003E-5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5">
        <f>P_A_R[[#This Row],[10+]]-P_A_R[[#This Row],[11+]]</f>
        <v>9.2110000000000025E-2</v>
      </c>
      <c r="BG242" s="5">
        <f>P_A_R[[#This Row],[11+]]-P_A_R[[#This Row],[12+]]</f>
        <v>9.9449999999999983E-2</v>
      </c>
      <c r="BH242" s="5">
        <f>P_A_R[[#This Row],[12+]]-P_A_R[[#This Row],[13+]]</f>
        <v>9.3240000000000045E-2</v>
      </c>
      <c r="BI242" s="5">
        <f>P_A_R[[#This Row],[13+]]-P_A_R[[#This Row],[14+]]</f>
        <v>8.5969999999999991E-2</v>
      </c>
      <c r="BJ242" s="5">
        <f>P_A_R[[#This Row],[14+]]-P_A_R[[#This Row],[15+]]</f>
        <v>7.485E-2</v>
      </c>
      <c r="BK242" s="5">
        <f>P_A_R[[#This Row],[15+]]-P_A_R[[#This Row],[16+]]</f>
        <v>6.3799999999999996E-2</v>
      </c>
      <c r="BL242" s="5">
        <f>P_A_R[[#This Row],[16+]]-P_A_R[[#This Row],[17+]]</f>
        <v>4.7209999999999988E-2</v>
      </c>
      <c r="BM242" s="5">
        <f>P_A_R[[#This Row],[17+]]-P_A_R[[#This Row],[18+]]</f>
        <v>3.4530000000000005E-2</v>
      </c>
      <c r="BN242" s="5">
        <f>P_A_R[[#This Row],[18+]]-P_A_R[[#This Row],[19+]]</f>
        <v>2.384E-2</v>
      </c>
      <c r="BO242" s="5">
        <f>P_A_R[[#This Row],[19+]]-P_A_R[[#This Row],[20+]]</f>
        <v>1.5549999999999998E-2</v>
      </c>
      <c r="BP242" s="5">
        <f>P_A_R[[#This Row],[20+]]-P_A_R[[#This Row],[21+]]</f>
        <v>9.8800000000000016E-3</v>
      </c>
      <c r="BQ242" s="5">
        <f>P_A_R[[#This Row],[21+]]-P_A_R[[#This Row],[22+]]</f>
        <v>5.4299999999999991E-3</v>
      </c>
      <c r="BR242" s="5">
        <f>P_A_R[[#This Row],[22+]]-P_A_R[[#This Row],[23+]]</f>
        <v>2.98E-3</v>
      </c>
      <c r="BS242" s="5">
        <f>P_A_R[[#This Row],[23+]]-P_A_R[[#This Row],[24+]]</f>
        <v>1.5400000000000001E-3</v>
      </c>
      <c r="BT242" s="5">
        <f>P_A_R[[#This Row],[24+]]-P_A_R[[#This Row],[25+]]</f>
        <v>7.7000000000000007E-4</v>
      </c>
      <c r="BU242" s="5">
        <f>P_A_R[[#This Row],[25+]]-P_A_R[[#This Row],[26+]]</f>
        <v>3.4000000000000002E-4</v>
      </c>
      <c r="BV242" s="5">
        <f>P_A_R[[#This Row],[26+]]-P_A_R[[#This Row],[27+]]</f>
        <v>1.3999999999999999E-4</v>
      </c>
      <c r="BW242" s="5">
        <f>P_A_R[[#This Row],[27+]]-P_A_R[[#This Row],[28+]]</f>
        <v>6.0000000000000002E-5</v>
      </c>
      <c r="BX242" s="5">
        <f>P_A_R[[#This Row],[28+]]-P_A_R[[#This Row],[29+]]</f>
        <v>4.0000000000000003E-5</v>
      </c>
      <c r="BY242" s="5">
        <f>P_A_R[[#This Row],[29+]]-P_A_R[[#This Row],[30+]]</f>
        <v>0</v>
      </c>
      <c r="BZ242" s="5">
        <f>P_A_R[[#This Row],[30+]]-P_A_R[[#This Row],[31+]]</f>
        <v>0</v>
      </c>
      <c r="CA242" s="5">
        <f>P_A_R[[#This Row],[31+]]-P_A_R[[#This Row],[32+]]</f>
        <v>0</v>
      </c>
      <c r="CB242" s="5">
        <f>P_A_R[[#This Row],[32+]]-P_A_R[[#This Row],[33+]]</f>
        <v>0</v>
      </c>
      <c r="CC242" s="5">
        <f>P_A_R[[#This Row],[33+]]-P_A_R[[#This Row],[34+]]</f>
        <v>0</v>
      </c>
      <c r="CD242" s="5">
        <f>P_A_R[[#This Row],[34+]]-P_A_R[[#This Row],[35+]]</f>
        <v>0</v>
      </c>
      <c r="CE242" s="5">
        <f>P_A_R[[#This Row],[35+]]-P_A_R[[#This Row],[36+]]</f>
        <v>0</v>
      </c>
      <c r="CF242" s="5">
        <f>P_A_R[[#This Row],[36+]]-P_A_R[[#This Row],[37+]]</f>
        <v>0</v>
      </c>
      <c r="CG242" s="5">
        <f>P_A_R[[#This Row],[37+]]-P_A_R[[#This Row],[38+]]</f>
        <v>0</v>
      </c>
      <c r="CH242" s="5">
        <f>P_A_R[[#This Row],[38+]]-P_A_R[[#This Row],[39+]]</f>
        <v>0</v>
      </c>
      <c r="CI242" s="5">
        <f>P_A_R[[#This Row],[39+]]-P_A_R[[#This Row],[40+]]</f>
        <v>0</v>
      </c>
      <c r="CJ242" s="5">
        <f>P_A_R[[#This Row],[40+]]-P_A_R[[#This Row],[41+]]</f>
        <v>0</v>
      </c>
      <c r="CK242" s="5">
        <f>P_A_R[[#This Row],[41+]]-P_A_R[[#This Row],[42+]]</f>
        <v>0</v>
      </c>
      <c r="CL242" s="5">
        <f>P_A_R[[#This Row],[42+]]-P_A_R[[#This Row],[43+]]</f>
        <v>0</v>
      </c>
      <c r="CM242" s="5">
        <f>P_A_R[[#This Row],[43+]]-P_A_R[[#This Row],[44+]]</f>
        <v>0</v>
      </c>
      <c r="CN242" s="5">
        <f>P_A_R[[#This Row],[44+]]-P_A_R[[#This Row],[45+]]</f>
        <v>0</v>
      </c>
      <c r="CO242" s="5">
        <f>P_A_R[[#This Row],[45+]]-P_A_R[[#This Row],[46+]]</f>
        <v>0</v>
      </c>
      <c r="CP242" s="5">
        <f>P_A_R[[#This Row],[46+]]-P_A_R[[#This Row],[47+]]</f>
        <v>0</v>
      </c>
      <c r="CQ242" s="5">
        <f>P_A_R[[#This Row],[47+]]-P_A_R[[#This Row],[48+]]</f>
        <v>0</v>
      </c>
      <c r="CR242" s="5">
        <f>P_A_R[[#This Row],[48+]]-P_A_R[[#This Row],[49+]]</f>
        <v>0</v>
      </c>
      <c r="CS242" s="5">
        <f>P_A_R[[#This Row],[49+]]-P_A_R[[#This Row],[50+]]</f>
        <v>0</v>
      </c>
      <c r="CT242" s="5">
        <f>P_A_R[[#This Row],[50+]]-P_A_R[[#This Row],[51+]]</f>
        <v>0</v>
      </c>
      <c r="CU242" s="5">
        <f>P_A_R[[#This Row],[51+]]-P_A_R[[#This Row],[52+]]</f>
        <v>0</v>
      </c>
      <c r="CV242" s="5">
        <f>P_A_R[[#This Row],[52+]]-P_A_R[[#This Row],[53+]]</f>
        <v>0</v>
      </c>
      <c r="CW242" s="5">
        <f>P_A_R[[#This Row],[53+]]-P_A_R[[#This Row],[54+]]</f>
        <v>0</v>
      </c>
      <c r="CX242" s="5">
        <f>P_A_R[[#This Row],[54+]]-P_A_R[[#This Row],[55+]]</f>
        <v>0</v>
      </c>
      <c r="CY242" s="5">
        <f>P_A_R[[#This Row],[55+]]-P_A_R[[#This Row],[56+]]</f>
        <v>0</v>
      </c>
      <c r="CZ242" s="5">
        <f>P_A_R[[#This Row],[56+]]-P_A_R[[#This Row],[57+]]</f>
        <v>0</v>
      </c>
      <c r="DA242" s="5">
        <f>P_A_R[[#This Row],[57+]]-P_A_R[[#This Row],[58+]]</f>
        <v>0</v>
      </c>
      <c r="DB242" s="5">
        <f>P_A_R[[#This Row],[58+]]-P_A_R[[#This Row],[59+]]</f>
        <v>0</v>
      </c>
    </row>
    <row r="243" spans="1:106" x14ac:dyDescent="0.25">
      <c r="A243" s="10">
        <v>22400727</v>
      </c>
      <c r="B243" s="13" t="s">
        <v>104</v>
      </c>
      <c r="C243" s="13" t="s">
        <v>105</v>
      </c>
      <c r="D243" s="11">
        <v>0.91666666666666663</v>
      </c>
      <c r="E243" s="9" t="str">
        <f>HYPERLINK("https://www.nba.com/stats/player/1628989/boxscores-traditional", "Kevin Huerter")</f>
        <v>Kevin Huerter</v>
      </c>
      <c r="F243">
        <v>10</v>
      </c>
      <c r="G243" s="4">
        <v>4.8579999999999997</v>
      </c>
      <c r="H243" s="3">
        <v>0.5</v>
      </c>
      <c r="I243" s="3">
        <v>0.41682999999999998</v>
      </c>
      <c r="J243" s="3">
        <v>0.34089999999999998</v>
      </c>
      <c r="K243" s="3">
        <v>0.26762999999999998</v>
      </c>
      <c r="L243" s="3">
        <v>0.20610999999999999</v>
      </c>
      <c r="M243" s="3">
        <v>0.15151000000000001</v>
      </c>
      <c r="N243" s="3">
        <v>0.10749</v>
      </c>
      <c r="O243" s="3">
        <v>7.4929999999999997E-2</v>
      </c>
      <c r="P243" s="3">
        <v>4.947E-2</v>
      </c>
      <c r="Q243" s="3">
        <v>3.2160000000000001E-2</v>
      </c>
      <c r="R243" s="3">
        <v>1.9699999999999999E-2</v>
      </c>
      <c r="S243" s="3">
        <v>1.191E-2</v>
      </c>
      <c r="T243" s="3">
        <v>6.7600000000000004E-3</v>
      </c>
      <c r="U243" s="3">
        <v>3.6800000000000001E-3</v>
      </c>
      <c r="V243" s="3">
        <v>1.99E-3</v>
      </c>
      <c r="W243" s="3">
        <v>1E-3</v>
      </c>
      <c r="X243" s="3">
        <v>5.0000000000000001E-4</v>
      </c>
      <c r="Y243" s="3">
        <v>2.3000000000000001E-4</v>
      </c>
      <c r="Z243" s="3">
        <v>1E-4</v>
      </c>
      <c r="AA243" s="3">
        <v>5.0000000000000002E-5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5">
        <f>P_A_R[[#This Row],[10+]]-P_A_R[[#This Row],[11+]]</f>
        <v>8.3170000000000022E-2</v>
      </c>
      <c r="BG243" s="5">
        <f>P_A_R[[#This Row],[11+]]-P_A_R[[#This Row],[12+]]</f>
        <v>7.5929999999999997E-2</v>
      </c>
      <c r="BH243" s="5">
        <f>P_A_R[[#This Row],[12+]]-P_A_R[[#This Row],[13+]]</f>
        <v>7.3270000000000002E-2</v>
      </c>
      <c r="BI243" s="5">
        <f>P_A_R[[#This Row],[13+]]-P_A_R[[#This Row],[14+]]</f>
        <v>6.1519999999999991E-2</v>
      </c>
      <c r="BJ243" s="5">
        <f>P_A_R[[#This Row],[14+]]-P_A_R[[#This Row],[15+]]</f>
        <v>5.4599999999999982E-2</v>
      </c>
      <c r="BK243" s="5">
        <f>P_A_R[[#This Row],[15+]]-P_A_R[[#This Row],[16+]]</f>
        <v>4.4020000000000004E-2</v>
      </c>
      <c r="BL243" s="5">
        <f>P_A_R[[#This Row],[16+]]-P_A_R[[#This Row],[17+]]</f>
        <v>3.2560000000000006E-2</v>
      </c>
      <c r="BM243" s="5">
        <f>P_A_R[[#This Row],[17+]]-P_A_R[[#This Row],[18+]]</f>
        <v>2.5459999999999997E-2</v>
      </c>
      <c r="BN243" s="5">
        <f>P_A_R[[#This Row],[18+]]-P_A_R[[#This Row],[19+]]</f>
        <v>1.7309999999999999E-2</v>
      </c>
      <c r="BO243" s="5">
        <f>P_A_R[[#This Row],[19+]]-P_A_R[[#This Row],[20+]]</f>
        <v>1.2460000000000002E-2</v>
      </c>
      <c r="BP243" s="5">
        <f>P_A_R[[#This Row],[20+]]-P_A_R[[#This Row],[21+]]</f>
        <v>7.7899999999999983E-3</v>
      </c>
      <c r="BQ243" s="5">
        <f>P_A_R[[#This Row],[21+]]-P_A_R[[#This Row],[22+]]</f>
        <v>5.1500000000000001E-3</v>
      </c>
      <c r="BR243" s="5">
        <f>P_A_R[[#This Row],[22+]]-P_A_R[[#This Row],[23+]]</f>
        <v>3.0800000000000003E-3</v>
      </c>
      <c r="BS243" s="5">
        <f>P_A_R[[#This Row],[23+]]-P_A_R[[#This Row],[24+]]</f>
        <v>1.6900000000000001E-3</v>
      </c>
      <c r="BT243" s="5">
        <f>P_A_R[[#This Row],[24+]]-P_A_R[[#This Row],[25+]]</f>
        <v>9.8999999999999999E-4</v>
      </c>
      <c r="BU243" s="5">
        <f>P_A_R[[#This Row],[25+]]-P_A_R[[#This Row],[26+]]</f>
        <v>5.0000000000000001E-4</v>
      </c>
      <c r="BV243" s="5">
        <f>P_A_R[[#This Row],[26+]]-P_A_R[[#This Row],[27+]]</f>
        <v>2.7E-4</v>
      </c>
      <c r="BW243" s="5">
        <f>P_A_R[[#This Row],[27+]]-P_A_R[[#This Row],[28+]]</f>
        <v>1.3000000000000002E-4</v>
      </c>
      <c r="BX243" s="5">
        <f>P_A_R[[#This Row],[28+]]-P_A_R[[#This Row],[29+]]</f>
        <v>5.0000000000000002E-5</v>
      </c>
      <c r="BY243" s="5">
        <f>P_A_R[[#This Row],[29+]]-P_A_R[[#This Row],[30+]]</f>
        <v>5.0000000000000002E-5</v>
      </c>
      <c r="BZ243" s="5">
        <f>P_A_R[[#This Row],[30+]]-P_A_R[[#This Row],[31+]]</f>
        <v>0</v>
      </c>
      <c r="CA243" s="5">
        <f>P_A_R[[#This Row],[31+]]-P_A_R[[#This Row],[32+]]</f>
        <v>0</v>
      </c>
      <c r="CB243" s="5">
        <f>P_A_R[[#This Row],[32+]]-P_A_R[[#This Row],[33+]]</f>
        <v>0</v>
      </c>
      <c r="CC243" s="5">
        <f>P_A_R[[#This Row],[33+]]-P_A_R[[#This Row],[34+]]</f>
        <v>0</v>
      </c>
      <c r="CD243" s="5">
        <f>P_A_R[[#This Row],[34+]]-P_A_R[[#This Row],[35+]]</f>
        <v>0</v>
      </c>
      <c r="CE243" s="5">
        <f>P_A_R[[#This Row],[35+]]-P_A_R[[#This Row],[36+]]</f>
        <v>0</v>
      </c>
      <c r="CF243" s="5">
        <f>P_A_R[[#This Row],[36+]]-P_A_R[[#This Row],[37+]]</f>
        <v>0</v>
      </c>
      <c r="CG243" s="5">
        <f>P_A_R[[#This Row],[37+]]-P_A_R[[#This Row],[38+]]</f>
        <v>0</v>
      </c>
      <c r="CH243" s="5">
        <f>P_A_R[[#This Row],[38+]]-P_A_R[[#This Row],[39+]]</f>
        <v>0</v>
      </c>
      <c r="CI243" s="5">
        <f>P_A_R[[#This Row],[39+]]-P_A_R[[#This Row],[40+]]</f>
        <v>0</v>
      </c>
      <c r="CJ243" s="5">
        <f>P_A_R[[#This Row],[40+]]-P_A_R[[#This Row],[41+]]</f>
        <v>0</v>
      </c>
      <c r="CK243" s="5">
        <f>P_A_R[[#This Row],[41+]]-P_A_R[[#This Row],[42+]]</f>
        <v>0</v>
      </c>
      <c r="CL243" s="5">
        <f>P_A_R[[#This Row],[42+]]-P_A_R[[#This Row],[43+]]</f>
        <v>0</v>
      </c>
      <c r="CM243" s="5">
        <f>P_A_R[[#This Row],[43+]]-P_A_R[[#This Row],[44+]]</f>
        <v>0</v>
      </c>
      <c r="CN243" s="5">
        <f>P_A_R[[#This Row],[44+]]-P_A_R[[#This Row],[45+]]</f>
        <v>0</v>
      </c>
      <c r="CO243" s="5">
        <f>P_A_R[[#This Row],[45+]]-P_A_R[[#This Row],[46+]]</f>
        <v>0</v>
      </c>
      <c r="CP243" s="5">
        <f>P_A_R[[#This Row],[46+]]-P_A_R[[#This Row],[47+]]</f>
        <v>0</v>
      </c>
      <c r="CQ243" s="5">
        <f>P_A_R[[#This Row],[47+]]-P_A_R[[#This Row],[48+]]</f>
        <v>0</v>
      </c>
      <c r="CR243" s="5">
        <f>P_A_R[[#This Row],[48+]]-P_A_R[[#This Row],[49+]]</f>
        <v>0</v>
      </c>
      <c r="CS243" s="5">
        <f>P_A_R[[#This Row],[49+]]-P_A_R[[#This Row],[50+]]</f>
        <v>0</v>
      </c>
      <c r="CT243" s="5">
        <f>P_A_R[[#This Row],[50+]]-P_A_R[[#This Row],[51+]]</f>
        <v>0</v>
      </c>
      <c r="CU243" s="5">
        <f>P_A_R[[#This Row],[51+]]-P_A_R[[#This Row],[52+]]</f>
        <v>0</v>
      </c>
      <c r="CV243" s="5">
        <f>P_A_R[[#This Row],[52+]]-P_A_R[[#This Row],[53+]]</f>
        <v>0</v>
      </c>
      <c r="CW243" s="5">
        <f>P_A_R[[#This Row],[53+]]-P_A_R[[#This Row],[54+]]</f>
        <v>0</v>
      </c>
      <c r="CX243" s="5">
        <f>P_A_R[[#This Row],[54+]]-P_A_R[[#This Row],[55+]]</f>
        <v>0</v>
      </c>
      <c r="CY243" s="5">
        <f>P_A_R[[#This Row],[55+]]-P_A_R[[#This Row],[56+]]</f>
        <v>0</v>
      </c>
      <c r="CZ243" s="5">
        <f>P_A_R[[#This Row],[56+]]-P_A_R[[#This Row],[57+]]</f>
        <v>0</v>
      </c>
      <c r="DA243" s="5">
        <f>P_A_R[[#This Row],[57+]]-P_A_R[[#This Row],[58+]]</f>
        <v>0</v>
      </c>
      <c r="DB243" s="5">
        <f>P_A_R[[#This Row],[58+]]-P_A_R[[#This Row],[59+]]</f>
        <v>0</v>
      </c>
    </row>
    <row r="244" spans="1:106" x14ac:dyDescent="0.25">
      <c r="A244" s="10">
        <v>22400727</v>
      </c>
      <c r="B244" s="13" t="s">
        <v>105</v>
      </c>
      <c r="C244" s="13" t="s">
        <v>104</v>
      </c>
      <c r="D244" s="11">
        <v>0.91666666666666663</v>
      </c>
      <c r="E244" s="9" t="str">
        <f>HYPERLINK("https://www.nba.com/stats/player/1630532/boxscores-traditional", "Franz Wagner")</f>
        <v>Franz Wagner</v>
      </c>
      <c r="F244">
        <v>37.200000000000003</v>
      </c>
      <c r="G244" s="4">
        <v>6.431</v>
      </c>
      <c r="H244" s="3">
        <v>1</v>
      </c>
      <c r="I244" s="3">
        <v>1</v>
      </c>
      <c r="J244" s="3">
        <v>0.99995999999999996</v>
      </c>
      <c r="K244" s="3">
        <v>0.99992000000000003</v>
      </c>
      <c r="L244" s="3">
        <v>0.99985000000000002</v>
      </c>
      <c r="M244" s="3">
        <v>0.99972000000000005</v>
      </c>
      <c r="N244" s="3">
        <v>0.99951999999999996</v>
      </c>
      <c r="O244" s="3">
        <v>0.99916000000000005</v>
      </c>
      <c r="P244" s="3">
        <v>0.99861</v>
      </c>
      <c r="Q244" s="3">
        <v>0.99766999999999995</v>
      </c>
      <c r="R244" s="3">
        <v>0.99621000000000004</v>
      </c>
      <c r="S244" s="3">
        <v>0.99412999999999996</v>
      </c>
      <c r="T244" s="3">
        <v>0.99085999999999996</v>
      </c>
      <c r="U244" s="3">
        <v>0.98645000000000005</v>
      </c>
      <c r="V244" s="3">
        <v>0.97982000000000002</v>
      </c>
      <c r="W244" s="3">
        <v>0.97128000000000003</v>
      </c>
      <c r="X244" s="3">
        <v>0.95906999999999998</v>
      </c>
      <c r="Y244" s="3">
        <v>0.94408000000000003</v>
      </c>
      <c r="Z244" s="3">
        <v>0.92364000000000002</v>
      </c>
      <c r="AA244" s="3">
        <v>0.89973000000000003</v>
      </c>
      <c r="AB244" s="3">
        <v>0.86863999999999997</v>
      </c>
      <c r="AC244" s="3">
        <v>0.83147000000000004</v>
      </c>
      <c r="AD244" s="3">
        <v>0.79103000000000001</v>
      </c>
      <c r="AE244" s="3">
        <v>0.74214999999999998</v>
      </c>
      <c r="AF244" s="3">
        <v>0.69145999999999996</v>
      </c>
      <c r="AG244" s="3">
        <v>0.63307000000000002</v>
      </c>
      <c r="AH244" s="3">
        <v>0.57535000000000003</v>
      </c>
      <c r="AI244" s="3">
        <v>0.51197000000000004</v>
      </c>
      <c r="AJ244" s="3">
        <v>0.45223999999999998</v>
      </c>
      <c r="AK244" s="3">
        <v>0.38973999999999998</v>
      </c>
      <c r="AL244" s="3">
        <v>0.32996999999999999</v>
      </c>
      <c r="AM244" s="3">
        <v>0.27760000000000001</v>
      </c>
      <c r="AN244" s="3">
        <v>0.22663</v>
      </c>
      <c r="AO244" s="3">
        <v>0.18406</v>
      </c>
      <c r="AP244" s="3">
        <v>0.14457</v>
      </c>
      <c r="AQ244" s="3">
        <v>0.11314</v>
      </c>
      <c r="AR244" s="3">
        <v>8.5339999999999999E-2</v>
      </c>
      <c r="AS244" s="3">
        <v>6.4259999999999998E-2</v>
      </c>
      <c r="AT244" s="3">
        <v>4.648E-2</v>
      </c>
      <c r="AU244" s="3">
        <v>3.3619999999999997E-2</v>
      </c>
      <c r="AV244" s="3">
        <v>2.3300000000000001E-2</v>
      </c>
      <c r="AW244" s="3">
        <v>1.5779999999999999E-2</v>
      </c>
      <c r="AX244" s="3">
        <v>1.072E-2</v>
      </c>
      <c r="AY244" s="3">
        <v>6.9499999999999996E-3</v>
      </c>
      <c r="AZ244" s="3">
        <v>4.5300000000000002E-3</v>
      </c>
      <c r="BA244" s="3">
        <v>2.8E-3</v>
      </c>
      <c r="BB244" s="3">
        <v>1.75E-3</v>
      </c>
      <c r="BC244" s="3">
        <v>1.0399999999999999E-3</v>
      </c>
      <c r="BD244" s="3">
        <v>6.2E-4</v>
      </c>
      <c r="BE244" s="3">
        <v>3.5E-4</v>
      </c>
      <c r="BF244" s="5">
        <f>P_A_R[[#This Row],[10+]]-P_A_R[[#This Row],[11+]]</f>
        <v>0</v>
      </c>
      <c r="BG244" s="5">
        <f>P_A_R[[#This Row],[11+]]-P_A_R[[#This Row],[12+]]</f>
        <v>4.0000000000040004E-5</v>
      </c>
      <c r="BH244" s="5">
        <f>P_A_R[[#This Row],[12+]]-P_A_R[[#This Row],[13+]]</f>
        <v>3.9999999999928981E-5</v>
      </c>
      <c r="BI244" s="5">
        <f>P_A_R[[#This Row],[13+]]-P_A_R[[#This Row],[14+]]</f>
        <v>7.0000000000014495E-5</v>
      </c>
      <c r="BJ244" s="5">
        <f>P_A_R[[#This Row],[14+]]-P_A_R[[#This Row],[15+]]</f>
        <v>1.2999999999996348E-4</v>
      </c>
      <c r="BK244" s="5">
        <f>P_A_R[[#This Row],[15+]]-P_A_R[[#This Row],[16+]]</f>
        <v>2.00000000000089E-4</v>
      </c>
      <c r="BL244" s="5">
        <f>P_A_R[[#This Row],[16+]]-P_A_R[[#This Row],[17+]]</f>
        <v>3.5999999999991594E-4</v>
      </c>
      <c r="BM244" s="5">
        <f>P_A_R[[#This Row],[17+]]-P_A_R[[#This Row],[18+]]</f>
        <v>5.5000000000005045E-4</v>
      </c>
      <c r="BN244" s="5">
        <f>P_A_R[[#This Row],[18+]]-P_A_R[[#This Row],[19+]]</f>
        <v>9.4000000000005191E-4</v>
      </c>
      <c r="BO244" s="5">
        <f>P_A_R[[#This Row],[19+]]-P_A_R[[#This Row],[20+]]</f>
        <v>1.4599999999999058E-3</v>
      </c>
      <c r="BP244" s="5">
        <f>P_A_R[[#This Row],[20+]]-P_A_R[[#This Row],[21+]]</f>
        <v>2.0800000000000818E-3</v>
      </c>
      <c r="BQ244" s="5">
        <f>P_A_R[[#This Row],[21+]]-P_A_R[[#This Row],[22+]]</f>
        <v>3.2699999999999951E-3</v>
      </c>
      <c r="BR244" s="5">
        <f>P_A_R[[#This Row],[22+]]-P_A_R[[#This Row],[23+]]</f>
        <v>4.409999999999914E-3</v>
      </c>
      <c r="BS244" s="5">
        <f>P_A_R[[#This Row],[23+]]-P_A_R[[#This Row],[24+]]</f>
        <v>6.6300000000000248E-3</v>
      </c>
      <c r="BT244" s="5">
        <f>P_A_R[[#This Row],[24+]]-P_A_R[[#This Row],[25+]]</f>
        <v>8.539999999999992E-3</v>
      </c>
      <c r="BU244" s="5">
        <f>P_A_R[[#This Row],[25+]]-P_A_R[[#This Row],[26+]]</f>
        <v>1.2210000000000054E-2</v>
      </c>
      <c r="BV244" s="5">
        <f>P_A_R[[#This Row],[26+]]-P_A_R[[#This Row],[27+]]</f>
        <v>1.4989999999999948E-2</v>
      </c>
      <c r="BW244" s="5">
        <f>P_A_R[[#This Row],[27+]]-P_A_R[[#This Row],[28+]]</f>
        <v>2.0440000000000014E-2</v>
      </c>
      <c r="BX244" s="5">
        <f>P_A_R[[#This Row],[28+]]-P_A_R[[#This Row],[29+]]</f>
        <v>2.3909999999999987E-2</v>
      </c>
      <c r="BY244" s="5">
        <f>P_A_R[[#This Row],[29+]]-P_A_R[[#This Row],[30+]]</f>
        <v>3.1090000000000062E-2</v>
      </c>
      <c r="BZ244" s="5">
        <f>P_A_R[[#This Row],[30+]]-P_A_R[[#This Row],[31+]]</f>
        <v>3.7169999999999925E-2</v>
      </c>
      <c r="CA244" s="5">
        <f>P_A_R[[#This Row],[31+]]-P_A_R[[#This Row],[32+]]</f>
        <v>4.0440000000000031E-2</v>
      </c>
      <c r="CB244" s="5">
        <f>P_A_R[[#This Row],[32+]]-P_A_R[[#This Row],[33+]]</f>
        <v>4.8880000000000035E-2</v>
      </c>
      <c r="CC244" s="5">
        <f>P_A_R[[#This Row],[33+]]-P_A_R[[#This Row],[34+]]</f>
        <v>5.0690000000000013E-2</v>
      </c>
      <c r="CD244" s="5">
        <f>P_A_R[[#This Row],[34+]]-P_A_R[[#This Row],[35+]]</f>
        <v>5.8389999999999942E-2</v>
      </c>
      <c r="CE244" s="5">
        <f>P_A_R[[#This Row],[35+]]-P_A_R[[#This Row],[36+]]</f>
        <v>5.7719999999999994E-2</v>
      </c>
      <c r="CF244" s="5">
        <f>P_A_R[[#This Row],[36+]]-P_A_R[[#This Row],[37+]]</f>
        <v>6.3379999999999992E-2</v>
      </c>
      <c r="CG244" s="5">
        <f>P_A_R[[#This Row],[37+]]-P_A_R[[#This Row],[38+]]</f>
        <v>5.9730000000000061E-2</v>
      </c>
      <c r="CH244" s="5">
        <f>P_A_R[[#This Row],[38+]]-P_A_R[[#This Row],[39+]]</f>
        <v>6.25E-2</v>
      </c>
      <c r="CI244" s="5">
        <f>P_A_R[[#This Row],[39+]]-P_A_R[[#This Row],[40+]]</f>
        <v>5.976999999999999E-2</v>
      </c>
      <c r="CJ244" s="5">
        <f>P_A_R[[#This Row],[40+]]-P_A_R[[#This Row],[41+]]</f>
        <v>5.2369999999999972E-2</v>
      </c>
      <c r="CK244" s="5">
        <f>P_A_R[[#This Row],[41+]]-P_A_R[[#This Row],[42+]]</f>
        <v>5.0970000000000015E-2</v>
      </c>
      <c r="CL244" s="5">
        <f>P_A_R[[#This Row],[42+]]-P_A_R[[#This Row],[43+]]</f>
        <v>4.2569999999999997E-2</v>
      </c>
      <c r="CM244" s="5">
        <f>P_A_R[[#This Row],[43+]]-P_A_R[[#This Row],[44+]]</f>
        <v>3.9489999999999997E-2</v>
      </c>
      <c r="CN244" s="5">
        <f>P_A_R[[#This Row],[44+]]-P_A_R[[#This Row],[45+]]</f>
        <v>3.143E-2</v>
      </c>
      <c r="CO244" s="5">
        <f>P_A_R[[#This Row],[45+]]-P_A_R[[#This Row],[46+]]</f>
        <v>2.7800000000000005E-2</v>
      </c>
      <c r="CP244" s="5">
        <f>P_A_R[[#This Row],[46+]]-P_A_R[[#This Row],[47+]]</f>
        <v>2.1080000000000002E-2</v>
      </c>
      <c r="CQ244" s="5">
        <f>P_A_R[[#This Row],[47+]]-P_A_R[[#This Row],[48+]]</f>
        <v>1.7779999999999997E-2</v>
      </c>
      <c r="CR244" s="5">
        <f>P_A_R[[#This Row],[48+]]-P_A_R[[#This Row],[49+]]</f>
        <v>1.2860000000000003E-2</v>
      </c>
      <c r="CS244" s="5">
        <f>P_A_R[[#This Row],[49+]]-P_A_R[[#This Row],[50+]]</f>
        <v>1.0319999999999996E-2</v>
      </c>
      <c r="CT244" s="5">
        <f>P_A_R[[#This Row],[50+]]-P_A_R[[#This Row],[51+]]</f>
        <v>7.5200000000000024E-3</v>
      </c>
      <c r="CU244" s="5">
        <f>P_A_R[[#This Row],[51+]]-P_A_R[[#This Row],[52+]]</f>
        <v>5.0599999999999985E-3</v>
      </c>
      <c r="CV244" s="5">
        <f>P_A_R[[#This Row],[52+]]-P_A_R[[#This Row],[53+]]</f>
        <v>3.7700000000000008E-3</v>
      </c>
      <c r="CW244" s="5">
        <f>P_A_R[[#This Row],[53+]]-P_A_R[[#This Row],[54+]]</f>
        <v>2.4199999999999994E-3</v>
      </c>
      <c r="CX244" s="5">
        <f>P_A_R[[#This Row],[54+]]-P_A_R[[#This Row],[55+]]</f>
        <v>1.7300000000000002E-3</v>
      </c>
      <c r="CY244" s="5">
        <f>P_A_R[[#This Row],[55+]]-P_A_R[[#This Row],[56+]]</f>
        <v>1.0499999999999999E-3</v>
      </c>
      <c r="CZ244" s="5">
        <f>P_A_R[[#This Row],[56+]]-P_A_R[[#This Row],[57+]]</f>
        <v>7.1000000000000013E-4</v>
      </c>
      <c r="DA244" s="5">
        <f>P_A_R[[#This Row],[57+]]-P_A_R[[#This Row],[58+]]</f>
        <v>4.1999999999999991E-4</v>
      </c>
      <c r="DB244" s="5">
        <f>P_A_R[[#This Row],[58+]]-P_A_R[[#This Row],[59+]]</f>
        <v>2.7E-4</v>
      </c>
    </row>
    <row r="245" spans="1:106" x14ac:dyDescent="0.25">
      <c r="A245" s="10">
        <v>22400727</v>
      </c>
      <c r="B245" s="13" t="s">
        <v>105</v>
      </c>
      <c r="C245" s="13" t="s">
        <v>104</v>
      </c>
      <c r="D245" s="11">
        <v>0.91666666666666663</v>
      </c>
      <c r="E245" s="9" t="str">
        <f>HYPERLINK("https://www.nba.com/stats/player/1631094/boxscores-traditional", "Paolo Banchero")</f>
        <v>Paolo Banchero</v>
      </c>
      <c r="F245">
        <v>30.8</v>
      </c>
      <c r="G245" s="4">
        <v>9.1080000000000005</v>
      </c>
      <c r="H245" s="3">
        <v>0.98870000000000002</v>
      </c>
      <c r="I245" s="3">
        <v>0.98499999999999999</v>
      </c>
      <c r="J245" s="3">
        <v>0.98029999999999995</v>
      </c>
      <c r="K245" s="3">
        <v>0.97441</v>
      </c>
      <c r="L245" s="3">
        <v>0.96711999999999998</v>
      </c>
      <c r="M245" s="3">
        <v>0.95818000000000003</v>
      </c>
      <c r="N245" s="3">
        <v>0.94738</v>
      </c>
      <c r="O245" s="3">
        <v>0.93574000000000002</v>
      </c>
      <c r="P245" s="3">
        <v>0.92073000000000005</v>
      </c>
      <c r="Q245" s="3">
        <v>0.9032</v>
      </c>
      <c r="R245" s="3">
        <v>0.88297999999999999</v>
      </c>
      <c r="S245" s="3">
        <v>0.85992999999999997</v>
      </c>
      <c r="T245" s="3">
        <v>0.83398000000000005</v>
      </c>
      <c r="U245" s="3">
        <v>0.80510999999999999</v>
      </c>
      <c r="V245" s="3">
        <v>0.77337</v>
      </c>
      <c r="W245" s="3">
        <v>0.73890999999999996</v>
      </c>
      <c r="X245" s="3">
        <v>0.70194000000000001</v>
      </c>
      <c r="Y245" s="3">
        <v>0.66276000000000002</v>
      </c>
      <c r="Z245" s="3">
        <v>0.62172000000000005</v>
      </c>
      <c r="AA245" s="3">
        <v>0.57926</v>
      </c>
      <c r="AB245" s="3">
        <v>0.53586</v>
      </c>
      <c r="AC245" s="3">
        <v>0.49202000000000001</v>
      </c>
      <c r="AD245" s="3">
        <v>0.44828000000000001</v>
      </c>
      <c r="AE245" s="3">
        <v>0.40516999999999997</v>
      </c>
      <c r="AF245" s="3">
        <v>0.36316999999999999</v>
      </c>
      <c r="AG245" s="3">
        <v>0.32275999999999999</v>
      </c>
      <c r="AH245" s="3">
        <v>0.28433999999999998</v>
      </c>
      <c r="AI245" s="3">
        <v>0.24825</v>
      </c>
      <c r="AJ245" s="3">
        <v>0.21476000000000001</v>
      </c>
      <c r="AK245" s="3">
        <v>0.18406</v>
      </c>
      <c r="AL245" s="3">
        <v>0.15625</v>
      </c>
      <c r="AM245" s="3">
        <v>0.13136</v>
      </c>
      <c r="AN245" s="3">
        <v>0.10935</v>
      </c>
      <c r="AO245" s="3">
        <v>9.0120000000000006E-2</v>
      </c>
      <c r="AP245" s="3">
        <v>7.3529999999999998E-2</v>
      </c>
      <c r="AQ245" s="3">
        <v>5.9380000000000002E-2</v>
      </c>
      <c r="AR245" s="3">
        <v>4.7460000000000002E-2</v>
      </c>
      <c r="AS245" s="3">
        <v>3.7539999999999997E-2</v>
      </c>
      <c r="AT245" s="3">
        <v>2.938E-2</v>
      </c>
      <c r="AU245" s="3">
        <v>2.2749999999999999E-2</v>
      </c>
      <c r="AV245" s="3">
        <v>1.7430000000000001E-2</v>
      </c>
      <c r="AW245" s="3">
        <v>1.321E-2</v>
      </c>
      <c r="AX245" s="3">
        <v>9.9000000000000008E-3</v>
      </c>
      <c r="AY245" s="3">
        <v>7.3400000000000002E-3</v>
      </c>
      <c r="AZ245" s="3">
        <v>5.3899999999999998E-3</v>
      </c>
      <c r="BA245" s="3">
        <v>3.9100000000000003E-3</v>
      </c>
      <c r="BB245" s="3">
        <v>2.8E-3</v>
      </c>
      <c r="BC245" s="3">
        <v>1.99E-3</v>
      </c>
      <c r="BD245" s="3">
        <v>1.39E-3</v>
      </c>
      <c r="BE245" s="3">
        <v>9.7000000000000005E-4</v>
      </c>
      <c r="BF245" s="5">
        <f>P_A_R[[#This Row],[10+]]-P_A_R[[#This Row],[11+]]</f>
        <v>3.7000000000000366E-3</v>
      </c>
      <c r="BG245" s="5">
        <f>P_A_R[[#This Row],[11+]]-P_A_R[[#This Row],[12+]]</f>
        <v>4.7000000000000375E-3</v>
      </c>
      <c r="BH245" s="5">
        <f>P_A_R[[#This Row],[12+]]-P_A_R[[#This Row],[13+]]</f>
        <v>5.8899999999999508E-3</v>
      </c>
      <c r="BI245" s="5">
        <f>P_A_R[[#This Row],[13+]]-P_A_R[[#This Row],[14+]]</f>
        <v>7.2900000000000187E-3</v>
      </c>
      <c r="BJ245" s="5">
        <f>P_A_R[[#This Row],[14+]]-P_A_R[[#This Row],[15+]]</f>
        <v>8.939999999999948E-3</v>
      </c>
      <c r="BK245" s="5">
        <f>P_A_R[[#This Row],[15+]]-P_A_R[[#This Row],[16+]]</f>
        <v>1.0800000000000032E-2</v>
      </c>
      <c r="BL245" s="5">
        <f>P_A_R[[#This Row],[16+]]-P_A_R[[#This Row],[17+]]</f>
        <v>1.1639999999999984E-2</v>
      </c>
      <c r="BM245" s="5">
        <f>P_A_R[[#This Row],[17+]]-P_A_R[[#This Row],[18+]]</f>
        <v>1.5009999999999968E-2</v>
      </c>
      <c r="BN245" s="5">
        <f>P_A_R[[#This Row],[18+]]-P_A_R[[#This Row],[19+]]</f>
        <v>1.7530000000000046E-2</v>
      </c>
      <c r="BO245" s="5">
        <f>P_A_R[[#This Row],[19+]]-P_A_R[[#This Row],[20+]]</f>
        <v>2.0220000000000016E-2</v>
      </c>
      <c r="BP245" s="5">
        <f>P_A_R[[#This Row],[20+]]-P_A_R[[#This Row],[21+]]</f>
        <v>2.3050000000000015E-2</v>
      </c>
      <c r="BQ245" s="5">
        <f>P_A_R[[#This Row],[21+]]-P_A_R[[#This Row],[22+]]</f>
        <v>2.5949999999999918E-2</v>
      </c>
      <c r="BR245" s="5">
        <f>P_A_R[[#This Row],[22+]]-P_A_R[[#This Row],[23+]]</f>
        <v>2.8870000000000062E-2</v>
      </c>
      <c r="BS245" s="5">
        <f>P_A_R[[#This Row],[23+]]-P_A_R[[#This Row],[24+]]</f>
        <v>3.173999999999999E-2</v>
      </c>
      <c r="BT245" s="5">
        <f>P_A_R[[#This Row],[24+]]-P_A_R[[#This Row],[25+]]</f>
        <v>3.4460000000000046E-2</v>
      </c>
      <c r="BU245" s="5">
        <f>P_A_R[[#This Row],[25+]]-P_A_R[[#This Row],[26+]]</f>
        <v>3.6969999999999947E-2</v>
      </c>
      <c r="BV245" s="5">
        <f>P_A_R[[#This Row],[26+]]-P_A_R[[#This Row],[27+]]</f>
        <v>3.9179999999999993E-2</v>
      </c>
      <c r="BW245" s="5">
        <f>P_A_R[[#This Row],[27+]]-P_A_R[[#This Row],[28+]]</f>
        <v>4.1039999999999965E-2</v>
      </c>
      <c r="BX245" s="5">
        <f>P_A_R[[#This Row],[28+]]-P_A_R[[#This Row],[29+]]</f>
        <v>4.2460000000000053E-2</v>
      </c>
      <c r="BY245" s="5">
        <f>P_A_R[[#This Row],[29+]]-P_A_R[[#This Row],[30+]]</f>
        <v>4.3399999999999994E-2</v>
      </c>
      <c r="BZ245" s="5">
        <f>P_A_R[[#This Row],[30+]]-P_A_R[[#This Row],[31+]]</f>
        <v>4.383999999999999E-2</v>
      </c>
      <c r="CA245" s="5">
        <f>P_A_R[[#This Row],[31+]]-P_A_R[[#This Row],[32+]]</f>
        <v>4.3740000000000001E-2</v>
      </c>
      <c r="CB245" s="5">
        <f>P_A_R[[#This Row],[32+]]-P_A_R[[#This Row],[33+]]</f>
        <v>4.3110000000000037E-2</v>
      </c>
      <c r="CC245" s="5">
        <f>P_A_R[[#This Row],[33+]]-P_A_R[[#This Row],[34+]]</f>
        <v>4.1999999999999982E-2</v>
      </c>
      <c r="CD245" s="5">
        <f>P_A_R[[#This Row],[34+]]-P_A_R[[#This Row],[35+]]</f>
        <v>4.0410000000000001E-2</v>
      </c>
      <c r="CE245" s="5">
        <f>P_A_R[[#This Row],[35+]]-P_A_R[[#This Row],[36+]]</f>
        <v>3.842000000000001E-2</v>
      </c>
      <c r="CF245" s="5">
        <f>P_A_R[[#This Row],[36+]]-P_A_R[[#This Row],[37+]]</f>
        <v>3.6089999999999983E-2</v>
      </c>
      <c r="CG245" s="5">
        <f>P_A_R[[#This Row],[37+]]-P_A_R[[#This Row],[38+]]</f>
        <v>3.3489999999999992E-2</v>
      </c>
      <c r="CH245" s="5">
        <f>P_A_R[[#This Row],[38+]]-P_A_R[[#This Row],[39+]]</f>
        <v>3.0700000000000005E-2</v>
      </c>
      <c r="CI245" s="5">
        <f>P_A_R[[#This Row],[39+]]-P_A_R[[#This Row],[40+]]</f>
        <v>2.7810000000000001E-2</v>
      </c>
      <c r="CJ245" s="5">
        <f>P_A_R[[#This Row],[40+]]-P_A_R[[#This Row],[41+]]</f>
        <v>2.4889999999999995E-2</v>
      </c>
      <c r="CK245" s="5">
        <f>P_A_R[[#This Row],[41+]]-P_A_R[[#This Row],[42+]]</f>
        <v>2.2010000000000002E-2</v>
      </c>
      <c r="CL245" s="5">
        <f>P_A_R[[#This Row],[42+]]-P_A_R[[#This Row],[43+]]</f>
        <v>1.9229999999999997E-2</v>
      </c>
      <c r="CM245" s="5">
        <f>P_A_R[[#This Row],[43+]]-P_A_R[[#This Row],[44+]]</f>
        <v>1.6590000000000008E-2</v>
      </c>
      <c r="CN245" s="5">
        <f>P_A_R[[#This Row],[44+]]-P_A_R[[#This Row],[45+]]</f>
        <v>1.4149999999999996E-2</v>
      </c>
      <c r="CO245" s="5">
        <f>P_A_R[[#This Row],[45+]]-P_A_R[[#This Row],[46+]]</f>
        <v>1.192E-2</v>
      </c>
      <c r="CP245" s="5">
        <f>P_A_R[[#This Row],[46+]]-P_A_R[[#This Row],[47+]]</f>
        <v>9.9200000000000052E-3</v>
      </c>
      <c r="CQ245" s="5">
        <f>P_A_R[[#This Row],[47+]]-P_A_R[[#This Row],[48+]]</f>
        <v>8.1599999999999971E-3</v>
      </c>
      <c r="CR245" s="5">
        <f>P_A_R[[#This Row],[48+]]-P_A_R[[#This Row],[49+]]</f>
        <v>6.6300000000000005E-3</v>
      </c>
      <c r="CS245" s="5">
        <f>P_A_R[[#This Row],[49+]]-P_A_R[[#This Row],[50+]]</f>
        <v>5.3199999999999983E-3</v>
      </c>
      <c r="CT245" s="5">
        <f>P_A_R[[#This Row],[50+]]-P_A_R[[#This Row],[51+]]</f>
        <v>4.2200000000000015E-3</v>
      </c>
      <c r="CU245" s="5">
        <f>P_A_R[[#This Row],[51+]]-P_A_R[[#This Row],[52+]]</f>
        <v>3.3099999999999987E-3</v>
      </c>
      <c r="CV245" s="5">
        <f>P_A_R[[#This Row],[52+]]-P_A_R[[#This Row],[53+]]</f>
        <v>2.5600000000000006E-3</v>
      </c>
      <c r="CW245" s="5">
        <f>P_A_R[[#This Row],[53+]]-P_A_R[[#This Row],[54+]]</f>
        <v>1.9500000000000003E-3</v>
      </c>
      <c r="CX245" s="5">
        <f>P_A_R[[#This Row],[54+]]-P_A_R[[#This Row],[55+]]</f>
        <v>1.4799999999999995E-3</v>
      </c>
      <c r="CY245" s="5">
        <f>P_A_R[[#This Row],[55+]]-P_A_R[[#This Row],[56+]]</f>
        <v>1.1100000000000003E-3</v>
      </c>
      <c r="CZ245" s="5">
        <f>P_A_R[[#This Row],[56+]]-P_A_R[[#This Row],[57+]]</f>
        <v>8.0999999999999996E-4</v>
      </c>
      <c r="DA245" s="5">
        <f>P_A_R[[#This Row],[57+]]-P_A_R[[#This Row],[58+]]</f>
        <v>6.0000000000000006E-4</v>
      </c>
      <c r="DB245" s="5">
        <f>P_A_R[[#This Row],[58+]]-P_A_R[[#This Row],[59+]]</f>
        <v>4.1999999999999991E-4</v>
      </c>
    </row>
    <row r="246" spans="1:106" x14ac:dyDescent="0.25">
      <c r="A246" s="10">
        <v>22400727</v>
      </c>
      <c r="B246" s="13" t="s">
        <v>105</v>
      </c>
      <c r="C246" s="13" t="s">
        <v>104</v>
      </c>
      <c r="D246" s="11">
        <v>0.91666666666666663</v>
      </c>
      <c r="E246" s="9" t="str">
        <f>HYPERLINK("https://www.nba.com/stats/player/1630591/boxscores-traditional", "Jalen Suggs")</f>
        <v>Jalen Suggs</v>
      </c>
      <c r="F246">
        <v>28</v>
      </c>
      <c r="G246" s="4">
        <v>8</v>
      </c>
      <c r="H246" s="3">
        <v>0.98777999999999999</v>
      </c>
      <c r="I246" s="3">
        <v>0.98341000000000001</v>
      </c>
      <c r="J246" s="3">
        <v>0.97724999999999995</v>
      </c>
      <c r="K246" s="3">
        <v>0.96994999999999998</v>
      </c>
      <c r="L246" s="3">
        <v>0.95994000000000002</v>
      </c>
      <c r="M246" s="3">
        <v>0.94845000000000002</v>
      </c>
      <c r="N246" s="3">
        <v>0.93318999999999996</v>
      </c>
      <c r="O246" s="3">
        <v>0.91620999999999997</v>
      </c>
      <c r="P246" s="3">
        <v>0.89434999999999998</v>
      </c>
      <c r="Q246" s="3">
        <v>0.87075999999999998</v>
      </c>
      <c r="R246" s="3">
        <v>0.84133999999999998</v>
      </c>
      <c r="S246" s="3">
        <v>0.81057000000000001</v>
      </c>
      <c r="T246" s="3">
        <v>0.77337</v>
      </c>
      <c r="U246" s="3">
        <v>0.73565000000000003</v>
      </c>
      <c r="V246" s="3">
        <v>0.69145999999999996</v>
      </c>
      <c r="W246" s="3">
        <v>0.64802999999999999</v>
      </c>
      <c r="X246" s="3">
        <v>0.59870999999999996</v>
      </c>
      <c r="Y246" s="3">
        <v>0.55171999999999999</v>
      </c>
      <c r="Z246" s="3">
        <v>0.5</v>
      </c>
      <c r="AA246" s="3">
        <v>0.44828000000000001</v>
      </c>
      <c r="AB246" s="3">
        <v>0.40128999999999998</v>
      </c>
      <c r="AC246" s="3">
        <v>0.35197000000000001</v>
      </c>
      <c r="AD246" s="3">
        <v>0.30853999999999998</v>
      </c>
      <c r="AE246" s="3">
        <v>0.26434999999999997</v>
      </c>
      <c r="AF246" s="3">
        <v>0.22663</v>
      </c>
      <c r="AG246" s="3">
        <v>0.18942999999999999</v>
      </c>
      <c r="AH246" s="3">
        <v>0.15866</v>
      </c>
      <c r="AI246" s="3">
        <v>0.12923999999999999</v>
      </c>
      <c r="AJ246" s="3">
        <v>0.10564999999999999</v>
      </c>
      <c r="AK246" s="3">
        <v>8.3790000000000003E-2</v>
      </c>
      <c r="AL246" s="3">
        <v>6.6809999999999994E-2</v>
      </c>
      <c r="AM246" s="3">
        <v>5.1549999999999999E-2</v>
      </c>
      <c r="AN246" s="3">
        <v>4.0059999999999998E-2</v>
      </c>
      <c r="AO246" s="3">
        <v>3.005E-2</v>
      </c>
      <c r="AP246" s="3">
        <v>2.2749999999999999E-2</v>
      </c>
      <c r="AQ246" s="3">
        <v>1.6590000000000001E-2</v>
      </c>
      <c r="AR246" s="3">
        <v>1.222E-2</v>
      </c>
      <c r="AS246" s="3">
        <v>8.6599999999999993E-3</v>
      </c>
      <c r="AT246" s="3">
        <v>6.2100000000000002E-3</v>
      </c>
      <c r="AU246" s="3">
        <v>4.2700000000000004E-3</v>
      </c>
      <c r="AV246" s="3">
        <v>2.98E-3</v>
      </c>
      <c r="AW246" s="3">
        <v>1.99E-3</v>
      </c>
      <c r="AX246" s="3">
        <v>1.3500000000000001E-3</v>
      </c>
      <c r="AY246" s="3">
        <v>8.7000000000000001E-4</v>
      </c>
      <c r="AZ246" s="3">
        <v>5.8E-4</v>
      </c>
      <c r="BA246" s="3">
        <v>3.6000000000000002E-4</v>
      </c>
      <c r="BB246" s="3">
        <v>2.3000000000000001E-4</v>
      </c>
      <c r="BC246" s="3">
        <v>1.3999999999999999E-4</v>
      </c>
      <c r="BD246" s="3">
        <v>9.0000000000000006E-5</v>
      </c>
      <c r="BE246" s="3">
        <v>5.0000000000000002E-5</v>
      </c>
      <c r="BF246" s="5">
        <f>P_A_R[[#This Row],[10+]]-P_A_R[[#This Row],[11+]]</f>
        <v>4.369999999999985E-3</v>
      </c>
      <c r="BG246" s="5">
        <f>P_A_R[[#This Row],[11+]]-P_A_R[[#This Row],[12+]]</f>
        <v>6.1600000000000543E-3</v>
      </c>
      <c r="BH246" s="5">
        <f>P_A_R[[#This Row],[12+]]-P_A_R[[#This Row],[13+]]</f>
        <v>7.2999999999999732E-3</v>
      </c>
      <c r="BI246" s="5">
        <f>P_A_R[[#This Row],[13+]]-P_A_R[[#This Row],[14+]]</f>
        <v>1.0009999999999963E-2</v>
      </c>
      <c r="BJ246" s="5">
        <f>P_A_R[[#This Row],[14+]]-P_A_R[[#This Row],[15+]]</f>
        <v>1.149E-2</v>
      </c>
      <c r="BK246" s="5">
        <f>P_A_R[[#This Row],[15+]]-P_A_R[[#This Row],[16+]]</f>
        <v>1.5260000000000051E-2</v>
      </c>
      <c r="BL246" s="5">
        <f>P_A_R[[#This Row],[16+]]-P_A_R[[#This Row],[17+]]</f>
        <v>1.6979999999999995E-2</v>
      </c>
      <c r="BM246" s="5">
        <f>P_A_R[[#This Row],[17+]]-P_A_R[[#This Row],[18+]]</f>
        <v>2.1859999999999991E-2</v>
      </c>
      <c r="BN246" s="5">
        <f>P_A_R[[#This Row],[18+]]-P_A_R[[#This Row],[19+]]</f>
        <v>2.359E-2</v>
      </c>
      <c r="BO246" s="5">
        <f>P_A_R[[#This Row],[19+]]-P_A_R[[#This Row],[20+]]</f>
        <v>2.9420000000000002E-2</v>
      </c>
      <c r="BP246" s="5">
        <f>P_A_R[[#This Row],[20+]]-P_A_R[[#This Row],[21+]]</f>
        <v>3.0769999999999964E-2</v>
      </c>
      <c r="BQ246" s="5">
        <f>P_A_R[[#This Row],[21+]]-P_A_R[[#This Row],[22+]]</f>
        <v>3.7200000000000011E-2</v>
      </c>
      <c r="BR246" s="5">
        <f>P_A_R[[#This Row],[22+]]-P_A_R[[#This Row],[23+]]</f>
        <v>3.7719999999999976E-2</v>
      </c>
      <c r="BS246" s="5">
        <f>P_A_R[[#This Row],[23+]]-P_A_R[[#This Row],[24+]]</f>
        <v>4.4190000000000063E-2</v>
      </c>
      <c r="BT246" s="5">
        <f>P_A_R[[#This Row],[24+]]-P_A_R[[#This Row],[25+]]</f>
        <v>4.3429999999999969E-2</v>
      </c>
      <c r="BU246" s="5">
        <f>P_A_R[[#This Row],[25+]]-P_A_R[[#This Row],[26+]]</f>
        <v>4.932000000000003E-2</v>
      </c>
      <c r="BV246" s="5">
        <f>P_A_R[[#This Row],[26+]]-P_A_R[[#This Row],[27+]]</f>
        <v>4.6989999999999976E-2</v>
      </c>
      <c r="BW246" s="5">
        <f>P_A_R[[#This Row],[27+]]-P_A_R[[#This Row],[28+]]</f>
        <v>5.1719999999999988E-2</v>
      </c>
      <c r="BX246" s="5">
        <f>P_A_R[[#This Row],[28+]]-P_A_R[[#This Row],[29+]]</f>
        <v>5.1719999999999988E-2</v>
      </c>
      <c r="BY246" s="5">
        <f>P_A_R[[#This Row],[29+]]-P_A_R[[#This Row],[30+]]</f>
        <v>4.6990000000000032E-2</v>
      </c>
      <c r="BZ246" s="5">
        <f>P_A_R[[#This Row],[30+]]-P_A_R[[#This Row],[31+]]</f>
        <v>4.9319999999999975E-2</v>
      </c>
      <c r="CA246" s="5">
        <f>P_A_R[[#This Row],[31+]]-P_A_R[[#This Row],[32+]]</f>
        <v>4.3430000000000024E-2</v>
      </c>
      <c r="CB246" s="5">
        <f>P_A_R[[#This Row],[32+]]-P_A_R[[#This Row],[33+]]</f>
        <v>4.4190000000000007E-2</v>
      </c>
      <c r="CC246" s="5">
        <f>P_A_R[[#This Row],[33+]]-P_A_R[[#This Row],[34+]]</f>
        <v>3.7719999999999976E-2</v>
      </c>
      <c r="CD246" s="5">
        <f>P_A_R[[#This Row],[34+]]-P_A_R[[#This Row],[35+]]</f>
        <v>3.7200000000000011E-2</v>
      </c>
      <c r="CE246" s="5">
        <f>P_A_R[[#This Row],[35+]]-P_A_R[[#This Row],[36+]]</f>
        <v>3.0769999999999992E-2</v>
      </c>
      <c r="CF246" s="5">
        <f>P_A_R[[#This Row],[36+]]-P_A_R[[#This Row],[37+]]</f>
        <v>2.9420000000000002E-2</v>
      </c>
      <c r="CG246" s="5">
        <f>P_A_R[[#This Row],[37+]]-P_A_R[[#This Row],[38+]]</f>
        <v>2.359E-2</v>
      </c>
      <c r="CH246" s="5">
        <f>P_A_R[[#This Row],[38+]]-P_A_R[[#This Row],[39+]]</f>
        <v>2.1859999999999991E-2</v>
      </c>
      <c r="CI246" s="5">
        <f>P_A_R[[#This Row],[39+]]-P_A_R[[#This Row],[40+]]</f>
        <v>1.6980000000000009E-2</v>
      </c>
      <c r="CJ246" s="5">
        <f>P_A_R[[#This Row],[40+]]-P_A_R[[#This Row],[41+]]</f>
        <v>1.5259999999999996E-2</v>
      </c>
      <c r="CK246" s="5">
        <f>P_A_R[[#This Row],[41+]]-P_A_R[[#This Row],[42+]]</f>
        <v>1.149E-2</v>
      </c>
      <c r="CL246" s="5">
        <f>P_A_R[[#This Row],[42+]]-P_A_R[[#This Row],[43+]]</f>
        <v>1.0009999999999998E-2</v>
      </c>
      <c r="CM246" s="5">
        <f>P_A_R[[#This Row],[43+]]-P_A_R[[#This Row],[44+]]</f>
        <v>7.3000000000000009E-3</v>
      </c>
      <c r="CN246" s="5">
        <f>P_A_R[[#This Row],[44+]]-P_A_R[[#This Row],[45+]]</f>
        <v>6.1599999999999988E-3</v>
      </c>
      <c r="CO246" s="5">
        <f>P_A_R[[#This Row],[45+]]-P_A_R[[#This Row],[46+]]</f>
        <v>4.3700000000000006E-3</v>
      </c>
      <c r="CP246" s="5">
        <f>P_A_R[[#This Row],[46+]]-P_A_R[[#This Row],[47+]]</f>
        <v>3.5600000000000007E-3</v>
      </c>
      <c r="CQ246" s="5">
        <f>P_A_R[[#This Row],[47+]]-P_A_R[[#This Row],[48+]]</f>
        <v>2.4499999999999991E-3</v>
      </c>
      <c r="CR246" s="5">
        <f>P_A_R[[#This Row],[48+]]-P_A_R[[#This Row],[49+]]</f>
        <v>1.9399999999999999E-3</v>
      </c>
      <c r="CS246" s="5">
        <f>P_A_R[[#This Row],[49+]]-P_A_R[[#This Row],[50+]]</f>
        <v>1.2900000000000003E-3</v>
      </c>
      <c r="CT246" s="5">
        <f>P_A_R[[#This Row],[50+]]-P_A_R[[#This Row],[51+]]</f>
        <v>9.8999999999999999E-4</v>
      </c>
      <c r="CU246" s="5">
        <f>P_A_R[[#This Row],[51+]]-P_A_R[[#This Row],[52+]]</f>
        <v>6.3999999999999994E-4</v>
      </c>
      <c r="CV246" s="5">
        <f>P_A_R[[#This Row],[52+]]-P_A_R[[#This Row],[53+]]</f>
        <v>4.8000000000000007E-4</v>
      </c>
      <c r="CW246" s="5">
        <f>P_A_R[[#This Row],[53+]]-P_A_R[[#This Row],[54+]]</f>
        <v>2.9E-4</v>
      </c>
      <c r="CX246" s="5">
        <f>P_A_R[[#This Row],[54+]]-P_A_R[[#This Row],[55+]]</f>
        <v>2.1999999999999998E-4</v>
      </c>
      <c r="CY246" s="5">
        <f>P_A_R[[#This Row],[55+]]-P_A_R[[#This Row],[56+]]</f>
        <v>1.3000000000000002E-4</v>
      </c>
      <c r="CZ246" s="5">
        <f>P_A_R[[#This Row],[56+]]-P_A_R[[#This Row],[57+]]</f>
        <v>9.0000000000000019E-5</v>
      </c>
      <c r="DA246" s="5">
        <f>P_A_R[[#This Row],[57+]]-P_A_R[[#This Row],[58+]]</f>
        <v>4.9999999999999982E-5</v>
      </c>
      <c r="DB246" s="5">
        <f>P_A_R[[#This Row],[58+]]-P_A_R[[#This Row],[59+]]</f>
        <v>4.0000000000000003E-5</v>
      </c>
    </row>
    <row r="247" spans="1:106" x14ac:dyDescent="0.25">
      <c r="A247" s="10">
        <v>22400727</v>
      </c>
      <c r="B247" s="13" t="s">
        <v>105</v>
      </c>
      <c r="C247" s="13" t="s">
        <v>104</v>
      </c>
      <c r="D247" s="11">
        <v>0.91666666666666663</v>
      </c>
      <c r="E247" s="9" t="str">
        <f>HYPERLINK("https://www.nba.com/stats/player/1628976/boxscores-traditional", "Wendell Carter Jr.")</f>
        <v>Wendell Carter Jr.</v>
      </c>
      <c r="F247">
        <v>21</v>
      </c>
      <c r="G247" s="4">
        <v>4.9800000000000004</v>
      </c>
      <c r="H247" s="3">
        <v>0.98645000000000005</v>
      </c>
      <c r="I247" s="3">
        <v>0.97777999999999998</v>
      </c>
      <c r="J247" s="3">
        <v>0.96484999999999999</v>
      </c>
      <c r="K247" s="3">
        <v>0.94630000000000003</v>
      </c>
      <c r="L247" s="3">
        <v>0.92073000000000005</v>
      </c>
      <c r="M247" s="3">
        <v>0.88492999999999999</v>
      </c>
      <c r="N247" s="3">
        <v>0.84133999999999998</v>
      </c>
      <c r="O247" s="3">
        <v>0.78813999999999995</v>
      </c>
      <c r="P247" s="3">
        <v>0.72575000000000001</v>
      </c>
      <c r="Q247" s="3">
        <v>0.65542</v>
      </c>
      <c r="R247" s="3">
        <v>0.57926</v>
      </c>
      <c r="S247" s="3">
        <v>0.5</v>
      </c>
      <c r="T247" s="3">
        <v>0.42074</v>
      </c>
      <c r="U247" s="3">
        <v>0.34458</v>
      </c>
      <c r="V247" s="3">
        <v>0.27424999999999999</v>
      </c>
      <c r="W247" s="3">
        <v>0.21185999999999999</v>
      </c>
      <c r="X247" s="3">
        <v>0.15866</v>
      </c>
      <c r="Y247" s="3">
        <v>0.11507000000000001</v>
      </c>
      <c r="Z247" s="3">
        <v>7.9269999999999993E-2</v>
      </c>
      <c r="AA247" s="3">
        <v>5.3699999999999998E-2</v>
      </c>
      <c r="AB247" s="3">
        <v>3.5150000000000001E-2</v>
      </c>
      <c r="AC247" s="3">
        <v>2.222E-2</v>
      </c>
      <c r="AD247" s="3">
        <v>1.355E-2</v>
      </c>
      <c r="AE247" s="3">
        <v>7.9799999999999992E-3</v>
      </c>
      <c r="AF247" s="3">
        <v>4.5300000000000002E-3</v>
      </c>
      <c r="AG247" s="3">
        <v>2.48E-3</v>
      </c>
      <c r="AH247" s="3">
        <v>1.31E-3</v>
      </c>
      <c r="AI247" s="3">
        <v>6.6E-4</v>
      </c>
      <c r="AJ247" s="3">
        <v>3.2000000000000003E-4</v>
      </c>
      <c r="AK247" s="3">
        <v>1.4999999999999999E-4</v>
      </c>
      <c r="AL247" s="3">
        <v>6.9999999999999994E-5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5">
        <f>P_A_R[[#This Row],[10+]]-P_A_R[[#This Row],[11+]]</f>
        <v>8.6700000000000665E-3</v>
      </c>
      <c r="BG247" s="5">
        <f>P_A_R[[#This Row],[11+]]-P_A_R[[#This Row],[12+]]</f>
        <v>1.2929999999999997E-2</v>
      </c>
      <c r="BH247" s="5">
        <f>P_A_R[[#This Row],[12+]]-P_A_R[[#This Row],[13+]]</f>
        <v>1.8549999999999955E-2</v>
      </c>
      <c r="BI247" s="5">
        <f>P_A_R[[#This Row],[13+]]-P_A_R[[#This Row],[14+]]</f>
        <v>2.5569999999999982E-2</v>
      </c>
      <c r="BJ247" s="5">
        <f>P_A_R[[#This Row],[14+]]-P_A_R[[#This Row],[15+]]</f>
        <v>3.5800000000000054E-2</v>
      </c>
      <c r="BK247" s="5">
        <f>P_A_R[[#This Row],[15+]]-P_A_R[[#This Row],[16+]]</f>
        <v>4.3590000000000018E-2</v>
      </c>
      <c r="BL247" s="5">
        <f>P_A_R[[#This Row],[16+]]-P_A_R[[#This Row],[17+]]</f>
        <v>5.3200000000000025E-2</v>
      </c>
      <c r="BM247" s="5">
        <f>P_A_R[[#This Row],[17+]]-P_A_R[[#This Row],[18+]]</f>
        <v>6.2389999999999946E-2</v>
      </c>
      <c r="BN247" s="5">
        <f>P_A_R[[#This Row],[18+]]-P_A_R[[#This Row],[19+]]</f>
        <v>7.0330000000000004E-2</v>
      </c>
      <c r="BO247" s="5">
        <f>P_A_R[[#This Row],[19+]]-P_A_R[[#This Row],[20+]]</f>
        <v>7.6160000000000005E-2</v>
      </c>
      <c r="BP247" s="5">
        <f>P_A_R[[#This Row],[20+]]-P_A_R[[#This Row],[21+]]</f>
        <v>7.9259999999999997E-2</v>
      </c>
      <c r="BQ247" s="5">
        <f>P_A_R[[#This Row],[21+]]-P_A_R[[#This Row],[22+]]</f>
        <v>7.9259999999999997E-2</v>
      </c>
      <c r="BR247" s="5">
        <f>P_A_R[[#This Row],[22+]]-P_A_R[[#This Row],[23+]]</f>
        <v>7.6160000000000005E-2</v>
      </c>
      <c r="BS247" s="5">
        <f>P_A_R[[#This Row],[23+]]-P_A_R[[#This Row],[24+]]</f>
        <v>7.0330000000000004E-2</v>
      </c>
      <c r="BT247" s="5">
        <f>P_A_R[[#This Row],[24+]]-P_A_R[[#This Row],[25+]]</f>
        <v>6.2390000000000001E-2</v>
      </c>
      <c r="BU247" s="5">
        <f>P_A_R[[#This Row],[25+]]-P_A_R[[#This Row],[26+]]</f>
        <v>5.3199999999999997E-2</v>
      </c>
      <c r="BV247" s="5">
        <f>P_A_R[[#This Row],[26+]]-P_A_R[[#This Row],[27+]]</f>
        <v>4.358999999999999E-2</v>
      </c>
      <c r="BW247" s="5">
        <f>P_A_R[[#This Row],[27+]]-P_A_R[[#This Row],[28+]]</f>
        <v>3.5800000000000012E-2</v>
      </c>
      <c r="BX247" s="5">
        <f>P_A_R[[#This Row],[28+]]-P_A_R[[#This Row],[29+]]</f>
        <v>2.5569999999999996E-2</v>
      </c>
      <c r="BY247" s="5">
        <f>P_A_R[[#This Row],[29+]]-P_A_R[[#This Row],[30+]]</f>
        <v>1.8549999999999997E-2</v>
      </c>
      <c r="BZ247" s="5">
        <f>P_A_R[[#This Row],[30+]]-P_A_R[[#This Row],[31+]]</f>
        <v>1.2930000000000001E-2</v>
      </c>
      <c r="CA247" s="5">
        <f>P_A_R[[#This Row],[31+]]-P_A_R[[#This Row],[32+]]</f>
        <v>8.6700000000000006E-3</v>
      </c>
      <c r="CB247" s="5">
        <f>P_A_R[[#This Row],[32+]]-P_A_R[[#This Row],[33+]]</f>
        <v>5.5700000000000003E-3</v>
      </c>
      <c r="CC247" s="5">
        <f>P_A_R[[#This Row],[33+]]-P_A_R[[#This Row],[34+]]</f>
        <v>3.4499999999999991E-3</v>
      </c>
      <c r="CD247" s="5">
        <f>P_A_R[[#This Row],[34+]]-P_A_R[[#This Row],[35+]]</f>
        <v>2.0500000000000002E-3</v>
      </c>
      <c r="CE247" s="5">
        <f>P_A_R[[#This Row],[35+]]-P_A_R[[#This Row],[36+]]</f>
        <v>1.17E-3</v>
      </c>
      <c r="CF247" s="5">
        <f>P_A_R[[#This Row],[36+]]-P_A_R[[#This Row],[37+]]</f>
        <v>6.4999999999999997E-4</v>
      </c>
      <c r="CG247" s="5">
        <f>P_A_R[[#This Row],[37+]]-P_A_R[[#This Row],[38+]]</f>
        <v>3.3999999999999997E-4</v>
      </c>
      <c r="CH247" s="5">
        <f>P_A_R[[#This Row],[38+]]-P_A_R[[#This Row],[39+]]</f>
        <v>1.7000000000000004E-4</v>
      </c>
      <c r="CI247" s="5">
        <f>P_A_R[[#This Row],[39+]]-P_A_R[[#This Row],[40+]]</f>
        <v>7.9999999999999993E-5</v>
      </c>
      <c r="CJ247" s="5">
        <f>P_A_R[[#This Row],[40+]]-P_A_R[[#This Row],[41+]]</f>
        <v>6.9999999999999994E-5</v>
      </c>
      <c r="CK247" s="5">
        <f>P_A_R[[#This Row],[41+]]-P_A_R[[#This Row],[42+]]</f>
        <v>0</v>
      </c>
      <c r="CL247" s="5">
        <f>P_A_R[[#This Row],[42+]]-P_A_R[[#This Row],[43+]]</f>
        <v>0</v>
      </c>
      <c r="CM247" s="5">
        <f>P_A_R[[#This Row],[43+]]-P_A_R[[#This Row],[44+]]</f>
        <v>0</v>
      </c>
      <c r="CN247" s="5">
        <f>P_A_R[[#This Row],[44+]]-P_A_R[[#This Row],[45+]]</f>
        <v>0</v>
      </c>
      <c r="CO247" s="5">
        <f>P_A_R[[#This Row],[45+]]-P_A_R[[#This Row],[46+]]</f>
        <v>0</v>
      </c>
      <c r="CP247" s="5">
        <f>P_A_R[[#This Row],[46+]]-P_A_R[[#This Row],[47+]]</f>
        <v>0</v>
      </c>
      <c r="CQ247" s="5">
        <f>P_A_R[[#This Row],[47+]]-P_A_R[[#This Row],[48+]]</f>
        <v>0</v>
      </c>
      <c r="CR247" s="5">
        <f>P_A_R[[#This Row],[48+]]-P_A_R[[#This Row],[49+]]</f>
        <v>0</v>
      </c>
      <c r="CS247" s="5">
        <f>P_A_R[[#This Row],[49+]]-P_A_R[[#This Row],[50+]]</f>
        <v>0</v>
      </c>
      <c r="CT247" s="5">
        <f>P_A_R[[#This Row],[50+]]-P_A_R[[#This Row],[51+]]</f>
        <v>0</v>
      </c>
      <c r="CU247" s="5">
        <f>P_A_R[[#This Row],[51+]]-P_A_R[[#This Row],[52+]]</f>
        <v>0</v>
      </c>
      <c r="CV247" s="5">
        <f>P_A_R[[#This Row],[52+]]-P_A_R[[#This Row],[53+]]</f>
        <v>0</v>
      </c>
      <c r="CW247" s="5">
        <f>P_A_R[[#This Row],[53+]]-P_A_R[[#This Row],[54+]]</f>
        <v>0</v>
      </c>
      <c r="CX247" s="5">
        <f>P_A_R[[#This Row],[54+]]-P_A_R[[#This Row],[55+]]</f>
        <v>0</v>
      </c>
      <c r="CY247" s="5">
        <f>P_A_R[[#This Row],[55+]]-P_A_R[[#This Row],[56+]]</f>
        <v>0</v>
      </c>
      <c r="CZ247" s="5">
        <f>P_A_R[[#This Row],[56+]]-P_A_R[[#This Row],[57+]]</f>
        <v>0</v>
      </c>
      <c r="DA247" s="5">
        <f>P_A_R[[#This Row],[57+]]-P_A_R[[#This Row],[58+]]</f>
        <v>0</v>
      </c>
      <c r="DB247" s="5">
        <f>P_A_R[[#This Row],[58+]]-P_A_R[[#This Row],[59+]]</f>
        <v>0</v>
      </c>
    </row>
    <row r="248" spans="1:106" x14ac:dyDescent="0.25">
      <c r="A248" s="10">
        <v>22400727</v>
      </c>
      <c r="B248" s="13" t="s">
        <v>105</v>
      </c>
      <c r="C248" s="13" t="s">
        <v>104</v>
      </c>
      <c r="D248" s="11">
        <v>0.91666666666666663</v>
      </c>
      <c r="E248" s="9" t="str">
        <f>HYPERLINK("https://www.nba.com/stats/player/1629021/boxscores-traditional", "Moritz Wagner")</f>
        <v>Moritz Wagner</v>
      </c>
      <c r="F248">
        <v>22</v>
      </c>
      <c r="G248" s="4">
        <v>9.2089999999999996</v>
      </c>
      <c r="H248" s="3">
        <v>0.9032</v>
      </c>
      <c r="I248" s="3">
        <v>0.88297999999999999</v>
      </c>
      <c r="J248" s="3">
        <v>0.86214000000000002</v>
      </c>
      <c r="K248" s="3">
        <v>0.83645999999999998</v>
      </c>
      <c r="L248" s="3">
        <v>0.80784999999999996</v>
      </c>
      <c r="M248" s="3">
        <v>0.77637</v>
      </c>
      <c r="N248" s="3">
        <v>0.74214999999999998</v>
      </c>
      <c r="O248" s="3">
        <v>0.70540000000000003</v>
      </c>
      <c r="P248" s="3">
        <v>0.66639999999999999</v>
      </c>
      <c r="Q248" s="3">
        <v>0.62929999999999997</v>
      </c>
      <c r="R248" s="3">
        <v>0.58706000000000003</v>
      </c>
      <c r="S248" s="3">
        <v>0.54379999999999995</v>
      </c>
      <c r="T248" s="3">
        <v>0.5</v>
      </c>
      <c r="U248" s="3">
        <v>0.45619999999999999</v>
      </c>
      <c r="V248" s="3">
        <v>0.41293999999999997</v>
      </c>
      <c r="W248" s="3">
        <v>0.37069999999999997</v>
      </c>
      <c r="X248" s="3">
        <v>0.33360000000000001</v>
      </c>
      <c r="Y248" s="3">
        <v>0.29459999999999997</v>
      </c>
      <c r="Z248" s="3">
        <v>0.25785000000000002</v>
      </c>
      <c r="AA248" s="3">
        <v>0.22363</v>
      </c>
      <c r="AB248" s="3">
        <v>0.19214999999999999</v>
      </c>
      <c r="AC248" s="3">
        <v>0.16353999999999999</v>
      </c>
      <c r="AD248" s="3">
        <v>0.13786000000000001</v>
      </c>
      <c r="AE248" s="3">
        <v>0.11702</v>
      </c>
      <c r="AF248" s="3">
        <v>9.6799999999999997E-2</v>
      </c>
      <c r="AG248" s="3">
        <v>7.9269999999999993E-2</v>
      </c>
      <c r="AH248" s="3">
        <v>6.4259999999999998E-2</v>
      </c>
      <c r="AI248" s="3">
        <v>5.1549999999999999E-2</v>
      </c>
      <c r="AJ248" s="3">
        <v>4.0930000000000001E-2</v>
      </c>
      <c r="AK248" s="3">
        <v>3.2160000000000001E-2</v>
      </c>
      <c r="AL248" s="3">
        <v>2.5590000000000002E-2</v>
      </c>
      <c r="AM248" s="3">
        <v>1.9699999999999999E-2</v>
      </c>
      <c r="AN248" s="3">
        <v>1.4999999999999999E-2</v>
      </c>
      <c r="AO248" s="3">
        <v>1.1299999999999999E-2</v>
      </c>
      <c r="AP248" s="3">
        <v>8.4200000000000004E-3</v>
      </c>
      <c r="AQ248" s="3">
        <v>6.2100000000000002E-3</v>
      </c>
      <c r="AR248" s="3">
        <v>4.5300000000000002E-3</v>
      </c>
      <c r="AS248" s="3">
        <v>3.3600000000000001E-3</v>
      </c>
      <c r="AT248" s="3">
        <v>2.3999999999999998E-3</v>
      </c>
      <c r="AU248" s="3">
        <v>1.6900000000000001E-3</v>
      </c>
      <c r="AV248" s="3">
        <v>1.1800000000000001E-3</v>
      </c>
      <c r="AW248" s="3">
        <v>8.1999999999999998E-4</v>
      </c>
      <c r="AX248" s="3">
        <v>5.5999999999999995E-4</v>
      </c>
      <c r="AY248" s="3">
        <v>3.8000000000000002E-4</v>
      </c>
      <c r="AZ248" s="3">
        <v>2.5999999999999998E-4</v>
      </c>
      <c r="BA248" s="3">
        <v>1.7000000000000001E-4</v>
      </c>
      <c r="BB248" s="3">
        <v>1.1E-4</v>
      </c>
      <c r="BC248" s="3">
        <v>6.9999999999999994E-5</v>
      </c>
      <c r="BD248" s="3">
        <v>5.0000000000000002E-5</v>
      </c>
      <c r="BE248" s="3">
        <v>0</v>
      </c>
      <c r="BF248" s="5">
        <f>P_A_R[[#This Row],[10+]]-P_A_R[[#This Row],[11+]]</f>
        <v>2.0220000000000016E-2</v>
      </c>
      <c r="BG248" s="5">
        <f>P_A_R[[#This Row],[11+]]-P_A_R[[#This Row],[12+]]</f>
        <v>2.083999999999997E-2</v>
      </c>
      <c r="BH248" s="5">
        <f>P_A_R[[#This Row],[12+]]-P_A_R[[#This Row],[13+]]</f>
        <v>2.5680000000000036E-2</v>
      </c>
      <c r="BI248" s="5">
        <f>P_A_R[[#This Row],[13+]]-P_A_R[[#This Row],[14+]]</f>
        <v>2.8610000000000024E-2</v>
      </c>
      <c r="BJ248" s="5">
        <f>P_A_R[[#This Row],[14+]]-P_A_R[[#This Row],[15+]]</f>
        <v>3.1479999999999952E-2</v>
      </c>
      <c r="BK248" s="5">
        <f>P_A_R[[#This Row],[15+]]-P_A_R[[#This Row],[16+]]</f>
        <v>3.4220000000000028E-2</v>
      </c>
      <c r="BL248" s="5">
        <f>P_A_R[[#This Row],[16+]]-P_A_R[[#This Row],[17+]]</f>
        <v>3.6749999999999949E-2</v>
      </c>
      <c r="BM248" s="5">
        <f>P_A_R[[#This Row],[17+]]-P_A_R[[#This Row],[18+]]</f>
        <v>3.9000000000000035E-2</v>
      </c>
      <c r="BN248" s="5">
        <f>P_A_R[[#This Row],[18+]]-P_A_R[[#This Row],[19+]]</f>
        <v>3.7100000000000022E-2</v>
      </c>
      <c r="BO248" s="5">
        <f>P_A_R[[#This Row],[19+]]-P_A_R[[#This Row],[20+]]</f>
        <v>4.2239999999999944E-2</v>
      </c>
      <c r="BP248" s="5">
        <f>P_A_R[[#This Row],[20+]]-P_A_R[[#This Row],[21+]]</f>
        <v>4.3260000000000076E-2</v>
      </c>
      <c r="BQ248" s="5">
        <f>P_A_R[[#This Row],[21+]]-P_A_R[[#This Row],[22+]]</f>
        <v>4.379999999999995E-2</v>
      </c>
      <c r="BR248" s="5">
        <f>P_A_R[[#This Row],[22+]]-P_A_R[[#This Row],[23+]]</f>
        <v>4.3800000000000006E-2</v>
      </c>
      <c r="BS248" s="5">
        <f>P_A_R[[#This Row],[23+]]-P_A_R[[#This Row],[24+]]</f>
        <v>4.3260000000000021E-2</v>
      </c>
      <c r="BT248" s="5">
        <f>P_A_R[[#This Row],[24+]]-P_A_R[[#This Row],[25+]]</f>
        <v>4.224E-2</v>
      </c>
      <c r="BU248" s="5">
        <f>P_A_R[[#This Row],[25+]]-P_A_R[[#This Row],[26+]]</f>
        <v>3.7099999999999966E-2</v>
      </c>
      <c r="BV248" s="5">
        <f>P_A_R[[#This Row],[26+]]-P_A_R[[#This Row],[27+]]</f>
        <v>3.9000000000000035E-2</v>
      </c>
      <c r="BW248" s="5">
        <f>P_A_R[[#This Row],[27+]]-P_A_R[[#This Row],[28+]]</f>
        <v>3.6749999999999949E-2</v>
      </c>
      <c r="BX248" s="5">
        <f>P_A_R[[#This Row],[28+]]-P_A_R[[#This Row],[29+]]</f>
        <v>3.4220000000000028E-2</v>
      </c>
      <c r="BY248" s="5">
        <f>P_A_R[[#This Row],[29+]]-P_A_R[[#This Row],[30+]]</f>
        <v>3.1480000000000008E-2</v>
      </c>
      <c r="BZ248" s="5">
        <f>P_A_R[[#This Row],[30+]]-P_A_R[[#This Row],[31+]]</f>
        <v>2.8609999999999997E-2</v>
      </c>
      <c r="CA248" s="5">
        <f>P_A_R[[#This Row],[31+]]-P_A_R[[#This Row],[32+]]</f>
        <v>2.5679999999999981E-2</v>
      </c>
      <c r="CB248" s="5">
        <f>P_A_R[[#This Row],[32+]]-P_A_R[[#This Row],[33+]]</f>
        <v>2.0840000000000011E-2</v>
      </c>
      <c r="CC248" s="5">
        <f>P_A_R[[#This Row],[33+]]-P_A_R[[#This Row],[34+]]</f>
        <v>2.0220000000000002E-2</v>
      </c>
      <c r="CD248" s="5">
        <f>P_A_R[[#This Row],[34+]]-P_A_R[[#This Row],[35+]]</f>
        <v>1.7530000000000004E-2</v>
      </c>
      <c r="CE248" s="5">
        <f>P_A_R[[#This Row],[35+]]-P_A_R[[#This Row],[36+]]</f>
        <v>1.5009999999999996E-2</v>
      </c>
      <c r="CF248" s="5">
        <f>P_A_R[[#This Row],[36+]]-P_A_R[[#This Row],[37+]]</f>
        <v>1.2709999999999999E-2</v>
      </c>
      <c r="CG248" s="5">
        <f>P_A_R[[#This Row],[37+]]-P_A_R[[#This Row],[38+]]</f>
        <v>1.0619999999999997E-2</v>
      </c>
      <c r="CH248" s="5">
        <f>P_A_R[[#This Row],[38+]]-P_A_R[[#This Row],[39+]]</f>
        <v>8.77E-3</v>
      </c>
      <c r="CI248" s="5">
        <f>P_A_R[[#This Row],[39+]]-P_A_R[[#This Row],[40+]]</f>
        <v>6.5699999999999995E-3</v>
      </c>
      <c r="CJ248" s="5">
        <f>P_A_R[[#This Row],[40+]]-P_A_R[[#This Row],[41+]]</f>
        <v>5.8900000000000029E-3</v>
      </c>
      <c r="CK248" s="5">
        <f>P_A_R[[#This Row],[41+]]-P_A_R[[#This Row],[42+]]</f>
        <v>4.6999999999999993E-3</v>
      </c>
      <c r="CL248" s="5">
        <f>P_A_R[[#This Row],[42+]]-P_A_R[[#This Row],[43+]]</f>
        <v>3.7000000000000002E-3</v>
      </c>
      <c r="CM248" s="5">
        <f>P_A_R[[#This Row],[43+]]-P_A_R[[#This Row],[44+]]</f>
        <v>2.8799999999999989E-3</v>
      </c>
      <c r="CN248" s="5">
        <f>P_A_R[[#This Row],[44+]]-P_A_R[[#This Row],[45+]]</f>
        <v>2.2100000000000002E-3</v>
      </c>
      <c r="CO248" s="5">
        <f>P_A_R[[#This Row],[45+]]-P_A_R[[#This Row],[46+]]</f>
        <v>1.6800000000000001E-3</v>
      </c>
      <c r="CP248" s="5">
        <f>P_A_R[[#This Row],[46+]]-P_A_R[[#This Row],[47+]]</f>
        <v>1.17E-3</v>
      </c>
      <c r="CQ248" s="5">
        <f>P_A_R[[#This Row],[47+]]-P_A_R[[#This Row],[48+]]</f>
        <v>9.6000000000000035E-4</v>
      </c>
      <c r="CR248" s="5">
        <f>P_A_R[[#This Row],[48+]]-P_A_R[[#This Row],[49+]]</f>
        <v>7.0999999999999969E-4</v>
      </c>
      <c r="CS248" s="5">
        <f>P_A_R[[#This Row],[49+]]-P_A_R[[#This Row],[50+]]</f>
        <v>5.1000000000000004E-4</v>
      </c>
      <c r="CT248" s="5">
        <f>P_A_R[[#This Row],[50+]]-P_A_R[[#This Row],[51+]]</f>
        <v>3.6000000000000008E-4</v>
      </c>
      <c r="CU248" s="5">
        <f>P_A_R[[#This Row],[51+]]-P_A_R[[#This Row],[52+]]</f>
        <v>2.6000000000000003E-4</v>
      </c>
      <c r="CV248" s="5">
        <f>P_A_R[[#This Row],[52+]]-P_A_R[[#This Row],[53+]]</f>
        <v>1.7999999999999993E-4</v>
      </c>
      <c r="CW248" s="5">
        <f>P_A_R[[#This Row],[53+]]-P_A_R[[#This Row],[54+]]</f>
        <v>1.2000000000000004E-4</v>
      </c>
      <c r="CX248" s="5">
        <f>P_A_R[[#This Row],[54+]]-P_A_R[[#This Row],[55+]]</f>
        <v>8.9999999999999965E-5</v>
      </c>
      <c r="CY248" s="5">
        <f>P_A_R[[#This Row],[55+]]-P_A_R[[#This Row],[56+]]</f>
        <v>6.0000000000000008E-5</v>
      </c>
      <c r="CZ248" s="5">
        <f>P_A_R[[#This Row],[56+]]-P_A_R[[#This Row],[57+]]</f>
        <v>4.000000000000001E-5</v>
      </c>
      <c r="DA248" s="5">
        <f>P_A_R[[#This Row],[57+]]-P_A_R[[#This Row],[58+]]</f>
        <v>1.9999999999999991E-5</v>
      </c>
      <c r="DB248" s="5">
        <f>P_A_R[[#This Row],[58+]]-P_A_R[[#This Row],[59+]]</f>
        <v>5.0000000000000002E-5</v>
      </c>
    </row>
    <row r="249" spans="1:106" x14ac:dyDescent="0.25">
      <c r="A249" s="10">
        <v>22400727</v>
      </c>
      <c r="B249" s="13" t="s">
        <v>105</v>
      </c>
      <c r="C249" s="13" t="s">
        <v>104</v>
      </c>
      <c r="D249" s="11">
        <v>0.91666666666666663</v>
      </c>
      <c r="E249" s="9" t="str">
        <f>HYPERLINK("https://www.nba.com/stats/player/1630175/boxscores-traditional", "Cole Anthony")</f>
        <v>Cole Anthony</v>
      </c>
      <c r="F249">
        <v>21.2</v>
      </c>
      <c r="G249" s="4">
        <v>11.016</v>
      </c>
      <c r="H249" s="3">
        <v>0.84614</v>
      </c>
      <c r="I249" s="3">
        <v>0.82381000000000004</v>
      </c>
      <c r="J249" s="3">
        <v>0.79954999999999998</v>
      </c>
      <c r="K249" s="3">
        <v>0.77034999999999998</v>
      </c>
      <c r="L249" s="3">
        <v>0.74214999999999998</v>
      </c>
      <c r="M249" s="3">
        <v>0.71226</v>
      </c>
      <c r="N249" s="3">
        <v>0.68081999999999998</v>
      </c>
      <c r="O249" s="3">
        <v>0.64802999999999999</v>
      </c>
      <c r="P249" s="3">
        <v>0.61409000000000002</v>
      </c>
      <c r="Q249" s="3">
        <v>0.57926</v>
      </c>
      <c r="R249" s="3">
        <v>0.54379999999999995</v>
      </c>
      <c r="S249" s="3">
        <v>0.50797999999999999</v>
      </c>
      <c r="T249" s="3">
        <v>0.47210000000000002</v>
      </c>
      <c r="U249" s="3">
        <v>0.43643999999999999</v>
      </c>
      <c r="V249" s="3">
        <v>0.40128999999999998</v>
      </c>
      <c r="W249" s="3">
        <v>0.36692999999999998</v>
      </c>
      <c r="X249" s="3">
        <v>0.32996999999999999</v>
      </c>
      <c r="Y249" s="3">
        <v>0.29805999999999999</v>
      </c>
      <c r="Z249" s="3">
        <v>0.26762999999999998</v>
      </c>
      <c r="AA249" s="3">
        <v>0.23885000000000001</v>
      </c>
      <c r="AB249" s="3">
        <v>0.21185999999999999</v>
      </c>
      <c r="AC249" s="3">
        <v>0.18673000000000001</v>
      </c>
      <c r="AD249" s="3">
        <v>0.16353999999999999</v>
      </c>
      <c r="AE249" s="3">
        <v>0.14230999999999999</v>
      </c>
      <c r="AF249" s="3">
        <v>0.12302</v>
      </c>
      <c r="AG249" s="3">
        <v>0.10564999999999999</v>
      </c>
      <c r="AH249" s="3">
        <v>9.0120000000000006E-2</v>
      </c>
      <c r="AI249" s="3">
        <v>7.6359999999999997E-2</v>
      </c>
      <c r="AJ249" s="3">
        <v>6.3009999999999997E-2</v>
      </c>
      <c r="AK249" s="3">
        <v>5.262E-2</v>
      </c>
      <c r="AL249" s="3">
        <v>4.3630000000000002E-2</v>
      </c>
      <c r="AM249" s="3">
        <v>3.5929999999999997E-2</v>
      </c>
      <c r="AN249" s="3">
        <v>2.938E-2</v>
      </c>
      <c r="AO249" s="3">
        <v>2.385E-2</v>
      </c>
      <c r="AP249" s="3">
        <v>1.9230000000000001E-2</v>
      </c>
      <c r="AQ249" s="3">
        <v>1.5389999999999999E-2</v>
      </c>
      <c r="AR249" s="3">
        <v>1.222E-2</v>
      </c>
      <c r="AS249" s="3">
        <v>9.6399999999999993E-3</v>
      </c>
      <c r="AT249" s="3">
        <v>7.5500000000000003E-3</v>
      </c>
      <c r="AU249" s="3">
        <v>5.8700000000000002E-3</v>
      </c>
      <c r="AV249" s="3">
        <v>4.5300000000000002E-3</v>
      </c>
      <c r="AW249" s="3">
        <v>3.3600000000000001E-3</v>
      </c>
      <c r="AX249" s="3">
        <v>2.5600000000000002E-3</v>
      </c>
      <c r="AY249" s="3">
        <v>1.9300000000000001E-3</v>
      </c>
      <c r="AZ249" s="3">
        <v>1.4400000000000001E-3</v>
      </c>
      <c r="BA249" s="3">
        <v>1.07E-3</v>
      </c>
      <c r="BB249" s="3">
        <v>7.9000000000000001E-4</v>
      </c>
      <c r="BC249" s="3">
        <v>5.8E-4</v>
      </c>
      <c r="BD249" s="3">
        <v>4.2000000000000002E-4</v>
      </c>
      <c r="BE249" s="3">
        <v>2.9999999999999997E-4</v>
      </c>
      <c r="BF249" s="5">
        <f>P_A_R[[#This Row],[10+]]-P_A_R[[#This Row],[11+]]</f>
        <v>2.2329999999999961E-2</v>
      </c>
      <c r="BG249" s="5">
        <f>P_A_R[[#This Row],[11+]]-P_A_R[[#This Row],[12+]]</f>
        <v>2.4260000000000059E-2</v>
      </c>
      <c r="BH249" s="5">
        <f>P_A_R[[#This Row],[12+]]-P_A_R[[#This Row],[13+]]</f>
        <v>2.9200000000000004E-2</v>
      </c>
      <c r="BI249" s="5">
        <f>P_A_R[[#This Row],[13+]]-P_A_R[[#This Row],[14+]]</f>
        <v>2.8200000000000003E-2</v>
      </c>
      <c r="BJ249" s="5">
        <f>P_A_R[[#This Row],[14+]]-P_A_R[[#This Row],[15+]]</f>
        <v>2.9889999999999972E-2</v>
      </c>
      <c r="BK249" s="5">
        <f>P_A_R[[#This Row],[15+]]-P_A_R[[#This Row],[16+]]</f>
        <v>3.1440000000000023E-2</v>
      </c>
      <c r="BL249" s="5">
        <f>P_A_R[[#This Row],[16+]]-P_A_R[[#This Row],[17+]]</f>
        <v>3.2789999999999986E-2</v>
      </c>
      <c r="BM249" s="5">
        <f>P_A_R[[#This Row],[17+]]-P_A_R[[#This Row],[18+]]</f>
        <v>3.393999999999997E-2</v>
      </c>
      <c r="BN249" s="5">
        <f>P_A_R[[#This Row],[18+]]-P_A_R[[#This Row],[19+]]</f>
        <v>3.4830000000000028E-2</v>
      </c>
      <c r="BO249" s="5">
        <f>P_A_R[[#This Row],[19+]]-P_A_R[[#This Row],[20+]]</f>
        <v>3.5460000000000047E-2</v>
      </c>
      <c r="BP249" s="5">
        <f>P_A_R[[#This Row],[20+]]-P_A_R[[#This Row],[21+]]</f>
        <v>3.5819999999999963E-2</v>
      </c>
      <c r="BQ249" s="5">
        <f>P_A_R[[#This Row],[21+]]-P_A_R[[#This Row],[22+]]</f>
        <v>3.5879999999999967E-2</v>
      </c>
      <c r="BR249" s="5">
        <f>P_A_R[[#This Row],[22+]]-P_A_R[[#This Row],[23+]]</f>
        <v>3.5660000000000025E-2</v>
      </c>
      <c r="BS249" s="5">
        <f>P_A_R[[#This Row],[23+]]-P_A_R[[#This Row],[24+]]</f>
        <v>3.5150000000000015E-2</v>
      </c>
      <c r="BT249" s="5">
        <f>P_A_R[[#This Row],[24+]]-P_A_R[[#This Row],[25+]]</f>
        <v>3.4360000000000002E-2</v>
      </c>
      <c r="BU249" s="5">
        <f>P_A_R[[#This Row],[25+]]-P_A_R[[#This Row],[26+]]</f>
        <v>3.6959999999999993E-2</v>
      </c>
      <c r="BV249" s="5">
        <f>P_A_R[[#This Row],[26+]]-P_A_R[[#This Row],[27+]]</f>
        <v>3.1909999999999994E-2</v>
      </c>
      <c r="BW249" s="5">
        <f>P_A_R[[#This Row],[27+]]-P_A_R[[#This Row],[28+]]</f>
        <v>3.0430000000000013E-2</v>
      </c>
      <c r="BX249" s="5">
        <f>P_A_R[[#This Row],[28+]]-P_A_R[[#This Row],[29+]]</f>
        <v>2.8779999999999972E-2</v>
      </c>
      <c r="BY249" s="5">
        <f>P_A_R[[#This Row],[29+]]-P_A_R[[#This Row],[30+]]</f>
        <v>2.6990000000000014E-2</v>
      </c>
      <c r="BZ249" s="5">
        <f>P_A_R[[#This Row],[30+]]-P_A_R[[#This Row],[31+]]</f>
        <v>2.5129999999999986E-2</v>
      </c>
      <c r="CA249" s="5">
        <f>P_A_R[[#This Row],[31+]]-P_A_R[[#This Row],[32+]]</f>
        <v>2.3190000000000016E-2</v>
      </c>
      <c r="CB249" s="5">
        <f>P_A_R[[#This Row],[32+]]-P_A_R[[#This Row],[33+]]</f>
        <v>2.1229999999999999E-2</v>
      </c>
      <c r="CC249" s="5">
        <f>P_A_R[[#This Row],[33+]]-P_A_R[[#This Row],[34+]]</f>
        <v>1.9289999999999988E-2</v>
      </c>
      <c r="CD249" s="5">
        <f>P_A_R[[#This Row],[34+]]-P_A_R[[#This Row],[35+]]</f>
        <v>1.737000000000001E-2</v>
      </c>
      <c r="CE249" s="5">
        <f>P_A_R[[#This Row],[35+]]-P_A_R[[#This Row],[36+]]</f>
        <v>1.5529999999999988E-2</v>
      </c>
      <c r="CF249" s="5">
        <f>P_A_R[[#This Row],[36+]]-P_A_R[[#This Row],[37+]]</f>
        <v>1.3760000000000008E-2</v>
      </c>
      <c r="CG249" s="5">
        <f>P_A_R[[#This Row],[37+]]-P_A_R[[#This Row],[38+]]</f>
        <v>1.3350000000000001E-2</v>
      </c>
      <c r="CH249" s="5">
        <f>P_A_R[[#This Row],[38+]]-P_A_R[[#This Row],[39+]]</f>
        <v>1.0389999999999996E-2</v>
      </c>
      <c r="CI249" s="5">
        <f>P_A_R[[#This Row],[39+]]-P_A_R[[#This Row],[40+]]</f>
        <v>8.989999999999998E-3</v>
      </c>
      <c r="CJ249" s="5">
        <f>P_A_R[[#This Row],[40+]]-P_A_R[[#This Row],[41+]]</f>
        <v>7.7000000000000055E-3</v>
      </c>
      <c r="CK249" s="5">
        <f>P_A_R[[#This Row],[41+]]-P_A_R[[#This Row],[42+]]</f>
        <v>6.5499999999999968E-3</v>
      </c>
      <c r="CL249" s="5">
        <f>P_A_R[[#This Row],[42+]]-P_A_R[[#This Row],[43+]]</f>
        <v>5.5300000000000002E-3</v>
      </c>
      <c r="CM249" s="5">
        <f>P_A_R[[#This Row],[43+]]-P_A_R[[#This Row],[44+]]</f>
        <v>4.6199999999999991E-3</v>
      </c>
      <c r="CN249" s="5">
        <f>P_A_R[[#This Row],[44+]]-P_A_R[[#This Row],[45+]]</f>
        <v>3.8400000000000014E-3</v>
      </c>
      <c r="CO249" s="5">
        <f>P_A_R[[#This Row],[45+]]-P_A_R[[#This Row],[46+]]</f>
        <v>3.1699999999999992E-3</v>
      </c>
      <c r="CP249" s="5">
        <f>P_A_R[[#This Row],[46+]]-P_A_R[[#This Row],[47+]]</f>
        <v>2.5800000000000007E-3</v>
      </c>
      <c r="CQ249" s="5">
        <f>P_A_R[[#This Row],[47+]]-P_A_R[[#This Row],[48+]]</f>
        <v>2.089999999999999E-3</v>
      </c>
      <c r="CR249" s="5">
        <f>P_A_R[[#This Row],[48+]]-P_A_R[[#This Row],[49+]]</f>
        <v>1.6800000000000001E-3</v>
      </c>
      <c r="CS249" s="5">
        <f>P_A_R[[#This Row],[49+]]-P_A_R[[#This Row],[50+]]</f>
        <v>1.34E-3</v>
      </c>
      <c r="CT249" s="5">
        <f>P_A_R[[#This Row],[50+]]-P_A_R[[#This Row],[51+]]</f>
        <v>1.17E-3</v>
      </c>
      <c r="CU249" s="5">
        <f>P_A_R[[#This Row],[51+]]-P_A_R[[#This Row],[52+]]</f>
        <v>7.9999999999999993E-4</v>
      </c>
      <c r="CV249" s="5">
        <f>P_A_R[[#This Row],[52+]]-P_A_R[[#This Row],[53+]]</f>
        <v>6.3000000000000013E-4</v>
      </c>
      <c r="CW249" s="5">
        <f>P_A_R[[#This Row],[53+]]-P_A_R[[#This Row],[54+]]</f>
        <v>4.8999999999999998E-4</v>
      </c>
      <c r="CX249" s="5">
        <f>P_A_R[[#This Row],[54+]]-P_A_R[[#This Row],[55+]]</f>
        <v>3.700000000000001E-4</v>
      </c>
      <c r="CY249" s="5">
        <f>P_A_R[[#This Row],[55+]]-P_A_R[[#This Row],[56+]]</f>
        <v>2.7999999999999998E-4</v>
      </c>
      <c r="CZ249" s="5">
        <f>P_A_R[[#This Row],[56+]]-P_A_R[[#This Row],[57+]]</f>
        <v>2.1000000000000001E-4</v>
      </c>
      <c r="DA249" s="5">
        <f>P_A_R[[#This Row],[57+]]-P_A_R[[#This Row],[58+]]</f>
        <v>1.5999999999999999E-4</v>
      </c>
      <c r="DB249" s="5">
        <f>P_A_R[[#This Row],[58+]]-P_A_R[[#This Row],[59+]]</f>
        <v>1.2000000000000004E-4</v>
      </c>
    </row>
    <row r="250" spans="1:106" x14ac:dyDescent="0.25">
      <c r="A250" s="10">
        <v>22400727</v>
      </c>
      <c r="B250" s="13" t="s">
        <v>105</v>
      </c>
      <c r="C250" s="13" t="s">
        <v>104</v>
      </c>
      <c r="D250" s="11">
        <v>0.91666666666666663</v>
      </c>
      <c r="E250" s="9" t="str">
        <f>HYPERLINK("https://www.nba.com/stats/player/1630243/boxscores-traditional", "Trevelin Queen")</f>
        <v>Trevelin Queen</v>
      </c>
      <c r="F250">
        <v>12.8</v>
      </c>
      <c r="G250" s="4">
        <v>3.0590000000000002</v>
      </c>
      <c r="H250" s="3">
        <v>0.82121</v>
      </c>
      <c r="I250" s="3">
        <v>0.72240000000000004</v>
      </c>
      <c r="J250" s="3">
        <v>0.60257000000000005</v>
      </c>
      <c r="K250" s="3">
        <v>0.47210000000000002</v>
      </c>
      <c r="L250" s="3">
        <v>0.34827000000000002</v>
      </c>
      <c r="M250" s="3">
        <v>0.23576</v>
      </c>
      <c r="N250" s="3">
        <v>0.14685999999999999</v>
      </c>
      <c r="O250" s="3">
        <v>8.5339999999999999E-2</v>
      </c>
      <c r="P250" s="3">
        <v>4.4569999999999999E-2</v>
      </c>
      <c r="Q250" s="3">
        <v>2.1180000000000001E-2</v>
      </c>
      <c r="R250" s="3">
        <v>9.3900000000000008E-3</v>
      </c>
      <c r="S250" s="3">
        <v>3.6800000000000001E-3</v>
      </c>
      <c r="T250" s="3">
        <v>1.31E-3</v>
      </c>
      <c r="U250" s="3">
        <v>4.2999999999999999E-4</v>
      </c>
      <c r="V250" s="3">
        <v>1.2999999999999999E-4</v>
      </c>
      <c r="W250" s="3">
        <v>3.0000000000000001E-5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5">
        <f>P_A_R[[#This Row],[10+]]-P_A_R[[#This Row],[11+]]</f>
        <v>9.8809999999999953E-2</v>
      </c>
      <c r="BG250" s="5">
        <f>P_A_R[[#This Row],[11+]]-P_A_R[[#This Row],[12+]]</f>
        <v>0.11982999999999999</v>
      </c>
      <c r="BH250" s="5">
        <f>P_A_R[[#This Row],[12+]]-P_A_R[[#This Row],[13+]]</f>
        <v>0.13047000000000003</v>
      </c>
      <c r="BI250" s="5">
        <f>P_A_R[[#This Row],[13+]]-P_A_R[[#This Row],[14+]]</f>
        <v>0.12383</v>
      </c>
      <c r="BJ250" s="5">
        <f>P_A_R[[#This Row],[14+]]-P_A_R[[#This Row],[15+]]</f>
        <v>0.11251000000000003</v>
      </c>
      <c r="BK250" s="5">
        <f>P_A_R[[#This Row],[15+]]-P_A_R[[#This Row],[16+]]</f>
        <v>8.8900000000000007E-2</v>
      </c>
      <c r="BL250" s="5">
        <f>P_A_R[[#This Row],[16+]]-P_A_R[[#This Row],[17+]]</f>
        <v>6.1519999999999991E-2</v>
      </c>
      <c r="BM250" s="5">
        <f>P_A_R[[#This Row],[17+]]-P_A_R[[#This Row],[18+]]</f>
        <v>4.0770000000000001E-2</v>
      </c>
      <c r="BN250" s="5">
        <f>P_A_R[[#This Row],[18+]]-P_A_R[[#This Row],[19+]]</f>
        <v>2.3389999999999998E-2</v>
      </c>
      <c r="BO250" s="5">
        <f>P_A_R[[#This Row],[19+]]-P_A_R[[#This Row],[20+]]</f>
        <v>1.179E-2</v>
      </c>
      <c r="BP250" s="5">
        <f>P_A_R[[#This Row],[20+]]-P_A_R[[#This Row],[21+]]</f>
        <v>5.7100000000000007E-3</v>
      </c>
      <c r="BQ250" s="5">
        <f>P_A_R[[#This Row],[21+]]-P_A_R[[#This Row],[22+]]</f>
        <v>2.3700000000000001E-3</v>
      </c>
      <c r="BR250" s="5">
        <f>P_A_R[[#This Row],[22+]]-P_A_R[[#This Row],[23+]]</f>
        <v>8.7999999999999992E-4</v>
      </c>
      <c r="BS250" s="5">
        <f>P_A_R[[#This Row],[23+]]-P_A_R[[#This Row],[24+]]</f>
        <v>3.0000000000000003E-4</v>
      </c>
      <c r="BT250" s="5">
        <f>P_A_R[[#This Row],[24+]]-P_A_R[[#This Row],[25+]]</f>
        <v>9.9999999999999991E-5</v>
      </c>
      <c r="BU250" s="5">
        <f>P_A_R[[#This Row],[25+]]-P_A_R[[#This Row],[26+]]</f>
        <v>3.0000000000000001E-5</v>
      </c>
      <c r="BV250" s="5">
        <f>P_A_R[[#This Row],[26+]]-P_A_R[[#This Row],[27+]]</f>
        <v>0</v>
      </c>
      <c r="BW250" s="5">
        <f>P_A_R[[#This Row],[27+]]-P_A_R[[#This Row],[28+]]</f>
        <v>0</v>
      </c>
      <c r="BX250" s="5">
        <f>P_A_R[[#This Row],[28+]]-P_A_R[[#This Row],[29+]]</f>
        <v>0</v>
      </c>
      <c r="BY250" s="5">
        <f>P_A_R[[#This Row],[29+]]-P_A_R[[#This Row],[30+]]</f>
        <v>0</v>
      </c>
      <c r="BZ250" s="5">
        <f>P_A_R[[#This Row],[30+]]-P_A_R[[#This Row],[31+]]</f>
        <v>0</v>
      </c>
      <c r="CA250" s="5">
        <f>P_A_R[[#This Row],[31+]]-P_A_R[[#This Row],[32+]]</f>
        <v>0</v>
      </c>
      <c r="CB250" s="5">
        <f>P_A_R[[#This Row],[32+]]-P_A_R[[#This Row],[33+]]</f>
        <v>0</v>
      </c>
      <c r="CC250" s="5">
        <f>P_A_R[[#This Row],[33+]]-P_A_R[[#This Row],[34+]]</f>
        <v>0</v>
      </c>
      <c r="CD250" s="5">
        <f>P_A_R[[#This Row],[34+]]-P_A_R[[#This Row],[35+]]</f>
        <v>0</v>
      </c>
      <c r="CE250" s="5">
        <f>P_A_R[[#This Row],[35+]]-P_A_R[[#This Row],[36+]]</f>
        <v>0</v>
      </c>
      <c r="CF250" s="5">
        <f>P_A_R[[#This Row],[36+]]-P_A_R[[#This Row],[37+]]</f>
        <v>0</v>
      </c>
      <c r="CG250" s="5">
        <f>P_A_R[[#This Row],[37+]]-P_A_R[[#This Row],[38+]]</f>
        <v>0</v>
      </c>
      <c r="CH250" s="5">
        <f>P_A_R[[#This Row],[38+]]-P_A_R[[#This Row],[39+]]</f>
        <v>0</v>
      </c>
      <c r="CI250" s="5">
        <f>P_A_R[[#This Row],[39+]]-P_A_R[[#This Row],[40+]]</f>
        <v>0</v>
      </c>
      <c r="CJ250" s="5">
        <f>P_A_R[[#This Row],[40+]]-P_A_R[[#This Row],[41+]]</f>
        <v>0</v>
      </c>
      <c r="CK250" s="5">
        <f>P_A_R[[#This Row],[41+]]-P_A_R[[#This Row],[42+]]</f>
        <v>0</v>
      </c>
      <c r="CL250" s="5">
        <f>P_A_R[[#This Row],[42+]]-P_A_R[[#This Row],[43+]]</f>
        <v>0</v>
      </c>
      <c r="CM250" s="5">
        <f>P_A_R[[#This Row],[43+]]-P_A_R[[#This Row],[44+]]</f>
        <v>0</v>
      </c>
      <c r="CN250" s="5">
        <f>P_A_R[[#This Row],[44+]]-P_A_R[[#This Row],[45+]]</f>
        <v>0</v>
      </c>
      <c r="CO250" s="5">
        <f>P_A_R[[#This Row],[45+]]-P_A_R[[#This Row],[46+]]</f>
        <v>0</v>
      </c>
      <c r="CP250" s="5">
        <f>P_A_R[[#This Row],[46+]]-P_A_R[[#This Row],[47+]]</f>
        <v>0</v>
      </c>
      <c r="CQ250" s="5">
        <f>P_A_R[[#This Row],[47+]]-P_A_R[[#This Row],[48+]]</f>
        <v>0</v>
      </c>
      <c r="CR250" s="5">
        <f>P_A_R[[#This Row],[48+]]-P_A_R[[#This Row],[49+]]</f>
        <v>0</v>
      </c>
      <c r="CS250" s="5">
        <f>P_A_R[[#This Row],[49+]]-P_A_R[[#This Row],[50+]]</f>
        <v>0</v>
      </c>
      <c r="CT250" s="5">
        <f>P_A_R[[#This Row],[50+]]-P_A_R[[#This Row],[51+]]</f>
        <v>0</v>
      </c>
      <c r="CU250" s="5">
        <f>P_A_R[[#This Row],[51+]]-P_A_R[[#This Row],[52+]]</f>
        <v>0</v>
      </c>
      <c r="CV250" s="5">
        <f>P_A_R[[#This Row],[52+]]-P_A_R[[#This Row],[53+]]</f>
        <v>0</v>
      </c>
      <c r="CW250" s="5">
        <f>P_A_R[[#This Row],[53+]]-P_A_R[[#This Row],[54+]]</f>
        <v>0</v>
      </c>
      <c r="CX250" s="5">
        <f>P_A_R[[#This Row],[54+]]-P_A_R[[#This Row],[55+]]</f>
        <v>0</v>
      </c>
      <c r="CY250" s="5">
        <f>P_A_R[[#This Row],[55+]]-P_A_R[[#This Row],[56+]]</f>
        <v>0</v>
      </c>
      <c r="CZ250" s="5">
        <f>P_A_R[[#This Row],[56+]]-P_A_R[[#This Row],[57+]]</f>
        <v>0</v>
      </c>
      <c r="DA250" s="5">
        <f>P_A_R[[#This Row],[57+]]-P_A_R[[#This Row],[58+]]</f>
        <v>0</v>
      </c>
      <c r="DB250" s="5">
        <f>P_A_R[[#This Row],[58+]]-P_A_R[[#This Row],[59+]]</f>
        <v>0</v>
      </c>
    </row>
    <row r="251" spans="1:106" x14ac:dyDescent="0.25">
      <c r="A251" s="10">
        <v>22400727</v>
      </c>
      <c r="B251" s="13" t="s">
        <v>105</v>
      </c>
      <c r="C251" s="13" t="s">
        <v>104</v>
      </c>
      <c r="D251" s="11">
        <v>0.91666666666666663</v>
      </c>
      <c r="E251" s="9" t="str">
        <f>HYPERLINK("https://www.nba.com/stats/player/1629048/boxscores-traditional", "Goga Bitadze")</f>
        <v>Goga Bitadze</v>
      </c>
      <c r="F251">
        <v>14.6</v>
      </c>
      <c r="G251" s="4">
        <v>5.6779999999999999</v>
      </c>
      <c r="H251" s="3">
        <v>0.79103000000000001</v>
      </c>
      <c r="I251" s="3">
        <v>0.73565000000000003</v>
      </c>
      <c r="J251" s="3">
        <v>0.67723999999999995</v>
      </c>
      <c r="K251" s="3">
        <v>0.61026000000000002</v>
      </c>
      <c r="L251" s="3">
        <v>0.54379999999999995</v>
      </c>
      <c r="M251" s="3">
        <v>0.47210000000000002</v>
      </c>
      <c r="N251" s="3">
        <v>0.40128999999999998</v>
      </c>
      <c r="O251" s="3">
        <v>0.33723999999999998</v>
      </c>
      <c r="P251" s="3">
        <v>0.27424999999999999</v>
      </c>
      <c r="Q251" s="3">
        <v>0.22065000000000001</v>
      </c>
      <c r="R251" s="3">
        <v>0.17105999999999999</v>
      </c>
      <c r="S251" s="3">
        <v>0.12923999999999999</v>
      </c>
      <c r="T251" s="3">
        <v>9.6799999999999997E-2</v>
      </c>
      <c r="U251" s="3">
        <v>6.9440000000000002E-2</v>
      </c>
      <c r="V251" s="3">
        <v>4.8460000000000003E-2</v>
      </c>
      <c r="W251" s="3">
        <v>3.3619999999999997E-2</v>
      </c>
      <c r="X251" s="3">
        <v>2.222E-2</v>
      </c>
      <c r="Y251" s="3">
        <v>1.4630000000000001E-2</v>
      </c>
      <c r="Z251" s="3">
        <v>9.1400000000000006E-3</v>
      </c>
      <c r="AA251" s="3">
        <v>5.5399999999999998E-3</v>
      </c>
      <c r="AB251" s="3">
        <v>3.3600000000000001E-3</v>
      </c>
      <c r="AC251" s="3">
        <v>1.9300000000000001E-3</v>
      </c>
      <c r="AD251" s="3">
        <v>1.1100000000000001E-3</v>
      </c>
      <c r="AE251" s="3">
        <v>5.9999999999999995E-4</v>
      </c>
      <c r="AF251" s="3">
        <v>3.1E-4</v>
      </c>
      <c r="AG251" s="3">
        <v>1.7000000000000001E-4</v>
      </c>
      <c r="AH251" s="3">
        <v>8.0000000000000007E-5</v>
      </c>
      <c r="AI251" s="3">
        <v>4.0000000000000003E-5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5">
        <f>P_A_R[[#This Row],[10+]]-P_A_R[[#This Row],[11+]]</f>
        <v>5.5379999999999985E-2</v>
      </c>
      <c r="BG251" s="5">
        <f>P_A_R[[#This Row],[11+]]-P_A_R[[#This Row],[12+]]</f>
        <v>5.8410000000000073E-2</v>
      </c>
      <c r="BH251" s="5">
        <f>P_A_R[[#This Row],[12+]]-P_A_R[[#This Row],[13+]]</f>
        <v>6.6979999999999928E-2</v>
      </c>
      <c r="BI251" s="5">
        <f>P_A_R[[#This Row],[13+]]-P_A_R[[#This Row],[14+]]</f>
        <v>6.6460000000000075E-2</v>
      </c>
      <c r="BJ251" s="5">
        <f>P_A_R[[#This Row],[14+]]-P_A_R[[#This Row],[15+]]</f>
        <v>7.169999999999993E-2</v>
      </c>
      <c r="BK251" s="5">
        <f>P_A_R[[#This Row],[15+]]-P_A_R[[#This Row],[16+]]</f>
        <v>7.081000000000004E-2</v>
      </c>
      <c r="BL251" s="5">
        <f>P_A_R[[#This Row],[16+]]-P_A_R[[#This Row],[17+]]</f>
        <v>6.4049999999999996E-2</v>
      </c>
      <c r="BM251" s="5">
        <f>P_A_R[[#This Row],[17+]]-P_A_R[[#This Row],[18+]]</f>
        <v>6.298999999999999E-2</v>
      </c>
      <c r="BN251" s="5">
        <f>P_A_R[[#This Row],[18+]]-P_A_R[[#This Row],[19+]]</f>
        <v>5.3599999999999981E-2</v>
      </c>
      <c r="BO251" s="5">
        <f>P_A_R[[#This Row],[19+]]-P_A_R[[#This Row],[20+]]</f>
        <v>4.9590000000000023E-2</v>
      </c>
      <c r="BP251" s="5">
        <f>P_A_R[[#This Row],[20+]]-P_A_R[[#This Row],[21+]]</f>
        <v>4.1819999999999996E-2</v>
      </c>
      <c r="BQ251" s="5">
        <f>P_A_R[[#This Row],[21+]]-P_A_R[[#This Row],[22+]]</f>
        <v>3.2439999999999997E-2</v>
      </c>
      <c r="BR251" s="5">
        <f>P_A_R[[#This Row],[22+]]-P_A_R[[#This Row],[23+]]</f>
        <v>2.7359999999999995E-2</v>
      </c>
      <c r="BS251" s="5">
        <f>P_A_R[[#This Row],[23+]]-P_A_R[[#This Row],[24+]]</f>
        <v>2.0979999999999999E-2</v>
      </c>
      <c r="BT251" s="5">
        <f>P_A_R[[#This Row],[24+]]-P_A_R[[#This Row],[25+]]</f>
        <v>1.4840000000000006E-2</v>
      </c>
      <c r="BU251" s="5">
        <f>P_A_R[[#This Row],[25+]]-P_A_R[[#This Row],[26+]]</f>
        <v>1.1399999999999997E-2</v>
      </c>
      <c r="BV251" s="5">
        <f>P_A_R[[#This Row],[26+]]-P_A_R[[#This Row],[27+]]</f>
        <v>7.5899999999999995E-3</v>
      </c>
      <c r="BW251" s="5">
        <f>P_A_R[[#This Row],[27+]]-P_A_R[[#This Row],[28+]]</f>
        <v>5.4900000000000001E-3</v>
      </c>
      <c r="BX251" s="5">
        <f>P_A_R[[#This Row],[28+]]-P_A_R[[#This Row],[29+]]</f>
        <v>3.6000000000000008E-3</v>
      </c>
      <c r="BY251" s="5">
        <f>P_A_R[[#This Row],[29+]]-P_A_R[[#This Row],[30+]]</f>
        <v>2.1799999999999996E-3</v>
      </c>
      <c r="BZ251" s="5">
        <f>P_A_R[[#This Row],[30+]]-P_A_R[[#This Row],[31+]]</f>
        <v>1.4300000000000001E-3</v>
      </c>
      <c r="CA251" s="5">
        <f>P_A_R[[#This Row],[31+]]-P_A_R[[#This Row],[32+]]</f>
        <v>8.1999999999999998E-4</v>
      </c>
      <c r="CB251" s="5">
        <f>P_A_R[[#This Row],[32+]]-P_A_R[[#This Row],[33+]]</f>
        <v>5.1000000000000015E-4</v>
      </c>
      <c r="CC251" s="5">
        <f>P_A_R[[#This Row],[33+]]-P_A_R[[#This Row],[34+]]</f>
        <v>2.8999999999999995E-4</v>
      </c>
      <c r="CD251" s="5">
        <f>P_A_R[[#This Row],[34+]]-P_A_R[[#This Row],[35+]]</f>
        <v>1.3999999999999999E-4</v>
      </c>
      <c r="CE251" s="5">
        <f>P_A_R[[#This Row],[35+]]-P_A_R[[#This Row],[36+]]</f>
        <v>9.0000000000000006E-5</v>
      </c>
      <c r="CF251" s="5">
        <f>P_A_R[[#This Row],[36+]]-P_A_R[[#This Row],[37+]]</f>
        <v>4.0000000000000003E-5</v>
      </c>
      <c r="CG251" s="5">
        <f>P_A_R[[#This Row],[37+]]-P_A_R[[#This Row],[38+]]</f>
        <v>4.0000000000000003E-5</v>
      </c>
      <c r="CH251" s="5">
        <f>P_A_R[[#This Row],[38+]]-P_A_R[[#This Row],[39+]]</f>
        <v>0</v>
      </c>
      <c r="CI251" s="5">
        <f>P_A_R[[#This Row],[39+]]-P_A_R[[#This Row],[40+]]</f>
        <v>0</v>
      </c>
      <c r="CJ251" s="5">
        <f>P_A_R[[#This Row],[40+]]-P_A_R[[#This Row],[41+]]</f>
        <v>0</v>
      </c>
      <c r="CK251" s="5">
        <f>P_A_R[[#This Row],[41+]]-P_A_R[[#This Row],[42+]]</f>
        <v>0</v>
      </c>
      <c r="CL251" s="5">
        <f>P_A_R[[#This Row],[42+]]-P_A_R[[#This Row],[43+]]</f>
        <v>0</v>
      </c>
      <c r="CM251" s="5">
        <f>P_A_R[[#This Row],[43+]]-P_A_R[[#This Row],[44+]]</f>
        <v>0</v>
      </c>
      <c r="CN251" s="5">
        <f>P_A_R[[#This Row],[44+]]-P_A_R[[#This Row],[45+]]</f>
        <v>0</v>
      </c>
      <c r="CO251" s="5">
        <f>P_A_R[[#This Row],[45+]]-P_A_R[[#This Row],[46+]]</f>
        <v>0</v>
      </c>
      <c r="CP251" s="5">
        <f>P_A_R[[#This Row],[46+]]-P_A_R[[#This Row],[47+]]</f>
        <v>0</v>
      </c>
      <c r="CQ251" s="5">
        <f>P_A_R[[#This Row],[47+]]-P_A_R[[#This Row],[48+]]</f>
        <v>0</v>
      </c>
      <c r="CR251" s="5">
        <f>P_A_R[[#This Row],[48+]]-P_A_R[[#This Row],[49+]]</f>
        <v>0</v>
      </c>
      <c r="CS251" s="5">
        <f>P_A_R[[#This Row],[49+]]-P_A_R[[#This Row],[50+]]</f>
        <v>0</v>
      </c>
      <c r="CT251" s="5">
        <f>P_A_R[[#This Row],[50+]]-P_A_R[[#This Row],[51+]]</f>
        <v>0</v>
      </c>
      <c r="CU251" s="5">
        <f>P_A_R[[#This Row],[51+]]-P_A_R[[#This Row],[52+]]</f>
        <v>0</v>
      </c>
      <c r="CV251" s="5">
        <f>P_A_R[[#This Row],[52+]]-P_A_R[[#This Row],[53+]]</f>
        <v>0</v>
      </c>
      <c r="CW251" s="5">
        <f>P_A_R[[#This Row],[53+]]-P_A_R[[#This Row],[54+]]</f>
        <v>0</v>
      </c>
      <c r="CX251" s="5">
        <f>P_A_R[[#This Row],[54+]]-P_A_R[[#This Row],[55+]]</f>
        <v>0</v>
      </c>
      <c r="CY251" s="5">
        <f>P_A_R[[#This Row],[55+]]-P_A_R[[#This Row],[56+]]</f>
        <v>0</v>
      </c>
      <c r="CZ251" s="5">
        <f>P_A_R[[#This Row],[56+]]-P_A_R[[#This Row],[57+]]</f>
        <v>0</v>
      </c>
      <c r="DA251" s="5">
        <f>P_A_R[[#This Row],[57+]]-P_A_R[[#This Row],[58+]]</f>
        <v>0</v>
      </c>
      <c r="DB251" s="5">
        <f>P_A_R[[#This Row],[58+]]-P_A_R[[#This Row],[59+]]</f>
        <v>0</v>
      </c>
    </row>
    <row r="252" spans="1:106" x14ac:dyDescent="0.25">
      <c r="A252" s="10">
        <v>22400727</v>
      </c>
      <c r="B252" s="13" t="s">
        <v>105</v>
      </c>
      <c r="C252" s="13" t="s">
        <v>104</v>
      </c>
      <c r="D252" s="11">
        <v>0.91666666666666663</v>
      </c>
      <c r="E252" s="9" t="str">
        <f>HYPERLINK("https://www.nba.com/stats/player/1641783/boxscores-traditional", "Tristan da Silva")</f>
        <v>Tristan da Silva</v>
      </c>
      <c r="F252">
        <v>15</v>
      </c>
      <c r="G252" s="4">
        <v>9.4019999999999992</v>
      </c>
      <c r="H252" s="3">
        <v>0.70194000000000001</v>
      </c>
      <c r="I252" s="3">
        <v>0.66639999999999999</v>
      </c>
      <c r="J252" s="3">
        <v>0.62551999999999996</v>
      </c>
      <c r="K252" s="3">
        <v>0.58316999999999997</v>
      </c>
      <c r="L252" s="3">
        <v>0.54379999999999995</v>
      </c>
      <c r="M252" s="3">
        <v>0.5</v>
      </c>
      <c r="N252" s="3">
        <v>0.45619999999999999</v>
      </c>
      <c r="O252" s="3">
        <v>0.41682999999999998</v>
      </c>
      <c r="P252" s="3">
        <v>0.37447999999999998</v>
      </c>
      <c r="Q252" s="3">
        <v>0.33360000000000001</v>
      </c>
      <c r="R252" s="3">
        <v>0.29805999999999999</v>
      </c>
      <c r="S252" s="3">
        <v>0.26108999999999999</v>
      </c>
      <c r="T252" s="3">
        <v>0.22964999999999999</v>
      </c>
      <c r="U252" s="3">
        <v>0.19766</v>
      </c>
      <c r="V252" s="3">
        <v>0.16853000000000001</v>
      </c>
      <c r="W252" s="3">
        <v>0.14457</v>
      </c>
      <c r="X252" s="3">
        <v>0.121</v>
      </c>
      <c r="Y252" s="3">
        <v>0.10027</v>
      </c>
      <c r="Z252" s="3">
        <v>8.3790000000000003E-2</v>
      </c>
      <c r="AA252" s="3">
        <v>6.8110000000000004E-2</v>
      </c>
      <c r="AB252" s="3">
        <v>5.4800000000000001E-2</v>
      </c>
      <c r="AC252" s="3">
        <v>4.4569999999999999E-2</v>
      </c>
      <c r="AD252" s="3">
        <v>3.5150000000000001E-2</v>
      </c>
      <c r="AE252" s="3">
        <v>2.8070000000000001E-2</v>
      </c>
      <c r="AF252" s="3">
        <v>2.1690000000000001E-2</v>
      </c>
      <c r="AG252" s="3">
        <v>1.6590000000000001E-2</v>
      </c>
      <c r="AH252" s="3">
        <v>1.2869999999999999E-2</v>
      </c>
      <c r="AI252" s="3">
        <v>9.6399999999999993E-3</v>
      </c>
      <c r="AJ252" s="3">
        <v>7.1399999999999996E-3</v>
      </c>
      <c r="AK252" s="3">
        <v>5.3899999999999998E-3</v>
      </c>
      <c r="AL252" s="3">
        <v>3.9100000000000003E-3</v>
      </c>
      <c r="AM252" s="3">
        <v>2.8E-3</v>
      </c>
      <c r="AN252" s="3">
        <v>2.0500000000000002E-3</v>
      </c>
      <c r="AO252" s="3">
        <v>1.4400000000000001E-3</v>
      </c>
      <c r="AP252" s="3">
        <v>1.0399999999999999E-3</v>
      </c>
      <c r="AQ252" s="3">
        <v>7.1000000000000002E-4</v>
      </c>
      <c r="AR252" s="3">
        <v>4.8000000000000001E-4</v>
      </c>
      <c r="AS252" s="3">
        <v>3.4000000000000002E-4</v>
      </c>
      <c r="AT252" s="3">
        <v>2.2000000000000001E-4</v>
      </c>
      <c r="AU252" s="3">
        <v>1.4999999999999999E-4</v>
      </c>
      <c r="AV252" s="3">
        <v>1E-4</v>
      </c>
      <c r="AW252" s="3">
        <v>6.0000000000000002E-5</v>
      </c>
      <c r="AX252" s="3">
        <v>4.0000000000000003E-5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5">
        <f>P_A_R[[#This Row],[10+]]-P_A_R[[#This Row],[11+]]</f>
        <v>3.5540000000000016E-2</v>
      </c>
      <c r="BG252" s="5">
        <f>P_A_R[[#This Row],[11+]]-P_A_R[[#This Row],[12+]]</f>
        <v>4.0880000000000027E-2</v>
      </c>
      <c r="BH252" s="5">
        <f>P_A_R[[#This Row],[12+]]-P_A_R[[#This Row],[13+]]</f>
        <v>4.2349999999999999E-2</v>
      </c>
      <c r="BI252" s="5">
        <f>P_A_R[[#This Row],[13+]]-P_A_R[[#This Row],[14+]]</f>
        <v>3.9370000000000016E-2</v>
      </c>
      <c r="BJ252" s="5">
        <f>P_A_R[[#This Row],[14+]]-P_A_R[[#This Row],[15+]]</f>
        <v>4.379999999999995E-2</v>
      </c>
      <c r="BK252" s="5">
        <f>P_A_R[[#This Row],[15+]]-P_A_R[[#This Row],[16+]]</f>
        <v>4.3800000000000006E-2</v>
      </c>
      <c r="BL252" s="5">
        <f>P_A_R[[#This Row],[16+]]-P_A_R[[#This Row],[17+]]</f>
        <v>3.9370000000000016E-2</v>
      </c>
      <c r="BM252" s="5">
        <f>P_A_R[[#This Row],[17+]]-P_A_R[[#This Row],[18+]]</f>
        <v>4.2349999999999999E-2</v>
      </c>
      <c r="BN252" s="5">
        <f>P_A_R[[#This Row],[18+]]-P_A_R[[#This Row],[19+]]</f>
        <v>4.0879999999999972E-2</v>
      </c>
      <c r="BO252" s="5">
        <f>P_A_R[[#This Row],[19+]]-P_A_R[[#This Row],[20+]]</f>
        <v>3.5540000000000016E-2</v>
      </c>
      <c r="BP252" s="5">
        <f>P_A_R[[#This Row],[20+]]-P_A_R[[#This Row],[21+]]</f>
        <v>3.6970000000000003E-2</v>
      </c>
      <c r="BQ252" s="5">
        <f>P_A_R[[#This Row],[21+]]-P_A_R[[#This Row],[22+]]</f>
        <v>3.1439999999999996E-2</v>
      </c>
      <c r="BR252" s="5">
        <f>P_A_R[[#This Row],[22+]]-P_A_R[[#This Row],[23+]]</f>
        <v>3.1989999999999991E-2</v>
      </c>
      <c r="BS252" s="5">
        <f>P_A_R[[#This Row],[23+]]-P_A_R[[#This Row],[24+]]</f>
        <v>2.9129999999999989E-2</v>
      </c>
      <c r="BT252" s="5">
        <f>P_A_R[[#This Row],[24+]]-P_A_R[[#This Row],[25+]]</f>
        <v>2.3960000000000009E-2</v>
      </c>
      <c r="BU252" s="5">
        <f>P_A_R[[#This Row],[25+]]-P_A_R[[#This Row],[26+]]</f>
        <v>2.3570000000000008E-2</v>
      </c>
      <c r="BV252" s="5">
        <f>P_A_R[[#This Row],[26+]]-P_A_R[[#This Row],[27+]]</f>
        <v>2.0729999999999998E-2</v>
      </c>
      <c r="BW252" s="5">
        <f>P_A_R[[#This Row],[27+]]-P_A_R[[#This Row],[28+]]</f>
        <v>1.6479999999999995E-2</v>
      </c>
      <c r="BX252" s="5">
        <f>P_A_R[[#This Row],[28+]]-P_A_R[[#This Row],[29+]]</f>
        <v>1.5679999999999999E-2</v>
      </c>
      <c r="BY252" s="5">
        <f>P_A_R[[#This Row],[29+]]-P_A_R[[#This Row],[30+]]</f>
        <v>1.3310000000000002E-2</v>
      </c>
      <c r="BZ252" s="5">
        <f>P_A_R[[#This Row],[30+]]-P_A_R[[#This Row],[31+]]</f>
        <v>1.0230000000000003E-2</v>
      </c>
      <c r="CA252" s="5">
        <f>P_A_R[[#This Row],[31+]]-P_A_R[[#This Row],[32+]]</f>
        <v>9.4199999999999978E-3</v>
      </c>
      <c r="CB252" s="5">
        <f>P_A_R[[#This Row],[32+]]-P_A_R[[#This Row],[33+]]</f>
        <v>7.0799999999999995E-3</v>
      </c>
      <c r="CC252" s="5">
        <f>P_A_R[[#This Row],[33+]]-P_A_R[[#This Row],[34+]]</f>
        <v>6.3800000000000003E-3</v>
      </c>
      <c r="CD252" s="5">
        <f>P_A_R[[#This Row],[34+]]-P_A_R[[#This Row],[35+]]</f>
        <v>5.1000000000000004E-3</v>
      </c>
      <c r="CE252" s="5">
        <f>P_A_R[[#This Row],[35+]]-P_A_R[[#This Row],[36+]]</f>
        <v>3.7200000000000011E-3</v>
      </c>
      <c r="CF252" s="5">
        <f>P_A_R[[#This Row],[36+]]-P_A_R[[#This Row],[37+]]</f>
        <v>3.2300000000000002E-3</v>
      </c>
      <c r="CG252" s="5">
        <f>P_A_R[[#This Row],[37+]]-P_A_R[[#This Row],[38+]]</f>
        <v>2.4999999999999996E-3</v>
      </c>
      <c r="CH252" s="5">
        <f>P_A_R[[#This Row],[38+]]-P_A_R[[#This Row],[39+]]</f>
        <v>1.7499999999999998E-3</v>
      </c>
      <c r="CI252" s="5">
        <f>P_A_R[[#This Row],[39+]]-P_A_R[[#This Row],[40+]]</f>
        <v>1.4799999999999995E-3</v>
      </c>
      <c r="CJ252" s="5">
        <f>P_A_R[[#This Row],[40+]]-P_A_R[[#This Row],[41+]]</f>
        <v>1.1100000000000003E-3</v>
      </c>
      <c r="CK252" s="5">
        <f>P_A_R[[#This Row],[41+]]-P_A_R[[#This Row],[42+]]</f>
        <v>7.499999999999998E-4</v>
      </c>
      <c r="CL252" s="5">
        <f>P_A_R[[#This Row],[42+]]-P_A_R[[#This Row],[43+]]</f>
        <v>6.1000000000000008E-4</v>
      </c>
      <c r="CM252" s="5">
        <f>P_A_R[[#This Row],[43+]]-P_A_R[[#This Row],[44+]]</f>
        <v>4.0000000000000018E-4</v>
      </c>
      <c r="CN252" s="5">
        <f>P_A_R[[#This Row],[44+]]-P_A_R[[#This Row],[45+]]</f>
        <v>3.2999999999999989E-4</v>
      </c>
      <c r="CO252" s="5">
        <f>P_A_R[[#This Row],[45+]]-P_A_R[[#This Row],[46+]]</f>
        <v>2.3000000000000001E-4</v>
      </c>
      <c r="CP252" s="5">
        <f>P_A_R[[#This Row],[46+]]-P_A_R[[#This Row],[47+]]</f>
        <v>1.3999999999999999E-4</v>
      </c>
      <c r="CQ252" s="5">
        <f>P_A_R[[#This Row],[47+]]-P_A_R[[#This Row],[48+]]</f>
        <v>1.2000000000000002E-4</v>
      </c>
      <c r="CR252" s="5">
        <f>P_A_R[[#This Row],[48+]]-P_A_R[[#This Row],[49+]]</f>
        <v>7.0000000000000021E-5</v>
      </c>
      <c r="CS252" s="5">
        <f>P_A_R[[#This Row],[49+]]-P_A_R[[#This Row],[50+]]</f>
        <v>4.9999999999999982E-5</v>
      </c>
      <c r="CT252" s="5">
        <f>P_A_R[[#This Row],[50+]]-P_A_R[[#This Row],[51+]]</f>
        <v>4.0000000000000003E-5</v>
      </c>
      <c r="CU252" s="5">
        <f>P_A_R[[#This Row],[51+]]-P_A_R[[#This Row],[52+]]</f>
        <v>1.9999999999999998E-5</v>
      </c>
      <c r="CV252" s="5">
        <f>P_A_R[[#This Row],[52+]]-P_A_R[[#This Row],[53+]]</f>
        <v>4.0000000000000003E-5</v>
      </c>
      <c r="CW252" s="5">
        <f>P_A_R[[#This Row],[53+]]-P_A_R[[#This Row],[54+]]</f>
        <v>0</v>
      </c>
      <c r="CX252" s="5">
        <f>P_A_R[[#This Row],[54+]]-P_A_R[[#This Row],[55+]]</f>
        <v>0</v>
      </c>
      <c r="CY252" s="5">
        <f>P_A_R[[#This Row],[55+]]-P_A_R[[#This Row],[56+]]</f>
        <v>0</v>
      </c>
      <c r="CZ252" s="5">
        <f>P_A_R[[#This Row],[56+]]-P_A_R[[#This Row],[57+]]</f>
        <v>0</v>
      </c>
      <c r="DA252" s="5">
        <f>P_A_R[[#This Row],[57+]]-P_A_R[[#This Row],[58+]]</f>
        <v>0</v>
      </c>
      <c r="DB252" s="5">
        <f>P_A_R[[#This Row],[58+]]-P_A_R[[#This Row],[59+]]</f>
        <v>0</v>
      </c>
    </row>
    <row r="253" spans="1:106" x14ac:dyDescent="0.25">
      <c r="A253" s="10">
        <v>22400727</v>
      </c>
      <c r="B253" s="13" t="s">
        <v>105</v>
      </c>
      <c r="C253" s="13" t="s">
        <v>104</v>
      </c>
      <c r="D253" s="11">
        <v>0.91666666666666663</v>
      </c>
      <c r="E253" s="9" t="str">
        <f>HYPERLINK("https://www.nba.com/stats/player/1641724/boxscores-traditional", "Jett Howard")</f>
        <v>Jett Howard</v>
      </c>
      <c r="F253">
        <v>10.4</v>
      </c>
      <c r="G253" s="4">
        <v>7.06</v>
      </c>
      <c r="H253" s="3">
        <v>0.52392000000000005</v>
      </c>
      <c r="I253" s="3">
        <v>0.46811999999999998</v>
      </c>
      <c r="J253" s="3">
        <v>0.40905000000000002</v>
      </c>
      <c r="K253" s="3">
        <v>0.35569000000000001</v>
      </c>
      <c r="L253" s="3">
        <v>0.30503000000000002</v>
      </c>
      <c r="M253" s="3">
        <v>0.25785000000000002</v>
      </c>
      <c r="N253" s="3">
        <v>0.21476000000000001</v>
      </c>
      <c r="O253" s="3">
        <v>0.17619000000000001</v>
      </c>
      <c r="P253" s="3">
        <v>0.14007</v>
      </c>
      <c r="Q253" s="3">
        <v>0.11123</v>
      </c>
      <c r="R253" s="3">
        <v>8.6910000000000001E-2</v>
      </c>
      <c r="S253" s="3">
        <v>6.6809999999999994E-2</v>
      </c>
      <c r="T253" s="3">
        <v>5.0500000000000003E-2</v>
      </c>
      <c r="U253" s="3">
        <v>3.7539999999999997E-2</v>
      </c>
      <c r="V253" s="3">
        <v>2.6800000000000001E-2</v>
      </c>
      <c r="W253" s="3">
        <v>1.9230000000000001E-2</v>
      </c>
      <c r="X253" s="3">
        <v>1.355E-2</v>
      </c>
      <c r="Y253" s="3">
        <v>9.3900000000000008E-3</v>
      </c>
      <c r="Z253" s="3">
        <v>6.3899999999999998E-3</v>
      </c>
      <c r="AA253" s="3">
        <v>4.2700000000000004E-3</v>
      </c>
      <c r="AB253" s="3">
        <v>2.7200000000000002E-3</v>
      </c>
      <c r="AC253" s="3">
        <v>1.75E-3</v>
      </c>
      <c r="AD253" s="3">
        <v>1.1100000000000001E-3</v>
      </c>
      <c r="AE253" s="3">
        <v>6.8999999999999997E-4</v>
      </c>
      <c r="AF253" s="3">
        <v>4.2000000000000002E-4</v>
      </c>
      <c r="AG253" s="3">
        <v>2.5000000000000001E-4</v>
      </c>
      <c r="AH253" s="3">
        <v>1.3999999999999999E-4</v>
      </c>
      <c r="AI253" s="3">
        <v>8.0000000000000007E-5</v>
      </c>
      <c r="AJ253" s="3">
        <v>5.0000000000000002E-5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5">
        <f>P_A_R[[#This Row],[10+]]-P_A_R[[#This Row],[11+]]</f>
        <v>5.5800000000000072E-2</v>
      </c>
      <c r="BG253" s="5">
        <f>P_A_R[[#This Row],[11+]]-P_A_R[[#This Row],[12+]]</f>
        <v>5.9069999999999956E-2</v>
      </c>
      <c r="BH253" s="5">
        <f>P_A_R[[#This Row],[12+]]-P_A_R[[#This Row],[13+]]</f>
        <v>5.3360000000000019E-2</v>
      </c>
      <c r="BI253" s="5">
        <f>P_A_R[[#This Row],[13+]]-P_A_R[[#This Row],[14+]]</f>
        <v>5.0659999999999983E-2</v>
      </c>
      <c r="BJ253" s="5">
        <f>P_A_R[[#This Row],[14+]]-P_A_R[[#This Row],[15+]]</f>
        <v>4.718E-2</v>
      </c>
      <c r="BK253" s="5">
        <f>P_A_R[[#This Row],[15+]]-P_A_R[[#This Row],[16+]]</f>
        <v>4.3090000000000017E-2</v>
      </c>
      <c r="BL253" s="5">
        <f>P_A_R[[#This Row],[16+]]-P_A_R[[#This Row],[17+]]</f>
        <v>3.8569999999999993E-2</v>
      </c>
      <c r="BM253" s="5">
        <f>P_A_R[[#This Row],[17+]]-P_A_R[[#This Row],[18+]]</f>
        <v>3.6120000000000013E-2</v>
      </c>
      <c r="BN253" s="5">
        <f>P_A_R[[#This Row],[18+]]-P_A_R[[#This Row],[19+]]</f>
        <v>2.8840000000000005E-2</v>
      </c>
      <c r="BO253" s="5">
        <f>P_A_R[[#This Row],[19+]]-P_A_R[[#This Row],[20+]]</f>
        <v>2.4319999999999994E-2</v>
      </c>
      <c r="BP253" s="5">
        <f>P_A_R[[#This Row],[20+]]-P_A_R[[#This Row],[21+]]</f>
        <v>2.0100000000000007E-2</v>
      </c>
      <c r="BQ253" s="5">
        <f>P_A_R[[#This Row],[21+]]-P_A_R[[#This Row],[22+]]</f>
        <v>1.6309999999999991E-2</v>
      </c>
      <c r="BR253" s="5">
        <f>P_A_R[[#This Row],[22+]]-P_A_R[[#This Row],[23+]]</f>
        <v>1.2960000000000006E-2</v>
      </c>
      <c r="BS253" s="5">
        <f>P_A_R[[#This Row],[23+]]-P_A_R[[#This Row],[24+]]</f>
        <v>1.0739999999999996E-2</v>
      </c>
      <c r="BT253" s="5">
        <f>P_A_R[[#This Row],[24+]]-P_A_R[[#This Row],[25+]]</f>
        <v>7.5700000000000003E-3</v>
      </c>
      <c r="BU253" s="5">
        <f>P_A_R[[#This Row],[25+]]-P_A_R[[#This Row],[26+]]</f>
        <v>5.680000000000001E-3</v>
      </c>
      <c r="BV253" s="5">
        <f>P_A_R[[#This Row],[26+]]-P_A_R[[#This Row],[27+]]</f>
        <v>4.1599999999999988E-3</v>
      </c>
      <c r="BW253" s="5">
        <f>P_A_R[[#This Row],[27+]]-P_A_R[[#This Row],[28+]]</f>
        <v>3.0000000000000009E-3</v>
      </c>
      <c r="BX253" s="5">
        <f>P_A_R[[#This Row],[28+]]-P_A_R[[#This Row],[29+]]</f>
        <v>2.1199999999999995E-3</v>
      </c>
      <c r="BY253" s="5">
        <f>P_A_R[[#This Row],[29+]]-P_A_R[[#This Row],[30+]]</f>
        <v>1.5500000000000002E-3</v>
      </c>
      <c r="BZ253" s="5">
        <f>P_A_R[[#This Row],[30+]]-P_A_R[[#This Row],[31+]]</f>
        <v>9.7000000000000016E-4</v>
      </c>
      <c r="CA253" s="5">
        <f>P_A_R[[#This Row],[31+]]-P_A_R[[#This Row],[32+]]</f>
        <v>6.3999999999999994E-4</v>
      </c>
      <c r="CB253" s="5">
        <f>P_A_R[[#This Row],[32+]]-P_A_R[[#This Row],[33+]]</f>
        <v>4.2000000000000013E-4</v>
      </c>
      <c r="CC253" s="5">
        <f>P_A_R[[#This Row],[33+]]-P_A_R[[#This Row],[34+]]</f>
        <v>2.6999999999999995E-4</v>
      </c>
      <c r="CD253" s="5">
        <f>P_A_R[[#This Row],[34+]]-P_A_R[[#This Row],[35+]]</f>
        <v>1.7000000000000001E-4</v>
      </c>
      <c r="CE253" s="5">
        <f>P_A_R[[#This Row],[35+]]-P_A_R[[#This Row],[36+]]</f>
        <v>1.1000000000000002E-4</v>
      </c>
      <c r="CF253" s="5">
        <f>P_A_R[[#This Row],[36+]]-P_A_R[[#This Row],[37+]]</f>
        <v>5.9999999999999981E-5</v>
      </c>
      <c r="CG253" s="5">
        <f>P_A_R[[#This Row],[37+]]-P_A_R[[#This Row],[38+]]</f>
        <v>3.0000000000000004E-5</v>
      </c>
      <c r="CH253" s="5">
        <f>P_A_R[[#This Row],[38+]]-P_A_R[[#This Row],[39+]]</f>
        <v>5.0000000000000002E-5</v>
      </c>
      <c r="CI253" s="5">
        <f>P_A_R[[#This Row],[39+]]-P_A_R[[#This Row],[40+]]</f>
        <v>0</v>
      </c>
      <c r="CJ253" s="5">
        <f>P_A_R[[#This Row],[40+]]-P_A_R[[#This Row],[41+]]</f>
        <v>0</v>
      </c>
      <c r="CK253" s="5">
        <f>P_A_R[[#This Row],[41+]]-P_A_R[[#This Row],[42+]]</f>
        <v>0</v>
      </c>
      <c r="CL253" s="5">
        <f>P_A_R[[#This Row],[42+]]-P_A_R[[#This Row],[43+]]</f>
        <v>0</v>
      </c>
      <c r="CM253" s="5">
        <f>P_A_R[[#This Row],[43+]]-P_A_R[[#This Row],[44+]]</f>
        <v>0</v>
      </c>
      <c r="CN253" s="5">
        <f>P_A_R[[#This Row],[44+]]-P_A_R[[#This Row],[45+]]</f>
        <v>0</v>
      </c>
      <c r="CO253" s="5">
        <f>P_A_R[[#This Row],[45+]]-P_A_R[[#This Row],[46+]]</f>
        <v>0</v>
      </c>
      <c r="CP253" s="5">
        <f>P_A_R[[#This Row],[46+]]-P_A_R[[#This Row],[47+]]</f>
        <v>0</v>
      </c>
      <c r="CQ253" s="5">
        <f>P_A_R[[#This Row],[47+]]-P_A_R[[#This Row],[48+]]</f>
        <v>0</v>
      </c>
      <c r="CR253" s="5">
        <f>P_A_R[[#This Row],[48+]]-P_A_R[[#This Row],[49+]]</f>
        <v>0</v>
      </c>
      <c r="CS253" s="5">
        <f>P_A_R[[#This Row],[49+]]-P_A_R[[#This Row],[50+]]</f>
        <v>0</v>
      </c>
      <c r="CT253" s="5">
        <f>P_A_R[[#This Row],[50+]]-P_A_R[[#This Row],[51+]]</f>
        <v>0</v>
      </c>
      <c r="CU253" s="5">
        <f>P_A_R[[#This Row],[51+]]-P_A_R[[#This Row],[52+]]</f>
        <v>0</v>
      </c>
      <c r="CV253" s="5">
        <f>P_A_R[[#This Row],[52+]]-P_A_R[[#This Row],[53+]]</f>
        <v>0</v>
      </c>
      <c r="CW253" s="5">
        <f>P_A_R[[#This Row],[53+]]-P_A_R[[#This Row],[54+]]</f>
        <v>0</v>
      </c>
      <c r="CX253" s="5">
        <f>P_A_R[[#This Row],[54+]]-P_A_R[[#This Row],[55+]]</f>
        <v>0</v>
      </c>
      <c r="CY253" s="5">
        <f>P_A_R[[#This Row],[55+]]-P_A_R[[#This Row],[56+]]</f>
        <v>0</v>
      </c>
      <c r="CZ253" s="5">
        <f>P_A_R[[#This Row],[56+]]-P_A_R[[#This Row],[57+]]</f>
        <v>0</v>
      </c>
      <c r="DA253" s="5">
        <f>P_A_R[[#This Row],[57+]]-P_A_R[[#This Row],[58+]]</f>
        <v>0</v>
      </c>
      <c r="DB253" s="5">
        <f>P_A_R[[#This Row],[58+]]-P_A_R[[#This Row],[59+]]</f>
        <v>0</v>
      </c>
    </row>
    <row r="254" spans="1:106" x14ac:dyDescent="0.25">
      <c r="A254" s="10">
        <v>22400727</v>
      </c>
      <c r="B254" s="13" t="s">
        <v>105</v>
      </c>
      <c r="C254" s="13" t="s">
        <v>104</v>
      </c>
      <c r="D254" s="11">
        <v>0.91666666666666663</v>
      </c>
      <c r="E254" s="9" t="str">
        <f>HYPERLINK("https://www.nba.com/stats/player/203484/boxscores-traditional", "Kentavious Caldwell-Pope")</f>
        <v>Kentavious Caldwell-Pope</v>
      </c>
      <c r="F254">
        <v>9.6</v>
      </c>
      <c r="G254" s="4">
        <v>3.3820000000000001</v>
      </c>
      <c r="H254" s="3">
        <v>0.45223999999999998</v>
      </c>
      <c r="I254" s="3">
        <v>0.34089999999999998</v>
      </c>
      <c r="J254" s="3">
        <v>0.23885000000000001</v>
      </c>
      <c r="K254" s="3">
        <v>0.15625</v>
      </c>
      <c r="L254" s="3">
        <v>9.6799999999999997E-2</v>
      </c>
      <c r="M254" s="3">
        <v>5.4800000000000001E-2</v>
      </c>
      <c r="N254" s="3">
        <v>2.938E-2</v>
      </c>
      <c r="O254" s="3">
        <v>1.426E-2</v>
      </c>
      <c r="P254" s="3">
        <v>6.5700000000000003E-3</v>
      </c>
      <c r="Q254" s="3">
        <v>2.7200000000000002E-3</v>
      </c>
      <c r="R254" s="3">
        <v>1.0399999999999999E-3</v>
      </c>
      <c r="S254" s="3">
        <v>3.8000000000000002E-4</v>
      </c>
      <c r="T254" s="3">
        <v>1.2E-4</v>
      </c>
      <c r="U254" s="3">
        <v>4.0000000000000003E-5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5">
        <f>P_A_R[[#This Row],[10+]]-P_A_R[[#This Row],[11+]]</f>
        <v>0.11133999999999999</v>
      </c>
      <c r="BG254" s="5">
        <f>P_A_R[[#This Row],[11+]]-P_A_R[[#This Row],[12+]]</f>
        <v>0.10204999999999997</v>
      </c>
      <c r="BH254" s="5">
        <f>P_A_R[[#This Row],[12+]]-P_A_R[[#This Row],[13+]]</f>
        <v>8.2600000000000007E-2</v>
      </c>
      <c r="BI254" s="5">
        <f>P_A_R[[#This Row],[13+]]-P_A_R[[#This Row],[14+]]</f>
        <v>5.9450000000000003E-2</v>
      </c>
      <c r="BJ254" s="5">
        <f>P_A_R[[#This Row],[14+]]-P_A_R[[#This Row],[15+]]</f>
        <v>4.1999999999999996E-2</v>
      </c>
      <c r="BK254" s="5">
        <f>P_A_R[[#This Row],[15+]]-P_A_R[[#This Row],[16+]]</f>
        <v>2.5420000000000002E-2</v>
      </c>
      <c r="BL254" s="5">
        <f>P_A_R[[#This Row],[16+]]-P_A_R[[#This Row],[17+]]</f>
        <v>1.512E-2</v>
      </c>
      <c r="BM254" s="5">
        <f>P_A_R[[#This Row],[17+]]-P_A_R[[#This Row],[18+]]</f>
        <v>7.6899999999999998E-3</v>
      </c>
      <c r="BN254" s="5">
        <f>P_A_R[[#This Row],[18+]]-P_A_R[[#This Row],[19+]]</f>
        <v>3.8500000000000001E-3</v>
      </c>
      <c r="BO254" s="5">
        <f>P_A_R[[#This Row],[19+]]-P_A_R[[#This Row],[20+]]</f>
        <v>1.6800000000000003E-3</v>
      </c>
      <c r="BP254" s="5">
        <f>P_A_R[[#This Row],[20+]]-P_A_R[[#This Row],[21+]]</f>
        <v>6.5999999999999989E-4</v>
      </c>
      <c r="BQ254" s="5">
        <f>P_A_R[[#This Row],[21+]]-P_A_R[[#This Row],[22+]]</f>
        <v>2.6000000000000003E-4</v>
      </c>
      <c r="BR254" s="5">
        <f>P_A_R[[#This Row],[22+]]-P_A_R[[#This Row],[23+]]</f>
        <v>7.9999999999999993E-5</v>
      </c>
      <c r="BS254" s="5">
        <f>P_A_R[[#This Row],[23+]]-P_A_R[[#This Row],[24+]]</f>
        <v>4.0000000000000003E-5</v>
      </c>
      <c r="BT254" s="5">
        <f>P_A_R[[#This Row],[24+]]-P_A_R[[#This Row],[25+]]</f>
        <v>0</v>
      </c>
      <c r="BU254" s="5">
        <f>P_A_R[[#This Row],[25+]]-P_A_R[[#This Row],[26+]]</f>
        <v>0</v>
      </c>
      <c r="BV254" s="5">
        <f>P_A_R[[#This Row],[26+]]-P_A_R[[#This Row],[27+]]</f>
        <v>0</v>
      </c>
      <c r="BW254" s="5">
        <f>P_A_R[[#This Row],[27+]]-P_A_R[[#This Row],[28+]]</f>
        <v>0</v>
      </c>
      <c r="BX254" s="5">
        <f>P_A_R[[#This Row],[28+]]-P_A_R[[#This Row],[29+]]</f>
        <v>0</v>
      </c>
      <c r="BY254" s="5">
        <f>P_A_R[[#This Row],[29+]]-P_A_R[[#This Row],[30+]]</f>
        <v>0</v>
      </c>
      <c r="BZ254" s="5">
        <f>P_A_R[[#This Row],[30+]]-P_A_R[[#This Row],[31+]]</f>
        <v>0</v>
      </c>
      <c r="CA254" s="5">
        <f>P_A_R[[#This Row],[31+]]-P_A_R[[#This Row],[32+]]</f>
        <v>0</v>
      </c>
      <c r="CB254" s="5">
        <f>P_A_R[[#This Row],[32+]]-P_A_R[[#This Row],[33+]]</f>
        <v>0</v>
      </c>
      <c r="CC254" s="5">
        <f>P_A_R[[#This Row],[33+]]-P_A_R[[#This Row],[34+]]</f>
        <v>0</v>
      </c>
      <c r="CD254" s="5">
        <f>P_A_R[[#This Row],[34+]]-P_A_R[[#This Row],[35+]]</f>
        <v>0</v>
      </c>
      <c r="CE254" s="5">
        <f>P_A_R[[#This Row],[35+]]-P_A_R[[#This Row],[36+]]</f>
        <v>0</v>
      </c>
      <c r="CF254" s="5">
        <f>P_A_R[[#This Row],[36+]]-P_A_R[[#This Row],[37+]]</f>
        <v>0</v>
      </c>
      <c r="CG254" s="5">
        <f>P_A_R[[#This Row],[37+]]-P_A_R[[#This Row],[38+]]</f>
        <v>0</v>
      </c>
      <c r="CH254" s="5">
        <f>P_A_R[[#This Row],[38+]]-P_A_R[[#This Row],[39+]]</f>
        <v>0</v>
      </c>
      <c r="CI254" s="5">
        <f>P_A_R[[#This Row],[39+]]-P_A_R[[#This Row],[40+]]</f>
        <v>0</v>
      </c>
      <c r="CJ254" s="5">
        <f>P_A_R[[#This Row],[40+]]-P_A_R[[#This Row],[41+]]</f>
        <v>0</v>
      </c>
      <c r="CK254" s="5">
        <f>P_A_R[[#This Row],[41+]]-P_A_R[[#This Row],[42+]]</f>
        <v>0</v>
      </c>
      <c r="CL254" s="5">
        <f>P_A_R[[#This Row],[42+]]-P_A_R[[#This Row],[43+]]</f>
        <v>0</v>
      </c>
      <c r="CM254" s="5">
        <f>P_A_R[[#This Row],[43+]]-P_A_R[[#This Row],[44+]]</f>
        <v>0</v>
      </c>
      <c r="CN254" s="5">
        <f>P_A_R[[#This Row],[44+]]-P_A_R[[#This Row],[45+]]</f>
        <v>0</v>
      </c>
      <c r="CO254" s="5">
        <f>P_A_R[[#This Row],[45+]]-P_A_R[[#This Row],[46+]]</f>
        <v>0</v>
      </c>
      <c r="CP254" s="5">
        <f>P_A_R[[#This Row],[46+]]-P_A_R[[#This Row],[47+]]</f>
        <v>0</v>
      </c>
      <c r="CQ254" s="5">
        <f>P_A_R[[#This Row],[47+]]-P_A_R[[#This Row],[48+]]</f>
        <v>0</v>
      </c>
      <c r="CR254" s="5">
        <f>P_A_R[[#This Row],[48+]]-P_A_R[[#This Row],[49+]]</f>
        <v>0</v>
      </c>
      <c r="CS254" s="5">
        <f>P_A_R[[#This Row],[49+]]-P_A_R[[#This Row],[50+]]</f>
        <v>0</v>
      </c>
      <c r="CT254" s="5">
        <f>P_A_R[[#This Row],[50+]]-P_A_R[[#This Row],[51+]]</f>
        <v>0</v>
      </c>
      <c r="CU254" s="5">
        <f>P_A_R[[#This Row],[51+]]-P_A_R[[#This Row],[52+]]</f>
        <v>0</v>
      </c>
      <c r="CV254" s="5">
        <f>P_A_R[[#This Row],[52+]]-P_A_R[[#This Row],[53+]]</f>
        <v>0</v>
      </c>
      <c r="CW254" s="5">
        <f>P_A_R[[#This Row],[53+]]-P_A_R[[#This Row],[54+]]</f>
        <v>0</v>
      </c>
      <c r="CX254" s="5">
        <f>P_A_R[[#This Row],[54+]]-P_A_R[[#This Row],[55+]]</f>
        <v>0</v>
      </c>
      <c r="CY254" s="5">
        <f>P_A_R[[#This Row],[55+]]-P_A_R[[#This Row],[56+]]</f>
        <v>0</v>
      </c>
      <c r="CZ254" s="5">
        <f>P_A_R[[#This Row],[56+]]-P_A_R[[#This Row],[57+]]</f>
        <v>0</v>
      </c>
      <c r="DA254" s="5">
        <f>P_A_R[[#This Row],[57+]]-P_A_R[[#This Row],[58+]]</f>
        <v>0</v>
      </c>
      <c r="DB254" s="5">
        <f>P_A_R[[#This Row],[58+]]-P_A_R[[#This Row],[59+]]</f>
        <v>0</v>
      </c>
    </row>
    <row r="255" spans="1:106" x14ac:dyDescent="0.25">
      <c r="A255" s="10">
        <v>22400727</v>
      </c>
      <c r="B255" s="13" t="s">
        <v>105</v>
      </c>
      <c r="C255" s="13" t="s">
        <v>104</v>
      </c>
      <c r="D255" s="11">
        <v>0.91666666666666663</v>
      </c>
      <c r="E255" s="9" t="str">
        <f>HYPERLINK("https://www.nba.com/stats/player/1641710/boxscores-traditional", "Anthony Black")</f>
        <v>Anthony Black</v>
      </c>
      <c r="F255">
        <v>8.1999999999999993</v>
      </c>
      <c r="G255" s="4">
        <v>5.8449999999999998</v>
      </c>
      <c r="H255" s="3">
        <v>0.37828000000000001</v>
      </c>
      <c r="I255" s="3">
        <v>0.31561</v>
      </c>
      <c r="J255" s="3">
        <v>0.25785000000000002</v>
      </c>
      <c r="K255" s="3">
        <v>0.20610999999999999</v>
      </c>
      <c r="L255" s="3">
        <v>0.16109000000000001</v>
      </c>
      <c r="M255" s="3">
        <v>0.12302</v>
      </c>
      <c r="N255" s="3">
        <v>9.1759999999999994E-2</v>
      </c>
      <c r="O255" s="3">
        <v>6.5519999999999995E-2</v>
      </c>
      <c r="P255" s="3">
        <v>4.648E-2</v>
      </c>
      <c r="Q255" s="3">
        <v>3.2160000000000001E-2</v>
      </c>
      <c r="R255" s="3">
        <v>2.1690000000000001E-2</v>
      </c>
      <c r="S255" s="3">
        <v>1.426E-2</v>
      </c>
      <c r="T255" s="3">
        <v>9.1400000000000006E-3</v>
      </c>
      <c r="U255" s="3">
        <v>5.7000000000000002E-3</v>
      </c>
      <c r="V255" s="3">
        <v>3.47E-3</v>
      </c>
      <c r="W255" s="3">
        <v>2.0500000000000002E-3</v>
      </c>
      <c r="X255" s="3">
        <v>1.14E-3</v>
      </c>
      <c r="Y255" s="3">
        <v>6.4000000000000005E-4</v>
      </c>
      <c r="Z255" s="3">
        <v>3.5E-4</v>
      </c>
      <c r="AA255" s="3">
        <v>1.9000000000000001E-4</v>
      </c>
      <c r="AB255" s="3">
        <v>1E-4</v>
      </c>
      <c r="AC255" s="3">
        <v>5.0000000000000002E-5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5">
        <f>P_A_R[[#This Row],[10+]]-P_A_R[[#This Row],[11+]]</f>
        <v>6.2670000000000003E-2</v>
      </c>
      <c r="BG255" s="5">
        <f>P_A_R[[#This Row],[11+]]-P_A_R[[#This Row],[12+]]</f>
        <v>5.7759999999999978E-2</v>
      </c>
      <c r="BH255" s="5">
        <f>P_A_R[[#This Row],[12+]]-P_A_R[[#This Row],[13+]]</f>
        <v>5.1740000000000036E-2</v>
      </c>
      <c r="BI255" s="5">
        <f>P_A_R[[#This Row],[13+]]-P_A_R[[#This Row],[14+]]</f>
        <v>4.5019999999999977E-2</v>
      </c>
      <c r="BJ255" s="5">
        <f>P_A_R[[#This Row],[14+]]-P_A_R[[#This Row],[15+]]</f>
        <v>3.8070000000000007E-2</v>
      </c>
      <c r="BK255" s="5">
        <f>P_A_R[[#This Row],[15+]]-P_A_R[[#This Row],[16+]]</f>
        <v>3.126000000000001E-2</v>
      </c>
      <c r="BL255" s="5">
        <f>P_A_R[[#This Row],[16+]]-P_A_R[[#This Row],[17+]]</f>
        <v>2.6239999999999999E-2</v>
      </c>
      <c r="BM255" s="5">
        <f>P_A_R[[#This Row],[17+]]-P_A_R[[#This Row],[18+]]</f>
        <v>1.9039999999999994E-2</v>
      </c>
      <c r="BN255" s="5">
        <f>P_A_R[[#This Row],[18+]]-P_A_R[[#This Row],[19+]]</f>
        <v>1.4319999999999999E-2</v>
      </c>
      <c r="BO255" s="5">
        <f>P_A_R[[#This Row],[19+]]-P_A_R[[#This Row],[20+]]</f>
        <v>1.047E-2</v>
      </c>
      <c r="BP255" s="5">
        <f>P_A_R[[#This Row],[20+]]-P_A_R[[#This Row],[21+]]</f>
        <v>7.4300000000000008E-3</v>
      </c>
      <c r="BQ255" s="5">
        <f>P_A_R[[#This Row],[21+]]-P_A_R[[#This Row],[22+]]</f>
        <v>5.1199999999999996E-3</v>
      </c>
      <c r="BR255" s="5">
        <f>P_A_R[[#This Row],[22+]]-P_A_R[[#This Row],[23+]]</f>
        <v>3.4400000000000003E-3</v>
      </c>
      <c r="BS255" s="5">
        <f>P_A_R[[#This Row],[23+]]-P_A_R[[#This Row],[24+]]</f>
        <v>2.2300000000000002E-3</v>
      </c>
      <c r="BT255" s="5">
        <f>P_A_R[[#This Row],[24+]]-P_A_R[[#This Row],[25+]]</f>
        <v>1.4199999999999998E-3</v>
      </c>
      <c r="BU255" s="5">
        <f>P_A_R[[#This Row],[25+]]-P_A_R[[#This Row],[26+]]</f>
        <v>9.1000000000000022E-4</v>
      </c>
      <c r="BV255" s="5">
        <f>P_A_R[[#This Row],[26+]]-P_A_R[[#This Row],[27+]]</f>
        <v>4.999999999999999E-4</v>
      </c>
      <c r="BW255" s="5">
        <f>P_A_R[[#This Row],[27+]]-P_A_R[[#This Row],[28+]]</f>
        <v>2.9000000000000006E-4</v>
      </c>
      <c r="BX255" s="5">
        <f>P_A_R[[#This Row],[28+]]-P_A_R[[#This Row],[29+]]</f>
        <v>1.5999999999999999E-4</v>
      </c>
      <c r="BY255" s="5">
        <f>P_A_R[[#This Row],[29+]]-P_A_R[[#This Row],[30+]]</f>
        <v>9.0000000000000006E-5</v>
      </c>
      <c r="BZ255" s="5">
        <f>P_A_R[[#This Row],[30+]]-P_A_R[[#This Row],[31+]]</f>
        <v>5.0000000000000002E-5</v>
      </c>
      <c r="CA255" s="5">
        <f>P_A_R[[#This Row],[31+]]-P_A_R[[#This Row],[32+]]</f>
        <v>5.0000000000000002E-5</v>
      </c>
      <c r="CB255" s="5">
        <f>P_A_R[[#This Row],[32+]]-P_A_R[[#This Row],[33+]]</f>
        <v>0</v>
      </c>
      <c r="CC255" s="5">
        <f>P_A_R[[#This Row],[33+]]-P_A_R[[#This Row],[34+]]</f>
        <v>0</v>
      </c>
      <c r="CD255" s="5">
        <f>P_A_R[[#This Row],[34+]]-P_A_R[[#This Row],[35+]]</f>
        <v>0</v>
      </c>
      <c r="CE255" s="5">
        <f>P_A_R[[#This Row],[35+]]-P_A_R[[#This Row],[36+]]</f>
        <v>0</v>
      </c>
      <c r="CF255" s="5">
        <f>P_A_R[[#This Row],[36+]]-P_A_R[[#This Row],[37+]]</f>
        <v>0</v>
      </c>
      <c r="CG255" s="5">
        <f>P_A_R[[#This Row],[37+]]-P_A_R[[#This Row],[38+]]</f>
        <v>0</v>
      </c>
      <c r="CH255" s="5">
        <f>P_A_R[[#This Row],[38+]]-P_A_R[[#This Row],[39+]]</f>
        <v>0</v>
      </c>
      <c r="CI255" s="5">
        <f>P_A_R[[#This Row],[39+]]-P_A_R[[#This Row],[40+]]</f>
        <v>0</v>
      </c>
      <c r="CJ255" s="5">
        <f>P_A_R[[#This Row],[40+]]-P_A_R[[#This Row],[41+]]</f>
        <v>0</v>
      </c>
      <c r="CK255" s="5">
        <f>P_A_R[[#This Row],[41+]]-P_A_R[[#This Row],[42+]]</f>
        <v>0</v>
      </c>
      <c r="CL255" s="5">
        <f>P_A_R[[#This Row],[42+]]-P_A_R[[#This Row],[43+]]</f>
        <v>0</v>
      </c>
      <c r="CM255" s="5">
        <f>P_A_R[[#This Row],[43+]]-P_A_R[[#This Row],[44+]]</f>
        <v>0</v>
      </c>
      <c r="CN255" s="5">
        <f>P_A_R[[#This Row],[44+]]-P_A_R[[#This Row],[45+]]</f>
        <v>0</v>
      </c>
      <c r="CO255" s="5">
        <f>P_A_R[[#This Row],[45+]]-P_A_R[[#This Row],[46+]]</f>
        <v>0</v>
      </c>
      <c r="CP255" s="5">
        <f>P_A_R[[#This Row],[46+]]-P_A_R[[#This Row],[47+]]</f>
        <v>0</v>
      </c>
      <c r="CQ255" s="5">
        <f>P_A_R[[#This Row],[47+]]-P_A_R[[#This Row],[48+]]</f>
        <v>0</v>
      </c>
      <c r="CR255" s="5">
        <f>P_A_R[[#This Row],[48+]]-P_A_R[[#This Row],[49+]]</f>
        <v>0</v>
      </c>
      <c r="CS255" s="5">
        <f>P_A_R[[#This Row],[49+]]-P_A_R[[#This Row],[50+]]</f>
        <v>0</v>
      </c>
      <c r="CT255" s="5">
        <f>P_A_R[[#This Row],[50+]]-P_A_R[[#This Row],[51+]]</f>
        <v>0</v>
      </c>
      <c r="CU255" s="5">
        <f>P_A_R[[#This Row],[51+]]-P_A_R[[#This Row],[52+]]</f>
        <v>0</v>
      </c>
      <c r="CV255" s="5">
        <f>P_A_R[[#This Row],[52+]]-P_A_R[[#This Row],[53+]]</f>
        <v>0</v>
      </c>
      <c r="CW255" s="5">
        <f>P_A_R[[#This Row],[53+]]-P_A_R[[#This Row],[54+]]</f>
        <v>0</v>
      </c>
      <c r="CX255" s="5">
        <f>P_A_R[[#This Row],[54+]]-P_A_R[[#This Row],[55+]]</f>
        <v>0</v>
      </c>
      <c r="CY255" s="5">
        <f>P_A_R[[#This Row],[55+]]-P_A_R[[#This Row],[56+]]</f>
        <v>0</v>
      </c>
      <c r="CZ255" s="5">
        <f>P_A_R[[#This Row],[56+]]-P_A_R[[#This Row],[57+]]</f>
        <v>0</v>
      </c>
      <c r="DA255" s="5">
        <f>P_A_R[[#This Row],[57+]]-P_A_R[[#This Row],[58+]]</f>
        <v>0</v>
      </c>
      <c r="DB255" s="5">
        <f>P_A_R[[#This Row],[58+]]-P_A_R[[#This Row],[59+]]</f>
        <v>0</v>
      </c>
    </row>
    <row r="256" spans="1:106" x14ac:dyDescent="0.25">
      <c r="BF256" s="5" t="e">
        <f>P_A_R[[#This Row],[10+]]-P_A_R[[#This Row],[11+]]</f>
        <v>#VALUE!</v>
      </c>
      <c r="BG256" s="5" t="e">
        <f>P_A_R[[#This Row],[11+]]-P_A_R[[#This Row],[12+]]</f>
        <v>#VALUE!</v>
      </c>
      <c r="BH256" s="5" t="e">
        <f>P_A_R[[#This Row],[12+]]-P_A_R[[#This Row],[13+]]</f>
        <v>#VALUE!</v>
      </c>
      <c r="BI256" s="5" t="e">
        <f>P_A_R[[#This Row],[13+]]-P_A_R[[#This Row],[14+]]</f>
        <v>#VALUE!</v>
      </c>
      <c r="BJ256" s="5" t="e">
        <f>P_A_R[[#This Row],[14+]]-P_A_R[[#This Row],[15+]]</f>
        <v>#VALUE!</v>
      </c>
      <c r="BK256" s="5" t="e">
        <f>P_A_R[[#This Row],[15+]]-P_A_R[[#This Row],[16+]]</f>
        <v>#VALUE!</v>
      </c>
      <c r="BL256" s="5" t="e">
        <f>P_A_R[[#This Row],[16+]]-P_A_R[[#This Row],[17+]]</f>
        <v>#VALUE!</v>
      </c>
      <c r="BM256" s="5" t="e">
        <f>P_A_R[[#This Row],[17+]]-P_A_R[[#This Row],[18+]]</f>
        <v>#VALUE!</v>
      </c>
      <c r="BN256" s="5" t="e">
        <f>P_A_R[[#This Row],[18+]]-P_A_R[[#This Row],[19+]]</f>
        <v>#VALUE!</v>
      </c>
      <c r="BO256" s="5" t="e">
        <f>P_A_R[[#This Row],[19+]]-P_A_R[[#This Row],[20+]]</f>
        <v>#VALUE!</v>
      </c>
      <c r="BP256" s="5" t="e">
        <f>P_A_R[[#This Row],[20+]]-P_A_R[[#This Row],[21+]]</f>
        <v>#VALUE!</v>
      </c>
      <c r="BQ256" s="5" t="e">
        <f>P_A_R[[#This Row],[21+]]-P_A_R[[#This Row],[22+]]</f>
        <v>#VALUE!</v>
      </c>
      <c r="BR256" s="5" t="e">
        <f>P_A_R[[#This Row],[22+]]-P_A_R[[#This Row],[23+]]</f>
        <v>#VALUE!</v>
      </c>
      <c r="BS256" s="5" t="e">
        <f>P_A_R[[#This Row],[23+]]-P_A_R[[#This Row],[24+]]</f>
        <v>#VALUE!</v>
      </c>
      <c r="BT256" s="5" t="e">
        <f>P_A_R[[#This Row],[24+]]-P_A_R[[#This Row],[25+]]</f>
        <v>#VALUE!</v>
      </c>
      <c r="BU256" s="5" t="e">
        <f>P_A_R[[#This Row],[25+]]-P_A_R[[#This Row],[26+]]</f>
        <v>#VALUE!</v>
      </c>
      <c r="BV256" s="5" t="e">
        <f>P_A_R[[#This Row],[26+]]-P_A_R[[#This Row],[27+]]</f>
        <v>#VALUE!</v>
      </c>
      <c r="BW256" s="5" t="e">
        <f>P_A_R[[#This Row],[27+]]-P_A_R[[#This Row],[28+]]</f>
        <v>#VALUE!</v>
      </c>
      <c r="BX256" s="5" t="e">
        <f>P_A_R[[#This Row],[28+]]-P_A_R[[#This Row],[29+]]</f>
        <v>#VALUE!</v>
      </c>
      <c r="BY256" s="5" t="e">
        <f>P_A_R[[#This Row],[29+]]-P_A_R[[#This Row],[30+]]</f>
        <v>#VALUE!</v>
      </c>
      <c r="BZ256" s="5" t="e">
        <f>P_A_R[[#This Row],[30+]]-P_A_R[[#This Row],[31+]]</f>
        <v>#VALUE!</v>
      </c>
      <c r="CA256" s="5" t="e">
        <f>P_A_R[[#This Row],[31+]]-P_A_R[[#This Row],[32+]]</f>
        <v>#VALUE!</v>
      </c>
      <c r="CB256" s="5" t="e">
        <f>P_A_R[[#This Row],[32+]]-P_A_R[[#This Row],[33+]]</f>
        <v>#VALUE!</v>
      </c>
      <c r="CC256" s="5" t="e">
        <f>P_A_R[[#This Row],[33+]]-P_A_R[[#This Row],[34+]]</f>
        <v>#VALUE!</v>
      </c>
      <c r="CD256" s="5" t="e">
        <f>P_A_R[[#This Row],[34+]]-P_A_R[[#This Row],[35+]]</f>
        <v>#VALUE!</v>
      </c>
      <c r="CE256" s="5" t="e">
        <f>P_A_R[[#This Row],[35+]]-P_A_R[[#This Row],[36+]]</f>
        <v>#VALUE!</v>
      </c>
      <c r="CF256" s="5" t="e">
        <f>P_A_R[[#This Row],[36+]]-P_A_R[[#This Row],[37+]]</f>
        <v>#VALUE!</v>
      </c>
      <c r="CG256" s="5" t="e">
        <f>P_A_R[[#This Row],[37+]]-P_A_R[[#This Row],[38+]]</f>
        <v>#VALUE!</v>
      </c>
      <c r="CH256" s="5" t="e">
        <f>P_A_R[[#This Row],[38+]]-P_A_R[[#This Row],[39+]]</f>
        <v>#VALUE!</v>
      </c>
      <c r="CI256" s="5" t="e">
        <f>P_A_R[[#This Row],[39+]]-P_A_R[[#This Row],[40+]]</f>
        <v>#VALUE!</v>
      </c>
      <c r="CJ256" s="5" t="e">
        <f>P_A_R[[#This Row],[40+]]-P_A_R[[#This Row],[41+]]</f>
        <v>#VALUE!</v>
      </c>
      <c r="CK256" s="5" t="e">
        <f>P_A_R[[#This Row],[41+]]-P_A_R[[#This Row],[42+]]</f>
        <v>#VALUE!</v>
      </c>
      <c r="CL256" s="5" t="e">
        <f>P_A_R[[#This Row],[42+]]-P_A_R[[#This Row],[43+]]</f>
        <v>#VALUE!</v>
      </c>
      <c r="CM256" s="5" t="e">
        <f>P_A_R[[#This Row],[43+]]-P_A_R[[#This Row],[44+]]</f>
        <v>#VALUE!</v>
      </c>
      <c r="CN256" s="5" t="e">
        <f>P_A_R[[#This Row],[44+]]-P_A_R[[#This Row],[45+]]</f>
        <v>#VALUE!</v>
      </c>
      <c r="CO256" s="5" t="e">
        <f>P_A_R[[#This Row],[45+]]-P_A_R[[#This Row],[46+]]</f>
        <v>#VALUE!</v>
      </c>
      <c r="CP256" s="5" t="e">
        <f>P_A_R[[#This Row],[46+]]-P_A_R[[#This Row],[47+]]</f>
        <v>#VALUE!</v>
      </c>
      <c r="CQ256" s="5" t="e">
        <f>P_A_R[[#This Row],[47+]]-P_A_R[[#This Row],[48+]]</f>
        <v>#VALUE!</v>
      </c>
      <c r="CR256" s="5" t="e">
        <f>P_A_R[[#This Row],[48+]]-P_A_R[[#This Row],[49+]]</f>
        <v>#VALUE!</v>
      </c>
      <c r="CS256" s="5" t="e">
        <f>P_A_R[[#This Row],[49+]]-P_A_R[[#This Row],[50+]]</f>
        <v>#VALUE!</v>
      </c>
      <c r="CT256" s="5" t="e">
        <f>P_A_R[[#This Row],[50+]]-P_A_R[[#This Row],[51+]]</f>
        <v>#VALUE!</v>
      </c>
      <c r="CU256" s="5" t="e">
        <f>P_A_R[[#This Row],[51+]]-P_A_R[[#This Row],[52+]]</f>
        <v>#VALUE!</v>
      </c>
      <c r="CV256" s="5" t="e">
        <f>P_A_R[[#This Row],[52+]]-P_A_R[[#This Row],[53+]]</f>
        <v>#VALUE!</v>
      </c>
      <c r="CW256" s="5" t="e">
        <f>P_A_R[[#This Row],[53+]]-P_A_R[[#This Row],[54+]]</f>
        <v>#VALUE!</v>
      </c>
      <c r="CX256" s="5" t="e">
        <f>P_A_R[[#This Row],[54+]]-P_A_R[[#This Row],[55+]]</f>
        <v>#VALUE!</v>
      </c>
      <c r="CY256" s="5" t="e">
        <f>P_A_R[[#This Row],[55+]]-P_A_R[[#This Row],[56+]]</f>
        <v>#VALUE!</v>
      </c>
      <c r="CZ256" s="5" t="e">
        <f>P_A_R[[#This Row],[56+]]-P_A_R[[#This Row],[57+]]</f>
        <v>#VALUE!</v>
      </c>
      <c r="DA256" s="5" t="e">
        <f>P_A_R[[#This Row],[57+]]-P_A_R[[#This Row],[58+]]</f>
        <v>#VALUE!</v>
      </c>
      <c r="DB256" s="5" t="e">
        <f>P_A_R[[#This Row],[58+]]-P_A_R[[#This Row],[59+]]</f>
        <v>#VALUE!</v>
      </c>
    </row>
    <row r="257" spans="58:106" x14ac:dyDescent="0.25">
      <c r="BF257" s="5" t="e">
        <f>P_A_R[[#This Row],[10+]]-P_A_R[[#This Row],[11+]]</f>
        <v>#VALUE!</v>
      </c>
      <c r="BG257" s="5" t="e">
        <f>P_A_R[[#This Row],[11+]]-P_A_R[[#This Row],[12+]]</f>
        <v>#VALUE!</v>
      </c>
      <c r="BH257" s="5" t="e">
        <f>P_A_R[[#This Row],[12+]]-P_A_R[[#This Row],[13+]]</f>
        <v>#VALUE!</v>
      </c>
      <c r="BI257" s="5" t="e">
        <f>P_A_R[[#This Row],[13+]]-P_A_R[[#This Row],[14+]]</f>
        <v>#VALUE!</v>
      </c>
      <c r="BJ257" s="5" t="e">
        <f>P_A_R[[#This Row],[14+]]-P_A_R[[#This Row],[15+]]</f>
        <v>#VALUE!</v>
      </c>
      <c r="BK257" s="5" t="e">
        <f>P_A_R[[#This Row],[15+]]-P_A_R[[#This Row],[16+]]</f>
        <v>#VALUE!</v>
      </c>
      <c r="BL257" s="5" t="e">
        <f>P_A_R[[#This Row],[16+]]-P_A_R[[#This Row],[17+]]</f>
        <v>#VALUE!</v>
      </c>
      <c r="BM257" s="5" t="e">
        <f>P_A_R[[#This Row],[17+]]-P_A_R[[#This Row],[18+]]</f>
        <v>#VALUE!</v>
      </c>
      <c r="BN257" s="5" t="e">
        <f>P_A_R[[#This Row],[18+]]-P_A_R[[#This Row],[19+]]</f>
        <v>#VALUE!</v>
      </c>
      <c r="BO257" s="5" t="e">
        <f>P_A_R[[#This Row],[19+]]-P_A_R[[#This Row],[20+]]</f>
        <v>#VALUE!</v>
      </c>
      <c r="BP257" s="5" t="e">
        <f>P_A_R[[#This Row],[20+]]-P_A_R[[#This Row],[21+]]</f>
        <v>#VALUE!</v>
      </c>
      <c r="BQ257" s="5" t="e">
        <f>P_A_R[[#This Row],[21+]]-P_A_R[[#This Row],[22+]]</f>
        <v>#VALUE!</v>
      </c>
      <c r="BR257" s="5" t="e">
        <f>P_A_R[[#This Row],[22+]]-P_A_R[[#This Row],[23+]]</f>
        <v>#VALUE!</v>
      </c>
      <c r="BS257" s="5" t="e">
        <f>P_A_R[[#This Row],[23+]]-P_A_R[[#This Row],[24+]]</f>
        <v>#VALUE!</v>
      </c>
      <c r="BT257" s="5" t="e">
        <f>P_A_R[[#This Row],[24+]]-P_A_R[[#This Row],[25+]]</f>
        <v>#VALUE!</v>
      </c>
      <c r="BU257" s="5" t="e">
        <f>P_A_R[[#This Row],[25+]]-P_A_R[[#This Row],[26+]]</f>
        <v>#VALUE!</v>
      </c>
      <c r="BV257" s="5" t="e">
        <f>P_A_R[[#This Row],[26+]]-P_A_R[[#This Row],[27+]]</f>
        <v>#VALUE!</v>
      </c>
      <c r="BW257" s="5" t="e">
        <f>P_A_R[[#This Row],[27+]]-P_A_R[[#This Row],[28+]]</f>
        <v>#VALUE!</v>
      </c>
      <c r="BX257" s="5" t="e">
        <f>P_A_R[[#This Row],[28+]]-P_A_R[[#This Row],[29+]]</f>
        <v>#VALUE!</v>
      </c>
      <c r="BY257" s="5" t="e">
        <f>P_A_R[[#This Row],[29+]]-P_A_R[[#This Row],[30+]]</f>
        <v>#VALUE!</v>
      </c>
      <c r="BZ257" s="5" t="e">
        <f>P_A_R[[#This Row],[30+]]-P_A_R[[#This Row],[31+]]</f>
        <v>#VALUE!</v>
      </c>
      <c r="CA257" s="5" t="e">
        <f>P_A_R[[#This Row],[31+]]-P_A_R[[#This Row],[32+]]</f>
        <v>#VALUE!</v>
      </c>
      <c r="CB257" s="5" t="e">
        <f>P_A_R[[#This Row],[32+]]-P_A_R[[#This Row],[33+]]</f>
        <v>#VALUE!</v>
      </c>
      <c r="CC257" s="5" t="e">
        <f>P_A_R[[#This Row],[33+]]-P_A_R[[#This Row],[34+]]</f>
        <v>#VALUE!</v>
      </c>
      <c r="CD257" s="5" t="e">
        <f>P_A_R[[#This Row],[34+]]-P_A_R[[#This Row],[35+]]</f>
        <v>#VALUE!</v>
      </c>
      <c r="CE257" s="5" t="e">
        <f>P_A_R[[#This Row],[35+]]-P_A_R[[#This Row],[36+]]</f>
        <v>#VALUE!</v>
      </c>
      <c r="CF257" s="5" t="e">
        <f>P_A_R[[#This Row],[36+]]-P_A_R[[#This Row],[37+]]</f>
        <v>#VALUE!</v>
      </c>
      <c r="CG257" s="5" t="e">
        <f>P_A_R[[#This Row],[37+]]-P_A_R[[#This Row],[38+]]</f>
        <v>#VALUE!</v>
      </c>
      <c r="CH257" s="5" t="e">
        <f>P_A_R[[#This Row],[38+]]-P_A_R[[#This Row],[39+]]</f>
        <v>#VALUE!</v>
      </c>
      <c r="CI257" s="5" t="e">
        <f>P_A_R[[#This Row],[39+]]-P_A_R[[#This Row],[40+]]</f>
        <v>#VALUE!</v>
      </c>
      <c r="CJ257" s="5" t="e">
        <f>P_A_R[[#This Row],[40+]]-P_A_R[[#This Row],[41+]]</f>
        <v>#VALUE!</v>
      </c>
      <c r="CK257" s="5" t="e">
        <f>P_A_R[[#This Row],[41+]]-P_A_R[[#This Row],[42+]]</f>
        <v>#VALUE!</v>
      </c>
      <c r="CL257" s="5" t="e">
        <f>P_A_R[[#This Row],[42+]]-P_A_R[[#This Row],[43+]]</f>
        <v>#VALUE!</v>
      </c>
      <c r="CM257" s="5" t="e">
        <f>P_A_R[[#This Row],[43+]]-P_A_R[[#This Row],[44+]]</f>
        <v>#VALUE!</v>
      </c>
      <c r="CN257" s="5" t="e">
        <f>P_A_R[[#This Row],[44+]]-P_A_R[[#This Row],[45+]]</f>
        <v>#VALUE!</v>
      </c>
      <c r="CO257" s="5" t="e">
        <f>P_A_R[[#This Row],[45+]]-P_A_R[[#This Row],[46+]]</f>
        <v>#VALUE!</v>
      </c>
      <c r="CP257" s="5" t="e">
        <f>P_A_R[[#This Row],[46+]]-P_A_R[[#This Row],[47+]]</f>
        <v>#VALUE!</v>
      </c>
      <c r="CQ257" s="5" t="e">
        <f>P_A_R[[#This Row],[47+]]-P_A_R[[#This Row],[48+]]</f>
        <v>#VALUE!</v>
      </c>
      <c r="CR257" s="5" t="e">
        <f>P_A_R[[#This Row],[48+]]-P_A_R[[#This Row],[49+]]</f>
        <v>#VALUE!</v>
      </c>
      <c r="CS257" s="5" t="e">
        <f>P_A_R[[#This Row],[49+]]-P_A_R[[#This Row],[50+]]</f>
        <v>#VALUE!</v>
      </c>
      <c r="CT257" s="5" t="e">
        <f>P_A_R[[#This Row],[50+]]-P_A_R[[#This Row],[51+]]</f>
        <v>#VALUE!</v>
      </c>
      <c r="CU257" s="5" t="e">
        <f>P_A_R[[#This Row],[51+]]-P_A_R[[#This Row],[52+]]</f>
        <v>#VALUE!</v>
      </c>
      <c r="CV257" s="5" t="e">
        <f>P_A_R[[#This Row],[52+]]-P_A_R[[#This Row],[53+]]</f>
        <v>#VALUE!</v>
      </c>
      <c r="CW257" s="5" t="e">
        <f>P_A_R[[#This Row],[53+]]-P_A_R[[#This Row],[54+]]</f>
        <v>#VALUE!</v>
      </c>
      <c r="CX257" s="5" t="e">
        <f>P_A_R[[#This Row],[54+]]-P_A_R[[#This Row],[55+]]</f>
        <v>#VALUE!</v>
      </c>
      <c r="CY257" s="5" t="e">
        <f>P_A_R[[#This Row],[55+]]-P_A_R[[#This Row],[56+]]</f>
        <v>#VALUE!</v>
      </c>
      <c r="CZ257" s="5" t="e">
        <f>P_A_R[[#This Row],[56+]]-P_A_R[[#This Row],[57+]]</f>
        <v>#VALUE!</v>
      </c>
      <c r="DA257" s="5" t="e">
        <f>P_A_R[[#This Row],[57+]]-P_A_R[[#This Row],[58+]]</f>
        <v>#VALUE!</v>
      </c>
      <c r="DB257" s="5" t="e">
        <f>P_A_R[[#This Row],[58+]]-P_A_R[[#This Row],[59+]]</f>
        <v>#VALUE!</v>
      </c>
    </row>
    <row r="258" spans="58:106" x14ac:dyDescent="0.25">
      <c r="BF258" s="5" t="e">
        <f>P_A_R[[#This Row],[10+]]-P_A_R[[#This Row],[11+]]</f>
        <v>#VALUE!</v>
      </c>
      <c r="BG258" s="5" t="e">
        <f>P_A_R[[#This Row],[11+]]-P_A_R[[#This Row],[12+]]</f>
        <v>#VALUE!</v>
      </c>
      <c r="BH258" s="5" t="e">
        <f>P_A_R[[#This Row],[12+]]-P_A_R[[#This Row],[13+]]</f>
        <v>#VALUE!</v>
      </c>
      <c r="BI258" s="5" t="e">
        <f>P_A_R[[#This Row],[13+]]-P_A_R[[#This Row],[14+]]</f>
        <v>#VALUE!</v>
      </c>
      <c r="BJ258" s="5" t="e">
        <f>P_A_R[[#This Row],[14+]]-P_A_R[[#This Row],[15+]]</f>
        <v>#VALUE!</v>
      </c>
      <c r="BK258" s="5" t="e">
        <f>P_A_R[[#This Row],[15+]]-P_A_R[[#This Row],[16+]]</f>
        <v>#VALUE!</v>
      </c>
      <c r="BL258" s="5" t="e">
        <f>P_A_R[[#This Row],[16+]]-P_A_R[[#This Row],[17+]]</f>
        <v>#VALUE!</v>
      </c>
      <c r="BM258" s="5" t="e">
        <f>P_A_R[[#This Row],[17+]]-P_A_R[[#This Row],[18+]]</f>
        <v>#VALUE!</v>
      </c>
      <c r="BN258" s="5" t="e">
        <f>P_A_R[[#This Row],[18+]]-P_A_R[[#This Row],[19+]]</f>
        <v>#VALUE!</v>
      </c>
      <c r="BO258" s="5" t="e">
        <f>P_A_R[[#This Row],[19+]]-P_A_R[[#This Row],[20+]]</f>
        <v>#VALUE!</v>
      </c>
      <c r="BP258" s="5" t="e">
        <f>P_A_R[[#This Row],[20+]]-P_A_R[[#This Row],[21+]]</f>
        <v>#VALUE!</v>
      </c>
      <c r="BQ258" s="5" t="e">
        <f>P_A_R[[#This Row],[21+]]-P_A_R[[#This Row],[22+]]</f>
        <v>#VALUE!</v>
      </c>
      <c r="BR258" s="5" t="e">
        <f>P_A_R[[#This Row],[22+]]-P_A_R[[#This Row],[23+]]</f>
        <v>#VALUE!</v>
      </c>
      <c r="BS258" s="5" t="e">
        <f>P_A_R[[#This Row],[23+]]-P_A_R[[#This Row],[24+]]</f>
        <v>#VALUE!</v>
      </c>
      <c r="BT258" s="5" t="e">
        <f>P_A_R[[#This Row],[24+]]-P_A_R[[#This Row],[25+]]</f>
        <v>#VALUE!</v>
      </c>
      <c r="BU258" s="5" t="e">
        <f>P_A_R[[#This Row],[25+]]-P_A_R[[#This Row],[26+]]</f>
        <v>#VALUE!</v>
      </c>
      <c r="BV258" s="5" t="e">
        <f>P_A_R[[#This Row],[26+]]-P_A_R[[#This Row],[27+]]</f>
        <v>#VALUE!</v>
      </c>
      <c r="BW258" s="5" t="e">
        <f>P_A_R[[#This Row],[27+]]-P_A_R[[#This Row],[28+]]</f>
        <v>#VALUE!</v>
      </c>
      <c r="BX258" s="5" t="e">
        <f>P_A_R[[#This Row],[28+]]-P_A_R[[#This Row],[29+]]</f>
        <v>#VALUE!</v>
      </c>
      <c r="BY258" s="5" t="e">
        <f>P_A_R[[#This Row],[29+]]-P_A_R[[#This Row],[30+]]</f>
        <v>#VALUE!</v>
      </c>
      <c r="BZ258" s="5" t="e">
        <f>P_A_R[[#This Row],[30+]]-P_A_R[[#This Row],[31+]]</f>
        <v>#VALUE!</v>
      </c>
      <c r="CA258" s="5" t="e">
        <f>P_A_R[[#This Row],[31+]]-P_A_R[[#This Row],[32+]]</f>
        <v>#VALUE!</v>
      </c>
      <c r="CB258" s="5" t="e">
        <f>P_A_R[[#This Row],[32+]]-P_A_R[[#This Row],[33+]]</f>
        <v>#VALUE!</v>
      </c>
      <c r="CC258" s="5" t="e">
        <f>P_A_R[[#This Row],[33+]]-P_A_R[[#This Row],[34+]]</f>
        <v>#VALUE!</v>
      </c>
      <c r="CD258" s="5" t="e">
        <f>P_A_R[[#This Row],[34+]]-P_A_R[[#This Row],[35+]]</f>
        <v>#VALUE!</v>
      </c>
      <c r="CE258" s="5" t="e">
        <f>P_A_R[[#This Row],[35+]]-P_A_R[[#This Row],[36+]]</f>
        <v>#VALUE!</v>
      </c>
      <c r="CF258" s="5" t="e">
        <f>P_A_R[[#This Row],[36+]]-P_A_R[[#This Row],[37+]]</f>
        <v>#VALUE!</v>
      </c>
      <c r="CG258" s="5" t="e">
        <f>P_A_R[[#This Row],[37+]]-P_A_R[[#This Row],[38+]]</f>
        <v>#VALUE!</v>
      </c>
      <c r="CH258" s="5" t="e">
        <f>P_A_R[[#This Row],[38+]]-P_A_R[[#This Row],[39+]]</f>
        <v>#VALUE!</v>
      </c>
      <c r="CI258" s="5" t="e">
        <f>P_A_R[[#This Row],[39+]]-P_A_R[[#This Row],[40+]]</f>
        <v>#VALUE!</v>
      </c>
      <c r="CJ258" s="5" t="e">
        <f>P_A_R[[#This Row],[40+]]-P_A_R[[#This Row],[41+]]</f>
        <v>#VALUE!</v>
      </c>
      <c r="CK258" s="5" t="e">
        <f>P_A_R[[#This Row],[41+]]-P_A_R[[#This Row],[42+]]</f>
        <v>#VALUE!</v>
      </c>
      <c r="CL258" s="5" t="e">
        <f>P_A_R[[#This Row],[42+]]-P_A_R[[#This Row],[43+]]</f>
        <v>#VALUE!</v>
      </c>
      <c r="CM258" s="5" t="e">
        <f>P_A_R[[#This Row],[43+]]-P_A_R[[#This Row],[44+]]</f>
        <v>#VALUE!</v>
      </c>
      <c r="CN258" s="5" t="e">
        <f>P_A_R[[#This Row],[44+]]-P_A_R[[#This Row],[45+]]</f>
        <v>#VALUE!</v>
      </c>
      <c r="CO258" s="5" t="e">
        <f>P_A_R[[#This Row],[45+]]-P_A_R[[#This Row],[46+]]</f>
        <v>#VALUE!</v>
      </c>
      <c r="CP258" s="5" t="e">
        <f>P_A_R[[#This Row],[46+]]-P_A_R[[#This Row],[47+]]</f>
        <v>#VALUE!</v>
      </c>
      <c r="CQ258" s="5" t="e">
        <f>P_A_R[[#This Row],[47+]]-P_A_R[[#This Row],[48+]]</f>
        <v>#VALUE!</v>
      </c>
      <c r="CR258" s="5" t="e">
        <f>P_A_R[[#This Row],[48+]]-P_A_R[[#This Row],[49+]]</f>
        <v>#VALUE!</v>
      </c>
      <c r="CS258" s="5" t="e">
        <f>P_A_R[[#This Row],[49+]]-P_A_R[[#This Row],[50+]]</f>
        <v>#VALUE!</v>
      </c>
      <c r="CT258" s="5" t="e">
        <f>P_A_R[[#This Row],[50+]]-P_A_R[[#This Row],[51+]]</f>
        <v>#VALUE!</v>
      </c>
      <c r="CU258" s="5" t="e">
        <f>P_A_R[[#This Row],[51+]]-P_A_R[[#This Row],[52+]]</f>
        <v>#VALUE!</v>
      </c>
      <c r="CV258" s="5" t="e">
        <f>P_A_R[[#This Row],[52+]]-P_A_R[[#This Row],[53+]]</f>
        <v>#VALUE!</v>
      </c>
      <c r="CW258" s="5" t="e">
        <f>P_A_R[[#This Row],[53+]]-P_A_R[[#This Row],[54+]]</f>
        <v>#VALUE!</v>
      </c>
      <c r="CX258" s="5" t="e">
        <f>P_A_R[[#This Row],[54+]]-P_A_R[[#This Row],[55+]]</f>
        <v>#VALUE!</v>
      </c>
      <c r="CY258" s="5" t="e">
        <f>P_A_R[[#This Row],[55+]]-P_A_R[[#This Row],[56+]]</f>
        <v>#VALUE!</v>
      </c>
      <c r="CZ258" s="5" t="e">
        <f>P_A_R[[#This Row],[56+]]-P_A_R[[#This Row],[57+]]</f>
        <v>#VALUE!</v>
      </c>
      <c r="DA258" s="5" t="e">
        <f>P_A_R[[#This Row],[57+]]-P_A_R[[#This Row],[58+]]</f>
        <v>#VALUE!</v>
      </c>
      <c r="DB258" s="5" t="e">
        <f>P_A_R[[#This Row],[58+]]-P_A_R[[#This Row],[59+]]</f>
        <v>#VALUE!</v>
      </c>
    </row>
    <row r="259" spans="58:106" x14ac:dyDescent="0.25">
      <c r="BF259" s="5" t="e">
        <f>P_A_R[[#This Row],[10+]]-P_A_R[[#This Row],[11+]]</f>
        <v>#VALUE!</v>
      </c>
      <c r="BG259" s="5" t="e">
        <f>P_A_R[[#This Row],[11+]]-P_A_R[[#This Row],[12+]]</f>
        <v>#VALUE!</v>
      </c>
      <c r="BH259" s="5" t="e">
        <f>P_A_R[[#This Row],[12+]]-P_A_R[[#This Row],[13+]]</f>
        <v>#VALUE!</v>
      </c>
      <c r="BI259" s="5" t="e">
        <f>P_A_R[[#This Row],[13+]]-P_A_R[[#This Row],[14+]]</f>
        <v>#VALUE!</v>
      </c>
      <c r="BJ259" s="5" t="e">
        <f>P_A_R[[#This Row],[14+]]-P_A_R[[#This Row],[15+]]</f>
        <v>#VALUE!</v>
      </c>
      <c r="BK259" s="5" t="e">
        <f>P_A_R[[#This Row],[15+]]-P_A_R[[#This Row],[16+]]</f>
        <v>#VALUE!</v>
      </c>
      <c r="BL259" s="5" t="e">
        <f>P_A_R[[#This Row],[16+]]-P_A_R[[#This Row],[17+]]</f>
        <v>#VALUE!</v>
      </c>
      <c r="BM259" s="5" t="e">
        <f>P_A_R[[#This Row],[17+]]-P_A_R[[#This Row],[18+]]</f>
        <v>#VALUE!</v>
      </c>
      <c r="BN259" s="5" t="e">
        <f>P_A_R[[#This Row],[18+]]-P_A_R[[#This Row],[19+]]</f>
        <v>#VALUE!</v>
      </c>
      <c r="BO259" s="5" t="e">
        <f>P_A_R[[#This Row],[19+]]-P_A_R[[#This Row],[20+]]</f>
        <v>#VALUE!</v>
      </c>
      <c r="BP259" s="5" t="e">
        <f>P_A_R[[#This Row],[20+]]-P_A_R[[#This Row],[21+]]</f>
        <v>#VALUE!</v>
      </c>
      <c r="BQ259" s="5" t="e">
        <f>P_A_R[[#This Row],[21+]]-P_A_R[[#This Row],[22+]]</f>
        <v>#VALUE!</v>
      </c>
      <c r="BR259" s="5" t="e">
        <f>P_A_R[[#This Row],[22+]]-P_A_R[[#This Row],[23+]]</f>
        <v>#VALUE!</v>
      </c>
      <c r="BS259" s="5" t="e">
        <f>P_A_R[[#This Row],[23+]]-P_A_R[[#This Row],[24+]]</f>
        <v>#VALUE!</v>
      </c>
      <c r="BT259" s="5" t="e">
        <f>P_A_R[[#This Row],[24+]]-P_A_R[[#This Row],[25+]]</f>
        <v>#VALUE!</v>
      </c>
      <c r="BU259" s="5" t="e">
        <f>P_A_R[[#This Row],[25+]]-P_A_R[[#This Row],[26+]]</f>
        <v>#VALUE!</v>
      </c>
      <c r="BV259" s="5" t="e">
        <f>P_A_R[[#This Row],[26+]]-P_A_R[[#This Row],[27+]]</f>
        <v>#VALUE!</v>
      </c>
      <c r="BW259" s="5" t="e">
        <f>P_A_R[[#This Row],[27+]]-P_A_R[[#This Row],[28+]]</f>
        <v>#VALUE!</v>
      </c>
      <c r="BX259" s="5" t="e">
        <f>P_A_R[[#This Row],[28+]]-P_A_R[[#This Row],[29+]]</f>
        <v>#VALUE!</v>
      </c>
      <c r="BY259" s="5" t="e">
        <f>P_A_R[[#This Row],[29+]]-P_A_R[[#This Row],[30+]]</f>
        <v>#VALUE!</v>
      </c>
      <c r="BZ259" s="5" t="e">
        <f>P_A_R[[#This Row],[30+]]-P_A_R[[#This Row],[31+]]</f>
        <v>#VALUE!</v>
      </c>
      <c r="CA259" s="5" t="e">
        <f>P_A_R[[#This Row],[31+]]-P_A_R[[#This Row],[32+]]</f>
        <v>#VALUE!</v>
      </c>
      <c r="CB259" s="5" t="e">
        <f>P_A_R[[#This Row],[32+]]-P_A_R[[#This Row],[33+]]</f>
        <v>#VALUE!</v>
      </c>
      <c r="CC259" s="5" t="e">
        <f>P_A_R[[#This Row],[33+]]-P_A_R[[#This Row],[34+]]</f>
        <v>#VALUE!</v>
      </c>
      <c r="CD259" s="5" t="e">
        <f>P_A_R[[#This Row],[34+]]-P_A_R[[#This Row],[35+]]</f>
        <v>#VALUE!</v>
      </c>
      <c r="CE259" s="5" t="e">
        <f>P_A_R[[#This Row],[35+]]-P_A_R[[#This Row],[36+]]</f>
        <v>#VALUE!</v>
      </c>
      <c r="CF259" s="5" t="e">
        <f>P_A_R[[#This Row],[36+]]-P_A_R[[#This Row],[37+]]</f>
        <v>#VALUE!</v>
      </c>
      <c r="CG259" s="5" t="e">
        <f>P_A_R[[#This Row],[37+]]-P_A_R[[#This Row],[38+]]</f>
        <v>#VALUE!</v>
      </c>
      <c r="CH259" s="5" t="e">
        <f>P_A_R[[#This Row],[38+]]-P_A_R[[#This Row],[39+]]</f>
        <v>#VALUE!</v>
      </c>
      <c r="CI259" s="5" t="e">
        <f>P_A_R[[#This Row],[39+]]-P_A_R[[#This Row],[40+]]</f>
        <v>#VALUE!</v>
      </c>
      <c r="CJ259" s="5" t="e">
        <f>P_A_R[[#This Row],[40+]]-P_A_R[[#This Row],[41+]]</f>
        <v>#VALUE!</v>
      </c>
      <c r="CK259" s="5" t="e">
        <f>P_A_R[[#This Row],[41+]]-P_A_R[[#This Row],[42+]]</f>
        <v>#VALUE!</v>
      </c>
      <c r="CL259" s="5" t="e">
        <f>P_A_R[[#This Row],[42+]]-P_A_R[[#This Row],[43+]]</f>
        <v>#VALUE!</v>
      </c>
      <c r="CM259" s="5" t="e">
        <f>P_A_R[[#This Row],[43+]]-P_A_R[[#This Row],[44+]]</f>
        <v>#VALUE!</v>
      </c>
      <c r="CN259" s="5" t="e">
        <f>P_A_R[[#This Row],[44+]]-P_A_R[[#This Row],[45+]]</f>
        <v>#VALUE!</v>
      </c>
      <c r="CO259" s="5" t="e">
        <f>P_A_R[[#This Row],[45+]]-P_A_R[[#This Row],[46+]]</f>
        <v>#VALUE!</v>
      </c>
      <c r="CP259" s="5" t="e">
        <f>P_A_R[[#This Row],[46+]]-P_A_R[[#This Row],[47+]]</f>
        <v>#VALUE!</v>
      </c>
      <c r="CQ259" s="5" t="e">
        <f>P_A_R[[#This Row],[47+]]-P_A_R[[#This Row],[48+]]</f>
        <v>#VALUE!</v>
      </c>
      <c r="CR259" s="5" t="e">
        <f>P_A_R[[#This Row],[48+]]-P_A_R[[#This Row],[49+]]</f>
        <v>#VALUE!</v>
      </c>
      <c r="CS259" s="5" t="e">
        <f>P_A_R[[#This Row],[49+]]-P_A_R[[#This Row],[50+]]</f>
        <v>#VALUE!</v>
      </c>
      <c r="CT259" s="5" t="e">
        <f>P_A_R[[#This Row],[50+]]-P_A_R[[#This Row],[51+]]</f>
        <v>#VALUE!</v>
      </c>
      <c r="CU259" s="5" t="e">
        <f>P_A_R[[#This Row],[51+]]-P_A_R[[#This Row],[52+]]</f>
        <v>#VALUE!</v>
      </c>
      <c r="CV259" s="5" t="e">
        <f>P_A_R[[#This Row],[52+]]-P_A_R[[#This Row],[53+]]</f>
        <v>#VALUE!</v>
      </c>
      <c r="CW259" s="5" t="e">
        <f>P_A_R[[#This Row],[53+]]-P_A_R[[#This Row],[54+]]</f>
        <v>#VALUE!</v>
      </c>
      <c r="CX259" s="5" t="e">
        <f>P_A_R[[#This Row],[54+]]-P_A_R[[#This Row],[55+]]</f>
        <v>#VALUE!</v>
      </c>
      <c r="CY259" s="5" t="e">
        <f>P_A_R[[#This Row],[55+]]-P_A_R[[#This Row],[56+]]</f>
        <v>#VALUE!</v>
      </c>
      <c r="CZ259" s="5" t="e">
        <f>P_A_R[[#This Row],[56+]]-P_A_R[[#This Row],[57+]]</f>
        <v>#VALUE!</v>
      </c>
      <c r="DA259" s="5" t="e">
        <f>P_A_R[[#This Row],[57+]]-P_A_R[[#This Row],[58+]]</f>
        <v>#VALUE!</v>
      </c>
      <c r="DB259" s="5" t="e">
        <f>P_A_R[[#This Row],[58+]]-P_A_R[[#This Row],[59+]]</f>
        <v>#VALUE!</v>
      </c>
    </row>
    <row r="260" spans="58:106" x14ac:dyDescent="0.25">
      <c r="BF260" s="5" t="e">
        <f>P_A_R[[#This Row],[10+]]-P_A_R[[#This Row],[11+]]</f>
        <v>#VALUE!</v>
      </c>
      <c r="BG260" s="5" t="e">
        <f>P_A_R[[#This Row],[11+]]-P_A_R[[#This Row],[12+]]</f>
        <v>#VALUE!</v>
      </c>
      <c r="BH260" s="5" t="e">
        <f>P_A_R[[#This Row],[12+]]-P_A_R[[#This Row],[13+]]</f>
        <v>#VALUE!</v>
      </c>
      <c r="BI260" s="5" t="e">
        <f>P_A_R[[#This Row],[13+]]-P_A_R[[#This Row],[14+]]</f>
        <v>#VALUE!</v>
      </c>
      <c r="BJ260" s="5" t="e">
        <f>P_A_R[[#This Row],[14+]]-P_A_R[[#This Row],[15+]]</f>
        <v>#VALUE!</v>
      </c>
      <c r="BK260" s="5" t="e">
        <f>P_A_R[[#This Row],[15+]]-P_A_R[[#This Row],[16+]]</f>
        <v>#VALUE!</v>
      </c>
      <c r="BL260" s="5" t="e">
        <f>P_A_R[[#This Row],[16+]]-P_A_R[[#This Row],[17+]]</f>
        <v>#VALUE!</v>
      </c>
      <c r="BM260" s="5" t="e">
        <f>P_A_R[[#This Row],[17+]]-P_A_R[[#This Row],[18+]]</f>
        <v>#VALUE!</v>
      </c>
      <c r="BN260" s="5" t="e">
        <f>P_A_R[[#This Row],[18+]]-P_A_R[[#This Row],[19+]]</f>
        <v>#VALUE!</v>
      </c>
      <c r="BO260" s="5" t="e">
        <f>P_A_R[[#This Row],[19+]]-P_A_R[[#This Row],[20+]]</f>
        <v>#VALUE!</v>
      </c>
      <c r="BP260" s="5" t="e">
        <f>P_A_R[[#This Row],[20+]]-P_A_R[[#This Row],[21+]]</f>
        <v>#VALUE!</v>
      </c>
      <c r="BQ260" s="5" t="e">
        <f>P_A_R[[#This Row],[21+]]-P_A_R[[#This Row],[22+]]</f>
        <v>#VALUE!</v>
      </c>
      <c r="BR260" s="5" t="e">
        <f>P_A_R[[#This Row],[22+]]-P_A_R[[#This Row],[23+]]</f>
        <v>#VALUE!</v>
      </c>
      <c r="BS260" s="5" t="e">
        <f>P_A_R[[#This Row],[23+]]-P_A_R[[#This Row],[24+]]</f>
        <v>#VALUE!</v>
      </c>
      <c r="BT260" s="5" t="e">
        <f>P_A_R[[#This Row],[24+]]-P_A_R[[#This Row],[25+]]</f>
        <v>#VALUE!</v>
      </c>
      <c r="BU260" s="5" t="e">
        <f>P_A_R[[#This Row],[25+]]-P_A_R[[#This Row],[26+]]</f>
        <v>#VALUE!</v>
      </c>
      <c r="BV260" s="5" t="e">
        <f>P_A_R[[#This Row],[26+]]-P_A_R[[#This Row],[27+]]</f>
        <v>#VALUE!</v>
      </c>
      <c r="BW260" s="5" t="e">
        <f>P_A_R[[#This Row],[27+]]-P_A_R[[#This Row],[28+]]</f>
        <v>#VALUE!</v>
      </c>
      <c r="BX260" s="5" t="e">
        <f>P_A_R[[#This Row],[28+]]-P_A_R[[#This Row],[29+]]</f>
        <v>#VALUE!</v>
      </c>
      <c r="BY260" s="5" t="e">
        <f>P_A_R[[#This Row],[29+]]-P_A_R[[#This Row],[30+]]</f>
        <v>#VALUE!</v>
      </c>
      <c r="BZ260" s="5" t="e">
        <f>P_A_R[[#This Row],[30+]]-P_A_R[[#This Row],[31+]]</f>
        <v>#VALUE!</v>
      </c>
      <c r="CA260" s="5" t="e">
        <f>P_A_R[[#This Row],[31+]]-P_A_R[[#This Row],[32+]]</f>
        <v>#VALUE!</v>
      </c>
      <c r="CB260" s="5" t="e">
        <f>P_A_R[[#This Row],[32+]]-P_A_R[[#This Row],[33+]]</f>
        <v>#VALUE!</v>
      </c>
      <c r="CC260" s="5" t="e">
        <f>P_A_R[[#This Row],[33+]]-P_A_R[[#This Row],[34+]]</f>
        <v>#VALUE!</v>
      </c>
      <c r="CD260" s="5" t="e">
        <f>P_A_R[[#This Row],[34+]]-P_A_R[[#This Row],[35+]]</f>
        <v>#VALUE!</v>
      </c>
      <c r="CE260" s="5" t="e">
        <f>P_A_R[[#This Row],[35+]]-P_A_R[[#This Row],[36+]]</f>
        <v>#VALUE!</v>
      </c>
      <c r="CF260" s="5" t="e">
        <f>P_A_R[[#This Row],[36+]]-P_A_R[[#This Row],[37+]]</f>
        <v>#VALUE!</v>
      </c>
      <c r="CG260" s="5" t="e">
        <f>P_A_R[[#This Row],[37+]]-P_A_R[[#This Row],[38+]]</f>
        <v>#VALUE!</v>
      </c>
      <c r="CH260" s="5" t="e">
        <f>P_A_R[[#This Row],[38+]]-P_A_R[[#This Row],[39+]]</f>
        <v>#VALUE!</v>
      </c>
      <c r="CI260" s="5" t="e">
        <f>P_A_R[[#This Row],[39+]]-P_A_R[[#This Row],[40+]]</f>
        <v>#VALUE!</v>
      </c>
      <c r="CJ260" s="5" t="e">
        <f>P_A_R[[#This Row],[40+]]-P_A_R[[#This Row],[41+]]</f>
        <v>#VALUE!</v>
      </c>
      <c r="CK260" s="5" t="e">
        <f>P_A_R[[#This Row],[41+]]-P_A_R[[#This Row],[42+]]</f>
        <v>#VALUE!</v>
      </c>
      <c r="CL260" s="5" t="e">
        <f>P_A_R[[#This Row],[42+]]-P_A_R[[#This Row],[43+]]</f>
        <v>#VALUE!</v>
      </c>
      <c r="CM260" s="5" t="e">
        <f>P_A_R[[#This Row],[43+]]-P_A_R[[#This Row],[44+]]</f>
        <v>#VALUE!</v>
      </c>
      <c r="CN260" s="5" t="e">
        <f>P_A_R[[#This Row],[44+]]-P_A_R[[#This Row],[45+]]</f>
        <v>#VALUE!</v>
      </c>
      <c r="CO260" s="5" t="e">
        <f>P_A_R[[#This Row],[45+]]-P_A_R[[#This Row],[46+]]</f>
        <v>#VALUE!</v>
      </c>
      <c r="CP260" s="5" t="e">
        <f>P_A_R[[#This Row],[46+]]-P_A_R[[#This Row],[47+]]</f>
        <v>#VALUE!</v>
      </c>
      <c r="CQ260" s="5" t="e">
        <f>P_A_R[[#This Row],[47+]]-P_A_R[[#This Row],[48+]]</f>
        <v>#VALUE!</v>
      </c>
      <c r="CR260" s="5" t="e">
        <f>P_A_R[[#This Row],[48+]]-P_A_R[[#This Row],[49+]]</f>
        <v>#VALUE!</v>
      </c>
      <c r="CS260" s="5" t="e">
        <f>P_A_R[[#This Row],[49+]]-P_A_R[[#This Row],[50+]]</f>
        <v>#VALUE!</v>
      </c>
      <c r="CT260" s="5" t="e">
        <f>P_A_R[[#This Row],[50+]]-P_A_R[[#This Row],[51+]]</f>
        <v>#VALUE!</v>
      </c>
      <c r="CU260" s="5" t="e">
        <f>P_A_R[[#This Row],[51+]]-P_A_R[[#This Row],[52+]]</f>
        <v>#VALUE!</v>
      </c>
      <c r="CV260" s="5" t="e">
        <f>P_A_R[[#This Row],[52+]]-P_A_R[[#This Row],[53+]]</f>
        <v>#VALUE!</v>
      </c>
      <c r="CW260" s="5" t="e">
        <f>P_A_R[[#This Row],[53+]]-P_A_R[[#This Row],[54+]]</f>
        <v>#VALUE!</v>
      </c>
      <c r="CX260" s="5" t="e">
        <f>P_A_R[[#This Row],[54+]]-P_A_R[[#This Row],[55+]]</f>
        <v>#VALUE!</v>
      </c>
      <c r="CY260" s="5" t="e">
        <f>P_A_R[[#This Row],[55+]]-P_A_R[[#This Row],[56+]]</f>
        <v>#VALUE!</v>
      </c>
      <c r="CZ260" s="5" t="e">
        <f>P_A_R[[#This Row],[56+]]-P_A_R[[#This Row],[57+]]</f>
        <v>#VALUE!</v>
      </c>
      <c r="DA260" s="5" t="e">
        <f>P_A_R[[#This Row],[57+]]-P_A_R[[#This Row],[58+]]</f>
        <v>#VALUE!</v>
      </c>
      <c r="DB260" s="5" t="e">
        <f>P_A_R[[#This Row],[58+]]-P_A_R[[#This Row],[59+]]</f>
        <v>#VALUE!</v>
      </c>
    </row>
    <row r="261" spans="58:106" x14ac:dyDescent="0.25">
      <c r="BF261" s="5" t="e">
        <f>P_A_R[[#This Row],[10+]]-P_A_R[[#This Row],[11+]]</f>
        <v>#VALUE!</v>
      </c>
      <c r="BG261" s="5" t="e">
        <f>P_A_R[[#This Row],[11+]]-P_A_R[[#This Row],[12+]]</f>
        <v>#VALUE!</v>
      </c>
      <c r="BH261" s="5" t="e">
        <f>P_A_R[[#This Row],[12+]]-P_A_R[[#This Row],[13+]]</f>
        <v>#VALUE!</v>
      </c>
      <c r="BI261" s="5" t="e">
        <f>P_A_R[[#This Row],[13+]]-P_A_R[[#This Row],[14+]]</f>
        <v>#VALUE!</v>
      </c>
      <c r="BJ261" s="5" t="e">
        <f>P_A_R[[#This Row],[14+]]-P_A_R[[#This Row],[15+]]</f>
        <v>#VALUE!</v>
      </c>
      <c r="BK261" s="5" t="e">
        <f>P_A_R[[#This Row],[15+]]-P_A_R[[#This Row],[16+]]</f>
        <v>#VALUE!</v>
      </c>
      <c r="BL261" s="5" t="e">
        <f>P_A_R[[#This Row],[16+]]-P_A_R[[#This Row],[17+]]</f>
        <v>#VALUE!</v>
      </c>
      <c r="BM261" s="5" t="e">
        <f>P_A_R[[#This Row],[17+]]-P_A_R[[#This Row],[18+]]</f>
        <v>#VALUE!</v>
      </c>
      <c r="BN261" s="5" t="e">
        <f>P_A_R[[#This Row],[18+]]-P_A_R[[#This Row],[19+]]</f>
        <v>#VALUE!</v>
      </c>
      <c r="BO261" s="5" t="e">
        <f>P_A_R[[#This Row],[19+]]-P_A_R[[#This Row],[20+]]</f>
        <v>#VALUE!</v>
      </c>
      <c r="BP261" s="5" t="e">
        <f>P_A_R[[#This Row],[20+]]-P_A_R[[#This Row],[21+]]</f>
        <v>#VALUE!</v>
      </c>
      <c r="BQ261" s="5" t="e">
        <f>P_A_R[[#This Row],[21+]]-P_A_R[[#This Row],[22+]]</f>
        <v>#VALUE!</v>
      </c>
      <c r="BR261" s="5" t="e">
        <f>P_A_R[[#This Row],[22+]]-P_A_R[[#This Row],[23+]]</f>
        <v>#VALUE!</v>
      </c>
      <c r="BS261" s="5" t="e">
        <f>P_A_R[[#This Row],[23+]]-P_A_R[[#This Row],[24+]]</f>
        <v>#VALUE!</v>
      </c>
      <c r="BT261" s="5" t="e">
        <f>P_A_R[[#This Row],[24+]]-P_A_R[[#This Row],[25+]]</f>
        <v>#VALUE!</v>
      </c>
      <c r="BU261" s="5" t="e">
        <f>P_A_R[[#This Row],[25+]]-P_A_R[[#This Row],[26+]]</f>
        <v>#VALUE!</v>
      </c>
      <c r="BV261" s="5" t="e">
        <f>P_A_R[[#This Row],[26+]]-P_A_R[[#This Row],[27+]]</f>
        <v>#VALUE!</v>
      </c>
      <c r="BW261" s="5" t="e">
        <f>P_A_R[[#This Row],[27+]]-P_A_R[[#This Row],[28+]]</f>
        <v>#VALUE!</v>
      </c>
      <c r="BX261" s="5" t="e">
        <f>P_A_R[[#This Row],[28+]]-P_A_R[[#This Row],[29+]]</f>
        <v>#VALUE!</v>
      </c>
      <c r="BY261" s="5" t="e">
        <f>P_A_R[[#This Row],[29+]]-P_A_R[[#This Row],[30+]]</f>
        <v>#VALUE!</v>
      </c>
      <c r="BZ261" s="5" t="e">
        <f>P_A_R[[#This Row],[30+]]-P_A_R[[#This Row],[31+]]</f>
        <v>#VALUE!</v>
      </c>
      <c r="CA261" s="5" t="e">
        <f>P_A_R[[#This Row],[31+]]-P_A_R[[#This Row],[32+]]</f>
        <v>#VALUE!</v>
      </c>
      <c r="CB261" s="5" t="e">
        <f>P_A_R[[#This Row],[32+]]-P_A_R[[#This Row],[33+]]</f>
        <v>#VALUE!</v>
      </c>
      <c r="CC261" s="5" t="e">
        <f>P_A_R[[#This Row],[33+]]-P_A_R[[#This Row],[34+]]</f>
        <v>#VALUE!</v>
      </c>
      <c r="CD261" s="5" t="e">
        <f>P_A_R[[#This Row],[34+]]-P_A_R[[#This Row],[35+]]</f>
        <v>#VALUE!</v>
      </c>
      <c r="CE261" s="5" t="e">
        <f>P_A_R[[#This Row],[35+]]-P_A_R[[#This Row],[36+]]</f>
        <v>#VALUE!</v>
      </c>
      <c r="CF261" s="5" t="e">
        <f>P_A_R[[#This Row],[36+]]-P_A_R[[#This Row],[37+]]</f>
        <v>#VALUE!</v>
      </c>
      <c r="CG261" s="5" t="e">
        <f>P_A_R[[#This Row],[37+]]-P_A_R[[#This Row],[38+]]</f>
        <v>#VALUE!</v>
      </c>
      <c r="CH261" s="5" t="e">
        <f>P_A_R[[#This Row],[38+]]-P_A_R[[#This Row],[39+]]</f>
        <v>#VALUE!</v>
      </c>
      <c r="CI261" s="5" t="e">
        <f>P_A_R[[#This Row],[39+]]-P_A_R[[#This Row],[40+]]</f>
        <v>#VALUE!</v>
      </c>
      <c r="CJ261" s="5" t="e">
        <f>P_A_R[[#This Row],[40+]]-P_A_R[[#This Row],[41+]]</f>
        <v>#VALUE!</v>
      </c>
      <c r="CK261" s="5" t="e">
        <f>P_A_R[[#This Row],[41+]]-P_A_R[[#This Row],[42+]]</f>
        <v>#VALUE!</v>
      </c>
      <c r="CL261" s="5" t="e">
        <f>P_A_R[[#This Row],[42+]]-P_A_R[[#This Row],[43+]]</f>
        <v>#VALUE!</v>
      </c>
      <c r="CM261" s="5" t="e">
        <f>P_A_R[[#This Row],[43+]]-P_A_R[[#This Row],[44+]]</f>
        <v>#VALUE!</v>
      </c>
      <c r="CN261" s="5" t="e">
        <f>P_A_R[[#This Row],[44+]]-P_A_R[[#This Row],[45+]]</f>
        <v>#VALUE!</v>
      </c>
      <c r="CO261" s="5" t="e">
        <f>P_A_R[[#This Row],[45+]]-P_A_R[[#This Row],[46+]]</f>
        <v>#VALUE!</v>
      </c>
      <c r="CP261" s="5" t="e">
        <f>P_A_R[[#This Row],[46+]]-P_A_R[[#This Row],[47+]]</f>
        <v>#VALUE!</v>
      </c>
      <c r="CQ261" s="5" t="e">
        <f>P_A_R[[#This Row],[47+]]-P_A_R[[#This Row],[48+]]</f>
        <v>#VALUE!</v>
      </c>
      <c r="CR261" s="5" t="e">
        <f>P_A_R[[#This Row],[48+]]-P_A_R[[#This Row],[49+]]</f>
        <v>#VALUE!</v>
      </c>
      <c r="CS261" s="5" t="e">
        <f>P_A_R[[#This Row],[49+]]-P_A_R[[#This Row],[50+]]</f>
        <v>#VALUE!</v>
      </c>
      <c r="CT261" s="5" t="e">
        <f>P_A_R[[#This Row],[50+]]-P_A_R[[#This Row],[51+]]</f>
        <v>#VALUE!</v>
      </c>
      <c r="CU261" s="5" t="e">
        <f>P_A_R[[#This Row],[51+]]-P_A_R[[#This Row],[52+]]</f>
        <v>#VALUE!</v>
      </c>
      <c r="CV261" s="5" t="e">
        <f>P_A_R[[#This Row],[52+]]-P_A_R[[#This Row],[53+]]</f>
        <v>#VALUE!</v>
      </c>
      <c r="CW261" s="5" t="e">
        <f>P_A_R[[#This Row],[53+]]-P_A_R[[#This Row],[54+]]</f>
        <v>#VALUE!</v>
      </c>
      <c r="CX261" s="5" t="e">
        <f>P_A_R[[#This Row],[54+]]-P_A_R[[#This Row],[55+]]</f>
        <v>#VALUE!</v>
      </c>
      <c r="CY261" s="5" t="e">
        <f>P_A_R[[#This Row],[55+]]-P_A_R[[#This Row],[56+]]</f>
        <v>#VALUE!</v>
      </c>
      <c r="CZ261" s="5" t="e">
        <f>P_A_R[[#This Row],[56+]]-P_A_R[[#This Row],[57+]]</f>
        <v>#VALUE!</v>
      </c>
      <c r="DA261" s="5" t="e">
        <f>P_A_R[[#This Row],[57+]]-P_A_R[[#This Row],[58+]]</f>
        <v>#VALUE!</v>
      </c>
      <c r="DB261" s="5" t="e">
        <f>P_A_R[[#This Row],[58+]]-P_A_R[[#This Row],[59+]]</f>
        <v>#VALUE!</v>
      </c>
    </row>
    <row r="262" spans="58:106" x14ac:dyDescent="0.25">
      <c r="BF262" s="5" t="e">
        <f>P_A_R[[#This Row],[10+]]-P_A_R[[#This Row],[11+]]</f>
        <v>#VALUE!</v>
      </c>
      <c r="BG262" s="5" t="e">
        <f>P_A_R[[#This Row],[11+]]-P_A_R[[#This Row],[12+]]</f>
        <v>#VALUE!</v>
      </c>
      <c r="BH262" s="5" t="e">
        <f>P_A_R[[#This Row],[12+]]-P_A_R[[#This Row],[13+]]</f>
        <v>#VALUE!</v>
      </c>
      <c r="BI262" s="5" t="e">
        <f>P_A_R[[#This Row],[13+]]-P_A_R[[#This Row],[14+]]</f>
        <v>#VALUE!</v>
      </c>
      <c r="BJ262" s="5" t="e">
        <f>P_A_R[[#This Row],[14+]]-P_A_R[[#This Row],[15+]]</f>
        <v>#VALUE!</v>
      </c>
      <c r="BK262" s="5" t="e">
        <f>P_A_R[[#This Row],[15+]]-P_A_R[[#This Row],[16+]]</f>
        <v>#VALUE!</v>
      </c>
      <c r="BL262" s="5" t="e">
        <f>P_A_R[[#This Row],[16+]]-P_A_R[[#This Row],[17+]]</f>
        <v>#VALUE!</v>
      </c>
      <c r="BM262" s="5" t="e">
        <f>P_A_R[[#This Row],[17+]]-P_A_R[[#This Row],[18+]]</f>
        <v>#VALUE!</v>
      </c>
      <c r="BN262" s="5" t="e">
        <f>P_A_R[[#This Row],[18+]]-P_A_R[[#This Row],[19+]]</f>
        <v>#VALUE!</v>
      </c>
      <c r="BO262" s="5" t="e">
        <f>P_A_R[[#This Row],[19+]]-P_A_R[[#This Row],[20+]]</f>
        <v>#VALUE!</v>
      </c>
      <c r="BP262" s="5" t="e">
        <f>P_A_R[[#This Row],[20+]]-P_A_R[[#This Row],[21+]]</f>
        <v>#VALUE!</v>
      </c>
      <c r="BQ262" s="5" t="e">
        <f>P_A_R[[#This Row],[21+]]-P_A_R[[#This Row],[22+]]</f>
        <v>#VALUE!</v>
      </c>
      <c r="BR262" s="5" t="e">
        <f>P_A_R[[#This Row],[22+]]-P_A_R[[#This Row],[23+]]</f>
        <v>#VALUE!</v>
      </c>
      <c r="BS262" s="5" t="e">
        <f>P_A_R[[#This Row],[23+]]-P_A_R[[#This Row],[24+]]</f>
        <v>#VALUE!</v>
      </c>
      <c r="BT262" s="5" t="e">
        <f>P_A_R[[#This Row],[24+]]-P_A_R[[#This Row],[25+]]</f>
        <v>#VALUE!</v>
      </c>
      <c r="BU262" s="5" t="e">
        <f>P_A_R[[#This Row],[25+]]-P_A_R[[#This Row],[26+]]</f>
        <v>#VALUE!</v>
      </c>
      <c r="BV262" s="5" t="e">
        <f>P_A_R[[#This Row],[26+]]-P_A_R[[#This Row],[27+]]</f>
        <v>#VALUE!</v>
      </c>
      <c r="BW262" s="5" t="e">
        <f>P_A_R[[#This Row],[27+]]-P_A_R[[#This Row],[28+]]</f>
        <v>#VALUE!</v>
      </c>
      <c r="BX262" s="5" t="e">
        <f>P_A_R[[#This Row],[28+]]-P_A_R[[#This Row],[29+]]</f>
        <v>#VALUE!</v>
      </c>
      <c r="BY262" s="5" t="e">
        <f>P_A_R[[#This Row],[29+]]-P_A_R[[#This Row],[30+]]</f>
        <v>#VALUE!</v>
      </c>
      <c r="BZ262" s="5" t="e">
        <f>P_A_R[[#This Row],[30+]]-P_A_R[[#This Row],[31+]]</f>
        <v>#VALUE!</v>
      </c>
      <c r="CA262" s="5" t="e">
        <f>P_A_R[[#This Row],[31+]]-P_A_R[[#This Row],[32+]]</f>
        <v>#VALUE!</v>
      </c>
      <c r="CB262" s="5" t="e">
        <f>P_A_R[[#This Row],[32+]]-P_A_R[[#This Row],[33+]]</f>
        <v>#VALUE!</v>
      </c>
      <c r="CC262" s="5" t="e">
        <f>P_A_R[[#This Row],[33+]]-P_A_R[[#This Row],[34+]]</f>
        <v>#VALUE!</v>
      </c>
      <c r="CD262" s="5" t="e">
        <f>P_A_R[[#This Row],[34+]]-P_A_R[[#This Row],[35+]]</f>
        <v>#VALUE!</v>
      </c>
      <c r="CE262" s="5" t="e">
        <f>P_A_R[[#This Row],[35+]]-P_A_R[[#This Row],[36+]]</f>
        <v>#VALUE!</v>
      </c>
      <c r="CF262" s="5" t="e">
        <f>P_A_R[[#This Row],[36+]]-P_A_R[[#This Row],[37+]]</f>
        <v>#VALUE!</v>
      </c>
      <c r="CG262" s="5" t="e">
        <f>P_A_R[[#This Row],[37+]]-P_A_R[[#This Row],[38+]]</f>
        <v>#VALUE!</v>
      </c>
      <c r="CH262" s="5" t="e">
        <f>P_A_R[[#This Row],[38+]]-P_A_R[[#This Row],[39+]]</f>
        <v>#VALUE!</v>
      </c>
      <c r="CI262" s="5" t="e">
        <f>P_A_R[[#This Row],[39+]]-P_A_R[[#This Row],[40+]]</f>
        <v>#VALUE!</v>
      </c>
      <c r="CJ262" s="5" t="e">
        <f>P_A_R[[#This Row],[40+]]-P_A_R[[#This Row],[41+]]</f>
        <v>#VALUE!</v>
      </c>
      <c r="CK262" s="5" t="e">
        <f>P_A_R[[#This Row],[41+]]-P_A_R[[#This Row],[42+]]</f>
        <v>#VALUE!</v>
      </c>
      <c r="CL262" s="5" t="e">
        <f>P_A_R[[#This Row],[42+]]-P_A_R[[#This Row],[43+]]</f>
        <v>#VALUE!</v>
      </c>
      <c r="CM262" s="5" t="e">
        <f>P_A_R[[#This Row],[43+]]-P_A_R[[#This Row],[44+]]</f>
        <v>#VALUE!</v>
      </c>
      <c r="CN262" s="5" t="e">
        <f>P_A_R[[#This Row],[44+]]-P_A_R[[#This Row],[45+]]</f>
        <v>#VALUE!</v>
      </c>
      <c r="CO262" s="5" t="e">
        <f>P_A_R[[#This Row],[45+]]-P_A_R[[#This Row],[46+]]</f>
        <v>#VALUE!</v>
      </c>
      <c r="CP262" s="5" t="e">
        <f>P_A_R[[#This Row],[46+]]-P_A_R[[#This Row],[47+]]</f>
        <v>#VALUE!</v>
      </c>
      <c r="CQ262" s="5" t="e">
        <f>P_A_R[[#This Row],[47+]]-P_A_R[[#This Row],[48+]]</f>
        <v>#VALUE!</v>
      </c>
      <c r="CR262" s="5" t="e">
        <f>P_A_R[[#This Row],[48+]]-P_A_R[[#This Row],[49+]]</f>
        <v>#VALUE!</v>
      </c>
      <c r="CS262" s="5" t="e">
        <f>P_A_R[[#This Row],[49+]]-P_A_R[[#This Row],[50+]]</f>
        <v>#VALUE!</v>
      </c>
      <c r="CT262" s="5" t="e">
        <f>P_A_R[[#This Row],[50+]]-P_A_R[[#This Row],[51+]]</f>
        <v>#VALUE!</v>
      </c>
      <c r="CU262" s="5" t="e">
        <f>P_A_R[[#This Row],[51+]]-P_A_R[[#This Row],[52+]]</f>
        <v>#VALUE!</v>
      </c>
      <c r="CV262" s="5" t="e">
        <f>P_A_R[[#This Row],[52+]]-P_A_R[[#This Row],[53+]]</f>
        <v>#VALUE!</v>
      </c>
      <c r="CW262" s="5" t="e">
        <f>P_A_R[[#This Row],[53+]]-P_A_R[[#This Row],[54+]]</f>
        <v>#VALUE!</v>
      </c>
      <c r="CX262" s="5" t="e">
        <f>P_A_R[[#This Row],[54+]]-P_A_R[[#This Row],[55+]]</f>
        <v>#VALUE!</v>
      </c>
      <c r="CY262" s="5" t="e">
        <f>P_A_R[[#This Row],[55+]]-P_A_R[[#This Row],[56+]]</f>
        <v>#VALUE!</v>
      </c>
      <c r="CZ262" s="5" t="e">
        <f>P_A_R[[#This Row],[56+]]-P_A_R[[#This Row],[57+]]</f>
        <v>#VALUE!</v>
      </c>
      <c r="DA262" s="5" t="e">
        <f>P_A_R[[#This Row],[57+]]-P_A_R[[#This Row],[58+]]</f>
        <v>#VALUE!</v>
      </c>
      <c r="DB262" s="5" t="e">
        <f>P_A_R[[#This Row],[58+]]-P_A_R[[#This Row],[59+]]</f>
        <v>#VALUE!</v>
      </c>
    </row>
    <row r="263" spans="58:106" x14ac:dyDescent="0.25">
      <c r="BF263" s="5" t="e">
        <f>P_A_R[[#This Row],[10+]]-P_A_R[[#This Row],[11+]]</f>
        <v>#VALUE!</v>
      </c>
      <c r="BG263" s="5" t="e">
        <f>P_A_R[[#This Row],[11+]]-P_A_R[[#This Row],[12+]]</f>
        <v>#VALUE!</v>
      </c>
      <c r="BH263" s="5" t="e">
        <f>P_A_R[[#This Row],[12+]]-P_A_R[[#This Row],[13+]]</f>
        <v>#VALUE!</v>
      </c>
      <c r="BI263" s="5" t="e">
        <f>P_A_R[[#This Row],[13+]]-P_A_R[[#This Row],[14+]]</f>
        <v>#VALUE!</v>
      </c>
      <c r="BJ263" s="5" t="e">
        <f>P_A_R[[#This Row],[14+]]-P_A_R[[#This Row],[15+]]</f>
        <v>#VALUE!</v>
      </c>
      <c r="BK263" s="5" t="e">
        <f>P_A_R[[#This Row],[15+]]-P_A_R[[#This Row],[16+]]</f>
        <v>#VALUE!</v>
      </c>
      <c r="BL263" s="5" t="e">
        <f>P_A_R[[#This Row],[16+]]-P_A_R[[#This Row],[17+]]</f>
        <v>#VALUE!</v>
      </c>
      <c r="BM263" s="5" t="e">
        <f>P_A_R[[#This Row],[17+]]-P_A_R[[#This Row],[18+]]</f>
        <v>#VALUE!</v>
      </c>
      <c r="BN263" s="5" t="e">
        <f>P_A_R[[#This Row],[18+]]-P_A_R[[#This Row],[19+]]</f>
        <v>#VALUE!</v>
      </c>
      <c r="BO263" s="5" t="e">
        <f>P_A_R[[#This Row],[19+]]-P_A_R[[#This Row],[20+]]</f>
        <v>#VALUE!</v>
      </c>
      <c r="BP263" s="5" t="e">
        <f>P_A_R[[#This Row],[20+]]-P_A_R[[#This Row],[21+]]</f>
        <v>#VALUE!</v>
      </c>
      <c r="BQ263" s="5" t="e">
        <f>P_A_R[[#This Row],[21+]]-P_A_R[[#This Row],[22+]]</f>
        <v>#VALUE!</v>
      </c>
      <c r="BR263" s="5" t="e">
        <f>P_A_R[[#This Row],[22+]]-P_A_R[[#This Row],[23+]]</f>
        <v>#VALUE!</v>
      </c>
      <c r="BS263" s="5" t="e">
        <f>P_A_R[[#This Row],[23+]]-P_A_R[[#This Row],[24+]]</f>
        <v>#VALUE!</v>
      </c>
      <c r="BT263" s="5" t="e">
        <f>P_A_R[[#This Row],[24+]]-P_A_R[[#This Row],[25+]]</f>
        <v>#VALUE!</v>
      </c>
      <c r="BU263" s="5" t="e">
        <f>P_A_R[[#This Row],[25+]]-P_A_R[[#This Row],[26+]]</f>
        <v>#VALUE!</v>
      </c>
      <c r="BV263" s="5" t="e">
        <f>P_A_R[[#This Row],[26+]]-P_A_R[[#This Row],[27+]]</f>
        <v>#VALUE!</v>
      </c>
      <c r="BW263" s="5" t="e">
        <f>P_A_R[[#This Row],[27+]]-P_A_R[[#This Row],[28+]]</f>
        <v>#VALUE!</v>
      </c>
      <c r="BX263" s="5" t="e">
        <f>P_A_R[[#This Row],[28+]]-P_A_R[[#This Row],[29+]]</f>
        <v>#VALUE!</v>
      </c>
      <c r="BY263" s="5" t="e">
        <f>P_A_R[[#This Row],[29+]]-P_A_R[[#This Row],[30+]]</f>
        <v>#VALUE!</v>
      </c>
      <c r="BZ263" s="5" t="e">
        <f>P_A_R[[#This Row],[30+]]-P_A_R[[#This Row],[31+]]</f>
        <v>#VALUE!</v>
      </c>
      <c r="CA263" s="5" t="e">
        <f>P_A_R[[#This Row],[31+]]-P_A_R[[#This Row],[32+]]</f>
        <v>#VALUE!</v>
      </c>
      <c r="CB263" s="5" t="e">
        <f>P_A_R[[#This Row],[32+]]-P_A_R[[#This Row],[33+]]</f>
        <v>#VALUE!</v>
      </c>
      <c r="CC263" s="5" t="e">
        <f>P_A_R[[#This Row],[33+]]-P_A_R[[#This Row],[34+]]</f>
        <v>#VALUE!</v>
      </c>
      <c r="CD263" s="5" t="e">
        <f>P_A_R[[#This Row],[34+]]-P_A_R[[#This Row],[35+]]</f>
        <v>#VALUE!</v>
      </c>
      <c r="CE263" s="5" t="e">
        <f>P_A_R[[#This Row],[35+]]-P_A_R[[#This Row],[36+]]</f>
        <v>#VALUE!</v>
      </c>
      <c r="CF263" s="5" t="e">
        <f>P_A_R[[#This Row],[36+]]-P_A_R[[#This Row],[37+]]</f>
        <v>#VALUE!</v>
      </c>
      <c r="CG263" s="5" t="e">
        <f>P_A_R[[#This Row],[37+]]-P_A_R[[#This Row],[38+]]</f>
        <v>#VALUE!</v>
      </c>
      <c r="CH263" s="5" t="e">
        <f>P_A_R[[#This Row],[38+]]-P_A_R[[#This Row],[39+]]</f>
        <v>#VALUE!</v>
      </c>
      <c r="CI263" s="5" t="e">
        <f>P_A_R[[#This Row],[39+]]-P_A_R[[#This Row],[40+]]</f>
        <v>#VALUE!</v>
      </c>
      <c r="CJ263" s="5" t="e">
        <f>P_A_R[[#This Row],[40+]]-P_A_R[[#This Row],[41+]]</f>
        <v>#VALUE!</v>
      </c>
      <c r="CK263" s="5" t="e">
        <f>P_A_R[[#This Row],[41+]]-P_A_R[[#This Row],[42+]]</f>
        <v>#VALUE!</v>
      </c>
      <c r="CL263" s="5" t="e">
        <f>P_A_R[[#This Row],[42+]]-P_A_R[[#This Row],[43+]]</f>
        <v>#VALUE!</v>
      </c>
      <c r="CM263" s="5" t="e">
        <f>P_A_R[[#This Row],[43+]]-P_A_R[[#This Row],[44+]]</f>
        <v>#VALUE!</v>
      </c>
      <c r="CN263" s="5" t="e">
        <f>P_A_R[[#This Row],[44+]]-P_A_R[[#This Row],[45+]]</f>
        <v>#VALUE!</v>
      </c>
      <c r="CO263" s="5" t="e">
        <f>P_A_R[[#This Row],[45+]]-P_A_R[[#This Row],[46+]]</f>
        <v>#VALUE!</v>
      </c>
      <c r="CP263" s="5" t="e">
        <f>P_A_R[[#This Row],[46+]]-P_A_R[[#This Row],[47+]]</f>
        <v>#VALUE!</v>
      </c>
      <c r="CQ263" s="5" t="e">
        <f>P_A_R[[#This Row],[47+]]-P_A_R[[#This Row],[48+]]</f>
        <v>#VALUE!</v>
      </c>
      <c r="CR263" s="5" t="e">
        <f>P_A_R[[#This Row],[48+]]-P_A_R[[#This Row],[49+]]</f>
        <v>#VALUE!</v>
      </c>
      <c r="CS263" s="5" t="e">
        <f>P_A_R[[#This Row],[49+]]-P_A_R[[#This Row],[50+]]</f>
        <v>#VALUE!</v>
      </c>
      <c r="CT263" s="5" t="e">
        <f>P_A_R[[#This Row],[50+]]-P_A_R[[#This Row],[51+]]</f>
        <v>#VALUE!</v>
      </c>
      <c r="CU263" s="5" t="e">
        <f>P_A_R[[#This Row],[51+]]-P_A_R[[#This Row],[52+]]</f>
        <v>#VALUE!</v>
      </c>
      <c r="CV263" s="5" t="e">
        <f>P_A_R[[#This Row],[52+]]-P_A_R[[#This Row],[53+]]</f>
        <v>#VALUE!</v>
      </c>
      <c r="CW263" s="5" t="e">
        <f>P_A_R[[#This Row],[53+]]-P_A_R[[#This Row],[54+]]</f>
        <v>#VALUE!</v>
      </c>
      <c r="CX263" s="5" t="e">
        <f>P_A_R[[#This Row],[54+]]-P_A_R[[#This Row],[55+]]</f>
        <v>#VALUE!</v>
      </c>
      <c r="CY263" s="5" t="e">
        <f>P_A_R[[#This Row],[55+]]-P_A_R[[#This Row],[56+]]</f>
        <v>#VALUE!</v>
      </c>
      <c r="CZ263" s="5" t="e">
        <f>P_A_R[[#This Row],[56+]]-P_A_R[[#This Row],[57+]]</f>
        <v>#VALUE!</v>
      </c>
      <c r="DA263" s="5" t="e">
        <f>P_A_R[[#This Row],[57+]]-P_A_R[[#This Row],[58+]]</f>
        <v>#VALUE!</v>
      </c>
      <c r="DB263" s="5" t="e">
        <f>P_A_R[[#This Row],[58+]]-P_A_R[[#This Row],[59+]]</f>
        <v>#VALUE!</v>
      </c>
    </row>
    <row r="264" spans="58:106" x14ac:dyDescent="0.25">
      <c r="BF264" s="5" t="e">
        <f>P_A_R[[#This Row],[10+]]-P_A_R[[#This Row],[11+]]</f>
        <v>#VALUE!</v>
      </c>
      <c r="BG264" s="5" t="e">
        <f>P_A_R[[#This Row],[11+]]-P_A_R[[#This Row],[12+]]</f>
        <v>#VALUE!</v>
      </c>
      <c r="BH264" s="5" t="e">
        <f>P_A_R[[#This Row],[12+]]-P_A_R[[#This Row],[13+]]</f>
        <v>#VALUE!</v>
      </c>
      <c r="BI264" s="5" t="e">
        <f>P_A_R[[#This Row],[13+]]-P_A_R[[#This Row],[14+]]</f>
        <v>#VALUE!</v>
      </c>
      <c r="BJ264" s="5" t="e">
        <f>P_A_R[[#This Row],[14+]]-P_A_R[[#This Row],[15+]]</f>
        <v>#VALUE!</v>
      </c>
      <c r="BK264" s="5" t="e">
        <f>P_A_R[[#This Row],[15+]]-P_A_R[[#This Row],[16+]]</f>
        <v>#VALUE!</v>
      </c>
      <c r="BL264" s="5" t="e">
        <f>P_A_R[[#This Row],[16+]]-P_A_R[[#This Row],[17+]]</f>
        <v>#VALUE!</v>
      </c>
      <c r="BM264" s="5" t="e">
        <f>P_A_R[[#This Row],[17+]]-P_A_R[[#This Row],[18+]]</f>
        <v>#VALUE!</v>
      </c>
      <c r="BN264" s="5" t="e">
        <f>P_A_R[[#This Row],[18+]]-P_A_R[[#This Row],[19+]]</f>
        <v>#VALUE!</v>
      </c>
      <c r="BO264" s="5" t="e">
        <f>P_A_R[[#This Row],[19+]]-P_A_R[[#This Row],[20+]]</f>
        <v>#VALUE!</v>
      </c>
      <c r="BP264" s="5" t="e">
        <f>P_A_R[[#This Row],[20+]]-P_A_R[[#This Row],[21+]]</f>
        <v>#VALUE!</v>
      </c>
      <c r="BQ264" s="5" t="e">
        <f>P_A_R[[#This Row],[21+]]-P_A_R[[#This Row],[22+]]</f>
        <v>#VALUE!</v>
      </c>
      <c r="BR264" s="5" t="e">
        <f>P_A_R[[#This Row],[22+]]-P_A_R[[#This Row],[23+]]</f>
        <v>#VALUE!</v>
      </c>
      <c r="BS264" s="5" t="e">
        <f>P_A_R[[#This Row],[23+]]-P_A_R[[#This Row],[24+]]</f>
        <v>#VALUE!</v>
      </c>
      <c r="BT264" s="5" t="e">
        <f>P_A_R[[#This Row],[24+]]-P_A_R[[#This Row],[25+]]</f>
        <v>#VALUE!</v>
      </c>
      <c r="BU264" s="5" t="e">
        <f>P_A_R[[#This Row],[25+]]-P_A_R[[#This Row],[26+]]</f>
        <v>#VALUE!</v>
      </c>
      <c r="BV264" s="5" t="e">
        <f>P_A_R[[#This Row],[26+]]-P_A_R[[#This Row],[27+]]</f>
        <v>#VALUE!</v>
      </c>
      <c r="BW264" s="5" t="e">
        <f>P_A_R[[#This Row],[27+]]-P_A_R[[#This Row],[28+]]</f>
        <v>#VALUE!</v>
      </c>
      <c r="BX264" s="5" t="e">
        <f>P_A_R[[#This Row],[28+]]-P_A_R[[#This Row],[29+]]</f>
        <v>#VALUE!</v>
      </c>
      <c r="BY264" s="5" t="e">
        <f>P_A_R[[#This Row],[29+]]-P_A_R[[#This Row],[30+]]</f>
        <v>#VALUE!</v>
      </c>
      <c r="BZ264" s="5" t="e">
        <f>P_A_R[[#This Row],[30+]]-P_A_R[[#This Row],[31+]]</f>
        <v>#VALUE!</v>
      </c>
      <c r="CA264" s="5" t="e">
        <f>P_A_R[[#This Row],[31+]]-P_A_R[[#This Row],[32+]]</f>
        <v>#VALUE!</v>
      </c>
      <c r="CB264" s="5" t="e">
        <f>P_A_R[[#This Row],[32+]]-P_A_R[[#This Row],[33+]]</f>
        <v>#VALUE!</v>
      </c>
      <c r="CC264" s="5" t="e">
        <f>P_A_R[[#This Row],[33+]]-P_A_R[[#This Row],[34+]]</f>
        <v>#VALUE!</v>
      </c>
      <c r="CD264" s="5" t="e">
        <f>P_A_R[[#This Row],[34+]]-P_A_R[[#This Row],[35+]]</f>
        <v>#VALUE!</v>
      </c>
      <c r="CE264" s="5" t="e">
        <f>P_A_R[[#This Row],[35+]]-P_A_R[[#This Row],[36+]]</f>
        <v>#VALUE!</v>
      </c>
      <c r="CF264" s="5" t="e">
        <f>P_A_R[[#This Row],[36+]]-P_A_R[[#This Row],[37+]]</f>
        <v>#VALUE!</v>
      </c>
      <c r="CG264" s="5" t="e">
        <f>P_A_R[[#This Row],[37+]]-P_A_R[[#This Row],[38+]]</f>
        <v>#VALUE!</v>
      </c>
      <c r="CH264" s="5" t="e">
        <f>P_A_R[[#This Row],[38+]]-P_A_R[[#This Row],[39+]]</f>
        <v>#VALUE!</v>
      </c>
      <c r="CI264" s="5" t="e">
        <f>P_A_R[[#This Row],[39+]]-P_A_R[[#This Row],[40+]]</f>
        <v>#VALUE!</v>
      </c>
      <c r="CJ264" s="5" t="e">
        <f>P_A_R[[#This Row],[40+]]-P_A_R[[#This Row],[41+]]</f>
        <v>#VALUE!</v>
      </c>
      <c r="CK264" s="5" t="e">
        <f>P_A_R[[#This Row],[41+]]-P_A_R[[#This Row],[42+]]</f>
        <v>#VALUE!</v>
      </c>
      <c r="CL264" s="5" t="e">
        <f>P_A_R[[#This Row],[42+]]-P_A_R[[#This Row],[43+]]</f>
        <v>#VALUE!</v>
      </c>
      <c r="CM264" s="5" t="e">
        <f>P_A_R[[#This Row],[43+]]-P_A_R[[#This Row],[44+]]</f>
        <v>#VALUE!</v>
      </c>
      <c r="CN264" s="5" t="e">
        <f>P_A_R[[#This Row],[44+]]-P_A_R[[#This Row],[45+]]</f>
        <v>#VALUE!</v>
      </c>
      <c r="CO264" s="5" t="e">
        <f>P_A_R[[#This Row],[45+]]-P_A_R[[#This Row],[46+]]</f>
        <v>#VALUE!</v>
      </c>
      <c r="CP264" s="5" t="e">
        <f>P_A_R[[#This Row],[46+]]-P_A_R[[#This Row],[47+]]</f>
        <v>#VALUE!</v>
      </c>
      <c r="CQ264" s="5" t="e">
        <f>P_A_R[[#This Row],[47+]]-P_A_R[[#This Row],[48+]]</f>
        <v>#VALUE!</v>
      </c>
      <c r="CR264" s="5" t="e">
        <f>P_A_R[[#This Row],[48+]]-P_A_R[[#This Row],[49+]]</f>
        <v>#VALUE!</v>
      </c>
      <c r="CS264" s="5" t="e">
        <f>P_A_R[[#This Row],[49+]]-P_A_R[[#This Row],[50+]]</f>
        <v>#VALUE!</v>
      </c>
      <c r="CT264" s="5" t="e">
        <f>P_A_R[[#This Row],[50+]]-P_A_R[[#This Row],[51+]]</f>
        <v>#VALUE!</v>
      </c>
      <c r="CU264" s="5" t="e">
        <f>P_A_R[[#This Row],[51+]]-P_A_R[[#This Row],[52+]]</f>
        <v>#VALUE!</v>
      </c>
      <c r="CV264" s="5" t="e">
        <f>P_A_R[[#This Row],[52+]]-P_A_R[[#This Row],[53+]]</f>
        <v>#VALUE!</v>
      </c>
      <c r="CW264" s="5" t="e">
        <f>P_A_R[[#This Row],[53+]]-P_A_R[[#This Row],[54+]]</f>
        <v>#VALUE!</v>
      </c>
      <c r="CX264" s="5" t="e">
        <f>P_A_R[[#This Row],[54+]]-P_A_R[[#This Row],[55+]]</f>
        <v>#VALUE!</v>
      </c>
      <c r="CY264" s="5" t="e">
        <f>P_A_R[[#This Row],[55+]]-P_A_R[[#This Row],[56+]]</f>
        <v>#VALUE!</v>
      </c>
      <c r="CZ264" s="5" t="e">
        <f>P_A_R[[#This Row],[56+]]-P_A_R[[#This Row],[57+]]</f>
        <v>#VALUE!</v>
      </c>
      <c r="DA264" s="5" t="e">
        <f>P_A_R[[#This Row],[57+]]-P_A_R[[#This Row],[58+]]</f>
        <v>#VALUE!</v>
      </c>
      <c r="DB264" s="5" t="e">
        <f>P_A_R[[#This Row],[58+]]-P_A_R[[#This Row],[59+]]</f>
        <v>#VALUE!</v>
      </c>
    </row>
    <row r="265" spans="58:106" x14ac:dyDescent="0.25">
      <c r="BF265" s="5" t="e">
        <f>P_A_R[[#This Row],[10+]]-P_A_R[[#This Row],[11+]]</f>
        <v>#VALUE!</v>
      </c>
      <c r="BG265" s="5" t="e">
        <f>P_A_R[[#This Row],[11+]]-P_A_R[[#This Row],[12+]]</f>
        <v>#VALUE!</v>
      </c>
      <c r="BH265" s="5" t="e">
        <f>P_A_R[[#This Row],[12+]]-P_A_R[[#This Row],[13+]]</f>
        <v>#VALUE!</v>
      </c>
      <c r="BI265" s="5" t="e">
        <f>P_A_R[[#This Row],[13+]]-P_A_R[[#This Row],[14+]]</f>
        <v>#VALUE!</v>
      </c>
      <c r="BJ265" s="5" t="e">
        <f>P_A_R[[#This Row],[14+]]-P_A_R[[#This Row],[15+]]</f>
        <v>#VALUE!</v>
      </c>
      <c r="BK265" s="5" t="e">
        <f>P_A_R[[#This Row],[15+]]-P_A_R[[#This Row],[16+]]</f>
        <v>#VALUE!</v>
      </c>
      <c r="BL265" s="5" t="e">
        <f>P_A_R[[#This Row],[16+]]-P_A_R[[#This Row],[17+]]</f>
        <v>#VALUE!</v>
      </c>
      <c r="BM265" s="5" t="e">
        <f>P_A_R[[#This Row],[17+]]-P_A_R[[#This Row],[18+]]</f>
        <v>#VALUE!</v>
      </c>
      <c r="BN265" s="5" t="e">
        <f>P_A_R[[#This Row],[18+]]-P_A_R[[#This Row],[19+]]</f>
        <v>#VALUE!</v>
      </c>
      <c r="BO265" s="5" t="e">
        <f>P_A_R[[#This Row],[19+]]-P_A_R[[#This Row],[20+]]</f>
        <v>#VALUE!</v>
      </c>
      <c r="BP265" s="5" t="e">
        <f>P_A_R[[#This Row],[20+]]-P_A_R[[#This Row],[21+]]</f>
        <v>#VALUE!</v>
      </c>
      <c r="BQ265" s="5" t="e">
        <f>P_A_R[[#This Row],[21+]]-P_A_R[[#This Row],[22+]]</f>
        <v>#VALUE!</v>
      </c>
      <c r="BR265" s="5" t="e">
        <f>P_A_R[[#This Row],[22+]]-P_A_R[[#This Row],[23+]]</f>
        <v>#VALUE!</v>
      </c>
      <c r="BS265" s="5" t="e">
        <f>P_A_R[[#This Row],[23+]]-P_A_R[[#This Row],[24+]]</f>
        <v>#VALUE!</v>
      </c>
      <c r="BT265" s="5" t="e">
        <f>P_A_R[[#This Row],[24+]]-P_A_R[[#This Row],[25+]]</f>
        <v>#VALUE!</v>
      </c>
      <c r="BU265" s="5" t="e">
        <f>P_A_R[[#This Row],[25+]]-P_A_R[[#This Row],[26+]]</f>
        <v>#VALUE!</v>
      </c>
      <c r="BV265" s="5" t="e">
        <f>P_A_R[[#This Row],[26+]]-P_A_R[[#This Row],[27+]]</f>
        <v>#VALUE!</v>
      </c>
      <c r="BW265" s="5" t="e">
        <f>P_A_R[[#This Row],[27+]]-P_A_R[[#This Row],[28+]]</f>
        <v>#VALUE!</v>
      </c>
      <c r="BX265" s="5" t="e">
        <f>P_A_R[[#This Row],[28+]]-P_A_R[[#This Row],[29+]]</f>
        <v>#VALUE!</v>
      </c>
      <c r="BY265" s="5" t="e">
        <f>P_A_R[[#This Row],[29+]]-P_A_R[[#This Row],[30+]]</f>
        <v>#VALUE!</v>
      </c>
      <c r="BZ265" s="5" t="e">
        <f>P_A_R[[#This Row],[30+]]-P_A_R[[#This Row],[31+]]</f>
        <v>#VALUE!</v>
      </c>
      <c r="CA265" s="5" t="e">
        <f>P_A_R[[#This Row],[31+]]-P_A_R[[#This Row],[32+]]</f>
        <v>#VALUE!</v>
      </c>
      <c r="CB265" s="5" t="e">
        <f>P_A_R[[#This Row],[32+]]-P_A_R[[#This Row],[33+]]</f>
        <v>#VALUE!</v>
      </c>
      <c r="CC265" s="5" t="e">
        <f>P_A_R[[#This Row],[33+]]-P_A_R[[#This Row],[34+]]</f>
        <v>#VALUE!</v>
      </c>
      <c r="CD265" s="5" t="e">
        <f>P_A_R[[#This Row],[34+]]-P_A_R[[#This Row],[35+]]</f>
        <v>#VALUE!</v>
      </c>
      <c r="CE265" s="5" t="e">
        <f>P_A_R[[#This Row],[35+]]-P_A_R[[#This Row],[36+]]</f>
        <v>#VALUE!</v>
      </c>
      <c r="CF265" s="5" t="e">
        <f>P_A_R[[#This Row],[36+]]-P_A_R[[#This Row],[37+]]</f>
        <v>#VALUE!</v>
      </c>
      <c r="CG265" s="5" t="e">
        <f>P_A_R[[#This Row],[37+]]-P_A_R[[#This Row],[38+]]</f>
        <v>#VALUE!</v>
      </c>
      <c r="CH265" s="5" t="e">
        <f>P_A_R[[#This Row],[38+]]-P_A_R[[#This Row],[39+]]</f>
        <v>#VALUE!</v>
      </c>
      <c r="CI265" s="5" t="e">
        <f>P_A_R[[#This Row],[39+]]-P_A_R[[#This Row],[40+]]</f>
        <v>#VALUE!</v>
      </c>
      <c r="CJ265" s="5" t="e">
        <f>P_A_R[[#This Row],[40+]]-P_A_R[[#This Row],[41+]]</f>
        <v>#VALUE!</v>
      </c>
      <c r="CK265" s="5" t="e">
        <f>P_A_R[[#This Row],[41+]]-P_A_R[[#This Row],[42+]]</f>
        <v>#VALUE!</v>
      </c>
      <c r="CL265" s="5" t="e">
        <f>P_A_R[[#This Row],[42+]]-P_A_R[[#This Row],[43+]]</f>
        <v>#VALUE!</v>
      </c>
      <c r="CM265" s="5" t="e">
        <f>P_A_R[[#This Row],[43+]]-P_A_R[[#This Row],[44+]]</f>
        <v>#VALUE!</v>
      </c>
      <c r="CN265" s="5" t="e">
        <f>P_A_R[[#This Row],[44+]]-P_A_R[[#This Row],[45+]]</f>
        <v>#VALUE!</v>
      </c>
      <c r="CO265" s="5" t="e">
        <f>P_A_R[[#This Row],[45+]]-P_A_R[[#This Row],[46+]]</f>
        <v>#VALUE!</v>
      </c>
      <c r="CP265" s="5" t="e">
        <f>P_A_R[[#This Row],[46+]]-P_A_R[[#This Row],[47+]]</f>
        <v>#VALUE!</v>
      </c>
      <c r="CQ265" s="5" t="e">
        <f>P_A_R[[#This Row],[47+]]-P_A_R[[#This Row],[48+]]</f>
        <v>#VALUE!</v>
      </c>
      <c r="CR265" s="5" t="e">
        <f>P_A_R[[#This Row],[48+]]-P_A_R[[#This Row],[49+]]</f>
        <v>#VALUE!</v>
      </c>
      <c r="CS265" s="5" t="e">
        <f>P_A_R[[#This Row],[49+]]-P_A_R[[#This Row],[50+]]</f>
        <v>#VALUE!</v>
      </c>
      <c r="CT265" s="5" t="e">
        <f>P_A_R[[#This Row],[50+]]-P_A_R[[#This Row],[51+]]</f>
        <v>#VALUE!</v>
      </c>
      <c r="CU265" s="5" t="e">
        <f>P_A_R[[#This Row],[51+]]-P_A_R[[#This Row],[52+]]</f>
        <v>#VALUE!</v>
      </c>
      <c r="CV265" s="5" t="e">
        <f>P_A_R[[#This Row],[52+]]-P_A_R[[#This Row],[53+]]</f>
        <v>#VALUE!</v>
      </c>
      <c r="CW265" s="5" t="e">
        <f>P_A_R[[#This Row],[53+]]-P_A_R[[#This Row],[54+]]</f>
        <v>#VALUE!</v>
      </c>
      <c r="CX265" s="5" t="e">
        <f>P_A_R[[#This Row],[54+]]-P_A_R[[#This Row],[55+]]</f>
        <v>#VALUE!</v>
      </c>
      <c r="CY265" s="5" t="e">
        <f>P_A_R[[#This Row],[55+]]-P_A_R[[#This Row],[56+]]</f>
        <v>#VALUE!</v>
      </c>
      <c r="CZ265" s="5" t="e">
        <f>P_A_R[[#This Row],[56+]]-P_A_R[[#This Row],[57+]]</f>
        <v>#VALUE!</v>
      </c>
      <c r="DA265" s="5" t="e">
        <f>P_A_R[[#This Row],[57+]]-P_A_R[[#This Row],[58+]]</f>
        <v>#VALUE!</v>
      </c>
      <c r="DB265" s="5" t="e">
        <f>P_A_R[[#This Row],[58+]]-P_A_R[[#This Row],[59+]]</f>
        <v>#VALUE!</v>
      </c>
    </row>
    <row r="266" spans="58:106" x14ac:dyDescent="0.25">
      <c r="BF266" s="5" t="e">
        <f>P_A_R[[#This Row],[10+]]-P_A_R[[#This Row],[11+]]</f>
        <v>#VALUE!</v>
      </c>
      <c r="BG266" s="5" t="e">
        <f>P_A_R[[#This Row],[11+]]-P_A_R[[#This Row],[12+]]</f>
        <v>#VALUE!</v>
      </c>
      <c r="BH266" s="5" t="e">
        <f>P_A_R[[#This Row],[12+]]-P_A_R[[#This Row],[13+]]</f>
        <v>#VALUE!</v>
      </c>
      <c r="BI266" s="5" t="e">
        <f>P_A_R[[#This Row],[13+]]-P_A_R[[#This Row],[14+]]</f>
        <v>#VALUE!</v>
      </c>
      <c r="BJ266" s="5" t="e">
        <f>P_A_R[[#This Row],[14+]]-P_A_R[[#This Row],[15+]]</f>
        <v>#VALUE!</v>
      </c>
      <c r="BK266" s="5" t="e">
        <f>P_A_R[[#This Row],[15+]]-P_A_R[[#This Row],[16+]]</f>
        <v>#VALUE!</v>
      </c>
      <c r="BL266" s="5" t="e">
        <f>P_A_R[[#This Row],[16+]]-P_A_R[[#This Row],[17+]]</f>
        <v>#VALUE!</v>
      </c>
      <c r="BM266" s="5" t="e">
        <f>P_A_R[[#This Row],[17+]]-P_A_R[[#This Row],[18+]]</f>
        <v>#VALUE!</v>
      </c>
      <c r="BN266" s="5" t="e">
        <f>P_A_R[[#This Row],[18+]]-P_A_R[[#This Row],[19+]]</f>
        <v>#VALUE!</v>
      </c>
      <c r="BO266" s="5" t="e">
        <f>P_A_R[[#This Row],[19+]]-P_A_R[[#This Row],[20+]]</f>
        <v>#VALUE!</v>
      </c>
      <c r="BP266" s="5" t="e">
        <f>P_A_R[[#This Row],[20+]]-P_A_R[[#This Row],[21+]]</f>
        <v>#VALUE!</v>
      </c>
      <c r="BQ266" s="5" t="e">
        <f>P_A_R[[#This Row],[21+]]-P_A_R[[#This Row],[22+]]</f>
        <v>#VALUE!</v>
      </c>
      <c r="BR266" s="5" t="e">
        <f>P_A_R[[#This Row],[22+]]-P_A_R[[#This Row],[23+]]</f>
        <v>#VALUE!</v>
      </c>
      <c r="BS266" s="5" t="e">
        <f>P_A_R[[#This Row],[23+]]-P_A_R[[#This Row],[24+]]</f>
        <v>#VALUE!</v>
      </c>
      <c r="BT266" s="5" t="e">
        <f>P_A_R[[#This Row],[24+]]-P_A_R[[#This Row],[25+]]</f>
        <v>#VALUE!</v>
      </c>
      <c r="BU266" s="5" t="e">
        <f>P_A_R[[#This Row],[25+]]-P_A_R[[#This Row],[26+]]</f>
        <v>#VALUE!</v>
      </c>
      <c r="BV266" s="5" t="e">
        <f>P_A_R[[#This Row],[26+]]-P_A_R[[#This Row],[27+]]</f>
        <v>#VALUE!</v>
      </c>
      <c r="BW266" s="5" t="e">
        <f>P_A_R[[#This Row],[27+]]-P_A_R[[#This Row],[28+]]</f>
        <v>#VALUE!</v>
      </c>
      <c r="BX266" s="5" t="e">
        <f>P_A_R[[#This Row],[28+]]-P_A_R[[#This Row],[29+]]</f>
        <v>#VALUE!</v>
      </c>
      <c r="BY266" s="5" t="e">
        <f>P_A_R[[#This Row],[29+]]-P_A_R[[#This Row],[30+]]</f>
        <v>#VALUE!</v>
      </c>
      <c r="BZ266" s="5" t="e">
        <f>P_A_R[[#This Row],[30+]]-P_A_R[[#This Row],[31+]]</f>
        <v>#VALUE!</v>
      </c>
      <c r="CA266" s="5" t="e">
        <f>P_A_R[[#This Row],[31+]]-P_A_R[[#This Row],[32+]]</f>
        <v>#VALUE!</v>
      </c>
      <c r="CB266" s="5" t="e">
        <f>P_A_R[[#This Row],[32+]]-P_A_R[[#This Row],[33+]]</f>
        <v>#VALUE!</v>
      </c>
      <c r="CC266" s="5" t="e">
        <f>P_A_R[[#This Row],[33+]]-P_A_R[[#This Row],[34+]]</f>
        <v>#VALUE!</v>
      </c>
      <c r="CD266" s="5" t="e">
        <f>P_A_R[[#This Row],[34+]]-P_A_R[[#This Row],[35+]]</f>
        <v>#VALUE!</v>
      </c>
      <c r="CE266" s="5" t="e">
        <f>P_A_R[[#This Row],[35+]]-P_A_R[[#This Row],[36+]]</f>
        <v>#VALUE!</v>
      </c>
      <c r="CF266" s="5" t="e">
        <f>P_A_R[[#This Row],[36+]]-P_A_R[[#This Row],[37+]]</f>
        <v>#VALUE!</v>
      </c>
      <c r="CG266" s="5" t="e">
        <f>P_A_R[[#This Row],[37+]]-P_A_R[[#This Row],[38+]]</f>
        <v>#VALUE!</v>
      </c>
      <c r="CH266" s="5" t="e">
        <f>P_A_R[[#This Row],[38+]]-P_A_R[[#This Row],[39+]]</f>
        <v>#VALUE!</v>
      </c>
      <c r="CI266" s="5" t="e">
        <f>P_A_R[[#This Row],[39+]]-P_A_R[[#This Row],[40+]]</f>
        <v>#VALUE!</v>
      </c>
      <c r="CJ266" s="5" t="e">
        <f>P_A_R[[#This Row],[40+]]-P_A_R[[#This Row],[41+]]</f>
        <v>#VALUE!</v>
      </c>
      <c r="CK266" s="5" t="e">
        <f>P_A_R[[#This Row],[41+]]-P_A_R[[#This Row],[42+]]</f>
        <v>#VALUE!</v>
      </c>
      <c r="CL266" s="5" t="e">
        <f>P_A_R[[#This Row],[42+]]-P_A_R[[#This Row],[43+]]</f>
        <v>#VALUE!</v>
      </c>
      <c r="CM266" s="5" t="e">
        <f>P_A_R[[#This Row],[43+]]-P_A_R[[#This Row],[44+]]</f>
        <v>#VALUE!</v>
      </c>
      <c r="CN266" s="5" t="e">
        <f>P_A_R[[#This Row],[44+]]-P_A_R[[#This Row],[45+]]</f>
        <v>#VALUE!</v>
      </c>
      <c r="CO266" s="5" t="e">
        <f>P_A_R[[#This Row],[45+]]-P_A_R[[#This Row],[46+]]</f>
        <v>#VALUE!</v>
      </c>
      <c r="CP266" s="5" t="e">
        <f>P_A_R[[#This Row],[46+]]-P_A_R[[#This Row],[47+]]</f>
        <v>#VALUE!</v>
      </c>
      <c r="CQ266" s="5" t="e">
        <f>P_A_R[[#This Row],[47+]]-P_A_R[[#This Row],[48+]]</f>
        <v>#VALUE!</v>
      </c>
      <c r="CR266" s="5" t="e">
        <f>P_A_R[[#This Row],[48+]]-P_A_R[[#This Row],[49+]]</f>
        <v>#VALUE!</v>
      </c>
      <c r="CS266" s="5" t="e">
        <f>P_A_R[[#This Row],[49+]]-P_A_R[[#This Row],[50+]]</f>
        <v>#VALUE!</v>
      </c>
      <c r="CT266" s="5" t="e">
        <f>P_A_R[[#This Row],[50+]]-P_A_R[[#This Row],[51+]]</f>
        <v>#VALUE!</v>
      </c>
      <c r="CU266" s="5" t="e">
        <f>P_A_R[[#This Row],[51+]]-P_A_R[[#This Row],[52+]]</f>
        <v>#VALUE!</v>
      </c>
      <c r="CV266" s="5" t="e">
        <f>P_A_R[[#This Row],[52+]]-P_A_R[[#This Row],[53+]]</f>
        <v>#VALUE!</v>
      </c>
      <c r="CW266" s="5" t="e">
        <f>P_A_R[[#This Row],[53+]]-P_A_R[[#This Row],[54+]]</f>
        <v>#VALUE!</v>
      </c>
      <c r="CX266" s="5" t="e">
        <f>P_A_R[[#This Row],[54+]]-P_A_R[[#This Row],[55+]]</f>
        <v>#VALUE!</v>
      </c>
      <c r="CY266" s="5" t="e">
        <f>P_A_R[[#This Row],[55+]]-P_A_R[[#This Row],[56+]]</f>
        <v>#VALUE!</v>
      </c>
      <c r="CZ266" s="5" t="e">
        <f>P_A_R[[#This Row],[56+]]-P_A_R[[#This Row],[57+]]</f>
        <v>#VALUE!</v>
      </c>
      <c r="DA266" s="5" t="e">
        <f>P_A_R[[#This Row],[57+]]-P_A_R[[#This Row],[58+]]</f>
        <v>#VALUE!</v>
      </c>
      <c r="DB266" s="5" t="e">
        <f>P_A_R[[#This Row],[58+]]-P_A_R[[#This Row],[59+]]</f>
        <v>#VALUE!</v>
      </c>
    </row>
    <row r="267" spans="58:106" x14ac:dyDescent="0.25">
      <c r="BF267" s="5" t="e">
        <f>P_A_R[[#This Row],[10+]]-P_A_R[[#This Row],[11+]]</f>
        <v>#VALUE!</v>
      </c>
      <c r="BG267" s="5" t="e">
        <f>P_A_R[[#This Row],[11+]]-P_A_R[[#This Row],[12+]]</f>
        <v>#VALUE!</v>
      </c>
      <c r="BH267" s="5" t="e">
        <f>P_A_R[[#This Row],[12+]]-P_A_R[[#This Row],[13+]]</f>
        <v>#VALUE!</v>
      </c>
      <c r="BI267" s="5" t="e">
        <f>P_A_R[[#This Row],[13+]]-P_A_R[[#This Row],[14+]]</f>
        <v>#VALUE!</v>
      </c>
      <c r="BJ267" s="5" t="e">
        <f>P_A_R[[#This Row],[14+]]-P_A_R[[#This Row],[15+]]</f>
        <v>#VALUE!</v>
      </c>
      <c r="BK267" s="5" t="e">
        <f>P_A_R[[#This Row],[15+]]-P_A_R[[#This Row],[16+]]</f>
        <v>#VALUE!</v>
      </c>
      <c r="BL267" s="5" t="e">
        <f>P_A_R[[#This Row],[16+]]-P_A_R[[#This Row],[17+]]</f>
        <v>#VALUE!</v>
      </c>
      <c r="BM267" s="5" t="e">
        <f>P_A_R[[#This Row],[17+]]-P_A_R[[#This Row],[18+]]</f>
        <v>#VALUE!</v>
      </c>
      <c r="BN267" s="5" t="e">
        <f>P_A_R[[#This Row],[18+]]-P_A_R[[#This Row],[19+]]</f>
        <v>#VALUE!</v>
      </c>
      <c r="BO267" s="5" t="e">
        <f>P_A_R[[#This Row],[19+]]-P_A_R[[#This Row],[20+]]</f>
        <v>#VALUE!</v>
      </c>
      <c r="BP267" s="5" t="e">
        <f>P_A_R[[#This Row],[20+]]-P_A_R[[#This Row],[21+]]</f>
        <v>#VALUE!</v>
      </c>
      <c r="BQ267" s="5" t="e">
        <f>P_A_R[[#This Row],[21+]]-P_A_R[[#This Row],[22+]]</f>
        <v>#VALUE!</v>
      </c>
      <c r="BR267" s="5" t="e">
        <f>P_A_R[[#This Row],[22+]]-P_A_R[[#This Row],[23+]]</f>
        <v>#VALUE!</v>
      </c>
      <c r="BS267" s="5" t="e">
        <f>P_A_R[[#This Row],[23+]]-P_A_R[[#This Row],[24+]]</f>
        <v>#VALUE!</v>
      </c>
      <c r="BT267" s="5" t="e">
        <f>P_A_R[[#This Row],[24+]]-P_A_R[[#This Row],[25+]]</f>
        <v>#VALUE!</v>
      </c>
      <c r="BU267" s="5" t="e">
        <f>P_A_R[[#This Row],[25+]]-P_A_R[[#This Row],[26+]]</f>
        <v>#VALUE!</v>
      </c>
      <c r="BV267" s="5" t="e">
        <f>P_A_R[[#This Row],[26+]]-P_A_R[[#This Row],[27+]]</f>
        <v>#VALUE!</v>
      </c>
      <c r="BW267" s="5" t="e">
        <f>P_A_R[[#This Row],[27+]]-P_A_R[[#This Row],[28+]]</f>
        <v>#VALUE!</v>
      </c>
      <c r="BX267" s="5" t="e">
        <f>P_A_R[[#This Row],[28+]]-P_A_R[[#This Row],[29+]]</f>
        <v>#VALUE!</v>
      </c>
      <c r="BY267" s="5" t="e">
        <f>P_A_R[[#This Row],[29+]]-P_A_R[[#This Row],[30+]]</f>
        <v>#VALUE!</v>
      </c>
      <c r="BZ267" s="5" t="e">
        <f>P_A_R[[#This Row],[30+]]-P_A_R[[#This Row],[31+]]</f>
        <v>#VALUE!</v>
      </c>
      <c r="CA267" s="5" t="e">
        <f>P_A_R[[#This Row],[31+]]-P_A_R[[#This Row],[32+]]</f>
        <v>#VALUE!</v>
      </c>
      <c r="CB267" s="5" t="e">
        <f>P_A_R[[#This Row],[32+]]-P_A_R[[#This Row],[33+]]</f>
        <v>#VALUE!</v>
      </c>
      <c r="CC267" s="5" t="e">
        <f>P_A_R[[#This Row],[33+]]-P_A_R[[#This Row],[34+]]</f>
        <v>#VALUE!</v>
      </c>
      <c r="CD267" s="5" t="e">
        <f>P_A_R[[#This Row],[34+]]-P_A_R[[#This Row],[35+]]</f>
        <v>#VALUE!</v>
      </c>
      <c r="CE267" s="5" t="e">
        <f>P_A_R[[#This Row],[35+]]-P_A_R[[#This Row],[36+]]</f>
        <v>#VALUE!</v>
      </c>
      <c r="CF267" s="5" t="e">
        <f>P_A_R[[#This Row],[36+]]-P_A_R[[#This Row],[37+]]</f>
        <v>#VALUE!</v>
      </c>
      <c r="CG267" s="5" t="e">
        <f>P_A_R[[#This Row],[37+]]-P_A_R[[#This Row],[38+]]</f>
        <v>#VALUE!</v>
      </c>
      <c r="CH267" s="5" t="e">
        <f>P_A_R[[#This Row],[38+]]-P_A_R[[#This Row],[39+]]</f>
        <v>#VALUE!</v>
      </c>
      <c r="CI267" s="5" t="e">
        <f>P_A_R[[#This Row],[39+]]-P_A_R[[#This Row],[40+]]</f>
        <v>#VALUE!</v>
      </c>
      <c r="CJ267" s="5" t="e">
        <f>P_A_R[[#This Row],[40+]]-P_A_R[[#This Row],[41+]]</f>
        <v>#VALUE!</v>
      </c>
      <c r="CK267" s="5" t="e">
        <f>P_A_R[[#This Row],[41+]]-P_A_R[[#This Row],[42+]]</f>
        <v>#VALUE!</v>
      </c>
      <c r="CL267" s="5" t="e">
        <f>P_A_R[[#This Row],[42+]]-P_A_R[[#This Row],[43+]]</f>
        <v>#VALUE!</v>
      </c>
      <c r="CM267" s="5" t="e">
        <f>P_A_R[[#This Row],[43+]]-P_A_R[[#This Row],[44+]]</f>
        <v>#VALUE!</v>
      </c>
      <c r="CN267" s="5" t="e">
        <f>P_A_R[[#This Row],[44+]]-P_A_R[[#This Row],[45+]]</f>
        <v>#VALUE!</v>
      </c>
      <c r="CO267" s="5" t="e">
        <f>P_A_R[[#This Row],[45+]]-P_A_R[[#This Row],[46+]]</f>
        <v>#VALUE!</v>
      </c>
      <c r="CP267" s="5" t="e">
        <f>P_A_R[[#This Row],[46+]]-P_A_R[[#This Row],[47+]]</f>
        <v>#VALUE!</v>
      </c>
      <c r="CQ267" s="5" t="e">
        <f>P_A_R[[#This Row],[47+]]-P_A_R[[#This Row],[48+]]</f>
        <v>#VALUE!</v>
      </c>
      <c r="CR267" s="5" t="e">
        <f>P_A_R[[#This Row],[48+]]-P_A_R[[#This Row],[49+]]</f>
        <v>#VALUE!</v>
      </c>
      <c r="CS267" s="5" t="e">
        <f>P_A_R[[#This Row],[49+]]-P_A_R[[#This Row],[50+]]</f>
        <v>#VALUE!</v>
      </c>
      <c r="CT267" s="5" t="e">
        <f>P_A_R[[#This Row],[50+]]-P_A_R[[#This Row],[51+]]</f>
        <v>#VALUE!</v>
      </c>
      <c r="CU267" s="5" t="e">
        <f>P_A_R[[#This Row],[51+]]-P_A_R[[#This Row],[52+]]</f>
        <v>#VALUE!</v>
      </c>
      <c r="CV267" s="5" t="e">
        <f>P_A_R[[#This Row],[52+]]-P_A_R[[#This Row],[53+]]</f>
        <v>#VALUE!</v>
      </c>
      <c r="CW267" s="5" t="e">
        <f>P_A_R[[#This Row],[53+]]-P_A_R[[#This Row],[54+]]</f>
        <v>#VALUE!</v>
      </c>
      <c r="CX267" s="5" t="e">
        <f>P_A_R[[#This Row],[54+]]-P_A_R[[#This Row],[55+]]</f>
        <v>#VALUE!</v>
      </c>
      <c r="CY267" s="5" t="e">
        <f>P_A_R[[#This Row],[55+]]-P_A_R[[#This Row],[56+]]</f>
        <v>#VALUE!</v>
      </c>
      <c r="CZ267" s="5" t="e">
        <f>P_A_R[[#This Row],[56+]]-P_A_R[[#This Row],[57+]]</f>
        <v>#VALUE!</v>
      </c>
      <c r="DA267" s="5" t="e">
        <f>P_A_R[[#This Row],[57+]]-P_A_R[[#This Row],[58+]]</f>
        <v>#VALUE!</v>
      </c>
      <c r="DB267" s="5" t="e">
        <f>P_A_R[[#This Row],[58+]]-P_A_R[[#This Row],[59+]]</f>
        <v>#VALUE!</v>
      </c>
    </row>
    <row r="268" spans="58:106" x14ac:dyDescent="0.25">
      <c r="BF268" s="5" t="e">
        <f>P_A_R[[#This Row],[10+]]-P_A_R[[#This Row],[11+]]</f>
        <v>#VALUE!</v>
      </c>
      <c r="BG268" s="5" t="e">
        <f>P_A_R[[#This Row],[11+]]-P_A_R[[#This Row],[12+]]</f>
        <v>#VALUE!</v>
      </c>
      <c r="BH268" s="5" t="e">
        <f>P_A_R[[#This Row],[12+]]-P_A_R[[#This Row],[13+]]</f>
        <v>#VALUE!</v>
      </c>
      <c r="BI268" s="5" t="e">
        <f>P_A_R[[#This Row],[13+]]-P_A_R[[#This Row],[14+]]</f>
        <v>#VALUE!</v>
      </c>
      <c r="BJ268" s="5" t="e">
        <f>P_A_R[[#This Row],[14+]]-P_A_R[[#This Row],[15+]]</f>
        <v>#VALUE!</v>
      </c>
      <c r="BK268" s="5" t="e">
        <f>P_A_R[[#This Row],[15+]]-P_A_R[[#This Row],[16+]]</f>
        <v>#VALUE!</v>
      </c>
      <c r="BL268" s="5" t="e">
        <f>P_A_R[[#This Row],[16+]]-P_A_R[[#This Row],[17+]]</f>
        <v>#VALUE!</v>
      </c>
      <c r="BM268" s="5" t="e">
        <f>P_A_R[[#This Row],[17+]]-P_A_R[[#This Row],[18+]]</f>
        <v>#VALUE!</v>
      </c>
      <c r="BN268" s="5" t="e">
        <f>P_A_R[[#This Row],[18+]]-P_A_R[[#This Row],[19+]]</f>
        <v>#VALUE!</v>
      </c>
      <c r="BO268" s="5" t="e">
        <f>P_A_R[[#This Row],[19+]]-P_A_R[[#This Row],[20+]]</f>
        <v>#VALUE!</v>
      </c>
      <c r="BP268" s="5" t="e">
        <f>P_A_R[[#This Row],[20+]]-P_A_R[[#This Row],[21+]]</f>
        <v>#VALUE!</v>
      </c>
      <c r="BQ268" s="5" t="e">
        <f>P_A_R[[#This Row],[21+]]-P_A_R[[#This Row],[22+]]</f>
        <v>#VALUE!</v>
      </c>
      <c r="BR268" s="5" t="e">
        <f>P_A_R[[#This Row],[22+]]-P_A_R[[#This Row],[23+]]</f>
        <v>#VALUE!</v>
      </c>
      <c r="BS268" s="5" t="e">
        <f>P_A_R[[#This Row],[23+]]-P_A_R[[#This Row],[24+]]</f>
        <v>#VALUE!</v>
      </c>
      <c r="BT268" s="5" t="e">
        <f>P_A_R[[#This Row],[24+]]-P_A_R[[#This Row],[25+]]</f>
        <v>#VALUE!</v>
      </c>
      <c r="BU268" s="5" t="e">
        <f>P_A_R[[#This Row],[25+]]-P_A_R[[#This Row],[26+]]</f>
        <v>#VALUE!</v>
      </c>
      <c r="BV268" s="5" t="e">
        <f>P_A_R[[#This Row],[26+]]-P_A_R[[#This Row],[27+]]</f>
        <v>#VALUE!</v>
      </c>
      <c r="BW268" s="5" t="e">
        <f>P_A_R[[#This Row],[27+]]-P_A_R[[#This Row],[28+]]</f>
        <v>#VALUE!</v>
      </c>
      <c r="BX268" s="5" t="e">
        <f>P_A_R[[#This Row],[28+]]-P_A_R[[#This Row],[29+]]</f>
        <v>#VALUE!</v>
      </c>
      <c r="BY268" s="5" t="e">
        <f>P_A_R[[#This Row],[29+]]-P_A_R[[#This Row],[30+]]</f>
        <v>#VALUE!</v>
      </c>
      <c r="BZ268" s="5" t="e">
        <f>P_A_R[[#This Row],[30+]]-P_A_R[[#This Row],[31+]]</f>
        <v>#VALUE!</v>
      </c>
      <c r="CA268" s="5" t="e">
        <f>P_A_R[[#This Row],[31+]]-P_A_R[[#This Row],[32+]]</f>
        <v>#VALUE!</v>
      </c>
      <c r="CB268" s="5" t="e">
        <f>P_A_R[[#This Row],[32+]]-P_A_R[[#This Row],[33+]]</f>
        <v>#VALUE!</v>
      </c>
      <c r="CC268" s="5" t="e">
        <f>P_A_R[[#This Row],[33+]]-P_A_R[[#This Row],[34+]]</f>
        <v>#VALUE!</v>
      </c>
      <c r="CD268" s="5" t="e">
        <f>P_A_R[[#This Row],[34+]]-P_A_R[[#This Row],[35+]]</f>
        <v>#VALUE!</v>
      </c>
      <c r="CE268" s="5" t="e">
        <f>P_A_R[[#This Row],[35+]]-P_A_R[[#This Row],[36+]]</f>
        <v>#VALUE!</v>
      </c>
      <c r="CF268" s="5" t="e">
        <f>P_A_R[[#This Row],[36+]]-P_A_R[[#This Row],[37+]]</f>
        <v>#VALUE!</v>
      </c>
      <c r="CG268" s="5" t="e">
        <f>P_A_R[[#This Row],[37+]]-P_A_R[[#This Row],[38+]]</f>
        <v>#VALUE!</v>
      </c>
      <c r="CH268" s="5" t="e">
        <f>P_A_R[[#This Row],[38+]]-P_A_R[[#This Row],[39+]]</f>
        <v>#VALUE!</v>
      </c>
      <c r="CI268" s="5" t="e">
        <f>P_A_R[[#This Row],[39+]]-P_A_R[[#This Row],[40+]]</f>
        <v>#VALUE!</v>
      </c>
      <c r="CJ268" s="5" t="e">
        <f>P_A_R[[#This Row],[40+]]-P_A_R[[#This Row],[41+]]</f>
        <v>#VALUE!</v>
      </c>
      <c r="CK268" s="5" t="e">
        <f>P_A_R[[#This Row],[41+]]-P_A_R[[#This Row],[42+]]</f>
        <v>#VALUE!</v>
      </c>
      <c r="CL268" s="5" t="e">
        <f>P_A_R[[#This Row],[42+]]-P_A_R[[#This Row],[43+]]</f>
        <v>#VALUE!</v>
      </c>
      <c r="CM268" s="5" t="e">
        <f>P_A_R[[#This Row],[43+]]-P_A_R[[#This Row],[44+]]</f>
        <v>#VALUE!</v>
      </c>
      <c r="CN268" s="5" t="e">
        <f>P_A_R[[#This Row],[44+]]-P_A_R[[#This Row],[45+]]</f>
        <v>#VALUE!</v>
      </c>
      <c r="CO268" s="5" t="e">
        <f>P_A_R[[#This Row],[45+]]-P_A_R[[#This Row],[46+]]</f>
        <v>#VALUE!</v>
      </c>
      <c r="CP268" s="5" t="e">
        <f>P_A_R[[#This Row],[46+]]-P_A_R[[#This Row],[47+]]</f>
        <v>#VALUE!</v>
      </c>
      <c r="CQ268" s="5" t="e">
        <f>P_A_R[[#This Row],[47+]]-P_A_R[[#This Row],[48+]]</f>
        <v>#VALUE!</v>
      </c>
      <c r="CR268" s="5" t="e">
        <f>P_A_R[[#This Row],[48+]]-P_A_R[[#This Row],[49+]]</f>
        <v>#VALUE!</v>
      </c>
      <c r="CS268" s="5" t="e">
        <f>P_A_R[[#This Row],[49+]]-P_A_R[[#This Row],[50+]]</f>
        <v>#VALUE!</v>
      </c>
      <c r="CT268" s="5" t="e">
        <f>P_A_R[[#This Row],[50+]]-P_A_R[[#This Row],[51+]]</f>
        <v>#VALUE!</v>
      </c>
      <c r="CU268" s="5" t="e">
        <f>P_A_R[[#This Row],[51+]]-P_A_R[[#This Row],[52+]]</f>
        <v>#VALUE!</v>
      </c>
      <c r="CV268" s="5" t="e">
        <f>P_A_R[[#This Row],[52+]]-P_A_R[[#This Row],[53+]]</f>
        <v>#VALUE!</v>
      </c>
      <c r="CW268" s="5" t="e">
        <f>P_A_R[[#This Row],[53+]]-P_A_R[[#This Row],[54+]]</f>
        <v>#VALUE!</v>
      </c>
      <c r="CX268" s="5" t="e">
        <f>P_A_R[[#This Row],[54+]]-P_A_R[[#This Row],[55+]]</f>
        <v>#VALUE!</v>
      </c>
      <c r="CY268" s="5" t="e">
        <f>P_A_R[[#This Row],[55+]]-P_A_R[[#This Row],[56+]]</f>
        <v>#VALUE!</v>
      </c>
      <c r="CZ268" s="5" t="e">
        <f>P_A_R[[#This Row],[56+]]-P_A_R[[#This Row],[57+]]</f>
        <v>#VALUE!</v>
      </c>
      <c r="DA268" s="5" t="e">
        <f>P_A_R[[#This Row],[57+]]-P_A_R[[#This Row],[58+]]</f>
        <v>#VALUE!</v>
      </c>
      <c r="DB268" s="5" t="e">
        <f>P_A_R[[#This Row],[58+]]-P_A_R[[#This Row],[59+]]</f>
        <v>#VALUE!</v>
      </c>
    </row>
    <row r="269" spans="58:106" x14ac:dyDescent="0.25">
      <c r="BF269" s="5" t="e">
        <f>P_A_R[[#This Row],[10+]]-P_A_R[[#This Row],[11+]]</f>
        <v>#VALUE!</v>
      </c>
      <c r="BG269" s="5" t="e">
        <f>P_A_R[[#This Row],[11+]]-P_A_R[[#This Row],[12+]]</f>
        <v>#VALUE!</v>
      </c>
      <c r="BH269" s="5" t="e">
        <f>P_A_R[[#This Row],[12+]]-P_A_R[[#This Row],[13+]]</f>
        <v>#VALUE!</v>
      </c>
      <c r="BI269" s="5" t="e">
        <f>P_A_R[[#This Row],[13+]]-P_A_R[[#This Row],[14+]]</f>
        <v>#VALUE!</v>
      </c>
      <c r="BJ269" s="5" t="e">
        <f>P_A_R[[#This Row],[14+]]-P_A_R[[#This Row],[15+]]</f>
        <v>#VALUE!</v>
      </c>
      <c r="BK269" s="5" t="e">
        <f>P_A_R[[#This Row],[15+]]-P_A_R[[#This Row],[16+]]</f>
        <v>#VALUE!</v>
      </c>
      <c r="BL269" s="5" t="e">
        <f>P_A_R[[#This Row],[16+]]-P_A_R[[#This Row],[17+]]</f>
        <v>#VALUE!</v>
      </c>
      <c r="BM269" s="5" t="e">
        <f>P_A_R[[#This Row],[17+]]-P_A_R[[#This Row],[18+]]</f>
        <v>#VALUE!</v>
      </c>
      <c r="BN269" s="5" t="e">
        <f>P_A_R[[#This Row],[18+]]-P_A_R[[#This Row],[19+]]</f>
        <v>#VALUE!</v>
      </c>
      <c r="BO269" s="5" t="e">
        <f>P_A_R[[#This Row],[19+]]-P_A_R[[#This Row],[20+]]</f>
        <v>#VALUE!</v>
      </c>
      <c r="BP269" s="5" t="e">
        <f>P_A_R[[#This Row],[20+]]-P_A_R[[#This Row],[21+]]</f>
        <v>#VALUE!</v>
      </c>
      <c r="BQ269" s="5" t="e">
        <f>P_A_R[[#This Row],[21+]]-P_A_R[[#This Row],[22+]]</f>
        <v>#VALUE!</v>
      </c>
      <c r="BR269" s="5" t="e">
        <f>P_A_R[[#This Row],[22+]]-P_A_R[[#This Row],[23+]]</f>
        <v>#VALUE!</v>
      </c>
      <c r="BS269" s="5" t="e">
        <f>P_A_R[[#This Row],[23+]]-P_A_R[[#This Row],[24+]]</f>
        <v>#VALUE!</v>
      </c>
      <c r="BT269" s="5" t="e">
        <f>P_A_R[[#This Row],[24+]]-P_A_R[[#This Row],[25+]]</f>
        <v>#VALUE!</v>
      </c>
      <c r="BU269" s="5" t="e">
        <f>P_A_R[[#This Row],[25+]]-P_A_R[[#This Row],[26+]]</f>
        <v>#VALUE!</v>
      </c>
      <c r="BV269" s="5" t="e">
        <f>P_A_R[[#This Row],[26+]]-P_A_R[[#This Row],[27+]]</f>
        <v>#VALUE!</v>
      </c>
      <c r="BW269" s="5" t="e">
        <f>P_A_R[[#This Row],[27+]]-P_A_R[[#This Row],[28+]]</f>
        <v>#VALUE!</v>
      </c>
      <c r="BX269" s="5" t="e">
        <f>P_A_R[[#This Row],[28+]]-P_A_R[[#This Row],[29+]]</f>
        <v>#VALUE!</v>
      </c>
      <c r="BY269" s="5" t="e">
        <f>P_A_R[[#This Row],[29+]]-P_A_R[[#This Row],[30+]]</f>
        <v>#VALUE!</v>
      </c>
      <c r="BZ269" s="5" t="e">
        <f>P_A_R[[#This Row],[30+]]-P_A_R[[#This Row],[31+]]</f>
        <v>#VALUE!</v>
      </c>
      <c r="CA269" s="5" t="e">
        <f>P_A_R[[#This Row],[31+]]-P_A_R[[#This Row],[32+]]</f>
        <v>#VALUE!</v>
      </c>
      <c r="CB269" s="5" t="e">
        <f>P_A_R[[#This Row],[32+]]-P_A_R[[#This Row],[33+]]</f>
        <v>#VALUE!</v>
      </c>
      <c r="CC269" s="5" t="e">
        <f>P_A_R[[#This Row],[33+]]-P_A_R[[#This Row],[34+]]</f>
        <v>#VALUE!</v>
      </c>
      <c r="CD269" s="5" t="e">
        <f>P_A_R[[#This Row],[34+]]-P_A_R[[#This Row],[35+]]</f>
        <v>#VALUE!</v>
      </c>
      <c r="CE269" s="5" t="e">
        <f>P_A_R[[#This Row],[35+]]-P_A_R[[#This Row],[36+]]</f>
        <v>#VALUE!</v>
      </c>
      <c r="CF269" s="5" t="e">
        <f>P_A_R[[#This Row],[36+]]-P_A_R[[#This Row],[37+]]</f>
        <v>#VALUE!</v>
      </c>
      <c r="CG269" s="5" t="e">
        <f>P_A_R[[#This Row],[37+]]-P_A_R[[#This Row],[38+]]</f>
        <v>#VALUE!</v>
      </c>
      <c r="CH269" s="5" t="e">
        <f>P_A_R[[#This Row],[38+]]-P_A_R[[#This Row],[39+]]</f>
        <v>#VALUE!</v>
      </c>
      <c r="CI269" s="5" t="e">
        <f>P_A_R[[#This Row],[39+]]-P_A_R[[#This Row],[40+]]</f>
        <v>#VALUE!</v>
      </c>
      <c r="CJ269" s="5" t="e">
        <f>P_A_R[[#This Row],[40+]]-P_A_R[[#This Row],[41+]]</f>
        <v>#VALUE!</v>
      </c>
      <c r="CK269" s="5" t="e">
        <f>P_A_R[[#This Row],[41+]]-P_A_R[[#This Row],[42+]]</f>
        <v>#VALUE!</v>
      </c>
      <c r="CL269" s="5" t="e">
        <f>P_A_R[[#This Row],[42+]]-P_A_R[[#This Row],[43+]]</f>
        <v>#VALUE!</v>
      </c>
      <c r="CM269" s="5" t="e">
        <f>P_A_R[[#This Row],[43+]]-P_A_R[[#This Row],[44+]]</f>
        <v>#VALUE!</v>
      </c>
      <c r="CN269" s="5" t="e">
        <f>P_A_R[[#This Row],[44+]]-P_A_R[[#This Row],[45+]]</f>
        <v>#VALUE!</v>
      </c>
      <c r="CO269" s="5" t="e">
        <f>P_A_R[[#This Row],[45+]]-P_A_R[[#This Row],[46+]]</f>
        <v>#VALUE!</v>
      </c>
      <c r="CP269" s="5" t="e">
        <f>P_A_R[[#This Row],[46+]]-P_A_R[[#This Row],[47+]]</f>
        <v>#VALUE!</v>
      </c>
      <c r="CQ269" s="5" t="e">
        <f>P_A_R[[#This Row],[47+]]-P_A_R[[#This Row],[48+]]</f>
        <v>#VALUE!</v>
      </c>
      <c r="CR269" s="5" t="e">
        <f>P_A_R[[#This Row],[48+]]-P_A_R[[#This Row],[49+]]</f>
        <v>#VALUE!</v>
      </c>
      <c r="CS269" s="5" t="e">
        <f>P_A_R[[#This Row],[49+]]-P_A_R[[#This Row],[50+]]</f>
        <v>#VALUE!</v>
      </c>
      <c r="CT269" s="5" t="e">
        <f>P_A_R[[#This Row],[50+]]-P_A_R[[#This Row],[51+]]</f>
        <v>#VALUE!</v>
      </c>
      <c r="CU269" s="5" t="e">
        <f>P_A_R[[#This Row],[51+]]-P_A_R[[#This Row],[52+]]</f>
        <v>#VALUE!</v>
      </c>
      <c r="CV269" s="5" t="e">
        <f>P_A_R[[#This Row],[52+]]-P_A_R[[#This Row],[53+]]</f>
        <v>#VALUE!</v>
      </c>
      <c r="CW269" s="5" t="e">
        <f>P_A_R[[#This Row],[53+]]-P_A_R[[#This Row],[54+]]</f>
        <v>#VALUE!</v>
      </c>
      <c r="CX269" s="5" t="e">
        <f>P_A_R[[#This Row],[54+]]-P_A_R[[#This Row],[55+]]</f>
        <v>#VALUE!</v>
      </c>
      <c r="CY269" s="5" t="e">
        <f>P_A_R[[#This Row],[55+]]-P_A_R[[#This Row],[56+]]</f>
        <v>#VALUE!</v>
      </c>
      <c r="CZ269" s="5" t="e">
        <f>P_A_R[[#This Row],[56+]]-P_A_R[[#This Row],[57+]]</f>
        <v>#VALUE!</v>
      </c>
      <c r="DA269" s="5" t="e">
        <f>P_A_R[[#This Row],[57+]]-P_A_R[[#This Row],[58+]]</f>
        <v>#VALUE!</v>
      </c>
      <c r="DB269" s="5" t="e">
        <f>P_A_R[[#This Row],[58+]]-P_A_R[[#This Row],[59+]]</f>
        <v>#VALUE!</v>
      </c>
    </row>
    <row r="270" spans="58:106" x14ac:dyDescent="0.25">
      <c r="BF270" s="5" t="e">
        <f>P_A_R[[#This Row],[10+]]-P_A_R[[#This Row],[11+]]</f>
        <v>#VALUE!</v>
      </c>
      <c r="BG270" s="5" t="e">
        <f>P_A_R[[#This Row],[11+]]-P_A_R[[#This Row],[12+]]</f>
        <v>#VALUE!</v>
      </c>
      <c r="BH270" s="5" t="e">
        <f>P_A_R[[#This Row],[12+]]-P_A_R[[#This Row],[13+]]</f>
        <v>#VALUE!</v>
      </c>
      <c r="BI270" s="5" t="e">
        <f>P_A_R[[#This Row],[13+]]-P_A_R[[#This Row],[14+]]</f>
        <v>#VALUE!</v>
      </c>
      <c r="BJ270" s="5" t="e">
        <f>P_A_R[[#This Row],[14+]]-P_A_R[[#This Row],[15+]]</f>
        <v>#VALUE!</v>
      </c>
      <c r="BK270" s="5" t="e">
        <f>P_A_R[[#This Row],[15+]]-P_A_R[[#This Row],[16+]]</f>
        <v>#VALUE!</v>
      </c>
      <c r="BL270" s="5" t="e">
        <f>P_A_R[[#This Row],[16+]]-P_A_R[[#This Row],[17+]]</f>
        <v>#VALUE!</v>
      </c>
      <c r="BM270" s="5" t="e">
        <f>P_A_R[[#This Row],[17+]]-P_A_R[[#This Row],[18+]]</f>
        <v>#VALUE!</v>
      </c>
      <c r="BN270" s="5" t="e">
        <f>P_A_R[[#This Row],[18+]]-P_A_R[[#This Row],[19+]]</f>
        <v>#VALUE!</v>
      </c>
      <c r="BO270" s="5" t="e">
        <f>P_A_R[[#This Row],[19+]]-P_A_R[[#This Row],[20+]]</f>
        <v>#VALUE!</v>
      </c>
      <c r="BP270" s="5" t="e">
        <f>P_A_R[[#This Row],[20+]]-P_A_R[[#This Row],[21+]]</f>
        <v>#VALUE!</v>
      </c>
      <c r="BQ270" s="5" t="e">
        <f>P_A_R[[#This Row],[21+]]-P_A_R[[#This Row],[22+]]</f>
        <v>#VALUE!</v>
      </c>
      <c r="BR270" s="5" t="e">
        <f>P_A_R[[#This Row],[22+]]-P_A_R[[#This Row],[23+]]</f>
        <v>#VALUE!</v>
      </c>
      <c r="BS270" s="5" t="e">
        <f>P_A_R[[#This Row],[23+]]-P_A_R[[#This Row],[24+]]</f>
        <v>#VALUE!</v>
      </c>
      <c r="BT270" s="5" t="e">
        <f>P_A_R[[#This Row],[24+]]-P_A_R[[#This Row],[25+]]</f>
        <v>#VALUE!</v>
      </c>
      <c r="BU270" s="5" t="e">
        <f>P_A_R[[#This Row],[25+]]-P_A_R[[#This Row],[26+]]</f>
        <v>#VALUE!</v>
      </c>
      <c r="BV270" s="5" t="e">
        <f>P_A_R[[#This Row],[26+]]-P_A_R[[#This Row],[27+]]</f>
        <v>#VALUE!</v>
      </c>
      <c r="BW270" s="5" t="e">
        <f>P_A_R[[#This Row],[27+]]-P_A_R[[#This Row],[28+]]</f>
        <v>#VALUE!</v>
      </c>
      <c r="BX270" s="5" t="e">
        <f>P_A_R[[#This Row],[28+]]-P_A_R[[#This Row],[29+]]</f>
        <v>#VALUE!</v>
      </c>
      <c r="BY270" s="5" t="e">
        <f>P_A_R[[#This Row],[29+]]-P_A_R[[#This Row],[30+]]</f>
        <v>#VALUE!</v>
      </c>
      <c r="BZ270" s="5" t="e">
        <f>P_A_R[[#This Row],[30+]]-P_A_R[[#This Row],[31+]]</f>
        <v>#VALUE!</v>
      </c>
      <c r="CA270" s="5" t="e">
        <f>P_A_R[[#This Row],[31+]]-P_A_R[[#This Row],[32+]]</f>
        <v>#VALUE!</v>
      </c>
      <c r="CB270" s="5" t="e">
        <f>P_A_R[[#This Row],[32+]]-P_A_R[[#This Row],[33+]]</f>
        <v>#VALUE!</v>
      </c>
      <c r="CC270" s="5" t="e">
        <f>P_A_R[[#This Row],[33+]]-P_A_R[[#This Row],[34+]]</f>
        <v>#VALUE!</v>
      </c>
      <c r="CD270" s="5" t="e">
        <f>P_A_R[[#This Row],[34+]]-P_A_R[[#This Row],[35+]]</f>
        <v>#VALUE!</v>
      </c>
      <c r="CE270" s="5" t="e">
        <f>P_A_R[[#This Row],[35+]]-P_A_R[[#This Row],[36+]]</f>
        <v>#VALUE!</v>
      </c>
      <c r="CF270" s="5" t="e">
        <f>P_A_R[[#This Row],[36+]]-P_A_R[[#This Row],[37+]]</f>
        <v>#VALUE!</v>
      </c>
      <c r="CG270" s="5" t="e">
        <f>P_A_R[[#This Row],[37+]]-P_A_R[[#This Row],[38+]]</f>
        <v>#VALUE!</v>
      </c>
      <c r="CH270" s="5" t="e">
        <f>P_A_R[[#This Row],[38+]]-P_A_R[[#This Row],[39+]]</f>
        <v>#VALUE!</v>
      </c>
      <c r="CI270" s="5" t="e">
        <f>P_A_R[[#This Row],[39+]]-P_A_R[[#This Row],[40+]]</f>
        <v>#VALUE!</v>
      </c>
      <c r="CJ270" s="5" t="e">
        <f>P_A_R[[#This Row],[40+]]-P_A_R[[#This Row],[41+]]</f>
        <v>#VALUE!</v>
      </c>
      <c r="CK270" s="5" t="e">
        <f>P_A_R[[#This Row],[41+]]-P_A_R[[#This Row],[42+]]</f>
        <v>#VALUE!</v>
      </c>
      <c r="CL270" s="5" t="e">
        <f>P_A_R[[#This Row],[42+]]-P_A_R[[#This Row],[43+]]</f>
        <v>#VALUE!</v>
      </c>
      <c r="CM270" s="5" t="e">
        <f>P_A_R[[#This Row],[43+]]-P_A_R[[#This Row],[44+]]</f>
        <v>#VALUE!</v>
      </c>
      <c r="CN270" s="5" t="e">
        <f>P_A_R[[#This Row],[44+]]-P_A_R[[#This Row],[45+]]</f>
        <v>#VALUE!</v>
      </c>
      <c r="CO270" s="5" t="e">
        <f>P_A_R[[#This Row],[45+]]-P_A_R[[#This Row],[46+]]</f>
        <v>#VALUE!</v>
      </c>
      <c r="CP270" s="5" t="e">
        <f>P_A_R[[#This Row],[46+]]-P_A_R[[#This Row],[47+]]</f>
        <v>#VALUE!</v>
      </c>
      <c r="CQ270" s="5" t="e">
        <f>P_A_R[[#This Row],[47+]]-P_A_R[[#This Row],[48+]]</f>
        <v>#VALUE!</v>
      </c>
      <c r="CR270" s="5" t="e">
        <f>P_A_R[[#This Row],[48+]]-P_A_R[[#This Row],[49+]]</f>
        <v>#VALUE!</v>
      </c>
      <c r="CS270" s="5" t="e">
        <f>P_A_R[[#This Row],[49+]]-P_A_R[[#This Row],[50+]]</f>
        <v>#VALUE!</v>
      </c>
      <c r="CT270" s="5" t="e">
        <f>P_A_R[[#This Row],[50+]]-P_A_R[[#This Row],[51+]]</f>
        <v>#VALUE!</v>
      </c>
      <c r="CU270" s="5" t="e">
        <f>P_A_R[[#This Row],[51+]]-P_A_R[[#This Row],[52+]]</f>
        <v>#VALUE!</v>
      </c>
      <c r="CV270" s="5" t="e">
        <f>P_A_R[[#This Row],[52+]]-P_A_R[[#This Row],[53+]]</f>
        <v>#VALUE!</v>
      </c>
      <c r="CW270" s="5" t="e">
        <f>P_A_R[[#This Row],[53+]]-P_A_R[[#This Row],[54+]]</f>
        <v>#VALUE!</v>
      </c>
      <c r="CX270" s="5" t="e">
        <f>P_A_R[[#This Row],[54+]]-P_A_R[[#This Row],[55+]]</f>
        <v>#VALUE!</v>
      </c>
      <c r="CY270" s="5" t="e">
        <f>P_A_R[[#This Row],[55+]]-P_A_R[[#This Row],[56+]]</f>
        <v>#VALUE!</v>
      </c>
      <c r="CZ270" s="5" t="e">
        <f>P_A_R[[#This Row],[56+]]-P_A_R[[#This Row],[57+]]</f>
        <v>#VALUE!</v>
      </c>
      <c r="DA270" s="5" t="e">
        <f>P_A_R[[#This Row],[57+]]-P_A_R[[#This Row],[58+]]</f>
        <v>#VALUE!</v>
      </c>
      <c r="DB270" s="5" t="e">
        <f>P_A_R[[#This Row],[58+]]-P_A_R[[#This Row],[59+]]</f>
        <v>#VALUE!</v>
      </c>
    </row>
    <row r="271" spans="58:106" x14ac:dyDescent="0.25">
      <c r="BF271" s="5" t="e">
        <f>P_A_R[[#This Row],[10+]]-P_A_R[[#This Row],[11+]]</f>
        <v>#VALUE!</v>
      </c>
      <c r="BG271" s="5" t="e">
        <f>P_A_R[[#This Row],[11+]]-P_A_R[[#This Row],[12+]]</f>
        <v>#VALUE!</v>
      </c>
      <c r="BH271" s="5" t="e">
        <f>P_A_R[[#This Row],[12+]]-P_A_R[[#This Row],[13+]]</f>
        <v>#VALUE!</v>
      </c>
      <c r="BI271" s="5" t="e">
        <f>P_A_R[[#This Row],[13+]]-P_A_R[[#This Row],[14+]]</f>
        <v>#VALUE!</v>
      </c>
      <c r="BJ271" s="5" t="e">
        <f>P_A_R[[#This Row],[14+]]-P_A_R[[#This Row],[15+]]</f>
        <v>#VALUE!</v>
      </c>
      <c r="BK271" s="5" t="e">
        <f>P_A_R[[#This Row],[15+]]-P_A_R[[#This Row],[16+]]</f>
        <v>#VALUE!</v>
      </c>
      <c r="BL271" s="5" t="e">
        <f>P_A_R[[#This Row],[16+]]-P_A_R[[#This Row],[17+]]</f>
        <v>#VALUE!</v>
      </c>
      <c r="BM271" s="5" t="e">
        <f>P_A_R[[#This Row],[17+]]-P_A_R[[#This Row],[18+]]</f>
        <v>#VALUE!</v>
      </c>
      <c r="BN271" s="5" t="e">
        <f>P_A_R[[#This Row],[18+]]-P_A_R[[#This Row],[19+]]</f>
        <v>#VALUE!</v>
      </c>
      <c r="BO271" s="5" t="e">
        <f>P_A_R[[#This Row],[19+]]-P_A_R[[#This Row],[20+]]</f>
        <v>#VALUE!</v>
      </c>
      <c r="BP271" s="5" t="e">
        <f>P_A_R[[#This Row],[20+]]-P_A_R[[#This Row],[21+]]</f>
        <v>#VALUE!</v>
      </c>
      <c r="BQ271" s="5" t="e">
        <f>P_A_R[[#This Row],[21+]]-P_A_R[[#This Row],[22+]]</f>
        <v>#VALUE!</v>
      </c>
      <c r="BR271" s="5" t="e">
        <f>P_A_R[[#This Row],[22+]]-P_A_R[[#This Row],[23+]]</f>
        <v>#VALUE!</v>
      </c>
      <c r="BS271" s="5" t="e">
        <f>P_A_R[[#This Row],[23+]]-P_A_R[[#This Row],[24+]]</f>
        <v>#VALUE!</v>
      </c>
      <c r="BT271" s="5" t="e">
        <f>P_A_R[[#This Row],[24+]]-P_A_R[[#This Row],[25+]]</f>
        <v>#VALUE!</v>
      </c>
      <c r="BU271" s="5" t="e">
        <f>P_A_R[[#This Row],[25+]]-P_A_R[[#This Row],[26+]]</f>
        <v>#VALUE!</v>
      </c>
      <c r="BV271" s="5" t="e">
        <f>P_A_R[[#This Row],[26+]]-P_A_R[[#This Row],[27+]]</f>
        <v>#VALUE!</v>
      </c>
      <c r="BW271" s="5" t="e">
        <f>P_A_R[[#This Row],[27+]]-P_A_R[[#This Row],[28+]]</f>
        <v>#VALUE!</v>
      </c>
      <c r="BX271" s="5" t="e">
        <f>P_A_R[[#This Row],[28+]]-P_A_R[[#This Row],[29+]]</f>
        <v>#VALUE!</v>
      </c>
      <c r="BY271" s="5" t="e">
        <f>P_A_R[[#This Row],[29+]]-P_A_R[[#This Row],[30+]]</f>
        <v>#VALUE!</v>
      </c>
      <c r="BZ271" s="5" t="e">
        <f>P_A_R[[#This Row],[30+]]-P_A_R[[#This Row],[31+]]</f>
        <v>#VALUE!</v>
      </c>
      <c r="CA271" s="5" t="e">
        <f>P_A_R[[#This Row],[31+]]-P_A_R[[#This Row],[32+]]</f>
        <v>#VALUE!</v>
      </c>
      <c r="CB271" s="5" t="e">
        <f>P_A_R[[#This Row],[32+]]-P_A_R[[#This Row],[33+]]</f>
        <v>#VALUE!</v>
      </c>
      <c r="CC271" s="5" t="e">
        <f>P_A_R[[#This Row],[33+]]-P_A_R[[#This Row],[34+]]</f>
        <v>#VALUE!</v>
      </c>
      <c r="CD271" s="5" t="e">
        <f>P_A_R[[#This Row],[34+]]-P_A_R[[#This Row],[35+]]</f>
        <v>#VALUE!</v>
      </c>
      <c r="CE271" s="5" t="e">
        <f>P_A_R[[#This Row],[35+]]-P_A_R[[#This Row],[36+]]</f>
        <v>#VALUE!</v>
      </c>
      <c r="CF271" s="5" t="e">
        <f>P_A_R[[#This Row],[36+]]-P_A_R[[#This Row],[37+]]</f>
        <v>#VALUE!</v>
      </c>
      <c r="CG271" s="5" t="e">
        <f>P_A_R[[#This Row],[37+]]-P_A_R[[#This Row],[38+]]</f>
        <v>#VALUE!</v>
      </c>
      <c r="CH271" s="5" t="e">
        <f>P_A_R[[#This Row],[38+]]-P_A_R[[#This Row],[39+]]</f>
        <v>#VALUE!</v>
      </c>
      <c r="CI271" s="5" t="e">
        <f>P_A_R[[#This Row],[39+]]-P_A_R[[#This Row],[40+]]</f>
        <v>#VALUE!</v>
      </c>
      <c r="CJ271" s="5" t="e">
        <f>P_A_R[[#This Row],[40+]]-P_A_R[[#This Row],[41+]]</f>
        <v>#VALUE!</v>
      </c>
      <c r="CK271" s="5" t="e">
        <f>P_A_R[[#This Row],[41+]]-P_A_R[[#This Row],[42+]]</f>
        <v>#VALUE!</v>
      </c>
      <c r="CL271" s="5" t="e">
        <f>P_A_R[[#This Row],[42+]]-P_A_R[[#This Row],[43+]]</f>
        <v>#VALUE!</v>
      </c>
      <c r="CM271" s="5" t="e">
        <f>P_A_R[[#This Row],[43+]]-P_A_R[[#This Row],[44+]]</f>
        <v>#VALUE!</v>
      </c>
      <c r="CN271" s="5" t="e">
        <f>P_A_R[[#This Row],[44+]]-P_A_R[[#This Row],[45+]]</f>
        <v>#VALUE!</v>
      </c>
      <c r="CO271" s="5" t="e">
        <f>P_A_R[[#This Row],[45+]]-P_A_R[[#This Row],[46+]]</f>
        <v>#VALUE!</v>
      </c>
      <c r="CP271" s="5" t="e">
        <f>P_A_R[[#This Row],[46+]]-P_A_R[[#This Row],[47+]]</f>
        <v>#VALUE!</v>
      </c>
      <c r="CQ271" s="5" t="e">
        <f>P_A_R[[#This Row],[47+]]-P_A_R[[#This Row],[48+]]</f>
        <v>#VALUE!</v>
      </c>
      <c r="CR271" s="5" t="e">
        <f>P_A_R[[#This Row],[48+]]-P_A_R[[#This Row],[49+]]</f>
        <v>#VALUE!</v>
      </c>
      <c r="CS271" s="5" t="e">
        <f>P_A_R[[#This Row],[49+]]-P_A_R[[#This Row],[50+]]</f>
        <v>#VALUE!</v>
      </c>
      <c r="CT271" s="5" t="e">
        <f>P_A_R[[#This Row],[50+]]-P_A_R[[#This Row],[51+]]</f>
        <v>#VALUE!</v>
      </c>
      <c r="CU271" s="5" t="e">
        <f>P_A_R[[#This Row],[51+]]-P_A_R[[#This Row],[52+]]</f>
        <v>#VALUE!</v>
      </c>
      <c r="CV271" s="5" t="e">
        <f>P_A_R[[#This Row],[52+]]-P_A_R[[#This Row],[53+]]</f>
        <v>#VALUE!</v>
      </c>
      <c r="CW271" s="5" t="e">
        <f>P_A_R[[#This Row],[53+]]-P_A_R[[#This Row],[54+]]</f>
        <v>#VALUE!</v>
      </c>
      <c r="CX271" s="5" t="e">
        <f>P_A_R[[#This Row],[54+]]-P_A_R[[#This Row],[55+]]</f>
        <v>#VALUE!</v>
      </c>
      <c r="CY271" s="5" t="e">
        <f>P_A_R[[#This Row],[55+]]-P_A_R[[#This Row],[56+]]</f>
        <v>#VALUE!</v>
      </c>
      <c r="CZ271" s="5" t="e">
        <f>P_A_R[[#This Row],[56+]]-P_A_R[[#This Row],[57+]]</f>
        <v>#VALUE!</v>
      </c>
      <c r="DA271" s="5" t="e">
        <f>P_A_R[[#This Row],[57+]]-P_A_R[[#This Row],[58+]]</f>
        <v>#VALUE!</v>
      </c>
      <c r="DB271" s="5" t="e">
        <f>P_A_R[[#This Row],[58+]]-P_A_R[[#This Row],[59+]]</f>
        <v>#VALUE!</v>
      </c>
    </row>
    <row r="272" spans="58:106" x14ac:dyDescent="0.25">
      <c r="BF272" s="5" t="e">
        <f>P_A_R[[#This Row],[10+]]-P_A_R[[#This Row],[11+]]</f>
        <v>#VALUE!</v>
      </c>
      <c r="BG272" s="5" t="e">
        <f>P_A_R[[#This Row],[11+]]-P_A_R[[#This Row],[12+]]</f>
        <v>#VALUE!</v>
      </c>
      <c r="BH272" s="5" t="e">
        <f>P_A_R[[#This Row],[12+]]-P_A_R[[#This Row],[13+]]</f>
        <v>#VALUE!</v>
      </c>
      <c r="BI272" s="5" t="e">
        <f>P_A_R[[#This Row],[13+]]-P_A_R[[#This Row],[14+]]</f>
        <v>#VALUE!</v>
      </c>
      <c r="BJ272" s="5" t="e">
        <f>P_A_R[[#This Row],[14+]]-P_A_R[[#This Row],[15+]]</f>
        <v>#VALUE!</v>
      </c>
      <c r="BK272" s="5" t="e">
        <f>P_A_R[[#This Row],[15+]]-P_A_R[[#This Row],[16+]]</f>
        <v>#VALUE!</v>
      </c>
      <c r="BL272" s="5" t="e">
        <f>P_A_R[[#This Row],[16+]]-P_A_R[[#This Row],[17+]]</f>
        <v>#VALUE!</v>
      </c>
      <c r="BM272" s="5" t="e">
        <f>P_A_R[[#This Row],[17+]]-P_A_R[[#This Row],[18+]]</f>
        <v>#VALUE!</v>
      </c>
      <c r="BN272" s="5" t="e">
        <f>P_A_R[[#This Row],[18+]]-P_A_R[[#This Row],[19+]]</f>
        <v>#VALUE!</v>
      </c>
      <c r="BO272" s="5" t="e">
        <f>P_A_R[[#This Row],[19+]]-P_A_R[[#This Row],[20+]]</f>
        <v>#VALUE!</v>
      </c>
      <c r="BP272" s="5" t="e">
        <f>P_A_R[[#This Row],[20+]]-P_A_R[[#This Row],[21+]]</f>
        <v>#VALUE!</v>
      </c>
      <c r="BQ272" s="5" t="e">
        <f>P_A_R[[#This Row],[21+]]-P_A_R[[#This Row],[22+]]</f>
        <v>#VALUE!</v>
      </c>
      <c r="BR272" s="5" t="e">
        <f>P_A_R[[#This Row],[22+]]-P_A_R[[#This Row],[23+]]</f>
        <v>#VALUE!</v>
      </c>
      <c r="BS272" s="5" t="e">
        <f>P_A_R[[#This Row],[23+]]-P_A_R[[#This Row],[24+]]</f>
        <v>#VALUE!</v>
      </c>
      <c r="BT272" s="5" t="e">
        <f>P_A_R[[#This Row],[24+]]-P_A_R[[#This Row],[25+]]</f>
        <v>#VALUE!</v>
      </c>
      <c r="BU272" s="5" t="e">
        <f>P_A_R[[#This Row],[25+]]-P_A_R[[#This Row],[26+]]</f>
        <v>#VALUE!</v>
      </c>
      <c r="BV272" s="5" t="e">
        <f>P_A_R[[#This Row],[26+]]-P_A_R[[#This Row],[27+]]</f>
        <v>#VALUE!</v>
      </c>
      <c r="BW272" s="5" t="e">
        <f>P_A_R[[#This Row],[27+]]-P_A_R[[#This Row],[28+]]</f>
        <v>#VALUE!</v>
      </c>
      <c r="BX272" s="5" t="e">
        <f>P_A_R[[#This Row],[28+]]-P_A_R[[#This Row],[29+]]</f>
        <v>#VALUE!</v>
      </c>
      <c r="BY272" s="5" t="e">
        <f>P_A_R[[#This Row],[29+]]-P_A_R[[#This Row],[30+]]</f>
        <v>#VALUE!</v>
      </c>
      <c r="BZ272" s="5" t="e">
        <f>P_A_R[[#This Row],[30+]]-P_A_R[[#This Row],[31+]]</f>
        <v>#VALUE!</v>
      </c>
      <c r="CA272" s="5" t="e">
        <f>P_A_R[[#This Row],[31+]]-P_A_R[[#This Row],[32+]]</f>
        <v>#VALUE!</v>
      </c>
      <c r="CB272" s="5" t="e">
        <f>P_A_R[[#This Row],[32+]]-P_A_R[[#This Row],[33+]]</f>
        <v>#VALUE!</v>
      </c>
      <c r="CC272" s="5" t="e">
        <f>P_A_R[[#This Row],[33+]]-P_A_R[[#This Row],[34+]]</f>
        <v>#VALUE!</v>
      </c>
      <c r="CD272" s="5" t="e">
        <f>P_A_R[[#This Row],[34+]]-P_A_R[[#This Row],[35+]]</f>
        <v>#VALUE!</v>
      </c>
      <c r="CE272" s="5" t="e">
        <f>P_A_R[[#This Row],[35+]]-P_A_R[[#This Row],[36+]]</f>
        <v>#VALUE!</v>
      </c>
      <c r="CF272" s="5" t="e">
        <f>P_A_R[[#This Row],[36+]]-P_A_R[[#This Row],[37+]]</f>
        <v>#VALUE!</v>
      </c>
      <c r="CG272" s="5" t="e">
        <f>P_A_R[[#This Row],[37+]]-P_A_R[[#This Row],[38+]]</f>
        <v>#VALUE!</v>
      </c>
      <c r="CH272" s="5" t="e">
        <f>P_A_R[[#This Row],[38+]]-P_A_R[[#This Row],[39+]]</f>
        <v>#VALUE!</v>
      </c>
      <c r="CI272" s="5" t="e">
        <f>P_A_R[[#This Row],[39+]]-P_A_R[[#This Row],[40+]]</f>
        <v>#VALUE!</v>
      </c>
      <c r="CJ272" s="5" t="e">
        <f>P_A_R[[#This Row],[40+]]-P_A_R[[#This Row],[41+]]</f>
        <v>#VALUE!</v>
      </c>
      <c r="CK272" s="5" t="e">
        <f>P_A_R[[#This Row],[41+]]-P_A_R[[#This Row],[42+]]</f>
        <v>#VALUE!</v>
      </c>
      <c r="CL272" s="5" t="e">
        <f>P_A_R[[#This Row],[42+]]-P_A_R[[#This Row],[43+]]</f>
        <v>#VALUE!</v>
      </c>
      <c r="CM272" s="5" t="e">
        <f>P_A_R[[#This Row],[43+]]-P_A_R[[#This Row],[44+]]</f>
        <v>#VALUE!</v>
      </c>
      <c r="CN272" s="5" t="e">
        <f>P_A_R[[#This Row],[44+]]-P_A_R[[#This Row],[45+]]</f>
        <v>#VALUE!</v>
      </c>
      <c r="CO272" s="5" t="e">
        <f>P_A_R[[#This Row],[45+]]-P_A_R[[#This Row],[46+]]</f>
        <v>#VALUE!</v>
      </c>
      <c r="CP272" s="5" t="e">
        <f>P_A_R[[#This Row],[46+]]-P_A_R[[#This Row],[47+]]</f>
        <v>#VALUE!</v>
      </c>
      <c r="CQ272" s="5" t="e">
        <f>P_A_R[[#This Row],[47+]]-P_A_R[[#This Row],[48+]]</f>
        <v>#VALUE!</v>
      </c>
      <c r="CR272" s="5" t="e">
        <f>P_A_R[[#This Row],[48+]]-P_A_R[[#This Row],[49+]]</f>
        <v>#VALUE!</v>
      </c>
      <c r="CS272" s="5" t="e">
        <f>P_A_R[[#This Row],[49+]]-P_A_R[[#This Row],[50+]]</f>
        <v>#VALUE!</v>
      </c>
      <c r="CT272" s="5" t="e">
        <f>P_A_R[[#This Row],[50+]]-P_A_R[[#This Row],[51+]]</f>
        <v>#VALUE!</v>
      </c>
      <c r="CU272" s="5" t="e">
        <f>P_A_R[[#This Row],[51+]]-P_A_R[[#This Row],[52+]]</f>
        <v>#VALUE!</v>
      </c>
      <c r="CV272" s="5" t="e">
        <f>P_A_R[[#This Row],[52+]]-P_A_R[[#This Row],[53+]]</f>
        <v>#VALUE!</v>
      </c>
      <c r="CW272" s="5" t="e">
        <f>P_A_R[[#This Row],[53+]]-P_A_R[[#This Row],[54+]]</f>
        <v>#VALUE!</v>
      </c>
      <c r="CX272" s="5" t="e">
        <f>P_A_R[[#This Row],[54+]]-P_A_R[[#This Row],[55+]]</f>
        <v>#VALUE!</v>
      </c>
      <c r="CY272" s="5" t="e">
        <f>P_A_R[[#This Row],[55+]]-P_A_R[[#This Row],[56+]]</f>
        <v>#VALUE!</v>
      </c>
      <c r="CZ272" s="5" t="e">
        <f>P_A_R[[#This Row],[56+]]-P_A_R[[#This Row],[57+]]</f>
        <v>#VALUE!</v>
      </c>
      <c r="DA272" s="5" t="e">
        <f>P_A_R[[#This Row],[57+]]-P_A_R[[#This Row],[58+]]</f>
        <v>#VALUE!</v>
      </c>
      <c r="DB272" s="5" t="e">
        <f>P_A_R[[#This Row],[58+]]-P_A_R[[#This Row],[59+]]</f>
        <v>#VALUE!</v>
      </c>
    </row>
    <row r="273" spans="58:106" x14ac:dyDescent="0.25">
      <c r="BF273" s="5" t="e">
        <f>P_A_R[[#This Row],[10+]]-P_A_R[[#This Row],[11+]]</f>
        <v>#VALUE!</v>
      </c>
      <c r="BG273" s="5" t="e">
        <f>P_A_R[[#This Row],[11+]]-P_A_R[[#This Row],[12+]]</f>
        <v>#VALUE!</v>
      </c>
      <c r="BH273" s="5" t="e">
        <f>P_A_R[[#This Row],[12+]]-P_A_R[[#This Row],[13+]]</f>
        <v>#VALUE!</v>
      </c>
      <c r="BI273" s="5" t="e">
        <f>P_A_R[[#This Row],[13+]]-P_A_R[[#This Row],[14+]]</f>
        <v>#VALUE!</v>
      </c>
      <c r="BJ273" s="5" t="e">
        <f>P_A_R[[#This Row],[14+]]-P_A_R[[#This Row],[15+]]</f>
        <v>#VALUE!</v>
      </c>
      <c r="BK273" s="5" t="e">
        <f>P_A_R[[#This Row],[15+]]-P_A_R[[#This Row],[16+]]</f>
        <v>#VALUE!</v>
      </c>
      <c r="BL273" s="5" t="e">
        <f>P_A_R[[#This Row],[16+]]-P_A_R[[#This Row],[17+]]</f>
        <v>#VALUE!</v>
      </c>
      <c r="BM273" s="5" t="e">
        <f>P_A_R[[#This Row],[17+]]-P_A_R[[#This Row],[18+]]</f>
        <v>#VALUE!</v>
      </c>
      <c r="BN273" s="5" t="e">
        <f>P_A_R[[#This Row],[18+]]-P_A_R[[#This Row],[19+]]</f>
        <v>#VALUE!</v>
      </c>
      <c r="BO273" s="5" t="e">
        <f>P_A_R[[#This Row],[19+]]-P_A_R[[#This Row],[20+]]</f>
        <v>#VALUE!</v>
      </c>
      <c r="BP273" s="5" t="e">
        <f>P_A_R[[#This Row],[20+]]-P_A_R[[#This Row],[21+]]</f>
        <v>#VALUE!</v>
      </c>
      <c r="BQ273" s="5" t="e">
        <f>P_A_R[[#This Row],[21+]]-P_A_R[[#This Row],[22+]]</f>
        <v>#VALUE!</v>
      </c>
      <c r="BR273" s="5" t="e">
        <f>P_A_R[[#This Row],[22+]]-P_A_R[[#This Row],[23+]]</f>
        <v>#VALUE!</v>
      </c>
      <c r="BS273" s="5" t="e">
        <f>P_A_R[[#This Row],[23+]]-P_A_R[[#This Row],[24+]]</f>
        <v>#VALUE!</v>
      </c>
      <c r="BT273" s="5" t="e">
        <f>P_A_R[[#This Row],[24+]]-P_A_R[[#This Row],[25+]]</f>
        <v>#VALUE!</v>
      </c>
      <c r="BU273" s="5" t="e">
        <f>P_A_R[[#This Row],[25+]]-P_A_R[[#This Row],[26+]]</f>
        <v>#VALUE!</v>
      </c>
      <c r="BV273" s="5" t="e">
        <f>P_A_R[[#This Row],[26+]]-P_A_R[[#This Row],[27+]]</f>
        <v>#VALUE!</v>
      </c>
      <c r="BW273" s="5" t="e">
        <f>P_A_R[[#This Row],[27+]]-P_A_R[[#This Row],[28+]]</f>
        <v>#VALUE!</v>
      </c>
      <c r="BX273" s="5" t="e">
        <f>P_A_R[[#This Row],[28+]]-P_A_R[[#This Row],[29+]]</f>
        <v>#VALUE!</v>
      </c>
      <c r="BY273" s="5" t="e">
        <f>P_A_R[[#This Row],[29+]]-P_A_R[[#This Row],[30+]]</f>
        <v>#VALUE!</v>
      </c>
      <c r="BZ273" s="5" t="e">
        <f>P_A_R[[#This Row],[30+]]-P_A_R[[#This Row],[31+]]</f>
        <v>#VALUE!</v>
      </c>
      <c r="CA273" s="5" t="e">
        <f>P_A_R[[#This Row],[31+]]-P_A_R[[#This Row],[32+]]</f>
        <v>#VALUE!</v>
      </c>
      <c r="CB273" s="5" t="e">
        <f>P_A_R[[#This Row],[32+]]-P_A_R[[#This Row],[33+]]</f>
        <v>#VALUE!</v>
      </c>
      <c r="CC273" s="5" t="e">
        <f>P_A_R[[#This Row],[33+]]-P_A_R[[#This Row],[34+]]</f>
        <v>#VALUE!</v>
      </c>
      <c r="CD273" s="5" t="e">
        <f>P_A_R[[#This Row],[34+]]-P_A_R[[#This Row],[35+]]</f>
        <v>#VALUE!</v>
      </c>
      <c r="CE273" s="5" t="e">
        <f>P_A_R[[#This Row],[35+]]-P_A_R[[#This Row],[36+]]</f>
        <v>#VALUE!</v>
      </c>
      <c r="CF273" s="5" t="e">
        <f>P_A_R[[#This Row],[36+]]-P_A_R[[#This Row],[37+]]</f>
        <v>#VALUE!</v>
      </c>
      <c r="CG273" s="5" t="e">
        <f>P_A_R[[#This Row],[37+]]-P_A_R[[#This Row],[38+]]</f>
        <v>#VALUE!</v>
      </c>
      <c r="CH273" s="5" t="e">
        <f>P_A_R[[#This Row],[38+]]-P_A_R[[#This Row],[39+]]</f>
        <v>#VALUE!</v>
      </c>
      <c r="CI273" s="5" t="e">
        <f>P_A_R[[#This Row],[39+]]-P_A_R[[#This Row],[40+]]</f>
        <v>#VALUE!</v>
      </c>
      <c r="CJ273" s="5" t="e">
        <f>P_A_R[[#This Row],[40+]]-P_A_R[[#This Row],[41+]]</f>
        <v>#VALUE!</v>
      </c>
      <c r="CK273" s="5" t="e">
        <f>P_A_R[[#This Row],[41+]]-P_A_R[[#This Row],[42+]]</f>
        <v>#VALUE!</v>
      </c>
      <c r="CL273" s="5" t="e">
        <f>P_A_R[[#This Row],[42+]]-P_A_R[[#This Row],[43+]]</f>
        <v>#VALUE!</v>
      </c>
      <c r="CM273" s="5" t="e">
        <f>P_A_R[[#This Row],[43+]]-P_A_R[[#This Row],[44+]]</f>
        <v>#VALUE!</v>
      </c>
      <c r="CN273" s="5" t="e">
        <f>P_A_R[[#This Row],[44+]]-P_A_R[[#This Row],[45+]]</f>
        <v>#VALUE!</v>
      </c>
      <c r="CO273" s="5" t="e">
        <f>P_A_R[[#This Row],[45+]]-P_A_R[[#This Row],[46+]]</f>
        <v>#VALUE!</v>
      </c>
      <c r="CP273" s="5" t="e">
        <f>P_A_R[[#This Row],[46+]]-P_A_R[[#This Row],[47+]]</f>
        <v>#VALUE!</v>
      </c>
      <c r="CQ273" s="5" t="e">
        <f>P_A_R[[#This Row],[47+]]-P_A_R[[#This Row],[48+]]</f>
        <v>#VALUE!</v>
      </c>
      <c r="CR273" s="5" t="e">
        <f>P_A_R[[#This Row],[48+]]-P_A_R[[#This Row],[49+]]</f>
        <v>#VALUE!</v>
      </c>
      <c r="CS273" s="5" t="e">
        <f>P_A_R[[#This Row],[49+]]-P_A_R[[#This Row],[50+]]</f>
        <v>#VALUE!</v>
      </c>
      <c r="CT273" s="5" t="e">
        <f>P_A_R[[#This Row],[50+]]-P_A_R[[#This Row],[51+]]</f>
        <v>#VALUE!</v>
      </c>
      <c r="CU273" s="5" t="e">
        <f>P_A_R[[#This Row],[51+]]-P_A_R[[#This Row],[52+]]</f>
        <v>#VALUE!</v>
      </c>
      <c r="CV273" s="5" t="e">
        <f>P_A_R[[#This Row],[52+]]-P_A_R[[#This Row],[53+]]</f>
        <v>#VALUE!</v>
      </c>
      <c r="CW273" s="5" t="e">
        <f>P_A_R[[#This Row],[53+]]-P_A_R[[#This Row],[54+]]</f>
        <v>#VALUE!</v>
      </c>
      <c r="CX273" s="5" t="e">
        <f>P_A_R[[#This Row],[54+]]-P_A_R[[#This Row],[55+]]</f>
        <v>#VALUE!</v>
      </c>
      <c r="CY273" s="5" t="e">
        <f>P_A_R[[#This Row],[55+]]-P_A_R[[#This Row],[56+]]</f>
        <v>#VALUE!</v>
      </c>
      <c r="CZ273" s="5" t="e">
        <f>P_A_R[[#This Row],[56+]]-P_A_R[[#This Row],[57+]]</f>
        <v>#VALUE!</v>
      </c>
      <c r="DA273" s="5" t="e">
        <f>P_A_R[[#This Row],[57+]]-P_A_R[[#This Row],[58+]]</f>
        <v>#VALUE!</v>
      </c>
      <c r="DB273" s="5" t="e">
        <f>P_A_R[[#This Row],[58+]]-P_A_R[[#This Row],[59+]]</f>
        <v>#VALUE!</v>
      </c>
    </row>
    <row r="274" spans="58:106" x14ac:dyDescent="0.25">
      <c r="BF274" s="5" t="e">
        <f>P_A_R[[#This Row],[10+]]-P_A_R[[#This Row],[11+]]</f>
        <v>#VALUE!</v>
      </c>
      <c r="BG274" s="5" t="e">
        <f>P_A_R[[#This Row],[11+]]-P_A_R[[#This Row],[12+]]</f>
        <v>#VALUE!</v>
      </c>
      <c r="BH274" s="5" t="e">
        <f>P_A_R[[#This Row],[12+]]-P_A_R[[#This Row],[13+]]</f>
        <v>#VALUE!</v>
      </c>
      <c r="BI274" s="5" t="e">
        <f>P_A_R[[#This Row],[13+]]-P_A_R[[#This Row],[14+]]</f>
        <v>#VALUE!</v>
      </c>
      <c r="BJ274" s="5" t="e">
        <f>P_A_R[[#This Row],[14+]]-P_A_R[[#This Row],[15+]]</f>
        <v>#VALUE!</v>
      </c>
      <c r="BK274" s="5" t="e">
        <f>P_A_R[[#This Row],[15+]]-P_A_R[[#This Row],[16+]]</f>
        <v>#VALUE!</v>
      </c>
      <c r="BL274" s="5" t="e">
        <f>P_A_R[[#This Row],[16+]]-P_A_R[[#This Row],[17+]]</f>
        <v>#VALUE!</v>
      </c>
      <c r="BM274" s="5" t="e">
        <f>P_A_R[[#This Row],[17+]]-P_A_R[[#This Row],[18+]]</f>
        <v>#VALUE!</v>
      </c>
      <c r="BN274" s="5" t="e">
        <f>P_A_R[[#This Row],[18+]]-P_A_R[[#This Row],[19+]]</f>
        <v>#VALUE!</v>
      </c>
      <c r="BO274" s="5" t="e">
        <f>P_A_R[[#This Row],[19+]]-P_A_R[[#This Row],[20+]]</f>
        <v>#VALUE!</v>
      </c>
      <c r="BP274" s="5" t="e">
        <f>P_A_R[[#This Row],[20+]]-P_A_R[[#This Row],[21+]]</f>
        <v>#VALUE!</v>
      </c>
      <c r="BQ274" s="5" t="e">
        <f>P_A_R[[#This Row],[21+]]-P_A_R[[#This Row],[22+]]</f>
        <v>#VALUE!</v>
      </c>
      <c r="BR274" s="5" t="e">
        <f>P_A_R[[#This Row],[22+]]-P_A_R[[#This Row],[23+]]</f>
        <v>#VALUE!</v>
      </c>
      <c r="BS274" s="5" t="e">
        <f>P_A_R[[#This Row],[23+]]-P_A_R[[#This Row],[24+]]</f>
        <v>#VALUE!</v>
      </c>
      <c r="BT274" s="5" t="e">
        <f>P_A_R[[#This Row],[24+]]-P_A_R[[#This Row],[25+]]</f>
        <v>#VALUE!</v>
      </c>
      <c r="BU274" s="5" t="e">
        <f>P_A_R[[#This Row],[25+]]-P_A_R[[#This Row],[26+]]</f>
        <v>#VALUE!</v>
      </c>
      <c r="BV274" s="5" t="e">
        <f>P_A_R[[#This Row],[26+]]-P_A_R[[#This Row],[27+]]</f>
        <v>#VALUE!</v>
      </c>
      <c r="BW274" s="5" t="e">
        <f>P_A_R[[#This Row],[27+]]-P_A_R[[#This Row],[28+]]</f>
        <v>#VALUE!</v>
      </c>
      <c r="BX274" s="5" t="e">
        <f>P_A_R[[#This Row],[28+]]-P_A_R[[#This Row],[29+]]</f>
        <v>#VALUE!</v>
      </c>
      <c r="BY274" s="5" t="e">
        <f>P_A_R[[#This Row],[29+]]-P_A_R[[#This Row],[30+]]</f>
        <v>#VALUE!</v>
      </c>
      <c r="BZ274" s="5" t="e">
        <f>P_A_R[[#This Row],[30+]]-P_A_R[[#This Row],[31+]]</f>
        <v>#VALUE!</v>
      </c>
      <c r="CA274" s="5" t="e">
        <f>P_A_R[[#This Row],[31+]]-P_A_R[[#This Row],[32+]]</f>
        <v>#VALUE!</v>
      </c>
      <c r="CB274" s="5" t="e">
        <f>P_A_R[[#This Row],[32+]]-P_A_R[[#This Row],[33+]]</f>
        <v>#VALUE!</v>
      </c>
      <c r="CC274" s="5" t="e">
        <f>P_A_R[[#This Row],[33+]]-P_A_R[[#This Row],[34+]]</f>
        <v>#VALUE!</v>
      </c>
      <c r="CD274" s="5" t="e">
        <f>P_A_R[[#This Row],[34+]]-P_A_R[[#This Row],[35+]]</f>
        <v>#VALUE!</v>
      </c>
      <c r="CE274" s="5" t="e">
        <f>P_A_R[[#This Row],[35+]]-P_A_R[[#This Row],[36+]]</f>
        <v>#VALUE!</v>
      </c>
      <c r="CF274" s="5" t="e">
        <f>P_A_R[[#This Row],[36+]]-P_A_R[[#This Row],[37+]]</f>
        <v>#VALUE!</v>
      </c>
      <c r="CG274" s="5" t="e">
        <f>P_A_R[[#This Row],[37+]]-P_A_R[[#This Row],[38+]]</f>
        <v>#VALUE!</v>
      </c>
      <c r="CH274" s="5" t="e">
        <f>P_A_R[[#This Row],[38+]]-P_A_R[[#This Row],[39+]]</f>
        <v>#VALUE!</v>
      </c>
      <c r="CI274" s="5" t="e">
        <f>P_A_R[[#This Row],[39+]]-P_A_R[[#This Row],[40+]]</f>
        <v>#VALUE!</v>
      </c>
      <c r="CJ274" s="5" t="e">
        <f>P_A_R[[#This Row],[40+]]-P_A_R[[#This Row],[41+]]</f>
        <v>#VALUE!</v>
      </c>
      <c r="CK274" s="5" t="e">
        <f>P_A_R[[#This Row],[41+]]-P_A_R[[#This Row],[42+]]</f>
        <v>#VALUE!</v>
      </c>
      <c r="CL274" s="5" t="e">
        <f>P_A_R[[#This Row],[42+]]-P_A_R[[#This Row],[43+]]</f>
        <v>#VALUE!</v>
      </c>
      <c r="CM274" s="5" t="e">
        <f>P_A_R[[#This Row],[43+]]-P_A_R[[#This Row],[44+]]</f>
        <v>#VALUE!</v>
      </c>
      <c r="CN274" s="5" t="e">
        <f>P_A_R[[#This Row],[44+]]-P_A_R[[#This Row],[45+]]</f>
        <v>#VALUE!</v>
      </c>
      <c r="CO274" s="5" t="e">
        <f>P_A_R[[#This Row],[45+]]-P_A_R[[#This Row],[46+]]</f>
        <v>#VALUE!</v>
      </c>
      <c r="CP274" s="5" t="e">
        <f>P_A_R[[#This Row],[46+]]-P_A_R[[#This Row],[47+]]</f>
        <v>#VALUE!</v>
      </c>
      <c r="CQ274" s="5" t="e">
        <f>P_A_R[[#This Row],[47+]]-P_A_R[[#This Row],[48+]]</f>
        <v>#VALUE!</v>
      </c>
      <c r="CR274" s="5" t="e">
        <f>P_A_R[[#This Row],[48+]]-P_A_R[[#This Row],[49+]]</f>
        <v>#VALUE!</v>
      </c>
      <c r="CS274" s="5" t="e">
        <f>P_A_R[[#This Row],[49+]]-P_A_R[[#This Row],[50+]]</f>
        <v>#VALUE!</v>
      </c>
      <c r="CT274" s="5" t="e">
        <f>P_A_R[[#This Row],[50+]]-P_A_R[[#This Row],[51+]]</f>
        <v>#VALUE!</v>
      </c>
      <c r="CU274" s="5" t="e">
        <f>P_A_R[[#This Row],[51+]]-P_A_R[[#This Row],[52+]]</f>
        <v>#VALUE!</v>
      </c>
      <c r="CV274" s="5" t="e">
        <f>P_A_R[[#This Row],[52+]]-P_A_R[[#This Row],[53+]]</f>
        <v>#VALUE!</v>
      </c>
      <c r="CW274" s="5" t="e">
        <f>P_A_R[[#This Row],[53+]]-P_A_R[[#This Row],[54+]]</f>
        <v>#VALUE!</v>
      </c>
      <c r="CX274" s="5" t="e">
        <f>P_A_R[[#This Row],[54+]]-P_A_R[[#This Row],[55+]]</f>
        <v>#VALUE!</v>
      </c>
      <c r="CY274" s="5" t="e">
        <f>P_A_R[[#This Row],[55+]]-P_A_R[[#This Row],[56+]]</f>
        <v>#VALUE!</v>
      </c>
      <c r="CZ274" s="5" t="e">
        <f>P_A_R[[#This Row],[56+]]-P_A_R[[#This Row],[57+]]</f>
        <v>#VALUE!</v>
      </c>
      <c r="DA274" s="5" t="e">
        <f>P_A_R[[#This Row],[57+]]-P_A_R[[#This Row],[58+]]</f>
        <v>#VALUE!</v>
      </c>
      <c r="DB274" s="5" t="e">
        <f>P_A_R[[#This Row],[58+]]-P_A_R[[#This Row],[59+]]</f>
        <v>#VALUE!</v>
      </c>
    </row>
    <row r="275" spans="58:106" x14ac:dyDescent="0.25">
      <c r="BF275" s="5" t="e">
        <f>P_A_R[[#This Row],[10+]]-P_A_R[[#This Row],[11+]]</f>
        <v>#VALUE!</v>
      </c>
      <c r="BG275" s="5" t="e">
        <f>P_A_R[[#This Row],[11+]]-P_A_R[[#This Row],[12+]]</f>
        <v>#VALUE!</v>
      </c>
      <c r="BH275" s="5" t="e">
        <f>P_A_R[[#This Row],[12+]]-P_A_R[[#This Row],[13+]]</f>
        <v>#VALUE!</v>
      </c>
      <c r="BI275" s="5" t="e">
        <f>P_A_R[[#This Row],[13+]]-P_A_R[[#This Row],[14+]]</f>
        <v>#VALUE!</v>
      </c>
      <c r="BJ275" s="5" t="e">
        <f>P_A_R[[#This Row],[14+]]-P_A_R[[#This Row],[15+]]</f>
        <v>#VALUE!</v>
      </c>
      <c r="BK275" s="5" t="e">
        <f>P_A_R[[#This Row],[15+]]-P_A_R[[#This Row],[16+]]</f>
        <v>#VALUE!</v>
      </c>
      <c r="BL275" s="5" t="e">
        <f>P_A_R[[#This Row],[16+]]-P_A_R[[#This Row],[17+]]</f>
        <v>#VALUE!</v>
      </c>
      <c r="BM275" s="5" t="e">
        <f>P_A_R[[#This Row],[17+]]-P_A_R[[#This Row],[18+]]</f>
        <v>#VALUE!</v>
      </c>
      <c r="BN275" s="5" t="e">
        <f>P_A_R[[#This Row],[18+]]-P_A_R[[#This Row],[19+]]</f>
        <v>#VALUE!</v>
      </c>
      <c r="BO275" s="5" t="e">
        <f>P_A_R[[#This Row],[19+]]-P_A_R[[#This Row],[20+]]</f>
        <v>#VALUE!</v>
      </c>
      <c r="BP275" s="5" t="e">
        <f>P_A_R[[#This Row],[20+]]-P_A_R[[#This Row],[21+]]</f>
        <v>#VALUE!</v>
      </c>
      <c r="BQ275" s="5" t="e">
        <f>P_A_R[[#This Row],[21+]]-P_A_R[[#This Row],[22+]]</f>
        <v>#VALUE!</v>
      </c>
      <c r="BR275" s="5" t="e">
        <f>P_A_R[[#This Row],[22+]]-P_A_R[[#This Row],[23+]]</f>
        <v>#VALUE!</v>
      </c>
      <c r="BS275" s="5" t="e">
        <f>P_A_R[[#This Row],[23+]]-P_A_R[[#This Row],[24+]]</f>
        <v>#VALUE!</v>
      </c>
      <c r="BT275" s="5" t="e">
        <f>P_A_R[[#This Row],[24+]]-P_A_R[[#This Row],[25+]]</f>
        <v>#VALUE!</v>
      </c>
      <c r="BU275" s="5" t="e">
        <f>P_A_R[[#This Row],[25+]]-P_A_R[[#This Row],[26+]]</f>
        <v>#VALUE!</v>
      </c>
      <c r="BV275" s="5" t="e">
        <f>P_A_R[[#This Row],[26+]]-P_A_R[[#This Row],[27+]]</f>
        <v>#VALUE!</v>
      </c>
      <c r="BW275" s="5" t="e">
        <f>P_A_R[[#This Row],[27+]]-P_A_R[[#This Row],[28+]]</f>
        <v>#VALUE!</v>
      </c>
      <c r="BX275" s="5" t="e">
        <f>P_A_R[[#This Row],[28+]]-P_A_R[[#This Row],[29+]]</f>
        <v>#VALUE!</v>
      </c>
      <c r="BY275" s="5" t="e">
        <f>P_A_R[[#This Row],[29+]]-P_A_R[[#This Row],[30+]]</f>
        <v>#VALUE!</v>
      </c>
      <c r="BZ275" s="5" t="e">
        <f>P_A_R[[#This Row],[30+]]-P_A_R[[#This Row],[31+]]</f>
        <v>#VALUE!</v>
      </c>
      <c r="CA275" s="5" t="e">
        <f>P_A_R[[#This Row],[31+]]-P_A_R[[#This Row],[32+]]</f>
        <v>#VALUE!</v>
      </c>
      <c r="CB275" s="5" t="e">
        <f>P_A_R[[#This Row],[32+]]-P_A_R[[#This Row],[33+]]</f>
        <v>#VALUE!</v>
      </c>
      <c r="CC275" s="5" t="e">
        <f>P_A_R[[#This Row],[33+]]-P_A_R[[#This Row],[34+]]</f>
        <v>#VALUE!</v>
      </c>
      <c r="CD275" s="5" t="e">
        <f>P_A_R[[#This Row],[34+]]-P_A_R[[#This Row],[35+]]</f>
        <v>#VALUE!</v>
      </c>
      <c r="CE275" s="5" t="e">
        <f>P_A_R[[#This Row],[35+]]-P_A_R[[#This Row],[36+]]</f>
        <v>#VALUE!</v>
      </c>
      <c r="CF275" s="5" t="e">
        <f>P_A_R[[#This Row],[36+]]-P_A_R[[#This Row],[37+]]</f>
        <v>#VALUE!</v>
      </c>
      <c r="CG275" s="5" t="e">
        <f>P_A_R[[#This Row],[37+]]-P_A_R[[#This Row],[38+]]</f>
        <v>#VALUE!</v>
      </c>
      <c r="CH275" s="5" t="e">
        <f>P_A_R[[#This Row],[38+]]-P_A_R[[#This Row],[39+]]</f>
        <v>#VALUE!</v>
      </c>
      <c r="CI275" s="5" t="e">
        <f>P_A_R[[#This Row],[39+]]-P_A_R[[#This Row],[40+]]</f>
        <v>#VALUE!</v>
      </c>
      <c r="CJ275" s="5" t="e">
        <f>P_A_R[[#This Row],[40+]]-P_A_R[[#This Row],[41+]]</f>
        <v>#VALUE!</v>
      </c>
      <c r="CK275" s="5" t="e">
        <f>P_A_R[[#This Row],[41+]]-P_A_R[[#This Row],[42+]]</f>
        <v>#VALUE!</v>
      </c>
      <c r="CL275" s="5" t="e">
        <f>P_A_R[[#This Row],[42+]]-P_A_R[[#This Row],[43+]]</f>
        <v>#VALUE!</v>
      </c>
      <c r="CM275" s="5" t="e">
        <f>P_A_R[[#This Row],[43+]]-P_A_R[[#This Row],[44+]]</f>
        <v>#VALUE!</v>
      </c>
      <c r="CN275" s="5" t="e">
        <f>P_A_R[[#This Row],[44+]]-P_A_R[[#This Row],[45+]]</f>
        <v>#VALUE!</v>
      </c>
      <c r="CO275" s="5" t="e">
        <f>P_A_R[[#This Row],[45+]]-P_A_R[[#This Row],[46+]]</f>
        <v>#VALUE!</v>
      </c>
      <c r="CP275" s="5" t="e">
        <f>P_A_R[[#This Row],[46+]]-P_A_R[[#This Row],[47+]]</f>
        <v>#VALUE!</v>
      </c>
      <c r="CQ275" s="5" t="e">
        <f>P_A_R[[#This Row],[47+]]-P_A_R[[#This Row],[48+]]</f>
        <v>#VALUE!</v>
      </c>
      <c r="CR275" s="5" t="e">
        <f>P_A_R[[#This Row],[48+]]-P_A_R[[#This Row],[49+]]</f>
        <v>#VALUE!</v>
      </c>
      <c r="CS275" s="5" t="e">
        <f>P_A_R[[#This Row],[49+]]-P_A_R[[#This Row],[50+]]</f>
        <v>#VALUE!</v>
      </c>
      <c r="CT275" s="5" t="e">
        <f>P_A_R[[#This Row],[50+]]-P_A_R[[#This Row],[51+]]</f>
        <v>#VALUE!</v>
      </c>
      <c r="CU275" s="5" t="e">
        <f>P_A_R[[#This Row],[51+]]-P_A_R[[#This Row],[52+]]</f>
        <v>#VALUE!</v>
      </c>
      <c r="CV275" s="5" t="e">
        <f>P_A_R[[#This Row],[52+]]-P_A_R[[#This Row],[53+]]</f>
        <v>#VALUE!</v>
      </c>
      <c r="CW275" s="5" t="e">
        <f>P_A_R[[#This Row],[53+]]-P_A_R[[#This Row],[54+]]</f>
        <v>#VALUE!</v>
      </c>
      <c r="CX275" s="5" t="e">
        <f>P_A_R[[#This Row],[54+]]-P_A_R[[#This Row],[55+]]</f>
        <v>#VALUE!</v>
      </c>
      <c r="CY275" s="5" t="e">
        <f>P_A_R[[#This Row],[55+]]-P_A_R[[#This Row],[56+]]</f>
        <v>#VALUE!</v>
      </c>
      <c r="CZ275" s="5" t="e">
        <f>P_A_R[[#This Row],[56+]]-P_A_R[[#This Row],[57+]]</f>
        <v>#VALUE!</v>
      </c>
      <c r="DA275" s="5" t="e">
        <f>P_A_R[[#This Row],[57+]]-P_A_R[[#This Row],[58+]]</f>
        <v>#VALUE!</v>
      </c>
      <c r="DB275" s="5" t="e">
        <f>P_A_R[[#This Row],[58+]]-P_A_R[[#This Row],[59+]]</f>
        <v>#VALUE!</v>
      </c>
    </row>
    <row r="276" spans="58:106" x14ac:dyDescent="0.25">
      <c r="BF276" s="5" t="e">
        <f>P_A_R[[#This Row],[10+]]-P_A_R[[#This Row],[11+]]</f>
        <v>#VALUE!</v>
      </c>
      <c r="BG276" s="5" t="e">
        <f>P_A_R[[#This Row],[11+]]-P_A_R[[#This Row],[12+]]</f>
        <v>#VALUE!</v>
      </c>
      <c r="BH276" s="5" t="e">
        <f>P_A_R[[#This Row],[12+]]-P_A_R[[#This Row],[13+]]</f>
        <v>#VALUE!</v>
      </c>
      <c r="BI276" s="5" t="e">
        <f>P_A_R[[#This Row],[13+]]-P_A_R[[#This Row],[14+]]</f>
        <v>#VALUE!</v>
      </c>
      <c r="BJ276" s="5" t="e">
        <f>P_A_R[[#This Row],[14+]]-P_A_R[[#This Row],[15+]]</f>
        <v>#VALUE!</v>
      </c>
      <c r="BK276" s="5" t="e">
        <f>P_A_R[[#This Row],[15+]]-P_A_R[[#This Row],[16+]]</f>
        <v>#VALUE!</v>
      </c>
      <c r="BL276" s="5" t="e">
        <f>P_A_R[[#This Row],[16+]]-P_A_R[[#This Row],[17+]]</f>
        <v>#VALUE!</v>
      </c>
      <c r="BM276" s="5" t="e">
        <f>P_A_R[[#This Row],[17+]]-P_A_R[[#This Row],[18+]]</f>
        <v>#VALUE!</v>
      </c>
      <c r="BN276" s="5" t="e">
        <f>P_A_R[[#This Row],[18+]]-P_A_R[[#This Row],[19+]]</f>
        <v>#VALUE!</v>
      </c>
      <c r="BO276" s="5" t="e">
        <f>P_A_R[[#This Row],[19+]]-P_A_R[[#This Row],[20+]]</f>
        <v>#VALUE!</v>
      </c>
      <c r="BP276" s="5" t="e">
        <f>P_A_R[[#This Row],[20+]]-P_A_R[[#This Row],[21+]]</f>
        <v>#VALUE!</v>
      </c>
      <c r="BQ276" s="5" t="e">
        <f>P_A_R[[#This Row],[21+]]-P_A_R[[#This Row],[22+]]</f>
        <v>#VALUE!</v>
      </c>
      <c r="BR276" s="5" t="e">
        <f>P_A_R[[#This Row],[22+]]-P_A_R[[#This Row],[23+]]</f>
        <v>#VALUE!</v>
      </c>
      <c r="BS276" s="5" t="e">
        <f>P_A_R[[#This Row],[23+]]-P_A_R[[#This Row],[24+]]</f>
        <v>#VALUE!</v>
      </c>
      <c r="BT276" s="5" t="e">
        <f>P_A_R[[#This Row],[24+]]-P_A_R[[#This Row],[25+]]</f>
        <v>#VALUE!</v>
      </c>
      <c r="BU276" s="5" t="e">
        <f>P_A_R[[#This Row],[25+]]-P_A_R[[#This Row],[26+]]</f>
        <v>#VALUE!</v>
      </c>
      <c r="BV276" s="5" t="e">
        <f>P_A_R[[#This Row],[26+]]-P_A_R[[#This Row],[27+]]</f>
        <v>#VALUE!</v>
      </c>
      <c r="BW276" s="5" t="e">
        <f>P_A_R[[#This Row],[27+]]-P_A_R[[#This Row],[28+]]</f>
        <v>#VALUE!</v>
      </c>
      <c r="BX276" s="5" t="e">
        <f>P_A_R[[#This Row],[28+]]-P_A_R[[#This Row],[29+]]</f>
        <v>#VALUE!</v>
      </c>
      <c r="BY276" s="5" t="e">
        <f>P_A_R[[#This Row],[29+]]-P_A_R[[#This Row],[30+]]</f>
        <v>#VALUE!</v>
      </c>
      <c r="BZ276" s="5" t="e">
        <f>P_A_R[[#This Row],[30+]]-P_A_R[[#This Row],[31+]]</f>
        <v>#VALUE!</v>
      </c>
      <c r="CA276" s="5" t="e">
        <f>P_A_R[[#This Row],[31+]]-P_A_R[[#This Row],[32+]]</f>
        <v>#VALUE!</v>
      </c>
      <c r="CB276" s="5" t="e">
        <f>P_A_R[[#This Row],[32+]]-P_A_R[[#This Row],[33+]]</f>
        <v>#VALUE!</v>
      </c>
      <c r="CC276" s="5" t="e">
        <f>P_A_R[[#This Row],[33+]]-P_A_R[[#This Row],[34+]]</f>
        <v>#VALUE!</v>
      </c>
      <c r="CD276" s="5" t="e">
        <f>P_A_R[[#This Row],[34+]]-P_A_R[[#This Row],[35+]]</f>
        <v>#VALUE!</v>
      </c>
      <c r="CE276" s="5" t="e">
        <f>P_A_R[[#This Row],[35+]]-P_A_R[[#This Row],[36+]]</f>
        <v>#VALUE!</v>
      </c>
      <c r="CF276" s="5" t="e">
        <f>P_A_R[[#This Row],[36+]]-P_A_R[[#This Row],[37+]]</f>
        <v>#VALUE!</v>
      </c>
      <c r="CG276" s="5" t="e">
        <f>P_A_R[[#This Row],[37+]]-P_A_R[[#This Row],[38+]]</f>
        <v>#VALUE!</v>
      </c>
      <c r="CH276" s="5" t="e">
        <f>P_A_R[[#This Row],[38+]]-P_A_R[[#This Row],[39+]]</f>
        <v>#VALUE!</v>
      </c>
      <c r="CI276" s="5" t="e">
        <f>P_A_R[[#This Row],[39+]]-P_A_R[[#This Row],[40+]]</f>
        <v>#VALUE!</v>
      </c>
      <c r="CJ276" s="5" t="e">
        <f>P_A_R[[#This Row],[40+]]-P_A_R[[#This Row],[41+]]</f>
        <v>#VALUE!</v>
      </c>
      <c r="CK276" s="5" t="e">
        <f>P_A_R[[#This Row],[41+]]-P_A_R[[#This Row],[42+]]</f>
        <v>#VALUE!</v>
      </c>
      <c r="CL276" s="5" t="e">
        <f>P_A_R[[#This Row],[42+]]-P_A_R[[#This Row],[43+]]</f>
        <v>#VALUE!</v>
      </c>
      <c r="CM276" s="5" t="e">
        <f>P_A_R[[#This Row],[43+]]-P_A_R[[#This Row],[44+]]</f>
        <v>#VALUE!</v>
      </c>
      <c r="CN276" s="5" t="e">
        <f>P_A_R[[#This Row],[44+]]-P_A_R[[#This Row],[45+]]</f>
        <v>#VALUE!</v>
      </c>
      <c r="CO276" s="5" t="e">
        <f>P_A_R[[#This Row],[45+]]-P_A_R[[#This Row],[46+]]</f>
        <v>#VALUE!</v>
      </c>
      <c r="CP276" s="5" t="e">
        <f>P_A_R[[#This Row],[46+]]-P_A_R[[#This Row],[47+]]</f>
        <v>#VALUE!</v>
      </c>
      <c r="CQ276" s="5" t="e">
        <f>P_A_R[[#This Row],[47+]]-P_A_R[[#This Row],[48+]]</f>
        <v>#VALUE!</v>
      </c>
      <c r="CR276" s="5" t="e">
        <f>P_A_R[[#This Row],[48+]]-P_A_R[[#This Row],[49+]]</f>
        <v>#VALUE!</v>
      </c>
      <c r="CS276" s="5" t="e">
        <f>P_A_R[[#This Row],[49+]]-P_A_R[[#This Row],[50+]]</f>
        <v>#VALUE!</v>
      </c>
      <c r="CT276" s="5" t="e">
        <f>P_A_R[[#This Row],[50+]]-P_A_R[[#This Row],[51+]]</f>
        <v>#VALUE!</v>
      </c>
      <c r="CU276" s="5" t="e">
        <f>P_A_R[[#This Row],[51+]]-P_A_R[[#This Row],[52+]]</f>
        <v>#VALUE!</v>
      </c>
      <c r="CV276" s="5" t="e">
        <f>P_A_R[[#This Row],[52+]]-P_A_R[[#This Row],[53+]]</f>
        <v>#VALUE!</v>
      </c>
      <c r="CW276" s="5" t="e">
        <f>P_A_R[[#This Row],[53+]]-P_A_R[[#This Row],[54+]]</f>
        <v>#VALUE!</v>
      </c>
      <c r="CX276" s="5" t="e">
        <f>P_A_R[[#This Row],[54+]]-P_A_R[[#This Row],[55+]]</f>
        <v>#VALUE!</v>
      </c>
      <c r="CY276" s="5" t="e">
        <f>P_A_R[[#This Row],[55+]]-P_A_R[[#This Row],[56+]]</f>
        <v>#VALUE!</v>
      </c>
      <c r="CZ276" s="5" t="e">
        <f>P_A_R[[#This Row],[56+]]-P_A_R[[#This Row],[57+]]</f>
        <v>#VALUE!</v>
      </c>
      <c r="DA276" s="5" t="e">
        <f>P_A_R[[#This Row],[57+]]-P_A_R[[#This Row],[58+]]</f>
        <v>#VALUE!</v>
      </c>
      <c r="DB276" s="5" t="e">
        <f>P_A_R[[#This Row],[58+]]-P_A_R[[#This Row],[59+]]</f>
        <v>#VALUE!</v>
      </c>
    </row>
    <row r="277" spans="58:106" x14ac:dyDescent="0.25">
      <c r="BF277" s="5" t="e">
        <f>P_A_R[[#This Row],[10+]]-P_A_R[[#This Row],[11+]]</f>
        <v>#VALUE!</v>
      </c>
      <c r="BG277" s="5" t="e">
        <f>P_A_R[[#This Row],[11+]]-P_A_R[[#This Row],[12+]]</f>
        <v>#VALUE!</v>
      </c>
      <c r="BH277" s="5" t="e">
        <f>P_A_R[[#This Row],[12+]]-P_A_R[[#This Row],[13+]]</f>
        <v>#VALUE!</v>
      </c>
      <c r="BI277" s="5" t="e">
        <f>P_A_R[[#This Row],[13+]]-P_A_R[[#This Row],[14+]]</f>
        <v>#VALUE!</v>
      </c>
      <c r="BJ277" s="5" t="e">
        <f>P_A_R[[#This Row],[14+]]-P_A_R[[#This Row],[15+]]</f>
        <v>#VALUE!</v>
      </c>
      <c r="BK277" s="5" t="e">
        <f>P_A_R[[#This Row],[15+]]-P_A_R[[#This Row],[16+]]</f>
        <v>#VALUE!</v>
      </c>
      <c r="BL277" s="5" t="e">
        <f>P_A_R[[#This Row],[16+]]-P_A_R[[#This Row],[17+]]</f>
        <v>#VALUE!</v>
      </c>
      <c r="BM277" s="5" t="e">
        <f>P_A_R[[#This Row],[17+]]-P_A_R[[#This Row],[18+]]</f>
        <v>#VALUE!</v>
      </c>
      <c r="BN277" s="5" t="e">
        <f>P_A_R[[#This Row],[18+]]-P_A_R[[#This Row],[19+]]</f>
        <v>#VALUE!</v>
      </c>
      <c r="BO277" s="5" t="e">
        <f>P_A_R[[#This Row],[19+]]-P_A_R[[#This Row],[20+]]</f>
        <v>#VALUE!</v>
      </c>
      <c r="BP277" s="5" t="e">
        <f>P_A_R[[#This Row],[20+]]-P_A_R[[#This Row],[21+]]</f>
        <v>#VALUE!</v>
      </c>
      <c r="BQ277" s="5" t="e">
        <f>P_A_R[[#This Row],[21+]]-P_A_R[[#This Row],[22+]]</f>
        <v>#VALUE!</v>
      </c>
      <c r="BR277" s="5" t="e">
        <f>P_A_R[[#This Row],[22+]]-P_A_R[[#This Row],[23+]]</f>
        <v>#VALUE!</v>
      </c>
      <c r="BS277" s="5" t="e">
        <f>P_A_R[[#This Row],[23+]]-P_A_R[[#This Row],[24+]]</f>
        <v>#VALUE!</v>
      </c>
      <c r="BT277" s="5" t="e">
        <f>P_A_R[[#This Row],[24+]]-P_A_R[[#This Row],[25+]]</f>
        <v>#VALUE!</v>
      </c>
      <c r="BU277" s="5" t="e">
        <f>P_A_R[[#This Row],[25+]]-P_A_R[[#This Row],[26+]]</f>
        <v>#VALUE!</v>
      </c>
      <c r="BV277" s="5" t="e">
        <f>P_A_R[[#This Row],[26+]]-P_A_R[[#This Row],[27+]]</f>
        <v>#VALUE!</v>
      </c>
      <c r="BW277" s="5" t="e">
        <f>P_A_R[[#This Row],[27+]]-P_A_R[[#This Row],[28+]]</f>
        <v>#VALUE!</v>
      </c>
      <c r="BX277" s="5" t="e">
        <f>P_A_R[[#This Row],[28+]]-P_A_R[[#This Row],[29+]]</f>
        <v>#VALUE!</v>
      </c>
      <c r="BY277" s="5" t="e">
        <f>P_A_R[[#This Row],[29+]]-P_A_R[[#This Row],[30+]]</f>
        <v>#VALUE!</v>
      </c>
      <c r="BZ277" s="5" t="e">
        <f>P_A_R[[#This Row],[30+]]-P_A_R[[#This Row],[31+]]</f>
        <v>#VALUE!</v>
      </c>
      <c r="CA277" s="5" t="e">
        <f>P_A_R[[#This Row],[31+]]-P_A_R[[#This Row],[32+]]</f>
        <v>#VALUE!</v>
      </c>
      <c r="CB277" s="5" t="e">
        <f>P_A_R[[#This Row],[32+]]-P_A_R[[#This Row],[33+]]</f>
        <v>#VALUE!</v>
      </c>
      <c r="CC277" s="5" t="e">
        <f>P_A_R[[#This Row],[33+]]-P_A_R[[#This Row],[34+]]</f>
        <v>#VALUE!</v>
      </c>
      <c r="CD277" s="5" t="e">
        <f>P_A_R[[#This Row],[34+]]-P_A_R[[#This Row],[35+]]</f>
        <v>#VALUE!</v>
      </c>
      <c r="CE277" s="5" t="e">
        <f>P_A_R[[#This Row],[35+]]-P_A_R[[#This Row],[36+]]</f>
        <v>#VALUE!</v>
      </c>
      <c r="CF277" s="5" t="e">
        <f>P_A_R[[#This Row],[36+]]-P_A_R[[#This Row],[37+]]</f>
        <v>#VALUE!</v>
      </c>
      <c r="CG277" s="5" t="e">
        <f>P_A_R[[#This Row],[37+]]-P_A_R[[#This Row],[38+]]</f>
        <v>#VALUE!</v>
      </c>
      <c r="CH277" s="5" t="e">
        <f>P_A_R[[#This Row],[38+]]-P_A_R[[#This Row],[39+]]</f>
        <v>#VALUE!</v>
      </c>
      <c r="CI277" s="5" t="e">
        <f>P_A_R[[#This Row],[39+]]-P_A_R[[#This Row],[40+]]</f>
        <v>#VALUE!</v>
      </c>
      <c r="CJ277" s="5" t="e">
        <f>P_A_R[[#This Row],[40+]]-P_A_R[[#This Row],[41+]]</f>
        <v>#VALUE!</v>
      </c>
      <c r="CK277" s="5" t="e">
        <f>P_A_R[[#This Row],[41+]]-P_A_R[[#This Row],[42+]]</f>
        <v>#VALUE!</v>
      </c>
      <c r="CL277" s="5" t="e">
        <f>P_A_R[[#This Row],[42+]]-P_A_R[[#This Row],[43+]]</f>
        <v>#VALUE!</v>
      </c>
      <c r="CM277" s="5" t="e">
        <f>P_A_R[[#This Row],[43+]]-P_A_R[[#This Row],[44+]]</f>
        <v>#VALUE!</v>
      </c>
      <c r="CN277" s="5" t="e">
        <f>P_A_R[[#This Row],[44+]]-P_A_R[[#This Row],[45+]]</f>
        <v>#VALUE!</v>
      </c>
      <c r="CO277" s="5" t="e">
        <f>P_A_R[[#This Row],[45+]]-P_A_R[[#This Row],[46+]]</f>
        <v>#VALUE!</v>
      </c>
      <c r="CP277" s="5" t="e">
        <f>P_A_R[[#This Row],[46+]]-P_A_R[[#This Row],[47+]]</f>
        <v>#VALUE!</v>
      </c>
      <c r="CQ277" s="5" t="e">
        <f>P_A_R[[#This Row],[47+]]-P_A_R[[#This Row],[48+]]</f>
        <v>#VALUE!</v>
      </c>
      <c r="CR277" s="5" t="e">
        <f>P_A_R[[#This Row],[48+]]-P_A_R[[#This Row],[49+]]</f>
        <v>#VALUE!</v>
      </c>
      <c r="CS277" s="5" t="e">
        <f>P_A_R[[#This Row],[49+]]-P_A_R[[#This Row],[50+]]</f>
        <v>#VALUE!</v>
      </c>
      <c r="CT277" s="5" t="e">
        <f>P_A_R[[#This Row],[50+]]-P_A_R[[#This Row],[51+]]</f>
        <v>#VALUE!</v>
      </c>
      <c r="CU277" s="5" t="e">
        <f>P_A_R[[#This Row],[51+]]-P_A_R[[#This Row],[52+]]</f>
        <v>#VALUE!</v>
      </c>
      <c r="CV277" s="5" t="e">
        <f>P_A_R[[#This Row],[52+]]-P_A_R[[#This Row],[53+]]</f>
        <v>#VALUE!</v>
      </c>
      <c r="CW277" s="5" t="e">
        <f>P_A_R[[#This Row],[53+]]-P_A_R[[#This Row],[54+]]</f>
        <v>#VALUE!</v>
      </c>
      <c r="CX277" s="5" t="e">
        <f>P_A_R[[#This Row],[54+]]-P_A_R[[#This Row],[55+]]</f>
        <v>#VALUE!</v>
      </c>
      <c r="CY277" s="5" t="e">
        <f>P_A_R[[#This Row],[55+]]-P_A_R[[#This Row],[56+]]</f>
        <v>#VALUE!</v>
      </c>
      <c r="CZ277" s="5" t="e">
        <f>P_A_R[[#This Row],[56+]]-P_A_R[[#This Row],[57+]]</f>
        <v>#VALUE!</v>
      </c>
      <c r="DA277" s="5" t="e">
        <f>P_A_R[[#This Row],[57+]]-P_A_R[[#This Row],[58+]]</f>
        <v>#VALUE!</v>
      </c>
      <c r="DB277" s="5" t="e">
        <f>P_A_R[[#This Row],[58+]]-P_A_R[[#This Row],[59+]]</f>
        <v>#VALUE!</v>
      </c>
    </row>
    <row r="278" spans="58:106" x14ac:dyDescent="0.25">
      <c r="BF278" s="5" t="e">
        <f>P_A_R[[#This Row],[10+]]-P_A_R[[#This Row],[11+]]</f>
        <v>#VALUE!</v>
      </c>
      <c r="BG278" s="5" t="e">
        <f>P_A_R[[#This Row],[11+]]-P_A_R[[#This Row],[12+]]</f>
        <v>#VALUE!</v>
      </c>
      <c r="BH278" s="5" t="e">
        <f>P_A_R[[#This Row],[12+]]-P_A_R[[#This Row],[13+]]</f>
        <v>#VALUE!</v>
      </c>
      <c r="BI278" s="5" t="e">
        <f>P_A_R[[#This Row],[13+]]-P_A_R[[#This Row],[14+]]</f>
        <v>#VALUE!</v>
      </c>
      <c r="BJ278" s="5" t="e">
        <f>P_A_R[[#This Row],[14+]]-P_A_R[[#This Row],[15+]]</f>
        <v>#VALUE!</v>
      </c>
      <c r="BK278" s="5" t="e">
        <f>P_A_R[[#This Row],[15+]]-P_A_R[[#This Row],[16+]]</f>
        <v>#VALUE!</v>
      </c>
      <c r="BL278" s="5" t="e">
        <f>P_A_R[[#This Row],[16+]]-P_A_R[[#This Row],[17+]]</f>
        <v>#VALUE!</v>
      </c>
      <c r="BM278" s="5" t="e">
        <f>P_A_R[[#This Row],[17+]]-P_A_R[[#This Row],[18+]]</f>
        <v>#VALUE!</v>
      </c>
      <c r="BN278" s="5" t="e">
        <f>P_A_R[[#This Row],[18+]]-P_A_R[[#This Row],[19+]]</f>
        <v>#VALUE!</v>
      </c>
      <c r="BO278" s="5" t="e">
        <f>P_A_R[[#This Row],[19+]]-P_A_R[[#This Row],[20+]]</f>
        <v>#VALUE!</v>
      </c>
      <c r="BP278" s="5" t="e">
        <f>P_A_R[[#This Row],[20+]]-P_A_R[[#This Row],[21+]]</f>
        <v>#VALUE!</v>
      </c>
      <c r="BQ278" s="5" t="e">
        <f>P_A_R[[#This Row],[21+]]-P_A_R[[#This Row],[22+]]</f>
        <v>#VALUE!</v>
      </c>
      <c r="BR278" s="5" t="e">
        <f>P_A_R[[#This Row],[22+]]-P_A_R[[#This Row],[23+]]</f>
        <v>#VALUE!</v>
      </c>
      <c r="BS278" s="5" t="e">
        <f>P_A_R[[#This Row],[23+]]-P_A_R[[#This Row],[24+]]</f>
        <v>#VALUE!</v>
      </c>
      <c r="BT278" s="5" t="e">
        <f>P_A_R[[#This Row],[24+]]-P_A_R[[#This Row],[25+]]</f>
        <v>#VALUE!</v>
      </c>
      <c r="BU278" s="5" t="e">
        <f>P_A_R[[#This Row],[25+]]-P_A_R[[#This Row],[26+]]</f>
        <v>#VALUE!</v>
      </c>
      <c r="BV278" s="5" t="e">
        <f>P_A_R[[#This Row],[26+]]-P_A_R[[#This Row],[27+]]</f>
        <v>#VALUE!</v>
      </c>
      <c r="BW278" s="5" t="e">
        <f>P_A_R[[#This Row],[27+]]-P_A_R[[#This Row],[28+]]</f>
        <v>#VALUE!</v>
      </c>
      <c r="BX278" s="5" t="e">
        <f>P_A_R[[#This Row],[28+]]-P_A_R[[#This Row],[29+]]</f>
        <v>#VALUE!</v>
      </c>
      <c r="BY278" s="5" t="e">
        <f>P_A_R[[#This Row],[29+]]-P_A_R[[#This Row],[30+]]</f>
        <v>#VALUE!</v>
      </c>
      <c r="BZ278" s="5" t="e">
        <f>P_A_R[[#This Row],[30+]]-P_A_R[[#This Row],[31+]]</f>
        <v>#VALUE!</v>
      </c>
      <c r="CA278" s="5" t="e">
        <f>P_A_R[[#This Row],[31+]]-P_A_R[[#This Row],[32+]]</f>
        <v>#VALUE!</v>
      </c>
      <c r="CB278" s="5" t="e">
        <f>P_A_R[[#This Row],[32+]]-P_A_R[[#This Row],[33+]]</f>
        <v>#VALUE!</v>
      </c>
      <c r="CC278" s="5" t="e">
        <f>P_A_R[[#This Row],[33+]]-P_A_R[[#This Row],[34+]]</f>
        <v>#VALUE!</v>
      </c>
      <c r="CD278" s="5" t="e">
        <f>P_A_R[[#This Row],[34+]]-P_A_R[[#This Row],[35+]]</f>
        <v>#VALUE!</v>
      </c>
      <c r="CE278" s="5" t="e">
        <f>P_A_R[[#This Row],[35+]]-P_A_R[[#This Row],[36+]]</f>
        <v>#VALUE!</v>
      </c>
      <c r="CF278" s="5" t="e">
        <f>P_A_R[[#This Row],[36+]]-P_A_R[[#This Row],[37+]]</f>
        <v>#VALUE!</v>
      </c>
      <c r="CG278" s="5" t="e">
        <f>P_A_R[[#This Row],[37+]]-P_A_R[[#This Row],[38+]]</f>
        <v>#VALUE!</v>
      </c>
      <c r="CH278" s="5" t="e">
        <f>P_A_R[[#This Row],[38+]]-P_A_R[[#This Row],[39+]]</f>
        <v>#VALUE!</v>
      </c>
      <c r="CI278" s="5" t="e">
        <f>P_A_R[[#This Row],[39+]]-P_A_R[[#This Row],[40+]]</f>
        <v>#VALUE!</v>
      </c>
      <c r="CJ278" s="5" t="e">
        <f>P_A_R[[#This Row],[40+]]-P_A_R[[#This Row],[41+]]</f>
        <v>#VALUE!</v>
      </c>
      <c r="CK278" s="5" t="e">
        <f>P_A_R[[#This Row],[41+]]-P_A_R[[#This Row],[42+]]</f>
        <v>#VALUE!</v>
      </c>
      <c r="CL278" s="5" t="e">
        <f>P_A_R[[#This Row],[42+]]-P_A_R[[#This Row],[43+]]</f>
        <v>#VALUE!</v>
      </c>
      <c r="CM278" s="5" t="e">
        <f>P_A_R[[#This Row],[43+]]-P_A_R[[#This Row],[44+]]</f>
        <v>#VALUE!</v>
      </c>
      <c r="CN278" s="5" t="e">
        <f>P_A_R[[#This Row],[44+]]-P_A_R[[#This Row],[45+]]</f>
        <v>#VALUE!</v>
      </c>
      <c r="CO278" s="5" t="e">
        <f>P_A_R[[#This Row],[45+]]-P_A_R[[#This Row],[46+]]</f>
        <v>#VALUE!</v>
      </c>
      <c r="CP278" s="5" t="e">
        <f>P_A_R[[#This Row],[46+]]-P_A_R[[#This Row],[47+]]</f>
        <v>#VALUE!</v>
      </c>
      <c r="CQ278" s="5" t="e">
        <f>P_A_R[[#This Row],[47+]]-P_A_R[[#This Row],[48+]]</f>
        <v>#VALUE!</v>
      </c>
      <c r="CR278" s="5" t="e">
        <f>P_A_R[[#This Row],[48+]]-P_A_R[[#This Row],[49+]]</f>
        <v>#VALUE!</v>
      </c>
      <c r="CS278" s="5" t="e">
        <f>P_A_R[[#This Row],[49+]]-P_A_R[[#This Row],[50+]]</f>
        <v>#VALUE!</v>
      </c>
      <c r="CT278" s="5" t="e">
        <f>P_A_R[[#This Row],[50+]]-P_A_R[[#This Row],[51+]]</f>
        <v>#VALUE!</v>
      </c>
      <c r="CU278" s="5" t="e">
        <f>P_A_R[[#This Row],[51+]]-P_A_R[[#This Row],[52+]]</f>
        <v>#VALUE!</v>
      </c>
      <c r="CV278" s="5" t="e">
        <f>P_A_R[[#This Row],[52+]]-P_A_R[[#This Row],[53+]]</f>
        <v>#VALUE!</v>
      </c>
      <c r="CW278" s="5" t="e">
        <f>P_A_R[[#This Row],[53+]]-P_A_R[[#This Row],[54+]]</f>
        <v>#VALUE!</v>
      </c>
      <c r="CX278" s="5" t="e">
        <f>P_A_R[[#This Row],[54+]]-P_A_R[[#This Row],[55+]]</f>
        <v>#VALUE!</v>
      </c>
      <c r="CY278" s="5" t="e">
        <f>P_A_R[[#This Row],[55+]]-P_A_R[[#This Row],[56+]]</f>
        <v>#VALUE!</v>
      </c>
      <c r="CZ278" s="5" t="e">
        <f>P_A_R[[#This Row],[56+]]-P_A_R[[#This Row],[57+]]</f>
        <v>#VALUE!</v>
      </c>
      <c r="DA278" s="5" t="e">
        <f>P_A_R[[#This Row],[57+]]-P_A_R[[#This Row],[58+]]</f>
        <v>#VALUE!</v>
      </c>
      <c r="DB278" s="5" t="e">
        <f>P_A_R[[#This Row],[58+]]-P_A_R[[#This Row],[59+]]</f>
        <v>#VALUE!</v>
      </c>
    </row>
    <row r="279" spans="58:106" x14ac:dyDescent="0.25">
      <c r="BF279" s="5" t="e">
        <f>P_A_R[[#This Row],[10+]]-P_A_R[[#This Row],[11+]]</f>
        <v>#VALUE!</v>
      </c>
      <c r="BG279" s="5" t="e">
        <f>P_A_R[[#This Row],[11+]]-P_A_R[[#This Row],[12+]]</f>
        <v>#VALUE!</v>
      </c>
      <c r="BH279" s="5" t="e">
        <f>P_A_R[[#This Row],[12+]]-P_A_R[[#This Row],[13+]]</f>
        <v>#VALUE!</v>
      </c>
      <c r="BI279" s="5" t="e">
        <f>P_A_R[[#This Row],[13+]]-P_A_R[[#This Row],[14+]]</f>
        <v>#VALUE!</v>
      </c>
      <c r="BJ279" s="5" t="e">
        <f>P_A_R[[#This Row],[14+]]-P_A_R[[#This Row],[15+]]</f>
        <v>#VALUE!</v>
      </c>
      <c r="BK279" s="5" t="e">
        <f>P_A_R[[#This Row],[15+]]-P_A_R[[#This Row],[16+]]</f>
        <v>#VALUE!</v>
      </c>
      <c r="BL279" s="5" t="e">
        <f>P_A_R[[#This Row],[16+]]-P_A_R[[#This Row],[17+]]</f>
        <v>#VALUE!</v>
      </c>
      <c r="BM279" s="5" t="e">
        <f>P_A_R[[#This Row],[17+]]-P_A_R[[#This Row],[18+]]</f>
        <v>#VALUE!</v>
      </c>
      <c r="BN279" s="5" t="e">
        <f>P_A_R[[#This Row],[18+]]-P_A_R[[#This Row],[19+]]</f>
        <v>#VALUE!</v>
      </c>
      <c r="BO279" s="5" t="e">
        <f>P_A_R[[#This Row],[19+]]-P_A_R[[#This Row],[20+]]</f>
        <v>#VALUE!</v>
      </c>
      <c r="BP279" s="5" t="e">
        <f>P_A_R[[#This Row],[20+]]-P_A_R[[#This Row],[21+]]</f>
        <v>#VALUE!</v>
      </c>
      <c r="BQ279" s="5" t="e">
        <f>P_A_R[[#This Row],[21+]]-P_A_R[[#This Row],[22+]]</f>
        <v>#VALUE!</v>
      </c>
      <c r="BR279" s="5" t="e">
        <f>P_A_R[[#This Row],[22+]]-P_A_R[[#This Row],[23+]]</f>
        <v>#VALUE!</v>
      </c>
      <c r="BS279" s="5" t="e">
        <f>P_A_R[[#This Row],[23+]]-P_A_R[[#This Row],[24+]]</f>
        <v>#VALUE!</v>
      </c>
      <c r="BT279" s="5" t="e">
        <f>P_A_R[[#This Row],[24+]]-P_A_R[[#This Row],[25+]]</f>
        <v>#VALUE!</v>
      </c>
      <c r="BU279" s="5" t="e">
        <f>P_A_R[[#This Row],[25+]]-P_A_R[[#This Row],[26+]]</f>
        <v>#VALUE!</v>
      </c>
      <c r="BV279" s="5" t="e">
        <f>P_A_R[[#This Row],[26+]]-P_A_R[[#This Row],[27+]]</f>
        <v>#VALUE!</v>
      </c>
      <c r="BW279" s="5" t="e">
        <f>P_A_R[[#This Row],[27+]]-P_A_R[[#This Row],[28+]]</f>
        <v>#VALUE!</v>
      </c>
      <c r="BX279" s="5" t="e">
        <f>P_A_R[[#This Row],[28+]]-P_A_R[[#This Row],[29+]]</f>
        <v>#VALUE!</v>
      </c>
      <c r="BY279" s="5" t="e">
        <f>P_A_R[[#This Row],[29+]]-P_A_R[[#This Row],[30+]]</f>
        <v>#VALUE!</v>
      </c>
      <c r="BZ279" s="5" t="e">
        <f>P_A_R[[#This Row],[30+]]-P_A_R[[#This Row],[31+]]</f>
        <v>#VALUE!</v>
      </c>
      <c r="CA279" s="5" t="e">
        <f>P_A_R[[#This Row],[31+]]-P_A_R[[#This Row],[32+]]</f>
        <v>#VALUE!</v>
      </c>
      <c r="CB279" s="5" t="e">
        <f>P_A_R[[#This Row],[32+]]-P_A_R[[#This Row],[33+]]</f>
        <v>#VALUE!</v>
      </c>
      <c r="CC279" s="5" t="e">
        <f>P_A_R[[#This Row],[33+]]-P_A_R[[#This Row],[34+]]</f>
        <v>#VALUE!</v>
      </c>
      <c r="CD279" s="5" t="e">
        <f>P_A_R[[#This Row],[34+]]-P_A_R[[#This Row],[35+]]</f>
        <v>#VALUE!</v>
      </c>
      <c r="CE279" s="5" t="e">
        <f>P_A_R[[#This Row],[35+]]-P_A_R[[#This Row],[36+]]</f>
        <v>#VALUE!</v>
      </c>
      <c r="CF279" s="5" t="e">
        <f>P_A_R[[#This Row],[36+]]-P_A_R[[#This Row],[37+]]</f>
        <v>#VALUE!</v>
      </c>
      <c r="CG279" s="5" t="e">
        <f>P_A_R[[#This Row],[37+]]-P_A_R[[#This Row],[38+]]</f>
        <v>#VALUE!</v>
      </c>
      <c r="CH279" s="5" t="e">
        <f>P_A_R[[#This Row],[38+]]-P_A_R[[#This Row],[39+]]</f>
        <v>#VALUE!</v>
      </c>
      <c r="CI279" s="5" t="e">
        <f>P_A_R[[#This Row],[39+]]-P_A_R[[#This Row],[40+]]</f>
        <v>#VALUE!</v>
      </c>
      <c r="CJ279" s="5" t="e">
        <f>P_A_R[[#This Row],[40+]]-P_A_R[[#This Row],[41+]]</f>
        <v>#VALUE!</v>
      </c>
      <c r="CK279" s="5" t="e">
        <f>P_A_R[[#This Row],[41+]]-P_A_R[[#This Row],[42+]]</f>
        <v>#VALUE!</v>
      </c>
      <c r="CL279" s="5" t="e">
        <f>P_A_R[[#This Row],[42+]]-P_A_R[[#This Row],[43+]]</f>
        <v>#VALUE!</v>
      </c>
      <c r="CM279" s="5" t="e">
        <f>P_A_R[[#This Row],[43+]]-P_A_R[[#This Row],[44+]]</f>
        <v>#VALUE!</v>
      </c>
      <c r="CN279" s="5" t="e">
        <f>P_A_R[[#This Row],[44+]]-P_A_R[[#This Row],[45+]]</f>
        <v>#VALUE!</v>
      </c>
      <c r="CO279" s="5" t="e">
        <f>P_A_R[[#This Row],[45+]]-P_A_R[[#This Row],[46+]]</f>
        <v>#VALUE!</v>
      </c>
      <c r="CP279" s="5" t="e">
        <f>P_A_R[[#This Row],[46+]]-P_A_R[[#This Row],[47+]]</f>
        <v>#VALUE!</v>
      </c>
      <c r="CQ279" s="5" t="e">
        <f>P_A_R[[#This Row],[47+]]-P_A_R[[#This Row],[48+]]</f>
        <v>#VALUE!</v>
      </c>
      <c r="CR279" s="5" t="e">
        <f>P_A_R[[#This Row],[48+]]-P_A_R[[#This Row],[49+]]</f>
        <v>#VALUE!</v>
      </c>
      <c r="CS279" s="5" t="e">
        <f>P_A_R[[#This Row],[49+]]-P_A_R[[#This Row],[50+]]</f>
        <v>#VALUE!</v>
      </c>
      <c r="CT279" s="5" t="e">
        <f>P_A_R[[#This Row],[50+]]-P_A_R[[#This Row],[51+]]</f>
        <v>#VALUE!</v>
      </c>
      <c r="CU279" s="5" t="e">
        <f>P_A_R[[#This Row],[51+]]-P_A_R[[#This Row],[52+]]</f>
        <v>#VALUE!</v>
      </c>
      <c r="CV279" s="5" t="e">
        <f>P_A_R[[#This Row],[52+]]-P_A_R[[#This Row],[53+]]</f>
        <v>#VALUE!</v>
      </c>
      <c r="CW279" s="5" t="e">
        <f>P_A_R[[#This Row],[53+]]-P_A_R[[#This Row],[54+]]</f>
        <v>#VALUE!</v>
      </c>
      <c r="CX279" s="5" t="e">
        <f>P_A_R[[#This Row],[54+]]-P_A_R[[#This Row],[55+]]</f>
        <v>#VALUE!</v>
      </c>
      <c r="CY279" s="5" t="e">
        <f>P_A_R[[#This Row],[55+]]-P_A_R[[#This Row],[56+]]</f>
        <v>#VALUE!</v>
      </c>
      <c r="CZ279" s="5" t="e">
        <f>P_A_R[[#This Row],[56+]]-P_A_R[[#This Row],[57+]]</f>
        <v>#VALUE!</v>
      </c>
      <c r="DA279" s="5" t="e">
        <f>P_A_R[[#This Row],[57+]]-P_A_R[[#This Row],[58+]]</f>
        <v>#VALUE!</v>
      </c>
      <c r="DB279" s="5" t="e">
        <f>P_A_R[[#This Row],[58+]]-P_A_R[[#This Row],[59+]]</f>
        <v>#VALUE!</v>
      </c>
    </row>
    <row r="280" spans="58:106" x14ac:dyDescent="0.25">
      <c r="BF280" s="5" t="e">
        <f>P_A_R[[#This Row],[10+]]-P_A_R[[#This Row],[11+]]</f>
        <v>#VALUE!</v>
      </c>
      <c r="BG280" s="5" t="e">
        <f>P_A_R[[#This Row],[11+]]-P_A_R[[#This Row],[12+]]</f>
        <v>#VALUE!</v>
      </c>
      <c r="BH280" s="5" t="e">
        <f>P_A_R[[#This Row],[12+]]-P_A_R[[#This Row],[13+]]</f>
        <v>#VALUE!</v>
      </c>
      <c r="BI280" s="5" t="e">
        <f>P_A_R[[#This Row],[13+]]-P_A_R[[#This Row],[14+]]</f>
        <v>#VALUE!</v>
      </c>
      <c r="BJ280" s="5" t="e">
        <f>P_A_R[[#This Row],[14+]]-P_A_R[[#This Row],[15+]]</f>
        <v>#VALUE!</v>
      </c>
      <c r="BK280" s="5" t="e">
        <f>P_A_R[[#This Row],[15+]]-P_A_R[[#This Row],[16+]]</f>
        <v>#VALUE!</v>
      </c>
      <c r="BL280" s="5" t="e">
        <f>P_A_R[[#This Row],[16+]]-P_A_R[[#This Row],[17+]]</f>
        <v>#VALUE!</v>
      </c>
      <c r="BM280" s="5" t="e">
        <f>P_A_R[[#This Row],[17+]]-P_A_R[[#This Row],[18+]]</f>
        <v>#VALUE!</v>
      </c>
      <c r="BN280" s="5" t="e">
        <f>P_A_R[[#This Row],[18+]]-P_A_R[[#This Row],[19+]]</f>
        <v>#VALUE!</v>
      </c>
      <c r="BO280" s="5" t="e">
        <f>P_A_R[[#This Row],[19+]]-P_A_R[[#This Row],[20+]]</f>
        <v>#VALUE!</v>
      </c>
      <c r="BP280" s="5" t="e">
        <f>P_A_R[[#This Row],[20+]]-P_A_R[[#This Row],[21+]]</f>
        <v>#VALUE!</v>
      </c>
      <c r="BQ280" s="5" t="e">
        <f>P_A_R[[#This Row],[21+]]-P_A_R[[#This Row],[22+]]</f>
        <v>#VALUE!</v>
      </c>
      <c r="BR280" s="5" t="e">
        <f>P_A_R[[#This Row],[22+]]-P_A_R[[#This Row],[23+]]</f>
        <v>#VALUE!</v>
      </c>
      <c r="BS280" s="5" t="e">
        <f>P_A_R[[#This Row],[23+]]-P_A_R[[#This Row],[24+]]</f>
        <v>#VALUE!</v>
      </c>
      <c r="BT280" s="5" t="e">
        <f>P_A_R[[#This Row],[24+]]-P_A_R[[#This Row],[25+]]</f>
        <v>#VALUE!</v>
      </c>
      <c r="BU280" s="5" t="e">
        <f>P_A_R[[#This Row],[25+]]-P_A_R[[#This Row],[26+]]</f>
        <v>#VALUE!</v>
      </c>
      <c r="BV280" s="5" t="e">
        <f>P_A_R[[#This Row],[26+]]-P_A_R[[#This Row],[27+]]</f>
        <v>#VALUE!</v>
      </c>
      <c r="BW280" s="5" t="e">
        <f>P_A_R[[#This Row],[27+]]-P_A_R[[#This Row],[28+]]</f>
        <v>#VALUE!</v>
      </c>
      <c r="BX280" s="5" t="e">
        <f>P_A_R[[#This Row],[28+]]-P_A_R[[#This Row],[29+]]</f>
        <v>#VALUE!</v>
      </c>
      <c r="BY280" s="5" t="e">
        <f>P_A_R[[#This Row],[29+]]-P_A_R[[#This Row],[30+]]</f>
        <v>#VALUE!</v>
      </c>
      <c r="BZ280" s="5" t="e">
        <f>P_A_R[[#This Row],[30+]]-P_A_R[[#This Row],[31+]]</f>
        <v>#VALUE!</v>
      </c>
      <c r="CA280" s="5" t="e">
        <f>P_A_R[[#This Row],[31+]]-P_A_R[[#This Row],[32+]]</f>
        <v>#VALUE!</v>
      </c>
      <c r="CB280" s="5" t="e">
        <f>P_A_R[[#This Row],[32+]]-P_A_R[[#This Row],[33+]]</f>
        <v>#VALUE!</v>
      </c>
      <c r="CC280" s="5" t="e">
        <f>P_A_R[[#This Row],[33+]]-P_A_R[[#This Row],[34+]]</f>
        <v>#VALUE!</v>
      </c>
      <c r="CD280" s="5" t="e">
        <f>P_A_R[[#This Row],[34+]]-P_A_R[[#This Row],[35+]]</f>
        <v>#VALUE!</v>
      </c>
      <c r="CE280" s="5" t="e">
        <f>P_A_R[[#This Row],[35+]]-P_A_R[[#This Row],[36+]]</f>
        <v>#VALUE!</v>
      </c>
      <c r="CF280" s="5" t="e">
        <f>P_A_R[[#This Row],[36+]]-P_A_R[[#This Row],[37+]]</f>
        <v>#VALUE!</v>
      </c>
      <c r="CG280" s="5" t="e">
        <f>P_A_R[[#This Row],[37+]]-P_A_R[[#This Row],[38+]]</f>
        <v>#VALUE!</v>
      </c>
      <c r="CH280" s="5" t="e">
        <f>P_A_R[[#This Row],[38+]]-P_A_R[[#This Row],[39+]]</f>
        <v>#VALUE!</v>
      </c>
      <c r="CI280" s="5" t="e">
        <f>P_A_R[[#This Row],[39+]]-P_A_R[[#This Row],[40+]]</f>
        <v>#VALUE!</v>
      </c>
      <c r="CJ280" s="5" t="e">
        <f>P_A_R[[#This Row],[40+]]-P_A_R[[#This Row],[41+]]</f>
        <v>#VALUE!</v>
      </c>
      <c r="CK280" s="5" t="e">
        <f>P_A_R[[#This Row],[41+]]-P_A_R[[#This Row],[42+]]</f>
        <v>#VALUE!</v>
      </c>
      <c r="CL280" s="5" t="e">
        <f>P_A_R[[#This Row],[42+]]-P_A_R[[#This Row],[43+]]</f>
        <v>#VALUE!</v>
      </c>
      <c r="CM280" s="5" t="e">
        <f>P_A_R[[#This Row],[43+]]-P_A_R[[#This Row],[44+]]</f>
        <v>#VALUE!</v>
      </c>
      <c r="CN280" s="5" t="e">
        <f>P_A_R[[#This Row],[44+]]-P_A_R[[#This Row],[45+]]</f>
        <v>#VALUE!</v>
      </c>
      <c r="CO280" s="5" t="e">
        <f>P_A_R[[#This Row],[45+]]-P_A_R[[#This Row],[46+]]</f>
        <v>#VALUE!</v>
      </c>
      <c r="CP280" s="5" t="e">
        <f>P_A_R[[#This Row],[46+]]-P_A_R[[#This Row],[47+]]</f>
        <v>#VALUE!</v>
      </c>
      <c r="CQ280" s="5" t="e">
        <f>P_A_R[[#This Row],[47+]]-P_A_R[[#This Row],[48+]]</f>
        <v>#VALUE!</v>
      </c>
      <c r="CR280" s="5" t="e">
        <f>P_A_R[[#This Row],[48+]]-P_A_R[[#This Row],[49+]]</f>
        <v>#VALUE!</v>
      </c>
      <c r="CS280" s="5" t="e">
        <f>P_A_R[[#This Row],[49+]]-P_A_R[[#This Row],[50+]]</f>
        <v>#VALUE!</v>
      </c>
      <c r="CT280" s="5" t="e">
        <f>P_A_R[[#This Row],[50+]]-P_A_R[[#This Row],[51+]]</f>
        <v>#VALUE!</v>
      </c>
      <c r="CU280" s="5" t="e">
        <f>P_A_R[[#This Row],[51+]]-P_A_R[[#This Row],[52+]]</f>
        <v>#VALUE!</v>
      </c>
      <c r="CV280" s="5" t="e">
        <f>P_A_R[[#This Row],[52+]]-P_A_R[[#This Row],[53+]]</f>
        <v>#VALUE!</v>
      </c>
      <c r="CW280" s="5" t="e">
        <f>P_A_R[[#This Row],[53+]]-P_A_R[[#This Row],[54+]]</f>
        <v>#VALUE!</v>
      </c>
      <c r="CX280" s="5" t="e">
        <f>P_A_R[[#This Row],[54+]]-P_A_R[[#This Row],[55+]]</f>
        <v>#VALUE!</v>
      </c>
      <c r="CY280" s="5" t="e">
        <f>P_A_R[[#This Row],[55+]]-P_A_R[[#This Row],[56+]]</f>
        <v>#VALUE!</v>
      </c>
      <c r="CZ280" s="5" t="e">
        <f>P_A_R[[#This Row],[56+]]-P_A_R[[#This Row],[57+]]</f>
        <v>#VALUE!</v>
      </c>
      <c r="DA280" s="5" t="e">
        <f>P_A_R[[#This Row],[57+]]-P_A_R[[#This Row],[58+]]</f>
        <v>#VALUE!</v>
      </c>
      <c r="DB280" s="5" t="e">
        <f>P_A_R[[#This Row],[58+]]-P_A_R[[#This Row],[59+]]</f>
        <v>#VALUE!</v>
      </c>
    </row>
    <row r="281" spans="58:106" x14ac:dyDescent="0.25">
      <c r="BF281" s="5" t="e">
        <f>P_A_R[[#This Row],[10+]]-P_A_R[[#This Row],[11+]]</f>
        <v>#VALUE!</v>
      </c>
      <c r="BG281" s="5" t="e">
        <f>P_A_R[[#This Row],[11+]]-P_A_R[[#This Row],[12+]]</f>
        <v>#VALUE!</v>
      </c>
      <c r="BH281" s="5" t="e">
        <f>P_A_R[[#This Row],[12+]]-P_A_R[[#This Row],[13+]]</f>
        <v>#VALUE!</v>
      </c>
      <c r="BI281" s="5" t="e">
        <f>P_A_R[[#This Row],[13+]]-P_A_R[[#This Row],[14+]]</f>
        <v>#VALUE!</v>
      </c>
      <c r="BJ281" s="5" t="e">
        <f>P_A_R[[#This Row],[14+]]-P_A_R[[#This Row],[15+]]</f>
        <v>#VALUE!</v>
      </c>
      <c r="BK281" s="5" t="e">
        <f>P_A_R[[#This Row],[15+]]-P_A_R[[#This Row],[16+]]</f>
        <v>#VALUE!</v>
      </c>
      <c r="BL281" s="5" t="e">
        <f>P_A_R[[#This Row],[16+]]-P_A_R[[#This Row],[17+]]</f>
        <v>#VALUE!</v>
      </c>
      <c r="BM281" s="5" t="e">
        <f>P_A_R[[#This Row],[17+]]-P_A_R[[#This Row],[18+]]</f>
        <v>#VALUE!</v>
      </c>
      <c r="BN281" s="5" t="e">
        <f>P_A_R[[#This Row],[18+]]-P_A_R[[#This Row],[19+]]</f>
        <v>#VALUE!</v>
      </c>
      <c r="BO281" s="5" t="e">
        <f>P_A_R[[#This Row],[19+]]-P_A_R[[#This Row],[20+]]</f>
        <v>#VALUE!</v>
      </c>
      <c r="BP281" s="5" t="e">
        <f>P_A_R[[#This Row],[20+]]-P_A_R[[#This Row],[21+]]</f>
        <v>#VALUE!</v>
      </c>
      <c r="BQ281" s="5" t="e">
        <f>P_A_R[[#This Row],[21+]]-P_A_R[[#This Row],[22+]]</f>
        <v>#VALUE!</v>
      </c>
      <c r="BR281" s="5" t="e">
        <f>P_A_R[[#This Row],[22+]]-P_A_R[[#This Row],[23+]]</f>
        <v>#VALUE!</v>
      </c>
      <c r="BS281" s="5" t="e">
        <f>P_A_R[[#This Row],[23+]]-P_A_R[[#This Row],[24+]]</f>
        <v>#VALUE!</v>
      </c>
      <c r="BT281" s="5" t="e">
        <f>P_A_R[[#This Row],[24+]]-P_A_R[[#This Row],[25+]]</f>
        <v>#VALUE!</v>
      </c>
      <c r="BU281" s="5" t="e">
        <f>P_A_R[[#This Row],[25+]]-P_A_R[[#This Row],[26+]]</f>
        <v>#VALUE!</v>
      </c>
      <c r="BV281" s="5" t="e">
        <f>P_A_R[[#This Row],[26+]]-P_A_R[[#This Row],[27+]]</f>
        <v>#VALUE!</v>
      </c>
      <c r="BW281" s="5" t="e">
        <f>P_A_R[[#This Row],[27+]]-P_A_R[[#This Row],[28+]]</f>
        <v>#VALUE!</v>
      </c>
      <c r="BX281" s="5" t="e">
        <f>P_A_R[[#This Row],[28+]]-P_A_R[[#This Row],[29+]]</f>
        <v>#VALUE!</v>
      </c>
      <c r="BY281" s="5" t="e">
        <f>P_A_R[[#This Row],[29+]]-P_A_R[[#This Row],[30+]]</f>
        <v>#VALUE!</v>
      </c>
      <c r="BZ281" s="5" t="e">
        <f>P_A_R[[#This Row],[30+]]-P_A_R[[#This Row],[31+]]</f>
        <v>#VALUE!</v>
      </c>
      <c r="CA281" s="5" t="e">
        <f>P_A_R[[#This Row],[31+]]-P_A_R[[#This Row],[32+]]</f>
        <v>#VALUE!</v>
      </c>
      <c r="CB281" s="5" t="e">
        <f>P_A_R[[#This Row],[32+]]-P_A_R[[#This Row],[33+]]</f>
        <v>#VALUE!</v>
      </c>
      <c r="CC281" s="5" t="e">
        <f>P_A_R[[#This Row],[33+]]-P_A_R[[#This Row],[34+]]</f>
        <v>#VALUE!</v>
      </c>
      <c r="CD281" s="5" t="e">
        <f>P_A_R[[#This Row],[34+]]-P_A_R[[#This Row],[35+]]</f>
        <v>#VALUE!</v>
      </c>
      <c r="CE281" s="5" t="e">
        <f>P_A_R[[#This Row],[35+]]-P_A_R[[#This Row],[36+]]</f>
        <v>#VALUE!</v>
      </c>
      <c r="CF281" s="5" t="e">
        <f>P_A_R[[#This Row],[36+]]-P_A_R[[#This Row],[37+]]</f>
        <v>#VALUE!</v>
      </c>
      <c r="CG281" s="5" t="e">
        <f>P_A_R[[#This Row],[37+]]-P_A_R[[#This Row],[38+]]</f>
        <v>#VALUE!</v>
      </c>
      <c r="CH281" s="5" t="e">
        <f>P_A_R[[#This Row],[38+]]-P_A_R[[#This Row],[39+]]</f>
        <v>#VALUE!</v>
      </c>
      <c r="CI281" s="5" t="e">
        <f>P_A_R[[#This Row],[39+]]-P_A_R[[#This Row],[40+]]</f>
        <v>#VALUE!</v>
      </c>
      <c r="CJ281" s="5" t="e">
        <f>P_A_R[[#This Row],[40+]]-P_A_R[[#This Row],[41+]]</f>
        <v>#VALUE!</v>
      </c>
      <c r="CK281" s="5" t="e">
        <f>P_A_R[[#This Row],[41+]]-P_A_R[[#This Row],[42+]]</f>
        <v>#VALUE!</v>
      </c>
      <c r="CL281" s="5" t="e">
        <f>P_A_R[[#This Row],[42+]]-P_A_R[[#This Row],[43+]]</f>
        <v>#VALUE!</v>
      </c>
      <c r="CM281" s="5" t="e">
        <f>P_A_R[[#This Row],[43+]]-P_A_R[[#This Row],[44+]]</f>
        <v>#VALUE!</v>
      </c>
      <c r="CN281" s="5" t="e">
        <f>P_A_R[[#This Row],[44+]]-P_A_R[[#This Row],[45+]]</f>
        <v>#VALUE!</v>
      </c>
      <c r="CO281" s="5" t="e">
        <f>P_A_R[[#This Row],[45+]]-P_A_R[[#This Row],[46+]]</f>
        <v>#VALUE!</v>
      </c>
      <c r="CP281" s="5" t="e">
        <f>P_A_R[[#This Row],[46+]]-P_A_R[[#This Row],[47+]]</f>
        <v>#VALUE!</v>
      </c>
      <c r="CQ281" s="5" t="e">
        <f>P_A_R[[#This Row],[47+]]-P_A_R[[#This Row],[48+]]</f>
        <v>#VALUE!</v>
      </c>
      <c r="CR281" s="5" t="e">
        <f>P_A_R[[#This Row],[48+]]-P_A_R[[#This Row],[49+]]</f>
        <v>#VALUE!</v>
      </c>
      <c r="CS281" s="5" t="e">
        <f>P_A_R[[#This Row],[49+]]-P_A_R[[#This Row],[50+]]</f>
        <v>#VALUE!</v>
      </c>
      <c r="CT281" s="5" t="e">
        <f>P_A_R[[#This Row],[50+]]-P_A_R[[#This Row],[51+]]</f>
        <v>#VALUE!</v>
      </c>
      <c r="CU281" s="5" t="e">
        <f>P_A_R[[#This Row],[51+]]-P_A_R[[#This Row],[52+]]</f>
        <v>#VALUE!</v>
      </c>
      <c r="CV281" s="5" t="e">
        <f>P_A_R[[#This Row],[52+]]-P_A_R[[#This Row],[53+]]</f>
        <v>#VALUE!</v>
      </c>
      <c r="CW281" s="5" t="e">
        <f>P_A_R[[#This Row],[53+]]-P_A_R[[#This Row],[54+]]</f>
        <v>#VALUE!</v>
      </c>
      <c r="CX281" s="5" t="e">
        <f>P_A_R[[#This Row],[54+]]-P_A_R[[#This Row],[55+]]</f>
        <v>#VALUE!</v>
      </c>
      <c r="CY281" s="5" t="e">
        <f>P_A_R[[#This Row],[55+]]-P_A_R[[#This Row],[56+]]</f>
        <v>#VALUE!</v>
      </c>
      <c r="CZ281" s="5" t="e">
        <f>P_A_R[[#This Row],[56+]]-P_A_R[[#This Row],[57+]]</f>
        <v>#VALUE!</v>
      </c>
      <c r="DA281" s="5" t="e">
        <f>P_A_R[[#This Row],[57+]]-P_A_R[[#This Row],[58+]]</f>
        <v>#VALUE!</v>
      </c>
      <c r="DB281" s="5" t="e">
        <f>P_A_R[[#This Row],[58+]]-P_A_R[[#This Row],[59+]]</f>
        <v>#VALUE!</v>
      </c>
    </row>
    <row r="282" spans="58:106" x14ac:dyDescent="0.25">
      <c r="BF282" s="5" t="e">
        <f>P_A_R[[#This Row],[10+]]-P_A_R[[#This Row],[11+]]</f>
        <v>#VALUE!</v>
      </c>
      <c r="BG282" s="5" t="e">
        <f>P_A_R[[#This Row],[11+]]-P_A_R[[#This Row],[12+]]</f>
        <v>#VALUE!</v>
      </c>
      <c r="BH282" s="5" t="e">
        <f>P_A_R[[#This Row],[12+]]-P_A_R[[#This Row],[13+]]</f>
        <v>#VALUE!</v>
      </c>
      <c r="BI282" s="5" t="e">
        <f>P_A_R[[#This Row],[13+]]-P_A_R[[#This Row],[14+]]</f>
        <v>#VALUE!</v>
      </c>
      <c r="BJ282" s="5" t="e">
        <f>P_A_R[[#This Row],[14+]]-P_A_R[[#This Row],[15+]]</f>
        <v>#VALUE!</v>
      </c>
      <c r="BK282" s="5" t="e">
        <f>P_A_R[[#This Row],[15+]]-P_A_R[[#This Row],[16+]]</f>
        <v>#VALUE!</v>
      </c>
      <c r="BL282" s="5" t="e">
        <f>P_A_R[[#This Row],[16+]]-P_A_R[[#This Row],[17+]]</f>
        <v>#VALUE!</v>
      </c>
      <c r="BM282" s="5" t="e">
        <f>P_A_R[[#This Row],[17+]]-P_A_R[[#This Row],[18+]]</f>
        <v>#VALUE!</v>
      </c>
      <c r="BN282" s="5" t="e">
        <f>P_A_R[[#This Row],[18+]]-P_A_R[[#This Row],[19+]]</f>
        <v>#VALUE!</v>
      </c>
      <c r="BO282" s="5" t="e">
        <f>P_A_R[[#This Row],[19+]]-P_A_R[[#This Row],[20+]]</f>
        <v>#VALUE!</v>
      </c>
      <c r="BP282" s="5" t="e">
        <f>P_A_R[[#This Row],[20+]]-P_A_R[[#This Row],[21+]]</f>
        <v>#VALUE!</v>
      </c>
      <c r="BQ282" s="5" t="e">
        <f>P_A_R[[#This Row],[21+]]-P_A_R[[#This Row],[22+]]</f>
        <v>#VALUE!</v>
      </c>
      <c r="BR282" s="5" t="e">
        <f>P_A_R[[#This Row],[22+]]-P_A_R[[#This Row],[23+]]</f>
        <v>#VALUE!</v>
      </c>
      <c r="BS282" s="5" t="e">
        <f>P_A_R[[#This Row],[23+]]-P_A_R[[#This Row],[24+]]</f>
        <v>#VALUE!</v>
      </c>
      <c r="BT282" s="5" t="e">
        <f>P_A_R[[#This Row],[24+]]-P_A_R[[#This Row],[25+]]</f>
        <v>#VALUE!</v>
      </c>
      <c r="BU282" s="5" t="e">
        <f>P_A_R[[#This Row],[25+]]-P_A_R[[#This Row],[26+]]</f>
        <v>#VALUE!</v>
      </c>
      <c r="BV282" s="5" t="e">
        <f>P_A_R[[#This Row],[26+]]-P_A_R[[#This Row],[27+]]</f>
        <v>#VALUE!</v>
      </c>
      <c r="BW282" s="5" t="e">
        <f>P_A_R[[#This Row],[27+]]-P_A_R[[#This Row],[28+]]</f>
        <v>#VALUE!</v>
      </c>
      <c r="BX282" s="5" t="e">
        <f>P_A_R[[#This Row],[28+]]-P_A_R[[#This Row],[29+]]</f>
        <v>#VALUE!</v>
      </c>
      <c r="BY282" s="5" t="e">
        <f>P_A_R[[#This Row],[29+]]-P_A_R[[#This Row],[30+]]</f>
        <v>#VALUE!</v>
      </c>
      <c r="BZ282" s="5" t="e">
        <f>P_A_R[[#This Row],[30+]]-P_A_R[[#This Row],[31+]]</f>
        <v>#VALUE!</v>
      </c>
      <c r="CA282" s="5" t="e">
        <f>P_A_R[[#This Row],[31+]]-P_A_R[[#This Row],[32+]]</f>
        <v>#VALUE!</v>
      </c>
      <c r="CB282" s="5" t="e">
        <f>P_A_R[[#This Row],[32+]]-P_A_R[[#This Row],[33+]]</f>
        <v>#VALUE!</v>
      </c>
      <c r="CC282" s="5" t="e">
        <f>P_A_R[[#This Row],[33+]]-P_A_R[[#This Row],[34+]]</f>
        <v>#VALUE!</v>
      </c>
      <c r="CD282" s="5" t="e">
        <f>P_A_R[[#This Row],[34+]]-P_A_R[[#This Row],[35+]]</f>
        <v>#VALUE!</v>
      </c>
      <c r="CE282" s="5" t="e">
        <f>P_A_R[[#This Row],[35+]]-P_A_R[[#This Row],[36+]]</f>
        <v>#VALUE!</v>
      </c>
      <c r="CF282" s="5" t="e">
        <f>P_A_R[[#This Row],[36+]]-P_A_R[[#This Row],[37+]]</f>
        <v>#VALUE!</v>
      </c>
      <c r="CG282" s="5" t="e">
        <f>P_A_R[[#This Row],[37+]]-P_A_R[[#This Row],[38+]]</f>
        <v>#VALUE!</v>
      </c>
      <c r="CH282" s="5" t="e">
        <f>P_A_R[[#This Row],[38+]]-P_A_R[[#This Row],[39+]]</f>
        <v>#VALUE!</v>
      </c>
      <c r="CI282" s="5" t="e">
        <f>P_A_R[[#This Row],[39+]]-P_A_R[[#This Row],[40+]]</f>
        <v>#VALUE!</v>
      </c>
      <c r="CJ282" s="5" t="e">
        <f>P_A_R[[#This Row],[40+]]-P_A_R[[#This Row],[41+]]</f>
        <v>#VALUE!</v>
      </c>
      <c r="CK282" s="5" t="e">
        <f>P_A_R[[#This Row],[41+]]-P_A_R[[#This Row],[42+]]</f>
        <v>#VALUE!</v>
      </c>
      <c r="CL282" s="5" t="e">
        <f>P_A_R[[#This Row],[42+]]-P_A_R[[#This Row],[43+]]</f>
        <v>#VALUE!</v>
      </c>
      <c r="CM282" s="5" t="e">
        <f>P_A_R[[#This Row],[43+]]-P_A_R[[#This Row],[44+]]</f>
        <v>#VALUE!</v>
      </c>
      <c r="CN282" s="5" t="e">
        <f>P_A_R[[#This Row],[44+]]-P_A_R[[#This Row],[45+]]</f>
        <v>#VALUE!</v>
      </c>
      <c r="CO282" s="5" t="e">
        <f>P_A_R[[#This Row],[45+]]-P_A_R[[#This Row],[46+]]</f>
        <v>#VALUE!</v>
      </c>
      <c r="CP282" s="5" t="e">
        <f>P_A_R[[#This Row],[46+]]-P_A_R[[#This Row],[47+]]</f>
        <v>#VALUE!</v>
      </c>
      <c r="CQ282" s="5" t="e">
        <f>P_A_R[[#This Row],[47+]]-P_A_R[[#This Row],[48+]]</f>
        <v>#VALUE!</v>
      </c>
      <c r="CR282" s="5" t="e">
        <f>P_A_R[[#This Row],[48+]]-P_A_R[[#This Row],[49+]]</f>
        <v>#VALUE!</v>
      </c>
      <c r="CS282" s="5" t="e">
        <f>P_A_R[[#This Row],[49+]]-P_A_R[[#This Row],[50+]]</f>
        <v>#VALUE!</v>
      </c>
      <c r="CT282" s="5" t="e">
        <f>P_A_R[[#This Row],[50+]]-P_A_R[[#This Row],[51+]]</f>
        <v>#VALUE!</v>
      </c>
      <c r="CU282" s="5" t="e">
        <f>P_A_R[[#This Row],[51+]]-P_A_R[[#This Row],[52+]]</f>
        <v>#VALUE!</v>
      </c>
      <c r="CV282" s="5" t="e">
        <f>P_A_R[[#This Row],[52+]]-P_A_R[[#This Row],[53+]]</f>
        <v>#VALUE!</v>
      </c>
      <c r="CW282" s="5" t="e">
        <f>P_A_R[[#This Row],[53+]]-P_A_R[[#This Row],[54+]]</f>
        <v>#VALUE!</v>
      </c>
      <c r="CX282" s="5" t="e">
        <f>P_A_R[[#This Row],[54+]]-P_A_R[[#This Row],[55+]]</f>
        <v>#VALUE!</v>
      </c>
      <c r="CY282" s="5" t="e">
        <f>P_A_R[[#This Row],[55+]]-P_A_R[[#This Row],[56+]]</f>
        <v>#VALUE!</v>
      </c>
      <c r="CZ282" s="5" t="e">
        <f>P_A_R[[#This Row],[56+]]-P_A_R[[#This Row],[57+]]</f>
        <v>#VALUE!</v>
      </c>
      <c r="DA282" s="5" t="e">
        <f>P_A_R[[#This Row],[57+]]-P_A_R[[#This Row],[58+]]</f>
        <v>#VALUE!</v>
      </c>
      <c r="DB282" s="5" t="e">
        <f>P_A_R[[#This Row],[58+]]-P_A_R[[#This Row],[59+]]</f>
        <v>#VALUE!</v>
      </c>
    </row>
    <row r="283" spans="58:106" x14ac:dyDescent="0.25">
      <c r="BF283" s="5" t="e">
        <f>P_A_R[[#This Row],[10+]]-P_A_R[[#This Row],[11+]]</f>
        <v>#VALUE!</v>
      </c>
      <c r="BG283" s="5" t="e">
        <f>P_A_R[[#This Row],[11+]]-P_A_R[[#This Row],[12+]]</f>
        <v>#VALUE!</v>
      </c>
      <c r="BH283" s="5" t="e">
        <f>P_A_R[[#This Row],[12+]]-P_A_R[[#This Row],[13+]]</f>
        <v>#VALUE!</v>
      </c>
      <c r="BI283" s="5" t="e">
        <f>P_A_R[[#This Row],[13+]]-P_A_R[[#This Row],[14+]]</f>
        <v>#VALUE!</v>
      </c>
      <c r="BJ283" s="5" t="e">
        <f>P_A_R[[#This Row],[14+]]-P_A_R[[#This Row],[15+]]</f>
        <v>#VALUE!</v>
      </c>
      <c r="BK283" s="5" t="e">
        <f>P_A_R[[#This Row],[15+]]-P_A_R[[#This Row],[16+]]</f>
        <v>#VALUE!</v>
      </c>
      <c r="BL283" s="5" t="e">
        <f>P_A_R[[#This Row],[16+]]-P_A_R[[#This Row],[17+]]</f>
        <v>#VALUE!</v>
      </c>
      <c r="BM283" s="5" t="e">
        <f>P_A_R[[#This Row],[17+]]-P_A_R[[#This Row],[18+]]</f>
        <v>#VALUE!</v>
      </c>
      <c r="BN283" s="5" t="e">
        <f>P_A_R[[#This Row],[18+]]-P_A_R[[#This Row],[19+]]</f>
        <v>#VALUE!</v>
      </c>
      <c r="BO283" s="5" t="e">
        <f>P_A_R[[#This Row],[19+]]-P_A_R[[#This Row],[20+]]</f>
        <v>#VALUE!</v>
      </c>
      <c r="BP283" s="5" t="e">
        <f>P_A_R[[#This Row],[20+]]-P_A_R[[#This Row],[21+]]</f>
        <v>#VALUE!</v>
      </c>
      <c r="BQ283" s="5" t="e">
        <f>P_A_R[[#This Row],[21+]]-P_A_R[[#This Row],[22+]]</f>
        <v>#VALUE!</v>
      </c>
      <c r="BR283" s="5" t="e">
        <f>P_A_R[[#This Row],[22+]]-P_A_R[[#This Row],[23+]]</f>
        <v>#VALUE!</v>
      </c>
      <c r="BS283" s="5" t="e">
        <f>P_A_R[[#This Row],[23+]]-P_A_R[[#This Row],[24+]]</f>
        <v>#VALUE!</v>
      </c>
      <c r="BT283" s="5" t="e">
        <f>P_A_R[[#This Row],[24+]]-P_A_R[[#This Row],[25+]]</f>
        <v>#VALUE!</v>
      </c>
      <c r="BU283" s="5" t="e">
        <f>P_A_R[[#This Row],[25+]]-P_A_R[[#This Row],[26+]]</f>
        <v>#VALUE!</v>
      </c>
      <c r="BV283" s="5" t="e">
        <f>P_A_R[[#This Row],[26+]]-P_A_R[[#This Row],[27+]]</f>
        <v>#VALUE!</v>
      </c>
      <c r="BW283" s="5" t="e">
        <f>P_A_R[[#This Row],[27+]]-P_A_R[[#This Row],[28+]]</f>
        <v>#VALUE!</v>
      </c>
      <c r="BX283" s="5" t="e">
        <f>P_A_R[[#This Row],[28+]]-P_A_R[[#This Row],[29+]]</f>
        <v>#VALUE!</v>
      </c>
      <c r="BY283" s="5" t="e">
        <f>P_A_R[[#This Row],[29+]]-P_A_R[[#This Row],[30+]]</f>
        <v>#VALUE!</v>
      </c>
      <c r="BZ283" s="5" t="e">
        <f>P_A_R[[#This Row],[30+]]-P_A_R[[#This Row],[31+]]</f>
        <v>#VALUE!</v>
      </c>
      <c r="CA283" s="5" t="e">
        <f>P_A_R[[#This Row],[31+]]-P_A_R[[#This Row],[32+]]</f>
        <v>#VALUE!</v>
      </c>
      <c r="CB283" s="5" t="e">
        <f>P_A_R[[#This Row],[32+]]-P_A_R[[#This Row],[33+]]</f>
        <v>#VALUE!</v>
      </c>
      <c r="CC283" s="5" t="e">
        <f>P_A_R[[#This Row],[33+]]-P_A_R[[#This Row],[34+]]</f>
        <v>#VALUE!</v>
      </c>
      <c r="CD283" s="5" t="e">
        <f>P_A_R[[#This Row],[34+]]-P_A_R[[#This Row],[35+]]</f>
        <v>#VALUE!</v>
      </c>
      <c r="CE283" s="5" t="e">
        <f>P_A_R[[#This Row],[35+]]-P_A_R[[#This Row],[36+]]</f>
        <v>#VALUE!</v>
      </c>
      <c r="CF283" s="5" t="e">
        <f>P_A_R[[#This Row],[36+]]-P_A_R[[#This Row],[37+]]</f>
        <v>#VALUE!</v>
      </c>
      <c r="CG283" s="5" t="e">
        <f>P_A_R[[#This Row],[37+]]-P_A_R[[#This Row],[38+]]</f>
        <v>#VALUE!</v>
      </c>
      <c r="CH283" s="5" t="e">
        <f>P_A_R[[#This Row],[38+]]-P_A_R[[#This Row],[39+]]</f>
        <v>#VALUE!</v>
      </c>
      <c r="CI283" s="5" t="e">
        <f>P_A_R[[#This Row],[39+]]-P_A_R[[#This Row],[40+]]</f>
        <v>#VALUE!</v>
      </c>
      <c r="CJ283" s="5" t="e">
        <f>P_A_R[[#This Row],[40+]]-P_A_R[[#This Row],[41+]]</f>
        <v>#VALUE!</v>
      </c>
      <c r="CK283" s="5" t="e">
        <f>P_A_R[[#This Row],[41+]]-P_A_R[[#This Row],[42+]]</f>
        <v>#VALUE!</v>
      </c>
      <c r="CL283" s="5" t="e">
        <f>P_A_R[[#This Row],[42+]]-P_A_R[[#This Row],[43+]]</f>
        <v>#VALUE!</v>
      </c>
      <c r="CM283" s="5" t="e">
        <f>P_A_R[[#This Row],[43+]]-P_A_R[[#This Row],[44+]]</f>
        <v>#VALUE!</v>
      </c>
      <c r="CN283" s="5" t="e">
        <f>P_A_R[[#This Row],[44+]]-P_A_R[[#This Row],[45+]]</f>
        <v>#VALUE!</v>
      </c>
      <c r="CO283" s="5" t="e">
        <f>P_A_R[[#This Row],[45+]]-P_A_R[[#This Row],[46+]]</f>
        <v>#VALUE!</v>
      </c>
      <c r="CP283" s="5" t="e">
        <f>P_A_R[[#This Row],[46+]]-P_A_R[[#This Row],[47+]]</f>
        <v>#VALUE!</v>
      </c>
      <c r="CQ283" s="5" t="e">
        <f>P_A_R[[#This Row],[47+]]-P_A_R[[#This Row],[48+]]</f>
        <v>#VALUE!</v>
      </c>
      <c r="CR283" s="5" t="e">
        <f>P_A_R[[#This Row],[48+]]-P_A_R[[#This Row],[49+]]</f>
        <v>#VALUE!</v>
      </c>
      <c r="CS283" s="5" t="e">
        <f>P_A_R[[#This Row],[49+]]-P_A_R[[#This Row],[50+]]</f>
        <v>#VALUE!</v>
      </c>
      <c r="CT283" s="5" t="e">
        <f>P_A_R[[#This Row],[50+]]-P_A_R[[#This Row],[51+]]</f>
        <v>#VALUE!</v>
      </c>
      <c r="CU283" s="5" t="e">
        <f>P_A_R[[#This Row],[51+]]-P_A_R[[#This Row],[52+]]</f>
        <v>#VALUE!</v>
      </c>
      <c r="CV283" s="5" t="e">
        <f>P_A_R[[#This Row],[52+]]-P_A_R[[#This Row],[53+]]</f>
        <v>#VALUE!</v>
      </c>
      <c r="CW283" s="5" t="e">
        <f>P_A_R[[#This Row],[53+]]-P_A_R[[#This Row],[54+]]</f>
        <v>#VALUE!</v>
      </c>
      <c r="CX283" s="5" t="e">
        <f>P_A_R[[#This Row],[54+]]-P_A_R[[#This Row],[55+]]</f>
        <v>#VALUE!</v>
      </c>
      <c r="CY283" s="5" t="e">
        <f>P_A_R[[#This Row],[55+]]-P_A_R[[#This Row],[56+]]</f>
        <v>#VALUE!</v>
      </c>
      <c r="CZ283" s="5" t="e">
        <f>P_A_R[[#This Row],[56+]]-P_A_R[[#This Row],[57+]]</f>
        <v>#VALUE!</v>
      </c>
      <c r="DA283" s="5" t="e">
        <f>P_A_R[[#This Row],[57+]]-P_A_R[[#This Row],[58+]]</f>
        <v>#VALUE!</v>
      </c>
      <c r="DB283" s="5" t="e">
        <f>P_A_R[[#This Row],[58+]]-P_A_R[[#This Row],[59+]]</f>
        <v>#VALUE!</v>
      </c>
    </row>
    <row r="284" spans="58:106" x14ac:dyDescent="0.25">
      <c r="BF284" s="5" t="e">
        <f>P_A_R[[#This Row],[10+]]-P_A_R[[#This Row],[11+]]</f>
        <v>#VALUE!</v>
      </c>
      <c r="BG284" s="5" t="e">
        <f>P_A_R[[#This Row],[11+]]-P_A_R[[#This Row],[12+]]</f>
        <v>#VALUE!</v>
      </c>
      <c r="BH284" s="5" t="e">
        <f>P_A_R[[#This Row],[12+]]-P_A_R[[#This Row],[13+]]</f>
        <v>#VALUE!</v>
      </c>
      <c r="BI284" s="5" t="e">
        <f>P_A_R[[#This Row],[13+]]-P_A_R[[#This Row],[14+]]</f>
        <v>#VALUE!</v>
      </c>
      <c r="BJ284" s="5" t="e">
        <f>P_A_R[[#This Row],[14+]]-P_A_R[[#This Row],[15+]]</f>
        <v>#VALUE!</v>
      </c>
      <c r="BK284" s="5" t="e">
        <f>P_A_R[[#This Row],[15+]]-P_A_R[[#This Row],[16+]]</f>
        <v>#VALUE!</v>
      </c>
      <c r="BL284" s="5" t="e">
        <f>P_A_R[[#This Row],[16+]]-P_A_R[[#This Row],[17+]]</f>
        <v>#VALUE!</v>
      </c>
      <c r="BM284" s="5" t="e">
        <f>P_A_R[[#This Row],[17+]]-P_A_R[[#This Row],[18+]]</f>
        <v>#VALUE!</v>
      </c>
      <c r="BN284" s="5" t="e">
        <f>P_A_R[[#This Row],[18+]]-P_A_R[[#This Row],[19+]]</f>
        <v>#VALUE!</v>
      </c>
      <c r="BO284" s="5" t="e">
        <f>P_A_R[[#This Row],[19+]]-P_A_R[[#This Row],[20+]]</f>
        <v>#VALUE!</v>
      </c>
      <c r="BP284" s="5" t="e">
        <f>P_A_R[[#This Row],[20+]]-P_A_R[[#This Row],[21+]]</f>
        <v>#VALUE!</v>
      </c>
      <c r="BQ284" s="5" t="e">
        <f>P_A_R[[#This Row],[21+]]-P_A_R[[#This Row],[22+]]</f>
        <v>#VALUE!</v>
      </c>
      <c r="BR284" s="5" t="e">
        <f>P_A_R[[#This Row],[22+]]-P_A_R[[#This Row],[23+]]</f>
        <v>#VALUE!</v>
      </c>
      <c r="BS284" s="5" t="e">
        <f>P_A_R[[#This Row],[23+]]-P_A_R[[#This Row],[24+]]</f>
        <v>#VALUE!</v>
      </c>
      <c r="BT284" s="5" t="e">
        <f>P_A_R[[#This Row],[24+]]-P_A_R[[#This Row],[25+]]</f>
        <v>#VALUE!</v>
      </c>
      <c r="BU284" s="5" t="e">
        <f>P_A_R[[#This Row],[25+]]-P_A_R[[#This Row],[26+]]</f>
        <v>#VALUE!</v>
      </c>
      <c r="BV284" s="5" t="e">
        <f>P_A_R[[#This Row],[26+]]-P_A_R[[#This Row],[27+]]</f>
        <v>#VALUE!</v>
      </c>
      <c r="BW284" s="5" t="e">
        <f>P_A_R[[#This Row],[27+]]-P_A_R[[#This Row],[28+]]</f>
        <v>#VALUE!</v>
      </c>
      <c r="BX284" s="5" t="e">
        <f>P_A_R[[#This Row],[28+]]-P_A_R[[#This Row],[29+]]</f>
        <v>#VALUE!</v>
      </c>
      <c r="BY284" s="5" t="e">
        <f>P_A_R[[#This Row],[29+]]-P_A_R[[#This Row],[30+]]</f>
        <v>#VALUE!</v>
      </c>
      <c r="BZ284" s="5" t="e">
        <f>P_A_R[[#This Row],[30+]]-P_A_R[[#This Row],[31+]]</f>
        <v>#VALUE!</v>
      </c>
      <c r="CA284" s="5" t="e">
        <f>P_A_R[[#This Row],[31+]]-P_A_R[[#This Row],[32+]]</f>
        <v>#VALUE!</v>
      </c>
      <c r="CB284" s="5" t="e">
        <f>P_A_R[[#This Row],[32+]]-P_A_R[[#This Row],[33+]]</f>
        <v>#VALUE!</v>
      </c>
      <c r="CC284" s="5" t="e">
        <f>P_A_R[[#This Row],[33+]]-P_A_R[[#This Row],[34+]]</f>
        <v>#VALUE!</v>
      </c>
      <c r="CD284" s="5" t="e">
        <f>P_A_R[[#This Row],[34+]]-P_A_R[[#This Row],[35+]]</f>
        <v>#VALUE!</v>
      </c>
      <c r="CE284" s="5" t="e">
        <f>P_A_R[[#This Row],[35+]]-P_A_R[[#This Row],[36+]]</f>
        <v>#VALUE!</v>
      </c>
      <c r="CF284" s="5" t="e">
        <f>P_A_R[[#This Row],[36+]]-P_A_R[[#This Row],[37+]]</f>
        <v>#VALUE!</v>
      </c>
      <c r="CG284" s="5" t="e">
        <f>P_A_R[[#This Row],[37+]]-P_A_R[[#This Row],[38+]]</f>
        <v>#VALUE!</v>
      </c>
      <c r="CH284" s="5" t="e">
        <f>P_A_R[[#This Row],[38+]]-P_A_R[[#This Row],[39+]]</f>
        <v>#VALUE!</v>
      </c>
      <c r="CI284" s="5" t="e">
        <f>P_A_R[[#This Row],[39+]]-P_A_R[[#This Row],[40+]]</f>
        <v>#VALUE!</v>
      </c>
      <c r="CJ284" s="5" t="e">
        <f>P_A_R[[#This Row],[40+]]-P_A_R[[#This Row],[41+]]</f>
        <v>#VALUE!</v>
      </c>
      <c r="CK284" s="5" t="e">
        <f>P_A_R[[#This Row],[41+]]-P_A_R[[#This Row],[42+]]</f>
        <v>#VALUE!</v>
      </c>
      <c r="CL284" s="5" t="e">
        <f>P_A_R[[#This Row],[42+]]-P_A_R[[#This Row],[43+]]</f>
        <v>#VALUE!</v>
      </c>
      <c r="CM284" s="5" t="e">
        <f>P_A_R[[#This Row],[43+]]-P_A_R[[#This Row],[44+]]</f>
        <v>#VALUE!</v>
      </c>
      <c r="CN284" s="5" t="e">
        <f>P_A_R[[#This Row],[44+]]-P_A_R[[#This Row],[45+]]</f>
        <v>#VALUE!</v>
      </c>
      <c r="CO284" s="5" t="e">
        <f>P_A_R[[#This Row],[45+]]-P_A_R[[#This Row],[46+]]</f>
        <v>#VALUE!</v>
      </c>
      <c r="CP284" s="5" t="e">
        <f>P_A_R[[#This Row],[46+]]-P_A_R[[#This Row],[47+]]</f>
        <v>#VALUE!</v>
      </c>
      <c r="CQ284" s="5" t="e">
        <f>P_A_R[[#This Row],[47+]]-P_A_R[[#This Row],[48+]]</f>
        <v>#VALUE!</v>
      </c>
      <c r="CR284" s="5" t="e">
        <f>P_A_R[[#This Row],[48+]]-P_A_R[[#This Row],[49+]]</f>
        <v>#VALUE!</v>
      </c>
      <c r="CS284" s="5" t="e">
        <f>P_A_R[[#This Row],[49+]]-P_A_R[[#This Row],[50+]]</f>
        <v>#VALUE!</v>
      </c>
      <c r="CT284" s="5" t="e">
        <f>P_A_R[[#This Row],[50+]]-P_A_R[[#This Row],[51+]]</f>
        <v>#VALUE!</v>
      </c>
      <c r="CU284" s="5" t="e">
        <f>P_A_R[[#This Row],[51+]]-P_A_R[[#This Row],[52+]]</f>
        <v>#VALUE!</v>
      </c>
      <c r="CV284" s="5" t="e">
        <f>P_A_R[[#This Row],[52+]]-P_A_R[[#This Row],[53+]]</f>
        <v>#VALUE!</v>
      </c>
      <c r="CW284" s="5" t="e">
        <f>P_A_R[[#This Row],[53+]]-P_A_R[[#This Row],[54+]]</f>
        <v>#VALUE!</v>
      </c>
      <c r="CX284" s="5" t="e">
        <f>P_A_R[[#This Row],[54+]]-P_A_R[[#This Row],[55+]]</f>
        <v>#VALUE!</v>
      </c>
      <c r="CY284" s="5" t="e">
        <f>P_A_R[[#This Row],[55+]]-P_A_R[[#This Row],[56+]]</f>
        <v>#VALUE!</v>
      </c>
      <c r="CZ284" s="5" t="e">
        <f>P_A_R[[#This Row],[56+]]-P_A_R[[#This Row],[57+]]</f>
        <v>#VALUE!</v>
      </c>
      <c r="DA284" s="5" t="e">
        <f>P_A_R[[#This Row],[57+]]-P_A_R[[#This Row],[58+]]</f>
        <v>#VALUE!</v>
      </c>
      <c r="DB284" s="5" t="e">
        <f>P_A_R[[#This Row],[58+]]-P_A_R[[#This Row],[59+]]</f>
        <v>#VALUE!</v>
      </c>
    </row>
    <row r="285" spans="58:106" x14ac:dyDescent="0.25">
      <c r="BF285" s="5" t="e">
        <f>P_A_R[[#This Row],[10+]]-P_A_R[[#This Row],[11+]]</f>
        <v>#VALUE!</v>
      </c>
      <c r="BG285" s="5" t="e">
        <f>P_A_R[[#This Row],[11+]]-P_A_R[[#This Row],[12+]]</f>
        <v>#VALUE!</v>
      </c>
      <c r="BH285" s="5" t="e">
        <f>P_A_R[[#This Row],[12+]]-P_A_R[[#This Row],[13+]]</f>
        <v>#VALUE!</v>
      </c>
      <c r="BI285" s="5" t="e">
        <f>P_A_R[[#This Row],[13+]]-P_A_R[[#This Row],[14+]]</f>
        <v>#VALUE!</v>
      </c>
      <c r="BJ285" s="5" t="e">
        <f>P_A_R[[#This Row],[14+]]-P_A_R[[#This Row],[15+]]</f>
        <v>#VALUE!</v>
      </c>
      <c r="BK285" s="5" t="e">
        <f>P_A_R[[#This Row],[15+]]-P_A_R[[#This Row],[16+]]</f>
        <v>#VALUE!</v>
      </c>
      <c r="BL285" s="5" t="e">
        <f>P_A_R[[#This Row],[16+]]-P_A_R[[#This Row],[17+]]</f>
        <v>#VALUE!</v>
      </c>
      <c r="BM285" s="5" t="e">
        <f>P_A_R[[#This Row],[17+]]-P_A_R[[#This Row],[18+]]</f>
        <v>#VALUE!</v>
      </c>
      <c r="BN285" s="5" t="e">
        <f>P_A_R[[#This Row],[18+]]-P_A_R[[#This Row],[19+]]</f>
        <v>#VALUE!</v>
      </c>
      <c r="BO285" s="5" t="e">
        <f>P_A_R[[#This Row],[19+]]-P_A_R[[#This Row],[20+]]</f>
        <v>#VALUE!</v>
      </c>
      <c r="BP285" s="5" t="e">
        <f>P_A_R[[#This Row],[20+]]-P_A_R[[#This Row],[21+]]</f>
        <v>#VALUE!</v>
      </c>
      <c r="BQ285" s="5" t="e">
        <f>P_A_R[[#This Row],[21+]]-P_A_R[[#This Row],[22+]]</f>
        <v>#VALUE!</v>
      </c>
      <c r="BR285" s="5" t="e">
        <f>P_A_R[[#This Row],[22+]]-P_A_R[[#This Row],[23+]]</f>
        <v>#VALUE!</v>
      </c>
      <c r="BS285" s="5" t="e">
        <f>P_A_R[[#This Row],[23+]]-P_A_R[[#This Row],[24+]]</f>
        <v>#VALUE!</v>
      </c>
      <c r="BT285" s="5" t="e">
        <f>P_A_R[[#This Row],[24+]]-P_A_R[[#This Row],[25+]]</f>
        <v>#VALUE!</v>
      </c>
      <c r="BU285" s="5" t="e">
        <f>P_A_R[[#This Row],[25+]]-P_A_R[[#This Row],[26+]]</f>
        <v>#VALUE!</v>
      </c>
      <c r="BV285" s="5" t="e">
        <f>P_A_R[[#This Row],[26+]]-P_A_R[[#This Row],[27+]]</f>
        <v>#VALUE!</v>
      </c>
      <c r="BW285" s="5" t="e">
        <f>P_A_R[[#This Row],[27+]]-P_A_R[[#This Row],[28+]]</f>
        <v>#VALUE!</v>
      </c>
      <c r="BX285" s="5" t="e">
        <f>P_A_R[[#This Row],[28+]]-P_A_R[[#This Row],[29+]]</f>
        <v>#VALUE!</v>
      </c>
      <c r="BY285" s="5" t="e">
        <f>P_A_R[[#This Row],[29+]]-P_A_R[[#This Row],[30+]]</f>
        <v>#VALUE!</v>
      </c>
      <c r="BZ285" s="5" t="e">
        <f>P_A_R[[#This Row],[30+]]-P_A_R[[#This Row],[31+]]</f>
        <v>#VALUE!</v>
      </c>
      <c r="CA285" s="5" t="e">
        <f>P_A_R[[#This Row],[31+]]-P_A_R[[#This Row],[32+]]</f>
        <v>#VALUE!</v>
      </c>
      <c r="CB285" s="5" t="e">
        <f>P_A_R[[#This Row],[32+]]-P_A_R[[#This Row],[33+]]</f>
        <v>#VALUE!</v>
      </c>
      <c r="CC285" s="5" t="e">
        <f>P_A_R[[#This Row],[33+]]-P_A_R[[#This Row],[34+]]</f>
        <v>#VALUE!</v>
      </c>
      <c r="CD285" s="5" t="e">
        <f>P_A_R[[#This Row],[34+]]-P_A_R[[#This Row],[35+]]</f>
        <v>#VALUE!</v>
      </c>
      <c r="CE285" s="5" t="e">
        <f>P_A_R[[#This Row],[35+]]-P_A_R[[#This Row],[36+]]</f>
        <v>#VALUE!</v>
      </c>
      <c r="CF285" s="5" t="e">
        <f>P_A_R[[#This Row],[36+]]-P_A_R[[#This Row],[37+]]</f>
        <v>#VALUE!</v>
      </c>
      <c r="CG285" s="5" t="e">
        <f>P_A_R[[#This Row],[37+]]-P_A_R[[#This Row],[38+]]</f>
        <v>#VALUE!</v>
      </c>
      <c r="CH285" s="5" t="e">
        <f>P_A_R[[#This Row],[38+]]-P_A_R[[#This Row],[39+]]</f>
        <v>#VALUE!</v>
      </c>
      <c r="CI285" s="5" t="e">
        <f>P_A_R[[#This Row],[39+]]-P_A_R[[#This Row],[40+]]</f>
        <v>#VALUE!</v>
      </c>
      <c r="CJ285" s="5" t="e">
        <f>P_A_R[[#This Row],[40+]]-P_A_R[[#This Row],[41+]]</f>
        <v>#VALUE!</v>
      </c>
      <c r="CK285" s="5" t="e">
        <f>P_A_R[[#This Row],[41+]]-P_A_R[[#This Row],[42+]]</f>
        <v>#VALUE!</v>
      </c>
      <c r="CL285" s="5" t="e">
        <f>P_A_R[[#This Row],[42+]]-P_A_R[[#This Row],[43+]]</f>
        <v>#VALUE!</v>
      </c>
      <c r="CM285" s="5" t="e">
        <f>P_A_R[[#This Row],[43+]]-P_A_R[[#This Row],[44+]]</f>
        <v>#VALUE!</v>
      </c>
      <c r="CN285" s="5" t="e">
        <f>P_A_R[[#This Row],[44+]]-P_A_R[[#This Row],[45+]]</f>
        <v>#VALUE!</v>
      </c>
      <c r="CO285" s="5" t="e">
        <f>P_A_R[[#This Row],[45+]]-P_A_R[[#This Row],[46+]]</f>
        <v>#VALUE!</v>
      </c>
      <c r="CP285" s="5" t="e">
        <f>P_A_R[[#This Row],[46+]]-P_A_R[[#This Row],[47+]]</f>
        <v>#VALUE!</v>
      </c>
      <c r="CQ285" s="5" t="e">
        <f>P_A_R[[#This Row],[47+]]-P_A_R[[#This Row],[48+]]</f>
        <v>#VALUE!</v>
      </c>
      <c r="CR285" s="5" t="e">
        <f>P_A_R[[#This Row],[48+]]-P_A_R[[#This Row],[49+]]</f>
        <v>#VALUE!</v>
      </c>
      <c r="CS285" s="5" t="e">
        <f>P_A_R[[#This Row],[49+]]-P_A_R[[#This Row],[50+]]</f>
        <v>#VALUE!</v>
      </c>
      <c r="CT285" s="5" t="e">
        <f>P_A_R[[#This Row],[50+]]-P_A_R[[#This Row],[51+]]</f>
        <v>#VALUE!</v>
      </c>
      <c r="CU285" s="5" t="e">
        <f>P_A_R[[#This Row],[51+]]-P_A_R[[#This Row],[52+]]</f>
        <v>#VALUE!</v>
      </c>
      <c r="CV285" s="5" t="e">
        <f>P_A_R[[#This Row],[52+]]-P_A_R[[#This Row],[53+]]</f>
        <v>#VALUE!</v>
      </c>
      <c r="CW285" s="5" t="e">
        <f>P_A_R[[#This Row],[53+]]-P_A_R[[#This Row],[54+]]</f>
        <v>#VALUE!</v>
      </c>
      <c r="CX285" s="5" t="e">
        <f>P_A_R[[#This Row],[54+]]-P_A_R[[#This Row],[55+]]</f>
        <v>#VALUE!</v>
      </c>
      <c r="CY285" s="5" t="e">
        <f>P_A_R[[#This Row],[55+]]-P_A_R[[#This Row],[56+]]</f>
        <v>#VALUE!</v>
      </c>
      <c r="CZ285" s="5" t="e">
        <f>P_A_R[[#This Row],[56+]]-P_A_R[[#This Row],[57+]]</f>
        <v>#VALUE!</v>
      </c>
      <c r="DA285" s="5" t="e">
        <f>P_A_R[[#This Row],[57+]]-P_A_R[[#This Row],[58+]]</f>
        <v>#VALUE!</v>
      </c>
      <c r="DB285" s="5" t="e">
        <f>P_A_R[[#This Row],[58+]]-P_A_R[[#This Row],[59+]]</f>
        <v>#VALUE!</v>
      </c>
    </row>
    <row r="286" spans="58:106" x14ac:dyDescent="0.25">
      <c r="BF286" s="5" t="e">
        <f>P_A_R[[#This Row],[10+]]-P_A_R[[#This Row],[11+]]</f>
        <v>#VALUE!</v>
      </c>
      <c r="BG286" s="5" t="e">
        <f>P_A_R[[#This Row],[11+]]-P_A_R[[#This Row],[12+]]</f>
        <v>#VALUE!</v>
      </c>
      <c r="BH286" s="5" t="e">
        <f>P_A_R[[#This Row],[12+]]-P_A_R[[#This Row],[13+]]</f>
        <v>#VALUE!</v>
      </c>
      <c r="BI286" s="5" t="e">
        <f>P_A_R[[#This Row],[13+]]-P_A_R[[#This Row],[14+]]</f>
        <v>#VALUE!</v>
      </c>
      <c r="BJ286" s="5" t="e">
        <f>P_A_R[[#This Row],[14+]]-P_A_R[[#This Row],[15+]]</f>
        <v>#VALUE!</v>
      </c>
      <c r="BK286" s="5" t="e">
        <f>P_A_R[[#This Row],[15+]]-P_A_R[[#This Row],[16+]]</f>
        <v>#VALUE!</v>
      </c>
      <c r="BL286" s="5" t="e">
        <f>P_A_R[[#This Row],[16+]]-P_A_R[[#This Row],[17+]]</f>
        <v>#VALUE!</v>
      </c>
      <c r="BM286" s="5" t="e">
        <f>P_A_R[[#This Row],[17+]]-P_A_R[[#This Row],[18+]]</f>
        <v>#VALUE!</v>
      </c>
      <c r="BN286" s="5" t="e">
        <f>P_A_R[[#This Row],[18+]]-P_A_R[[#This Row],[19+]]</f>
        <v>#VALUE!</v>
      </c>
      <c r="BO286" s="5" t="e">
        <f>P_A_R[[#This Row],[19+]]-P_A_R[[#This Row],[20+]]</f>
        <v>#VALUE!</v>
      </c>
      <c r="BP286" s="5" t="e">
        <f>P_A_R[[#This Row],[20+]]-P_A_R[[#This Row],[21+]]</f>
        <v>#VALUE!</v>
      </c>
      <c r="BQ286" s="5" t="e">
        <f>P_A_R[[#This Row],[21+]]-P_A_R[[#This Row],[22+]]</f>
        <v>#VALUE!</v>
      </c>
      <c r="BR286" s="5" t="e">
        <f>P_A_R[[#This Row],[22+]]-P_A_R[[#This Row],[23+]]</f>
        <v>#VALUE!</v>
      </c>
      <c r="BS286" s="5" t="e">
        <f>P_A_R[[#This Row],[23+]]-P_A_R[[#This Row],[24+]]</f>
        <v>#VALUE!</v>
      </c>
      <c r="BT286" s="5" t="e">
        <f>P_A_R[[#This Row],[24+]]-P_A_R[[#This Row],[25+]]</f>
        <v>#VALUE!</v>
      </c>
      <c r="BU286" s="5" t="e">
        <f>P_A_R[[#This Row],[25+]]-P_A_R[[#This Row],[26+]]</f>
        <v>#VALUE!</v>
      </c>
      <c r="BV286" s="5" t="e">
        <f>P_A_R[[#This Row],[26+]]-P_A_R[[#This Row],[27+]]</f>
        <v>#VALUE!</v>
      </c>
      <c r="BW286" s="5" t="e">
        <f>P_A_R[[#This Row],[27+]]-P_A_R[[#This Row],[28+]]</f>
        <v>#VALUE!</v>
      </c>
      <c r="BX286" s="5" t="e">
        <f>P_A_R[[#This Row],[28+]]-P_A_R[[#This Row],[29+]]</f>
        <v>#VALUE!</v>
      </c>
      <c r="BY286" s="5" t="e">
        <f>P_A_R[[#This Row],[29+]]-P_A_R[[#This Row],[30+]]</f>
        <v>#VALUE!</v>
      </c>
      <c r="BZ286" s="5" t="e">
        <f>P_A_R[[#This Row],[30+]]-P_A_R[[#This Row],[31+]]</f>
        <v>#VALUE!</v>
      </c>
      <c r="CA286" s="5" t="e">
        <f>P_A_R[[#This Row],[31+]]-P_A_R[[#This Row],[32+]]</f>
        <v>#VALUE!</v>
      </c>
      <c r="CB286" s="5" t="e">
        <f>P_A_R[[#This Row],[32+]]-P_A_R[[#This Row],[33+]]</f>
        <v>#VALUE!</v>
      </c>
      <c r="CC286" s="5" t="e">
        <f>P_A_R[[#This Row],[33+]]-P_A_R[[#This Row],[34+]]</f>
        <v>#VALUE!</v>
      </c>
      <c r="CD286" s="5" t="e">
        <f>P_A_R[[#This Row],[34+]]-P_A_R[[#This Row],[35+]]</f>
        <v>#VALUE!</v>
      </c>
      <c r="CE286" s="5" t="e">
        <f>P_A_R[[#This Row],[35+]]-P_A_R[[#This Row],[36+]]</f>
        <v>#VALUE!</v>
      </c>
      <c r="CF286" s="5" t="e">
        <f>P_A_R[[#This Row],[36+]]-P_A_R[[#This Row],[37+]]</f>
        <v>#VALUE!</v>
      </c>
      <c r="CG286" s="5" t="e">
        <f>P_A_R[[#This Row],[37+]]-P_A_R[[#This Row],[38+]]</f>
        <v>#VALUE!</v>
      </c>
      <c r="CH286" s="5" t="e">
        <f>P_A_R[[#This Row],[38+]]-P_A_R[[#This Row],[39+]]</f>
        <v>#VALUE!</v>
      </c>
      <c r="CI286" s="5" t="e">
        <f>P_A_R[[#This Row],[39+]]-P_A_R[[#This Row],[40+]]</f>
        <v>#VALUE!</v>
      </c>
      <c r="CJ286" s="5" t="e">
        <f>P_A_R[[#This Row],[40+]]-P_A_R[[#This Row],[41+]]</f>
        <v>#VALUE!</v>
      </c>
      <c r="CK286" s="5" t="e">
        <f>P_A_R[[#This Row],[41+]]-P_A_R[[#This Row],[42+]]</f>
        <v>#VALUE!</v>
      </c>
      <c r="CL286" s="5" t="e">
        <f>P_A_R[[#This Row],[42+]]-P_A_R[[#This Row],[43+]]</f>
        <v>#VALUE!</v>
      </c>
      <c r="CM286" s="5" t="e">
        <f>P_A_R[[#This Row],[43+]]-P_A_R[[#This Row],[44+]]</f>
        <v>#VALUE!</v>
      </c>
      <c r="CN286" s="5" t="e">
        <f>P_A_R[[#This Row],[44+]]-P_A_R[[#This Row],[45+]]</f>
        <v>#VALUE!</v>
      </c>
      <c r="CO286" s="5" t="e">
        <f>P_A_R[[#This Row],[45+]]-P_A_R[[#This Row],[46+]]</f>
        <v>#VALUE!</v>
      </c>
      <c r="CP286" s="5" t="e">
        <f>P_A_R[[#This Row],[46+]]-P_A_R[[#This Row],[47+]]</f>
        <v>#VALUE!</v>
      </c>
      <c r="CQ286" s="5" t="e">
        <f>P_A_R[[#This Row],[47+]]-P_A_R[[#This Row],[48+]]</f>
        <v>#VALUE!</v>
      </c>
      <c r="CR286" s="5" t="e">
        <f>P_A_R[[#This Row],[48+]]-P_A_R[[#This Row],[49+]]</f>
        <v>#VALUE!</v>
      </c>
      <c r="CS286" s="5" t="e">
        <f>P_A_R[[#This Row],[49+]]-P_A_R[[#This Row],[50+]]</f>
        <v>#VALUE!</v>
      </c>
      <c r="CT286" s="5" t="e">
        <f>P_A_R[[#This Row],[50+]]-P_A_R[[#This Row],[51+]]</f>
        <v>#VALUE!</v>
      </c>
      <c r="CU286" s="5" t="e">
        <f>P_A_R[[#This Row],[51+]]-P_A_R[[#This Row],[52+]]</f>
        <v>#VALUE!</v>
      </c>
      <c r="CV286" s="5" t="e">
        <f>P_A_R[[#This Row],[52+]]-P_A_R[[#This Row],[53+]]</f>
        <v>#VALUE!</v>
      </c>
      <c r="CW286" s="5" t="e">
        <f>P_A_R[[#This Row],[53+]]-P_A_R[[#This Row],[54+]]</f>
        <v>#VALUE!</v>
      </c>
      <c r="CX286" s="5" t="e">
        <f>P_A_R[[#This Row],[54+]]-P_A_R[[#This Row],[55+]]</f>
        <v>#VALUE!</v>
      </c>
      <c r="CY286" s="5" t="e">
        <f>P_A_R[[#This Row],[55+]]-P_A_R[[#This Row],[56+]]</f>
        <v>#VALUE!</v>
      </c>
      <c r="CZ286" s="5" t="e">
        <f>P_A_R[[#This Row],[56+]]-P_A_R[[#This Row],[57+]]</f>
        <v>#VALUE!</v>
      </c>
      <c r="DA286" s="5" t="e">
        <f>P_A_R[[#This Row],[57+]]-P_A_R[[#This Row],[58+]]</f>
        <v>#VALUE!</v>
      </c>
      <c r="DB286" s="5" t="e">
        <f>P_A_R[[#This Row],[58+]]-P_A_R[[#This Row],[59+]]</f>
        <v>#VALUE!</v>
      </c>
    </row>
    <row r="287" spans="58:106" x14ac:dyDescent="0.25">
      <c r="BF287" s="5" t="e">
        <f>P_A_R[[#This Row],[10+]]-P_A_R[[#This Row],[11+]]</f>
        <v>#VALUE!</v>
      </c>
      <c r="BG287" s="5" t="e">
        <f>P_A_R[[#This Row],[11+]]-P_A_R[[#This Row],[12+]]</f>
        <v>#VALUE!</v>
      </c>
      <c r="BH287" s="5" t="e">
        <f>P_A_R[[#This Row],[12+]]-P_A_R[[#This Row],[13+]]</f>
        <v>#VALUE!</v>
      </c>
      <c r="BI287" s="5" t="e">
        <f>P_A_R[[#This Row],[13+]]-P_A_R[[#This Row],[14+]]</f>
        <v>#VALUE!</v>
      </c>
      <c r="BJ287" s="5" t="e">
        <f>P_A_R[[#This Row],[14+]]-P_A_R[[#This Row],[15+]]</f>
        <v>#VALUE!</v>
      </c>
      <c r="BK287" s="5" t="e">
        <f>P_A_R[[#This Row],[15+]]-P_A_R[[#This Row],[16+]]</f>
        <v>#VALUE!</v>
      </c>
      <c r="BL287" s="5" t="e">
        <f>P_A_R[[#This Row],[16+]]-P_A_R[[#This Row],[17+]]</f>
        <v>#VALUE!</v>
      </c>
      <c r="BM287" s="5" t="e">
        <f>P_A_R[[#This Row],[17+]]-P_A_R[[#This Row],[18+]]</f>
        <v>#VALUE!</v>
      </c>
      <c r="BN287" s="5" t="e">
        <f>P_A_R[[#This Row],[18+]]-P_A_R[[#This Row],[19+]]</f>
        <v>#VALUE!</v>
      </c>
      <c r="BO287" s="5" t="e">
        <f>P_A_R[[#This Row],[19+]]-P_A_R[[#This Row],[20+]]</f>
        <v>#VALUE!</v>
      </c>
      <c r="BP287" s="5" t="e">
        <f>P_A_R[[#This Row],[20+]]-P_A_R[[#This Row],[21+]]</f>
        <v>#VALUE!</v>
      </c>
      <c r="BQ287" s="5" t="e">
        <f>P_A_R[[#This Row],[21+]]-P_A_R[[#This Row],[22+]]</f>
        <v>#VALUE!</v>
      </c>
      <c r="BR287" s="5" t="e">
        <f>P_A_R[[#This Row],[22+]]-P_A_R[[#This Row],[23+]]</f>
        <v>#VALUE!</v>
      </c>
      <c r="BS287" s="5" t="e">
        <f>P_A_R[[#This Row],[23+]]-P_A_R[[#This Row],[24+]]</f>
        <v>#VALUE!</v>
      </c>
      <c r="BT287" s="5" t="e">
        <f>P_A_R[[#This Row],[24+]]-P_A_R[[#This Row],[25+]]</f>
        <v>#VALUE!</v>
      </c>
      <c r="BU287" s="5" t="e">
        <f>P_A_R[[#This Row],[25+]]-P_A_R[[#This Row],[26+]]</f>
        <v>#VALUE!</v>
      </c>
      <c r="BV287" s="5" t="e">
        <f>P_A_R[[#This Row],[26+]]-P_A_R[[#This Row],[27+]]</f>
        <v>#VALUE!</v>
      </c>
      <c r="BW287" s="5" t="e">
        <f>P_A_R[[#This Row],[27+]]-P_A_R[[#This Row],[28+]]</f>
        <v>#VALUE!</v>
      </c>
      <c r="BX287" s="5" t="e">
        <f>P_A_R[[#This Row],[28+]]-P_A_R[[#This Row],[29+]]</f>
        <v>#VALUE!</v>
      </c>
      <c r="BY287" s="5" t="e">
        <f>P_A_R[[#This Row],[29+]]-P_A_R[[#This Row],[30+]]</f>
        <v>#VALUE!</v>
      </c>
      <c r="BZ287" s="5" t="e">
        <f>P_A_R[[#This Row],[30+]]-P_A_R[[#This Row],[31+]]</f>
        <v>#VALUE!</v>
      </c>
      <c r="CA287" s="5" t="e">
        <f>P_A_R[[#This Row],[31+]]-P_A_R[[#This Row],[32+]]</f>
        <v>#VALUE!</v>
      </c>
      <c r="CB287" s="5" t="e">
        <f>P_A_R[[#This Row],[32+]]-P_A_R[[#This Row],[33+]]</f>
        <v>#VALUE!</v>
      </c>
      <c r="CC287" s="5" t="e">
        <f>P_A_R[[#This Row],[33+]]-P_A_R[[#This Row],[34+]]</f>
        <v>#VALUE!</v>
      </c>
      <c r="CD287" s="5" t="e">
        <f>P_A_R[[#This Row],[34+]]-P_A_R[[#This Row],[35+]]</f>
        <v>#VALUE!</v>
      </c>
      <c r="CE287" s="5" t="e">
        <f>P_A_R[[#This Row],[35+]]-P_A_R[[#This Row],[36+]]</f>
        <v>#VALUE!</v>
      </c>
      <c r="CF287" s="5" t="e">
        <f>P_A_R[[#This Row],[36+]]-P_A_R[[#This Row],[37+]]</f>
        <v>#VALUE!</v>
      </c>
      <c r="CG287" s="5" t="e">
        <f>P_A_R[[#This Row],[37+]]-P_A_R[[#This Row],[38+]]</f>
        <v>#VALUE!</v>
      </c>
      <c r="CH287" s="5" t="e">
        <f>P_A_R[[#This Row],[38+]]-P_A_R[[#This Row],[39+]]</f>
        <v>#VALUE!</v>
      </c>
      <c r="CI287" s="5" t="e">
        <f>P_A_R[[#This Row],[39+]]-P_A_R[[#This Row],[40+]]</f>
        <v>#VALUE!</v>
      </c>
      <c r="CJ287" s="5" t="e">
        <f>P_A_R[[#This Row],[40+]]-P_A_R[[#This Row],[41+]]</f>
        <v>#VALUE!</v>
      </c>
      <c r="CK287" s="5" t="e">
        <f>P_A_R[[#This Row],[41+]]-P_A_R[[#This Row],[42+]]</f>
        <v>#VALUE!</v>
      </c>
      <c r="CL287" s="5" t="e">
        <f>P_A_R[[#This Row],[42+]]-P_A_R[[#This Row],[43+]]</f>
        <v>#VALUE!</v>
      </c>
      <c r="CM287" s="5" t="e">
        <f>P_A_R[[#This Row],[43+]]-P_A_R[[#This Row],[44+]]</f>
        <v>#VALUE!</v>
      </c>
      <c r="CN287" s="5" t="e">
        <f>P_A_R[[#This Row],[44+]]-P_A_R[[#This Row],[45+]]</f>
        <v>#VALUE!</v>
      </c>
      <c r="CO287" s="5" t="e">
        <f>P_A_R[[#This Row],[45+]]-P_A_R[[#This Row],[46+]]</f>
        <v>#VALUE!</v>
      </c>
      <c r="CP287" s="5" t="e">
        <f>P_A_R[[#This Row],[46+]]-P_A_R[[#This Row],[47+]]</f>
        <v>#VALUE!</v>
      </c>
      <c r="CQ287" s="5" t="e">
        <f>P_A_R[[#This Row],[47+]]-P_A_R[[#This Row],[48+]]</f>
        <v>#VALUE!</v>
      </c>
      <c r="CR287" s="5" t="e">
        <f>P_A_R[[#This Row],[48+]]-P_A_R[[#This Row],[49+]]</f>
        <v>#VALUE!</v>
      </c>
      <c r="CS287" s="5" t="e">
        <f>P_A_R[[#This Row],[49+]]-P_A_R[[#This Row],[50+]]</f>
        <v>#VALUE!</v>
      </c>
      <c r="CT287" s="5" t="e">
        <f>P_A_R[[#This Row],[50+]]-P_A_R[[#This Row],[51+]]</f>
        <v>#VALUE!</v>
      </c>
      <c r="CU287" s="5" t="e">
        <f>P_A_R[[#This Row],[51+]]-P_A_R[[#This Row],[52+]]</f>
        <v>#VALUE!</v>
      </c>
      <c r="CV287" s="5" t="e">
        <f>P_A_R[[#This Row],[52+]]-P_A_R[[#This Row],[53+]]</f>
        <v>#VALUE!</v>
      </c>
      <c r="CW287" s="5" t="e">
        <f>P_A_R[[#This Row],[53+]]-P_A_R[[#This Row],[54+]]</f>
        <v>#VALUE!</v>
      </c>
      <c r="CX287" s="5" t="e">
        <f>P_A_R[[#This Row],[54+]]-P_A_R[[#This Row],[55+]]</f>
        <v>#VALUE!</v>
      </c>
      <c r="CY287" s="5" t="e">
        <f>P_A_R[[#This Row],[55+]]-P_A_R[[#This Row],[56+]]</f>
        <v>#VALUE!</v>
      </c>
      <c r="CZ287" s="5" t="e">
        <f>P_A_R[[#This Row],[56+]]-P_A_R[[#This Row],[57+]]</f>
        <v>#VALUE!</v>
      </c>
      <c r="DA287" s="5" t="e">
        <f>P_A_R[[#This Row],[57+]]-P_A_R[[#This Row],[58+]]</f>
        <v>#VALUE!</v>
      </c>
      <c r="DB287" s="5" t="e">
        <f>P_A_R[[#This Row],[58+]]-P_A_R[[#This Row],[59+]]</f>
        <v>#VALUE!</v>
      </c>
    </row>
    <row r="288" spans="58:106" x14ac:dyDescent="0.25">
      <c r="BF288" s="5" t="e">
        <f>P_A_R[[#This Row],[10+]]-P_A_R[[#This Row],[11+]]</f>
        <v>#VALUE!</v>
      </c>
      <c r="BG288" s="5" t="e">
        <f>P_A_R[[#This Row],[11+]]-P_A_R[[#This Row],[12+]]</f>
        <v>#VALUE!</v>
      </c>
      <c r="BH288" s="5" t="e">
        <f>P_A_R[[#This Row],[12+]]-P_A_R[[#This Row],[13+]]</f>
        <v>#VALUE!</v>
      </c>
      <c r="BI288" s="5" t="e">
        <f>P_A_R[[#This Row],[13+]]-P_A_R[[#This Row],[14+]]</f>
        <v>#VALUE!</v>
      </c>
      <c r="BJ288" s="5" t="e">
        <f>P_A_R[[#This Row],[14+]]-P_A_R[[#This Row],[15+]]</f>
        <v>#VALUE!</v>
      </c>
      <c r="BK288" s="5" t="e">
        <f>P_A_R[[#This Row],[15+]]-P_A_R[[#This Row],[16+]]</f>
        <v>#VALUE!</v>
      </c>
      <c r="BL288" s="5" t="e">
        <f>P_A_R[[#This Row],[16+]]-P_A_R[[#This Row],[17+]]</f>
        <v>#VALUE!</v>
      </c>
      <c r="BM288" s="5" t="e">
        <f>P_A_R[[#This Row],[17+]]-P_A_R[[#This Row],[18+]]</f>
        <v>#VALUE!</v>
      </c>
      <c r="BN288" s="5" t="e">
        <f>P_A_R[[#This Row],[18+]]-P_A_R[[#This Row],[19+]]</f>
        <v>#VALUE!</v>
      </c>
      <c r="BO288" s="5" t="e">
        <f>P_A_R[[#This Row],[19+]]-P_A_R[[#This Row],[20+]]</f>
        <v>#VALUE!</v>
      </c>
      <c r="BP288" s="5" t="e">
        <f>P_A_R[[#This Row],[20+]]-P_A_R[[#This Row],[21+]]</f>
        <v>#VALUE!</v>
      </c>
      <c r="BQ288" s="5" t="e">
        <f>P_A_R[[#This Row],[21+]]-P_A_R[[#This Row],[22+]]</f>
        <v>#VALUE!</v>
      </c>
      <c r="BR288" s="5" t="e">
        <f>P_A_R[[#This Row],[22+]]-P_A_R[[#This Row],[23+]]</f>
        <v>#VALUE!</v>
      </c>
      <c r="BS288" s="5" t="e">
        <f>P_A_R[[#This Row],[23+]]-P_A_R[[#This Row],[24+]]</f>
        <v>#VALUE!</v>
      </c>
      <c r="BT288" s="5" t="e">
        <f>P_A_R[[#This Row],[24+]]-P_A_R[[#This Row],[25+]]</f>
        <v>#VALUE!</v>
      </c>
      <c r="BU288" s="5" t="e">
        <f>P_A_R[[#This Row],[25+]]-P_A_R[[#This Row],[26+]]</f>
        <v>#VALUE!</v>
      </c>
      <c r="BV288" s="5" t="e">
        <f>P_A_R[[#This Row],[26+]]-P_A_R[[#This Row],[27+]]</f>
        <v>#VALUE!</v>
      </c>
      <c r="BW288" s="5" t="e">
        <f>P_A_R[[#This Row],[27+]]-P_A_R[[#This Row],[28+]]</f>
        <v>#VALUE!</v>
      </c>
      <c r="BX288" s="5" t="e">
        <f>P_A_R[[#This Row],[28+]]-P_A_R[[#This Row],[29+]]</f>
        <v>#VALUE!</v>
      </c>
      <c r="BY288" s="5" t="e">
        <f>P_A_R[[#This Row],[29+]]-P_A_R[[#This Row],[30+]]</f>
        <v>#VALUE!</v>
      </c>
      <c r="BZ288" s="5" t="e">
        <f>P_A_R[[#This Row],[30+]]-P_A_R[[#This Row],[31+]]</f>
        <v>#VALUE!</v>
      </c>
      <c r="CA288" s="5" t="e">
        <f>P_A_R[[#This Row],[31+]]-P_A_R[[#This Row],[32+]]</f>
        <v>#VALUE!</v>
      </c>
      <c r="CB288" s="5" t="e">
        <f>P_A_R[[#This Row],[32+]]-P_A_R[[#This Row],[33+]]</f>
        <v>#VALUE!</v>
      </c>
      <c r="CC288" s="5" t="e">
        <f>P_A_R[[#This Row],[33+]]-P_A_R[[#This Row],[34+]]</f>
        <v>#VALUE!</v>
      </c>
      <c r="CD288" s="5" t="e">
        <f>P_A_R[[#This Row],[34+]]-P_A_R[[#This Row],[35+]]</f>
        <v>#VALUE!</v>
      </c>
      <c r="CE288" s="5" t="e">
        <f>P_A_R[[#This Row],[35+]]-P_A_R[[#This Row],[36+]]</f>
        <v>#VALUE!</v>
      </c>
      <c r="CF288" s="5" t="e">
        <f>P_A_R[[#This Row],[36+]]-P_A_R[[#This Row],[37+]]</f>
        <v>#VALUE!</v>
      </c>
      <c r="CG288" s="5" t="e">
        <f>P_A_R[[#This Row],[37+]]-P_A_R[[#This Row],[38+]]</f>
        <v>#VALUE!</v>
      </c>
      <c r="CH288" s="5" t="e">
        <f>P_A_R[[#This Row],[38+]]-P_A_R[[#This Row],[39+]]</f>
        <v>#VALUE!</v>
      </c>
      <c r="CI288" s="5" t="e">
        <f>P_A_R[[#This Row],[39+]]-P_A_R[[#This Row],[40+]]</f>
        <v>#VALUE!</v>
      </c>
      <c r="CJ288" s="5" t="e">
        <f>P_A_R[[#This Row],[40+]]-P_A_R[[#This Row],[41+]]</f>
        <v>#VALUE!</v>
      </c>
      <c r="CK288" s="5" t="e">
        <f>P_A_R[[#This Row],[41+]]-P_A_R[[#This Row],[42+]]</f>
        <v>#VALUE!</v>
      </c>
      <c r="CL288" s="5" t="e">
        <f>P_A_R[[#This Row],[42+]]-P_A_R[[#This Row],[43+]]</f>
        <v>#VALUE!</v>
      </c>
      <c r="CM288" s="5" t="e">
        <f>P_A_R[[#This Row],[43+]]-P_A_R[[#This Row],[44+]]</f>
        <v>#VALUE!</v>
      </c>
      <c r="CN288" s="5" t="e">
        <f>P_A_R[[#This Row],[44+]]-P_A_R[[#This Row],[45+]]</f>
        <v>#VALUE!</v>
      </c>
      <c r="CO288" s="5" t="e">
        <f>P_A_R[[#This Row],[45+]]-P_A_R[[#This Row],[46+]]</f>
        <v>#VALUE!</v>
      </c>
      <c r="CP288" s="5" t="e">
        <f>P_A_R[[#This Row],[46+]]-P_A_R[[#This Row],[47+]]</f>
        <v>#VALUE!</v>
      </c>
      <c r="CQ288" s="5" t="e">
        <f>P_A_R[[#This Row],[47+]]-P_A_R[[#This Row],[48+]]</f>
        <v>#VALUE!</v>
      </c>
      <c r="CR288" s="5" t="e">
        <f>P_A_R[[#This Row],[48+]]-P_A_R[[#This Row],[49+]]</f>
        <v>#VALUE!</v>
      </c>
      <c r="CS288" s="5" t="e">
        <f>P_A_R[[#This Row],[49+]]-P_A_R[[#This Row],[50+]]</f>
        <v>#VALUE!</v>
      </c>
      <c r="CT288" s="5" t="e">
        <f>P_A_R[[#This Row],[50+]]-P_A_R[[#This Row],[51+]]</f>
        <v>#VALUE!</v>
      </c>
      <c r="CU288" s="5" t="e">
        <f>P_A_R[[#This Row],[51+]]-P_A_R[[#This Row],[52+]]</f>
        <v>#VALUE!</v>
      </c>
      <c r="CV288" s="5" t="e">
        <f>P_A_R[[#This Row],[52+]]-P_A_R[[#This Row],[53+]]</f>
        <v>#VALUE!</v>
      </c>
      <c r="CW288" s="5" t="e">
        <f>P_A_R[[#This Row],[53+]]-P_A_R[[#This Row],[54+]]</f>
        <v>#VALUE!</v>
      </c>
      <c r="CX288" s="5" t="e">
        <f>P_A_R[[#This Row],[54+]]-P_A_R[[#This Row],[55+]]</f>
        <v>#VALUE!</v>
      </c>
      <c r="CY288" s="5" t="e">
        <f>P_A_R[[#This Row],[55+]]-P_A_R[[#This Row],[56+]]</f>
        <v>#VALUE!</v>
      </c>
      <c r="CZ288" s="5" t="e">
        <f>P_A_R[[#This Row],[56+]]-P_A_R[[#This Row],[57+]]</f>
        <v>#VALUE!</v>
      </c>
      <c r="DA288" s="5" t="e">
        <f>P_A_R[[#This Row],[57+]]-P_A_R[[#This Row],[58+]]</f>
        <v>#VALUE!</v>
      </c>
      <c r="DB288" s="5" t="e">
        <f>P_A_R[[#This Row],[58+]]-P_A_R[[#This Row],[59+]]</f>
        <v>#VALUE!</v>
      </c>
    </row>
    <row r="289" spans="58:106" x14ac:dyDescent="0.25">
      <c r="BF289" s="5" t="e">
        <f>P_A_R[[#This Row],[10+]]-P_A_R[[#This Row],[11+]]</f>
        <v>#VALUE!</v>
      </c>
      <c r="BG289" s="5" t="e">
        <f>P_A_R[[#This Row],[11+]]-P_A_R[[#This Row],[12+]]</f>
        <v>#VALUE!</v>
      </c>
      <c r="BH289" s="5" t="e">
        <f>P_A_R[[#This Row],[12+]]-P_A_R[[#This Row],[13+]]</f>
        <v>#VALUE!</v>
      </c>
      <c r="BI289" s="5" t="e">
        <f>P_A_R[[#This Row],[13+]]-P_A_R[[#This Row],[14+]]</f>
        <v>#VALUE!</v>
      </c>
      <c r="BJ289" s="5" t="e">
        <f>P_A_R[[#This Row],[14+]]-P_A_R[[#This Row],[15+]]</f>
        <v>#VALUE!</v>
      </c>
      <c r="BK289" s="5" t="e">
        <f>P_A_R[[#This Row],[15+]]-P_A_R[[#This Row],[16+]]</f>
        <v>#VALUE!</v>
      </c>
      <c r="BL289" s="5" t="e">
        <f>P_A_R[[#This Row],[16+]]-P_A_R[[#This Row],[17+]]</f>
        <v>#VALUE!</v>
      </c>
      <c r="BM289" s="5" t="e">
        <f>P_A_R[[#This Row],[17+]]-P_A_R[[#This Row],[18+]]</f>
        <v>#VALUE!</v>
      </c>
      <c r="BN289" s="5" t="e">
        <f>P_A_R[[#This Row],[18+]]-P_A_R[[#This Row],[19+]]</f>
        <v>#VALUE!</v>
      </c>
      <c r="BO289" s="5" t="e">
        <f>P_A_R[[#This Row],[19+]]-P_A_R[[#This Row],[20+]]</f>
        <v>#VALUE!</v>
      </c>
      <c r="BP289" s="5" t="e">
        <f>P_A_R[[#This Row],[20+]]-P_A_R[[#This Row],[21+]]</f>
        <v>#VALUE!</v>
      </c>
      <c r="BQ289" s="5" t="e">
        <f>P_A_R[[#This Row],[21+]]-P_A_R[[#This Row],[22+]]</f>
        <v>#VALUE!</v>
      </c>
      <c r="BR289" s="5" t="e">
        <f>P_A_R[[#This Row],[22+]]-P_A_R[[#This Row],[23+]]</f>
        <v>#VALUE!</v>
      </c>
      <c r="BS289" s="5" t="e">
        <f>P_A_R[[#This Row],[23+]]-P_A_R[[#This Row],[24+]]</f>
        <v>#VALUE!</v>
      </c>
      <c r="BT289" s="5" t="e">
        <f>P_A_R[[#This Row],[24+]]-P_A_R[[#This Row],[25+]]</f>
        <v>#VALUE!</v>
      </c>
      <c r="BU289" s="5" t="e">
        <f>P_A_R[[#This Row],[25+]]-P_A_R[[#This Row],[26+]]</f>
        <v>#VALUE!</v>
      </c>
      <c r="BV289" s="5" t="e">
        <f>P_A_R[[#This Row],[26+]]-P_A_R[[#This Row],[27+]]</f>
        <v>#VALUE!</v>
      </c>
      <c r="BW289" s="5" t="e">
        <f>P_A_R[[#This Row],[27+]]-P_A_R[[#This Row],[28+]]</f>
        <v>#VALUE!</v>
      </c>
      <c r="BX289" s="5" t="e">
        <f>P_A_R[[#This Row],[28+]]-P_A_R[[#This Row],[29+]]</f>
        <v>#VALUE!</v>
      </c>
      <c r="BY289" s="5" t="e">
        <f>P_A_R[[#This Row],[29+]]-P_A_R[[#This Row],[30+]]</f>
        <v>#VALUE!</v>
      </c>
      <c r="BZ289" s="5" t="e">
        <f>P_A_R[[#This Row],[30+]]-P_A_R[[#This Row],[31+]]</f>
        <v>#VALUE!</v>
      </c>
      <c r="CA289" s="5" t="e">
        <f>P_A_R[[#This Row],[31+]]-P_A_R[[#This Row],[32+]]</f>
        <v>#VALUE!</v>
      </c>
      <c r="CB289" s="5" t="e">
        <f>P_A_R[[#This Row],[32+]]-P_A_R[[#This Row],[33+]]</f>
        <v>#VALUE!</v>
      </c>
      <c r="CC289" s="5" t="e">
        <f>P_A_R[[#This Row],[33+]]-P_A_R[[#This Row],[34+]]</f>
        <v>#VALUE!</v>
      </c>
      <c r="CD289" s="5" t="e">
        <f>P_A_R[[#This Row],[34+]]-P_A_R[[#This Row],[35+]]</f>
        <v>#VALUE!</v>
      </c>
      <c r="CE289" s="5" t="e">
        <f>P_A_R[[#This Row],[35+]]-P_A_R[[#This Row],[36+]]</f>
        <v>#VALUE!</v>
      </c>
      <c r="CF289" s="5" t="e">
        <f>P_A_R[[#This Row],[36+]]-P_A_R[[#This Row],[37+]]</f>
        <v>#VALUE!</v>
      </c>
      <c r="CG289" s="5" t="e">
        <f>P_A_R[[#This Row],[37+]]-P_A_R[[#This Row],[38+]]</f>
        <v>#VALUE!</v>
      </c>
      <c r="CH289" s="5" t="e">
        <f>P_A_R[[#This Row],[38+]]-P_A_R[[#This Row],[39+]]</f>
        <v>#VALUE!</v>
      </c>
      <c r="CI289" s="5" t="e">
        <f>P_A_R[[#This Row],[39+]]-P_A_R[[#This Row],[40+]]</f>
        <v>#VALUE!</v>
      </c>
      <c r="CJ289" s="5" t="e">
        <f>P_A_R[[#This Row],[40+]]-P_A_R[[#This Row],[41+]]</f>
        <v>#VALUE!</v>
      </c>
      <c r="CK289" s="5" t="e">
        <f>P_A_R[[#This Row],[41+]]-P_A_R[[#This Row],[42+]]</f>
        <v>#VALUE!</v>
      </c>
      <c r="CL289" s="5" t="e">
        <f>P_A_R[[#This Row],[42+]]-P_A_R[[#This Row],[43+]]</f>
        <v>#VALUE!</v>
      </c>
      <c r="CM289" s="5" t="e">
        <f>P_A_R[[#This Row],[43+]]-P_A_R[[#This Row],[44+]]</f>
        <v>#VALUE!</v>
      </c>
      <c r="CN289" s="5" t="e">
        <f>P_A_R[[#This Row],[44+]]-P_A_R[[#This Row],[45+]]</f>
        <v>#VALUE!</v>
      </c>
      <c r="CO289" s="5" t="e">
        <f>P_A_R[[#This Row],[45+]]-P_A_R[[#This Row],[46+]]</f>
        <v>#VALUE!</v>
      </c>
      <c r="CP289" s="5" t="e">
        <f>P_A_R[[#This Row],[46+]]-P_A_R[[#This Row],[47+]]</f>
        <v>#VALUE!</v>
      </c>
      <c r="CQ289" s="5" t="e">
        <f>P_A_R[[#This Row],[47+]]-P_A_R[[#This Row],[48+]]</f>
        <v>#VALUE!</v>
      </c>
      <c r="CR289" s="5" t="e">
        <f>P_A_R[[#This Row],[48+]]-P_A_R[[#This Row],[49+]]</f>
        <v>#VALUE!</v>
      </c>
      <c r="CS289" s="5" t="e">
        <f>P_A_R[[#This Row],[49+]]-P_A_R[[#This Row],[50+]]</f>
        <v>#VALUE!</v>
      </c>
      <c r="CT289" s="5" t="e">
        <f>P_A_R[[#This Row],[50+]]-P_A_R[[#This Row],[51+]]</f>
        <v>#VALUE!</v>
      </c>
      <c r="CU289" s="5" t="e">
        <f>P_A_R[[#This Row],[51+]]-P_A_R[[#This Row],[52+]]</f>
        <v>#VALUE!</v>
      </c>
      <c r="CV289" s="5" t="e">
        <f>P_A_R[[#This Row],[52+]]-P_A_R[[#This Row],[53+]]</f>
        <v>#VALUE!</v>
      </c>
      <c r="CW289" s="5" t="e">
        <f>P_A_R[[#This Row],[53+]]-P_A_R[[#This Row],[54+]]</f>
        <v>#VALUE!</v>
      </c>
      <c r="CX289" s="5" t="e">
        <f>P_A_R[[#This Row],[54+]]-P_A_R[[#This Row],[55+]]</f>
        <v>#VALUE!</v>
      </c>
      <c r="CY289" s="5" t="e">
        <f>P_A_R[[#This Row],[55+]]-P_A_R[[#This Row],[56+]]</f>
        <v>#VALUE!</v>
      </c>
      <c r="CZ289" s="5" t="e">
        <f>P_A_R[[#This Row],[56+]]-P_A_R[[#This Row],[57+]]</f>
        <v>#VALUE!</v>
      </c>
      <c r="DA289" s="5" t="e">
        <f>P_A_R[[#This Row],[57+]]-P_A_R[[#This Row],[58+]]</f>
        <v>#VALUE!</v>
      </c>
      <c r="DB289" s="5" t="e">
        <f>P_A_R[[#This Row],[58+]]-P_A_R[[#This Row],[59+]]</f>
        <v>#VALUE!</v>
      </c>
    </row>
    <row r="290" spans="58:106" x14ac:dyDescent="0.25">
      <c r="BF290" s="5" t="e">
        <f>P_A_R[[#This Row],[10+]]-P_A_R[[#This Row],[11+]]</f>
        <v>#VALUE!</v>
      </c>
      <c r="BG290" s="5" t="e">
        <f>P_A_R[[#This Row],[11+]]-P_A_R[[#This Row],[12+]]</f>
        <v>#VALUE!</v>
      </c>
      <c r="BH290" s="5" t="e">
        <f>P_A_R[[#This Row],[12+]]-P_A_R[[#This Row],[13+]]</f>
        <v>#VALUE!</v>
      </c>
      <c r="BI290" s="5" t="e">
        <f>P_A_R[[#This Row],[13+]]-P_A_R[[#This Row],[14+]]</f>
        <v>#VALUE!</v>
      </c>
      <c r="BJ290" s="5" t="e">
        <f>P_A_R[[#This Row],[14+]]-P_A_R[[#This Row],[15+]]</f>
        <v>#VALUE!</v>
      </c>
      <c r="BK290" s="5" t="e">
        <f>P_A_R[[#This Row],[15+]]-P_A_R[[#This Row],[16+]]</f>
        <v>#VALUE!</v>
      </c>
      <c r="BL290" s="5" t="e">
        <f>P_A_R[[#This Row],[16+]]-P_A_R[[#This Row],[17+]]</f>
        <v>#VALUE!</v>
      </c>
      <c r="BM290" s="5" t="e">
        <f>P_A_R[[#This Row],[17+]]-P_A_R[[#This Row],[18+]]</f>
        <v>#VALUE!</v>
      </c>
      <c r="BN290" s="5" t="e">
        <f>P_A_R[[#This Row],[18+]]-P_A_R[[#This Row],[19+]]</f>
        <v>#VALUE!</v>
      </c>
      <c r="BO290" s="5" t="e">
        <f>P_A_R[[#This Row],[19+]]-P_A_R[[#This Row],[20+]]</f>
        <v>#VALUE!</v>
      </c>
      <c r="BP290" s="5" t="e">
        <f>P_A_R[[#This Row],[20+]]-P_A_R[[#This Row],[21+]]</f>
        <v>#VALUE!</v>
      </c>
      <c r="BQ290" s="5" t="e">
        <f>P_A_R[[#This Row],[21+]]-P_A_R[[#This Row],[22+]]</f>
        <v>#VALUE!</v>
      </c>
      <c r="BR290" s="5" t="e">
        <f>P_A_R[[#This Row],[22+]]-P_A_R[[#This Row],[23+]]</f>
        <v>#VALUE!</v>
      </c>
      <c r="BS290" s="5" t="e">
        <f>P_A_R[[#This Row],[23+]]-P_A_R[[#This Row],[24+]]</f>
        <v>#VALUE!</v>
      </c>
      <c r="BT290" s="5" t="e">
        <f>P_A_R[[#This Row],[24+]]-P_A_R[[#This Row],[25+]]</f>
        <v>#VALUE!</v>
      </c>
      <c r="BU290" s="5" t="e">
        <f>P_A_R[[#This Row],[25+]]-P_A_R[[#This Row],[26+]]</f>
        <v>#VALUE!</v>
      </c>
      <c r="BV290" s="5" t="e">
        <f>P_A_R[[#This Row],[26+]]-P_A_R[[#This Row],[27+]]</f>
        <v>#VALUE!</v>
      </c>
      <c r="BW290" s="5" t="e">
        <f>P_A_R[[#This Row],[27+]]-P_A_R[[#This Row],[28+]]</f>
        <v>#VALUE!</v>
      </c>
      <c r="BX290" s="5" t="e">
        <f>P_A_R[[#This Row],[28+]]-P_A_R[[#This Row],[29+]]</f>
        <v>#VALUE!</v>
      </c>
      <c r="BY290" s="5" t="e">
        <f>P_A_R[[#This Row],[29+]]-P_A_R[[#This Row],[30+]]</f>
        <v>#VALUE!</v>
      </c>
      <c r="BZ290" s="5" t="e">
        <f>P_A_R[[#This Row],[30+]]-P_A_R[[#This Row],[31+]]</f>
        <v>#VALUE!</v>
      </c>
      <c r="CA290" s="5" t="e">
        <f>P_A_R[[#This Row],[31+]]-P_A_R[[#This Row],[32+]]</f>
        <v>#VALUE!</v>
      </c>
      <c r="CB290" s="5" t="e">
        <f>P_A_R[[#This Row],[32+]]-P_A_R[[#This Row],[33+]]</f>
        <v>#VALUE!</v>
      </c>
      <c r="CC290" s="5" t="e">
        <f>P_A_R[[#This Row],[33+]]-P_A_R[[#This Row],[34+]]</f>
        <v>#VALUE!</v>
      </c>
      <c r="CD290" s="5" t="e">
        <f>P_A_R[[#This Row],[34+]]-P_A_R[[#This Row],[35+]]</f>
        <v>#VALUE!</v>
      </c>
      <c r="CE290" s="5" t="e">
        <f>P_A_R[[#This Row],[35+]]-P_A_R[[#This Row],[36+]]</f>
        <v>#VALUE!</v>
      </c>
      <c r="CF290" s="5" t="e">
        <f>P_A_R[[#This Row],[36+]]-P_A_R[[#This Row],[37+]]</f>
        <v>#VALUE!</v>
      </c>
      <c r="CG290" s="5" t="e">
        <f>P_A_R[[#This Row],[37+]]-P_A_R[[#This Row],[38+]]</f>
        <v>#VALUE!</v>
      </c>
      <c r="CH290" s="5" t="e">
        <f>P_A_R[[#This Row],[38+]]-P_A_R[[#This Row],[39+]]</f>
        <v>#VALUE!</v>
      </c>
      <c r="CI290" s="5" t="e">
        <f>P_A_R[[#This Row],[39+]]-P_A_R[[#This Row],[40+]]</f>
        <v>#VALUE!</v>
      </c>
      <c r="CJ290" s="5" t="e">
        <f>P_A_R[[#This Row],[40+]]-P_A_R[[#This Row],[41+]]</f>
        <v>#VALUE!</v>
      </c>
      <c r="CK290" s="5" t="e">
        <f>P_A_R[[#This Row],[41+]]-P_A_R[[#This Row],[42+]]</f>
        <v>#VALUE!</v>
      </c>
      <c r="CL290" s="5" t="e">
        <f>P_A_R[[#This Row],[42+]]-P_A_R[[#This Row],[43+]]</f>
        <v>#VALUE!</v>
      </c>
      <c r="CM290" s="5" t="e">
        <f>P_A_R[[#This Row],[43+]]-P_A_R[[#This Row],[44+]]</f>
        <v>#VALUE!</v>
      </c>
      <c r="CN290" s="5" t="e">
        <f>P_A_R[[#This Row],[44+]]-P_A_R[[#This Row],[45+]]</f>
        <v>#VALUE!</v>
      </c>
      <c r="CO290" s="5" t="e">
        <f>P_A_R[[#This Row],[45+]]-P_A_R[[#This Row],[46+]]</f>
        <v>#VALUE!</v>
      </c>
      <c r="CP290" s="5" t="e">
        <f>P_A_R[[#This Row],[46+]]-P_A_R[[#This Row],[47+]]</f>
        <v>#VALUE!</v>
      </c>
      <c r="CQ290" s="5" t="e">
        <f>P_A_R[[#This Row],[47+]]-P_A_R[[#This Row],[48+]]</f>
        <v>#VALUE!</v>
      </c>
      <c r="CR290" s="5" t="e">
        <f>P_A_R[[#This Row],[48+]]-P_A_R[[#This Row],[49+]]</f>
        <v>#VALUE!</v>
      </c>
      <c r="CS290" s="5" t="e">
        <f>P_A_R[[#This Row],[49+]]-P_A_R[[#This Row],[50+]]</f>
        <v>#VALUE!</v>
      </c>
      <c r="CT290" s="5" t="e">
        <f>P_A_R[[#This Row],[50+]]-P_A_R[[#This Row],[51+]]</f>
        <v>#VALUE!</v>
      </c>
      <c r="CU290" s="5" t="e">
        <f>P_A_R[[#This Row],[51+]]-P_A_R[[#This Row],[52+]]</f>
        <v>#VALUE!</v>
      </c>
      <c r="CV290" s="5" t="e">
        <f>P_A_R[[#This Row],[52+]]-P_A_R[[#This Row],[53+]]</f>
        <v>#VALUE!</v>
      </c>
      <c r="CW290" s="5" t="e">
        <f>P_A_R[[#This Row],[53+]]-P_A_R[[#This Row],[54+]]</f>
        <v>#VALUE!</v>
      </c>
      <c r="CX290" s="5" t="e">
        <f>P_A_R[[#This Row],[54+]]-P_A_R[[#This Row],[55+]]</f>
        <v>#VALUE!</v>
      </c>
      <c r="CY290" s="5" t="e">
        <f>P_A_R[[#This Row],[55+]]-P_A_R[[#This Row],[56+]]</f>
        <v>#VALUE!</v>
      </c>
      <c r="CZ290" s="5" t="e">
        <f>P_A_R[[#This Row],[56+]]-P_A_R[[#This Row],[57+]]</f>
        <v>#VALUE!</v>
      </c>
      <c r="DA290" s="5" t="e">
        <f>P_A_R[[#This Row],[57+]]-P_A_R[[#This Row],[58+]]</f>
        <v>#VALUE!</v>
      </c>
      <c r="DB290" s="5" t="e">
        <f>P_A_R[[#This Row],[58+]]-P_A_R[[#This Row],[59+]]</f>
        <v>#VALUE!</v>
      </c>
    </row>
    <row r="291" spans="58:106" x14ac:dyDescent="0.25">
      <c r="BF291" s="5" t="e">
        <f>P_A_R[[#This Row],[10+]]-P_A_R[[#This Row],[11+]]</f>
        <v>#VALUE!</v>
      </c>
      <c r="BG291" s="5" t="e">
        <f>P_A_R[[#This Row],[11+]]-P_A_R[[#This Row],[12+]]</f>
        <v>#VALUE!</v>
      </c>
      <c r="BH291" s="5" t="e">
        <f>P_A_R[[#This Row],[12+]]-P_A_R[[#This Row],[13+]]</f>
        <v>#VALUE!</v>
      </c>
      <c r="BI291" s="5" t="e">
        <f>P_A_R[[#This Row],[13+]]-P_A_R[[#This Row],[14+]]</f>
        <v>#VALUE!</v>
      </c>
      <c r="BJ291" s="5" t="e">
        <f>P_A_R[[#This Row],[14+]]-P_A_R[[#This Row],[15+]]</f>
        <v>#VALUE!</v>
      </c>
      <c r="BK291" s="5" t="e">
        <f>P_A_R[[#This Row],[15+]]-P_A_R[[#This Row],[16+]]</f>
        <v>#VALUE!</v>
      </c>
      <c r="BL291" s="5" t="e">
        <f>P_A_R[[#This Row],[16+]]-P_A_R[[#This Row],[17+]]</f>
        <v>#VALUE!</v>
      </c>
      <c r="BM291" s="5" t="e">
        <f>P_A_R[[#This Row],[17+]]-P_A_R[[#This Row],[18+]]</f>
        <v>#VALUE!</v>
      </c>
      <c r="BN291" s="5" t="e">
        <f>P_A_R[[#This Row],[18+]]-P_A_R[[#This Row],[19+]]</f>
        <v>#VALUE!</v>
      </c>
      <c r="BO291" s="5" t="e">
        <f>P_A_R[[#This Row],[19+]]-P_A_R[[#This Row],[20+]]</f>
        <v>#VALUE!</v>
      </c>
      <c r="BP291" s="5" t="e">
        <f>P_A_R[[#This Row],[20+]]-P_A_R[[#This Row],[21+]]</f>
        <v>#VALUE!</v>
      </c>
      <c r="BQ291" s="5" t="e">
        <f>P_A_R[[#This Row],[21+]]-P_A_R[[#This Row],[22+]]</f>
        <v>#VALUE!</v>
      </c>
      <c r="BR291" s="5" t="e">
        <f>P_A_R[[#This Row],[22+]]-P_A_R[[#This Row],[23+]]</f>
        <v>#VALUE!</v>
      </c>
      <c r="BS291" s="5" t="e">
        <f>P_A_R[[#This Row],[23+]]-P_A_R[[#This Row],[24+]]</f>
        <v>#VALUE!</v>
      </c>
      <c r="BT291" s="5" t="e">
        <f>P_A_R[[#This Row],[24+]]-P_A_R[[#This Row],[25+]]</f>
        <v>#VALUE!</v>
      </c>
      <c r="BU291" s="5" t="e">
        <f>P_A_R[[#This Row],[25+]]-P_A_R[[#This Row],[26+]]</f>
        <v>#VALUE!</v>
      </c>
      <c r="BV291" s="5" t="e">
        <f>P_A_R[[#This Row],[26+]]-P_A_R[[#This Row],[27+]]</f>
        <v>#VALUE!</v>
      </c>
      <c r="BW291" s="5" t="e">
        <f>P_A_R[[#This Row],[27+]]-P_A_R[[#This Row],[28+]]</f>
        <v>#VALUE!</v>
      </c>
      <c r="BX291" s="5" t="e">
        <f>P_A_R[[#This Row],[28+]]-P_A_R[[#This Row],[29+]]</f>
        <v>#VALUE!</v>
      </c>
      <c r="BY291" s="5" t="e">
        <f>P_A_R[[#This Row],[29+]]-P_A_R[[#This Row],[30+]]</f>
        <v>#VALUE!</v>
      </c>
      <c r="BZ291" s="5" t="e">
        <f>P_A_R[[#This Row],[30+]]-P_A_R[[#This Row],[31+]]</f>
        <v>#VALUE!</v>
      </c>
      <c r="CA291" s="5" t="e">
        <f>P_A_R[[#This Row],[31+]]-P_A_R[[#This Row],[32+]]</f>
        <v>#VALUE!</v>
      </c>
      <c r="CB291" s="5" t="e">
        <f>P_A_R[[#This Row],[32+]]-P_A_R[[#This Row],[33+]]</f>
        <v>#VALUE!</v>
      </c>
      <c r="CC291" s="5" t="e">
        <f>P_A_R[[#This Row],[33+]]-P_A_R[[#This Row],[34+]]</f>
        <v>#VALUE!</v>
      </c>
      <c r="CD291" s="5" t="e">
        <f>P_A_R[[#This Row],[34+]]-P_A_R[[#This Row],[35+]]</f>
        <v>#VALUE!</v>
      </c>
      <c r="CE291" s="5" t="e">
        <f>P_A_R[[#This Row],[35+]]-P_A_R[[#This Row],[36+]]</f>
        <v>#VALUE!</v>
      </c>
      <c r="CF291" s="5" t="e">
        <f>P_A_R[[#This Row],[36+]]-P_A_R[[#This Row],[37+]]</f>
        <v>#VALUE!</v>
      </c>
      <c r="CG291" s="5" t="e">
        <f>P_A_R[[#This Row],[37+]]-P_A_R[[#This Row],[38+]]</f>
        <v>#VALUE!</v>
      </c>
      <c r="CH291" s="5" t="e">
        <f>P_A_R[[#This Row],[38+]]-P_A_R[[#This Row],[39+]]</f>
        <v>#VALUE!</v>
      </c>
      <c r="CI291" s="5" t="e">
        <f>P_A_R[[#This Row],[39+]]-P_A_R[[#This Row],[40+]]</f>
        <v>#VALUE!</v>
      </c>
      <c r="CJ291" s="5" t="e">
        <f>P_A_R[[#This Row],[40+]]-P_A_R[[#This Row],[41+]]</f>
        <v>#VALUE!</v>
      </c>
      <c r="CK291" s="5" t="e">
        <f>P_A_R[[#This Row],[41+]]-P_A_R[[#This Row],[42+]]</f>
        <v>#VALUE!</v>
      </c>
      <c r="CL291" s="5" t="e">
        <f>P_A_R[[#This Row],[42+]]-P_A_R[[#This Row],[43+]]</f>
        <v>#VALUE!</v>
      </c>
      <c r="CM291" s="5" t="e">
        <f>P_A_R[[#This Row],[43+]]-P_A_R[[#This Row],[44+]]</f>
        <v>#VALUE!</v>
      </c>
      <c r="CN291" s="5" t="e">
        <f>P_A_R[[#This Row],[44+]]-P_A_R[[#This Row],[45+]]</f>
        <v>#VALUE!</v>
      </c>
      <c r="CO291" s="5" t="e">
        <f>P_A_R[[#This Row],[45+]]-P_A_R[[#This Row],[46+]]</f>
        <v>#VALUE!</v>
      </c>
      <c r="CP291" s="5" t="e">
        <f>P_A_R[[#This Row],[46+]]-P_A_R[[#This Row],[47+]]</f>
        <v>#VALUE!</v>
      </c>
      <c r="CQ291" s="5" t="e">
        <f>P_A_R[[#This Row],[47+]]-P_A_R[[#This Row],[48+]]</f>
        <v>#VALUE!</v>
      </c>
      <c r="CR291" s="5" t="e">
        <f>P_A_R[[#This Row],[48+]]-P_A_R[[#This Row],[49+]]</f>
        <v>#VALUE!</v>
      </c>
      <c r="CS291" s="5" t="e">
        <f>P_A_R[[#This Row],[49+]]-P_A_R[[#This Row],[50+]]</f>
        <v>#VALUE!</v>
      </c>
      <c r="CT291" s="5" t="e">
        <f>P_A_R[[#This Row],[50+]]-P_A_R[[#This Row],[51+]]</f>
        <v>#VALUE!</v>
      </c>
      <c r="CU291" s="5" t="e">
        <f>P_A_R[[#This Row],[51+]]-P_A_R[[#This Row],[52+]]</f>
        <v>#VALUE!</v>
      </c>
      <c r="CV291" s="5" t="e">
        <f>P_A_R[[#This Row],[52+]]-P_A_R[[#This Row],[53+]]</f>
        <v>#VALUE!</v>
      </c>
      <c r="CW291" s="5" t="e">
        <f>P_A_R[[#This Row],[53+]]-P_A_R[[#This Row],[54+]]</f>
        <v>#VALUE!</v>
      </c>
      <c r="CX291" s="5" t="e">
        <f>P_A_R[[#This Row],[54+]]-P_A_R[[#This Row],[55+]]</f>
        <v>#VALUE!</v>
      </c>
      <c r="CY291" s="5" t="e">
        <f>P_A_R[[#This Row],[55+]]-P_A_R[[#This Row],[56+]]</f>
        <v>#VALUE!</v>
      </c>
      <c r="CZ291" s="5" t="e">
        <f>P_A_R[[#This Row],[56+]]-P_A_R[[#This Row],[57+]]</f>
        <v>#VALUE!</v>
      </c>
      <c r="DA291" s="5" t="e">
        <f>P_A_R[[#This Row],[57+]]-P_A_R[[#This Row],[58+]]</f>
        <v>#VALUE!</v>
      </c>
      <c r="DB291" s="5" t="e">
        <f>P_A_R[[#This Row],[58+]]-P_A_R[[#This Row],[59+]]</f>
        <v>#VALUE!</v>
      </c>
    </row>
    <row r="292" spans="58:106" x14ac:dyDescent="0.25">
      <c r="BF292" s="5" t="e">
        <f>P_A_R[[#This Row],[10+]]-P_A_R[[#This Row],[11+]]</f>
        <v>#VALUE!</v>
      </c>
      <c r="BG292" s="5" t="e">
        <f>P_A_R[[#This Row],[11+]]-P_A_R[[#This Row],[12+]]</f>
        <v>#VALUE!</v>
      </c>
      <c r="BH292" s="5" t="e">
        <f>P_A_R[[#This Row],[12+]]-P_A_R[[#This Row],[13+]]</f>
        <v>#VALUE!</v>
      </c>
      <c r="BI292" s="5" t="e">
        <f>P_A_R[[#This Row],[13+]]-P_A_R[[#This Row],[14+]]</f>
        <v>#VALUE!</v>
      </c>
      <c r="BJ292" s="5" t="e">
        <f>P_A_R[[#This Row],[14+]]-P_A_R[[#This Row],[15+]]</f>
        <v>#VALUE!</v>
      </c>
      <c r="BK292" s="5" t="e">
        <f>P_A_R[[#This Row],[15+]]-P_A_R[[#This Row],[16+]]</f>
        <v>#VALUE!</v>
      </c>
      <c r="BL292" s="5" t="e">
        <f>P_A_R[[#This Row],[16+]]-P_A_R[[#This Row],[17+]]</f>
        <v>#VALUE!</v>
      </c>
      <c r="BM292" s="5" t="e">
        <f>P_A_R[[#This Row],[17+]]-P_A_R[[#This Row],[18+]]</f>
        <v>#VALUE!</v>
      </c>
      <c r="BN292" s="5" t="e">
        <f>P_A_R[[#This Row],[18+]]-P_A_R[[#This Row],[19+]]</f>
        <v>#VALUE!</v>
      </c>
      <c r="BO292" s="5" t="e">
        <f>P_A_R[[#This Row],[19+]]-P_A_R[[#This Row],[20+]]</f>
        <v>#VALUE!</v>
      </c>
      <c r="BP292" s="5" t="e">
        <f>P_A_R[[#This Row],[20+]]-P_A_R[[#This Row],[21+]]</f>
        <v>#VALUE!</v>
      </c>
      <c r="BQ292" s="5" t="e">
        <f>P_A_R[[#This Row],[21+]]-P_A_R[[#This Row],[22+]]</f>
        <v>#VALUE!</v>
      </c>
      <c r="BR292" s="5" t="e">
        <f>P_A_R[[#This Row],[22+]]-P_A_R[[#This Row],[23+]]</f>
        <v>#VALUE!</v>
      </c>
      <c r="BS292" s="5" t="e">
        <f>P_A_R[[#This Row],[23+]]-P_A_R[[#This Row],[24+]]</f>
        <v>#VALUE!</v>
      </c>
      <c r="BT292" s="5" t="e">
        <f>P_A_R[[#This Row],[24+]]-P_A_R[[#This Row],[25+]]</f>
        <v>#VALUE!</v>
      </c>
      <c r="BU292" s="5" t="e">
        <f>P_A_R[[#This Row],[25+]]-P_A_R[[#This Row],[26+]]</f>
        <v>#VALUE!</v>
      </c>
      <c r="BV292" s="5" t="e">
        <f>P_A_R[[#This Row],[26+]]-P_A_R[[#This Row],[27+]]</f>
        <v>#VALUE!</v>
      </c>
      <c r="BW292" s="5" t="e">
        <f>P_A_R[[#This Row],[27+]]-P_A_R[[#This Row],[28+]]</f>
        <v>#VALUE!</v>
      </c>
      <c r="BX292" s="5" t="e">
        <f>P_A_R[[#This Row],[28+]]-P_A_R[[#This Row],[29+]]</f>
        <v>#VALUE!</v>
      </c>
      <c r="BY292" s="5" t="e">
        <f>P_A_R[[#This Row],[29+]]-P_A_R[[#This Row],[30+]]</f>
        <v>#VALUE!</v>
      </c>
      <c r="BZ292" s="5" t="e">
        <f>P_A_R[[#This Row],[30+]]-P_A_R[[#This Row],[31+]]</f>
        <v>#VALUE!</v>
      </c>
      <c r="CA292" s="5" t="e">
        <f>P_A_R[[#This Row],[31+]]-P_A_R[[#This Row],[32+]]</f>
        <v>#VALUE!</v>
      </c>
      <c r="CB292" s="5" t="e">
        <f>P_A_R[[#This Row],[32+]]-P_A_R[[#This Row],[33+]]</f>
        <v>#VALUE!</v>
      </c>
      <c r="CC292" s="5" t="e">
        <f>P_A_R[[#This Row],[33+]]-P_A_R[[#This Row],[34+]]</f>
        <v>#VALUE!</v>
      </c>
      <c r="CD292" s="5" t="e">
        <f>P_A_R[[#This Row],[34+]]-P_A_R[[#This Row],[35+]]</f>
        <v>#VALUE!</v>
      </c>
      <c r="CE292" s="5" t="e">
        <f>P_A_R[[#This Row],[35+]]-P_A_R[[#This Row],[36+]]</f>
        <v>#VALUE!</v>
      </c>
      <c r="CF292" s="5" t="e">
        <f>P_A_R[[#This Row],[36+]]-P_A_R[[#This Row],[37+]]</f>
        <v>#VALUE!</v>
      </c>
      <c r="CG292" s="5" t="e">
        <f>P_A_R[[#This Row],[37+]]-P_A_R[[#This Row],[38+]]</f>
        <v>#VALUE!</v>
      </c>
      <c r="CH292" s="5" t="e">
        <f>P_A_R[[#This Row],[38+]]-P_A_R[[#This Row],[39+]]</f>
        <v>#VALUE!</v>
      </c>
      <c r="CI292" s="5" t="e">
        <f>P_A_R[[#This Row],[39+]]-P_A_R[[#This Row],[40+]]</f>
        <v>#VALUE!</v>
      </c>
      <c r="CJ292" s="5" t="e">
        <f>P_A_R[[#This Row],[40+]]-P_A_R[[#This Row],[41+]]</f>
        <v>#VALUE!</v>
      </c>
      <c r="CK292" s="5" t="e">
        <f>P_A_R[[#This Row],[41+]]-P_A_R[[#This Row],[42+]]</f>
        <v>#VALUE!</v>
      </c>
      <c r="CL292" s="5" t="e">
        <f>P_A_R[[#This Row],[42+]]-P_A_R[[#This Row],[43+]]</f>
        <v>#VALUE!</v>
      </c>
      <c r="CM292" s="5" t="e">
        <f>P_A_R[[#This Row],[43+]]-P_A_R[[#This Row],[44+]]</f>
        <v>#VALUE!</v>
      </c>
      <c r="CN292" s="5" t="e">
        <f>P_A_R[[#This Row],[44+]]-P_A_R[[#This Row],[45+]]</f>
        <v>#VALUE!</v>
      </c>
      <c r="CO292" s="5" t="e">
        <f>P_A_R[[#This Row],[45+]]-P_A_R[[#This Row],[46+]]</f>
        <v>#VALUE!</v>
      </c>
      <c r="CP292" s="5" t="e">
        <f>P_A_R[[#This Row],[46+]]-P_A_R[[#This Row],[47+]]</f>
        <v>#VALUE!</v>
      </c>
      <c r="CQ292" s="5" t="e">
        <f>P_A_R[[#This Row],[47+]]-P_A_R[[#This Row],[48+]]</f>
        <v>#VALUE!</v>
      </c>
      <c r="CR292" s="5" t="e">
        <f>P_A_R[[#This Row],[48+]]-P_A_R[[#This Row],[49+]]</f>
        <v>#VALUE!</v>
      </c>
      <c r="CS292" s="5" t="e">
        <f>P_A_R[[#This Row],[49+]]-P_A_R[[#This Row],[50+]]</f>
        <v>#VALUE!</v>
      </c>
      <c r="CT292" s="5" t="e">
        <f>P_A_R[[#This Row],[50+]]-P_A_R[[#This Row],[51+]]</f>
        <v>#VALUE!</v>
      </c>
      <c r="CU292" s="5" t="e">
        <f>P_A_R[[#This Row],[51+]]-P_A_R[[#This Row],[52+]]</f>
        <v>#VALUE!</v>
      </c>
      <c r="CV292" s="5" t="e">
        <f>P_A_R[[#This Row],[52+]]-P_A_R[[#This Row],[53+]]</f>
        <v>#VALUE!</v>
      </c>
      <c r="CW292" s="5" t="e">
        <f>P_A_R[[#This Row],[53+]]-P_A_R[[#This Row],[54+]]</f>
        <v>#VALUE!</v>
      </c>
      <c r="CX292" s="5" t="e">
        <f>P_A_R[[#This Row],[54+]]-P_A_R[[#This Row],[55+]]</f>
        <v>#VALUE!</v>
      </c>
      <c r="CY292" s="5" t="e">
        <f>P_A_R[[#This Row],[55+]]-P_A_R[[#This Row],[56+]]</f>
        <v>#VALUE!</v>
      </c>
      <c r="CZ292" s="5" t="e">
        <f>P_A_R[[#This Row],[56+]]-P_A_R[[#This Row],[57+]]</f>
        <v>#VALUE!</v>
      </c>
      <c r="DA292" s="5" t="e">
        <f>P_A_R[[#This Row],[57+]]-P_A_R[[#This Row],[58+]]</f>
        <v>#VALUE!</v>
      </c>
      <c r="DB292" s="5" t="e">
        <f>P_A_R[[#This Row],[58+]]-P_A_R[[#This Row],[59+]]</f>
        <v>#VALUE!</v>
      </c>
    </row>
    <row r="293" spans="58:106" x14ac:dyDescent="0.25">
      <c r="BF293" s="5" t="e">
        <f>P_A_R[[#This Row],[10+]]-P_A_R[[#This Row],[11+]]</f>
        <v>#VALUE!</v>
      </c>
      <c r="BG293" s="5" t="e">
        <f>P_A_R[[#This Row],[11+]]-P_A_R[[#This Row],[12+]]</f>
        <v>#VALUE!</v>
      </c>
      <c r="BH293" s="5" t="e">
        <f>P_A_R[[#This Row],[12+]]-P_A_R[[#This Row],[13+]]</f>
        <v>#VALUE!</v>
      </c>
      <c r="BI293" s="5" t="e">
        <f>P_A_R[[#This Row],[13+]]-P_A_R[[#This Row],[14+]]</f>
        <v>#VALUE!</v>
      </c>
      <c r="BJ293" s="5" t="e">
        <f>P_A_R[[#This Row],[14+]]-P_A_R[[#This Row],[15+]]</f>
        <v>#VALUE!</v>
      </c>
      <c r="BK293" s="5" t="e">
        <f>P_A_R[[#This Row],[15+]]-P_A_R[[#This Row],[16+]]</f>
        <v>#VALUE!</v>
      </c>
      <c r="BL293" s="5" t="e">
        <f>P_A_R[[#This Row],[16+]]-P_A_R[[#This Row],[17+]]</f>
        <v>#VALUE!</v>
      </c>
      <c r="BM293" s="5" t="e">
        <f>P_A_R[[#This Row],[17+]]-P_A_R[[#This Row],[18+]]</f>
        <v>#VALUE!</v>
      </c>
      <c r="BN293" s="5" t="e">
        <f>P_A_R[[#This Row],[18+]]-P_A_R[[#This Row],[19+]]</f>
        <v>#VALUE!</v>
      </c>
      <c r="BO293" s="5" t="e">
        <f>P_A_R[[#This Row],[19+]]-P_A_R[[#This Row],[20+]]</f>
        <v>#VALUE!</v>
      </c>
      <c r="BP293" s="5" t="e">
        <f>P_A_R[[#This Row],[20+]]-P_A_R[[#This Row],[21+]]</f>
        <v>#VALUE!</v>
      </c>
      <c r="BQ293" s="5" t="e">
        <f>P_A_R[[#This Row],[21+]]-P_A_R[[#This Row],[22+]]</f>
        <v>#VALUE!</v>
      </c>
      <c r="BR293" s="5" t="e">
        <f>P_A_R[[#This Row],[22+]]-P_A_R[[#This Row],[23+]]</f>
        <v>#VALUE!</v>
      </c>
      <c r="BS293" s="5" t="e">
        <f>P_A_R[[#This Row],[23+]]-P_A_R[[#This Row],[24+]]</f>
        <v>#VALUE!</v>
      </c>
      <c r="BT293" s="5" t="e">
        <f>P_A_R[[#This Row],[24+]]-P_A_R[[#This Row],[25+]]</f>
        <v>#VALUE!</v>
      </c>
      <c r="BU293" s="5" t="e">
        <f>P_A_R[[#This Row],[25+]]-P_A_R[[#This Row],[26+]]</f>
        <v>#VALUE!</v>
      </c>
      <c r="BV293" s="5" t="e">
        <f>P_A_R[[#This Row],[26+]]-P_A_R[[#This Row],[27+]]</f>
        <v>#VALUE!</v>
      </c>
      <c r="BW293" s="5" t="e">
        <f>P_A_R[[#This Row],[27+]]-P_A_R[[#This Row],[28+]]</f>
        <v>#VALUE!</v>
      </c>
      <c r="BX293" s="5" t="e">
        <f>P_A_R[[#This Row],[28+]]-P_A_R[[#This Row],[29+]]</f>
        <v>#VALUE!</v>
      </c>
      <c r="BY293" s="5" t="e">
        <f>P_A_R[[#This Row],[29+]]-P_A_R[[#This Row],[30+]]</f>
        <v>#VALUE!</v>
      </c>
      <c r="BZ293" s="5" t="e">
        <f>P_A_R[[#This Row],[30+]]-P_A_R[[#This Row],[31+]]</f>
        <v>#VALUE!</v>
      </c>
      <c r="CA293" s="5" t="e">
        <f>P_A_R[[#This Row],[31+]]-P_A_R[[#This Row],[32+]]</f>
        <v>#VALUE!</v>
      </c>
      <c r="CB293" s="5" t="e">
        <f>P_A_R[[#This Row],[32+]]-P_A_R[[#This Row],[33+]]</f>
        <v>#VALUE!</v>
      </c>
      <c r="CC293" s="5" t="e">
        <f>P_A_R[[#This Row],[33+]]-P_A_R[[#This Row],[34+]]</f>
        <v>#VALUE!</v>
      </c>
      <c r="CD293" s="5" t="e">
        <f>P_A_R[[#This Row],[34+]]-P_A_R[[#This Row],[35+]]</f>
        <v>#VALUE!</v>
      </c>
      <c r="CE293" s="5" t="e">
        <f>P_A_R[[#This Row],[35+]]-P_A_R[[#This Row],[36+]]</f>
        <v>#VALUE!</v>
      </c>
      <c r="CF293" s="5" t="e">
        <f>P_A_R[[#This Row],[36+]]-P_A_R[[#This Row],[37+]]</f>
        <v>#VALUE!</v>
      </c>
      <c r="CG293" s="5" t="e">
        <f>P_A_R[[#This Row],[37+]]-P_A_R[[#This Row],[38+]]</f>
        <v>#VALUE!</v>
      </c>
      <c r="CH293" s="5" t="e">
        <f>P_A_R[[#This Row],[38+]]-P_A_R[[#This Row],[39+]]</f>
        <v>#VALUE!</v>
      </c>
      <c r="CI293" s="5" t="e">
        <f>P_A_R[[#This Row],[39+]]-P_A_R[[#This Row],[40+]]</f>
        <v>#VALUE!</v>
      </c>
      <c r="CJ293" s="5" t="e">
        <f>P_A_R[[#This Row],[40+]]-P_A_R[[#This Row],[41+]]</f>
        <v>#VALUE!</v>
      </c>
      <c r="CK293" s="5" t="e">
        <f>P_A_R[[#This Row],[41+]]-P_A_R[[#This Row],[42+]]</f>
        <v>#VALUE!</v>
      </c>
      <c r="CL293" s="5" t="e">
        <f>P_A_R[[#This Row],[42+]]-P_A_R[[#This Row],[43+]]</f>
        <v>#VALUE!</v>
      </c>
      <c r="CM293" s="5" t="e">
        <f>P_A_R[[#This Row],[43+]]-P_A_R[[#This Row],[44+]]</f>
        <v>#VALUE!</v>
      </c>
      <c r="CN293" s="5" t="e">
        <f>P_A_R[[#This Row],[44+]]-P_A_R[[#This Row],[45+]]</f>
        <v>#VALUE!</v>
      </c>
      <c r="CO293" s="5" t="e">
        <f>P_A_R[[#This Row],[45+]]-P_A_R[[#This Row],[46+]]</f>
        <v>#VALUE!</v>
      </c>
      <c r="CP293" s="5" t="e">
        <f>P_A_R[[#This Row],[46+]]-P_A_R[[#This Row],[47+]]</f>
        <v>#VALUE!</v>
      </c>
      <c r="CQ293" s="5" t="e">
        <f>P_A_R[[#This Row],[47+]]-P_A_R[[#This Row],[48+]]</f>
        <v>#VALUE!</v>
      </c>
      <c r="CR293" s="5" t="e">
        <f>P_A_R[[#This Row],[48+]]-P_A_R[[#This Row],[49+]]</f>
        <v>#VALUE!</v>
      </c>
      <c r="CS293" s="5" t="e">
        <f>P_A_R[[#This Row],[49+]]-P_A_R[[#This Row],[50+]]</f>
        <v>#VALUE!</v>
      </c>
      <c r="CT293" s="5" t="e">
        <f>P_A_R[[#This Row],[50+]]-P_A_R[[#This Row],[51+]]</f>
        <v>#VALUE!</v>
      </c>
      <c r="CU293" s="5" t="e">
        <f>P_A_R[[#This Row],[51+]]-P_A_R[[#This Row],[52+]]</f>
        <v>#VALUE!</v>
      </c>
      <c r="CV293" s="5" t="e">
        <f>P_A_R[[#This Row],[52+]]-P_A_R[[#This Row],[53+]]</f>
        <v>#VALUE!</v>
      </c>
      <c r="CW293" s="5" t="e">
        <f>P_A_R[[#This Row],[53+]]-P_A_R[[#This Row],[54+]]</f>
        <v>#VALUE!</v>
      </c>
      <c r="CX293" s="5" t="e">
        <f>P_A_R[[#This Row],[54+]]-P_A_R[[#This Row],[55+]]</f>
        <v>#VALUE!</v>
      </c>
      <c r="CY293" s="5" t="e">
        <f>P_A_R[[#This Row],[55+]]-P_A_R[[#This Row],[56+]]</f>
        <v>#VALUE!</v>
      </c>
      <c r="CZ293" s="5" t="e">
        <f>P_A_R[[#This Row],[56+]]-P_A_R[[#This Row],[57+]]</f>
        <v>#VALUE!</v>
      </c>
      <c r="DA293" s="5" t="e">
        <f>P_A_R[[#This Row],[57+]]-P_A_R[[#This Row],[58+]]</f>
        <v>#VALUE!</v>
      </c>
      <c r="DB293" s="5" t="e">
        <f>P_A_R[[#This Row],[58+]]-P_A_R[[#This Row],[59+]]</f>
        <v>#VALUE!</v>
      </c>
    </row>
    <row r="294" spans="58:106" x14ac:dyDescent="0.25">
      <c r="BF294" s="5" t="e">
        <f>P_A_R[[#This Row],[10+]]-P_A_R[[#This Row],[11+]]</f>
        <v>#VALUE!</v>
      </c>
      <c r="BG294" s="5" t="e">
        <f>P_A_R[[#This Row],[11+]]-P_A_R[[#This Row],[12+]]</f>
        <v>#VALUE!</v>
      </c>
      <c r="BH294" s="5" t="e">
        <f>P_A_R[[#This Row],[12+]]-P_A_R[[#This Row],[13+]]</f>
        <v>#VALUE!</v>
      </c>
      <c r="BI294" s="5" t="e">
        <f>P_A_R[[#This Row],[13+]]-P_A_R[[#This Row],[14+]]</f>
        <v>#VALUE!</v>
      </c>
      <c r="BJ294" s="5" t="e">
        <f>P_A_R[[#This Row],[14+]]-P_A_R[[#This Row],[15+]]</f>
        <v>#VALUE!</v>
      </c>
      <c r="BK294" s="5" t="e">
        <f>P_A_R[[#This Row],[15+]]-P_A_R[[#This Row],[16+]]</f>
        <v>#VALUE!</v>
      </c>
      <c r="BL294" s="5" t="e">
        <f>P_A_R[[#This Row],[16+]]-P_A_R[[#This Row],[17+]]</f>
        <v>#VALUE!</v>
      </c>
      <c r="BM294" s="5" t="e">
        <f>P_A_R[[#This Row],[17+]]-P_A_R[[#This Row],[18+]]</f>
        <v>#VALUE!</v>
      </c>
      <c r="BN294" s="5" t="e">
        <f>P_A_R[[#This Row],[18+]]-P_A_R[[#This Row],[19+]]</f>
        <v>#VALUE!</v>
      </c>
      <c r="BO294" s="5" t="e">
        <f>P_A_R[[#This Row],[19+]]-P_A_R[[#This Row],[20+]]</f>
        <v>#VALUE!</v>
      </c>
      <c r="BP294" s="5" t="e">
        <f>P_A_R[[#This Row],[20+]]-P_A_R[[#This Row],[21+]]</f>
        <v>#VALUE!</v>
      </c>
      <c r="BQ294" s="5" t="e">
        <f>P_A_R[[#This Row],[21+]]-P_A_R[[#This Row],[22+]]</f>
        <v>#VALUE!</v>
      </c>
      <c r="BR294" s="5" t="e">
        <f>P_A_R[[#This Row],[22+]]-P_A_R[[#This Row],[23+]]</f>
        <v>#VALUE!</v>
      </c>
      <c r="BS294" s="5" t="e">
        <f>P_A_R[[#This Row],[23+]]-P_A_R[[#This Row],[24+]]</f>
        <v>#VALUE!</v>
      </c>
      <c r="BT294" s="5" t="e">
        <f>P_A_R[[#This Row],[24+]]-P_A_R[[#This Row],[25+]]</f>
        <v>#VALUE!</v>
      </c>
      <c r="BU294" s="5" t="e">
        <f>P_A_R[[#This Row],[25+]]-P_A_R[[#This Row],[26+]]</f>
        <v>#VALUE!</v>
      </c>
      <c r="BV294" s="5" t="e">
        <f>P_A_R[[#This Row],[26+]]-P_A_R[[#This Row],[27+]]</f>
        <v>#VALUE!</v>
      </c>
      <c r="BW294" s="5" t="e">
        <f>P_A_R[[#This Row],[27+]]-P_A_R[[#This Row],[28+]]</f>
        <v>#VALUE!</v>
      </c>
      <c r="BX294" s="5" t="e">
        <f>P_A_R[[#This Row],[28+]]-P_A_R[[#This Row],[29+]]</f>
        <v>#VALUE!</v>
      </c>
      <c r="BY294" s="5" t="e">
        <f>P_A_R[[#This Row],[29+]]-P_A_R[[#This Row],[30+]]</f>
        <v>#VALUE!</v>
      </c>
      <c r="BZ294" s="5" t="e">
        <f>P_A_R[[#This Row],[30+]]-P_A_R[[#This Row],[31+]]</f>
        <v>#VALUE!</v>
      </c>
      <c r="CA294" s="5" t="e">
        <f>P_A_R[[#This Row],[31+]]-P_A_R[[#This Row],[32+]]</f>
        <v>#VALUE!</v>
      </c>
      <c r="CB294" s="5" t="e">
        <f>P_A_R[[#This Row],[32+]]-P_A_R[[#This Row],[33+]]</f>
        <v>#VALUE!</v>
      </c>
      <c r="CC294" s="5" t="e">
        <f>P_A_R[[#This Row],[33+]]-P_A_R[[#This Row],[34+]]</f>
        <v>#VALUE!</v>
      </c>
      <c r="CD294" s="5" t="e">
        <f>P_A_R[[#This Row],[34+]]-P_A_R[[#This Row],[35+]]</f>
        <v>#VALUE!</v>
      </c>
      <c r="CE294" s="5" t="e">
        <f>P_A_R[[#This Row],[35+]]-P_A_R[[#This Row],[36+]]</f>
        <v>#VALUE!</v>
      </c>
      <c r="CF294" s="5" t="e">
        <f>P_A_R[[#This Row],[36+]]-P_A_R[[#This Row],[37+]]</f>
        <v>#VALUE!</v>
      </c>
      <c r="CG294" s="5" t="e">
        <f>P_A_R[[#This Row],[37+]]-P_A_R[[#This Row],[38+]]</f>
        <v>#VALUE!</v>
      </c>
      <c r="CH294" s="5" t="e">
        <f>P_A_R[[#This Row],[38+]]-P_A_R[[#This Row],[39+]]</f>
        <v>#VALUE!</v>
      </c>
      <c r="CI294" s="5" t="e">
        <f>P_A_R[[#This Row],[39+]]-P_A_R[[#This Row],[40+]]</f>
        <v>#VALUE!</v>
      </c>
      <c r="CJ294" s="5" t="e">
        <f>P_A_R[[#This Row],[40+]]-P_A_R[[#This Row],[41+]]</f>
        <v>#VALUE!</v>
      </c>
      <c r="CK294" s="5" t="e">
        <f>P_A_R[[#This Row],[41+]]-P_A_R[[#This Row],[42+]]</f>
        <v>#VALUE!</v>
      </c>
      <c r="CL294" s="5" t="e">
        <f>P_A_R[[#This Row],[42+]]-P_A_R[[#This Row],[43+]]</f>
        <v>#VALUE!</v>
      </c>
      <c r="CM294" s="5" t="e">
        <f>P_A_R[[#This Row],[43+]]-P_A_R[[#This Row],[44+]]</f>
        <v>#VALUE!</v>
      </c>
      <c r="CN294" s="5" t="e">
        <f>P_A_R[[#This Row],[44+]]-P_A_R[[#This Row],[45+]]</f>
        <v>#VALUE!</v>
      </c>
      <c r="CO294" s="5" t="e">
        <f>P_A_R[[#This Row],[45+]]-P_A_R[[#This Row],[46+]]</f>
        <v>#VALUE!</v>
      </c>
      <c r="CP294" s="5" t="e">
        <f>P_A_R[[#This Row],[46+]]-P_A_R[[#This Row],[47+]]</f>
        <v>#VALUE!</v>
      </c>
      <c r="CQ294" s="5" t="e">
        <f>P_A_R[[#This Row],[47+]]-P_A_R[[#This Row],[48+]]</f>
        <v>#VALUE!</v>
      </c>
      <c r="CR294" s="5" t="e">
        <f>P_A_R[[#This Row],[48+]]-P_A_R[[#This Row],[49+]]</f>
        <v>#VALUE!</v>
      </c>
      <c r="CS294" s="5" t="e">
        <f>P_A_R[[#This Row],[49+]]-P_A_R[[#This Row],[50+]]</f>
        <v>#VALUE!</v>
      </c>
      <c r="CT294" s="5" t="e">
        <f>P_A_R[[#This Row],[50+]]-P_A_R[[#This Row],[51+]]</f>
        <v>#VALUE!</v>
      </c>
      <c r="CU294" s="5" t="e">
        <f>P_A_R[[#This Row],[51+]]-P_A_R[[#This Row],[52+]]</f>
        <v>#VALUE!</v>
      </c>
      <c r="CV294" s="5" t="e">
        <f>P_A_R[[#This Row],[52+]]-P_A_R[[#This Row],[53+]]</f>
        <v>#VALUE!</v>
      </c>
      <c r="CW294" s="5" t="e">
        <f>P_A_R[[#This Row],[53+]]-P_A_R[[#This Row],[54+]]</f>
        <v>#VALUE!</v>
      </c>
      <c r="CX294" s="5" t="e">
        <f>P_A_R[[#This Row],[54+]]-P_A_R[[#This Row],[55+]]</f>
        <v>#VALUE!</v>
      </c>
      <c r="CY294" s="5" t="e">
        <f>P_A_R[[#This Row],[55+]]-P_A_R[[#This Row],[56+]]</f>
        <v>#VALUE!</v>
      </c>
      <c r="CZ294" s="5" t="e">
        <f>P_A_R[[#This Row],[56+]]-P_A_R[[#This Row],[57+]]</f>
        <v>#VALUE!</v>
      </c>
      <c r="DA294" s="5" t="e">
        <f>P_A_R[[#This Row],[57+]]-P_A_R[[#This Row],[58+]]</f>
        <v>#VALUE!</v>
      </c>
      <c r="DB294" s="5" t="e">
        <f>P_A_R[[#This Row],[58+]]-P_A_R[[#This Row],[59+]]</f>
        <v>#VALUE!</v>
      </c>
    </row>
    <row r="295" spans="58:106" x14ac:dyDescent="0.25">
      <c r="BF295" s="5" t="e">
        <f>P_A_R[[#This Row],[10+]]-P_A_R[[#This Row],[11+]]</f>
        <v>#VALUE!</v>
      </c>
      <c r="BG295" s="5" t="e">
        <f>P_A_R[[#This Row],[11+]]-P_A_R[[#This Row],[12+]]</f>
        <v>#VALUE!</v>
      </c>
      <c r="BH295" s="5" t="e">
        <f>P_A_R[[#This Row],[12+]]-P_A_R[[#This Row],[13+]]</f>
        <v>#VALUE!</v>
      </c>
      <c r="BI295" s="5" t="e">
        <f>P_A_R[[#This Row],[13+]]-P_A_R[[#This Row],[14+]]</f>
        <v>#VALUE!</v>
      </c>
      <c r="BJ295" s="5" t="e">
        <f>P_A_R[[#This Row],[14+]]-P_A_R[[#This Row],[15+]]</f>
        <v>#VALUE!</v>
      </c>
      <c r="BK295" s="5" t="e">
        <f>P_A_R[[#This Row],[15+]]-P_A_R[[#This Row],[16+]]</f>
        <v>#VALUE!</v>
      </c>
      <c r="BL295" s="5" t="e">
        <f>P_A_R[[#This Row],[16+]]-P_A_R[[#This Row],[17+]]</f>
        <v>#VALUE!</v>
      </c>
      <c r="BM295" s="5" t="e">
        <f>P_A_R[[#This Row],[17+]]-P_A_R[[#This Row],[18+]]</f>
        <v>#VALUE!</v>
      </c>
      <c r="BN295" s="5" t="e">
        <f>P_A_R[[#This Row],[18+]]-P_A_R[[#This Row],[19+]]</f>
        <v>#VALUE!</v>
      </c>
      <c r="BO295" s="5" t="e">
        <f>P_A_R[[#This Row],[19+]]-P_A_R[[#This Row],[20+]]</f>
        <v>#VALUE!</v>
      </c>
      <c r="BP295" s="5" t="e">
        <f>P_A_R[[#This Row],[20+]]-P_A_R[[#This Row],[21+]]</f>
        <v>#VALUE!</v>
      </c>
      <c r="BQ295" s="5" t="e">
        <f>P_A_R[[#This Row],[21+]]-P_A_R[[#This Row],[22+]]</f>
        <v>#VALUE!</v>
      </c>
      <c r="BR295" s="5" t="e">
        <f>P_A_R[[#This Row],[22+]]-P_A_R[[#This Row],[23+]]</f>
        <v>#VALUE!</v>
      </c>
      <c r="BS295" s="5" t="e">
        <f>P_A_R[[#This Row],[23+]]-P_A_R[[#This Row],[24+]]</f>
        <v>#VALUE!</v>
      </c>
      <c r="BT295" s="5" t="e">
        <f>P_A_R[[#This Row],[24+]]-P_A_R[[#This Row],[25+]]</f>
        <v>#VALUE!</v>
      </c>
      <c r="BU295" s="5" t="e">
        <f>P_A_R[[#This Row],[25+]]-P_A_R[[#This Row],[26+]]</f>
        <v>#VALUE!</v>
      </c>
      <c r="BV295" s="5" t="e">
        <f>P_A_R[[#This Row],[26+]]-P_A_R[[#This Row],[27+]]</f>
        <v>#VALUE!</v>
      </c>
      <c r="BW295" s="5" t="e">
        <f>P_A_R[[#This Row],[27+]]-P_A_R[[#This Row],[28+]]</f>
        <v>#VALUE!</v>
      </c>
      <c r="BX295" s="5" t="e">
        <f>P_A_R[[#This Row],[28+]]-P_A_R[[#This Row],[29+]]</f>
        <v>#VALUE!</v>
      </c>
      <c r="BY295" s="5" t="e">
        <f>P_A_R[[#This Row],[29+]]-P_A_R[[#This Row],[30+]]</f>
        <v>#VALUE!</v>
      </c>
      <c r="BZ295" s="5" t="e">
        <f>P_A_R[[#This Row],[30+]]-P_A_R[[#This Row],[31+]]</f>
        <v>#VALUE!</v>
      </c>
      <c r="CA295" s="5" t="e">
        <f>P_A_R[[#This Row],[31+]]-P_A_R[[#This Row],[32+]]</f>
        <v>#VALUE!</v>
      </c>
      <c r="CB295" s="5" t="e">
        <f>P_A_R[[#This Row],[32+]]-P_A_R[[#This Row],[33+]]</f>
        <v>#VALUE!</v>
      </c>
      <c r="CC295" s="5" t="e">
        <f>P_A_R[[#This Row],[33+]]-P_A_R[[#This Row],[34+]]</f>
        <v>#VALUE!</v>
      </c>
      <c r="CD295" s="5" t="e">
        <f>P_A_R[[#This Row],[34+]]-P_A_R[[#This Row],[35+]]</f>
        <v>#VALUE!</v>
      </c>
      <c r="CE295" s="5" t="e">
        <f>P_A_R[[#This Row],[35+]]-P_A_R[[#This Row],[36+]]</f>
        <v>#VALUE!</v>
      </c>
      <c r="CF295" s="5" t="e">
        <f>P_A_R[[#This Row],[36+]]-P_A_R[[#This Row],[37+]]</f>
        <v>#VALUE!</v>
      </c>
      <c r="CG295" s="5" t="e">
        <f>P_A_R[[#This Row],[37+]]-P_A_R[[#This Row],[38+]]</f>
        <v>#VALUE!</v>
      </c>
      <c r="CH295" s="5" t="e">
        <f>P_A_R[[#This Row],[38+]]-P_A_R[[#This Row],[39+]]</f>
        <v>#VALUE!</v>
      </c>
      <c r="CI295" s="5" t="e">
        <f>P_A_R[[#This Row],[39+]]-P_A_R[[#This Row],[40+]]</f>
        <v>#VALUE!</v>
      </c>
      <c r="CJ295" s="5" t="e">
        <f>P_A_R[[#This Row],[40+]]-P_A_R[[#This Row],[41+]]</f>
        <v>#VALUE!</v>
      </c>
      <c r="CK295" s="5" t="e">
        <f>P_A_R[[#This Row],[41+]]-P_A_R[[#This Row],[42+]]</f>
        <v>#VALUE!</v>
      </c>
      <c r="CL295" s="5" t="e">
        <f>P_A_R[[#This Row],[42+]]-P_A_R[[#This Row],[43+]]</f>
        <v>#VALUE!</v>
      </c>
      <c r="CM295" s="5" t="e">
        <f>P_A_R[[#This Row],[43+]]-P_A_R[[#This Row],[44+]]</f>
        <v>#VALUE!</v>
      </c>
      <c r="CN295" s="5" t="e">
        <f>P_A_R[[#This Row],[44+]]-P_A_R[[#This Row],[45+]]</f>
        <v>#VALUE!</v>
      </c>
      <c r="CO295" s="5" t="e">
        <f>P_A_R[[#This Row],[45+]]-P_A_R[[#This Row],[46+]]</f>
        <v>#VALUE!</v>
      </c>
      <c r="CP295" s="5" t="e">
        <f>P_A_R[[#This Row],[46+]]-P_A_R[[#This Row],[47+]]</f>
        <v>#VALUE!</v>
      </c>
      <c r="CQ295" s="5" t="e">
        <f>P_A_R[[#This Row],[47+]]-P_A_R[[#This Row],[48+]]</f>
        <v>#VALUE!</v>
      </c>
      <c r="CR295" s="5" t="e">
        <f>P_A_R[[#This Row],[48+]]-P_A_R[[#This Row],[49+]]</f>
        <v>#VALUE!</v>
      </c>
      <c r="CS295" s="5" t="e">
        <f>P_A_R[[#This Row],[49+]]-P_A_R[[#This Row],[50+]]</f>
        <v>#VALUE!</v>
      </c>
      <c r="CT295" s="5" t="e">
        <f>P_A_R[[#This Row],[50+]]-P_A_R[[#This Row],[51+]]</f>
        <v>#VALUE!</v>
      </c>
      <c r="CU295" s="5" t="e">
        <f>P_A_R[[#This Row],[51+]]-P_A_R[[#This Row],[52+]]</f>
        <v>#VALUE!</v>
      </c>
      <c r="CV295" s="5" t="e">
        <f>P_A_R[[#This Row],[52+]]-P_A_R[[#This Row],[53+]]</f>
        <v>#VALUE!</v>
      </c>
      <c r="CW295" s="5" t="e">
        <f>P_A_R[[#This Row],[53+]]-P_A_R[[#This Row],[54+]]</f>
        <v>#VALUE!</v>
      </c>
      <c r="CX295" s="5" t="e">
        <f>P_A_R[[#This Row],[54+]]-P_A_R[[#This Row],[55+]]</f>
        <v>#VALUE!</v>
      </c>
      <c r="CY295" s="5" t="e">
        <f>P_A_R[[#This Row],[55+]]-P_A_R[[#This Row],[56+]]</f>
        <v>#VALUE!</v>
      </c>
      <c r="CZ295" s="5" t="e">
        <f>P_A_R[[#This Row],[56+]]-P_A_R[[#This Row],[57+]]</f>
        <v>#VALUE!</v>
      </c>
      <c r="DA295" s="5" t="e">
        <f>P_A_R[[#This Row],[57+]]-P_A_R[[#This Row],[58+]]</f>
        <v>#VALUE!</v>
      </c>
      <c r="DB295" s="5" t="e">
        <f>P_A_R[[#This Row],[58+]]-P_A_R[[#This Row],[59+]]</f>
        <v>#VALUE!</v>
      </c>
    </row>
    <row r="296" spans="58:106" x14ac:dyDescent="0.25">
      <c r="BF296" s="5" t="e">
        <f>P_A_R[[#This Row],[10+]]-P_A_R[[#This Row],[11+]]</f>
        <v>#VALUE!</v>
      </c>
      <c r="BG296" s="5" t="e">
        <f>P_A_R[[#This Row],[11+]]-P_A_R[[#This Row],[12+]]</f>
        <v>#VALUE!</v>
      </c>
      <c r="BH296" s="5" t="e">
        <f>P_A_R[[#This Row],[12+]]-P_A_R[[#This Row],[13+]]</f>
        <v>#VALUE!</v>
      </c>
      <c r="BI296" s="5" t="e">
        <f>P_A_R[[#This Row],[13+]]-P_A_R[[#This Row],[14+]]</f>
        <v>#VALUE!</v>
      </c>
      <c r="BJ296" s="5" t="e">
        <f>P_A_R[[#This Row],[14+]]-P_A_R[[#This Row],[15+]]</f>
        <v>#VALUE!</v>
      </c>
      <c r="BK296" s="5" t="e">
        <f>P_A_R[[#This Row],[15+]]-P_A_R[[#This Row],[16+]]</f>
        <v>#VALUE!</v>
      </c>
      <c r="BL296" s="5" t="e">
        <f>P_A_R[[#This Row],[16+]]-P_A_R[[#This Row],[17+]]</f>
        <v>#VALUE!</v>
      </c>
      <c r="BM296" s="5" t="e">
        <f>P_A_R[[#This Row],[17+]]-P_A_R[[#This Row],[18+]]</f>
        <v>#VALUE!</v>
      </c>
      <c r="BN296" s="5" t="e">
        <f>P_A_R[[#This Row],[18+]]-P_A_R[[#This Row],[19+]]</f>
        <v>#VALUE!</v>
      </c>
      <c r="BO296" s="5" t="e">
        <f>P_A_R[[#This Row],[19+]]-P_A_R[[#This Row],[20+]]</f>
        <v>#VALUE!</v>
      </c>
      <c r="BP296" s="5" t="e">
        <f>P_A_R[[#This Row],[20+]]-P_A_R[[#This Row],[21+]]</f>
        <v>#VALUE!</v>
      </c>
      <c r="BQ296" s="5" t="e">
        <f>P_A_R[[#This Row],[21+]]-P_A_R[[#This Row],[22+]]</f>
        <v>#VALUE!</v>
      </c>
      <c r="BR296" s="5" t="e">
        <f>P_A_R[[#This Row],[22+]]-P_A_R[[#This Row],[23+]]</f>
        <v>#VALUE!</v>
      </c>
      <c r="BS296" s="5" t="e">
        <f>P_A_R[[#This Row],[23+]]-P_A_R[[#This Row],[24+]]</f>
        <v>#VALUE!</v>
      </c>
      <c r="BT296" s="5" t="e">
        <f>P_A_R[[#This Row],[24+]]-P_A_R[[#This Row],[25+]]</f>
        <v>#VALUE!</v>
      </c>
      <c r="BU296" s="5" t="e">
        <f>P_A_R[[#This Row],[25+]]-P_A_R[[#This Row],[26+]]</f>
        <v>#VALUE!</v>
      </c>
      <c r="BV296" s="5" t="e">
        <f>P_A_R[[#This Row],[26+]]-P_A_R[[#This Row],[27+]]</f>
        <v>#VALUE!</v>
      </c>
      <c r="BW296" s="5" t="e">
        <f>P_A_R[[#This Row],[27+]]-P_A_R[[#This Row],[28+]]</f>
        <v>#VALUE!</v>
      </c>
      <c r="BX296" s="5" t="e">
        <f>P_A_R[[#This Row],[28+]]-P_A_R[[#This Row],[29+]]</f>
        <v>#VALUE!</v>
      </c>
      <c r="BY296" s="5" t="e">
        <f>P_A_R[[#This Row],[29+]]-P_A_R[[#This Row],[30+]]</f>
        <v>#VALUE!</v>
      </c>
      <c r="BZ296" s="5" t="e">
        <f>P_A_R[[#This Row],[30+]]-P_A_R[[#This Row],[31+]]</f>
        <v>#VALUE!</v>
      </c>
      <c r="CA296" s="5" t="e">
        <f>P_A_R[[#This Row],[31+]]-P_A_R[[#This Row],[32+]]</f>
        <v>#VALUE!</v>
      </c>
      <c r="CB296" s="5" t="e">
        <f>P_A_R[[#This Row],[32+]]-P_A_R[[#This Row],[33+]]</f>
        <v>#VALUE!</v>
      </c>
      <c r="CC296" s="5" t="e">
        <f>P_A_R[[#This Row],[33+]]-P_A_R[[#This Row],[34+]]</f>
        <v>#VALUE!</v>
      </c>
      <c r="CD296" s="5" t="e">
        <f>P_A_R[[#This Row],[34+]]-P_A_R[[#This Row],[35+]]</f>
        <v>#VALUE!</v>
      </c>
      <c r="CE296" s="5" t="e">
        <f>P_A_R[[#This Row],[35+]]-P_A_R[[#This Row],[36+]]</f>
        <v>#VALUE!</v>
      </c>
      <c r="CF296" s="5" t="e">
        <f>P_A_R[[#This Row],[36+]]-P_A_R[[#This Row],[37+]]</f>
        <v>#VALUE!</v>
      </c>
      <c r="CG296" s="5" t="e">
        <f>P_A_R[[#This Row],[37+]]-P_A_R[[#This Row],[38+]]</f>
        <v>#VALUE!</v>
      </c>
      <c r="CH296" s="5" t="e">
        <f>P_A_R[[#This Row],[38+]]-P_A_R[[#This Row],[39+]]</f>
        <v>#VALUE!</v>
      </c>
      <c r="CI296" s="5" t="e">
        <f>P_A_R[[#This Row],[39+]]-P_A_R[[#This Row],[40+]]</f>
        <v>#VALUE!</v>
      </c>
      <c r="CJ296" s="5" t="e">
        <f>P_A_R[[#This Row],[40+]]-P_A_R[[#This Row],[41+]]</f>
        <v>#VALUE!</v>
      </c>
      <c r="CK296" s="5" t="e">
        <f>P_A_R[[#This Row],[41+]]-P_A_R[[#This Row],[42+]]</f>
        <v>#VALUE!</v>
      </c>
      <c r="CL296" s="5" t="e">
        <f>P_A_R[[#This Row],[42+]]-P_A_R[[#This Row],[43+]]</f>
        <v>#VALUE!</v>
      </c>
      <c r="CM296" s="5" t="e">
        <f>P_A_R[[#This Row],[43+]]-P_A_R[[#This Row],[44+]]</f>
        <v>#VALUE!</v>
      </c>
      <c r="CN296" s="5" t="e">
        <f>P_A_R[[#This Row],[44+]]-P_A_R[[#This Row],[45+]]</f>
        <v>#VALUE!</v>
      </c>
      <c r="CO296" s="5" t="e">
        <f>P_A_R[[#This Row],[45+]]-P_A_R[[#This Row],[46+]]</f>
        <v>#VALUE!</v>
      </c>
      <c r="CP296" s="5" t="e">
        <f>P_A_R[[#This Row],[46+]]-P_A_R[[#This Row],[47+]]</f>
        <v>#VALUE!</v>
      </c>
      <c r="CQ296" s="5" t="e">
        <f>P_A_R[[#This Row],[47+]]-P_A_R[[#This Row],[48+]]</f>
        <v>#VALUE!</v>
      </c>
      <c r="CR296" s="5" t="e">
        <f>P_A_R[[#This Row],[48+]]-P_A_R[[#This Row],[49+]]</f>
        <v>#VALUE!</v>
      </c>
      <c r="CS296" s="5" t="e">
        <f>P_A_R[[#This Row],[49+]]-P_A_R[[#This Row],[50+]]</f>
        <v>#VALUE!</v>
      </c>
      <c r="CT296" s="5" t="e">
        <f>P_A_R[[#This Row],[50+]]-P_A_R[[#This Row],[51+]]</f>
        <v>#VALUE!</v>
      </c>
      <c r="CU296" s="5" t="e">
        <f>P_A_R[[#This Row],[51+]]-P_A_R[[#This Row],[52+]]</f>
        <v>#VALUE!</v>
      </c>
      <c r="CV296" s="5" t="e">
        <f>P_A_R[[#This Row],[52+]]-P_A_R[[#This Row],[53+]]</f>
        <v>#VALUE!</v>
      </c>
      <c r="CW296" s="5" t="e">
        <f>P_A_R[[#This Row],[53+]]-P_A_R[[#This Row],[54+]]</f>
        <v>#VALUE!</v>
      </c>
      <c r="CX296" s="5" t="e">
        <f>P_A_R[[#This Row],[54+]]-P_A_R[[#This Row],[55+]]</f>
        <v>#VALUE!</v>
      </c>
      <c r="CY296" s="5" t="e">
        <f>P_A_R[[#This Row],[55+]]-P_A_R[[#This Row],[56+]]</f>
        <v>#VALUE!</v>
      </c>
      <c r="CZ296" s="5" t="e">
        <f>P_A_R[[#This Row],[56+]]-P_A_R[[#This Row],[57+]]</f>
        <v>#VALUE!</v>
      </c>
      <c r="DA296" s="5" t="e">
        <f>P_A_R[[#This Row],[57+]]-P_A_R[[#This Row],[58+]]</f>
        <v>#VALUE!</v>
      </c>
      <c r="DB296" s="5" t="e">
        <f>P_A_R[[#This Row],[58+]]-P_A_R[[#This Row],[59+]]</f>
        <v>#VALUE!</v>
      </c>
    </row>
    <row r="297" spans="58:106" x14ac:dyDescent="0.25">
      <c r="BF297" s="5" t="e">
        <f>P_A_R[[#This Row],[10+]]-P_A_R[[#This Row],[11+]]</f>
        <v>#VALUE!</v>
      </c>
      <c r="BG297" s="5" t="e">
        <f>P_A_R[[#This Row],[11+]]-P_A_R[[#This Row],[12+]]</f>
        <v>#VALUE!</v>
      </c>
      <c r="BH297" s="5" t="e">
        <f>P_A_R[[#This Row],[12+]]-P_A_R[[#This Row],[13+]]</f>
        <v>#VALUE!</v>
      </c>
      <c r="BI297" s="5" t="e">
        <f>P_A_R[[#This Row],[13+]]-P_A_R[[#This Row],[14+]]</f>
        <v>#VALUE!</v>
      </c>
      <c r="BJ297" s="5" t="e">
        <f>P_A_R[[#This Row],[14+]]-P_A_R[[#This Row],[15+]]</f>
        <v>#VALUE!</v>
      </c>
      <c r="BK297" s="5" t="e">
        <f>P_A_R[[#This Row],[15+]]-P_A_R[[#This Row],[16+]]</f>
        <v>#VALUE!</v>
      </c>
      <c r="BL297" s="5" t="e">
        <f>P_A_R[[#This Row],[16+]]-P_A_R[[#This Row],[17+]]</f>
        <v>#VALUE!</v>
      </c>
      <c r="BM297" s="5" t="e">
        <f>P_A_R[[#This Row],[17+]]-P_A_R[[#This Row],[18+]]</f>
        <v>#VALUE!</v>
      </c>
      <c r="BN297" s="5" t="e">
        <f>P_A_R[[#This Row],[18+]]-P_A_R[[#This Row],[19+]]</f>
        <v>#VALUE!</v>
      </c>
      <c r="BO297" s="5" t="e">
        <f>P_A_R[[#This Row],[19+]]-P_A_R[[#This Row],[20+]]</f>
        <v>#VALUE!</v>
      </c>
      <c r="BP297" s="5" t="e">
        <f>P_A_R[[#This Row],[20+]]-P_A_R[[#This Row],[21+]]</f>
        <v>#VALUE!</v>
      </c>
      <c r="BQ297" s="5" t="e">
        <f>P_A_R[[#This Row],[21+]]-P_A_R[[#This Row],[22+]]</f>
        <v>#VALUE!</v>
      </c>
      <c r="BR297" s="5" t="e">
        <f>P_A_R[[#This Row],[22+]]-P_A_R[[#This Row],[23+]]</f>
        <v>#VALUE!</v>
      </c>
      <c r="BS297" s="5" t="e">
        <f>P_A_R[[#This Row],[23+]]-P_A_R[[#This Row],[24+]]</f>
        <v>#VALUE!</v>
      </c>
      <c r="BT297" s="5" t="e">
        <f>P_A_R[[#This Row],[24+]]-P_A_R[[#This Row],[25+]]</f>
        <v>#VALUE!</v>
      </c>
      <c r="BU297" s="5" t="e">
        <f>P_A_R[[#This Row],[25+]]-P_A_R[[#This Row],[26+]]</f>
        <v>#VALUE!</v>
      </c>
      <c r="BV297" s="5" t="e">
        <f>P_A_R[[#This Row],[26+]]-P_A_R[[#This Row],[27+]]</f>
        <v>#VALUE!</v>
      </c>
      <c r="BW297" s="5" t="e">
        <f>P_A_R[[#This Row],[27+]]-P_A_R[[#This Row],[28+]]</f>
        <v>#VALUE!</v>
      </c>
      <c r="BX297" s="5" t="e">
        <f>P_A_R[[#This Row],[28+]]-P_A_R[[#This Row],[29+]]</f>
        <v>#VALUE!</v>
      </c>
      <c r="BY297" s="5" t="e">
        <f>P_A_R[[#This Row],[29+]]-P_A_R[[#This Row],[30+]]</f>
        <v>#VALUE!</v>
      </c>
      <c r="BZ297" s="5" t="e">
        <f>P_A_R[[#This Row],[30+]]-P_A_R[[#This Row],[31+]]</f>
        <v>#VALUE!</v>
      </c>
      <c r="CA297" s="5" t="e">
        <f>P_A_R[[#This Row],[31+]]-P_A_R[[#This Row],[32+]]</f>
        <v>#VALUE!</v>
      </c>
      <c r="CB297" s="5" t="e">
        <f>P_A_R[[#This Row],[32+]]-P_A_R[[#This Row],[33+]]</f>
        <v>#VALUE!</v>
      </c>
      <c r="CC297" s="5" t="e">
        <f>P_A_R[[#This Row],[33+]]-P_A_R[[#This Row],[34+]]</f>
        <v>#VALUE!</v>
      </c>
      <c r="CD297" s="5" t="e">
        <f>P_A_R[[#This Row],[34+]]-P_A_R[[#This Row],[35+]]</f>
        <v>#VALUE!</v>
      </c>
      <c r="CE297" s="5" t="e">
        <f>P_A_R[[#This Row],[35+]]-P_A_R[[#This Row],[36+]]</f>
        <v>#VALUE!</v>
      </c>
      <c r="CF297" s="5" t="e">
        <f>P_A_R[[#This Row],[36+]]-P_A_R[[#This Row],[37+]]</f>
        <v>#VALUE!</v>
      </c>
      <c r="CG297" s="5" t="e">
        <f>P_A_R[[#This Row],[37+]]-P_A_R[[#This Row],[38+]]</f>
        <v>#VALUE!</v>
      </c>
      <c r="CH297" s="5" t="e">
        <f>P_A_R[[#This Row],[38+]]-P_A_R[[#This Row],[39+]]</f>
        <v>#VALUE!</v>
      </c>
      <c r="CI297" s="5" t="e">
        <f>P_A_R[[#This Row],[39+]]-P_A_R[[#This Row],[40+]]</f>
        <v>#VALUE!</v>
      </c>
      <c r="CJ297" s="5" t="e">
        <f>P_A_R[[#This Row],[40+]]-P_A_R[[#This Row],[41+]]</f>
        <v>#VALUE!</v>
      </c>
      <c r="CK297" s="5" t="e">
        <f>P_A_R[[#This Row],[41+]]-P_A_R[[#This Row],[42+]]</f>
        <v>#VALUE!</v>
      </c>
      <c r="CL297" s="5" t="e">
        <f>P_A_R[[#This Row],[42+]]-P_A_R[[#This Row],[43+]]</f>
        <v>#VALUE!</v>
      </c>
      <c r="CM297" s="5" t="e">
        <f>P_A_R[[#This Row],[43+]]-P_A_R[[#This Row],[44+]]</f>
        <v>#VALUE!</v>
      </c>
      <c r="CN297" s="5" t="e">
        <f>P_A_R[[#This Row],[44+]]-P_A_R[[#This Row],[45+]]</f>
        <v>#VALUE!</v>
      </c>
      <c r="CO297" s="5" t="e">
        <f>P_A_R[[#This Row],[45+]]-P_A_R[[#This Row],[46+]]</f>
        <v>#VALUE!</v>
      </c>
      <c r="CP297" s="5" t="e">
        <f>P_A_R[[#This Row],[46+]]-P_A_R[[#This Row],[47+]]</f>
        <v>#VALUE!</v>
      </c>
      <c r="CQ297" s="5" t="e">
        <f>P_A_R[[#This Row],[47+]]-P_A_R[[#This Row],[48+]]</f>
        <v>#VALUE!</v>
      </c>
      <c r="CR297" s="5" t="e">
        <f>P_A_R[[#This Row],[48+]]-P_A_R[[#This Row],[49+]]</f>
        <v>#VALUE!</v>
      </c>
      <c r="CS297" s="5" t="e">
        <f>P_A_R[[#This Row],[49+]]-P_A_R[[#This Row],[50+]]</f>
        <v>#VALUE!</v>
      </c>
      <c r="CT297" s="5" t="e">
        <f>P_A_R[[#This Row],[50+]]-P_A_R[[#This Row],[51+]]</f>
        <v>#VALUE!</v>
      </c>
      <c r="CU297" s="5" t="e">
        <f>P_A_R[[#This Row],[51+]]-P_A_R[[#This Row],[52+]]</f>
        <v>#VALUE!</v>
      </c>
      <c r="CV297" s="5" t="e">
        <f>P_A_R[[#This Row],[52+]]-P_A_R[[#This Row],[53+]]</f>
        <v>#VALUE!</v>
      </c>
      <c r="CW297" s="5" t="e">
        <f>P_A_R[[#This Row],[53+]]-P_A_R[[#This Row],[54+]]</f>
        <v>#VALUE!</v>
      </c>
      <c r="CX297" s="5" t="e">
        <f>P_A_R[[#This Row],[54+]]-P_A_R[[#This Row],[55+]]</f>
        <v>#VALUE!</v>
      </c>
      <c r="CY297" s="5" t="e">
        <f>P_A_R[[#This Row],[55+]]-P_A_R[[#This Row],[56+]]</f>
        <v>#VALUE!</v>
      </c>
      <c r="CZ297" s="5" t="e">
        <f>P_A_R[[#This Row],[56+]]-P_A_R[[#This Row],[57+]]</f>
        <v>#VALUE!</v>
      </c>
      <c r="DA297" s="5" t="e">
        <f>P_A_R[[#This Row],[57+]]-P_A_R[[#This Row],[58+]]</f>
        <v>#VALUE!</v>
      </c>
      <c r="DB297" s="5" t="e">
        <f>P_A_R[[#This Row],[58+]]-P_A_R[[#This Row],[59+]]</f>
        <v>#VALUE!</v>
      </c>
    </row>
    <row r="298" spans="58:106" x14ac:dyDescent="0.25">
      <c r="BF298" s="5" t="e">
        <f>P_A_R[[#This Row],[10+]]-P_A_R[[#This Row],[11+]]</f>
        <v>#VALUE!</v>
      </c>
      <c r="BG298" s="5" t="e">
        <f>P_A_R[[#This Row],[11+]]-P_A_R[[#This Row],[12+]]</f>
        <v>#VALUE!</v>
      </c>
      <c r="BH298" s="5" t="e">
        <f>P_A_R[[#This Row],[12+]]-P_A_R[[#This Row],[13+]]</f>
        <v>#VALUE!</v>
      </c>
      <c r="BI298" s="5" t="e">
        <f>P_A_R[[#This Row],[13+]]-P_A_R[[#This Row],[14+]]</f>
        <v>#VALUE!</v>
      </c>
      <c r="BJ298" s="5" t="e">
        <f>P_A_R[[#This Row],[14+]]-P_A_R[[#This Row],[15+]]</f>
        <v>#VALUE!</v>
      </c>
      <c r="BK298" s="5" t="e">
        <f>P_A_R[[#This Row],[15+]]-P_A_R[[#This Row],[16+]]</f>
        <v>#VALUE!</v>
      </c>
      <c r="BL298" s="5" t="e">
        <f>P_A_R[[#This Row],[16+]]-P_A_R[[#This Row],[17+]]</f>
        <v>#VALUE!</v>
      </c>
      <c r="BM298" s="5" t="e">
        <f>P_A_R[[#This Row],[17+]]-P_A_R[[#This Row],[18+]]</f>
        <v>#VALUE!</v>
      </c>
      <c r="BN298" s="5" t="e">
        <f>P_A_R[[#This Row],[18+]]-P_A_R[[#This Row],[19+]]</f>
        <v>#VALUE!</v>
      </c>
      <c r="BO298" s="5" t="e">
        <f>P_A_R[[#This Row],[19+]]-P_A_R[[#This Row],[20+]]</f>
        <v>#VALUE!</v>
      </c>
      <c r="BP298" s="5" t="e">
        <f>P_A_R[[#This Row],[20+]]-P_A_R[[#This Row],[21+]]</f>
        <v>#VALUE!</v>
      </c>
      <c r="BQ298" s="5" t="e">
        <f>P_A_R[[#This Row],[21+]]-P_A_R[[#This Row],[22+]]</f>
        <v>#VALUE!</v>
      </c>
      <c r="BR298" s="5" t="e">
        <f>P_A_R[[#This Row],[22+]]-P_A_R[[#This Row],[23+]]</f>
        <v>#VALUE!</v>
      </c>
      <c r="BS298" s="5" t="e">
        <f>P_A_R[[#This Row],[23+]]-P_A_R[[#This Row],[24+]]</f>
        <v>#VALUE!</v>
      </c>
      <c r="BT298" s="5" t="e">
        <f>P_A_R[[#This Row],[24+]]-P_A_R[[#This Row],[25+]]</f>
        <v>#VALUE!</v>
      </c>
      <c r="BU298" s="5" t="e">
        <f>P_A_R[[#This Row],[25+]]-P_A_R[[#This Row],[26+]]</f>
        <v>#VALUE!</v>
      </c>
      <c r="BV298" s="5" t="e">
        <f>P_A_R[[#This Row],[26+]]-P_A_R[[#This Row],[27+]]</f>
        <v>#VALUE!</v>
      </c>
      <c r="BW298" s="5" t="e">
        <f>P_A_R[[#This Row],[27+]]-P_A_R[[#This Row],[28+]]</f>
        <v>#VALUE!</v>
      </c>
      <c r="BX298" s="5" t="e">
        <f>P_A_R[[#This Row],[28+]]-P_A_R[[#This Row],[29+]]</f>
        <v>#VALUE!</v>
      </c>
      <c r="BY298" s="5" t="e">
        <f>P_A_R[[#This Row],[29+]]-P_A_R[[#This Row],[30+]]</f>
        <v>#VALUE!</v>
      </c>
      <c r="BZ298" s="5" t="e">
        <f>P_A_R[[#This Row],[30+]]-P_A_R[[#This Row],[31+]]</f>
        <v>#VALUE!</v>
      </c>
      <c r="CA298" s="5" t="e">
        <f>P_A_R[[#This Row],[31+]]-P_A_R[[#This Row],[32+]]</f>
        <v>#VALUE!</v>
      </c>
      <c r="CB298" s="5" t="e">
        <f>P_A_R[[#This Row],[32+]]-P_A_R[[#This Row],[33+]]</f>
        <v>#VALUE!</v>
      </c>
      <c r="CC298" s="5" t="e">
        <f>P_A_R[[#This Row],[33+]]-P_A_R[[#This Row],[34+]]</f>
        <v>#VALUE!</v>
      </c>
      <c r="CD298" s="5" t="e">
        <f>P_A_R[[#This Row],[34+]]-P_A_R[[#This Row],[35+]]</f>
        <v>#VALUE!</v>
      </c>
      <c r="CE298" s="5" t="e">
        <f>P_A_R[[#This Row],[35+]]-P_A_R[[#This Row],[36+]]</f>
        <v>#VALUE!</v>
      </c>
      <c r="CF298" s="5" t="e">
        <f>P_A_R[[#This Row],[36+]]-P_A_R[[#This Row],[37+]]</f>
        <v>#VALUE!</v>
      </c>
      <c r="CG298" s="5" t="e">
        <f>P_A_R[[#This Row],[37+]]-P_A_R[[#This Row],[38+]]</f>
        <v>#VALUE!</v>
      </c>
      <c r="CH298" s="5" t="e">
        <f>P_A_R[[#This Row],[38+]]-P_A_R[[#This Row],[39+]]</f>
        <v>#VALUE!</v>
      </c>
      <c r="CI298" s="5" t="e">
        <f>P_A_R[[#This Row],[39+]]-P_A_R[[#This Row],[40+]]</f>
        <v>#VALUE!</v>
      </c>
      <c r="CJ298" s="5" t="e">
        <f>P_A_R[[#This Row],[40+]]-P_A_R[[#This Row],[41+]]</f>
        <v>#VALUE!</v>
      </c>
      <c r="CK298" s="5" t="e">
        <f>P_A_R[[#This Row],[41+]]-P_A_R[[#This Row],[42+]]</f>
        <v>#VALUE!</v>
      </c>
      <c r="CL298" s="5" t="e">
        <f>P_A_R[[#This Row],[42+]]-P_A_R[[#This Row],[43+]]</f>
        <v>#VALUE!</v>
      </c>
      <c r="CM298" s="5" t="e">
        <f>P_A_R[[#This Row],[43+]]-P_A_R[[#This Row],[44+]]</f>
        <v>#VALUE!</v>
      </c>
      <c r="CN298" s="5" t="e">
        <f>P_A_R[[#This Row],[44+]]-P_A_R[[#This Row],[45+]]</f>
        <v>#VALUE!</v>
      </c>
      <c r="CO298" s="5" t="e">
        <f>P_A_R[[#This Row],[45+]]-P_A_R[[#This Row],[46+]]</f>
        <v>#VALUE!</v>
      </c>
      <c r="CP298" s="5" t="e">
        <f>P_A_R[[#This Row],[46+]]-P_A_R[[#This Row],[47+]]</f>
        <v>#VALUE!</v>
      </c>
      <c r="CQ298" s="5" t="e">
        <f>P_A_R[[#This Row],[47+]]-P_A_R[[#This Row],[48+]]</f>
        <v>#VALUE!</v>
      </c>
      <c r="CR298" s="5" t="e">
        <f>P_A_R[[#This Row],[48+]]-P_A_R[[#This Row],[49+]]</f>
        <v>#VALUE!</v>
      </c>
      <c r="CS298" s="5" t="e">
        <f>P_A_R[[#This Row],[49+]]-P_A_R[[#This Row],[50+]]</f>
        <v>#VALUE!</v>
      </c>
      <c r="CT298" s="5" t="e">
        <f>P_A_R[[#This Row],[50+]]-P_A_R[[#This Row],[51+]]</f>
        <v>#VALUE!</v>
      </c>
      <c r="CU298" s="5" t="e">
        <f>P_A_R[[#This Row],[51+]]-P_A_R[[#This Row],[52+]]</f>
        <v>#VALUE!</v>
      </c>
      <c r="CV298" s="5" t="e">
        <f>P_A_R[[#This Row],[52+]]-P_A_R[[#This Row],[53+]]</f>
        <v>#VALUE!</v>
      </c>
      <c r="CW298" s="5" t="e">
        <f>P_A_R[[#This Row],[53+]]-P_A_R[[#This Row],[54+]]</f>
        <v>#VALUE!</v>
      </c>
      <c r="CX298" s="5" t="e">
        <f>P_A_R[[#This Row],[54+]]-P_A_R[[#This Row],[55+]]</f>
        <v>#VALUE!</v>
      </c>
      <c r="CY298" s="5" t="e">
        <f>P_A_R[[#This Row],[55+]]-P_A_R[[#This Row],[56+]]</f>
        <v>#VALUE!</v>
      </c>
      <c r="CZ298" s="5" t="e">
        <f>P_A_R[[#This Row],[56+]]-P_A_R[[#This Row],[57+]]</f>
        <v>#VALUE!</v>
      </c>
      <c r="DA298" s="5" t="e">
        <f>P_A_R[[#This Row],[57+]]-P_A_R[[#This Row],[58+]]</f>
        <v>#VALUE!</v>
      </c>
      <c r="DB298" s="5" t="e">
        <f>P_A_R[[#This Row],[58+]]-P_A_R[[#This Row],[59+]]</f>
        <v>#VALUE!</v>
      </c>
    </row>
    <row r="299" spans="58:106" x14ac:dyDescent="0.25">
      <c r="BF299" s="5" t="e">
        <f>P_A_R[[#This Row],[10+]]-P_A_R[[#This Row],[11+]]</f>
        <v>#VALUE!</v>
      </c>
      <c r="BG299" s="5" t="e">
        <f>P_A_R[[#This Row],[11+]]-P_A_R[[#This Row],[12+]]</f>
        <v>#VALUE!</v>
      </c>
      <c r="BH299" s="5" t="e">
        <f>P_A_R[[#This Row],[12+]]-P_A_R[[#This Row],[13+]]</f>
        <v>#VALUE!</v>
      </c>
      <c r="BI299" s="5" t="e">
        <f>P_A_R[[#This Row],[13+]]-P_A_R[[#This Row],[14+]]</f>
        <v>#VALUE!</v>
      </c>
      <c r="BJ299" s="5" t="e">
        <f>P_A_R[[#This Row],[14+]]-P_A_R[[#This Row],[15+]]</f>
        <v>#VALUE!</v>
      </c>
      <c r="BK299" s="5" t="e">
        <f>P_A_R[[#This Row],[15+]]-P_A_R[[#This Row],[16+]]</f>
        <v>#VALUE!</v>
      </c>
      <c r="BL299" s="5" t="e">
        <f>P_A_R[[#This Row],[16+]]-P_A_R[[#This Row],[17+]]</f>
        <v>#VALUE!</v>
      </c>
      <c r="BM299" s="5" t="e">
        <f>P_A_R[[#This Row],[17+]]-P_A_R[[#This Row],[18+]]</f>
        <v>#VALUE!</v>
      </c>
      <c r="BN299" s="5" t="e">
        <f>P_A_R[[#This Row],[18+]]-P_A_R[[#This Row],[19+]]</f>
        <v>#VALUE!</v>
      </c>
      <c r="BO299" s="5" t="e">
        <f>P_A_R[[#This Row],[19+]]-P_A_R[[#This Row],[20+]]</f>
        <v>#VALUE!</v>
      </c>
      <c r="BP299" s="5" t="e">
        <f>P_A_R[[#This Row],[20+]]-P_A_R[[#This Row],[21+]]</f>
        <v>#VALUE!</v>
      </c>
      <c r="BQ299" s="5" t="e">
        <f>P_A_R[[#This Row],[21+]]-P_A_R[[#This Row],[22+]]</f>
        <v>#VALUE!</v>
      </c>
      <c r="BR299" s="5" t="e">
        <f>P_A_R[[#This Row],[22+]]-P_A_R[[#This Row],[23+]]</f>
        <v>#VALUE!</v>
      </c>
      <c r="BS299" s="5" t="e">
        <f>P_A_R[[#This Row],[23+]]-P_A_R[[#This Row],[24+]]</f>
        <v>#VALUE!</v>
      </c>
      <c r="BT299" s="5" t="e">
        <f>P_A_R[[#This Row],[24+]]-P_A_R[[#This Row],[25+]]</f>
        <v>#VALUE!</v>
      </c>
      <c r="BU299" s="5" t="e">
        <f>P_A_R[[#This Row],[25+]]-P_A_R[[#This Row],[26+]]</f>
        <v>#VALUE!</v>
      </c>
      <c r="BV299" s="5" t="e">
        <f>P_A_R[[#This Row],[26+]]-P_A_R[[#This Row],[27+]]</f>
        <v>#VALUE!</v>
      </c>
      <c r="BW299" s="5" t="e">
        <f>P_A_R[[#This Row],[27+]]-P_A_R[[#This Row],[28+]]</f>
        <v>#VALUE!</v>
      </c>
      <c r="BX299" s="5" t="e">
        <f>P_A_R[[#This Row],[28+]]-P_A_R[[#This Row],[29+]]</f>
        <v>#VALUE!</v>
      </c>
      <c r="BY299" s="5" t="e">
        <f>P_A_R[[#This Row],[29+]]-P_A_R[[#This Row],[30+]]</f>
        <v>#VALUE!</v>
      </c>
      <c r="BZ299" s="5" t="e">
        <f>P_A_R[[#This Row],[30+]]-P_A_R[[#This Row],[31+]]</f>
        <v>#VALUE!</v>
      </c>
      <c r="CA299" s="5" t="e">
        <f>P_A_R[[#This Row],[31+]]-P_A_R[[#This Row],[32+]]</f>
        <v>#VALUE!</v>
      </c>
      <c r="CB299" s="5" t="e">
        <f>P_A_R[[#This Row],[32+]]-P_A_R[[#This Row],[33+]]</f>
        <v>#VALUE!</v>
      </c>
      <c r="CC299" s="5" t="e">
        <f>P_A_R[[#This Row],[33+]]-P_A_R[[#This Row],[34+]]</f>
        <v>#VALUE!</v>
      </c>
      <c r="CD299" s="5" t="e">
        <f>P_A_R[[#This Row],[34+]]-P_A_R[[#This Row],[35+]]</f>
        <v>#VALUE!</v>
      </c>
      <c r="CE299" s="5" t="e">
        <f>P_A_R[[#This Row],[35+]]-P_A_R[[#This Row],[36+]]</f>
        <v>#VALUE!</v>
      </c>
      <c r="CF299" s="5" t="e">
        <f>P_A_R[[#This Row],[36+]]-P_A_R[[#This Row],[37+]]</f>
        <v>#VALUE!</v>
      </c>
      <c r="CG299" s="5" t="e">
        <f>P_A_R[[#This Row],[37+]]-P_A_R[[#This Row],[38+]]</f>
        <v>#VALUE!</v>
      </c>
      <c r="CH299" s="5" t="e">
        <f>P_A_R[[#This Row],[38+]]-P_A_R[[#This Row],[39+]]</f>
        <v>#VALUE!</v>
      </c>
      <c r="CI299" s="5" t="e">
        <f>P_A_R[[#This Row],[39+]]-P_A_R[[#This Row],[40+]]</f>
        <v>#VALUE!</v>
      </c>
      <c r="CJ299" s="5" t="e">
        <f>P_A_R[[#This Row],[40+]]-P_A_R[[#This Row],[41+]]</f>
        <v>#VALUE!</v>
      </c>
      <c r="CK299" s="5" t="e">
        <f>P_A_R[[#This Row],[41+]]-P_A_R[[#This Row],[42+]]</f>
        <v>#VALUE!</v>
      </c>
      <c r="CL299" s="5" t="e">
        <f>P_A_R[[#This Row],[42+]]-P_A_R[[#This Row],[43+]]</f>
        <v>#VALUE!</v>
      </c>
      <c r="CM299" s="5" t="e">
        <f>P_A_R[[#This Row],[43+]]-P_A_R[[#This Row],[44+]]</f>
        <v>#VALUE!</v>
      </c>
      <c r="CN299" s="5" t="e">
        <f>P_A_R[[#This Row],[44+]]-P_A_R[[#This Row],[45+]]</f>
        <v>#VALUE!</v>
      </c>
      <c r="CO299" s="5" t="e">
        <f>P_A_R[[#This Row],[45+]]-P_A_R[[#This Row],[46+]]</f>
        <v>#VALUE!</v>
      </c>
      <c r="CP299" s="5" t="e">
        <f>P_A_R[[#This Row],[46+]]-P_A_R[[#This Row],[47+]]</f>
        <v>#VALUE!</v>
      </c>
      <c r="CQ299" s="5" t="e">
        <f>P_A_R[[#This Row],[47+]]-P_A_R[[#This Row],[48+]]</f>
        <v>#VALUE!</v>
      </c>
      <c r="CR299" s="5" t="e">
        <f>P_A_R[[#This Row],[48+]]-P_A_R[[#This Row],[49+]]</f>
        <v>#VALUE!</v>
      </c>
      <c r="CS299" s="5" t="e">
        <f>P_A_R[[#This Row],[49+]]-P_A_R[[#This Row],[50+]]</f>
        <v>#VALUE!</v>
      </c>
      <c r="CT299" s="5" t="e">
        <f>P_A_R[[#This Row],[50+]]-P_A_R[[#This Row],[51+]]</f>
        <v>#VALUE!</v>
      </c>
      <c r="CU299" s="5" t="e">
        <f>P_A_R[[#This Row],[51+]]-P_A_R[[#This Row],[52+]]</f>
        <v>#VALUE!</v>
      </c>
      <c r="CV299" s="5" t="e">
        <f>P_A_R[[#This Row],[52+]]-P_A_R[[#This Row],[53+]]</f>
        <v>#VALUE!</v>
      </c>
      <c r="CW299" s="5" t="e">
        <f>P_A_R[[#This Row],[53+]]-P_A_R[[#This Row],[54+]]</f>
        <v>#VALUE!</v>
      </c>
      <c r="CX299" s="5" t="e">
        <f>P_A_R[[#This Row],[54+]]-P_A_R[[#This Row],[55+]]</f>
        <v>#VALUE!</v>
      </c>
      <c r="CY299" s="5" t="e">
        <f>P_A_R[[#This Row],[55+]]-P_A_R[[#This Row],[56+]]</f>
        <v>#VALUE!</v>
      </c>
      <c r="CZ299" s="5" t="e">
        <f>P_A_R[[#This Row],[56+]]-P_A_R[[#This Row],[57+]]</f>
        <v>#VALUE!</v>
      </c>
      <c r="DA299" s="5" t="e">
        <f>P_A_R[[#This Row],[57+]]-P_A_R[[#This Row],[58+]]</f>
        <v>#VALUE!</v>
      </c>
      <c r="DB299" s="5" t="e">
        <f>P_A_R[[#This Row],[58+]]-P_A_R[[#This Row],[59+]]</f>
        <v>#VALUE!</v>
      </c>
    </row>
    <row r="300" spans="58:106" x14ac:dyDescent="0.25">
      <c r="BF300" s="5" t="e">
        <f>P_A_R[[#This Row],[10+]]-P_A_R[[#This Row],[11+]]</f>
        <v>#VALUE!</v>
      </c>
      <c r="BG300" s="5" t="e">
        <f>P_A_R[[#This Row],[11+]]-P_A_R[[#This Row],[12+]]</f>
        <v>#VALUE!</v>
      </c>
      <c r="BH300" s="5" t="e">
        <f>P_A_R[[#This Row],[12+]]-P_A_R[[#This Row],[13+]]</f>
        <v>#VALUE!</v>
      </c>
      <c r="BI300" s="5" t="e">
        <f>P_A_R[[#This Row],[13+]]-P_A_R[[#This Row],[14+]]</f>
        <v>#VALUE!</v>
      </c>
      <c r="BJ300" s="5" t="e">
        <f>P_A_R[[#This Row],[14+]]-P_A_R[[#This Row],[15+]]</f>
        <v>#VALUE!</v>
      </c>
      <c r="BK300" s="5" t="e">
        <f>P_A_R[[#This Row],[15+]]-P_A_R[[#This Row],[16+]]</f>
        <v>#VALUE!</v>
      </c>
      <c r="BL300" s="5" t="e">
        <f>P_A_R[[#This Row],[16+]]-P_A_R[[#This Row],[17+]]</f>
        <v>#VALUE!</v>
      </c>
      <c r="BM300" s="5" t="e">
        <f>P_A_R[[#This Row],[17+]]-P_A_R[[#This Row],[18+]]</f>
        <v>#VALUE!</v>
      </c>
      <c r="BN300" s="5" t="e">
        <f>P_A_R[[#This Row],[18+]]-P_A_R[[#This Row],[19+]]</f>
        <v>#VALUE!</v>
      </c>
      <c r="BO300" s="5" t="e">
        <f>P_A_R[[#This Row],[19+]]-P_A_R[[#This Row],[20+]]</f>
        <v>#VALUE!</v>
      </c>
      <c r="BP300" s="5" t="e">
        <f>P_A_R[[#This Row],[20+]]-P_A_R[[#This Row],[21+]]</f>
        <v>#VALUE!</v>
      </c>
      <c r="BQ300" s="5" t="e">
        <f>P_A_R[[#This Row],[21+]]-P_A_R[[#This Row],[22+]]</f>
        <v>#VALUE!</v>
      </c>
      <c r="BR300" s="5" t="e">
        <f>P_A_R[[#This Row],[22+]]-P_A_R[[#This Row],[23+]]</f>
        <v>#VALUE!</v>
      </c>
      <c r="BS300" s="5" t="e">
        <f>P_A_R[[#This Row],[23+]]-P_A_R[[#This Row],[24+]]</f>
        <v>#VALUE!</v>
      </c>
      <c r="BT300" s="5" t="e">
        <f>P_A_R[[#This Row],[24+]]-P_A_R[[#This Row],[25+]]</f>
        <v>#VALUE!</v>
      </c>
      <c r="BU300" s="5" t="e">
        <f>P_A_R[[#This Row],[25+]]-P_A_R[[#This Row],[26+]]</f>
        <v>#VALUE!</v>
      </c>
      <c r="BV300" s="5" t="e">
        <f>P_A_R[[#This Row],[26+]]-P_A_R[[#This Row],[27+]]</f>
        <v>#VALUE!</v>
      </c>
      <c r="BW300" s="5" t="e">
        <f>P_A_R[[#This Row],[27+]]-P_A_R[[#This Row],[28+]]</f>
        <v>#VALUE!</v>
      </c>
      <c r="BX300" s="5" t="e">
        <f>P_A_R[[#This Row],[28+]]-P_A_R[[#This Row],[29+]]</f>
        <v>#VALUE!</v>
      </c>
      <c r="BY300" s="5" t="e">
        <f>P_A_R[[#This Row],[29+]]-P_A_R[[#This Row],[30+]]</f>
        <v>#VALUE!</v>
      </c>
      <c r="BZ300" s="5" t="e">
        <f>P_A_R[[#This Row],[30+]]-P_A_R[[#This Row],[31+]]</f>
        <v>#VALUE!</v>
      </c>
      <c r="CA300" s="5" t="e">
        <f>P_A_R[[#This Row],[31+]]-P_A_R[[#This Row],[32+]]</f>
        <v>#VALUE!</v>
      </c>
      <c r="CB300" s="5" t="e">
        <f>P_A_R[[#This Row],[32+]]-P_A_R[[#This Row],[33+]]</f>
        <v>#VALUE!</v>
      </c>
      <c r="CC300" s="5" t="e">
        <f>P_A_R[[#This Row],[33+]]-P_A_R[[#This Row],[34+]]</f>
        <v>#VALUE!</v>
      </c>
      <c r="CD300" s="5" t="e">
        <f>P_A_R[[#This Row],[34+]]-P_A_R[[#This Row],[35+]]</f>
        <v>#VALUE!</v>
      </c>
      <c r="CE300" s="5" t="e">
        <f>P_A_R[[#This Row],[35+]]-P_A_R[[#This Row],[36+]]</f>
        <v>#VALUE!</v>
      </c>
      <c r="CF300" s="5" t="e">
        <f>P_A_R[[#This Row],[36+]]-P_A_R[[#This Row],[37+]]</f>
        <v>#VALUE!</v>
      </c>
      <c r="CG300" s="5" t="e">
        <f>P_A_R[[#This Row],[37+]]-P_A_R[[#This Row],[38+]]</f>
        <v>#VALUE!</v>
      </c>
      <c r="CH300" s="5" t="e">
        <f>P_A_R[[#This Row],[38+]]-P_A_R[[#This Row],[39+]]</f>
        <v>#VALUE!</v>
      </c>
      <c r="CI300" s="5" t="e">
        <f>P_A_R[[#This Row],[39+]]-P_A_R[[#This Row],[40+]]</f>
        <v>#VALUE!</v>
      </c>
      <c r="CJ300" s="5" t="e">
        <f>P_A_R[[#This Row],[40+]]-P_A_R[[#This Row],[41+]]</f>
        <v>#VALUE!</v>
      </c>
      <c r="CK300" s="5" t="e">
        <f>P_A_R[[#This Row],[41+]]-P_A_R[[#This Row],[42+]]</f>
        <v>#VALUE!</v>
      </c>
      <c r="CL300" s="5" t="e">
        <f>P_A_R[[#This Row],[42+]]-P_A_R[[#This Row],[43+]]</f>
        <v>#VALUE!</v>
      </c>
      <c r="CM300" s="5" t="e">
        <f>P_A_R[[#This Row],[43+]]-P_A_R[[#This Row],[44+]]</f>
        <v>#VALUE!</v>
      </c>
      <c r="CN300" s="5" t="e">
        <f>P_A_R[[#This Row],[44+]]-P_A_R[[#This Row],[45+]]</f>
        <v>#VALUE!</v>
      </c>
      <c r="CO300" s="5" t="e">
        <f>P_A_R[[#This Row],[45+]]-P_A_R[[#This Row],[46+]]</f>
        <v>#VALUE!</v>
      </c>
      <c r="CP300" s="5" t="e">
        <f>P_A_R[[#This Row],[46+]]-P_A_R[[#This Row],[47+]]</f>
        <v>#VALUE!</v>
      </c>
      <c r="CQ300" s="5" t="e">
        <f>P_A_R[[#This Row],[47+]]-P_A_R[[#This Row],[48+]]</f>
        <v>#VALUE!</v>
      </c>
      <c r="CR300" s="5" t="e">
        <f>P_A_R[[#This Row],[48+]]-P_A_R[[#This Row],[49+]]</f>
        <v>#VALUE!</v>
      </c>
      <c r="CS300" s="5" t="e">
        <f>P_A_R[[#This Row],[49+]]-P_A_R[[#This Row],[50+]]</f>
        <v>#VALUE!</v>
      </c>
      <c r="CT300" s="5" t="e">
        <f>P_A_R[[#This Row],[50+]]-P_A_R[[#This Row],[51+]]</f>
        <v>#VALUE!</v>
      </c>
      <c r="CU300" s="5" t="e">
        <f>P_A_R[[#This Row],[51+]]-P_A_R[[#This Row],[52+]]</f>
        <v>#VALUE!</v>
      </c>
      <c r="CV300" s="5" t="e">
        <f>P_A_R[[#This Row],[52+]]-P_A_R[[#This Row],[53+]]</f>
        <v>#VALUE!</v>
      </c>
      <c r="CW300" s="5" t="e">
        <f>P_A_R[[#This Row],[53+]]-P_A_R[[#This Row],[54+]]</f>
        <v>#VALUE!</v>
      </c>
      <c r="CX300" s="5" t="e">
        <f>P_A_R[[#This Row],[54+]]-P_A_R[[#This Row],[55+]]</f>
        <v>#VALUE!</v>
      </c>
      <c r="CY300" s="5" t="e">
        <f>P_A_R[[#This Row],[55+]]-P_A_R[[#This Row],[56+]]</f>
        <v>#VALUE!</v>
      </c>
      <c r="CZ300" s="5" t="e">
        <f>P_A_R[[#This Row],[56+]]-P_A_R[[#This Row],[57+]]</f>
        <v>#VALUE!</v>
      </c>
      <c r="DA300" s="5" t="e">
        <f>P_A_R[[#This Row],[57+]]-P_A_R[[#This Row],[58+]]</f>
        <v>#VALUE!</v>
      </c>
      <c r="DB300" s="5" t="e">
        <f>P_A_R[[#This Row],[58+]]-P_A_R[[#This Row],[59+]]</f>
        <v>#VALUE!</v>
      </c>
    </row>
    <row r="301" spans="58:106" x14ac:dyDescent="0.25">
      <c r="BF301" s="5" t="e">
        <f>P_A_R[[#This Row],[10+]]-P_A_R[[#This Row],[11+]]</f>
        <v>#VALUE!</v>
      </c>
      <c r="BG301" s="5" t="e">
        <f>P_A_R[[#This Row],[11+]]-P_A_R[[#This Row],[12+]]</f>
        <v>#VALUE!</v>
      </c>
      <c r="BH301" s="5" t="e">
        <f>P_A_R[[#This Row],[12+]]-P_A_R[[#This Row],[13+]]</f>
        <v>#VALUE!</v>
      </c>
      <c r="BI301" s="5" t="e">
        <f>P_A_R[[#This Row],[13+]]-P_A_R[[#This Row],[14+]]</f>
        <v>#VALUE!</v>
      </c>
      <c r="BJ301" s="5" t="e">
        <f>P_A_R[[#This Row],[14+]]-P_A_R[[#This Row],[15+]]</f>
        <v>#VALUE!</v>
      </c>
      <c r="BK301" s="5" t="e">
        <f>P_A_R[[#This Row],[15+]]-P_A_R[[#This Row],[16+]]</f>
        <v>#VALUE!</v>
      </c>
      <c r="BL301" s="5" t="e">
        <f>P_A_R[[#This Row],[16+]]-P_A_R[[#This Row],[17+]]</f>
        <v>#VALUE!</v>
      </c>
      <c r="BM301" s="5" t="e">
        <f>P_A_R[[#This Row],[17+]]-P_A_R[[#This Row],[18+]]</f>
        <v>#VALUE!</v>
      </c>
      <c r="BN301" s="5" t="e">
        <f>P_A_R[[#This Row],[18+]]-P_A_R[[#This Row],[19+]]</f>
        <v>#VALUE!</v>
      </c>
      <c r="BO301" s="5" t="e">
        <f>P_A_R[[#This Row],[19+]]-P_A_R[[#This Row],[20+]]</f>
        <v>#VALUE!</v>
      </c>
      <c r="BP301" s="5" t="e">
        <f>P_A_R[[#This Row],[20+]]-P_A_R[[#This Row],[21+]]</f>
        <v>#VALUE!</v>
      </c>
      <c r="BQ301" s="5" t="e">
        <f>P_A_R[[#This Row],[21+]]-P_A_R[[#This Row],[22+]]</f>
        <v>#VALUE!</v>
      </c>
      <c r="BR301" s="5" t="e">
        <f>P_A_R[[#This Row],[22+]]-P_A_R[[#This Row],[23+]]</f>
        <v>#VALUE!</v>
      </c>
      <c r="BS301" s="5" t="e">
        <f>P_A_R[[#This Row],[23+]]-P_A_R[[#This Row],[24+]]</f>
        <v>#VALUE!</v>
      </c>
      <c r="BT301" s="5" t="e">
        <f>P_A_R[[#This Row],[24+]]-P_A_R[[#This Row],[25+]]</f>
        <v>#VALUE!</v>
      </c>
      <c r="BU301" s="5" t="e">
        <f>P_A_R[[#This Row],[25+]]-P_A_R[[#This Row],[26+]]</f>
        <v>#VALUE!</v>
      </c>
      <c r="BV301" s="5" t="e">
        <f>P_A_R[[#This Row],[26+]]-P_A_R[[#This Row],[27+]]</f>
        <v>#VALUE!</v>
      </c>
      <c r="BW301" s="5" t="e">
        <f>P_A_R[[#This Row],[27+]]-P_A_R[[#This Row],[28+]]</f>
        <v>#VALUE!</v>
      </c>
      <c r="BX301" s="5" t="e">
        <f>P_A_R[[#This Row],[28+]]-P_A_R[[#This Row],[29+]]</f>
        <v>#VALUE!</v>
      </c>
      <c r="BY301" s="5" t="e">
        <f>P_A_R[[#This Row],[29+]]-P_A_R[[#This Row],[30+]]</f>
        <v>#VALUE!</v>
      </c>
      <c r="BZ301" s="5" t="e">
        <f>P_A_R[[#This Row],[30+]]-P_A_R[[#This Row],[31+]]</f>
        <v>#VALUE!</v>
      </c>
      <c r="CA301" s="5" t="e">
        <f>P_A_R[[#This Row],[31+]]-P_A_R[[#This Row],[32+]]</f>
        <v>#VALUE!</v>
      </c>
      <c r="CB301" s="5" t="e">
        <f>P_A_R[[#This Row],[32+]]-P_A_R[[#This Row],[33+]]</f>
        <v>#VALUE!</v>
      </c>
      <c r="CC301" s="5" t="e">
        <f>P_A_R[[#This Row],[33+]]-P_A_R[[#This Row],[34+]]</f>
        <v>#VALUE!</v>
      </c>
      <c r="CD301" s="5" t="e">
        <f>P_A_R[[#This Row],[34+]]-P_A_R[[#This Row],[35+]]</f>
        <v>#VALUE!</v>
      </c>
      <c r="CE301" s="5" t="e">
        <f>P_A_R[[#This Row],[35+]]-P_A_R[[#This Row],[36+]]</f>
        <v>#VALUE!</v>
      </c>
      <c r="CF301" s="5" t="e">
        <f>P_A_R[[#This Row],[36+]]-P_A_R[[#This Row],[37+]]</f>
        <v>#VALUE!</v>
      </c>
      <c r="CG301" s="5" t="e">
        <f>P_A_R[[#This Row],[37+]]-P_A_R[[#This Row],[38+]]</f>
        <v>#VALUE!</v>
      </c>
      <c r="CH301" s="5" t="e">
        <f>P_A_R[[#This Row],[38+]]-P_A_R[[#This Row],[39+]]</f>
        <v>#VALUE!</v>
      </c>
      <c r="CI301" s="5" t="e">
        <f>P_A_R[[#This Row],[39+]]-P_A_R[[#This Row],[40+]]</f>
        <v>#VALUE!</v>
      </c>
      <c r="CJ301" s="5" t="e">
        <f>P_A_R[[#This Row],[40+]]-P_A_R[[#This Row],[41+]]</f>
        <v>#VALUE!</v>
      </c>
      <c r="CK301" s="5" t="e">
        <f>P_A_R[[#This Row],[41+]]-P_A_R[[#This Row],[42+]]</f>
        <v>#VALUE!</v>
      </c>
      <c r="CL301" s="5" t="e">
        <f>P_A_R[[#This Row],[42+]]-P_A_R[[#This Row],[43+]]</f>
        <v>#VALUE!</v>
      </c>
      <c r="CM301" s="5" t="e">
        <f>P_A_R[[#This Row],[43+]]-P_A_R[[#This Row],[44+]]</f>
        <v>#VALUE!</v>
      </c>
      <c r="CN301" s="5" t="e">
        <f>P_A_R[[#This Row],[44+]]-P_A_R[[#This Row],[45+]]</f>
        <v>#VALUE!</v>
      </c>
      <c r="CO301" s="5" t="e">
        <f>P_A_R[[#This Row],[45+]]-P_A_R[[#This Row],[46+]]</f>
        <v>#VALUE!</v>
      </c>
      <c r="CP301" s="5" t="e">
        <f>P_A_R[[#This Row],[46+]]-P_A_R[[#This Row],[47+]]</f>
        <v>#VALUE!</v>
      </c>
      <c r="CQ301" s="5" t="e">
        <f>P_A_R[[#This Row],[47+]]-P_A_R[[#This Row],[48+]]</f>
        <v>#VALUE!</v>
      </c>
      <c r="CR301" s="5" t="e">
        <f>P_A_R[[#This Row],[48+]]-P_A_R[[#This Row],[49+]]</f>
        <v>#VALUE!</v>
      </c>
      <c r="CS301" s="5" t="e">
        <f>P_A_R[[#This Row],[49+]]-P_A_R[[#This Row],[50+]]</f>
        <v>#VALUE!</v>
      </c>
      <c r="CT301" s="5" t="e">
        <f>P_A_R[[#This Row],[50+]]-P_A_R[[#This Row],[51+]]</f>
        <v>#VALUE!</v>
      </c>
      <c r="CU301" s="5" t="e">
        <f>P_A_R[[#This Row],[51+]]-P_A_R[[#This Row],[52+]]</f>
        <v>#VALUE!</v>
      </c>
      <c r="CV301" s="5" t="e">
        <f>P_A_R[[#This Row],[52+]]-P_A_R[[#This Row],[53+]]</f>
        <v>#VALUE!</v>
      </c>
      <c r="CW301" s="5" t="e">
        <f>P_A_R[[#This Row],[53+]]-P_A_R[[#This Row],[54+]]</f>
        <v>#VALUE!</v>
      </c>
      <c r="CX301" s="5" t="e">
        <f>P_A_R[[#This Row],[54+]]-P_A_R[[#This Row],[55+]]</f>
        <v>#VALUE!</v>
      </c>
      <c r="CY301" s="5" t="e">
        <f>P_A_R[[#This Row],[55+]]-P_A_R[[#This Row],[56+]]</f>
        <v>#VALUE!</v>
      </c>
      <c r="CZ301" s="5" t="e">
        <f>P_A_R[[#This Row],[56+]]-P_A_R[[#This Row],[57+]]</f>
        <v>#VALUE!</v>
      </c>
      <c r="DA301" s="5" t="e">
        <f>P_A_R[[#This Row],[57+]]-P_A_R[[#This Row],[58+]]</f>
        <v>#VALUE!</v>
      </c>
      <c r="DB301" s="5" t="e">
        <f>P_A_R[[#This Row],[58+]]-P_A_R[[#This Row],[59+]]</f>
        <v>#VALUE!</v>
      </c>
    </row>
    <row r="302" spans="58:106" x14ac:dyDescent="0.25">
      <c r="BF302" s="5" t="e">
        <f>P_A_R[[#This Row],[10+]]-P_A_R[[#This Row],[11+]]</f>
        <v>#VALUE!</v>
      </c>
      <c r="BG302" s="5" t="e">
        <f>P_A_R[[#This Row],[11+]]-P_A_R[[#This Row],[12+]]</f>
        <v>#VALUE!</v>
      </c>
      <c r="BH302" s="5" t="e">
        <f>P_A_R[[#This Row],[12+]]-P_A_R[[#This Row],[13+]]</f>
        <v>#VALUE!</v>
      </c>
      <c r="BI302" s="5" t="e">
        <f>P_A_R[[#This Row],[13+]]-P_A_R[[#This Row],[14+]]</f>
        <v>#VALUE!</v>
      </c>
      <c r="BJ302" s="5" t="e">
        <f>P_A_R[[#This Row],[14+]]-P_A_R[[#This Row],[15+]]</f>
        <v>#VALUE!</v>
      </c>
      <c r="BK302" s="5" t="e">
        <f>P_A_R[[#This Row],[15+]]-P_A_R[[#This Row],[16+]]</f>
        <v>#VALUE!</v>
      </c>
      <c r="BL302" s="5" t="e">
        <f>P_A_R[[#This Row],[16+]]-P_A_R[[#This Row],[17+]]</f>
        <v>#VALUE!</v>
      </c>
      <c r="BM302" s="5" t="e">
        <f>P_A_R[[#This Row],[17+]]-P_A_R[[#This Row],[18+]]</f>
        <v>#VALUE!</v>
      </c>
      <c r="BN302" s="5" t="e">
        <f>P_A_R[[#This Row],[18+]]-P_A_R[[#This Row],[19+]]</f>
        <v>#VALUE!</v>
      </c>
      <c r="BO302" s="5" t="e">
        <f>P_A_R[[#This Row],[19+]]-P_A_R[[#This Row],[20+]]</f>
        <v>#VALUE!</v>
      </c>
      <c r="BP302" s="5" t="e">
        <f>P_A_R[[#This Row],[20+]]-P_A_R[[#This Row],[21+]]</f>
        <v>#VALUE!</v>
      </c>
      <c r="BQ302" s="5" t="e">
        <f>P_A_R[[#This Row],[21+]]-P_A_R[[#This Row],[22+]]</f>
        <v>#VALUE!</v>
      </c>
      <c r="BR302" s="5" t="e">
        <f>P_A_R[[#This Row],[22+]]-P_A_R[[#This Row],[23+]]</f>
        <v>#VALUE!</v>
      </c>
      <c r="BS302" s="5" t="e">
        <f>P_A_R[[#This Row],[23+]]-P_A_R[[#This Row],[24+]]</f>
        <v>#VALUE!</v>
      </c>
      <c r="BT302" s="5" t="e">
        <f>P_A_R[[#This Row],[24+]]-P_A_R[[#This Row],[25+]]</f>
        <v>#VALUE!</v>
      </c>
      <c r="BU302" s="5" t="e">
        <f>P_A_R[[#This Row],[25+]]-P_A_R[[#This Row],[26+]]</f>
        <v>#VALUE!</v>
      </c>
      <c r="BV302" s="5" t="e">
        <f>P_A_R[[#This Row],[26+]]-P_A_R[[#This Row],[27+]]</f>
        <v>#VALUE!</v>
      </c>
      <c r="BW302" s="5" t="e">
        <f>P_A_R[[#This Row],[27+]]-P_A_R[[#This Row],[28+]]</f>
        <v>#VALUE!</v>
      </c>
      <c r="BX302" s="5" t="e">
        <f>P_A_R[[#This Row],[28+]]-P_A_R[[#This Row],[29+]]</f>
        <v>#VALUE!</v>
      </c>
      <c r="BY302" s="5" t="e">
        <f>P_A_R[[#This Row],[29+]]-P_A_R[[#This Row],[30+]]</f>
        <v>#VALUE!</v>
      </c>
      <c r="BZ302" s="5" t="e">
        <f>P_A_R[[#This Row],[30+]]-P_A_R[[#This Row],[31+]]</f>
        <v>#VALUE!</v>
      </c>
      <c r="CA302" s="5" t="e">
        <f>P_A_R[[#This Row],[31+]]-P_A_R[[#This Row],[32+]]</f>
        <v>#VALUE!</v>
      </c>
      <c r="CB302" s="5" t="e">
        <f>P_A_R[[#This Row],[32+]]-P_A_R[[#This Row],[33+]]</f>
        <v>#VALUE!</v>
      </c>
      <c r="CC302" s="5" t="e">
        <f>P_A_R[[#This Row],[33+]]-P_A_R[[#This Row],[34+]]</f>
        <v>#VALUE!</v>
      </c>
      <c r="CD302" s="5" t="e">
        <f>P_A_R[[#This Row],[34+]]-P_A_R[[#This Row],[35+]]</f>
        <v>#VALUE!</v>
      </c>
      <c r="CE302" s="5" t="e">
        <f>P_A_R[[#This Row],[35+]]-P_A_R[[#This Row],[36+]]</f>
        <v>#VALUE!</v>
      </c>
      <c r="CF302" s="5" t="e">
        <f>P_A_R[[#This Row],[36+]]-P_A_R[[#This Row],[37+]]</f>
        <v>#VALUE!</v>
      </c>
      <c r="CG302" s="5" t="e">
        <f>P_A_R[[#This Row],[37+]]-P_A_R[[#This Row],[38+]]</f>
        <v>#VALUE!</v>
      </c>
      <c r="CH302" s="5" t="e">
        <f>P_A_R[[#This Row],[38+]]-P_A_R[[#This Row],[39+]]</f>
        <v>#VALUE!</v>
      </c>
      <c r="CI302" s="5" t="e">
        <f>P_A_R[[#This Row],[39+]]-P_A_R[[#This Row],[40+]]</f>
        <v>#VALUE!</v>
      </c>
      <c r="CJ302" s="5" t="e">
        <f>P_A_R[[#This Row],[40+]]-P_A_R[[#This Row],[41+]]</f>
        <v>#VALUE!</v>
      </c>
      <c r="CK302" s="5" t="e">
        <f>P_A_R[[#This Row],[41+]]-P_A_R[[#This Row],[42+]]</f>
        <v>#VALUE!</v>
      </c>
      <c r="CL302" s="5" t="e">
        <f>P_A_R[[#This Row],[42+]]-P_A_R[[#This Row],[43+]]</f>
        <v>#VALUE!</v>
      </c>
      <c r="CM302" s="5" t="e">
        <f>P_A_R[[#This Row],[43+]]-P_A_R[[#This Row],[44+]]</f>
        <v>#VALUE!</v>
      </c>
      <c r="CN302" s="5" t="e">
        <f>P_A_R[[#This Row],[44+]]-P_A_R[[#This Row],[45+]]</f>
        <v>#VALUE!</v>
      </c>
      <c r="CO302" s="5" t="e">
        <f>P_A_R[[#This Row],[45+]]-P_A_R[[#This Row],[46+]]</f>
        <v>#VALUE!</v>
      </c>
      <c r="CP302" s="5" t="e">
        <f>P_A_R[[#This Row],[46+]]-P_A_R[[#This Row],[47+]]</f>
        <v>#VALUE!</v>
      </c>
      <c r="CQ302" s="5" t="e">
        <f>P_A_R[[#This Row],[47+]]-P_A_R[[#This Row],[48+]]</f>
        <v>#VALUE!</v>
      </c>
      <c r="CR302" s="5" t="e">
        <f>P_A_R[[#This Row],[48+]]-P_A_R[[#This Row],[49+]]</f>
        <v>#VALUE!</v>
      </c>
      <c r="CS302" s="5" t="e">
        <f>P_A_R[[#This Row],[49+]]-P_A_R[[#This Row],[50+]]</f>
        <v>#VALUE!</v>
      </c>
      <c r="CT302" s="5" t="e">
        <f>P_A_R[[#This Row],[50+]]-P_A_R[[#This Row],[51+]]</f>
        <v>#VALUE!</v>
      </c>
      <c r="CU302" s="5" t="e">
        <f>P_A_R[[#This Row],[51+]]-P_A_R[[#This Row],[52+]]</f>
        <v>#VALUE!</v>
      </c>
      <c r="CV302" s="5" t="e">
        <f>P_A_R[[#This Row],[52+]]-P_A_R[[#This Row],[53+]]</f>
        <v>#VALUE!</v>
      </c>
      <c r="CW302" s="5" t="e">
        <f>P_A_R[[#This Row],[53+]]-P_A_R[[#This Row],[54+]]</f>
        <v>#VALUE!</v>
      </c>
      <c r="CX302" s="5" t="e">
        <f>P_A_R[[#This Row],[54+]]-P_A_R[[#This Row],[55+]]</f>
        <v>#VALUE!</v>
      </c>
      <c r="CY302" s="5" t="e">
        <f>P_A_R[[#This Row],[55+]]-P_A_R[[#This Row],[56+]]</f>
        <v>#VALUE!</v>
      </c>
      <c r="CZ302" s="5" t="e">
        <f>P_A_R[[#This Row],[56+]]-P_A_R[[#This Row],[57+]]</f>
        <v>#VALUE!</v>
      </c>
      <c r="DA302" s="5" t="e">
        <f>P_A_R[[#This Row],[57+]]-P_A_R[[#This Row],[58+]]</f>
        <v>#VALUE!</v>
      </c>
      <c r="DB302" s="5" t="e">
        <f>P_A_R[[#This Row],[58+]]-P_A_R[[#This Row],[59+]]</f>
        <v>#VALUE!</v>
      </c>
    </row>
    <row r="303" spans="58:106" x14ac:dyDescent="0.25">
      <c r="BF303" s="5" t="e">
        <f>P_A_R[[#This Row],[10+]]-P_A_R[[#This Row],[11+]]</f>
        <v>#VALUE!</v>
      </c>
      <c r="BG303" s="5" t="e">
        <f>P_A_R[[#This Row],[11+]]-P_A_R[[#This Row],[12+]]</f>
        <v>#VALUE!</v>
      </c>
      <c r="BH303" s="5" t="e">
        <f>P_A_R[[#This Row],[12+]]-P_A_R[[#This Row],[13+]]</f>
        <v>#VALUE!</v>
      </c>
      <c r="BI303" s="5" t="e">
        <f>P_A_R[[#This Row],[13+]]-P_A_R[[#This Row],[14+]]</f>
        <v>#VALUE!</v>
      </c>
      <c r="BJ303" s="5" t="e">
        <f>P_A_R[[#This Row],[14+]]-P_A_R[[#This Row],[15+]]</f>
        <v>#VALUE!</v>
      </c>
      <c r="BK303" s="5" t="e">
        <f>P_A_R[[#This Row],[15+]]-P_A_R[[#This Row],[16+]]</f>
        <v>#VALUE!</v>
      </c>
      <c r="BL303" s="5" t="e">
        <f>P_A_R[[#This Row],[16+]]-P_A_R[[#This Row],[17+]]</f>
        <v>#VALUE!</v>
      </c>
      <c r="BM303" s="5" t="e">
        <f>P_A_R[[#This Row],[17+]]-P_A_R[[#This Row],[18+]]</f>
        <v>#VALUE!</v>
      </c>
      <c r="BN303" s="5" t="e">
        <f>P_A_R[[#This Row],[18+]]-P_A_R[[#This Row],[19+]]</f>
        <v>#VALUE!</v>
      </c>
      <c r="BO303" s="5" t="e">
        <f>P_A_R[[#This Row],[19+]]-P_A_R[[#This Row],[20+]]</f>
        <v>#VALUE!</v>
      </c>
      <c r="BP303" s="5" t="e">
        <f>P_A_R[[#This Row],[20+]]-P_A_R[[#This Row],[21+]]</f>
        <v>#VALUE!</v>
      </c>
      <c r="BQ303" s="5" t="e">
        <f>P_A_R[[#This Row],[21+]]-P_A_R[[#This Row],[22+]]</f>
        <v>#VALUE!</v>
      </c>
      <c r="BR303" s="5" t="e">
        <f>P_A_R[[#This Row],[22+]]-P_A_R[[#This Row],[23+]]</f>
        <v>#VALUE!</v>
      </c>
      <c r="BS303" s="5" t="e">
        <f>P_A_R[[#This Row],[23+]]-P_A_R[[#This Row],[24+]]</f>
        <v>#VALUE!</v>
      </c>
      <c r="BT303" s="5" t="e">
        <f>P_A_R[[#This Row],[24+]]-P_A_R[[#This Row],[25+]]</f>
        <v>#VALUE!</v>
      </c>
      <c r="BU303" s="5" t="e">
        <f>P_A_R[[#This Row],[25+]]-P_A_R[[#This Row],[26+]]</f>
        <v>#VALUE!</v>
      </c>
      <c r="BV303" s="5" t="e">
        <f>P_A_R[[#This Row],[26+]]-P_A_R[[#This Row],[27+]]</f>
        <v>#VALUE!</v>
      </c>
      <c r="BW303" s="5" t="e">
        <f>P_A_R[[#This Row],[27+]]-P_A_R[[#This Row],[28+]]</f>
        <v>#VALUE!</v>
      </c>
      <c r="BX303" s="5" t="e">
        <f>P_A_R[[#This Row],[28+]]-P_A_R[[#This Row],[29+]]</f>
        <v>#VALUE!</v>
      </c>
      <c r="BY303" s="5" t="e">
        <f>P_A_R[[#This Row],[29+]]-P_A_R[[#This Row],[30+]]</f>
        <v>#VALUE!</v>
      </c>
      <c r="BZ303" s="5" t="e">
        <f>P_A_R[[#This Row],[30+]]-P_A_R[[#This Row],[31+]]</f>
        <v>#VALUE!</v>
      </c>
      <c r="CA303" s="5" t="e">
        <f>P_A_R[[#This Row],[31+]]-P_A_R[[#This Row],[32+]]</f>
        <v>#VALUE!</v>
      </c>
      <c r="CB303" s="5" t="e">
        <f>P_A_R[[#This Row],[32+]]-P_A_R[[#This Row],[33+]]</f>
        <v>#VALUE!</v>
      </c>
      <c r="CC303" s="5" t="e">
        <f>P_A_R[[#This Row],[33+]]-P_A_R[[#This Row],[34+]]</f>
        <v>#VALUE!</v>
      </c>
      <c r="CD303" s="5" t="e">
        <f>P_A_R[[#This Row],[34+]]-P_A_R[[#This Row],[35+]]</f>
        <v>#VALUE!</v>
      </c>
      <c r="CE303" s="5" t="e">
        <f>P_A_R[[#This Row],[35+]]-P_A_R[[#This Row],[36+]]</f>
        <v>#VALUE!</v>
      </c>
      <c r="CF303" s="5" t="e">
        <f>P_A_R[[#This Row],[36+]]-P_A_R[[#This Row],[37+]]</f>
        <v>#VALUE!</v>
      </c>
      <c r="CG303" s="5" t="e">
        <f>P_A_R[[#This Row],[37+]]-P_A_R[[#This Row],[38+]]</f>
        <v>#VALUE!</v>
      </c>
      <c r="CH303" s="5" t="e">
        <f>P_A_R[[#This Row],[38+]]-P_A_R[[#This Row],[39+]]</f>
        <v>#VALUE!</v>
      </c>
      <c r="CI303" s="5" t="e">
        <f>P_A_R[[#This Row],[39+]]-P_A_R[[#This Row],[40+]]</f>
        <v>#VALUE!</v>
      </c>
      <c r="CJ303" s="5" t="e">
        <f>P_A_R[[#This Row],[40+]]-P_A_R[[#This Row],[41+]]</f>
        <v>#VALUE!</v>
      </c>
      <c r="CK303" s="5" t="e">
        <f>P_A_R[[#This Row],[41+]]-P_A_R[[#This Row],[42+]]</f>
        <v>#VALUE!</v>
      </c>
      <c r="CL303" s="5" t="e">
        <f>P_A_R[[#This Row],[42+]]-P_A_R[[#This Row],[43+]]</f>
        <v>#VALUE!</v>
      </c>
      <c r="CM303" s="5" t="e">
        <f>P_A_R[[#This Row],[43+]]-P_A_R[[#This Row],[44+]]</f>
        <v>#VALUE!</v>
      </c>
      <c r="CN303" s="5" t="e">
        <f>P_A_R[[#This Row],[44+]]-P_A_R[[#This Row],[45+]]</f>
        <v>#VALUE!</v>
      </c>
      <c r="CO303" s="5" t="e">
        <f>P_A_R[[#This Row],[45+]]-P_A_R[[#This Row],[46+]]</f>
        <v>#VALUE!</v>
      </c>
      <c r="CP303" s="5" t="e">
        <f>P_A_R[[#This Row],[46+]]-P_A_R[[#This Row],[47+]]</f>
        <v>#VALUE!</v>
      </c>
      <c r="CQ303" s="5" t="e">
        <f>P_A_R[[#This Row],[47+]]-P_A_R[[#This Row],[48+]]</f>
        <v>#VALUE!</v>
      </c>
      <c r="CR303" s="5" t="e">
        <f>P_A_R[[#This Row],[48+]]-P_A_R[[#This Row],[49+]]</f>
        <v>#VALUE!</v>
      </c>
      <c r="CS303" s="5" t="e">
        <f>P_A_R[[#This Row],[49+]]-P_A_R[[#This Row],[50+]]</f>
        <v>#VALUE!</v>
      </c>
      <c r="CT303" s="5" t="e">
        <f>P_A_R[[#This Row],[50+]]-P_A_R[[#This Row],[51+]]</f>
        <v>#VALUE!</v>
      </c>
      <c r="CU303" s="5" t="e">
        <f>P_A_R[[#This Row],[51+]]-P_A_R[[#This Row],[52+]]</f>
        <v>#VALUE!</v>
      </c>
      <c r="CV303" s="5" t="e">
        <f>P_A_R[[#This Row],[52+]]-P_A_R[[#This Row],[53+]]</f>
        <v>#VALUE!</v>
      </c>
      <c r="CW303" s="5" t="e">
        <f>P_A_R[[#This Row],[53+]]-P_A_R[[#This Row],[54+]]</f>
        <v>#VALUE!</v>
      </c>
      <c r="CX303" s="5" t="e">
        <f>P_A_R[[#This Row],[54+]]-P_A_R[[#This Row],[55+]]</f>
        <v>#VALUE!</v>
      </c>
      <c r="CY303" s="5" t="e">
        <f>P_A_R[[#This Row],[55+]]-P_A_R[[#This Row],[56+]]</f>
        <v>#VALUE!</v>
      </c>
      <c r="CZ303" s="5" t="e">
        <f>P_A_R[[#This Row],[56+]]-P_A_R[[#This Row],[57+]]</f>
        <v>#VALUE!</v>
      </c>
      <c r="DA303" s="5" t="e">
        <f>P_A_R[[#This Row],[57+]]-P_A_R[[#This Row],[58+]]</f>
        <v>#VALUE!</v>
      </c>
      <c r="DB303" s="5" t="e">
        <f>P_A_R[[#This Row],[58+]]-P_A_R[[#This Row],[59+]]</f>
        <v>#VALUE!</v>
      </c>
    </row>
    <row r="304" spans="58:106" x14ac:dyDescent="0.25">
      <c r="BF304" s="5" t="e">
        <f>P_A_R[[#This Row],[10+]]-P_A_R[[#This Row],[11+]]</f>
        <v>#VALUE!</v>
      </c>
      <c r="BG304" s="5" t="e">
        <f>P_A_R[[#This Row],[11+]]-P_A_R[[#This Row],[12+]]</f>
        <v>#VALUE!</v>
      </c>
      <c r="BH304" s="5" t="e">
        <f>P_A_R[[#This Row],[12+]]-P_A_R[[#This Row],[13+]]</f>
        <v>#VALUE!</v>
      </c>
      <c r="BI304" s="5" t="e">
        <f>P_A_R[[#This Row],[13+]]-P_A_R[[#This Row],[14+]]</f>
        <v>#VALUE!</v>
      </c>
      <c r="BJ304" s="5" t="e">
        <f>P_A_R[[#This Row],[14+]]-P_A_R[[#This Row],[15+]]</f>
        <v>#VALUE!</v>
      </c>
      <c r="BK304" s="5" t="e">
        <f>P_A_R[[#This Row],[15+]]-P_A_R[[#This Row],[16+]]</f>
        <v>#VALUE!</v>
      </c>
      <c r="BL304" s="5" t="e">
        <f>P_A_R[[#This Row],[16+]]-P_A_R[[#This Row],[17+]]</f>
        <v>#VALUE!</v>
      </c>
      <c r="BM304" s="5" t="e">
        <f>P_A_R[[#This Row],[17+]]-P_A_R[[#This Row],[18+]]</f>
        <v>#VALUE!</v>
      </c>
      <c r="BN304" s="5" t="e">
        <f>P_A_R[[#This Row],[18+]]-P_A_R[[#This Row],[19+]]</f>
        <v>#VALUE!</v>
      </c>
      <c r="BO304" s="5" t="e">
        <f>P_A_R[[#This Row],[19+]]-P_A_R[[#This Row],[20+]]</f>
        <v>#VALUE!</v>
      </c>
      <c r="BP304" s="5" t="e">
        <f>P_A_R[[#This Row],[20+]]-P_A_R[[#This Row],[21+]]</f>
        <v>#VALUE!</v>
      </c>
      <c r="BQ304" s="5" t="e">
        <f>P_A_R[[#This Row],[21+]]-P_A_R[[#This Row],[22+]]</f>
        <v>#VALUE!</v>
      </c>
      <c r="BR304" s="5" t="e">
        <f>P_A_R[[#This Row],[22+]]-P_A_R[[#This Row],[23+]]</f>
        <v>#VALUE!</v>
      </c>
      <c r="BS304" s="5" t="e">
        <f>P_A_R[[#This Row],[23+]]-P_A_R[[#This Row],[24+]]</f>
        <v>#VALUE!</v>
      </c>
      <c r="BT304" s="5" t="e">
        <f>P_A_R[[#This Row],[24+]]-P_A_R[[#This Row],[25+]]</f>
        <v>#VALUE!</v>
      </c>
      <c r="BU304" s="5" t="e">
        <f>P_A_R[[#This Row],[25+]]-P_A_R[[#This Row],[26+]]</f>
        <v>#VALUE!</v>
      </c>
      <c r="BV304" s="5" t="e">
        <f>P_A_R[[#This Row],[26+]]-P_A_R[[#This Row],[27+]]</f>
        <v>#VALUE!</v>
      </c>
      <c r="BW304" s="5" t="e">
        <f>P_A_R[[#This Row],[27+]]-P_A_R[[#This Row],[28+]]</f>
        <v>#VALUE!</v>
      </c>
      <c r="BX304" s="5" t="e">
        <f>P_A_R[[#This Row],[28+]]-P_A_R[[#This Row],[29+]]</f>
        <v>#VALUE!</v>
      </c>
      <c r="BY304" s="5" t="e">
        <f>P_A_R[[#This Row],[29+]]-P_A_R[[#This Row],[30+]]</f>
        <v>#VALUE!</v>
      </c>
      <c r="BZ304" s="5" t="e">
        <f>P_A_R[[#This Row],[30+]]-P_A_R[[#This Row],[31+]]</f>
        <v>#VALUE!</v>
      </c>
      <c r="CA304" s="5" t="e">
        <f>P_A_R[[#This Row],[31+]]-P_A_R[[#This Row],[32+]]</f>
        <v>#VALUE!</v>
      </c>
      <c r="CB304" s="5" t="e">
        <f>P_A_R[[#This Row],[32+]]-P_A_R[[#This Row],[33+]]</f>
        <v>#VALUE!</v>
      </c>
      <c r="CC304" s="5" t="e">
        <f>P_A_R[[#This Row],[33+]]-P_A_R[[#This Row],[34+]]</f>
        <v>#VALUE!</v>
      </c>
      <c r="CD304" s="5" t="e">
        <f>P_A_R[[#This Row],[34+]]-P_A_R[[#This Row],[35+]]</f>
        <v>#VALUE!</v>
      </c>
      <c r="CE304" s="5" t="e">
        <f>P_A_R[[#This Row],[35+]]-P_A_R[[#This Row],[36+]]</f>
        <v>#VALUE!</v>
      </c>
      <c r="CF304" s="5" t="e">
        <f>P_A_R[[#This Row],[36+]]-P_A_R[[#This Row],[37+]]</f>
        <v>#VALUE!</v>
      </c>
      <c r="CG304" s="5" t="e">
        <f>P_A_R[[#This Row],[37+]]-P_A_R[[#This Row],[38+]]</f>
        <v>#VALUE!</v>
      </c>
      <c r="CH304" s="5" t="e">
        <f>P_A_R[[#This Row],[38+]]-P_A_R[[#This Row],[39+]]</f>
        <v>#VALUE!</v>
      </c>
      <c r="CI304" s="5" t="e">
        <f>P_A_R[[#This Row],[39+]]-P_A_R[[#This Row],[40+]]</f>
        <v>#VALUE!</v>
      </c>
      <c r="CJ304" s="5" t="e">
        <f>P_A_R[[#This Row],[40+]]-P_A_R[[#This Row],[41+]]</f>
        <v>#VALUE!</v>
      </c>
      <c r="CK304" s="5" t="e">
        <f>P_A_R[[#This Row],[41+]]-P_A_R[[#This Row],[42+]]</f>
        <v>#VALUE!</v>
      </c>
      <c r="CL304" s="5" t="e">
        <f>P_A_R[[#This Row],[42+]]-P_A_R[[#This Row],[43+]]</f>
        <v>#VALUE!</v>
      </c>
      <c r="CM304" s="5" t="e">
        <f>P_A_R[[#This Row],[43+]]-P_A_R[[#This Row],[44+]]</f>
        <v>#VALUE!</v>
      </c>
      <c r="CN304" s="5" t="e">
        <f>P_A_R[[#This Row],[44+]]-P_A_R[[#This Row],[45+]]</f>
        <v>#VALUE!</v>
      </c>
      <c r="CO304" s="5" t="e">
        <f>P_A_R[[#This Row],[45+]]-P_A_R[[#This Row],[46+]]</f>
        <v>#VALUE!</v>
      </c>
      <c r="CP304" s="5" t="e">
        <f>P_A_R[[#This Row],[46+]]-P_A_R[[#This Row],[47+]]</f>
        <v>#VALUE!</v>
      </c>
      <c r="CQ304" s="5" t="e">
        <f>P_A_R[[#This Row],[47+]]-P_A_R[[#This Row],[48+]]</f>
        <v>#VALUE!</v>
      </c>
      <c r="CR304" s="5" t="e">
        <f>P_A_R[[#This Row],[48+]]-P_A_R[[#This Row],[49+]]</f>
        <v>#VALUE!</v>
      </c>
      <c r="CS304" s="5" t="e">
        <f>P_A_R[[#This Row],[49+]]-P_A_R[[#This Row],[50+]]</f>
        <v>#VALUE!</v>
      </c>
      <c r="CT304" s="5" t="e">
        <f>P_A_R[[#This Row],[50+]]-P_A_R[[#This Row],[51+]]</f>
        <v>#VALUE!</v>
      </c>
      <c r="CU304" s="5" t="e">
        <f>P_A_R[[#This Row],[51+]]-P_A_R[[#This Row],[52+]]</f>
        <v>#VALUE!</v>
      </c>
      <c r="CV304" s="5" t="e">
        <f>P_A_R[[#This Row],[52+]]-P_A_R[[#This Row],[53+]]</f>
        <v>#VALUE!</v>
      </c>
      <c r="CW304" s="5" t="e">
        <f>P_A_R[[#This Row],[53+]]-P_A_R[[#This Row],[54+]]</f>
        <v>#VALUE!</v>
      </c>
      <c r="CX304" s="5" t="e">
        <f>P_A_R[[#This Row],[54+]]-P_A_R[[#This Row],[55+]]</f>
        <v>#VALUE!</v>
      </c>
      <c r="CY304" s="5" t="e">
        <f>P_A_R[[#This Row],[55+]]-P_A_R[[#This Row],[56+]]</f>
        <v>#VALUE!</v>
      </c>
      <c r="CZ304" s="5" t="e">
        <f>P_A_R[[#This Row],[56+]]-P_A_R[[#This Row],[57+]]</f>
        <v>#VALUE!</v>
      </c>
      <c r="DA304" s="5" t="e">
        <f>P_A_R[[#This Row],[57+]]-P_A_R[[#This Row],[58+]]</f>
        <v>#VALUE!</v>
      </c>
      <c r="DB304" s="5" t="e">
        <f>P_A_R[[#This Row],[58+]]-P_A_R[[#This Row],[59+]]</f>
        <v>#VALUE!</v>
      </c>
    </row>
    <row r="305" spans="58:106" x14ac:dyDescent="0.25">
      <c r="BF305" s="5" t="e">
        <f>P_A_R[[#This Row],[10+]]-P_A_R[[#This Row],[11+]]</f>
        <v>#VALUE!</v>
      </c>
      <c r="BG305" s="5" t="e">
        <f>P_A_R[[#This Row],[11+]]-P_A_R[[#This Row],[12+]]</f>
        <v>#VALUE!</v>
      </c>
      <c r="BH305" s="5" t="e">
        <f>P_A_R[[#This Row],[12+]]-P_A_R[[#This Row],[13+]]</f>
        <v>#VALUE!</v>
      </c>
      <c r="BI305" s="5" t="e">
        <f>P_A_R[[#This Row],[13+]]-P_A_R[[#This Row],[14+]]</f>
        <v>#VALUE!</v>
      </c>
      <c r="BJ305" s="5" t="e">
        <f>P_A_R[[#This Row],[14+]]-P_A_R[[#This Row],[15+]]</f>
        <v>#VALUE!</v>
      </c>
      <c r="BK305" s="5" t="e">
        <f>P_A_R[[#This Row],[15+]]-P_A_R[[#This Row],[16+]]</f>
        <v>#VALUE!</v>
      </c>
      <c r="BL305" s="5" t="e">
        <f>P_A_R[[#This Row],[16+]]-P_A_R[[#This Row],[17+]]</f>
        <v>#VALUE!</v>
      </c>
      <c r="BM305" s="5" t="e">
        <f>P_A_R[[#This Row],[17+]]-P_A_R[[#This Row],[18+]]</f>
        <v>#VALUE!</v>
      </c>
      <c r="BN305" s="5" t="e">
        <f>P_A_R[[#This Row],[18+]]-P_A_R[[#This Row],[19+]]</f>
        <v>#VALUE!</v>
      </c>
      <c r="BO305" s="5" t="e">
        <f>P_A_R[[#This Row],[19+]]-P_A_R[[#This Row],[20+]]</f>
        <v>#VALUE!</v>
      </c>
      <c r="BP305" s="5" t="e">
        <f>P_A_R[[#This Row],[20+]]-P_A_R[[#This Row],[21+]]</f>
        <v>#VALUE!</v>
      </c>
      <c r="BQ305" s="5" t="e">
        <f>P_A_R[[#This Row],[21+]]-P_A_R[[#This Row],[22+]]</f>
        <v>#VALUE!</v>
      </c>
      <c r="BR305" s="5" t="e">
        <f>P_A_R[[#This Row],[22+]]-P_A_R[[#This Row],[23+]]</f>
        <v>#VALUE!</v>
      </c>
      <c r="BS305" s="5" t="e">
        <f>P_A_R[[#This Row],[23+]]-P_A_R[[#This Row],[24+]]</f>
        <v>#VALUE!</v>
      </c>
      <c r="BT305" s="5" t="e">
        <f>P_A_R[[#This Row],[24+]]-P_A_R[[#This Row],[25+]]</f>
        <v>#VALUE!</v>
      </c>
      <c r="BU305" s="5" t="e">
        <f>P_A_R[[#This Row],[25+]]-P_A_R[[#This Row],[26+]]</f>
        <v>#VALUE!</v>
      </c>
      <c r="BV305" s="5" t="e">
        <f>P_A_R[[#This Row],[26+]]-P_A_R[[#This Row],[27+]]</f>
        <v>#VALUE!</v>
      </c>
      <c r="BW305" s="5" t="e">
        <f>P_A_R[[#This Row],[27+]]-P_A_R[[#This Row],[28+]]</f>
        <v>#VALUE!</v>
      </c>
      <c r="BX305" s="5" t="e">
        <f>P_A_R[[#This Row],[28+]]-P_A_R[[#This Row],[29+]]</f>
        <v>#VALUE!</v>
      </c>
      <c r="BY305" s="5" t="e">
        <f>P_A_R[[#This Row],[29+]]-P_A_R[[#This Row],[30+]]</f>
        <v>#VALUE!</v>
      </c>
      <c r="BZ305" s="5" t="e">
        <f>P_A_R[[#This Row],[30+]]-P_A_R[[#This Row],[31+]]</f>
        <v>#VALUE!</v>
      </c>
      <c r="CA305" s="5" t="e">
        <f>P_A_R[[#This Row],[31+]]-P_A_R[[#This Row],[32+]]</f>
        <v>#VALUE!</v>
      </c>
      <c r="CB305" s="5" t="e">
        <f>P_A_R[[#This Row],[32+]]-P_A_R[[#This Row],[33+]]</f>
        <v>#VALUE!</v>
      </c>
      <c r="CC305" s="5" t="e">
        <f>P_A_R[[#This Row],[33+]]-P_A_R[[#This Row],[34+]]</f>
        <v>#VALUE!</v>
      </c>
      <c r="CD305" s="5" t="e">
        <f>P_A_R[[#This Row],[34+]]-P_A_R[[#This Row],[35+]]</f>
        <v>#VALUE!</v>
      </c>
      <c r="CE305" s="5" t="e">
        <f>P_A_R[[#This Row],[35+]]-P_A_R[[#This Row],[36+]]</f>
        <v>#VALUE!</v>
      </c>
      <c r="CF305" s="5" t="e">
        <f>P_A_R[[#This Row],[36+]]-P_A_R[[#This Row],[37+]]</f>
        <v>#VALUE!</v>
      </c>
      <c r="CG305" s="5" t="e">
        <f>P_A_R[[#This Row],[37+]]-P_A_R[[#This Row],[38+]]</f>
        <v>#VALUE!</v>
      </c>
      <c r="CH305" s="5" t="e">
        <f>P_A_R[[#This Row],[38+]]-P_A_R[[#This Row],[39+]]</f>
        <v>#VALUE!</v>
      </c>
      <c r="CI305" s="5" t="e">
        <f>P_A_R[[#This Row],[39+]]-P_A_R[[#This Row],[40+]]</f>
        <v>#VALUE!</v>
      </c>
      <c r="CJ305" s="5" t="e">
        <f>P_A_R[[#This Row],[40+]]-P_A_R[[#This Row],[41+]]</f>
        <v>#VALUE!</v>
      </c>
      <c r="CK305" s="5" t="e">
        <f>P_A_R[[#This Row],[41+]]-P_A_R[[#This Row],[42+]]</f>
        <v>#VALUE!</v>
      </c>
      <c r="CL305" s="5" t="e">
        <f>P_A_R[[#This Row],[42+]]-P_A_R[[#This Row],[43+]]</f>
        <v>#VALUE!</v>
      </c>
      <c r="CM305" s="5" t="e">
        <f>P_A_R[[#This Row],[43+]]-P_A_R[[#This Row],[44+]]</f>
        <v>#VALUE!</v>
      </c>
      <c r="CN305" s="5" t="e">
        <f>P_A_R[[#This Row],[44+]]-P_A_R[[#This Row],[45+]]</f>
        <v>#VALUE!</v>
      </c>
      <c r="CO305" s="5" t="e">
        <f>P_A_R[[#This Row],[45+]]-P_A_R[[#This Row],[46+]]</f>
        <v>#VALUE!</v>
      </c>
      <c r="CP305" s="5" t="e">
        <f>P_A_R[[#This Row],[46+]]-P_A_R[[#This Row],[47+]]</f>
        <v>#VALUE!</v>
      </c>
      <c r="CQ305" s="5" t="e">
        <f>P_A_R[[#This Row],[47+]]-P_A_R[[#This Row],[48+]]</f>
        <v>#VALUE!</v>
      </c>
      <c r="CR305" s="5" t="e">
        <f>P_A_R[[#This Row],[48+]]-P_A_R[[#This Row],[49+]]</f>
        <v>#VALUE!</v>
      </c>
      <c r="CS305" s="5" t="e">
        <f>P_A_R[[#This Row],[49+]]-P_A_R[[#This Row],[50+]]</f>
        <v>#VALUE!</v>
      </c>
      <c r="CT305" s="5" t="e">
        <f>P_A_R[[#This Row],[50+]]-P_A_R[[#This Row],[51+]]</f>
        <v>#VALUE!</v>
      </c>
      <c r="CU305" s="5" t="e">
        <f>P_A_R[[#This Row],[51+]]-P_A_R[[#This Row],[52+]]</f>
        <v>#VALUE!</v>
      </c>
      <c r="CV305" s="5" t="e">
        <f>P_A_R[[#This Row],[52+]]-P_A_R[[#This Row],[53+]]</f>
        <v>#VALUE!</v>
      </c>
      <c r="CW305" s="5" t="e">
        <f>P_A_R[[#This Row],[53+]]-P_A_R[[#This Row],[54+]]</f>
        <v>#VALUE!</v>
      </c>
      <c r="CX305" s="5" t="e">
        <f>P_A_R[[#This Row],[54+]]-P_A_R[[#This Row],[55+]]</f>
        <v>#VALUE!</v>
      </c>
      <c r="CY305" s="5" t="e">
        <f>P_A_R[[#This Row],[55+]]-P_A_R[[#This Row],[56+]]</f>
        <v>#VALUE!</v>
      </c>
      <c r="CZ305" s="5" t="e">
        <f>P_A_R[[#This Row],[56+]]-P_A_R[[#This Row],[57+]]</f>
        <v>#VALUE!</v>
      </c>
      <c r="DA305" s="5" t="e">
        <f>P_A_R[[#This Row],[57+]]-P_A_R[[#This Row],[58+]]</f>
        <v>#VALUE!</v>
      </c>
      <c r="DB305" s="5" t="e">
        <f>P_A_R[[#This Row],[58+]]-P_A_R[[#This Row],[59+]]</f>
        <v>#VALUE!</v>
      </c>
    </row>
    <row r="306" spans="58:106" x14ac:dyDescent="0.25">
      <c r="BF306" s="5" t="e">
        <f>P_A_R[[#This Row],[10+]]-P_A_R[[#This Row],[11+]]</f>
        <v>#VALUE!</v>
      </c>
      <c r="BG306" s="5" t="e">
        <f>P_A_R[[#This Row],[11+]]-P_A_R[[#This Row],[12+]]</f>
        <v>#VALUE!</v>
      </c>
      <c r="BH306" s="5" t="e">
        <f>P_A_R[[#This Row],[12+]]-P_A_R[[#This Row],[13+]]</f>
        <v>#VALUE!</v>
      </c>
      <c r="BI306" s="5" t="e">
        <f>P_A_R[[#This Row],[13+]]-P_A_R[[#This Row],[14+]]</f>
        <v>#VALUE!</v>
      </c>
      <c r="BJ306" s="5" t="e">
        <f>P_A_R[[#This Row],[14+]]-P_A_R[[#This Row],[15+]]</f>
        <v>#VALUE!</v>
      </c>
      <c r="BK306" s="5" t="e">
        <f>P_A_R[[#This Row],[15+]]-P_A_R[[#This Row],[16+]]</f>
        <v>#VALUE!</v>
      </c>
      <c r="BL306" s="5" t="e">
        <f>P_A_R[[#This Row],[16+]]-P_A_R[[#This Row],[17+]]</f>
        <v>#VALUE!</v>
      </c>
      <c r="BM306" s="5" t="e">
        <f>P_A_R[[#This Row],[17+]]-P_A_R[[#This Row],[18+]]</f>
        <v>#VALUE!</v>
      </c>
      <c r="BN306" s="5" t="e">
        <f>P_A_R[[#This Row],[18+]]-P_A_R[[#This Row],[19+]]</f>
        <v>#VALUE!</v>
      </c>
      <c r="BO306" s="5" t="e">
        <f>P_A_R[[#This Row],[19+]]-P_A_R[[#This Row],[20+]]</f>
        <v>#VALUE!</v>
      </c>
      <c r="BP306" s="5" t="e">
        <f>P_A_R[[#This Row],[20+]]-P_A_R[[#This Row],[21+]]</f>
        <v>#VALUE!</v>
      </c>
      <c r="BQ306" s="5" t="e">
        <f>P_A_R[[#This Row],[21+]]-P_A_R[[#This Row],[22+]]</f>
        <v>#VALUE!</v>
      </c>
      <c r="BR306" s="5" t="e">
        <f>P_A_R[[#This Row],[22+]]-P_A_R[[#This Row],[23+]]</f>
        <v>#VALUE!</v>
      </c>
      <c r="BS306" s="5" t="e">
        <f>P_A_R[[#This Row],[23+]]-P_A_R[[#This Row],[24+]]</f>
        <v>#VALUE!</v>
      </c>
      <c r="BT306" s="5" t="e">
        <f>P_A_R[[#This Row],[24+]]-P_A_R[[#This Row],[25+]]</f>
        <v>#VALUE!</v>
      </c>
      <c r="BU306" s="5" t="e">
        <f>P_A_R[[#This Row],[25+]]-P_A_R[[#This Row],[26+]]</f>
        <v>#VALUE!</v>
      </c>
      <c r="BV306" s="5" t="e">
        <f>P_A_R[[#This Row],[26+]]-P_A_R[[#This Row],[27+]]</f>
        <v>#VALUE!</v>
      </c>
      <c r="BW306" s="5" t="e">
        <f>P_A_R[[#This Row],[27+]]-P_A_R[[#This Row],[28+]]</f>
        <v>#VALUE!</v>
      </c>
      <c r="BX306" s="5" t="e">
        <f>P_A_R[[#This Row],[28+]]-P_A_R[[#This Row],[29+]]</f>
        <v>#VALUE!</v>
      </c>
      <c r="BY306" s="5" t="e">
        <f>P_A_R[[#This Row],[29+]]-P_A_R[[#This Row],[30+]]</f>
        <v>#VALUE!</v>
      </c>
      <c r="BZ306" s="5" t="e">
        <f>P_A_R[[#This Row],[30+]]-P_A_R[[#This Row],[31+]]</f>
        <v>#VALUE!</v>
      </c>
      <c r="CA306" s="5" t="e">
        <f>P_A_R[[#This Row],[31+]]-P_A_R[[#This Row],[32+]]</f>
        <v>#VALUE!</v>
      </c>
      <c r="CB306" s="5" t="e">
        <f>P_A_R[[#This Row],[32+]]-P_A_R[[#This Row],[33+]]</f>
        <v>#VALUE!</v>
      </c>
      <c r="CC306" s="5" t="e">
        <f>P_A_R[[#This Row],[33+]]-P_A_R[[#This Row],[34+]]</f>
        <v>#VALUE!</v>
      </c>
      <c r="CD306" s="5" t="e">
        <f>P_A_R[[#This Row],[34+]]-P_A_R[[#This Row],[35+]]</f>
        <v>#VALUE!</v>
      </c>
      <c r="CE306" s="5" t="e">
        <f>P_A_R[[#This Row],[35+]]-P_A_R[[#This Row],[36+]]</f>
        <v>#VALUE!</v>
      </c>
      <c r="CF306" s="5" t="e">
        <f>P_A_R[[#This Row],[36+]]-P_A_R[[#This Row],[37+]]</f>
        <v>#VALUE!</v>
      </c>
      <c r="CG306" s="5" t="e">
        <f>P_A_R[[#This Row],[37+]]-P_A_R[[#This Row],[38+]]</f>
        <v>#VALUE!</v>
      </c>
      <c r="CH306" s="5" t="e">
        <f>P_A_R[[#This Row],[38+]]-P_A_R[[#This Row],[39+]]</f>
        <v>#VALUE!</v>
      </c>
      <c r="CI306" s="5" t="e">
        <f>P_A_R[[#This Row],[39+]]-P_A_R[[#This Row],[40+]]</f>
        <v>#VALUE!</v>
      </c>
      <c r="CJ306" s="5" t="e">
        <f>P_A_R[[#This Row],[40+]]-P_A_R[[#This Row],[41+]]</f>
        <v>#VALUE!</v>
      </c>
      <c r="CK306" s="5" t="e">
        <f>P_A_R[[#This Row],[41+]]-P_A_R[[#This Row],[42+]]</f>
        <v>#VALUE!</v>
      </c>
      <c r="CL306" s="5" t="e">
        <f>P_A_R[[#This Row],[42+]]-P_A_R[[#This Row],[43+]]</f>
        <v>#VALUE!</v>
      </c>
      <c r="CM306" s="5" t="e">
        <f>P_A_R[[#This Row],[43+]]-P_A_R[[#This Row],[44+]]</f>
        <v>#VALUE!</v>
      </c>
      <c r="CN306" s="5" t="e">
        <f>P_A_R[[#This Row],[44+]]-P_A_R[[#This Row],[45+]]</f>
        <v>#VALUE!</v>
      </c>
      <c r="CO306" s="5" t="e">
        <f>P_A_R[[#This Row],[45+]]-P_A_R[[#This Row],[46+]]</f>
        <v>#VALUE!</v>
      </c>
      <c r="CP306" s="5" t="e">
        <f>P_A_R[[#This Row],[46+]]-P_A_R[[#This Row],[47+]]</f>
        <v>#VALUE!</v>
      </c>
      <c r="CQ306" s="5" t="e">
        <f>P_A_R[[#This Row],[47+]]-P_A_R[[#This Row],[48+]]</f>
        <v>#VALUE!</v>
      </c>
      <c r="CR306" s="5" t="e">
        <f>P_A_R[[#This Row],[48+]]-P_A_R[[#This Row],[49+]]</f>
        <v>#VALUE!</v>
      </c>
      <c r="CS306" s="5" t="e">
        <f>P_A_R[[#This Row],[49+]]-P_A_R[[#This Row],[50+]]</f>
        <v>#VALUE!</v>
      </c>
      <c r="CT306" s="5" t="e">
        <f>P_A_R[[#This Row],[50+]]-P_A_R[[#This Row],[51+]]</f>
        <v>#VALUE!</v>
      </c>
      <c r="CU306" s="5" t="e">
        <f>P_A_R[[#This Row],[51+]]-P_A_R[[#This Row],[52+]]</f>
        <v>#VALUE!</v>
      </c>
      <c r="CV306" s="5" t="e">
        <f>P_A_R[[#This Row],[52+]]-P_A_R[[#This Row],[53+]]</f>
        <v>#VALUE!</v>
      </c>
      <c r="CW306" s="5" t="e">
        <f>P_A_R[[#This Row],[53+]]-P_A_R[[#This Row],[54+]]</f>
        <v>#VALUE!</v>
      </c>
      <c r="CX306" s="5" t="e">
        <f>P_A_R[[#This Row],[54+]]-P_A_R[[#This Row],[55+]]</f>
        <v>#VALUE!</v>
      </c>
      <c r="CY306" s="5" t="e">
        <f>P_A_R[[#This Row],[55+]]-P_A_R[[#This Row],[56+]]</f>
        <v>#VALUE!</v>
      </c>
      <c r="CZ306" s="5" t="e">
        <f>P_A_R[[#This Row],[56+]]-P_A_R[[#This Row],[57+]]</f>
        <v>#VALUE!</v>
      </c>
      <c r="DA306" s="5" t="e">
        <f>P_A_R[[#This Row],[57+]]-P_A_R[[#This Row],[58+]]</f>
        <v>#VALUE!</v>
      </c>
      <c r="DB306" s="5" t="e">
        <f>P_A_R[[#This Row],[58+]]-P_A_R[[#This Row],[59+]]</f>
        <v>#VALUE!</v>
      </c>
    </row>
    <row r="307" spans="58:106" x14ac:dyDescent="0.25">
      <c r="BF307" s="5" t="e">
        <f>P_A_R[[#This Row],[10+]]-P_A_R[[#This Row],[11+]]</f>
        <v>#VALUE!</v>
      </c>
      <c r="BG307" s="5" t="e">
        <f>P_A_R[[#This Row],[11+]]-P_A_R[[#This Row],[12+]]</f>
        <v>#VALUE!</v>
      </c>
      <c r="BH307" s="5" t="e">
        <f>P_A_R[[#This Row],[12+]]-P_A_R[[#This Row],[13+]]</f>
        <v>#VALUE!</v>
      </c>
      <c r="BI307" s="5" t="e">
        <f>P_A_R[[#This Row],[13+]]-P_A_R[[#This Row],[14+]]</f>
        <v>#VALUE!</v>
      </c>
      <c r="BJ307" s="5" t="e">
        <f>P_A_R[[#This Row],[14+]]-P_A_R[[#This Row],[15+]]</f>
        <v>#VALUE!</v>
      </c>
      <c r="BK307" s="5" t="e">
        <f>P_A_R[[#This Row],[15+]]-P_A_R[[#This Row],[16+]]</f>
        <v>#VALUE!</v>
      </c>
      <c r="BL307" s="5" t="e">
        <f>P_A_R[[#This Row],[16+]]-P_A_R[[#This Row],[17+]]</f>
        <v>#VALUE!</v>
      </c>
      <c r="BM307" s="5" t="e">
        <f>P_A_R[[#This Row],[17+]]-P_A_R[[#This Row],[18+]]</f>
        <v>#VALUE!</v>
      </c>
      <c r="BN307" s="5" t="e">
        <f>P_A_R[[#This Row],[18+]]-P_A_R[[#This Row],[19+]]</f>
        <v>#VALUE!</v>
      </c>
      <c r="BO307" s="5" t="e">
        <f>P_A_R[[#This Row],[19+]]-P_A_R[[#This Row],[20+]]</f>
        <v>#VALUE!</v>
      </c>
      <c r="BP307" s="5" t="e">
        <f>P_A_R[[#This Row],[20+]]-P_A_R[[#This Row],[21+]]</f>
        <v>#VALUE!</v>
      </c>
      <c r="BQ307" s="5" t="e">
        <f>P_A_R[[#This Row],[21+]]-P_A_R[[#This Row],[22+]]</f>
        <v>#VALUE!</v>
      </c>
      <c r="BR307" s="5" t="e">
        <f>P_A_R[[#This Row],[22+]]-P_A_R[[#This Row],[23+]]</f>
        <v>#VALUE!</v>
      </c>
      <c r="BS307" s="5" t="e">
        <f>P_A_R[[#This Row],[23+]]-P_A_R[[#This Row],[24+]]</f>
        <v>#VALUE!</v>
      </c>
      <c r="BT307" s="5" t="e">
        <f>P_A_R[[#This Row],[24+]]-P_A_R[[#This Row],[25+]]</f>
        <v>#VALUE!</v>
      </c>
      <c r="BU307" s="5" t="e">
        <f>P_A_R[[#This Row],[25+]]-P_A_R[[#This Row],[26+]]</f>
        <v>#VALUE!</v>
      </c>
      <c r="BV307" s="5" t="e">
        <f>P_A_R[[#This Row],[26+]]-P_A_R[[#This Row],[27+]]</f>
        <v>#VALUE!</v>
      </c>
      <c r="BW307" s="5" t="e">
        <f>P_A_R[[#This Row],[27+]]-P_A_R[[#This Row],[28+]]</f>
        <v>#VALUE!</v>
      </c>
      <c r="BX307" s="5" t="e">
        <f>P_A_R[[#This Row],[28+]]-P_A_R[[#This Row],[29+]]</f>
        <v>#VALUE!</v>
      </c>
      <c r="BY307" s="5" t="e">
        <f>P_A_R[[#This Row],[29+]]-P_A_R[[#This Row],[30+]]</f>
        <v>#VALUE!</v>
      </c>
      <c r="BZ307" s="5" t="e">
        <f>P_A_R[[#This Row],[30+]]-P_A_R[[#This Row],[31+]]</f>
        <v>#VALUE!</v>
      </c>
      <c r="CA307" s="5" t="e">
        <f>P_A_R[[#This Row],[31+]]-P_A_R[[#This Row],[32+]]</f>
        <v>#VALUE!</v>
      </c>
      <c r="CB307" s="5" t="e">
        <f>P_A_R[[#This Row],[32+]]-P_A_R[[#This Row],[33+]]</f>
        <v>#VALUE!</v>
      </c>
      <c r="CC307" s="5" t="e">
        <f>P_A_R[[#This Row],[33+]]-P_A_R[[#This Row],[34+]]</f>
        <v>#VALUE!</v>
      </c>
      <c r="CD307" s="5" t="e">
        <f>P_A_R[[#This Row],[34+]]-P_A_R[[#This Row],[35+]]</f>
        <v>#VALUE!</v>
      </c>
      <c r="CE307" s="5" t="e">
        <f>P_A_R[[#This Row],[35+]]-P_A_R[[#This Row],[36+]]</f>
        <v>#VALUE!</v>
      </c>
      <c r="CF307" s="5" t="e">
        <f>P_A_R[[#This Row],[36+]]-P_A_R[[#This Row],[37+]]</f>
        <v>#VALUE!</v>
      </c>
      <c r="CG307" s="5" t="e">
        <f>P_A_R[[#This Row],[37+]]-P_A_R[[#This Row],[38+]]</f>
        <v>#VALUE!</v>
      </c>
      <c r="CH307" s="5" t="e">
        <f>P_A_R[[#This Row],[38+]]-P_A_R[[#This Row],[39+]]</f>
        <v>#VALUE!</v>
      </c>
      <c r="CI307" s="5" t="e">
        <f>P_A_R[[#This Row],[39+]]-P_A_R[[#This Row],[40+]]</f>
        <v>#VALUE!</v>
      </c>
      <c r="CJ307" s="5" t="e">
        <f>P_A_R[[#This Row],[40+]]-P_A_R[[#This Row],[41+]]</f>
        <v>#VALUE!</v>
      </c>
      <c r="CK307" s="5" t="e">
        <f>P_A_R[[#This Row],[41+]]-P_A_R[[#This Row],[42+]]</f>
        <v>#VALUE!</v>
      </c>
      <c r="CL307" s="5" t="e">
        <f>P_A_R[[#This Row],[42+]]-P_A_R[[#This Row],[43+]]</f>
        <v>#VALUE!</v>
      </c>
      <c r="CM307" s="5" t="e">
        <f>P_A_R[[#This Row],[43+]]-P_A_R[[#This Row],[44+]]</f>
        <v>#VALUE!</v>
      </c>
      <c r="CN307" s="5" t="e">
        <f>P_A_R[[#This Row],[44+]]-P_A_R[[#This Row],[45+]]</f>
        <v>#VALUE!</v>
      </c>
      <c r="CO307" s="5" t="e">
        <f>P_A_R[[#This Row],[45+]]-P_A_R[[#This Row],[46+]]</f>
        <v>#VALUE!</v>
      </c>
      <c r="CP307" s="5" t="e">
        <f>P_A_R[[#This Row],[46+]]-P_A_R[[#This Row],[47+]]</f>
        <v>#VALUE!</v>
      </c>
      <c r="CQ307" s="5" t="e">
        <f>P_A_R[[#This Row],[47+]]-P_A_R[[#This Row],[48+]]</f>
        <v>#VALUE!</v>
      </c>
      <c r="CR307" s="5" t="e">
        <f>P_A_R[[#This Row],[48+]]-P_A_R[[#This Row],[49+]]</f>
        <v>#VALUE!</v>
      </c>
      <c r="CS307" s="5" t="e">
        <f>P_A_R[[#This Row],[49+]]-P_A_R[[#This Row],[50+]]</f>
        <v>#VALUE!</v>
      </c>
      <c r="CT307" s="5" t="e">
        <f>P_A_R[[#This Row],[50+]]-P_A_R[[#This Row],[51+]]</f>
        <v>#VALUE!</v>
      </c>
      <c r="CU307" s="5" t="e">
        <f>P_A_R[[#This Row],[51+]]-P_A_R[[#This Row],[52+]]</f>
        <v>#VALUE!</v>
      </c>
      <c r="CV307" s="5" t="e">
        <f>P_A_R[[#This Row],[52+]]-P_A_R[[#This Row],[53+]]</f>
        <v>#VALUE!</v>
      </c>
      <c r="CW307" s="5" t="e">
        <f>P_A_R[[#This Row],[53+]]-P_A_R[[#This Row],[54+]]</f>
        <v>#VALUE!</v>
      </c>
      <c r="CX307" s="5" t="e">
        <f>P_A_R[[#This Row],[54+]]-P_A_R[[#This Row],[55+]]</f>
        <v>#VALUE!</v>
      </c>
      <c r="CY307" s="5" t="e">
        <f>P_A_R[[#This Row],[55+]]-P_A_R[[#This Row],[56+]]</f>
        <v>#VALUE!</v>
      </c>
      <c r="CZ307" s="5" t="e">
        <f>P_A_R[[#This Row],[56+]]-P_A_R[[#This Row],[57+]]</f>
        <v>#VALUE!</v>
      </c>
      <c r="DA307" s="5" t="e">
        <f>P_A_R[[#This Row],[57+]]-P_A_R[[#This Row],[58+]]</f>
        <v>#VALUE!</v>
      </c>
      <c r="DB307" s="5" t="e">
        <f>P_A_R[[#This Row],[58+]]-P_A_R[[#This Row],[59+]]</f>
        <v>#VALUE!</v>
      </c>
    </row>
    <row r="308" spans="58:106" x14ac:dyDescent="0.25">
      <c r="BF308" s="5" t="e">
        <f>P_A_R[[#This Row],[10+]]-P_A_R[[#This Row],[11+]]</f>
        <v>#VALUE!</v>
      </c>
      <c r="BG308" s="5" t="e">
        <f>P_A_R[[#This Row],[11+]]-P_A_R[[#This Row],[12+]]</f>
        <v>#VALUE!</v>
      </c>
      <c r="BH308" s="5" t="e">
        <f>P_A_R[[#This Row],[12+]]-P_A_R[[#This Row],[13+]]</f>
        <v>#VALUE!</v>
      </c>
      <c r="BI308" s="5" t="e">
        <f>P_A_R[[#This Row],[13+]]-P_A_R[[#This Row],[14+]]</f>
        <v>#VALUE!</v>
      </c>
      <c r="BJ308" s="5" t="e">
        <f>P_A_R[[#This Row],[14+]]-P_A_R[[#This Row],[15+]]</f>
        <v>#VALUE!</v>
      </c>
      <c r="BK308" s="5" t="e">
        <f>P_A_R[[#This Row],[15+]]-P_A_R[[#This Row],[16+]]</f>
        <v>#VALUE!</v>
      </c>
      <c r="BL308" s="5" t="e">
        <f>P_A_R[[#This Row],[16+]]-P_A_R[[#This Row],[17+]]</f>
        <v>#VALUE!</v>
      </c>
      <c r="BM308" s="5" t="e">
        <f>P_A_R[[#This Row],[17+]]-P_A_R[[#This Row],[18+]]</f>
        <v>#VALUE!</v>
      </c>
      <c r="BN308" s="5" t="e">
        <f>P_A_R[[#This Row],[18+]]-P_A_R[[#This Row],[19+]]</f>
        <v>#VALUE!</v>
      </c>
      <c r="BO308" s="5" t="e">
        <f>P_A_R[[#This Row],[19+]]-P_A_R[[#This Row],[20+]]</f>
        <v>#VALUE!</v>
      </c>
      <c r="BP308" s="5" t="e">
        <f>P_A_R[[#This Row],[20+]]-P_A_R[[#This Row],[21+]]</f>
        <v>#VALUE!</v>
      </c>
      <c r="BQ308" s="5" t="e">
        <f>P_A_R[[#This Row],[21+]]-P_A_R[[#This Row],[22+]]</f>
        <v>#VALUE!</v>
      </c>
      <c r="BR308" s="5" t="e">
        <f>P_A_R[[#This Row],[22+]]-P_A_R[[#This Row],[23+]]</f>
        <v>#VALUE!</v>
      </c>
      <c r="BS308" s="5" t="e">
        <f>P_A_R[[#This Row],[23+]]-P_A_R[[#This Row],[24+]]</f>
        <v>#VALUE!</v>
      </c>
      <c r="BT308" s="5" t="e">
        <f>P_A_R[[#This Row],[24+]]-P_A_R[[#This Row],[25+]]</f>
        <v>#VALUE!</v>
      </c>
      <c r="BU308" s="5" t="e">
        <f>P_A_R[[#This Row],[25+]]-P_A_R[[#This Row],[26+]]</f>
        <v>#VALUE!</v>
      </c>
      <c r="BV308" s="5" t="e">
        <f>P_A_R[[#This Row],[26+]]-P_A_R[[#This Row],[27+]]</f>
        <v>#VALUE!</v>
      </c>
      <c r="BW308" s="5" t="e">
        <f>P_A_R[[#This Row],[27+]]-P_A_R[[#This Row],[28+]]</f>
        <v>#VALUE!</v>
      </c>
      <c r="BX308" s="5" t="e">
        <f>P_A_R[[#This Row],[28+]]-P_A_R[[#This Row],[29+]]</f>
        <v>#VALUE!</v>
      </c>
      <c r="BY308" s="5" t="e">
        <f>P_A_R[[#This Row],[29+]]-P_A_R[[#This Row],[30+]]</f>
        <v>#VALUE!</v>
      </c>
      <c r="BZ308" s="5" t="e">
        <f>P_A_R[[#This Row],[30+]]-P_A_R[[#This Row],[31+]]</f>
        <v>#VALUE!</v>
      </c>
      <c r="CA308" s="5" t="e">
        <f>P_A_R[[#This Row],[31+]]-P_A_R[[#This Row],[32+]]</f>
        <v>#VALUE!</v>
      </c>
      <c r="CB308" s="5" t="e">
        <f>P_A_R[[#This Row],[32+]]-P_A_R[[#This Row],[33+]]</f>
        <v>#VALUE!</v>
      </c>
      <c r="CC308" s="5" t="e">
        <f>P_A_R[[#This Row],[33+]]-P_A_R[[#This Row],[34+]]</f>
        <v>#VALUE!</v>
      </c>
      <c r="CD308" s="5" t="e">
        <f>P_A_R[[#This Row],[34+]]-P_A_R[[#This Row],[35+]]</f>
        <v>#VALUE!</v>
      </c>
      <c r="CE308" s="5" t="e">
        <f>P_A_R[[#This Row],[35+]]-P_A_R[[#This Row],[36+]]</f>
        <v>#VALUE!</v>
      </c>
      <c r="CF308" s="5" t="e">
        <f>P_A_R[[#This Row],[36+]]-P_A_R[[#This Row],[37+]]</f>
        <v>#VALUE!</v>
      </c>
      <c r="CG308" s="5" t="e">
        <f>P_A_R[[#This Row],[37+]]-P_A_R[[#This Row],[38+]]</f>
        <v>#VALUE!</v>
      </c>
      <c r="CH308" s="5" t="e">
        <f>P_A_R[[#This Row],[38+]]-P_A_R[[#This Row],[39+]]</f>
        <v>#VALUE!</v>
      </c>
      <c r="CI308" s="5" t="e">
        <f>P_A_R[[#This Row],[39+]]-P_A_R[[#This Row],[40+]]</f>
        <v>#VALUE!</v>
      </c>
      <c r="CJ308" s="5" t="e">
        <f>P_A_R[[#This Row],[40+]]-P_A_R[[#This Row],[41+]]</f>
        <v>#VALUE!</v>
      </c>
      <c r="CK308" s="5" t="e">
        <f>P_A_R[[#This Row],[41+]]-P_A_R[[#This Row],[42+]]</f>
        <v>#VALUE!</v>
      </c>
      <c r="CL308" s="5" t="e">
        <f>P_A_R[[#This Row],[42+]]-P_A_R[[#This Row],[43+]]</f>
        <v>#VALUE!</v>
      </c>
      <c r="CM308" s="5" t="e">
        <f>P_A_R[[#This Row],[43+]]-P_A_R[[#This Row],[44+]]</f>
        <v>#VALUE!</v>
      </c>
      <c r="CN308" s="5" t="e">
        <f>P_A_R[[#This Row],[44+]]-P_A_R[[#This Row],[45+]]</f>
        <v>#VALUE!</v>
      </c>
      <c r="CO308" s="5" t="e">
        <f>P_A_R[[#This Row],[45+]]-P_A_R[[#This Row],[46+]]</f>
        <v>#VALUE!</v>
      </c>
      <c r="CP308" s="5" t="e">
        <f>P_A_R[[#This Row],[46+]]-P_A_R[[#This Row],[47+]]</f>
        <v>#VALUE!</v>
      </c>
      <c r="CQ308" s="5" t="e">
        <f>P_A_R[[#This Row],[47+]]-P_A_R[[#This Row],[48+]]</f>
        <v>#VALUE!</v>
      </c>
      <c r="CR308" s="5" t="e">
        <f>P_A_R[[#This Row],[48+]]-P_A_R[[#This Row],[49+]]</f>
        <v>#VALUE!</v>
      </c>
      <c r="CS308" s="5" t="e">
        <f>P_A_R[[#This Row],[49+]]-P_A_R[[#This Row],[50+]]</f>
        <v>#VALUE!</v>
      </c>
      <c r="CT308" s="5" t="e">
        <f>P_A_R[[#This Row],[50+]]-P_A_R[[#This Row],[51+]]</f>
        <v>#VALUE!</v>
      </c>
      <c r="CU308" s="5" t="e">
        <f>P_A_R[[#This Row],[51+]]-P_A_R[[#This Row],[52+]]</f>
        <v>#VALUE!</v>
      </c>
      <c r="CV308" s="5" t="e">
        <f>P_A_R[[#This Row],[52+]]-P_A_R[[#This Row],[53+]]</f>
        <v>#VALUE!</v>
      </c>
      <c r="CW308" s="5" t="e">
        <f>P_A_R[[#This Row],[53+]]-P_A_R[[#This Row],[54+]]</f>
        <v>#VALUE!</v>
      </c>
      <c r="CX308" s="5" t="e">
        <f>P_A_R[[#This Row],[54+]]-P_A_R[[#This Row],[55+]]</f>
        <v>#VALUE!</v>
      </c>
      <c r="CY308" s="5" t="e">
        <f>P_A_R[[#This Row],[55+]]-P_A_R[[#This Row],[56+]]</f>
        <v>#VALUE!</v>
      </c>
      <c r="CZ308" s="5" t="e">
        <f>P_A_R[[#This Row],[56+]]-P_A_R[[#This Row],[57+]]</f>
        <v>#VALUE!</v>
      </c>
      <c r="DA308" s="5" t="e">
        <f>P_A_R[[#This Row],[57+]]-P_A_R[[#This Row],[58+]]</f>
        <v>#VALUE!</v>
      </c>
      <c r="DB308" s="5" t="e">
        <f>P_A_R[[#This Row],[58+]]-P_A_R[[#This Row],[59+]]</f>
        <v>#VALUE!</v>
      </c>
    </row>
    <row r="309" spans="58:106" x14ac:dyDescent="0.25">
      <c r="BF309" s="5" t="e">
        <f>P_A_R[[#This Row],[10+]]-P_A_R[[#This Row],[11+]]</f>
        <v>#VALUE!</v>
      </c>
      <c r="BG309" s="5" t="e">
        <f>P_A_R[[#This Row],[11+]]-P_A_R[[#This Row],[12+]]</f>
        <v>#VALUE!</v>
      </c>
      <c r="BH309" s="5" t="e">
        <f>P_A_R[[#This Row],[12+]]-P_A_R[[#This Row],[13+]]</f>
        <v>#VALUE!</v>
      </c>
      <c r="BI309" s="5" t="e">
        <f>P_A_R[[#This Row],[13+]]-P_A_R[[#This Row],[14+]]</f>
        <v>#VALUE!</v>
      </c>
      <c r="BJ309" s="5" t="e">
        <f>P_A_R[[#This Row],[14+]]-P_A_R[[#This Row],[15+]]</f>
        <v>#VALUE!</v>
      </c>
      <c r="BK309" s="5" t="e">
        <f>P_A_R[[#This Row],[15+]]-P_A_R[[#This Row],[16+]]</f>
        <v>#VALUE!</v>
      </c>
      <c r="BL309" s="5" t="e">
        <f>P_A_R[[#This Row],[16+]]-P_A_R[[#This Row],[17+]]</f>
        <v>#VALUE!</v>
      </c>
      <c r="BM309" s="5" t="e">
        <f>P_A_R[[#This Row],[17+]]-P_A_R[[#This Row],[18+]]</f>
        <v>#VALUE!</v>
      </c>
      <c r="BN309" s="5" t="e">
        <f>P_A_R[[#This Row],[18+]]-P_A_R[[#This Row],[19+]]</f>
        <v>#VALUE!</v>
      </c>
      <c r="BO309" s="5" t="e">
        <f>P_A_R[[#This Row],[19+]]-P_A_R[[#This Row],[20+]]</f>
        <v>#VALUE!</v>
      </c>
      <c r="BP309" s="5" t="e">
        <f>P_A_R[[#This Row],[20+]]-P_A_R[[#This Row],[21+]]</f>
        <v>#VALUE!</v>
      </c>
      <c r="BQ309" s="5" t="e">
        <f>P_A_R[[#This Row],[21+]]-P_A_R[[#This Row],[22+]]</f>
        <v>#VALUE!</v>
      </c>
      <c r="BR309" s="5" t="e">
        <f>P_A_R[[#This Row],[22+]]-P_A_R[[#This Row],[23+]]</f>
        <v>#VALUE!</v>
      </c>
      <c r="BS309" s="5" t="e">
        <f>P_A_R[[#This Row],[23+]]-P_A_R[[#This Row],[24+]]</f>
        <v>#VALUE!</v>
      </c>
      <c r="BT309" s="5" t="e">
        <f>P_A_R[[#This Row],[24+]]-P_A_R[[#This Row],[25+]]</f>
        <v>#VALUE!</v>
      </c>
      <c r="BU309" s="5" t="e">
        <f>P_A_R[[#This Row],[25+]]-P_A_R[[#This Row],[26+]]</f>
        <v>#VALUE!</v>
      </c>
      <c r="BV309" s="5" t="e">
        <f>P_A_R[[#This Row],[26+]]-P_A_R[[#This Row],[27+]]</f>
        <v>#VALUE!</v>
      </c>
      <c r="BW309" s="5" t="e">
        <f>P_A_R[[#This Row],[27+]]-P_A_R[[#This Row],[28+]]</f>
        <v>#VALUE!</v>
      </c>
      <c r="BX309" s="5" t="e">
        <f>P_A_R[[#This Row],[28+]]-P_A_R[[#This Row],[29+]]</f>
        <v>#VALUE!</v>
      </c>
      <c r="BY309" s="5" t="e">
        <f>P_A_R[[#This Row],[29+]]-P_A_R[[#This Row],[30+]]</f>
        <v>#VALUE!</v>
      </c>
      <c r="BZ309" s="5" t="e">
        <f>P_A_R[[#This Row],[30+]]-P_A_R[[#This Row],[31+]]</f>
        <v>#VALUE!</v>
      </c>
      <c r="CA309" s="5" t="e">
        <f>P_A_R[[#This Row],[31+]]-P_A_R[[#This Row],[32+]]</f>
        <v>#VALUE!</v>
      </c>
      <c r="CB309" s="5" t="e">
        <f>P_A_R[[#This Row],[32+]]-P_A_R[[#This Row],[33+]]</f>
        <v>#VALUE!</v>
      </c>
      <c r="CC309" s="5" t="e">
        <f>P_A_R[[#This Row],[33+]]-P_A_R[[#This Row],[34+]]</f>
        <v>#VALUE!</v>
      </c>
      <c r="CD309" s="5" t="e">
        <f>P_A_R[[#This Row],[34+]]-P_A_R[[#This Row],[35+]]</f>
        <v>#VALUE!</v>
      </c>
      <c r="CE309" s="5" t="e">
        <f>P_A_R[[#This Row],[35+]]-P_A_R[[#This Row],[36+]]</f>
        <v>#VALUE!</v>
      </c>
      <c r="CF309" s="5" t="e">
        <f>P_A_R[[#This Row],[36+]]-P_A_R[[#This Row],[37+]]</f>
        <v>#VALUE!</v>
      </c>
      <c r="CG309" s="5" t="e">
        <f>P_A_R[[#This Row],[37+]]-P_A_R[[#This Row],[38+]]</f>
        <v>#VALUE!</v>
      </c>
      <c r="CH309" s="5" t="e">
        <f>P_A_R[[#This Row],[38+]]-P_A_R[[#This Row],[39+]]</f>
        <v>#VALUE!</v>
      </c>
      <c r="CI309" s="5" t="e">
        <f>P_A_R[[#This Row],[39+]]-P_A_R[[#This Row],[40+]]</f>
        <v>#VALUE!</v>
      </c>
      <c r="CJ309" s="5" t="e">
        <f>P_A_R[[#This Row],[40+]]-P_A_R[[#This Row],[41+]]</f>
        <v>#VALUE!</v>
      </c>
      <c r="CK309" s="5" t="e">
        <f>P_A_R[[#This Row],[41+]]-P_A_R[[#This Row],[42+]]</f>
        <v>#VALUE!</v>
      </c>
      <c r="CL309" s="5" t="e">
        <f>P_A_R[[#This Row],[42+]]-P_A_R[[#This Row],[43+]]</f>
        <v>#VALUE!</v>
      </c>
      <c r="CM309" s="5" t="e">
        <f>P_A_R[[#This Row],[43+]]-P_A_R[[#This Row],[44+]]</f>
        <v>#VALUE!</v>
      </c>
      <c r="CN309" s="5" t="e">
        <f>P_A_R[[#This Row],[44+]]-P_A_R[[#This Row],[45+]]</f>
        <v>#VALUE!</v>
      </c>
      <c r="CO309" s="5" t="e">
        <f>P_A_R[[#This Row],[45+]]-P_A_R[[#This Row],[46+]]</f>
        <v>#VALUE!</v>
      </c>
      <c r="CP309" s="5" t="e">
        <f>P_A_R[[#This Row],[46+]]-P_A_R[[#This Row],[47+]]</f>
        <v>#VALUE!</v>
      </c>
      <c r="CQ309" s="5" t="e">
        <f>P_A_R[[#This Row],[47+]]-P_A_R[[#This Row],[48+]]</f>
        <v>#VALUE!</v>
      </c>
      <c r="CR309" s="5" t="e">
        <f>P_A_R[[#This Row],[48+]]-P_A_R[[#This Row],[49+]]</f>
        <v>#VALUE!</v>
      </c>
      <c r="CS309" s="5" t="e">
        <f>P_A_R[[#This Row],[49+]]-P_A_R[[#This Row],[50+]]</f>
        <v>#VALUE!</v>
      </c>
      <c r="CT309" s="5" t="e">
        <f>P_A_R[[#This Row],[50+]]-P_A_R[[#This Row],[51+]]</f>
        <v>#VALUE!</v>
      </c>
      <c r="CU309" s="5" t="e">
        <f>P_A_R[[#This Row],[51+]]-P_A_R[[#This Row],[52+]]</f>
        <v>#VALUE!</v>
      </c>
      <c r="CV309" s="5" t="e">
        <f>P_A_R[[#This Row],[52+]]-P_A_R[[#This Row],[53+]]</f>
        <v>#VALUE!</v>
      </c>
      <c r="CW309" s="5" t="e">
        <f>P_A_R[[#This Row],[53+]]-P_A_R[[#This Row],[54+]]</f>
        <v>#VALUE!</v>
      </c>
      <c r="CX309" s="5" t="e">
        <f>P_A_R[[#This Row],[54+]]-P_A_R[[#This Row],[55+]]</f>
        <v>#VALUE!</v>
      </c>
      <c r="CY309" s="5" t="e">
        <f>P_A_R[[#This Row],[55+]]-P_A_R[[#This Row],[56+]]</f>
        <v>#VALUE!</v>
      </c>
      <c r="CZ309" s="5" t="e">
        <f>P_A_R[[#This Row],[56+]]-P_A_R[[#This Row],[57+]]</f>
        <v>#VALUE!</v>
      </c>
      <c r="DA309" s="5" t="e">
        <f>P_A_R[[#This Row],[57+]]-P_A_R[[#This Row],[58+]]</f>
        <v>#VALUE!</v>
      </c>
      <c r="DB309" s="5" t="e">
        <f>P_A_R[[#This Row],[58+]]-P_A_R[[#This Row],[59+]]</f>
        <v>#VALUE!</v>
      </c>
    </row>
    <row r="310" spans="58:106" x14ac:dyDescent="0.25">
      <c r="BF310" s="5" t="e">
        <f>P_A_R[[#This Row],[10+]]-P_A_R[[#This Row],[11+]]</f>
        <v>#VALUE!</v>
      </c>
      <c r="BG310" s="5" t="e">
        <f>P_A_R[[#This Row],[11+]]-P_A_R[[#This Row],[12+]]</f>
        <v>#VALUE!</v>
      </c>
      <c r="BH310" s="5" t="e">
        <f>P_A_R[[#This Row],[12+]]-P_A_R[[#This Row],[13+]]</f>
        <v>#VALUE!</v>
      </c>
      <c r="BI310" s="5" t="e">
        <f>P_A_R[[#This Row],[13+]]-P_A_R[[#This Row],[14+]]</f>
        <v>#VALUE!</v>
      </c>
      <c r="BJ310" s="5" t="e">
        <f>P_A_R[[#This Row],[14+]]-P_A_R[[#This Row],[15+]]</f>
        <v>#VALUE!</v>
      </c>
      <c r="BK310" s="5" t="e">
        <f>P_A_R[[#This Row],[15+]]-P_A_R[[#This Row],[16+]]</f>
        <v>#VALUE!</v>
      </c>
      <c r="BL310" s="5" t="e">
        <f>P_A_R[[#This Row],[16+]]-P_A_R[[#This Row],[17+]]</f>
        <v>#VALUE!</v>
      </c>
      <c r="BM310" s="5" t="e">
        <f>P_A_R[[#This Row],[17+]]-P_A_R[[#This Row],[18+]]</f>
        <v>#VALUE!</v>
      </c>
      <c r="BN310" s="5" t="e">
        <f>P_A_R[[#This Row],[18+]]-P_A_R[[#This Row],[19+]]</f>
        <v>#VALUE!</v>
      </c>
      <c r="BO310" s="5" t="e">
        <f>P_A_R[[#This Row],[19+]]-P_A_R[[#This Row],[20+]]</f>
        <v>#VALUE!</v>
      </c>
      <c r="BP310" s="5" t="e">
        <f>P_A_R[[#This Row],[20+]]-P_A_R[[#This Row],[21+]]</f>
        <v>#VALUE!</v>
      </c>
      <c r="BQ310" s="5" t="e">
        <f>P_A_R[[#This Row],[21+]]-P_A_R[[#This Row],[22+]]</f>
        <v>#VALUE!</v>
      </c>
      <c r="BR310" s="5" t="e">
        <f>P_A_R[[#This Row],[22+]]-P_A_R[[#This Row],[23+]]</f>
        <v>#VALUE!</v>
      </c>
      <c r="BS310" s="5" t="e">
        <f>P_A_R[[#This Row],[23+]]-P_A_R[[#This Row],[24+]]</f>
        <v>#VALUE!</v>
      </c>
      <c r="BT310" s="5" t="e">
        <f>P_A_R[[#This Row],[24+]]-P_A_R[[#This Row],[25+]]</f>
        <v>#VALUE!</v>
      </c>
      <c r="BU310" s="5" t="e">
        <f>P_A_R[[#This Row],[25+]]-P_A_R[[#This Row],[26+]]</f>
        <v>#VALUE!</v>
      </c>
      <c r="BV310" s="5" t="e">
        <f>P_A_R[[#This Row],[26+]]-P_A_R[[#This Row],[27+]]</f>
        <v>#VALUE!</v>
      </c>
      <c r="BW310" s="5" t="e">
        <f>P_A_R[[#This Row],[27+]]-P_A_R[[#This Row],[28+]]</f>
        <v>#VALUE!</v>
      </c>
      <c r="BX310" s="5" t="e">
        <f>P_A_R[[#This Row],[28+]]-P_A_R[[#This Row],[29+]]</f>
        <v>#VALUE!</v>
      </c>
      <c r="BY310" s="5" t="e">
        <f>P_A_R[[#This Row],[29+]]-P_A_R[[#This Row],[30+]]</f>
        <v>#VALUE!</v>
      </c>
      <c r="BZ310" s="5" t="e">
        <f>P_A_R[[#This Row],[30+]]-P_A_R[[#This Row],[31+]]</f>
        <v>#VALUE!</v>
      </c>
      <c r="CA310" s="5" t="e">
        <f>P_A_R[[#This Row],[31+]]-P_A_R[[#This Row],[32+]]</f>
        <v>#VALUE!</v>
      </c>
      <c r="CB310" s="5" t="e">
        <f>P_A_R[[#This Row],[32+]]-P_A_R[[#This Row],[33+]]</f>
        <v>#VALUE!</v>
      </c>
      <c r="CC310" s="5" t="e">
        <f>P_A_R[[#This Row],[33+]]-P_A_R[[#This Row],[34+]]</f>
        <v>#VALUE!</v>
      </c>
      <c r="CD310" s="5" t="e">
        <f>P_A_R[[#This Row],[34+]]-P_A_R[[#This Row],[35+]]</f>
        <v>#VALUE!</v>
      </c>
      <c r="CE310" s="5" t="e">
        <f>P_A_R[[#This Row],[35+]]-P_A_R[[#This Row],[36+]]</f>
        <v>#VALUE!</v>
      </c>
      <c r="CF310" s="5" t="e">
        <f>P_A_R[[#This Row],[36+]]-P_A_R[[#This Row],[37+]]</f>
        <v>#VALUE!</v>
      </c>
      <c r="CG310" s="5" t="e">
        <f>P_A_R[[#This Row],[37+]]-P_A_R[[#This Row],[38+]]</f>
        <v>#VALUE!</v>
      </c>
      <c r="CH310" s="5" t="e">
        <f>P_A_R[[#This Row],[38+]]-P_A_R[[#This Row],[39+]]</f>
        <v>#VALUE!</v>
      </c>
      <c r="CI310" s="5" t="e">
        <f>P_A_R[[#This Row],[39+]]-P_A_R[[#This Row],[40+]]</f>
        <v>#VALUE!</v>
      </c>
      <c r="CJ310" s="5" t="e">
        <f>P_A_R[[#This Row],[40+]]-P_A_R[[#This Row],[41+]]</f>
        <v>#VALUE!</v>
      </c>
      <c r="CK310" s="5" t="e">
        <f>P_A_R[[#This Row],[41+]]-P_A_R[[#This Row],[42+]]</f>
        <v>#VALUE!</v>
      </c>
      <c r="CL310" s="5" t="e">
        <f>P_A_R[[#This Row],[42+]]-P_A_R[[#This Row],[43+]]</f>
        <v>#VALUE!</v>
      </c>
      <c r="CM310" s="5" t="e">
        <f>P_A_R[[#This Row],[43+]]-P_A_R[[#This Row],[44+]]</f>
        <v>#VALUE!</v>
      </c>
      <c r="CN310" s="5" t="e">
        <f>P_A_R[[#This Row],[44+]]-P_A_R[[#This Row],[45+]]</f>
        <v>#VALUE!</v>
      </c>
      <c r="CO310" s="5" t="e">
        <f>P_A_R[[#This Row],[45+]]-P_A_R[[#This Row],[46+]]</f>
        <v>#VALUE!</v>
      </c>
      <c r="CP310" s="5" t="e">
        <f>P_A_R[[#This Row],[46+]]-P_A_R[[#This Row],[47+]]</f>
        <v>#VALUE!</v>
      </c>
      <c r="CQ310" s="5" t="e">
        <f>P_A_R[[#This Row],[47+]]-P_A_R[[#This Row],[48+]]</f>
        <v>#VALUE!</v>
      </c>
      <c r="CR310" s="5" t="e">
        <f>P_A_R[[#This Row],[48+]]-P_A_R[[#This Row],[49+]]</f>
        <v>#VALUE!</v>
      </c>
      <c r="CS310" s="5" t="e">
        <f>P_A_R[[#This Row],[49+]]-P_A_R[[#This Row],[50+]]</f>
        <v>#VALUE!</v>
      </c>
      <c r="CT310" s="5" t="e">
        <f>P_A_R[[#This Row],[50+]]-P_A_R[[#This Row],[51+]]</f>
        <v>#VALUE!</v>
      </c>
      <c r="CU310" s="5" t="e">
        <f>P_A_R[[#This Row],[51+]]-P_A_R[[#This Row],[52+]]</f>
        <v>#VALUE!</v>
      </c>
      <c r="CV310" s="5" t="e">
        <f>P_A_R[[#This Row],[52+]]-P_A_R[[#This Row],[53+]]</f>
        <v>#VALUE!</v>
      </c>
      <c r="CW310" s="5" t="e">
        <f>P_A_R[[#This Row],[53+]]-P_A_R[[#This Row],[54+]]</f>
        <v>#VALUE!</v>
      </c>
      <c r="CX310" s="5" t="e">
        <f>P_A_R[[#This Row],[54+]]-P_A_R[[#This Row],[55+]]</f>
        <v>#VALUE!</v>
      </c>
      <c r="CY310" s="5" t="e">
        <f>P_A_R[[#This Row],[55+]]-P_A_R[[#This Row],[56+]]</f>
        <v>#VALUE!</v>
      </c>
      <c r="CZ310" s="5" t="e">
        <f>P_A_R[[#This Row],[56+]]-P_A_R[[#This Row],[57+]]</f>
        <v>#VALUE!</v>
      </c>
      <c r="DA310" s="5" t="e">
        <f>P_A_R[[#This Row],[57+]]-P_A_R[[#This Row],[58+]]</f>
        <v>#VALUE!</v>
      </c>
      <c r="DB310" s="5" t="e">
        <f>P_A_R[[#This Row],[58+]]-P_A_R[[#This Row],[59+]]</f>
        <v>#VALUE!</v>
      </c>
    </row>
    <row r="311" spans="58:106" x14ac:dyDescent="0.25">
      <c r="BF311" s="5" t="e">
        <f>P_A_R[[#This Row],[10+]]-P_A_R[[#This Row],[11+]]</f>
        <v>#VALUE!</v>
      </c>
      <c r="BG311" s="5" t="e">
        <f>P_A_R[[#This Row],[11+]]-P_A_R[[#This Row],[12+]]</f>
        <v>#VALUE!</v>
      </c>
      <c r="BH311" s="5" t="e">
        <f>P_A_R[[#This Row],[12+]]-P_A_R[[#This Row],[13+]]</f>
        <v>#VALUE!</v>
      </c>
      <c r="BI311" s="5" t="e">
        <f>P_A_R[[#This Row],[13+]]-P_A_R[[#This Row],[14+]]</f>
        <v>#VALUE!</v>
      </c>
      <c r="BJ311" s="5" t="e">
        <f>P_A_R[[#This Row],[14+]]-P_A_R[[#This Row],[15+]]</f>
        <v>#VALUE!</v>
      </c>
      <c r="BK311" s="5" t="e">
        <f>P_A_R[[#This Row],[15+]]-P_A_R[[#This Row],[16+]]</f>
        <v>#VALUE!</v>
      </c>
      <c r="BL311" s="5" t="e">
        <f>P_A_R[[#This Row],[16+]]-P_A_R[[#This Row],[17+]]</f>
        <v>#VALUE!</v>
      </c>
      <c r="BM311" s="5" t="e">
        <f>P_A_R[[#This Row],[17+]]-P_A_R[[#This Row],[18+]]</f>
        <v>#VALUE!</v>
      </c>
      <c r="BN311" s="5" t="e">
        <f>P_A_R[[#This Row],[18+]]-P_A_R[[#This Row],[19+]]</f>
        <v>#VALUE!</v>
      </c>
      <c r="BO311" s="5" t="e">
        <f>P_A_R[[#This Row],[19+]]-P_A_R[[#This Row],[20+]]</f>
        <v>#VALUE!</v>
      </c>
      <c r="BP311" s="5" t="e">
        <f>P_A_R[[#This Row],[20+]]-P_A_R[[#This Row],[21+]]</f>
        <v>#VALUE!</v>
      </c>
      <c r="BQ311" s="5" t="e">
        <f>P_A_R[[#This Row],[21+]]-P_A_R[[#This Row],[22+]]</f>
        <v>#VALUE!</v>
      </c>
      <c r="BR311" s="5" t="e">
        <f>P_A_R[[#This Row],[22+]]-P_A_R[[#This Row],[23+]]</f>
        <v>#VALUE!</v>
      </c>
      <c r="BS311" s="5" t="e">
        <f>P_A_R[[#This Row],[23+]]-P_A_R[[#This Row],[24+]]</f>
        <v>#VALUE!</v>
      </c>
      <c r="BT311" s="5" t="e">
        <f>P_A_R[[#This Row],[24+]]-P_A_R[[#This Row],[25+]]</f>
        <v>#VALUE!</v>
      </c>
      <c r="BU311" s="5" t="e">
        <f>P_A_R[[#This Row],[25+]]-P_A_R[[#This Row],[26+]]</f>
        <v>#VALUE!</v>
      </c>
      <c r="BV311" s="5" t="e">
        <f>P_A_R[[#This Row],[26+]]-P_A_R[[#This Row],[27+]]</f>
        <v>#VALUE!</v>
      </c>
      <c r="BW311" s="5" t="e">
        <f>P_A_R[[#This Row],[27+]]-P_A_R[[#This Row],[28+]]</f>
        <v>#VALUE!</v>
      </c>
      <c r="BX311" s="5" t="e">
        <f>P_A_R[[#This Row],[28+]]-P_A_R[[#This Row],[29+]]</f>
        <v>#VALUE!</v>
      </c>
      <c r="BY311" s="5" t="e">
        <f>P_A_R[[#This Row],[29+]]-P_A_R[[#This Row],[30+]]</f>
        <v>#VALUE!</v>
      </c>
      <c r="BZ311" s="5" t="e">
        <f>P_A_R[[#This Row],[30+]]-P_A_R[[#This Row],[31+]]</f>
        <v>#VALUE!</v>
      </c>
      <c r="CA311" s="5" t="e">
        <f>P_A_R[[#This Row],[31+]]-P_A_R[[#This Row],[32+]]</f>
        <v>#VALUE!</v>
      </c>
      <c r="CB311" s="5" t="e">
        <f>P_A_R[[#This Row],[32+]]-P_A_R[[#This Row],[33+]]</f>
        <v>#VALUE!</v>
      </c>
      <c r="CC311" s="5" t="e">
        <f>P_A_R[[#This Row],[33+]]-P_A_R[[#This Row],[34+]]</f>
        <v>#VALUE!</v>
      </c>
      <c r="CD311" s="5" t="e">
        <f>P_A_R[[#This Row],[34+]]-P_A_R[[#This Row],[35+]]</f>
        <v>#VALUE!</v>
      </c>
      <c r="CE311" s="5" t="e">
        <f>P_A_R[[#This Row],[35+]]-P_A_R[[#This Row],[36+]]</f>
        <v>#VALUE!</v>
      </c>
      <c r="CF311" s="5" t="e">
        <f>P_A_R[[#This Row],[36+]]-P_A_R[[#This Row],[37+]]</f>
        <v>#VALUE!</v>
      </c>
      <c r="CG311" s="5" t="e">
        <f>P_A_R[[#This Row],[37+]]-P_A_R[[#This Row],[38+]]</f>
        <v>#VALUE!</v>
      </c>
      <c r="CH311" s="5" t="e">
        <f>P_A_R[[#This Row],[38+]]-P_A_R[[#This Row],[39+]]</f>
        <v>#VALUE!</v>
      </c>
      <c r="CI311" s="5" t="e">
        <f>P_A_R[[#This Row],[39+]]-P_A_R[[#This Row],[40+]]</f>
        <v>#VALUE!</v>
      </c>
      <c r="CJ311" s="5" t="e">
        <f>P_A_R[[#This Row],[40+]]-P_A_R[[#This Row],[41+]]</f>
        <v>#VALUE!</v>
      </c>
      <c r="CK311" s="5" t="e">
        <f>P_A_R[[#This Row],[41+]]-P_A_R[[#This Row],[42+]]</f>
        <v>#VALUE!</v>
      </c>
      <c r="CL311" s="5" t="e">
        <f>P_A_R[[#This Row],[42+]]-P_A_R[[#This Row],[43+]]</f>
        <v>#VALUE!</v>
      </c>
      <c r="CM311" s="5" t="e">
        <f>P_A_R[[#This Row],[43+]]-P_A_R[[#This Row],[44+]]</f>
        <v>#VALUE!</v>
      </c>
      <c r="CN311" s="5" t="e">
        <f>P_A_R[[#This Row],[44+]]-P_A_R[[#This Row],[45+]]</f>
        <v>#VALUE!</v>
      </c>
      <c r="CO311" s="5" t="e">
        <f>P_A_R[[#This Row],[45+]]-P_A_R[[#This Row],[46+]]</f>
        <v>#VALUE!</v>
      </c>
      <c r="CP311" s="5" t="e">
        <f>P_A_R[[#This Row],[46+]]-P_A_R[[#This Row],[47+]]</f>
        <v>#VALUE!</v>
      </c>
      <c r="CQ311" s="5" t="e">
        <f>P_A_R[[#This Row],[47+]]-P_A_R[[#This Row],[48+]]</f>
        <v>#VALUE!</v>
      </c>
      <c r="CR311" s="5" t="e">
        <f>P_A_R[[#This Row],[48+]]-P_A_R[[#This Row],[49+]]</f>
        <v>#VALUE!</v>
      </c>
      <c r="CS311" s="5" t="e">
        <f>P_A_R[[#This Row],[49+]]-P_A_R[[#This Row],[50+]]</f>
        <v>#VALUE!</v>
      </c>
      <c r="CT311" s="5" t="e">
        <f>P_A_R[[#This Row],[50+]]-P_A_R[[#This Row],[51+]]</f>
        <v>#VALUE!</v>
      </c>
      <c r="CU311" s="5" t="e">
        <f>P_A_R[[#This Row],[51+]]-P_A_R[[#This Row],[52+]]</f>
        <v>#VALUE!</v>
      </c>
      <c r="CV311" s="5" t="e">
        <f>P_A_R[[#This Row],[52+]]-P_A_R[[#This Row],[53+]]</f>
        <v>#VALUE!</v>
      </c>
      <c r="CW311" s="5" t="e">
        <f>P_A_R[[#This Row],[53+]]-P_A_R[[#This Row],[54+]]</f>
        <v>#VALUE!</v>
      </c>
      <c r="CX311" s="5" t="e">
        <f>P_A_R[[#This Row],[54+]]-P_A_R[[#This Row],[55+]]</f>
        <v>#VALUE!</v>
      </c>
      <c r="CY311" s="5" t="e">
        <f>P_A_R[[#This Row],[55+]]-P_A_R[[#This Row],[56+]]</f>
        <v>#VALUE!</v>
      </c>
      <c r="CZ311" s="5" t="e">
        <f>P_A_R[[#This Row],[56+]]-P_A_R[[#This Row],[57+]]</f>
        <v>#VALUE!</v>
      </c>
      <c r="DA311" s="5" t="e">
        <f>P_A_R[[#This Row],[57+]]-P_A_R[[#This Row],[58+]]</f>
        <v>#VALUE!</v>
      </c>
      <c r="DB311" s="5" t="e">
        <f>P_A_R[[#This Row],[58+]]-P_A_R[[#This Row],[59+]]</f>
        <v>#VALUE!</v>
      </c>
    </row>
    <row r="312" spans="58:106" x14ac:dyDescent="0.25">
      <c r="BF312" s="5" t="e">
        <f>P_A_R[[#This Row],[10+]]-P_A_R[[#This Row],[11+]]</f>
        <v>#VALUE!</v>
      </c>
      <c r="BG312" s="5" t="e">
        <f>P_A_R[[#This Row],[11+]]-P_A_R[[#This Row],[12+]]</f>
        <v>#VALUE!</v>
      </c>
      <c r="BH312" s="5" t="e">
        <f>P_A_R[[#This Row],[12+]]-P_A_R[[#This Row],[13+]]</f>
        <v>#VALUE!</v>
      </c>
      <c r="BI312" s="5" t="e">
        <f>P_A_R[[#This Row],[13+]]-P_A_R[[#This Row],[14+]]</f>
        <v>#VALUE!</v>
      </c>
      <c r="BJ312" s="5" t="e">
        <f>P_A_R[[#This Row],[14+]]-P_A_R[[#This Row],[15+]]</f>
        <v>#VALUE!</v>
      </c>
      <c r="BK312" s="5" t="e">
        <f>P_A_R[[#This Row],[15+]]-P_A_R[[#This Row],[16+]]</f>
        <v>#VALUE!</v>
      </c>
      <c r="BL312" s="5" t="e">
        <f>P_A_R[[#This Row],[16+]]-P_A_R[[#This Row],[17+]]</f>
        <v>#VALUE!</v>
      </c>
      <c r="BM312" s="5" t="e">
        <f>P_A_R[[#This Row],[17+]]-P_A_R[[#This Row],[18+]]</f>
        <v>#VALUE!</v>
      </c>
      <c r="BN312" s="5" t="e">
        <f>P_A_R[[#This Row],[18+]]-P_A_R[[#This Row],[19+]]</f>
        <v>#VALUE!</v>
      </c>
      <c r="BO312" s="5" t="e">
        <f>P_A_R[[#This Row],[19+]]-P_A_R[[#This Row],[20+]]</f>
        <v>#VALUE!</v>
      </c>
      <c r="BP312" s="5" t="e">
        <f>P_A_R[[#This Row],[20+]]-P_A_R[[#This Row],[21+]]</f>
        <v>#VALUE!</v>
      </c>
      <c r="BQ312" s="5" t="e">
        <f>P_A_R[[#This Row],[21+]]-P_A_R[[#This Row],[22+]]</f>
        <v>#VALUE!</v>
      </c>
      <c r="BR312" s="5" t="e">
        <f>P_A_R[[#This Row],[22+]]-P_A_R[[#This Row],[23+]]</f>
        <v>#VALUE!</v>
      </c>
      <c r="BS312" s="5" t="e">
        <f>P_A_R[[#This Row],[23+]]-P_A_R[[#This Row],[24+]]</f>
        <v>#VALUE!</v>
      </c>
      <c r="BT312" s="5" t="e">
        <f>P_A_R[[#This Row],[24+]]-P_A_R[[#This Row],[25+]]</f>
        <v>#VALUE!</v>
      </c>
      <c r="BU312" s="5" t="e">
        <f>P_A_R[[#This Row],[25+]]-P_A_R[[#This Row],[26+]]</f>
        <v>#VALUE!</v>
      </c>
      <c r="BV312" s="5" t="e">
        <f>P_A_R[[#This Row],[26+]]-P_A_R[[#This Row],[27+]]</f>
        <v>#VALUE!</v>
      </c>
      <c r="BW312" s="5" t="e">
        <f>P_A_R[[#This Row],[27+]]-P_A_R[[#This Row],[28+]]</f>
        <v>#VALUE!</v>
      </c>
      <c r="BX312" s="5" t="e">
        <f>P_A_R[[#This Row],[28+]]-P_A_R[[#This Row],[29+]]</f>
        <v>#VALUE!</v>
      </c>
      <c r="BY312" s="5" t="e">
        <f>P_A_R[[#This Row],[29+]]-P_A_R[[#This Row],[30+]]</f>
        <v>#VALUE!</v>
      </c>
      <c r="BZ312" s="5" t="e">
        <f>P_A_R[[#This Row],[30+]]-P_A_R[[#This Row],[31+]]</f>
        <v>#VALUE!</v>
      </c>
      <c r="CA312" s="5" t="e">
        <f>P_A_R[[#This Row],[31+]]-P_A_R[[#This Row],[32+]]</f>
        <v>#VALUE!</v>
      </c>
      <c r="CB312" s="5" t="e">
        <f>P_A_R[[#This Row],[32+]]-P_A_R[[#This Row],[33+]]</f>
        <v>#VALUE!</v>
      </c>
      <c r="CC312" s="5" t="e">
        <f>P_A_R[[#This Row],[33+]]-P_A_R[[#This Row],[34+]]</f>
        <v>#VALUE!</v>
      </c>
      <c r="CD312" s="5" t="e">
        <f>P_A_R[[#This Row],[34+]]-P_A_R[[#This Row],[35+]]</f>
        <v>#VALUE!</v>
      </c>
      <c r="CE312" s="5" t="e">
        <f>P_A_R[[#This Row],[35+]]-P_A_R[[#This Row],[36+]]</f>
        <v>#VALUE!</v>
      </c>
      <c r="CF312" s="5" t="e">
        <f>P_A_R[[#This Row],[36+]]-P_A_R[[#This Row],[37+]]</f>
        <v>#VALUE!</v>
      </c>
      <c r="CG312" s="5" t="e">
        <f>P_A_R[[#This Row],[37+]]-P_A_R[[#This Row],[38+]]</f>
        <v>#VALUE!</v>
      </c>
      <c r="CH312" s="5" t="e">
        <f>P_A_R[[#This Row],[38+]]-P_A_R[[#This Row],[39+]]</f>
        <v>#VALUE!</v>
      </c>
      <c r="CI312" s="5" t="e">
        <f>P_A_R[[#This Row],[39+]]-P_A_R[[#This Row],[40+]]</f>
        <v>#VALUE!</v>
      </c>
      <c r="CJ312" s="5" t="e">
        <f>P_A_R[[#This Row],[40+]]-P_A_R[[#This Row],[41+]]</f>
        <v>#VALUE!</v>
      </c>
      <c r="CK312" s="5" t="e">
        <f>P_A_R[[#This Row],[41+]]-P_A_R[[#This Row],[42+]]</f>
        <v>#VALUE!</v>
      </c>
      <c r="CL312" s="5" t="e">
        <f>P_A_R[[#This Row],[42+]]-P_A_R[[#This Row],[43+]]</f>
        <v>#VALUE!</v>
      </c>
      <c r="CM312" s="5" t="e">
        <f>P_A_R[[#This Row],[43+]]-P_A_R[[#This Row],[44+]]</f>
        <v>#VALUE!</v>
      </c>
      <c r="CN312" s="5" t="e">
        <f>P_A_R[[#This Row],[44+]]-P_A_R[[#This Row],[45+]]</f>
        <v>#VALUE!</v>
      </c>
      <c r="CO312" s="5" t="e">
        <f>P_A_R[[#This Row],[45+]]-P_A_R[[#This Row],[46+]]</f>
        <v>#VALUE!</v>
      </c>
      <c r="CP312" s="5" t="e">
        <f>P_A_R[[#This Row],[46+]]-P_A_R[[#This Row],[47+]]</f>
        <v>#VALUE!</v>
      </c>
      <c r="CQ312" s="5" t="e">
        <f>P_A_R[[#This Row],[47+]]-P_A_R[[#This Row],[48+]]</f>
        <v>#VALUE!</v>
      </c>
      <c r="CR312" s="5" t="e">
        <f>P_A_R[[#This Row],[48+]]-P_A_R[[#This Row],[49+]]</f>
        <v>#VALUE!</v>
      </c>
      <c r="CS312" s="5" t="e">
        <f>P_A_R[[#This Row],[49+]]-P_A_R[[#This Row],[50+]]</f>
        <v>#VALUE!</v>
      </c>
      <c r="CT312" s="5" t="e">
        <f>P_A_R[[#This Row],[50+]]-P_A_R[[#This Row],[51+]]</f>
        <v>#VALUE!</v>
      </c>
      <c r="CU312" s="5" t="e">
        <f>P_A_R[[#This Row],[51+]]-P_A_R[[#This Row],[52+]]</f>
        <v>#VALUE!</v>
      </c>
      <c r="CV312" s="5" t="e">
        <f>P_A_R[[#This Row],[52+]]-P_A_R[[#This Row],[53+]]</f>
        <v>#VALUE!</v>
      </c>
      <c r="CW312" s="5" t="e">
        <f>P_A_R[[#This Row],[53+]]-P_A_R[[#This Row],[54+]]</f>
        <v>#VALUE!</v>
      </c>
      <c r="CX312" s="5" t="e">
        <f>P_A_R[[#This Row],[54+]]-P_A_R[[#This Row],[55+]]</f>
        <v>#VALUE!</v>
      </c>
      <c r="CY312" s="5" t="e">
        <f>P_A_R[[#This Row],[55+]]-P_A_R[[#This Row],[56+]]</f>
        <v>#VALUE!</v>
      </c>
      <c r="CZ312" s="5" t="e">
        <f>P_A_R[[#This Row],[56+]]-P_A_R[[#This Row],[57+]]</f>
        <v>#VALUE!</v>
      </c>
      <c r="DA312" s="5" t="e">
        <f>P_A_R[[#This Row],[57+]]-P_A_R[[#This Row],[58+]]</f>
        <v>#VALUE!</v>
      </c>
      <c r="DB312" s="5" t="e">
        <f>P_A_R[[#This Row],[58+]]-P_A_R[[#This Row],[59+]]</f>
        <v>#VALUE!</v>
      </c>
    </row>
    <row r="313" spans="58:106" x14ac:dyDescent="0.25">
      <c r="BF313" s="5" t="e">
        <f>P_A_R[[#This Row],[10+]]-P_A_R[[#This Row],[11+]]</f>
        <v>#VALUE!</v>
      </c>
      <c r="BG313" s="5" t="e">
        <f>P_A_R[[#This Row],[11+]]-P_A_R[[#This Row],[12+]]</f>
        <v>#VALUE!</v>
      </c>
      <c r="BH313" s="5" t="e">
        <f>P_A_R[[#This Row],[12+]]-P_A_R[[#This Row],[13+]]</f>
        <v>#VALUE!</v>
      </c>
      <c r="BI313" s="5" t="e">
        <f>P_A_R[[#This Row],[13+]]-P_A_R[[#This Row],[14+]]</f>
        <v>#VALUE!</v>
      </c>
      <c r="BJ313" s="5" t="e">
        <f>P_A_R[[#This Row],[14+]]-P_A_R[[#This Row],[15+]]</f>
        <v>#VALUE!</v>
      </c>
      <c r="BK313" s="5" t="e">
        <f>P_A_R[[#This Row],[15+]]-P_A_R[[#This Row],[16+]]</f>
        <v>#VALUE!</v>
      </c>
      <c r="BL313" s="5" t="e">
        <f>P_A_R[[#This Row],[16+]]-P_A_R[[#This Row],[17+]]</f>
        <v>#VALUE!</v>
      </c>
      <c r="BM313" s="5" t="e">
        <f>P_A_R[[#This Row],[17+]]-P_A_R[[#This Row],[18+]]</f>
        <v>#VALUE!</v>
      </c>
      <c r="BN313" s="5" t="e">
        <f>P_A_R[[#This Row],[18+]]-P_A_R[[#This Row],[19+]]</f>
        <v>#VALUE!</v>
      </c>
      <c r="BO313" s="5" t="e">
        <f>P_A_R[[#This Row],[19+]]-P_A_R[[#This Row],[20+]]</f>
        <v>#VALUE!</v>
      </c>
      <c r="BP313" s="5" t="e">
        <f>P_A_R[[#This Row],[20+]]-P_A_R[[#This Row],[21+]]</f>
        <v>#VALUE!</v>
      </c>
      <c r="BQ313" s="5" t="e">
        <f>P_A_R[[#This Row],[21+]]-P_A_R[[#This Row],[22+]]</f>
        <v>#VALUE!</v>
      </c>
      <c r="BR313" s="5" t="e">
        <f>P_A_R[[#This Row],[22+]]-P_A_R[[#This Row],[23+]]</f>
        <v>#VALUE!</v>
      </c>
      <c r="BS313" s="5" t="e">
        <f>P_A_R[[#This Row],[23+]]-P_A_R[[#This Row],[24+]]</f>
        <v>#VALUE!</v>
      </c>
      <c r="BT313" s="5" t="e">
        <f>P_A_R[[#This Row],[24+]]-P_A_R[[#This Row],[25+]]</f>
        <v>#VALUE!</v>
      </c>
      <c r="BU313" s="5" t="e">
        <f>P_A_R[[#This Row],[25+]]-P_A_R[[#This Row],[26+]]</f>
        <v>#VALUE!</v>
      </c>
      <c r="BV313" s="5" t="e">
        <f>P_A_R[[#This Row],[26+]]-P_A_R[[#This Row],[27+]]</f>
        <v>#VALUE!</v>
      </c>
      <c r="BW313" s="5" t="e">
        <f>P_A_R[[#This Row],[27+]]-P_A_R[[#This Row],[28+]]</f>
        <v>#VALUE!</v>
      </c>
      <c r="BX313" s="5" t="e">
        <f>P_A_R[[#This Row],[28+]]-P_A_R[[#This Row],[29+]]</f>
        <v>#VALUE!</v>
      </c>
      <c r="BY313" s="5" t="e">
        <f>P_A_R[[#This Row],[29+]]-P_A_R[[#This Row],[30+]]</f>
        <v>#VALUE!</v>
      </c>
      <c r="BZ313" s="5" t="e">
        <f>P_A_R[[#This Row],[30+]]-P_A_R[[#This Row],[31+]]</f>
        <v>#VALUE!</v>
      </c>
      <c r="CA313" s="5" t="e">
        <f>P_A_R[[#This Row],[31+]]-P_A_R[[#This Row],[32+]]</f>
        <v>#VALUE!</v>
      </c>
      <c r="CB313" s="5" t="e">
        <f>P_A_R[[#This Row],[32+]]-P_A_R[[#This Row],[33+]]</f>
        <v>#VALUE!</v>
      </c>
      <c r="CC313" s="5" t="e">
        <f>P_A_R[[#This Row],[33+]]-P_A_R[[#This Row],[34+]]</f>
        <v>#VALUE!</v>
      </c>
      <c r="CD313" s="5" t="e">
        <f>P_A_R[[#This Row],[34+]]-P_A_R[[#This Row],[35+]]</f>
        <v>#VALUE!</v>
      </c>
      <c r="CE313" s="5" t="e">
        <f>P_A_R[[#This Row],[35+]]-P_A_R[[#This Row],[36+]]</f>
        <v>#VALUE!</v>
      </c>
      <c r="CF313" s="5" t="e">
        <f>P_A_R[[#This Row],[36+]]-P_A_R[[#This Row],[37+]]</f>
        <v>#VALUE!</v>
      </c>
      <c r="CG313" s="5" t="e">
        <f>P_A_R[[#This Row],[37+]]-P_A_R[[#This Row],[38+]]</f>
        <v>#VALUE!</v>
      </c>
      <c r="CH313" s="5" t="e">
        <f>P_A_R[[#This Row],[38+]]-P_A_R[[#This Row],[39+]]</f>
        <v>#VALUE!</v>
      </c>
      <c r="CI313" s="5" t="e">
        <f>P_A_R[[#This Row],[39+]]-P_A_R[[#This Row],[40+]]</f>
        <v>#VALUE!</v>
      </c>
      <c r="CJ313" s="5" t="e">
        <f>P_A_R[[#This Row],[40+]]-P_A_R[[#This Row],[41+]]</f>
        <v>#VALUE!</v>
      </c>
      <c r="CK313" s="5" t="e">
        <f>P_A_R[[#This Row],[41+]]-P_A_R[[#This Row],[42+]]</f>
        <v>#VALUE!</v>
      </c>
      <c r="CL313" s="5" t="e">
        <f>P_A_R[[#This Row],[42+]]-P_A_R[[#This Row],[43+]]</f>
        <v>#VALUE!</v>
      </c>
      <c r="CM313" s="5" t="e">
        <f>P_A_R[[#This Row],[43+]]-P_A_R[[#This Row],[44+]]</f>
        <v>#VALUE!</v>
      </c>
      <c r="CN313" s="5" t="e">
        <f>P_A_R[[#This Row],[44+]]-P_A_R[[#This Row],[45+]]</f>
        <v>#VALUE!</v>
      </c>
      <c r="CO313" s="5" t="e">
        <f>P_A_R[[#This Row],[45+]]-P_A_R[[#This Row],[46+]]</f>
        <v>#VALUE!</v>
      </c>
      <c r="CP313" s="5" t="e">
        <f>P_A_R[[#This Row],[46+]]-P_A_R[[#This Row],[47+]]</f>
        <v>#VALUE!</v>
      </c>
      <c r="CQ313" s="5" t="e">
        <f>P_A_R[[#This Row],[47+]]-P_A_R[[#This Row],[48+]]</f>
        <v>#VALUE!</v>
      </c>
      <c r="CR313" s="5" t="e">
        <f>P_A_R[[#This Row],[48+]]-P_A_R[[#This Row],[49+]]</f>
        <v>#VALUE!</v>
      </c>
      <c r="CS313" s="5" t="e">
        <f>P_A_R[[#This Row],[49+]]-P_A_R[[#This Row],[50+]]</f>
        <v>#VALUE!</v>
      </c>
      <c r="CT313" s="5" t="e">
        <f>P_A_R[[#This Row],[50+]]-P_A_R[[#This Row],[51+]]</f>
        <v>#VALUE!</v>
      </c>
      <c r="CU313" s="5" t="e">
        <f>P_A_R[[#This Row],[51+]]-P_A_R[[#This Row],[52+]]</f>
        <v>#VALUE!</v>
      </c>
      <c r="CV313" s="5" t="e">
        <f>P_A_R[[#This Row],[52+]]-P_A_R[[#This Row],[53+]]</f>
        <v>#VALUE!</v>
      </c>
      <c r="CW313" s="5" t="e">
        <f>P_A_R[[#This Row],[53+]]-P_A_R[[#This Row],[54+]]</f>
        <v>#VALUE!</v>
      </c>
      <c r="CX313" s="5" t="e">
        <f>P_A_R[[#This Row],[54+]]-P_A_R[[#This Row],[55+]]</f>
        <v>#VALUE!</v>
      </c>
      <c r="CY313" s="5" t="e">
        <f>P_A_R[[#This Row],[55+]]-P_A_R[[#This Row],[56+]]</f>
        <v>#VALUE!</v>
      </c>
      <c r="CZ313" s="5" t="e">
        <f>P_A_R[[#This Row],[56+]]-P_A_R[[#This Row],[57+]]</f>
        <v>#VALUE!</v>
      </c>
      <c r="DA313" s="5" t="e">
        <f>P_A_R[[#This Row],[57+]]-P_A_R[[#This Row],[58+]]</f>
        <v>#VALUE!</v>
      </c>
      <c r="DB313" s="5" t="e">
        <f>P_A_R[[#This Row],[58+]]-P_A_R[[#This Row],[59+]]</f>
        <v>#VALUE!</v>
      </c>
    </row>
    <row r="314" spans="58:106" x14ac:dyDescent="0.25">
      <c r="BF314" s="5" t="e">
        <f>P_A_R[[#This Row],[10+]]-P_A_R[[#This Row],[11+]]</f>
        <v>#VALUE!</v>
      </c>
      <c r="BG314" s="5" t="e">
        <f>P_A_R[[#This Row],[11+]]-P_A_R[[#This Row],[12+]]</f>
        <v>#VALUE!</v>
      </c>
      <c r="BH314" s="5" t="e">
        <f>P_A_R[[#This Row],[12+]]-P_A_R[[#This Row],[13+]]</f>
        <v>#VALUE!</v>
      </c>
      <c r="BI314" s="5" t="e">
        <f>P_A_R[[#This Row],[13+]]-P_A_R[[#This Row],[14+]]</f>
        <v>#VALUE!</v>
      </c>
      <c r="BJ314" s="5" t="e">
        <f>P_A_R[[#This Row],[14+]]-P_A_R[[#This Row],[15+]]</f>
        <v>#VALUE!</v>
      </c>
      <c r="BK314" s="5" t="e">
        <f>P_A_R[[#This Row],[15+]]-P_A_R[[#This Row],[16+]]</f>
        <v>#VALUE!</v>
      </c>
      <c r="BL314" s="5" t="e">
        <f>P_A_R[[#This Row],[16+]]-P_A_R[[#This Row],[17+]]</f>
        <v>#VALUE!</v>
      </c>
      <c r="BM314" s="5" t="e">
        <f>P_A_R[[#This Row],[17+]]-P_A_R[[#This Row],[18+]]</f>
        <v>#VALUE!</v>
      </c>
      <c r="BN314" s="5" t="e">
        <f>P_A_R[[#This Row],[18+]]-P_A_R[[#This Row],[19+]]</f>
        <v>#VALUE!</v>
      </c>
      <c r="BO314" s="5" t="e">
        <f>P_A_R[[#This Row],[19+]]-P_A_R[[#This Row],[20+]]</f>
        <v>#VALUE!</v>
      </c>
      <c r="BP314" s="5" t="e">
        <f>P_A_R[[#This Row],[20+]]-P_A_R[[#This Row],[21+]]</f>
        <v>#VALUE!</v>
      </c>
      <c r="BQ314" s="5" t="e">
        <f>P_A_R[[#This Row],[21+]]-P_A_R[[#This Row],[22+]]</f>
        <v>#VALUE!</v>
      </c>
      <c r="BR314" s="5" t="e">
        <f>P_A_R[[#This Row],[22+]]-P_A_R[[#This Row],[23+]]</f>
        <v>#VALUE!</v>
      </c>
      <c r="BS314" s="5" t="e">
        <f>P_A_R[[#This Row],[23+]]-P_A_R[[#This Row],[24+]]</f>
        <v>#VALUE!</v>
      </c>
      <c r="BT314" s="5" t="e">
        <f>P_A_R[[#This Row],[24+]]-P_A_R[[#This Row],[25+]]</f>
        <v>#VALUE!</v>
      </c>
      <c r="BU314" s="5" t="e">
        <f>P_A_R[[#This Row],[25+]]-P_A_R[[#This Row],[26+]]</f>
        <v>#VALUE!</v>
      </c>
      <c r="BV314" s="5" t="e">
        <f>P_A_R[[#This Row],[26+]]-P_A_R[[#This Row],[27+]]</f>
        <v>#VALUE!</v>
      </c>
      <c r="BW314" s="5" t="e">
        <f>P_A_R[[#This Row],[27+]]-P_A_R[[#This Row],[28+]]</f>
        <v>#VALUE!</v>
      </c>
      <c r="BX314" s="5" t="e">
        <f>P_A_R[[#This Row],[28+]]-P_A_R[[#This Row],[29+]]</f>
        <v>#VALUE!</v>
      </c>
      <c r="BY314" s="5" t="e">
        <f>P_A_R[[#This Row],[29+]]-P_A_R[[#This Row],[30+]]</f>
        <v>#VALUE!</v>
      </c>
      <c r="BZ314" s="5" t="e">
        <f>P_A_R[[#This Row],[30+]]-P_A_R[[#This Row],[31+]]</f>
        <v>#VALUE!</v>
      </c>
      <c r="CA314" s="5" t="e">
        <f>P_A_R[[#This Row],[31+]]-P_A_R[[#This Row],[32+]]</f>
        <v>#VALUE!</v>
      </c>
      <c r="CB314" s="5" t="e">
        <f>P_A_R[[#This Row],[32+]]-P_A_R[[#This Row],[33+]]</f>
        <v>#VALUE!</v>
      </c>
      <c r="CC314" s="5" t="e">
        <f>P_A_R[[#This Row],[33+]]-P_A_R[[#This Row],[34+]]</f>
        <v>#VALUE!</v>
      </c>
      <c r="CD314" s="5" t="e">
        <f>P_A_R[[#This Row],[34+]]-P_A_R[[#This Row],[35+]]</f>
        <v>#VALUE!</v>
      </c>
      <c r="CE314" s="5" t="e">
        <f>P_A_R[[#This Row],[35+]]-P_A_R[[#This Row],[36+]]</f>
        <v>#VALUE!</v>
      </c>
      <c r="CF314" s="5" t="e">
        <f>P_A_R[[#This Row],[36+]]-P_A_R[[#This Row],[37+]]</f>
        <v>#VALUE!</v>
      </c>
      <c r="CG314" s="5" t="e">
        <f>P_A_R[[#This Row],[37+]]-P_A_R[[#This Row],[38+]]</f>
        <v>#VALUE!</v>
      </c>
      <c r="CH314" s="5" t="e">
        <f>P_A_R[[#This Row],[38+]]-P_A_R[[#This Row],[39+]]</f>
        <v>#VALUE!</v>
      </c>
      <c r="CI314" s="5" t="e">
        <f>P_A_R[[#This Row],[39+]]-P_A_R[[#This Row],[40+]]</f>
        <v>#VALUE!</v>
      </c>
      <c r="CJ314" s="5" t="e">
        <f>P_A_R[[#This Row],[40+]]-P_A_R[[#This Row],[41+]]</f>
        <v>#VALUE!</v>
      </c>
      <c r="CK314" s="5" t="e">
        <f>P_A_R[[#This Row],[41+]]-P_A_R[[#This Row],[42+]]</f>
        <v>#VALUE!</v>
      </c>
      <c r="CL314" s="5" t="e">
        <f>P_A_R[[#This Row],[42+]]-P_A_R[[#This Row],[43+]]</f>
        <v>#VALUE!</v>
      </c>
      <c r="CM314" s="5" t="e">
        <f>P_A_R[[#This Row],[43+]]-P_A_R[[#This Row],[44+]]</f>
        <v>#VALUE!</v>
      </c>
      <c r="CN314" s="5" t="e">
        <f>P_A_R[[#This Row],[44+]]-P_A_R[[#This Row],[45+]]</f>
        <v>#VALUE!</v>
      </c>
      <c r="CO314" s="5" t="e">
        <f>P_A_R[[#This Row],[45+]]-P_A_R[[#This Row],[46+]]</f>
        <v>#VALUE!</v>
      </c>
      <c r="CP314" s="5" t="e">
        <f>P_A_R[[#This Row],[46+]]-P_A_R[[#This Row],[47+]]</f>
        <v>#VALUE!</v>
      </c>
      <c r="CQ314" s="5" t="e">
        <f>P_A_R[[#This Row],[47+]]-P_A_R[[#This Row],[48+]]</f>
        <v>#VALUE!</v>
      </c>
      <c r="CR314" s="5" t="e">
        <f>P_A_R[[#This Row],[48+]]-P_A_R[[#This Row],[49+]]</f>
        <v>#VALUE!</v>
      </c>
      <c r="CS314" s="5" t="e">
        <f>P_A_R[[#This Row],[49+]]-P_A_R[[#This Row],[50+]]</f>
        <v>#VALUE!</v>
      </c>
      <c r="CT314" s="5" t="e">
        <f>P_A_R[[#This Row],[50+]]-P_A_R[[#This Row],[51+]]</f>
        <v>#VALUE!</v>
      </c>
      <c r="CU314" s="5" t="e">
        <f>P_A_R[[#This Row],[51+]]-P_A_R[[#This Row],[52+]]</f>
        <v>#VALUE!</v>
      </c>
      <c r="CV314" s="5" t="e">
        <f>P_A_R[[#This Row],[52+]]-P_A_R[[#This Row],[53+]]</f>
        <v>#VALUE!</v>
      </c>
      <c r="CW314" s="5" t="e">
        <f>P_A_R[[#This Row],[53+]]-P_A_R[[#This Row],[54+]]</f>
        <v>#VALUE!</v>
      </c>
      <c r="CX314" s="5" t="e">
        <f>P_A_R[[#This Row],[54+]]-P_A_R[[#This Row],[55+]]</f>
        <v>#VALUE!</v>
      </c>
      <c r="CY314" s="5" t="e">
        <f>P_A_R[[#This Row],[55+]]-P_A_R[[#This Row],[56+]]</f>
        <v>#VALUE!</v>
      </c>
      <c r="CZ314" s="5" t="e">
        <f>P_A_R[[#This Row],[56+]]-P_A_R[[#This Row],[57+]]</f>
        <v>#VALUE!</v>
      </c>
      <c r="DA314" s="5" t="e">
        <f>P_A_R[[#This Row],[57+]]-P_A_R[[#This Row],[58+]]</f>
        <v>#VALUE!</v>
      </c>
      <c r="DB314" s="5" t="e">
        <f>P_A_R[[#This Row],[58+]]-P_A_R[[#This Row],[59+]]</f>
        <v>#VALUE!</v>
      </c>
    </row>
    <row r="315" spans="58:106" x14ac:dyDescent="0.25">
      <c r="BF315" s="5" t="e">
        <f>P_A_R[[#This Row],[10+]]-P_A_R[[#This Row],[11+]]</f>
        <v>#VALUE!</v>
      </c>
      <c r="BG315" s="5" t="e">
        <f>P_A_R[[#This Row],[11+]]-P_A_R[[#This Row],[12+]]</f>
        <v>#VALUE!</v>
      </c>
      <c r="BH315" s="5" t="e">
        <f>P_A_R[[#This Row],[12+]]-P_A_R[[#This Row],[13+]]</f>
        <v>#VALUE!</v>
      </c>
      <c r="BI315" s="5" t="e">
        <f>P_A_R[[#This Row],[13+]]-P_A_R[[#This Row],[14+]]</f>
        <v>#VALUE!</v>
      </c>
      <c r="BJ315" s="5" t="e">
        <f>P_A_R[[#This Row],[14+]]-P_A_R[[#This Row],[15+]]</f>
        <v>#VALUE!</v>
      </c>
      <c r="BK315" s="5" t="e">
        <f>P_A_R[[#This Row],[15+]]-P_A_R[[#This Row],[16+]]</f>
        <v>#VALUE!</v>
      </c>
      <c r="BL315" s="5" t="e">
        <f>P_A_R[[#This Row],[16+]]-P_A_R[[#This Row],[17+]]</f>
        <v>#VALUE!</v>
      </c>
      <c r="BM315" s="5" t="e">
        <f>P_A_R[[#This Row],[17+]]-P_A_R[[#This Row],[18+]]</f>
        <v>#VALUE!</v>
      </c>
      <c r="BN315" s="5" t="e">
        <f>P_A_R[[#This Row],[18+]]-P_A_R[[#This Row],[19+]]</f>
        <v>#VALUE!</v>
      </c>
      <c r="BO315" s="5" t="e">
        <f>P_A_R[[#This Row],[19+]]-P_A_R[[#This Row],[20+]]</f>
        <v>#VALUE!</v>
      </c>
      <c r="BP315" s="5" t="e">
        <f>P_A_R[[#This Row],[20+]]-P_A_R[[#This Row],[21+]]</f>
        <v>#VALUE!</v>
      </c>
      <c r="BQ315" s="5" t="e">
        <f>P_A_R[[#This Row],[21+]]-P_A_R[[#This Row],[22+]]</f>
        <v>#VALUE!</v>
      </c>
      <c r="BR315" s="5" t="e">
        <f>P_A_R[[#This Row],[22+]]-P_A_R[[#This Row],[23+]]</f>
        <v>#VALUE!</v>
      </c>
      <c r="BS315" s="5" t="e">
        <f>P_A_R[[#This Row],[23+]]-P_A_R[[#This Row],[24+]]</f>
        <v>#VALUE!</v>
      </c>
      <c r="BT315" s="5" t="e">
        <f>P_A_R[[#This Row],[24+]]-P_A_R[[#This Row],[25+]]</f>
        <v>#VALUE!</v>
      </c>
      <c r="BU315" s="5" t="e">
        <f>P_A_R[[#This Row],[25+]]-P_A_R[[#This Row],[26+]]</f>
        <v>#VALUE!</v>
      </c>
      <c r="BV315" s="5" t="e">
        <f>P_A_R[[#This Row],[26+]]-P_A_R[[#This Row],[27+]]</f>
        <v>#VALUE!</v>
      </c>
      <c r="BW315" s="5" t="e">
        <f>P_A_R[[#This Row],[27+]]-P_A_R[[#This Row],[28+]]</f>
        <v>#VALUE!</v>
      </c>
      <c r="BX315" s="5" t="e">
        <f>P_A_R[[#This Row],[28+]]-P_A_R[[#This Row],[29+]]</f>
        <v>#VALUE!</v>
      </c>
      <c r="BY315" s="5" t="e">
        <f>P_A_R[[#This Row],[29+]]-P_A_R[[#This Row],[30+]]</f>
        <v>#VALUE!</v>
      </c>
      <c r="BZ315" s="5" t="e">
        <f>P_A_R[[#This Row],[30+]]-P_A_R[[#This Row],[31+]]</f>
        <v>#VALUE!</v>
      </c>
      <c r="CA315" s="5" t="e">
        <f>P_A_R[[#This Row],[31+]]-P_A_R[[#This Row],[32+]]</f>
        <v>#VALUE!</v>
      </c>
      <c r="CB315" s="5" t="e">
        <f>P_A_R[[#This Row],[32+]]-P_A_R[[#This Row],[33+]]</f>
        <v>#VALUE!</v>
      </c>
      <c r="CC315" s="5" t="e">
        <f>P_A_R[[#This Row],[33+]]-P_A_R[[#This Row],[34+]]</f>
        <v>#VALUE!</v>
      </c>
      <c r="CD315" s="5" t="e">
        <f>P_A_R[[#This Row],[34+]]-P_A_R[[#This Row],[35+]]</f>
        <v>#VALUE!</v>
      </c>
      <c r="CE315" s="5" t="e">
        <f>P_A_R[[#This Row],[35+]]-P_A_R[[#This Row],[36+]]</f>
        <v>#VALUE!</v>
      </c>
      <c r="CF315" s="5" t="e">
        <f>P_A_R[[#This Row],[36+]]-P_A_R[[#This Row],[37+]]</f>
        <v>#VALUE!</v>
      </c>
      <c r="CG315" s="5" t="e">
        <f>P_A_R[[#This Row],[37+]]-P_A_R[[#This Row],[38+]]</f>
        <v>#VALUE!</v>
      </c>
      <c r="CH315" s="5" t="e">
        <f>P_A_R[[#This Row],[38+]]-P_A_R[[#This Row],[39+]]</f>
        <v>#VALUE!</v>
      </c>
      <c r="CI315" s="5" t="e">
        <f>P_A_R[[#This Row],[39+]]-P_A_R[[#This Row],[40+]]</f>
        <v>#VALUE!</v>
      </c>
      <c r="CJ315" s="5" t="e">
        <f>P_A_R[[#This Row],[40+]]-P_A_R[[#This Row],[41+]]</f>
        <v>#VALUE!</v>
      </c>
      <c r="CK315" s="5" t="e">
        <f>P_A_R[[#This Row],[41+]]-P_A_R[[#This Row],[42+]]</f>
        <v>#VALUE!</v>
      </c>
      <c r="CL315" s="5" t="e">
        <f>P_A_R[[#This Row],[42+]]-P_A_R[[#This Row],[43+]]</f>
        <v>#VALUE!</v>
      </c>
      <c r="CM315" s="5" t="e">
        <f>P_A_R[[#This Row],[43+]]-P_A_R[[#This Row],[44+]]</f>
        <v>#VALUE!</v>
      </c>
      <c r="CN315" s="5" t="e">
        <f>P_A_R[[#This Row],[44+]]-P_A_R[[#This Row],[45+]]</f>
        <v>#VALUE!</v>
      </c>
      <c r="CO315" s="5" t="e">
        <f>P_A_R[[#This Row],[45+]]-P_A_R[[#This Row],[46+]]</f>
        <v>#VALUE!</v>
      </c>
      <c r="CP315" s="5" t="e">
        <f>P_A_R[[#This Row],[46+]]-P_A_R[[#This Row],[47+]]</f>
        <v>#VALUE!</v>
      </c>
      <c r="CQ315" s="5" t="e">
        <f>P_A_R[[#This Row],[47+]]-P_A_R[[#This Row],[48+]]</f>
        <v>#VALUE!</v>
      </c>
      <c r="CR315" s="5" t="e">
        <f>P_A_R[[#This Row],[48+]]-P_A_R[[#This Row],[49+]]</f>
        <v>#VALUE!</v>
      </c>
      <c r="CS315" s="5" t="e">
        <f>P_A_R[[#This Row],[49+]]-P_A_R[[#This Row],[50+]]</f>
        <v>#VALUE!</v>
      </c>
      <c r="CT315" s="5" t="e">
        <f>P_A_R[[#This Row],[50+]]-P_A_R[[#This Row],[51+]]</f>
        <v>#VALUE!</v>
      </c>
      <c r="CU315" s="5" t="e">
        <f>P_A_R[[#This Row],[51+]]-P_A_R[[#This Row],[52+]]</f>
        <v>#VALUE!</v>
      </c>
      <c r="CV315" s="5" t="e">
        <f>P_A_R[[#This Row],[52+]]-P_A_R[[#This Row],[53+]]</f>
        <v>#VALUE!</v>
      </c>
      <c r="CW315" s="5" t="e">
        <f>P_A_R[[#This Row],[53+]]-P_A_R[[#This Row],[54+]]</f>
        <v>#VALUE!</v>
      </c>
      <c r="CX315" s="5" t="e">
        <f>P_A_R[[#This Row],[54+]]-P_A_R[[#This Row],[55+]]</f>
        <v>#VALUE!</v>
      </c>
      <c r="CY315" s="5" t="e">
        <f>P_A_R[[#This Row],[55+]]-P_A_R[[#This Row],[56+]]</f>
        <v>#VALUE!</v>
      </c>
      <c r="CZ315" s="5" t="e">
        <f>P_A_R[[#This Row],[56+]]-P_A_R[[#This Row],[57+]]</f>
        <v>#VALUE!</v>
      </c>
      <c r="DA315" s="5" t="e">
        <f>P_A_R[[#This Row],[57+]]-P_A_R[[#This Row],[58+]]</f>
        <v>#VALUE!</v>
      </c>
      <c r="DB315" s="5" t="e">
        <f>P_A_R[[#This Row],[58+]]-P_A_R[[#This Row],[59+]]</f>
        <v>#VALUE!</v>
      </c>
    </row>
    <row r="316" spans="58:106" x14ac:dyDescent="0.25">
      <c r="BF316" s="5" t="e">
        <f>P_A_R[[#This Row],[10+]]-P_A_R[[#This Row],[11+]]</f>
        <v>#VALUE!</v>
      </c>
      <c r="BG316" s="5" t="e">
        <f>P_A_R[[#This Row],[11+]]-P_A_R[[#This Row],[12+]]</f>
        <v>#VALUE!</v>
      </c>
      <c r="BH316" s="5" t="e">
        <f>P_A_R[[#This Row],[12+]]-P_A_R[[#This Row],[13+]]</f>
        <v>#VALUE!</v>
      </c>
      <c r="BI316" s="5" t="e">
        <f>P_A_R[[#This Row],[13+]]-P_A_R[[#This Row],[14+]]</f>
        <v>#VALUE!</v>
      </c>
      <c r="BJ316" s="5" t="e">
        <f>P_A_R[[#This Row],[14+]]-P_A_R[[#This Row],[15+]]</f>
        <v>#VALUE!</v>
      </c>
      <c r="BK316" s="5" t="e">
        <f>P_A_R[[#This Row],[15+]]-P_A_R[[#This Row],[16+]]</f>
        <v>#VALUE!</v>
      </c>
      <c r="BL316" s="5" t="e">
        <f>P_A_R[[#This Row],[16+]]-P_A_R[[#This Row],[17+]]</f>
        <v>#VALUE!</v>
      </c>
      <c r="BM316" s="5" t="e">
        <f>P_A_R[[#This Row],[17+]]-P_A_R[[#This Row],[18+]]</f>
        <v>#VALUE!</v>
      </c>
      <c r="BN316" s="5" t="e">
        <f>P_A_R[[#This Row],[18+]]-P_A_R[[#This Row],[19+]]</f>
        <v>#VALUE!</v>
      </c>
      <c r="BO316" s="5" t="e">
        <f>P_A_R[[#This Row],[19+]]-P_A_R[[#This Row],[20+]]</f>
        <v>#VALUE!</v>
      </c>
      <c r="BP316" s="5" t="e">
        <f>P_A_R[[#This Row],[20+]]-P_A_R[[#This Row],[21+]]</f>
        <v>#VALUE!</v>
      </c>
      <c r="BQ316" s="5" t="e">
        <f>P_A_R[[#This Row],[21+]]-P_A_R[[#This Row],[22+]]</f>
        <v>#VALUE!</v>
      </c>
      <c r="BR316" s="5" t="e">
        <f>P_A_R[[#This Row],[22+]]-P_A_R[[#This Row],[23+]]</f>
        <v>#VALUE!</v>
      </c>
      <c r="BS316" s="5" t="e">
        <f>P_A_R[[#This Row],[23+]]-P_A_R[[#This Row],[24+]]</f>
        <v>#VALUE!</v>
      </c>
      <c r="BT316" s="5" t="e">
        <f>P_A_R[[#This Row],[24+]]-P_A_R[[#This Row],[25+]]</f>
        <v>#VALUE!</v>
      </c>
      <c r="BU316" s="5" t="e">
        <f>P_A_R[[#This Row],[25+]]-P_A_R[[#This Row],[26+]]</f>
        <v>#VALUE!</v>
      </c>
      <c r="BV316" s="5" t="e">
        <f>P_A_R[[#This Row],[26+]]-P_A_R[[#This Row],[27+]]</f>
        <v>#VALUE!</v>
      </c>
      <c r="BW316" s="5" t="e">
        <f>P_A_R[[#This Row],[27+]]-P_A_R[[#This Row],[28+]]</f>
        <v>#VALUE!</v>
      </c>
      <c r="BX316" s="5" t="e">
        <f>P_A_R[[#This Row],[28+]]-P_A_R[[#This Row],[29+]]</f>
        <v>#VALUE!</v>
      </c>
      <c r="BY316" s="5" t="e">
        <f>P_A_R[[#This Row],[29+]]-P_A_R[[#This Row],[30+]]</f>
        <v>#VALUE!</v>
      </c>
      <c r="BZ316" s="5" t="e">
        <f>P_A_R[[#This Row],[30+]]-P_A_R[[#This Row],[31+]]</f>
        <v>#VALUE!</v>
      </c>
      <c r="CA316" s="5" t="e">
        <f>P_A_R[[#This Row],[31+]]-P_A_R[[#This Row],[32+]]</f>
        <v>#VALUE!</v>
      </c>
      <c r="CB316" s="5" t="e">
        <f>P_A_R[[#This Row],[32+]]-P_A_R[[#This Row],[33+]]</f>
        <v>#VALUE!</v>
      </c>
      <c r="CC316" s="5" t="e">
        <f>P_A_R[[#This Row],[33+]]-P_A_R[[#This Row],[34+]]</f>
        <v>#VALUE!</v>
      </c>
      <c r="CD316" s="5" t="e">
        <f>P_A_R[[#This Row],[34+]]-P_A_R[[#This Row],[35+]]</f>
        <v>#VALUE!</v>
      </c>
      <c r="CE316" s="5" t="e">
        <f>P_A_R[[#This Row],[35+]]-P_A_R[[#This Row],[36+]]</f>
        <v>#VALUE!</v>
      </c>
      <c r="CF316" s="5" t="e">
        <f>P_A_R[[#This Row],[36+]]-P_A_R[[#This Row],[37+]]</f>
        <v>#VALUE!</v>
      </c>
      <c r="CG316" s="5" t="e">
        <f>P_A_R[[#This Row],[37+]]-P_A_R[[#This Row],[38+]]</f>
        <v>#VALUE!</v>
      </c>
      <c r="CH316" s="5" t="e">
        <f>P_A_R[[#This Row],[38+]]-P_A_R[[#This Row],[39+]]</f>
        <v>#VALUE!</v>
      </c>
      <c r="CI316" s="5" t="e">
        <f>P_A_R[[#This Row],[39+]]-P_A_R[[#This Row],[40+]]</f>
        <v>#VALUE!</v>
      </c>
      <c r="CJ316" s="5" t="e">
        <f>P_A_R[[#This Row],[40+]]-P_A_R[[#This Row],[41+]]</f>
        <v>#VALUE!</v>
      </c>
      <c r="CK316" s="5" t="e">
        <f>P_A_R[[#This Row],[41+]]-P_A_R[[#This Row],[42+]]</f>
        <v>#VALUE!</v>
      </c>
      <c r="CL316" s="5" t="e">
        <f>P_A_R[[#This Row],[42+]]-P_A_R[[#This Row],[43+]]</f>
        <v>#VALUE!</v>
      </c>
      <c r="CM316" s="5" t="e">
        <f>P_A_R[[#This Row],[43+]]-P_A_R[[#This Row],[44+]]</f>
        <v>#VALUE!</v>
      </c>
      <c r="CN316" s="5" t="e">
        <f>P_A_R[[#This Row],[44+]]-P_A_R[[#This Row],[45+]]</f>
        <v>#VALUE!</v>
      </c>
      <c r="CO316" s="5" t="e">
        <f>P_A_R[[#This Row],[45+]]-P_A_R[[#This Row],[46+]]</f>
        <v>#VALUE!</v>
      </c>
      <c r="CP316" s="5" t="e">
        <f>P_A_R[[#This Row],[46+]]-P_A_R[[#This Row],[47+]]</f>
        <v>#VALUE!</v>
      </c>
      <c r="CQ316" s="5" t="e">
        <f>P_A_R[[#This Row],[47+]]-P_A_R[[#This Row],[48+]]</f>
        <v>#VALUE!</v>
      </c>
      <c r="CR316" s="5" t="e">
        <f>P_A_R[[#This Row],[48+]]-P_A_R[[#This Row],[49+]]</f>
        <v>#VALUE!</v>
      </c>
      <c r="CS316" s="5" t="e">
        <f>P_A_R[[#This Row],[49+]]-P_A_R[[#This Row],[50+]]</f>
        <v>#VALUE!</v>
      </c>
      <c r="CT316" s="5" t="e">
        <f>P_A_R[[#This Row],[50+]]-P_A_R[[#This Row],[51+]]</f>
        <v>#VALUE!</v>
      </c>
      <c r="CU316" s="5" t="e">
        <f>P_A_R[[#This Row],[51+]]-P_A_R[[#This Row],[52+]]</f>
        <v>#VALUE!</v>
      </c>
      <c r="CV316" s="5" t="e">
        <f>P_A_R[[#This Row],[52+]]-P_A_R[[#This Row],[53+]]</f>
        <v>#VALUE!</v>
      </c>
      <c r="CW316" s="5" t="e">
        <f>P_A_R[[#This Row],[53+]]-P_A_R[[#This Row],[54+]]</f>
        <v>#VALUE!</v>
      </c>
      <c r="CX316" s="5" t="e">
        <f>P_A_R[[#This Row],[54+]]-P_A_R[[#This Row],[55+]]</f>
        <v>#VALUE!</v>
      </c>
      <c r="CY316" s="5" t="e">
        <f>P_A_R[[#This Row],[55+]]-P_A_R[[#This Row],[56+]]</f>
        <v>#VALUE!</v>
      </c>
      <c r="CZ316" s="5" t="e">
        <f>P_A_R[[#This Row],[56+]]-P_A_R[[#This Row],[57+]]</f>
        <v>#VALUE!</v>
      </c>
      <c r="DA316" s="5" t="e">
        <f>P_A_R[[#This Row],[57+]]-P_A_R[[#This Row],[58+]]</f>
        <v>#VALUE!</v>
      </c>
      <c r="DB316" s="5" t="e">
        <f>P_A_R[[#This Row],[58+]]-P_A_R[[#This Row],[59+]]</f>
        <v>#VALUE!</v>
      </c>
    </row>
    <row r="317" spans="58:106" x14ac:dyDescent="0.25">
      <c r="BF317" s="5" t="e">
        <f>P_A_R[[#This Row],[10+]]-P_A_R[[#This Row],[11+]]</f>
        <v>#VALUE!</v>
      </c>
      <c r="BG317" s="5" t="e">
        <f>P_A_R[[#This Row],[11+]]-P_A_R[[#This Row],[12+]]</f>
        <v>#VALUE!</v>
      </c>
      <c r="BH317" s="5" t="e">
        <f>P_A_R[[#This Row],[12+]]-P_A_R[[#This Row],[13+]]</f>
        <v>#VALUE!</v>
      </c>
      <c r="BI317" s="5" t="e">
        <f>P_A_R[[#This Row],[13+]]-P_A_R[[#This Row],[14+]]</f>
        <v>#VALUE!</v>
      </c>
      <c r="BJ317" s="5" t="e">
        <f>P_A_R[[#This Row],[14+]]-P_A_R[[#This Row],[15+]]</f>
        <v>#VALUE!</v>
      </c>
      <c r="BK317" s="5" t="e">
        <f>P_A_R[[#This Row],[15+]]-P_A_R[[#This Row],[16+]]</f>
        <v>#VALUE!</v>
      </c>
      <c r="BL317" s="5" t="e">
        <f>P_A_R[[#This Row],[16+]]-P_A_R[[#This Row],[17+]]</f>
        <v>#VALUE!</v>
      </c>
      <c r="BM317" s="5" t="e">
        <f>P_A_R[[#This Row],[17+]]-P_A_R[[#This Row],[18+]]</f>
        <v>#VALUE!</v>
      </c>
      <c r="BN317" s="5" t="e">
        <f>P_A_R[[#This Row],[18+]]-P_A_R[[#This Row],[19+]]</f>
        <v>#VALUE!</v>
      </c>
      <c r="BO317" s="5" t="e">
        <f>P_A_R[[#This Row],[19+]]-P_A_R[[#This Row],[20+]]</f>
        <v>#VALUE!</v>
      </c>
      <c r="BP317" s="5" t="e">
        <f>P_A_R[[#This Row],[20+]]-P_A_R[[#This Row],[21+]]</f>
        <v>#VALUE!</v>
      </c>
      <c r="BQ317" s="5" t="e">
        <f>P_A_R[[#This Row],[21+]]-P_A_R[[#This Row],[22+]]</f>
        <v>#VALUE!</v>
      </c>
      <c r="BR317" s="5" t="e">
        <f>P_A_R[[#This Row],[22+]]-P_A_R[[#This Row],[23+]]</f>
        <v>#VALUE!</v>
      </c>
      <c r="BS317" s="5" t="e">
        <f>P_A_R[[#This Row],[23+]]-P_A_R[[#This Row],[24+]]</f>
        <v>#VALUE!</v>
      </c>
      <c r="BT317" s="5" t="e">
        <f>P_A_R[[#This Row],[24+]]-P_A_R[[#This Row],[25+]]</f>
        <v>#VALUE!</v>
      </c>
      <c r="BU317" s="5" t="e">
        <f>P_A_R[[#This Row],[25+]]-P_A_R[[#This Row],[26+]]</f>
        <v>#VALUE!</v>
      </c>
      <c r="BV317" s="5" t="e">
        <f>P_A_R[[#This Row],[26+]]-P_A_R[[#This Row],[27+]]</f>
        <v>#VALUE!</v>
      </c>
      <c r="BW317" s="5" t="e">
        <f>P_A_R[[#This Row],[27+]]-P_A_R[[#This Row],[28+]]</f>
        <v>#VALUE!</v>
      </c>
      <c r="BX317" s="5" t="e">
        <f>P_A_R[[#This Row],[28+]]-P_A_R[[#This Row],[29+]]</f>
        <v>#VALUE!</v>
      </c>
      <c r="BY317" s="5" t="e">
        <f>P_A_R[[#This Row],[29+]]-P_A_R[[#This Row],[30+]]</f>
        <v>#VALUE!</v>
      </c>
      <c r="BZ317" s="5" t="e">
        <f>P_A_R[[#This Row],[30+]]-P_A_R[[#This Row],[31+]]</f>
        <v>#VALUE!</v>
      </c>
      <c r="CA317" s="5" t="e">
        <f>P_A_R[[#This Row],[31+]]-P_A_R[[#This Row],[32+]]</f>
        <v>#VALUE!</v>
      </c>
      <c r="CB317" s="5" t="e">
        <f>P_A_R[[#This Row],[32+]]-P_A_R[[#This Row],[33+]]</f>
        <v>#VALUE!</v>
      </c>
      <c r="CC317" s="5" t="e">
        <f>P_A_R[[#This Row],[33+]]-P_A_R[[#This Row],[34+]]</f>
        <v>#VALUE!</v>
      </c>
      <c r="CD317" s="5" t="e">
        <f>P_A_R[[#This Row],[34+]]-P_A_R[[#This Row],[35+]]</f>
        <v>#VALUE!</v>
      </c>
      <c r="CE317" s="5" t="e">
        <f>P_A_R[[#This Row],[35+]]-P_A_R[[#This Row],[36+]]</f>
        <v>#VALUE!</v>
      </c>
      <c r="CF317" s="5" t="e">
        <f>P_A_R[[#This Row],[36+]]-P_A_R[[#This Row],[37+]]</f>
        <v>#VALUE!</v>
      </c>
      <c r="CG317" s="5" t="e">
        <f>P_A_R[[#This Row],[37+]]-P_A_R[[#This Row],[38+]]</f>
        <v>#VALUE!</v>
      </c>
      <c r="CH317" s="5" t="e">
        <f>P_A_R[[#This Row],[38+]]-P_A_R[[#This Row],[39+]]</f>
        <v>#VALUE!</v>
      </c>
      <c r="CI317" s="5" t="e">
        <f>P_A_R[[#This Row],[39+]]-P_A_R[[#This Row],[40+]]</f>
        <v>#VALUE!</v>
      </c>
      <c r="CJ317" s="5" t="e">
        <f>P_A_R[[#This Row],[40+]]-P_A_R[[#This Row],[41+]]</f>
        <v>#VALUE!</v>
      </c>
      <c r="CK317" s="5" t="e">
        <f>P_A_R[[#This Row],[41+]]-P_A_R[[#This Row],[42+]]</f>
        <v>#VALUE!</v>
      </c>
      <c r="CL317" s="5" t="e">
        <f>P_A_R[[#This Row],[42+]]-P_A_R[[#This Row],[43+]]</f>
        <v>#VALUE!</v>
      </c>
      <c r="CM317" s="5" t="e">
        <f>P_A_R[[#This Row],[43+]]-P_A_R[[#This Row],[44+]]</f>
        <v>#VALUE!</v>
      </c>
      <c r="CN317" s="5" t="e">
        <f>P_A_R[[#This Row],[44+]]-P_A_R[[#This Row],[45+]]</f>
        <v>#VALUE!</v>
      </c>
      <c r="CO317" s="5" t="e">
        <f>P_A_R[[#This Row],[45+]]-P_A_R[[#This Row],[46+]]</f>
        <v>#VALUE!</v>
      </c>
      <c r="CP317" s="5" t="e">
        <f>P_A_R[[#This Row],[46+]]-P_A_R[[#This Row],[47+]]</f>
        <v>#VALUE!</v>
      </c>
      <c r="CQ317" s="5" t="e">
        <f>P_A_R[[#This Row],[47+]]-P_A_R[[#This Row],[48+]]</f>
        <v>#VALUE!</v>
      </c>
      <c r="CR317" s="5" t="e">
        <f>P_A_R[[#This Row],[48+]]-P_A_R[[#This Row],[49+]]</f>
        <v>#VALUE!</v>
      </c>
      <c r="CS317" s="5" t="e">
        <f>P_A_R[[#This Row],[49+]]-P_A_R[[#This Row],[50+]]</f>
        <v>#VALUE!</v>
      </c>
      <c r="CT317" s="5" t="e">
        <f>P_A_R[[#This Row],[50+]]-P_A_R[[#This Row],[51+]]</f>
        <v>#VALUE!</v>
      </c>
      <c r="CU317" s="5" t="e">
        <f>P_A_R[[#This Row],[51+]]-P_A_R[[#This Row],[52+]]</f>
        <v>#VALUE!</v>
      </c>
      <c r="CV317" s="5" t="e">
        <f>P_A_R[[#This Row],[52+]]-P_A_R[[#This Row],[53+]]</f>
        <v>#VALUE!</v>
      </c>
      <c r="CW317" s="5" t="e">
        <f>P_A_R[[#This Row],[53+]]-P_A_R[[#This Row],[54+]]</f>
        <v>#VALUE!</v>
      </c>
      <c r="CX317" s="5" t="e">
        <f>P_A_R[[#This Row],[54+]]-P_A_R[[#This Row],[55+]]</f>
        <v>#VALUE!</v>
      </c>
      <c r="CY317" s="5" t="e">
        <f>P_A_R[[#This Row],[55+]]-P_A_R[[#This Row],[56+]]</f>
        <v>#VALUE!</v>
      </c>
      <c r="CZ317" s="5" t="e">
        <f>P_A_R[[#This Row],[56+]]-P_A_R[[#This Row],[57+]]</f>
        <v>#VALUE!</v>
      </c>
      <c r="DA317" s="5" t="e">
        <f>P_A_R[[#This Row],[57+]]-P_A_R[[#This Row],[58+]]</f>
        <v>#VALUE!</v>
      </c>
      <c r="DB317" s="5" t="e">
        <f>P_A_R[[#This Row],[58+]]-P_A_R[[#This Row],[59+]]</f>
        <v>#VALUE!</v>
      </c>
    </row>
    <row r="318" spans="58:106" x14ac:dyDescent="0.25">
      <c r="BF318" s="5" t="e">
        <f>P_A_R[[#This Row],[10+]]-P_A_R[[#This Row],[11+]]</f>
        <v>#VALUE!</v>
      </c>
      <c r="BG318" s="5" t="e">
        <f>P_A_R[[#This Row],[11+]]-P_A_R[[#This Row],[12+]]</f>
        <v>#VALUE!</v>
      </c>
      <c r="BH318" s="5" t="e">
        <f>P_A_R[[#This Row],[12+]]-P_A_R[[#This Row],[13+]]</f>
        <v>#VALUE!</v>
      </c>
      <c r="BI318" s="5" t="e">
        <f>P_A_R[[#This Row],[13+]]-P_A_R[[#This Row],[14+]]</f>
        <v>#VALUE!</v>
      </c>
      <c r="BJ318" s="5" t="e">
        <f>P_A_R[[#This Row],[14+]]-P_A_R[[#This Row],[15+]]</f>
        <v>#VALUE!</v>
      </c>
      <c r="BK318" s="5" t="e">
        <f>P_A_R[[#This Row],[15+]]-P_A_R[[#This Row],[16+]]</f>
        <v>#VALUE!</v>
      </c>
      <c r="BL318" s="5" t="e">
        <f>P_A_R[[#This Row],[16+]]-P_A_R[[#This Row],[17+]]</f>
        <v>#VALUE!</v>
      </c>
      <c r="BM318" s="5" t="e">
        <f>P_A_R[[#This Row],[17+]]-P_A_R[[#This Row],[18+]]</f>
        <v>#VALUE!</v>
      </c>
      <c r="BN318" s="5" t="e">
        <f>P_A_R[[#This Row],[18+]]-P_A_R[[#This Row],[19+]]</f>
        <v>#VALUE!</v>
      </c>
      <c r="BO318" s="5" t="e">
        <f>P_A_R[[#This Row],[19+]]-P_A_R[[#This Row],[20+]]</f>
        <v>#VALUE!</v>
      </c>
      <c r="BP318" s="5" t="e">
        <f>P_A_R[[#This Row],[20+]]-P_A_R[[#This Row],[21+]]</f>
        <v>#VALUE!</v>
      </c>
      <c r="BQ318" s="5" t="e">
        <f>P_A_R[[#This Row],[21+]]-P_A_R[[#This Row],[22+]]</f>
        <v>#VALUE!</v>
      </c>
      <c r="BR318" s="5" t="e">
        <f>P_A_R[[#This Row],[22+]]-P_A_R[[#This Row],[23+]]</f>
        <v>#VALUE!</v>
      </c>
      <c r="BS318" s="5" t="e">
        <f>P_A_R[[#This Row],[23+]]-P_A_R[[#This Row],[24+]]</f>
        <v>#VALUE!</v>
      </c>
      <c r="BT318" s="5" t="e">
        <f>P_A_R[[#This Row],[24+]]-P_A_R[[#This Row],[25+]]</f>
        <v>#VALUE!</v>
      </c>
      <c r="BU318" s="5" t="e">
        <f>P_A_R[[#This Row],[25+]]-P_A_R[[#This Row],[26+]]</f>
        <v>#VALUE!</v>
      </c>
      <c r="BV318" s="5" t="e">
        <f>P_A_R[[#This Row],[26+]]-P_A_R[[#This Row],[27+]]</f>
        <v>#VALUE!</v>
      </c>
      <c r="BW318" s="5" t="e">
        <f>P_A_R[[#This Row],[27+]]-P_A_R[[#This Row],[28+]]</f>
        <v>#VALUE!</v>
      </c>
      <c r="BX318" s="5" t="e">
        <f>P_A_R[[#This Row],[28+]]-P_A_R[[#This Row],[29+]]</f>
        <v>#VALUE!</v>
      </c>
      <c r="BY318" s="5" t="e">
        <f>P_A_R[[#This Row],[29+]]-P_A_R[[#This Row],[30+]]</f>
        <v>#VALUE!</v>
      </c>
      <c r="BZ318" s="5" t="e">
        <f>P_A_R[[#This Row],[30+]]-P_A_R[[#This Row],[31+]]</f>
        <v>#VALUE!</v>
      </c>
      <c r="CA318" s="5" t="e">
        <f>P_A_R[[#This Row],[31+]]-P_A_R[[#This Row],[32+]]</f>
        <v>#VALUE!</v>
      </c>
      <c r="CB318" s="5" t="e">
        <f>P_A_R[[#This Row],[32+]]-P_A_R[[#This Row],[33+]]</f>
        <v>#VALUE!</v>
      </c>
      <c r="CC318" s="5" t="e">
        <f>P_A_R[[#This Row],[33+]]-P_A_R[[#This Row],[34+]]</f>
        <v>#VALUE!</v>
      </c>
      <c r="CD318" s="5" t="e">
        <f>P_A_R[[#This Row],[34+]]-P_A_R[[#This Row],[35+]]</f>
        <v>#VALUE!</v>
      </c>
      <c r="CE318" s="5" t="e">
        <f>P_A_R[[#This Row],[35+]]-P_A_R[[#This Row],[36+]]</f>
        <v>#VALUE!</v>
      </c>
      <c r="CF318" s="5" t="e">
        <f>P_A_R[[#This Row],[36+]]-P_A_R[[#This Row],[37+]]</f>
        <v>#VALUE!</v>
      </c>
      <c r="CG318" s="5" t="e">
        <f>P_A_R[[#This Row],[37+]]-P_A_R[[#This Row],[38+]]</f>
        <v>#VALUE!</v>
      </c>
      <c r="CH318" s="5" t="e">
        <f>P_A_R[[#This Row],[38+]]-P_A_R[[#This Row],[39+]]</f>
        <v>#VALUE!</v>
      </c>
      <c r="CI318" s="5" t="e">
        <f>P_A_R[[#This Row],[39+]]-P_A_R[[#This Row],[40+]]</f>
        <v>#VALUE!</v>
      </c>
      <c r="CJ318" s="5" t="e">
        <f>P_A_R[[#This Row],[40+]]-P_A_R[[#This Row],[41+]]</f>
        <v>#VALUE!</v>
      </c>
      <c r="CK318" s="5" t="e">
        <f>P_A_R[[#This Row],[41+]]-P_A_R[[#This Row],[42+]]</f>
        <v>#VALUE!</v>
      </c>
      <c r="CL318" s="5" t="e">
        <f>P_A_R[[#This Row],[42+]]-P_A_R[[#This Row],[43+]]</f>
        <v>#VALUE!</v>
      </c>
      <c r="CM318" s="5" t="e">
        <f>P_A_R[[#This Row],[43+]]-P_A_R[[#This Row],[44+]]</f>
        <v>#VALUE!</v>
      </c>
      <c r="CN318" s="5" t="e">
        <f>P_A_R[[#This Row],[44+]]-P_A_R[[#This Row],[45+]]</f>
        <v>#VALUE!</v>
      </c>
      <c r="CO318" s="5" t="e">
        <f>P_A_R[[#This Row],[45+]]-P_A_R[[#This Row],[46+]]</f>
        <v>#VALUE!</v>
      </c>
      <c r="CP318" s="5" t="e">
        <f>P_A_R[[#This Row],[46+]]-P_A_R[[#This Row],[47+]]</f>
        <v>#VALUE!</v>
      </c>
      <c r="CQ318" s="5" t="e">
        <f>P_A_R[[#This Row],[47+]]-P_A_R[[#This Row],[48+]]</f>
        <v>#VALUE!</v>
      </c>
      <c r="CR318" s="5" t="e">
        <f>P_A_R[[#This Row],[48+]]-P_A_R[[#This Row],[49+]]</f>
        <v>#VALUE!</v>
      </c>
      <c r="CS318" s="5" t="e">
        <f>P_A_R[[#This Row],[49+]]-P_A_R[[#This Row],[50+]]</f>
        <v>#VALUE!</v>
      </c>
      <c r="CT318" s="5" t="e">
        <f>P_A_R[[#This Row],[50+]]-P_A_R[[#This Row],[51+]]</f>
        <v>#VALUE!</v>
      </c>
      <c r="CU318" s="5" t="e">
        <f>P_A_R[[#This Row],[51+]]-P_A_R[[#This Row],[52+]]</f>
        <v>#VALUE!</v>
      </c>
      <c r="CV318" s="5" t="e">
        <f>P_A_R[[#This Row],[52+]]-P_A_R[[#This Row],[53+]]</f>
        <v>#VALUE!</v>
      </c>
      <c r="CW318" s="5" t="e">
        <f>P_A_R[[#This Row],[53+]]-P_A_R[[#This Row],[54+]]</f>
        <v>#VALUE!</v>
      </c>
      <c r="CX318" s="5" t="e">
        <f>P_A_R[[#This Row],[54+]]-P_A_R[[#This Row],[55+]]</f>
        <v>#VALUE!</v>
      </c>
      <c r="CY318" s="5" t="e">
        <f>P_A_R[[#This Row],[55+]]-P_A_R[[#This Row],[56+]]</f>
        <v>#VALUE!</v>
      </c>
      <c r="CZ318" s="5" t="e">
        <f>P_A_R[[#This Row],[56+]]-P_A_R[[#This Row],[57+]]</f>
        <v>#VALUE!</v>
      </c>
      <c r="DA318" s="5" t="e">
        <f>P_A_R[[#This Row],[57+]]-P_A_R[[#This Row],[58+]]</f>
        <v>#VALUE!</v>
      </c>
      <c r="DB318" s="5" t="e">
        <f>P_A_R[[#This Row],[58+]]-P_A_R[[#This Row],[59+]]</f>
        <v>#VALUE!</v>
      </c>
    </row>
    <row r="319" spans="58:106" x14ac:dyDescent="0.25">
      <c r="BF319" s="5" t="e">
        <f>P_A_R[[#This Row],[10+]]-P_A_R[[#This Row],[11+]]</f>
        <v>#VALUE!</v>
      </c>
      <c r="BG319" s="5" t="e">
        <f>P_A_R[[#This Row],[11+]]-P_A_R[[#This Row],[12+]]</f>
        <v>#VALUE!</v>
      </c>
      <c r="BH319" s="5" t="e">
        <f>P_A_R[[#This Row],[12+]]-P_A_R[[#This Row],[13+]]</f>
        <v>#VALUE!</v>
      </c>
      <c r="BI319" s="5" t="e">
        <f>P_A_R[[#This Row],[13+]]-P_A_R[[#This Row],[14+]]</f>
        <v>#VALUE!</v>
      </c>
      <c r="BJ319" s="5" t="e">
        <f>P_A_R[[#This Row],[14+]]-P_A_R[[#This Row],[15+]]</f>
        <v>#VALUE!</v>
      </c>
      <c r="BK319" s="5" t="e">
        <f>P_A_R[[#This Row],[15+]]-P_A_R[[#This Row],[16+]]</f>
        <v>#VALUE!</v>
      </c>
      <c r="BL319" s="5" t="e">
        <f>P_A_R[[#This Row],[16+]]-P_A_R[[#This Row],[17+]]</f>
        <v>#VALUE!</v>
      </c>
      <c r="BM319" s="5" t="e">
        <f>P_A_R[[#This Row],[17+]]-P_A_R[[#This Row],[18+]]</f>
        <v>#VALUE!</v>
      </c>
      <c r="BN319" s="5" t="e">
        <f>P_A_R[[#This Row],[18+]]-P_A_R[[#This Row],[19+]]</f>
        <v>#VALUE!</v>
      </c>
      <c r="BO319" s="5" t="e">
        <f>P_A_R[[#This Row],[19+]]-P_A_R[[#This Row],[20+]]</f>
        <v>#VALUE!</v>
      </c>
      <c r="BP319" s="5" t="e">
        <f>P_A_R[[#This Row],[20+]]-P_A_R[[#This Row],[21+]]</f>
        <v>#VALUE!</v>
      </c>
      <c r="BQ319" s="5" t="e">
        <f>P_A_R[[#This Row],[21+]]-P_A_R[[#This Row],[22+]]</f>
        <v>#VALUE!</v>
      </c>
      <c r="BR319" s="5" t="e">
        <f>P_A_R[[#This Row],[22+]]-P_A_R[[#This Row],[23+]]</f>
        <v>#VALUE!</v>
      </c>
      <c r="BS319" s="5" t="e">
        <f>P_A_R[[#This Row],[23+]]-P_A_R[[#This Row],[24+]]</f>
        <v>#VALUE!</v>
      </c>
      <c r="BT319" s="5" t="e">
        <f>P_A_R[[#This Row],[24+]]-P_A_R[[#This Row],[25+]]</f>
        <v>#VALUE!</v>
      </c>
      <c r="BU319" s="5" t="e">
        <f>P_A_R[[#This Row],[25+]]-P_A_R[[#This Row],[26+]]</f>
        <v>#VALUE!</v>
      </c>
      <c r="BV319" s="5" t="e">
        <f>P_A_R[[#This Row],[26+]]-P_A_R[[#This Row],[27+]]</f>
        <v>#VALUE!</v>
      </c>
      <c r="BW319" s="5" t="e">
        <f>P_A_R[[#This Row],[27+]]-P_A_R[[#This Row],[28+]]</f>
        <v>#VALUE!</v>
      </c>
      <c r="BX319" s="5" t="e">
        <f>P_A_R[[#This Row],[28+]]-P_A_R[[#This Row],[29+]]</f>
        <v>#VALUE!</v>
      </c>
      <c r="BY319" s="5" t="e">
        <f>P_A_R[[#This Row],[29+]]-P_A_R[[#This Row],[30+]]</f>
        <v>#VALUE!</v>
      </c>
      <c r="BZ319" s="5" t="e">
        <f>P_A_R[[#This Row],[30+]]-P_A_R[[#This Row],[31+]]</f>
        <v>#VALUE!</v>
      </c>
      <c r="CA319" s="5" t="e">
        <f>P_A_R[[#This Row],[31+]]-P_A_R[[#This Row],[32+]]</f>
        <v>#VALUE!</v>
      </c>
      <c r="CB319" s="5" t="e">
        <f>P_A_R[[#This Row],[32+]]-P_A_R[[#This Row],[33+]]</f>
        <v>#VALUE!</v>
      </c>
      <c r="CC319" s="5" t="e">
        <f>P_A_R[[#This Row],[33+]]-P_A_R[[#This Row],[34+]]</f>
        <v>#VALUE!</v>
      </c>
      <c r="CD319" s="5" t="e">
        <f>P_A_R[[#This Row],[34+]]-P_A_R[[#This Row],[35+]]</f>
        <v>#VALUE!</v>
      </c>
      <c r="CE319" s="5" t="e">
        <f>P_A_R[[#This Row],[35+]]-P_A_R[[#This Row],[36+]]</f>
        <v>#VALUE!</v>
      </c>
      <c r="CF319" s="5" t="e">
        <f>P_A_R[[#This Row],[36+]]-P_A_R[[#This Row],[37+]]</f>
        <v>#VALUE!</v>
      </c>
      <c r="CG319" s="5" t="e">
        <f>P_A_R[[#This Row],[37+]]-P_A_R[[#This Row],[38+]]</f>
        <v>#VALUE!</v>
      </c>
      <c r="CH319" s="5" t="e">
        <f>P_A_R[[#This Row],[38+]]-P_A_R[[#This Row],[39+]]</f>
        <v>#VALUE!</v>
      </c>
      <c r="CI319" s="5" t="e">
        <f>P_A_R[[#This Row],[39+]]-P_A_R[[#This Row],[40+]]</f>
        <v>#VALUE!</v>
      </c>
      <c r="CJ319" s="5" t="e">
        <f>P_A_R[[#This Row],[40+]]-P_A_R[[#This Row],[41+]]</f>
        <v>#VALUE!</v>
      </c>
      <c r="CK319" s="5" t="e">
        <f>P_A_R[[#This Row],[41+]]-P_A_R[[#This Row],[42+]]</f>
        <v>#VALUE!</v>
      </c>
      <c r="CL319" s="5" t="e">
        <f>P_A_R[[#This Row],[42+]]-P_A_R[[#This Row],[43+]]</f>
        <v>#VALUE!</v>
      </c>
      <c r="CM319" s="5" t="e">
        <f>P_A_R[[#This Row],[43+]]-P_A_R[[#This Row],[44+]]</f>
        <v>#VALUE!</v>
      </c>
      <c r="CN319" s="5" t="e">
        <f>P_A_R[[#This Row],[44+]]-P_A_R[[#This Row],[45+]]</f>
        <v>#VALUE!</v>
      </c>
      <c r="CO319" s="5" t="e">
        <f>P_A_R[[#This Row],[45+]]-P_A_R[[#This Row],[46+]]</f>
        <v>#VALUE!</v>
      </c>
      <c r="CP319" s="5" t="e">
        <f>P_A_R[[#This Row],[46+]]-P_A_R[[#This Row],[47+]]</f>
        <v>#VALUE!</v>
      </c>
      <c r="CQ319" s="5" t="e">
        <f>P_A_R[[#This Row],[47+]]-P_A_R[[#This Row],[48+]]</f>
        <v>#VALUE!</v>
      </c>
      <c r="CR319" s="5" t="e">
        <f>P_A_R[[#This Row],[48+]]-P_A_R[[#This Row],[49+]]</f>
        <v>#VALUE!</v>
      </c>
      <c r="CS319" s="5" t="e">
        <f>P_A_R[[#This Row],[49+]]-P_A_R[[#This Row],[50+]]</f>
        <v>#VALUE!</v>
      </c>
      <c r="CT319" s="5" t="e">
        <f>P_A_R[[#This Row],[50+]]-P_A_R[[#This Row],[51+]]</f>
        <v>#VALUE!</v>
      </c>
      <c r="CU319" s="5" t="e">
        <f>P_A_R[[#This Row],[51+]]-P_A_R[[#This Row],[52+]]</f>
        <v>#VALUE!</v>
      </c>
      <c r="CV319" s="5" t="e">
        <f>P_A_R[[#This Row],[52+]]-P_A_R[[#This Row],[53+]]</f>
        <v>#VALUE!</v>
      </c>
      <c r="CW319" s="5" t="e">
        <f>P_A_R[[#This Row],[53+]]-P_A_R[[#This Row],[54+]]</f>
        <v>#VALUE!</v>
      </c>
      <c r="CX319" s="5" t="e">
        <f>P_A_R[[#This Row],[54+]]-P_A_R[[#This Row],[55+]]</f>
        <v>#VALUE!</v>
      </c>
      <c r="CY319" s="5" t="e">
        <f>P_A_R[[#This Row],[55+]]-P_A_R[[#This Row],[56+]]</f>
        <v>#VALUE!</v>
      </c>
      <c r="CZ319" s="5" t="e">
        <f>P_A_R[[#This Row],[56+]]-P_A_R[[#This Row],[57+]]</f>
        <v>#VALUE!</v>
      </c>
      <c r="DA319" s="5" t="e">
        <f>P_A_R[[#This Row],[57+]]-P_A_R[[#This Row],[58+]]</f>
        <v>#VALUE!</v>
      </c>
      <c r="DB319" s="5" t="e">
        <f>P_A_R[[#This Row],[58+]]-P_A_R[[#This Row],[59+]]</f>
        <v>#VALUE!</v>
      </c>
    </row>
    <row r="320" spans="58:106" x14ac:dyDescent="0.25">
      <c r="BF320" s="5" t="e">
        <f>P_A_R[[#This Row],[10+]]-P_A_R[[#This Row],[11+]]</f>
        <v>#VALUE!</v>
      </c>
      <c r="BG320" s="5" t="e">
        <f>P_A_R[[#This Row],[11+]]-P_A_R[[#This Row],[12+]]</f>
        <v>#VALUE!</v>
      </c>
      <c r="BH320" s="5" t="e">
        <f>P_A_R[[#This Row],[12+]]-P_A_R[[#This Row],[13+]]</f>
        <v>#VALUE!</v>
      </c>
      <c r="BI320" s="5" t="e">
        <f>P_A_R[[#This Row],[13+]]-P_A_R[[#This Row],[14+]]</f>
        <v>#VALUE!</v>
      </c>
      <c r="BJ320" s="5" t="e">
        <f>P_A_R[[#This Row],[14+]]-P_A_R[[#This Row],[15+]]</f>
        <v>#VALUE!</v>
      </c>
      <c r="BK320" s="5" t="e">
        <f>P_A_R[[#This Row],[15+]]-P_A_R[[#This Row],[16+]]</f>
        <v>#VALUE!</v>
      </c>
      <c r="BL320" s="5" t="e">
        <f>P_A_R[[#This Row],[16+]]-P_A_R[[#This Row],[17+]]</f>
        <v>#VALUE!</v>
      </c>
      <c r="BM320" s="5" t="e">
        <f>P_A_R[[#This Row],[17+]]-P_A_R[[#This Row],[18+]]</f>
        <v>#VALUE!</v>
      </c>
      <c r="BN320" s="5" t="e">
        <f>P_A_R[[#This Row],[18+]]-P_A_R[[#This Row],[19+]]</f>
        <v>#VALUE!</v>
      </c>
      <c r="BO320" s="5" t="e">
        <f>P_A_R[[#This Row],[19+]]-P_A_R[[#This Row],[20+]]</f>
        <v>#VALUE!</v>
      </c>
      <c r="BP320" s="5" t="e">
        <f>P_A_R[[#This Row],[20+]]-P_A_R[[#This Row],[21+]]</f>
        <v>#VALUE!</v>
      </c>
      <c r="BQ320" s="5" t="e">
        <f>P_A_R[[#This Row],[21+]]-P_A_R[[#This Row],[22+]]</f>
        <v>#VALUE!</v>
      </c>
      <c r="BR320" s="5" t="e">
        <f>P_A_R[[#This Row],[22+]]-P_A_R[[#This Row],[23+]]</f>
        <v>#VALUE!</v>
      </c>
      <c r="BS320" s="5" t="e">
        <f>P_A_R[[#This Row],[23+]]-P_A_R[[#This Row],[24+]]</f>
        <v>#VALUE!</v>
      </c>
      <c r="BT320" s="5" t="e">
        <f>P_A_R[[#This Row],[24+]]-P_A_R[[#This Row],[25+]]</f>
        <v>#VALUE!</v>
      </c>
      <c r="BU320" s="5" t="e">
        <f>P_A_R[[#This Row],[25+]]-P_A_R[[#This Row],[26+]]</f>
        <v>#VALUE!</v>
      </c>
      <c r="BV320" s="5" t="e">
        <f>P_A_R[[#This Row],[26+]]-P_A_R[[#This Row],[27+]]</f>
        <v>#VALUE!</v>
      </c>
      <c r="BW320" s="5" t="e">
        <f>P_A_R[[#This Row],[27+]]-P_A_R[[#This Row],[28+]]</f>
        <v>#VALUE!</v>
      </c>
      <c r="BX320" s="5" t="e">
        <f>P_A_R[[#This Row],[28+]]-P_A_R[[#This Row],[29+]]</f>
        <v>#VALUE!</v>
      </c>
      <c r="BY320" s="5" t="e">
        <f>P_A_R[[#This Row],[29+]]-P_A_R[[#This Row],[30+]]</f>
        <v>#VALUE!</v>
      </c>
      <c r="BZ320" s="5" t="e">
        <f>P_A_R[[#This Row],[30+]]-P_A_R[[#This Row],[31+]]</f>
        <v>#VALUE!</v>
      </c>
      <c r="CA320" s="5" t="e">
        <f>P_A_R[[#This Row],[31+]]-P_A_R[[#This Row],[32+]]</f>
        <v>#VALUE!</v>
      </c>
      <c r="CB320" s="5" t="e">
        <f>P_A_R[[#This Row],[32+]]-P_A_R[[#This Row],[33+]]</f>
        <v>#VALUE!</v>
      </c>
      <c r="CC320" s="5" t="e">
        <f>P_A_R[[#This Row],[33+]]-P_A_R[[#This Row],[34+]]</f>
        <v>#VALUE!</v>
      </c>
      <c r="CD320" s="5" t="e">
        <f>P_A_R[[#This Row],[34+]]-P_A_R[[#This Row],[35+]]</f>
        <v>#VALUE!</v>
      </c>
      <c r="CE320" s="5" t="e">
        <f>P_A_R[[#This Row],[35+]]-P_A_R[[#This Row],[36+]]</f>
        <v>#VALUE!</v>
      </c>
      <c r="CF320" s="5" t="e">
        <f>P_A_R[[#This Row],[36+]]-P_A_R[[#This Row],[37+]]</f>
        <v>#VALUE!</v>
      </c>
      <c r="CG320" s="5" t="e">
        <f>P_A_R[[#This Row],[37+]]-P_A_R[[#This Row],[38+]]</f>
        <v>#VALUE!</v>
      </c>
      <c r="CH320" s="5" t="e">
        <f>P_A_R[[#This Row],[38+]]-P_A_R[[#This Row],[39+]]</f>
        <v>#VALUE!</v>
      </c>
      <c r="CI320" s="5" t="e">
        <f>P_A_R[[#This Row],[39+]]-P_A_R[[#This Row],[40+]]</f>
        <v>#VALUE!</v>
      </c>
      <c r="CJ320" s="5" t="e">
        <f>P_A_R[[#This Row],[40+]]-P_A_R[[#This Row],[41+]]</f>
        <v>#VALUE!</v>
      </c>
      <c r="CK320" s="5" t="e">
        <f>P_A_R[[#This Row],[41+]]-P_A_R[[#This Row],[42+]]</f>
        <v>#VALUE!</v>
      </c>
      <c r="CL320" s="5" t="e">
        <f>P_A_R[[#This Row],[42+]]-P_A_R[[#This Row],[43+]]</f>
        <v>#VALUE!</v>
      </c>
      <c r="CM320" s="5" t="e">
        <f>P_A_R[[#This Row],[43+]]-P_A_R[[#This Row],[44+]]</f>
        <v>#VALUE!</v>
      </c>
      <c r="CN320" s="5" t="e">
        <f>P_A_R[[#This Row],[44+]]-P_A_R[[#This Row],[45+]]</f>
        <v>#VALUE!</v>
      </c>
      <c r="CO320" s="5" t="e">
        <f>P_A_R[[#This Row],[45+]]-P_A_R[[#This Row],[46+]]</f>
        <v>#VALUE!</v>
      </c>
      <c r="CP320" s="5" t="e">
        <f>P_A_R[[#This Row],[46+]]-P_A_R[[#This Row],[47+]]</f>
        <v>#VALUE!</v>
      </c>
      <c r="CQ320" s="5" t="e">
        <f>P_A_R[[#This Row],[47+]]-P_A_R[[#This Row],[48+]]</f>
        <v>#VALUE!</v>
      </c>
      <c r="CR320" s="5" t="e">
        <f>P_A_R[[#This Row],[48+]]-P_A_R[[#This Row],[49+]]</f>
        <v>#VALUE!</v>
      </c>
      <c r="CS320" s="5" t="e">
        <f>P_A_R[[#This Row],[49+]]-P_A_R[[#This Row],[50+]]</f>
        <v>#VALUE!</v>
      </c>
      <c r="CT320" s="5" t="e">
        <f>P_A_R[[#This Row],[50+]]-P_A_R[[#This Row],[51+]]</f>
        <v>#VALUE!</v>
      </c>
      <c r="CU320" s="5" t="e">
        <f>P_A_R[[#This Row],[51+]]-P_A_R[[#This Row],[52+]]</f>
        <v>#VALUE!</v>
      </c>
      <c r="CV320" s="5" t="e">
        <f>P_A_R[[#This Row],[52+]]-P_A_R[[#This Row],[53+]]</f>
        <v>#VALUE!</v>
      </c>
      <c r="CW320" s="5" t="e">
        <f>P_A_R[[#This Row],[53+]]-P_A_R[[#This Row],[54+]]</f>
        <v>#VALUE!</v>
      </c>
      <c r="CX320" s="5" t="e">
        <f>P_A_R[[#This Row],[54+]]-P_A_R[[#This Row],[55+]]</f>
        <v>#VALUE!</v>
      </c>
      <c r="CY320" s="5" t="e">
        <f>P_A_R[[#This Row],[55+]]-P_A_R[[#This Row],[56+]]</f>
        <v>#VALUE!</v>
      </c>
      <c r="CZ320" s="5" t="e">
        <f>P_A_R[[#This Row],[56+]]-P_A_R[[#This Row],[57+]]</f>
        <v>#VALUE!</v>
      </c>
      <c r="DA320" s="5" t="e">
        <f>P_A_R[[#This Row],[57+]]-P_A_R[[#This Row],[58+]]</f>
        <v>#VALUE!</v>
      </c>
      <c r="DB320" s="5" t="e">
        <f>P_A_R[[#This Row],[58+]]-P_A_R[[#This Row],[59+]]</f>
        <v>#VALUE!</v>
      </c>
    </row>
    <row r="321" spans="58:106" x14ac:dyDescent="0.25">
      <c r="BF321" s="5" t="e">
        <f>P_A_R[[#This Row],[10+]]-P_A_R[[#This Row],[11+]]</f>
        <v>#VALUE!</v>
      </c>
      <c r="BG321" s="5" t="e">
        <f>P_A_R[[#This Row],[11+]]-P_A_R[[#This Row],[12+]]</f>
        <v>#VALUE!</v>
      </c>
      <c r="BH321" s="5" t="e">
        <f>P_A_R[[#This Row],[12+]]-P_A_R[[#This Row],[13+]]</f>
        <v>#VALUE!</v>
      </c>
      <c r="BI321" s="5" t="e">
        <f>P_A_R[[#This Row],[13+]]-P_A_R[[#This Row],[14+]]</f>
        <v>#VALUE!</v>
      </c>
      <c r="BJ321" s="5" t="e">
        <f>P_A_R[[#This Row],[14+]]-P_A_R[[#This Row],[15+]]</f>
        <v>#VALUE!</v>
      </c>
      <c r="BK321" s="5" t="e">
        <f>P_A_R[[#This Row],[15+]]-P_A_R[[#This Row],[16+]]</f>
        <v>#VALUE!</v>
      </c>
      <c r="BL321" s="5" t="e">
        <f>P_A_R[[#This Row],[16+]]-P_A_R[[#This Row],[17+]]</f>
        <v>#VALUE!</v>
      </c>
      <c r="BM321" s="5" t="e">
        <f>P_A_R[[#This Row],[17+]]-P_A_R[[#This Row],[18+]]</f>
        <v>#VALUE!</v>
      </c>
      <c r="BN321" s="5" t="e">
        <f>P_A_R[[#This Row],[18+]]-P_A_R[[#This Row],[19+]]</f>
        <v>#VALUE!</v>
      </c>
      <c r="BO321" s="5" t="e">
        <f>P_A_R[[#This Row],[19+]]-P_A_R[[#This Row],[20+]]</f>
        <v>#VALUE!</v>
      </c>
      <c r="BP321" s="5" t="e">
        <f>P_A_R[[#This Row],[20+]]-P_A_R[[#This Row],[21+]]</f>
        <v>#VALUE!</v>
      </c>
      <c r="BQ321" s="5" t="e">
        <f>P_A_R[[#This Row],[21+]]-P_A_R[[#This Row],[22+]]</f>
        <v>#VALUE!</v>
      </c>
      <c r="BR321" s="5" t="e">
        <f>P_A_R[[#This Row],[22+]]-P_A_R[[#This Row],[23+]]</f>
        <v>#VALUE!</v>
      </c>
      <c r="BS321" s="5" t="e">
        <f>P_A_R[[#This Row],[23+]]-P_A_R[[#This Row],[24+]]</f>
        <v>#VALUE!</v>
      </c>
      <c r="BT321" s="5" t="e">
        <f>P_A_R[[#This Row],[24+]]-P_A_R[[#This Row],[25+]]</f>
        <v>#VALUE!</v>
      </c>
      <c r="BU321" s="5" t="e">
        <f>P_A_R[[#This Row],[25+]]-P_A_R[[#This Row],[26+]]</f>
        <v>#VALUE!</v>
      </c>
      <c r="BV321" s="5" t="e">
        <f>P_A_R[[#This Row],[26+]]-P_A_R[[#This Row],[27+]]</f>
        <v>#VALUE!</v>
      </c>
      <c r="BW321" s="5" t="e">
        <f>P_A_R[[#This Row],[27+]]-P_A_R[[#This Row],[28+]]</f>
        <v>#VALUE!</v>
      </c>
      <c r="BX321" s="5" t="e">
        <f>P_A_R[[#This Row],[28+]]-P_A_R[[#This Row],[29+]]</f>
        <v>#VALUE!</v>
      </c>
      <c r="BY321" s="5" t="e">
        <f>P_A_R[[#This Row],[29+]]-P_A_R[[#This Row],[30+]]</f>
        <v>#VALUE!</v>
      </c>
      <c r="BZ321" s="5" t="e">
        <f>P_A_R[[#This Row],[30+]]-P_A_R[[#This Row],[31+]]</f>
        <v>#VALUE!</v>
      </c>
      <c r="CA321" s="5" t="e">
        <f>P_A_R[[#This Row],[31+]]-P_A_R[[#This Row],[32+]]</f>
        <v>#VALUE!</v>
      </c>
      <c r="CB321" s="5" t="e">
        <f>P_A_R[[#This Row],[32+]]-P_A_R[[#This Row],[33+]]</f>
        <v>#VALUE!</v>
      </c>
      <c r="CC321" s="5" t="e">
        <f>P_A_R[[#This Row],[33+]]-P_A_R[[#This Row],[34+]]</f>
        <v>#VALUE!</v>
      </c>
      <c r="CD321" s="5" t="e">
        <f>P_A_R[[#This Row],[34+]]-P_A_R[[#This Row],[35+]]</f>
        <v>#VALUE!</v>
      </c>
      <c r="CE321" s="5" t="e">
        <f>P_A_R[[#This Row],[35+]]-P_A_R[[#This Row],[36+]]</f>
        <v>#VALUE!</v>
      </c>
      <c r="CF321" s="5" t="e">
        <f>P_A_R[[#This Row],[36+]]-P_A_R[[#This Row],[37+]]</f>
        <v>#VALUE!</v>
      </c>
      <c r="CG321" s="5" t="e">
        <f>P_A_R[[#This Row],[37+]]-P_A_R[[#This Row],[38+]]</f>
        <v>#VALUE!</v>
      </c>
      <c r="CH321" s="5" t="e">
        <f>P_A_R[[#This Row],[38+]]-P_A_R[[#This Row],[39+]]</f>
        <v>#VALUE!</v>
      </c>
      <c r="CI321" s="5" t="e">
        <f>P_A_R[[#This Row],[39+]]-P_A_R[[#This Row],[40+]]</f>
        <v>#VALUE!</v>
      </c>
      <c r="CJ321" s="5" t="e">
        <f>P_A_R[[#This Row],[40+]]-P_A_R[[#This Row],[41+]]</f>
        <v>#VALUE!</v>
      </c>
      <c r="CK321" s="5" t="e">
        <f>P_A_R[[#This Row],[41+]]-P_A_R[[#This Row],[42+]]</f>
        <v>#VALUE!</v>
      </c>
      <c r="CL321" s="5" t="e">
        <f>P_A_R[[#This Row],[42+]]-P_A_R[[#This Row],[43+]]</f>
        <v>#VALUE!</v>
      </c>
      <c r="CM321" s="5" t="e">
        <f>P_A_R[[#This Row],[43+]]-P_A_R[[#This Row],[44+]]</f>
        <v>#VALUE!</v>
      </c>
      <c r="CN321" s="5" t="e">
        <f>P_A_R[[#This Row],[44+]]-P_A_R[[#This Row],[45+]]</f>
        <v>#VALUE!</v>
      </c>
      <c r="CO321" s="5" t="e">
        <f>P_A_R[[#This Row],[45+]]-P_A_R[[#This Row],[46+]]</f>
        <v>#VALUE!</v>
      </c>
      <c r="CP321" s="5" t="e">
        <f>P_A_R[[#This Row],[46+]]-P_A_R[[#This Row],[47+]]</f>
        <v>#VALUE!</v>
      </c>
      <c r="CQ321" s="5" t="e">
        <f>P_A_R[[#This Row],[47+]]-P_A_R[[#This Row],[48+]]</f>
        <v>#VALUE!</v>
      </c>
      <c r="CR321" s="5" t="e">
        <f>P_A_R[[#This Row],[48+]]-P_A_R[[#This Row],[49+]]</f>
        <v>#VALUE!</v>
      </c>
      <c r="CS321" s="5" t="e">
        <f>P_A_R[[#This Row],[49+]]-P_A_R[[#This Row],[50+]]</f>
        <v>#VALUE!</v>
      </c>
      <c r="CT321" s="5" t="e">
        <f>P_A_R[[#This Row],[50+]]-P_A_R[[#This Row],[51+]]</f>
        <v>#VALUE!</v>
      </c>
      <c r="CU321" s="5" t="e">
        <f>P_A_R[[#This Row],[51+]]-P_A_R[[#This Row],[52+]]</f>
        <v>#VALUE!</v>
      </c>
      <c r="CV321" s="5" t="e">
        <f>P_A_R[[#This Row],[52+]]-P_A_R[[#This Row],[53+]]</f>
        <v>#VALUE!</v>
      </c>
      <c r="CW321" s="5" t="e">
        <f>P_A_R[[#This Row],[53+]]-P_A_R[[#This Row],[54+]]</f>
        <v>#VALUE!</v>
      </c>
      <c r="CX321" s="5" t="e">
        <f>P_A_R[[#This Row],[54+]]-P_A_R[[#This Row],[55+]]</f>
        <v>#VALUE!</v>
      </c>
      <c r="CY321" s="5" t="e">
        <f>P_A_R[[#This Row],[55+]]-P_A_R[[#This Row],[56+]]</f>
        <v>#VALUE!</v>
      </c>
      <c r="CZ321" s="5" t="e">
        <f>P_A_R[[#This Row],[56+]]-P_A_R[[#This Row],[57+]]</f>
        <v>#VALUE!</v>
      </c>
      <c r="DA321" s="5" t="e">
        <f>P_A_R[[#This Row],[57+]]-P_A_R[[#This Row],[58+]]</f>
        <v>#VALUE!</v>
      </c>
      <c r="DB321" s="5" t="e">
        <f>P_A_R[[#This Row],[58+]]-P_A_R[[#This Row],[59+]]</f>
        <v>#VALUE!</v>
      </c>
    </row>
    <row r="322" spans="58:106" x14ac:dyDescent="0.25">
      <c r="BF322" s="5" t="e">
        <f>P_A_R[[#This Row],[10+]]-P_A_R[[#This Row],[11+]]</f>
        <v>#VALUE!</v>
      </c>
      <c r="BG322" s="5" t="e">
        <f>P_A_R[[#This Row],[11+]]-P_A_R[[#This Row],[12+]]</f>
        <v>#VALUE!</v>
      </c>
      <c r="BH322" s="5" t="e">
        <f>P_A_R[[#This Row],[12+]]-P_A_R[[#This Row],[13+]]</f>
        <v>#VALUE!</v>
      </c>
      <c r="BI322" s="5" t="e">
        <f>P_A_R[[#This Row],[13+]]-P_A_R[[#This Row],[14+]]</f>
        <v>#VALUE!</v>
      </c>
      <c r="BJ322" s="5" t="e">
        <f>P_A_R[[#This Row],[14+]]-P_A_R[[#This Row],[15+]]</f>
        <v>#VALUE!</v>
      </c>
      <c r="BK322" s="5" t="e">
        <f>P_A_R[[#This Row],[15+]]-P_A_R[[#This Row],[16+]]</f>
        <v>#VALUE!</v>
      </c>
      <c r="BL322" s="5" t="e">
        <f>P_A_R[[#This Row],[16+]]-P_A_R[[#This Row],[17+]]</f>
        <v>#VALUE!</v>
      </c>
      <c r="BM322" s="5" t="e">
        <f>P_A_R[[#This Row],[17+]]-P_A_R[[#This Row],[18+]]</f>
        <v>#VALUE!</v>
      </c>
      <c r="BN322" s="5" t="e">
        <f>P_A_R[[#This Row],[18+]]-P_A_R[[#This Row],[19+]]</f>
        <v>#VALUE!</v>
      </c>
      <c r="BO322" s="5" t="e">
        <f>P_A_R[[#This Row],[19+]]-P_A_R[[#This Row],[20+]]</f>
        <v>#VALUE!</v>
      </c>
      <c r="BP322" s="5" t="e">
        <f>P_A_R[[#This Row],[20+]]-P_A_R[[#This Row],[21+]]</f>
        <v>#VALUE!</v>
      </c>
      <c r="BQ322" s="5" t="e">
        <f>P_A_R[[#This Row],[21+]]-P_A_R[[#This Row],[22+]]</f>
        <v>#VALUE!</v>
      </c>
      <c r="BR322" s="5" t="e">
        <f>P_A_R[[#This Row],[22+]]-P_A_R[[#This Row],[23+]]</f>
        <v>#VALUE!</v>
      </c>
      <c r="BS322" s="5" t="e">
        <f>P_A_R[[#This Row],[23+]]-P_A_R[[#This Row],[24+]]</f>
        <v>#VALUE!</v>
      </c>
      <c r="BT322" s="5" t="e">
        <f>P_A_R[[#This Row],[24+]]-P_A_R[[#This Row],[25+]]</f>
        <v>#VALUE!</v>
      </c>
      <c r="BU322" s="5" t="e">
        <f>P_A_R[[#This Row],[25+]]-P_A_R[[#This Row],[26+]]</f>
        <v>#VALUE!</v>
      </c>
      <c r="BV322" s="5" t="e">
        <f>P_A_R[[#This Row],[26+]]-P_A_R[[#This Row],[27+]]</f>
        <v>#VALUE!</v>
      </c>
      <c r="BW322" s="5" t="e">
        <f>P_A_R[[#This Row],[27+]]-P_A_R[[#This Row],[28+]]</f>
        <v>#VALUE!</v>
      </c>
      <c r="BX322" s="5" t="e">
        <f>P_A_R[[#This Row],[28+]]-P_A_R[[#This Row],[29+]]</f>
        <v>#VALUE!</v>
      </c>
      <c r="BY322" s="5" t="e">
        <f>P_A_R[[#This Row],[29+]]-P_A_R[[#This Row],[30+]]</f>
        <v>#VALUE!</v>
      </c>
      <c r="BZ322" s="5" t="e">
        <f>P_A_R[[#This Row],[30+]]-P_A_R[[#This Row],[31+]]</f>
        <v>#VALUE!</v>
      </c>
      <c r="CA322" s="5" t="e">
        <f>P_A_R[[#This Row],[31+]]-P_A_R[[#This Row],[32+]]</f>
        <v>#VALUE!</v>
      </c>
      <c r="CB322" s="5" t="e">
        <f>P_A_R[[#This Row],[32+]]-P_A_R[[#This Row],[33+]]</f>
        <v>#VALUE!</v>
      </c>
      <c r="CC322" s="5" t="e">
        <f>P_A_R[[#This Row],[33+]]-P_A_R[[#This Row],[34+]]</f>
        <v>#VALUE!</v>
      </c>
      <c r="CD322" s="5" t="e">
        <f>P_A_R[[#This Row],[34+]]-P_A_R[[#This Row],[35+]]</f>
        <v>#VALUE!</v>
      </c>
      <c r="CE322" s="5" t="e">
        <f>P_A_R[[#This Row],[35+]]-P_A_R[[#This Row],[36+]]</f>
        <v>#VALUE!</v>
      </c>
      <c r="CF322" s="5" t="e">
        <f>P_A_R[[#This Row],[36+]]-P_A_R[[#This Row],[37+]]</f>
        <v>#VALUE!</v>
      </c>
      <c r="CG322" s="5" t="e">
        <f>P_A_R[[#This Row],[37+]]-P_A_R[[#This Row],[38+]]</f>
        <v>#VALUE!</v>
      </c>
      <c r="CH322" s="5" t="e">
        <f>P_A_R[[#This Row],[38+]]-P_A_R[[#This Row],[39+]]</f>
        <v>#VALUE!</v>
      </c>
      <c r="CI322" s="5" t="e">
        <f>P_A_R[[#This Row],[39+]]-P_A_R[[#This Row],[40+]]</f>
        <v>#VALUE!</v>
      </c>
      <c r="CJ322" s="5" t="e">
        <f>P_A_R[[#This Row],[40+]]-P_A_R[[#This Row],[41+]]</f>
        <v>#VALUE!</v>
      </c>
      <c r="CK322" s="5" t="e">
        <f>P_A_R[[#This Row],[41+]]-P_A_R[[#This Row],[42+]]</f>
        <v>#VALUE!</v>
      </c>
      <c r="CL322" s="5" t="e">
        <f>P_A_R[[#This Row],[42+]]-P_A_R[[#This Row],[43+]]</f>
        <v>#VALUE!</v>
      </c>
      <c r="CM322" s="5" t="e">
        <f>P_A_R[[#This Row],[43+]]-P_A_R[[#This Row],[44+]]</f>
        <v>#VALUE!</v>
      </c>
      <c r="CN322" s="5" t="e">
        <f>P_A_R[[#This Row],[44+]]-P_A_R[[#This Row],[45+]]</f>
        <v>#VALUE!</v>
      </c>
      <c r="CO322" s="5" t="e">
        <f>P_A_R[[#This Row],[45+]]-P_A_R[[#This Row],[46+]]</f>
        <v>#VALUE!</v>
      </c>
      <c r="CP322" s="5" t="e">
        <f>P_A_R[[#This Row],[46+]]-P_A_R[[#This Row],[47+]]</f>
        <v>#VALUE!</v>
      </c>
      <c r="CQ322" s="5" t="e">
        <f>P_A_R[[#This Row],[47+]]-P_A_R[[#This Row],[48+]]</f>
        <v>#VALUE!</v>
      </c>
      <c r="CR322" s="5" t="e">
        <f>P_A_R[[#This Row],[48+]]-P_A_R[[#This Row],[49+]]</f>
        <v>#VALUE!</v>
      </c>
      <c r="CS322" s="5" t="e">
        <f>P_A_R[[#This Row],[49+]]-P_A_R[[#This Row],[50+]]</f>
        <v>#VALUE!</v>
      </c>
      <c r="CT322" s="5" t="e">
        <f>P_A_R[[#This Row],[50+]]-P_A_R[[#This Row],[51+]]</f>
        <v>#VALUE!</v>
      </c>
      <c r="CU322" s="5" t="e">
        <f>P_A_R[[#This Row],[51+]]-P_A_R[[#This Row],[52+]]</f>
        <v>#VALUE!</v>
      </c>
      <c r="CV322" s="5" t="e">
        <f>P_A_R[[#This Row],[52+]]-P_A_R[[#This Row],[53+]]</f>
        <v>#VALUE!</v>
      </c>
      <c r="CW322" s="5" t="e">
        <f>P_A_R[[#This Row],[53+]]-P_A_R[[#This Row],[54+]]</f>
        <v>#VALUE!</v>
      </c>
      <c r="CX322" s="5" t="e">
        <f>P_A_R[[#This Row],[54+]]-P_A_R[[#This Row],[55+]]</f>
        <v>#VALUE!</v>
      </c>
      <c r="CY322" s="5" t="e">
        <f>P_A_R[[#This Row],[55+]]-P_A_R[[#This Row],[56+]]</f>
        <v>#VALUE!</v>
      </c>
      <c r="CZ322" s="5" t="e">
        <f>P_A_R[[#This Row],[56+]]-P_A_R[[#This Row],[57+]]</f>
        <v>#VALUE!</v>
      </c>
      <c r="DA322" s="5" t="e">
        <f>P_A_R[[#This Row],[57+]]-P_A_R[[#This Row],[58+]]</f>
        <v>#VALUE!</v>
      </c>
      <c r="DB322" s="5" t="e">
        <f>P_A_R[[#This Row],[58+]]-P_A_R[[#This Row],[59+]]</f>
        <v>#VALUE!</v>
      </c>
    </row>
    <row r="323" spans="58:106" x14ac:dyDescent="0.25">
      <c r="BF323" s="5" t="e">
        <f>P_A_R[[#This Row],[10+]]-P_A_R[[#This Row],[11+]]</f>
        <v>#VALUE!</v>
      </c>
      <c r="BG323" s="5" t="e">
        <f>P_A_R[[#This Row],[11+]]-P_A_R[[#This Row],[12+]]</f>
        <v>#VALUE!</v>
      </c>
      <c r="BH323" s="5" t="e">
        <f>P_A_R[[#This Row],[12+]]-P_A_R[[#This Row],[13+]]</f>
        <v>#VALUE!</v>
      </c>
      <c r="BI323" s="5" t="e">
        <f>P_A_R[[#This Row],[13+]]-P_A_R[[#This Row],[14+]]</f>
        <v>#VALUE!</v>
      </c>
      <c r="BJ323" s="5" t="e">
        <f>P_A_R[[#This Row],[14+]]-P_A_R[[#This Row],[15+]]</f>
        <v>#VALUE!</v>
      </c>
      <c r="BK323" s="5" t="e">
        <f>P_A_R[[#This Row],[15+]]-P_A_R[[#This Row],[16+]]</f>
        <v>#VALUE!</v>
      </c>
      <c r="BL323" s="5" t="e">
        <f>P_A_R[[#This Row],[16+]]-P_A_R[[#This Row],[17+]]</f>
        <v>#VALUE!</v>
      </c>
      <c r="BM323" s="5" t="e">
        <f>P_A_R[[#This Row],[17+]]-P_A_R[[#This Row],[18+]]</f>
        <v>#VALUE!</v>
      </c>
      <c r="BN323" s="5" t="e">
        <f>P_A_R[[#This Row],[18+]]-P_A_R[[#This Row],[19+]]</f>
        <v>#VALUE!</v>
      </c>
      <c r="BO323" s="5" t="e">
        <f>P_A_R[[#This Row],[19+]]-P_A_R[[#This Row],[20+]]</f>
        <v>#VALUE!</v>
      </c>
      <c r="BP323" s="5" t="e">
        <f>P_A_R[[#This Row],[20+]]-P_A_R[[#This Row],[21+]]</f>
        <v>#VALUE!</v>
      </c>
      <c r="BQ323" s="5" t="e">
        <f>P_A_R[[#This Row],[21+]]-P_A_R[[#This Row],[22+]]</f>
        <v>#VALUE!</v>
      </c>
      <c r="BR323" s="5" t="e">
        <f>P_A_R[[#This Row],[22+]]-P_A_R[[#This Row],[23+]]</f>
        <v>#VALUE!</v>
      </c>
      <c r="BS323" s="5" t="e">
        <f>P_A_R[[#This Row],[23+]]-P_A_R[[#This Row],[24+]]</f>
        <v>#VALUE!</v>
      </c>
      <c r="BT323" s="5" t="e">
        <f>P_A_R[[#This Row],[24+]]-P_A_R[[#This Row],[25+]]</f>
        <v>#VALUE!</v>
      </c>
      <c r="BU323" s="5" t="e">
        <f>P_A_R[[#This Row],[25+]]-P_A_R[[#This Row],[26+]]</f>
        <v>#VALUE!</v>
      </c>
      <c r="BV323" s="5" t="e">
        <f>P_A_R[[#This Row],[26+]]-P_A_R[[#This Row],[27+]]</f>
        <v>#VALUE!</v>
      </c>
      <c r="BW323" s="5" t="e">
        <f>P_A_R[[#This Row],[27+]]-P_A_R[[#This Row],[28+]]</f>
        <v>#VALUE!</v>
      </c>
      <c r="BX323" s="5" t="e">
        <f>P_A_R[[#This Row],[28+]]-P_A_R[[#This Row],[29+]]</f>
        <v>#VALUE!</v>
      </c>
      <c r="BY323" s="5" t="e">
        <f>P_A_R[[#This Row],[29+]]-P_A_R[[#This Row],[30+]]</f>
        <v>#VALUE!</v>
      </c>
      <c r="BZ323" s="5" t="e">
        <f>P_A_R[[#This Row],[30+]]-P_A_R[[#This Row],[31+]]</f>
        <v>#VALUE!</v>
      </c>
      <c r="CA323" s="5" t="e">
        <f>P_A_R[[#This Row],[31+]]-P_A_R[[#This Row],[32+]]</f>
        <v>#VALUE!</v>
      </c>
      <c r="CB323" s="5" t="e">
        <f>P_A_R[[#This Row],[32+]]-P_A_R[[#This Row],[33+]]</f>
        <v>#VALUE!</v>
      </c>
      <c r="CC323" s="5" t="e">
        <f>P_A_R[[#This Row],[33+]]-P_A_R[[#This Row],[34+]]</f>
        <v>#VALUE!</v>
      </c>
      <c r="CD323" s="5" t="e">
        <f>P_A_R[[#This Row],[34+]]-P_A_R[[#This Row],[35+]]</f>
        <v>#VALUE!</v>
      </c>
      <c r="CE323" s="5" t="e">
        <f>P_A_R[[#This Row],[35+]]-P_A_R[[#This Row],[36+]]</f>
        <v>#VALUE!</v>
      </c>
      <c r="CF323" s="5" t="e">
        <f>P_A_R[[#This Row],[36+]]-P_A_R[[#This Row],[37+]]</f>
        <v>#VALUE!</v>
      </c>
      <c r="CG323" s="5" t="e">
        <f>P_A_R[[#This Row],[37+]]-P_A_R[[#This Row],[38+]]</f>
        <v>#VALUE!</v>
      </c>
      <c r="CH323" s="5" t="e">
        <f>P_A_R[[#This Row],[38+]]-P_A_R[[#This Row],[39+]]</f>
        <v>#VALUE!</v>
      </c>
      <c r="CI323" s="5" t="e">
        <f>P_A_R[[#This Row],[39+]]-P_A_R[[#This Row],[40+]]</f>
        <v>#VALUE!</v>
      </c>
      <c r="CJ323" s="5" t="e">
        <f>P_A_R[[#This Row],[40+]]-P_A_R[[#This Row],[41+]]</f>
        <v>#VALUE!</v>
      </c>
      <c r="CK323" s="5" t="e">
        <f>P_A_R[[#This Row],[41+]]-P_A_R[[#This Row],[42+]]</f>
        <v>#VALUE!</v>
      </c>
      <c r="CL323" s="5" t="e">
        <f>P_A_R[[#This Row],[42+]]-P_A_R[[#This Row],[43+]]</f>
        <v>#VALUE!</v>
      </c>
      <c r="CM323" s="5" t="e">
        <f>P_A_R[[#This Row],[43+]]-P_A_R[[#This Row],[44+]]</f>
        <v>#VALUE!</v>
      </c>
      <c r="CN323" s="5" t="e">
        <f>P_A_R[[#This Row],[44+]]-P_A_R[[#This Row],[45+]]</f>
        <v>#VALUE!</v>
      </c>
      <c r="CO323" s="5" t="e">
        <f>P_A_R[[#This Row],[45+]]-P_A_R[[#This Row],[46+]]</f>
        <v>#VALUE!</v>
      </c>
      <c r="CP323" s="5" t="e">
        <f>P_A_R[[#This Row],[46+]]-P_A_R[[#This Row],[47+]]</f>
        <v>#VALUE!</v>
      </c>
      <c r="CQ323" s="5" t="e">
        <f>P_A_R[[#This Row],[47+]]-P_A_R[[#This Row],[48+]]</f>
        <v>#VALUE!</v>
      </c>
      <c r="CR323" s="5" t="e">
        <f>P_A_R[[#This Row],[48+]]-P_A_R[[#This Row],[49+]]</f>
        <v>#VALUE!</v>
      </c>
      <c r="CS323" s="5" t="e">
        <f>P_A_R[[#This Row],[49+]]-P_A_R[[#This Row],[50+]]</f>
        <v>#VALUE!</v>
      </c>
      <c r="CT323" s="5" t="e">
        <f>P_A_R[[#This Row],[50+]]-P_A_R[[#This Row],[51+]]</f>
        <v>#VALUE!</v>
      </c>
      <c r="CU323" s="5" t="e">
        <f>P_A_R[[#This Row],[51+]]-P_A_R[[#This Row],[52+]]</f>
        <v>#VALUE!</v>
      </c>
      <c r="CV323" s="5" t="e">
        <f>P_A_R[[#This Row],[52+]]-P_A_R[[#This Row],[53+]]</f>
        <v>#VALUE!</v>
      </c>
      <c r="CW323" s="5" t="e">
        <f>P_A_R[[#This Row],[53+]]-P_A_R[[#This Row],[54+]]</f>
        <v>#VALUE!</v>
      </c>
      <c r="CX323" s="5" t="e">
        <f>P_A_R[[#This Row],[54+]]-P_A_R[[#This Row],[55+]]</f>
        <v>#VALUE!</v>
      </c>
      <c r="CY323" s="5" t="e">
        <f>P_A_R[[#This Row],[55+]]-P_A_R[[#This Row],[56+]]</f>
        <v>#VALUE!</v>
      </c>
      <c r="CZ323" s="5" t="e">
        <f>P_A_R[[#This Row],[56+]]-P_A_R[[#This Row],[57+]]</f>
        <v>#VALUE!</v>
      </c>
      <c r="DA323" s="5" t="e">
        <f>P_A_R[[#This Row],[57+]]-P_A_R[[#This Row],[58+]]</f>
        <v>#VALUE!</v>
      </c>
      <c r="DB323" s="5" t="e">
        <f>P_A_R[[#This Row],[58+]]-P_A_R[[#This Row],[59+]]</f>
        <v>#VALUE!</v>
      </c>
    </row>
    <row r="324" spans="58:106" x14ac:dyDescent="0.25">
      <c r="BF324" s="5" t="e">
        <f>P_A_R[[#This Row],[10+]]-P_A_R[[#This Row],[11+]]</f>
        <v>#VALUE!</v>
      </c>
      <c r="BG324" s="5" t="e">
        <f>P_A_R[[#This Row],[11+]]-P_A_R[[#This Row],[12+]]</f>
        <v>#VALUE!</v>
      </c>
      <c r="BH324" s="5" t="e">
        <f>P_A_R[[#This Row],[12+]]-P_A_R[[#This Row],[13+]]</f>
        <v>#VALUE!</v>
      </c>
      <c r="BI324" s="5" t="e">
        <f>P_A_R[[#This Row],[13+]]-P_A_R[[#This Row],[14+]]</f>
        <v>#VALUE!</v>
      </c>
      <c r="BJ324" s="5" t="e">
        <f>P_A_R[[#This Row],[14+]]-P_A_R[[#This Row],[15+]]</f>
        <v>#VALUE!</v>
      </c>
      <c r="BK324" s="5" t="e">
        <f>P_A_R[[#This Row],[15+]]-P_A_R[[#This Row],[16+]]</f>
        <v>#VALUE!</v>
      </c>
      <c r="BL324" s="5" t="e">
        <f>P_A_R[[#This Row],[16+]]-P_A_R[[#This Row],[17+]]</f>
        <v>#VALUE!</v>
      </c>
      <c r="BM324" s="5" t="e">
        <f>P_A_R[[#This Row],[17+]]-P_A_R[[#This Row],[18+]]</f>
        <v>#VALUE!</v>
      </c>
      <c r="BN324" s="5" t="e">
        <f>P_A_R[[#This Row],[18+]]-P_A_R[[#This Row],[19+]]</f>
        <v>#VALUE!</v>
      </c>
      <c r="BO324" s="5" t="e">
        <f>P_A_R[[#This Row],[19+]]-P_A_R[[#This Row],[20+]]</f>
        <v>#VALUE!</v>
      </c>
      <c r="BP324" s="5" t="e">
        <f>P_A_R[[#This Row],[20+]]-P_A_R[[#This Row],[21+]]</f>
        <v>#VALUE!</v>
      </c>
      <c r="BQ324" s="5" t="e">
        <f>P_A_R[[#This Row],[21+]]-P_A_R[[#This Row],[22+]]</f>
        <v>#VALUE!</v>
      </c>
      <c r="BR324" s="5" t="e">
        <f>P_A_R[[#This Row],[22+]]-P_A_R[[#This Row],[23+]]</f>
        <v>#VALUE!</v>
      </c>
      <c r="BS324" s="5" t="e">
        <f>P_A_R[[#This Row],[23+]]-P_A_R[[#This Row],[24+]]</f>
        <v>#VALUE!</v>
      </c>
      <c r="BT324" s="5" t="e">
        <f>P_A_R[[#This Row],[24+]]-P_A_R[[#This Row],[25+]]</f>
        <v>#VALUE!</v>
      </c>
      <c r="BU324" s="5" t="e">
        <f>P_A_R[[#This Row],[25+]]-P_A_R[[#This Row],[26+]]</f>
        <v>#VALUE!</v>
      </c>
      <c r="BV324" s="5" t="e">
        <f>P_A_R[[#This Row],[26+]]-P_A_R[[#This Row],[27+]]</f>
        <v>#VALUE!</v>
      </c>
      <c r="BW324" s="5" t="e">
        <f>P_A_R[[#This Row],[27+]]-P_A_R[[#This Row],[28+]]</f>
        <v>#VALUE!</v>
      </c>
      <c r="BX324" s="5" t="e">
        <f>P_A_R[[#This Row],[28+]]-P_A_R[[#This Row],[29+]]</f>
        <v>#VALUE!</v>
      </c>
      <c r="BY324" s="5" t="e">
        <f>P_A_R[[#This Row],[29+]]-P_A_R[[#This Row],[30+]]</f>
        <v>#VALUE!</v>
      </c>
      <c r="BZ324" s="5" t="e">
        <f>P_A_R[[#This Row],[30+]]-P_A_R[[#This Row],[31+]]</f>
        <v>#VALUE!</v>
      </c>
      <c r="CA324" s="5" t="e">
        <f>P_A_R[[#This Row],[31+]]-P_A_R[[#This Row],[32+]]</f>
        <v>#VALUE!</v>
      </c>
      <c r="CB324" s="5" t="e">
        <f>P_A_R[[#This Row],[32+]]-P_A_R[[#This Row],[33+]]</f>
        <v>#VALUE!</v>
      </c>
      <c r="CC324" s="5" t="e">
        <f>P_A_R[[#This Row],[33+]]-P_A_R[[#This Row],[34+]]</f>
        <v>#VALUE!</v>
      </c>
      <c r="CD324" s="5" t="e">
        <f>P_A_R[[#This Row],[34+]]-P_A_R[[#This Row],[35+]]</f>
        <v>#VALUE!</v>
      </c>
      <c r="CE324" s="5" t="e">
        <f>P_A_R[[#This Row],[35+]]-P_A_R[[#This Row],[36+]]</f>
        <v>#VALUE!</v>
      </c>
      <c r="CF324" s="5" t="e">
        <f>P_A_R[[#This Row],[36+]]-P_A_R[[#This Row],[37+]]</f>
        <v>#VALUE!</v>
      </c>
      <c r="CG324" s="5" t="e">
        <f>P_A_R[[#This Row],[37+]]-P_A_R[[#This Row],[38+]]</f>
        <v>#VALUE!</v>
      </c>
      <c r="CH324" s="5" t="e">
        <f>P_A_R[[#This Row],[38+]]-P_A_R[[#This Row],[39+]]</f>
        <v>#VALUE!</v>
      </c>
      <c r="CI324" s="5" t="e">
        <f>P_A_R[[#This Row],[39+]]-P_A_R[[#This Row],[40+]]</f>
        <v>#VALUE!</v>
      </c>
      <c r="CJ324" s="5" t="e">
        <f>P_A_R[[#This Row],[40+]]-P_A_R[[#This Row],[41+]]</f>
        <v>#VALUE!</v>
      </c>
      <c r="CK324" s="5" t="e">
        <f>P_A_R[[#This Row],[41+]]-P_A_R[[#This Row],[42+]]</f>
        <v>#VALUE!</v>
      </c>
      <c r="CL324" s="5" t="e">
        <f>P_A_R[[#This Row],[42+]]-P_A_R[[#This Row],[43+]]</f>
        <v>#VALUE!</v>
      </c>
      <c r="CM324" s="5" t="e">
        <f>P_A_R[[#This Row],[43+]]-P_A_R[[#This Row],[44+]]</f>
        <v>#VALUE!</v>
      </c>
      <c r="CN324" s="5" t="e">
        <f>P_A_R[[#This Row],[44+]]-P_A_R[[#This Row],[45+]]</f>
        <v>#VALUE!</v>
      </c>
      <c r="CO324" s="5" t="e">
        <f>P_A_R[[#This Row],[45+]]-P_A_R[[#This Row],[46+]]</f>
        <v>#VALUE!</v>
      </c>
      <c r="CP324" s="5" t="e">
        <f>P_A_R[[#This Row],[46+]]-P_A_R[[#This Row],[47+]]</f>
        <v>#VALUE!</v>
      </c>
      <c r="CQ324" s="5" t="e">
        <f>P_A_R[[#This Row],[47+]]-P_A_R[[#This Row],[48+]]</f>
        <v>#VALUE!</v>
      </c>
      <c r="CR324" s="5" t="e">
        <f>P_A_R[[#This Row],[48+]]-P_A_R[[#This Row],[49+]]</f>
        <v>#VALUE!</v>
      </c>
      <c r="CS324" s="5" t="e">
        <f>P_A_R[[#This Row],[49+]]-P_A_R[[#This Row],[50+]]</f>
        <v>#VALUE!</v>
      </c>
      <c r="CT324" s="5" t="e">
        <f>P_A_R[[#This Row],[50+]]-P_A_R[[#This Row],[51+]]</f>
        <v>#VALUE!</v>
      </c>
      <c r="CU324" s="5" t="e">
        <f>P_A_R[[#This Row],[51+]]-P_A_R[[#This Row],[52+]]</f>
        <v>#VALUE!</v>
      </c>
      <c r="CV324" s="5" t="e">
        <f>P_A_R[[#This Row],[52+]]-P_A_R[[#This Row],[53+]]</f>
        <v>#VALUE!</v>
      </c>
      <c r="CW324" s="5" t="e">
        <f>P_A_R[[#This Row],[53+]]-P_A_R[[#This Row],[54+]]</f>
        <v>#VALUE!</v>
      </c>
      <c r="CX324" s="5" t="e">
        <f>P_A_R[[#This Row],[54+]]-P_A_R[[#This Row],[55+]]</f>
        <v>#VALUE!</v>
      </c>
      <c r="CY324" s="5" t="e">
        <f>P_A_R[[#This Row],[55+]]-P_A_R[[#This Row],[56+]]</f>
        <v>#VALUE!</v>
      </c>
      <c r="CZ324" s="5" t="e">
        <f>P_A_R[[#This Row],[56+]]-P_A_R[[#This Row],[57+]]</f>
        <v>#VALUE!</v>
      </c>
      <c r="DA324" s="5" t="e">
        <f>P_A_R[[#This Row],[57+]]-P_A_R[[#This Row],[58+]]</f>
        <v>#VALUE!</v>
      </c>
      <c r="DB324" s="5" t="e">
        <f>P_A_R[[#This Row],[58+]]-P_A_R[[#This Row],[59+]]</f>
        <v>#VALUE!</v>
      </c>
    </row>
    <row r="325" spans="58:106" x14ac:dyDescent="0.25">
      <c r="BF325" s="5" t="e">
        <f>P_A_R[[#This Row],[10+]]-P_A_R[[#This Row],[11+]]</f>
        <v>#VALUE!</v>
      </c>
      <c r="BG325" s="5" t="e">
        <f>P_A_R[[#This Row],[11+]]-P_A_R[[#This Row],[12+]]</f>
        <v>#VALUE!</v>
      </c>
      <c r="BH325" s="5" t="e">
        <f>P_A_R[[#This Row],[12+]]-P_A_R[[#This Row],[13+]]</f>
        <v>#VALUE!</v>
      </c>
      <c r="BI325" s="5" t="e">
        <f>P_A_R[[#This Row],[13+]]-P_A_R[[#This Row],[14+]]</f>
        <v>#VALUE!</v>
      </c>
      <c r="BJ325" s="5" t="e">
        <f>P_A_R[[#This Row],[14+]]-P_A_R[[#This Row],[15+]]</f>
        <v>#VALUE!</v>
      </c>
      <c r="BK325" s="5" t="e">
        <f>P_A_R[[#This Row],[15+]]-P_A_R[[#This Row],[16+]]</f>
        <v>#VALUE!</v>
      </c>
      <c r="BL325" s="5" t="e">
        <f>P_A_R[[#This Row],[16+]]-P_A_R[[#This Row],[17+]]</f>
        <v>#VALUE!</v>
      </c>
      <c r="BM325" s="5" t="e">
        <f>P_A_R[[#This Row],[17+]]-P_A_R[[#This Row],[18+]]</f>
        <v>#VALUE!</v>
      </c>
      <c r="BN325" s="5" t="e">
        <f>P_A_R[[#This Row],[18+]]-P_A_R[[#This Row],[19+]]</f>
        <v>#VALUE!</v>
      </c>
      <c r="BO325" s="5" t="e">
        <f>P_A_R[[#This Row],[19+]]-P_A_R[[#This Row],[20+]]</f>
        <v>#VALUE!</v>
      </c>
      <c r="BP325" s="5" t="e">
        <f>P_A_R[[#This Row],[20+]]-P_A_R[[#This Row],[21+]]</f>
        <v>#VALUE!</v>
      </c>
      <c r="BQ325" s="5" t="e">
        <f>P_A_R[[#This Row],[21+]]-P_A_R[[#This Row],[22+]]</f>
        <v>#VALUE!</v>
      </c>
      <c r="BR325" s="5" t="e">
        <f>P_A_R[[#This Row],[22+]]-P_A_R[[#This Row],[23+]]</f>
        <v>#VALUE!</v>
      </c>
      <c r="BS325" s="5" t="e">
        <f>P_A_R[[#This Row],[23+]]-P_A_R[[#This Row],[24+]]</f>
        <v>#VALUE!</v>
      </c>
      <c r="BT325" s="5" t="e">
        <f>P_A_R[[#This Row],[24+]]-P_A_R[[#This Row],[25+]]</f>
        <v>#VALUE!</v>
      </c>
      <c r="BU325" s="5" t="e">
        <f>P_A_R[[#This Row],[25+]]-P_A_R[[#This Row],[26+]]</f>
        <v>#VALUE!</v>
      </c>
      <c r="BV325" s="5" t="e">
        <f>P_A_R[[#This Row],[26+]]-P_A_R[[#This Row],[27+]]</f>
        <v>#VALUE!</v>
      </c>
      <c r="BW325" s="5" t="e">
        <f>P_A_R[[#This Row],[27+]]-P_A_R[[#This Row],[28+]]</f>
        <v>#VALUE!</v>
      </c>
      <c r="BX325" s="5" t="e">
        <f>P_A_R[[#This Row],[28+]]-P_A_R[[#This Row],[29+]]</f>
        <v>#VALUE!</v>
      </c>
      <c r="BY325" s="5" t="e">
        <f>P_A_R[[#This Row],[29+]]-P_A_R[[#This Row],[30+]]</f>
        <v>#VALUE!</v>
      </c>
      <c r="BZ325" s="5" t="e">
        <f>P_A_R[[#This Row],[30+]]-P_A_R[[#This Row],[31+]]</f>
        <v>#VALUE!</v>
      </c>
      <c r="CA325" s="5" t="e">
        <f>P_A_R[[#This Row],[31+]]-P_A_R[[#This Row],[32+]]</f>
        <v>#VALUE!</v>
      </c>
      <c r="CB325" s="5" t="e">
        <f>P_A_R[[#This Row],[32+]]-P_A_R[[#This Row],[33+]]</f>
        <v>#VALUE!</v>
      </c>
      <c r="CC325" s="5" t="e">
        <f>P_A_R[[#This Row],[33+]]-P_A_R[[#This Row],[34+]]</f>
        <v>#VALUE!</v>
      </c>
      <c r="CD325" s="5" t="e">
        <f>P_A_R[[#This Row],[34+]]-P_A_R[[#This Row],[35+]]</f>
        <v>#VALUE!</v>
      </c>
      <c r="CE325" s="5" t="e">
        <f>P_A_R[[#This Row],[35+]]-P_A_R[[#This Row],[36+]]</f>
        <v>#VALUE!</v>
      </c>
      <c r="CF325" s="5" t="e">
        <f>P_A_R[[#This Row],[36+]]-P_A_R[[#This Row],[37+]]</f>
        <v>#VALUE!</v>
      </c>
      <c r="CG325" s="5" t="e">
        <f>P_A_R[[#This Row],[37+]]-P_A_R[[#This Row],[38+]]</f>
        <v>#VALUE!</v>
      </c>
      <c r="CH325" s="5" t="e">
        <f>P_A_R[[#This Row],[38+]]-P_A_R[[#This Row],[39+]]</f>
        <v>#VALUE!</v>
      </c>
      <c r="CI325" s="5" t="e">
        <f>P_A_R[[#This Row],[39+]]-P_A_R[[#This Row],[40+]]</f>
        <v>#VALUE!</v>
      </c>
      <c r="CJ325" s="5" t="e">
        <f>P_A_R[[#This Row],[40+]]-P_A_R[[#This Row],[41+]]</f>
        <v>#VALUE!</v>
      </c>
      <c r="CK325" s="5" t="e">
        <f>P_A_R[[#This Row],[41+]]-P_A_R[[#This Row],[42+]]</f>
        <v>#VALUE!</v>
      </c>
      <c r="CL325" s="5" t="e">
        <f>P_A_R[[#This Row],[42+]]-P_A_R[[#This Row],[43+]]</f>
        <v>#VALUE!</v>
      </c>
      <c r="CM325" s="5" t="e">
        <f>P_A_R[[#This Row],[43+]]-P_A_R[[#This Row],[44+]]</f>
        <v>#VALUE!</v>
      </c>
      <c r="CN325" s="5" t="e">
        <f>P_A_R[[#This Row],[44+]]-P_A_R[[#This Row],[45+]]</f>
        <v>#VALUE!</v>
      </c>
      <c r="CO325" s="5" t="e">
        <f>P_A_R[[#This Row],[45+]]-P_A_R[[#This Row],[46+]]</f>
        <v>#VALUE!</v>
      </c>
      <c r="CP325" s="5" t="e">
        <f>P_A_R[[#This Row],[46+]]-P_A_R[[#This Row],[47+]]</f>
        <v>#VALUE!</v>
      </c>
      <c r="CQ325" s="5" t="e">
        <f>P_A_R[[#This Row],[47+]]-P_A_R[[#This Row],[48+]]</f>
        <v>#VALUE!</v>
      </c>
      <c r="CR325" s="5" t="e">
        <f>P_A_R[[#This Row],[48+]]-P_A_R[[#This Row],[49+]]</f>
        <v>#VALUE!</v>
      </c>
      <c r="CS325" s="5" t="e">
        <f>P_A_R[[#This Row],[49+]]-P_A_R[[#This Row],[50+]]</f>
        <v>#VALUE!</v>
      </c>
      <c r="CT325" s="5" t="e">
        <f>P_A_R[[#This Row],[50+]]-P_A_R[[#This Row],[51+]]</f>
        <v>#VALUE!</v>
      </c>
      <c r="CU325" s="5" t="e">
        <f>P_A_R[[#This Row],[51+]]-P_A_R[[#This Row],[52+]]</f>
        <v>#VALUE!</v>
      </c>
      <c r="CV325" s="5" t="e">
        <f>P_A_R[[#This Row],[52+]]-P_A_R[[#This Row],[53+]]</f>
        <v>#VALUE!</v>
      </c>
      <c r="CW325" s="5" t="e">
        <f>P_A_R[[#This Row],[53+]]-P_A_R[[#This Row],[54+]]</f>
        <v>#VALUE!</v>
      </c>
      <c r="CX325" s="5" t="e">
        <f>P_A_R[[#This Row],[54+]]-P_A_R[[#This Row],[55+]]</f>
        <v>#VALUE!</v>
      </c>
      <c r="CY325" s="5" t="e">
        <f>P_A_R[[#This Row],[55+]]-P_A_R[[#This Row],[56+]]</f>
        <v>#VALUE!</v>
      </c>
      <c r="CZ325" s="5" t="e">
        <f>P_A_R[[#This Row],[56+]]-P_A_R[[#This Row],[57+]]</f>
        <v>#VALUE!</v>
      </c>
      <c r="DA325" s="5" t="e">
        <f>P_A_R[[#This Row],[57+]]-P_A_R[[#This Row],[58+]]</f>
        <v>#VALUE!</v>
      </c>
      <c r="DB325" s="5" t="e">
        <f>P_A_R[[#This Row],[58+]]-P_A_R[[#This Row],[59+]]</f>
        <v>#VALUE!</v>
      </c>
    </row>
    <row r="326" spans="58:106" x14ac:dyDescent="0.25">
      <c r="BF326" s="5" t="e">
        <f>P_A_R[[#This Row],[10+]]-P_A_R[[#This Row],[11+]]</f>
        <v>#VALUE!</v>
      </c>
      <c r="BG326" s="5" t="e">
        <f>P_A_R[[#This Row],[11+]]-P_A_R[[#This Row],[12+]]</f>
        <v>#VALUE!</v>
      </c>
      <c r="BH326" s="5" t="e">
        <f>P_A_R[[#This Row],[12+]]-P_A_R[[#This Row],[13+]]</f>
        <v>#VALUE!</v>
      </c>
      <c r="BI326" s="5" t="e">
        <f>P_A_R[[#This Row],[13+]]-P_A_R[[#This Row],[14+]]</f>
        <v>#VALUE!</v>
      </c>
      <c r="BJ326" s="5" t="e">
        <f>P_A_R[[#This Row],[14+]]-P_A_R[[#This Row],[15+]]</f>
        <v>#VALUE!</v>
      </c>
      <c r="BK326" s="5" t="e">
        <f>P_A_R[[#This Row],[15+]]-P_A_R[[#This Row],[16+]]</f>
        <v>#VALUE!</v>
      </c>
      <c r="BL326" s="5" t="e">
        <f>P_A_R[[#This Row],[16+]]-P_A_R[[#This Row],[17+]]</f>
        <v>#VALUE!</v>
      </c>
      <c r="BM326" s="5" t="e">
        <f>P_A_R[[#This Row],[17+]]-P_A_R[[#This Row],[18+]]</f>
        <v>#VALUE!</v>
      </c>
      <c r="BN326" s="5" t="e">
        <f>P_A_R[[#This Row],[18+]]-P_A_R[[#This Row],[19+]]</f>
        <v>#VALUE!</v>
      </c>
      <c r="BO326" s="5" t="e">
        <f>P_A_R[[#This Row],[19+]]-P_A_R[[#This Row],[20+]]</f>
        <v>#VALUE!</v>
      </c>
      <c r="BP326" s="5" t="e">
        <f>P_A_R[[#This Row],[20+]]-P_A_R[[#This Row],[21+]]</f>
        <v>#VALUE!</v>
      </c>
      <c r="BQ326" s="5" t="e">
        <f>P_A_R[[#This Row],[21+]]-P_A_R[[#This Row],[22+]]</f>
        <v>#VALUE!</v>
      </c>
      <c r="BR326" s="5" t="e">
        <f>P_A_R[[#This Row],[22+]]-P_A_R[[#This Row],[23+]]</f>
        <v>#VALUE!</v>
      </c>
      <c r="BS326" s="5" t="e">
        <f>P_A_R[[#This Row],[23+]]-P_A_R[[#This Row],[24+]]</f>
        <v>#VALUE!</v>
      </c>
      <c r="BT326" s="5" t="e">
        <f>P_A_R[[#This Row],[24+]]-P_A_R[[#This Row],[25+]]</f>
        <v>#VALUE!</v>
      </c>
      <c r="BU326" s="5" t="e">
        <f>P_A_R[[#This Row],[25+]]-P_A_R[[#This Row],[26+]]</f>
        <v>#VALUE!</v>
      </c>
      <c r="BV326" s="5" t="e">
        <f>P_A_R[[#This Row],[26+]]-P_A_R[[#This Row],[27+]]</f>
        <v>#VALUE!</v>
      </c>
      <c r="BW326" s="5" t="e">
        <f>P_A_R[[#This Row],[27+]]-P_A_R[[#This Row],[28+]]</f>
        <v>#VALUE!</v>
      </c>
      <c r="BX326" s="5" t="e">
        <f>P_A_R[[#This Row],[28+]]-P_A_R[[#This Row],[29+]]</f>
        <v>#VALUE!</v>
      </c>
      <c r="BY326" s="5" t="e">
        <f>P_A_R[[#This Row],[29+]]-P_A_R[[#This Row],[30+]]</f>
        <v>#VALUE!</v>
      </c>
      <c r="BZ326" s="5" t="e">
        <f>P_A_R[[#This Row],[30+]]-P_A_R[[#This Row],[31+]]</f>
        <v>#VALUE!</v>
      </c>
      <c r="CA326" s="5" t="e">
        <f>P_A_R[[#This Row],[31+]]-P_A_R[[#This Row],[32+]]</f>
        <v>#VALUE!</v>
      </c>
      <c r="CB326" s="5" t="e">
        <f>P_A_R[[#This Row],[32+]]-P_A_R[[#This Row],[33+]]</f>
        <v>#VALUE!</v>
      </c>
      <c r="CC326" s="5" t="e">
        <f>P_A_R[[#This Row],[33+]]-P_A_R[[#This Row],[34+]]</f>
        <v>#VALUE!</v>
      </c>
      <c r="CD326" s="5" t="e">
        <f>P_A_R[[#This Row],[34+]]-P_A_R[[#This Row],[35+]]</f>
        <v>#VALUE!</v>
      </c>
      <c r="CE326" s="5" t="e">
        <f>P_A_R[[#This Row],[35+]]-P_A_R[[#This Row],[36+]]</f>
        <v>#VALUE!</v>
      </c>
      <c r="CF326" s="5" t="e">
        <f>P_A_R[[#This Row],[36+]]-P_A_R[[#This Row],[37+]]</f>
        <v>#VALUE!</v>
      </c>
      <c r="CG326" s="5" t="e">
        <f>P_A_R[[#This Row],[37+]]-P_A_R[[#This Row],[38+]]</f>
        <v>#VALUE!</v>
      </c>
      <c r="CH326" s="5" t="e">
        <f>P_A_R[[#This Row],[38+]]-P_A_R[[#This Row],[39+]]</f>
        <v>#VALUE!</v>
      </c>
      <c r="CI326" s="5" t="e">
        <f>P_A_R[[#This Row],[39+]]-P_A_R[[#This Row],[40+]]</f>
        <v>#VALUE!</v>
      </c>
      <c r="CJ326" s="5" t="e">
        <f>P_A_R[[#This Row],[40+]]-P_A_R[[#This Row],[41+]]</f>
        <v>#VALUE!</v>
      </c>
      <c r="CK326" s="5" t="e">
        <f>P_A_R[[#This Row],[41+]]-P_A_R[[#This Row],[42+]]</f>
        <v>#VALUE!</v>
      </c>
      <c r="CL326" s="5" t="e">
        <f>P_A_R[[#This Row],[42+]]-P_A_R[[#This Row],[43+]]</f>
        <v>#VALUE!</v>
      </c>
      <c r="CM326" s="5" t="e">
        <f>P_A_R[[#This Row],[43+]]-P_A_R[[#This Row],[44+]]</f>
        <v>#VALUE!</v>
      </c>
      <c r="CN326" s="5" t="e">
        <f>P_A_R[[#This Row],[44+]]-P_A_R[[#This Row],[45+]]</f>
        <v>#VALUE!</v>
      </c>
      <c r="CO326" s="5" t="e">
        <f>P_A_R[[#This Row],[45+]]-P_A_R[[#This Row],[46+]]</f>
        <v>#VALUE!</v>
      </c>
      <c r="CP326" s="5" t="e">
        <f>P_A_R[[#This Row],[46+]]-P_A_R[[#This Row],[47+]]</f>
        <v>#VALUE!</v>
      </c>
      <c r="CQ326" s="5" t="e">
        <f>P_A_R[[#This Row],[47+]]-P_A_R[[#This Row],[48+]]</f>
        <v>#VALUE!</v>
      </c>
      <c r="CR326" s="5" t="e">
        <f>P_A_R[[#This Row],[48+]]-P_A_R[[#This Row],[49+]]</f>
        <v>#VALUE!</v>
      </c>
      <c r="CS326" s="5" t="e">
        <f>P_A_R[[#This Row],[49+]]-P_A_R[[#This Row],[50+]]</f>
        <v>#VALUE!</v>
      </c>
      <c r="CT326" s="5" t="e">
        <f>P_A_R[[#This Row],[50+]]-P_A_R[[#This Row],[51+]]</f>
        <v>#VALUE!</v>
      </c>
      <c r="CU326" s="5" t="e">
        <f>P_A_R[[#This Row],[51+]]-P_A_R[[#This Row],[52+]]</f>
        <v>#VALUE!</v>
      </c>
      <c r="CV326" s="5" t="e">
        <f>P_A_R[[#This Row],[52+]]-P_A_R[[#This Row],[53+]]</f>
        <v>#VALUE!</v>
      </c>
      <c r="CW326" s="5" t="e">
        <f>P_A_R[[#This Row],[53+]]-P_A_R[[#This Row],[54+]]</f>
        <v>#VALUE!</v>
      </c>
      <c r="CX326" s="5" t="e">
        <f>P_A_R[[#This Row],[54+]]-P_A_R[[#This Row],[55+]]</f>
        <v>#VALUE!</v>
      </c>
      <c r="CY326" s="5" t="e">
        <f>P_A_R[[#This Row],[55+]]-P_A_R[[#This Row],[56+]]</f>
        <v>#VALUE!</v>
      </c>
      <c r="CZ326" s="5" t="e">
        <f>P_A_R[[#This Row],[56+]]-P_A_R[[#This Row],[57+]]</f>
        <v>#VALUE!</v>
      </c>
      <c r="DA326" s="5" t="e">
        <f>P_A_R[[#This Row],[57+]]-P_A_R[[#This Row],[58+]]</f>
        <v>#VALUE!</v>
      </c>
      <c r="DB326" s="5" t="e">
        <f>P_A_R[[#This Row],[58+]]-P_A_R[[#This Row],[59+]]</f>
        <v>#VALUE!</v>
      </c>
    </row>
    <row r="327" spans="58:106" x14ac:dyDescent="0.25">
      <c r="BF327" s="5" t="e">
        <f>P_A_R[[#This Row],[10+]]-P_A_R[[#This Row],[11+]]</f>
        <v>#VALUE!</v>
      </c>
      <c r="BG327" s="5" t="e">
        <f>P_A_R[[#This Row],[11+]]-P_A_R[[#This Row],[12+]]</f>
        <v>#VALUE!</v>
      </c>
      <c r="BH327" s="5" t="e">
        <f>P_A_R[[#This Row],[12+]]-P_A_R[[#This Row],[13+]]</f>
        <v>#VALUE!</v>
      </c>
      <c r="BI327" s="5" t="e">
        <f>P_A_R[[#This Row],[13+]]-P_A_R[[#This Row],[14+]]</f>
        <v>#VALUE!</v>
      </c>
      <c r="BJ327" s="5" t="e">
        <f>P_A_R[[#This Row],[14+]]-P_A_R[[#This Row],[15+]]</f>
        <v>#VALUE!</v>
      </c>
      <c r="BK327" s="5" t="e">
        <f>P_A_R[[#This Row],[15+]]-P_A_R[[#This Row],[16+]]</f>
        <v>#VALUE!</v>
      </c>
      <c r="BL327" s="5" t="e">
        <f>P_A_R[[#This Row],[16+]]-P_A_R[[#This Row],[17+]]</f>
        <v>#VALUE!</v>
      </c>
      <c r="BM327" s="5" t="e">
        <f>P_A_R[[#This Row],[17+]]-P_A_R[[#This Row],[18+]]</f>
        <v>#VALUE!</v>
      </c>
      <c r="BN327" s="5" t="e">
        <f>P_A_R[[#This Row],[18+]]-P_A_R[[#This Row],[19+]]</f>
        <v>#VALUE!</v>
      </c>
      <c r="BO327" s="5" t="e">
        <f>P_A_R[[#This Row],[19+]]-P_A_R[[#This Row],[20+]]</f>
        <v>#VALUE!</v>
      </c>
      <c r="BP327" s="5" t="e">
        <f>P_A_R[[#This Row],[20+]]-P_A_R[[#This Row],[21+]]</f>
        <v>#VALUE!</v>
      </c>
      <c r="BQ327" s="5" t="e">
        <f>P_A_R[[#This Row],[21+]]-P_A_R[[#This Row],[22+]]</f>
        <v>#VALUE!</v>
      </c>
      <c r="BR327" s="5" t="e">
        <f>P_A_R[[#This Row],[22+]]-P_A_R[[#This Row],[23+]]</f>
        <v>#VALUE!</v>
      </c>
      <c r="BS327" s="5" t="e">
        <f>P_A_R[[#This Row],[23+]]-P_A_R[[#This Row],[24+]]</f>
        <v>#VALUE!</v>
      </c>
      <c r="BT327" s="5" t="e">
        <f>P_A_R[[#This Row],[24+]]-P_A_R[[#This Row],[25+]]</f>
        <v>#VALUE!</v>
      </c>
      <c r="BU327" s="5" t="e">
        <f>P_A_R[[#This Row],[25+]]-P_A_R[[#This Row],[26+]]</f>
        <v>#VALUE!</v>
      </c>
      <c r="BV327" s="5" t="e">
        <f>P_A_R[[#This Row],[26+]]-P_A_R[[#This Row],[27+]]</f>
        <v>#VALUE!</v>
      </c>
      <c r="BW327" s="5" t="e">
        <f>P_A_R[[#This Row],[27+]]-P_A_R[[#This Row],[28+]]</f>
        <v>#VALUE!</v>
      </c>
      <c r="BX327" s="5" t="e">
        <f>P_A_R[[#This Row],[28+]]-P_A_R[[#This Row],[29+]]</f>
        <v>#VALUE!</v>
      </c>
      <c r="BY327" s="5" t="e">
        <f>P_A_R[[#This Row],[29+]]-P_A_R[[#This Row],[30+]]</f>
        <v>#VALUE!</v>
      </c>
      <c r="BZ327" s="5" t="e">
        <f>P_A_R[[#This Row],[30+]]-P_A_R[[#This Row],[31+]]</f>
        <v>#VALUE!</v>
      </c>
      <c r="CA327" s="5" t="e">
        <f>P_A_R[[#This Row],[31+]]-P_A_R[[#This Row],[32+]]</f>
        <v>#VALUE!</v>
      </c>
      <c r="CB327" s="5" t="e">
        <f>P_A_R[[#This Row],[32+]]-P_A_R[[#This Row],[33+]]</f>
        <v>#VALUE!</v>
      </c>
      <c r="CC327" s="5" t="e">
        <f>P_A_R[[#This Row],[33+]]-P_A_R[[#This Row],[34+]]</f>
        <v>#VALUE!</v>
      </c>
      <c r="CD327" s="5" t="e">
        <f>P_A_R[[#This Row],[34+]]-P_A_R[[#This Row],[35+]]</f>
        <v>#VALUE!</v>
      </c>
      <c r="CE327" s="5" t="e">
        <f>P_A_R[[#This Row],[35+]]-P_A_R[[#This Row],[36+]]</f>
        <v>#VALUE!</v>
      </c>
      <c r="CF327" s="5" t="e">
        <f>P_A_R[[#This Row],[36+]]-P_A_R[[#This Row],[37+]]</f>
        <v>#VALUE!</v>
      </c>
      <c r="CG327" s="5" t="e">
        <f>P_A_R[[#This Row],[37+]]-P_A_R[[#This Row],[38+]]</f>
        <v>#VALUE!</v>
      </c>
      <c r="CH327" s="5" t="e">
        <f>P_A_R[[#This Row],[38+]]-P_A_R[[#This Row],[39+]]</f>
        <v>#VALUE!</v>
      </c>
      <c r="CI327" s="5" t="e">
        <f>P_A_R[[#This Row],[39+]]-P_A_R[[#This Row],[40+]]</f>
        <v>#VALUE!</v>
      </c>
      <c r="CJ327" s="5" t="e">
        <f>P_A_R[[#This Row],[40+]]-P_A_R[[#This Row],[41+]]</f>
        <v>#VALUE!</v>
      </c>
      <c r="CK327" s="5" t="e">
        <f>P_A_R[[#This Row],[41+]]-P_A_R[[#This Row],[42+]]</f>
        <v>#VALUE!</v>
      </c>
      <c r="CL327" s="5" t="e">
        <f>P_A_R[[#This Row],[42+]]-P_A_R[[#This Row],[43+]]</f>
        <v>#VALUE!</v>
      </c>
      <c r="CM327" s="5" t="e">
        <f>P_A_R[[#This Row],[43+]]-P_A_R[[#This Row],[44+]]</f>
        <v>#VALUE!</v>
      </c>
      <c r="CN327" s="5" t="e">
        <f>P_A_R[[#This Row],[44+]]-P_A_R[[#This Row],[45+]]</f>
        <v>#VALUE!</v>
      </c>
      <c r="CO327" s="5" t="e">
        <f>P_A_R[[#This Row],[45+]]-P_A_R[[#This Row],[46+]]</f>
        <v>#VALUE!</v>
      </c>
      <c r="CP327" s="5" t="e">
        <f>P_A_R[[#This Row],[46+]]-P_A_R[[#This Row],[47+]]</f>
        <v>#VALUE!</v>
      </c>
      <c r="CQ327" s="5" t="e">
        <f>P_A_R[[#This Row],[47+]]-P_A_R[[#This Row],[48+]]</f>
        <v>#VALUE!</v>
      </c>
      <c r="CR327" s="5" t="e">
        <f>P_A_R[[#This Row],[48+]]-P_A_R[[#This Row],[49+]]</f>
        <v>#VALUE!</v>
      </c>
      <c r="CS327" s="5" t="e">
        <f>P_A_R[[#This Row],[49+]]-P_A_R[[#This Row],[50+]]</f>
        <v>#VALUE!</v>
      </c>
      <c r="CT327" s="5" t="e">
        <f>P_A_R[[#This Row],[50+]]-P_A_R[[#This Row],[51+]]</f>
        <v>#VALUE!</v>
      </c>
      <c r="CU327" s="5" t="e">
        <f>P_A_R[[#This Row],[51+]]-P_A_R[[#This Row],[52+]]</f>
        <v>#VALUE!</v>
      </c>
      <c r="CV327" s="5" t="e">
        <f>P_A_R[[#This Row],[52+]]-P_A_R[[#This Row],[53+]]</f>
        <v>#VALUE!</v>
      </c>
      <c r="CW327" s="5" t="e">
        <f>P_A_R[[#This Row],[53+]]-P_A_R[[#This Row],[54+]]</f>
        <v>#VALUE!</v>
      </c>
      <c r="CX327" s="5" t="e">
        <f>P_A_R[[#This Row],[54+]]-P_A_R[[#This Row],[55+]]</f>
        <v>#VALUE!</v>
      </c>
      <c r="CY327" s="5" t="e">
        <f>P_A_R[[#This Row],[55+]]-P_A_R[[#This Row],[56+]]</f>
        <v>#VALUE!</v>
      </c>
      <c r="CZ327" s="5" t="e">
        <f>P_A_R[[#This Row],[56+]]-P_A_R[[#This Row],[57+]]</f>
        <v>#VALUE!</v>
      </c>
      <c r="DA327" s="5" t="e">
        <f>P_A_R[[#This Row],[57+]]-P_A_R[[#This Row],[58+]]</f>
        <v>#VALUE!</v>
      </c>
      <c r="DB327" s="5" t="e">
        <f>P_A_R[[#This Row],[58+]]-P_A_R[[#This Row],[59+]]</f>
        <v>#VALUE!</v>
      </c>
    </row>
    <row r="328" spans="58:106" x14ac:dyDescent="0.25">
      <c r="BF328" s="5" t="e">
        <f>P_A_R[[#This Row],[10+]]-P_A_R[[#This Row],[11+]]</f>
        <v>#VALUE!</v>
      </c>
      <c r="BG328" s="5" t="e">
        <f>P_A_R[[#This Row],[11+]]-P_A_R[[#This Row],[12+]]</f>
        <v>#VALUE!</v>
      </c>
      <c r="BH328" s="5" t="e">
        <f>P_A_R[[#This Row],[12+]]-P_A_R[[#This Row],[13+]]</f>
        <v>#VALUE!</v>
      </c>
      <c r="BI328" s="5" t="e">
        <f>P_A_R[[#This Row],[13+]]-P_A_R[[#This Row],[14+]]</f>
        <v>#VALUE!</v>
      </c>
      <c r="BJ328" s="5" t="e">
        <f>P_A_R[[#This Row],[14+]]-P_A_R[[#This Row],[15+]]</f>
        <v>#VALUE!</v>
      </c>
      <c r="BK328" s="5" t="e">
        <f>P_A_R[[#This Row],[15+]]-P_A_R[[#This Row],[16+]]</f>
        <v>#VALUE!</v>
      </c>
      <c r="BL328" s="5" t="e">
        <f>P_A_R[[#This Row],[16+]]-P_A_R[[#This Row],[17+]]</f>
        <v>#VALUE!</v>
      </c>
      <c r="BM328" s="5" t="e">
        <f>P_A_R[[#This Row],[17+]]-P_A_R[[#This Row],[18+]]</f>
        <v>#VALUE!</v>
      </c>
      <c r="BN328" s="5" t="e">
        <f>P_A_R[[#This Row],[18+]]-P_A_R[[#This Row],[19+]]</f>
        <v>#VALUE!</v>
      </c>
      <c r="BO328" s="5" t="e">
        <f>P_A_R[[#This Row],[19+]]-P_A_R[[#This Row],[20+]]</f>
        <v>#VALUE!</v>
      </c>
      <c r="BP328" s="5" t="e">
        <f>P_A_R[[#This Row],[20+]]-P_A_R[[#This Row],[21+]]</f>
        <v>#VALUE!</v>
      </c>
      <c r="BQ328" s="5" t="e">
        <f>P_A_R[[#This Row],[21+]]-P_A_R[[#This Row],[22+]]</f>
        <v>#VALUE!</v>
      </c>
      <c r="BR328" s="5" t="e">
        <f>P_A_R[[#This Row],[22+]]-P_A_R[[#This Row],[23+]]</f>
        <v>#VALUE!</v>
      </c>
      <c r="BS328" s="5" t="e">
        <f>P_A_R[[#This Row],[23+]]-P_A_R[[#This Row],[24+]]</f>
        <v>#VALUE!</v>
      </c>
      <c r="BT328" s="5" t="e">
        <f>P_A_R[[#This Row],[24+]]-P_A_R[[#This Row],[25+]]</f>
        <v>#VALUE!</v>
      </c>
      <c r="BU328" s="5" t="e">
        <f>P_A_R[[#This Row],[25+]]-P_A_R[[#This Row],[26+]]</f>
        <v>#VALUE!</v>
      </c>
      <c r="BV328" s="5" t="e">
        <f>P_A_R[[#This Row],[26+]]-P_A_R[[#This Row],[27+]]</f>
        <v>#VALUE!</v>
      </c>
      <c r="BW328" s="5" t="e">
        <f>P_A_R[[#This Row],[27+]]-P_A_R[[#This Row],[28+]]</f>
        <v>#VALUE!</v>
      </c>
      <c r="BX328" s="5" t="e">
        <f>P_A_R[[#This Row],[28+]]-P_A_R[[#This Row],[29+]]</f>
        <v>#VALUE!</v>
      </c>
      <c r="BY328" s="5" t="e">
        <f>P_A_R[[#This Row],[29+]]-P_A_R[[#This Row],[30+]]</f>
        <v>#VALUE!</v>
      </c>
      <c r="BZ328" s="5" t="e">
        <f>P_A_R[[#This Row],[30+]]-P_A_R[[#This Row],[31+]]</f>
        <v>#VALUE!</v>
      </c>
      <c r="CA328" s="5" t="e">
        <f>P_A_R[[#This Row],[31+]]-P_A_R[[#This Row],[32+]]</f>
        <v>#VALUE!</v>
      </c>
      <c r="CB328" s="5" t="e">
        <f>P_A_R[[#This Row],[32+]]-P_A_R[[#This Row],[33+]]</f>
        <v>#VALUE!</v>
      </c>
      <c r="CC328" s="5" t="e">
        <f>P_A_R[[#This Row],[33+]]-P_A_R[[#This Row],[34+]]</f>
        <v>#VALUE!</v>
      </c>
      <c r="CD328" s="5" t="e">
        <f>P_A_R[[#This Row],[34+]]-P_A_R[[#This Row],[35+]]</f>
        <v>#VALUE!</v>
      </c>
      <c r="CE328" s="5" t="e">
        <f>P_A_R[[#This Row],[35+]]-P_A_R[[#This Row],[36+]]</f>
        <v>#VALUE!</v>
      </c>
      <c r="CF328" s="5" t="e">
        <f>P_A_R[[#This Row],[36+]]-P_A_R[[#This Row],[37+]]</f>
        <v>#VALUE!</v>
      </c>
      <c r="CG328" s="5" t="e">
        <f>P_A_R[[#This Row],[37+]]-P_A_R[[#This Row],[38+]]</f>
        <v>#VALUE!</v>
      </c>
      <c r="CH328" s="5" t="e">
        <f>P_A_R[[#This Row],[38+]]-P_A_R[[#This Row],[39+]]</f>
        <v>#VALUE!</v>
      </c>
      <c r="CI328" s="5" t="e">
        <f>P_A_R[[#This Row],[39+]]-P_A_R[[#This Row],[40+]]</f>
        <v>#VALUE!</v>
      </c>
      <c r="CJ328" s="5" t="e">
        <f>P_A_R[[#This Row],[40+]]-P_A_R[[#This Row],[41+]]</f>
        <v>#VALUE!</v>
      </c>
      <c r="CK328" s="5" t="e">
        <f>P_A_R[[#This Row],[41+]]-P_A_R[[#This Row],[42+]]</f>
        <v>#VALUE!</v>
      </c>
      <c r="CL328" s="5" t="e">
        <f>P_A_R[[#This Row],[42+]]-P_A_R[[#This Row],[43+]]</f>
        <v>#VALUE!</v>
      </c>
      <c r="CM328" s="5" t="e">
        <f>P_A_R[[#This Row],[43+]]-P_A_R[[#This Row],[44+]]</f>
        <v>#VALUE!</v>
      </c>
      <c r="CN328" s="5" t="e">
        <f>P_A_R[[#This Row],[44+]]-P_A_R[[#This Row],[45+]]</f>
        <v>#VALUE!</v>
      </c>
      <c r="CO328" s="5" t="e">
        <f>P_A_R[[#This Row],[45+]]-P_A_R[[#This Row],[46+]]</f>
        <v>#VALUE!</v>
      </c>
      <c r="CP328" s="5" t="e">
        <f>P_A_R[[#This Row],[46+]]-P_A_R[[#This Row],[47+]]</f>
        <v>#VALUE!</v>
      </c>
      <c r="CQ328" s="5" t="e">
        <f>P_A_R[[#This Row],[47+]]-P_A_R[[#This Row],[48+]]</f>
        <v>#VALUE!</v>
      </c>
      <c r="CR328" s="5" t="e">
        <f>P_A_R[[#This Row],[48+]]-P_A_R[[#This Row],[49+]]</f>
        <v>#VALUE!</v>
      </c>
      <c r="CS328" s="5" t="e">
        <f>P_A_R[[#This Row],[49+]]-P_A_R[[#This Row],[50+]]</f>
        <v>#VALUE!</v>
      </c>
      <c r="CT328" s="5" t="e">
        <f>P_A_R[[#This Row],[50+]]-P_A_R[[#This Row],[51+]]</f>
        <v>#VALUE!</v>
      </c>
      <c r="CU328" s="5" t="e">
        <f>P_A_R[[#This Row],[51+]]-P_A_R[[#This Row],[52+]]</f>
        <v>#VALUE!</v>
      </c>
      <c r="CV328" s="5" t="e">
        <f>P_A_R[[#This Row],[52+]]-P_A_R[[#This Row],[53+]]</f>
        <v>#VALUE!</v>
      </c>
      <c r="CW328" s="5" t="e">
        <f>P_A_R[[#This Row],[53+]]-P_A_R[[#This Row],[54+]]</f>
        <v>#VALUE!</v>
      </c>
      <c r="CX328" s="5" t="e">
        <f>P_A_R[[#This Row],[54+]]-P_A_R[[#This Row],[55+]]</f>
        <v>#VALUE!</v>
      </c>
      <c r="CY328" s="5" t="e">
        <f>P_A_R[[#This Row],[55+]]-P_A_R[[#This Row],[56+]]</f>
        <v>#VALUE!</v>
      </c>
      <c r="CZ328" s="5" t="e">
        <f>P_A_R[[#This Row],[56+]]-P_A_R[[#This Row],[57+]]</f>
        <v>#VALUE!</v>
      </c>
      <c r="DA328" s="5" t="e">
        <f>P_A_R[[#This Row],[57+]]-P_A_R[[#This Row],[58+]]</f>
        <v>#VALUE!</v>
      </c>
      <c r="DB328" s="5" t="e">
        <f>P_A_R[[#This Row],[58+]]-P_A_R[[#This Row],[59+]]</f>
        <v>#VALUE!</v>
      </c>
    </row>
    <row r="329" spans="58:106" x14ac:dyDescent="0.25">
      <c r="BF329" s="5" t="e">
        <f>P_A_R[[#This Row],[10+]]-P_A_R[[#This Row],[11+]]</f>
        <v>#VALUE!</v>
      </c>
      <c r="BG329" s="5" t="e">
        <f>P_A_R[[#This Row],[11+]]-P_A_R[[#This Row],[12+]]</f>
        <v>#VALUE!</v>
      </c>
      <c r="BH329" s="5" t="e">
        <f>P_A_R[[#This Row],[12+]]-P_A_R[[#This Row],[13+]]</f>
        <v>#VALUE!</v>
      </c>
      <c r="BI329" s="5" t="e">
        <f>P_A_R[[#This Row],[13+]]-P_A_R[[#This Row],[14+]]</f>
        <v>#VALUE!</v>
      </c>
      <c r="BJ329" s="5" t="e">
        <f>P_A_R[[#This Row],[14+]]-P_A_R[[#This Row],[15+]]</f>
        <v>#VALUE!</v>
      </c>
      <c r="BK329" s="5" t="e">
        <f>P_A_R[[#This Row],[15+]]-P_A_R[[#This Row],[16+]]</f>
        <v>#VALUE!</v>
      </c>
      <c r="BL329" s="5" t="e">
        <f>P_A_R[[#This Row],[16+]]-P_A_R[[#This Row],[17+]]</f>
        <v>#VALUE!</v>
      </c>
      <c r="BM329" s="5" t="e">
        <f>P_A_R[[#This Row],[17+]]-P_A_R[[#This Row],[18+]]</f>
        <v>#VALUE!</v>
      </c>
      <c r="BN329" s="5" t="e">
        <f>P_A_R[[#This Row],[18+]]-P_A_R[[#This Row],[19+]]</f>
        <v>#VALUE!</v>
      </c>
      <c r="BO329" s="5" t="e">
        <f>P_A_R[[#This Row],[19+]]-P_A_R[[#This Row],[20+]]</f>
        <v>#VALUE!</v>
      </c>
      <c r="BP329" s="5" t="e">
        <f>P_A_R[[#This Row],[20+]]-P_A_R[[#This Row],[21+]]</f>
        <v>#VALUE!</v>
      </c>
      <c r="BQ329" s="5" t="e">
        <f>P_A_R[[#This Row],[21+]]-P_A_R[[#This Row],[22+]]</f>
        <v>#VALUE!</v>
      </c>
      <c r="BR329" s="5" t="e">
        <f>P_A_R[[#This Row],[22+]]-P_A_R[[#This Row],[23+]]</f>
        <v>#VALUE!</v>
      </c>
      <c r="BS329" s="5" t="e">
        <f>P_A_R[[#This Row],[23+]]-P_A_R[[#This Row],[24+]]</f>
        <v>#VALUE!</v>
      </c>
      <c r="BT329" s="5" t="e">
        <f>P_A_R[[#This Row],[24+]]-P_A_R[[#This Row],[25+]]</f>
        <v>#VALUE!</v>
      </c>
      <c r="BU329" s="5" t="e">
        <f>P_A_R[[#This Row],[25+]]-P_A_R[[#This Row],[26+]]</f>
        <v>#VALUE!</v>
      </c>
      <c r="BV329" s="5" t="e">
        <f>P_A_R[[#This Row],[26+]]-P_A_R[[#This Row],[27+]]</f>
        <v>#VALUE!</v>
      </c>
      <c r="BW329" s="5" t="e">
        <f>P_A_R[[#This Row],[27+]]-P_A_R[[#This Row],[28+]]</f>
        <v>#VALUE!</v>
      </c>
      <c r="BX329" s="5" t="e">
        <f>P_A_R[[#This Row],[28+]]-P_A_R[[#This Row],[29+]]</f>
        <v>#VALUE!</v>
      </c>
      <c r="BY329" s="5" t="e">
        <f>P_A_R[[#This Row],[29+]]-P_A_R[[#This Row],[30+]]</f>
        <v>#VALUE!</v>
      </c>
      <c r="BZ329" s="5" t="e">
        <f>P_A_R[[#This Row],[30+]]-P_A_R[[#This Row],[31+]]</f>
        <v>#VALUE!</v>
      </c>
      <c r="CA329" s="5" t="e">
        <f>P_A_R[[#This Row],[31+]]-P_A_R[[#This Row],[32+]]</f>
        <v>#VALUE!</v>
      </c>
      <c r="CB329" s="5" t="e">
        <f>P_A_R[[#This Row],[32+]]-P_A_R[[#This Row],[33+]]</f>
        <v>#VALUE!</v>
      </c>
      <c r="CC329" s="5" t="e">
        <f>P_A_R[[#This Row],[33+]]-P_A_R[[#This Row],[34+]]</f>
        <v>#VALUE!</v>
      </c>
      <c r="CD329" s="5" t="e">
        <f>P_A_R[[#This Row],[34+]]-P_A_R[[#This Row],[35+]]</f>
        <v>#VALUE!</v>
      </c>
      <c r="CE329" s="5" t="e">
        <f>P_A_R[[#This Row],[35+]]-P_A_R[[#This Row],[36+]]</f>
        <v>#VALUE!</v>
      </c>
      <c r="CF329" s="5" t="e">
        <f>P_A_R[[#This Row],[36+]]-P_A_R[[#This Row],[37+]]</f>
        <v>#VALUE!</v>
      </c>
      <c r="CG329" s="5" t="e">
        <f>P_A_R[[#This Row],[37+]]-P_A_R[[#This Row],[38+]]</f>
        <v>#VALUE!</v>
      </c>
      <c r="CH329" s="5" t="e">
        <f>P_A_R[[#This Row],[38+]]-P_A_R[[#This Row],[39+]]</f>
        <v>#VALUE!</v>
      </c>
      <c r="CI329" s="5" t="e">
        <f>P_A_R[[#This Row],[39+]]-P_A_R[[#This Row],[40+]]</f>
        <v>#VALUE!</v>
      </c>
      <c r="CJ329" s="5" t="e">
        <f>P_A_R[[#This Row],[40+]]-P_A_R[[#This Row],[41+]]</f>
        <v>#VALUE!</v>
      </c>
      <c r="CK329" s="5" t="e">
        <f>P_A_R[[#This Row],[41+]]-P_A_R[[#This Row],[42+]]</f>
        <v>#VALUE!</v>
      </c>
      <c r="CL329" s="5" t="e">
        <f>P_A_R[[#This Row],[42+]]-P_A_R[[#This Row],[43+]]</f>
        <v>#VALUE!</v>
      </c>
      <c r="CM329" s="5" t="e">
        <f>P_A_R[[#This Row],[43+]]-P_A_R[[#This Row],[44+]]</f>
        <v>#VALUE!</v>
      </c>
      <c r="CN329" s="5" t="e">
        <f>P_A_R[[#This Row],[44+]]-P_A_R[[#This Row],[45+]]</f>
        <v>#VALUE!</v>
      </c>
      <c r="CO329" s="5" t="e">
        <f>P_A_R[[#This Row],[45+]]-P_A_R[[#This Row],[46+]]</f>
        <v>#VALUE!</v>
      </c>
      <c r="CP329" s="5" t="e">
        <f>P_A_R[[#This Row],[46+]]-P_A_R[[#This Row],[47+]]</f>
        <v>#VALUE!</v>
      </c>
      <c r="CQ329" s="5" t="e">
        <f>P_A_R[[#This Row],[47+]]-P_A_R[[#This Row],[48+]]</f>
        <v>#VALUE!</v>
      </c>
      <c r="CR329" s="5" t="e">
        <f>P_A_R[[#This Row],[48+]]-P_A_R[[#This Row],[49+]]</f>
        <v>#VALUE!</v>
      </c>
      <c r="CS329" s="5" t="e">
        <f>P_A_R[[#This Row],[49+]]-P_A_R[[#This Row],[50+]]</f>
        <v>#VALUE!</v>
      </c>
      <c r="CT329" s="5" t="e">
        <f>P_A_R[[#This Row],[50+]]-P_A_R[[#This Row],[51+]]</f>
        <v>#VALUE!</v>
      </c>
      <c r="CU329" s="5" t="e">
        <f>P_A_R[[#This Row],[51+]]-P_A_R[[#This Row],[52+]]</f>
        <v>#VALUE!</v>
      </c>
      <c r="CV329" s="5" t="e">
        <f>P_A_R[[#This Row],[52+]]-P_A_R[[#This Row],[53+]]</f>
        <v>#VALUE!</v>
      </c>
      <c r="CW329" s="5" t="e">
        <f>P_A_R[[#This Row],[53+]]-P_A_R[[#This Row],[54+]]</f>
        <v>#VALUE!</v>
      </c>
      <c r="CX329" s="5" t="e">
        <f>P_A_R[[#This Row],[54+]]-P_A_R[[#This Row],[55+]]</f>
        <v>#VALUE!</v>
      </c>
      <c r="CY329" s="5" t="e">
        <f>P_A_R[[#This Row],[55+]]-P_A_R[[#This Row],[56+]]</f>
        <v>#VALUE!</v>
      </c>
      <c r="CZ329" s="5" t="e">
        <f>P_A_R[[#This Row],[56+]]-P_A_R[[#This Row],[57+]]</f>
        <v>#VALUE!</v>
      </c>
      <c r="DA329" s="5" t="e">
        <f>P_A_R[[#This Row],[57+]]-P_A_R[[#This Row],[58+]]</f>
        <v>#VALUE!</v>
      </c>
      <c r="DB329" s="5" t="e">
        <f>P_A_R[[#This Row],[58+]]-P_A_R[[#This Row],[59+]]</f>
        <v>#VALUE!</v>
      </c>
    </row>
    <row r="330" spans="58:106" x14ac:dyDescent="0.25">
      <c r="BF330" s="5" t="e">
        <f>P_A_R[[#This Row],[10+]]-P_A_R[[#This Row],[11+]]</f>
        <v>#VALUE!</v>
      </c>
      <c r="BG330" s="5" t="e">
        <f>P_A_R[[#This Row],[11+]]-P_A_R[[#This Row],[12+]]</f>
        <v>#VALUE!</v>
      </c>
      <c r="BH330" s="5" t="e">
        <f>P_A_R[[#This Row],[12+]]-P_A_R[[#This Row],[13+]]</f>
        <v>#VALUE!</v>
      </c>
      <c r="BI330" s="5" t="e">
        <f>P_A_R[[#This Row],[13+]]-P_A_R[[#This Row],[14+]]</f>
        <v>#VALUE!</v>
      </c>
      <c r="BJ330" s="5" t="e">
        <f>P_A_R[[#This Row],[14+]]-P_A_R[[#This Row],[15+]]</f>
        <v>#VALUE!</v>
      </c>
      <c r="BK330" s="5" t="e">
        <f>P_A_R[[#This Row],[15+]]-P_A_R[[#This Row],[16+]]</f>
        <v>#VALUE!</v>
      </c>
      <c r="BL330" s="5" t="e">
        <f>P_A_R[[#This Row],[16+]]-P_A_R[[#This Row],[17+]]</f>
        <v>#VALUE!</v>
      </c>
      <c r="BM330" s="5" t="e">
        <f>P_A_R[[#This Row],[17+]]-P_A_R[[#This Row],[18+]]</f>
        <v>#VALUE!</v>
      </c>
      <c r="BN330" s="5" t="e">
        <f>P_A_R[[#This Row],[18+]]-P_A_R[[#This Row],[19+]]</f>
        <v>#VALUE!</v>
      </c>
      <c r="BO330" s="5" t="e">
        <f>P_A_R[[#This Row],[19+]]-P_A_R[[#This Row],[20+]]</f>
        <v>#VALUE!</v>
      </c>
      <c r="BP330" s="5" t="e">
        <f>P_A_R[[#This Row],[20+]]-P_A_R[[#This Row],[21+]]</f>
        <v>#VALUE!</v>
      </c>
      <c r="BQ330" s="5" t="e">
        <f>P_A_R[[#This Row],[21+]]-P_A_R[[#This Row],[22+]]</f>
        <v>#VALUE!</v>
      </c>
      <c r="BR330" s="5" t="e">
        <f>P_A_R[[#This Row],[22+]]-P_A_R[[#This Row],[23+]]</f>
        <v>#VALUE!</v>
      </c>
      <c r="BS330" s="5" t="e">
        <f>P_A_R[[#This Row],[23+]]-P_A_R[[#This Row],[24+]]</f>
        <v>#VALUE!</v>
      </c>
      <c r="BT330" s="5" t="e">
        <f>P_A_R[[#This Row],[24+]]-P_A_R[[#This Row],[25+]]</f>
        <v>#VALUE!</v>
      </c>
      <c r="BU330" s="5" t="e">
        <f>P_A_R[[#This Row],[25+]]-P_A_R[[#This Row],[26+]]</f>
        <v>#VALUE!</v>
      </c>
      <c r="BV330" s="5" t="e">
        <f>P_A_R[[#This Row],[26+]]-P_A_R[[#This Row],[27+]]</f>
        <v>#VALUE!</v>
      </c>
      <c r="BW330" s="5" t="e">
        <f>P_A_R[[#This Row],[27+]]-P_A_R[[#This Row],[28+]]</f>
        <v>#VALUE!</v>
      </c>
      <c r="BX330" s="5" t="e">
        <f>P_A_R[[#This Row],[28+]]-P_A_R[[#This Row],[29+]]</f>
        <v>#VALUE!</v>
      </c>
      <c r="BY330" s="5" t="e">
        <f>P_A_R[[#This Row],[29+]]-P_A_R[[#This Row],[30+]]</f>
        <v>#VALUE!</v>
      </c>
      <c r="BZ330" s="5" t="e">
        <f>P_A_R[[#This Row],[30+]]-P_A_R[[#This Row],[31+]]</f>
        <v>#VALUE!</v>
      </c>
      <c r="CA330" s="5" t="e">
        <f>P_A_R[[#This Row],[31+]]-P_A_R[[#This Row],[32+]]</f>
        <v>#VALUE!</v>
      </c>
      <c r="CB330" s="5" t="e">
        <f>P_A_R[[#This Row],[32+]]-P_A_R[[#This Row],[33+]]</f>
        <v>#VALUE!</v>
      </c>
      <c r="CC330" s="5" t="e">
        <f>P_A_R[[#This Row],[33+]]-P_A_R[[#This Row],[34+]]</f>
        <v>#VALUE!</v>
      </c>
      <c r="CD330" s="5" t="e">
        <f>P_A_R[[#This Row],[34+]]-P_A_R[[#This Row],[35+]]</f>
        <v>#VALUE!</v>
      </c>
      <c r="CE330" s="5" t="e">
        <f>P_A_R[[#This Row],[35+]]-P_A_R[[#This Row],[36+]]</f>
        <v>#VALUE!</v>
      </c>
      <c r="CF330" s="5" t="e">
        <f>P_A_R[[#This Row],[36+]]-P_A_R[[#This Row],[37+]]</f>
        <v>#VALUE!</v>
      </c>
      <c r="CG330" s="5" t="e">
        <f>P_A_R[[#This Row],[37+]]-P_A_R[[#This Row],[38+]]</f>
        <v>#VALUE!</v>
      </c>
      <c r="CH330" s="5" t="e">
        <f>P_A_R[[#This Row],[38+]]-P_A_R[[#This Row],[39+]]</f>
        <v>#VALUE!</v>
      </c>
      <c r="CI330" s="5" t="e">
        <f>P_A_R[[#This Row],[39+]]-P_A_R[[#This Row],[40+]]</f>
        <v>#VALUE!</v>
      </c>
      <c r="CJ330" s="5" t="e">
        <f>P_A_R[[#This Row],[40+]]-P_A_R[[#This Row],[41+]]</f>
        <v>#VALUE!</v>
      </c>
      <c r="CK330" s="5" t="e">
        <f>P_A_R[[#This Row],[41+]]-P_A_R[[#This Row],[42+]]</f>
        <v>#VALUE!</v>
      </c>
      <c r="CL330" s="5" t="e">
        <f>P_A_R[[#This Row],[42+]]-P_A_R[[#This Row],[43+]]</f>
        <v>#VALUE!</v>
      </c>
      <c r="CM330" s="5" t="e">
        <f>P_A_R[[#This Row],[43+]]-P_A_R[[#This Row],[44+]]</f>
        <v>#VALUE!</v>
      </c>
      <c r="CN330" s="5" t="e">
        <f>P_A_R[[#This Row],[44+]]-P_A_R[[#This Row],[45+]]</f>
        <v>#VALUE!</v>
      </c>
      <c r="CO330" s="5" t="e">
        <f>P_A_R[[#This Row],[45+]]-P_A_R[[#This Row],[46+]]</f>
        <v>#VALUE!</v>
      </c>
      <c r="CP330" s="5" t="e">
        <f>P_A_R[[#This Row],[46+]]-P_A_R[[#This Row],[47+]]</f>
        <v>#VALUE!</v>
      </c>
      <c r="CQ330" s="5" t="e">
        <f>P_A_R[[#This Row],[47+]]-P_A_R[[#This Row],[48+]]</f>
        <v>#VALUE!</v>
      </c>
      <c r="CR330" s="5" t="e">
        <f>P_A_R[[#This Row],[48+]]-P_A_R[[#This Row],[49+]]</f>
        <v>#VALUE!</v>
      </c>
      <c r="CS330" s="5" t="e">
        <f>P_A_R[[#This Row],[49+]]-P_A_R[[#This Row],[50+]]</f>
        <v>#VALUE!</v>
      </c>
      <c r="CT330" s="5" t="e">
        <f>P_A_R[[#This Row],[50+]]-P_A_R[[#This Row],[51+]]</f>
        <v>#VALUE!</v>
      </c>
      <c r="CU330" s="5" t="e">
        <f>P_A_R[[#This Row],[51+]]-P_A_R[[#This Row],[52+]]</f>
        <v>#VALUE!</v>
      </c>
      <c r="CV330" s="5" t="e">
        <f>P_A_R[[#This Row],[52+]]-P_A_R[[#This Row],[53+]]</f>
        <v>#VALUE!</v>
      </c>
      <c r="CW330" s="5" t="e">
        <f>P_A_R[[#This Row],[53+]]-P_A_R[[#This Row],[54+]]</f>
        <v>#VALUE!</v>
      </c>
      <c r="CX330" s="5" t="e">
        <f>P_A_R[[#This Row],[54+]]-P_A_R[[#This Row],[55+]]</f>
        <v>#VALUE!</v>
      </c>
      <c r="CY330" s="5" t="e">
        <f>P_A_R[[#This Row],[55+]]-P_A_R[[#This Row],[56+]]</f>
        <v>#VALUE!</v>
      </c>
      <c r="CZ330" s="5" t="e">
        <f>P_A_R[[#This Row],[56+]]-P_A_R[[#This Row],[57+]]</f>
        <v>#VALUE!</v>
      </c>
      <c r="DA330" s="5" t="e">
        <f>P_A_R[[#This Row],[57+]]-P_A_R[[#This Row],[58+]]</f>
        <v>#VALUE!</v>
      </c>
      <c r="DB330" s="5" t="e">
        <f>P_A_R[[#This Row],[58+]]-P_A_R[[#This Row],[59+]]</f>
        <v>#VALUE!</v>
      </c>
    </row>
    <row r="331" spans="58:106" x14ac:dyDescent="0.25">
      <c r="BF331" s="5" t="e">
        <f>P_A_R[[#This Row],[10+]]-P_A_R[[#This Row],[11+]]</f>
        <v>#VALUE!</v>
      </c>
      <c r="BG331" s="5" t="e">
        <f>P_A_R[[#This Row],[11+]]-P_A_R[[#This Row],[12+]]</f>
        <v>#VALUE!</v>
      </c>
      <c r="BH331" s="5" t="e">
        <f>P_A_R[[#This Row],[12+]]-P_A_R[[#This Row],[13+]]</f>
        <v>#VALUE!</v>
      </c>
      <c r="BI331" s="5" t="e">
        <f>P_A_R[[#This Row],[13+]]-P_A_R[[#This Row],[14+]]</f>
        <v>#VALUE!</v>
      </c>
      <c r="BJ331" s="5" t="e">
        <f>P_A_R[[#This Row],[14+]]-P_A_R[[#This Row],[15+]]</f>
        <v>#VALUE!</v>
      </c>
      <c r="BK331" s="5" t="e">
        <f>P_A_R[[#This Row],[15+]]-P_A_R[[#This Row],[16+]]</f>
        <v>#VALUE!</v>
      </c>
      <c r="BL331" s="5" t="e">
        <f>P_A_R[[#This Row],[16+]]-P_A_R[[#This Row],[17+]]</f>
        <v>#VALUE!</v>
      </c>
      <c r="BM331" s="5" t="e">
        <f>P_A_R[[#This Row],[17+]]-P_A_R[[#This Row],[18+]]</f>
        <v>#VALUE!</v>
      </c>
      <c r="BN331" s="5" t="e">
        <f>P_A_R[[#This Row],[18+]]-P_A_R[[#This Row],[19+]]</f>
        <v>#VALUE!</v>
      </c>
      <c r="BO331" s="5" t="e">
        <f>P_A_R[[#This Row],[19+]]-P_A_R[[#This Row],[20+]]</f>
        <v>#VALUE!</v>
      </c>
      <c r="BP331" s="5" t="e">
        <f>P_A_R[[#This Row],[20+]]-P_A_R[[#This Row],[21+]]</f>
        <v>#VALUE!</v>
      </c>
      <c r="BQ331" s="5" t="e">
        <f>P_A_R[[#This Row],[21+]]-P_A_R[[#This Row],[22+]]</f>
        <v>#VALUE!</v>
      </c>
      <c r="BR331" s="5" t="e">
        <f>P_A_R[[#This Row],[22+]]-P_A_R[[#This Row],[23+]]</f>
        <v>#VALUE!</v>
      </c>
      <c r="BS331" s="5" t="e">
        <f>P_A_R[[#This Row],[23+]]-P_A_R[[#This Row],[24+]]</f>
        <v>#VALUE!</v>
      </c>
      <c r="BT331" s="5" t="e">
        <f>P_A_R[[#This Row],[24+]]-P_A_R[[#This Row],[25+]]</f>
        <v>#VALUE!</v>
      </c>
      <c r="BU331" s="5" t="e">
        <f>P_A_R[[#This Row],[25+]]-P_A_R[[#This Row],[26+]]</f>
        <v>#VALUE!</v>
      </c>
      <c r="BV331" s="5" t="e">
        <f>P_A_R[[#This Row],[26+]]-P_A_R[[#This Row],[27+]]</f>
        <v>#VALUE!</v>
      </c>
      <c r="BW331" s="5" t="e">
        <f>P_A_R[[#This Row],[27+]]-P_A_R[[#This Row],[28+]]</f>
        <v>#VALUE!</v>
      </c>
      <c r="BX331" s="5" t="e">
        <f>P_A_R[[#This Row],[28+]]-P_A_R[[#This Row],[29+]]</f>
        <v>#VALUE!</v>
      </c>
      <c r="BY331" s="5" t="e">
        <f>P_A_R[[#This Row],[29+]]-P_A_R[[#This Row],[30+]]</f>
        <v>#VALUE!</v>
      </c>
      <c r="BZ331" s="5" t="e">
        <f>P_A_R[[#This Row],[30+]]-P_A_R[[#This Row],[31+]]</f>
        <v>#VALUE!</v>
      </c>
      <c r="CA331" s="5" t="e">
        <f>P_A_R[[#This Row],[31+]]-P_A_R[[#This Row],[32+]]</f>
        <v>#VALUE!</v>
      </c>
      <c r="CB331" s="5" t="e">
        <f>P_A_R[[#This Row],[32+]]-P_A_R[[#This Row],[33+]]</f>
        <v>#VALUE!</v>
      </c>
      <c r="CC331" s="5" t="e">
        <f>P_A_R[[#This Row],[33+]]-P_A_R[[#This Row],[34+]]</f>
        <v>#VALUE!</v>
      </c>
      <c r="CD331" s="5" t="e">
        <f>P_A_R[[#This Row],[34+]]-P_A_R[[#This Row],[35+]]</f>
        <v>#VALUE!</v>
      </c>
      <c r="CE331" s="5" t="e">
        <f>P_A_R[[#This Row],[35+]]-P_A_R[[#This Row],[36+]]</f>
        <v>#VALUE!</v>
      </c>
      <c r="CF331" s="5" t="e">
        <f>P_A_R[[#This Row],[36+]]-P_A_R[[#This Row],[37+]]</f>
        <v>#VALUE!</v>
      </c>
      <c r="CG331" s="5" t="e">
        <f>P_A_R[[#This Row],[37+]]-P_A_R[[#This Row],[38+]]</f>
        <v>#VALUE!</v>
      </c>
      <c r="CH331" s="5" t="e">
        <f>P_A_R[[#This Row],[38+]]-P_A_R[[#This Row],[39+]]</f>
        <v>#VALUE!</v>
      </c>
      <c r="CI331" s="5" t="e">
        <f>P_A_R[[#This Row],[39+]]-P_A_R[[#This Row],[40+]]</f>
        <v>#VALUE!</v>
      </c>
      <c r="CJ331" s="5" t="e">
        <f>P_A_R[[#This Row],[40+]]-P_A_R[[#This Row],[41+]]</f>
        <v>#VALUE!</v>
      </c>
      <c r="CK331" s="5" t="e">
        <f>P_A_R[[#This Row],[41+]]-P_A_R[[#This Row],[42+]]</f>
        <v>#VALUE!</v>
      </c>
      <c r="CL331" s="5" t="e">
        <f>P_A_R[[#This Row],[42+]]-P_A_R[[#This Row],[43+]]</f>
        <v>#VALUE!</v>
      </c>
      <c r="CM331" s="5" t="e">
        <f>P_A_R[[#This Row],[43+]]-P_A_R[[#This Row],[44+]]</f>
        <v>#VALUE!</v>
      </c>
      <c r="CN331" s="5" t="e">
        <f>P_A_R[[#This Row],[44+]]-P_A_R[[#This Row],[45+]]</f>
        <v>#VALUE!</v>
      </c>
      <c r="CO331" s="5" t="e">
        <f>P_A_R[[#This Row],[45+]]-P_A_R[[#This Row],[46+]]</f>
        <v>#VALUE!</v>
      </c>
      <c r="CP331" s="5" t="e">
        <f>P_A_R[[#This Row],[46+]]-P_A_R[[#This Row],[47+]]</f>
        <v>#VALUE!</v>
      </c>
      <c r="CQ331" s="5" t="e">
        <f>P_A_R[[#This Row],[47+]]-P_A_R[[#This Row],[48+]]</f>
        <v>#VALUE!</v>
      </c>
      <c r="CR331" s="5" t="e">
        <f>P_A_R[[#This Row],[48+]]-P_A_R[[#This Row],[49+]]</f>
        <v>#VALUE!</v>
      </c>
      <c r="CS331" s="5" t="e">
        <f>P_A_R[[#This Row],[49+]]-P_A_R[[#This Row],[50+]]</f>
        <v>#VALUE!</v>
      </c>
      <c r="CT331" s="5" t="e">
        <f>P_A_R[[#This Row],[50+]]-P_A_R[[#This Row],[51+]]</f>
        <v>#VALUE!</v>
      </c>
      <c r="CU331" s="5" t="e">
        <f>P_A_R[[#This Row],[51+]]-P_A_R[[#This Row],[52+]]</f>
        <v>#VALUE!</v>
      </c>
      <c r="CV331" s="5" t="e">
        <f>P_A_R[[#This Row],[52+]]-P_A_R[[#This Row],[53+]]</f>
        <v>#VALUE!</v>
      </c>
      <c r="CW331" s="5" t="e">
        <f>P_A_R[[#This Row],[53+]]-P_A_R[[#This Row],[54+]]</f>
        <v>#VALUE!</v>
      </c>
      <c r="CX331" s="5" t="e">
        <f>P_A_R[[#This Row],[54+]]-P_A_R[[#This Row],[55+]]</f>
        <v>#VALUE!</v>
      </c>
      <c r="CY331" s="5" t="e">
        <f>P_A_R[[#This Row],[55+]]-P_A_R[[#This Row],[56+]]</f>
        <v>#VALUE!</v>
      </c>
      <c r="CZ331" s="5" t="e">
        <f>P_A_R[[#This Row],[56+]]-P_A_R[[#This Row],[57+]]</f>
        <v>#VALUE!</v>
      </c>
      <c r="DA331" s="5" t="e">
        <f>P_A_R[[#This Row],[57+]]-P_A_R[[#This Row],[58+]]</f>
        <v>#VALUE!</v>
      </c>
      <c r="DB331" s="5" t="e">
        <f>P_A_R[[#This Row],[58+]]-P_A_R[[#This Row],[59+]]</f>
        <v>#VALUE!</v>
      </c>
    </row>
    <row r="332" spans="58:106" x14ac:dyDescent="0.25">
      <c r="BF332" s="5" t="e">
        <f>P_A_R[[#This Row],[10+]]-P_A_R[[#This Row],[11+]]</f>
        <v>#VALUE!</v>
      </c>
      <c r="BG332" s="5" t="e">
        <f>P_A_R[[#This Row],[11+]]-P_A_R[[#This Row],[12+]]</f>
        <v>#VALUE!</v>
      </c>
      <c r="BH332" s="5" t="e">
        <f>P_A_R[[#This Row],[12+]]-P_A_R[[#This Row],[13+]]</f>
        <v>#VALUE!</v>
      </c>
      <c r="BI332" s="5" t="e">
        <f>P_A_R[[#This Row],[13+]]-P_A_R[[#This Row],[14+]]</f>
        <v>#VALUE!</v>
      </c>
      <c r="BJ332" s="5" t="e">
        <f>P_A_R[[#This Row],[14+]]-P_A_R[[#This Row],[15+]]</f>
        <v>#VALUE!</v>
      </c>
      <c r="BK332" s="5" t="e">
        <f>P_A_R[[#This Row],[15+]]-P_A_R[[#This Row],[16+]]</f>
        <v>#VALUE!</v>
      </c>
      <c r="BL332" s="5" t="e">
        <f>P_A_R[[#This Row],[16+]]-P_A_R[[#This Row],[17+]]</f>
        <v>#VALUE!</v>
      </c>
      <c r="BM332" s="5" t="e">
        <f>P_A_R[[#This Row],[17+]]-P_A_R[[#This Row],[18+]]</f>
        <v>#VALUE!</v>
      </c>
      <c r="BN332" s="5" t="e">
        <f>P_A_R[[#This Row],[18+]]-P_A_R[[#This Row],[19+]]</f>
        <v>#VALUE!</v>
      </c>
      <c r="BO332" s="5" t="e">
        <f>P_A_R[[#This Row],[19+]]-P_A_R[[#This Row],[20+]]</f>
        <v>#VALUE!</v>
      </c>
      <c r="BP332" s="5" t="e">
        <f>P_A_R[[#This Row],[20+]]-P_A_R[[#This Row],[21+]]</f>
        <v>#VALUE!</v>
      </c>
      <c r="BQ332" s="5" t="e">
        <f>P_A_R[[#This Row],[21+]]-P_A_R[[#This Row],[22+]]</f>
        <v>#VALUE!</v>
      </c>
      <c r="BR332" s="5" t="e">
        <f>P_A_R[[#This Row],[22+]]-P_A_R[[#This Row],[23+]]</f>
        <v>#VALUE!</v>
      </c>
      <c r="BS332" s="5" t="e">
        <f>P_A_R[[#This Row],[23+]]-P_A_R[[#This Row],[24+]]</f>
        <v>#VALUE!</v>
      </c>
      <c r="BT332" s="5" t="e">
        <f>P_A_R[[#This Row],[24+]]-P_A_R[[#This Row],[25+]]</f>
        <v>#VALUE!</v>
      </c>
      <c r="BU332" s="5" t="e">
        <f>P_A_R[[#This Row],[25+]]-P_A_R[[#This Row],[26+]]</f>
        <v>#VALUE!</v>
      </c>
      <c r="BV332" s="5" t="e">
        <f>P_A_R[[#This Row],[26+]]-P_A_R[[#This Row],[27+]]</f>
        <v>#VALUE!</v>
      </c>
      <c r="BW332" s="5" t="e">
        <f>P_A_R[[#This Row],[27+]]-P_A_R[[#This Row],[28+]]</f>
        <v>#VALUE!</v>
      </c>
      <c r="BX332" s="5" t="e">
        <f>P_A_R[[#This Row],[28+]]-P_A_R[[#This Row],[29+]]</f>
        <v>#VALUE!</v>
      </c>
      <c r="BY332" s="5" t="e">
        <f>P_A_R[[#This Row],[29+]]-P_A_R[[#This Row],[30+]]</f>
        <v>#VALUE!</v>
      </c>
      <c r="BZ332" s="5" t="e">
        <f>P_A_R[[#This Row],[30+]]-P_A_R[[#This Row],[31+]]</f>
        <v>#VALUE!</v>
      </c>
      <c r="CA332" s="5" t="e">
        <f>P_A_R[[#This Row],[31+]]-P_A_R[[#This Row],[32+]]</f>
        <v>#VALUE!</v>
      </c>
      <c r="CB332" s="5" t="e">
        <f>P_A_R[[#This Row],[32+]]-P_A_R[[#This Row],[33+]]</f>
        <v>#VALUE!</v>
      </c>
      <c r="CC332" s="5" t="e">
        <f>P_A_R[[#This Row],[33+]]-P_A_R[[#This Row],[34+]]</f>
        <v>#VALUE!</v>
      </c>
      <c r="CD332" s="5" t="e">
        <f>P_A_R[[#This Row],[34+]]-P_A_R[[#This Row],[35+]]</f>
        <v>#VALUE!</v>
      </c>
      <c r="CE332" s="5" t="e">
        <f>P_A_R[[#This Row],[35+]]-P_A_R[[#This Row],[36+]]</f>
        <v>#VALUE!</v>
      </c>
      <c r="CF332" s="5" t="e">
        <f>P_A_R[[#This Row],[36+]]-P_A_R[[#This Row],[37+]]</f>
        <v>#VALUE!</v>
      </c>
      <c r="CG332" s="5" t="e">
        <f>P_A_R[[#This Row],[37+]]-P_A_R[[#This Row],[38+]]</f>
        <v>#VALUE!</v>
      </c>
      <c r="CH332" s="5" t="e">
        <f>P_A_R[[#This Row],[38+]]-P_A_R[[#This Row],[39+]]</f>
        <v>#VALUE!</v>
      </c>
      <c r="CI332" s="5" t="e">
        <f>P_A_R[[#This Row],[39+]]-P_A_R[[#This Row],[40+]]</f>
        <v>#VALUE!</v>
      </c>
      <c r="CJ332" s="5" t="e">
        <f>P_A_R[[#This Row],[40+]]-P_A_R[[#This Row],[41+]]</f>
        <v>#VALUE!</v>
      </c>
      <c r="CK332" s="5" t="e">
        <f>P_A_R[[#This Row],[41+]]-P_A_R[[#This Row],[42+]]</f>
        <v>#VALUE!</v>
      </c>
      <c r="CL332" s="5" t="e">
        <f>P_A_R[[#This Row],[42+]]-P_A_R[[#This Row],[43+]]</f>
        <v>#VALUE!</v>
      </c>
      <c r="CM332" s="5" t="e">
        <f>P_A_R[[#This Row],[43+]]-P_A_R[[#This Row],[44+]]</f>
        <v>#VALUE!</v>
      </c>
      <c r="CN332" s="5" t="e">
        <f>P_A_R[[#This Row],[44+]]-P_A_R[[#This Row],[45+]]</f>
        <v>#VALUE!</v>
      </c>
      <c r="CO332" s="5" t="e">
        <f>P_A_R[[#This Row],[45+]]-P_A_R[[#This Row],[46+]]</f>
        <v>#VALUE!</v>
      </c>
      <c r="CP332" s="5" t="e">
        <f>P_A_R[[#This Row],[46+]]-P_A_R[[#This Row],[47+]]</f>
        <v>#VALUE!</v>
      </c>
      <c r="CQ332" s="5" t="e">
        <f>P_A_R[[#This Row],[47+]]-P_A_R[[#This Row],[48+]]</f>
        <v>#VALUE!</v>
      </c>
      <c r="CR332" s="5" t="e">
        <f>P_A_R[[#This Row],[48+]]-P_A_R[[#This Row],[49+]]</f>
        <v>#VALUE!</v>
      </c>
      <c r="CS332" s="5" t="e">
        <f>P_A_R[[#This Row],[49+]]-P_A_R[[#This Row],[50+]]</f>
        <v>#VALUE!</v>
      </c>
      <c r="CT332" s="5" t="e">
        <f>P_A_R[[#This Row],[50+]]-P_A_R[[#This Row],[51+]]</f>
        <v>#VALUE!</v>
      </c>
      <c r="CU332" s="5" t="e">
        <f>P_A_R[[#This Row],[51+]]-P_A_R[[#This Row],[52+]]</f>
        <v>#VALUE!</v>
      </c>
      <c r="CV332" s="5" t="e">
        <f>P_A_R[[#This Row],[52+]]-P_A_R[[#This Row],[53+]]</f>
        <v>#VALUE!</v>
      </c>
      <c r="CW332" s="5" t="e">
        <f>P_A_R[[#This Row],[53+]]-P_A_R[[#This Row],[54+]]</f>
        <v>#VALUE!</v>
      </c>
      <c r="CX332" s="5" t="e">
        <f>P_A_R[[#This Row],[54+]]-P_A_R[[#This Row],[55+]]</f>
        <v>#VALUE!</v>
      </c>
      <c r="CY332" s="5" t="e">
        <f>P_A_R[[#This Row],[55+]]-P_A_R[[#This Row],[56+]]</f>
        <v>#VALUE!</v>
      </c>
      <c r="CZ332" s="5" t="e">
        <f>P_A_R[[#This Row],[56+]]-P_A_R[[#This Row],[57+]]</f>
        <v>#VALUE!</v>
      </c>
      <c r="DA332" s="5" t="e">
        <f>P_A_R[[#This Row],[57+]]-P_A_R[[#This Row],[58+]]</f>
        <v>#VALUE!</v>
      </c>
      <c r="DB332" s="5" t="e">
        <f>P_A_R[[#This Row],[58+]]-P_A_R[[#This Row],[59+]]</f>
        <v>#VALUE!</v>
      </c>
    </row>
    <row r="333" spans="58:106" x14ac:dyDescent="0.25">
      <c r="BF333" s="5" t="e">
        <f>P_A_R[[#This Row],[10+]]-P_A_R[[#This Row],[11+]]</f>
        <v>#VALUE!</v>
      </c>
      <c r="BG333" s="5" t="e">
        <f>P_A_R[[#This Row],[11+]]-P_A_R[[#This Row],[12+]]</f>
        <v>#VALUE!</v>
      </c>
      <c r="BH333" s="5" t="e">
        <f>P_A_R[[#This Row],[12+]]-P_A_R[[#This Row],[13+]]</f>
        <v>#VALUE!</v>
      </c>
      <c r="BI333" s="5" t="e">
        <f>P_A_R[[#This Row],[13+]]-P_A_R[[#This Row],[14+]]</f>
        <v>#VALUE!</v>
      </c>
      <c r="BJ333" s="5" t="e">
        <f>P_A_R[[#This Row],[14+]]-P_A_R[[#This Row],[15+]]</f>
        <v>#VALUE!</v>
      </c>
      <c r="BK333" s="5" t="e">
        <f>P_A_R[[#This Row],[15+]]-P_A_R[[#This Row],[16+]]</f>
        <v>#VALUE!</v>
      </c>
      <c r="BL333" s="5" t="e">
        <f>P_A_R[[#This Row],[16+]]-P_A_R[[#This Row],[17+]]</f>
        <v>#VALUE!</v>
      </c>
      <c r="BM333" s="5" t="e">
        <f>P_A_R[[#This Row],[17+]]-P_A_R[[#This Row],[18+]]</f>
        <v>#VALUE!</v>
      </c>
      <c r="BN333" s="5" t="e">
        <f>P_A_R[[#This Row],[18+]]-P_A_R[[#This Row],[19+]]</f>
        <v>#VALUE!</v>
      </c>
      <c r="BO333" s="5" t="e">
        <f>P_A_R[[#This Row],[19+]]-P_A_R[[#This Row],[20+]]</f>
        <v>#VALUE!</v>
      </c>
      <c r="BP333" s="5" t="e">
        <f>P_A_R[[#This Row],[20+]]-P_A_R[[#This Row],[21+]]</f>
        <v>#VALUE!</v>
      </c>
      <c r="BQ333" s="5" t="e">
        <f>P_A_R[[#This Row],[21+]]-P_A_R[[#This Row],[22+]]</f>
        <v>#VALUE!</v>
      </c>
      <c r="BR333" s="5" t="e">
        <f>P_A_R[[#This Row],[22+]]-P_A_R[[#This Row],[23+]]</f>
        <v>#VALUE!</v>
      </c>
      <c r="BS333" s="5" t="e">
        <f>P_A_R[[#This Row],[23+]]-P_A_R[[#This Row],[24+]]</f>
        <v>#VALUE!</v>
      </c>
      <c r="BT333" s="5" t="e">
        <f>P_A_R[[#This Row],[24+]]-P_A_R[[#This Row],[25+]]</f>
        <v>#VALUE!</v>
      </c>
      <c r="BU333" s="5" t="e">
        <f>P_A_R[[#This Row],[25+]]-P_A_R[[#This Row],[26+]]</f>
        <v>#VALUE!</v>
      </c>
      <c r="BV333" s="5" t="e">
        <f>P_A_R[[#This Row],[26+]]-P_A_R[[#This Row],[27+]]</f>
        <v>#VALUE!</v>
      </c>
      <c r="BW333" s="5" t="e">
        <f>P_A_R[[#This Row],[27+]]-P_A_R[[#This Row],[28+]]</f>
        <v>#VALUE!</v>
      </c>
      <c r="BX333" s="5" t="e">
        <f>P_A_R[[#This Row],[28+]]-P_A_R[[#This Row],[29+]]</f>
        <v>#VALUE!</v>
      </c>
      <c r="BY333" s="5" t="e">
        <f>P_A_R[[#This Row],[29+]]-P_A_R[[#This Row],[30+]]</f>
        <v>#VALUE!</v>
      </c>
      <c r="BZ333" s="5" t="e">
        <f>P_A_R[[#This Row],[30+]]-P_A_R[[#This Row],[31+]]</f>
        <v>#VALUE!</v>
      </c>
      <c r="CA333" s="5" t="e">
        <f>P_A_R[[#This Row],[31+]]-P_A_R[[#This Row],[32+]]</f>
        <v>#VALUE!</v>
      </c>
      <c r="CB333" s="5" t="e">
        <f>P_A_R[[#This Row],[32+]]-P_A_R[[#This Row],[33+]]</f>
        <v>#VALUE!</v>
      </c>
      <c r="CC333" s="5" t="e">
        <f>P_A_R[[#This Row],[33+]]-P_A_R[[#This Row],[34+]]</f>
        <v>#VALUE!</v>
      </c>
      <c r="CD333" s="5" t="e">
        <f>P_A_R[[#This Row],[34+]]-P_A_R[[#This Row],[35+]]</f>
        <v>#VALUE!</v>
      </c>
      <c r="CE333" s="5" t="e">
        <f>P_A_R[[#This Row],[35+]]-P_A_R[[#This Row],[36+]]</f>
        <v>#VALUE!</v>
      </c>
      <c r="CF333" s="5" t="e">
        <f>P_A_R[[#This Row],[36+]]-P_A_R[[#This Row],[37+]]</f>
        <v>#VALUE!</v>
      </c>
      <c r="CG333" s="5" t="e">
        <f>P_A_R[[#This Row],[37+]]-P_A_R[[#This Row],[38+]]</f>
        <v>#VALUE!</v>
      </c>
      <c r="CH333" s="5" t="e">
        <f>P_A_R[[#This Row],[38+]]-P_A_R[[#This Row],[39+]]</f>
        <v>#VALUE!</v>
      </c>
      <c r="CI333" s="5" t="e">
        <f>P_A_R[[#This Row],[39+]]-P_A_R[[#This Row],[40+]]</f>
        <v>#VALUE!</v>
      </c>
      <c r="CJ333" s="5" t="e">
        <f>P_A_R[[#This Row],[40+]]-P_A_R[[#This Row],[41+]]</f>
        <v>#VALUE!</v>
      </c>
      <c r="CK333" s="5" t="e">
        <f>P_A_R[[#This Row],[41+]]-P_A_R[[#This Row],[42+]]</f>
        <v>#VALUE!</v>
      </c>
      <c r="CL333" s="5" t="e">
        <f>P_A_R[[#This Row],[42+]]-P_A_R[[#This Row],[43+]]</f>
        <v>#VALUE!</v>
      </c>
      <c r="CM333" s="5" t="e">
        <f>P_A_R[[#This Row],[43+]]-P_A_R[[#This Row],[44+]]</f>
        <v>#VALUE!</v>
      </c>
      <c r="CN333" s="5" t="e">
        <f>P_A_R[[#This Row],[44+]]-P_A_R[[#This Row],[45+]]</f>
        <v>#VALUE!</v>
      </c>
      <c r="CO333" s="5" t="e">
        <f>P_A_R[[#This Row],[45+]]-P_A_R[[#This Row],[46+]]</f>
        <v>#VALUE!</v>
      </c>
      <c r="CP333" s="5" t="e">
        <f>P_A_R[[#This Row],[46+]]-P_A_R[[#This Row],[47+]]</f>
        <v>#VALUE!</v>
      </c>
      <c r="CQ333" s="5" t="e">
        <f>P_A_R[[#This Row],[47+]]-P_A_R[[#This Row],[48+]]</f>
        <v>#VALUE!</v>
      </c>
      <c r="CR333" s="5" t="e">
        <f>P_A_R[[#This Row],[48+]]-P_A_R[[#This Row],[49+]]</f>
        <v>#VALUE!</v>
      </c>
      <c r="CS333" s="5" t="e">
        <f>P_A_R[[#This Row],[49+]]-P_A_R[[#This Row],[50+]]</f>
        <v>#VALUE!</v>
      </c>
      <c r="CT333" s="5" t="e">
        <f>P_A_R[[#This Row],[50+]]-P_A_R[[#This Row],[51+]]</f>
        <v>#VALUE!</v>
      </c>
      <c r="CU333" s="5" t="e">
        <f>P_A_R[[#This Row],[51+]]-P_A_R[[#This Row],[52+]]</f>
        <v>#VALUE!</v>
      </c>
      <c r="CV333" s="5" t="e">
        <f>P_A_R[[#This Row],[52+]]-P_A_R[[#This Row],[53+]]</f>
        <v>#VALUE!</v>
      </c>
      <c r="CW333" s="5" t="e">
        <f>P_A_R[[#This Row],[53+]]-P_A_R[[#This Row],[54+]]</f>
        <v>#VALUE!</v>
      </c>
      <c r="CX333" s="5" t="e">
        <f>P_A_R[[#This Row],[54+]]-P_A_R[[#This Row],[55+]]</f>
        <v>#VALUE!</v>
      </c>
      <c r="CY333" s="5" t="e">
        <f>P_A_R[[#This Row],[55+]]-P_A_R[[#This Row],[56+]]</f>
        <v>#VALUE!</v>
      </c>
      <c r="CZ333" s="5" t="e">
        <f>P_A_R[[#This Row],[56+]]-P_A_R[[#This Row],[57+]]</f>
        <v>#VALUE!</v>
      </c>
      <c r="DA333" s="5" t="e">
        <f>P_A_R[[#This Row],[57+]]-P_A_R[[#This Row],[58+]]</f>
        <v>#VALUE!</v>
      </c>
      <c r="DB333" s="5" t="e">
        <f>P_A_R[[#This Row],[58+]]-P_A_R[[#This Row],[59+]]</f>
        <v>#VALUE!</v>
      </c>
    </row>
    <row r="334" spans="58:106" x14ac:dyDescent="0.25">
      <c r="BF334" s="5" t="e">
        <f>P_A_R[[#This Row],[10+]]-P_A_R[[#This Row],[11+]]</f>
        <v>#VALUE!</v>
      </c>
      <c r="BG334" s="5" t="e">
        <f>P_A_R[[#This Row],[11+]]-P_A_R[[#This Row],[12+]]</f>
        <v>#VALUE!</v>
      </c>
      <c r="BH334" s="5" t="e">
        <f>P_A_R[[#This Row],[12+]]-P_A_R[[#This Row],[13+]]</f>
        <v>#VALUE!</v>
      </c>
      <c r="BI334" s="5" t="e">
        <f>P_A_R[[#This Row],[13+]]-P_A_R[[#This Row],[14+]]</f>
        <v>#VALUE!</v>
      </c>
      <c r="BJ334" s="5" t="e">
        <f>P_A_R[[#This Row],[14+]]-P_A_R[[#This Row],[15+]]</f>
        <v>#VALUE!</v>
      </c>
      <c r="BK334" s="5" t="e">
        <f>P_A_R[[#This Row],[15+]]-P_A_R[[#This Row],[16+]]</f>
        <v>#VALUE!</v>
      </c>
      <c r="BL334" s="5" t="e">
        <f>P_A_R[[#This Row],[16+]]-P_A_R[[#This Row],[17+]]</f>
        <v>#VALUE!</v>
      </c>
      <c r="BM334" s="5" t="e">
        <f>P_A_R[[#This Row],[17+]]-P_A_R[[#This Row],[18+]]</f>
        <v>#VALUE!</v>
      </c>
      <c r="BN334" s="5" t="e">
        <f>P_A_R[[#This Row],[18+]]-P_A_R[[#This Row],[19+]]</f>
        <v>#VALUE!</v>
      </c>
      <c r="BO334" s="5" t="e">
        <f>P_A_R[[#This Row],[19+]]-P_A_R[[#This Row],[20+]]</f>
        <v>#VALUE!</v>
      </c>
      <c r="BP334" s="5" t="e">
        <f>P_A_R[[#This Row],[20+]]-P_A_R[[#This Row],[21+]]</f>
        <v>#VALUE!</v>
      </c>
      <c r="BQ334" s="5" t="e">
        <f>P_A_R[[#This Row],[21+]]-P_A_R[[#This Row],[22+]]</f>
        <v>#VALUE!</v>
      </c>
      <c r="BR334" s="5" t="e">
        <f>P_A_R[[#This Row],[22+]]-P_A_R[[#This Row],[23+]]</f>
        <v>#VALUE!</v>
      </c>
      <c r="BS334" s="5" t="e">
        <f>P_A_R[[#This Row],[23+]]-P_A_R[[#This Row],[24+]]</f>
        <v>#VALUE!</v>
      </c>
      <c r="BT334" s="5" t="e">
        <f>P_A_R[[#This Row],[24+]]-P_A_R[[#This Row],[25+]]</f>
        <v>#VALUE!</v>
      </c>
      <c r="BU334" s="5" t="e">
        <f>P_A_R[[#This Row],[25+]]-P_A_R[[#This Row],[26+]]</f>
        <v>#VALUE!</v>
      </c>
      <c r="BV334" s="5" t="e">
        <f>P_A_R[[#This Row],[26+]]-P_A_R[[#This Row],[27+]]</f>
        <v>#VALUE!</v>
      </c>
      <c r="BW334" s="5" t="e">
        <f>P_A_R[[#This Row],[27+]]-P_A_R[[#This Row],[28+]]</f>
        <v>#VALUE!</v>
      </c>
      <c r="BX334" s="5" t="e">
        <f>P_A_R[[#This Row],[28+]]-P_A_R[[#This Row],[29+]]</f>
        <v>#VALUE!</v>
      </c>
      <c r="BY334" s="5" t="e">
        <f>P_A_R[[#This Row],[29+]]-P_A_R[[#This Row],[30+]]</f>
        <v>#VALUE!</v>
      </c>
      <c r="BZ334" s="5" t="e">
        <f>P_A_R[[#This Row],[30+]]-P_A_R[[#This Row],[31+]]</f>
        <v>#VALUE!</v>
      </c>
      <c r="CA334" s="5" t="e">
        <f>P_A_R[[#This Row],[31+]]-P_A_R[[#This Row],[32+]]</f>
        <v>#VALUE!</v>
      </c>
      <c r="CB334" s="5" t="e">
        <f>P_A_R[[#This Row],[32+]]-P_A_R[[#This Row],[33+]]</f>
        <v>#VALUE!</v>
      </c>
      <c r="CC334" s="5" t="e">
        <f>P_A_R[[#This Row],[33+]]-P_A_R[[#This Row],[34+]]</f>
        <v>#VALUE!</v>
      </c>
      <c r="CD334" s="5" t="e">
        <f>P_A_R[[#This Row],[34+]]-P_A_R[[#This Row],[35+]]</f>
        <v>#VALUE!</v>
      </c>
      <c r="CE334" s="5" t="e">
        <f>P_A_R[[#This Row],[35+]]-P_A_R[[#This Row],[36+]]</f>
        <v>#VALUE!</v>
      </c>
      <c r="CF334" s="5" t="e">
        <f>P_A_R[[#This Row],[36+]]-P_A_R[[#This Row],[37+]]</f>
        <v>#VALUE!</v>
      </c>
      <c r="CG334" s="5" t="e">
        <f>P_A_R[[#This Row],[37+]]-P_A_R[[#This Row],[38+]]</f>
        <v>#VALUE!</v>
      </c>
      <c r="CH334" s="5" t="e">
        <f>P_A_R[[#This Row],[38+]]-P_A_R[[#This Row],[39+]]</f>
        <v>#VALUE!</v>
      </c>
      <c r="CI334" s="5" t="e">
        <f>P_A_R[[#This Row],[39+]]-P_A_R[[#This Row],[40+]]</f>
        <v>#VALUE!</v>
      </c>
      <c r="CJ334" s="5" t="e">
        <f>P_A_R[[#This Row],[40+]]-P_A_R[[#This Row],[41+]]</f>
        <v>#VALUE!</v>
      </c>
      <c r="CK334" s="5" t="e">
        <f>P_A_R[[#This Row],[41+]]-P_A_R[[#This Row],[42+]]</f>
        <v>#VALUE!</v>
      </c>
      <c r="CL334" s="5" t="e">
        <f>P_A_R[[#This Row],[42+]]-P_A_R[[#This Row],[43+]]</f>
        <v>#VALUE!</v>
      </c>
      <c r="CM334" s="5" t="e">
        <f>P_A_R[[#This Row],[43+]]-P_A_R[[#This Row],[44+]]</f>
        <v>#VALUE!</v>
      </c>
      <c r="CN334" s="5" t="e">
        <f>P_A_R[[#This Row],[44+]]-P_A_R[[#This Row],[45+]]</f>
        <v>#VALUE!</v>
      </c>
      <c r="CO334" s="5" t="e">
        <f>P_A_R[[#This Row],[45+]]-P_A_R[[#This Row],[46+]]</f>
        <v>#VALUE!</v>
      </c>
      <c r="CP334" s="5" t="e">
        <f>P_A_R[[#This Row],[46+]]-P_A_R[[#This Row],[47+]]</f>
        <v>#VALUE!</v>
      </c>
      <c r="CQ334" s="5" t="e">
        <f>P_A_R[[#This Row],[47+]]-P_A_R[[#This Row],[48+]]</f>
        <v>#VALUE!</v>
      </c>
      <c r="CR334" s="5" t="e">
        <f>P_A_R[[#This Row],[48+]]-P_A_R[[#This Row],[49+]]</f>
        <v>#VALUE!</v>
      </c>
      <c r="CS334" s="5" t="e">
        <f>P_A_R[[#This Row],[49+]]-P_A_R[[#This Row],[50+]]</f>
        <v>#VALUE!</v>
      </c>
      <c r="CT334" s="5" t="e">
        <f>P_A_R[[#This Row],[50+]]-P_A_R[[#This Row],[51+]]</f>
        <v>#VALUE!</v>
      </c>
      <c r="CU334" s="5" t="e">
        <f>P_A_R[[#This Row],[51+]]-P_A_R[[#This Row],[52+]]</f>
        <v>#VALUE!</v>
      </c>
      <c r="CV334" s="5" t="e">
        <f>P_A_R[[#This Row],[52+]]-P_A_R[[#This Row],[53+]]</f>
        <v>#VALUE!</v>
      </c>
      <c r="CW334" s="5" t="e">
        <f>P_A_R[[#This Row],[53+]]-P_A_R[[#This Row],[54+]]</f>
        <v>#VALUE!</v>
      </c>
      <c r="CX334" s="5" t="e">
        <f>P_A_R[[#This Row],[54+]]-P_A_R[[#This Row],[55+]]</f>
        <v>#VALUE!</v>
      </c>
      <c r="CY334" s="5" t="e">
        <f>P_A_R[[#This Row],[55+]]-P_A_R[[#This Row],[56+]]</f>
        <v>#VALUE!</v>
      </c>
      <c r="CZ334" s="5" t="e">
        <f>P_A_R[[#This Row],[56+]]-P_A_R[[#This Row],[57+]]</f>
        <v>#VALUE!</v>
      </c>
      <c r="DA334" s="5" t="e">
        <f>P_A_R[[#This Row],[57+]]-P_A_R[[#This Row],[58+]]</f>
        <v>#VALUE!</v>
      </c>
      <c r="DB334" s="5" t="e">
        <f>P_A_R[[#This Row],[58+]]-P_A_R[[#This Row],[59+]]</f>
        <v>#VALUE!</v>
      </c>
    </row>
    <row r="335" spans="58:106" x14ac:dyDescent="0.25">
      <c r="BF335" s="5" t="e">
        <f>P_A_R[[#This Row],[10+]]-P_A_R[[#This Row],[11+]]</f>
        <v>#VALUE!</v>
      </c>
      <c r="BG335" s="5" t="e">
        <f>P_A_R[[#This Row],[11+]]-P_A_R[[#This Row],[12+]]</f>
        <v>#VALUE!</v>
      </c>
      <c r="BH335" s="5" t="e">
        <f>P_A_R[[#This Row],[12+]]-P_A_R[[#This Row],[13+]]</f>
        <v>#VALUE!</v>
      </c>
      <c r="BI335" s="5" t="e">
        <f>P_A_R[[#This Row],[13+]]-P_A_R[[#This Row],[14+]]</f>
        <v>#VALUE!</v>
      </c>
      <c r="BJ335" s="5" t="e">
        <f>P_A_R[[#This Row],[14+]]-P_A_R[[#This Row],[15+]]</f>
        <v>#VALUE!</v>
      </c>
      <c r="BK335" s="5" t="e">
        <f>P_A_R[[#This Row],[15+]]-P_A_R[[#This Row],[16+]]</f>
        <v>#VALUE!</v>
      </c>
      <c r="BL335" s="5" t="e">
        <f>P_A_R[[#This Row],[16+]]-P_A_R[[#This Row],[17+]]</f>
        <v>#VALUE!</v>
      </c>
      <c r="BM335" s="5" t="e">
        <f>P_A_R[[#This Row],[17+]]-P_A_R[[#This Row],[18+]]</f>
        <v>#VALUE!</v>
      </c>
      <c r="BN335" s="5" t="e">
        <f>P_A_R[[#This Row],[18+]]-P_A_R[[#This Row],[19+]]</f>
        <v>#VALUE!</v>
      </c>
      <c r="BO335" s="5" t="e">
        <f>P_A_R[[#This Row],[19+]]-P_A_R[[#This Row],[20+]]</f>
        <v>#VALUE!</v>
      </c>
      <c r="BP335" s="5" t="e">
        <f>P_A_R[[#This Row],[20+]]-P_A_R[[#This Row],[21+]]</f>
        <v>#VALUE!</v>
      </c>
      <c r="BQ335" s="5" t="e">
        <f>P_A_R[[#This Row],[21+]]-P_A_R[[#This Row],[22+]]</f>
        <v>#VALUE!</v>
      </c>
      <c r="BR335" s="5" t="e">
        <f>P_A_R[[#This Row],[22+]]-P_A_R[[#This Row],[23+]]</f>
        <v>#VALUE!</v>
      </c>
      <c r="BS335" s="5" t="e">
        <f>P_A_R[[#This Row],[23+]]-P_A_R[[#This Row],[24+]]</f>
        <v>#VALUE!</v>
      </c>
      <c r="BT335" s="5" t="e">
        <f>P_A_R[[#This Row],[24+]]-P_A_R[[#This Row],[25+]]</f>
        <v>#VALUE!</v>
      </c>
      <c r="BU335" s="5" t="e">
        <f>P_A_R[[#This Row],[25+]]-P_A_R[[#This Row],[26+]]</f>
        <v>#VALUE!</v>
      </c>
      <c r="BV335" s="5" t="e">
        <f>P_A_R[[#This Row],[26+]]-P_A_R[[#This Row],[27+]]</f>
        <v>#VALUE!</v>
      </c>
      <c r="BW335" s="5" t="e">
        <f>P_A_R[[#This Row],[27+]]-P_A_R[[#This Row],[28+]]</f>
        <v>#VALUE!</v>
      </c>
      <c r="BX335" s="5" t="e">
        <f>P_A_R[[#This Row],[28+]]-P_A_R[[#This Row],[29+]]</f>
        <v>#VALUE!</v>
      </c>
      <c r="BY335" s="5" t="e">
        <f>P_A_R[[#This Row],[29+]]-P_A_R[[#This Row],[30+]]</f>
        <v>#VALUE!</v>
      </c>
      <c r="BZ335" s="5" t="e">
        <f>P_A_R[[#This Row],[30+]]-P_A_R[[#This Row],[31+]]</f>
        <v>#VALUE!</v>
      </c>
      <c r="CA335" s="5" t="e">
        <f>P_A_R[[#This Row],[31+]]-P_A_R[[#This Row],[32+]]</f>
        <v>#VALUE!</v>
      </c>
      <c r="CB335" s="5" t="e">
        <f>P_A_R[[#This Row],[32+]]-P_A_R[[#This Row],[33+]]</f>
        <v>#VALUE!</v>
      </c>
      <c r="CC335" s="5" t="e">
        <f>P_A_R[[#This Row],[33+]]-P_A_R[[#This Row],[34+]]</f>
        <v>#VALUE!</v>
      </c>
      <c r="CD335" s="5" t="e">
        <f>P_A_R[[#This Row],[34+]]-P_A_R[[#This Row],[35+]]</f>
        <v>#VALUE!</v>
      </c>
      <c r="CE335" s="5" t="e">
        <f>P_A_R[[#This Row],[35+]]-P_A_R[[#This Row],[36+]]</f>
        <v>#VALUE!</v>
      </c>
      <c r="CF335" s="5" t="e">
        <f>P_A_R[[#This Row],[36+]]-P_A_R[[#This Row],[37+]]</f>
        <v>#VALUE!</v>
      </c>
      <c r="CG335" s="5" t="e">
        <f>P_A_R[[#This Row],[37+]]-P_A_R[[#This Row],[38+]]</f>
        <v>#VALUE!</v>
      </c>
      <c r="CH335" s="5" t="e">
        <f>P_A_R[[#This Row],[38+]]-P_A_R[[#This Row],[39+]]</f>
        <v>#VALUE!</v>
      </c>
      <c r="CI335" s="5" t="e">
        <f>P_A_R[[#This Row],[39+]]-P_A_R[[#This Row],[40+]]</f>
        <v>#VALUE!</v>
      </c>
      <c r="CJ335" s="5" t="e">
        <f>P_A_R[[#This Row],[40+]]-P_A_R[[#This Row],[41+]]</f>
        <v>#VALUE!</v>
      </c>
      <c r="CK335" s="5" t="e">
        <f>P_A_R[[#This Row],[41+]]-P_A_R[[#This Row],[42+]]</f>
        <v>#VALUE!</v>
      </c>
      <c r="CL335" s="5" t="e">
        <f>P_A_R[[#This Row],[42+]]-P_A_R[[#This Row],[43+]]</f>
        <v>#VALUE!</v>
      </c>
      <c r="CM335" s="5" t="e">
        <f>P_A_R[[#This Row],[43+]]-P_A_R[[#This Row],[44+]]</f>
        <v>#VALUE!</v>
      </c>
      <c r="CN335" s="5" t="e">
        <f>P_A_R[[#This Row],[44+]]-P_A_R[[#This Row],[45+]]</f>
        <v>#VALUE!</v>
      </c>
      <c r="CO335" s="5" t="e">
        <f>P_A_R[[#This Row],[45+]]-P_A_R[[#This Row],[46+]]</f>
        <v>#VALUE!</v>
      </c>
      <c r="CP335" s="5" t="e">
        <f>P_A_R[[#This Row],[46+]]-P_A_R[[#This Row],[47+]]</f>
        <v>#VALUE!</v>
      </c>
      <c r="CQ335" s="5" t="e">
        <f>P_A_R[[#This Row],[47+]]-P_A_R[[#This Row],[48+]]</f>
        <v>#VALUE!</v>
      </c>
      <c r="CR335" s="5" t="e">
        <f>P_A_R[[#This Row],[48+]]-P_A_R[[#This Row],[49+]]</f>
        <v>#VALUE!</v>
      </c>
      <c r="CS335" s="5" t="e">
        <f>P_A_R[[#This Row],[49+]]-P_A_R[[#This Row],[50+]]</f>
        <v>#VALUE!</v>
      </c>
      <c r="CT335" s="5" t="e">
        <f>P_A_R[[#This Row],[50+]]-P_A_R[[#This Row],[51+]]</f>
        <v>#VALUE!</v>
      </c>
      <c r="CU335" s="5" t="e">
        <f>P_A_R[[#This Row],[51+]]-P_A_R[[#This Row],[52+]]</f>
        <v>#VALUE!</v>
      </c>
      <c r="CV335" s="5" t="e">
        <f>P_A_R[[#This Row],[52+]]-P_A_R[[#This Row],[53+]]</f>
        <v>#VALUE!</v>
      </c>
      <c r="CW335" s="5" t="e">
        <f>P_A_R[[#This Row],[53+]]-P_A_R[[#This Row],[54+]]</f>
        <v>#VALUE!</v>
      </c>
      <c r="CX335" s="5" t="e">
        <f>P_A_R[[#This Row],[54+]]-P_A_R[[#This Row],[55+]]</f>
        <v>#VALUE!</v>
      </c>
      <c r="CY335" s="5" t="e">
        <f>P_A_R[[#This Row],[55+]]-P_A_R[[#This Row],[56+]]</f>
        <v>#VALUE!</v>
      </c>
      <c r="CZ335" s="5" t="e">
        <f>P_A_R[[#This Row],[56+]]-P_A_R[[#This Row],[57+]]</f>
        <v>#VALUE!</v>
      </c>
      <c r="DA335" s="5" t="e">
        <f>P_A_R[[#This Row],[57+]]-P_A_R[[#This Row],[58+]]</f>
        <v>#VALUE!</v>
      </c>
      <c r="DB335" s="5" t="e">
        <f>P_A_R[[#This Row],[58+]]-P_A_R[[#This Row],[59+]]</f>
        <v>#VALUE!</v>
      </c>
    </row>
    <row r="336" spans="58:106" x14ac:dyDescent="0.25">
      <c r="BF336" s="5" t="e">
        <f>P_A_R[[#This Row],[10+]]-P_A_R[[#This Row],[11+]]</f>
        <v>#VALUE!</v>
      </c>
      <c r="BG336" s="5" t="e">
        <f>P_A_R[[#This Row],[11+]]-P_A_R[[#This Row],[12+]]</f>
        <v>#VALUE!</v>
      </c>
      <c r="BH336" s="5" t="e">
        <f>P_A_R[[#This Row],[12+]]-P_A_R[[#This Row],[13+]]</f>
        <v>#VALUE!</v>
      </c>
      <c r="BI336" s="5" t="e">
        <f>P_A_R[[#This Row],[13+]]-P_A_R[[#This Row],[14+]]</f>
        <v>#VALUE!</v>
      </c>
      <c r="BJ336" s="5" t="e">
        <f>P_A_R[[#This Row],[14+]]-P_A_R[[#This Row],[15+]]</f>
        <v>#VALUE!</v>
      </c>
      <c r="BK336" s="5" t="e">
        <f>P_A_R[[#This Row],[15+]]-P_A_R[[#This Row],[16+]]</f>
        <v>#VALUE!</v>
      </c>
      <c r="BL336" s="5" t="e">
        <f>P_A_R[[#This Row],[16+]]-P_A_R[[#This Row],[17+]]</f>
        <v>#VALUE!</v>
      </c>
      <c r="BM336" s="5" t="e">
        <f>P_A_R[[#This Row],[17+]]-P_A_R[[#This Row],[18+]]</f>
        <v>#VALUE!</v>
      </c>
      <c r="BN336" s="5" t="e">
        <f>P_A_R[[#This Row],[18+]]-P_A_R[[#This Row],[19+]]</f>
        <v>#VALUE!</v>
      </c>
      <c r="BO336" s="5" t="e">
        <f>P_A_R[[#This Row],[19+]]-P_A_R[[#This Row],[20+]]</f>
        <v>#VALUE!</v>
      </c>
      <c r="BP336" s="5" t="e">
        <f>P_A_R[[#This Row],[20+]]-P_A_R[[#This Row],[21+]]</f>
        <v>#VALUE!</v>
      </c>
      <c r="BQ336" s="5" t="e">
        <f>P_A_R[[#This Row],[21+]]-P_A_R[[#This Row],[22+]]</f>
        <v>#VALUE!</v>
      </c>
      <c r="BR336" s="5" t="e">
        <f>P_A_R[[#This Row],[22+]]-P_A_R[[#This Row],[23+]]</f>
        <v>#VALUE!</v>
      </c>
      <c r="BS336" s="5" t="e">
        <f>P_A_R[[#This Row],[23+]]-P_A_R[[#This Row],[24+]]</f>
        <v>#VALUE!</v>
      </c>
      <c r="BT336" s="5" t="e">
        <f>P_A_R[[#This Row],[24+]]-P_A_R[[#This Row],[25+]]</f>
        <v>#VALUE!</v>
      </c>
      <c r="BU336" s="5" t="e">
        <f>P_A_R[[#This Row],[25+]]-P_A_R[[#This Row],[26+]]</f>
        <v>#VALUE!</v>
      </c>
      <c r="BV336" s="5" t="e">
        <f>P_A_R[[#This Row],[26+]]-P_A_R[[#This Row],[27+]]</f>
        <v>#VALUE!</v>
      </c>
      <c r="BW336" s="5" t="e">
        <f>P_A_R[[#This Row],[27+]]-P_A_R[[#This Row],[28+]]</f>
        <v>#VALUE!</v>
      </c>
      <c r="BX336" s="5" t="e">
        <f>P_A_R[[#This Row],[28+]]-P_A_R[[#This Row],[29+]]</f>
        <v>#VALUE!</v>
      </c>
      <c r="BY336" s="5" t="e">
        <f>P_A_R[[#This Row],[29+]]-P_A_R[[#This Row],[30+]]</f>
        <v>#VALUE!</v>
      </c>
      <c r="BZ336" s="5" t="e">
        <f>P_A_R[[#This Row],[30+]]-P_A_R[[#This Row],[31+]]</f>
        <v>#VALUE!</v>
      </c>
      <c r="CA336" s="5" t="e">
        <f>P_A_R[[#This Row],[31+]]-P_A_R[[#This Row],[32+]]</f>
        <v>#VALUE!</v>
      </c>
      <c r="CB336" s="5" t="e">
        <f>P_A_R[[#This Row],[32+]]-P_A_R[[#This Row],[33+]]</f>
        <v>#VALUE!</v>
      </c>
      <c r="CC336" s="5" t="e">
        <f>P_A_R[[#This Row],[33+]]-P_A_R[[#This Row],[34+]]</f>
        <v>#VALUE!</v>
      </c>
      <c r="CD336" s="5" t="e">
        <f>P_A_R[[#This Row],[34+]]-P_A_R[[#This Row],[35+]]</f>
        <v>#VALUE!</v>
      </c>
      <c r="CE336" s="5" t="e">
        <f>P_A_R[[#This Row],[35+]]-P_A_R[[#This Row],[36+]]</f>
        <v>#VALUE!</v>
      </c>
      <c r="CF336" s="5" t="e">
        <f>P_A_R[[#This Row],[36+]]-P_A_R[[#This Row],[37+]]</f>
        <v>#VALUE!</v>
      </c>
      <c r="CG336" s="5" t="e">
        <f>P_A_R[[#This Row],[37+]]-P_A_R[[#This Row],[38+]]</f>
        <v>#VALUE!</v>
      </c>
      <c r="CH336" s="5" t="e">
        <f>P_A_R[[#This Row],[38+]]-P_A_R[[#This Row],[39+]]</f>
        <v>#VALUE!</v>
      </c>
      <c r="CI336" s="5" t="e">
        <f>P_A_R[[#This Row],[39+]]-P_A_R[[#This Row],[40+]]</f>
        <v>#VALUE!</v>
      </c>
      <c r="CJ336" s="5" t="e">
        <f>P_A_R[[#This Row],[40+]]-P_A_R[[#This Row],[41+]]</f>
        <v>#VALUE!</v>
      </c>
      <c r="CK336" s="5" t="e">
        <f>P_A_R[[#This Row],[41+]]-P_A_R[[#This Row],[42+]]</f>
        <v>#VALUE!</v>
      </c>
      <c r="CL336" s="5" t="e">
        <f>P_A_R[[#This Row],[42+]]-P_A_R[[#This Row],[43+]]</f>
        <v>#VALUE!</v>
      </c>
      <c r="CM336" s="5" t="e">
        <f>P_A_R[[#This Row],[43+]]-P_A_R[[#This Row],[44+]]</f>
        <v>#VALUE!</v>
      </c>
      <c r="CN336" s="5" t="e">
        <f>P_A_R[[#This Row],[44+]]-P_A_R[[#This Row],[45+]]</f>
        <v>#VALUE!</v>
      </c>
      <c r="CO336" s="5" t="e">
        <f>P_A_R[[#This Row],[45+]]-P_A_R[[#This Row],[46+]]</f>
        <v>#VALUE!</v>
      </c>
      <c r="CP336" s="5" t="e">
        <f>P_A_R[[#This Row],[46+]]-P_A_R[[#This Row],[47+]]</f>
        <v>#VALUE!</v>
      </c>
      <c r="CQ336" s="5" t="e">
        <f>P_A_R[[#This Row],[47+]]-P_A_R[[#This Row],[48+]]</f>
        <v>#VALUE!</v>
      </c>
      <c r="CR336" s="5" t="e">
        <f>P_A_R[[#This Row],[48+]]-P_A_R[[#This Row],[49+]]</f>
        <v>#VALUE!</v>
      </c>
      <c r="CS336" s="5" t="e">
        <f>P_A_R[[#This Row],[49+]]-P_A_R[[#This Row],[50+]]</f>
        <v>#VALUE!</v>
      </c>
      <c r="CT336" s="5" t="e">
        <f>P_A_R[[#This Row],[50+]]-P_A_R[[#This Row],[51+]]</f>
        <v>#VALUE!</v>
      </c>
      <c r="CU336" s="5" t="e">
        <f>P_A_R[[#This Row],[51+]]-P_A_R[[#This Row],[52+]]</f>
        <v>#VALUE!</v>
      </c>
      <c r="CV336" s="5" t="e">
        <f>P_A_R[[#This Row],[52+]]-P_A_R[[#This Row],[53+]]</f>
        <v>#VALUE!</v>
      </c>
      <c r="CW336" s="5" t="e">
        <f>P_A_R[[#This Row],[53+]]-P_A_R[[#This Row],[54+]]</f>
        <v>#VALUE!</v>
      </c>
      <c r="CX336" s="5" t="e">
        <f>P_A_R[[#This Row],[54+]]-P_A_R[[#This Row],[55+]]</f>
        <v>#VALUE!</v>
      </c>
      <c r="CY336" s="5" t="e">
        <f>P_A_R[[#This Row],[55+]]-P_A_R[[#This Row],[56+]]</f>
        <v>#VALUE!</v>
      </c>
      <c r="CZ336" s="5" t="e">
        <f>P_A_R[[#This Row],[56+]]-P_A_R[[#This Row],[57+]]</f>
        <v>#VALUE!</v>
      </c>
      <c r="DA336" s="5" t="e">
        <f>P_A_R[[#This Row],[57+]]-P_A_R[[#This Row],[58+]]</f>
        <v>#VALUE!</v>
      </c>
      <c r="DB336" s="5" t="e">
        <f>P_A_R[[#This Row],[58+]]-P_A_R[[#This Row],[59+]]</f>
        <v>#VALUE!</v>
      </c>
    </row>
    <row r="337" spans="58:106" x14ac:dyDescent="0.25">
      <c r="BF337" s="5" t="e">
        <f>P_A_R[[#This Row],[10+]]-P_A_R[[#This Row],[11+]]</f>
        <v>#VALUE!</v>
      </c>
      <c r="BG337" s="5" t="e">
        <f>P_A_R[[#This Row],[11+]]-P_A_R[[#This Row],[12+]]</f>
        <v>#VALUE!</v>
      </c>
      <c r="BH337" s="5" t="e">
        <f>P_A_R[[#This Row],[12+]]-P_A_R[[#This Row],[13+]]</f>
        <v>#VALUE!</v>
      </c>
      <c r="BI337" s="5" t="e">
        <f>P_A_R[[#This Row],[13+]]-P_A_R[[#This Row],[14+]]</f>
        <v>#VALUE!</v>
      </c>
      <c r="BJ337" s="5" t="e">
        <f>P_A_R[[#This Row],[14+]]-P_A_R[[#This Row],[15+]]</f>
        <v>#VALUE!</v>
      </c>
      <c r="BK337" s="5" t="e">
        <f>P_A_R[[#This Row],[15+]]-P_A_R[[#This Row],[16+]]</f>
        <v>#VALUE!</v>
      </c>
      <c r="BL337" s="5" t="e">
        <f>P_A_R[[#This Row],[16+]]-P_A_R[[#This Row],[17+]]</f>
        <v>#VALUE!</v>
      </c>
      <c r="BM337" s="5" t="e">
        <f>P_A_R[[#This Row],[17+]]-P_A_R[[#This Row],[18+]]</f>
        <v>#VALUE!</v>
      </c>
      <c r="BN337" s="5" t="e">
        <f>P_A_R[[#This Row],[18+]]-P_A_R[[#This Row],[19+]]</f>
        <v>#VALUE!</v>
      </c>
      <c r="BO337" s="5" t="e">
        <f>P_A_R[[#This Row],[19+]]-P_A_R[[#This Row],[20+]]</f>
        <v>#VALUE!</v>
      </c>
      <c r="BP337" s="5" t="e">
        <f>P_A_R[[#This Row],[20+]]-P_A_R[[#This Row],[21+]]</f>
        <v>#VALUE!</v>
      </c>
      <c r="BQ337" s="5" t="e">
        <f>P_A_R[[#This Row],[21+]]-P_A_R[[#This Row],[22+]]</f>
        <v>#VALUE!</v>
      </c>
      <c r="BR337" s="5" t="e">
        <f>P_A_R[[#This Row],[22+]]-P_A_R[[#This Row],[23+]]</f>
        <v>#VALUE!</v>
      </c>
      <c r="BS337" s="5" t="e">
        <f>P_A_R[[#This Row],[23+]]-P_A_R[[#This Row],[24+]]</f>
        <v>#VALUE!</v>
      </c>
      <c r="BT337" s="5" t="e">
        <f>P_A_R[[#This Row],[24+]]-P_A_R[[#This Row],[25+]]</f>
        <v>#VALUE!</v>
      </c>
      <c r="BU337" s="5" t="e">
        <f>P_A_R[[#This Row],[25+]]-P_A_R[[#This Row],[26+]]</f>
        <v>#VALUE!</v>
      </c>
      <c r="BV337" s="5" t="e">
        <f>P_A_R[[#This Row],[26+]]-P_A_R[[#This Row],[27+]]</f>
        <v>#VALUE!</v>
      </c>
      <c r="BW337" s="5" t="e">
        <f>P_A_R[[#This Row],[27+]]-P_A_R[[#This Row],[28+]]</f>
        <v>#VALUE!</v>
      </c>
      <c r="BX337" s="5" t="e">
        <f>P_A_R[[#This Row],[28+]]-P_A_R[[#This Row],[29+]]</f>
        <v>#VALUE!</v>
      </c>
      <c r="BY337" s="5" t="e">
        <f>P_A_R[[#This Row],[29+]]-P_A_R[[#This Row],[30+]]</f>
        <v>#VALUE!</v>
      </c>
      <c r="BZ337" s="5" t="e">
        <f>P_A_R[[#This Row],[30+]]-P_A_R[[#This Row],[31+]]</f>
        <v>#VALUE!</v>
      </c>
      <c r="CA337" s="5" t="e">
        <f>P_A_R[[#This Row],[31+]]-P_A_R[[#This Row],[32+]]</f>
        <v>#VALUE!</v>
      </c>
      <c r="CB337" s="5" t="e">
        <f>P_A_R[[#This Row],[32+]]-P_A_R[[#This Row],[33+]]</f>
        <v>#VALUE!</v>
      </c>
      <c r="CC337" s="5" t="e">
        <f>P_A_R[[#This Row],[33+]]-P_A_R[[#This Row],[34+]]</f>
        <v>#VALUE!</v>
      </c>
      <c r="CD337" s="5" t="e">
        <f>P_A_R[[#This Row],[34+]]-P_A_R[[#This Row],[35+]]</f>
        <v>#VALUE!</v>
      </c>
      <c r="CE337" s="5" t="e">
        <f>P_A_R[[#This Row],[35+]]-P_A_R[[#This Row],[36+]]</f>
        <v>#VALUE!</v>
      </c>
      <c r="CF337" s="5" t="e">
        <f>P_A_R[[#This Row],[36+]]-P_A_R[[#This Row],[37+]]</f>
        <v>#VALUE!</v>
      </c>
      <c r="CG337" s="5" t="e">
        <f>P_A_R[[#This Row],[37+]]-P_A_R[[#This Row],[38+]]</f>
        <v>#VALUE!</v>
      </c>
      <c r="CH337" s="5" t="e">
        <f>P_A_R[[#This Row],[38+]]-P_A_R[[#This Row],[39+]]</f>
        <v>#VALUE!</v>
      </c>
      <c r="CI337" s="5" t="e">
        <f>P_A_R[[#This Row],[39+]]-P_A_R[[#This Row],[40+]]</f>
        <v>#VALUE!</v>
      </c>
      <c r="CJ337" s="5" t="e">
        <f>P_A_R[[#This Row],[40+]]-P_A_R[[#This Row],[41+]]</f>
        <v>#VALUE!</v>
      </c>
      <c r="CK337" s="5" t="e">
        <f>P_A_R[[#This Row],[41+]]-P_A_R[[#This Row],[42+]]</f>
        <v>#VALUE!</v>
      </c>
      <c r="CL337" s="5" t="e">
        <f>P_A_R[[#This Row],[42+]]-P_A_R[[#This Row],[43+]]</f>
        <v>#VALUE!</v>
      </c>
      <c r="CM337" s="5" t="e">
        <f>P_A_R[[#This Row],[43+]]-P_A_R[[#This Row],[44+]]</f>
        <v>#VALUE!</v>
      </c>
      <c r="CN337" s="5" t="e">
        <f>P_A_R[[#This Row],[44+]]-P_A_R[[#This Row],[45+]]</f>
        <v>#VALUE!</v>
      </c>
      <c r="CO337" s="5" t="e">
        <f>P_A_R[[#This Row],[45+]]-P_A_R[[#This Row],[46+]]</f>
        <v>#VALUE!</v>
      </c>
      <c r="CP337" s="5" t="e">
        <f>P_A_R[[#This Row],[46+]]-P_A_R[[#This Row],[47+]]</f>
        <v>#VALUE!</v>
      </c>
      <c r="CQ337" s="5" t="e">
        <f>P_A_R[[#This Row],[47+]]-P_A_R[[#This Row],[48+]]</f>
        <v>#VALUE!</v>
      </c>
      <c r="CR337" s="5" t="e">
        <f>P_A_R[[#This Row],[48+]]-P_A_R[[#This Row],[49+]]</f>
        <v>#VALUE!</v>
      </c>
      <c r="CS337" s="5" t="e">
        <f>P_A_R[[#This Row],[49+]]-P_A_R[[#This Row],[50+]]</f>
        <v>#VALUE!</v>
      </c>
      <c r="CT337" s="5" t="e">
        <f>P_A_R[[#This Row],[50+]]-P_A_R[[#This Row],[51+]]</f>
        <v>#VALUE!</v>
      </c>
      <c r="CU337" s="5" t="e">
        <f>P_A_R[[#This Row],[51+]]-P_A_R[[#This Row],[52+]]</f>
        <v>#VALUE!</v>
      </c>
      <c r="CV337" s="5" t="e">
        <f>P_A_R[[#This Row],[52+]]-P_A_R[[#This Row],[53+]]</f>
        <v>#VALUE!</v>
      </c>
      <c r="CW337" s="5" t="e">
        <f>P_A_R[[#This Row],[53+]]-P_A_R[[#This Row],[54+]]</f>
        <v>#VALUE!</v>
      </c>
      <c r="CX337" s="5" t="e">
        <f>P_A_R[[#This Row],[54+]]-P_A_R[[#This Row],[55+]]</f>
        <v>#VALUE!</v>
      </c>
      <c r="CY337" s="5" t="e">
        <f>P_A_R[[#This Row],[55+]]-P_A_R[[#This Row],[56+]]</f>
        <v>#VALUE!</v>
      </c>
      <c r="CZ337" s="5" t="e">
        <f>P_A_R[[#This Row],[56+]]-P_A_R[[#This Row],[57+]]</f>
        <v>#VALUE!</v>
      </c>
      <c r="DA337" s="5" t="e">
        <f>P_A_R[[#This Row],[57+]]-P_A_R[[#This Row],[58+]]</f>
        <v>#VALUE!</v>
      </c>
      <c r="DB337" s="5" t="e">
        <f>P_A_R[[#This Row],[58+]]-P_A_R[[#This Row],[59+]]</f>
        <v>#VALUE!</v>
      </c>
    </row>
    <row r="338" spans="58:106" x14ac:dyDescent="0.25">
      <c r="BF338" s="5" t="e">
        <f>P_A_R[[#This Row],[10+]]-P_A_R[[#This Row],[11+]]</f>
        <v>#VALUE!</v>
      </c>
      <c r="BG338" s="5" t="e">
        <f>P_A_R[[#This Row],[11+]]-P_A_R[[#This Row],[12+]]</f>
        <v>#VALUE!</v>
      </c>
      <c r="BH338" s="5" t="e">
        <f>P_A_R[[#This Row],[12+]]-P_A_R[[#This Row],[13+]]</f>
        <v>#VALUE!</v>
      </c>
      <c r="BI338" s="5" t="e">
        <f>P_A_R[[#This Row],[13+]]-P_A_R[[#This Row],[14+]]</f>
        <v>#VALUE!</v>
      </c>
      <c r="BJ338" s="5" t="e">
        <f>P_A_R[[#This Row],[14+]]-P_A_R[[#This Row],[15+]]</f>
        <v>#VALUE!</v>
      </c>
      <c r="BK338" s="5" t="e">
        <f>P_A_R[[#This Row],[15+]]-P_A_R[[#This Row],[16+]]</f>
        <v>#VALUE!</v>
      </c>
      <c r="BL338" s="5" t="e">
        <f>P_A_R[[#This Row],[16+]]-P_A_R[[#This Row],[17+]]</f>
        <v>#VALUE!</v>
      </c>
      <c r="BM338" s="5" t="e">
        <f>P_A_R[[#This Row],[17+]]-P_A_R[[#This Row],[18+]]</f>
        <v>#VALUE!</v>
      </c>
      <c r="BN338" s="5" t="e">
        <f>P_A_R[[#This Row],[18+]]-P_A_R[[#This Row],[19+]]</f>
        <v>#VALUE!</v>
      </c>
      <c r="BO338" s="5" t="e">
        <f>P_A_R[[#This Row],[19+]]-P_A_R[[#This Row],[20+]]</f>
        <v>#VALUE!</v>
      </c>
      <c r="BP338" s="5" t="e">
        <f>P_A_R[[#This Row],[20+]]-P_A_R[[#This Row],[21+]]</f>
        <v>#VALUE!</v>
      </c>
      <c r="BQ338" s="5" t="e">
        <f>P_A_R[[#This Row],[21+]]-P_A_R[[#This Row],[22+]]</f>
        <v>#VALUE!</v>
      </c>
      <c r="BR338" s="5" t="e">
        <f>P_A_R[[#This Row],[22+]]-P_A_R[[#This Row],[23+]]</f>
        <v>#VALUE!</v>
      </c>
      <c r="BS338" s="5" t="e">
        <f>P_A_R[[#This Row],[23+]]-P_A_R[[#This Row],[24+]]</f>
        <v>#VALUE!</v>
      </c>
      <c r="BT338" s="5" t="e">
        <f>P_A_R[[#This Row],[24+]]-P_A_R[[#This Row],[25+]]</f>
        <v>#VALUE!</v>
      </c>
      <c r="BU338" s="5" t="e">
        <f>P_A_R[[#This Row],[25+]]-P_A_R[[#This Row],[26+]]</f>
        <v>#VALUE!</v>
      </c>
      <c r="BV338" s="5" t="e">
        <f>P_A_R[[#This Row],[26+]]-P_A_R[[#This Row],[27+]]</f>
        <v>#VALUE!</v>
      </c>
      <c r="BW338" s="5" t="e">
        <f>P_A_R[[#This Row],[27+]]-P_A_R[[#This Row],[28+]]</f>
        <v>#VALUE!</v>
      </c>
      <c r="BX338" s="5" t="e">
        <f>P_A_R[[#This Row],[28+]]-P_A_R[[#This Row],[29+]]</f>
        <v>#VALUE!</v>
      </c>
      <c r="BY338" s="5" t="e">
        <f>P_A_R[[#This Row],[29+]]-P_A_R[[#This Row],[30+]]</f>
        <v>#VALUE!</v>
      </c>
      <c r="BZ338" s="5" t="e">
        <f>P_A_R[[#This Row],[30+]]-P_A_R[[#This Row],[31+]]</f>
        <v>#VALUE!</v>
      </c>
      <c r="CA338" s="5" t="e">
        <f>P_A_R[[#This Row],[31+]]-P_A_R[[#This Row],[32+]]</f>
        <v>#VALUE!</v>
      </c>
      <c r="CB338" s="5" t="e">
        <f>P_A_R[[#This Row],[32+]]-P_A_R[[#This Row],[33+]]</f>
        <v>#VALUE!</v>
      </c>
      <c r="CC338" s="5" t="e">
        <f>P_A_R[[#This Row],[33+]]-P_A_R[[#This Row],[34+]]</f>
        <v>#VALUE!</v>
      </c>
      <c r="CD338" s="5" t="e">
        <f>P_A_R[[#This Row],[34+]]-P_A_R[[#This Row],[35+]]</f>
        <v>#VALUE!</v>
      </c>
      <c r="CE338" s="5" t="e">
        <f>P_A_R[[#This Row],[35+]]-P_A_R[[#This Row],[36+]]</f>
        <v>#VALUE!</v>
      </c>
      <c r="CF338" s="5" t="e">
        <f>P_A_R[[#This Row],[36+]]-P_A_R[[#This Row],[37+]]</f>
        <v>#VALUE!</v>
      </c>
      <c r="CG338" s="5" t="e">
        <f>P_A_R[[#This Row],[37+]]-P_A_R[[#This Row],[38+]]</f>
        <v>#VALUE!</v>
      </c>
      <c r="CH338" s="5" t="e">
        <f>P_A_R[[#This Row],[38+]]-P_A_R[[#This Row],[39+]]</f>
        <v>#VALUE!</v>
      </c>
      <c r="CI338" s="5" t="e">
        <f>P_A_R[[#This Row],[39+]]-P_A_R[[#This Row],[40+]]</f>
        <v>#VALUE!</v>
      </c>
      <c r="CJ338" s="5" t="e">
        <f>P_A_R[[#This Row],[40+]]-P_A_R[[#This Row],[41+]]</f>
        <v>#VALUE!</v>
      </c>
      <c r="CK338" s="5" t="e">
        <f>P_A_R[[#This Row],[41+]]-P_A_R[[#This Row],[42+]]</f>
        <v>#VALUE!</v>
      </c>
      <c r="CL338" s="5" t="e">
        <f>P_A_R[[#This Row],[42+]]-P_A_R[[#This Row],[43+]]</f>
        <v>#VALUE!</v>
      </c>
      <c r="CM338" s="5" t="e">
        <f>P_A_R[[#This Row],[43+]]-P_A_R[[#This Row],[44+]]</f>
        <v>#VALUE!</v>
      </c>
      <c r="CN338" s="5" t="e">
        <f>P_A_R[[#This Row],[44+]]-P_A_R[[#This Row],[45+]]</f>
        <v>#VALUE!</v>
      </c>
      <c r="CO338" s="5" t="e">
        <f>P_A_R[[#This Row],[45+]]-P_A_R[[#This Row],[46+]]</f>
        <v>#VALUE!</v>
      </c>
      <c r="CP338" s="5" t="e">
        <f>P_A_R[[#This Row],[46+]]-P_A_R[[#This Row],[47+]]</f>
        <v>#VALUE!</v>
      </c>
      <c r="CQ338" s="5" t="e">
        <f>P_A_R[[#This Row],[47+]]-P_A_R[[#This Row],[48+]]</f>
        <v>#VALUE!</v>
      </c>
      <c r="CR338" s="5" t="e">
        <f>P_A_R[[#This Row],[48+]]-P_A_R[[#This Row],[49+]]</f>
        <v>#VALUE!</v>
      </c>
      <c r="CS338" s="5" t="e">
        <f>P_A_R[[#This Row],[49+]]-P_A_R[[#This Row],[50+]]</f>
        <v>#VALUE!</v>
      </c>
      <c r="CT338" s="5" t="e">
        <f>P_A_R[[#This Row],[50+]]-P_A_R[[#This Row],[51+]]</f>
        <v>#VALUE!</v>
      </c>
      <c r="CU338" s="5" t="e">
        <f>P_A_R[[#This Row],[51+]]-P_A_R[[#This Row],[52+]]</f>
        <v>#VALUE!</v>
      </c>
      <c r="CV338" s="5" t="e">
        <f>P_A_R[[#This Row],[52+]]-P_A_R[[#This Row],[53+]]</f>
        <v>#VALUE!</v>
      </c>
      <c r="CW338" s="5" t="e">
        <f>P_A_R[[#This Row],[53+]]-P_A_R[[#This Row],[54+]]</f>
        <v>#VALUE!</v>
      </c>
      <c r="CX338" s="5" t="e">
        <f>P_A_R[[#This Row],[54+]]-P_A_R[[#This Row],[55+]]</f>
        <v>#VALUE!</v>
      </c>
      <c r="CY338" s="5" t="e">
        <f>P_A_R[[#This Row],[55+]]-P_A_R[[#This Row],[56+]]</f>
        <v>#VALUE!</v>
      </c>
      <c r="CZ338" s="5" t="e">
        <f>P_A_R[[#This Row],[56+]]-P_A_R[[#This Row],[57+]]</f>
        <v>#VALUE!</v>
      </c>
      <c r="DA338" s="5" t="e">
        <f>P_A_R[[#This Row],[57+]]-P_A_R[[#This Row],[58+]]</f>
        <v>#VALUE!</v>
      </c>
      <c r="DB338" s="5" t="e">
        <f>P_A_R[[#This Row],[58+]]-P_A_R[[#This Row],[59+]]</f>
        <v>#VALUE!</v>
      </c>
    </row>
    <row r="339" spans="58:106" x14ac:dyDescent="0.25">
      <c r="BF339" s="5" t="e">
        <f>P_A_R[[#This Row],[10+]]-P_A_R[[#This Row],[11+]]</f>
        <v>#VALUE!</v>
      </c>
      <c r="BG339" s="5" t="e">
        <f>P_A_R[[#This Row],[11+]]-P_A_R[[#This Row],[12+]]</f>
        <v>#VALUE!</v>
      </c>
      <c r="BH339" s="5" t="e">
        <f>P_A_R[[#This Row],[12+]]-P_A_R[[#This Row],[13+]]</f>
        <v>#VALUE!</v>
      </c>
      <c r="BI339" s="5" t="e">
        <f>P_A_R[[#This Row],[13+]]-P_A_R[[#This Row],[14+]]</f>
        <v>#VALUE!</v>
      </c>
      <c r="BJ339" s="5" t="e">
        <f>P_A_R[[#This Row],[14+]]-P_A_R[[#This Row],[15+]]</f>
        <v>#VALUE!</v>
      </c>
      <c r="BK339" s="5" t="e">
        <f>P_A_R[[#This Row],[15+]]-P_A_R[[#This Row],[16+]]</f>
        <v>#VALUE!</v>
      </c>
      <c r="BL339" s="5" t="e">
        <f>P_A_R[[#This Row],[16+]]-P_A_R[[#This Row],[17+]]</f>
        <v>#VALUE!</v>
      </c>
      <c r="BM339" s="5" t="e">
        <f>P_A_R[[#This Row],[17+]]-P_A_R[[#This Row],[18+]]</f>
        <v>#VALUE!</v>
      </c>
      <c r="BN339" s="5" t="e">
        <f>P_A_R[[#This Row],[18+]]-P_A_R[[#This Row],[19+]]</f>
        <v>#VALUE!</v>
      </c>
      <c r="BO339" s="5" t="e">
        <f>P_A_R[[#This Row],[19+]]-P_A_R[[#This Row],[20+]]</f>
        <v>#VALUE!</v>
      </c>
      <c r="BP339" s="5" t="e">
        <f>P_A_R[[#This Row],[20+]]-P_A_R[[#This Row],[21+]]</f>
        <v>#VALUE!</v>
      </c>
      <c r="BQ339" s="5" t="e">
        <f>P_A_R[[#This Row],[21+]]-P_A_R[[#This Row],[22+]]</f>
        <v>#VALUE!</v>
      </c>
      <c r="BR339" s="5" t="e">
        <f>P_A_R[[#This Row],[22+]]-P_A_R[[#This Row],[23+]]</f>
        <v>#VALUE!</v>
      </c>
      <c r="BS339" s="5" t="e">
        <f>P_A_R[[#This Row],[23+]]-P_A_R[[#This Row],[24+]]</f>
        <v>#VALUE!</v>
      </c>
      <c r="BT339" s="5" t="e">
        <f>P_A_R[[#This Row],[24+]]-P_A_R[[#This Row],[25+]]</f>
        <v>#VALUE!</v>
      </c>
      <c r="BU339" s="5" t="e">
        <f>P_A_R[[#This Row],[25+]]-P_A_R[[#This Row],[26+]]</f>
        <v>#VALUE!</v>
      </c>
      <c r="BV339" s="5" t="e">
        <f>P_A_R[[#This Row],[26+]]-P_A_R[[#This Row],[27+]]</f>
        <v>#VALUE!</v>
      </c>
      <c r="BW339" s="5" t="e">
        <f>P_A_R[[#This Row],[27+]]-P_A_R[[#This Row],[28+]]</f>
        <v>#VALUE!</v>
      </c>
      <c r="BX339" s="5" t="e">
        <f>P_A_R[[#This Row],[28+]]-P_A_R[[#This Row],[29+]]</f>
        <v>#VALUE!</v>
      </c>
      <c r="BY339" s="5" t="e">
        <f>P_A_R[[#This Row],[29+]]-P_A_R[[#This Row],[30+]]</f>
        <v>#VALUE!</v>
      </c>
      <c r="BZ339" s="5" t="e">
        <f>P_A_R[[#This Row],[30+]]-P_A_R[[#This Row],[31+]]</f>
        <v>#VALUE!</v>
      </c>
      <c r="CA339" s="5" t="e">
        <f>P_A_R[[#This Row],[31+]]-P_A_R[[#This Row],[32+]]</f>
        <v>#VALUE!</v>
      </c>
      <c r="CB339" s="5" t="e">
        <f>P_A_R[[#This Row],[32+]]-P_A_R[[#This Row],[33+]]</f>
        <v>#VALUE!</v>
      </c>
      <c r="CC339" s="5" t="e">
        <f>P_A_R[[#This Row],[33+]]-P_A_R[[#This Row],[34+]]</f>
        <v>#VALUE!</v>
      </c>
      <c r="CD339" s="5" t="e">
        <f>P_A_R[[#This Row],[34+]]-P_A_R[[#This Row],[35+]]</f>
        <v>#VALUE!</v>
      </c>
      <c r="CE339" s="5" t="e">
        <f>P_A_R[[#This Row],[35+]]-P_A_R[[#This Row],[36+]]</f>
        <v>#VALUE!</v>
      </c>
      <c r="CF339" s="5" t="e">
        <f>P_A_R[[#This Row],[36+]]-P_A_R[[#This Row],[37+]]</f>
        <v>#VALUE!</v>
      </c>
      <c r="CG339" s="5" t="e">
        <f>P_A_R[[#This Row],[37+]]-P_A_R[[#This Row],[38+]]</f>
        <v>#VALUE!</v>
      </c>
      <c r="CH339" s="5" t="e">
        <f>P_A_R[[#This Row],[38+]]-P_A_R[[#This Row],[39+]]</f>
        <v>#VALUE!</v>
      </c>
      <c r="CI339" s="5" t="e">
        <f>P_A_R[[#This Row],[39+]]-P_A_R[[#This Row],[40+]]</f>
        <v>#VALUE!</v>
      </c>
      <c r="CJ339" s="5" t="e">
        <f>P_A_R[[#This Row],[40+]]-P_A_R[[#This Row],[41+]]</f>
        <v>#VALUE!</v>
      </c>
      <c r="CK339" s="5" t="e">
        <f>P_A_R[[#This Row],[41+]]-P_A_R[[#This Row],[42+]]</f>
        <v>#VALUE!</v>
      </c>
      <c r="CL339" s="5" t="e">
        <f>P_A_R[[#This Row],[42+]]-P_A_R[[#This Row],[43+]]</f>
        <v>#VALUE!</v>
      </c>
      <c r="CM339" s="5" t="e">
        <f>P_A_R[[#This Row],[43+]]-P_A_R[[#This Row],[44+]]</f>
        <v>#VALUE!</v>
      </c>
      <c r="CN339" s="5" t="e">
        <f>P_A_R[[#This Row],[44+]]-P_A_R[[#This Row],[45+]]</f>
        <v>#VALUE!</v>
      </c>
      <c r="CO339" s="5" t="e">
        <f>P_A_R[[#This Row],[45+]]-P_A_R[[#This Row],[46+]]</f>
        <v>#VALUE!</v>
      </c>
      <c r="CP339" s="5" t="e">
        <f>P_A_R[[#This Row],[46+]]-P_A_R[[#This Row],[47+]]</f>
        <v>#VALUE!</v>
      </c>
      <c r="CQ339" s="5" t="e">
        <f>P_A_R[[#This Row],[47+]]-P_A_R[[#This Row],[48+]]</f>
        <v>#VALUE!</v>
      </c>
      <c r="CR339" s="5" t="e">
        <f>P_A_R[[#This Row],[48+]]-P_A_R[[#This Row],[49+]]</f>
        <v>#VALUE!</v>
      </c>
      <c r="CS339" s="5" t="e">
        <f>P_A_R[[#This Row],[49+]]-P_A_R[[#This Row],[50+]]</f>
        <v>#VALUE!</v>
      </c>
      <c r="CT339" s="5" t="e">
        <f>P_A_R[[#This Row],[50+]]-P_A_R[[#This Row],[51+]]</f>
        <v>#VALUE!</v>
      </c>
      <c r="CU339" s="5" t="e">
        <f>P_A_R[[#This Row],[51+]]-P_A_R[[#This Row],[52+]]</f>
        <v>#VALUE!</v>
      </c>
      <c r="CV339" s="5" t="e">
        <f>P_A_R[[#This Row],[52+]]-P_A_R[[#This Row],[53+]]</f>
        <v>#VALUE!</v>
      </c>
      <c r="CW339" s="5" t="e">
        <f>P_A_R[[#This Row],[53+]]-P_A_R[[#This Row],[54+]]</f>
        <v>#VALUE!</v>
      </c>
      <c r="CX339" s="5" t="e">
        <f>P_A_R[[#This Row],[54+]]-P_A_R[[#This Row],[55+]]</f>
        <v>#VALUE!</v>
      </c>
      <c r="CY339" s="5" t="e">
        <f>P_A_R[[#This Row],[55+]]-P_A_R[[#This Row],[56+]]</f>
        <v>#VALUE!</v>
      </c>
      <c r="CZ339" s="5" t="e">
        <f>P_A_R[[#This Row],[56+]]-P_A_R[[#This Row],[57+]]</f>
        <v>#VALUE!</v>
      </c>
      <c r="DA339" s="5" t="e">
        <f>P_A_R[[#This Row],[57+]]-P_A_R[[#This Row],[58+]]</f>
        <v>#VALUE!</v>
      </c>
      <c r="DB339" s="5" t="e">
        <f>P_A_R[[#This Row],[58+]]-P_A_R[[#This Row],[59+]]</f>
        <v>#VALUE!</v>
      </c>
    </row>
    <row r="340" spans="58:106" x14ac:dyDescent="0.25">
      <c r="BF340" s="5" t="e">
        <f>P_A_R[[#This Row],[10+]]-P_A_R[[#This Row],[11+]]</f>
        <v>#VALUE!</v>
      </c>
      <c r="BG340" s="5" t="e">
        <f>P_A_R[[#This Row],[11+]]-P_A_R[[#This Row],[12+]]</f>
        <v>#VALUE!</v>
      </c>
      <c r="BH340" s="5" t="e">
        <f>P_A_R[[#This Row],[12+]]-P_A_R[[#This Row],[13+]]</f>
        <v>#VALUE!</v>
      </c>
      <c r="BI340" s="5" t="e">
        <f>P_A_R[[#This Row],[13+]]-P_A_R[[#This Row],[14+]]</f>
        <v>#VALUE!</v>
      </c>
      <c r="BJ340" s="5" t="e">
        <f>P_A_R[[#This Row],[14+]]-P_A_R[[#This Row],[15+]]</f>
        <v>#VALUE!</v>
      </c>
      <c r="BK340" s="5" t="e">
        <f>P_A_R[[#This Row],[15+]]-P_A_R[[#This Row],[16+]]</f>
        <v>#VALUE!</v>
      </c>
      <c r="BL340" s="5" t="e">
        <f>P_A_R[[#This Row],[16+]]-P_A_R[[#This Row],[17+]]</f>
        <v>#VALUE!</v>
      </c>
      <c r="BM340" s="5" t="e">
        <f>P_A_R[[#This Row],[17+]]-P_A_R[[#This Row],[18+]]</f>
        <v>#VALUE!</v>
      </c>
      <c r="BN340" s="5" t="e">
        <f>P_A_R[[#This Row],[18+]]-P_A_R[[#This Row],[19+]]</f>
        <v>#VALUE!</v>
      </c>
      <c r="BO340" s="5" t="e">
        <f>P_A_R[[#This Row],[19+]]-P_A_R[[#This Row],[20+]]</f>
        <v>#VALUE!</v>
      </c>
      <c r="BP340" s="5" t="e">
        <f>P_A_R[[#This Row],[20+]]-P_A_R[[#This Row],[21+]]</f>
        <v>#VALUE!</v>
      </c>
      <c r="BQ340" s="5" t="e">
        <f>P_A_R[[#This Row],[21+]]-P_A_R[[#This Row],[22+]]</f>
        <v>#VALUE!</v>
      </c>
      <c r="BR340" s="5" t="e">
        <f>P_A_R[[#This Row],[22+]]-P_A_R[[#This Row],[23+]]</f>
        <v>#VALUE!</v>
      </c>
      <c r="BS340" s="5" t="e">
        <f>P_A_R[[#This Row],[23+]]-P_A_R[[#This Row],[24+]]</f>
        <v>#VALUE!</v>
      </c>
      <c r="BT340" s="5" t="e">
        <f>P_A_R[[#This Row],[24+]]-P_A_R[[#This Row],[25+]]</f>
        <v>#VALUE!</v>
      </c>
      <c r="BU340" s="5" t="e">
        <f>P_A_R[[#This Row],[25+]]-P_A_R[[#This Row],[26+]]</f>
        <v>#VALUE!</v>
      </c>
      <c r="BV340" s="5" t="e">
        <f>P_A_R[[#This Row],[26+]]-P_A_R[[#This Row],[27+]]</f>
        <v>#VALUE!</v>
      </c>
      <c r="BW340" s="5" t="e">
        <f>P_A_R[[#This Row],[27+]]-P_A_R[[#This Row],[28+]]</f>
        <v>#VALUE!</v>
      </c>
      <c r="BX340" s="5" t="e">
        <f>P_A_R[[#This Row],[28+]]-P_A_R[[#This Row],[29+]]</f>
        <v>#VALUE!</v>
      </c>
      <c r="BY340" s="5" t="e">
        <f>P_A_R[[#This Row],[29+]]-P_A_R[[#This Row],[30+]]</f>
        <v>#VALUE!</v>
      </c>
      <c r="BZ340" s="5" t="e">
        <f>P_A_R[[#This Row],[30+]]-P_A_R[[#This Row],[31+]]</f>
        <v>#VALUE!</v>
      </c>
      <c r="CA340" s="5" t="e">
        <f>P_A_R[[#This Row],[31+]]-P_A_R[[#This Row],[32+]]</f>
        <v>#VALUE!</v>
      </c>
      <c r="CB340" s="5" t="e">
        <f>P_A_R[[#This Row],[32+]]-P_A_R[[#This Row],[33+]]</f>
        <v>#VALUE!</v>
      </c>
      <c r="CC340" s="5" t="e">
        <f>P_A_R[[#This Row],[33+]]-P_A_R[[#This Row],[34+]]</f>
        <v>#VALUE!</v>
      </c>
      <c r="CD340" s="5" t="e">
        <f>P_A_R[[#This Row],[34+]]-P_A_R[[#This Row],[35+]]</f>
        <v>#VALUE!</v>
      </c>
      <c r="CE340" s="5" t="e">
        <f>P_A_R[[#This Row],[35+]]-P_A_R[[#This Row],[36+]]</f>
        <v>#VALUE!</v>
      </c>
      <c r="CF340" s="5" t="e">
        <f>P_A_R[[#This Row],[36+]]-P_A_R[[#This Row],[37+]]</f>
        <v>#VALUE!</v>
      </c>
      <c r="CG340" s="5" t="e">
        <f>P_A_R[[#This Row],[37+]]-P_A_R[[#This Row],[38+]]</f>
        <v>#VALUE!</v>
      </c>
      <c r="CH340" s="5" t="e">
        <f>P_A_R[[#This Row],[38+]]-P_A_R[[#This Row],[39+]]</f>
        <v>#VALUE!</v>
      </c>
      <c r="CI340" s="5" t="e">
        <f>P_A_R[[#This Row],[39+]]-P_A_R[[#This Row],[40+]]</f>
        <v>#VALUE!</v>
      </c>
      <c r="CJ340" s="5" t="e">
        <f>P_A_R[[#This Row],[40+]]-P_A_R[[#This Row],[41+]]</f>
        <v>#VALUE!</v>
      </c>
      <c r="CK340" s="5" t="e">
        <f>P_A_R[[#This Row],[41+]]-P_A_R[[#This Row],[42+]]</f>
        <v>#VALUE!</v>
      </c>
      <c r="CL340" s="5" t="e">
        <f>P_A_R[[#This Row],[42+]]-P_A_R[[#This Row],[43+]]</f>
        <v>#VALUE!</v>
      </c>
      <c r="CM340" s="5" t="e">
        <f>P_A_R[[#This Row],[43+]]-P_A_R[[#This Row],[44+]]</f>
        <v>#VALUE!</v>
      </c>
      <c r="CN340" s="5" t="e">
        <f>P_A_R[[#This Row],[44+]]-P_A_R[[#This Row],[45+]]</f>
        <v>#VALUE!</v>
      </c>
      <c r="CO340" s="5" t="e">
        <f>P_A_R[[#This Row],[45+]]-P_A_R[[#This Row],[46+]]</f>
        <v>#VALUE!</v>
      </c>
      <c r="CP340" s="5" t="e">
        <f>P_A_R[[#This Row],[46+]]-P_A_R[[#This Row],[47+]]</f>
        <v>#VALUE!</v>
      </c>
      <c r="CQ340" s="5" t="e">
        <f>P_A_R[[#This Row],[47+]]-P_A_R[[#This Row],[48+]]</f>
        <v>#VALUE!</v>
      </c>
      <c r="CR340" s="5" t="e">
        <f>P_A_R[[#This Row],[48+]]-P_A_R[[#This Row],[49+]]</f>
        <v>#VALUE!</v>
      </c>
      <c r="CS340" s="5" t="e">
        <f>P_A_R[[#This Row],[49+]]-P_A_R[[#This Row],[50+]]</f>
        <v>#VALUE!</v>
      </c>
      <c r="CT340" s="5" t="e">
        <f>P_A_R[[#This Row],[50+]]-P_A_R[[#This Row],[51+]]</f>
        <v>#VALUE!</v>
      </c>
      <c r="CU340" s="5" t="e">
        <f>P_A_R[[#This Row],[51+]]-P_A_R[[#This Row],[52+]]</f>
        <v>#VALUE!</v>
      </c>
      <c r="CV340" s="5" t="e">
        <f>P_A_R[[#This Row],[52+]]-P_A_R[[#This Row],[53+]]</f>
        <v>#VALUE!</v>
      </c>
      <c r="CW340" s="5" t="e">
        <f>P_A_R[[#This Row],[53+]]-P_A_R[[#This Row],[54+]]</f>
        <v>#VALUE!</v>
      </c>
      <c r="CX340" s="5" t="e">
        <f>P_A_R[[#This Row],[54+]]-P_A_R[[#This Row],[55+]]</f>
        <v>#VALUE!</v>
      </c>
      <c r="CY340" s="5" t="e">
        <f>P_A_R[[#This Row],[55+]]-P_A_R[[#This Row],[56+]]</f>
        <v>#VALUE!</v>
      </c>
      <c r="CZ340" s="5" t="e">
        <f>P_A_R[[#This Row],[56+]]-P_A_R[[#This Row],[57+]]</f>
        <v>#VALUE!</v>
      </c>
      <c r="DA340" s="5" t="e">
        <f>P_A_R[[#This Row],[57+]]-P_A_R[[#This Row],[58+]]</f>
        <v>#VALUE!</v>
      </c>
      <c r="DB340" s="5" t="e">
        <f>P_A_R[[#This Row],[58+]]-P_A_R[[#This Row],[59+]]</f>
        <v>#VALUE!</v>
      </c>
    </row>
    <row r="341" spans="58:106" x14ac:dyDescent="0.25">
      <c r="BF341" s="5" t="e">
        <f>P_A_R[[#This Row],[10+]]-P_A_R[[#This Row],[11+]]</f>
        <v>#VALUE!</v>
      </c>
      <c r="BG341" s="5" t="e">
        <f>P_A_R[[#This Row],[11+]]-P_A_R[[#This Row],[12+]]</f>
        <v>#VALUE!</v>
      </c>
      <c r="BH341" s="5" t="e">
        <f>P_A_R[[#This Row],[12+]]-P_A_R[[#This Row],[13+]]</f>
        <v>#VALUE!</v>
      </c>
      <c r="BI341" s="5" t="e">
        <f>P_A_R[[#This Row],[13+]]-P_A_R[[#This Row],[14+]]</f>
        <v>#VALUE!</v>
      </c>
      <c r="BJ341" s="5" t="e">
        <f>P_A_R[[#This Row],[14+]]-P_A_R[[#This Row],[15+]]</f>
        <v>#VALUE!</v>
      </c>
      <c r="BK341" s="5" t="e">
        <f>P_A_R[[#This Row],[15+]]-P_A_R[[#This Row],[16+]]</f>
        <v>#VALUE!</v>
      </c>
      <c r="BL341" s="5" t="e">
        <f>P_A_R[[#This Row],[16+]]-P_A_R[[#This Row],[17+]]</f>
        <v>#VALUE!</v>
      </c>
      <c r="BM341" s="5" t="e">
        <f>P_A_R[[#This Row],[17+]]-P_A_R[[#This Row],[18+]]</f>
        <v>#VALUE!</v>
      </c>
      <c r="BN341" s="5" t="e">
        <f>P_A_R[[#This Row],[18+]]-P_A_R[[#This Row],[19+]]</f>
        <v>#VALUE!</v>
      </c>
      <c r="BO341" s="5" t="e">
        <f>P_A_R[[#This Row],[19+]]-P_A_R[[#This Row],[20+]]</f>
        <v>#VALUE!</v>
      </c>
      <c r="BP341" s="5" t="e">
        <f>P_A_R[[#This Row],[20+]]-P_A_R[[#This Row],[21+]]</f>
        <v>#VALUE!</v>
      </c>
      <c r="BQ341" s="5" t="e">
        <f>P_A_R[[#This Row],[21+]]-P_A_R[[#This Row],[22+]]</f>
        <v>#VALUE!</v>
      </c>
      <c r="BR341" s="5" t="e">
        <f>P_A_R[[#This Row],[22+]]-P_A_R[[#This Row],[23+]]</f>
        <v>#VALUE!</v>
      </c>
      <c r="BS341" s="5" t="e">
        <f>P_A_R[[#This Row],[23+]]-P_A_R[[#This Row],[24+]]</f>
        <v>#VALUE!</v>
      </c>
      <c r="BT341" s="5" t="e">
        <f>P_A_R[[#This Row],[24+]]-P_A_R[[#This Row],[25+]]</f>
        <v>#VALUE!</v>
      </c>
      <c r="BU341" s="5" t="e">
        <f>P_A_R[[#This Row],[25+]]-P_A_R[[#This Row],[26+]]</f>
        <v>#VALUE!</v>
      </c>
      <c r="BV341" s="5" t="e">
        <f>P_A_R[[#This Row],[26+]]-P_A_R[[#This Row],[27+]]</f>
        <v>#VALUE!</v>
      </c>
      <c r="BW341" s="5" t="e">
        <f>P_A_R[[#This Row],[27+]]-P_A_R[[#This Row],[28+]]</f>
        <v>#VALUE!</v>
      </c>
      <c r="BX341" s="5" t="e">
        <f>P_A_R[[#This Row],[28+]]-P_A_R[[#This Row],[29+]]</f>
        <v>#VALUE!</v>
      </c>
      <c r="BY341" s="5" t="e">
        <f>P_A_R[[#This Row],[29+]]-P_A_R[[#This Row],[30+]]</f>
        <v>#VALUE!</v>
      </c>
      <c r="BZ341" s="5" t="e">
        <f>P_A_R[[#This Row],[30+]]-P_A_R[[#This Row],[31+]]</f>
        <v>#VALUE!</v>
      </c>
      <c r="CA341" s="5" t="e">
        <f>P_A_R[[#This Row],[31+]]-P_A_R[[#This Row],[32+]]</f>
        <v>#VALUE!</v>
      </c>
      <c r="CB341" s="5" t="e">
        <f>P_A_R[[#This Row],[32+]]-P_A_R[[#This Row],[33+]]</f>
        <v>#VALUE!</v>
      </c>
      <c r="CC341" s="5" t="e">
        <f>P_A_R[[#This Row],[33+]]-P_A_R[[#This Row],[34+]]</f>
        <v>#VALUE!</v>
      </c>
      <c r="CD341" s="5" t="e">
        <f>P_A_R[[#This Row],[34+]]-P_A_R[[#This Row],[35+]]</f>
        <v>#VALUE!</v>
      </c>
      <c r="CE341" s="5" t="e">
        <f>P_A_R[[#This Row],[35+]]-P_A_R[[#This Row],[36+]]</f>
        <v>#VALUE!</v>
      </c>
      <c r="CF341" s="5" t="e">
        <f>P_A_R[[#This Row],[36+]]-P_A_R[[#This Row],[37+]]</f>
        <v>#VALUE!</v>
      </c>
      <c r="CG341" s="5" t="e">
        <f>P_A_R[[#This Row],[37+]]-P_A_R[[#This Row],[38+]]</f>
        <v>#VALUE!</v>
      </c>
      <c r="CH341" s="5" t="e">
        <f>P_A_R[[#This Row],[38+]]-P_A_R[[#This Row],[39+]]</f>
        <v>#VALUE!</v>
      </c>
      <c r="CI341" s="5" t="e">
        <f>P_A_R[[#This Row],[39+]]-P_A_R[[#This Row],[40+]]</f>
        <v>#VALUE!</v>
      </c>
      <c r="CJ341" s="5" t="e">
        <f>P_A_R[[#This Row],[40+]]-P_A_R[[#This Row],[41+]]</f>
        <v>#VALUE!</v>
      </c>
      <c r="CK341" s="5" t="e">
        <f>P_A_R[[#This Row],[41+]]-P_A_R[[#This Row],[42+]]</f>
        <v>#VALUE!</v>
      </c>
      <c r="CL341" s="5" t="e">
        <f>P_A_R[[#This Row],[42+]]-P_A_R[[#This Row],[43+]]</f>
        <v>#VALUE!</v>
      </c>
      <c r="CM341" s="5" t="e">
        <f>P_A_R[[#This Row],[43+]]-P_A_R[[#This Row],[44+]]</f>
        <v>#VALUE!</v>
      </c>
      <c r="CN341" s="5" t="e">
        <f>P_A_R[[#This Row],[44+]]-P_A_R[[#This Row],[45+]]</f>
        <v>#VALUE!</v>
      </c>
      <c r="CO341" s="5" t="e">
        <f>P_A_R[[#This Row],[45+]]-P_A_R[[#This Row],[46+]]</f>
        <v>#VALUE!</v>
      </c>
      <c r="CP341" s="5" t="e">
        <f>P_A_R[[#This Row],[46+]]-P_A_R[[#This Row],[47+]]</f>
        <v>#VALUE!</v>
      </c>
      <c r="CQ341" s="5" t="e">
        <f>P_A_R[[#This Row],[47+]]-P_A_R[[#This Row],[48+]]</f>
        <v>#VALUE!</v>
      </c>
      <c r="CR341" s="5" t="e">
        <f>P_A_R[[#This Row],[48+]]-P_A_R[[#This Row],[49+]]</f>
        <v>#VALUE!</v>
      </c>
      <c r="CS341" s="5" t="e">
        <f>P_A_R[[#This Row],[49+]]-P_A_R[[#This Row],[50+]]</f>
        <v>#VALUE!</v>
      </c>
      <c r="CT341" s="5" t="e">
        <f>P_A_R[[#This Row],[50+]]-P_A_R[[#This Row],[51+]]</f>
        <v>#VALUE!</v>
      </c>
      <c r="CU341" s="5" t="e">
        <f>P_A_R[[#This Row],[51+]]-P_A_R[[#This Row],[52+]]</f>
        <v>#VALUE!</v>
      </c>
      <c r="CV341" s="5" t="e">
        <f>P_A_R[[#This Row],[52+]]-P_A_R[[#This Row],[53+]]</f>
        <v>#VALUE!</v>
      </c>
      <c r="CW341" s="5" t="e">
        <f>P_A_R[[#This Row],[53+]]-P_A_R[[#This Row],[54+]]</f>
        <v>#VALUE!</v>
      </c>
      <c r="CX341" s="5" t="e">
        <f>P_A_R[[#This Row],[54+]]-P_A_R[[#This Row],[55+]]</f>
        <v>#VALUE!</v>
      </c>
      <c r="CY341" s="5" t="e">
        <f>P_A_R[[#This Row],[55+]]-P_A_R[[#This Row],[56+]]</f>
        <v>#VALUE!</v>
      </c>
      <c r="CZ341" s="5" t="e">
        <f>P_A_R[[#This Row],[56+]]-P_A_R[[#This Row],[57+]]</f>
        <v>#VALUE!</v>
      </c>
      <c r="DA341" s="5" t="e">
        <f>P_A_R[[#This Row],[57+]]-P_A_R[[#This Row],[58+]]</f>
        <v>#VALUE!</v>
      </c>
      <c r="DB341" s="5" t="e">
        <f>P_A_R[[#This Row],[58+]]-P_A_R[[#This Row],[59+]]</f>
        <v>#VALUE!</v>
      </c>
    </row>
    <row r="342" spans="58:106" x14ac:dyDescent="0.25">
      <c r="BF342" s="5" t="e">
        <f>P_A_R[[#This Row],[10+]]-P_A_R[[#This Row],[11+]]</f>
        <v>#VALUE!</v>
      </c>
      <c r="BG342" s="5" t="e">
        <f>P_A_R[[#This Row],[11+]]-P_A_R[[#This Row],[12+]]</f>
        <v>#VALUE!</v>
      </c>
      <c r="BH342" s="5" t="e">
        <f>P_A_R[[#This Row],[12+]]-P_A_R[[#This Row],[13+]]</f>
        <v>#VALUE!</v>
      </c>
      <c r="BI342" s="5" t="e">
        <f>P_A_R[[#This Row],[13+]]-P_A_R[[#This Row],[14+]]</f>
        <v>#VALUE!</v>
      </c>
      <c r="BJ342" s="5" t="e">
        <f>P_A_R[[#This Row],[14+]]-P_A_R[[#This Row],[15+]]</f>
        <v>#VALUE!</v>
      </c>
      <c r="BK342" s="5" t="e">
        <f>P_A_R[[#This Row],[15+]]-P_A_R[[#This Row],[16+]]</f>
        <v>#VALUE!</v>
      </c>
      <c r="BL342" s="5" t="e">
        <f>P_A_R[[#This Row],[16+]]-P_A_R[[#This Row],[17+]]</f>
        <v>#VALUE!</v>
      </c>
      <c r="BM342" s="5" t="e">
        <f>P_A_R[[#This Row],[17+]]-P_A_R[[#This Row],[18+]]</f>
        <v>#VALUE!</v>
      </c>
      <c r="BN342" s="5" t="e">
        <f>P_A_R[[#This Row],[18+]]-P_A_R[[#This Row],[19+]]</f>
        <v>#VALUE!</v>
      </c>
      <c r="BO342" s="5" t="e">
        <f>P_A_R[[#This Row],[19+]]-P_A_R[[#This Row],[20+]]</f>
        <v>#VALUE!</v>
      </c>
      <c r="BP342" s="5" t="e">
        <f>P_A_R[[#This Row],[20+]]-P_A_R[[#This Row],[21+]]</f>
        <v>#VALUE!</v>
      </c>
      <c r="BQ342" s="5" t="e">
        <f>P_A_R[[#This Row],[21+]]-P_A_R[[#This Row],[22+]]</f>
        <v>#VALUE!</v>
      </c>
      <c r="BR342" s="5" t="e">
        <f>P_A_R[[#This Row],[22+]]-P_A_R[[#This Row],[23+]]</f>
        <v>#VALUE!</v>
      </c>
      <c r="BS342" s="5" t="e">
        <f>P_A_R[[#This Row],[23+]]-P_A_R[[#This Row],[24+]]</f>
        <v>#VALUE!</v>
      </c>
      <c r="BT342" s="5" t="e">
        <f>P_A_R[[#This Row],[24+]]-P_A_R[[#This Row],[25+]]</f>
        <v>#VALUE!</v>
      </c>
      <c r="BU342" s="5" t="e">
        <f>P_A_R[[#This Row],[25+]]-P_A_R[[#This Row],[26+]]</f>
        <v>#VALUE!</v>
      </c>
      <c r="BV342" s="5" t="e">
        <f>P_A_R[[#This Row],[26+]]-P_A_R[[#This Row],[27+]]</f>
        <v>#VALUE!</v>
      </c>
      <c r="BW342" s="5" t="e">
        <f>P_A_R[[#This Row],[27+]]-P_A_R[[#This Row],[28+]]</f>
        <v>#VALUE!</v>
      </c>
      <c r="BX342" s="5" t="e">
        <f>P_A_R[[#This Row],[28+]]-P_A_R[[#This Row],[29+]]</f>
        <v>#VALUE!</v>
      </c>
      <c r="BY342" s="5" t="e">
        <f>P_A_R[[#This Row],[29+]]-P_A_R[[#This Row],[30+]]</f>
        <v>#VALUE!</v>
      </c>
      <c r="BZ342" s="5" t="e">
        <f>P_A_R[[#This Row],[30+]]-P_A_R[[#This Row],[31+]]</f>
        <v>#VALUE!</v>
      </c>
      <c r="CA342" s="5" t="e">
        <f>P_A_R[[#This Row],[31+]]-P_A_R[[#This Row],[32+]]</f>
        <v>#VALUE!</v>
      </c>
      <c r="CB342" s="5" t="e">
        <f>P_A_R[[#This Row],[32+]]-P_A_R[[#This Row],[33+]]</f>
        <v>#VALUE!</v>
      </c>
      <c r="CC342" s="5" t="e">
        <f>P_A_R[[#This Row],[33+]]-P_A_R[[#This Row],[34+]]</f>
        <v>#VALUE!</v>
      </c>
      <c r="CD342" s="5" t="e">
        <f>P_A_R[[#This Row],[34+]]-P_A_R[[#This Row],[35+]]</f>
        <v>#VALUE!</v>
      </c>
      <c r="CE342" s="5" t="e">
        <f>P_A_R[[#This Row],[35+]]-P_A_R[[#This Row],[36+]]</f>
        <v>#VALUE!</v>
      </c>
      <c r="CF342" s="5" t="e">
        <f>P_A_R[[#This Row],[36+]]-P_A_R[[#This Row],[37+]]</f>
        <v>#VALUE!</v>
      </c>
      <c r="CG342" s="5" t="e">
        <f>P_A_R[[#This Row],[37+]]-P_A_R[[#This Row],[38+]]</f>
        <v>#VALUE!</v>
      </c>
      <c r="CH342" s="5" t="e">
        <f>P_A_R[[#This Row],[38+]]-P_A_R[[#This Row],[39+]]</f>
        <v>#VALUE!</v>
      </c>
      <c r="CI342" s="5" t="e">
        <f>P_A_R[[#This Row],[39+]]-P_A_R[[#This Row],[40+]]</f>
        <v>#VALUE!</v>
      </c>
      <c r="CJ342" s="5" t="e">
        <f>P_A_R[[#This Row],[40+]]-P_A_R[[#This Row],[41+]]</f>
        <v>#VALUE!</v>
      </c>
      <c r="CK342" s="5" t="e">
        <f>P_A_R[[#This Row],[41+]]-P_A_R[[#This Row],[42+]]</f>
        <v>#VALUE!</v>
      </c>
      <c r="CL342" s="5" t="e">
        <f>P_A_R[[#This Row],[42+]]-P_A_R[[#This Row],[43+]]</f>
        <v>#VALUE!</v>
      </c>
      <c r="CM342" s="5" t="e">
        <f>P_A_R[[#This Row],[43+]]-P_A_R[[#This Row],[44+]]</f>
        <v>#VALUE!</v>
      </c>
      <c r="CN342" s="5" t="e">
        <f>P_A_R[[#This Row],[44+]]-P_A_R[[#This Row],[45+]]</f>
        <v>#VALUE!</v>
      </c>
      <c r="CO342" s="5" t="e">
        <f>P_A_R[[#This Row],[45+]]-P_A_R[[#This Row],[46+]]</f>
        <v>#VALUE!</v>
      </c>
      <c r="CP342" s="5" t="e">
        <f>P_A_R[[#This Row],[46+]]-P_A_R[[#This Row],[47+]]</f>
        <v>#VALUE!</v>
      </c>
      <c r="CQ342" s="5" t="e">
        <f>P_A_R[[#This Row],[47+]]-P_A_R[[#This Row],[48+]]</f>
        <v>#VALUE!</v>
      </c>
      <c r="CR342" s="5" t="e">
        <f>P_A_R[[#This Row],[48+]]-P_A_R[[#This Row],[49+]]</f>
        <v>#VALUE!</v>
      </c>
      <c r="CS342" s="5" t="e">
        <f>P_A_R[[#This Row],[49+]]-P_A_R[[#This Row],[50+]]</f>
        <v>#VALUE!</v>
      </c>
      <c r="CT342" s="5" t="e">
        <f>P_A_R[[#This Row],[50+]]-P_A_R[[#This Row],[51+]]</f>
        <v>#VALUE!</v>
      </c>
      <c r="CU342" s="5" t="e">
        <f>P_A_R[[#This Row],[51+]]-P_A_R[[#This Row],[52+]]</f>
        <v>#VALUE!</v>
      </c>
      <c r="CV342" s="5" t="e">
        <f>P_A_R[[#This Row],[52+]]-P_A_R[[#This Row],[53+]]</f>
        <v>#VALUE!</v>
      </c>
      <c r="CW342" s="5" t="e">
        <f>P_A_R[[#This Row],[53+]]-P_A_R[[#This Row],[54+]]</f>
        <v>#VALUE!</v>
      </c>
      <c r="CX342" s="5" t="e">
        <f>P_A_R[[#This Row],[54+]]-P_A_R[[#This Row],[55+]]</f>
        <v>#VALUE!</v>
      </c>
      <c r="CY342" s="5" t="e">
        <f>P_A_R[[#This Row],[55+]]-P_A_R[[#This Row],[56+]]</f>
        <v>#VALUE!</v>
      </c>
      <c r="CZ342" s="5" t="e">
        <f>P_A_R[[#This Row],[56+]]-P_A_R[[#This Row],[57+]]</f>
        <v>#VALUE!</v>
      </c>
      <c r="DA342" s="5" t="e">
        <f>P_A_R[[#This Row],[57+]]-P_A_R[[#This Row],[58+]]</f>
        <v>#VALUE!</v>
      </c>
      <c r="DB342" s="5" t="e">
        <f>P_A_R[[#This Row],[58+]]-P_A_R[[#This Row],[59+]]</f>
        <v>#VALUE!</v>
      </c>
    </row>
    <row r="343" spans="58:106" x14ac:dyDescent="0.25">
      <c r="BF343" s="5" t="e">
        <f>P_A_R[[#This Row],[10+]]-P_A_R[[#This Row],[11+]]</f>
        <v>#VALUE!</v>
      </c>
      <c r="BG343" s="5" t="e">
        <f>P_A_R[[#This Row],[11+]]-P_A_R[[#This Row],[12+]]</f>
        <v>#VALUE!</v>
      </c>
      <c r="BH343" s="5" t="e">
        <f>P_A_R[[#This Row],[12+]]-P_A_R[[#This Row],[13+]]</f>
        <v>#VALUE!</v>
      </c>
      <c r="BI343" s="5" t="e">
        <f>P_A_R[[#This Row],[13+]]-P_A_R[[#This Row],[14+]]</f>
        <v>#VALUE!</v>
      </c>
      <c r="BJ343" s="5" t="e">
        <f>P_A_R[[#This Row],[14+]]-P_A_R[[#This Row],[15+]]</f>
        <v>#VALUE!</v>
      </c>
      <c r="BK343" s="5" t="e">
        <f>P_A_R[[#This Row],[15+]]-P_A_R[[#This Row],[16+]]</f>
        <v>#VALUE!</v>
      </c>
      <c r="BL343" s="5" t="e">
        <f>P_A_R[[#This Row],[16+]]-P_A_R[[#This Row],[17+]]</f>
        <v>#VALUE!</v>
      </c>
      <c r="BM343" s="5" t="e">
        <f>P_A_R[[#This Row],[17+]]-P_A_R[[#This Row],[18+]]</f>
        <v>#VALUE!</v>
      </c>
      <c r="BN343" s="5" t="e">
        <f>P_A_R[[#This Row],[18+]]-P_A_R[[#This Row],[19+]]</f>
        <v>#VALUE!</v>
      </c>
      <c r="BO343" s="5" t="e">
        <f>P_A_R[[#This Row],[19+]]-P_A_R[[#This Row],[20+]]</f>
        <v>#VALUE!</v>
      </c>
      <c r="BP343" s="5" t="e">
        <f>P_A_R[[#This Row],[20+]]-P_A_R[[#This Row],[21+]]</f>
        <v>#VALUE!</v>
      </c>
      <c r="BQ343" s="5" t="e">
        <f>P_A_R[[#This Row],[21+]]-P_A_R[[#This Row],[22+]]</f>
        <v>#VALUE!</v>
      </c>
      <c r="BR343" s="5" t="e">
        <f>P_A_R[[#This Row],[22+]]-P_A_R[[#This Row],[23+]]</f>
        <v>#VALUE!</v>
      </c>
      <c r="BS343" s="5" t="e">
        <f>P_A_R[[#This Row],[23+]]-P_A_R[[#This Row],[24+]]</f>
        <v>#VALUE!</v>
      </c>
      <c r="BT343" s="5" t="e">
        <f>P_A_R[[#This Row],[24+]]-P_A_R[[#This Row],[25+]]</f>
        <v>#VALUE!</v>
      </c>
      <c r="BU343" s="5" t="e">
        <f>P_A_R[[#This Row],[25+]]-P_A_R[[#This Row],[26+]]</f>
        <v>#VALUE!</v>
      </c>
      <c r="BV343" s="5" t="e">
        <f>P_A_R[[#This Row],[26+]]-P_A_R[[#This Row],[27+]]</f>
        <v>#VALUE!</v>
      </c>
      <c r="BW343" s="5" t="e">
        <f>P_A_R[[#This Row],[27+]]-P_A_R[[#This Row],[28+]]</f>
        <v>#VALUE!</v>
      </c>
      <c r="BX343" s="5" t="e">
        <f>P_A_R[[#This Row],[28+]]-P_A_R[[#This Row],[29+]]</f>
        <v>#VALUE!</v>
      </c>
      <c r="BY343" s="5" t="e">
        <f>P_A_R[[#This Row],[29+]]-P_A_R[[#This Row],[30+]]</f>
        <v>#VALUE!</v>
      </c>
      <c r="BZ343" s="5" t="e">
        <f>P_A_R[[#This Row],[30+]]-P_A_R[[#This Row],[31+]]</f>
        <v>#VALUE!</v>
      </c>
      <c r="CA343" s="5" t="e">
        <f>P_A_R[[#This Row],[31+]]-P_A_R[[#This Row],[32+]]</f>
        <v>#VALUE!</v>
      </c>
      <c r="CB343" s="5" t="e">
        <f>P_A_R[[#This Row],[32+]]-P_A_R[[#This Row],[33+]]</f>
        <v>#VALUE!</v>
      </c>
      <c r="CC343" s="5" t="e">
        <f>P_A_R[[#This Row],[33+]]-P_A_R[[#This Row],[34+]]</f>
        <v>#VALUE!</v>
      </c>
      <c r="CD343" s="5" t="e">
        <f>P_A_R[[#This Row],[34+]]-P_A_R[[#This Row],[35+]]</f>
        <v>#VALUE!</v>
      </c>
      <c r="CE343" s="5" t="e">
        <f>P_A_R[[#This Row],[35+]]-P_A_R[[#This Row],[36+]]</f>
        <v>#VALUE!</v>
      </c>
      <c r="CF343" s="5" t="e">
        <f>P_A_R[[#This Row],[36+]]-P_A_R[[#This Row],[37+]]</f>
        <v>#VALUE!</v>
      </c>
      <c r="CG343" s="5" t="e">
        <f>P_A_R[[#This Row],[37+]]-P_A_R[[#This Row],[38+]]</f>
        <v>#VALUE!</v>
      </c>
      <c r="CH343" s="5" t="e">
        <f>P_A_R[[#This Row],[38+]]-P_A_R[[#This Row],[39+]]</f>
        <v>#VALUE!</v>
      </c>
      <c r="CI343" s="5" t="e">
        <f>P_A_R[[#This Row],[39+]]-P_A_R[[#This Row],[40+]]</f>
        <v>#VALUE!</v>
      </c>
      <c r="CJ343" s="5" t="e">
        <f>P_A_R[[#This Row],[40+]]-P_A_R[[#This Row],[41+]]</f>
        <v>#VALUE!</v>
      </c>
      <c r="CK343" s="5" t="e">
        <f>P_A_R[[#This Row],[41+]]-P_A_R[[#This Row],[42+]]</f>
        <v>#VALUE!</v>
      </c>
      <c r="CL343" s="5" t="e">
        <f>P_A_R[[#This Row],[42+]]-P_A_R[[#This Row],[43+]]</f>
        <v>#VALUE!</v>
      </c>
      <c r="CM343" s="5" t="e">
        <f>P_A_R[[#This Row],[43+]]-P_A_R[[#This Row],[44+]]</f>
        <v>#VALUE!</v>
      </c>
      <c r="CN343" s="5" t="e">
        <f>P_A_R[[#This Row],[44+]]-P_A_R[[#This Row],[45+]]</f>
        <v>#VALUE!</v>
      </c>
      <c r="CO343" s="5" t="e">
        <f>P_A_R[[#This Row],[45+]]-P_A_R[[#This Row],[46+]]</f>
        <v>#VALUE!</v>
      </c>
      <c r="CP343" s="5" t="e">
        <f>P_A_R[[#This Row],[46+]]-P_A_R[[#This Row],[47+]]</f>
        <v>#VALUE!</v>
      </c>
      <c r="CQ343" s="5" t="e">
        <f>P_A_R[[#This Row],[47+]]-P_A_R[[#This Row],[48+]]</f>
        <v>#VALUE!</v>
      </c>
      <c r="CR343" s="5" t="e">
        <f>P_A_R[[#This Row],[48+]]-P_A_R[[#This Row],[49+]]</f>
        <v>#VALUE!</v>
      </c>
      <c r="CS343" s="5" t="e">
        <f>P_A_R[[#This Row],[49+]]-P_A_R[[#This Row],[50+]]</f>
        <v>#VALUE!</v>
      </c>
      <c r="CT343" s="5" t="e">
        <f>P_A_R[[#This Row],[50+]]-P_A_R[[#This Row],[51+]]</f>
        <v>#VALUE!</v>
      </c>
      <c r="CU343" s="5" t="e">
        <f>P_A_R[[#This Row],[51+]]-P_A_R[[#This Row],[52+]]</f>
        <v>#VALUE!</v>
      </c>
      <c r="CV343" s="5" t="e">
        <f>P_A_R[[#This Row],[52+]]-P_A_R[[#This Row],[53+]]</f>
        <v>#VALUE!</v>
      </c>
      <c r="CW343" s="5" t="e">
        <f>P_A_R[[#This Row],[53+]]-P_A_R[[#This Row],[54+]]</f>
        <v>#VALUE!</v>
      </c>
      <c r="CX343" s="5" t="e">
        <f>P_A_R[[#This Row],[54+]]-P_A_R[[#This Row],[55+]]</f>
        <v>#VALUE!</v>
      </c>
      <c r="CY343" s="5" t="e">
        <f>P_A_R[[#This Row],[55+]]-P_A_R[[#This Row],[56+]]</f>
        <v>#VALUE!</v>
      </c>
      <c r="CZ343" s="5" t="e">
        <f>P_A_R[[#This Row],[56+]]-P_A_R[[#This Row],[57+]]</f>
        <v>#VALUE!</v>
      </c>
      <c r="DA343" s="5" t="e">
        <f>P_A_R[[#This Row],[57+]]-P_A_R[[#This Row],[58+]]</f>
        <v>#VALUE!</v>
      </c>
      <c r="DB343" s="5" t="e">
        <f>P_A_R[[#This Row],[58+]]-P_A_R[[#This Row],[59+]]</f>
        <v>#VALUE!</v>
      </c>
    </row>
    <row r="344" spans="58:106" x14ac:dyDescent="0.25">
      <c r="BF344" s="5" t="e">
        <f>P_A_R[[#This Row],[10+]]-P_A_R[[#This Row],[11+]]</f>
        <v>#VALUE!</v>
      </c>
      <c r="BG344" s="5" t="e">
        <f>P_A_R[[#This Row],[11+]]-P_A_R[[#This Row],[12+]]</f>
        <v>#VALUE!</v>
      </c>
      <c r="BH344" s="5" t="e">
        <f>P_A_R[[#This Row],[12+]]-P_A_R[[#This Row],[13+]]</f>
        <v>#VALUE!</v>
      </c>
      <c r="BI344" s="5" t="e">
        <f>P_A_R[[#This Row],[13+]]-P_A_R[[#This Row],[14+]]</f>
        <v>#VALUE!</v>
      </c>
      <c r="BJ344" s="5" t="e">
        <f>P_A_R[[#This Row],[14+]]-P_A_R[[#This Row],[15+]]</f>
        <v>#VALUE!</v>
      </c>
      <c r="BK344" s="5" t="e">
        <f>P_A_R[[#This Row],[15+]]-P_A_R[[#This Row],[16+]]</f>
        <v>#VALUE!</v>
      </c>
      <c r="BL344" s="5" t="e">
        <f>P_A_R[[#This Row],[16+]]-P_A_R[[#This Row],[17+]]</f>
        <v>#VALUE!</v>
      </c>
      <c r="BM344" s="5" t="e">
        <f>P_A_R[[#This Row],[17+]]-P_A_R[[#This Row],[18+]]</f>
        <v>#VALUE!</v>
      </c>
      <c r="BN344" s="5" t="e">
        <f>P_A_R[[#This Row],[18+]]-P_A_R[[#This Row],[19+]]</f>
        <v>#VALUE!</v>
      </c>
      <c r="BO344" s="5" t="e">
        <f>P_A_R[[#This Row],[19+]]-P_A_R[[#This Row],[20+]]</f>
        <v>#VALUE!</v>
      </c>
      <c r="BP344" s="5" t="e">
        <f>P_A_R[[#This Row],[20+]]-P_A_R[[#This Row],[21+]]</f>
        <v>#VALUE!</v>
      </c>
      <c r="BQ344" s="5" t="e">
        <f>P_A_R[[#This Row],[21+]]-P_A_R[[#This Row],[22+]]</f>
        <v>#VALUE!</v>
      </c>
      <c r="BR344" s="5" t="e">
        <f>P_A_R[[#This Row],[22+]]-P_A_R[[#This Row],[23+]]</f>
        <v>#VALUE!</v>
      </c>
      <c r="BS344" s="5" t="e">
        <f>P_A_R[[#This Row],[23+]]-P_A_R[[#This Row],[24+]]</f>
        <v>#VALUE!</v>
      </c>
      <c r="BT344" s="5" t="e">
        <f>P_A_R[[#This Row],[24+]]-P_A_R[[#This Row],[25+]]</f>
        <v>#VALUE!</v>
      </c>
      <c r="BU344" s="5" t="e">
        <f>P_A_R[[#This Row],[25+]]-P_A_R[[#This Row],[26+]]</f>
        <v>#VALUE!</v>
      </c>
      <c r="BV344" s="5" t="e">
        <f>P_A_R[[#This Row],[26+]]-P_A_R[[#This Row],[27+]]</f>
        <v>#VALUE!</v>
      </c>
      <c r="BW344" s="5" t="e">
        <f>P_A_R[[#This Row],[27+]]-P_A_R[[#This Row],[28+]]</f>
        <v>#VALUE!</v>
      </c>
      <c r="BX344" s="5" t="e">
        <f>P_A_R[[#This Row],[28+]]-P_A_R[[#This Row],[29+]]</f>
        <v>#VALUE!</v>
      </c>
      <c r="BY344" s="5" t="e">
        <f>P_A_R[[#This Row],[29+]]-P_A_R[[#This Row],[30+]]</f>
        <v>#VALUE!</v>
      </c>
      <c r="BZ344" s="5" t="e">
        <f>P_A_R[[#This Row],[30+]]-P_A_R[[#This Row],[31+]]</f>
        <v>#VALUE!</v>
      </c>
      <c r="CA344" s="5" t="e">
        <f>P_A_R[[#This Row],[31+]]-P_A_R[[#This Row],[32+]]</f>
        <v>#VALUE!</v>
      </c>
      <c r="CB344" s="5" t="e">
        <f>P_A_R[[#This Row],[32+]]-P_A_R[[#This Row],[33+]]</f>
        <v>#VALUE!</v>
      </c>
      <c r="CC344" s="5" t="e">
        <f>P_A_R[[#This Row],[33+]]-P_A_R[[#This Row],[34+]]</f>
        <v>#VALUE!</v>
      </c>
      <c r="CD344" s="5" t="e">
        <f>P_A_R[[#This Row],[34+]]-P_A_R[[#This Row],[35+]]</f>
        <v>#VALUE!</v>
      </c>
      <c r="CE344" s="5" t="e">
        <f>P_A_R[[#This Row],[35+]]-P_A_R[[#This Row],[36+]]</f>
        <v>#VALUE!</v>
      </c>
      <c r="CF344" s="5" t="e">
        <f>P_A_R[[#This Row],[36+]]-P_A_R[[#This Row],[37+]]</f>
        <v>#VALUE!</v>
      </c>
      <c r="CG344" s="5" t="e">
        <f>P_A_R[[#This Row],[37+]]-P_A_R[[#This Row],[38+]]</f>
        <v>#VALUE!</v>
      </c>
      <c r="CH344" s="5" t="e">
        <f>P_A_R[[#This Row],[38+]]-P_A_R[[#This Row],[39+]]</f>
        <v>#VALUE!</v>
      </c>
      <c r="CI344" s="5" t="e">
        <f>P_A_R[[#This Row],[39+]]-P_A_R[[#This Row],[40+]]</f>
        <v>#VALUE!</v>
      </c>
      <c r="CJ344" s="5" t="e">
        <f>P_A_R[[#This Row],[40+]]-P_A_R[[#This Row],[41+]]</f>
        <v>#VALUE!</v>
      </c>
      <c r="CK344" s="5" t="e">
        <f>P_A_R[[#This Row],[41+]]-P_A_R[[#This Row],[42+]]</f>
        <v>#VALUE!</v>
      </c>
      <c r="CL344" s="5" t="e">
        <f>P_A_R[[#This Row],[42+]]-P_A_R[[#This Row],[43+]]</f>
        <v>#VALUE!</v>
      </c>
      <c r="CM344" s="5" t="e">
        <f>P_A_R[[#This Row],[43+]]-P_A_R[[#This Row],[44+]]</f>
        <v>#VALUE!</v>
      </c>
      <c r="CN344" s="5" t="e">
        <f>P_A_R[[#This Row],[44+]]-P_A_R[[#This Row],[45+]]</f>
        <v>#VALUE!</v>
      </c>
      <c r="CO344" s="5" t="e">
        <f>P_A_R[[#This Row],[45+]]-P_A_R[[#This Row],[46+]]</f>
        <v>#VALUE!</v>
      </c>
      <c r="CP344" s="5" t="e">
        <f>P_A_R[[#This Row],[46+]]-P_A_R[[#This Row],[47+]]</f>
        <v>#VALUE!</v>
      </c>
      <c r="CQ344" s="5" t="e">
        <f>P_A_R[[#This Row],[47+]]-P_A_R[[#This Row],[48+]]</f>
        <v>#VALUE!</v>
      </c>
      <c r="CR344" s="5" t="e">
        <f>P_A_R[[#This Row],[48+]]-P_A_R[[#This Row],[49+]]</f>
        <v>#VALUE!</v>
      </c>
      <c r="CS344" s="5" t="e">
        <f>P_A_R[[#This Row],[49+]]-P_A_R[[#This Row],[50+]]</f>
        <v>#VALUE!</v>
      </c>
      <c r="CT344" s="5" t="e">
        <f>P_A_R[[#This Row],[50+]]-P_A_R[[#This Row],[51+]]</f>
        <v>#VALUE!</v>
      </c>
      <c r="CU344" s="5" t="e">
        <f>P_A_R[[#This Row],[51+]]-P_A_R[[#This Row],[52+]]</f>
        <v>#VALUE!</v>
      </c>
      <c r="CV344" s="5" t="e">
        <f>P_A_R[[#This Row],[52+]]-P_A_R[[#This Row],[53+]]</f>
        <v>#VALUE!</v>
      </c>
      <c r="CW344" s="5" t="e">
        <f>P_A_R[[#This Row],[53+]]-P_A_R[[#This Row],[54+]]</f>
        <v>#VALUE!</v>
      </c>
      <c r="CX344" s="5" t="e">
        <f>P_A_R[[#This Row],[54+]]-P_A_R[[#This Row],[55+]]</f>
        <v>#VALUE!</v>
      </c>
      <c r="CY344" s="5" t="e">
        <f>P_A_R[[#This Row],[55+]]-P_A_R[[#This Row],[56+]]</f>
        <v>#VALUE!</v>
      </c>
      <c r="CZ344" s="5" t="e">
        <f>P_A_R[[#This Row],[56+]]-P_A_R[[#This Row],[57+]]</f>
        <v>#VALUE!</v>
      </c>
      <c r="DA344" s="5" t="e">
        <f>P_A_R[[#This Row],[57+]]-P_A_R[[#This Row],[58+]]</f>
        <v>#VALUE!</v>
      </c>
      <c r="DB344" s="5" t="e">
        <f>P_A_R[[#This Row],[58+]]-P_A_R[[#This Row],[59+]]</f>
        <v>#VALUE!</v>
      </c>
    </row>
    <row r="345" spans="58:106" x14ac:dyDescent="0.25">
      <c r="BF345" s="5" t="e">
        <f>P_A_R[[#This Row],[10+]]-P_A_R[[#This Row],[11+]]</f>
        <v>#VALUE!</v>
      </c>
      <c r="BG345" s="5" t="e">
        <f>P_A_R[[#This Row],[11+]]-P_A_R[[#This Row],[12+]]</f>
        <v>#VALUE!</v>
      </c>
      <c r="BH345" s="5" t="e">
        <f>P_A_R[[#This Row],[12+]]-P_A_R[[#This Row],[13+]]</f>
        <v>#VALUE!</v>
      </c>
      <c r="BI345" s="5" t="e">
        <f>P_A_R[[#This Row],[13+]]-P_A_R[[#This Row],[14+]]</f>
        <v>#VALUE!</v>
      </c>
      <c r="BJ345" s="5" t="e">
        <f>P_A_R[[#This Row],[14+]]-P_A_R[[#This Row],[15+]]</f>
        <v>#VALUE!</v>
      </c>
      <c r="BK345" s="5" t="e">
        <f>P_A_R[[#This Row],[15+]]-P_A_R[[#This Row],[16+]]</f>
        <v>#VALUE!</v>
      </c>
      <c r="BL345" s="5" t="e">
        <f>P_A_R[[#This Row],[16+]]-P_A_R[[#This Row],[17+]]</f>
        <v>#VALUE!</v>
      </c>
      <c r="BM345" s="5" t="e">
        <f>P_A_R[[#This Row],[17+]]-P_A_R[[#This Row],[18+]]</f>
        <v>#VALUE!</v>
      </c>
      <c r="BN345" s="5" t="e">
        <f>P_A_R[[#This Row],[18+]]-P_A_R[[#This Row],[19+]]</f>
        <v>#VALUE!</v>
      </c>
      <c r="BO345" s="5" t="e">
        <f>P_A_R[[#This Row],[19+]]-P_A_R[[#This Row],[20+]]</f>
        <v>#VALUE!</v>
      </c>
      <c r="BP345" s="5" t="e">
        <f>P_A_R[[#This Row],[20+]]-P_A_R[[#This Row],[21+]]</f>
        <v>#VALUE!</v>
      </c>
      <c r="BQ345" s="5" t="e">
        <f>P_A_R[[#This Row],[21+]]-P_A_R[[#This Row],[22+]]</f>
        <v>#VALUE!</v>
      </c>
      <c r="BR345" s="5" t="e">
        <f>P_A_R[[#This Row],[22+]]-P_A_R[[#This Row],[23+]]</f>
        <v>#VALUE!</v>
      </c>
      <c r="BS345" s="5" t="e">
        <f>P_A_R[[#This Row],[23+]]-P_A_R[[#This Row],[24+]]</f>
        <v>#VALUE!</v>
      </c>
      <c r="BT345" s="5" t="e">
        <f>P_A_R[[#This Row],[24+]]-P_A_R[[#This Row],[25+]]</f>
        <v>#VALUE!</v>
      </c>
      <c r="BU345" s="5" t="e">
        <f>P_A_R[[#This Row],[25+]]-P_A_R[[#This Row],[26+]]</f>
        <v>#VALUE!</v>
      </c>
      <c r="BV345" s="5" t="e">
        <f>P_A_R[[#This Row],[26+]]-P_A_R[[#This Row],[27+]]</f>
        <v>#VALUE!</v>
      </c>
      <c r="BW345" s="5" t="e">
        <f>P_A_R[[#This Row],[27+]]-P_A_R[[#This Row],[28+]]</f>
        <v>#VALUE!</v>
      </c>
      <c r="BX345" s="5" t="e">
        <f>P_A_R[[#This Row],[28+]]-P_A_R[[#This Row],[29+]]</f>
        <v>#VALUE!</v>
      </c>
      <c r="BY345" s="5" t="e">
        <f>P_A_R[[#This Row],[29+]]-P_A_R[[#This Row],[30+]]</f>
        <v>#VALUE!</v>
      </c>
      <c r="BZ345" s="5" t="e">
        <f>P_A_R[[#This Row],[30+]]-P_A_R[[#This Row],[31+]]</f>
        <v>#VALUE!</v>
      </c>
      <c r="CA345" s="5" t="e">
        <f>P_A_R[[#This Row],[31+]]-P_A_R[[#This Row],[32+]]</f>
        <v>#VALUE!</v>
      </c>
      <c r="CB345" s="5" t="e">
        <f>P_A_R[[#This Row],[32+]]-P_A_R[[#This Row],[33+]]</f>
        <v>#VALUE!</v>
      </c>
      <c r="CC345" s="5" t="e">
        <f>P_A_R[[#This Row],[33+]]-P_A_R[[#This Row],[34+]]</f>
        <v>#VALUE!</v>
      </c>
      <c r="CD345" s="5" t="e">
        <f>P_A_R[[#This Row],[34+]]-P_A_R[[#This Row],[35+]]</f>
        <v>#VALUE!</v>
      </c>
      <c r="CE345" s="5" t="e">
        <f>P_A_R[[#This Row],[35+]]-P_A_R[[#This Row],[36+]]</f>
        <v>#VALUE!</v>
      </c>
      <c r="CF345" s="5" t="e">
        <f>P_A_R[[#This Row],[36+]]-P_A_R[[#This Row],[37+]]</f>
        <v>#VALUE!</v>
      </c>
      <c r="CG345" s="5" t="e">
        <f>P_A_R[[#This Row],[37+]]-P_A_R[[#This Row],[38+]]</f>
        <v>#VALUE!</v>
      </c>
      <c r="CH345" s="5" t="e">
        <f>P_A_R[[#This Row],[38+]]-P_A_R[[#This Row],[39+]]</f>
        <v>#VALUE!</v>
      </c>
      <c r="CI345" s="5" t="e">
        <f>P_A_R[[#This Row],[39+]]-P_A_R[[#This Row],[40+]]</f>
        <v>#VALUE!</v>
      </c>
      <c r="CJ345" s="5" t="e">
        <f>P_A_R[[#This Row],[40+]]-P_A_R[[#This Row],[41+]]</f>
        <v>#VALUE!</v>
      </c>
      <c r="CK345" s="5" t="e">
        <f>P_A_R[[#This Row],[41+]]-P_A_R[[#This Row],[42+]]</f>
        <v>#VALUE!</v>
      </c>
      <c r="CL345" s="5" t="e">
        <f>P_A_R[[#This Row],[42+]]-P_A_R[[#This Row],[43+]]</f>
        <v>#VALUE!</v>
      </c>
      <c r="CM345" s="5" t="e">
        <f>P_A_R[[#This Row],[43+]]-P_A_R[[#This Row],[44+]]</f>
        <v>#VALUE!</v>
      </c>
      <c r="CN345" s="5" t="e">
        <f>P_A_R[[#This Row],[44+]]-P_A_R[[#This Row],[45+]]</f>
        <v>#VALUE!</v>
      </c>
      <c r="CO345" s="5" t="e">
        <f>P_A_R[[#This Row],[45+]]-P_A_R[[#This Row],[46+]]</f>
        <v>#VALUE!</v>
      </c>
      <c r="CP345" s="5" t="e">
        <f>P_A_R[[#This Row],[46+]]-P_A_R[[#This Row],[47+]]</f>
        <v>#VALUE!</v>
      </c>
      <c r="CQ345" s="5" t="e">
        <f>P_A_R[[#This Row],[47+]]-P_A_R[[#This Row],[48+]]</f>
        <v>#VALUE!</v>
      </c>
      <c r="CR345" s="5" t="e">
        <f>P_A_R[[#This Row],[48+]]-P_A_R[[#This Row],[49+]]</f>
        <v>#VALUE!</v>
      </c>
      <c r="CS345" s="5" t="e">
        <f>P_A_R[[#This Row],[49+]]-P_A_R[[#This Row],[50+]]</f>
        <v>#VALUE!</v>
      </c>
      <c r="CT345" s="5" t="e">
        <f>P_A_R[[#This Row],[50+]]-P_A_R[[#This Row],[51+]]</f>
        <v>#VALUE!</v>
      </c>
      <c r="CU345" s="5" t="e">
        <f>P_A_R[[#This Row],[51+]]-P_A_R[[#This Row],[52+]]</f>
        <v>#VALUE!</v>
      </c>
      <c r="CV345" s="5" t="e">
        <f>P_A_R[[#This Row],[52+]]-P_A_R[[#This Row],[53+]]</f>
        <v>#VALUE!</v>
      </c>
      <c r="CW345" s="5" t="e">
        <f>P_A_R[[#This Row],[53+]]-P_A_R[[#This Row],[54+]]</f>
        <v>#VALUE!</v>
      </c>
      <c r="CX345" s="5" t="e">
        <f>P_A_R[[#This Row],[54+]]-P_A_R[[#This Row],[55+]]</f>
        <v>#VALUE!</v>
      </c>
      <c r="CY345" s="5" t="e">
        <f>P_A_R[[#This Row],[55+]]-P_A_R[[#This Row],[56+]]</f>
        <v>#VALUE!</v>
      </c>
      <c r="CZ345" s="5" t="e">
        <f>P_A_R[[#This Row],[56+]]-P_A_R[[#This Row],[57+]]</f>
        <v>#VALUE!</v>
      </c>
      <c r="DA345" s="5" t="e">
        <f>P_A_R[[#This Row],[57+]]-P_A_R[[#This Row],[58+]]</f>
        <v>#VALUE!</v>
      </c>
      <c r="DB345" s="5" t="e">
        <f>P_A_R[[#This Row],[58+]]-P_A_R[[#This Row],[59+]]</f>
        <v>#VALUE!</v>
      </c>
    </row>
    <row r="346" spans="58:106" x14ac:dyDescent="0.25">
      <c r="BF346" s="5" t="e">
        <f>P_A_R[[#This Row],[10+]]-P_A_R[[#This Row],[11+]]</f>
        <v>#VALUE!</v>
      </c>
      <c r="BG346" s="5" t="e">
        <f>P_A_R[[#This Row],[11+]]-P_A_R[[#This Row],[12+]]</f>
        <v>#VALUE!</v>
      </c>
      <c r="BH346" s="5" t="e">
        <f>P_A_R[[#This Row],[12+]]-P_A_R[[#This Row],[13+]]</f>
        <v>#VALUE!</v>
      </c>
      <c r="BI346" s="5" t="e">
        <f>P_A_R[[#This Row],[13+]]-P_A_R[[#This Row],[14+]]</f>
        <v>#VALUE!</v>
      </c>
      <c r="BJ346" s="5" t="e">
        <f>P_A_R[[#This Row],[14+]]-P_A_R[[#This Row],[15+]]</f>
        <v>#VALUE!</v>
      </c>
      <c r="BK346" s="5" t="e">
        <f>P_A_R[[#This Row],[15+]]-P_A_R[[#This Row],[16+]]</f>
        <v>#VALUE!</v>
      </c>
      <c r="BL346" s="5" t="e">
        <f>P_A_R[[#This Row],[16+]]-P_A_R[[#This Row],[17+]]</f>
        <v>#VALUE!</v>
      </c>
      <c r="BM346" s="5" t="e">
        <f>P_A_R[[#This Row],[17+]]-P_A_R[[#This Row],[18+]]</f>
        <v>#VALUE!</v>
      </c>
      <c r="BN346" s="5" t="e">
        <f>P_A_R[[#This Row],[18+]]-P_A_R[[#This Row],[19+]]</f>
        <v>#VALUE!</v>
      </c>
      <c r="BO346" s="5" t="e">
        <f>P_A_R[[#This Row],[19+]]-P_A_R[[#This Row],[20+]]</f>
        <v>#VALUE!</v>
      </c>
      <c r="BP346" s="5" t="e">
        <f>P_A_R[[#This Row],[20+]]-P_A_R[[#This Row],[21+]]</f>
        <v>#VALUE!</v>
      </c>
      <c r="BQ346" s="5" t="e">
        <f>P_A_R[[#This Row],[21+]]-P_A_R[[#This Row],[22+]]</f>
        <v>#VALUE!</v>
      </c>
      <c r="BR346" s="5" t="e">
        <f>P_A_R[[#This Row],[22+]]-P_A_R[[#This Row],[23+]]</f>
        <v>#VALUE!</v>
      </c>
      <c r="BS346" s="5" t="e">
        <f>P_A_R[[#This Row],[23+]]-P_A_R[[#This Row],[24+]]</f>
        <v>#VALUE!</v>
      </c>
      <c r="BT346" s="5" t="e">
        <f>P_A_R[[#This Row],[24+]]-P_A_R[[#This Row],[25+]]</f>
        <v>#VALUE!</v>
      </c>
      <c r="BU346" s="5" t="e">
        <f>P_A_R[[#This Row],[25+]]-P_A_R[[#This Row],[26+]]</f>
        <v>#VALUE!</v>
      </c>
      <c r="BV346" s="5" t="e">
        <f>P_A_R[[#This Row],[26+]]-P_A_R[[#This Row],[27+]]</f>
        <v>#VALUE!</v>
      </c>
      <c r="BW346" s="5" t="e">
        <f>P_A_R[[#This Row],[27+]]-P_A_R[[#This Row],[28+]]</f>
        <v>#VALUE!</v>
      </c>
      <c r="BX346" s="5" t="e">
        <f>P_A_R[[#This Row],[28+]]-P_A_R[[#This Row],[29+]]</f>
        <v>#VALUE!</v>
      </c>
      <c r="BY346" s="5" t="e">
        <f>P_A_R[[#This Row],[29+]]-P_A_R[[#This Row],[30+]]</f>
        <v>#VALUE!</v>
      </c>
      <c r="BZ346" s="5" t="e">
        <f>P_A_R[[#This Row],[30+]]-P_A_R[[#This Row],[31+]]</f>
        <v>#VALUE!</v>
      </c>
      <c r="CA346" s="5" t="e">
        <f>P_A_R[[#This Row],[31+]]-P_A_R[[#This Row],[32+]]</f>
        <v>#VALUE!</v>
      </c>
      <c r="CB346" s="5" t="e">
        <f>P_A_R[[#This Row],[32+]]-P_A_R[[#This Row],[33+]]</f>
        <v>#VALUE!</v>
      </c>
      <c r="CC346" s="5" t="e">
        <f>P_A_R[[#This Row],[33+]]-P_A_R[[#This Row],[34+]]</f>
        <v>#VALUE!</v>
      </c>
      <c r="CD346" s="5" t="e">
        <f>P_A_R[[#This Row],[34+]]-P_A_R[[#This Row],[35+]]</f>
        <v>#VALUE!</v>
      </c>
      <c r="CE346" s="5" t="e">
        <f>P_A_R[[#This Row],[35+]]-P_A_R[[#This Row],[36+]]</f>
        <v>#VALUE!</v>
      </c>
      <c r="CF346" s="5" t="e">
        <f>P_A_R[[#This Row],[36+]]-P_A_R[[#This Row],[37+]]</f>
        <v>#VALUE!</v>
      </c>
      <c r="CG346" s="5" t="e">
        <f>P_A_R[[#This Row],[37+]]-P_A_R[[#This Row],[38+]]</f>
        <v>#VALUE!</v>
      </c>
      <c r="CH346" s="5" t="e">
        <f>P_A_R[[#This Row],[38+]]-P_A_R[[#This Row],[39+]]</f>
        <v>#VALUE!</v>
      </c>
      <c r="CI346" s="5" t="e">
        <f>P_A_R[[#This Row],[39+]]-P_A_R[[#This Row],[40+]]</f>
        <v>#VALUE!</v>
      </c>
      <c r="CJ346" s="5" t="e">
        <f>P_A_R[[#This Row],[40+]]-P_A_R[[#This Row],[41+]]</f>
        <v>#VALUE!</v>
      </c>
      <c r="CK346" s="5" t="e">
        <f>P_A_R[[#This Row],[41+]]-P_A_R[[#This Row],[42+]]</f>
        <v>#VALUE!</v>
      </c>
      <c r="CL346" s="5" t="e">
        <f>P_A_R[[#This Row],[42+]]-P_A_R[[#This Row],[43+]]</f>
        <v>#VALUE!</v>
      </c>
      <c r="CM346" s="5" t="e">
        <f>P_A_R[[#This Row],[43+]]-P_A_R[[#This Row],[44+]]</f>
        <v>#VALUE!</v>
      </c>
      <c r="CN346" s="5" t="e">
        <f>P_A_R[[#This Row],[44+]]-P_A_R[[#This Row],[45+]]</f>
        <v>#VALUE!</v>
      </c>
      <c r="CO346" s="5" t="e">
        <f>P_A_R[[#This Row],[45+]]-P_A_R[[#This Row],[46+]]</f>
        <v>#VALUE!</v>
      </c>
      <c r="CP346" s="5" t="e">
        <f>P_A_R[[#This Row],[46+]]-P_A_R[[#This Row],[47+]]</f>
        <v>#VALUE!</v>
      </c>
      <c r="CQ346" s="5" t="e">
        <f>P_A_R[[#This Row],[47+]]-P_A_R[[#This Row],[48+]]</f>
        <v>#VALUE!</v>
      </c>
      <c r="CR346" s="5" t="e">
        <f>P_A_R[[#This Row],[48+]]-P_A_R[[#This Row],[49+]]</f>
        <v>#VALUE!</v>
      </c>
      <c r="CS346" s="5" t="e">
        <f>P_A_R[[#This Row],[49+]]-P_A_R[[#This Row],[50+]]</f>
        <v>#VALUE!</v>
      </c>
      <c r="CT346" s="5" t="e">
        <f>P_A_R[[#This Row],[50+]]-P_A_R[[#This Row],[51+]]</f>
        <v>#VALUE!</v>
      </c>
      <c r="CU346" s="5" t="e">
        <f>P_A_R[[#This Row],[51+]]-P_A_R[[#This Row],[52+]]</f>
        <v>#VALUE!</v>
      </c>
      <c r="CV346" s="5" t="e">
        <f>P_A_R[[#This Row],[52+]]-P_A_R[[#This Row],[53+]]</f>
        <v>#VALUE!</v>
      </c>
      <c r="CW346" s="5" t="e">
        <f>P_A_R[[#This Row],[53+]]-P_A_R[[#This Row],[54+]]</f>
        <v>#VALUE!</v>
      </c>
      <c r="CX346" s="5" t="e">
        <f>P_A_R[[#This Row],[54+]]-P_A_R[[#This Row],[55+]]</f>
        <v>#VALUE!</v>
      </c>
      <c r="CY346" s="5" t="e">
        <f>P_A_R[[#This Row],[55+]]-P_A_R[[#This Row],[56+]]</f>
        <v>#VALUE!</v>
      </c>
      <c r="CZ346" s="5" t="e">
        <f>P_A_R[[#This Row],[56+]]-P_A_R[[#This Row],[57+]]</f>
        <v>#VALUE!</v>
      </c>
      <c r="DA346" s="5" t="e">
        <f>P_A_R[[#This Row],[57+]]-P_A_R[[#This Row],[58+]]</f>
        <v>#VALUE!</v>
      </c>
      <c r="DB346" s="5" t="e">
        <f>P_A_R[[#This Row],[58+]]-P_A_R[[#This Row],[59+]]</f>
        <v>#VALUE!</v>
      </c>
    </row>
    <row r="347" spans="58:106" x14ac:dyDescent="0.25">
      <c r="BF347" s="5" t="e">
        <f>P_A_R[[#This Row],[10+]]-P_A_R[[#This Row],[11+]]</f>
        <v>#VALUE!</v>
      </c>
      <c r="BG347" s="5" t="e">
        <f>P_A_R[[#This Row],[11+]]-P_A_R[[#This Row],[12+]]</f>
        <v>#VALUE!</v>
      </c>
      <c r="BH347" s="5" t="e">
        <f>P_A_R[[#This Row],[12+]]-P_A_R[[#This Row],[13+]]</f>
        <v>#VALUE!</v>
      </c>
      <c r="BI347" s="5" t="e">
        <f>P_A_R[[#This Row],[13+]]-P_A_R[[#This Row],[14+]]</f>
        <v>#VALUE!</v>
      </c>
      <c r="BJ347" s="5" t="e">
        <f>P_A_R[[#This Row],[14+]]-P_A_R[[#This Row],[15+]]</f>
        <v>#VALUE!</v>
      </c>
      <c r="BK347" s="5" t="e">
        <f>P_A_R[[#This Row],[15+]]-P_A_R[[#This Row],[16+]]</f>
        <v>#VALUE!</v>
      </c>
      <c r="BL347" s="5" t="e">
        <f>P_A_R[[#This Row],[16+]]-P_A_R[[#This Row],[17+]]</f>
        <v>#VALUE!</v>
      </c>
      <c r="BM347" s="5" t="e">
        <f>P_A_R[[#This Row],[17+]]-P_A_R[[#This Row],[18+]]</f>
        <v>#VALUE!</v>
      </c>
      <c r="BN347" s="5" t="e">
        <f>P_A_R[[#This Row],[18+]]-P_A_R[[#This Row],[19+]]</f>
        <v>#VALUE!</v>
      </c>
      <c r="BO347" s="5" t="e">
        <f>P_A_R[[#This Row],[19+]]-P_A_R[[#This Row],[20+]]</f>
        <v>#VALUE!</v>
      </c>
      <c r="BP347" s="5" t="e">
        <f>P_A_R[[#This Row],[20+]]-P_A_R[[#This Row],[21+]]</f>
        <v>#VALUE!</v>
      </c>
      <c r="BQ347" s="5" t="e">
        <f>P_A_R[[#This Row],[21+]]-P_A_R[[#This Row],[22+]]</f>
        <v>#VALUE!</v>
      </c>
      <c r="BR347" s="5" t="e">
        <f>P_A_R[[#This Row],[22+]]-P_A_R[[#This Row],[23+]]</f>
        <v>#VALUE!</v>
      </c>
      <c r="BS347" s="5" t="e">
        <f>P_A_R[[#This Row],[23+]]-P_A_R[[#This Row],[24+]]</f>
        <v>#VALUE!</v>
      </c>
      <c r="BT347" s="5" t="e">
        <f>P_A_R[[#This Row],[24+]]-P_A_R[[#This Row],[25+]]</f>
        <v>#VALUE!</v>
      </c>
      <c r="BU347" s="5" t="e">
        <f>P_A_R[[#This Row],[25+]]-P_A_R[[#This Row],[26+]]</f>
        <v>#VALUE!</v>
      </c>
      <c r="BV347" s="5" t="e">
        <f>P_A_R[[#This Row],[26+]]-P_A_R[[#This Row],[27+]]</f>
        <v>#VALUE!</v>
      </c>
      <c r="BW347" s="5" t="e">
        <f>P_A_R[[#This Row],[27+]]-P_A_R[[#This Row],[28+]]</f>
        <v>#VALUE!</v>
      </c>
      <c r="BX347" s="5" t="e">
        <f>P_A_R[[#This Row],[28+]]-P_A_R[[#This Row],[29+]]</f>
        <v>#VALUE!</v>
      </c>
      <c r="BY347" s="5" t="e">
        <f>P_A_R[[#This Row],[29+]]-P_A_R[[#This Row],[30+]]</f>
        <v>#VALUE!</v>
      </c>
      <c r="BZ347" s="5" t="e">
        <f>P_A_R[[#This Row],[30+]]-P_A_R[[#This Row],[31+]]</f>
        <v>#VALUE!</v>
      </c>
      <c r="CA347" s="5" t="e">
        <f>P_A_R[[#This Row],[31+]]-P_A_R[[#This Row],[32+]]</f>
        <v>#VALUE!</v>
      </c>
      <c r="CB347" s="5" t="e">
        <f>P_A_R[[#This Row],[32+]]-P_A_R[[#This Row],[33+]]</f>
        <v>#VALUE!</v>
      </c>
      <c r="CC347" s="5" t="e">
        <f>P_A_R[[#This Row],[33+]]-P_A_R[[#This Row],[34+]]</f>
        <v>#VALUE!</v>
      </c>
      <c r="CD347" s="5" t="e">
        <f>P_A_R[[#This Row],[34+]]-P_A_R[[#This Row],[35+]]</f>
        <v>#VALUE!</v>
      </c>
      <c r="CE347" s="5" t="e">
        <f>P_A_R[[#This Row],[35+]]-P_A_R[[#This Row],[36+]]</f>
        <v>#VALUE!</v>
      </c>
      <c r="CF347" s="5" t="e">
        <f>P_A_R[[#This Row],[36+]]-P_A_R[[#This Row],[37+]]</f>
        <v>#VALUE!</v>
      </c>
      <c r="CG347" s="5" t="e">
        <f>P_A_R[[#This Row],[37+]]-P_A_R[[#This Row],[38+]]</f>
        <v>#VALUE!</v>
      </c>
      <c r="CH347" s="5" t="e">
        <f>P_A_R[[#This Row],[38+]]-P_A_R[[#This Row],[39+]]</f>
        <v>#VALUE!</v>
      </c>
      <c r="CI347" s="5" t="e">
        <f>P_A_R[[#This Row],[39+]]-P_A_R[[#This Row],[40+]]</f>
        <v>#VALUE!</v>
      </c>
      <c r="CJ347" s="5" t="e">
        <f>P_A_R[[#This Row],[40+]]-P_A_R[[#This Row],[41+]]</f>
        <v>#VALUE!</v>
      </c>
      <c r="CK347" s="5" t="e">
        <f>P_A_R[[#This Row],[41+]]-P_A_R[[#This Row],[42+]]</f>
        <v>#VALUE!</v>
      </c>
      <c r="CL347" s="5" t="e">
        <f>P_A_R[[#This Row],[42+]]-P_A_R[[#This Row],[43+]]</f>
        <v>#VALUE!</v>
      </c>
      <c r="CM347" s="5" t="e">
        <f>P_A_R[[#This Row],[43+]]-P_A_R[[#This Row],[44+]]</f>
        <v>#VALUE!</v>
      </c>
      <c r="CN347" s="5" t="e">
        <f>P_A_R[[#This Row],[44+]]-P_A_R[[#This Row],[45+]]</f>
        <v>#VALUE!</v>
      </c>
      <c r="CO347" s="5" t="e">
        <f>P_A_R[[#This Row],[45+]]-P_A_R[[#This Row],[46+]]</f>
        <v>#VALUE!</v>
      </c>
      <c r="CP347" s="5" t="e">
        <f>P_A_R[[#This Row],[46+]]-P_A_R[[#This Row],[47+]]</f>
        <v>#VALUE!</v>
      </c>
      <c r="CQ347" s="5" t="e">
        <f>P_A_R[[#This Row],[47+]]-P_A_R[[#This Row],[48+]]</f>
        <v>#VALUE!</v>
      </c>
      <c r="CR347" s="5" t="e">
        <f>P_A_R[[#This Row],[48+]]-P_A_R[[#This Row],[49+]]</f>
        <v>#VALUE!</v>
      </c>
      <c r="CS347" s="5" t="e">
        <f>P_A_R[[#This Row],[49+]]-P_A_R[[#This Row],[50+]]</f>
        <v>#VALUE!</v>
      </c>
      <c r="CT347" s="5" t="e">
        <f>P_A_R[[#This Row],[50+]]-P_A_R[[#This Row],[51+]]</f>
        <v>#VALUE!</v>
      </c>
      <c r="CU347" s="5" t="e">
        <f>P_A_R[[#This Row],[51+]]-P_A_R[[#This Row],[52+]]</f>
        <v>#VALUE!</v>
      </c>
      <c r="CV347" s="5" t="e">
        <f>P_A_R[[#This Row],[52+]]-P_A_R[[#This Row],[53+]]</f>
        <v>#VALUE!</v>
      </c>
      <c r="CW347" s="5" t="e">
        <f>P_A_R[[#This Row],[53+]]-P_A_R[[#This Row],[54+]]</f>
        <v>#VALUE!</v>
      </c>
      <c r="CX347" s="5" t="e">
        <f>P_A_R[[#This Row],[54+]]-P_A_R[[#This Row],[55+]]</f>
        <v>#VALUE!</v>
      </c>
      <c r="CY347" s="5" t="e">
        <f>P_A_R[[#This Row],[55+]]-P_A_R[[#This Row],[56+]]</f>
        <v>#VALUE!</v>
      </c>
      <c r="CZ347" s="5" t="e">
        <f>P_A_R[[#This Row],[56+]]-P_A_R[[#This Row],[57+]]</f>
        <v>#VALUE!</v>
      </c>
      <c r="DA347" s="5" t="e">
        <f>P_A_R[[#This Row],[57+]]-P_A_R[[#This Row],[58+]]</f>
        <v>#VALUE!</v>
      </c>
      <c r="DB347" s="5" t="e">
        <f>P_A_R[[#This Row],[58+]]-P_A_R[[#This Row],[59+]]</f>
        <v>#VALUE!</v>
      </c>
    </row>
    <row r="348" spans="58:106" x14ac:dyDescent="0.25">
      <c r="BF348" s="5" t="e">
        <f>P_A_R[[#This Row],[10+]]-P_A_R[[#This Row],[11+]]</f>
        <v>#VALUE!</v>
      </c>
      <c r="BG348" s="5" t="e">
        <f>P_A_R[[#This Row],[11+]]-P_A_R[[#This Row],[12+]]</f>
        <v>#VALUE!</v>
      </c>
      <c r="BH348" s="5" t="e">
        <f>P_A_R[[#This Row],[12+]]-P_A_R[[#This Row],[13+]]</f>
        <v>#VALUE!</v>
      </c>
      <c r="BI348" s="5" t="e">
        <f>P_A_R[[#This Row],[13+]]-P_A_R[[#This Row],[14+]]</f>
        <v>#VALUE!</v>
      </c>
      <c r="BJ348" s="5" t="e">
        <f>P_A_R[[#This Row],[14+]]-P_A_R[[#This Row],[15+]]</f>
        <v>#VALUE!</v>
      </c>
      <c r="BK348" s="5" t="e">
        <f>P_A_R[[#This Row],[15+]]-P_A_R[[#This Row],[16+]]</f>
        <v>#VALUE!</v>
      </c>
      <c r="BL348" s="5" t="e">
        <f>P_A_R[[#This Row],[16+]]-P_A_R[[#This Row],[17+]]</f>
        <v>#VALUE!</v>
      </c>
      <c r="BM348" s="5" t="e">
        <f>P_A_R[[#This Row],[17+]]-P_A_R[[#This Row],[18+]]</f>
        <v>#VALUE!</v>
      </c>
      <c r="BN348" s="5" t="e">
        <f>P_A_R[[#This Row],[18+]]-P_A_R[[#This Row],[19+]]</f>
        <v>#VALUE!</v>
      </c>
      <c r="BO348" s="5" t="e">
        <f>P_A_R[[#This Row],[19+]]-P_A_R[[#This Row],[20+]]</f>
        <v>#VALUE!</v>
      </c>
      <c r="BP348" s="5" t="e">
        <f>P_A_R[[#This Row],[20+]]-P_A_R[[#This Row],[21+]]</f>
        <v>#VALUE!</v>
      </c>
      <c r="BQ348" s="5" t="e">
        <f>P_A_R[[#This Row],[21+]]-P_A_R[[#This Row],[22+]]</f>
        <v>#VALUE!</v>
      </c>
      <c r="BR348" s="5" t="e">
        <f>P_A_R[[#This Row],[22+]]-P_A_R[[#This Row],[23+]]</f>
        <v>#VALUE!</v>
      </c>
      <c r="BS348" s="5" t="e">
        <f>P_A_R[[#This Row],[23+]]-P_A_R[[#This Row],[24+]]</f>
        <v>#VALUE!</v>
      </c>
      <c r="BT348" s="5" t="e">
        <f>P_A_R[[#This Row],[24+]]-P_A_R[[#This Row],[25+]]</f>
        <v>#VALUE!</v>
      </c>
      <c r="BU348" s="5" t="e">
        <f>P_A_R[[#This Row],[25+]]-P_A_R[[#This Row],[26+]]</f>
        <v>#VALUE!</v>
      </c>
      <c r="BV348" s="5" t="e">
        <f>P_A_R[[#This Row],[26+]]-P_A_R[[#This Row],[27+]]</f>
        <v>#VALUE!</v>
      </c>
      <c r="BW348" s="5" t="e">
        <f>P_A_R[[#This Row],[27+]]-P_A_R[[#This Row],[28+]]</f>
        <v>#VALUE!</v>
      </c>
      <c r="BX348" s="5" t="e">
        <f>P_A_R[[#This Row],[28+]]-P_A_R[[#This Row],[29+]]</f>
        <v>#VALUE!</v>
      </c>
      <c r="BY348" s="5" t="e">
        <f>P_A_R[[#This Row],[29+]]-P_A_R[[#This Row],[30+]]</f>
        <v>#VALUE!</v>
      </c>
      <c r="BZ348" s="5" t="e">
        <f>P_A_R[[#This Row],[30+]]-P_A_R[[#This Row],[31+]]</f>
        <v>#VALUE!</v>
      </c>
      <c r="CA348" s="5" t="e">
        <f>P_A_R[[#This Row],[31+]]-P_A_R[[#This Row],[32+]]</f>
        <v>#VALUE!</v>
      </c>
      <c r="CB348" s="5" t="e">
        <f>P_A_R[[#This Row],[32+]]-P_A_R[[#This Row],[33+]]</f>
        <v>#VALUE!</v>
      </c>
      <c r="CC348" s="5" t="e">
        <f>P_A_R[[#This Row],[33+]]-P_A_R[[#This Row],[34+]]</f>
        <v>#VALUE!</v>
      </c>
      <c r="CD348" s="5" t="e">
        <f>P_A_R[[#This Row],[34+]]-P_A_R[[#This Row],[35+]]</f>
        <v>#VALUE!</v>
      </c>
      <c r="CE348" s="5" t="e">
        <f>P_A_R[[#This Row],[35+]]-P_A_R[[#This Row],[36+]]</f>
        <v>#VALUE!</v>
      </c>
      <c r="CF348" s="5" t="e">
        <f>P_A_R[[#This Row],[36+]]-P_A_R[[#This Row],[37+]]</f>
        <v>#VALUE!</v>
      </c>
      <c r="CG348" s="5" t="e">
        <f>P_A_R[[#This Row],[37+]]-P_A_R[[#This Row],[38+]]</f>
        <v>#VALUE!</v>
      </c>
      <c r="CH348" s="5" t="e">
        <f>P_A_R[[#This Row],[38+]]-P_A_R[[#This Row],[39+]]</f>
        <v>#VALUE!</v>
      </c>
      <c r="CI348" s="5" t="e">
        <f>P_A_R[[#This Row],[39+]]-P_A_R[[#This Row],[40+]]</f>
        <v>#VALUE!</v>
      </c>
      <c r="CJ348" s="5" t="e">
        <f>P_A_R[[#This Row],[40+]]-P_A_R[[#This Row],[41+]]</f>
        <v>#VALUE!</v>
      </c>
      <c r="CK348" s="5" t="e">
        <f>P_A_R[[#This Row],[41+]]-P_A_R[[#This Row],[42+]]</f>
        <v>#VALUE!</v>
      </c>
      <c r="CL348" s="5" t="e">
        <f>P_A_R[[#This Row],[42+]]-P_A_R[[#This Row],[43+]]</f>
        <v>#VALUE!</v>
      </c>
      <c r="CM348" s="5" t="e">
        <f>P_A_R[[#This Row],[43+]]-P_A_R[[#This Row],[44+]]</f>
        <v>#VALUE!</v>
      </c>
      <c r="CN348" s="5" t="e">
        <f>P_A_R[[#This Row],[44+]]-P_A_R[[#This Row],[45+]]</f>
        <v>#VALUE!</v>
      </c>
      <c r="CO348" s="5" t="e">
        <f>P_A_R[[#This Row],[45+]]-P_A_R[[#This Row],[46+]]</f>
        <v>#VALUE!</v>
      </c>
      <c r="CP348" s="5" t="e">
        <f>P_A_R[[#This Row],[46+]]-P_A_R[[#This Row],[47+]]</f>
        <v>#VALUE!</v>
      </c>
      <c r="CQ348" s="5" t="e">
        <f>P_A_R[[#This Row],[47+]]-P_A_R[[#This Row],[48+]]</f>
        <v>#VALUE!</v>
      </c>
      <c r="CR348" s="5" t="e">
        <f>P_A_R[[#This Row],[48+]]-P_A_R[[#This Row],[49+]]</f>
        <v>#VALUE!</v>
      </c>
      <c r="CS348" s="5" t="e">
        <f>P_A_R[[#This Row],[49+]]-P_A_R[[#This Row],[50+]]</f>
        <v>#VALUE!</v>
      </c>
      <c r="CT348" s="5" t="e">
        <f>P_A_R[[#This Row],[50+]]-P_A_R[[#This Row],[51+]]</f>
        <v>#VALUE!</v>
      </c>
      <c r="CU348" s="5" t="e">
        <f>P_A_R[[#This Row],[51+]]-P_A_R[[#This Row],[52+]]</f>
        <v>#VALUE!</v>
      </c>
      <c r="CV348" s="5" t="e">
        <f>P_A_R[[#This Row],[52+]]-P_A_R[[#This Row],[53+]]</f>
        <v>#VALUE!</v>
      </c>
      <c r="CW348" s="5" t="e">
        <f>P_A_R[[#This Row],[53+]]-P_A_R[[#This Row],[54+]]</f>
        <v>#VALUE!</v>
      </c>
      <c r="CX348" s="5" t="e">
        <f>P_A_R[[#This Row],[54+]]-P_A_R[[#This Row],[55+]]</f>
        <v>#VALUE!</v>
      </c>
      <c r="CY348" s="5" t="e">
        <f>P_A_R[[#This Row],[55+]]-P_A_R[[#This Row],[56+]]</f>
        <v>#VALUE!</v>
      </c>
      <c r="CZ348" s="5" t="e">
        <f>P_A_R[[#This Row],[56+]]-P_A_R[[#This Row],[57+]]</f>
        <v>#VALUE!</v>
      </c>
      <c r="DA348" s="5" t="e">
        <f>P_A_R[[#This Row],[57+]]-P_A_R[[#This Row],[58+]]</f>
        <v>#VALUE!</v>
      </c>
      <c r="DB348" s="5" t="e">
        <f>P_A_R[[#This Row],[58+]]-P_A_R[[#This Row],[59+]]</f>
        <v>#VALUE!</v>
      </c>
    </row>
    <row r="349" spans="58:106" x14ac:dyDescent="0.25">
      <c r="BF349" s="5" t="e">
        <f>P_A_R[[#This Row],[10+]]-P_A_R[[#This Row],[11+]]</f>
        <v>#VALUE!</v>
      </c>
      <c r="BG349" s="5" t="e">
        <f>P_A_R[[#This Row],[11+]]-P_A_R[[#This Row],[12+]]</f>
        <v>#VALUE!</v>
      </c>
      <c r="BH349" s="5" t="e">
        <f>P_A_R[[#This Row],[12+]]-P_A_R[[#This Row],[13+]]</f>
        <v>#VALUE!</v>
      </c>
      <c r="BI349" s="5" t="e">
        <f>P_A_R[[#This Row],[13+]]-P_A_R[[#This Row],[14+]]</f>
        <v>#VALUE!</v>
      </c>
      <c r="BJ349" s="5" t="e">
        <f>P_A_R[[#This Row],[14+]]-P_A_R[[#This Row],[15+]]</f>
        <v>#VALUE!</v>
      </c>
      <c r="BK349" s="5" t="e">
        <f>P_A_R[[#This Row],[15+]]-P_A_R[[#This Row],[16+]]</f>
        <v>#VALUE!</v>
      </c>
      <c r="BL349" s="5" t="e">
        <f>P_A_R[[#This Row],[16+]]-P_A_R[[#This Row],[17+]]</f>
        <v>#VALUE!</v>
      </c>
      <c r="BM349" s="5" t="e">
        <f>P_A_R[[#This Row],[17+]]-P_A_R[[#This Row],[18+]]</f>
        <v>#VALUE!</v>
      </c>
      <c r="BN349" s="5" t="e">
        <f>P_A_R[[#This Row],[18+]]-P_A_R[[#This Row],[19+]]</f>
        <v>#VALUE!</v>
      </c>
      <c r="BO349" s="5" t="e">
        <f>P_A_R[[#This Row],[19+]]-P_A_R[[#This Row],[20+]]</f>
        <v>#VALUE!</v>
      </c>
      <c r="BP349" s="5" t="e">
        <f>P_A_R[[#This Row],[20+]]-P_A_R[[#This Row],[21+]]</f>
        <v>#VALUE!</v>
      </c>
      <c r="BQ349" s="5" t="e">
        <f>P_A_R[[#This Row],[21+]]-P_A_R[[#This Row],[22+]]</f>
        <v>#VALUE!</v>
      </c>
      <c r="BR349" s="5" t="e">
        <f>P_A_R[[#This Row],[22+]]-P_A_R[[#This Row],[23+]]</f>
        <v>#VALUE!</v>
      </c>
      <c r="BS349" s="5" t="e">
        <f>P_A_R[[#This Row],[23+]]-P_A_R[[#This Row],[24+]]</f>
        <v>#VALUE!</v>
      </c>
      <c r="BT349" s="5" t="e">
        <f>P_A_R[[#This Row],[24+]]-P_A_R[[#This Row],[25+]]</f>
        <v>#VALUE!</v>
      </c>
      <c r="BU349" s="5" t="e">
        <f>P_A_R[[#This Row],[25+]]-P_A_R[[#This Row],[26+]]</f>
        <v>#VALUE!</v>
      </c>
      <c r="BV349" s="5" t="e">
        <f>P_A_R[[#This Row],[26+]]-P_A_R[[#This Row],[27+]]</f>
        <v>#VALUE!</v>
      </c>
      <c r="BW349" s="5" t="e">
        <f>P_A_R[[#This Row],[27+]]-P_A_R[[#This Row],[28+]]</f>
        <v>#VALUE!</v>
      </c>
      <c r="BX349" s="5" t="e">
        <f>P_A_R[[#This Row],[28+]]-P_A_R[[#This Row],[29+]]</f>
        <v>#VALUE!</v>
      </c>
      <c r="BY349" s="5" t="e">
        <f>P_A_R[[#This Row],[29+]]-P_A_R[[#This Row],[30+]]</f>
        <v>#VALUE!</v>
      </c>
      <c r="BZ349" s="5" t="e">
        <f>P_A_R[[#This Row],[30+]]-P_A_R[[#This Row],[31+]]</f>
        <v>#VALUE!</v>
      </c>
      <c r="CA349" s="5" t="e">
        <f>P_A_R[[#This Row],[31+]]-P_A_R[[#This Row],[32+]]</f>
        <v>#VALUE!</v>
      </c>
      <c r="CB349" s="5" t="e">
        <f>P_A_R[[#This Row],[32+]]-P_A_R[[#This Row],[33+]]</f>
        <v>#VALUE!</v>
      </c>
      <c r="CC349" s="5" t="e">
        <f>P_A_R[[#This Row],[33+]]-P_A_R[[#This Row],[34+]]</f>
        <v>#VALUE!</v>
      </c>
      <c r="CD349" s="5" t="e">
        <f>P_A_R[[#This Row],[34+]]-P_A_R[[#This Row],[35+]]</f>
        <v>#VALUE!</v>
      </c>
      <c r="CE349" s="5" t="e">
        <f>P_A_R[[#This Row],[35+]]-P_A_R[[#This Row],[36+]]</f>
        <v>#VALUE!</v>
      </c>
      <c r="CF349" s="5" t="e">
        <f>P_A_R[[#This Row],[36+]]-P_A_R[[#This Row],[37+]]</f>
        <v>#VALUE!</v>
      </c>
      <c r="CG349" s="5" t="e">
        <f>P_A_R[[#This Row],[37+]]-P_A_R[[#This Row],[38+]]</f>
        <v>#VALUE!</v>
      </c>
      <c r="CH349" s="5" t="e">
        <f>P_A_R[[#This Row],[38+]]-P_A_R[[#This Row],[39+]]</f>
        <v>#VALUE!</v>
      </c>
      <c r="CI349" s="5" t="e">
        <f>P_A_R[[#This Row],[39+]]-P_A_R[[#This Row],[40+]]</f>
        <v>#VALUE!</v>
      </c>
      <c r="CJ349" s="5" t="e">
        <f>P_A_R[[#This Row],[40+]]-P_A_R[[#This Row],[41+]]</f>
        <v>#VALUE!</v>
      </c>
      <c r="CK349" s="5" t="e">
        <f>P_A_R[[#This Row],[41+]]-P_A_R[[#This Row],[42+]]</f>
        <v>#VALUE!</v>
      </c>
      <c r="CL349" s="5" t="e">
        <f>P_A_R[[#This Row],[42+]]-P_A_R[[#This Row],[43+]]</f>
        <v>#VALUE!</v>
      </c>
      <c r="CM349" s="5" t="e">
        <f>P_A_R[[#This Row],[43+]]-P_A_R[[#This Row],[44+]]</f>
        <v>#VALUE!</v>
      </c>
      <c r="CN349" s="5" t="e">
        <f>P_A_R[[#This Row],[44+]]-P_A_R[[#This Row],[45+]]</f>
        <v>#VALUE!</v>
      </c>
      <c r="CO349" s="5" t="e">
        <f>P_A_R[[#This Row],[45+]]-P_A_R[[#This Row],[46+]]</f>
        <v>#VALUE!</v>
      </c>
      <c r="CP349" s="5" t="e">
        <f>P_A_R[[#This Row],[46+]]-P_A_R[[#This Row],[47+]]</f>
        <v>#VALUE!</v>
      </c>
      <c r="CQ349" s="5" t="e">
        <f>P_A_R[[#This Row],[47+]]-P_A_R[[#This Row],[48+]]</f>
        <v>#VALUE!</v>
      </c>
      <c r="CR349" s="5" t="e">
        <f>P_A_R[[#This Row],[48+]]-P_A_R[[#This Row],[49+]]</f>
        <v>#VALUE!</v>
      </c>
      <c r="CS349" s="5" t="e">
        <f>P_A_R[[#This Row],[49+]]-P_A_R[[#This Row],[50+]]</f>
        <v>#VALUE!</v>
      </c>
      <c r="CT349" s="5" t="e">
        <f>P_A_R[[#This Row],[50+]]-P_A_R[[#This Row],[51+]]</f>
        <v>#VALUE!</v>
      </c>
      <c r="CU349" s="5" t="e">
        <f>P_A_R[[#This Row],[51+]]-P_A_R[[#This Row],[52+]]</f>
        <v>#VALUE!</v>
      </c>
      <c r="CV349" s="5" t="e">
        <f>P_A_R[[#This Row],[52+]]-P_A_R[[#This Row],[53+]]</f>
        <v>#VALUE!</v>
      </c>
      <c r="CW349" s="5" t="e">
        <f>P_A_R[[#This Row],[53+]]-P_A_R[[#This Row],[54+]]</f>
        <v>#VALUE!</v>
      </c>
      <c r="CX349" s="5" t="e">
        <f>P_A_R[[#This Row],[54+]]-P_A_R[[#This Row],[55+]]</f>
        <v>#VALUE!</v>
      </c>
      <c r="CY349" s="5" t="e">
        <f>P_A_R[[#This Row],[55+]]-P_A_R[[#This Row],[56+]]</f>
        <v>#VALUE!</v>
      </c>
      <c r="CZ349" s="5" t="e">
        <f>P_A_R[[#This Row],[56+]]-P_A_R[[#This Row],[57+]]</f>
        <v>#VALUE!</v>
      </c>
      <c r="DA349" s="5" t="e">
        <f>P_A_R[[#This Row],[57+]]-P_A_R[[#This Row],[58+]]</f>
        <v>#VALUE!</v>
      </c>
      <c r="DB349" s="5" t="e">
        <f>P_A_R[[#This Row],[58+]]-P_A_R[[#This Row],[59+]]</f>
        <v>#VALUE!</v>
      </c>
    </row>
    <row r="350" spans="58:106" x14ac:dyDescent="0.25">
      <c r="BF350" s="5" t="e">
        <f>P_A_R[[#This Row],[10+]]-P_A_R[[#This Row],[11+]]</f>
        <v>#VALUE!</v>
      </c>
      <c r="BG350" s="5" t="e">
        <f>P_A_R[[#This Row],[11+]]-P_A_R[[#This Row],[12+]]</f>
        <v>#VALUE!</v>
      </c>
      <c r="BH350" s="5" t="e">
        <f>P_A_R[[#This Row],[12+]]-P_A_R[[#This Row],[13+]]</f>
        <v>#VALUE!</v>
      </c>
      <c r="BI350" s="5" t="e">
        <f>P_A_R[[#This Row],[13+]]-P_A_R[[#This Row],[14+]]</f>
        <v>#VALUE!</v>
      </c>
      <c r="BJ350" s="5" t="e">
        <f>P_A_R[[#This Row],[14+]]-P_A_R[[#This Row],[15+]]</f>
        <v>#VALUE!</v>
      </c>
      <c r="BK350" s="5" t="e">
        <f>P_A_R[[#This Row],[15+]]-P_A_R[[#This Row],[16+]]</f>
        <v>#VALUE!</v>
      </c>
      <c r="BL350" s="5" t="e">
        <f>P_A_R[[#This Row],[16+]]-P_A_R[[#This Row],[17+]]</f>
        <v>#VALUE!</v>
      </c>
      <c r="BM350" s="5" t="e">
        <f>P_A_R[[#This Row],[17+]]-P_A_R[[#This Row],[18+]]</f>
        <v>#VALUE!</v>
      </c>
      <c r="BN350" s="5" t="e">
        <f>P_A_R[[#This Row],[18+]]-P_A_R[[#This Row],[19+]]</f>
        <v>#VALUE!</v>
      </c>
      <c r="BO350" s="5" t="e">
        <f>P_A_R[[#This Row],[19+]]-P_A_R[[#This Row],[20+]]</f>
        <v>#VALUE!</v>
      </c>
      <c r="BP350" s="5" t="e">
        <f>P_A_R[[#This Row],[20+]]-P_A_R[[#This Row],[21+]]</f>
        <v>#VALUE!</v>
      </c>
      <c r="BQ350" s="5" t="e">
        <f>P_A_R[[#This Row],[21+]]-P_A_R[[#This Row],[22+]]</f>
        <v>#VALUE!</v>
      </c>
      <c r="BR350" s="5" t="e">
        <f>P_A_R[[#This Row],[22+]]-P_A_R[[#This Row],[23+]]</f>
        <v>#VALUE!</v>
      </c>
      <c r="BS350" s="5" t="e">
        <f>P_A_R[[#This Row],[23+]]-P_A_R[[#This Row],[24+]]</f>
        <v>#VALUE!</v>
      </c>
      <c r="BT350" s="5" t="e">
        <f>P_A_R[[#This Row],[24+]]-P_A_R[[#This Row],[25+]]</f>
        <v>#VALUE!</v>
      </c>
      <c r="BU350" s="5" t="e">
        <f>P_A_R[[#This Row],[25+]]-P_A_R[[#This Row],[26+]]</f>
        <v>#VALUE!</v>
      </c>
      <c r="BV350" s="5" t="e">
        <f>P_A_R[[#This Row],[26+]]-P_A_R[[#This Row],[27+]]</f>
        <v>#VALUE!</v>
      </c>
      <c r="BW350" s="5" t="e">
        <f>P_A_R[[#This Row],[27+]]-P_A_R[[#This Row],[28+]]</f>
        <v>#VALUE!</v>
      </c>
      <c r="BX350" s="5" t="e">
        <f>P_A_R[[#This Row],[28+]]-P_A_R[[#This Row],[29+]]</f>
        <v>#VALUE!</v>
      </c>
      <c r="BY350" s="5" t="e">
        <f>P_A_R[[#This Row],[29+]]-P_A_R[[#This Row],[30+]]</f>
        <v>#VALUE!</v>
      </c>
      <c r="BZ350" s="5" t="e">
        <f>P_A_R[[#This Row],[30+]]-P_A_R[[#This Row],[31+]]</f>
        <v>#VALUE!</v>
      </c>
      <c r="CA350" s="5" t="e">
        <f>P_A_R[[#This Row],[31+]]-P_A_R[[#This Row],[32+]]</f>
        <v>#VALUE!</v>
      </c>
      <c r="CB350" s="5" t="e">
        <f>P_A_R[[#This Row],[32+]]-P_A_R[[#This Row],[33+]]</f>
        <v>#VALUE!</v>
      </c>
      <c r="CC350" s="5" t="e">
        <f>P_A_R[[#This Row],[33+]]-P_A_R[[#This Row],[34+]]</f>
        <v>#VALUE!</v>
      </c>
      <c r="CD350" s="5" t="e">
        <f>P_A_R[[#This Row],[34+]]-P_A_R[[#This Row],[35+]]</f>
        <v>#VALUE!</v>
      </c>
      <c r="CE350" s="5" t="e">
        <f>P_A_R[[#This Row],[35+]]-P_A_R[[#This Row],[36+]]</f>
        <v>#VALUE!</v>
      </c>
      <c r="CF350" s="5" t="e">
        <f>P_A_R[[#This Row],[36+]]-P_A_R[[#This Row],[37+]]</f>
        <v>#VALUE!</v>
      </c>
      <c r="CG350" s="5" t="e">
        <f>P_A_R[[#This Row],[37+]]-P_A_R[[#This Row],[38+]]</f>
        <v>#VALUE!</v>
      </c>
      <c r="CH350" s="5" t="e">
        <f>P_A_R[[#This Row],[38+]]-P_A_R[[#This Row],[39+]]</f>
        <v>#VALUE!</v>
      </c>
      <c r="CI350" s="5" t="e">
        <f>P_A_R[[#This Row],[39+]]-P_A_R[[#This Row],[40+]]</f>
        <v>#VALUE!</v>
      </c>
      <c r="CJ350" s="5" t="e">
        <f>P_A_R[[#This Row],[40+]]-P_A_R[[#This Row],[41+]]</f>
        <v>#VALUE!</v>
      </c>
      <c r="CK350" s="5" t="e">
        <f>P_A_R[[#This Row],[41+]]-P_A_R[[#This Row],[42+]]</f>
        <v>#VALUE!</v>
      </c>
      <c r="CL350" s="5" t="e">
        <f>P_A_R[[#This Row],[42+]]-P_A_R[[#This Row],[43+]]</f>
        <v>#VALUE!</v>
      </c>
      <c r="CM350" s="5" t="e">
        <f>P_A_R[[#This Row],[43+]]-P_A_R[[#This Row],[44+]]</f>
        <v>#VALUE!</v>
      </c>
      <c r="CN350" s="5" t="e">
        <f>P_A_R[[#This Row],[44+]]-P_A_R[[#This Row],[45+]]</f>
        <v>#VALUE!</v>
      </c>
      <c r="CO350" s="5" t="e">
        <f>P_A_R[[#This Row],[45+]]-P_A_R[[#This Row],[46+]]</f>
        <v>#VALUE!</v>
      </c>
      <c r="CP350" s="5" t="e">
        <f>P_A_R[[#This Row],[46+]]-P_A_R[[#This Row],[47+]]</f>
        <v>#VALUE!</v>
      </c>
      <c r="CQ350" s="5" t="e">
        <f>P_A_R[[#This Row],[47+]]-P_A_R[[#This Row],[48+]]</f>
        <v>#VALUE!</v>
      </c>
      <c r="CR350" s="5" t="e">
        <f>P_A_R[[#This Row],[48+]]-P_A_R[[#This Row],[49+]]</f>
        <v>#VALUE!</v>
      </c>
      <c r="CS350" s="5" t="e">
        <f>P_A_R[[#This Row],[49+]]-P_A_R[[#This Row],[50+]]</f>
        <v>#VALUE!</v>
      </c>
      <c r="CT350" s="5" t="e">
        <f>P_A_R[[#This Row],[50+]]-P_A_R[[#This Row],[51+]]</f>
        <v>#VALUE!</v>
      </c>
      <c r="CU350" s="5" t="e">
        <f>P_A_R[[#This Row],[51+]]-P_A_R[[#This Row],[52+]]</f>
        <v>#VALUE!</v>
      </c>
      <c r="CV350" s="5" t="e">
        <f>P_A_R[[#This Row],[52+]]-P_A_R[[#This Row],[53+]]</f>
        <v>#VALUE!</v>
      </c>
      <c r="CW350" s="5" t="e">
        <f>P_A_R[[#This Row],[53+]]-P_A_R[[#This Row],[54+]]</f>
        <v>#VALUE!</v>
      </c>
      <c r="CX350" s="5" t="e">
        <f>P_A_R[[#This Row],[54+]]-P_A_R[[#This Row],[55+]]</f>
        <v>#VALUE!</v>
      </c>
      <c r="CY350" s="5" t="e">
        <f>P_A_R[[#This Row],[55+]]-P_A_R[[#This Row],[56+]]</f>
        <v>#VALUE!</v>
      </c>
      <c r="CZ350" s="5" t="e">
        <f>P_A_R[[#This Row],[56+]]-P_A_R[[#This Row],[57+]]</f>
        <v>#VALUE!</v>
      </c>
      <c r="DA350" s="5" t="e">
        <f>P_A_R[[#This Row],[57+]]-P_A_R[[#This Row],[58+]]</f>
        <v>#VALUE!</v>
      </c>
      <c r="DB350" s="5" t="e">
        <f>P_A_R[[#This Row],[58+]]-P_A_R[[#This Row],[59+]]</f>
        <v>#VALUE!</v>
      </c>
    </row>
    <row r="351" spans="58:106" x14ac:dyDescent="0.25">
      <c r="BF351" s="5" t="e">
        <f>P_A_R[[#This Row],[10+]]-P_A_R[[#This Row],[11+]]</f>
        <v>#VALUE!</v>
      </c>
      <c r="BG351" s="5" t="e">
        <f>P_A_R[[#This Row],[11+]]-P_A_R[[#This Row],[12+]]</f>
        <v>#VALUE!</v>
      </c>
      <c r="BH351" s="5" t="e">
        <f>P_A_R[[#This Row],[12+]]-P_A_R[[#This Row],[13+]]</f>
        <v>#VALUE!</v>
      </c>
      <c r="BI351" s="5" t="e">
        <f>P_A_R[[#This Row],[13+]]-P_A_R[[#This Row],[14+]]</f>
        <v>#VALUE!</v>
      </c>
      <c r="BJ351" s="5" t="e">
        <f>P_A_R[[#This Row],[14+]]-P_A_R[[#This Row],[15+]]</f>
        <v>#VALUE!</v>
      </c>
      <c r="BK351" s="5" t="e">
        <f>P_A_R[[#This Row],[15+]]-P_A_R[[#This Row],[16+]]</f>
        <v>#VALUE!</v>
      </c>
      <c r="BL351" s="5" t="e">
        <f>P_A_R[[#This Row],[16+]]-P_A_R[[#This Row],[17+]]</f>
        <v>#VALUE!</v>
      </c>
      <c r="BM351" s="5" t="e">
        <f>P_A_R[[#This Row],[17+]]-P_A_R[[#This Row],[18+]]</f>
        <v>#VALUE!</v>
      </c>
      <c r="BN351" s="5" t="e">
        <f>P_A_R[[#This Row],[18+]]-P_A_R[[#This Row],[19+]]</f>
        <v>#VALUE!</v>
      </c>
      <c r="BO351" s="5" t="e">
        <f>P_A_R[[#This Row],[19+]]-P_A_R[[#This Row],[20+]]</f>
        <v>#VALUE!</v>
      </c>
      <c r="BP351" s="5" t="e">
        <f>P_A_R[[#This Row],[20+]]-P_A_R[[#This Row],[21+]]</f>
        <v>#VALUE!</v>
      </c>
      <c r="BQ351" s="5" t="e">
        <f>P_A_R[[#This Row],[21+]]-P_A_R[[#This Row],[22+]]</f>
        <v>#VALUE!</v>
      </c>
      <c r="BR351" s="5" t="e">
        <f>P_A_R[[#This Row],[22+]]-P_A_R[[#This Row],[23+]]</f>
        <v>#VALUE!</v>
      </c>
      <c r="BS351" s="5" t="e">
        <f>P_A_R[[#This Row],[23+]]-P_A_R[[#This Row],[24+]]</f>
        <v>#VALUE!</v>
      </c>
      <c r="BT351" s="5" t="e">
        <f>P_A_R[[#This Row],[24+]]-P_A_R[[#This Row],[25+]]</f>
        <v>#VALUE!</v>
      </c>
      <c r="BU351" s="5" t="e">
        <f>P_A_R[[#This Row],[25+]]-P_A_R[[#This Row],[26+]]</f>
        <v>#VALUE!</v>
      </c>
      <c r="BV351" s="5" t="e">
        <f>P_A_R[[#This Row],[26+]]-P_A_R[[#This Row],[27+]]</f>
        <v>#VALUE!</v>
      </c>
      <c r="BW351" s="5" t="e">
        <f>P_A_R[[#This Row],[27+]]-P_A_R[[#This Row],[28+]]</f>
        <v>#VALUE!</v>
      </c>
      <c r="BX351" s="5" t="e">
        <f>P_A_R[[#This Row],[28+]]-P_A_R[[#This Row],[29+]]</f>
        <v>#VALUE!</v>
      </c>
      <c r="BY351" s="5" t="e">
        <f>P_A_R[[#This Row],[29+]]-P_A_R[[#This Row],[30+]]</f>
        <v>#VALUE!</v>
      </c>
      <c r="BZ351" s="5" t="e">
        <f>P_A_R[[#This Row],[30+]]-P_A_R[[#This Row],[31+]]</f>
        <v>#VALUE!</v>
      </c>
      <c r="CA351" s="5" t="e">
        <f>P_A_R[[#This Row],[31+]]-P_A_R[[#This Row],[32+]]</f>
        <v>#VALUE!</v>
      </c>
      <c r="CB351" s="5" t="e">
        <f>P_A_R[[#This Row],[32+]]-P_A_R[[#This Row],[33+]]</f>
        <v>#VALUE!</v>
      </c>
      <c r="CC351" s="5" t="e">
        <f>P_A_R[[#This Row],[33+]]-P_A_R[[#This Row],[34+]]</f>
        <v>#VALUE!</v>
      </c>
      <c r="CD351" s="5" t="e">
        <f>P_A_R[[#This Row],[34+]]-P_A_R[[#This Row],[35+]]</f>
        <v>#VALUE!</v>
      </c>
      <c r="CE351" s="5" t="e">
        <f>P_A_R[[#This Row],[35+]]-P_A_R[[#This Row],[36+]]</f>
        <v>#VALUE!</v>
      </c>
      <c r="CF351" s="5" t="e">
        <f>P_A_R[[#This Row],[36+]]-P_A_R[[#This Row],[37+]]</f>
        <v>#VALUE!</v>
      </c>
      <c r="CG351" s="5" t="e">
        <f>P_A_R[[#This Row],[37+]]-P_A_R[[#This Row],[38+]]</f>
        <v>#VALUE!</v>
      </c>
      <c r="CH351" s="5" t="e">
        <f>P_A_R[[#This Row],[38+]]-P_A_R[[#This Row],[39+]]</f>
        <v>#VALUE!</v>
      </c>
      <c r="CI351" s="5" t="e">
        <f>P_A_R[[#This Row],[39+]]-P_A_R[[#This Row],[40+]]</f>
        <v>#VALUE!</v>
      </c>
      <c r="CJ351" s="5" t="e">
        <f>P_A_R[[#This Row],[40+]]-P_A_R[[#This Row],[41+]]</f>
        <v>#VALUE!</v>
      </c>
      <c r="CK351" s="5" t="e">
        <f>P_A_R[[#This Row],[41+]]-P_A_R[[#This Row],[42+]]</f>
        <v>#VALUE!</v>
      </c>
      <c r="CL351" s="5" t="e">
        <f>P_A_R[[#This Row],[42+]]-P_A_R[[#This Row],[43+]]</f>
        <v>#VALUE!</v>
      </c>
      <c r="CM351" s="5" t="e">
        <f>P_A_R[[#This Row],[43+]]-P_A_R[[#This Row],[44+]]</f>
        <v>#VALUE!</v>
      </c>
      <c r="CN351" s="5" t="e">
        <f>P_A_R[[#This Row],[44+]]-P_A_R[[#This Row],[45+]]</f>
        <v>#VALUE!</v>
      </c>
      <c r="CO351" s="5" t="e">
        <f>P_A_R[[#This Row],[45+]]-P_A_R[[#This Row],[46+]]</f>
        <v>#VALUE!</v>
      </c>
      <c r="CP351" s="5" t="e">
        <f>P_A_R[[#This Row],[46+]]-P_A_R[[#This Row],[47+]]</f>
        <v>#VALUE!</v>
      </c>
      <c r="CQ351" s="5" t="e">
        <f>P_A_R[[#This Row],[47+]]-P_A_R[[#This Row],[48+]]</f>
        <v>#VALUE!</v>
      </c>
      <c r="CR351" s="5" t="e">
        <f>P_A_R[[#This Row],[48+]]-P_A_R[[#This Row],[49+]]</f>
        <v>#VALUE!</v>
      </c>
      <c r="CS351" s="5" t="e">
        <f>P_A_R[[#This Row],[49+]]-P_A_R[[#This Row],[50+]]</f>
        <v>#VALUE!</v>
      </c>
      <c r="CT351" s="5" t="e">
        <f>P_A_R[[#This Row],[50+]]-P_A_R[[#This Row],[51+]]</f>
        <v>#VALUE!</v>
      </c>
      <c r="CU351" s="5" t="e">
        <f>P_A_R[[#This Row],[51+]]-P_A_R[[#This Row],[52+]]</f>
        <v>#VALUE!</v>
      </c>
      <c r="CV351" s="5" t="e">
        <f>P_A_R[[#This Row],[52+]]-P_A_R[[#This Row],[53+]]</f>
        <v>#VALUE!</v>
      </c>
      <c r="CW351" s="5" t="e">
        <f>P_A_R[[#This Row],[53+]]-P_A_R[[#This Row],[54+]]</f>
        <v>#VALUE!</v>
      </c>
      <c r="CX351" s="5" t="e">
        <f>P_A_R[[#This Row],[54+]]-P_A_R[[#This Row],[55+]]</f>
        <v>#VALUE!</v>
      </c>
      <c r="CY351" s="5" t="e">
        <f>P_A_R[[#This Row],[55+]]-P_A_R[[#This Row],[56+]]</f>
        <v>#VALUE!</v>
      </c>
      <c r="CZ351" s="5" t="e">
        <f>P_A_R[[#This Row],[56+]]-P_A_R[[#This Row],[57+]]</f>
        <v>#VALUE!</v>
      </c>
      <c r="DA351" s="5" t="e">
        <f>P_A_R[[#This Row],[57+]]-P_A_R[[#This Row],[58+]]</f>
        <v>#VALUE!</v>
      </c>
      <c r="DB351" s="5" t="e">
        <f>P_A_R[[#This Row],[58+]]-P_A_R[[#This Row],[59+]]</f>
        <v>#VALUE!</v>
      </c>
    </row>
    <row r="352" spans="58:106" x14ac:dyDescent="0.25">
      <c r="BF352" s="5" t="e">
        <f>P_A_R[[#This Row],[10+]]-P_A_R[[#This Row],[11+]]</f>
        <v>#VALUE!</v>
      </c>
      <c r="BG352" s="5" t="e">
        <f>P_A_R[[#This Row],[11+]]-P_A_R[[#This Row],[12+]]</f>
        <v>#VALUE!</v>
      </c>
      <c r="BH352" s="5" t="e">
        <f>P_A_R[[#This Row],[12+]]-P_A_R[[#This Row],[13+]]</f>
        <v>#VALUE!</v>
      </c>
      <c r="BI352" s="5" t="e">
        <f>P_A_R[[#This Row],[13+]]-P_A_R[[#This Row],[14+]]</f>
        <v>#VALUE!</v>
      </c>
      <c r="BJ352" s="5" t="e">
        <f>P_A_R[[#This Row],[14+]]-P_A_R[[#This Row],[15+]]</f>
        <v>#VALUE!</v>
      </c>
      <c r="BK352" s="5" t="e">
        <f>P_A_R[[#This Row],[15+]]-P_A_R[[#This Row],[16+]]</f>
        <v>#VALUE!</v>
      </c>
      <c r="BL352" s="5" t="e">
        <f>P_A_R[[#This Row],[16+]]-P_A_R[[#This Row],[17+]]</f>
        <v>#VALUE!</v>
      </c>
      <c r="BM352" s="5" t="e">
        <f>P_A_R[[#This Row],[17+]]-P_A_R[[#This Row],[18+]]</f>
        <v>#VALUE!</v>
      </c>
      <c r="BN352" s="5" t="e">
        <f>P_A_R[[#This Row],[18+]]-P_A_R[[#This Row],[19+]]</f>
        <v>#VALUE!</v>
      </c>
      <c r="BO352" s="5" t="e">
        <f>P_A_R[[#This Row],[19+]]-P_A_R[[#This Row],[20+]]</f>
        <v>#VALUE!</v>
      </c>
      <c r="BP352" s="5" t="e">
        <f>P_A_R[[#This Row],[20+]]-P_A_R[[#This Row],[21+]]</f>
        <v>#VALUE!</v>
      </c>
      <c r="BQ352" s="5" t="e">
        <f>P_A_R[[#This Row],[21+]]-P_A_R[[#This Row],[22+]]</f>
        <v>#VALUE!</v>
      </c>
      <c r="BR352" s="5" t="e">
        <f>P_A_R[[#This Row],[22+]]-P_A_R[[#This Row],[23+]]</f>
        <v>#VALUE!</v>
      </c>
      <c r="BS352" s="5" t="e">
        <f>P_A_R[[#This Row],[23+]]-P_A_R[[#This Row],[24+]]</f>
        <v>#VALUE!</v>
      </c>
      <c r="BT352" s="5" t="e">
        <f>P_A_R[[#This Row],[24+]]-P_A_R[[#This Row],[25+]]</f>
        <v>#VALUE!</v>
      </c>
      <c r="BU352" s="5" t="e">
        <f>P_A_R[[#This Row],[25+]]-P_A_R[[#This Row],[26+]]</f>
        <v>#VALUE!</v>
      </c>
      <c r="BV352" s="5" t="e">
        <f>P_A_R[[#This Row],[26+]]-P_A_R[[#This Row],[27+]]</f>
        <v>#VALUE!</v>
      </c>
      <c r="BW352" s="5" t="e">
        <f>P_A_R[[#This Row],[27+]]-P_A_R[[#This Row],[28+]]</f>
        <v>#VALUE!</v>
      </c>
      <c r="BX352" s="5" t="e">
        <f>P_A_R[[#This Row],[28+]]-P_A_R[[#This Row],[29+]]</f>
        <v>#VALUE!</v>
      </c>
      <c r="BY352" s="5" t="e">
        <f>P_A_R[[#This Row],[29+]]-P_A_R[[#This Row],[30+]]</f>
        <v>#VALUE!</v>
      </c>
      <c r="BZ352" s="5" t="e">
        <f>P_A_R[[#This Row],[30+]]-P_A_R[[#This Row],[31+]]</f>
        <v>#VALUE!</v>
      </c>
      <c r="CA352" s="5" t="e">
        <f>P_A_R[[#This Row],[31+]]-P_A_R[[#This Row],[32+]]</f>
        <v>#VALUE!</v>
      </c>
      <c r="CB352" s="5" t="e">
        <f>P_A_R[[#This Row],[32+]]-P_A_R[[#This Row],[33+]]</f>
        <v>#VALUE!</v>
      </c>
      <c r="CC352" s="5" t="e">
        <f>P_A_R[[#This Row],[33+]]-P_A_R[[#This Row],[34+]]</f>
        <v>#VALUE!</v>
      </c>
      <c r="CD352" s="5" t="e">
        <f>P_A_R[[#This Row],[34+]]-P_A_R[[#This Row],[35+]]</f>
        <v>#VALUE!</v>
      </c>
      <c r="CE352" s="5" t="e">
        <f>P_A_R[[#This Row],[35+]]-P_A_R[[#This Row],[36+]]</f>
        <v>#VALUE!</v>
      </c>
      <c r="CF352" s="5" t="e">
        <f>P_A_R[[#This Row],[36+]]-P_A_R[[#This Row],[37+]]</f>
        <v>#VALUE!</v>
      </c>
      <c r="CG352" s="5" t="e">
        <f>P_A_R[[#This Row],[37+]]-P_A_R[[#This Row],[38+]]</f>
        <v>#VALUE!</v>
      </c>
      <c r="CH352" s="5" t="e">
        <f>P_A_R[[#This Row],[38+]]-P_A_R[[#This Row],[39+]]</f>
        <v>#VALUE!</v>
      </c>
      <c r="CI352" s="5" t="e">
        <f>P_A_R[[#This Row],[39+]]-P_A_R[[#This Row],[40+]]</f>
        <v>#VALUE!</v>
      </c>
      <c r="CJ352" s="5" t="e">
        <f>P_A_R[[#This Row],[40+]]-P_A_R[[#This Row],[41+]]</f>
        <v>#VALUE!</v>
      </c>
      <c r="CK352" s="5" t="e">
        <f>P_A_R[[#This Row],[41+]]-P_A_R[[#This Row],[42+]]</f>
        <v>#VALUE!</v>
      </c>
      <c r="CL352" s="5" t="e">
        <f>P_A_R[[#This Row],[42+]]-P_A_R[[#This Row],[43+]]</f>
        <v>#VALUE!</v>
      </c>
      <c r="CM352" s="5" t="e">
        <f>P_A_R[[#This Row],[43+]]-P_A_R[[#This Row],[44+]]</f>
        <v>#VALUE!</v>
      </c>
      <c r="CN352" s="5" t="e">
        <f>P_A_R[[#This Row],[44+]]-P_A_R[[#This Row],[45+]]</f>
        <v>#VALUE!</v>
      </c>
      <c r="CO352" s="5" t="e">
        <f>P_A_R[[#This Row],[45+]]-P_A_R[[#This Row],[46+]]</f>
        <v>#VALUE!</v>
      </c>
      <c r="CP352" s="5" t="e">
        <f>P_A_R[[#This Row],[46+]]-P_A_R[[#This Row],[47+]]</f>
        <v>#VALUE!</v>
      </c>
      <c r="CQ352" s="5" t="e">
        <f>P_A_R[[#This Row],[47+]]-P_A_R[[#This Row],[48+]]</f>
        <v>#VALUE!</v>
      </c>
      <c r="CR352" s="5" t="e">
        <f>P_A_R[[#This Row],[48+]]-P_A_R[[#This Row],[49+]]</f>
        <v>#VALUE!</v>
      </c>
      <c r="CS352" s="5" t="e">
        <f>P_A_R[[#This Row],[49+]]-P_A_R[[#This Row],[50+]]</f>
        <v>#VALUE!</v>
      </c>
      <c r="CT352" s="5" t="e">
        <f>P_A_R[[#This Row],[50+]]-P_A_R[[#This Row],[51+]]</f>
        <v>#VALUE!</v>
      </c>
      <c r="CU352" s="5" t="e">
        <f>P_A_R[[#This Row],[51+]]-P_A_R[[#This Row],[52+]]</f>
        <v>#VALUE!</v>
      </c>
      <c r="CV352" s="5" t="e">
        <f>P_A_R[[#This Row],[52+]]-P_A_R[[#This Row],[53+]]</f>
        <v>#VALUE!</v>
      </c>
      <c r="CW352" s="5" t="e">
        <f>P_A_R[[#This Row],[53+]]-P_A_R[[#This Row],[54+]]</f>
        <v>#VALUE!</v>
      </c>
      <c r="CX352" s="5" t="e">
        <f>P_A_R[[#This Row],[54+]]-P_A_R[[#This Row],[55+]]</f>
        <v>#VALUE!</v>
      </c>
      <c r="CY352" s="5" t="e">
        <f>P_A_R[[#This Row],[55+]]-P_A_R[[#This Row],[56+]]</f>
        <v>#VALUE!</v>
      </c>
      <c r="CZ352" s="5" t="e">
        <f>P_A_R[[#This Row],[56+]]-P_A_R[[#This Row],[57+]]</f>
        <v>#VALUE!</v>
      </c>
      <c r="DA352" s="5" t="e">
        <f>P_A_R[[#This Row],[57+]]-P_A_R[[#This Row],[58+]]</f>
        <v>#VALUE!</v>
      </c>
      <c r="DB352" s="5" t="e">
        <f>P_A_R[[#This Row],[58+]]-P_A_R[[#This Row],[59+]]</f>
        <v>#VALUE!</v>
      </c>
    </row>
    <row r="353" spans="58:106" x14ac:dyDescent="0.25">
      <c r="BF353" s="5" t="e">
        <f>P_A_R[[#This Row],[10+]]-P_A_R[[#This Row],[11+]]</f>
        <v>#VALUE!</v>
      </c>
      <c r="BG353" s="5" t="e">
        <f>P_A_R[[#This Row],[11+]]-P_A_R[[#This Row],[12+]]</f>
        <v>#VALUE!</v>
      </c>
      <c r="BH353" s="5" t="e">
        <f>P_A_R[[#This Row],[12+]]-P_A_R[[#This Row],[13+]]</f>
        <v>#VALUE!</v>
      </c>
      <c r="BI353" s="5" t="e">
        <f>P_A_R[[#This Row],[13+]]-P_A_R[[#This Row],[14+]]</f>
        <v>#VALUE!</v>
      </c>
      <c r="BJ353" s="5" t="e">
        <f>P_A_R[[#This Row],[14+]]-P_A_R[[#This Row],[15+]]</f>
        <v>#VALUE!</v>
      </c>
      <c r="BK353" s="5" t="e">
        <f>P_A_R[[#This Row],[15+]]-P_A_R[[#This Row],[16+]]</f>
        <v>#VALUE!</v>
      </c>
      <c r="BL353" s="5" t="e">
        <f>P_A_R[[#This Row],[16+]]-P_A_R[[#This Row],[17+]]</f>
        <v>#VALUE!</v>
      </c>
      <c r="BM353" s="5" t="e">
        <f>P_A_R[[#This Row],[17+]]-P_A_R[[#This Row],[18+]]</f>
        <v>#VALUE!</v>
      </c>
      <c r="BN353" s="5" t="e">
        <f>P_A_R[[#This Row],[18+]]-P_A_R[[#This Row],[19+]]</f>
        <v>#VALUE!</v>
      </c>
      <c r="BO353" s="5" t="e">
        <f>P_A_R[[#This Row],[19+]]-P_A_R[[#This Row],[20+]]</f>
        <v>#VALUE!</v>
      </c>
      <c r="BP353" s="5" t="e">
        <f>P_A_R[[#This Row],[20+]]-P_A_R[[#This Row],[21+]]</f>
        <v>#VALUE!</v>
      </c>
      <c r="BQ353" s="5" t="e">
        <f>P_A_R[[#This Row],[21+]]-P_A_R[[#This Row],[22+]]</f>
        <v>#VALUE!</v>
      </c>
      <c r="BR353" s="5" t="e">
        <f>P_A_R[[#This Row],[22+]]-P_A_R[[#This Row],[23+]]</f>
        <v>#VALUE!</v>
      </c>
      <c r="BS353" s="5" t="e">
        <f>P_A_R[[#This Row],[23+]]-P_A_R[[#This Row],[24+]]</f>
        <v>#VALUE!</v>
      </c>
      <c r="BT353" s="5" t="e">
        <f>P_A_R[[#This Row],[24+]]-P_A_R[[#This Row],[25+]]</f>
        <v>#VALUE!</v>
      </c>
      <c r="BU353" s="5" t="e">
        <f>P_A_R[[#This Row],[25+]]-P_A_R[[#This Row],[26+]]</f>
        <v>#VALUE!</v>
      </c>
      <c r="BV353" s="5" t="e">
        <f>P_A_R[[#This Row],[26+]]-P_A_R[[#This Row],[27+]]</f>
        <v>#VALUE!</v>
      </c>
      <c r="BW353" s="5" t="e">
        <f>P_A_R[[#This Row],[27+]]-P_A_R[[#This Row],[28+]]</f>
        <v>#VALUE!</v>
      </c>
      <c r="BX353" s="5" t="e">
        <f>P_A_R[[#This Row],[28+]]-P_A_R[[#This Row],[29+]]</f>
        <v>#VALUE!</v>
      </c>
      <c r="BY353" s="5" t="e">
        <f>P_A_R[[#This Row],[29+]]-P_A_R[[#This Row],[30+]]</f>
        <v>#VALUE!</v>
      </c>
      <c r="BZ353" s="5" t="e">
        <f>P_A_R[[#This Row],[30+]]-P_A_R[[#This Row],[31+]]</f>
        <v>#VALUE!</v>
      </c>
      <c r="CA353" s="5" t="e">
        <f>P_A_R[[#This Row],[31+]]-P_A_R[[#This Row],[32+]]</f>
        <v>#VALUE!</v>
      </c>
      <c r="CB353" s="5" t="e">
        <f>P_A_R[[#This Row],[32+]]-P_A_R[[#This Row],[33+]]</f>
        <v>#VALUE!</v>
      </c>
      <c r="CC353" s="5" t="e">
        <f>P_A_R[[#This Row],[33+]]-P_A_R[[#This Row],[34+]]</f>
        <v>#VALUE!</v>
      </c>
      <c r="CD353" s="5" t="e">
        <f>P_A_R[[#This Row],[34+]]-P_A_R[[#This Row],[35+]]</f>
        <v>#VALUE!</v>
      </c>
      <c r="CE353" s="5" t="e">
        <f>P_A_R[[#This Row],[35+]]-P_A_R[[#This Row],[36+]]</f>
        <v>#VALUE!</v>
      </c>
      <c r="CF353" s="5" t="e">
        <f>P_A_R[[#This Row],[36+]]-P_A_R[[#This Row],[37+]]</f>
        <v>#VALUE!</v>
      </c>
      <c r="CG353" s="5" t="e">
        <f>P_A_R[[#This Row],[37+]]-P_A_R[[#This Row],[38+]]</f>
        <v>#VALUE!</v>
      </c>
      <c r="CH353" s="5" t="e">
        <f>P_A_R[[#This Row],[38+]]-P_A_R[[#This Row],[39+]]</f>
        <v>#VALUE!</v>
      </c>
      <c r="CI353" s="5" t="e">
        <f>P_A_R[[#This Row],[39+]]-P_A_R[[#This Row],[40+]]</f>
        <v>#VALUE!</v>
      </c>
      <c r="CJ353" s="5" t="e">
        <f>P_A_R[[#This Row],[40+]]-P_A_R[[#This Row],[41+]]</f>
        <v>#VALUE!</v>
      </c>
      <c r="CK353" s="5" t="e">
        <f>P_A_R[[#This Row],[41+]]-P_A_R[[#This Row],[42+]]</f>
        <v>#VALUE!</v>
      </c>
      <c r="CL353" s="5" t="e">
        <f>P_A_R[[#This Row],[42+]]-P_A_R[[#This Row],[43+]]</f>
        <v>#VALUE!</v>
      </c>
      <c r="CM353" s="5" t="e">
        <f>P_A_R[[#This Row],[43+]]-P_A_R[[#This Row],[44+]]</f>
        <v>#VALUE!</v>
      </c>
      <c r="CN353" s="5" t="e">
        <f>P_A_R[[#This Row],[44+]]-P_A_R[[#This Row],[45+]]</f>
        <v>#VALUE!</v>
      </c>
      <c r="CO353" s="5" t="e">
        <f>P_A_R[[#This Row],[45+]]-P_A_R[[#This Row],[46+]]</f>
        <v>#VALUE!</v>
      </c>
      <c r="CP353" s="5" t="e">
        <f>P_A_R[[#This Row],[46+]]-P_A_R[[#This Row],[47+]]</f>
        <v>#VALUE!</v>
      </c>
      <c r="CQ353" s="5" t="e">
        <f>P_A_R[[#This Row],[47+]]-P_A_R[[#This Row],[48+]]</f>
        <v>#VALUE!</v>
      </c>
      <c r="CR353" s="5" t="e">
        <f>P_A_R[[#This Row],[48+]]-P_A_R[[#This Row],[49+]]</f>
        <v>#VALUE!</v>
      </c>
      <c r="CS353" s="5" t="e">
        <f>P_A_R[[#This Row],[49+]]-P_A_R[[#This Row],[50+]]</f>
        <v>#VALUE!</v>
      </c>
      <c r="CT353" s="5" t="e">
        <f>P_A_R[[#This Row],[50+]]-P_A_R[[#This Row],[51+]]</f>
        <v>#VALUE!</v>
      </c>
      <c r="CU353" s="5" t="e">
        <f>P_A_R[[#This Row],[51+]]-P_A_R[[#This Row],[52+]]</f>
        <v>#VALUE!</v>
      </c>
      <c r="CV353" s="5" t="e">
        <f>P_A_R[[#This Row],[52+]]-P_A_R[[#This Row],[53+]]</f>
        <v>#VALUE!</v>
      </c>
      <c r="CW353" s="5" t="e">
        <f>P_A_R[[#This Row],[53+]]-P_A_R[[#This Row],[54+]]</f>
        <v>#VALUE!</v>
      </c>
      <c r="CX353" s="5" t="e">
        <f>P_A_R[[#This Row],[54+]]-P_A_R[[#This Row],[55+]]</f>
        <v>#VALUE!</v>
      </c>
      <c r="CY353" s="5" t="e">
        <f>P_A_R[[#This Row],[55+]]-P_A_R[[#This Row],[56+]]</f>
        <v>#VALUE!</v>
      </c>
      <c r="CZ353" s="5" t="e">
        <f>P_A_R[[#This Row],[56+]]-P_A_R[[#This Row],[57+]]</f>
        <v>#VALUE!</v>
      </c>
      <c r="DA353" s="5" t="e">
        <f>P_A_R[[#This Row],[57+]]-P_A_R[[#This Row],[58+]]</f>
        <v>#VALUE!</v>
      </c>
      <c r="DB353" s="5" t="e">
        <f>P_A_R[[#This Row],[58+]]-P_A_R[[#This Row],[59+]]</f>
        <v>#VALUE!</v>
      </c>
    </row>
    <row r="354" spans="58:106" x14ac:dyDescent="0.25">
      <c r="BF354" s="5" t="e">
        <f>P_A_R[[#This Row],[10+]]-P_A_R[[#This Row],[11+]]</f>
        <v>#VALUE!</v>
      </c>
      <c r="BG354" s="5" t="e">
        <f>P_A_R[[#This Row],[11+]]-P_A_R[[#This Row],[12+]]</f>
        <v>#VALUE!</v>
      </c>
      <c r="BH354" s="5" t="e">
        <f>P_A_R[[#This Row],[12+]]-P_A_R[[#This Row],[13+]]</f>
        <v>#VALUE!</v>
      </c>
      <c r="BI354" s="5" t="e">
        <f>P_A_R[[#This Row],[13+]]-P_A_R[[#This Row],[14+]]</f>
        <v>#VALUE!</v>
      </c>
      <c r="BJ354" s="5" t="e">
        <f>P_A_R[[#This Row],[14+]]-P_A_R[[#This Row],[15+]]</f>
        <v>#VALUE!</v>
      </c>
      <c r="BK354" s="5" t="e">
        <f>P_A_R[[#This Row],[15+]]-P_A_R[[#This Row],[16+]]</f>
        <v>#VALUE!</v>
      </c>
      <c r="BL354" s="5" t="e">
        <f>P_A_R[[#This Row],[16+]]-P_A_R[[#This Row],[17+]]</f>
        <v>#VALUE!</v>
      </c>
      <c r="BM354" s="5" t="e">
        <f>P_A_R[[#This Row],[17+]]-P_A_R[[#This Row],[18+]]</f>
        <v>#VALUE!</v>
      </c>
      <c r="BN354" s="5" t="e">
        <f>P_A_R[[#This Row],[18+]]-P_A_R[[#This Row],[19+]]</f>
        <v>#VALUE!</v>
      </c>
      <c r="BO354" s="5" t="e">
        <f>P_A_R[[#This Row],[19+]]-P_A_R[[#This Row],[20+]]</f>
        <v>#VALUE!</v>
      </c>
      <c r="BP354" s="5" t="e">
        <f>P_A_R[[#This Row],[20+]]-P_A_R[[#This Row],[21+]]</f>
        <v>#VALUE!</v>
      </c>
      <c r="BQ354" s="5" t="e">
        <f>P_A_R[[#This Row],[21+]]-P_A_R[[#This Row],[22+]]</f>
        <v>#VALUE!</v>
      </c>
      <c r="BR354" s="5" t="e">
        <f>P_A_R[[#This Row],[22+]]-P_A_R[[#This Row],[23+]]</f>
        <v>#VALUE!</v>
      </c>
      <c r="BS354" s="5" t="e">
        <f>P_A_R[[#This Row],[23+]]-P_A_R[[#This Row],[24+]]</f>
        <v>#VALUE!</v>
      </c>
      <c r="BT354" s="5" t="e">
        <f>P_A_R[[#This Row],[24+]]-P_A_R[[#This Row],[25+]]</f>
        <v>#VALUE!</v>
      </c>
      <c r="BU354" s="5" t="e">
        <f>P_A_R[[#This Row],[25+]]-P_A_R[[#This Row],[26+]]</f>
        <v>#VALUE!</v>
      </c>
      <c r="BV354" s="5" t="e">
        <f>P_A_R[[#This Row],[26+]]-P_A_R[[#This Row],[27+]]</f>
        <v>#VALUE!</v>
      </c>
      <c r="BW354" s="5" t="e">
        <f>P_A_R[[#This Row],[27+]]-P_A_R[[#This Row],[28+]]</f>
        <v>#VALUE!</v>
      </c>
      <c r="BX354" s="5" t="e">
        <f>P_A_R[[#This Row],[28+]]-P_A_R[[#This Row],[29+]]</f>
        <v>#VALUE!</v>
      </c>
      <c r="BY354" s="5" t="e">
        <f>P_A_R[[#This Row],[29+]]-P_A_R[[#This Row],[30+]]</f>
        <v>#VALUE!</v>
      </c>
      <c r="BZ354" s="5" t="e">
        <f>P_A_R[[#This Row],[30+]]-P_A_R[[#This Row],[31+]]</f>
        <v>#VALUE!</v>
      </c>
      <c r="CA354" s="5" t="e">
        <f>P_A_R[[#This Row],[31+]]-P_A_R[[#This Row],[32+]]</f>
        <v>#VALUE!</v>
      </c>
      <c r="CB354" s="5" t="e">
        <f>P_A_R[[#This Row],[32+]]-P_A_R[[#This Row],[33+]]</f>
        <v>#VALUE!</v>
      </c>
      <c r="CC354" s="5" t="e">
        <f>P_A_R[[#This Row],[33+]]-P_A_R[[#This Row],[34+]]</f>
        <v>#VALUE!</v>
      </c>
      <c r="CD354" s="5" t="e">
        <f>P_A_R[[#This Row],[34+]]-P_A_R[[#This Row],[35+]]</f>
        <v>#VALUE!</v>
      </c>
      <c r="CE354" s="5" t="e">
        <f>P_A_R[[#This Row],[35+]]-P_A_R[[#This Row],[36+]]</f>
        <v>#VALUE!</v>
      </c>
      <c r="CF354" s="5" t="e">
        <f>P_A_R[[#This Row],[36+]]-P_A_R[[#This Row],[37+]]</f>
        <v>#VALUE!</v>
      </c>
      <c r="CG354" s="5" t="e">
        <f>P_A_R[[#This Row],[37+]]-P_A_R[[#This Row],[38+]]</f>
        <v>#VALUE!</v>
      </c>
      <c r="CH354" s="5" t="e">
        <f>P_A_R[[#This Row],[38+]]-P_A_R[[#This Row],[39+]]</f>
        <v>#VALUE!</v>
      </c>
      <c r="CI354" s="5" t="e">
        <f>P_A_R[[#This Row],[39+]]-P_A_R[[#This Row],[40+]]</f>
        <v>#VALUE!</v>
      </c>
      <c r="CJ354" s="5" t="e">
        <f>P_A_R[[#This Row],[40+]]-P_A_R[[#This Row],[41+]]</f>
        <v>#VALUE!</v>
      </c>
      <c r="CK354" s="5" t="e">
        <f>P_A_R[[#This Row],[41+]]-P_A_R[[#This Row],[42+]]</f>
        <v>#VALUE!</v>
      </c>
      <c r="CL354" s="5" t="e">
        <f>P_A_R[[#This Row],[42+]]-P_A_R[[#This Row],[43+]]</f>
        <v>#VALUE!</v>
      </c>
      <c r="CM354" s="5" t="e">
        <f>P_A_R[[#This Row],[43+]]-P_A_R[[#This Row],[44+]]</f>
        <v>#VALUE!</v>
      </c>
      <c r="CN354" s="5" t="e">
        <f>P_A_R[[#This Row],[44+]]-P_A_R[[#This Row],[45+]]</f>
        <v>#VALUE!</v>
      </c>
      <c r="CO354" s="5" t="e">
        <f>P_A_R[[#This Row],[45+]]-P_A_R[[#This Row],[46+]]</f>
        <v>#VALUE!</v>
      </c>
      <c r="CP354" s="5" t="e">
        <f>P_A_R[[#This Row],[46+]]-P_A_R[[#This Row],[47+]]</f>
        <v>#VALUE!</v>
      </c>
      <c r="CQ354" s="5" t="e">
        <f>P_A_R[[#This Row],[47+]]-P_A_R[[#This Row],[48+]]</f>
        <v>#VALUE!</v>
      </c>
      <c r="CR354" s="5" t="e">
        <f>P_A_R[[#This Row],[48+]]-P_A_R[[#This Row],[49+]]</f>
        <v>#VALUE!</v>
      </c>
      <c r="CS354" s="5" t="e">
        <f>P_A_R[[#This Row],[49+]]-P_A_R[[#This Row],[50+]]</f>
        <v>#VALUE!</v>
      </c>
      <c r="CT354" s="5" t="e">
        <f>P_A_R[[#This Row],[50+]]-P_A_R[[#This Row],[51+]]</f>
        <v>#VALUE!</v>
      </c>
      <c r="CU354" s="5" t="e">
        <f>P_A_R[[#This Row],[51+]]-P_A_R[[#This Row],[52+]]</f>
        <v>#VALUE!</v>
      </c>
      <c r="CV354" s="5" t="e">
        <f>P_A_R[[#This Row],[52+]]-P_A_R[[#This Row],[53+]]</f>
        <v>#VALUE!</v>
      </c>
      <c r="CW354" s="5" t="e">
        <f>P_A_R[[#This Row],[53+]]-P_A_R[[#This Row],[54+]]</f>
        <v>#VALUE!</v>
      </c>
      <c r="CX354" s="5" t="e">
        <f>P_A_R[[#This Row],[54+]]-P_A_R[[#This Row],[55+]]</f>
        <v>#VALUE!</v>
      </c>
      <c r="CY354" s="5" t="e">
        <f>P_A_R[[#This Row],[55+]]-P_A_R[[#This Row],[56+]]</f>
        <v>#VALUE!</v>
      </c>
      <c r="CZ354" s="5" t="e">
        <f>P_A_R[[#This Row],[56+]]-P_A_R[[#This Row],[57+]]</f>
        <v>#VALUE!</v>
      </c>
      <c r="DA354" s="5" t="e">
        <f>P_A_R[[#This Row],[57+]]-P_A_R[[#This Row],[58+]]</f>
        <v>#VALUE!</v>
      </c>
      <c r="DB354" s="5" t="e">
        <f>P_A_R[[#This Row],[58+]]-P_A_R[[#This Row],[59+]]</f>
        <v>#VALUE!</v>
      </c>
    </row>
    <row r="355" spans="58:106" x14ac:dyDescent="0.25">
      <c r="BF355" s="5" t="e">
        <f>P_A_R[[#This Row],[10+]]-P_A_R[[#This Row],[11+]]</f>
        <v>#VALUE!</v>
      </c>
      <c r="BG355" s="5" t="e">
        <f>P_A_R[[#This Row],[11+]]-P_A_R[[#This Row],[12+]]</f>
        <v>#VALUE!</v>
      </c>
      <c r="BH355" s="5" t="e">
        <f>P_A_R[[#This Row],[12+]]-P_A_R[[#This Row],[13+]]</f>
        <v>#VALUE!</v>
      </c>
      <c r="BI355" s="5" t="e">
        <f>P_A_R[[#This Row],[13+]]-P_A_R[[#This Row],[14+]]</f>
        <v>#VALUE!</v>
      </c>
      <c r="BJ355" s="5" t="e">
        <f>P_A_R[[#This Row],[14+]]-P_A_R[[#This Row],[15+]]</f>
        <v>#VALUE!</v>
      </c>
      <c r="BK355" s="5" t="e">
        <f>P_A_R[[#This Row],[15+]]-P_A_R[[#This Row],[16+]]</f>
        <v>#VALUE!</v>
      </c>
      <c r="BL355" s="5" t="e">
        <f>P_A_R[[#This Row],[16+]]-P_A_R[[#This Row],[17+]]</f>
        <v>#VALUE!</v>
      </c>
      <c r="BM355" s="5" t="e">
        <f>P_A_R[[#This Row],[17+]]-P_A_R[[#This Row],[18+]]</f>
        <v>#VALUE!</v>
      </c>
      <c r="BN355" s="5" t="e">
        <f>P_A_R[[#This Row],[18+]]-P_A_R[[#This Row],[19+]]</f>
        <v>#VALUE!</v>
      </c>
      <c r="BO355" s="5" t="e">
        <f>P_A_R[[#This Row],[19+]]-P_A_R[[#This Row],[20+]]</f>
        <v>#VALUE!</v>
      </c>
      <c r="BP355" s="5" t="e">
        <f>P_A_R[[#This Row],[20+]]-P_A_R[[#This Row],[21+]]</f>
        <v>#VALUE!</v>
      </c>
      <c r="BQ355" s="5" t="e">
        <f>P_A_R[[#This Row],[21+]]-P_A_R[[#This Row],[22+]]</f>
        <v>#VALUE!</v>
      </c>
      <c r="BR355" s="5" t="e">
        <f>P_A_R[[#This Row],[22+]]-P_A_R[[#This Row],[23+]]</f>
        <v>#VALUE!</v>
      </c>
      <c r="BS355" s="5" t="e">
        <f>P_A_R[[#This Row],[23+]]-P_A_R[[#This Row],[24+]]</f>
        <v>#VALUE!</v>
      </c>
      <c r="BT355" s="5" t="e">
        <f>P_A_R[[#This Row],[24+]]-P_A_R[[#This Row],[25+]]</f>
        <v>#VALUE!</v>
      </c>
      <c r="BU355" s="5" t="e">
        <f>P_A_R[[#This Row],[25+]]-P_A_R[[#This Row],[26+]]</f>
        <v>#VALUE!</v>
      </c>
      <c r="BV355" s="5" t="e">
        <f>P_A_R[[#This Row],[26+]]-P_A_R[[#This Row],[27+]]</f>
        <v>#VALUE!</v>
      </c>
      <c r="BW355" s="5" t="e">
        <f>P_A_R[[#This Row],[27+]]-P_A_R[[#This Row],[28+]]</f>
        <v>#VALUE!</v>
      </c>
      <c r="BX355" s="5" t="e">
        <f>P_A_R[[#This Row],[28+]]-P_A_R[[#This Row],[29+]]</f>
        <v>#VALUE!</v>
      </c>
      <c r="BY355" s="5" t="e">
        <f>P_A_R[[#This Row],[29+]]-P_A_R[[#This Row],[30+]]</f>
        <v>#VALUE!</v>
      </c>
      <c r="BZ355" s="5" t="e">
        <f>P_A_R[[#This Row],[30+]]-P_A_R[[#This Row],[31+]]</f>
        <v>#VALUE!</v>
      </c>
      <c r="CA355" s="5" t="e">
        <f>P_A_R[[#This Row],[31+]]-P_A_R[[#This Row],[32+]]</f>
        <v>#VALUE!</v>
      </c>
      <c r="CB355" s="5" t="e">
        <f>P_A_R[[#This Row],[32+]]-P_A_R[[#This Row],[33+]]</f>
        <v>#VALUE!</v>
      </c>
      <c r="CC355" s="5" t="e">
        <f>P_A_R[[#This Row],[33+]]-P_A_R[[#This Row],[34+]]</f>
        <v>#VALUE!</v>
      </c>
      <c r="CD355" s="5" t="e">
        <f>P_A_R[[#This Row],[34+]]-P_A_R[[#This Row],[35+]]</f>
        <v>#VALUE!</v>
      </c>
      <c r="CE355" s="5" t="e">
        <f>P_A_R[[#This Row],[35+]]-P_A_R[[#This Row],[36+]]</f>
        <v>#VALUE!</v>
      </c>
      <c r="CF355" s="5" t="e">
        <f>P_A_R[[#This Row],[36+]]-P_A_R[[#This Row],[37+]]</f>
        <v>#VALUE!</v>
      </c>
      <c r="CG355" s="5" t="e">
        <f>P_A_R[[#This Row],[37+]]-P_A_R[[#This Row],[38+]]</f>
        <v>#VALUE!</v>
      </c>
      <c r="CH355" s="5" t="e">
        <f>P_A_R[[#This Row],[38+]]-P_A_R[[#This Row],[39+]]</f>
        <v>#VALUE!</v>
      </c>
      <c r="CI355" s="5" t="e">
        <f>P_A_R[[#This Row],[39+]]-P_A_R[[#This Row],[40+]]</f>
        <v>#VALUE!</v>
      </c>
      <c r="CJ355" s="5" t="e">
        <f>P_A_R[[#This Row],[40+]]-P_A_R[[#This Row],[41+]]</f>
        <v>#VALUE!</v>
      </c>
      <c r="CK355" s="5" t="e">
        <f>P_A_R[[#This Row],[41+]]-P_A_R[[#This Row],[42+]]</f>
        <v>#VALUE!</v>
      </c>
      <c r="CL355" s="5" t="e">
        <f>P_A_R[[#This Row],[42+]]-P_A_R[[#This Row],[43+]]</f>
        <v>#VALUE!</v>
      </c>
      <c r="CM355" s="5" t="e">
        <f>P_A_R[[#This Row],[43+]]-P_A_R[[#This Row],[44+]]</f>
        <v>#VALUE!</v>
      </c>
      <c r="CN355" s="5" t="e">
        <f>P_A_R[[#This Row],[44+]]-P_A_R[[#This Row],[45+]]</f>
        <v>#VALUE!</v>
      </c>
      <c r="CO355" s="5" t="e">
        <f>P_A_R[[#This Row],[45+]]-P_A_R[[#This Row],[46+]]</f>
        <v>#VALUE!</v>
      </c>
      <c r="CP355" s="5" t="e">
        <f>P_A_R[[#This Row],[46+]]-P_A_R[[#This Row],[47+]]</f>
        <v>#VALUE!</v>
      </c>
      <c r="CQ355" s="5" t="e">
        <f>P_A_R[[#This Row],[47+]]-P_A_R[[#This Row],[48+]]</f>
        <v>#VALUE!</v>
      </c>
      <c r="CR355" s="5" t="e">
        <f>P_A_R[[#This Row],[48+]]-P_A_R[[#This Row],[49+]]</f>
        <v>#VALUE!</v>
      </c>
      <c r="CS355" s="5" t="e">
        <f>P_A_R[[#This Row],[49+]]-P_A_R[[#This Row],[50+]]</f>
        <v>#VALUE!</v>
      </c>
      <c r="CT355" s="5" t="e">
        <f>P_A_R[[#This Row],[50+]]-P_A_R[[#This Row],[51+]]</f>
        <v>#VALUE!</v>
      </c>
      <c r="CU355" s="5" t="e">
        <f>P_A_R[[#This Row],[51+]]-P_A_R[[#This Row],[52+]]</f>
        <v>#VALUE!</v>
      </c>
      <c r="CV355" s="5" t="e">
        <f>P_A_R[[#This Row],[52+]]-P_A_R[[#This Row],[53+]]</f>
        <v>#VALUE!</v>
      </c>
      <c r="CW355" s="5" t="e">
        <f>P_A_R[[#This Row],[53+]]-P_A_R[[#This Row],[54+]]</f>
        <v>#VALUE!</v>
      </c>
      <c r="CX355" s="5" t="e">
        <f>P_A_R[[#This Row],[54+]]-P_A_R[[#This Row],[55+]]</f>
        <v>#VALUE!</v>
      </c>
      <c r="CY355" s="5" t="e">
        <f>P_A_R[[#This Row],[55+]]-P_A_R[[#This Row],[56+]]</f>
        <v>#VALUE!</v>
      </c>
      <c r="CZ355" s="5" t="e">
        <f>P_A_R[[#This Row],[56+]]-P_A_R[[#This Row],[57+]]</f>
        <v>#VALUE!</v>
      </c>
      <c r="DA355" s="5" t="e">
        <f>P_A_R[[#This Row],[57+]]-P_A_R[[#This Row],[58+]]</f>
        <v>#VALUE!</v>
      </c>
      <c r="DB355" s="5" t="e">
        <f>P_A_R[[#This Row],[58+]]-P_A_R[[#This Row],[59+]]</f>
        <v>#VALUE!</v>
      </c>
    </row>
    <row r="356" spans="58:106" x14ac:dyDescent="0.25">
      <c r="BF356" s="5" t="e">
        <f>P_A_R[[#This Row],[10+]]-P_A_R[[#This Row],[11+]]</f>
        <v>#VALUE!</v>
      </c>
      <c r="BG356" s="5" t="e">
        <f>P_A_R[[#This Row],[11+]]-P_A_R[[#This Row],[12+]]</f>
        <v>#VALUE!</v>
      </c>
      <c r="BH356" s="5" t="e">
        <f>P_A_R[[#This Row],[12+]]-P_A_R[[#This Row],[13+]]</f>
        <v>#VALUE!</v>
      </c>
      <c r="BI356" s="5" t="e">
        <f>P_A_R[[#This Row],[13+]]-P_A_R[[#This Row],[14+]]</f>
        <v>#VALUE!</v>
      </c>
      <c r="BJ356" s="5" t="e">
        <f>P_A_R[[#This Row],[14+]]-P_A_R[[#This Row],[15+]]</f>
        <v>#VALUE!</v>
      </c>
      <c r="BK356" s="5" t="e">
        <f>P_A_R[[#This Row],[15+]]-P_A_R[[#This Row],[16+]]</f>
        <v>#VALUE!</v>
      </c>
      <c r="BL356" s="5" t="e">
        <f>P_A_R[[#This Row],[16+]]-P_A_R[[#This Row],[17+]]</f>
        <v>#VALUE!</v>
      </c>
      <c r="BM356" s="5" t="e">
        <f>P_A_R[[#This Row],[17+]]-P_A_R[[#This Row],[18+]]</f>
        <v>#VALUE!</v>
      </c>
      <c r="BN356" s="5" t="e">
        <f>P_A_R[[#This Row],[18+]]-P_A_R[[#This Row],[19+]]</f>
        <v>#VALUE!</v>
      </c>
      <c r="BO356" s="5" t="e">
        <f>P_A_R[[#This Row],[19+]]-P_A_R[[#This Row],[20+]]</f>
        <v>#VALUE!</v>
      </c>
      <c r="BP356" s="5" t="e">
        <f>P_A_R[[#This Row],[20+]]-P_A_R[[#This Row],[21+]]</f>
        <v>#VALUE!</v>
      </c>
      <c r="BQ356" s="5" t="e">
        <f>P_A_R[[#This Row],[21+]]-P_A_R[[#This Row],[22+]]</f>
        <v>#VALUE!</v>
      </c>
      <c r="BR356" s="5" t="e">
        <f>P_A_R[[#This Row],[22+]]-P_A_R[[#This Row],[23+]]</f>
        <v>#VALUE!</v>
      </c>
      <c r="BS356" s="5" t="e">
        <f>P_A_R[[#This Row],[23+]]-P_A_R[[#This Row],[24+]]</f>
        <v>#VALUE!</v>
      </c>
      <c r="BT356" s="5" t="e">
        <f>P_A_R[[#This Row],[24+]]-P_A_R[[#This Row],[25+]]</f>
        <v>#VALUE!</v>
      </c>
      <c r="BU356" s="5" t="e">
        <f>P_A_R[[#This Row],[25+]]-P_A_R[[#This Row],[26+]]</f>
        <v>#VALUE!</v>
      </c>
      <c r="BV356" s="5" t="e">
        <f>P_A_R[[#This Row],[26+]]-P_A_R[[#This Row],[27+]]</f>
        <v>#VALUE!</v>
      </c>
      <c r="BW356" s="5" t="e">
        <f>P_A_R[[#This Row],[27+]]-P_A_R[[#This Row],[28+]]</f>
        <v>#VALUE!</v>
      </c>
      <c r="BX356" s="5" t="e">
        <f>P_A_R[[#This Row],[28+]]-P_A_R[[#This Row],[29+]]</f>
        <v>#VALUE!</v>
      </c>
      <c r="BY356" s="5" t="e">
        <f>P_A_R[[#This Row],[29+]]-P_A_R[[#This Row],[30+]]</f>
        <v>#VALUE!</v>
      </c>
      <c r="BZ356" s="5" t="e">
        <f>P_A_R[[#This Row],[30+]]-P_A_R[[#This Row],[31+]]</f>
        <v>#VALUE!</v>
      </c>
      <c r="CA356" s="5" t="e">
        <f>P_A_R[[#This Row],[31+]]-P_A_R[[#This Row],[32+]]</f>
        <v>#VALUE!</v>
      </c>
      <c r="CB356" s="5" t="e">
        <f>P_A_R[[#This Row],[32+]]-P_A_R[[#This Row],[33+]]</f>
        <v>#VALUE!</v>
      </c>
      <c r="CC356" s="5" t="e">
        <f>P_A_R[[#This Row],[33+]]-P_A_R[[#This Row],[34+]]</f>
        <v>#VALUE!</v>
      </c>
      <c r="CD356" s="5" t="e">
        <f>P_A_R[[#This Row],[34+]]-P_A_R[[#This Row],[35+]]</f>
        <v>#VALUE!</v>
      </c>
      <c r="CE356" s="5" t="e">
        <f>P_A_R[[#This Row],[35+]]-P_A_R[[#This Row],[36+]]</f>
        <v>#VALUE!</v>
      </c>
      <c r="CF356" s="5" t="e">
        <f>P_A_R[[#This Row],[36+]]-P_A_R[[#This Row],[37+]]</f>
        <v>#VALUE!</v>
      </c>
      <c r="CG356" s="5" t="e">
        <f>P_A_R[[#This Row],[37+]]-P_A_R[[#This Row],[38+]]</f>
        <v>#VALUE!</v>
      </c>
      <c r="CH356" s="5" t="e">
        <f>P_A_R[[#This Row],[38+]]-P_A_R[[#This Row],[39+]]</f>
        <v>#VALUE!</v>
      </c>
      <c r="CI356" s="5" t="e">
        <f>P_A_R[[#This Row],[39+]]-P_A_R[[#This Row],[40+]]</f>
        <v>#VALUE!</v>
      </c>
      <c r="CJ356" s="5" t="e">
        <f>P_A_R[[#This Row],[40+]]-P_A_R[[#This Row],[41+]]</f>
        <v>#VALUE!</v>
      </c>
      <c r="CK356" s="5" t="e">
        <f>P_A_R[[#This Row],[41+]]-P_A_R[[#This Row],[42+]]</f>
        <v>#VALUE!</v>
      </c>
      <c r="CL356" s="5" t="e">
        <f>P_A_R[[#This Row],[42+]]-P_A_R[[#This Row],[43+]]</f>
        <v>#VALUE!</v>
      </c>
      <c r="CM356" s="5" t="e">
        <f>P_A_R[[#This Row],[43+]]-P_A_R[[#This Row],[44+]]</f>
        <v>#VALUE!</v>
      </c>
      <c r="CN356" s="5" t="e">
        <f>P_A_R[[#This Row],[44+]]-P_A_R[[#This Row],[45+]]</f>
        <v>#VALUE!</v>
      </c>
      <c r="CO356" s="5" t="e">
        <f>P_A_R[[#This Row],[45+]]-P_A_R[[#This Row],[46+]]</f>
        <v>#VALUE!</v>
      </c>
      <c r="CP356" s="5" t="e">
        <f>P_A_R[[#This Row],[46+]]-P_A_R[[#This Row],[47+]]</f>
        <v>#VALUE!</v>
      </c>
      <c r="CQ356" s="5" t="e">
        <f>P_A_R[[#This Row],[47+]]-P_A_R[[#This Row],[48+]]</f>
        <v>#VALUE!</v>
      </c>
      <c r="CR356" s="5" t="e">
        <f>P_A_R[[#This Row],[48+]]-P_A_R[[#This Row],[49+]]</f>
        <v>#VALUE!</v>
      </c>
      <c r="CS356" s="5" t="e">
        <f>P_A_R[[#This Row],[49+]]-P_A_R[[#This Row],[50+]]</f>
        <v>#VALUE!</v>
      </c>
      <c r="CT356" s="5" t="e">
        <f>P_A_R[[#This Row],[50+]]-P_A_R[[#This Row],[51+]]</f>
        <v>#VALUE!</v>
      </c>
      <c r="CU356" s="5" t="e">
        <f>P_A_R[[#This Row],[51+]]-P_A_R[[#This Row],[52+]]</f>
        <v>#VALUE!</v>
      </c>
      <c r="CV356" s="5" t="e">
        <f>P_A_R[[#This Row],[52+]]-P_A_R[[#This Row],[53+]]</f>
        <v>#VALUE!</v>
      </c>
      <c r="CW356" s="5" t="e">
        <f>P_A_R[[#This Row],[53+]]-P_A_R[[#This Row],[54+]]</f>
        <v>#VALUE!</v>
      </c>
      <c r="CX356" s="5" t="e">
        <f>P_A_R[[#This Row],[54+]]-P_A_R[[#This Row],[55+]]</f>
        <v>#VALUE!</v>
      </c>
      <c r="CY356" s="5" t="e">
        <f>P_A_R[[#This Row],[55+]]-P_A_R[[#This Row],[56+]]</f>
        <v>#VALUE!</v>
      </c>
      <c r="CZ356" s="5" t="e">
        <f>P_A_R[[#This Row],[56+]]-P_A_R[[#This Row],[57+]]</f>
        <v>#VALUE!</v>
      </c>
      <c r="DA356" s="5" t="e">
        <f>P_A_R[[#This Row],[57+]]-P_A_R[[#This Row],[58+]]</f>
        <v>#VALUE!</v>
      </c>
      <c r="DB356" s="5" t="e">
        <f>P_A_R[[#This Row],[58+]]-P_A_R[[#This Row],[59+]]</f>
        <v>#VALUE!</v>
      </c>
    </row>
    <row r="357" spans="58:106" x14ac:dyDescent="0.25">
      <c r="BF357" s="5" t="e">
        <f>P_A_R[[#This Row],[10+]]-P_A_R[[#This Row],[11+]]</f>
        <v>#VALUE!</v>
      </c>
      <c r="BG357" s="5" t="e">
        <f>P_A_R[[#This Row],[11+]]-P_A_R[[#This Row],[12+]]</f>
        <v>#VALUE!</v>
      </c>
      <c r="BH357" s="5" t="e">
        <f>P_A_R[[#This Row],[12+]]-P_A_R[[#This Row],[13+]]</f>
        <v>#VALUE!</v>
      </c>
      <c r="BI357" s="5" t="e">
        <f>P_A_R[[#This Row],[13+]]-P_A_R[[#This Row],[14+]]</f>
        <v>#VALUE!</v>
      </c>
      <c r="BJ357" s="5" t="e">
        <f>P_A_R[[#This Row],[14+]]-P_A_R[[#This Row],[15+]]</f>
        <v>#VALUE!</v>
      </c>
      <c r="BK357" s="5" t="e">
        <f>P_A_R[[#This Row],[15+]]-P_A_R[[#This Row],[16+]]</f>
        <v>#VALUE!</v>
      </c>
      <c r="BL357" s="5" t="e">
        <f>P_A_R[[#This Row],[16+]]-P_A_R[[#This Row],[17+]]</f>
        <v>#VALUE!</v>
      </c>
      <c r="BM357" s="5" t="e">
        <f>P_A_R[[#This Row],[17+]]-P_A_R[[#This Row],[18+]]</f>
        <v>#VALUE!</v>
      </c>
      <c r="BN357" s="5" t="e">
        <f>P_A_R[[#This Row],[18+]]-P_A_R[[#This Row],[19+]]</f>
        <v>#VALUE!</v>
      </c>
      <c r="BO357" s="5" t="e">
        <f>P_A_R[[#This Row],[19+]]-P_A_R[[#This Row],[20+]]</f>
        <v>#VALUE!</v>
      </c>
      <c r="BP357" s="5" t="e">
        <f>P_A_R[[#This Row],[20+]]-P_A_R[[#This Row],[21+]]</f>
        <v>#VALUE!</v>
      </c>
      <c r="BQ357" s="5" t="e">
        <f>P_A_R[[#This Row],[21+]]-P_A_R[[#This Row],[22+]]</f>
        <v>#VALUE!</v>
      </c>
      <c r="BR357" s="5" t="e">
        <f>P_A_R[[#This Row],[22+]]-P_A_R[[#This Row],[23+]]</f>
        <v>#VALUE!</v>
      </c>
      <c r="BS357" s="5" t="e">
        <f>P_A_R[[#This Row],[23+]]-P_A_R[[#This Row],[24+]]</f>
        <v>#VALUE!</v>
      </c>
      <c r="BT357" s="5" t="e">
        <f>P_A_R[[#This Row],[24+]]-P_A_R[[#This Row],[25+]]</f>
        <v>#VALUE!</v>
      </c>
      <c r="BU357" s="5" t="e">
        <f>P_A_R[[#This Row],[25+]]-P_A_R[[#This Row],[26+]]</f>
        <v>#VALUE!</v>
      </c>
      <c r="BV357" s="5" t="e">
        <f>P_A_R[[#This Row],[26+]]-P_A_R[[#This Row],[27+]]</f>
        <v>#VALUE!</v>
      </c>
      <c r="BW357" s="5" t="e">
        <f>P_A_R[[#This Row],[27+]]-P_A_R[[#This Row],[28+]]</f>
        <v>#VALUE!</v>
      </c>
      <c r="BX357" s="5" t="e">
        <f>P_A_R[[#This Row],[28+]]-P_A_R[[#This Row],[29+]]</f>
        <v>#VALUE!</v>
      </c>
      <c r="BY357" s="5" t="e">
        <f>P_A_R[[#This Row],[29+]]-P_A_R[[#This Row],[30+]]</f>
        <v>#VALUE!</v>
      </c>
      <c r="BZ357" s="5" t="e">
        <f>P_A_R[[#This Row],[30+]]-P_A_R[[#This Row],[31+]]</f>
        <v>#VALUE!</v>
      </c>
      <c r="CA357" s="5" t="e">
        <f>P_A_R[[#This Row],[31+]]-P_A_R[[#This Row],[32+]]</f>
        <v>#VALUE!</v>
      </c>
      <c r="CB357" s="5" t="e">
        <f>P_A_R[[#This Row],[32+]]-P_A_R[[#This Row],[33+]]</f>
        <v>#VALUE!</v>
      </c>
      <c r="CC357" s="5" t="e">
        <f>P_A_R[[#This Row],[33+]]-P_A_R[[#This Row],[34+]]</f>
        <v>#VALUE!</v>
      </c>
      <c r="CD357" s="5" t="e">
        <f>P_A_R[[#This Row],[34+]]-P_A_R[[#This Row],[35+]]</f>
        <v>#VALUE!</v>
      </c>
      <c r="CE357" s="5" t="e">
        <f>P_A_R[[#This Row],[35+]]-P_A_R[[#This Row],[36+]]</f>
        <v>#VALUE!</v>
      </c>
      <c r="CF357" s="5" t="e">
        <f>P_A_R[[#This Row],[36+]]-P_A_R[[#This Row],[37+]]</f>
        <v>#VALUE!</v>
      </c>
      <c r="CG357" s="5" t="e">
        <f>P_A_R[[#This Row],[37+]]-P_A_R[[#This Row],[38+]]</f>
        <v>#VALUE!</v>
      </c>
      <c r="CH357" s="5" t="e">
        <f>P_A_R[[#This Row],[38+]]-P_A_R[[#This Row],[39+]]</f>
        <v>#VALUE!</v>
      </c>
      <c r="CI357" s="5" t="e">
        <f>P_A_R[[#This Row],[39+]]-P_A_R[[#This Row],[40+]]</f>
        <v>#VALUE!</v>
      </c>
      <c r="CJ357" s="5" t="e">
        <f>P_A_R[[#This Row],[40+]]-P_A_R[[#This Row],[41+]]</f>
        <v>#VALUE!</v>
      </c>
      <c r="CK357" s="5" t="e">
        <f>P_A_R[[#This Row],[41+]]-P_A_R[[#This Row],[42+]]</f>
        <v>#VALUE!</v>
      </c>
      <c r="CL357" s="5" t="e">
        <f>P_A_R[[#This Row],[42+]]-P_A_R[[#This Row],[43+]]</f>
        <v>#VALUE!</v>
      </c>
      <c r="CM357" s="5" t="e">
        <f>P_A_R[[#This Row],[43+]]-P_A_R[[#This Row],[44+]]</f>
        <v>#VALUE!</v>
      </c>
      <c r="CN357" s="5" t="e">
        <f>P_A_R[[#This Row],[44+]]-P_A_R[[#This Row],[45+]]</f>
        <v>#VALUE!</v>
      </c>
      <c r="CO357" s="5" t="e">
        <f>P_A_R[[#This Row],[45+]]-P_A_R[[#This Row],[46+]]</f>
        <v>#VALUE!</v>
      </c>
      <c r="CP357" s="5" t="e">
        <f>P_A_R[[#This Row],[46+]]-P_A_R[[#This Row],[47+]]</f>
        <v>#VALUE!</v>
      </c>
      <c r="CQ357" s="5" t="e">
        <f>P_A_R[[#This Row],[47+]]-P_A_R[[#This Row],[48+]]</f>
        <v>#VALUE!</v>
      </c>
      <c r="CR357" s="5" t="e">
        <f>P_A_R[[#This Row],[48+]]-P_A_R[[#This Row],[49+]]</f>
        <v>#VALUE!</v>
      </c>
      <c r="CS357" s="5" t="e">
        <f>P_A_R[[#This Row],[49+]]-P_A_R[[#This Row],[50+]]</f>
        <v>#VALUE!</v>
      </c>
      <c r="CT357" s="5" t="e">
        <f>P_A_R[[#This Row],[50+]]-P_A_R[[#This Row],[51+]]</f>
        <v>#VALUE!</v>
      </c>
      <c r="CU357" s="5" t="e">
        <f>P_A_R[[#This Row],[51+]]-P_A_R[[#This Row],[52+]]</f>
        <v>#VALUE!</v>
      </c>
      <c r="CV357" s="5" t="e">
        <f>P_A_R[[#This Row],[52+]]-P_A_R[[#This Row],[53+]]</f>
        <v>#VALUE!</v>
      </c>
      <c r="CW357" s="5" t="e">
        <f>P_A_R[[#This Row],[53+]]-P_A_R[[#This Row],[54+]]</f>
        <v>#VALUE!</v>
      </c>
      <c r="CX357" s="5" t="e">
        <f>P_A_R[[#This Row],[54+]]-P_A_R[[#This Row],[55+]]</f>
        <v>#VALUE!</v>
      </c>
      <c r="CY357" s="5" t="e">
        <f>P_A_R[[#This Row],[55+]]-P_A_R[[#This Row],[56+]]</f>
        <v>#VALUE!</v>
      </c>
      <c r="CZ357" s="5" t="e">
        <f>P_A_R[[#This Row],[56+]]-P_A_R[[#This Row],[57+]]</f>
        <v>#VALUE!</v>
      </c>
      <c r="DA357" s="5" t="e">
        <f>P_A_R[[#This Row],[57+]]-P_A_R[[#This Row],[58+]]</f>
        <v>#VALUE!</v>
      </c>
      <c r="DB357" s="5" t="e">
        <f>P_A_R[[#This Row],[58+]]-P_A_R[[#This Row],[59+]]</f>
        <v>#VALUE!</v>
      </c>
    </row>
    <row r="358" spans="58:106" x14ac:dyDescent="0.25">
      <c r="BF358" s="5" t="e">
        <f>P_A_R[[#This Row],[10+]]-P_A_R[[#This Row],[11+]]</f>
        <v>#VALUE!</v>
      </c>
      <c r="BG358" s="5" t="e">
        <f>P_A_R[[#This Row],[11+]]-P_A_R[[#This Row],[12+]]</f>
        <v>#VALUE!</v>
      </c>
      <c r="BH358" s="5" t="e">
        <f>P_A_R[[#This Row],[12+]]-P_A_R[[#This Row],[13+]]</f>
        <v>#VALUE!</v>
      </c>
      <c r="BI358" s="5" t="e">
        <f>P_A_R[[#This Row],[13+]]-P_A_R[[#This Row],[14+]]</f>
        <v>#VALUE!</v>
      </c>
      <c r="BJ358" s="5" t="e">
        <f>P_A_R[[#This Row],[14+]]-P_A_R[[#This Row],[15+]]</f>
        <v>#VALUE!</v>
      </c>
      <c r="BK358" s="5" t="e">
        <f>P_A_R[[#This Row],[15+]]-P_A_R[[#This Row],[16+]]</f>
        <v>#VALUE!</v>
      </c>
      <c r="BL358" s="5" t="e">
        <f>P_A_R[[#This Row],[16+]]-P_A_R[[#This Row],[17+]]</f>
        <v>#VALUE!</v>
      </c>
      <c r="BM358" s="5" t="e">
        <f>P_A_R[[#This Row],[17+]]-P_A_R[[#This Row],[18+]]</f>
        <v>#VALUE!</v>
      </c>
      <c r="BN358" s="5" t="e">
        <f>P_A_R[[#This Row],[18+]]-P_A_R[[#This Row],[19+]]</f>
        <v>#VALUE!</v>
      </c>
      <c r="BO358" s="5" t="e">
        <f>P_A_R[[#This Row],[19+]]-P_A_R[[#This Row],[20+]]</f>
        <v>#VALUE!</v>
      </c>
      <c r="BP358" s="5" t="e">
        <f>P_A_R[[#This Row],[20+]]-P_A_R[[#This Row],[21+]]</f>
        <v>#VALUE!</v>
      </c>
      <c r="BQ358" s="5" t="e">
        <f>P_A_R[[#This Row],[21+]]-P_A_R[[#This Row],[22+]]</f>
        <v>#VALUE!</v>
      </c>
      <c r="BR358" s="5" t="e">
        <f>P_A_R[[#This Row],[22+]]-P_A_R[[#This Row],[23+]]</f>
        <v>#VALUE!</v>
      </c>
      <c r="BS358" s="5" t="e">
        <f>P_A_R[[#This Row],[23+]]-P_A_R[[#This Row],[24+]]</f>
        <v>#VALUE!</v>
      </c>
      <c r="BT358" s="5" t="e">
        <f>P_A_R[[#This Row],[24+]]-P_A_R[[#This Row],[25+]]</f>
        <v>#VALUE!</v>
      </c>
      <c r="BU358" s="5" t="e">
        <f>P_A_R[[#This Row],[25+]]-P_A_R[[#This Row],[26+]]</f>
        <v>#VALUE!</v>
      </c>
      <c r="BV358" s="5" t="e">
        <f>P_A_R[[#This Row],[26+]]-P_A_R[[#This Row],[27+]]</f>
        <v>#VALUE!</v>
      </c>
      <c r="BW358" s="5" t="e">
        <f>P_A_R[[#This Row],[27+]]-P_A_R[[#This Row],[28+]]</f>
        <v>#VALUE!</v>
      </c>
      <c r="BX358" s="5" t="e">
        <f>P_A_R[[#This Row],[28+]]-P_A_R[[#This Row],[29+]]</f>
        <v>#VALUE!</v>
      </c>
      <c r="BY358" s="5" t="e">
        <f>P_A_R[[#This Row],[29+]]-P_A_R[[#This Row],[30+]]</f>
        <v>#VALUE!</v>
      </c>
      <c r="BZ358" s="5" t="e">
        <f>P_A_R[[#This Row],[30+]]-P_A_R[[#This Row],[31+]]</f>
        <v>#VALUE!</v>
      </c>
      <c r="CA358" s="5" t="e">
        <f>P_A_R[[#This Row],[31+]]-P_A_R[[#This Row],[32+]]</f>
        <v>#VALUE!</v>
      </c>
      <c r="CB358" s="5" t="e">
        <f>P_A_R[[#This Row],[32+]]-P_A_R[[#This Row],[33+]]</f>
        <v>#VALUE!</v>
      </c>
      <c r="CC358" s="5" t="e">
        <f>P_A_R[[#This Row],[33+]]-P_A_R[[#This Row],[34+]]</f>
        <v>#VALUE!</v>
      </c>
      <c r="CD358" s="5" t="e">
        <f>P_A_R[[#This Row],[34+]]-P_A_R[[#This Row],[35+]]</f>
        <v>#VALUE!</v>
      </c>
      <c r="CE358" s="5" t="e">
        <f>P_A_R[[#This Row],[35+]]-P_A_R[[#This Row],[36+]]</f>
        <v>#VALUE!</v>
      </c>
      <c r="CF358" s="5" t="e">
        <f>P_A_R[[#This Row],[36+]]-P_A_R[[#This Row],[37+]]</f>
        <v>#VALUE!</v>
      </c>
      <c r="CG358" s="5" t="e">
        <f>P_A_R[[#This Row],[37+]]-P_A_R[[#This Row],[38+]]</f>
        <v>#VALUE!</v>
      </c>
      <c r="CH358" s="5" t="e">
        <f>P_A_R[[#This Row],[38+]]-P_A_R[[#This Row],[39+]]</f>
        <v>#VALUE!</v>
      </c>
      <c r="CI358" s="5" t="e">
        <f>P_A_R[[#This Row],[39+]]-P_A_R[[#This Row],[40+]]</f>
        <v>#VALUE!</v>
      </c>
      <c r="CJ358" s="5" t="e">
        <f>P_A_R[[#This Row],[40+]]-P_A_R[[#This Row],[41+]]</f>
        <v>#VALUE!</v>
      </c>
      <c r="CK358" s="5" t="e">
        <f>P_A_R[[#This Row],[41+]]-P_A_R[[#This Row],[42+]]</f>
        <v>#VALUE!</v>
      </c>
      <c r="CL358" s="5" t="e">
        <f>P_A_R[[#This Row],[42+]]-P_A_R[[#This Row],[43+]]</f>
        <v>#VALUE!</v>
      </c>
      <c r="CM358" s="5" t="e">
        <f>P_A_R[[#This Row],[43+]]-P_A_R[[#This Row],[44+]]</f>
        <v>#VALUE!</v>
      </c>
      <c r="CN358" s="5" t="e">
        <f>P_A_R[[#This Row],[44+]]-P_A_R[[#This Row],[45+]]</f>
        <v>#VALUE!</v>
      </c>
      <c r="CO358" s="5" t="e">
        <f>P_A_R[[#This Row],[45+]]-P_A_R[[#This Row],[46+]]</f>
        <v>#VALUE!</v>
      </c>
      <c r="CP358" s="5" t="e">
        <f>P_A_R[[#This Row],[46+]]-P_A_R[[#This Row],[47+]]</f>
        <v>#VALUE!</v>
      </c>
      <c r="CQ358" s="5" t="e">
        <f>P_A_R[[#This Row],[47+]]-P_A_R[[#This Row],[48+]]</f>
        <v>#VALUE!</v>
      </c>
      <c r="CR358" s="5" t="e">
        <f>P_A_R[[#This Row],[48+]]-P_A_R[[#This Row],[49+]]</f>
        <v>#VALUE!</v>
      </c>
      <c r="CS358" s="5" t="e">
        <f>P_A_R[[#This Row],[49+]]-P_A_R[[#This Row],[50+]]</f>
        <v>#VALUE!</v>
      </c>
      <c r="CT358" s="5" t="e">
        <f>P_A_R[[#This Row],[50+]]-P_A_R[[#This Row],[51+]]</f>
        <v>#VALUE!</v>
      </c>
      <c r="CU358" s="5" t="e">
        <f>P_A_R[[#This Row],[51+]]-P_A_R[[#This Row],[52+]]</f>
        <v>#VALUE!</v>
      </c>
      <c r="CV358" s="5" t="e">
        <f>P_A_R[[#This Row],[52+]]-P_A_R[[#This Row],[53+]]</f>
        <v>#VALUE!</v>
      </c>
      <c r="CW358" s="5" t="e">
        <f>P_A_R[[#This Row],[53+]]-P_A_R[[#This Row],[54+]]</f>
        <v>#VALUE!</v>
      </c>
      <c r="CX358" s="5" t="e">
        <f>P_A_R[[#This Row],[54+]]-P_A_R[[#This Row],[55+]]</f>
        <v>#VALUE!</v>
      </c>
      <c r="CY358" s="5" t="e">
        <f>P_A_R[[#This Row],[55+]]-P_A_R[[#This Row],[56+]]</f>
        <v>#VALUE!</v>
      </c>
      <c r="CZ358" s="5" t="e">
        <f>P_A_R[[#This Row],[56+]]-P_A_R[[#This Row],[57+]]</f>
        <v>#VALUE!</v>
      </c>
      <c r="DA358" s="5" t="e">
        <f>P_A_R[[#This Row],[57+]]-P_A_R[[#This Row],[58+]]</f>
        <v>#VALUE!</v>
      </c>
      <c r="DB358" s="5" t="e">
        <f>P_A_R[[#This Row],[58+]]-P_A_R[[#This Row],[59+]]</f>
        <v>#VALUE!</v>
      </c>
    </row>
    <row r="359" spans="58:106" x14ac:dyDescent="0.25">
      <c r="BF359" s="5" t="e">
        <f>P_A_R[[#This Row],[10+]]-P_A_R[[#This Row],[11+]]</f>
        <v>#VALUE!</v>
      </c>
      <c r="BG359" s="5" t="e">
        <f>P_A_R[[#This Row],[11+]]-P_A_R[[#This Row],[12+]]</f>
        <v>#VALUE!</v>
      </c>
      <c r="BH359" s="5" t="e">
        <f>P_A_R[[#This Row],[12+]]-P_A_R[[#This Row],[13+]]</f>
        <v>#VALUE!</v>
      </c>
      <c r="BI359" s="5" t="e">
        <f>P_A_R[[#This Row],[13+]]-P_A_R[[#This Row],[14+]]</f>
        <v>#VALUE!</v>
      </c>
      <c r="BJ359" s="5" t="e">
        <f>P_A_R[[#This Row],[14+]]-P_A_R[[#This Row],[15+]]</f>
        <v>#VALUE!</v>
      </c>
      <c r="BK359" s="5" t="e">
        <f>P_A_R[[#This Row],[15+]]-P_A_R[[#This Row],[16+]]</f>
        <v>#VALUE!</v>
      </c>
      <c r="BL359" s="5" t="e">
        <f>P_A_R[[#This Row],[16+]]-P_A_R[[#This Row],[17+]]</f>
        <v>#VALUE!</v>
      </c>
      <c r="BM359" s="5" t="e">
        <f>P_A_R[[#This Row],[17+]]-P_A_R[[#This Row],[18+]]</f>
        <v>#VALUE!</v>
      </c>
      <c r="BN359" s="5" t="e">
        <f>P_A_R[[#This Row],[18+]]-P_A_R[[#This Row],[19+]]</f>
        <v>#VALUE!</v>
      </c>
      <c r="BO359" s="5" t="e">
        <f>P_A_R[[#This Row],[19+]]-P_A_R[[#This Row],[20+]]</f>
        <v>#VALUE!</v>
      </c>
      <c r="BP359" s="5" t="e">
        <f>P_A_R[[#This Row],[20+]]-P_A_R[[#This Row],[21+]]</f>
        <v>#VALUE!</v>
      </c>
      <c r="BQ359" s="5" t="e">
        <f>P_A_R[[#This Row],[21+]]-P_A_R[[#This Row],[22+]]</f>
        <v>#VALUE!</v>
      </c>
      <c r="BR359" s="5" t="e">
        <f>P_A_R[[#This Row],[22+]]-P_A_R[[#This Row],[23+]]</f>
        <v>#VALUE!</v>
      </c>
      <c r="BS359" s="5" t="e">
        <f>P_A_R[[#This Row],[23+]]-P_A_R[[#This Row],[24+]]</f>
        <v>#VALUE!</v>
      </c>
      <c r="BT359" s="5" t="e">
        <f>P_A_R[[#This Row],[24+]]-P_A_R[[#This Row],[25+]]</f>
        <v>#VALUE!</v>
      </c>
      <c r="BU359" s="5" t="e">
        <f>P_A_R[[#This Row],[25+]]-P_A_R[[#This Row],[26+]]</f>
        <v>#VALUE!</v>
      </c>
      <c r="BV359" s="5" t="e">
        <f>P_A_R[[#This Row],[26+]]-P_A_R[[#This Row],[27+]]</f>
        <v>#VALUE!</v>
      </c>
      <c r="BW359" s="5" t="e">
        <f>P_A_R[[#This Row],[27+]]-P_A_R[[#This Row],[28+]]</f>
        <v>#VALUE!</v>
      </c>
      <c r="BX359" s="5" t="e">
        <f>P_A_R[[#This Row],[28+]]-P_A_R[[#This Row],[29+]]</f>
        <v>#VALUE!</v>
      </c>
      <c r="BY359" s="5" t="e">
        <f>P_A_R[[#This Row],[29+]]-P_A_R[[#This Row],[30+]]</f>
        <v>#VALUE!</v>
      </c>
      <c r="BZ359" s="5" t="e">
        <f>P_A_R[[#This Row],[30+]]-P_A_R[[#This Row],[31+]]</f>
        <v>#VALUE!</v>
      </c>
      <c r="CA359" s="5" t="e">
        <f>P_A_R[[#This Row],[31+]]-P_A_R[[#This Row],[32+]]</f>
        <v>#VALUE!</v>
      </c>
      <c r="CB359" s="5" t="e">
        <f>P_A_R[[#This Row],[32+]]-P_A_R[[#This Row],[33+]]</f>
        <v>#VALUE!</v>
      </c>
      <c r="CC359" s="5" t="e">
        <f>P_A_R[[#This Row],[33+]]-P_A_R[[#This Row],[34+]]</f>
        <v>#VALUE!</v>
      </c>
      <c r="CD359" s="5" t="e">
        <f>P_A_R[[#This Row],[34+]]-P_A_R[[#This Row],[35+]]</f>
        <v>#VALUE!</v>
      </c>
      <c r="CE359" s="5" t="e">
        <f>P_A_R[[#This Row],[35+]]-P_A_R[[#This Row],[36+]]</f>
        <v>#VALUE!</v>
      </c>
      <c r="CF359" s="5" t="e">
        <f>P_A_R[[#This Row],[36+]]-P_A_R[[#This Row],[37+]]</f>
        <v>#VALUE!</v>
      </c>
      <c r="CG359" s="5" t="e">
        <f>P_A_R[[#This Row],[37+]]-P_A_R[[#This Row],[38+]]</f>
        <v>#VALUE!</v>
      </c>
      <c r="CH359" s="5" t="e">
        <f>P_A_R[[#This Row],[38+]]-P_A_R[[#This Row],[39+]]</f>
        <v>#VALUE!</v>
      </c>
      <c r="CI359" s="5" t="e">
        <f>P_A_R[[#This Row],[39+]]-P_A_R[[#This Row],[40+]]</f>
        <v>#VALUE!</v>
      </c>
      <c r="CJ359" s="5" t="e">
        <f>P_A_R[[#This Row],[40+]]-P_A_R[[#This Row],[41+]]</f>
        <v>#VALUE!</v>
      </c>
      <c r="CK359" s="5" t="e">
        <f>P_A_R[[#This Row],[41+]]-P_A_R[[#This Row],[42+]]</f>
        <v>#VALUE!</v>
      </c>
      <c r="CL359" s="5" t="e">
        <f>P_A_R[[#This Row],[42+]]-P_A_R[[#This Row],[43+]]</f>
        <v>#VALUE!</v>
      </c>
      <c r="CM359" s="5" t="e">
        <f>P_A_R[[#This Row],[43+]]-P_A_R[[#This Row],[44+]]</f>
        <v>#VALUE!</v>
      </c>
      <c r="CN359" s="5" t="e">
        <f>P_A_R[[#This Row],[44+]]-P_A_R[[#This Row],[45+]]</f>
        <v>#VALUE!</v>
      </c>
      <c r="CO359" s="5" t="e">
        <f>P_A_R[[#This Row],[45+]]-P_A_R[[#This Row],[46+]]</f>
        <v>#VALUE!</v>
      </c>
      <c r="CP359" s="5" t="e">
        <f>P_A_R[[#This Row],[46+]]-P_A_R[[#This Row],[47+]]</f>
        <v>#VALUE!</v>
      </c>
      <c r="CQ359" s="5" t="e">
        <f>P_A_R[[#This Row],[47+]]-P_A_R[[#This Row],[48+]]</f>
        <v>#VALUE!</v>
      </c>
      <c r="CR359" s="5" t="e">
        <f>P_A_R[[#This Row],[48+]]-P_A_R[[#This Row],[49+]]</f>
        <v>#VALUE!</v>
      </c>
      <c r="CS359" s="5" t="e">
        <f>P_A_R[[#This Row],[49+]]-P_A_R[[#This Row],[50+]]</f>
        <v>#VALUE!</v>
      </c>
      <c r="CT359" s="5" t="e">
        <f>P_A_R[[#This Row],[50+]]-P_A_R[[#This Row],[51+]]</f>
        <v>#VALUE!</v>
      </c>
      <c r="CU359" s="5" t="e">
        <f>P_A_R[[#This Row],[51+]]-P_A_R[[#This Row],[52+]]</f>
        <v>#VALUE!</v>
      </c>
      <c r="CV359" s="5" t="e">
        <f>P_A_R[[#This Row],[52+]]-P_A_R[[#This Row],[53+]]</f>
        <v>#VALUE!</v>
      </c>
      <c r="CW359" s="5" t="e">
        <f>P_A_R[[#This Row],[53+]]-P_A_R[[#This Row],[54+]]</f>
        <v>#VALUE!</v>
      </c>
      <c r="CX359" s="5" t="e">
        <f>P_A_R[[#This Row],[54+]]-P_A_R[[#This Row],[55+]]</f>
        <v>#VALUE!</v>
      </c>
      <c r="CY359" s="5" t="e">
        <f>P_A_R[[#This Row],[55+]]-P_A_R[[#This Row],[56+]]</f>
        <v>#VALUE!</v>
      </c>
      <c r="CZ359" s="5" t="e">
        <f>P_A_R[[#This Row],[56+]]-P_A_R[[#This Row],[57+]]</f>
        <v>#VALUE!</v>
      </c>
      <c r="DA359" s="5" t="e">
        <f>P_A_R[[#This Row],[57+]]-P_A_R[[#This Row],[58+]]</f>
        <v>#VALUE!</v>
      </c>
      <c r="DB359" s="5" t="e">
        <f>P_A_R[[#This Row],[58+]]-P_A_R[[#This Row],[59+]]</f>
        <v>#VALUE!</v>
      </c>
    </row>
    <row r="360" spans="58:106" x14ac:dyDescent="0.25">
      <c r="BF360" s="5" t="e">
        <f>P_A_R[[#This Row],[10+]]-P_A_R[[#This Row],[11+]]</f>
        <v>#VALUE!</v>
      </c>
      <c r="BG360" s="5" t="e">
        <f>P_A_R[[#This Row],[11+]]-P_A_R[[#This Row],[12+]]</f>
        <v>#VALUE!</v>
      </c>
      <c r="BH360" s="5" t="e">
        <f>P_A_R[[#This Row],[12+]]-P_A_R[[#This Row],[13+]]</f>
        <v>#VALUE!</v>
      </c>
      <c r="BI360" s="5" t="e">
        <f>P_A_R[[#This Row],[13+]]-P_A_R[[#This Row],[14+]]</f>
        <v>#VALUE!</v>
      </c>
      <c r="BJ360" s="5" t="e">
        <f>P_A_R[[#This Row],[14+]]-P_A_R[[#This Row],[15+]]</f>
        <v>#VALUE!</v>
      </c>
      <c r="BK360" s="5" t="e">
        <f>P_A_R[[#This Row],[15+]]-P_A_R[[#This Row],[16+]]</f>
        <v>#VALUE!</v>
      </c>
      <c r="BL360" s="5" t="e">
        <f>P_A_R[[#This Row],[16+]]-P_A_R[[#This Row],[17+]]</f>
        <v>#VALUE!</v>
      </c>
      <c r="BM360" s="5" t="e">
        <f>P_A_R[[#This Row],[17+]]-P_A_R[[#This Row],[18+]]</f>
        <v>#VALUE!</v>
      </c>
      <c r="BN360" s="5" t="e">
        <f>P_A_R[[#This Row],[18+]]-P_A_R[[#This Row],[19+]]</f>
        <v>#VALUE!</v>
      </c>
      <c r="BO360" s="5" t="e">
        <f>P_A_R[[#This Row],[19+]]-P_A_R[[#This Row],[20+]]</f>
        <v>#VALUE!</v>
      </c>
      <c r="BP360" s="5" t="e">
        <f>P_A_R[[#This Row],[20+]]-P_A_R[[#This Row],[21+]]</f>
        <v>#VALUE!</v>
      </c>
      <c r="BQ360" s="5" t="e">
        <f>P_A_R[[#This Row],[21+]]-P_A_R[[#This Row],[22+]]</f>
        <v>#VALUE!</v>
      </c>
      <c r="BR360" s="5" t="e">
        <f>P_A_R[[#This Row],[22+]]-P_A_R[[#This Row],[23+]]</f>
        <v>#VALUE!</v>
      </c>
      <c r="BS360" s="5" t="e">
        <f>P_A_R[[#This Row],[23+]]-P_A_R[[#This Row],[24+]]</f>
        <v>#VALUE!</v>
      </c>
      <c r="BT360" s="5" t="e">
        <f>P_A_R[[#This Row],[24+]]-P_A_R[[#This Row],[25+]]</f>
        <v>#VALUE!</v>
      </c>
      <c r="BU360" s="5" t="e">
        <f>P_A_R[[#This Row],[25+]]-P_A_R[[#This Row],[26+]]</f>
        <v>#VALUE!</v>
      </c>
      <c r="BV360" s="5" t="e">
        <f>P_A_R[[#This Row],[26+]]-P_A_R[[#This Row],[27+]]</f>
        <v>#VALUE!</v>
      </c>
      <c r="BW360" s="5" t="e">
        <f>P_A_R[[#This Row],[27+]]-P_A_R[[#This Row],[28+]]</f>
        <v>#VALUE!</v>
      </c>
      <c r="BX360" s="5" t="e">
        <f>P_A_R[[#This Row],[28+]]-P_A_R[[#This Row],[29+]]</f>
        <v>#VALUE!</v>
      </c>
      <c r="BY360" s="5" t="e">
        <f>P_A_R[[#This Row],[29+]]-P_A_R[[#This Row],[30+]]</f>
        <v>#VALUE!</v>
      </c>
      <c r="BZ360" s="5" t="e">
        <f>P_A_R[[#This Row],[30+]]-P_A_R[[#This Row],[31+]]</f>
        <v>#VALUE!</v>
      </c>
      <c r="CA360" s="5" t="e">
        <f>P_A_R[[#This Row],[31+]]-P_A_R[[#This Row],[32+]]</f>
        <v>#VALUE!</v>
      </c>
      <c r="CB360" s="5" t="e">
        <f>P_A_R[[#This Row],[32+]]-P_A_R[[#This Row],[33+]]</f>
        <v>#VALUE!</v>
      </c>
      <c r="CC360" s="5" t="e">
        <f>P_A_R[[#This Row],[33+]]-P_A_R[[#This Row],[34+]]</f>
        <v>#VALUE!</v>
      </c>
      <c r="CD360" s="5" t="e">
        <f>P_A_R[[#This Row],[34+]]-P_A_R[[#This Row],[35+]]</f>
        <v>#VALUE!</v>
      </c>
      <c r="CE360" s="5" t="e">
        <f>P_A_R[[#This Row],[35+]]-P_A_R[[#This Row],[36+]]</f>
        <v>#VALUE!</v>
      </c>
      <c r="CF360" s="5" t="e">
        <f>P_A_R[[#This Row],[36+]]-P_A_R[[#This Row],[37+]]</f>
        <v>#VALUE!</v>
      </c>
      <c r="CG360" s="5" t="e">
        <f>P_A_R[[#This Row],[37+]]-P_A_R[[#This Row],[38+]]</f>
        <v>#VALUE!</v>
      </c>
      <c r="CH360" s="5" t="e">
        <f>P_A_R[[#This Row],[38+]]-P_A_R[[#This Row],[39+]]</f>
        <v>#VALUE!</v>
      </c>
      <c r="CI360" s="5" t="e">
        <f>P_A_R[[#This Row],[39+]]-P_A_R[[#This Row],[40+]]</f>
        <v>#VALUE!</v>
      </c>
      <c r="CJ360" s="5" t="e">
        <f>P_A_R[[#This Row],[40+]]-P_A_R[[#This Row],[41+]]</f>
        <v>#VALUE!</v>
      </c>
      <c r="CK360" s="5" t="e">
        <f>P_A_R[[#This Row],[41+]]-P_A_R[[#This Row],[42+]]</f>
        <v>#VALUE!</v>
      </c>
      <c r="CL360" s="5" t="e">
        <f>P_A_R[[#This Row],[42+]]-P_A_R[[#This Row],[43+]]</f>
        <v>#VALUE!</v>
      </c>
      <c r="CM360" s="5" t="e">
        <f>P_A_R[[#This Row],[43+]]-P_A_R[[#This Row],[44+]]</f>
        <v>#VALUE!</v>
      </c>
      <c r="CN360" s="5" t="e">
        <f>P_A_R[[#This Row],[44+]]-P_A_R[[#This Row],[45+]]</f>
        <v>#VALUE!</v>
      </c>
      <c r="CO360" s="5" t="e">
        <f>P_A_R[[#This Row],[45+]]-P_A_R[[#This Row],[46+]]</f>
        <v>#VALUE!</v>
      </c>
      <c r="CP360" s="5" t="e">
        <f>P_A_R[[#This Row],[46+]]-P_A_R[[#This Row],[47+]]</f>
        <v>#VALUE!</v>
      </c>
      <c r="CQ360" s="5" t="e">
        <f>P_A_R[[#This Row],[47+]]-P_A_R[[#This Row],[48+]]</f>
        <v>#VALUE!</v>
      </c>
      <c r="CR360" s="5" t="e">
        <f>P_A_R[[#This Row],[48+]]-P_A_R[[#This Row],[49+]]</f>
        <v>#VALUE!</v>
      </c>
      <c r="CS360" s="5" t="e">
        <f>P_A_R[[#This Row],[49+]]-P_A_R[[#This Row],[50+]]</f>
        <v>#VALUE!</v>
      </c>
      <c r="CT360" s="5" t="e">
        <f>P_A_R[[#This Row],[50+]]-P_A_R[[#This Row],[51+]]</f>
        <v>#VALUE!</v>
      </c>
      <c r="CU360" s="5" t="e">
        <f>P_A_R[[#This Row],[51+]]-P_A_R[[#This Row],[52+]]</f>
        <v>#VALUE!</v>
      </c>
      <c r="CV360" s="5" t="e">
        <f>P_A_R[[#This Row],[52+]]-P_A_R[[#This Row],[53+]]</f>
        <v>#VALUE!</v>
      </c>
      <c r="CW360" s="5" t="e">
        <f>P_A_R[[#This Row],[53+]]-P_A_R[[#This Row],[54+]]</f>
        <v>#VALUE!</v>
      </c>
      <c r="CX360" s="5" t="e">
        <f>P_A_R[[#This Row],[54+]]-P_A_R[[#This Row],[55+]]</f>
        <v>#VALUE!</v>
      </c>
      <c r="CY360" s="5" t="e">
        <f>P_A_R[[#This Row],[55+]]-P_A_R[[#This Row],[56+]]</f>
        <v>#VALUE!</v>
      </c>
      <c r="CZ360" s="5" t="e">
        <f>P_A_R[[#This Row],[56+]]-P_A_R[[#This Row],[57+]]</f>
        <v>#VALUE!</v>
      </c>
      <c r="DA360" s="5" t="e">
        <f>P_A_R[[#This Row],[57+]]-P_A_R[[#This Row],[58+]]</f>
        <v>#VALUE!</v>
      </c>
      <c r="DB360" s="5" t="e">
        <f>P_A_R[[#This Row],[58+]]-P_A_R[[#This Row],[59+]]</f>
        <v>#VALUE!</v>
      </c>
    </row>
    <row r="361" spans="58:106" x14ac:dyDescent="0.25">
      <c r="BF361" s="5" t="e">
        <f>P_A_R[[#This Row],[10+]]-P_A_R[[#This Row],[11+]]</f>
        <v>#VALUE!</v>
      </c>
      <c r="BG361" s="5" t="e">
        <f>P_A_R[[#This Row],[11+]]-P_A_R[[#This Row],[12+]]</f>
        <v>#VALUE!</v>
      </c>
      <c r="BH361" s="5" t="e">
        <f>P_A_R[[#This Row],[12+]]-P_A_R[[#This Row],[13+]]</f>
        <v>#VALUE!</v>
      </c>
      <c r="BI361" s="5" t="e">
        <f>P_A_R[[#This Row],[13+]]-P_A_R[[#This Row],[14+]]</f>
        <v>#VALUE!</v>
      </c>
      <c r="BJ361" s="5" t="e">
        <f>P_A_R[[#This Row],[14+]]-P_A_R[[#This Row],[15+]]</f>
        <v>#VALUE!</v>
      </c>
      <c r="BK361" s="5" t="e">
        <f>P_A_R[[#This Row],[15+]]-P_A_R[[#This Row],[16+]]</f>
        <v>#VALUE!</v>
      </c>
      <c r="BL361" s="5" t="e">
        <f>P_A_R[[#This Row],[16+]]-P_A_R[[#This Row],[17+]]</f>
        <v>#VALUE!</v>
      </c>
      <c r="BM361" s="5" t="e">
        <f>P_A_R[[#This Row],[17+]]-P_A_R[[#This Row],[18+]]</f>
        <v>#VALUE!</v>
      </c>
      <c r="BN361" s="5" t="e">
        <f>P_A_R[[#This Row],[18+]]-P_A_R[[#This Row],[19+]]</f>
        <v>#VALUE!</v>
      </c>
      <c r="BO361" s="5" t="e">
        <f>P_A_R[[#This Row],[19+]]-P_A_R[[#This Row],[20+]]</f>
        <v>#VALUE!</v>
      </c>
      <c r="BP361" s="5" t="e">
        <f>P_A_R[[#This Row],[20+]]-P_A_R[[#This Row],[21+]]</f>
        <v>#VALUE!</v>
      </c>
      <c r="BQ361" s="5" t="e">
        <f>P_A_R[[#This Row],[21+]]-P_A_R[[#This Row],[22+]]</f>
        <v>#VALUE!</v>
      </c>
      <c r="BR361" s="5" t="e">
        <f>P_A_R[[#This Row],[22+]]-P_A_R[[#This Row],[23+]]</f>
        <v>#VALUE!</v>
      </c>
      <c r="BS361" s="5" t="e">
        <f>P_A_R[[#This Row],[23+]]-P_A_R[[#This Row],[24+]]</f>
        <v>#VALUE!</v>
      </c>
      <c r="BT361" s="5" t="e">
        <f>P_A_R[[#This Row],[24+]]-P_A_R[[#This Row],[25+]]</f>
        <v>#VALUE!</v>
      </c>
      <c r="BU361" s="5" t="e">
        <f>P_A_R[[#This Row],[25+]]-P_A_R[[#This Row],[26+]]</f>
        <v>#VALUE!</v>
      </c>
      <c r="BV361" s="5" t="e">
        <f>P_A_R[[#This Row],[26+]]-P_A_R[[#This Row],[27+]]</f>
        <v>#VALUE!</v>
      </c>
      <c r="BW361" s="5" t="e">
        <f>P_A_R[[#This Row],[27+]]-P_A_R[[#This Row],[28+]]</f>
        <v>#VALUE!</v>
      </c>
      <c r="BX361" s="5" t="e">
        <f>P_A_R[[#This Row],[28+]]-P_A_R[[#This Row],[29+]]</f>
        <v>#VALUE!</v>
      </c>
      <c r="BY361" s="5" t="e">
        <f>P_A_R[[#This Row],[29+]]-P_A_R[[#This Row],[30+]]</f>
        <v>#VALUE!</v>
      </c>
      <c r="BZ361" s="5" t="e">
        <f>P_A_R[[#This Row],[30+]]-P_A_R[[#This Row],[31+]]</f>
        <v>#VALUE!</v>
      </c>
      <c r="CA361" s="5" t="e">
        <f>P_A_R[[#This Row],[31+]]-P_A_R[[#This Row],[32+]]</f>
        <v>#VALUE!</v>
      </c>
      <c r="CB361" s="5" t="e">
        <f>P_A_R[[#This Row],[32+]]-P_A_R[[#This Row],[33+]]</f>
        <v>#VALUE!</v>
      </c>
      <c r="CC361" s="5" t="e">
        <f>P_A_R[[#This Row],[33+]]-P_A_R[[#This Row],[34+]]</f>
        <v>#VALUE!</v>
      </c>
      <c r="CD361" s="5" t="e">
        <f>P_A_R[[#This Row],[34+]]-P_A_R[[#This Row],[35+]]</f>
        <v>#VALUE!</v>
      </c>
      <c r="CE361" s="5" t="e">
        <f>P_A_R[[#This Row],[35+]]-P_A_R[[#This Row],[36+]]</f>
        <v>#VALUE!</v>
      </c>
      <c r="CF361" s="5" t="e">
        <f>P_A_R[[#This Row],[36+]]-P_A_R[[#This Row],[37+]]</f>
        <v>#VALUE!</v>
      </c>
      <c r="CG361" s="5" t="e">
        <f>P_A_R[[#This Row],[37+]]-P_A_R[[#This Row],[38+]]</f>
        <v>#VALUE!</v>
      </c>
      <c r="CH361" s="5" t="e">
        <f>P_A_R[[#This Row],[38+]]-P_A_R[[#This Row],[39+]]</f>
        <v>#VALUE!</v>
      </c>
      <c r="CI361" s="5" t="e">
        <f>P_A_R[[#This Row],[39+]]-P_A_R[[#This Row],[40+]]</f>
        <v>#VALUE!</v>
      </c>
      <c r="CJ361" s="5" t="e">
        <f>P_A_R[[#This Row],[40+]]-P_A_R[[#This Row],[41+]]</f>
        <v>#VALUE!</v>
      </c>
      <c r="CK361" s="5" t="e">
        <f>P_A_R[[#This Row],[41+]]-P_A_R[[#This Row],[42+]]</f>
        <v>#VALUE!</v>
      </c>
      <c r="CL361" s="5" t="e">
        <f>P_A_R[[#This Row],[42+]]-P_A_R[[#This Row],[43+]]</f>
        <v>#VALUE!</v>
      </c>
      <c r="CM361" s="5" t="e">
        <f>P_A_R[[#This Row],[43+]]-P_A_R[[#This Row],[44+]]</f>
        <v>#VALUE!</v>
      </c>
      <c r="CN361" s="5" t="e">
        <f>P_A_R[[#This Row],[44+]]-P_A_R[[#This Row],[45+]]</f>
        <v>#VALUE!</v>
      </c>
      <c r="CO361" s="5" t="e">
        <f>P_A_R[[#This Row],[45+]]-P_A_R[[#This Row],[46+]]</f>
        <v>#VALUE!</v>
      </c>
      <c r="CP361" s="5" t="e">
        <f>P_A_R[[#This Row],[46+]]-P_A_R[[#This Row],[47+]]</f>
        <v>#VALUE!</v>
      </c>
      <c r="CQ361" s="5" t="e">
        <f>P_A_R[[#This Row],[47+]]-P_A_R[[#This Row],[48+]]</f>
        <v>#VALUE!</v>
      </c>
      <c r="CR361" s="5" t="e">
        <f>P_A_R[[#This Row],[48+]]-P_A_R[[#This Row],[49+]]</f>
        <v>#VALUE!</v>
      </c>
      <c r="CS361" s="5" t="e">
        <f>P_A_R[[#This Row],[49+]]-P_A_R[[#This Row],[50+]]</f>
        <v>#VALUE!</v>
      </c>
      <c r="CT361" s="5" t="e">
        <f>P_A_R[[#This Row],[50+]]-P_A_R[[#This Row],[51+]]</f>
        <v>#VALUE!</v>
      </c>
      <c r="CU361" s="5" t="e">
        <f>P_A_R[[#This Row],[51+]]-P_A_R[[#This Row],[52+]]</f>
        <v>#VALUE!</v>
      </c>
      <c r="CV361" s="5" t="e">
        <f>P_A_R[[#This Row],[52+]]-P_A_R[[#This Row],[53+]]</f>
        <v>#VALUE!</v>
      </c>
      <c r="CW361" s="5" t="e">
        <f>P_A_R[[#This Row],[53+]]-P_A_R[[#This Row],[54+]]</f>
        <v>#VALUE!</v>
      </c>
      <c r="CX361" s="5" t="e">
        <f>P_A_R[[#This Row],[54+]]-P_A_R[[#This Row],[55+]]</f>
        <v>#VALUE!</v>
      </c>
      <c r="CY361" s="5" t="e">
        <f>P_A_R[[#This Row],[55+]]-P_A_R[[#This Row],[56+]]</f>
        <v>#VALUE!</v>
      </c>
      <c r="CZ361" s="5" t="e">
        <f>P_A_R[[#This Row],[56+]]-P_A_R[[#This Row],[57+]]</f>
        <v>#VALUE!</v>
      </c>
      <c r="DA361" s="5" t="e">
        <f>P_A_R[[#This Row],[57+]]-P_A_R[[#This Row],[58+]]</f>
        <v>#VALUE!</v>
      </c>
      <c r="DB361" s="5" t="e">
        <f>P_A_R[[#This Row],[58+]]-P_A_R[[#This Row],[59+]]</f>
        <v>#VALUE!</v>
      </c>
    </row>
    <row r="362" spans="58:106" x14ac:dyDescent="0.25">
      <c r="BF362" s="5" t="e">
        <f>P_A_R[[#This Row],[10+]]-P_A_R[[#This Row],[11+]]</f>
        <v>#VALUE!</v>
      </c>
      <c r="BG362" s="5" t="e">
        <f>P_A_R[[#This Row],[11+]]-P_A_R[[#This Row],[12+]]</f>
        <v>#VALUE!</v>
      </c>
      <c r="BH362" s="5" t="e">
        <f>P_A_R[[#This Row],[12+]]-P_A_R[[#This Row],[13+]]</f>
        <v>#VALUE!</v>
      </c>
      <c r="BI362" s="5" t="e">
        <f>P_A_R[[#This Row],[13+]]-P_A_R[[#This Row],[14+]]</f>
        <v>#VALUE!</v>
      </c>
      <c r="BJ362" s="5" t="e">
        <f>P_A_R[[#This Row],[14+]]-P_A_R[[#This Row],[15+]]</f>
        <v>#VALUE!</v>
      </c>
      <c r="BK362" s="5" t="e">
        <f>P_A_R[[#This Row],[15+]]-P_A_R[[#This Row],[16+]]</f>
        <v>#VALUE!</v>
      </c>
      <c r="BL362" s="5" t="e">
        <f>P_A_R[[#This Row],[16+]]-P_A_R[[#This Row],[17+]]</f>
        <v>#VALUE!</v>
      </c>
      <c r="BM362" s="5" t="e">
        <f>P_A_R[[#This Row],[17+]]-P_A_R[[#This Row],[18+]]</f>
        <v>#VALUE!</v>
      </c>
      <c r="BN362" s="5" t="e">
        <f>P_A_R[[#This Row],[18+]]-P_A_R[[#This Row],[19+]]</f>
        <v>#VALUE!</v>
      </c>
      <c r="BO362" s="5" t="e">
        <f>P_A_R[[#This Row],[19+]]-P_A_R[[#This Row],[20+]]</f>
        <v>#VALUE!</v>
      </c>
      <c r="BP362" s="5" t="e">
        <f>P_A_R[[#This Row],[20+]]-P_A_R[[#This Row],[21+]]</f>
        <v>#VALUE!</v>
      </c>
      <c r="BQ362" s="5" t="e">
        <f>P_A_R[[#This Row],[21+]]-P_A_R[[#This Row],[22+]]</f>
        <v>#VALUE!</v>
      </c>
      <c r="BR362" s="5" t="e">
        <f>P_A_R[[#This Row],[22+]]-P_A_R[[#This Row],[23+]]</f>
        <v>#VALUE!</v>
      </c>
      <c r="BS362" s="5" t="e">
        <f>P_A_R[[#This Row],[23+]]-P_A_R[[#This Row],[24+]]</f>
        <v>#VALUE!</v>
      </c>
      <c r="BT362" s="5" t="e">
        <f>P_A_R[[#This Row],[24+]]-P_A_R[[#This Row],[25+]]</f>
        <v>#VALUE!</v>
      </c>
      <c r="BU362" s="5" t="e">
        <f>P_A_R[[#This Row],[25+]]-P_A_R[[#This Row],[26+]]</f>
        <v>#VALUE!</v>
      </c>
      <c r="BV362" s="5" t="e">
        <f>P_A_R[[#This Row],[26+]]-P_A_R[[#This Row],[27+]]</f>
        <v>#VALUE!</v>
      </c>
      <c r="BW362" s="5" t="e">
        <f>P_A_R[[#This Row],[27+]]-P_A_R[[#This Row],[28+]]</f>
        <v>#VALUE!</v>
      </c>
      <c r="BX362" s="5" t="e">
        <f>P_A_R[[#This Row],[28+]]-P_A_R[[#This Row],[29+]]</f>
        <v>#VALUE!</v>
      </c>
      <c r="BY362" s="5" t="e">
        <f>P_A_R[[#This Row],[29+]]-P_A_R[[#This Row],[30+]]</f>
        <v>#VALUE!</v>
      </c>
      <c r="BZ362" s="5" t="e">
        <f>P_A_R[[#This Row],[30+]]-P_A_R[[#This Row],[31+]]</f>
        <v>#VALUE!</v>
      </c>
      <c r="CA362" s="5" t="e">
        <f>P_A_R[[#This Row],[31+]]-P_A_R[[#This Row],[32+]]</f>
        <v>#VALUE!</v>
      </c>
      <c r="CB362" s="5" t="e">
        <f>P_A_R[[#This Row],[32+]]-P_A_R[[#This Row],[33+]]</f>
        <v>#VALUE!</v>
      </c>
      <c r="CC362" s="5" t="e">
        <f>P_A_R[[#This Row],[33+]]-P_A_R[[#This Row],[34+]]</f>
        <v>#VALUE!</v>
      </c>
      <c r="CD362" s="5" t="e">
        <f>P_A_R[[#This Row],[34+]]-P_A_R[[#This Row],[35+]]</f>
        <v>#VALUE!</v>
      </c>
      <c r="CE362" s="5" t="e">
        <f>P_A_R[[#This Row],[35+]]-P_A_R[[#This Row],[36+]]</f>
        <v>#VALUE!</v>
      </c>
      <c r="CF362" s="5" t="e">
        <f>P_A_R[[#This Row],[36+]]-P_A_R[[#This Row],[37+]]</f>
        <v>#VALUE!</v>
      </c>
      <c r="CG362" s="5" t="e">
        <f>P_A_R[[#This Row],[37+]]-P_A_R[[#This Row],[38+]]</f>
        <v>#VALUE!</v>
      </c>
      <c r="CH362" s="5" t="e">
        <f>P_A_R[[#This Row],[38+]]-P_A_R[[#This Row],[39+]]</f>
        <v>#VALUE!</v>
      </c>
      <c r="CI362" s="5" t="e">
        <f>P_A_R[[#This Row],[39+]]-P_A_R[[#This Row],[40+]]</f>
        <v>#VALUE!</v>
      </c>
      <c r="CJ362" s="5" t="e">
        <f>P_A_R[[#This Row],[40+]]-P_A_R[[#This Row],[41+]]</f>
        <v>#VALUE!</v>
      </c>
      <c r="CK362" s="5" t="e">
        <f>P_A_R[[#This Row],[41+]]-P_A_R[[#This Row],[42+]]</f>
        <v>#VALUE!</v>
      </c>
      <c r="CL362" s="5" t="e">
        <f>P_A_R[[#This Row],[42+]]-P_A_R[[#This Row],[43+]]</f>
        <v>#VALUE!</v>
      </c>
      <c r="CM362" s="5" t="e">
        <f>P_A_R[[#This Row],[43+]]-P_A_R[[#This Row],[44+]]</f>
        <v>#VALUE!</v>
      </c>
      <c r="CN362" s="5" t="e">
        <f>P_A_R[[#This Row],[44+]]-P_A_R[[#This Row],[45+]]</f>
        <v>#VALUE!</v>
      </c>
      <c r="CO362" s="5" t="e">
        <f>P_A_R[[#This Row],[45+]]-P_A_R[[#This Row],[46+]]</f>
        <v>#VALUE!</v>
      </c>
      <c r="CP362" s="5" t="e">
        <f>P_A_R[[#This Row],[46+]]-P_A_R[[#This Row],[47+]]</f>
        <v>#VALUE!</v>
      </c>
      <c r="CQ362" s="5" t="e">
        <f>P_A_R[[#This Row],[47+]]-P_A_R[[#This Row],[48+]]</f>
        <v>#VALUE!</v>
      </c>
      <c r="CR362" s="5" t="e">
        <f>P_A_R[[#This Row],[48+]]-P_A_R[[#This Row],[49+]]</f>
        <v>#VALUE!</v>
      </c>
      <c r="CS362" s="5" t="e">
        <f>P_A_R[[#This Row],[49+]]-P_A_R[[#This Row],[50+]]</f>
        <v>#VALUE!</v>
      </c>
      <c r="CT362" s="5" t="e">
        <f>P_A_R[[#This Row],[50+]]-P_A_R[[#This Row],[51+]]</f>
        <v>#VALUE!</v>
      </c>
      <c r="CU362" s="5" t="e">
        <f>P_A_R[[#This Row],[51+]]-P_A_R[[#This Row],[52+]]</f>
        <v>#VALUE!</v>
      </c>
      <c r="CV362" s="5" t="e">
        <f>P_A_R[[#This Row],[52+]]-P_A_R[[#This Row],[53+]]</f>
        <v>#VALUE!</v>
      </c>
      <c r="CW362" s="5" t="e">
        <f>P_A_R[[#This Row],[53+]]-P_A_R[[#This Row],[54+]]</f>
        <v>#VALUE!</v>
      </c>
      <c r="CX362" s="5" t="e">
        <f>P_A_R[[#This Row],[54+]]-P_A_R[[#This Row],[55+]]</f>
        <v>#VALUE!</v>
      </c>
      <c r="CY362" s="5" t="e">
        <f>P_A_R[[#This Row],[55+]]-P_A_R[[#This Row],[56+]]</f>
        <v>#VALUE!</v>
      </c>
      <c r="CZ362" s="5" t="e">
        <f>P_A_R[[#This Row],[56+]]-P_A_R[[#This Row],[57+]]</f>
        <v>#VALUE!</v>
      </c>
      <c r="DA362" s="5" t="e">
        <f>P_A_R[[#This Row],[57+]]-P_A_R[[#This Row],[58+]]</f>
        <v>#VALUE!</v>
      </c>
      <c r="DB362" s="5" t="e">
        <f>P_A_R[[#This Row],[58+]]-P_A_R[[#This Row],[59+]]</f>
        <v>#VALUE!</v>
      </c>
    </row>
    <row r="363" spans="58:106" x14ac:dyDescent="0.25">
      <c r="BF363" s="5" t="e">
        <f>P_A_R[[#This Row],[10+]]-P_A_R[[#This Row],[11+]]</f>
        <v>#VALUE!</v>
      </c>
      <c r="BG363" s="5" t="e">
        <f>P_A_R[[#This Row],[11+]]-P_A_R[[#This Row],[12+]]</f>
        <v>#VALUE!</v>
      </c>
      <c r="BH363" s="5" t="e">
        <f>P_A_R[[#This Row],[12+]]-P_A_R[[#This Row],[13+]]</f>
        <v>#VALUE!</v>
      </c>
      <c r="BI363" s="5" t="e">
        <f>P_A_R[[#This Row],[13+]]-P_A_R[[#This Row],[14+]]</f>
        <v>#VALUE!</v>
      </c>
      <c r="BJ363" s="5" t="e">
        <f>P_A_R[[#This Row],[14+]]-P_A_R[[#This Row],[15+]]</f>
        <v>#VALUE!</v>
      </c>
      <c r="BK363" s="5" t="e">
        <f>P_A_R[[#This Row],[15+]]-P_A_R[[#This Row],[16+]]</f>
        <v>#VALUE!</v>
      </c>
      <c r="BL363" s="5" t="e">
        <f>P_A_R[[#This Row],[16+]]-P_A_R[[#This Row],[17+]]</f>
        <v>#VALUE!</v>
      </c>
      <c r="BM363" s="5" t="e">
        <f>P_A_R[[#This Row],[17+]]-P_A_R[[#This Row],[18+]]</f>
        <v>#VALUE!</v>
      </c>
      <c r="BN363" s="5" t="e">
        <f>P_A_R[[#This Row],[18+]]-P_A_R[[#This Row],[19+]]</f>
        <v>#VALUE!</v>
      </c>
      <c r="BO363" s="5" t="e">
        <f>P_A_R[[#This Row],[19+]]-P_A_R[[#This Row],[20+]]</f>
        <v>#VALUE!</v>
      </c>
      <c r="BP363" s="5" t="e">
        <f>P_A_R[[#This Row],[20+]]-P_A_R[[#This Row],[21+]]</f>
        <v>#VALUE!</v>
      </c>
      <c r="BQ363" s="5" t="e">
        <f>P_A_R[[#This Row],[21+]]-P_A_R[[#This Row],[22+]]</f>
        <v>#VALUE!</v>
      </c>
      <c r="BR363" s="5" t="e">
        <f>P_A_R[[#This Row],[22+]]-P_A_R[[#This Row],[23+]]</f>
        <v>#VALUE!</v>
      </c>
      <c r="BS363" s="5" t="e">
        <f>P_A_R[[#This Row],[23+]]-P_A_R[[#This Row],[24+]]</f>
        <v>#VALUE!</v>
      </c>
      <c r="BT363" s="5" t="e">
        <f>P_A_R[[#This Row],[24+]]-P_A_R[[#This Row],[25+]]</f>
        <v>#VALUE!</v>
      </c>
      <c r="BU363" s="5" t="e">
        <f>P_A_R[[#This Row],[25+]]-P_A_R[[#This Row],[26+]]</f>
        <v>#VALUE!</v>
      </c>
      <c r="BV363" s="5" t="e">
        <f>P_A_R[[#This Row],[26+]]-P_A_R[[#This Row],[27+]]</f>
        <v>#VALUE!</v>
      </c>
      <c r="BW363" s="5" t="e">
        <f>P_A_R[[#This Row],[27+]]-P_A_R[[#This Row],[28+]]</f>
        <v>#VALUE!</v>
      </c>
      <c r="BX363" s="5" t="e">
        <f>P_A_R[[#This Row],[28+]]-P_A_R[[#This Row],[29+]]</f>
        <v>#VALUE!</v>
      </c>
      <c r="BY363" s="5" t="e">
        <f>P_A_R[[#This Row],[29+]]-P_A_R[[#This Row],[30+]]</f>
        <v>#VALUE!</v>
      </c>
      <c r="BZ363" s="5" t="e">
        <f>P_A_R[[#This Row],[30+]]-P_A_R[[#This Row],[31+]]</f>
        <v>#VALUE!</v>
      </c>
      <c r="CA363" s="5" t="e">
        <f>P_A_R[[#This Row],[31+]]-P_A_R[[#This Row],[32+]]</f>
        <v>#VALUE!</v>
      </c>
      <c r="CB363" s="5" t="e">
        <f>P_A_R[[#This Row],[32+]]-P_A_R[[#This Row],[33+]]</f>
        <v>#VALUE!</v>
      </c>
      <c r="CC363" s="5" t="e">
        <f>P_A_R[[#This Row],[33+]]-P_A_R[[#This Row],[34+]]</f>
        <v>#VALUE!</v>
      </c>
      <c r="CD363" s="5" t="e">
        <f>P_A_R[[#This Row],[34+]]-P_A_R[[#This Row],[35+]]</f>
        <v>#VALUE!</v>
      </c>
      <c r="CE363" s="5" t="e">
        <f>P_A_R[[#This Row],[35+]]-P_A_R[[#This Row],[36+]]</f>
        <v>#VALUE!</v>
      </c>
      <c r="CF363" s="5" t="e">
        <f>P_A_R[[#This Row],[36+]]-P_A_R[[#This Row],[37+]]</f>
        <v>#VALUE!</v>
      </c>
      <c r="CG363" s="5" t="e">
        <f>P_A_R[[#This Row],[37+]]-P_A_R[[#This Row],[38+]]</f>
        <v>#VALUE!</v>
      </c>
      <c r="CH363" s="5" t="e">
        <f>P_A_R[[#This Row],[38+]]-P_A_R[[#This Row],[39+]]</f>
        <v>#VALUE!</v>
      </c>
      <c r="CI363" s="5" t="e">
        <f>P_A_R[[#This Row],[39+]]-P_A_R[[#This Row],[40+]]</f>
        <v>#VALUE!</v>
      </c>
      <c r="CJ363" s="5" t="e">
        <f>P_A_R[[#This Row],[40+]]-P_A_R[[#This Row],[41+]]</f>
        <v>#VALUE!</v>
      </c>
      <c r="CK363" s="5" t="e">
        <f>P_A_R[[#This Row],[41+]]-P_A_R[[#This Row],[42+]]</f>
        <v>#VALUE!</v>
      </c>
      <c r="CL363" s="5" t="e">
        <f>P_A_R[[#This Row],[42+]]-P_A_R[[#This Row],[43+]]</f>
        <v>#VALUE!</v>
      </c>
      <c r="CM363" s="5" t="e">
        <f>P_A_R[[#This Row],[43+]]-P_A_R[[#This Row],[44+]]</f>
        <v>#VALUE!</v>
      </c>
      <c r="CN363" s="5" t="e">
        <f>P_A_R[[#This Row],[44+]]-P_A_R[[#This Row],[45+]]</f>
        <v>#VALUE!</v>
      </c>
      <c r="CO363" s="5" t="e">
        <f>P_A_R[[#This Row],[45+]]-P_A_R[[#This Row],[46+]]</f>
        <v>#VALUE!</v>
      </c>
      <c r="CP363" s="5" t="e">
        <f>P_A_R[[#This Row],[46+]]-P_A_R[[#This Row],[47+]]</f>
        <v>#VALUE!</v>
      </c>
      <c r="CQ363" s="5" t="e">
        <f>P_A_R[[#This Row],[47+]]-P_A_R[[#This Row],[48+]]</f>
        <v>#VALUE!</v>
      </c>
      <c r="CR363" s="5" t="e">
        <f>P_A_R[[#This Row],[48+]]-P_A_R[[#This Row],[49+]]</f>
        <v>#VALUE!</v>
      </c>
      <c r="CS363" s="5" t="e">
        <f>P_A_R[[#This Row],[49+]]-P_A_R[[#This Row],[50+]]</f>
        <v>#VALUE!</v>
      </c>
      <c r="CT363" s="5" t="e">
        <f>P_A_R[[#This Row],[50+]]-P_A_R[[#This Row],[51+]]</f>
        <v>#VALUE!</v>
      </c>
      <c r="CU363" s="5" t="e">
        <f>P_A_R[[#This Row],[51+]]-P_A_R[[#This Row],[52+]]</f>
        <v>#VALUE!</v>
      </c>
      <c r="CV363" s="5" t="e">
        <f>P_A_R[[#This Row],[52+]]-P_A_R[[#This Row],[53+]]</f>
        <v>#VALUE!</v>
      </c>
      <c r="CW363" s="5" t="e">
        <f>P_A_R[[#This Row],[53+]]-P_A_R[[#This Row],[54+]]</f>
        <v>#VALUE!</v>
      </c>
      <c r="CX363" s="5" t="e">
        <f>P_A_R[[#This Row],[54+]]-P_A_R[[#This Row],[55+]]</f>
        <v>#VALUE!</v>
      </c>
      <c r="CY363" s="5" t="e">
        <f>P_A_R[[#This Row],[55+]]-P_A_R[[#This Row],[56+]]</f>
        <v>#VALUE!</v>
      </c>
      <c r="CZ363" s="5" t="e">
        <f>P_A_R[[#This Row],[56+]]-P_A_R[[#This Row],[57+]]</f>
        <v>#VALUE!</v>
      </c>
      <c r="DA363" s="5" t="e">
        <f>P_A_R[[#This Row],[57+]]-P_A_R[[#This Row],[58+]]</f>
        <v>#VALUE!</v>
      </c>
      <c r="DB363" s="5" t="e">
        <f>P_A_R[[#This Row],[58+]]-P_A_R[[#This Row],[59+]]</f>
        <v>#VALUE!</v>
      </c>
    </row>
    <row r="364" spans="58:106" x14ac:dyDescent="0.25">
      <c r="BF364" s="5" t="e">
        <f>P_A_R[[#This Row],[10+]]-P_A_R[[#This Row],[11+]]</f>
        <v>#VALUE!</v>
      </c>
      <c r="BG364" s="5" t="e">
        <f>P_A_R[[#This Row],[11+]]-P_A_R[[#This Row],[12+]]</f>
        <v>#VALUE!</v>
      </c>
      <c r="BH364" s="5" t="e">
        <f>P_A_R[[#This Row],[12+]]-P_A_R[[#This Row],[13+]]</f>
        <v>#VALUE!</v>
      </c>
      <c r="BI364" s="5" t="e">
        <f>P_A_R[[#This Row],[13+]]-P_A_R[[#This Row],[14+]]</f>
        <v>#VALUE!</v>
      </c>
      <c r="BJ364" s="5" t="e">
        <f>P_A_R[[#This Row],[14+]]-P_A_R[[#This Row],[15+]]</f>
        <v>#VALUE!</v>
      </c>
      <c r="BK364" s="5" t="e">
        <f>P_A_R[[#This Row],[15+]]-P_A_R[[#This Row],[16+]]</f>
        <v>#VALUE!</v>
      </c>
      <c r="BL364" s="5" t="e">
        <f>P_A_R[[#This Row],[16+]]-P_A_R[[#This Row],[17+]]</f>
        <v>#VALUE!</v>
      </c>
      <c r="BM364" s="5" t="e">
        <f>P_A_R[[#This Row],[17+]]-P_A_R[[#This Row],[18+]]</f>
        <v>#VALUE!</v>
      </c>
      <c r="BN364" s="5" t="e">
        <f>P_A_R[[#This Row],[18+]]-P_A_R[[#This Row],[19+]]</f>
        <v>#VALUE!</v>
      </c>
      <c r="BO364" s="5" t="e">
        <f>P_A_R[[#This Row],[19+]]-P_A_R[[#This Row],[20+]]</f>
        <v>#VALUE!</v>
      </c>
      <c r="BP364" s="5" t="e">
        <f>P_A_R[[#This Row],[20+]]-P_A_R[[#This Row],[21+]]</f>
        <v>#VALUE!</v>
      </c>
      <c r="BQ364" s="5" t="e">
        <f>P_A_R[[#This Row],[21+]]-P_A_R[[#This Row],[22+]]</f>
        <v>#VALUE!</v>
      </c>
      <c r="BR364" s="5" t="e">
        <f>P_A_R[[#This Row],[22+]]-P_A_R[[#This Row],[23+]]</f>
        <v>#VALUE!</v>
      </c>
      <c r="BS364" s="5" t="e">
        <f>P_A_R[[#This Row],[23+]]-P_A_R[[#This Row],[24+]]</f>
        <v>#VALUE!</v>
      </c>
      <c r="BT364" s="5" t="e">
        <f>P_A_R[[#This Row],[24+]]-P_A_R[[#This Row],[25+]]</f>
        <v>#VALUE!</v>
      </c>
      <c r="BU364" s="5" t="e">
        <f>P_A_R[[#This Row],[25+]]-P_A_R[[#This Row],[26+]]</f>
        <v>#VALUE!</v>
      </c>
      <c r="BV364" s="5" t="e">
        <f>P_A_R[[#This Row],[26+]]-P_A_R[[#This Row],[27+]]</f>
        <v>#VALUE!</v>
      </c>
      <c r="BW364" s="5" t="e">
        <f>P_A_R[[#This Row],[27+]]-P_A_R[[#This Row],[28+]]</f>
        <v>#VALUE!</v>
      </c>
      <c r="BX364" s="5" t="e">
        <f>P_A_R[[#This Row],[28+]]-P_A_R[[#This Row],[29+]]</f>
        <v>#VALUE!</v>
      </c>
      <c r="BY364" s="5" t="e">
        <f>P_A_R[[#This Row],[29+]]-P_A_R[[#This Row],[30+]]</f>
        <v>#VALUE!</v>
      </c>
      <c r="BZ364" s="5" t="e">
        <f>P_A_R[[#This Row],[30+]]-P_A_R[[#This Row],[31+]]</f>
        <v>#VALUE!</v>
      </c>
      <c r="CA364" s="5" t="e">
        <f>P_A_R[[#This Row],[31+]]-P_A_R[[#This Row],[32+]]</f>
        <v>#VALUE!</v>
      </c>
      <c r="CB364" s="5" t="e">
        <f>P_A_R[[#This Row],[32+]]-P_A_R[[#This Row],[33+]]</f>
        <v>#VALUE!</v>
      </c>
      <c r="CC364" s="5" t="e">
        <f>P_A_R[[#This Row],[33+]]-P_A_R[[#This Row],[34+]]</f>
        <v>#VALUE!</v>
      </c>
      <c r="CD364" s="5" t="e">
        <f>P_A_R[[#This Row],[34+]]-P_A_R[[#This Row],[35+]]</f>
        <v>#VALUE!</v>
      </c>
      <c r="CE364" s="5" t="e">
        <f>P_A_R[[#This Row],[35+]]-P_A_R[[#This Row],[36+]]</f>
        <v>#VALUE!</v>
      </c>
      <c r="CF364" s="5" t="e">
        <f>P_A_R[[#This Row],[36+]]-P_A_R[[#This Row],[37+]]</f>
        <v>#VALUE!</v>
      </c>
      <c r="CG364" s="5" t="e">
        <f>P_A_R[[#This Row],[37+]]-P_A_R[[#This Row],[38+]]</f>
        <v>#VALUE!</v>
      </c>
      <c r="CH364" s="5" t="e">
        <f>P_A_R[[#This Row],[38+]]-P_A_R[[#This Row],[39+]]</f>
        <v>#VALUE!</v>
      </c>
      <c r="CI364" s="5" t="e">
        <f>P_A_R[[#This Row],[39+]]-P_A_R[[#This Row],[40+]]</f>
        <v>#VALUE!</v>
      </c>
      <c r="CJ364" s="5" t="e">
        <f>P_A_R[[#This Row],[40+]]-P_A_R[[#This Row],[41+]]</f>
        <v>#VALUE!</v>
      </c>
      <c r="CK364" s="5" t="e">
        <f>P_A_R[[#This Row],[41+]]-P_A_R[[#This Row],[42+]]</f>
        <v>#VALUE!</v>
      </c>
      <c r="CL364" s="5" t="e">
        <f>P_A_R[[#This Row],[42+]]-P_A_R[[#This Row],[43+]]</f>
        <v>#VALUE!</v>
      </c>
      <c r="CM364" s="5" t="e">
        <f>P_A_R[[#This Row],[43+]]-P_A_R[[#This Row],[44+]]</f>
        <v>#VALUE!</v>
      </c>
      <c r="CN364" s="5" t="e">
        <f>P_A_R[[#This Row],[44+]]-P_A_R[[#This Row],[45+]]</f>
        <v>#VALUE!</v>
      </c>
      <c r="CO364" s="5" t="e">
        <f>P_A_R[[#This Row],[45+]]-P_A_R[[#This Row],[46+]]</f>
        <v>#VALUE!</v>
      </c>
      <c r="CP364" s="5" t="e">
        <f>P_A_R[[#This Row],[46+]]-P_A_R[[#This Row],[47+]]</f>
        <v>#VALUE!</v>
      </c>
      <c r="CQ364" s="5" t="e">
        <f>P_A_R[[#This Row],[47+]]-P_A_R[[#This Row],[48+]]</f>
        <v>#VALUE!</v>
      </c>
      <c r="CR364" s="5" t="e">
        <f>P_A_R[[#This Row],[48+]]-P_A_R[[#This Row],[49+]]</f>
        <v>#VALUE!</v>
      </c>
      <c r="CS364" s="5" t="e">
        <f>P_A_R[[#This Row],[49+]]-P_A_R[[#This Row],[50+]]</f>
        <v>#VALUE!</v>
      </c>
      <c r="CT364" s="5" t="e">
        <f>P_A_R[[#This Row],[50+]]-P_A_R[[#This Row],[51+]]</f>
        <v>#VALUE!</v>
      </c>
      <c r="CU364" s="5" t="e">
        <f>P_A_R[[#This Row],[51+]]-P_A_R[[#This Row],[52+]]</f>
        <v>#VALUE!</v>
      </c>
      <c r="CV364" s="5" t="e">
        <f>P_A_R[[#This Row],[52+]]-P_A_R[[#This Row],[53+]]</f>
        <v>#VALUE!</v>
      </c>
      <c r="CW364" s="5" t="e">
        <f>P_A_R[[#This Row],[53+]]-P_A_R[[#This Row],[54+]]</f>
        <v>#VALUE!</v>
      </c>
      <c r="CX364" s="5" t="e">
        <f>P_A_R[[#This Row],[54+]]-P_A_R[[#This Row],[55+]]</f>
        <v>#VALUE!</v>
      </c>
      <c r="CY364" s="5" t="e">
        <f>P_A_R[[#This Row],[55+]]-P_A_R[[#This Row],[56+]]</f>
        <v>#VALUE!</v>
      </c>
      <c r="CZ364" s="5" t="e">
        <f>P_A_R[[#This Row],[56+]]-P_A_R[[#This Row],[57+]]</f>
        <v>#VALUE!</v>
      </c>
      <c r="DA364" s="5" t="e">
        <f>P_A_R[[#This Row],[57+]]-P_A_R[[#This Row],[58+]]</f>
        <v>#VALUE!</v>
      </c>
      <c r="DB364" s="5" t="e">
        <f>P_A_R[[#This Row],[58+]]-P_A_R[[#This Row],[59+]]</f>
        <v>#VALUE!</v>
      </c>
    </row>
    <row r="365" spans="58:106" x14ac:dyDescent="0.25">
      <c r="BF365" s="5" t="e">
        <f>P_A_R[[#This Row],[10+]]-P_A_R[[#This Row],[11+]]</f>
        <v>#VALUE!</v>
      </c>
      <c r="BG365" s="5" t="e">
        <f>P_A_R[[#This Row],[11+]]-P_A_R[[#This Row],[12+]]</f>
        <v>#VALUE!</v>
      </c>
      <c r="BH365" s="5" t="e">
        <f>P_A_R[[#This Row],[12+]]-P_A_R[[#This Row],[13+]]</f>
        <v>#VALUE!</v>
      </c>
      <c r="BI365" s="5" t="e">
        <f>P_A_R[[#This Row],[13+]]-P_A_R[[#This Row],[14+]]</f>
        <v>#VALUE!</v>
      </c>
      <c r="BJ365" s="5" t="e">
        <f>P_A_R[[#This Row],[14+]]-P_A_R[[#This Row],[15+]]</f>
        <v>#VALUE!</v>
      </c>
      <c r="BK365" s="5" t="e">
        <f>P_A_R[[#This Row],[15+]]-P_A_R[[#This Row],[16+]]</f>
        <v>#VALUE!</v>
      </c>
      <c r="BL365" s="5" t="e">
        <f>P_A_R[[#This Row],[16+]]-P_A_R[[#This Row],[17+]]</f>
        <v>#VALUE!</v>
      </c>
      <c r="BM365" s="5" t="e">
        <f>P_A_R[[#This Row],[17+]]-P_A_R[[#This Row],[18+]]</f>
        <v>#VALUE!</v>
      </c>
      <c r="BN365" s="5" t="e">
        <f>P_A_R[[#This Row],[18+]]-P_A_R[[#This Row],[19+]]</f>
        <v>#VALUE!</v>
      </c>
      <c r="BO365" s="5" t="e">
        <f>P_A_R[[#This Row],[19+]]-P_A_R[[#This Row],[20+]]</f>
        <v>#VALUE!</v>
      </c>
      <c r="BP365" s="5" t="e">
        <f>P_A_R[[#This Row],[20+]]-P_A_R[[#This Row],[21+]]</f>
        <v>#VALUE!</v>
      </c>
      <c r="BQ365" s="5" t="e">
        <f>P_A_R[[#This Row],[21+]]-P_A_R[[#This Row],[22+]]</f>
        <v>#VALUE!</v>
      </c>
      <c r="BR365" s="5" t="e">
        <f>P_A_R[[#This Row],[22+]]-P_A_R[[#This Row],[23+]]</f>
        <v>#VALUE!</v>
      </c>
      <c r="BS365" s="5" t="e">
        <f>P_A_R[[#This Row],[23+]]-P_A_R[[#This Row],[24+]]</f>
        <v>#VALUE!</v>
      </c>
      <c r="BT365" s="5" t="e">
        <f>P_A_R[[#This Row],[24+]]-P_A_R[[#This Row],[25+]]</f>
        <v>#VALUE!</v>
      </c>
      <c r="BU365" s="5" t="e">
        <f>P_A_R[[#This Row],[25+]]-P_A_R[[#This Row],[26+]]</f>
        <v>#VALUE!</v>
      </c>
      <c r="BV365" s="5" t="e">
        <f>P_A_R[[#This Row],[26+]]-P_A_R[[#This Row],[27+]]</f>
        <v>#VALUE!</v>
      </c>
      <c r="BW365" s="5" t="e">
        <f>P_A_R[[#This Row],[27+]]-P_A_R[[#This Row],[28+]]</f>
        <v>#VALUE!</v>
      </c>
      <c r="BX365" s="5" t="e">
        <f>P_A_R[[#This Row],[28+]]-P_A_R[[#This Row],[29+]]</f>
        <v>#VALUE!</v>
      </c>
      <c r="BY365" s="5" t="e">
        <f>P_A_R[[#This Row],[29+]]-P_A_R[[#This Row],[30+]]</f>
        <v>#VALUE!</v>
      </c>
      <c r="BZ365" s="5" t="e">
        <f>P_A_R[[#This Row],[30+]]-P_A_R[[#This Row],[31+]]</f>
        <v>#VALUE!</v>
      </c>
      <c r="CA365" s="5" t="e">
        <f>P_A_R[[#This Row],[31+]]-P_A_R[[#This Row],[32+]]</f>
        <v>#VALUE!</v>
      </c>
      <c r="CB365" s="5" t="e">
        <f>P_A_R[[#This Row],[32+]]-P_A_R[[#This Row],[33+]]</f>
        <v>#VALUE!</v>
      </c>
      <c r="CC365" s="5" t="e">
        <f>P_A_R[[#This Row],[33+]]-P_A_R[[#This Row],[34+]]</f>
        <v>#VALUE!</v>
      </c>
      <c r="CD365" s="5" t="e">
        <f>P_A_R[[#This Row],[34+]]-P_A_R[[#This Row],[35+]]</f>
        <v>#VALUE!</v>
      </c>
      <c r="CE365" s="5" t="e">
        <f>P_A_R[[#This Row],[35+]]-P_A_R[[#This Row],[36+]]</f>
        <v>#VALUE!</v>
      </c>
      <c r="CF365" s="5" t="e">
        <f>P_A_R[[#This Row],[36+]]-P_A_R[[#This Row],[37+]]</f>
        <v>#VALUE!</v>
      </c>
      <c r="CG365" s="5" t="e">
        <f>P_A_R[[#This Row],[37+]]-P_A_R[[#This Row],[38+]]</f>
        <v>#VALUE!</v>
      </c>
      <c r="CH365" s="5" t="e">
        <f>P_A_R[[#This Row],[38+]]-P_A_R[[#This Row],[39+]]</f>
        <v>#VALUE!</v>
      </c>
      <c r="CI365" s="5" t="e">
        <f>P_A_R[[#This Row],[39+]]-P_A_R[[#This Row],[40+]]</f>
        <v>#VALUE!</v>
      </c>
      <c r="CJ365" s="5" t="e">
        <f>P_A_R[[#This Row],[40+]]-P_A_R[[#This Row],[41+]]</f>
        <v>#VALUE!</v>
      </c>
      <c r="CK365" s="5" t="e">
        <f>P_A_R[[#This Row],[41+]]-P_A_R[[#This Row],[42+]]</f>
        <v>#VALUE!</v>
      </c>
      <c r="CL365" s="5" t="e">
        <f>P_A_R[[#This Row],[42+]]-P_A_R[[#This Row],[43+]]</f>
        <v>#VALUE!</v>
      </c>
      <c r="CM365" s="5" t="e">
        <f>P_A_R[[#This Row],[43+]]-P_A_R[[#This Row],[44+]]</f>
        <v>#VALUE!</v>
      </c>
      <c r="CN365" s="5" t="e">
        <f>P_A_R[[#This Row],[44+]]-P_A_R[[#This Row],[45+]]</f>
        <v>#VALUE!</v>
      </c>
      <c r="CO365" s="5" t="e">
        <f>P_A_R[[#This Row],[45+]]-P_A_R[[#This Row],[46+]]</f>
        <v>#VALUE!</v>
      </c>
      <c r="CP365" s="5" t="e">
        <f>P_A_R[[#This Row],[46+]]-P_A_R[[#This Row],[47+]]</f>
        <v>#VALUE!</v>
      </c>
      <c r="CQ365" s="5" t="e">
        <f>P_A_R[[#This Row],[47+]]-P_A_R[[#This Row],[48+]]</f>
        <v>#VALUE!</v>
      </c>
      <c r="CR365" s="5" t="e">
        <f>P_A_R[[#This Row],[48+]]-P_A_R[[#This Row],[49+]]</f>
        <v>#VALUE!</v>
      </c>
      <c r="CS365" s="5" t="e">
        <f>P_A_R[[#This Row],[49+]]-P_A_R[[#This Row],[50+]]</f>
        <v>#VALUE!</v>
      </c>
      <c r="CT365" s="5" t="e">
        <f>P_A_R[[#This Row],[50+]]-P_A_R[[#This Row],[51+]]</f>
        <v>#VALUE!</v>
      </c>
      <c r="CU365" s="5" t="e">
        <f>P_A_R[[#This Row],[51+]]-P_A_R[[#This Row],[52+]]</f>
        <v>#VALUE!</v>
      </c>
      <c r="CV365" s="5" t="e">
        <f>P_A_R[[#This Row],[52+]]-P_A_R[[#This Row],[53+]]</f>
        <v>#VALUE!</v>
      </c>
      <c r="CW365" s="5" t="e">
        <f>P_A_R[[#This Row],[53+]]-P_A_R[[#This Row],[54+]]</f>
        <v>#VALUE!</v>
      </c>
      <c r="CX365" s="5" t="e">
        <f>P_A_R[[#This Row],[54+]]-P_A_R[[#This Row],[55+]]</f>
        <v>#VALUE!</v>
      </c>
      <c r="CY365" s="5" t="e">
        <f>P_A_R[[#This Row],[55+]]-P_A_R[[#This Row],[56+]]</f>
        <v>#VALUE!</v>
      </c>
      <c r="CZ365" s="5" t="e">
        <f>P_A_R[[#This Row],[56+]]-P_A_R[[#This Row],[57+]]</f>
        <v>#VALUE!</v>
      </c>
      <c r="DA365" s="5" t="e">
        <f>P_A_R[[#This Row],[57+]]-P_A_R[[#This Row],[58+]]</f>
        <v>#VALUE!</v>
      </c>
      <c r="DB365" s="5" t="e">
        <f>P_A_R[[#This Row],[58+]]-P_A_R[[#This Row],[59+]]</f>
        <v>#VALUE!</v>
      </c>
    </row>
    <row r="366" spans="58:106" x14ac:dyDescent="0.25">
      <c r="BF366" s="5" t="e">
        <f>P_A_R[[#This Row],[10+]]-P_A_R[[#This Row],[11+]]</f>
        <v>#VALUE!</v>
      </c>
      <c r="BG366" s="5" t="e">
        <f>P_A_R[[#This Row],[11+]]-P_A_R[[#This Row],[12+]]</f>
        <v>#VALUE!</v>
      </c>
      <c r="BH366" s="5" t="e">
        <f>P_A_R[[#This Row],[12+]]-P_A_R[[#This Row],[13+]]</f>
        <v>#VALUE!</v>
      </c>
      <c r="BI366" s="5" t="e">
        <f>P_A_R[[#This Row],[13+]]-P_A_R[[#This Row],[14+]]</f>
        <v>#VALUE!</v>
      </c>
      <c r="BJ366" s="5" t="e">
        <f>P_A_R[[#This Row],[14+]]-P_A_R[[#This Row],[15+]]</f>
        <v>#VALUE!</v>
      </c>
      <c r="BK366" s="5" t="e">
        <f>P_A_R[[#This Row],[15+]]-P_A_R[[#This Row],[16+]]</f>
        <v>#VALUE!</v>
      </c>
      <c r="BL366" s="5" t="e">
        <f>P_A_R[[#This Row],[16+]]-P_A_R[[#This Row],[17+]]</f>
        <v>#VALUE!</v>
      </c>
      <c r="BM366" s="5" t="e">
        <f>P_A_R[[#This Row],[17+]]-P_A_R[[#This Row],[18+]]</f>
        <v>#VALUE!</v>
      </c>
      <c r="BN366" s="5" t="e">
        <f>P_A_R[[#This Row],[18+]]-P_A_R[[#This Row],[19+]]</f>
        <v>#VALUE!</v>
      </c>
      <c r="BO366" s="5" t="e">
        <f>P_A_R[[#This Row],[19+]]-P_A_R[[#This Row],[20+]]</f>
        <v>#VALUE!</v>
      </c>
      <c r="BP366" s="5" t="e">
        <f>P_A_R[[#This Row],[20+]]-P_A_R[[#This Row],[21+]]</f>
        <v>#VALUE!</v>
      </c>
      <c r="BQ366" s="5" t="e">
        <f>P_A_R[[#This Row],[21+]]-P_A_R[[#This Row],[22+]]</f>
        <v>#VALUE!</v>
      </c>
      <c r="BR366" s="5" t="e">
        <f>P_A_R[[#This Row],[22+]]-P_A_R[[#This Row],[23+]]</f>
        <v>#VALUE!</v>
      </c>
      <c r="BS366" s="5" t="e">
        <f>P_A_R[[#This Row],[23+]]-P_A_R[[#This Row],[24+]]</f>
        <v>#VALUE!</v>
      </c>
      <c r="BT366" s="5" t="e">
        <f>P_A_R[[#This Row],[24+]]-P_A_R[[#This Row],[25+]]</f>
        <v>#VALUE!</v>
      </c>
      <c r="BU366" s="5" t="e">
        <f>P_A_R[[#This Row],[25+]]-P_A_R[[#This Row],[26+]]</f>
        <v>#VALUE!</v>
      </c>
      <c r="BV366" s="5" t="e">
        <f>P_A_R[[#This Row],[26+]]-P_A_R[[#This Row],[27+]]</f>
        <v>#VALUE!</v>
      </c>
      <c r="BW366" s="5" t="e">
        <f>P_A_R[[#This Row],[27+]]-P_A_R[[#This Row],[28+]]</f>
        <v>#VALUE!</v>
      </c>
      <c r="BX366" s="5" t="e">
        <f>P_A_R[[#This Row],[28+]]-P_A_R[[#This Row],[29+]]</f>
        <v>#VALUE!</v>
      </c>
      <c r="BY366" s="5" t="e">
        <f>P_A_R[[#This Row],[29+]]-P_A_R[[#This Row],[30+]]</f>
        <v>#VALUE!</v>
      </c>
      <c r="BZ366" s="5" t="e">
        <f>P_A_R[[#This Row],[30+]]-P_A_R[[#This Row],[31+]]</f>
        <v>#VALUE!</v>
      </c>
      <c r="CA366" s="5" t="e">
        <f>P_A_R[[#This Row],[31+]]-P_A_R[[#This Row],[32+]]</f>
        <v>#VALUE!</v>
      </c>
      <c r="CB366" s="5" t="e">
        <f>P_A_R[[#This Row],[32+]]-P_A_R[[#This Row],[33+]]</f>
        <v>#VALUE!</v>
      </c>
      <c r="CC366" s="5" t="e">
        <f>P_A_R[[#This Row],[33+]]-P_A_R[[#This Row],[34+]]</f>
        <v>#VALUE!</v>
      </c>
      <c r="CD366" s="5" t="e">
        <f>P_A_R[[#This Row],[34+]]-P_A_R[[#This Row],[35+]]</f>
        <v>#VALUE!</v>
      </c>
      <c r="CE366" s="5" t="e">
        <f>P_A_R[[#This Row],[35+]]-P_A_R[[#This Row],[36+]]</f>
        <v>#VALUE!</v>
      </c>
      <c r="CF366" s="5" t="e">
        <f>P_A_R[[#This Row],[36+]]-P_A_R[[#This Row],[37+]]</f>
        <v>#VALUE!</v>
      </c>
      <c r="CG366" s="5" t="e">
        <f>P_A_R[[#This Row],[37+]]-P_A_R[[#This Row],[38+]]</f>
        <v>#VALUE!</v>
      </c>
      <c r="CH366" s="5" t="e">
        <f>P_A_R[[#This Row],[38+]]-P_A_R[[#This Row],[39+]]</f>
        <v>#VALUE!</v>
      </c>
      <c r="CI366" s="5" t="e">
        <f>P_A_R[[#This Row],[39+]]-P_A_R[[#This Row],[40+]]</f>
        <v>#VALUE!</v>
      </c>
      <c r="CJ366" s="5" t="e">
        <f>P_A_R[[#This Row],[40+]]-P_A_R[[#This Row],[41+]]</f>
        <v>#VALUE!</v>
      </c>
      <c r="CK366" s="5" t="e">
        <f>P_A_R[[#This Row],[41+]]-P_A_R[[#This Row],[42+]]</f>
        <v>#VALUE!</v>
      </c>
      <c r="CL366" s="5" t="e">
        <f>P_A_R[[#This Row],[42+]]-P_A_R[[#This Row],[43+]]</f>
        <v>#VALUE!</v>
      </c>
      <c r="CM366" s="5" t="e">
        <f>P_A_R[[#This Row],[43+]]-P_A_R[[#This Row],[44+]]</f>
        <v>#VALUE!</v>
      </c>
      <c r="CN366" s="5" t="e">
        <f>P_A_R[[#This Row],[44+]]-P_A_R[[#This Row],[45+]]</f>
        <v>#VALUE!</v>
      </c>
      <c r="CO366" s="5" t="e">
        <f>P_A_R[[#This Row],[45+]]-P_A_R[[#This Row],[46+]]</f>
        <v>#VALUE!</v>
      </c>
      <c r="CP366" s="5" t="e">
        <f>P_A_R[[#This Row],[46+]]-P_A_R[[#This Row],[47+]]</f>
        <v>#VALUE!</v>
      </c>
      <c r="CQ366" s="5" t="e">
        <f>P_A_R[[#This Row],[47+]]-P_A_R[[#This Row],[48+]]</f>
        <v>#VALUE!</v>
      </c>
      <c r="CR366" s="5" t="e">
        <f>P_A_R[[#This Row],[48+]]-P_A_R[[#This Row],[49+]]</f>
        <v>#VALUE!</v>
      </c>
      <c r="CS366" s="5" t="e">
        <f>P_A_R[[#This Row],[49+]]-P_A_R[[#This Row],[50+]]</f>
        <v>#VALUE!</v>
      </c>
      <c r="CT366" s="5" t="e">
        <f>P_A_R[[#This Row],[50+]]-P_A_R[[#This Row],[51+]]</f>
        <v>#VALUE!</v>
      </c>
      <c r="CU366" s="5" t="e">
        <f>P_A_R[[#This Row],[51+]]-P_A_R[[#This Row],[52+]]</f>
        <v>#VALUE!</v>
      </c>
      <c r="CV366" s="5" t="e">
        <f>P_A_R[[#This Row],[52+]]-P_A_R[[#This Row],[53+]]</f>
        <v>#VALUE!</v>
      </c>
      <c r="CW366" s="5" t="e">
        <f>P_A_R[[#This Row],[53+]]-P_A_R[[#This Row],[54+]]</f>
        <v>#VALUE!</v>
      </c>
      <c r="CX366" s="5" t="e">
        <f>P_A_R[[#This Row],[54+]]-P_A_R[[#This Row],[55+]]</f>
        <v>#VALUE!</v>
      </c>
      <c r="CY366" s="5" t="e">
        <f>P_A_R[[#This Row],[55+]]-P_A_R[[#This Row],[56+]]</f>
        <v>#VALUE!</v>
      </c>
      <c r="CZ366" s="5" t="e">
        <f>P_A_R[[#This Row],[56+]]-P_A_R[[#This Row],[57+]]</f>
        <v>#VALUE!</v>
      </c>
      <c r="DA366" s="5" t="e">
        <f>P_A_R[[#This Row],[57+]]-P_A_R[[#This Row],[58+]]</f>
        <v>#VALUE!</v>
      </c>
      <c r="DB366" s="5" t="e">
        <f>P_A_R[[#This Row],[58+]]-P_A_R[[#This Row],[59+]]</f>
        <v>#VALUE!</v>
      </c>
    </row>
    <row r="367" spans="58:106" x14ac:dyDescent="0.25">
      <c r="BF367" s="5" t="e">
        <f>P_A_R[[#This Row],[10+]]-P_A_R[[#This Row],[11+]]</f>
        <v>#VALUE!</v>
      </c>
      <c r="BG367" s="5" t="e">
        <f>P_A_R[[#This Row],[11+]]-P_A_R[[#This Row],[12+]]</f>
        <v>#VALUE!</v>
      </c>
      <c r="BH367" s="5" t="e">
        <f>P_A_R[[#This Row],[12+]]-P_A_R[[#This Row],[13+]]</f>
        <v>#VALUE!</v>
      </c>
      <c r="BI367" s="5" t="e">
        <f>P_A_R[[#This Row],[13+]]-P_A_R[[#This Row],[14+]]</f>
        <v>#VALUE!</v>
      </c>
      <c r="BJ367" s="5" t="e">
        <f>P_A_R[[#This Row],[14+]]-P_A_R[[#This Row],[15+]]</f>
        <v>#VALUE!</v>
      </c>
      <c r="BK367" s="5" t="e">
        <f>P_A_R[[#This Row],[15+]]-P_A_R[[#This Row],[16+]]</f>
        <v>#VALUE!</v>
      </c>
      <c r="BL367" s="5" t="e">
        <f>P_A_R[[#This Row],[16+]]-P_A_R[[#This Row],[17+]]</f>
        <v>#VALUE!</v>
      </c>
      <c r="BM367" s="5" t="e">
        <f>P_A_R[[#This Row],[17+]]-P_A_R[[#This Row],[18+]]</f>
        <v>#VALUE!</v>
      </c>
      <c r="BN367" s="5" t="e">
        <f>P_A_R[[#This Row],[18+]]-P_A_R[[#This Row],[19+]]</f>
        <v>#VALUE!</v>
      </c>
      <c r="BO367" s="5" t="e">
        <f>P_A_R[[#This Row],[19+]]-P_A_R[[#This Row],[20+]]</f>
        <v>#VALUE!</v>
      </c>
      <c r="BP367" s="5" t="e">
        <f>P_A_R[[#This Row],[20+]]-P_A_R[[#This Row],[21+]]</f>
        <v>#VALUE!</v>
      </c>
      <c r="BQ367" s="5" t="e">
        <f>P_A_R[[#This Row],[21+]]-P_A_R[[#This Row],[22+]]</f>
        <v>#VALUE!</v>
      </c>
      <c r="BR367" s="5" t="e">
        <f>P_A_R[[#This Row],[22+]]-P_A_R[[#This Row],[23+]]</f>
        <v>#VALUE!</v>
      </c>
      <c r="BS367" s="5" t="e">
        <f>P_A_R[[#This Row],[23+]]-P_A_R[[#This Row],[24+]]</f>
        <v>#VALUE!</v>
      </c>
      <c r="BT367" s="5" t="e">
        <f>P_A_R[[#This Row],[24+]]-P_A_R[[#This Row],[25+]]</f>
        <v>#VALUE!</v>
      </c>
      <c r="BU367" s="5" t="e">
        <f>P_A_R[[#This Row],[25+]]-P_A_R[[#This Row],[26+]]</f>
        <v>#VALUE!</v>
      </c>
      <c r="BV367" s="5" t="e">
        <f>P_A_R[[#This Row],[26+]]-P_A_R[[#This Row],[27+]]</f>
        <v>#VALUE!</v>
      </c>
      <c r="BW367" s="5" t="e">
        <f>P_A_R[[#This Row],[27+]]-P_A_R[[#This Row],[28+]]</f>
        <v>#VALUE!</v>
      </c>
      <c r="BX367" s="5" t="e">
        <f>P_A_R[[#This Row],[28+]]-P_A_R[[#This Row],[29+]]</f>
        <v>#VALUE!</v>
      </c>
      <c r="BY367" s="5" t="e">
        <f>P_A_R[[#This Row],[29+]]-P_A_R[[#This Row],[30+]]</f>
        <v>#VALUE!</v>
      </c>
      <c r="BZ367" s="5" t="e">
        <f>P_A_R[[#This Row],[30+]]-P_A_R[[#This Row],[31+]]</f>
        <v>#VALUE!</v>
      </c>
      <c r="CA367" s="5" t="e">
        <f>P_A_R[[#This Row],[31+]]-P_A_R[[#This Row],[32+]]</f>
        <v>#VALUE!</v>
      </c>
      <c r="CB367" s="5" t="e">
        <f>P_A_R[[#This Row],[32+]]-P_A_R[[#This Row],[33+]]</f>
        <v>#VALUE!</v>
      </c>
      <c r="CC367" s="5" t="e">
        <f>P_A_R[[#This Row],[33+]]-P_A_R[[#This Row],[34+]]</f>
        <v>#VALUE!</v>
      </c>
      <c r="CD367" s="5" t="e">
        <f>P_A_R[[#This Row],[34+]]-P_A_R[[#This Row],[35+]]</f>
        <v>#VALUE!</v>
      </c>
      <c r="CE367" s="5" t="e">
        <f>P_A_R[[#This Row],[35+]]-P_A_R[[#This Row],[36+]]</f>
        <v>#VALUE!</v>
      </c>
      <c r="CF367" s="5" t="e">
        <f>P_A_R[[#This Row],[36+]]-P_A_R[[#This Row],[37+]]</f>
        <v>#VALUE!</v>
      </c>
      <c r="CG367" s="5" t="e">
        <f>P_A_R[[#This Row],[37+]]-P_A_R[[#This Row],[38+]]</f>
        <v>#VALUE!</v>
      </c>
      <c r="CH367" s="5" t="e">
        <f>P_A_R[[#This Row],[38+]]-P_A_R[[#This Row],[39+]]</f>
        <v>#VALUE!</v>
      </c>
      <c r="CI367" s="5" t="e">
        <f>P_A_R[[#This Row],[39+]]-P_A_R[[#This Row],[40+]]</f>
        <v>#VALUE!</v>
      </c>
      <c r="CJ367" s="5" t="e">
        <f>P_A_R[[#This Row],[40+]]-P_A_R[[#This Row],[41+]]</f>
        <v>#VALUE!</v>
      </c>
      <c r="CK367" s="5" t="e">
        <f>P_A_R[[#This Row],[41+]]-P_A_R[[#This Row],[42+]]</f>
        <v>#VALUE!</v>
      </c>
      <c r="CL367" s="5" t="e">
        <f>P_A_R[[#This Row],[42+]]-P_A_R[[#This Row],[43+]]</f>
        <v>#VALUE!</v>
      </c>
      <c r="CM367" s="5" t="e">
        <f>P_A_R[[#This Row],[43+]]-P_A_R[[#This Row],[44+]]</f>
        <v>#VALUE!</v>
      </c>
      <c r="CN367" s="5" t="e">
        <f>P_A_R[[#This Row],[44+]]-P_A_R[[#This Row],[45+]]</f>
        <v>#VALUE!</v>
      </c>
      <c r="CO367" s="5" t="e">
        <f>P_A_R[[#This Row],[45+]]-P_A_R[[#This Row],[46+]]</f>
        <v>#VALUE!</v>
      </c>
      <c r="CP367" s="5" t="e">
        <f>P_A_R[[#This Row],[46+]]-P_A_R[[#This Row],[47+]]</f>
        <v>#VALUE!</v>
      </c>
      <c r="CQ367" s="5" t="e">
        <f>P_A_R[[#This Row],[47+]]-P_A_R[[#This Row],[48+]]</f>
        <v>#VALUE!</v>
      </c>
      <c r="CR367" s="5" t="e">
        <f>P_A_R[[#This Row],[48+]]-P_A_R[[#This Row],[49+]]</f>
        <v>#VALUE!</v>
      </c>
      <c r="CS367" s="5" t="e">
        <f>P_A_R[[#This Row],[49+]]-P_A_R[[#This Row],[50+]]</f>
        <v>#VALUE!</v>
      </c>
      <c r="CT367" s="5" t="e">
        <f>P_A_R[[#This Row],[50+]]-P_A_R[[#This Row],[51+]]</f>
        <v>#VALUE!</v>
      </c>
      <c r="CU367" s="5" t="e">
        <f>P_A_R[[#This Row],[51+]]-P_A_R[[#This Row],[52+]]</f>
        <v>#VALUE!</v>
      </c>
      <c r="CV367" s="5" t="e">
        <f>P_A_R[[#This Row],[52+]]-P_A_R[[#This Row],[53+]]</f>
        <v>#VALUE!</v>
      </c>
      <c r="CW367" s="5" t="e">
        <f>P_A_R[[#This Row],[53+]]-P_A_R[[#This Row],[54+]]</f>
        <v>#VALUE!</v>
      </c>
      <c r="CX367" s="5" t="e">
        <f>P_A_R[[#This Row],[54+]]-P_A_R[[#This Row],[55+]]</f>
        <v>#VALUE!</v>
      </c>
      <c r="CY367" s="5" t="e">
        <f>P_A_R[[#This Row],[55+]]-P_A_R[[#This Row],[56+]]</f>
        <v>#VALUE!</v>
      </c>
      <c r="CZ367" s="5" t="e">
        <f>P_A_R[[#This Row],[56+]]-P_A_R[[#This Row],[57+]]</f>
        <v>#VALUE!</v>
      </c>
      <c r="DA367" s="5" t="e">
        <f>P_A_R[[#This Row],[57+]]-P_A_R[[#This Row],[58+]]</f>
        <v>#VALUE!</v>
      </c>
      <c r="DB367" s="5" t="e">
        <f>P_A_R[[#This Row],[58+]]-P_A_R[[#This Row],[59+]]</f>
        <v>#VALUE!</v>
      </c>
    </row>
    <row r="368" spans="58:106" x14ac:dyDescent="0.25">
      <c r="BF368" s="5" t="e">
        <f>P_A_R[[#This Row],[10+]]-P_A_R[[#This Row],[11+]]</f>
        <v>#VALUE!</v>
      </c>
      <c r="BG368" s="5" t="e">
        <f>P_A_R[[#This Row],[11+]]-P_A_R[[#This Row],[12+]]</f>
        <v>#VALUE!</v>
      </c>
      <c r="BH368" s="5" t="e">
        <f>P_A_R[[#This Row],[12+]]-P_A_R[[#This Row],[13+]]</f>
        <v>#VALUE!</v>
      </c>
      <c r="BI368" s="5" t="e">
        <f>P_A_R[[#This Row],[13+]]-P_A_R[[#This Row],[14+]]</f>
        <v>#VALUE!</v>
      </c>
      <c r="BJ368" s="5" t="e">
        <f>P_A_R[[#This Row],[14+]]-P_A_R[[#This Row],[15+]]</f>
        <v>#VALUE!</v>
      </c>
      <c r="BK368" s="5" t="e">
        <f>P_A_R[[#This Row],[15+]]-P_A_R[[#This Row],[16+]]</f>
        <v>#VALUE!</v>
      </c>
      <c r="BL368" s="5" t="e">
        <f>P_A_R[[#This Row],[16+]]-P_A_R[[#This Row],[17+]]</f>
        <v>#VALUE!</v>
      </c>
      <c r="BM368" s="5" t="e">
        <f>P_A_R[[#This Row],[17+]]-P_A_R[[#This Row],[18+]]</f>
        <v>#VALUE!</v>
      </c>
      <c r="BN368" s="5" t="e">
        <f>P_A_R[[#This Row],[18+]]-P_A_R[[#This Row],[19+]]</f>
        <v>#VALUE!</v>
      </c>
      <c r="BO368" s="5" t="e">
        <f>P_A_R[[#This Row],[19+]]-P_A_R[[#This Row],[20+]]</f>
        <v>#VALUE!</v>
      </c>
      <c r="BP368" s="5" t="e">
        <f>P_A_R[[#This Row],[20+]]-P_A_R[[#This Row],[21+]]</f>
        <v>#VALUE!</v>
      </c>
      <c r="BQ368" s="5" t="e">
        <f>P_A_R[[#This Row],[21+]]-P_A_R[[#This Row],[22+]]</f>
        <v>#VALUE!</v>
      </c>
      <c r="BR368" s="5" t="e">
        <f>P_A_R[[#This Row],[22+]]-P_A_R[[#This Row],[23+]]</f>
        <v>#VALUE!</v>
      </c>
      <c r="BS368" s="5" t="e">
        <f>P_A_R[[#This Row],[23+]]-P_A_R[[#This Row],[24+]]</f>
        <v>#VALUE!</v>
      </c>
      <c r="BT368" s="5" t="e">
        <f>P_A_R[[#This Row],[24+]]-P_A_R[[#This Row],[25+]]</f>
        <v>#VALUE!</v>
      </c>
      <c r="BU368" s="5" t="e">
        <f>P_A_R[[#This Row],[25+]]-P_A_R[[#This Row],[26+]]</f>
        <v>#VALUE!</v>
      </c>
      <c r="BV368" s="5" t="e">
        <f>P_A_R[[#This Row],[26+]]-P_A_R[[#This Row],[27+]]</f>
        <v>#VALUE!</v>
      </c>
      <c r="BW368" s="5" t="e">
        <f>P_A_R[[#This Row],[27+]]-P_A_R[[#This Row],[28+]]</f>
        <v>#VALUE!</v>
      </c>
      <c r="BX368" s="5" t="e">
        <f>P_A_R[[#This Row],[28+]]-P_A_R[[#This Row],[29+]]</f>
        <v>#VALUE!</v>
      </c>
      <c r="BY368" s="5" t="e">
        <f>P_A_R[[#This Row],[29+]]-P_A_R[[#This Row],[30+]]</f>
        <v>#VALUE!</v>
      </c>
      <c r="BZ368" s="5" t="e">
        <f>P_A_R[[#This Row],[30+]]-P_A_R[[#This Row],[31+]]</f>
        <v>#VALUE!</v>
      </c>
      <c r="CA368" s="5" t="e">
        <f>P_A_R[[#This Row],[31+]]-P_A_R[[#This Row],[32+]]</f>
        <v>#VALUE!</v>
      </c>
      <c r="CB368" s="5" t="e">
        <f>P_A_R[[#This Row],[32+]]-P_A_R[[#This Row],[33+]]</f>
        <v>#VALUE!</v>
      </c>
      <c r="CC368" s="5" t="e">
        <f>P_A_R[[#This Row],[33+]]-P_A_R[[#This Row],[34+]]</f>
        <v>#VALUE!</v>
      </c>
      <c r="CD368" s="5" t="e">
        <f>P_A_R[[#This Row],[34+]]-P_A_R[[#This Row],[35+]]</f>
        <v>#VALUE!</v>
      </c>
      <c r="CE368" s="5" t="e">
        <f>P_A_R[[#This Row],[35+]]-P_A_R[[#This Row],[36+]]</f>
        <v>#VALUE!</v>
      </c>
      <c r="CF368" s="5" t="e">
        <f>P_A_R[[#This Row],[36+]]-P_A_R[[#This Row],[37+]]</f>
        <v>#VALUE!</v>
      </c>
      <c r="CG368" s="5" t="e">
        <f>P_A_R[[#This Row],[37+]]-P_A_R[[#This Row],[38+]]</f>
        <v>#VALUE!</v>
      </c>
      <c r="CH368" s="5" t="e">
        <f>P_A_R[[#This Row],[38+]]-P_A_R[[#This Row],[39+]]</f>
        <v>#VALUE!</v>
      </c>
      <c r="CI368" s="5" t="e">
        <f>P_A_R[[#This Row],[39+]]-P_A_R[[#This Row],[40+]]</f>
        <v>#VALUE!</v>
      </c>
      <c r="CJ368" s="5" t="e">
        <f>P_A_R[[#This Row],[40+]]-P_A_R[[#This Row],[41+]]</f>
        <v>#VALUE!</v>
      </c>
      <c r="CK368" s="5" t="e">
        <f>P_A_R[[#This Row],[41+]]-P_A_R[[#This Row],[42+]]</f>
        <v>#VALUE!</v>
      </c>
      <c r="CL368" s="5" t="e">
        <f>P_A_R[[#This Row],[42+]]-P_A_R[[#This Row],[43+]]</f>
        <v>#VALUE!</v>
      </c>
      <c r="CM368" s="5" t="e">
        <f>P_A_R[[#This Row],[43+]]-P_A_R[[#This Row],[44+]]</f>
        <v>#VALUE!</v>
      </c>
      <c r="CN368" s="5" t="e">
        <f>P_A_R[[#This Row],[44+]]-P_A_R[[#This Row],[45+]]</f>
        <v>#VALUE!</v>
      </c>
      <c r="CO368" s="5" t="e">
        <f>P_A_R[[#This Row],[45+]]-P_A_R[[#This Row],[46+]]</f>
        <v>#VALUE!</v>
      </c>
      <c r="CP368" s="5" t="e">
        <f>P_A_R[[#This Row],[46+]]-P_A_R[[#This Row],[47+]]</f>
        <v>#VALUE!</v>
      </c>
      <c r="CQ368" s="5" t="e">
        <f>P_A_R[[#This Row],[47+]]-P_A_R[[#This Row],[48+]]</f>
        <v>#VALUE!</v>
      </c>
      <c r="CR368" s="5" t="e">
        <f>P_A_R[[#This Row],[48+]]-P_A_R[[#This Row],[49+]]</f>
        <v>#VALUE!</v>
      </c>
      <c r="CS368" s="5" t="e">
        <f>P_A_R[[#This Row],[49+]]-P_A_R[[#This Row],[50+]]</f>
        <v>#VALUE!</v>
      </c>
      <c r="CT368" s="5" t="e">
        <f>P_A_R[[#This Row],[50+]]-P_A_R[[#This Row],[51+]]</f>
        <v>#VALUE!</v>
      </c>
      <c r="CU368" s="5" t="e">
        <f>P_A_R[[#This Row],[51+]]-P_A_R[[#This Row],[52+]]</f>
        <v>#VALUE!</v>
      </c>
      <c r="CV368" s="5" t="e">
        <f>P_A_R[[#This Row],[52+]]-P_A_R[[#This Row],[53+]]</f>
        <v>#VALUE!</v>
      </c>
      <c r="CW368" s="5" t="e">
        <f>P_A_R[[#This Row],[53+]]-P_A_R[[#This Row],[54+]]</f>
        <v>#VALUE!</v>
      </c>
      <c r="CX368" s="5" t="e">
        <f>P_A_R[[#This Row],[54+]]-P_A_R[[#This Row],[55+]]</f>
        <v>#VALUE!</v>
      </c>
      <c r="CY368" s="5" t="e">
        <f>P_A_R[[#This Row],[55+]]-P_A_R[[#This Row],[56+]]</f>
        <v>#VALUE!</v>
      </c>
      <c r="CZ368" s="5" t="e">
        <f>P_A_R[[#This Row],[56+]]-P_A_R[[#This Row],[57+]]</f>
        <v>#VALUE!</v>
      </c>
      <c r="DA368" s="5" t="e">
        <f>P_A_R[[#This Row],[57+]]-P_A_R[[#This Row],[58+]]</f>
        <v>#VALUE!</v>
      </c>
      <c r="DB368" s="5" t="e">
        <f>P_A_R[[#This Row],[58+]]-P_A_R[[#This Row],[59+]]</f>
        <v>#VALUE!</v>
      </c>
    </row>
    <row r="369" spans="58:106" x14ac:dyDescent="0.25">
      <c r="BF369" s="5" t="e">
        <f>P_A_R[[#This Row],[10+]]-P_A_R[[#This Row],[11+]]</f>
        <v>#VALUE!</v>
      </c>
      <c r="BG369" s="5" t="e">
        <f>P_A_R[[#This Row],[11+]]-P_A_R[[#This Row],[12+]]</f>
        <v>#VALUE!</v>
      </c>
      <c r="BH369" s="5" t="e">
        <f>P_A_R[[#This Row],[12+]]-P_A_R[[#This Row],[13+]]</f>
        <v>#VALUE!</v>
      </c>
      <c r="BI369" s="5" t="e">
        <f>P_A_R[[#This Row],[13+]]-P_A_R[[#This Row],[14+]]</f>
        <v>#VALUE!</v>
      </c>
      <c r="BJ369" s="5" t="e">
        <f>P_A_R[[#This Row],[14+]]-P_A_R[[#This Row],[15+]]</f>
        <v>#VALUE!</v>
      </c>
      <c r="BK369" s="5" t="e">
        <f>P_A_R[[#This Row],[15+]]-P_A_R[[#This Row],[16+]]</f>
        <v>#VALUE!</v>
      </c>
      <c r="BL369" s="5" t="e">
        <f>P_A_R[[#This Row],[16+]]-P_A_R[[#This Row],[17+]]</f>
        <v>#VALUE!</v>
      </c>
      <c r="BM369" s="5" t="e">
        <f>P_A_R[[#This Row],[17+]]-P_A_R[[#This Row],[18+]]</f>
        <v>#VALUE!</v>
      </c>
      <c r="BN369" s="5" t="e">
        <f>P_A_R[[#This Row],[18+]]-P_A_R[[#This Row],[19+]]</f>
        <v>#VALUE!</v>
      </c>
      <c r="BO369" s="5" t="e">
        <f>P_A_R[[#This Row],[19+]]-P_A_R[[#This Row],[20+]]</f>
        <v>#VALUE!</v>
      </c>
      <c r="BP369" s="5" t="e">
        <f>P_A_R[[#This Row],[20+]]-P_A_R[[#This Row],[21+]]</f>
        <v>#VALUE!</v>
      </c>
      <c r="BQ369" s="5" t="e">
        <f>P_A_R[[#This Row],[21+]]-P_A_R[[#This Row],[22+]]</f>
        <v>#VALUE!</v>
      </c>
      <c r="BR369" s="5" t="e">
        <f>P_A_R[[#This Row],[22+]]-P_A_R[[#This Row],[23+]]</f>
        <v>#VALUE!</v>
      </c>
      <c r="BS369" s="5" t="e">
        <f>P_A_R[[#This Row],[23+]]-P_A_R[[#This Row],[24+]]</f>
        <v>#VALUE!</v>
      </c>
      <c r="BT369" s="5" t="e">
        <f>P_A_R[[#This Row],[24+]]-P_A_R[[#This Row],[25+]]</f>
        <v>#VALUE!</v>
      </c>
      <c r="BU369" s="5" t="e">
        <f>P_A_R[[#This Row],[25+]]-P_A_R[[#This Row],[26+]]</f>
        <v>#VALUE!</v>
      </c>
      <c r="BV369" s="5" t="e">
        <f>P_A_R[[#This Row],[26+]]-P_A_R[[#This Row],[27+]]</f>
        <v>#VALUE!</v>
      </c>
      <c r="BW369" s="5" t="e">
        <f>P_A_R[[#This Row],[27+]]-P_A_R[[#This Row],[28+]]</f>
        <v>#VALUE!</v>
      </c>
      <c r="BX369" s="5" t="e">
        <f>P_A_R[[#This Row],[28+]]-P_A_R[[#This Row],[29+]]</f>
        <v>#VALUE!</v>
      </c>
      <c r="BY369" s="5" t="e">
        <f>P_A_R[[#This Row],[29+]]-P_A_R[[#This Row],[30+]]</f>
        <v>#VALUE!</v>
      </c>
      <c r="BZ369" s="5" t="e">
        <f>P_A_R[[#This Row],[30+]]-P_A_R[[#This Row],[31+]]</f>
        <v>#VALUE!</v>
      </c>
      <c r="CA369" s="5" t="e">
        <f>P_A_R[[#This Row],[31+]]-P_A_R[[#This Row],[32+]]</f>
        <v>#VALUE!</v>
      </c>
      <c r="CB369" s="5" t="e">
        <f>P_A_R[[#This Row],[32+]]-P_A_R[[#This Row],[33+]]</f>
        <v>#VALUE!</v>
      </c>
      <c r="CC369" s="5" t="e">
        <f>P_A_R[[#This Row],[33+]]-P_A_R[[#This Row],[34+]]</f>
        <v>#VALUE!</v>
      </c>
      <c r="CD369" s="5" t="e">
        <f>P_A_R[[#This Row],[34+]]-P_A_R[[#This Row],[35+]]</f>
        <v>#VALUE!</v>
      </c>
      <c r="CE369" s="5" t="e">
        <f>P_A_R[[#This Row],[35+]]-P_A_R[[#This Row],[36+]]</f>
        <v>#VALUE!</v>
      </c>
      <c r="CF369" s="5" t="e">
        <f>P_A_R[[#This Row],[36+]]-P_A_R[[#This Row],[37+]]</f>
        <v>#VALUE!</v>
      </c>
      <c r="CG369" s="5" t="e">
        <f>P_A_R[[#This Row],[37+]]-P_A_R[[#This Row],[38+]]</f>
        <v>#VALUE!</v>
      </c>
      <c r="CH369" s="5" t="e">
        <f>P_A_R[[#This Row],[38+]]-P_A_R[[#This Row],[39+]]</f>
        <v>#VALUE!</v>
      </c>
      <c r="CI369" s="5" t="e">
        <f>P_A_R[[#This Row],[39+]]-P_A_R[[#This Row],[40+]]</f>
        <v>#VALUE!</v>
      </c>
      <c r="CJ369" s="5" t="e">
        <f>P_A_R[[#This Row],[40+]]-P_A_R[[#This Row],[41+]]</f>
        <v>#VALUE!</v>
      </c>
      <c r="CK369" s="5" t="e">
        <f>P_A_R[[#This Row],[41+]]-P_A_R[[#This Row],[42+]]</f>
        <v>#VALUE!</v>
      </c>
      <c r="CL369" s="5" t="e">
        <f>P_A_R[[#This Row],[42+]]-P_A_R[[#This Row],[43+]]</f>
        <v>#VALUE!</v>
      </c>
      <c r="CM369" s="5" t="e">
        <f>P_A_R[[#This Row],[43+]]-P_A_R[[#This Row],[44+]]</f>
        <v>#VALUE!</v>
      </c>
      <c r="CN369" s="5" t="e">
        <f>P_A_R[[#This Row],[44+]]-P_A_R[[#This Row],[45+]]</f>
        <v>#VALUE!</v>
      </c>
      <c r="CO369" s="5" t="e">
        <f>P_A_R[[#This Row],[45+]]-P_A_R[[#This Row],[46+]]</f>
        <v>#VALUE!</v>
      </c>
      <c r="CP369" s="5" t="e">
        <f>P_A_R[[#This Row],[46+]]-P_A_R[[#This Row],[47+]]</f>
        <v>#VALUE!</v>
      </c>
      <c r="CQ369" s="5" t="e">
        <f>P_A_R[[#This Row],[47+]]-P_A_R[[#This Row],[48+]]</f>
        <v>#VALUE!</v>
      </c>
      <c r="CR369" s="5" t="e">
        <f>P_A_R[[#This Row],[48+]]-P_A_R[[#This Row],[49+]]</f>
        <v>#VALUE!</v>
      </c>
      <c r="CS369" s="5" t="e">
        <f>P_A_R[[#This Row],[49+]]-P_A_R[[#This Row],[50+]]</f>
        <v>#VALUE!</v>
      </c>
      <c r="CT369" s="5" t="e">
        <f>P_A_R[[#This Row],[50+]]-P_A_R[[#This Row],[51+]]</f>
        <v>#VALUE!</v>
      </c>
      <c r="CU369" s="5" t="e">
        <f>P_A_R[[#This Row],[51+]]-P_A_R[[#This Row],[52+]]</f>
        <v>#VALUE!</v>
      </c>
      <c r="CV369" s="5" t="e">
        <f>P_A_R[[#This Row],[52+]]-P_A_R[[#This Row],[53+]]</f>
        <v>#VALUE!</v>
      </c>
      <c r="CW369" s="5" t="e">
        <f>P_A_R[[#This Row],[53+]]-P_A_R[[#This Row],[54+]]</f>
        <v>#VALUE!</v>
      </c>
      <c r="CX369" s="5" t="e">
        <f>P_A_R[[#This Row],[54+]]-P_A_R[[#This Row],[55+]]</f>
        <v>#VALUE!</v>
      </c>
      <c r="CY369" s="5" t="e">
        <f>P_A_R[[#This Row],[55+]]-P_A_R[[#This Row],[56+]]</f>
        <v>#VALUE!</v>
      </c>
      <c r="CZ369" s="5" t="e">
        <f>P_A_R[[#This Row],[56+]]-P_A_R[[#This Row],[57+]]</f>
        <v>#VALUE!</v>
      </c>
      <c r="DA369" s="5" t="e">
        <f>P_A_R[[#This Row],[57+]]-P_A_R[[#This Row],[58+]]</f>
        <v>#VALUE!</v>
      </c>
      <c r="DB369" s="5" t="e">
        <f>P_A_R[[#This Row],[58+]]-P_A_R[[#This Row],[59+]]</f>
        <v>#VALUE!</v>
      </c>
    </row>
    <row r="370" spans="58:106" x14ac:dyDescent="0.25">
      <c r="BF370" s="5" t="e">
        <f>P_A_R[[#This Row],[10+]]-P_A_R[[#This Row],[11+]]</f>
        <v>#VALUE!</v>
      </c>
      <c r="BG370" s="5" t="e">
        <f>P_A_R[[#This Row],[11+]]-P_A_R[[#This Row],[12+]]</f>
        <v>#VALUE!</v>
      </c>
      <c r="BH370" s="5" t="e">
        <f>P_A_R[[#This Row],[12+]]-P_A_R[[#This Row],[13+]]</f>
        <v>#VALUE!</v>
      </c>
      <c r="BI370" s="5" t="e">
        <f>P_A_R[[#This Row],[13+]]-P_A_R[[#This Row],[14+]]</f>
        <v>#VALUE!</v>
      </c>
      <c r="BJ370" s="5" t="e">
        <f>P_A_R[[#This Row],[14+]]-P_A_R[[#This Row],[15+]]</f>
        <v>#VALUE!</v>
      </c>
      <c r="BK370" s="5" t="e">
        <f>P_A_R[[#This Row],[15+]]-P_A_R[[#This Row],[16+]]</f>
        <v>#VALUE!</v>
      </c>
      <c r="BL370" s="5" t="e">
        <f>P_A_R[[#This Row],[16+]]-P_A_R[[#This Row],[17+]]</f>
        <v>#VALUE!</v>
      </c>
      <c r="BM370" s="5" t="e">
        <f>P_A_R[[#This Row],[17+]]-P_A_R[[#This Row],[18+]]</f>
        <v>#VALUE!</v>
      </c>
      <c r="BN370" s="5" t="e">
        <f>P_A_R[[#This Row],[18+]]-P_A_R[[#This Row],[19+]]</f>
        <v>#VALUE!</v>
      </c>
      <c r="BO370" s="5" t="e">
        <f>P_A_R[[#This Row],[19+]]-P_A_R[[#This Row],[20+]]</f>
        <v>#VALUE!</v>
      </c>
      <c r="BP370" s="5" t="e">
        <f>P_A_R[[#This Row],[20+]]-P_A_R[[#This Row],[21+]]</f>
        <v>#VALUE!</v>
      </c>
      <c r="BQ370" s="5" t="e">
        <f>P_A_R[[#This Row],[21+]]-P_A_R[[#This Row],[22+]]</f>
        <v>#VALUE!</v>
      </c>
      <c r="BR370" s="5" t="e">
        <f>P_A_R[[#This Row],[22+]]-P_A_R[[#This Row],[23+]]</f>
        <v>#VALUE!</v>
      </c>
      <c r="BS370" s="5" t="e">
        <f>P_A_R[[#This Row],[23+]]-P_A_R[[#This Row],[24+]]</f>
        <v>#VALUE!</v>
      </c>
      <c r="BT370" s="5" t="e">
        <f>P_A_R[[#This Row],[24+]]-P_A_R[[#This Row],[25+]]</f>
        <v>#VALUE!</v>
      </c>
      <c r="BU370" s="5" t="e">
        <f>P_A_R[[#This Row],[25+]]-P_A_R[[#This Row],[26+]]</f>
        <v>#VALUE!</v>
      </c>
      <c r="BV370" s="5" t="e">
        <f>P_A_R[[#This Row],[26+]]-P_A_R[[#This Row],[27+]]</f>
        <v>#VALUE!</v>
      </c>
      <c r="BW370" s="5" t="e">
        <f>P_A_R[[#This Row],[27+]]-P_A_R[[#This Row],[28+]]</f>
        <v>#VALUE!</v>
      </c>
      <c r="BX370" s="5" t="e">
        <f>P_A_R[[#This Row],[28+]]-P_A_R[[#This Row],[29+]]</f>
        <v>#VALUE!</v>
      </c>
      <c r="BY370" s="5" t="e">
        <f>P_A_R[[#This Row],[29+]]-P_A_R[[#This Row],[30+]]</f>
        <v>#VALUE!</v>
      </c>
      <c r="BZ370" s="5" t="e">
        <f>P_A_R[[#This Row],[30+]]-P_A_R[[#This Row],[31+]]</f>
        <v>#VALUE!</v>
      </c>
      <c r="CA370" s="5" t="e">
        <f>P_A_R[[#This Row],[31+]]-P_A_R[[#This Row],[32+]]</f>
        <v>#VALUE!</v>
      </c>
      <c r="CB370" s="5" t="e">
        <f>P_A_R[[#This Row],[32+]]-P_A_R[[#This Row],[33+]]</f>
        <v>#VALUE!</v>
      </c>
      <c r="CC370" s="5" t="e">
        <f>P_A_R[[#This Row],[33+]]-P_A_R[[#This Row],[34+]]</f>
        <v>#VALUE!</v>
      </c>
      <c r="CD370" s="5" t="e">
        <f>P_A_R[[#This Row],[34+]]-P_A_R[[#This Row],[35+]]</f>
        <v>#VALUE!</v>
      </c>
      <c r="CE370" s="5" t="e">
        <f>P_A_R[[#This Row],[35+]]-P_A_R[[#This Row],[36+]]</f>
        <v>#VALUE!</v>
      </c>
      <c r="CF370" s="5" t="e">
        <f>P_A_R[[#This Row],[36+]]-P_A_R[[#This Row],[37+]]</f>
        <v>#VALUE!</v>
      </c>
      <c r="CG370" s="5" t="e">
        <f>P_A_R[[#This Row],[37+]]-P_A_R[[#This Row],[38+]]</f>
        <v>#VALUE!</v>
      </c>
      <c r="CH370" s="5" t="e">
        <f>P_A_R[[#This Row],[38+]]-P_A_R[[#This Row],[39+]]</f>
        <v>#VALUE!</v>
      </c>
      <c r="CI370" s="5" t="e">
        <f>P_A_R[[#This Row],[39+]]-P_A_R[[#This Row],[40+]]</f>
        <v>#VALUE!</v>
      </c>
      <c r="CJ370" s="5" t="e">
        <f>P_A_R[[#This Row],[40+]]-P_A_R[[#This Row],[41+]]</f>
        <v>#VALUE!</v>
      </c>
      <c r="CK370" s="5" t="e">
        <f>P_A_R[[#This Row],[41+]]-P_A_R[[#This Row],[42+]]</f>
        <v>#VALUE!</v>
      </c>
      <c r="CL370" s="5" t="e">
        <f>P_A_R[[#This Row],[42+]]-P_A_R[[#This Row],[43+]]</f>
        <v>#VALUE!</v>
      </c>
      <c r="CM370" s="5" t="e">
        <f>P_A_R[[#This Row],[43+]]-P_A_R[[#This Row],[44+]]</f>
        <v>#VALUE!</v>
      </c>
      <c r="CN370" s="5" t="e">
        <f>P_A_R[[#This Row],[44+]]-P_A_R[[#This Row],[45+]]</f>
        <v>#VALUE!</v>
      </c>
      <c r="CO370" s="5" t="e">
        <f>P_A_R[[#This Row],[45+]]-P_A_R[[#This Row],[46+]]</f>
        <v>#VALUE!</v>
      </c>
      <c r="CP370" s="5" t="e">
        <f>P_A_R[[#This Row],[46+]]-P_A_R[[#This Row],[47+]]</f>
        <v>#VALUE!</v>
      </c>
      <c r="CQ370" s="5" t="e">
        <f>P_A_R[[#This Row],[47+]]-P_A_R[[#This Row],[48+]]</f>
        <v>#VALUE!</v>
      </c>
      <c r="CR370" s="5" t="e">
        <f>P_A_R[[#This Row],[48+]]-P_A_R[[#This Row],[49+]]</f>
        <v>#VALUE!</v>
      </c>
      <c r="CS370" s="5" t="e">
        <f>P_A_R[[#This Row],[49+]]-P_A_R[[#This Row],[50+]]</f>
        <v>#VALUE!</v>
      </c>
      <c r="CT370" s="5" t="e">
        <f>P_A_R[[#This Row],[50+]]-P_A_R[[#This Row],[51+]]</f>
        <v>#VALUE!</v>
      </c>
      <c r="CU370" s="5" t="e">
        <f>P_A_R[[#This Row],[51+]]-P_A_R[[#This Row],[52+]]</f>
        <v>#VALUE!</v>
      </c>
      <c r="CV370" s="5" t="e">
        <f>P_A_R[[#This Row],[52+]]-P_A_R[[#This Row],[53+]]</f>
        <v>#VALUE!</v>
      </c>
      <c r="CW370" s="5" t="e">
        <f>P_A_R[[#This Row],[53+]]-P_A_R[[#This Row],[54+]]</f>
        <v>#VALUE!</v>
      </c>
      <c r="CX370" s="5" t="e">
        <f>P_A_R[[#This Row],[54+]]-P_A_R[[#This Row],[55+]]</f>
        <v>#VALUE!</v>
      </c>
      <c r="CY370" s="5" t="e">
        <f>P_A_R[[#This Row],[55+]]-P_A_R[[#This Row],[56+]]</f>
        <v>#VALUE!</v>
      </c>
      <c r="CZ370" s="5" t="e">
        <f>P_A_R[[#This Row],[56+]]-P_A_R[[#This Row],[57+]]</f>
        <v>#VALUE!</v>
      </c>
      <c r="DA370" s="5" t="e">
        <f>P_A_R[[#This Row],[57+]]-P_A_R[[#This Row],[58+]]</f>
        <v>#VALUE!</v>
      </c>
      <c r="DB370" s="5" t="e">
        <f>P_A_R[[#This Row],[58+]]-P_A_R[[#This Row],[59+]]</f>
        <v>#VALUE!</v>
      </c>
    </row>
    <row r="371" spans="58:106" x14ac:dyDescent="0.25">
      <c r="BF371" s="5" t="e">
        <f>P_A_R[[#This Row],[10+]]-P_A_R[[#This Row],[11+]]</f>
        <v>#VALUE!</v>
      </c>
      <c r="BG371" s="5" t="e">
        <f>P_A_R[[#This Row],[11+]]-P_A_R[[#This Row],[12+]]</f>
        <v>#VALUE!</v>
      </c>
      <c r="BH371" s="5" t="e">
        <f>P_A_R[[#This Row],[12+]]-P_A_R[[#This Row],[13+]]</f>
        <v>#VALUE!</v>
      </c>
      <c r="BI371" s="5" t="e">
        <f>P_A_R[[#This Row],[13+]]-P_A_R[[#This Row],[14+]]</f>
        <v>#VALUE!</v>
      </c>
      <c r="BJ371" s="5" t="e">
        <f>P_A_R[[#This Row],[14+]]-P_A_R[[#This Row],[15+]]</f>
        <v>#VALUE!</v>
      </c>
      <c r="BK371" s="5" t="e">
        <f>P_A_R[[#This Row],[15+]]-P_A_R[[#This Row],[16+]]</f>
        <v>#VALUE!</v>
      </c>
      <c r="BL371" s="5" t="e">
        <f>P_A_R[[#This Row],[16+]]-P_A_R[[#This Row],[17+]]</f>
        <v>#VALUE!</v>
      </c>
      <c r="BM371" s="5" t="e">
        <f>P_A_R[[#This Row],[17+]]-P_A_R[[#This Row],[18+]]</f>
        <v>#VALUE!</v>
      </c>
      <c r="BN371" s="5" t="e">
        <f>P_A_R[[#This Row],[18+]]-P_A_R[[#This Row],[19+]]</f>
        <v>#VALUE!</v>
      </c>
      <c r="BO371" s="5" t="e">
        <f>P_A_R[[#This Row],[19+]]-P_A_R[[#This Row],[20+]]</f>
        <v>#VALUE!</v>
      </c>
      <c r="BP371" s="5" t="e">
        <f>P_A_R[[#This Row],[20+]]-P_A_R[[#This Row],[21+]]</f>
        <v>#VALUE!</v>
      </c>
      <c r="BQ371" s="5" t="e">
        <f>P_A_R[[#This Row],[21+]]-P_A_R[[#This Row],[22+]]</f>
        <v>#VALUE!</v>
      </c>
      <c r="BR371" s="5" t="e">
        <f>P_A_R[[#This Row],[22+]]-P_A_R[[#This Row],[23+]]</f>
        <v>#VALUE!</v>
      </c>
      <c r="BS371" s="5" t="e">
        <f>P_A_R[[#This Row],[23+]]-P_A_R[[#This Row],[24+]]</f>
        <v>#VALUE!</v>
      </c>
      <c r="BT371" s="5" t="e">
        <f>P_A_R[[#This Row],[24+]]-P_A_R[[#This Row],[25+]]</f>
        <v>#VALUE!</v>
      </c>
      <c r="BU371" s="5" t="e">
        <f>P_A_R[[#This Row],[25+]]-P_A_R[[#This Row],[26+]]</f>
        <v>#VALUE!</v>
      </c>
      <c r="BV371" s="5" t="e">
        <f>P_A_R[[#This Row],[26+]]-P_A_R[[#This Row],[27+]]</f>
        <v>#VALUE!</v>
      </c>
      <c r="BW371" s="5" t="e">
        <f>P_A_R[[#This Row],[27+]]-P_A_R[[#This Row],[28+]]</f>
        <v>#VALUE!</v>
      </c>
      <c r="BX371" s="5" t="e">
        <f>P_A_R[[#This Row],[28+]]-P_A_R[[#This Row],[29+]]</f>
        <v>#VALUE!</v>
      </c>
      <c r="BY371" s="5" t="e">
        <f>P_A_R[[#This Row],[29+]]-P_A_R[[#This Row],[30+]]</f>
        <v>#VALUE!</v>
      </c>
      <c r="BZ371" s="5" t="e">
        <f>P_A_R[[#This Row],[30+]]-P_A_R[[#This Row],[31+]]</f>
        <v>#VALUE!</v>
      </c>
      <c r="CA371" s="5" t="e">
        <f>P_A_R[[#This Row],[31+]]-P_A_R[[#This Row],[32+]]</f>
        <v>#VALUE!</v>
      </c>
      <c r="CB371" s="5" t="e">
        <f>P_A_R[[#This Row],[32+]]-P_A_R[[#This Row],[33+]]</f>
        <v>#VALUE!</v>
      </c>
      <c r="CC371" s="5" t="e">
        <f>P_A_R[[#This Row],[33+]]-P_A_R[[#This Row],[34+]]</f>
        <v>#VALUE!</v>
      </c>
      <c r="CD371" s="5" t="e">
        <f>P_A_R[[#This Row],[34+]]-P_A_R[[#This Row],[35+]]</f>
        <v>#VALUE!</v>
      </c>
      <c r="CE371" s="5" t="e">
        <f>P_A_R[[#This Row],[35+]]-P_A_R[[#This Row],[36+]]</f>
        <v>#VALUE!</v>
      </c>
      <c r="CF371" s="5" t="e">
        <f>P_A_R[[#This Row],[36+]]-P_A_R[[#This Row],[37+]]</f>
        <v>#VALUE!</v>
      </c>
      <c r="CG371" s="5" t="e">
        <f>P_A_R[[#This Row],[37+]]-P_A_R[[#This Row],[38+]]</f>
        <v>#VALUE!</v>
      </c>
      <c r="CH371" s="5" t="e">
        <f>P_A_R[[#This Row],[38+]]-P_A_R[[#This Row],[39+]]</f>
        <v>#VALUE!</v>
      </c>
      <c r="CI371" s="5" t="e">
        <f>P_A_R[[#This Row],[39+]]-P_A_R[[#This Row],[40+]]</f>
        <v>#VALUE!</v>
      </c>
      <c r="CJ371" s="5" t="e">
        <f>P_A_R[[#This Row],[40+]]-P_A_R[[#This Row],[41+]]</f>
        <v>#VALUE!</v>
      </c>
      <c r="CK371" s="5" t="e">
        <f>P_A_R[[#This Row],[41+]]-P_A_R[[#This Row],[42+]]</f>
        <v>#VALUE!</v>
      </c>
      <c r="CL371" s="5" t="e">
        <f>P_A_R[[#This Row],[42+]]-P_A_R[[#This Row],[43+]]</f>
        <v>#VALUE!</v>
      </c>
      <c r="CM371" s="5" t="e">
        <f>P_A_R[[#This Row],[43+]]-P_A_R[[#This Row],[44+]]</f>
        <v>#VALUE!</v>
      </c>
      <c r="CN371" s="5" t="e">
        <f>P_A_R[[#This Row],[44+]]-P_A_R[[#This Row],[45+]]</f>
        <v>#VALUE!</v>
      </c>
      <c r="CO371" s="5" t="e">
        <f>P_A_R[[#This Row],[45+]]-P_A_R[[#This Row],[46+]]</f>
        <v>#VALUE!</v>
      </c>
      <c r="CP371" s="5" t="e">
        <f>P_A_R[[#This Row],[46+]]-P_A_R[[#This Row],[47+]]</f>
        <v>#VALUE!</v>
      </c>
      <c r="CQ371" s="5" t="e">
        <f>P_A_R[[#This Row],[47+]]-P_A_R[[#This Row],[48+]]</f>
        <v>#VALUE!</v>
      </c>
      <c r="CR371" s="5" t="e">
        <f>P_A_R[[#This Row],[48+]]-P_A_R[[#This Row],[49+]]</f>
        <v>#VALUE!</v>
      </c>
      <c r="CS371" s="5" t="e">
        <f>P_A_R[[#This Row],[49+]]-P_A_R[[#This Row],[50+]]</f>
        <v>#VALUE!</v>
      </c>
      <c r="CT371" s="5" t="e">
        <f>P_A_R[[#This Row],[50+]]-P_A_R[[#This Row],[51+]]</f>
        <v>#VALUE!</v>
      </c>
      <c r="CU371" s="5" t="e">
        <f>P_A_R[[#This Row],[51+]]-P_A_R[[#This Row],[52+]]</f>
        <v>#VALUE!</v>
      </c>
      <c r="CV371" s="5" t="e">
        <f>P_A_R[[#This Row],[52+]]-P_A_R[[#This Row],[53+]]</f>
        <v>#VALUE!</v>
      </c>
      <c r="CW371" s="5" t="e">
        <f>P_A_R[[#This Row],[53+]]-P_A_R[[#This Row],[54+]]</f>
        <v>#VALUE!</v>
      </c>
      <c r="CX371" s="5" t="e">
        <f>P_A_R[[#This Row],[54+]]-P_A_R[[#This Row],[55+]]</f>
        <v>#VALUE!</v>
      </c>
      <c r="CY371" s="5" t="e">
        <f>P_A_R[[#This Row],[55+]]-P_A_R[[#This Row],[56+]]</f>
        <v>#VALUE!</v>
      </c>
      <c r="CZ371" s="5" t="e">
        <f>P_A_R[[#This Row],[56+]]-P_A_R[[#This Row],[57+]]</f>
        <v>#VALUE!</v>
      </c>
      <c r="DA371" s="5" t="e">
        <f>P_A_R[[#This Row],[57+]]-P_A_R[[#This Row],[58+]]</f>
        <v>#VALUE!</v>
      </c>
      <c r="DB371" s="5" t="e">
        <f>P_A_R[[#This Row],[58+]]-P_A_R[[#This Row],[59+]]</f>
        <v>#VALUE!</v>
      </c>
    </row>
    <row r="372" spans="58:106" x14ac:dyDescent="0.25">
      <c r="BF372" s="5" t="e">
        <f>P_A_R[[#This Row],[10+]]-P_A_R[[#This Row],[11+]]</f>
        <v>#VALUE!</v>
      </c>
      <c r="BG372" s="5" t="e">
        <f>P_A_R[[#This Row],[11+]]-P_A_R[[#This Row],[12+]]</f>
        <v>#VALUE!</v>
      </c>
      <c r="BH372" s="5" t="e">
        <f>P_A_R[[#This Row],[12+]]-P_A_R[[#This Row],[13+]]</f>
        <v>#VALUE!</v>
      </c>
      <c r="BI372" s="5" t="e">
        <f>P_A_R[[#This Row],[13+]]-P_A_R[[#This Row],[14+]]</f>
        <v>#VALUE!</v>
      </c>
      <c r="BJ372" s="5" t="e">
        <f>P_A_R[[#This Row],[14+]]-P_A_R[[#This Row],[15+]]</f>
        <v>#VALUE!</v>
      </c>
      <c r="BK372" s="5" t="e">
        <f>P_A_R[[#This Row],[15+]]-P_A_R[[#This Row],[16+]]</f>
        <v>#VALUE!</v>
      </c>
      <c r="BL372" s="5" t="e">
        <f>P_A_R[[#This Row],[16+]]-P_A_R[[#This Row],[17+]]</f>
        <v>#VALUE!</v>
      </c>
      <c r="BM372" s="5" t="e">
        <f>P_A_R[[#This Row],[17+]]-P_A_R[[#This Row],[18+]]</f>
        <v>#VALUE!</v>
      </c>
      <c r="BN372" s="5" t="e">
        <f>P_A_R[[#This Row],[18+]]-P_A_R[[#This Row],[19+]]</f>
        <v>#VALUE!</v>
      </c>
      <c r="BO372" s="5" t="e">
        <f>P_A_R[[#This Row],[19+]]-P_A_R[[#This Row],[20+]]</f>
        <v>#VALUE!</v>
      </c>
      <c r="BP372" s="5" t="e">
        <f>P_A_R[[#This Row],[20+]]-P_A_R[[#This Row],[21+]]</f>
        <v>#VALUE!</v>
      </c>
      <c r="BQ372" s="5" t="e">
        <f>P_A_R[[#This Row],[21+]]-P_A_R[[#This Row],[22+]]</f>
        <v>#VALUE!</v>
      </c>
      <c r="BR372" s="5" t="e">
        <f>P_A_R[[#This Row],[22+]]-P_A_R[[#This Row],[23+]]</f>
        <v>#VALUE!</v>
      </c>
      <c r="BS372" s="5" t="e">
        <f>P_A_R[[#This Row],[23+]]-P_A_R[[#This Row],[24+]]</f>
        <v>#VALUE!</v>
      </c>
      <c r="BT372" s="5" t="e">
        <f>P_A_R[[#This Row],[24+]]-P_A_R[[#This Row],[25+]]</f>
        <v>#VALUE!</v>
      </c>
      <c r="BU372" s="5" t="e">
        <f>P_A_R[[#This Row],[25+]]-P_A_R[[#This Row],[26+]]</f>
        <v>#VALUE!</v>
      </c>
      <c r="BV372" s="5" t="e">
        <f>P_A_R[[#This Row],[26+]]-P_A_R[[#This Row],[27+]]</f>
        <v>#VALUE!</v>
      </c>
      <c r="BW372" s="5" t="e">
        <f>P_A_R[[#This Row],[27+]]-P_A_R[[#This Row],[28+]]</f>
        <v>#VALUE!</v>
      </c>
      <c r="BX372" s="5" t="e">
        <f>P_A_R[[#This Row],[28+]]-P_A_R[[#This Row],[29+]]</f>
        <v>#VALUE!</v>
      </c>
      <c r="BY372" s="5" t="e">
        <f>P_A_R[[#This Row],[29+]]-P_A_R[[#This Row],[30+]]</f>
        <v>#VALUE!</v>
      </c>
      <c r="BZ372" s="5" t="e">
        <f>P_A_R[[#This Row],[30+]]-P_A_R[[#This Row],[31+]]</f>
        <v>#VALUE!</v>
      </c>
      <c r="CA372" s="5" t="e">
        <f>P_A_R[[#This Row],[31+]]-P_A_R[[#This Row],[32+]]</f>
        <v>#VALUE!</v>
      </c>
      <c r="CB372" s="5" t="e">
        <f>P_A_R[[#This Row],[32+]]-P_A_R[[#This Row],[33+]]</f>
        <v>#VALUE!</v>
      </c>
      <c r="CC372" s="5" t="e">
        <f>P_A_R[[#This Row],[33+]]-P_A_R[[#This Row],[34+]]</f>
        <v>#VALUE!</v>
      </c>
      <c r="CD372" s="5" t="e">
        <f>P_A_R[[#This Row],[34+]]-P_A_R[[#This Row],[35+]]</f>
        <v>#VALUE!</v>
      </c>
      <c r="CE372" s="5" t="e">
        <f>P_A_R[[#This Row],[35+]]-P_A_R[[#This Row],[36+]]</f>
        <v>#VALUE!</v>
      </c>
      <c r="CF372" s="5" t="e">
        <f>P_A_R[[#This Row],[36+]]-P_A_R[[#This Row],[37+]]</f>
        <v>#VALUE!</v>
      </c>
      <c r="CG372" s="5" t="e">
        <f>P_A_R[[#This Row],[37+]]-P_A_R[[#This Row],[38+]]</f>
        <v>#VALUE!</v>
      </c>
      <c r="CH372" s="5" t="e">
        <f>P_A_R[[#This Row],[38+]]-P_A_R[[#This Row],[39+]]</f>
        <v>#VALUE!</v>
      </c>
      <c r="CI372" s="5" t="e">
        <f>P_A_R[[#This Row],[39+]]-P_A_R[[#This Row],[40+]]</f>
        <v>#VALUE!</v>
      </c>
      <c r="CJ372" s="5" t="e">
        <f>P_A_R[[#This Row],[40+]]-P_A_R[[#This Row],[41+]]</f>
        <v>#VALUE!</v>
      </c>
      <c r="CK372" s="5" t="e">
        <f>P_A_R[[#This Row],[41+]]-P_A_R[[#This Row],[42+]]</f>
        <v>#VALUE!</v>
      </c>
      <c r="CL372" s="5" t="e">
        <f>P_A_R[[#This Row],[42+]]-P_A_R[[#This Row],[43+]]</f>
        <v>#VALUE!</v>
      </c>
      <c r="CM372" s="5" t="e">
        <f>P_A_R[[#This Row],[43+]]-P_A_R[[#This Row],[44+]]</f>
        <v>#VALUE!</v>
      </c>
      <c r="CN372" s="5" t="e">
        <f>P_A_R[[#This Row],[44+]]-P_A_R[[#This Row],[45+]]</f>
        <v>#VALUE!</v>
      </c>
      <c r="CO372" s="5" t="e">
        <f>P_A_R[[#This Row],[45+]]-P_A_R[[#This Row],[46+]]</f>
        <v>#VALUE!</v>
      </c>
      <c r="CP372" s="5" t="e">
        <f>P_A_R[[#This Row],[46+]]-P_A_R[[#This Row],[47+]]</f>
        <v>#VALUE!</v>
      </c>
      <c r="CQ372" s="5" t="e">
        <f>P_A_R[[#This Row],[47+]]-P_A_R[[#This Row],[48+]]</f>
        <v>#VALUE!</v>
      </c>
      <c r="CR372" s="5" t="e">
        <f>P_A_R[[#This Row],[48+]]-P_A_R[[#This Row],[49+]]</f>
        <v>#VALUE!</v>
      </c>
      <c r="CS372" s="5" t="e">
        <f>P_A_R[[#This Row],[49+]]-P_A_R[[#This Row],[50+]]</f>
        <v>#VALUE!</v>
      </c>
      <c r="CT372" s="5" t="e">
        <f>P_A_R[[#This Row],[50+]]-P_A_R[[#This Row],[51+]]</f>
        <v>#VALUE!</v>
      </c>
      <c r="CU372" s="5" t="e">
        <f>P_A_R[[#This Row],[51+]]-P_A_R[[#This Row],[52+]]</f>
        <v>#VALUE!</v>
      </c>
      <c r="CV372" s="5" t="e">
        <f>P_A_R[[#This Row],[52+]]-P_A_R[[#This Row],[53+]]</f>
        <v>#VALUE!</v>
      </c>
      <c r="CW372" s="5" t="e">
        <f>P_A_R[[#This Row],[53+]]-P_A_R[[#This Row],[54+]]</f>
        <v>#VALUE!</v>
      </c>
      <c r="CX372" s="5" t="e">
        <f>P_A_R[[#This Row],[54+]]-P_A_R[[#This Row],[55+]]</f>
        <v>#VALUE!</v>
      </c>
      <c r="CY372" s="5" t="e">
        <f>P_A_R[[#This Row],[55+]]-P_A_R[[#This Row],[56+]]</f>
        <v>#VALUE!</v>
      </c>
      <c r="CZ372" s="5" t="e">
        <f>P_A_R[[#This Row],[56+]]-P_A_R[[#This Row],[57+]]</f>
        <v>#VALUE!</v>
      </c>
      <c r="DA372" s="5" t="e">
        <f>P_A_R[[#This Row],[57+]]-P_A_R[[#This Row],[58+]]</f>
        <v>#VALUE!</v>
      </c>
      <c r="DB372" s="5" t="e">
        <f>P_A_R[[#This Row],[58+]]-P_A_R[[#This Row],[59+]]</f>
        <v>#VALUE!</v>
      </c>
    </row>
    <row r="373" spans="58:106" x14ac:dyDescent="0.25">
      <c r="BF373" s="5" t="e">
        <f>P_A_R[[#This Row],[10+]]-P_A_R[[#This Row],[11+]]</f>
        <v>#VALUE!</v>
      </c>
      <c r="BG373" s="5" t="e">
        <f>P_A_R[[#This Row],[11+]]-P_A_R[[#This Row],[12+]]</f>
        <v>#VALUE!</v>
      </c>
      <c r="BH373" s="5" t="e">
        <f>P_A_R[[#This Row],[12+]]-P_A_R[[#This Row],[13+]]</f>
        <v>#VALUE!</v>
      </c>
      <c r="BI373" s="5" t="e">
        <f>P_A_R[[#This Row],[13+]]-P_A_R[[#This Row],[14+]]</f>
        <v>#VALUE!</v>
      </c>
      <c r="BJ373" s="5" t="e">
        <f>P_A_R[[#This Row],[14+]]-P_A_R[[#This Row],[15+]]</f>
        <v>#VALUE!</v>
      </c>
      <c r="BK373" s="5" t="e">
        <f>P_A_R[[#This Row],[15+]]-P_A_R[[#This Row],[16+]]</f>
        <v>#VALUE!</v>
      </c>
      <c r="BL373" s="5" t="e">
        <f>P_A_R[[#This Row],[16+]]-P_A_R[[#This Row],[17+]]</f>
        <v>#VALUE!</v>
      </c>
      <c r="BM373" s="5" t="e">
        <f>P_A_R[[#This Row],[17+]]-P_A_R[[#This Row],[18+]]</f>
        <v>#VALUE!</v>
      </c>
      <c r="BN373" s="5" t="e">
        <f>P_A_R[[#This Row],[18+]]-P_A_R[[#This Row],[19+]]</f>
        <v>#VALUE!</v>
      </c>
      <c r="BO373" s="5" t="e">
        <f>P_A_R[[#This Row],[19+]]-P_A_R[[#This Row],[20+]]</f>
        <v>#VALUE!</v>
      </c>
      <c r="BP373" s="5" t="e">
        <f>P_A_R[[#This Row],[20+]]-P_A_R[[#This Row],[21+]]</f>
        <v>#VALUE!</v>
      </c>
      <c r="BQ373" s="5" t="e">
        <f>P_A_R[[#This Row],[21+]]-P_A_R[[#This Row],[22+]]</f>
        <v>#VALUE!</v>
      </c>
      <c r="BR373" s="5" t="e">
        <f>P_A_R[[#This Row],[22+]]-P_A_R[[#This Row],[23+]]</f>
        <v>#VALUE!</v>
      </c>
      <c r="BS373" s="5" t="e">
        <f>P_A_R[[#This Row],[23+]]-P_A_R[[#This Row],[24+]]</f>
        <v>#VALUE!</v>
      </c>
      <c r="BT373" s="5" t="e">
        <f>P_A_R[[#This Row],[24+]]-P_A_R[[#This Row],[25+]]</f>
        <v>#VALUE!</v>
      </c>
      <c r="BU373" s="5" t="e">
        <f>P_A_R[[#This Row],[25+]]-P_A_R[[#This Row],[26+]]</f>
        <v>#VALUE!</v>
      </c>
      <c r="BV373" s="5" t="e">
        <f>P_A_R[[#This Row],[26+]]-P_A_R[[#This Row],[27+]]</f>
        <v>#VALUE!</v>
      </c>
      <c r="BW373" s="5" t="e">
        <f>P_A_R[[#This Row],[27+]]-P_A_R[[#This Row],[28+]]</f>
        <v>#VALUE!</v>
      </c>
      <c r="BX373" s="5" t="e">
        <f>P_A_R[[#This Row],[28+]]-P_A_R[[#This Row],[29+]]</f>
        <v>#VALUE!</v>
      </c>
      <c r="BY373" s="5" t="e">
        <f>P_A_R[[#This Row],[29+]]-P_A_R[[#This Row],[30+]]</f>
        <v>#VALUE!</v>
      </c>
      <c r="BZ373" s="5" t="e">
        <f>P_A_R[[#This Row],[30+]]-P_A_R[[#This Row],[31+]]</f>
        <v>#VALUE!</v>
      </c>
      <c r="CA373" s="5" t="e">
        <f>P_A_R[[#This Row],[31+]]-P_A_R[[#This Row],[32+]]</f>
        <v>#VALUE!</v>
      </c>
      <c r="CB373" s="5" t="e">
        <f>P_A_R[[#This Row],[32+]]-P_A_R[[#This Row],[33+]]</f>
        <v>#VALUE!</v>
      </c>
      <c r="CC373" s="5" t="e">
        <f>P_A_R[[#This Row],[33+]]-P_A_R[[#This Row],[34+]]</f>
        <v>#VALUE!</v>
      </c>
      <c r="CD373" s="5" t="e">
        <f>P_A_R[[#This Row],[34+]]-P_A_R[[#This Row],[35+]]</f>
        <v>#VALUE!</v>
      </c>
      <c r="CE373" s="5" t="e">
        <f>P_A_R[[#This Row],[35+]]-P_A_R[[#This Row],[36+]]</f>
        <v>#VALUE!</v>
      </c>
      <c r="CF373" s="5" t="e">
        <f>P_A_R[[#This Row],[36+]]-P_A_R[[#This Row],[37+]]</f>
        <v>#VALUE!</v>
      </c>
      <c r="CG373" s="5" t="e">
        <f>P_A_R[[#This Row],[37+]]-P_A_R[[#This Row],[38+]]</f>
        <v>#VALUE!</v>
      </c>
      <c r="CH373" s="5" t="e">
        <f>P_A_R[[#This Row],[38+]]-P_A_R[[#This Row],[39+]]</f>
        <v>#VALUE!</v>
      </c>
      <c r="CI373" s="5" t="e">
        <f>P_A_R[[#This Row],[39+]]-P_A_R[[#This Row],[40+]]</f>
        <v>#VALUE!</v>
      </c>
      <c r="CJ373" s="5" t="e">
        <f>P_A_R[[#This Row],[40+]]-P_A_R[[#This Row],[41+]]</f>
        <v>#VALUE!</v>
      </c>
      <c r="CK373" s="5" t="e">
        <f>P_A_R[[#This Row],[41+]]-P_A_R[[#This Row],[42+]]</f>
        <v>#VALUE!</v>
      </c>
      <c r="CL373" s="5" t="e">
        <f>P_A_R[[#This Row],[42+]]-P_A_R[[#This Row],[43+]]</f>
        <v>#VALUE!</v>
      </c>
      <c r="CM373" s="5" t="e">
        <f>P_A_R[[#This Row],[43+]]-P_A_R[[#This Row],[44+]]</f>
        <v>#VALUE!</v>
      </c>
      <c r="CN373" s="5" t="e">
        <f>P_A_R[[#This Row],[44+]]-P_A_R[[#This Row],[45+]]</f>
        <v>#VALUE!</v>
      </c>
      <c r="CO373" s="5" t="e">
        <f>P_A_R[[#This Row],[45+]]-P_A_R[[#This Row],[46+]]</f>
        <v>#VALUE!</v>
      </c>
      <c r="CP373" s="5" t="e">
        <f>P_A_R[[#This Row],[46+]]-P_A_R[[#This Row],[47+]]</f>
        <v>#VALUE!</v>
      </c>
      <c r="CQ373" s="5" t="e">
        <f>P_A_R[[#This Row],[47+]]-P_A_R[[#This Row],[48+]]</f>
        <v>#VALUE!</v>
      </c>
      <c r="CR373" s="5" t="e">
        <f>P_A_R[[#This Row],[48+]]-P_A_R[[#This Row],[49+]]</f>
        <v>#VALUE!</v>
      </c>
      <c r="CS373" s="5" t="e">
        <f>P_A_R[[#This Row],[49+]]-P_A_R[[#This Row],[50+]]</f>
        <v>#VALUE!</v>
      </c>
      <c r="CT373" s="5" t="e">
        <f>P_A_R[[#This Row],[50+]]-P_A_R[[#This Row],[51+]]</f>
        <v>#VALUE!</v>
      </c>
      <c r="CU373" s="5" t="e">
        <f>P_A_R[[#This Row],[51+]]-P_A_R[[#This Row],[52+]]</f>
        <v>#VALUE!</v>
      </c>
      <c r="CV373" s="5" t="e">
        <f>P_A_R[[#This Row],[52+]]-P_A_R[[#This Row],[53+]]</f>
        <v>#VALUE!</v>
      </c>
      <c r="CW373" s="5" t="e">
        <f>P_A_R[[#This Row],[53+]]-P_A_R[[#This Row],[54+]]</f>
        <v>#VALUE!</v>
      </c>
      <c r="CX373" s="5" t="e">
        <f>P_A_R[[#This Row],[54+]]-P_A_R[[#This Row],[55+]]</f>
        <v>#VALUE!</v>
      </c>
      <c r="CY373" s="5" t="e">
        <f>P_A_R[[#This Row],[55+]]-P_A_R[[#This Row],[56+]]</f>
        <v>#VALUE!</v>
      </c>
      <c r="CZ373" s="5" t="e">
        <f>P_A_R[[#This Row],[56+]]-P_A_R[[#This Row],[57+]]</f>
        <v>#VALUE!</v>
      </c>
      <c r="DA373" s="5" t="e">
        <f>P_A_R[[#This Row],[57+]]-P_A_R[[#This Row],[58+]]</f>
        <v>#VALUE!</v>
      </c>
      <c r="DB373" s="5" t="e">
        <f>P_A_R[[#This Row],[58+]]-P_A_R[[#This Row],[59+]]</f>
        <v>#VALUE!</v>
      </c>
    </row>
    <row r="374" spans="58:106" x14ac:dyDescent="0.25">
      <c r="BF374" s="5" t="e">
        <f>P_A_R[[#This Row],[10+]]-P_A_R[[#This Row],[11+]]</f>
        <v>#VALUE!</v>
      </c>
      <c r="BG374" s="5" t="e">
        <f>P_A_R[[#This Row],[11+]]-P_A_R[[#This Row],[12+]]</f>
        <v>#VALUE!</v>
      </c>
      <c r="BH374" s="5" t="e">
        <f>P_A_R[[#This Row],[12+]]-P_A_R[[#This Row],[13+]]</f>
        <v>#VALUE!</v>
      </c>
      <c r="BI374" s="5" t="e">
        <f>P_A_R[[#This Row],[13+]]-P_A_R[[#This Row],[14+]]</f>
        <v>#VALUE!</v>
      </c>
      <c r="BJ374" s="5" t="e">
        <f>P_A_R[[#This Row],[14+]]-P_A_R[[#This Row],[15+]]</f>
        <v>#VALUE!</v>
      </c>
      <c r="BK374" s="5" t="e">
        <f>P_A_R[[#This Row],[15+]]-P_A_R[[#This Row],[16+]]</f>
        <v>#VALUE!</v>
      </c>
      <c r="BL374" s="5" t="e">
        <f>P_A_R[[#This Row],[16+]]-P_A_R[[#This Row],[17+]]</f>
        <v>#VALUE!</v>
      </c>
      <c r="BM374" s="5" t="e">
        <f>P_A_R[[#This Row],[17+]]-P_A_R[[#This Row],[18+]]</f>
        <v>#VALUE!</v>
      </c>
      <c r="BN374" s="5" t="e">
        <f>P_A_R[[#This Row],[18+]]-P_A_R[[#This Row],[19+]]</f>
        <v>#VALUE!</v>
      </c>
      <c r="BO374" s="5" t="e">
        <f>P_A_R[[#This Row],[19+]]-P_A_R[[#This Row],[20+]]</f>
        <v>#VALUE!</v>
      </c>
      <c r="BP374" s="5" t="e">
        <f>P_A_R[[#This Row],[20+]]-P_A_R[[#This Row],[21+]]</f>
        <v>#VALUE!</v>
      </c>
      <c r="BQ374" s="5" t="e">
        <f>P_A_R[[#This Row],[21+]]-P_A_R[[#This Row],[22+]]</f>
        <v>#VALUE!</v>
      </c>
      <c r="BR374" s="5" t="e">
        <f>P_A_R[[#This Row],[22+]]-P_A_R[[#This Row],[23+]]</f>
        <v>#VALUE!</v>
      </c>
      <c r="BS374" s="5" t="e">
        <f>P_A_R[[#This Row],[23+]]-P_A_R[[#This Row],[24+]]</f>
        <v>#VALUE!</v>
      </c>
      <c r="BT374" s="5" t="e">
        <f>P_A_R[[#This Row],[24+]]-P_A_R[[#This Row],[25+]]</f>
        <v>#VALUE!</v>
      </c>
      <c r="BU374" s="5" t="e">
        <f>P_A_R[[#This Row],[25+]]-P_A_R[[#This Row],[26+]]</f>
        <v>#VALUE!</v>
      </c>
      <c r="BV374" s="5" t="e">
        <f>P_A_R[[#This Row],[26+]]-P_A_R[[#This Row],[27+]]</f>
        <v>#VALUE!</v>
      </c>
      <c r="BW374" s="5" t="e">
        <f>P_A_R[[#This Row],[27+]]-P_A_R[[#This Row],[28+]]</f>
        <v>#VALUE!</v>
      </c>
      <c r="BX374" s="5" t="e">
        <f>P_A_R[[#This Row],[28+]]-P_A_R[[#This Row],[29+]]</f>
        <v>#VALUE!</v>
      </c>
      <c r="BY374" s="5" t="e">
        <f>P_A_R[[#This Row],[29+]]-P_A_R[[#This Row],[30+]]</f>
        <v>#VALUE!</v>
      </c>
      <c r="BZ374" s="5" t="e">
        <f>P_A_R[[#This Row],[30+]]-P_A_R[[#This Row],[31+]]</f>
        <v>#VALUE!</v>
      </c>
      <c r="CA374" s="5" t="e">
        <f>P_A_R[[#This Row],[31+]]-P_A_R[[#This Row],[32+]]</f>
        <v>#VALUE!</v>
      </c>
      <c r="CB374" s="5" t="e">
        <f>P_A_R[[#This Row],[32+]]-P_A_R[[#This Row],[33+]]</f>
        <v>#VALUE!</v>
      </c>
      <c r="CC374" s="5" t="e">
        <f>P_A_R[[#This Row],[33+]]-P_A_R[[#This Row],[34+]]</f>
        <v>#VALUE!</v>
      </c>
      <c r="CD374" s="5" t="e">
        <f>P_A_R[[#This Row],[34+]]-P_A_R[[#This Row],[35+]]</f>
        <v>#VALUE!</v>
      </c>
      <c r="CE374" s="5" t="e">
        <f>P_A_R[[#This Row],[35+]]-P_A_R[[#This Row],[36+]]</f>
        <v>#VALUE!</v>
      </c>
      <c r="CF374" s="5" t="e">
        <f>P_A_R[[#This Row],[36+]]-P_A_R[[#This Row],[37+]]</f>
        <v>#VALUE!</v>
      </c>
      <c r="CG374" s="5" t="e">
        <f>P_A_R[[#This Row],[37+]]-P_A_R[[#This Row],[38+]]</f>
        <v>#VALUE!</v>
      </c>
      <c r="CH374" s="5" t="e">
        <f>P_A_R[[#This Row],[38+]]-P_A_R[[#This Row],[39+]]</f>
        <v>#VALUE!</v>
      </c>
      <c r="CI374" s="5" t="e">
        <f>P_A_R[[#This Row],[39+]]-P_A_R[[#This Row],[40+]]</f>
        <v>#VALUE!</v>
      </c>
      <c r="CJ374" s="5" t="e">
        <f>P_A_R[[#This Row],[40+]]-P_A_R[[#This Row],[41+]]</f>
        <v>#VALUE!</v>
      </c>
      <c r="CK374" s="5" t="e">
        <f>P_A_R[[#This Row],[41+]]-P_A_R[[#This Row],[42+]]</f>
        <v>#VALUE!</v>
      </c>
      <c r="CL374" s="5" t="e">
        <f>P_A_R[[#This Row],[42+]]-P_A_R[[#This Row],[43+]]</f>
        <v>#VALUE!</v>
      </c>
      <c r="CM374" s="5" t="e">
        <f>P_A_R[[#This Row],[43+]]-P_A_R[[#This Row],[44+]]</f>
        <v>#VALUE!</v>
      </c>
      <c r="CN374" s="5" t="e">
        <f>P_A_R[[#This Row],[44+]]-P_A_R[[#This Row],[45+]]</f>
        <v>#VALUE!</v>
      </c>
      <c r="CO374" s="5" t="e">
        <f>P_A_R[[#This Row],[45+]]-P_A_R[[#This Row],[46+]]</f>
        <v>#VALUE!</v>
      </c>
      <c r="CP374" s="5" t="e">
        <f>P_A_R[[#This Row],[46+]]-P_A_R[[#This Row],[47+]]</f>
        <v>#VALUE!</v>
      </c>
      <c r="CQ374" s="5" t="e">
        <f>P_A_R[[#This Row],[47+]]-P_A_R[[#This Row],[48+]]</f>
        <v>#VALUE!</v>
      </c>
      <c r="CR374" s="5" t="e">
        <f>P_A_R[[#This Row],[48+]]-P_A_R[[#This Row],[49+]]</f>
        <v>#VALUE!</v>
      </c>
      <c r="CS374" s="5" t="e">
        <f>P_A_R[[#This Row],[49+]]-P_A_R[[#This Row],[50+]]</f>
        <v>#VALUE!</v>
      </c>
      <c r="CT374" s="5" t="e">
        <f>P_A_R[[#This Row],[50+]]-P_A_R[[#This Row],[51+]]</f>
        <v>#VALUE!</v>
      </c>
      <c r="CU374" s="5" t="e">
        <f>P_A_R[[#This Row],[51+]]-P_A_R[[#This Row],[52+]]</f>
        <v>#VALUE!</v>
      </c>
      <c r="CV374" s="5" t="e">
        <f>P_A_R[[#This Row],[52+]]-P_A_R[[#This Row],[53+]]</f>
        <v>#VALUE!</v>
      </c>
      <c r="CW374" s="5" t="e">
        <f>P_A_R[[#This Row],[53+]]-P_A_R[[#This Row],[54+]]</f>
        <v>#VALUE!</v>
      </c>
      <c r="CX374" s="5" t="e">
        <f>P_A_R[[#This Row],[54+]]-P_A_R[[#This Row],[55+]]</f>
        <v>#VALUE!</v>
      </c>
      <c r="CY374" s="5" t="e">
        <f>P_A_R[[#This Row],[55+]]-P_A_R[[#This Row],[56+]]</f>
        <v>#VALUE!</v>
      </c>
      <c r="CZ374" s="5" t="e">
        <f>P_A_R[[#This Row],[56+]]-P_A_R[[#This Row],[57+]]</f>
        <v>#VALUE!</v>
      </c>
      <c r="DA374" s="5" t="e">
        <f>P_A_R[[#This Row],[57+]]-P_A_R[[#This Row],[58+]]</f>
        <v>#VALUE!</v>
      </c>
      <c r="DB374" s="5" t="e">
        <f>P_A_R[[#This Row],[58+]]-P_A_R[[#This Row],[59+]]</f>
        <v>#VALUE!</v>
      </c>
    </row>
    <row r="375" spans="58:106" x14ac:dyDescent="0.25">
      <c r="BF375" s="5" t="e">
        <f>P_A_R[[#This Row],[10+]]-P_A_R[[#This Row],[11+]]</f>
        <v>#VALUE!</v>
      </c>
      <c r="BG375" s="5" t="e">
        <f>P_A_R[[#This Row],[11+]]-P_A_R[[#This Row],[12+]]</f>
        <v>#VALUE!</v>
      </c>
      <c r="BH375" s="5" t="e">
        <f>P_A_R[[#This Row],[12+]]-P_A_R[[#This Row],[13+]]</f>
        <v>#VALUE!</v>
      </c>
      <c r="BI375" s="5" t="e">
        <f>P_A_R[[#This Row],[13+]]-P_A_R[[#This Row],[14+]]</f>
        <v>#VALUE!</v>
      </c>
      <c r="BJ375" s="5" t="e">
        <f>P_A_R[[#This Row],[14+]]-P_A_R[[#This Row],[15+]]</f>
        <v>#VALUE!</v>
      </c>
      <c r="BK375" s="5" t="e">
        <f>P_A_R[[#This Row],[15+]]-P_A_R[[#This Row],[16+]]</f>
        <v>#VALUE!</v>
      </c>
      <c r="BL375" s="5" t="e">
        <f>P_A_R[[#This Row],[16+]]-P_A_R[[#This Row],[17+]]</f>
        <v>#VALUE!</v>
      </c>
      <c r="BM375" s="5" t="e">
        <f>P_A_R[[#This Row],[17+]]-P_A_R[[#This Row],[18+]]</f>
        <v>#VALUE!</v>
      </c>
      <c r="BN375" s="5" t="e">
        <f>P_A_R[[#This Row],[18+]]-P_A_R[[#This Row],[19+]]</f>
        <v>#VALUE!</v>
      </c>
      <c r="BO375" s="5" t="e">
        <f>P_A_R[[#This Row],[19+]]-P_A_R[[#This Row],[20+]]</f>
        <v>#VALUE!</v>
      </c>
      <c r="BP375" s="5" t="e">
        <f>P_A_R[[#This Row],[20+]]-P_A_R[[#This Row],[21+]]</f>
        <v>#VALUE!</v>
      </c>
      <c r="BQ375" s="5" t="e">
        <f>P_A_R[[#This Row],[21+]]-P_A_R[[#This Row],[22+]]</f>
        <v>#VALUE!</v>
      </c>
      <c r="BR375" s="5" t="e">
        <f>P_A_R[[#This Row],[22+]]-P_A_R[[#This Row],[23+]]</f>
        <v>#VALUE!</v>
      </c>
      <c r="BS375" s="5" t="e">
        <f>P_A_R[[#This Row],[23+]]-P_A_R[[#This Row],[24+]]</f>
        <v>#VALUE!</v>
      </c>
      <c r="BT375" s="5" t="e">
        <f>P_A_R[[#This Row],[24+]]-P_A_R[[#This Row],[25+]]</f>
        <v>#VALUE!</v>
      </c>
      <c r="BU375" s="5" t="e">
        <f>P_A_R[[#This Row],[25+]]-P_A_R[[#This Row],[26+]]</f>
        <v>#VALUE!</v>
      </c>
      <c r="BV375" s="5" t="e">
        <f>P_A_R[[#This Row],[26+]]-P_A_R[[#This Row],[27+]]</f>
        <v>#VALUE!</v>
      </c>
      <c r="BW375" s="5" t="e">
        <f>P_A_R[[#This Row],[27+]]-P_A_R[[#This Row],[28+]]</f>
        <v>#VALUE!</v>
      </c>
      <c r="BX375" s="5" t="e">
        <f>P_A_R[[#This Row],[28+]]-P_A_R[[#This Row],[29+]]</f>
        <v>#VALUE!</v>
      </c>
      <c r="BY375" s="5" t="e">
        <f>P_A_R[[#This Row],[29+]]-P_A_R[[#This Row],[30+]]</f>
        <v>#VALUE!</v>
      </c>
      <c r="BZ375" s="5" t="e">
        <f>P_A_R[[#This Row],[30+]]-P_A_R[[#This Row],[31+]]</f>
        <v>#VALUE!</v>
      </c>
      <c r="CA375" s="5" t="e">
        <f>P_A_R[[#This Row],[31+]]-P_A_R[[#This Row],[32+]]</f>
        <v>#VALUE!</v>
      </c>
      <c r="CB375" s="5" t="e">
        <f>P_A_R[[#This Row],[32+]]-P_A_R[[#This Row],[33+]]</f>
        <v>#VALUE!</v>
      </c>
      <c r="CC375" s="5" t="e">
        <f>P_A_R[[#This Row],[33+]]-P_A_R[[#This Row],[34+]]</f>
        <v>#VALUE!</v>
      </c>
      <c r="CD375" s="5" t="e">
        <f>P_A_R[[#This Row],[34+]]-P_A_R[[#This Row],[35+]]</f>
        <v>#VALUE!</v>
      </c>
      <c r="CE375" s="5" t="e">
        <f>P_A_R[[#This Row],[35+]]-P_A_R[[#This Row],[36+]]</f>
        <v>#VALUE!</v>
      </c>
      <c r="CF375" s="5" t="e">
        <f>P_A_R[[#This Row],[36+]]-P_A_R[[#This Row],[37+]]</f>
        <v>#VALUE!</v>
      </c>
      <c r="CG375" s="5" t="e">
        <f>P_A_R[[#This Row],[37+]]-P_A_R[[#This Row],[38+]]</f>
        <v>#VALUE!</v>
      </c>
      <c r="CH375" s="5" t="e">
        <f>P_A_R[[#This Row],[38+]]-P_A_R[[#This Row],[39+]]</f>
        <v>#VALUE!</v>
      </c>
      <c r="CI375" s="5" t="e">
        <f>P_A_R[[#This Row],[39+]]-P_A_R[[#This Row],[40+]]</f>
        <v>#VALUE!</v>
      </c>
      <c r="CJ375" s="5" t="e">
        <f>P_A_R[[#This Row],[40+]]-P_A_R[[#This Row],[41+]]</f>
        <v>#VALUE!</v>
      </c>
      <c r="CK375" s="5" t="e">
        <f>P_A_R[[#This Row],[41+]]-P_A_R[[#This Row],[42+]]</f>
        <v>#VALUE!</v>
      </c>
      <c r="CL375" s="5" t="e">
        <f>P_A_R[[#This Row],[42+]]-P_A_R[[#This Row],[43+]]</f>
        <v>#VALUE!</v>
      </c>
      <c r="CM375" s="5" t="e">
        <f>P_A_R[[#This Row],[43+]]-P_A_R[[#This Row],[44+]]</f>
        <v>#VALUE!</v>
      </c>
      <c r="CN375" s="5" t="e">
        <f>P_A_R[[#This Row],[44+]]-P_A_R[[#This Row],[45+]]</f>
        <v>#VALUE!</v>
      </c>
      <c r="CO375" s="5" t="e">
        <f>P_A_R[[#This Row],[45+]]-P_A_R[[#This Row],[46+]]</f>
        <v>#VALUE!</v>
      </c>
      <c r="CP375" s="5" t="e">
        <f>P_A_R[[#This Row],[46+]]-P_A_R[[#This Row],[47+]]</f>
        <v>#VALUE!</v>
      </c>
      <c r="CQ375" s="5" t="e">
        <f>P_A_R[[#This Row],[47+]]-P_A_R[[#This Row],[48+]]</f>
        <v>#VALUE!</v>
      </c>
      <c r="CR375" s="5" t="e">
        <f>P_A_R[[#This Row],[48+]]-P_A_R[[#This Row],[49+]]</f>
        <v>#VALUE!</v>
      </c>
      <c r="CS375" s="5" t="e">
        <f>P_A_R[[#This Row],[49+]]-P_A_R[[#This Row],[50+]]</f>
        <v>#VALUE!</v>
      </c>
      <c r="CT375" s="5" t="e">
        <f>P_A_R[[#This Row],[50+]]-P_A_R[[#This Row],[51+]]</f>
        <v>#VALUE!</v>
      </c>
      <c r="CU375" s="5" t="e">
        <f>P_A_R[[#This Row],[51+]]-P_A_R[[#This Row],[52+]]</f>
        <v>#VALUE!</v>
      </c>
      <c r="CV375" s="5" t="e">
        <f>P_A_R[[#This Row],[52+]]-P_A_R[[#This Row],[53+]]</f>
        <v>#VALUE!</v>
      </c>
      <c r="CW375" s="5" t="e">
        <f>P_A_R[[#This Row],[53+]]-P_A_R[[#This Row],[54+]]</f>
        <v>#VALUE!</v>
      </c>
      <c r="CX375" s="5" t="e">
        <f>P_A_R[[#This Row],[54+]]-P_A_R[[#This Row],[55+]]</f>
        <v>#VALUE!</v>
      </c>
      <c r="CY375" s="5" t="e">
        <f>P_A_R[[#This Row],[55+]]-P_A_R[[#This Row],[56+]]</f>
        <v>#VALUE!</v>
      </c>
      <c r="CZ375" s="5" t="e">
        <f>P_A_R[[#This Row],[56+]]-P_A_R[[#This Row],[57+]]</f>
        <v>#VALUE!</v>
      </c>
      <c r="DA375" s="5" t="e">
        <f>P_A_R[[#This Row],[57+]]-P_A_R[[#This Row],[58+]]</f>
        <v>#VALUE!</v>
      </c>
      <c r="DB375" s="5" t="e">
        <f>P_A_R[[#This Row],[58+]]-P_A_R[[#This Row],[59+]]</f>
        <v>#VALUE!</v>
      </c>
    </row>
    <row r="376" spans="58:106" x14ac:dyDescent="0.25">
      <c r="BF376" s="5" t="e">
        <f>P_A_R[[#This Row],[10+]]-P_A_R[[#This Row],[11+]]</f>
        <v>#VALUE!</v>
      </c>
      <c r="BG376" s="5" t="e">
        <f>P_A_R[[#This Row],[11+]]-P_A_R[[#This Row],[12+]]</f>
        <v>#VALUE!</v>
      </c>
      <c r="BH376" s="5" t="e">
        <f>P_A_R[[#This Row],[12+]]-P_A_R[[#This Row],[13+]]</f>
        <v>#VALUE!</v>
      </c>
      <c r="BI376" s="5" t="e">
        <f>P_A_R[[#This Row],[13+]]-P_A_R[[#This Row],[14+]]</f>
        <v>#VALUE!</v>
      </c>
      <c r="BJ376" s="5" t="e">
        <f>P_A_R[[#This Row],[14+]]-P_A_R[[#This Row],[15+]]</f>
        <v>#VALUE!</v>
      </c>
      <c r="BK376" s="5" t="e">
        <f>P_A_R[[#This Row],[15+]]-P_A_R[[#This Row],[16+]]</f>
        <v>#VALUE!</v>
      </c>
      <c r="BL376" s="5" t="e">
        <f>P_A_R[[#This Row],[16+]]-P_A_R[[#This Row],[17+]]</f>
        <v>#VALUE!</v>
      </c>
      <c r="BM376" s="5" t="e">
        <f>P_A_R[[#This Row],[17+]]-P_A_R[[#This Row],[18+]]</f>
        <v>#VALUE!</v>
      </c>
      <c r="BN376" s="5" t="e">
        <f>P_A_R[[#This Row],[18+]]-P_A_R[[#This Row],[19+]]</f>
        <v>#VALUE!</v>
      </c>
      <c r="BO376" s="5" t="e">
        <f>P_A_R[[#This Row],[19+]]-P_A_R[[#This Row],[20+]]</f>
        <v>#VALUE!</v>
      </c>
      <c r="BP376" s="5" t="e">
        <f>P_A_R[[#This Row],[20+]]-P_A_R[[#This Row],[21+]]</f>
        <v>#VALUE!</v>
      </c>
      <c r="BQ376" s="5" t="e">
        <f>P_A_R[[#This Row],[21+]]-P_A_R[[#This Row],[22+]]</f>
        <v>#VALUE!</v>
      </c>
      <c r="BR376" s="5" t="e">
        <f>P_A_R[[#This Row],[22+]]-P_A_R[[#This Row],[23+]]</f>
        <v>#VALUE!</v>
      </c>
      <c r="BS376" s="5" t="e">
        <f>P_A_R[[#This Row],[23+]]-P_A_R[[#This Row],[24+]]</f>
        <v>#VALUE!</v>
      </c>
      <c r="BT376" s="5" t="e">
        <f>P_A_R[[#This Row],[24+]]-P_A_R[[#This Row],[25+]]</f>
        <v>#VALUE!</v>
      </c>
      <c r="BU376" s="5" t="e">
        <f>P_A_R[[#This Row],[25+]]-P_A_R[[#This Row],[26+]]</f>
        <v>#VALUE!</v>
      </c>
      <c r="BV376" s="5" t="e">
        <f>P_A_R[[#This Row],[26+]]-P_A_R[[#This Row],[27+]]</f>
        <v>#VALUE!</v>
      </c>
      <c r="BW376" s="5" t="e">
        <f>P_A_R[[#This Row],[27+]]-P_A_R[[#This Row],[28+]]</f>
        <v>#VALUE!</v>
      </c>
      <c r="BX376" s="5" t="e">
        <f>P_A_R[[#This Row],[28+]]-P_A_R[[#This Row],[29+]]</f>
        <v>#VALUE!</v>
      </c>
      <c r="BY376" s="5" t="e">
        <f>P_A_R[[#This Row],[29+]]-P_A_R[[#This Row],[30+]]</f>
        <v>#VALUE!</v>
      </c>
      <c r="BZ376" s="5" t="e">
        <f>P_A_R[[#This Row],[30+]]-P_A_R[[#This Row],[31+]]</f>
        <v>#VALUE!</v>
      </c>
      <c r="CA376" s="5" t="e">
        <f>P_A_R[[#This Row],[31+]]-P_A_R[[#This Row],[32+]]</f>
        <v>#VALUE!</v>
      </c>
      <c r="CB376" s="5" t="e">
        <f>P_A_R[[#This Row],[32+]]-P_A_R[[#This Row],[33+]]</f>
        <v>#VALUE!</v>
      </c>
      <c r="CC376" s="5" t="e">
        <f>P_A_R[[#This Row],[33+]]-P_A_R[[#This Row],[34+]]</f>
        <v>#VALUE!</v>
      </c>
      <c r="CD376" s="5" t="e">
        <f>P_A_R[[#This Row],[34+]]-P_A_R[[#This Row],[35+]]</f>
        <v>#VALUE!</v>
      </c>
      <c r="CE376" s="5" t="e">
        <f>P_A_R[[#This Row],[35+]]-P_A_R[[#This Row],[36+]]</f>
        <v>#VALUE!</v>
      </c>
      <c r="CF376" s="5" t="e">
        <f>P_A_R[[#This Row],[36+]]-P_A_R[[#This Row],[37+]]</f>
        <v>#VALUE!</v>
      </c>
      <c r="CG376" s="5" t="e">
        <f>P_A_R[[#This Row],[37+]]-P_A_R[[#This Row],[38+]]</f>
        <v>#VALUE!</v>
      </c>
      <c r="CH376" s="5" t="e">
        <f>P_A_R[[#This Row],[38+]]-P_A_R[[#This Row],[39+]]</f>
        <v>#VALUE!</v>
      </c>
      <c r="CI376" s="5" t="e">
        <f>P_A_R[[#This Row],[39+]]-P_A_R[[#This Row],[40+]]</f>
        <v>#VALUE!</v>
      </c>
      <c r="CJ376" s="5" t="e">
        <f>P_A_R[[#This Row],[40+]]-P_A_R[[#This Row],[41+]]</f>
        <v>#VALUE!</v>
      </c>
      <c r="CK376" s="5" t="e">
        <f>P_A_R[[#This Row],[41+]]-P_A_R[[#This Row],[42+]]</f>
        <v>#VALUE!</v>
      </c>
      <c r="CL376" s="5" t="e">
        <f>P_A_R[[#This Row],[42+]]-P_A_R[[#This Row],[43+]]</f>
        <v>#VALUE!</v>
      </c>
      <c r="CM376" s="5" t="e">
        <f>P_A_R[[#This Row],[43+]]-P_A_R[[#This Row],[44+]]</f>
        <v>#VALUE!</v>
      </c>
      <c r="CN376" s="5" t="e">
        <f>P_A_R[[#This Row],[44+]]-P_A_R[[#This Row],[45+]]</f>
        <v>#VALUE!</v>
      </c>
      <c r="CO376" s="5" t="e">
        <f>P_A_R[[#This Row],[45+]]-P_A_R[[#This Row],[46+]]</f>
        <v>#VALUE!</v>
      </c>
      <c r="CP376" s="5" t="e">
        <f>P_A_R[[#This Row],[46+]]-P_A_R[[#This Row],[47+]]</f>
        <v>#VALUE!</v>
      </c>
      <c r="CQ376" s="5" t="e">
        <f>P_A_R[[#This Row],[47+]]-P_A_R[[#This Row],[48+]]</f>
        <v>#VALUE!</v>
      </c>
      <c r="CR376" s="5" t="e">
        <f>P_A_R[[#This Row],[48+]]-P_A_R[[#This Row],[49+]]</f>
        <v>#VALUE!</v>
      </c>
      <c r="CS376" s="5" t="e">
        <f>P_A_R[[#This Row],[49+]]-P_A_R[[#This Row],[50+]]</f>
        <v>#VALUE!</v>
      </c>
      <c r="CT376" s="5" t="e">
        <f>P_A_R[[#This Row],[50+]]-P_A_R[[#This Row],[51+]]</f>
        <v>#VALUE!</v>
      </c>
      <c r="CU376" s="5" t="e">
        <f>P_A_R[[#This Row],[51+]]-P_A_R[[#This Row],[52+]]</f>
        <v>#VALUE!</v>
      </c>
      <c r="CV376" s="5" t="e">
        <f>P_A_R[[#This Row],[52+]]-P_A_R[[#This Row],[53+]]</f>
        <v>#VALUE!</v>
      </c>
      <c r="CW376" s="5" t="e">
        <f>P_A_R[[#This Row],[53+]]-P_A_R[[#This Row],[54+]]</f>
        <v>#VALUE!</v>
      </c>
      <c r="CX376" s="5" t="e">
        <f>P_A_R[[#This Row],[54+]]-P_A_R[[#This Row],[55+]]</f>
        <v>#VALUE!</v>
      </c>
      <c r="CY376" s="5" t="e">
        <f>P_A_R[[#This Row],[55+]]-P_A_R[[#This Row],[56+]]</f>
        <v>#VALUE!</v>
      </c>
      <c r="CZ376" s="5" t="e">
        <f>P_A_R[[#This Row],[56+]]-P_A_R[[#This Row],[57+]]</f>
        <v>#VALUE!</v>
      </c>
      <c r="DA376" s="5" t="e">
        <f>P_A_R[[#This Row],[57+]]-P_A_R[[#This Row],[58+]]</f>
        <v>#VALUE!</v>
      </c>
      <c r="DB376" s="5" t="e">
        <f>P_A_R[[#This Row],[58+]]-P_A_R[[#This Row],[59+]]</f>
        <v>#VALUE!</v>
      </c>
    </row>
    <row r="377" spans="58:106" x14ac:dyDescent="0.25">
      <c r="BF377" s="5" t="e">
        <f>P_A_R[[#This Row],[10+]]-P_A_R[[#This Row],[11+]]</f>
        <v>#VALUE!</v>
      </c>
      <c r="BG377" s="5" t="e">
        <f>P_A_R[[#This Row],[11+]]-P_A_R[[#This Row],[12+]]</f>
        <v>#VALUE!</v>
      </c>
      <c r="BH377" s="5" t="e">
        <f>P_A_R[[#This Row],[12+]]-P_A_R[[#This Row],[13+]]</f>
        <v>#VALUE!</v>
      </c>
      <c r="BI377" s="5" t="e">
        <f>P_A_R[[#This Row],[13+]]-P_A_R[[#This Row],[14+]]</f>
        <v>#VALUE!</v>
      </c>
      <c r="BJ377" s="5" t="e">
        <f>P_A_R[[#This Row],[14+]]-P_A_R[[#This Row],[15+]]</f>
        <v>#VALUE!</v>
      </c>
      <c r="BK377" s="5" t="e">
        <f>P_A_R[[#This Row],[15+]]-P_A_R[[#This Row],[16+]]</f>
        <v>#VALUE!</v>
      </c>
      <c r="BL377" s="5" t="e">
        <f>P_A_R[[#This Row],[16+]]-P_A_R[[#This Row],[17+]]</f>
        <v>#VALUE!</v>
      </c>
      <c r="BM377" s="5" t="e">
        <f>P_A_R[[#This Row],[17+]]-P_A_R[[#This Row],[18+]]</f>
        <v>#VALUE!</v>
      </c>
      <c r="BN377" s="5" t="e">
        <f>P_A_R[[#This Row],[18+]]-P_A_R[[#This Row],[19+]]</f>
        <v>#VALUE!</v>
      </c>
      <c r="BO377" s="5" t="e">
        <f>P_A_R[[#This Row],[19+]]-P_A_R[[#This Row],[20+]]</f>
        <v>#VALUE!</v>
      </c>
      <c r="BP377" s="5" t="e">
        <f>P_A_R[[#This Row],[20+]]-P_A_R[[#This Row],[21+]]</f>
        <v>#VALUE!</v>
      </c>
      <c r="BQ377" s="5" t="e">
        <f>P_A_R[[#This Row],[21+]]-P_A_R[[#This Row],[22+]]</f>
        <v>#VALUE!</v>
      </c>
      <c r="BR377" s="5" t="e">
        <f>P_A_R[[#This Row],[22+]]-P_A_R[[#This Row],[23+]]</f>
        <v>#VALUE!</v>
      </c>
      <c r="BS377" s="5" t="e">
        <f>P_A_R[[#This Row],[23+]]-P_A_R[[#This Row],[24+]]</f>
        <v>#VALUE!</v>
      </c>
      <c r="BT377" s="5" t="e">
        <f>P_A_R[[#This Row],[24+]]-P_A_R[[#This Row],[25+]]</f>
        <v>#VALUE!</v>
      </c>
      <c r="BU377" s="5" t="e">
        <f>P_A_R[[#This Row],[25+]]-P_A_R[[#This Row],[26+]]</f>
        <v>#VALUE!</v>
      </c>
      <c r="BV377" s="5" t="e">
        <f>P_A_R[[#This Row],[26+]]-P_A_R[[#This Row],[27+]]</f>
        <v>#VALUE!</v>
      </c>
      <c r="BW377" s="5" t="e">
        <f>P_A_R[[#This Row],[27+]]-P_A_R[[#This Row],[28+]]</f>
        <v>#VALUE!</v>
      </c>
      <c r="BX377" s="5" t="e">
        <f>P_A_R[[#This Row],[28+]]-P_A_R[[#This Row],[29+]]</f>
        <v>#VALUE!</v>
      </c>
      <c r="BY377" s="5" t="e">
        <f>P_A_R[[#This Row],[29+]]-P_A_R[[#This Row],[30+]]</f>
        <v>#VALUE!</v>
      </c>
      <c r="BZ377" s="5" t="e">
        <f>P_A_R[[#This Row],[30+]]-P_A_R[[#This Row],[31+]]</f>
        <v>#VALUE!</v>
      </c>
      <c r="CA377" s="5" t="e">
        <f>P_A_R[[#This Row],[31+]]-P_A_R[[#This Row],[32+]]</f>
        <v>#VALUE!</v>
      </c>
      <c r="CB377" s="5" t="e">
        <f>P_A_R[[#This Row],[32+]]-P_A_R[[#This Row],[33+]]</f>
        <v>#VALUE!</v>
      </c>
      <c r="CC377" s="5" t="e">
        <f>P_A_R[[#This Row],[33+]]-P_A_R[[#This Row],[34+]]</f>
        <v>#VALUE!</v>
      </c>
      <c r="CD377" s="5" t="e">
        <f>P_A_R[[#This Row],[34+]]-P_A_R[[#This Row],[35+]]</f>
        <v>#VALUE!</v>
      </c>
      <c r="CE377" s="5" t="e">
        <f>P_A_R[[#This Row],[35+]]-P_A_R[[#This Row],[36+]]</f>
        <v>#VALUE!</v>
      </c>
      <c r="CF377" s="5" t="e">
        <f>P_A_R[[#This Row],[36+]]-P_A_R[[#This Row],[37+]]</f>
        <v>#VALUE!</v>
      </c>
      <c r="CG377" s="5" t="e">
        <f>P_A_R[[#This Row],[37+]]-P_A_R[[#This Row],[38+]]</f>
        <v>#VALUE!</v>
      </c>
      <c r="CH377" s="5" t="e">
        <f>P_A_R[[#This Row],[38+]]-P_A_R[[#This Row],[39+]]</f>
        <v>#VALUE!</v>
      </c>
      <c r="CI377" s="5" t="e">
        <f>P_A_R[[#This Row],[39+]]-P_A_R[[#This Row],[40+]]</f>
        <v>#VALUE!</v>
      </c>
      <c r="CJ377" s="5" t="e">
        <f>P_A_R[[#This Row],[40+]]-P_A_R[[#This Row],[41+]]</f>
        <v>#VALUE!</v>
      </c>
      <c r="CK377" s="5" t="e">
        <f>P_A_R[[#This Row],[41+]]-P_A_R[[#This Row],[42+]]</f>
        <v>#VALUE!</v>
      </c>
      <c r="CL377" s="5" t="e">
        <f>P_A_R[[#This Row],[42+]]-P_A_R[[#This Row],[43+]]</f>
        <v>#VALUE!</v>
      </c>
      <c r="CM377" s="5" t="e">
        <f>P_A_R[[#This Row],[43+]]-P_A_R[[#This Row],[44+]]</f>
        <v>#VALUE!</v>
      </c>
      <c r="CN377" s="5" t="e">
        <f>P_A_R[[#This Row],[44+]]-P_A_R[[#This Row],[45+]]</f>
        <v>#VALUE!</v>
      </c>
      <c r="CO377" s="5" t="e">
        <f>P_A_R[[#This Row],[45+]]-P_A_R[[#This Row],[46+]]</f>
        <v>#VALUE!</v>
      </c>
      <c r="CP377" s="5" t="e">
        <f>P_A_R[[#This Row],[46+]]-P_A_R[[#This Row],[47+]]</f>
        <v>#VALUE!</v>
      </c>
      <c r="CQ377" s="5" t="e">
        <f>P_A_R[[#This Row],[47+]]-P_A_R[[#This Row],[48+]]</f>
        <v>#VALUE!</v>
      </c>
      <c r="CR377" s="5" t="e">
        <f>P_A_R[[#This Row],[48+]]-P_A_R[[#This Row],[49+]]</f>
        <v>#VALUE!</v>
      </c>
      <c r="CS377" s="5" t="e">
        <f>P_A_R[[#This Row],[49+]]-P_A_R[[#This Row],[50+]]</f>
        <v>#VALUE!</v>
      </c>
      <c r="CT377" s="5" t="e">
        <f>P_A_R[[#This Row],[50+]]-P_A_R[[#This Row],[51+]]</f>
        <v>#VALUE!</v>
      </c>
      <c r="CU377" s="5" t="e">
        <f>P_A_R[[#This Row],[51+]]-P_A_R[[#This Row],[52+]]</f>
        <v>#VALUE!</v>
      </c>
      <c r="CV377" s="5" t="e">
        <f>P_A_R[[#This Row],[52+]]-P_A_R[[#This Row],[53+]]</f>
        <v>#VALUE!</v>
      </c>
      <c r="CW377" s="5" t="e">
        <f>P_A_R[[#This Row],[53+]]-P_A_R[[#This Row],[54+]]</f>
        <v>#VALUE!</v>
      </c>
      <c r="CX377" s="5" t="e">
        <f>P_A_R[[#This Row],[54+]]-P_A_R[[#This Row],[55+]]</f>
        <v>#VALUE!</v>
      </c>
      <c r="CY377" s="5" t="e">
        <f>P_A_R[[#This Row],[55+]]-P_A_R[[#This Row],[56+]]</f>
        <v>#VALUE!</v>
      </c>
      <c r="CZ377" s="5" t="e">
        <f>P_A_R[[#This Row],[56+]]-P_A_R[[#This Row],[57+]]</f>
        <v>#VALUE!</v>
      </c>
      <c r="DA377" s="5" t="e">
        <f>P_A_R[[#This Row],[57+]]-P_A_R[[#This Row],[58+]]</f>
        <v>#VALUE!</v>
      </c>
      <c r="DB377" s="5" t="e">
        <f>P_A_R[[#This Row],[58+]]-P_A_R[[#This Row],[59+]]</f>
        <v>#VALUE!</v>
      </c>
    </row>
    <row r="378" spans="58:106" x14ac:dyDescent="0.25">
      <c r="BF378" s="5" t="e">
        <f>P_A_R[[#This Row],[10+]]-P_A_R[[#This Row],[11+]]</f>
        <v>#VALUE!</v>
      </c>
      <c r="BG378" s="5" t="e">
        <f>P_A_R[[#This Row],[11+]]-P_A_R[[#This Row],[12+]]</f>
        <v>#VALUE!</v>
      </c>
      <c r="BH378" s="5" t="e">
        <f>P_A_R[[#This Row],[12+]]-P_A_R[[#This Row],[13+]]</f>
        <v>#VALUE!</v>
      </c>
      <c r="BI378" s="5" t="e">
        <f>P_A_R[[#This Row],[13+]]-P_A_R[[#This Row],[14+]]</f>
        <v>#VALUE!</v>
      </c>
      <c r="BJ378" s="5" t="e">
        <f>P_A_R[[#This Row],[14+]]-P_A_R[[#This Row],[15+]]</f>
        <v>#VALUE!</v>
      </c>
      <c r="BK378" s="5" t="e">
        <f>P_A_R[[#This Row],[15+]]-P_A_R[[#This Row],[16+]]</f>
        <v>#VALUE!</v>
      </c>
      <c r="BL378" s="5" t="e">
        <f>P_A_R[[#This Row],[16+]]-P_A_R[[#This Row],[17+]]</f>
        <v>#VALUE!</v>
      </c>
      <c r="BM378" s="5" t="e">
        <f>P_A_R[[#This Row],[17+]]-P_A_R[[#This Row],[18+]]</f>
        <v>#VALUE!</v>
      </c>
      <c r="BN378" s="5" t="e">
        <f>P_A_R[[#This Row],[18+]]-P_A_R[[#This Row],[19+]]</f>
        <v>#VALUE!</v>
      </c>
      <c r="BO378" s="5" t="e">
        <f>P_A_R[[#This Row],[19+]]-P_A_R[[#This Row],[20+]]</f>
        <v>#VALUE!</v>
      </c>
      <c r="BP378" s="5" t="e">
        <f>P_A_R[[#This Row],[20+]]-P_A_R[[#This Row],[21+]]</f>
        <v>#VALUE!</v>
      </c>
      <c r="BQ378" s="5" t="e">
        <f>P_A_R[[#This Row],[21+]]-P_A_R[[#This Row],[22+]]</f>
        <v>#VALUE!</v>
      </c>
      <c r="BR378" s="5" t="e">
        <f>P_A_R[[#This Row],[22+]]-P_A_R[[#This Row],[23+]]</f>
        <v>#VALUE!</v>
      </c>
      <c r="BS378" s="5" t="e">
        <f>P_A_R[[#This Row],[23+]]-P_A_R[[#This Row],[24+]]</f>
        <v>#VALUE!</v>
      </c>
      <c r="BT378" s="5" t="e">
        <f>P_A_R[[#This Row],[24+]]-P_A_R[[#This Row],[25+]]</f>
        <v>#VALUE!</v>
      </c>
      <c r="BU378" s="5" t="e">
        <f>P_A_R[[#This Row],[25+]]-P_A_R[[#This Row],[26+]]</f>
        <v>#VALUE!</v>
      </c>
      <c r="BV378" s="5" t="e">
        <f>P_A_R[[#This Row],[26+]]-P_A_R[[#This Row],[27+]]</f>
        <v>#VALUE!</v>
      </c>
      <c r="BW378" s="5" t="e">
        <f>P_A_R[[#This Row],[27+]]-P_A_R[[#This Row],[28+]]</f>
        <v>#VALUE!</v>
      </c>
      <c r="BX378" s="5" t="e">
        <f>P_A_R[[#This Row],[28+]]-P_A_R[[#This Row],[29+]]</f>
        <v>#VALUE!</v>
      </c>
      <c r="BY378" s="5" t="e">
        <f>P_A_R[[#This Row],[29+]]-P_A_R[[#This Row],[30+]]</f>
        <v>#VALUE!</v>
      </c>
      <c r="BZ378" s="5" t="e">
        <f>P_A_R[[#This Row],[30+]]-P_A_R[[#This Row],[31+]]</f>
        <v>#VALUE!</v>
      </c>
      <c r="CA378" s="5" t="e">
        <f>P_A_R[[#This Row],[31+]]-P_A_R[[#This Row],[32+]]</f>
        <v>#VALUE!</v>
      </c>
      <c r="CB378" s="5" t="e">
        <f>P_A_R[[#This Row],[32+]]-P_A_R[[#This Row],[33+]]</f>
        <v>#VALUE!</v>
      </c>
      <c r="CC378" s="5" t="e">
        <f>P_A_R[[#This Row],[33+]]-P_A_R[[#This Row],[34+]]</f>
        <v>#VALUE!</v>
      </c>
      <c r="CD378" s="5" t="e">
        <f>P_A_R[[#This Row],[34+]]-P_A_R[[#This Row],[35+]]</f>
        <v>#VALUE!</v>
      </c>
      <c r="CE378" s="5" t="e">
        <f>P_A_R[[#This Row],[35+]]-P_A_R[[#This Row],[36+]]</f>
        <v>#VALUE!</v>
      </c>
      <c r="CF378" s="5" t="e">
        <f>P_A_R[[#This Row],[36+]]-P_A_R[[#This Row],[37+]]</f>
        <v>#VALUE!</v>
      </c>
      <c r="CG378" s="5" t="e">
        <f>P_A_R[[#This Row],[37+]]-P_A_R[[#This Row],[38+]]</f>
        <v>#VALUE!</v>
      </c>
      <c r="CH378" s="5" t="e">
        <f>P_A_R[[#This Row],[38+]]-P_A_R[[#This Row],[39+]]</f>
        <v>#VALUE!</v>
      </c>
      <c r="CI378" s="5" t="e">
        <f>P_A_R[[#This Row],[39+]]-P_A_R[[#This Row],[40+]]</f>
        <v>#VALUE!</v>
      </c>
      <c r="CJ378" s="5" t="e">
        <f>P_A_R[[#This Row],[40+]]-P_A_R[[#This Row],[41+]]</f>
        <v>#VALUE!</v>
      </c>
      <c r="CK378" s="5" t="e">
        <f>P_A_R[[#This Row],[41+]]-P_A_R[[#This Row],[42+]]</f>
        <v>#VALUE!</v>
      </c>
      <c r="CL378" s="5" t="e">
        <f>P_A_R[[#This Row],[42+]]-P_A_R[[#This Row],[43+]]</f>
        <v>#VALUE!</v>
      </c>
      <c r="CM378" s="5" t="e">
        <f>P_A_R[[#This Row],[43+]]-P_A_R[[#This Row],[44+]]</f>
        <v>#VALUE!</v>
      </c>
      <c r="CN378" s="5" t="e">
        <f>P_A_R[[#This Row],[44+]]-P_A_R[[#This Row],[45+]]</f>
        <v>#VALUE!</v>
      </c>
      <c r="CO378" s="5" t="e">
        <f>P_A_R[[#This Row],[45+]]-P_A_R[[#This Row],[46+]]</f>
        <v>#VALUE!</v>
      </c>
      <c r="CP378" s="5" t="e">
        <f>P_A_R[[#This Row],[46+]]-P_A_R[[#This Row],[47+]]</f>
        <v>#VALUE!</v>
      </c>
      <c r="CQ378" s="5" t="e">
        <f>P_A_R[[#This Row],[47+]]-P_A_R[[#This Row],[48+]]</f>
        <v>#VALUE!</v>
      </c>
      <c r="CR378" s="5" t="e">
        <f>P_A_R[[#This Row],[48+]]-P_A_R[[#This Row],[49+]]</f>
        <v>#VALUE!</v>
      </c>
      <c r="CS378" s="5" t="e">
        <f>P_A_R[[#This Row],[49+]]-P_A_R[[#This Row],[50+]]</f>
        <v>#VALUE!</v>
      </c>
      <c r="CT378" s="5" t="e">
        <f>P_A_R[[#This Row],[50+]]-P_A_R[[#This Row],[51+]]</f>
        <v>#VALUE!</v>
      </c>
      <c r="CU378" s="5" t="e">
        <f>P_A_R[[#This Row],[51+]]-P_A_R[[#This Row],[52+]]</f>
        <v>#VALUE!</v>
      </c>
      <c r="CV378" s="5" t="e">
        <f>P_A_R[[#This Row],[52+]]-P_A_R[[#This Row],[53+]]</f>
        <v>#VALUE!</v>
      </c>
      <c r="CW378" s="5" t="e">
        <f>P_A_R[[#This Row],[53+]]-P_A_R[[#This Row],[54+]]</f>
        <v>#VALUE!</v>
      </c>
      <c r="CX378" s="5" t="e">
        <f>P_A_R[[#This Row],[54+]]-P_A_R[[#This Row],[55+]]</f>
        <v>#VALUE!</v>
      </c>
      <c r="CY378" s="5" t="e">
        <f>P_A_R[[#This Row],[55+]]-P_A_R[[#This Row],[56+]]</f>
        <v>#VALUE!</v>
      </c>
      <c r="CZ378" s="5" t="e">
        <f>P_A_R[[#This Row],[56+]]-P_A_R[[#This Row],[57+]]</f>
        <v>#VALUE!</v>
      </c>
      <c r="DA378" s="5" t="e">
        <f>P_A_R[[#This Row],[57+]]-P_A_R[[#This Row],[58+]]</f>
        <v>#VALUE!</v>
      </c>
      <c r="DB378" s="5" t="e">
        <f>P_A_R[[#This Row],[58+]]-P_A_R[[#This Row],[59+]]</f>
        <v>#VALUE!</v>
      </c>
    </row>
    <row r="379" spans="58:106" x14ac:dyDescent="0.25">
      <c r="BF379" s="5" t="e">
        <f>P_A_R[[#This Row],[10+]]-P_A_R[[#This Row],[11+]]</f>
        <v>#VALUE!</v>
      </c>
      <c r="BG379" s="5" t="e">
        <f>P_A_R[[#This Row],[11+]]-P_A_R[[#This Row],[12+]]</f>
        <v>#VALUE!</v>
      </c>
      <c r="BH379" s="5" t="e">
        <f>P_A_R[[#This Row],[12+]]-P_A_R[[#This Row],[13+]]</f>
        <v>#VALUE!</v>
      </c>
      <c r="BI379" s="5" t="e">
        <f>P_A_R[[#This Row],[13+]]-P_A_R[[#This Row],[14+]]</f>
        <v>#VALUE!</v>
      </c>
      <c r="BJ379" s="5" t="e">
        <f>P_A_R[[#This Row],[14+]]-P_A_R[[#This Row],[15+]]</f>
        <v>#VALUE!</v>
      </c>
      <c r="BK379" s="5" t="e">
        <f>P_A_R[[#This Row],[15+]]-P_A_R[[#This Row],[16+]]</f>
        <v>#VALUE!</v>
      </c>
      <c r="BL379" s="5" t="e">
        <f>P_A_R[[#This Row],[16+]]-P_A_R[[#This Row],[17+]]</f>
        <v>#VALUE!</v>
      </c>
      <c r="BM379" s="5" t="e">
        <f>P_A_R[[#This Row],[17+]]-P_A_R[[#This Row],[18+]]</f>
        <v>#VALUE!</v>
      </c>
      <c r="BN379" s="5" t="e">
        <f>P_A_R[[#This Row],[18+]]-P_A_R[[#This Row],[19+]]</f>
        <v>#VALUE!</v>
      </c>
      <c r="BO379" s="5" t="e">
        <f>P_A_R[[#This Row],[19+]]-P_A_R[[#This Row],[20+]]</f>
        <v>#VALUE!</v>
      </c>
      <c r="BP379" s="5" t="e">
        <f>P_A_R[[#This Row],[20+]]-P_A_R[[#This Row],[21+]]</f>
        <v>#VALUE!</v>
      </c>
      <c r="BQ379" s="5" t="e">
        <f>P_A_R[[#This Row],[21+]]-P_A_R[[#This Row],[22+]]</f>
        <v>#VALUE!</v>
      </c>
      <c r="BR379" s="5" t="e">
        <f>P_A_R[[#This Row],[22+]]-P_A_R[[#This Row],[23+]]</f>
        <v>#VALUE!</v>
      </c>
      <c r="BS379" s="5" t="e">
        <f>P_A_R[[#This Row],[23+]]-P_A_R[[#This Row],[24+]]</f>
        <v>#VALUE!</v>
      </c>
      <c r="BT379" s="5" t="e">
        <f>P_A_R[[#This Row],[24+]]-P_A_R[[#This Row],[25+]]</f>
        <v>#VALUE!</v>
      </c>
      <c r="BU379" s="5" t="e">
        <f>P_A_R[[#This Row],[25+]]-P_A_R[[#This Row],[26+]]</f>
        <v>#VALUE!</v>
      </c>
      <c r="BV379" s="5" t="e">
        <f>P_A_R[[#This Row],[26+]]-P_A_R[[#This Row],[27+]]</f>
        <v>#VALUE!</v>
      </c>
      <c r="BW379" s="5" t="e">
        <f>P_A_R[[#This Row],[27+]]-P_A_R[[#This Row],[28+]]</f>
        <v>#VALUE!</v>
      </c>
      <c r="BX379" s="5" t="e">
        <f>P_A_R[[#This Row],[28+]]-P_A_R[[#This Row],[29+]]</f>
        <v>#VALUE!</v>
      </c>
      <c r="BY379" s="5" t="e">
        <f>P_A_R[[#This Row],[29+]]-P_A_R[[#This Row],[30+]]</f>
        <v>#VALUE!</v>
      </c>
      <c r="BZ379" s="5" t="e">
        <f>P_A_R[[#This Row],[30+]]-P_A_R[[#This Row],[31+]]</f>
        <v>#VALUE!</v>
      </c>
      <c r="CA379" s="5" t="e">
        <f>P_A_R[[#This Row],[31+]]-P_A_R[[#This Row],[32+]]</f>
        <v>#VALUE!</v>
      </c>
      <c r="CB379" s="5" t="e">
        <f>P_A_R[[#This Row],[32+]]-P_A_R[[#This Row],[33+]]</f>
        <v>#VALUE!</v>
      </c>
      <c r="CC379" s="5" t="e">
        <f>P_A_R[[#This Row],[33+]]-P_A_R[[#This Row],[34+]]</f>
        <v>#VALUE!</v>
      </c>
      <c r="CD379" s="5" t="e">
        <f>P_A_R[[#This Row],[34+]]-P_A_R[[#This Row],[35+]]</f>
        <v>#VALUE!</v>
      </c>
      <c r="CE379" s="5" t="e">
        <f>P_A_R[[#This Row],[35+]]-P_A_R[[#This Row],[36+]]</f>
        <v>#VALUE!</v>
      </c>
      <c r="CF379" s="5" t="e">
        <f>P_A_R[[#This Row],[36+]]-P_A_R[[#This Row],[37+]]</f>
        <v>#VALUE!</v>
      </c>
      <c r="CG379" s="5" t="e">
        <f>P_A_R[[#This Row],[37+]]-P_A_R[[#This Row],[38+]]</f>
        <v>#VALUE!</v>
      </c>
      <c r="CH379" s="5" t="e">
        <f>P_A_R[[#This Row],[38+]]-P_A_R[[#This Row],[39+]]</f>
        <v>#VALUE!</v>
      </c>
      <c r="CI379" s="5" t="e">
        <f>P_A_R[[#This Row],[39+]]-P_A_R[[#This Row],[40+]]</f>
        <v>#VALUE!</v>
      </c>
      <c r="CJ379" s="5" t="e">
        <f>P_A_R[[#This Row],[40+]]-P_A_R[[#This Row],[41+]]</f>
        <v>#VALUE!</v>
      </c>
      <c r="CK379" s="5" t="e">
        <f>P_A_R[[#This Row],[41+]]-P_A_R[[#This Row],[42+]]</f>
        <v>#VALUE!</v>
      </c>
      <c r="CL379" s="5" t="e">
        <f>P_A_R[[#This Row],[42+]]-P_A_R[[#This Row],[43+]]</f>
        <v>#VALUE!</v>
      </c>
      <c r="CM379" s="5" t="e">
        <f>P_A_R[[#This Row],[43+]]-P_A_R[[#This Row],[44+]]</f>
        <v>#VALUE!</v>
      </c>
      <c r="CN379" s="5" t="e">
        <f>P_A_R[[#This Row],[44+]]-P_A_R[[#This Row],[45+]]</f>
        <v>#VALUE!</v>
      </c>
      <c r="CO379" s="5" t="e">
        <f>P_A_R[[#This Row],[45+]]-P_A_R[[#This Row],[46+]]</f>
        <v>#VALUE!</v>
      </c>
      <c r="CP379" s="5" t="e">
        <f>P_A_R[[#This Row],[46+]]-P_A_R[[#This Row],[47+]]</f>
        <v>#VALUE!</v>
      </c>
      <c r="CQ379" s="5" t="e">
        <f>P_A_R[[#This Row],[47+]]-P_A_R[[#This Row],[48+]]</f>
        <v>#VALUE!</v>
      </c>
      <c r="CR379" s="5" t="e">
        <f>P_A_R[[#This Row],[48+]]-P_A_R[[#This Row],[49+]]</f>
        <v>#VALUE!</v>
      </c>
      <c r="CS379" s="5" t="e">
        <f>P_A_R[[#This Row],[49+]]-P_A_R[[#This Row],[50+]]</f>
        <v>#VALUE!</v>
      </c>
      <c r="CT379" s="5" t="e">
        <f>P_A_R[[#This Row],[50+]]-P_A_R[[#This Row],[51+]]</f>
        <v>#VALUE!</v>
      </c>
      <c r="CU379" s="5" t="e">
        <f>P_A_R[[#This Row],[51+]]-P_A_R[[#This Row],[52+]]</f>
        <v>#VALUE!</v>
      </c>
      <c r="CV379" s="5" t="e">
        <f>P_A_R[[#This Row],[52+]]-P_A_R[[#This Row],[53+]]</f>
        <v>#VALUE!</v>
      </c>
      <c r="CW379" s="5" t="e">
        <f>P_A_R[[#This Row],[53+]]-P_A_R[[#This Row],[54+]]</f>
        <v>#VALUE!</v>
      </c>
      <c r="CX379" s="5" t="e">
        <f>P_A_R[[#This Row],[54+]]-P_A_R[[#This Row],[55+]]</f>
        <v>#VALUE!</v>
      </c>
      <c r="CY379" s="5" t="e">
        <f>P_A_R[[#This Row],[55+]]-P_A_R[[#This Row],[56+]]</f>
        <v>#VALUE!</v>
      </c>
      <c r="CZ379" s="5" t="e">
        <f>P_A_R[[#This Row],[56+]]-P_A_R[[#This Row],[57+]]</f>
        <v>#VALUE!</v>
      </c>
      <c r="DA379" s="5" t="e">
        <f>P_A_R[[#This Row],[57+]]-P_A_R[[#This Row],[58+]]</f>
        <v>#VALUE!</v>
      </c>
      <c r="DB379" s="5" t="e">
        <f>P_A_R[[#This Row],[58+]]-P_A_R[[#This Row],[59+]]</f>
        <v>#VALUE!</v>
      </c>
    </row>
    <row r="380" spans="58:106" x14ac:dyDescent="0.25">
      <c r="BF380" s="5" t="e">
        <f>P_A_R[[#This Row],[10+]]-P_A_R[[#This Row],[11+]]</f>
        <v>#VALUE!</v>
      </c>
      <c r="BG380" s="5" t="e">
        <f>P_A_R[[#This Row],[11+]]-P_A_R[[#This Row],[12+]]</f>
        <v>#VALUE!</v>
      </c>
      <c r="BH380" s="5" t="e">
        <f>P_A_R[[#This Row],[12+]]-P_A_R[[#This Row],[13+]]</f>
        <v>#VALUE!</v>
      </c>
      <c r="BI380" s="5" t="e">
        <f>P_A_R[[#This Row],[13+]]-P_A_R[[#This Row],[14+]]</f>
        <v>#VALUE!</v>
      </c>
      <c r="BJ380" s="5" t="e">
        <f>P_A_R[[#This Row],[14+]]-P_A_R[[#This Row],[15+]]</f>
        <v>#VALUE!</v>
      </c>
      <c r="BK380" s="5" t="e">
        <f>P_A_R[[#This Row],[15+]]-P_A_R[[#This Row],[16+]]</f>
        <v>#VALUE!</v>
      </c>
      <c r="BL380" s="5" t="e">
        <f>P_A_R[[#This Row],[16+]]-P_A_R[[#This Row],[17+]]</f>
        <v>#VALUE!</v>
      </c>
      <c r="BM380" s="5" t="e">
        <f>P_A_R[[#This Row],[17+]]-P_A_R[[#This Row],[18+]]</f>
        <v>#VALUE!</v>
      </c>
      <c r="BN380" s="5" t="e">
        <f>P_A_R[[#This Row],[18+]]-P_A_R[[#This Row],[19+]]</f>
        <v>#VALUE!</v>
      </c>
      <c r="BO380" s="5" t="e">
        <f>P_A_R[[#This Row],[19+]]-P_A_R[[#This Row],[20+]]</f>
        <v>#VALUE!</v>
      </c>
      <c r="BP380" s="5" t="e">
        <f>P_A_R[[#This Row],[20+]]-P_A_R[[#This Row],[21+]]</f>
        <v>#VALUE!</v>
      </c>
      <c r="BQ380" s="5" t="e">
        <f>P_A_R[[#This Row],[21+]]-P_A_R[[#This Row],[22+]]</f>
        <v>#VALUE!</v>
      </c>
      <c r="BR380" s="5" t="e">
        <f>P_A_R[[#This Row],[22+]]-P_A_R[[#This Row],[23+]]</f>
        <v>#VALUE!</v>
      </c>
      <c r="BS380" s="5" t="e">
        <f>P_A_R[[#This Row],[23+]]-P_A_R[[#This Row],[24+]]</f>
        <v>#VALUE!</v>
      </c>
      <c r="BT380" s="5" t="e">
        <f>P_A_R[[#This Row],[24+]]-P_A_R[[#This Row],[25+]]</f>
        <v>#VALUE!</v>
      </c>
      <c r="BU380" s="5" t="e">
        <f>P_A_R[[#This Row],[25+]]-P_A_R[[#This Row],[26+]]</f>
        <v>#VALUE!</v>
      </c>
      <c r="BV380" s="5" t="e">
        <f>P_A_R[[#This Row],[26+]]-P_A_R[[#This Row],[27+]]</f>
        <v>#VALUE!</v>
      </c>
      <c r="BW380" s="5" t="e">
        <f>P_A_R[[#This Row],[27+]]-P_A_R[[#This Row],[28+]]</f>
        <v>#VALUE!</v>
      </c>
      <c r="BX380" s="5" t="e">
        <f>P_A_R[[#This Row],[28+]]-P_A_R[[#This Row],[29+]]</f>
        <v>#VALUE!</v>
      </c>
      <c r="BY380" s="5" t="e">
        <f>P_A_R[[#This Row],[29+]]-P_A_R[[#This Row],[30+]]</f>
        <v>#VALUE!</v>
      </c>
      <c r="BZ380" s="5" t="e">
        <f>P_A_R[[#This Row],[30+]]-P_A_R[[#This Row],[31+]]</f>
        <v>#VALUE!</v>
      </c>
      <c r="CA380" s="5" t="e">
        <f>P_A_R[[#This Row],[31+]]-P_A_R[[#This Row],[32+]]</f>
        <v>#VALUE!</v>
      </c>
      <c r="CB380" s="5" t="e">
        <f>P_A_R[[#This Row],[32+]]-P_A_R[[#This Row],[33+]]</f>
        <v>#VALUE!</v>
      </c>
      <c r="CC380" s="5" t="e">
        <f>P_A_R[[#This Row],[33+]]-P_A_R[[#This Row],[34+]]</f>
        <v>#VALUE!</v>
      </c>
      <c r="CD380" s="5" t="e">
        <f>P_A_R[[#This Row],[34+]]-P_A_R[[#This Row],[35+]]</f>
        <v>#VALUE!</v>
      </c>
      <c r="CE380" s="5" t="e">
        <f>P_A_R[[#This Row],[35+]]-P_A_R[[#This Row],[36+]]</f>
        <v>#VALUE!</v>
      </c>
      <c r="CF380" s="5" t="e">
        <f>P_A_R[[#This Row],[36+]]-P_A_R[[#This Row],[37+]]</f>
        <v>#VALUE!</v>
      </c>
      <c r="CG380" s="5" t="e">
        <f>P_A_R[[#This Row],[37+]]-P_A_R[[#This Row],[38+]]</f>
        <v>#VALUE!</v>
      </c>
      <c r="CH380" s="5" t="e">
        <f>P_A_R[[#This Row],[38+]]-P_A_R[[#This Row],[39+]]</f>
        <v>#VALUE!</v>
      </c>
      <c r="CI380" s="5" t="e">
        <f>P_A_R[[#This Row],[39+]]-P_A_R[[#This Row],[40+]]</f>
        <v>#VALUE!</v>
      </c>
      <c r="CJ380" s="5" t="e">
        <f>P_A_R[[#This Row],[40+]]-P_A_R[[#This Row],[41+]]</f>
        <v>#VALUE!</v>
      </c>
      <c r="CK380" s="5" t="e">
        <f>P_A_R[[#This Row],[41+]]-P_A_R[[#This Row],[42+]]</f>
        <v>#VALUE!</v>
      </c>
      <c r="CL380" s="5" t="e">
        <f>P_A_R[[#This Row],[42+]]-P_A_R[[#This Row],[43+]]</f>
        <v>#VALUE!</v>
      </c>
      <c r="CM380" s="5" t="e">
        <f>P_A_R[[#This Row],[43+]]-P_A_R[[#This Row],[44+]]</f>
        <v>#VALUE!</v>
      </c>
      <c r="CN380" s="5" t="e">
        <f>P_A_R[[#This Row],[44+]]-P_A_R[[#This Row],[45+]]</f>
        <v>#VALUE!</v>
      </c>
      <c r="CO380" s="5" t="e">
        <f>P_A_R[[#This Row],[45+]]-P_A_R[[#This Row],[46+]]</f>
        <v>#VALUE!</v>
      </c>
      <c r="CP380" s="5" t="e">
        <f>P_A_R[[#This Row],[46+]]-P_A_R[[#This Row],[47+]]</f>
        <v>#VALUE!</v>
      </c>
      <c r="CQ380" s="5" t="e">
        <f>P_A_R[[#This Row],[47+]]-P_A_R[[#This Row],[48+]]</f>
        <v>#VALUE!</v>
      </c>
      <c r="CR380" s="5" t="e">
        <f>P_A_R[[#This Row],[48+]]-P_A_R[[#This Row],[49+]]</f>
        <v>#VALUE!</v>
      </c>
      <c r="CS380" s="5" t="e">
        <f>P_A_R[[#This Row],[49+]]-P_A_R[[#This Row],[50+]]</f>
        <v>#VALUE!</v>
      </c>
      <c r="CT380" s="5" t="e">
        <f>P_A_R[[#This Row],[50+]]-P_A_R[[#This Row],[51+]]</f>
        <v>#VALUE!</v>
      </c>
      <c r="CU380" s="5" t="e">
        <f>P_A_R[[#This Row],[51+]]-P_A_R[[#This Row],[52+]]</f>
        <v>#VALUE!</v>
      </c>
      <c r="CV380" s="5" t="e">
        <f>P_A_R[[#This Row],[52+]]-P_A_R[[#This Row],[53+]]</f>
        <v>#VALUE!</v>
      </c>
      <c r="CW380" s="5" t="e">
        <f>P_A_R[[#This Row],[53+]]-P_A_R[[#This Row],[54+]]</f>
        <v>#VALUE!</v>
      </c>
      <c r="CX380" s="5" t="e">
        <f>P_A_R[[#This Row],[54+]]-P_A_R[[#This Row],[55+]]</f>
        <v>#VALUE!</v>
      </c>
      <c r="CY380" s="5" t="e">
        <f>P_A_R[[#This Row],[55+]]-P_A_R[[#This Row],[56+]]</f>
        <v>#VALUE!</v>
      </c>
      <c r="CZ380" s="5" t="e">
        <f>P_A_R[[#This Row],[56+]]-P_A_R[[#This Row],[57+]]</f>
        <v>#VALUE!</v>
      </c>
      <c r="DA380" s="5" t="e">
        <f>P_A_R[[#This Row],[57+]]-P_A_R[[#This Row],[58+]]</f>
        <v>#VALUE!</v>
      </c>
      <c r="DB380" s="5" t="e">
        <f>P_A_R[[#This Row],[58+]]-P_A_R[[#This Row],[59+]]</f>
        <v>#VALUE!</v>
      </c>
    </row>
    <row r="381" spans="58:106" x14ac:dyDescent="0.25">
      <c r="BF381" s="5" t="e">
        <f>P_A_R[[#This Row],[10+]]-P_A_R[[#This Row],[11+]]</f>
        <v>#VALUE!</v>
      </c>
      <c r="BG381" s="5" t="e">
        <f>P_A_R[[#This Row],[11+]]-P_A_R[[#This Row],[12+]]</f>
        <v>#VALUE!</v>
      </c>
      <c r="BH381" s="5" t="e">
        <f>P_A_R[[#This Row],[12+]]-P_A_R[[#This Row],[13+]]</f>
        <v>#VALUE!</v>
      </c>
      <c r="BI381" s="5" t="e">
        <f>P_A_R[[#This Row],[13+]]-P_A_R[[#This Row],[14+]]</f>
        <v>#VALUE!</v>
      </c>
      <c r="BJ381" s="5" t="e">
        <f>P_A_R[[#This Row],[14+]]-P_A_R[[#This Row],[15+]]</f>
        <v>#VALUE!</v>
      </c>
      <c r="BK381" s="5" t="e">
        <f>P_A_R[[#This Row],[15+]]-P_A_R[[#This Row],[16+]]</f>
        <v>#VALUE!</v>
      </c>
      <c r="BL381" s="5" t="e">
        <f>P_A_R[[#This Row],[16+]]-P_A_R[[#This Row],[17+]]</f>
        <v>#VALUE!</v>
      </c>
      <c r="BM381" s="5" t="e">
        <f>P_A_R[[#This Row],[17+]]-P_A_R[[#This Row],[18+]]</f>
        <v>#VALUE!</v>
      </c>
      <c r="BN381" s="5" t="e">
        <f>P_A_R[[#This Row],[18+]]-P_A_R[[#This Row],[19+]]</f>
        <v>#VALUE!</v>
      </c>
      <c r="BO381" s="5" t="e">
        <f>P_A_R[[#This Row],[19+]]-P_A_R[[#This Row],[20+]]</f>
        <v>#VALUE!</v>
      </c>
      <c r="BP381" s="5" t="e">
        <f>P_A_R[[#This Row],[20+]]-P_A_R[[#This Row],[21+]]</f>
        <v>#VALUE!</v>
      </c>
      <c r="BQ381" s="5" t="e">
        <f>P_A_R[[#This Row],[21+]]-P_A_R[[#This Row],[22+]]</f>
        <v>#VALUE!</v>
      </c>
      <c r="BR381" s="5" t="e">
        <f>P_A_R[[#This Row],[22+]]-P_A_R[[#This Row],[23+]]</f>
        <v>#VALUE!</v>
      </c>
      <c r="BS381" s="5" t="e">
        <f>P_A_R[[#This Row],[23+]]-P_A_R[[#This Row],[24+]]</f>
        <v>#VALUE!</v>
      </c>
      <c r="BT381" s="5" t="e">
        <f>P_A_R[[#This Row],[24+]]-P_A_R[[#This Row],[25+]]</f>
        <v>#VALUE!</v>
      </c>
      <c r="BU381" s="5" t="e">
        <f>P_A_R[[#This Row],[25+]]-P_A_R[[#This Row],[26+]]</f>
        <v>#VALUE!</v>
      </c>
      <c r="BV381" s="5" t="e">
        <f>P_A_R[[#This Row],[26+]]-P_A_R[[#This Row],[27+]]</f>
        <v>#VALUE!</v>
      </c>
      <c r="BW381" s="5" t="e">
        <f>P_A_R[[#This Row],[27+]]-P_A_R[[#This Row],[28+]]</f>
        <v>#VALUE!</v>
      </c>
      <c r="BX381" s="5" t="e">
        <f>P_A_R[[#This Row],[28+]]-P_A_R[[#This Row],[29+]]</f>
        <v>#VALUE!</v>
      </c>
      <c r="BY381" s="5" t="e">
        <f>P_A_R[[#This Row],[29+]]-P_A_R[[#This Row],[30+]]</f>
        <v>#VALUE!</v>
      </c>
      <c r="BZ381" s="5" t="e">
        <f>P_A_R[[#This Row],[30+]]-P_A_R[[#This Row],[31+]]</f>
        <v>#VALUE!</v>
      </c>
      <c r="CA381" s="5" t="e">
        <f>P_A_R[[#This Row],[31+]]-P_A_R[[#This Row],[32+]]</f>
        <v>#VALUE!</v>
      </c>
      <c r="CB381" s="5" t="e">
        <f>P_A_R[[#This Row],[32+]]-P_A_R[[#This Row],[33+]]</f>
        <v>#VALUE!</v>
      </c>
      <c r="CC381" s="5" t="e">
        <f>P_A_R[[#This Row],[33+]]-P_A_R[[#This Row],[34+]]</f>
        <v>#VALUE!</v>
      </c>
      <c r="CD381" s="5" t="e">
        <f>P_A_R[[#This Row],[34+]]-P_A_R[[#This Row],[35+]]</f>
        <v>#VALUE!</v>
      </c>
      <c r="CE381" s="5" t="e">
        <f>P_A_R[[#This Row],[35+]]-P_A_R[[#This Row],[36+]]</f>
        <v>#VALUE!</v>
      </c>
      <c r="CF381" s="5" t="e">
        <f>P_A_R[[#This Row],[36+]]-P_A_R[[#This Row],[37+]]</f>
        <v>#VALUE!</v>
      </c>
      <c r="CG381" s="5" t="e">
        <f>P_A_R[[#This Row],[37+]]-P_A_R[[#This Row],[38+]]</f>
        <v>#VALUE!</v>
      </c>
      <c r="CH381" s="5" t="e">
        <f>P_A_R[[#This Row],[38+]]-P_A_R[[#This Row],[39+]]</f>
        <v>#VALUE!</v>
      </c>
      <c r="CI381" s="5" t="e">
        <f>P_A_R[[#This Row],[39+]]-P_A_R[[#This Row],[40+]]</f>
        <v>#VALUE!</v>
      </c>
      <c r="CJ381" s="5" t="e">
        <f>P_A_R[[#This Row],[40+]]-P_A_R[[#This Row],[41+]]</f>
        <v>#VALUE!</v>
      </c>
      <c r="CK381" s="5" t="e">
        <f>P_A_R[[#This Row],[41+]]-P_A_R[[#This Row],[42+]]</f>
        <v>#VALUE!</v>
      </c>
      <c r="CL381" s="5" t="e">
        <f>P_A_R[[#This Row],[42+]]-P_A_R[[#This Row],[43+]]</f>
        <v>#VALUE!</v>
      </c>
      <c r="CM381" s="5" t="e">
        <f>P_A_R[[#This Row],[43+]]-P_A_R[[#This Row],[44+]]</f>
        <v>#VALUE!</v>
      </c>
      <c r="CN381" s="5" t="e">
        <f>P_A_R[[#This Row],[44+]]-P_A_R[[#This Row],[45+]]</f>
        <v>#VALUE!</v>
      </c>
      <c r="CO381" s="5" t="e">
        <f>P_A_R[[#This Row],[45+]]-P_A_R[[#This Row],[46+]]</f>
        <v>#VALUE!</v>
      </c>
      <c r="CP381" s="5" t="e">
        <f>P_A_R[[#This Row],[46+]]-P_A_R[[#This Row],[47+]]</f>
        <v>#VALUE!</v>
      </c>
      <c r="CQ381" s="5" t="e">
        <f>P_A_R[[#This Row],[47+]]-P_A_R[[#This Row],[48+]]</f>
        <v>#VALUE!</v>
      </c>
      <c r="CR381" s="5" t="e">
        <f>P_A_R[[#This Row],[48+]]-P_A_R[[#This Row],[49+]]</f>
        <v>#VALUE!</v>
      </c>
      <c r="CS381" s="5" t="e">
        <f>P_A_R[[#This Row],[49+]]-P_A_R[[#This Row],[50+]]</f>
        <v>#VALUE!</v>
      </c>
      <c r="CT381" s="5" t="e">
        <f>P_A_R[[#This Row],[50+]]-P_A_R[[#This Row],[51+]]</f>
        <v>#VALUE!</v>
      </c>
      <c r="CU381" s="5" t="e">
        <f>P_A_R[[#This Row],[51+]]-P_A_R[[#This Row],[52+]]</f>
        <v>#VALUE!</v>
      </c>
      <c r="CV381" s="5" t="e">
        <f>P_A_R[[#This Row],[52+]]-P_A_R[[#This Row],[53+]]</f>
        <v>#VALUE!</v>
      </c>
      <c r="CW381" s="5" t="e">
        <f>P_A_R[[#This Row],[53+]]-P_A_R[[#This Row],[54+]]</f>
        <v>#VALUE!</v>
      </c>
      <c r="CX381" s="5" t="e">
        <f>P_A_R[[#This Row],[54+]]-P_A_R[[#This Row],[55+]]</f>
        <v>#VALUE!</v>
      </c>
      <c r="CY381" s="5" t="e">
        <f>P_A_R[[#This Row],[55+]]-P_A_R[[#This Row],[56+]]</f>
        <v>#VALUE!</v>
      </c>
      <c r="CZ381" s="5" t="e">
        <f>P_A_R[[#This Row],[56+]]-P_A_R[[#This Row],[57+]]</f>
        <v>#VALUE!</v>
      </c>
      <c r="DA381" s="5" t="e">
        <f>P_A_R[[#This Row],[57+]]-P_A_R[[#This Row],[58+]]</f>
        <v>#VALUE!</v>
      </c>
      <c r="DB381" s="5" t="e">
        <f>P_A_R[[#This Row],[58+]]-P_A_R[[#This Row],[59+]]</f>
        <v>#VALUE!</v>
      </c>
    </row>
    <row r="382" spans="58:106" x14ac:dyDescent="0.25">
      <c r="BF382" s="5" t="e">
        <f>P_A_R[[#This Row],[10+]]-P_A_R[[#This Row],[11+]]</f>
        <v>#VALUE!</v>
      </c>
      <c r="BG382" s="5" t="e">
        <f>P_A_R[[#This Row],[11+]]-P_A_R[[#This Row],[12+]]</f>
        <v>#VALUE!</v>
      </c>
      <c r="BH382" s="5" t="e">
        <f>P_A_R[[#This Row],[12+]]-P_A_R[[#This Row],[13+]]</f>
        <v>#VALUE!</v>
      </c>
      <c r="BI382" s="5" t="e">
        <f>P_A_R[[#This Row],[13+]]-P_A_R[[#This Row],[14+]]</f>
        <v>#VALUE!</v>
      </c>
      <c r="BJ382" s="5" t="e">
        <f>P_A_R[[#This Row],[14+]]-P_A_R[[#This Row],[15+]]</f>
        <v>#VALUE!</v>
      </c>
      <c r="BK382" s="5" t="e">
        <f>P_A_R[[#This Row],[15+]]-P_A_R[[#This Row],[16+]]</f>
        <v>#VALUE!</v>
      </c>
      <c r="BL382" s="5" t="e">
        <f>P_A_R[[#This Row],[16+]]-P_A_R[[#This Row],[17+]]</f>
        <v>#VALUE!</v>
      </c>
      <c r="BM382" s="5" t="e">
        <f>P_A_R[[#This Row],[17+]]-P_A_R[[#This Row],[18+]]</f>
        <v>#VALUE!</v>
      </c>
      <c r="BN382" s="5" t="e">
        <f>P_A_R[[#This Row],[18+]]-P_A_R[[#This Row],[19+]]</f>
        <v>#VALUE!</v>
      </c>
      <c r="BO382" s="5" t="e">
        <f>P_A_R[[#This Row],[19+]]-P_A_R[[#This Row],[20+]]</f>
        <v>#VALUE!</v>
      </c>
      <c r="BP382" s="5" t="e">
        <f>P_A_R[[#This Row],[20+]]-P_A_R[[#This Row],[21+]]</f>
        <v>#VALUE!</v>
      </c>
      <c r="BQ382" s="5" t="e">
        <f>P_A_R[[#This Row],[21+]]-P_A_R[[#This Row],[22+]]</f>
        <v>#VALUE!</v>
      </c>
      <c r="BR382" s="5" t="e">
        <f>P_A_R[[#This Row],[22+]]-P_A_R[[#This Row],[23+]]</f>
        <v>#VALUE!</v>
      </c>
      <c r="BS382" s="5" t="e">
        <f>P_A_R[[#This Row],[23+]]-P_A_R[[#This Row],[24+]]</f>
        <v>#VALUE!</v>
      </c>
      <c r="BT382" s="5" t="e">
        <f>P_A_R[[#This Row],[24+]]-P_A_R[[#This Row],[25+]]</f>
        <v>#VALUE!</v>
      </c>
      <c r="BU382" s="5" t="e">
        <f>P_A_R[[#This Row],[25+]]-P_A_R[[#This Row],[26+]]</f>
        <v>#VALUE!</v>
      </c>
      <c r="BV382" s="5" t="e">
        <f>P_A_R[[#This Row],[26+]]-P_A_R[[#This Row],[27+]]</f>
        <v>#VALUE!</v>
      </c>
      <c r="BW382" s="5" t="e">
        <f>P_A_R[[#This Row],[27+]]-P_A_R[[#This Row],[28+]]</f>
        <v>#VALUE!</v>
      </c>
      <c r="BX382" s="5" t="e">
        <f>P_A_R[[#This Row],[28+]]-P_A_R[[#This Row],[29+]]</f>
        <v>#VALUE!</v>
      </c>
      <c r="BY382" s="5" t="e">
        <f>P_A_R[[#This Row],[29+]]-P_A_R[[#This Row],[30+]]</f>
        <v>#VALUE!</v>
      </c>
      <c r="BZ382" s="5" t="e">
        <f>P_A_R[[#This Row],[30+]]-P_A_R[[#This Row],[31+]]</f>
        <v>#VALUE!</v>
      </c>
      <c r="CA382" s="5" t="e">
        <f>P_A_R[[#This Row],[31+]]-P_A_R[[#This Row],[32+]]</f>
        <v>#VALUE!</v>
      </c>
      <c r="CB382" s="5" t="e">
        <f>P_A_R[[#This Row],[32+]]-P_A_R[[#This Row],[33+]]</f>
        <v>#VALUE!</v>
      </c>
      <c r="CC382" s="5" t="e">
        <f>P_A_R[[#This Row],[33+]]-P_A_R[[#This Row],[34+]]</f>
        <v>#VALUE!</v>
      </c>
      <c r="CD382" s="5" t="e">
        <f>P_A_R[[#This Row],[34+]]-P_A_R[[#This Row],[35+]]</f>
        <v>#VALUE!</v>
      </c>
      <c r="CE382" s="5" t="e">
        <f>P_A_R[[#This Row],[35+]]-P_A_R[[#This Row],[36+]]</f>
        <v>#VALUE!</v>
      </c>
      <c r="CF382" s="5" t="e">
        <f>P_A_R[[#This Row],[36+]]-P_A_R[[#This Row],[37+]]</f>
        <v>#VALUE!</v>
      </c>
      <c r="CG382" s="5" t="e">
        <f>P_A_R[[#This Row],[37+]]-P_A_R[[#This Row],[38+]]</f>
        <v>#VALUE!</v>
      </c>
      <c r="CH382" s="5" t="e">
        <f>P_A_R[[#This Row],[38+]]-P_A_R[[#This Row],[39+]]</f>
        <v>#VALUE!</v>
      </c>
      <c r="CI382" s="5" t="e">
        <f>P_A_R[[#This Row],[39+]]-P_A_R[[#This Row],[40+]]</f>
        <v>#VALUE!</v>
      </c>
      <c r="CJ382" s="5" t="e">
        <f>P_A_R[[#This Row],[40+]]-P_A_R[[#This Row],[41+]]</f>
        <v>#VALUE!</v>
      </c>
      <c r="CK382" s="5" t="e">
        <f>P_A_R[[#This Row],[41+]]-P_A_R[[#This Row],[42+]]</f>
        <v>#VALUE!</v>
      </c>
      <c r="CL382" s="5" t="e">
        <f>P_A_R[[#This Row],[42+]]-P_A_R[[#This Row],[43+]]</f>
        <v>#VALUE!</v>
      </c>
      <c r="CM382" s="5" t="e">
        <f>P_A_R[[#This Row],[43+]]-P_A_R[[#This Row],[44+]]</f>
        <v>#VALUE!</v>
      </c>
      <c r="CN382" s="5" t="e">
        <f>P_A_R[[#This Row],[44+]]-P_A_R[[#This Row],[45+]]</f>
        <v>#VALUE!</v>
      </c>
      <c r="CO382" s="5" t="e">
        <f>P_A_R[[#This Row],[45+]]-P_A_R[[#This Row],[46+]]</f>
        <v>#VALUE!</v>
      </c>
      <c r="CP382" s="5" t="e">
        <f>P_A_R[[#This Row],[46+]]-P_A_R[[#This Row],[47+]]</f>
        <v>#VALUE!</v>
      </c>
      <c r="CQ382" s="5" t="e">
        <f>P_A_R[[#This Row],[47+]]-P_A_R[[#This Row],[48+]]</f>
        <v>#VALUE!</v>
      </c>
      <c r="CR382" s="5" t="e">
        <f>P_A_R[[#This Row],[48+]]-P_A_R[[#This Row],[49+]]</f>
        <v>#VALUE!</v>
      </c>
      <c r="CS382" s="5" t="e">
        <f>P_A_R[[#This Row],[49+]]-P_A_R[[#This Row],[50+]]</f>
        <v>#VALUE!</v>
      </c>
      <c r="CT382" s="5" t="e">
        <f>P_A_R[[#This Row],[50+]]-P_A_R[[#This Row],[51+]]</f>
        <v>#VALUE!</v>
      </c>
      <c r="CU382" s="5" t="e">
        <f>P_A_R[[#This Row],[51+]]-P_A_R[[#This Row],[52+]]</f>
        <v>#VALUE!</v>
      </c>
      <c r="CV382" s="5" t="e">
        <f>P_A_R[[#This Row],[52+]]-P_A_R[[#This Row],[53+]]</f>
        <v>#VALUE!</v>
      </c>
      <c r="CW382" s="5" t="e">
        <f>P_A_R[[#This Row],[53+]]-P_A_R[[#This Row],[54+]]</f>
        <v>#VALUE!</v>
      </c>
      <c r="CX382" s="5" t="e">
        <f>P_A_R[[#This Row],[54+]]-P_A_R[[#This Row],[55+]]</f>
        <v>#VALUE!</v>
      </c>
      <c r="CY382" s="5" t="e">
        <f>P_A_R[[#This Row],[55+]]-P_A_R[[#This Row],[56+]]</f>
        <v>#VALUE!</v>
      </c>
      <c r="CZ382" s="5" t="e">
        <f>P_A_R[[#This Row],[56+]]-P_A_R[[#This Row],[57+]]</f>
        <v>#VALUE!</v>
      </c>
      <c r="DA382" s="5" t="e">
        <f>P_A_R[[#This Row],[57+]]-P_A_R[[#This Row],[58+]]</f>
        <v>#VALUE!</v>
      </c>
      <c r="DB382" s="5" t="e">
        <f>P_A_R[[#This Row],[58+]]-P_A_R[[#This Row],[59+]]</f>
        <v>#VALUE!</v>
      </c>
    </row>
    <row r="383" spans="58:106" x14ac:dyDescent="0.25">
      <c r="BF383" s="5" t="e">
        <f>P_A_R[[#This Row],[10+]]-P_A_R[[#This Row],[11+]]</f>
        <v>#VALUE!</v>
      </c>
      <c r="BG383" s="5" t="e">
        <f>P_A_R[[#This Row],[11+]]-P_A_R[[#This Row],[12+]]</f>
        <v>#VALUE!</v>
      </c>
      <c r="BH383" s="5" t="e">
        <f>P_A_R[[#This Row],[12+]]-P_A_R[[#This Row],[13+]]</f>
        <v>#VALUE!</v>
      </c>
      <c r="BI383" s="5" t="e">
        <f>P_A_R[[#This Row],[13+]]-P_A_R[[#This Row],[14+]]</f>
        <v>#VALUE!</v>
      </c>
      <c r="BJ383" s="5" t="e">
        <f>P_A_R[[#This Row],[14+]]-P_A_R[[#This Row],[15+]]</f>
        <v>#VALUE!</v>
      </c>
      <c r="BK383" s="5" t="e">
        <f>P_A_R[[#This Row],[15+]]-P_A_R[[#This Row],[16+]]</f>
        <v>#VALUE!</v>
      </c>
      <c r="BL383" s="5" t="e">
        <f>P_A_R[[#This Row],[16+]]-P_A_R[[#This Row],[17+]]</f>
        <v>#VALUE!</v>
      </c>
      <c r="BM383" s="5" t="e">
        <f>P_A_R[[#This Row],[17+]]-P_A_R[[#This Row],[18+]]</f>
        <v>#VALUE!</v>
      </c>
      <c r="BN383" s="5" t="e">
        <f>P_A_R[[#This Row],[18+]]-P_A_R[[#This Row],[19+]]</f>
        <v>#VALUE!</v>
      </c>
      <c r="BO383" s="5" t="e">
        <f>P_A_R[[#This Row],[19+]]-P_A_R[[#This Row],[20+]]</f>
        <v>#VALUE!</v>
      </c>
      <c r="BP383" s="5" t="e">
        <f>P_A_R[[#This Row],[20+]]-P_A_R[[#This Row],[21+]]</f>
        <v>#VALUE!</v>
      </c>
      <c r="BQ383" s="5" t="e">
        <f>P_A_R[[#This Row],[21+]]-P_A_R[[#This Row],[22+]]</f>
        <v>#VALUE!</v>
      </c>
      <c r="BR383" s="5" t="e">
        <f>P_A_R[[#This Row],[22+]]-P_A_R[[#This Row],[23+]]</f>
        <v>#VALUE!</v>
      </c>
      <c r="BS383" s="5" t="e">
        <f>P_A_R[[#This Row],[23+]]-P_A_R[[#This Row],[24+]]</f>
        <v>#VALUE!</v>
      </c>
      <c r="BT383" s="5" t="e">
        <f>P_A_R[[#This Row],[24+]]-P_A_R[[#This Row],[25+]]</f>
        <v>#VALUE!</v>
      </c>
      <c r="BU383" s="5" t="e">
        <f>P_A_R[[#This Row],[25+]]-P_A_R[[#This Row],[26+]]</f>
        <v>#VALUE!</v>
      </c>
      <c r="BV383" s="5" t="e">
        <f>P_A_R[[#This Row],[26+]]-P_A_R[[#This Row],[27+]]</f>
        <v>#VALUE!</v>
      </c>
      <c r="BW383" s="5" t="e">
        <f>P_A_R[[#This Row],[27+]]-P_A_R[[#This Row],[28+]]</f>
        <v>#VALUE!</v>
      </c>
      <c r="BX383" s="5" t="e">
        <f>P_A_R[[#This Row],[28+]]-P_A_R[[#This Row],[29+]]</f>
        <v>#VALUE!</v>
      </c>
      <c r="BY383" s="5" t="e">
        <f>P_A_R[[#This Row],[29+]]-P_A_R[[#This Row],[30+]]</f>
        <v>#VALUE!</v>
      </c>
      <c r="BZ383" s="5" t="e">
        <f>P_A_R[[#This Row],[30+]]-P_A_R[[#This Row],[31+]]</f>
        <v>#VALUE!</v>
      </c>
      <c r="CA383" s="5" t="e">
        <f>P_A_R[[#This Row],[31+]]-P_A_R[[#This Row],[32+]]</f>
        <v>#VALUE!</v>
      </c>
      <c r="CB383" s="5" t="e">
        <f>P_A_R[[#This Row],[32+]]-P_A_R[[#This Row],[33+]]</f>
        <v>#VALUE!</v>
      </c>
      <c r="CC383" s="5" t="e">
        <f>P_A_R[[#This Row],[33+]]-P_A_R[[#This Row],[34+]]</f>
        <v>#VALUE!</v>
      </c>
      <c r="CD383" s="5" t="e">
        <f>P_A_R[[#This Row],[34+]]-P_A_R[[#This Row],[35+]]</f>
        <v>#VALUE!</v>
      </c>
      <c r="CE383" s="5" t="e">
        <f>P_A_R[[#This Row],[35+]]-P_A_R[[#This Row],[36+]]</f>
        <v>#VALUE!</v>
      </c>
      <c r="CF383" s="5" t="e">
        <f>P_A_R[[#This Row],[36+]]-P_A_R[[#This Row],[37+]]</f>
        <v>#VALUE!</v>
      </c>
      <c r="CG383" s="5" t="e">
        <f>P_A_R[[#This Row],[37+]]-P_A_R[[#This Row],[38+]]</f>
        <v>#VALUE!</v>
      </c>
      <c r="CH383" s="5" t="e">
        <f>P_A_R[[#This Row],[38+]]-P_A_R[[#This Row],[39+]]</f>
        <v>#VALUE!</v>
      </c>
      <c r="CI383" s="5" t="e">
        <f>P_A_R[[#This Row],[39+]]-P_A_R[[#This Row],[40+]]</f>
        <v>#VALUE!</v>
      </c>
      <c r="CJ383" s="5" t="e">
        <f>P_A_R[[#This Row],[40+]]-P_A_R[[#This Row],[41+]]</f>
        <v>#VALUE!</v>
      </c>
      <c r="CK383" s="5" t="e">
        <f>P_A_R[[#This Row],[41+]]-P_A_R[[#This Row],[42+]]</f>
        <v>#VALUE!</v>
      </c>
      <c r="CL383" s="5" t="e">
        <f>P_A_R[[#This Row],[42+]]-P_A_R[[#This Row],[43+]]</f>
        <v>#VALUE!</v>
      </c>
      <c r="CM383" s="5" t="e">
        <f>P_A_R[[#This Row],[43+]]-P_A_R[[#This Row],[44+]]</f>
        <v>#VALUE!</v>
      </c>
      <c r="CN383" s="5" t="e">
        <f>P_A_R[[#This Row],[44+]]-P_A_R[[#This Row],[45+]]</f>
        <v>#VALUE!</v>
      </c>
      <c r="CO383" s="5" t="e">
        <f>P_A_R[[#This Row],[45+]]-P_A_R[[#This Row],[46+]]</f>
        <v>#VALUE!</v>
      </c>
      <c r="CP383" s="5" t="e">
        <f>P_A_R[[#This Row],[46+]]-P_A_R[[#This Row],[47+]]</f>
        <v>#VALUE!</v>
      </c>
      <c r="CQ383" s="5" t="e">
        <f>P_A_R[[#This Row],[47+]]-P_A_R[[#This Row],[48+]]</f>
        <v>#VALUE!</v>
      </c>
      <c r="CR383" s="5" t="e">
        <f>P_A_R[[#This Row],[48+]]-P_A_R[[#This Row],[49+]]</f>
        <v>#VALUE!</v>
      </c>
      <c r="CS383" s="5" t="e">
        <f>P_A_R[[#This Row],[49+]]-P_A_R[[#This Row],[50+]]</f>
        <v>#VALUE!</v>
      </c>
      <c r="CT383" s="5" t="e">
        <f>P_A_R[[#This Row],[50+]]-P_A_R[[#This Row],[51+]]</f>
        <v>#VALUE!</v>
      </c>
      <c r="CU383" s="5" t="e">
        <f>P_A_R[[#This Row],[51+]]-P_A_R[[#This Row],[52+]]</f>
        <v>#VALUE!</v>
      </c>
      <c r="CV383" s="5" t="e">
        <f>P_A_R[[#This Row],[52+]]-P_A_R[[#This Row],[53+]]</f>
        <v>#VALUE!</v>
      </c>
      <c r="CW383" s="5" t="e">
        <f>P_A_R[[#This Row],[53+]]-P_A_R[[#This Row],[54+]]</f>
        <v>#VALUE!</v>
      </c>
      <c r="CX383" s="5" t="e">
        <f>P_A_R[[#This Row],[54+]]-P_A_R[[#This Row],[55+]]</f>
        <v>#VALUE!</v>
      </c>
      <c r="CY383" s="5" t="e">
        <f>P_A_R[[#This Row],[55+]]-P_A_R[[#This Row],[56+]]</f>
        <v>#VALUE!</v>
      </c>
      <c r="CZ383" s="5" t="e">
        <f>P_A_R[[#This Row],[56+]]-P_A_R[[#This Row],[57+]]</f>
        <v>#VALUE!</v>
      </c>
      <c r="DA383" s="5" t="e">
        <f>P_A_R[[#This Row],[57+]]-P_A_R[[#This Row],[58+]]</f>
        <v>#VALUE!</v>
      </c>
      <c r="DB383" s="5" t="e">
        <f>P_A_R[[#This Row],[58+]]-P_A_R[[#This Row],[59+]]</f>
        <v>#VALUE!</v>
      </c>
    </row>
    <row r="384" spans="58:106" x14ac:dyDescent="0.25">
      <c r="BF384" s="5" t="e">
        <f>P_A_R[[#This Row],[10+]]-P_A_R[[#This Row],[11+]]</f>
        <v>#VALUE!</v>
      </c>
      <c r="BG384" s="5" t="e">
        <f>P_A_R[[#This Row],[11+]]-P_A_R[[#This Row],[12+]]</f>
        <v>#VALUE!</v>
      </c>
      <c r="BH384" s="5" t="e">
        <f>P_A_R[[#This Row],[12+]]-P_A_R[[#This Row],[13+]]</f>
        <v>#VALUE!</v>
      </c>
      <c r="BI384" s="5" t="e">
        <f>P_A_R[[#This Row],[13+]]-P_A_R[[#This Row],[14+]]</f>
        <v>#VALUE!</v>
      </c>
      <c r="BJ384" s="5" t="e">
        <f>P_A_R[[#This Row],[14+]]-P_A_R[[#This Row],[15+]]</f>
        <v>#VALUE!</v>
      </c>
      <c r="BK384" s="5" t="e">
        <f>P_A_R[[#This Row],[15+]]-P_A_R[[#This Row],[16+]]</f>
        <v>#VALUE!</v>
      </c>
      <c r="BL384" s="5" t="e">
        <f>P_A_R[[#This Row],[16+]]-P_A_R[[#This Row],[17+]]</f>
        <v>#VALUE!</v>
      </c>
      <c r="BM384" s="5" t="e">
        <f>P_A_R[[#This Row],[17+]]-P_A_R[[#This Row],[18+]]</f>
        <v>#VALUE!</v>
      </c>
      <c r="BN384" s="5" t="e">
        <f>P_A_R[[#This Row],[18+]]-P_A_R[[#This Row],[19+]]</f>
        <v>#VALUE!</v>
      </c>
      <c r="BO384" s="5" t="e">
        <f>P_A_R[[#This Row],[19+]]-P_A_R[[#This Row],[20+]]</f>
        <v>#VALUE!</v>
      </c>
      <c r="BP384" s="5" t="e">
        <f>P_A_R[[#This Row],[20+]]-P_A_R[[#This Row],[21+]]</f>
        <v>#VALUE!</v>
      </c>
      <c r="BQ384" s="5" t="e">
        <f>P_A_R[[#This Row],[21+]]-P_A_R[[#This Row],[22+]]</f>
        <v>#VALUE!</v>
      </c>
      <c r="BR384" s="5" t="e">
        <f>P_A_R[[#This Row],[22+]]-P_A_R[[#This Row],[23+]]</f>
        <v>#VALUE!</v>
      </c>
      <c r="BS384" s="5" t="e">
        <f>P_A_R[[#This Row],[23+]]-P_A_R[[#This Row],[24+]]</f>
        <v>#VALUE!</v>
      </c>
      <c r="BT384" s="5" t="e">
        <f>P_A_R[[#This Row],[24+]]-P_A_R[[#This Row],[25+]]</f>
        <v>#VALUE!</v>
      </c>
      <c r="BU384" s="5" t="e">
        <f>P_A_R[[#This Row],[25+]]-P_A_R[[#This Row],[26+]]</f>
        <v>#VALUE!</v>
      </c>
      <c r="BV384" s="5" t="e">
        <f>P_A_R[[#This Row],[26+]]-P_A_R[[#This Row],[27+]]</f>
        <v>#VALUE!</v>
      </c>
      <c r="BW384" s="5" t="e">
        <f>P_A_R[[#This Row],[27+]]-P_A_R[[#This Row],[28+]]</f>
        <v>#VALUE!</v>
      </c>
      <c r="BX384" s="5" t="e">
        <f>P_A_R[[#This Row],[28+]]-P_A_R[[#This Row],[29+]]</f>
        <v>#VALUE!</v>
      </c>
      <c r="BY384" s="5" t="e">
        <f>P_A_R[[#This Row],[29+]]-P_A_R[[#This Row],[30+]]</f>
        <v>#VALUE!</v>
      </c>
      <c r="BZ384" s="5" t="e">
        <f>P_A_R[[#This Row],[30+]]-P_A_R[[#This Row],[31+]]</f>
        <v>#VALUE!</v>
      </c>
      <c r="CA384" s="5" t="e">
        <f>P_A_R[[#This Row],[31+]]-P_A_R[[#This Row],[32+]]</f>
        <v>#VALUE!</v>
      </c>
      <c r="CB384" s="5" t="e">
        <f>P_A_R[[#This Row],[32+]]-P_A_R[[#This Row],[33+]]</f>
        <v>#VALUE!</v>
      </c>
      <c r="CC384" s="5" t="e">
        <f>P_A_R[[#This Row],[33+]]-P_A_R[[#This Row],[34+]]</f>
        <v>#VALUE!</v>
      </c>
      <c r="CD384" s="5" t="e">
        <f>P_A_R[[#This Row],[34+]]-P_A_R[[#This Row],[35+]]</f>
        <v>#VALUE!</v>
      </c>
      <c r="CE384" s="5" t="e">
        <f>P_A_R[[#This Row],[35+]]-P_A_R[[#This Row],[36+]]</f>
        <v>#VALUE!</v>
      </c>
      <c r="CF384" s="5" t="e">
        <f>P_A_R[[#This Row],[36+]]-P_A_R[[#This Row],[37+]]</f>
        <v>#VALUE!</v>
      </c>
      <c r="CG384" s="5" t="e">
        <f>P_A_R[[#This Row],[37+]]-P_A_R[[#This Row],[38+]]</f>
        <v>#VALUE!</v>
      </c>
      <c r="CH384" s="5" t="e">
        <f>P_A_R[[#This Row],[38+]]-P_A_R[[#This Row],[39+]]</f>
        <v>#VALUE!</v>
      </c>
      <c r="CI384" s="5" t="e">
        <f>P_A_R[[#This Row],[39+]]-P_A_R[[#This Row],[40+]]</f>
        <v>#VALUE!</v>
      </c>
      <c r="CJ384" s="5" t="e">
        <f>P_A_R[[#This Row],[40+]]-P_A_R[[#This Row],[41+]]</f>
        <v>#VALUE!</v>
      </c>
      <c r="CK384" s="5" t="e">
        <f>P_A_R[[#This Row],[41+]]-P_A_R[[#This Row],[42+]]</f>
        <v>#VALUE!</v>
      </c>
      <c r="CL384" s="5" t="e">
        <f>P_A_R[[#This Row],[42+]]-P_A_R[[#This Row],[43+]]</f>
        <v>#VALUE!</v>
      </c>
      <c r="CM384" s="5" t="e">
        <f>P_A_R[[#This Row],[43+]]-P_A_R[[#This Row],[44+]]</f>
        <v>#VALUE!</v>
      </c>
      <c r="CN384" s="5" t="e">
        <f>P_A_R[[#This Row],[44+]]-P_A_R[[#This Row],[45+]]</f>
        <v>#VALUE!</v>
      </c>
      <c r="CO384" s="5" t="e">
        <f>P_A_R[[#This Row],[45+]]-P_A_R[[#This Row],[46+]]</f>
        <v>#VALUE!</v>
      </c>
      <c r="CP384" s="5" t="e">
        <f>P_A_R[[#This Row],[46+]]-P_A_R[[#This Row],[47+]]</f>
        <v>#VALUE!</v>
      </c>
      <c r="CQ384" s="5" t="e">
        <f>P_A_R[[#This Row],[47+]]-P_A_R[[#This Row],[48+]]</f>
        <v>#VALUE!</v>
      </c>
      <c r="CR384" s="5" t="e">
        <f>P_A_R[[#This Row],[48+]]-P_A_R[[#This Row],[49+]]</f>
        <v>#VALUE!</v>
      </c>
      <c r="CS384" s="5" t="e">
        <f>P_A_R[[#This Row],[49+]]-P_A_R[[#This Row],[50+]]</f>
        <v>#VALUE!</v>
      </c>
      <c r="CT384" s="5" t="e">
        <f>P_A_R[[#This Row],[50+]]-P_A_R[[#This Row],[51+]]</f>
        <v>#VALUE!</v>
      </c>
      <c r="CU384" s="5" t="e">
        <f>P_A_R[[#This Row],[51+]]-P_A_R[[#This Row],[52+]]</f>
        <v>#VALUE!</v>
      </c>
      <c r="CV384" s="5" t="e">
        <f>P_A_R[[#This Row],[52+]]-P_A_R[[#This Row],[53+]]</f>
        <v>#VALUE!</v>
      </c>
      <c r="CW384" s="5" t="e">
        <f>P_A_R[[#This Row],[53+]]-P_A_R[[#This Row],[54+]]</f>
        <v>#VALUE!</v>
      </c>
      <c r="CX384" s="5" t="e">
        <f>P_A_R[[#This Row],[54+]]-P_A_R[[#This Row],[55+]]</f>
        <v>#VALUE!</v>
      </c>
      <c r="CY384" s="5" t="e">
        <f>P_A_R[[#This Row],[55+]]-P_A_R[[#This Row],[56+]]</f>
        <v>#VALUE!</v>
      </c>
      <c r="CZ384" s="5" t="e">
        <f>P_A_R[[#This Row],[56+]]-P_A_R[[#This Row],[57+]]</f>
        <v>#VALUE!</v>
      </c>
      <c r="DA384" s="5" t="e">
        <f>P_A_R[[#This Row],[57+]]-P_A_R[[#This Row],[58+]]</f>
        <v>#VALUE!</v>
      </c>
      <c r="DB384" s="5" t="e">
        <f>P_A_R[[#This Row],[58+]]-P_A_R[[#This Row],[59+]]</f>
        <v>#VALUE!</v>
      </c>
    </row>
    <row r="385" spans="58:106" x14ac:dyDescent="0.25">
      <c r="BF385" s="5" t="e">
        <f>P_A_R[[#This Row],[10+]]-P_A_R[[#This Row],[11+]]</f>
        <v>#VALUE!</v>
      </c>
      <c r="BG385" s="5" t="e">
        <f>P_A_R[[#This Row],[11+]]-P_A_R[[#This Row],[12+]]</f>
        <v>#VALUE!</v>
      </c>
      <c r="BH385" s="5" t="e">
        <f>P_A_R[[#This Row],[12+]]-P_A_R[[#This Row],[13+]]</f>
        <v>#VALUE!</v>
      </c>
      <c r="BI385" s="5" t="e">
        <f>P_A_R[[#This Row],[13+]]-P_A_R[[#This Row],[14+]]</f>
        <v>#VALUE!</v>
      </c>
      <c r="BJ385" s="5" t="e">
        <f>P_A_R[[#This Row],[14+]]-P_A_R[[#This Row],[15+]]</f>
        <v>#VALUE!</v>
      </c>
      <c r="BK385" s="5" t="e">
        <f>P_A_R[[#This Row],[15+]]-P_A_R[[#This Row],[16+]]</f>
        <v>#VALUE!</v>
      </c>
      <c r="BL385" s="5" t="e">
        <f>P_A_R[[#This Row],[16+]]-P_A_R[[#This Row],[17+]]</f>
        <v>#VALUE!</v>
      </c>
      <c r="BM385" s="5" t="e">
        <f>P_A_R[[#This Row],[17+]]-P_A_R[[#This Row],[18+]]</f>
        <v>#VALUE!</v>
      </c>
      <c r="BN385" s="5" t="e">
        <f>P_A_R[[#This Row],[18+]]-P_A_R[[#This Row],[19+]]</f>
        <v>#VALUE!</v>
      </c>
      <c r="BO385" s="5" t="e">
        <f>P_A_R[[#This Row],[19+]]-P_A_R[[#This Row],[20+]]</f>
        <v>#VALUE!</v>
      </c>
      <c r="BP385" s="5" t="e">
        <f>P_A_R[[#This Row],[20+]]-P_A_R[[#This Row],[21+]]</f>
        <v>#VALUE!</v>
      </c>
      <c r="BQ385" s="5" t="e">
        <f>P_A_R[[#This Row],[21+]]-P_A_R[[#This Row],[22+]]</f>
        <v>#VALUE!</v>
      </c>
      <c r="BR385" s="5" t="e">
        <f>P_A_R[[#This Row],[22+]]-P_A_R[[#This Row],[23+]]</f>
        <v>#VALUE!</v>
      </c>
      <c r="BS385" s="5" t="e">
        <f>P_A_R[[#This Row],[23+]]-P_A_R[[#This Row],[24+]]</f>
        <v>#VALUE!</v>
      </c>
      <c r="BT385" s="5" t="e">
        <f>P_A_R[[#This Row],[24+]]-P_A_R[[#This Row],[25+]]</f>
        <v>#VALUE!</v>
      </c>
      <c r="BU385" s="5" t="e">
        <f>P_A_R[[#This Row],[25+]]-P_A_R[[#This Row],[26+]]</f>
        <v>#VALUE!</v>
      </c>
      <c r="BV385" s="5" t="e">
        <f>P_A_R[[#This Row],[26+]]-P_A_R[[#This Row],[27+]]</f>
        <v>#VALUE!</v>
      </c>
      <c r="BW385" s="5" t="e">
        <f>P_A_R[[#This Row],[27+]]-P_A_R[[#This Row],[28+]]</f>
        <v>#VALUE!</v>
      </c>
      <c r="BX385" s="5" t="e">
        <f>P_A_R[[#This Row],[28+]]-P_A_R[[#This Row],[29+]]</f>
        <v>#VALUE!</v>
      </c>
      <c r="BY385" s="5" t="e">
        <f>P_A_R[[#This Row],[29+]]-P_A_R[[#This Row],[30+]]</f>
        <v>#VALUE!</v>
      </c>
      <c r="BZ385" s="5" t="e">
        <f>P_A_R[[#This Row],[30+]]-P_A_R[[#This Row],[31+]]</f>
        <v>#VALUE!</v>
      </c>
      <c r="CA385" s="5" t="e">
        <f>P_A_R[[#This Row],[31+]]-P_A_R[[#This Row],[32+]]</f>
        <v>#VALUE!</v>
      </c>
      <c r="CB385" s="5" t="e">
        <f>P_A_R[[#This Row],[32+]]-P_A_R[[#This Row],[33+]]</f>
        <v>#VALUE!</v>
      </c>
      <c r="CC385" s="5" t="e">
        <f>P_A_R[[#This Row],[33+]]-P_A_R[[#This Row],[34+]]</f>
        <v>#VALUE!</v>
      </c>
      <c r="CD385" s="5" t="e">
        <f>P_A_R[[#This Row],[34+]]-P_A_R[[#This Row],[35+]]</f>
        <v>#VALUE!</v>
      </c>
      <c r="CE385" s="5" t="e">
        <f>P_A_R[[#This Row],[35+]]-P_A_R[[#This Row],[36+]]</f>
        <v>#VALUE!</v>
      </c>
      <c r="CF385" s="5" t="e">
        <f>P_A_R[[#This Row],[36+]]-P_A_R[[#This Row],[37+]]</f>
        <v>#VALUE!</v>
      </c>
      <c r="CG385" s="5" t="e">
        <f>P_A_R[[#This Row],[37+]]-P_A_R[[#This Row],[38+]]</f>
        <v>#VALUE!</v>
      </c>
      <c r="CH385" s="5" t="e">
        <f>P_A_R[[#This Row],[38+]]-P_A_R[[#This Row],[39+]]</f>
        <v>#VALUE!</v>
      </c>
      <c r="CI385" s="5" t="e">
        <f>P_A_R[[#This Row],[39+]]-P_A_R[[#This Row],[40+]]</f>
        <v>#VALUE!</v>
      </c>
      <c r="CJ385" s="5" t="e">
        <f>P_A_R[[#This Row],[40+]]-P_A_R[[#This Row],[41+]]</f>
        <v>#VALUE!</v>
      </c>
      <c r="CK385" s="5" t="e">
        <f>P_A_R[[#This Row],[41+]]-P_A_R[[#This Row],[42+]]</f>
        <v>#VALUE!</v>
      </c>
      <c r="CL385" s="5" t="e">
        <f>P_A_R[[#This Row],[42+]]-P_A_R[[#This Row],[43+]]</f>
        <v>#VALUE!</v>
      </c>
      <c r="CM385" s="5" t="e">
        <f>P_A_R[[#This Row],[43+]]-P_A_R[[#This Row],[44+]]</f>
        <v>#VALUE!</v>
      </c>
      <c r="CN385" s="5" t="e">
        <f>P_A_R[[#This Row],[44+]]-P_A_R[[#This Row],[45+]]</f>
        <v>#VALUE!</v>
      </c>
      <c r="CO385" s="5" t="e">
        <f>P_A_R[[#This Row],[45+]]-P_A_R[[#This Row],[46+]]</f>
        <v>#VALUE!</v>
      </c>
      <c r="CP385" s="5" t="e">
        <f>P_A_R[[#This Row],[46+]]-P_A_R[[#This Row],[47+]]</f>
        <v>#VALUE!</v>
      </c>
      <c r="CQ385" s="5" t="e">
        <f>P_A_R[[#This Row],[47+]]-P_A_R[[#This Row],[48+]]</f>
        <v>#VALUE!</v>
      </c>
      <c r="CR385" s="5" t="e">
        <f>P_A_R[[#This Row],[48+]]-P_A_R[[#This Row],[49+]]</f>
        <v>#VALUE!</v>
      </c>
      <c r="CS385" s="5" t="e">
        <f>P_A_R[[#This Row],[49+]]-P_A_R[[#This Row],[50+]]</f>
        <v>#VALUE!</v>
      </c>
      <c r="CT385" s="5" t="e">
        <f>P_A_R[[#This Row],[50+]]-P_A_R[[#This Row],[51+]]</f>
        <v>#VALUE!</v>
      </c>
      <c r="CU385" s="5" t="e">
        <f>P_A_R[[#This Row],[51+]]-P_A_R[[#This Row],[52+]]</f>
        <v>#VALUE!</v>
      </c>
      <c r="CV385" s="5" t="e">
        <f>P_A_R[[#This Row],[52+]]-P_A_R[[#This Row],[53+]]</f>
        <v>#VALUE!</v>
      </c>
      <c r="CW385" s="5" t="e">
        <f>P_A_R[[#This Row],[53+]]-P_A_R[[#This Row],[54+]]</f>
        <v>#VALUE!</v>
      </c>
      <c r="CX385" s="5" t="e">
        <f>P_A_R[[#This Row],[54+]]-P_A_R[[#This Row],[55+]]</f>
        <v>#VALUE!</v>
      </c>
      <c r="CY385" s="5" t="e">
        <f>P_A_R[[#This Row],[55+]]-P_A_R[[#This Row],[56+]]</f>
        <v>#VALUE!</v>
      </c>
      <c r="CZ385" s="5" t="e">
        <f>P_A_R[[#This Row],[56+]]-P_A_R[[#This Row],[57+]]</f>
        <v>#VALUE!</v>
      </c>
      <c r="DA385" s="5" t="e">
        <f>P_A_R[[#This Row],[57+]]-P_A_R[[#This Row],[58+]]</f>
        <v>#VALUE!</v>
      </c>
      <c r="DB385" s="5" t="e">
        <f>P_A_R[[#This Row],[58+]]-P_A_R[[#This Row],[59+]]</f>
        <v>#VALUE!</v>
      </c>
    </row>
    <row r="386" spans="58:106" x14ac:dyDescent="0.25">
      <c r="BF386" s="5" t="e">
        <f>P_A_R[[#This Row],[10+]]-P_A_R[[#This Row],[11+]]</f>
        <v>#VALUE!</v>
      </c>
      <c r="BG386" s="5" t="e">
        <f>P_A_R[[#This Row],[11+]]-P_A_R[[#This Row],[12+]]</f>
        <v>#VALUE!</v>
      </c>
      <c r="BH386" s="5" t="e">
        <f>P_A_R[[#This Row],[12+]]-P_A_R[[#This Row],[13+]]</f>
        <v>#VALUE!</v>
      </c>
      <c r="BI386" s="5" t="e">
        <f>P_A_R[[#This Row],[13+]]-P_A_R[[#This Row],[14+]]</f>
        <v>#VALUE!</v>
      </c>
      <c r="BJ386" s="5" t="e">
        <f>P_A_R[[#This Row],[14+]]-P_A_R[[#This Row],[15+]]</f>
        <v>#VALUE!</v>
      </c>
      <c r="BK386" s="5" t="e">
        <f>P_A_R[[#This Row],[15+]]-P_A_R[[#This Row],[16+]]</f>
        <v>#VALUE!</v>
      </c>
      <c r="BL386" s="5" t="e">
        <f>P_A_R[[#This Row],[16+]]-P_A_R[[#This Row],[17+]]</f>
        <v>#VALUE!</v>
      </c>
      <c r="BM386" s="5" t="e">
        <f>P_A_R[[#This Row],[17+]]-P_A_R[[#This Row],[18+]]</f>
        <v>#VALUE!</v>
      </c>
      <c r="BN386" s="5" t="e">
        <f>P_A_R[[#This Row],[18+]]-P_A_R[[#This Row],[19+]]</f>
        <v>#VALUE!</v>
      </c>
      <c r="BO386" s="5" t="e">
        <f>P_A_R[[#This Row],[19+]]-P_A_R[[#This Row],[20+]]</f>
        <v>#VALUE!</v>
      </c>
      <c r="BP386" s="5" t="e">
        <f>P_A_R[[#This Row],[20+]]-P_A_R[[#This Row],[21+]]</f>
        <v>#VALUE!</v>
      </c>
      <c r="BQ386" s="5" t="e">
        <f>P_A_R[[#This Row],[21+]]-P_A_R[[#This Row],[22+]]</f>
        <v>#VALUE!</v>
      </c>
      <c r="BR386" s="5" t="e">
        <f>P_A_R[[#This Row],[22+]]-P_A_R[[#This Row],[23+]]</f>
        <v>#VALUE!</v>
      </c>
      <c r="BS386" s="5" t="e">
        <f>P_A_R[[#This Row],[23+]]-P_A_R[[#This Row],[24+]]</f>
        <v>#VALUE!</v>
      </c>
      <c r="BT386" s="5" t="e">
        <f>P_A_R[[#This Row],[24+]]-P_A_R[[#This Row],[25+]]</f>
        <v>#VALUE!</v>
      </c>
      <c r="BU386" s="5" t="e">
        <f>P_A_R[[#This Row],[25+]]-P_A_R[[#This Row],[26+]]</f>
        <v>#VALUE!</v>
      </c>
      <c r="BV386" s="5" t="e">
        <f>P_A_R[[#This Row],[26+]]-P_A_R[[#This Row],[27+]]</f>
        <v>#VALUE!</v>
      </c>
      <c r="BW386" s="5" t="e">
        <f>P_A_R[[#This Row],[27+]]-P_A_R[[#This Row],[28+]]</f>
        <v>#VALUE!</v>
      </c>
      <c r="BX386" s="5" t="e">
        <f>P_A_R[[#This Row],[28+]]-P_A_R[[#This Row],[29+]]</f>
        <v>#VALUE!</v>
      </c>
      <c r="BY386" s="5" t="e">
        <f>P_A_R[[#This Row],[29+]]-P_A_R[[#This Row],[30+]]</f>
        <v>#VALUE!</v>
      </c>
      <c r="BZ386" s="5" t="e">
        <f>P_A_R[[#This Row],[30+]]-P_A_R[[#This Row],[31+]]</f>
        <v>#VALUE!</v>
      </c>
      <c r="CA386" s="5" t="e">
        <f>P_A_R[[#This Row],[31+]]-P_A_R[[#This Row],[32+]]</f>
        <v>#VALUE!</v>
      </c>
      <c r="CB386" s="5" t="e">
        <f>P_A_R[[#This Row],[32+]]-P_A_R[[#This Row],[33+]]</f>
        <v>#VALUE!</v>
      </c>
      <c r="CC386" s="5" t="e">
        <f>P_A_R[[#This Row],[33+]]-P_A_R[[#This Row],[34+]]</f>
        <v>#VALUE!</v>
      </c>
      <c r="CD386" s="5" t="e">
        <f>P_A_R[[#This Row],[34+]]-P_A_R[[#This Row],[35+]]</f>
        <v>#VALUE!</v>
      </c>
      <c r="CE386" s="5" t="e">
        <f>P_A_R[[#This Row],[35+]]-P_A_R[[#This Row],[36+]]</f>
        <v>#VALUE!</v>
      </c>
      <c r="CF386" s="5" t="e">
        <f>P_A_R[[#This Row],[36+]]-P_A_R[[#This Row],[37+]]</f>
        <v>#VALUE!</v>
      </c>
      <c r="CG386" s="5" t="e">
        <f>P_A_R[[#This Row],[37+]]-P_A_R[[#This Row],[38+]]</f>
        <v>#VALUE!</v>
      </c>
      <c r="CH386" s="5" t="e">
        <f>P_A_R[[#This Row],[38+]]-P_A_R[[#This Row],[39+]]</f>
        <v>#VALUE!</v>
      </c>
      <c r="CI386" s="5" t="e">
        <f>P_A_R[[#This Row],[39+]]-P_A_R[[#This Row],[40+]]</f>
        <v>#VALUE!</v>
      </c>
      <c r="CJ386" s="5" t="e">
        <f>P_A_R[[#This Row],[40+]]-P_A_R[[#This Row],[41+]]</f>
        <v>#VALUE!</v>
      </c>
      <c r="CK386" s="5" t="e">
        <f>P_A_R[[#This Row],[41+]]-P_A_R[[#This Row],[42+]]</f>
        <v>#VALUE!</v>
      </c>
      <c r="CL386" s="5" t="e">
        <f>P_A_R[[#This Row],[42+]]-P_A_R[[#This Row],[43+]]</f>
        <v>#VALUE!</v>
      </c>
      <c r="CM386" s="5" t="e">
        <f>P_A_R[[#This Row],[43+]]-P_A_R[[#This Row],[44+]]</f>
        <v>#VALUE!</v>
      </c>
      <c r="CN386" s="5" t="e">
        <f>P_A_R[[#This Row],[44+]]-P_A_R[[#This Row],[45+]]</f>
        <v>#VALUE!</v>
      </c>
      <c r="CO386" s="5" t="e">
        <f>P_A_R[[#This Row],[45+]]-P_A_R[[#This Row],[46+]]</f>
        <v>#VALUE!</v>
      </c>
      <c r="CP386" s="5" t="e">
        <f>P_A_R[[#This Row],[46+]]-P_A_R[[#This Row],[47+]]</f>
        <v>#VALUE!</v>
      </c>
      <c r="CQ386" s="5" t="e">
        <f>P_A_R[[#This Row],[47+]]-P_A_R[[#This Row],[48+]]</f>
        <v>#VALUE!</v>
      </c>
      <c r="CR386" s="5" t="e">
        <f>P_A_R[[#This Row],[48+]]-P_A_R[[#This Row],[49+]]</f>
        <v>#VALUE!</v>
      </c>
      <c r="CS386" s="5" t="e">
        <f>P_A_R[[#This Row],[49+]]-P_A_R[[#This Row],[50+]]</f>
        <v>#VALUE!</v>
      </c>
      <c r="CT386" s="5" t="e">
        <f>P_A_R[[#This Row],[50+]]-P_A_R[[#This Row],[51+]]</f>
        <v>#VALUE!</v>
      </c>
      <c r="CU386" s="5" t="e">
        <f>P_A_R[[#This Row],[51+]]-P_A_R[[#This Row],[52+]]</f>
        <v>#VALUE!</v>
      </c>
      <c r="CV386" s="5" t="e">
        <f>P_A_R[[#This Row],[52+]]-P_A_R[[#This Row],[53+]]</f>
        <v>#VALUE!</v>
      </c>
      <c r="CW386" s="5" t="e">
        <f>P_A_R[[#This Row],[53+]]-P_A_R[[#This Row],[54+]]</f>
        <v>#VALUE!</v>
      </c>
      <c r="CX386" s="5" t="e">
        <f>P_A_R[[#This Row],[54+]]-P_A_R[[#This Row],[55+]]</f>
        <v>#VALUE!</v>
      </c>
      <c r="CY386" s="5" t="e">
        <f>P_A_R[[#This Row],[55+]]-P_A_R[[#This Row],[56+]]</f>
        <v>#VALUE!</v>
      </c>
      <c r="CZ386" s="5" t="e">
        <f>P_A_R[[#This Row],[56+]]-P_A_R[[#This Row],[57+]]</f>
        <v>#VALUE!</v>
      </c>
      <c r="DA386" s="5" t="e">
        <f>P_A_R[[#This Row],[57+]]-P_A_R[[#This Row],[58+]]</f>
        <v>#VALUE!</v>
      </c>
      <c r="DB386" s="5" t="e">
        <f>P_A_R[[#This Row],[58+]]-P_A_R[[#This Row],[59+]]</f>
        <v>#VALUE!</v>
      </c>
    </row>
    <row r="387" spans="58:106" x14ac:dyDescent="0.25">
      <c r="BF387" s="5" t="e">
        <f>P_A_R[[#This Row],[10+]]-P_A_R[[#This Row],[11+]]</f>
        <v>#VALUE!</v>
      </c>
      <c r="BG387" s="5" t="e">
        <f>P_A_R[[#This Row],[11+]]-P_A_R[[#This Row],[12+]]</f>
        <v>#VALUE!</v>
      </c>
      <c r="BH387" s="5" t="e">
        <f>P_A_R[[#This Row],[12+]]-P_A_R[[#This Row],[13+]]</f>
        <v>#VALUE!</v>
      </c>
      <c r="BI387" s="5" t="e">
        <f>P_A_R[[#This Row],[13+]]-P_A_R[[#This Row],[14+]]</f>
        <v>#VALUE!</v>
      </c>
      <c r="BJ387" s="5" t="e">
        <f>P_A_R[[#This Row],[14+]]-P_A_R[[#This Row],[15+]]</f>
        <v>#VALUE!</v>
      </c>
      <c r="BK387" s="5" t="e">
        <f>P_A_R[[#This Row],[15+]]-P_A_R[[#This Row],[16+]]</f>
        <v>#VALUE!</v>
      </c>
      <c r="BL387" s="5" t="e">
        <f>P_A_R[[#This Row],[16+]]-P_A_R[[#This Row],[17+]]</f>
        <v>#VALUE!</v>
      </c>
      <c r="BM387" s="5" t="e">
        <f>P_A_R[[#This Row],[17+]]-P_A_R[[#This Row],[18+]]</f>
        <v>#VALUE!</v>
      </c>
      <c r="BN387" s="5" t="e">
        <f>P_A_R[[#This Row],[18+]]-P_A_R[[#This Row],[19+]]</f>
        <v>#VALUE!</v>
      </c>
      <c r="BO387" s="5" t="e">
        <f>P_A_R[[#This Row],[19+]]-P_A_R[[#This Row],[20+]]</f>
        <v>#VALUE!</v>
      </c>
      <c r="BP387" s="5" t="e">
        <f>P_A_R[[#This Row],[20+]]-P_A_R[[#This Row],[21+]]</f>
        <v>#VALUE!</v>
      </c>
      <c r="BQ387" s="5" t="e">
        <f>P_A_R[[#This Row],[21+]]-P_A_R[[#This Row],[22+]]</f>
        <v>#VALUE!</v>
      </c>
      <c r="BR387" s="5" t="e">
        <f>P_A_R[[#This Row],[22+]]-P_A_R[[#This Row],[23+]]</f>
        <v>#VALUE!</v>
      </c>
      <c r="BS387" s="5" t="e">
        <f>P_A_R[[#This Row],[23+]]-P_A_R[[#This Row],[24+]]</f>
        <v>#VALUE!</v>
      </c>
      <c r="BT387" s="5" t="e">
        <f>P_A_R[[#This Row],[24+]]-P_A_R[[#This Row],[25+]]</f>
        <v>#VALUE!</v>
      </c>
      <c r="BU387" s="5" t="e">
        <f>P_A_R[[#This Row],[25+]]-P_A_R[[#This Row],[26+]]</f>
        <v>#VALUE!</v>
      </c>
      <c r="BV387" s="5" t="e">
        <f>P_A_R[[#This Row],[26+]]-P_A_R[[#This Row],[27+]]</f>
        <v>#VALUE!</v>
      </c>
      <c r="BW387" s="5" t="e">
        <f>P_A_R[[#This Row],[27+]]-P_A_R[[#This Row],[28+]]</f>
        <v>#VALUE!</v>
      </c>
      <c r="BX387" s="5" t="e">
        <f>P_A_R[[#This Row],[28+]]-P_A_R[[#This Row],[29+]]</f>
        <v>#VALUE!</v>
      </c>
      <c r="BY387" s="5" t="e">
        <f>P_A_R[[#This Row],[29+]]-P_A_R[[#This Row],[30+]]</f>
        <v>#VALUE!</v>
      </c>
      <c r="BZ387" s="5" t="e">
        <f>P_A_R[[#This Row],[30+]]-P_A_R[[#This Row],[31+]]</f>
        <v>#VALUE!</v>
      </c>
      <c r="CA387" s="5" t="e">
        <f>P_A_R[[#This Row],[31+]]-P_A_R[[#This Row],[32+]]</f>
        <v>#VALUE!</v>
      </c>
      <c r="CB387" s="5" t="e">
        <f>P_A_R[[#This Row],[32+]]-P_A_R[[#This Row],[33+]]</f>
        <v>#VALUE!</v>
      </c>
      <c r="CC387" s="5" t="e">
        <f>P_A_R[[#This Row],[33+]]-P_A_R[[#This Row],[34+]]</f>
        <v>#VALUE!</v>
      </c>
      <c r="CD387" s="5" t="e">
        <f>P_A_R[[#This Row],[34+]]-P_A_R[[#This Row],[35+]]</f>
        <v>#VALUE!</v>
      </c>
      <c r="CE387" s="5" t="e">
        <f>P_A_R[[#This Row],[35+]]-P_A_R[[#This Row],[36+]]</f>
        <v>#VALUE!</v>
      </c>
      <c r="CF387" s="5" t="e">
        <f>P_A_R[[#This Row],[36+]]-P_A_R[[#This Row],[37+]]</f>
        <v>#VALUE!</v>
      </c>
      <c r="CG387" s="5" t="e">
        <f>P_A_R[[#This Row],[37+]]-P_A_R[[#This Row],[38+]]</f>
        <v>#VALUE!</v>
      </c>
      <c r="CH387" s="5" t="e">
        <f>P_A_R[[#This Row],[38+]]-P_A_R[[#This Row],[39+]]</f>
        <v>#VALUE!</v>
      </c>
      <c r="CI387" s="5" t="e">
        <f>P_A_R[[#This Row],[39+]]-P_A_R[[#This Row],[40+]]</f>
        <v>#VALUE!</v>
      </c>
      <c r="CJ387" s="5" t="e">
        <f>P_A_R[[#This Row],[40+]]-P_A_R[[#This Row],[41+]]</f>
        <v>#VALUE!</v>
      </c>
      <c r="CK387" s="5" t="e">
        <f>P_A_R[[#This Row],[41+]]-P_A_R[[#This Row],[42+]]</f>
        <v>#VALUE!</v>
      </c>
      <c r="CL387" s="5" t="e">
        <f>P_A_R[[#This Row],[42+]]-P_A_R[[#This Row],[43+]]</f>
        <v>#VALUE!</v>
      </c>
      <c r="CM387" s="5" t="e">
        <f>P_A_R[[#This Row],[43+]]-P_A_R[[#This Row],[44+]]</f>
        <v>#VALUE!</v>
      </c>
      <c r="CN387" s="5" t="e">
        <f>P_A_R[[#This Row],[44+]]-P_A_R[[#This Row],[45+]]</f>
        <v>#VALUE!</v>
      </c>
      <c r="CO387" s="5" t="e">
        <f>P_A_R[[#This Row],[45+]]-P_A_R[[#This Row],[46+]]</f>
        <v>#VALUE!</v>
      </c>
      <c r="CP387" s="5" t="e">
        <f>P_A_R[[#This Row],[46+]]-P_A_R[[#This Row],[47+]]</f>
        <v>#VALUE!</v>
      </c>
      <c r="CQ387" s="5" t="e">
        <f>P_A_R[[#This Row],[47+]]-P_A_R[[#This Row],[48+]]</f>
        <v>#VALUE!</v>
      </c>
      <c r="CR387" s="5" t="e">
        <f>P_A_R[[#This Row],[48+]]-P_A_R[[#This Row],[49+]]</f>
        <v>#VALUE!</v>
      </c>
      <c r="CS387" s="5" t="e">
        <f>P_A_R[[#This Row],[49+]]-P_A_R[[#This Row],[50+]]</f>
        <v>#VALUE!</v>
      </c>
      <c r="CT387" s="5" t="e">
        <f>P_A_R[[#This Row],[50+]]-P_A_R[[#This Row],[51+]]</f>
        <v>#VALUE!</v>
      </c>
      <c r="CU387" s="5" t="e">
        <f>P_A_R[[#This Row],[51+]]-P_A_R[[#This Row],[52+]]</f>
        <v>#VALUE!</v>
      </c>
      <c r="CV387" s="5" t="e">
        <f>P_A_R[[#This Row],[52+]]-P_A_R[[#This Row],[53+]]</f>
        <v>#VALUE!</v>
      </c>
      <c r="CW387" s="5" t="e">
        <f>P_A_R[[#This Row],[53+]]-P_A_R[[#This Row],[54+]]</f>
        <v>#VALUE!</v>
      </c>
      <c r="CX387" s="5" t="e">
        <f>P_A_R[[#This Row],[54+]]-P_A_R[[#This Row],[55+]]</f>
        <v>#VALUE!</v>
      </c>
      <c r="CY387" s="5" t="e">
        <f>P_A_R[[#This Row],[55+]]-P_A_R[[#This Row],[56+]]</f>
        <v>#VALUE!</v>
      </c>
      <c r="CZ387" s="5" t="e">
        <f>P_A_R[[#This Row],[56+]]-P_A_R[[#This Row],[57+]]</f>
        <v>#VALUE!</v>
      </c>
      <c r="DA387" s="5" t="e">
        <f>P_A_R[[#This Row],[57+]]-P_A_R[[#This Row],[58+]]</f>
        <v>#VALUE!</v>
      </c>
      <c r="DB387" s="5" t="e">
        <f>P_A_R[[#This Row],[58+]]-P_A_R[[#This Row],[59+]]</f>
        <v>#VALUE!</v>
      </c>
    </row>
    <row r="388" spans="58:106" x14ac:dyDescent="0.25">
      <c r="BF388" s="5" t="e">
        <f>P_A_R[[#This Row],[10+]]-P_A_R[[#This Row],[11+]]</f>
        <v>#VALUE!</v>
      </c>
      <c r="BG388" s="5" t="e">
        <f>P_A_R[[#This Row],[11+]]-P_A_R[[#This Row],[12+]]</f>
        <v>#VALUE!</v>
      </c>
      <c r="BH388" s="5" t="e">
        <f>P_A_R[[#This Row],[12+]]-P_A_R[[#This Row],[13+]]</f>
        <v>#VALUE!</v>
      </c>
      <c r="BI388" s="5" t="e">
        <f>P_A_R[[#This Row],[13+]]-P_A_R[[#This Row],[14+]]</f>
        <v>#VALUE!</v>
      </c>
      <c r="BJ388" s="5" t="e">
        <f>P_A_R[[#This Row],[14+]]-P_A_R[[#This Row],[15+]]</f>
        <v>#VALUE!</v>
      </c>
      <c r="BK388" s="5" t="e">
        <f>P_A_R[[#This Row],[15+]]-P_A_R[[#This Row],[16+]]</f>
        <v>#VALUE!</v>
      </c>
      <c r="BL388" s="5" t="e">
        <f>P_A_R[[#This Row],[16+]]-P_A_R[[#This Row],[17+]]</f>
        <v>#VALUE!</v>
      </c>
      <c r="BM388" s="5" t="e">
        <f>P_A_R[[#This Row],[17+]]-P_A_R[[#This Row],[18+]]</f>
        <v>#VALUE!</v>
      </c>
      <c r="BN388" s="5" t="e">
        <f>P_A_R[[#This Row],[18+]]-P_A_R[[#This Row],[19+]]</f>
        <v>#VALUE!</v>
      </c>
      <c r="BO388" s="5" t="e">
        <f>P_A_R[[#This Row],[19+]]-P_A_R[[#This Row],[20+]]</f>
        <v>#VALUE!</v>
      </c>
      <c r="BP388" s="5" t="e">
        <f>P_A_R[[#This Row],[20+]]-P_A_R[[#This Row],[21+]]</f>
        <v>#VALUE!</v>
      </c>
      <c r="BQ388" s="5" t="e">
        <f>P_A_R[[#This Row],[21+]]-P_A_R[[#This Row],[22+]]</f>
        <v>#VALUE!</v>
      </c>
      <c r="BR388" s="5" t="e">
        <f>P_A_R[[#This Row],[22+]]-P_A_R[[#This Row],[23+]]</f>
        <v>#VALUE!</v>
      </c>
      <c r="BS388" s="5" t="e">
        <f>P_A_R[[#This Row],[23+]]-P_A_R[[#This Row],[24+]]</f>
        <v>#VALUE!</v>
      </c>
      <c r="BT388" s="5" t="e">
        <f>P_A_R[[#This Row],[24+]]-P_A_R[[#This Row],[25+]]</f>
        <v>#VALUE!</v>
      </c>
      <c r="BU388" s="5" t="e">
        <f>P_A_R[[#This Row],[25+]]-P_A_R[[#This Row],[26+]]</f>
        <v>#VALUE!</v>
      </c>
      <c r="BV388" s="5" t="e">
        <f>P_A_R[[#This Row],[26+]]-P_A_R[[#This Row],[27+]]</f>
        <v>#VALUE!</v>
      </c>
      <c r="BW388" s="5" t="e">
        <f>P_A_R[[#This Row],[27+]]-P_A_R[[#This Row],[28+]]</f>
        <v>#VALUE!</v>
      </c>
      <c r="BX388" s="5" t="e">
        <f>P_A_R[[#This Row],[28+]]-P_A_R[[#This Row],[29+]]</f>
        <v>#VALUE!</v>
      </c>
      <c r="BY388" s="5" t="e">
        <f>P_A_R[[#This Row],[29+]]-P_A_R[[#This Row],[30+]]</f>
        <v>#VALUE!</v>
      </c>
      <c r="BZ388" s="5" t="e">
        <f>P_A_R[[#This Row],[30+]]-P_A_R[[#This Row],[31+]]</f>
        <v>#VALUE!</v>
      </c>
      <c r="CA388" s="5" t="e">
        <f>P_A_R[[#This Row],[31+]]-P_A_R[[#This Row],[32+]]</f>
        <v>#VALUE!</v>
      </c>
      <c r="CB388" s="5" t="e">
        <f>P_A_R[[#This Row],[32+]]-P_A_R[[#This Row],[33+]]</f>
        <v>#VALUE!</v>
      </c>
      <c r="CC388" s="5" t="e">
        <f>P_A_R[[#This Row],[33+]]-P_A_R[[#This Row],[34+]]</f>
        <v>#VALUE!</v>
      </c>
      <c r="CD388" s="5" t="e">
        <f>P_A_R[[#This Row],[34+]]-P_A_R[[#This Row],[35+]]</f>
        <v>#VALUE!</v>
      </c>
      <c r="CE388" s="5" t="e">
        <f>P_A_R[[#This Row],[35+]]-P_A_R[[#This Row],[36+]]</f>
        <v>#VALUE!</v>
      </c>
      <c r="CF388" s="5" t="e">
        <f>P_A_R[[#This Row],[36+]]-P_A_R[[#This Row],[37+]]</f>
        <v>#VALUE!</v>
      </c>
      <c r="CG388" s="5" t="e">
        <f>P_A_R[[#This Row],[37+]]-P_A_R[[#This Row],[38+]]</f>
        <v>#VALUE!</v>
      </c>
      <c r="CH388" s="5" t="e">
        <f>P_A_R[[#This Row],[38+]]-P_A_R[[#This Row],[39+]]</f>
        <v>#VALUE!</v>
      </c>
      <c r="CI388" s="5" t="e">
        <f>P_A_R[[#This Row],[39+]]-P_A_R[[#This Row],[40+]]</f>
        <v>#VALUE!</v>
      </c>
      <c r="CJ388" s="5" t="e">
        <f>P_A_R[[#This Row],[40+]]-P_A_R[[#This Row],[41+]]</f>
        <v>#VALUE!</v>
      </c>
      <c r="CK388" s="5" t="e">
        <f>P_A_R[[#This Row],[41+]]-P_A_R[[#This Row],[42+]]</f>
        <v>#VALUE!</v>
      </c>
      <c r="CL388" s="5" t="e">
        <f>P_A_R[[#This Row],[42+]]-P_A_R[[#This Row],[43+]]</f>
        <v>#VALUE!</v>
      </c>
      <c r="CM388" s="5" t="e">
        <f>P_A_R[[#This Row],[43+]]-P_A_R[[#This Row],[44+]]</f>
        <v>#VALUE!</v>
      </c>
      <c r="CN388" s="5" t="e">
        <f>P_A_R[[#This Row],[44+]]-P_A_R[[#This Row],[45+]]</f>
        <v>#VALUE!</v>
      </c>
      <c r="CO388" s="5" t="e">
        <f>P_A_R[[#This Row],[45+]]-P_A_R[[#This Row],[46+]]</f>
        <v>#VALUE!</v>
      </c>
      <c r="CP388" s="5" t="e">
        <f>P_A_R[[#This Row],[46+]]-P_A_R[[#This Row],[47+]]</f>
        <v>#VALUE!</v>
      </c>
      <c r="CQ388" s="5" t="e">
        <f>P_A_R[[#This Row],[47+]]-P_A_R[[#This Row],[48+]]</f>
        <v>#VALUE!</v>
      </c>
      <c r="CR388" s="5" t="e">
        <f>P_A_R[[#This Row],[48+]]-P_A_R[[#This Row],[49+]]</f>
        <v>#VALUE!</v>
      </c>
      <c r="CS388" s="5" t="e">
        <f>P_A_R[[#This Row],[49+]]-P_A_R[[#This Row],[50+]]</f>
        <v>#VALUE!</v>
      </c>
      <c r="CT388" s="5" t="e">
        <f>P_A_R[[#This Row],[50+]]-P_A_R[[#This Row],[51+]]</f>
        <v>#VALUE!</v>
      </c>
      <c r="CU388" s="5" t="e">
        <f>P_A_R[[#This Row],[51+]]-P_A_R[[#This Row],[52+]]</f>
        <v>#VALUE!</v>
      </c>
      <c r="CV388" s="5" t="e">
        <f>P_A_R[[#This Row],[52+]]-P_A_R[[#This Row],[53+]]</f>
        <v>#VALUE!</v>
      </c>
      <c r="CW388" s="5" t="e">
        <f>P_A_R[[#This Row],[53+]]-P_A_R[[#This Row],[54+]]</f>
        <v>#VALUE!</v>
      </c>
      <c r="CX388" s="5" t="e">
        <f>P_A_R[[#This Row],[54+]]-P_A_R[[#This Row],[55+]]</f>
        <v>#VALUE!</v>
      </c>
      <c r="CY388" s="5" t="e">
        <f>P_A_R[[#This Row],[55+]]-P_A_R[[#This Row],[56+]]</f>
        <v>#VALUE!</v>
      </c>
      <c r="CZ388" s="5" t="e">
        <f>P_A_R[[#This Row],[56+]]-P_A_R[[#This Row],[57+]]</f>
        <v>#VALUE!</v>
      </c>
      <c r="DA388" s="5" t="e">
        <f>P_A_R[[#This Row],[57+]]-P_A_R[[#This Row],[58+]]</f>
        <v>#VALUE!</v>
      </c>
      <c r="DB388" s="5" t="e">
        <f>P_A_R[[#This Row],[58+]]-P_A_R[[#This Row],[59+]]</f>
        <v>#VALUE!</v>
      </c>
    </row>
    <row r="389" spans="58:106" x14ac:dyDescent="0.25">
      <c r="BF389" s="5" t="e">
        <f>P_A_R[[#This Row],[10+]]-P_A_R[[#This Row],[11+]]</f>
        <v>#VALUE!</v>
      </c>
      <c r="BG389" s="5" t="e">
        <f>P_A_R[[#This Row],[11+]]-P_A_R[[#This Row],[12+]]</f>
        <v>#VALUE!</v>
      </c>
      <c r="BH389" s="5" t="e">
        <f>P_A_R[[#This Row],[12+]]-P_A_R[[#This Row],[13+]]</f>
        <v>#VALUE!</v>
      </c>
      <c r="BI389" s="5" t="e">
        <f>P_A_R[[#This Row],[13+]]-P_A_R[[#This Row],[14+]]</f>
        <v>#VALUE!</v>
      </c>
      <c r="BJ389" s="5" t="e">
        <f>P_A_R[[#This Row],[14+]]-P_A_R[[#This Row],[15+]]</f>
        <v>#VALUE!</v>
      </c>
      <c r="BK389" s="5" t="e">
        <f>P_A_R[[#This Row],[15+]]-P_A_R[[#This Row],[16+]]</f>
        <v>#VALUE!</v>
      </c>
      <c r="BL389" s="5" t="e">
        <f>P_A_R[[#This Row],[16+]]-P_A_R[[#This Row],[17+]]</f>
        <v>#VALUE!</v>
      </c>
      <c r="BM389" s="5" t="e">
        <f>P_A_R[[#This Row],[17+]]-P_A_R[[#This Row],[18+]]</f>
        <v>#VALUE!</v>
      </c>
      <c r="BN389" s="5" t="e">
        <f>P_A_R[[#This Row],[18+]]-P_A_R[[#This Row],[19+]]</f>
        <v>#VALUE!</v>
      </c>
      <c r="BO389" s="5" t="e">
        <f>P_A_R[[#This Row],[19+]]-P_A_R[[#This Row],[20+]]</f>
        <v>#VALUE!</v>
      </c>
      <c r="BP389" s="5" t="e">
        <f>P_A_R[[#This Row],[20+]]-P_A_R[[#This Row],[21+]]</f>
        <v>#VALUE!</v>
      </c>
      <c r="BQ389" s="5" t="e">
        <f>P_A_R[[#This Row],[21+]]-P_A_R[[#This Row],[22+]]</f>
        <v>#VALUE!</v>
      </c>
      <c r="BR389" s="5" t="e">
        <f>P_A_R[[#This Row],[22+]]-P_A_R[[#This Row],[23+]]</f>
        <v>#VALUE!</v>
      </c>
      <c r="BS389" s="5" t="e">
        <f>P_A_R[[#This Row],[23+]]-P_A_R[[#This Row],[24+]]</f>
        <v>#VALUE!</v>
      </c>
      <c r="BT389" s="5" t="e">
        <f>P_A_R[[#This Row],[24+]]-P_A_R[[#This Row],[25+]]</f>
        <v>#VALUE!</v>
      </c>
      <c r="BU389" s="5" t="e">
        <f>P_A_R[[#This Row],[25+]]-P_A_R[[#This Row],[26+]]</f>
        <v>#VALUE!</v>
      </c>
      <c r="BV389" s="5" t="e">
        <f>P_A_R[[#This Row],[26+]]-P_A_R[[#This Row],[27+]]</f>
        <v>#VALUE!</v>
      </c>
      <c r="BW389" s="5" t="e">
        <f>P_A_R[[#This Row],[27+]]-P_A_R[[#This Row],[28+]]</f>
        <v>#VALUE!</v>
      </c>
      <c r="BX389" s="5" t="e">
        <f>P_A_R[[#This Row],[28+]]-P_A_R[[#This Row],[29+]]</f>
        <v>#VALUE!</v>
      </c>
      <c r="BY389" s="5" t="e">
        <f>P_A_R[[#This Row],[29+]]-P_A_R[[#This Row],[30+]]</f>
        <v>#VALUE!</v>
      </c>
      <c r="BZ389" s="5" t="e">
        <f>P_A_R[[#This Row],[30+]]-P_A_R[[#This Row],[31+]]</f>
        <v>#VALUE!</v>
      </c>
      <c r="CA389" s="5" t="e">
        <f>P_A_R[[#This Row],[31+]]-P_A_R[[#This Row],[32+]]</f>
        <v>#VALUE!</v>
      </c>
      <c r="CB389" s="5" t="e">
        <f>P_A_R[[#This Row],[32+]]-P_A_R[[#This Row],[33+]]</f>
        <v>#VALUE!</v>
      </c>
      <c r="CC389" s="5" t="e">
        <f>P_A_R[[#This Row],[33+]]-P_A_R[[#This Row],[34+]]</f>
        <v>#VALUE!</v>
      </c>
      <c r="CD389" s="5" t="e">
        <f>P_A_R[[#This Row],[34+]]-P_A_R[[#This Row],[35+]]</f>
        <v>#VALUE!</v>
      </c>
      <c r="CE389" s="5" t="e">
        <f>P_A_R[[#This Row],[35+]]-P_A_R[[#This Row],[36+]]</f>
        <v>#VALUE!</v>
      </c>
      <c r="CF389" s="5" t="e">
        <f>P_A_R[[#This Row],[36+]]-P_A_R[[#This Row],[37+]]</f>
        <v>#VALUE!</v>
      </c>
      <c r="CG389" s="5" t="e">
        <f>P_A_R[[#This Row],[37+]]-P_A_R[[#This Row],[38+]]</f>
        <v>#VALUE!</v>
      </c>
      <c r="CH389" s="5" t="e">
        <f>P_A_R[[#This Row],[38+]]-P_A_R[[#This Row],[39+]]</f>
        <v>#VALUE!</v>
      </c>
      <c r="CI389" s="5" t="e">
        <f>P_A_R[[#This Row],[39+]]-P_A_R[[#This Row],[40+]]</f>
        <v>#VALUE!</v>
      </c>
      <c r="CJ389" s="5" t="e">
        <f>P_A_R[[#This Row],[40+]]-P_A_R[[#This Row],[41+]]</f>
        <v>#VALUE!</v>
      </c>
      <c r="CK389" s="5" t="e">
        <f>P_A_R[[#This Row],[41+]]-P_A_R[[#This Row],[42+]]</f>
        <v>#VALUE!</v>
      </c>
      <c r="CL389" s="5" t="e">
        <f>P_A_R[[#This Row],[42+]]-P_A_R[[#This Row],[43+]]</f>
        <v>#VALUE!</v>
      </c>
      <c r="CM389" s="5" t="e">
        <f>P_A_R[[#This Row],[43+]]-P_A_R[[#This Row],[44+]]</f>
        <v>#VALUE!</v>
      </c>
      <c r="CN389" s="5" t="e">
        <f>P_A_R[[#This Row],[44+]]-P_A_R[[#This Row],[45+]]</f>
        <v>#VALUE!</v>
      </c>
      <c r="CO389" s="5" t="e">
        <f>P_A_R[[#This Row],[45+]]-P_A_R[[#This Row],[46+]]</f>
        <v>#VALUE!</v>
      </c>
      <c r="CP389" s="5" t="e">
        <f>P_A_R[[#This Row],[46+]]-P_A_R[[#This Row],[47+]]</f>
        <v>#VALUE!</v>
      </c>
      <c r="CQ389" s="5" t="e">
        <f>P_A_R[[#This Row],[47+]]-P_A_R[[#This Row],[48+]]</f>
        <v>#VALUE!</v>
      </c>
      <c r="CR389" s="5" t="e">
        <f>P_A_R[[#This Row],[48+]]-P_A_R[[#This Row],[49+]]</f>
        <v>#VALUE!</v>
      </c>
      <c r="CS389" s="5" t="e">
        <f>P_A_R[[#This Row],[49+]]-P_A_R[[#This Row],[50+]]</f>
        <v>#VALUE!</v>
      </c>
      <c r="CT389" s="5" t="e">
        <f>P_A_R[[#This Row],[50+]]-P_A_R[[#This Row],[51+]]</f>
        <v>#VALUE!</v>
      </c>
      <c r="CU389" s="5" t="e">
        <f>P_A_R[[#This Row],[51+]]-P_A_R[[#This Row],[52+]]</f>
        <v>#VALUE!</v>
      </c>
      <c r="CV389" s="5" t="e">
        <f>P_A_R[[#This Row],[52+]]-P_A_R[[#This Row],[53+]]</f>
        <v>#VALUE!</v>
      </c>
      <c r="CW389" s="5" t="e">
        <f>P_A_R[[#This Row],[53+]]-P_A_R[[#This Row],[54+]]</f>
        <v>#VALUE!</v>
      </c>
      <c r="CX389" s="5" t="e">
        <f>P_A_R[[#This Row],[54+]]-P_A_R[[#This Row],[55+]]</f>
        <v>#VALUE!</v>
      </c>
      <c r="CY389" s="5" t="e">
        <f>P_A_R[[#This Row],[55+]]-P_A_R[[#This Row],[56+]]</f>
        <v>#VALUE!</v>
      </c>
      <c r="CZ389" s="5" t="e">
        <f>P_A_R[[#This Row],[56+]]-P_A_R[[#This Row],[57+]]</f>
        <v>#VALUE!</v>
      </c>
      <c r="DA389" s="5" t="e">
        <f>P_A_R[[#This Row],[57+]]-P_A_R[[#This Row],[58+]]</f>
        <v>#VALUE!</v>
      </c>
      <c r="DB389" s="5" t="e">
        <f>P_A_R[[#This Row],[58+]]-P_A_R[[#This Row],[59+]]</f>
        <v>#VALUE!</v>
      </c>
    </row>
    <row r="390" spans="58:106" x14ac:dyDescent="0.25">
      <c r="BF390" s="5" t="e">
        <f>P_A_R[[#This Row],[10+]]-P_A_R[[#This Row],[11+]]</f>
        <v>#VALUE!</v>
      </c>
      <c r="BG390" s="5" t="e">
        <f>P_A_R[[#This Row],[11+]]-P_A_R[[#This Row],[12+]]</f>
        <v>#VALUE!</v>
      </c>
      <c r="BH390" s="5" t="e">
        <f>P_A_R[[#This Row],[12+]]-P_A_R[[#This Row],[13+]]</f>
        <v>#VALUE!</v>
      </c>
      <c r="BI390" s="5" t="e">
        <f>P_A_R[[#This Row],[13+]]-P_A_R[[#This Row],[14+]]</f>
        <v>#VALUE!</v>
      </c>
      <c r="BJ390" s="5" t="e">
        <f>P_A_R[[#This Row],[14+]]-P_A_R[[#This Row],[15+]]</f>
        <v>#VALUE!</v>
      </c>
      <c r="BK390" s="5" t="e">
        <f>P_A_R[[#This Row],[15+]]-P_A_R[[#This Row],[16+]]</f>
        <v>#VALUE!</v>
      </c>
      <c r="BL390" s="5" t="e">
        <f>P_A_R[[#This Row],[16+]]-P_A_R[[#This Row],[17+]]</f>
        <v>#VALUE!</v>
      </c>
      <c r="BM390" s="5" t="e">
        <f>P_A_R[[#This Row],[17+]]-P_A_R[[#This Row],[18+]]</f>
        <v>#VALUE!</v>
      </c>
      <c r="BN390" s="5" t="e">
        <f>P_A_R[[#This Row],[18+]]-P_A_R[[#This Row],[19+]]</f>
        <v>#VALUE!</v>
      </c>
      <c r="BO390" s="5" t="e">
        <f>P_A_R[[#This Row],[19+]]-P_A_R[[#This Row],[20+]]</f>
        <v>#VALUE!</v>
      </c>
      <c r="BP390" s="5" t="e">
        <f>P_A_R[[#This Row],[20+]]-P_A_R[[#This Row],[21+]]</f>
        <v>#VALUE!</v>
      </c>
      <c r="BQ390" s="5" t="e">
        <f>P_A_R[[#This Row],[21+]]-P_A_R[[#This Row],[22+]]</f>
        <v>#VALUE!</v>
      </c>
      <c r="BR390" s="5" t="e">
        <f>P_A_R[[#This Row],[22+]]-P_A_R[[#This Row],[23+]]</f>
        <v>#VALUE!</v>
      </c>
      <c r="BS390" s="5" t="e">
        <f>P_A_R[[#This Row],[23+]]-P_A_R[[#This Row],[24+]]</f>
        <v>#VALUE!</v>
      </c>
      <c r="BT390" s="5" t="e">
        <f>P_A_R[[#This Row],[24+]]-P_A_R[[#This Row],[25+]]</f>
        <v>#VALUE!</v>
      </c>
      <c r="BU390" s="5" t="e">
        <f>P_A_R[[#This Row],[25+]]-P_A_R[[#This Row],[26+]]</f>
        <v>#VALUE!</v>
      </c>
      <c r="BV390" s="5" t="e">
        <f>P_A_R[[#This Row],[26+]]-P_A_R[[#This Row],[27+]]</f>
        <v>#VALUE!</v>
      </c>
      <c r="BW390" s="5" t="e">
        <f>P_A_R[[#This Row],[27+]]-P_A_R[[#This Row],[28+]]</f>
        <v>#VALUE!</v>
      </c>
      <c r="BX390" s="5" t="e">
        <f>P_A_R[[#This Row],[28+]]-P_A_R[[#This Row],[29+]]</f>
        <v>#VALUE!</v>
      </c>
      <c r="BY390" s="5" t="e">
        <f>P_A_R[[#This Row],[29+]]-P_A_R[[#This Row],[30+]]</f>
        <v>#VALUE!</v>
      </c>
      <c r="BZ390" s="5" t="e">
        <f>P_A_R[[#This Row],[30+]]-P_A_R[[#This Row],[31+]]</f>
        <v>#VALUE!</v>
      </c>
      <c r="CA390" s="5" t="e">
        <f>P_A_R[[#This Row],[31+]]-P_A_R[[#This Row],[32+]]</f>
        <v>#VALUE!</v>
      </c>
      <c r="CB390" s="5" t="e">
        <f>P_A_R[[#This Row],[32+]]-P_A_R[[#This Row],[33+]]</f>
        <v>#VALUE!</v>
      </c>
      <c r="CC390" s="5" t="e">
        <f>P_A_R[[#This Row],[33+]]-P_A_R[[#This Row],[34+]]</f>
        <v>#VALUE!</v>
      </c>
      <c r="CD390" s="5" t="e">
        <f>P_A_R[[#This Row],[34+]]-P_A_R[[#This Row],[35+]]</f>
        <v>#VALUE!</v>
      </c>
      <c r="CE390" s="5" t="e">
        <f>P_A_R[[#This Row],[35+]]-P_A_R[[#This Row],[36+]]</f>
        <v>#VALUE!</v>
      </c>
      <c r="CF390" s="5" t="e">
        <f>P_A_R[[#This Row],[36+]]-P_A_R[[#This Row],[37+]]</f>
        <v>#VALUE!</v>
      </c>
      <c r="CG390" s="5" t="e">
        <f>P_A_R[[#This Row],[37+]]-P_A_R[[#This Row],[38+]]</f>
        <v>#VALUE!</v>
      </c>
      <c r="CH390" s="5" t="e">
        <f>P_A_R[[#This Row],[38+]]-P_A_R[[#This Row],[39+]]</f>
        <v>#VALUE!</v>
      </c>
      <c r="CI390" s="5" t="e">
        <f>P_A_R[[#This Row],[39+]]-P_A_R[[#This Row],[40+]]</f>
        <v>#VALUE!</v>
      </c>
      <c r="CJ390" s="5" t="e">
        <f>P_A_R[[#This Row],[40+]]-P_A_R[[#This Row],[41+]]</f>
        <v>#VALUE!</v>
      </c>
      <c r="CK390" s="5" t="e">
        <f>P_A_R[[#This Row],[41+]]-P_A_R[[#This Row],[42+]]</f>
        <v>#VALUE!</v>
      </c>
      <c r="CL390" s="5" t="e">
        <f>P_A_R[[#This Row],[42+]]-P_A_R[[#This Row],[43+]]</f>
        <v>#VALUE!</v>
      </c>
      <c r="CM390" s="5" t="e">
        <f>P_A_R[[#This Row],[43+]]-P_A_R[[#This Row],[44+]]</f>
        <v>#VALUE!</v>
      </c>
      <c r="CN390" s="5" t="e">
        <f>P_A_R[[#This Row],[44+]]-P_A_R[[#This Row],[45+]]</f>
        <v>#VALUE!</v>
      </c>
      <c r="CO390" s="5" t="e">
        <f>P_A_R[[#This Row],[45+]]-P_A_R[[#This Row],[46+]]</f>
        <v>#VALUE!</v>
      </c>
      <c r="CP390" s="5" t="e">
        <f>P_A_R[[#This Row],[46+]]-P_A_R[[#This Row],[47+]]</f>
        <v>#VALUE!</v>
      </c>
      <c r="CQ390" s="5" t="e">
        <f>P_A_R[[#This Row],[47+]]-P_A_R[[#This Row],[48+]]</f>
        <v>#VALUE!</v>
      </c>
      <c r="CR390" s="5" t="e">
        <f>P_A_R[[#This Row],[48+]]-P_A_R[[#This Row],[49+]]</f>
        <v>#VALUE!</v>
      </c>
      <c r="CS390" s="5" t="e">
        <f>P_A_R[[#This Row],[49+]]-P_A_R[[#This Row],[50+]]</f>
        <v>#VALUE!</v>
      </c>
      <c r="CT390" s="5" t="e">
        <f>P_A_R[[#This Row],[50+]]-P_A_R[[#This Row],[51+]]</f>
        <v>#VALUE!</v>
      </c>
      <c r="CU390" s="5" t="e">
        <f>P_A_R[[#This Row],[51+]]-P_A_R[[#This Row],[52+]]</f>
        <v>#VALUE!</v>
      </c>
      <c r="CV390" s="5" t="e">
        <f>P_A_R[[#This Row],[52+]]-P_A_R[[#This Row],[53+]]</f>
        <v>#VALUE!</v>
      </c>
      <c r="CW390" s="5" t="e">
        <f>P_A_R[[#This Row],[53+]]-P_A_R[[#This Row],[54+]]</f>
        <v>#VALUE!</v>
      </c>
      <c r="CX390" s="5" t="e">
        <f>P_A_R[[#This Row],[54+]]-P_A_R[[#This Row],[55+]]</f>
        <v>#VALUE!</v>
      </c>
      <c r="CY390" s="5" t="e">
        <f>P_A_R[[#This Row],[55+]]-P_A_R[[#This Row],[56+]]</f>
        <v>#VALUE!</v>
      </c>
      <c r="CZ390" s="5" t="e">
        <f>P_A_R[[#This Row],[56+]]-P_A_R[[#This Row],[57+]]</f>
        <v>#VALUE!</v>
      </c>
      <c r="DA390" s="5" t="e">
        <f>P_A_R[[#This Row],[57+]]-P_A_R[[#This Row],[58+]]</f>
        <v>#VALUE!</v>
      </c>
      <c r="DB390" s="5" t="e">
        <f>P_A_R[[#This Row],[58+]]-P_A_R[[#This Row],[59+]]</f>
        <v>#VALUE!</v>
      </c>
    </row>
    <row r="391" spans="58:106" x14ac:dyDescent="0.25">
      <c r="BF391" s="5" t="e">
        <f>P_A_R[[#This Row],[10+]]-P_A_R[[#This Row],[11+]]</f>
        <v>#VALUE!</v>
      </c>
      <c r="BG391" s="5" t="e">
        <f>P_A_R[[#This Row],[11+]]-P_A_R[[#This Row],[12+]]</f>
        <v>#VALUE!</v>
      </c>
      <c r="BH391" s="5" t="e">
        <f>P_A_R[[#This Row],[12+]]-P_A_R[[#This Row],[13+]]</f>
        <v>#VALUE!</v>
      </c>
      <c r="BI391" s="5" t="e">
        <f>P_A_R[[#This Row],[13+]]-P_A_R[[#This Row],[14+]]</f>
        <v>#VALUE!</v>
      </c>
      <c r="BJ391" s="5" t="e">
        <f>P_A_R[[#This Row],[14+]]-P_A_R[[#This Row],[15+]]</f>
        <v>#VALUE!</v>
      </c>
      <c r="BK391" s="5" t="e">
        <f>P_A_R[[#This Row],[15+]]-P_A_R[[#This Row],[16+]]</f>
        <v>#VALUE!</v>
      </c>
      <c r="BL391" s="5" t="e">
        <f>P_A_R[[#This Row],[16+]]-P_A_R[[#This Row],[17+]]</f>
        <v>#VALUE!</v>
      </c>
      <c r="BM391" s="5" t="e">
        <f>P_A_R[[#This Row],[17+]]-P_A_R[[#This Row],[18+]]</f>
        <v>#VALUE!</v>
      </c>
      <c r="BN391" s="5" t="e">
        <f>P_A_R[[#This Row],[18+]]-P_A_R[[#This Row],[19+]]</f>
        <v>#VALUE!</v>
      </c>
      <c r="BO391" s="5" t="e">
        <f>P_A_R[[#This Row],[19+]]-P_A_R[[#This Row],[20+]]</f>
        <v>#VALUE!</v>
      </c>
      <c r="BP391" s="5" t="e">
        <f>P_A_R[[#This Row],[20+]]-P_A_R[[#This Row],[21+]]</f>
        <v>#VALUE!</v>
      </c>
      <c r="BQ391" s="5" t="e">
        <f>P_A_R[[#This Row],[21+]]-P_A_R[[#This Row],[22+]]</f>
        <v>#VALUE!</v>
      </c>
      <c r="BR391" s="5" t="e">
        <f>P_A_R[[#This Row],[22+]]-P_A_R[[#This Row],[23+]]</f>
        <v>#VALUE!</v>
      </c>
      <c r="BS391" s="5" t="e">
        <f>P_A_R[[#This Row],[23+]]-P_A_R[[#This Row],[24+]]</f>
        <v>#VALUE!</v>
      </c>
      <c r="BT391" s="5" t="e">
        <f>P_A_R[[#This Row],[24+]]-P_A_R[[#This Row],[25+]]</f>
        <v>#VALUE!</v>
      </c>
      <c r="BU391" s="5" t="e">
        <f>P_A_R[[#This Row],[25+]]-P_A_R[[#This Row],[26+]]</f>
        <v>#VALUE!</v>
      </c>
      <c r="BV391" s="5" t="e">
        <f>P_A_R[[#This Row],[26+]]-P_A_R[[#This Row],[27+]]</f>
        <v>#VALUE!</v>
      </c>
      <c r="BW391" s="5" t="e">
        <f>P_A_R[[#This Row],[27+]]-P_A_R[[#This Row],[28+]]</f>
        <v>#VALUE!</v>
      </c>
      <c r="BX391" s="5" t="e">
        <f>P_A_R[[#This Row],[28+]]-P_A_R[[#This Row],[29+]]</f>
        <v>#VALUE!</v>
      </c>
      <c r="BY391" s="5" t="e">
        <f>P_A_R[[#This Row],[29+]]-P_A_R[[#This Row],[30+]]</f>
        <v>#VALUE!</v>
      </c>
      <c r="BZ391" s="5" t="e">
        <f>P_A_R[[#This Row],[30+]]-P_A_R[[#This Row],[31+]]</f>
        <v>#VALUE!</v>
      </c>
      <c r="CA391" s="5" t="e">
        <f>P_A_R[[#This Row],[31+]]-P_A_R[[#This Row],[32+]]</f>
        <v>#VALUE!</v>
      </c>
      <c r="CB391" s="5" t="e">
        <f>P_A_R[[#This Row],[32+]]-P_A_R[[#This Row],[33+]]</f>
        <v>#VALUE!</v>
      </c>
      <c r="CC391" s="5" t="e">
        <f>P_A_R[[#This Row],[33+]]-P_A_R[[#This Row],[34+]]</f>
        <v>#VALUE!</v>
      </c>
      <c r="CD391" s="5" t="e">
        <f>P_A_R[[#This Row],[34+]]-P_A_R[[#This Row],[35+]]</f>
        <v>#VALUE!</v>
      </c>
      <c r="CE391" s="5" t="e">
        <f>P_A_R[[#This Row],[35+]]-P_A_R[[#This Row],[36+]]</f>
        <v>#VALUE!</v>
      </c>
      <c r="CF391" s="5" t="e">
        <f>P_A_R[[#This Row],[36+]]-P_A_R[[#This Row],[37+]]</f>
        <v>#VALUE!</v>
      </c>
      <c r="CG391" s="5" t="e">
        <f>P_A_R[[#This Row],[37+]]-P_A_R[[#This Row],[38+]]</f>
        <v>#VALUE!</v>
      </c>
      <c r="CH391" s="5" t="e">
        <f>P_A_R[[#This Row],[38+]]-P_A_R[[#This Row],[39+]]</f>
        <v>#VALUE!</v>
      </c>
      <c r="CI391" s="5" t="e">
        <f>P_A_R[[#This Row],[39+]]-P_A_R[[#This Row],[40+]]</f>
        <v>#VALUE!</v>
      </c>
      <c r="CJ391" s="5" t="e">
        <f>P_A_R[[#This Row],[40+]]-P_A_R[[#This Row],[41+]]</f>
        <v>#VALUE!</v>
      </c>
      <c r="CK391" s="5" t="e">
        <f>P_A_R[[#This Row],[41+]]-P_A_R[[#This Row],[42+]]</f>
        <v>#VALUE!</v>
      </c>
      <c r="CL391" s="5" t="e">
        <f>P_A_R[[#This Row],[42+]]-P_A_R[[#This Row],[43+]]</f>
        <v>#VALUE!</v>
      </c>
      <c r="CM391" s="5" t="e">
        <f>P_A_R[[#This Row],[43+]]-P_A_R[[#This Row],[44+]]</f>
        <v>#VALUE!</v>
      </c>
      <c r="CN391" s="5" t="e">
        <f>P_A_R[[#This Row],[44+]]-P_A_R[[#This Row],[45+]]</f>
        <v>#VALUE!</v>
      </c>
      <c r="CO391" s="5" t="e">
        <f>P_A_R[[#This Row],[45+]]-P_A_R[[#This Row],[46+]]</f>
        <v>#VALUE!</v>
      </c>
      <c r="CP391" s="5" t="e">
        <f>P_A_R[[#This Row],[46+]]-P_A_R[[#This Row],[47+]]</f>
        <v>#VALUE!</v>
      </c>
      <c r="CQ391" s="5" t="e">
        <f>P_A_R[[#This Row],[47+]]-P_A_R[[#This Row],[48+]]</f>
        <v>#VALUE!</v>
      </c>
      <c r="CR391" s="5" t="e">
        <f>P_A_R[[#This Row],[48+]]-P_A_R[[#This Row],[49+]]</f>
        <v>#VALUE!</v>
      </c>
      <c r="CS391" s="5" t="e">
        <f>P_A_R[[#This Row],[49+]]-P_A_R[[#This Row],[50+]]</f>
        <v>#VALUE!</v>
      </c>
      <c r="CT391" s="5" t="e">
        <f>P_A_R[[#This Row],[50+]]-P_A_R[[#This Row],[51+]]</f>
        <v>#VALUE!</v>
      </c>
      <c r="CU391" s="5" t="e">
        <f>P_A_R[[#This Row],[51+]]-P_A_R[[#This Row],[52+]]</f>
        <v>#VALUE!</v>
      </c>
      <c r="CV391" s="5" t="e">
        <f>P_A_R[[#This Row],[52+]]-P_A_R[[#This Row],[53+]]</f>
        <v>#VALUE!</v>
      </c>
      <c r="CW391" s="5" t="e">
        <f>P_A_R[[#This Row],[53+]]-P_A_R[[#This Row],[54+]]</f>
        <v>#VALUE!</v>
      </c>
      <c r="CX391" s="5" t="e">
        <f>P_A_R[[#This Row],[54+]]-P_A_R[[#This Row],[55+]]</f>
        <v>#VALUE!</v>
      </c>
      <c r="CY391" s="5" t="e">
        <f>P_A_R[[#This Row],[55+]]-P_A_R[[#This Row],[56+]]</f>
        <v>#VALUE!</v>
      </c>
      <c r="CZ391" s="5" t="e">
        <f>P_A_R[[#This Row],[56+]]-P_A_R[[#This Row],[57+]]</f>
        <v>#VALUE!</v>
      </c>
      <c r="DA391" s="5" t="e">
        <f>P_A_R[[#This Row],[57+]]-P_A_R[[#This Row],[58+]]</f>
        <v>#VALUE!</v>
      </c>
      <c r="DB391" s="5" t="e">
        <f>P_A_R[[#This Row],[58+]]-P_A_R[[#This Row],[59+]]</f>
        <v>#VALUE!</v>
      </c>
    </row>
    <row r="392" spans="58:106" x14ac:dyDescent="0.25">
      <c r="BF392" s="5" t="e">
        <f>P_A_R[[#This Row],[10+]]-P_A_R[[#This Row],[11+]]</f>
        <v>#VALUE!</v>
      </c>
      <c r="BG392" s="5" t="e">
        <f>P_A_R[[#This Row],[11+]]-P_A_R[[#This Row],[12+]]</f>
        <v>#VALUE!</v>
      </c>
      <c r="BH392" s="5" t="e">
        <f>P_A_R[[#This Row],[12+]]-P_A_R[[#This Row],[13+]]</f>
        <v>#VALUE!</v>
      </c>
      <c r="BI392" s="5" t="e">
        <f>P_A_R[[#This Row],[13+]]-P_A_R[[#This Row],[14+]]</f>
        <v>#VALUE!</v>
      </c>
      <c r="BJ392" s="5" t="e">
        <f>P_A_R[[#This Row],[14+]]-P_A_R[[#This Row],[15+]]</f>
        <v>#VALUE!</v>
      </c>
      <c r="BK392" s="5" t="e">
        <f>P_A_R[[#This Row],[15+]]-P_A_R[[#This Row],[16+]]</f>
        <v>#VALUE!</v>
      </c>
      <c r="BL392" s="5" t="e">
        <f>P_A_R[[#This Row],[16+]]-P_A_R[[#This Row],[17+]]</f>
        <v>#VALUE!</v>
      </c>
      <c r="BM392" s="5" t="e">
        <f>P_A_R[[#This Row],[17+]]-P_A_R[[#This Row],[18+]]</f>
        <v>#VALUE!</v>
      </c>
      <c r="BN392" s="5" t="e">
        <f>P_A_R[[#This Row],[18+]]-P_A_R[[#This Row],[19+]]</f>
        <v>#VALUE!</v>
      </c>
      <c r="BO392" s="5" t="e">
        <f>P_A_R[[#This Row],[19+]]-P_A_R[[#This Row],[20+]]</f>
        <v>#VALUE!</v>
      </c>
      <c r="BP392" s="5" t="e">
        <f>P_A_R[[#This Row],[20+]]-P_A_R[[#This Row],[21+]]</f>
        <v>#VALUE!</v>
      </c>
      <c r="BQ392" s="5" t="e">
        <f>P_A_R[[#This Row],[21+]]-P_A_R[[#This Row],[22+]]</f>
        <v>#VALUE!</v>
      </c>
      <c r="BR392" s="5" t="e">
        <f>P_A_R[[#This Row],[22+]]-P_A_R[[#This Row],[23+]]</f>
        <v>#VALUE!</v>
      </c>
      <c r="BS392" s="5" t="e">
        <f>P_A_R[[#This Row],[23+]]-P_A_R[[#This Row],[24+]]</f>
        <v>#VALUE!</v>
      </c>
      <c r="BT392" s="5" t="e">
        <f>P_A_R[[#This Row],[24+]]-P_A_R[[#This Row],[25+]]</f>
        <v>#VALUE!</v>
      </c>
      <c r="BU392" s="5" t="e">
        <f>P_A_R[[#This Row],[25+]]-P_A_R[[#This Row],[26+]]</f>
        <v>#VALUE!</v>
      </c>
      <c r="BV392" s="5" t="e">
        <f>P_A_R[[#This Row],[26+]]-P_A_R[[#This Row],[27+]]</f>
        <v>#VALUE!</v>
      </c>
      <c r="BW392" s="5" t="e">
        <f>P_A_R[[#This Row],[27+]]-P_A_R[[#This Row],[28+]]</f>
        <v>#VALUE!</v>
      </c>
      <c r="BX392" s="5" t="e">
        <f>P_A_R[[#This Row],[28+]]-P_A_R[[#This Row],[29+]]</f>
        <v>#VALUE!</v>
      </c>
      <c r="BY392" s="5" t="e">
        <f>P_A_R[[#This Row],[29+]]-P_A_R[[#This Row],[30+]]</f>
        <v>#VALUE!</v>
      </c>
      <c r="BZ392" s="5" t="e">
        <f>P_A_R[[#This Row],[30+]]-P_A_R[[#This Row],[31+]]</f>
        <v>#VALUE!</v>
      </c>
      <c r="CA392" s="5" t="e">
        <f>P_A_R[[#This Row],[31+]]-P_A_R[[#This Row],[32+]]</f>
        <v>#VALUE!</v>
      </c>
      <c r="CB392" s="5" t="e">
        <f>P_A_R[[#This Row],[32+]]-P_A_R[[#This Row],[33+]]</f>
        <v>#VALUE!</v>
      </c>
      <c r="CC392" s="5" t="e">
        <f>P_A_R[[#This Row],[33+]]-P_A_R[[#This Row],[34+]]</f>
        <v>#VALUE!</v>
      </c>
      <c r="CD392" s="5" t="e">
        <f>P_A_R[[#This Row],[34+]]-P_A_R[[#This Row],[35+]]</f>
        <v>#VALUE!</v>
      </c>
      <c r="CE392" s="5" t="e">
        <f>P_A_R[[#This Row],[35+]]-P_A_R[[#This Row],[36+]]</f>
        <v>#VALUE!</v>
      </c>
      <c r="CF392" s="5" t="e">
        <f>P_A_R[[#This Row],[36+]]-P_A_R[[#This Row],[37+]]</f>
        <v>#VALUE!</v>
      </c>
      <c r="CG392" s="5" t="e">
        <f>P_A_R[[#This Row],[37+]]-P_A_R[[#This Row],[38+]]</f>
        <v>#VALUE!</v>
      </c>
      <c r="CH392" s="5" t="e">
        <f>P_A_R[[#This Row],[38+]]-P_A_R[[#This Row],[39+]]</f>
        <v>#VALUE!</v>
      </c>
      <c r="CI392" s="5" t="e">
        <f>P_A_R[[#This Row],[39+]]-P_A_R[[#This Row],[40+]]</f>
        <v>#VALUE!</v>
      </c>
      <c r="CJ392" s="5" t="e">
        <f>P_A_R[[#This Row],[40+]]-P_A_R[[#This Row],[41+]]</f>
        <v>#VALUE!</v>
      </c>
      <c r="CK392" s="5" t="e">
        <f>P_A_R[[#This Row],[41+]]-P_A_R[[#This Row],[42+]]</f>
        <v>#VALUE!</v>
      </c>
      <c r="CL392" s="5" t="e">
        <f>P_A_R[[#This Row],[42+]]-P_A_R[[#This Row],[43+]]</f>
        <v>#VALUE!</v>
      </c>
      <c r="CM392" s="5" t="e">
        <f>P_A_R[[#This Row],[43+]]-P_A_R[[#This Row],[44+]]</f>
        <v>#VALUE!</v>
      </c>
      <c r="CN392" s="5" t="e">
        <f>P_A_R[[#This Row],[44+]]-P_A_R[[#This Row],[45+]]</f>
        <v>#VALUE!</v>
      </c>
      <c r="CO392" s="5" t="e">
        <f>P_A_R[[#This Row],[45+]]-P_A_R[[#This Row],[46+]]</f>
        <v>#VALUE!</v>
      </c>
      <c r="CP392" s="5" t="e">
        <f>P_A_R[[#This Row],[46+]]-P_A_R[[#This Row],[47+]]</f>
        <v>#VALUE!</v>
      </c>
      <c r="CQ392" s="5" t="e">
        <f>P_A_R[[#This Row],[47+]]-P_A_R[[#This Row],[48+]]</f>
        <v>#VALUE!</v>
      </c>
      <c r="CR392" s="5" t="e">
        <f>P_A_R[[#This Row],[48+]]-P_A_R[[#This Row],[49+]]</f>
        <v>#VALUE!</v>
      </c>
      <c r="CS392" s="5" t="e">
        <f>P_A_R[[#This Row],[49+]]-P_A_R[[#This Row],[50+]]</f>
        <v>#VALUE!</v>
      </c>
      <c r="CT392" s="5" t="e">
        <f>P_A_R[[#This Row],[50+]]-P_A_R[[#This Row],[51+]]</f>
        <v>#VALUE!</v>
      </c>
      <c r="CU392" s="5" t="e">
        <f>P_A_R[[#This Row],[51+]]-P_A_R[[#This Row],[52+]]</f>
        <v>#VALUE!</v>
      </c>
      <c r="CV392" s="5" t="e">
        <f>P_A_R[[#This Row],[52+]]-P_A_R[[#This Row],[53+]]</f>
        <v>#VALUE!</v>
      </c>
      <c r="CW392" s="5" t="e">
        <f>P_A_R[[#This Row],[53+]]-P_A_R[[#This Row],[54+]]</f>
        <v>#VALUE!</v>
      </c>
      <c r="CX392" s="5" t="e">
        <f>P_A_R[[#This Row],[54+]]-P_A_R[[#This Row],[55+]]</f>
        <v>#VALUE!</v>
      </c>
      <c r="CY392" s="5" t="e">
        <f>P_A_R[[#This Row],[55+]]-P_A_R[[#This Row],[56+]]</f>
        <v>#VALUE!</v>
      </c>
      <c r="CZ392" s="5" t="e">
        <f>P_A_R[[#This Row],[56+]]-P_A_R[[#This Row],[57+]]</f>
        <v>#VALUE!</v>
      </c>
      <c r="DA392" s="5" t="e">
        <f>P_A_R[[#This Row],[57+]]-P_A_R[[#This Row],[58+]]</f>
        <v>#VALUE!</v>
      </c>
      <c r="DB392" s="5" t="e">
        <f>P_A_R[[#This Row],[58+]]-P_A_R[[#This Row],[59+]]</f>
        <v>#VALUE!</v>
      </c>
    </row>
    <row r="393" spans="58:106" x14ac:dyDescent="0.25">
      <c r="BF393" s="5" t="e">
        <f>P_A_R[[#This Row],[10+]]-P_A_R[[#This Row],[11+]]</f>
        <v>#VALUE!</v>
      </c>
      <c r="BG393" s="5" t="e">
        <f>P_A_R[[#This Row],[11+]]-P_A_R[[#This Row],[12+]]</f>
        <v>#VALUE!</v>
      </c>
      <c r="BH393" s="5" t="e">
        <f>P_A_R[[#This Row],[12+]]-P_A_R[[#This Row],[13+]]</f>
        <v>#VALUE!</v>
      </c>
      <c r="BI393" s="5" t="e">
        <f>P_A_R[[#This Row],[13+]]-P_A_R[[#This Row],[14+]]</f>
        <v>#VALUE!</v>
      </c>
      <c r="BJ393" s="5" t="e">
        <f>P_A_R[[#This Row],[14+]]-P_A_R[[#This Row],[15+]]</f>
        <v>#VALUE!</v>
      </c>
      <c r="BK393" s="5" t="e">
        <f>P_A_R[[#This Row],[15+]]-P_A_R[[#This Row],[16+]]</f>
        <v>#VALUE!</v>
      </c>
      <c r="BL393" s="5" t="e">
        <f>P_A_R[[#This Row],[16+]]-P_A_R[[#This Row],[17+]]</f>
        <v>#VALUE!</v>
      </c>
      <c r="BM393" s="5" t="e">
        <f>P_A_R[[#This Row],[17+]]-P_A_R[[#This Row],[18+]]</f>
        <v>#VALUE!</v>
      </c>
      <c r="BN393" s="5" t="e">
        <f>P_A_R[[#This Row],[18+]]-P_A_R[[#This Row],[19+]]</f>
        <v>#VALUE!</v>
      </c>
      <c r="BO393" s="5" t="e">
        <f>P_A_R[[#This Row],[19+]]-P_A_R[[#This Row],[20+]]</f>
        <v>#VALUE!</v>
      </c>
      <c r="BP393" s="5" t="e">
        <f>P_A_R[[#This Row],[20+]]-P_A_R[[#This Row],[21+]]</f>
        <v>#VALUE!</v>
      </c>
      <c r="BQ393" s="5" t="e">
        <f>P_A_R[[#This Row],[21+]]-P_A_R[[#This Row],[22+]]</f>
        <v>#VALUE!</v>
      </c>
      <c r="BR393" s="5" t="e">
        <f>P_A_R[[#This Row],[22+]]-P_A_R[[#This Row],[23+]]</f>
        <v>#VALUE!</v>
      </c>
      <c r="BS393" s="5" t="e">
        <f>P_A_R[[#This Row],[23+]]-P_A_R[[#This Row],[24+]]</f>
        <v>#VALUE!</v>
      </c>
      <c r="BT393" s="5" t="e">
        <f>P_A_R[[#This Row],[24+]]-P_A_R[[#This Row],[25+]]</f>
        <v>#VALUE!</v>
      </c>
      <c r="BU393" s="5" t="e">
        <f>P_A_R[[#This Row],[25+]]-P_A_R[[#This Row],[26+]]</f>
        <v>#VALUE!</v>
      </c>
      <c r="BV393" s="5" t="e">
        <f>P_A_R[[#This Row],[26+]]-P_A_R[[#This Row],[27+]]</f>
        <v>#VALUE!</v>
      </c>
      <c r="BW393" s="5" t="e">
        <f>P_A_R[[#This Row],[27+]]-P_A_R[[#This Row],[28+]]</f>
        <v>#VALUE!</v>
      </c>
      <c r="BX393" s="5" t="e">
        <f>P_A_R[[#This Row],[28+]]-P_A_R[[#This Row],[29+]]</f>
        <v>#VALUE!</v>
      </c>
      <c r="BY393" s="5" t="e">
        <f>P_A_R[[#This Row],[29+]]-P_A_R[[#This Row],[30+]]</f>
        <v>#VALUE!</v>
      </c>
      <c r="BZ393" s="5" t="e">
        <f>P_A_R[[#This Row],[30+]]-P_A_R[[#This Row],[31+]]</f>
        <v>#VALUE!</v>
      </c>
      <c r="CA393" s="5" t="e">
        <f>P_A_R[[#This Row],[31+]]-P_A_R[[#This Row],[32+]]</f>
        <v>#VALUE!</v>
      </c>
      <c r="CB393" s="5" t="e">
        <f>P_A_R[[#This Row],[32+]]-P_A_R[[#This Row],[33+]]</f>
        <v>#VALUE!</v>
      </c>
      <c r="CC393" s="5" t="e">
        <f>P_A_R[[#This Row],[33+]]-P_A_R[[#This Row],[34+]]</f>
        <v>#VALUE!</v>
      </c>
      <c r="CD393" s="5" t="e">
        <f>P_A_R[[#This Row],[34+]]-P_A_R[[#This Row],[35+]]</f>
        <v>#VALUE!</v>
      </c>
      <c r="CE393" s="5" t="e">
        <f>P_A_R[[#This Row],[35+]]-P_A_R[[#This Row],[36+]]</f>
        <v>#VALUE!</v>
      </c>
      <c r="CF393" s="5" t="e">
        <f>P_A_R[[#This Row],[36+]]-P_A_R[[#This Row],[37+]]</f>
        <v>#VALUE!</v>
      </c>
      <c r="CG393" s="5" t="e">
        <f>P_A_R[[#This Row],[37+]]-P_A_R[[#This Row],[38+]]</f>
        <v>#VALUE!</v>
      </c>
      <c r="CH393" s="5" t="e">
        <f>P_A_R[[#This Row],[38+]]-P_A_R[[#This Row],[39+]]</f>
        <v>#VALUE!</v>
      </c>
      <c r="CI393" s="5" t="e">
        <f>P_A_R[[#This Row],[39+]]-P_A_R[[#This Row],[40+]]</f>
        <v>#VALUE!</v>
      </c>
      <c r="CJ393" s="5" t="e">
        <f>P_A_R[[#This Row],[40+]]-P_A_R[[#This Row],[41+]]</f>
        <v>#VALUE!</v>
      </c>
      <c r="CK393" s="5" t="e">
        <f>P_A_R[[#This Row],[41+]]-P_A_R[[#This Row],[42+]]</f>
        <v>#VALUE!</v>
      </c>
      <c r="CL393" s="5" t="e">
        <f>P_A_R[[#This Row],[42+]]-P_A_R[[#This Row],[43+]]</f>
        <v>#VALUE!</v>
      </c>
      <c r="CM393" s="5" t="e">
        <f>P_A_R[[#This Row],[43+]]-P_A_R[[#This Row],[44+]]</f>
        <v>#VALUE!</v>
      </c>
      <c r="CN393" s="5" t="e">
        <f>P_A_R[[#This Row],[44+]]-P_A_R[[#This Row],[45+]]</f>
        <v>#VALUE!</v>
      </c>
      <c r="CO393" s="5" t="e">
        <f>P_A_R[[#This Row],[45+]]-P_A_R[[#This Row],[46+]]</f>
        <v>#VALUE!</v>
      </c>
      <c r="CP393" s="5" t="e">
        <f>P_A_R[[#This Row],[46+]]-P_A_R[[#This Row],[47+]]</f>
        <v>#VALUE!</v>
      </c>
      <c r="CQ393" s="5" t="e">
        <f>P_A_R[[#This Row],[47+]]-P_A_R[[#This Row],[48+]]</f>
        <v>#VALUE!</v>
      </c>
      <c r="CR393" s="5" t="e">
        <f>P_A_R[[#This Row],[48+]]-P_A_R[[#This Row],[49+]]</f>
        <v>#VALUE!</v>
      </c>
      <c r="CS393" s="5" t="e">
        <f>P_A_R[[#This Row],[49+]]-P_A_R[[#This Row],[50+]]</f>
        <v>#VALUE!</v>
      </c>
      <c r="CT393" s="5" t="e">
        <f>P_A_R[[#This Row],[50+]]-P_A_R[[#This Row],[51+]]</f>
        <v>#VALUE!</v>
      </c>
      <c r="CU393" s="5" t="e">
        <f>P_A_R[[#This Row],[51+]]-P_A_R[[#This Row],[52+]]</f>
        <v>#VALUE!</v>
      </c>
      <c r="CV393" s="5" t="e">
        <f>P_A_R[[#This Row],[52+]]-P_A_R[[#This Row],[53+]]</f>
        <v>#VALUE!</v>
      </c>
      <c r="CW393" s="5" t="e">
        <f>P_A_R[[#This Row],[53+]]-P_A_R[[#This Row],[54+]]</f>
        <v>#VALUE!</v>
      </c>
      <c r="CX393" s="5" t="e">
        <f>P_A_R[[#This Row],[54+]]-P_A_R[[#This Row],[55+]]</f>
        <v>#VALUE!</v>
      </c>
      <c r="CY393" s="5" t="e">
        <f>P_A_R[[#This Row],[55+]]-P_A_R[[#This Row],[56+]]</f>
        <v>#VALUE!</v>
      </c>
      <c r="CZ393" s="5" t="e">
        <f>P_A_R[[#This Row],[56+]]-P_A_R[[#This Row],[57+]]</f>
        <v>#VALUE!</v>
      </c>
      <c r="DA393" s="5" t="e">
        <f>P_A_R[[#This Row],[57+]]-P_A_R[[#This Row],[58+]]</f>
        <v>#VALUE!</v>
      </c>
      <c r="DB393" s="5" t="e">
        <f>P_A_R[[#This Row],[58+]]-P_A_R[[#This Row],[59+]]</f>
        <v>#VALUE!</v>
      </c>
    </row>
    <row r="394" spans="58:106" x14ac:dyDescent="0.25">
      <c r="BF394" s="5" t="e">
        <f>P_A_R[[#This Row],[10+]]-P_A_R[[#This Row],[11+]]</f>
        <v>#VALUE!</v>
      </c>
      <c r="BG394" s="5" t="e">
        <f>P_A_R[[#This Row],[11+]]-P_A_R[[#This Row],[12+]]</f>
        <v>#VALUE!</v>
      </c>
      <c r="BH394" s="5" t="e">
        <f>P_A_R[[#This Row],[12+]]-P_A_R[[#This Row],[13+]]</f>
        <v>#VALUE!</v>
      </c>
      <c r="BI394" s="5" t="e">
        <f>P_A_R[[#This Row],[13+]]-P_A_R[[#This Row],[14+]]</f>
        <v>#VALUE!</v>
      </c>
      <c r="BJ394" s="5" t="e">
        <f>P_A_R[[#This Row],[14+]]-P_A_R[[#This Row],[15+]]</f>
        <v>#VALUE!</v>
      </c>
      <c r="BK394" s="5" t="e">
        <f>P_A_R[[#This Row],[15+]]-P_A_R[[#This Row],[16+]]</f>
        <v>#VALUE!</v>
      </c>
      <c r="BL394" s="5" t="e">
        <f>P_A_R[[#This Row],[16+]]-P_A_R[[#This Row],[17+]]</f>
        <v>#VALUE!</v>
      </c>
      <c r="BM394" s="5" t="e">
        <f>P_A_R[[#This Row],[17+]]-P_A_R[[#This Row],[18+]]</f>
        <v>#VALUE!</v>
      </c>
      <c r="BN394" s="5" t="e">
        <f>P_A_R[[#This Row],[18+]]-P_A_R[[#This Row],[19+]]</f>
        <v>#VALUE!</v>
      </c>
      <c r="BO394" s="5" t="e">
        <f>P_A_R[[#This Row],[19+]]-P_A_R[[#This Row],[20+]]</f>
        <v>#VALUE!</v>
      </c>
      <c r="BP394" s="5" t="e">
        <f>P_A_R[[#This Row],[20+]]-P_A_R[[#This Row],[21+]]</f>
        <v>#VALUE!</v>
      </c>
      <c r="BQ394" s="5" t="e">
        <f>P_A_R[[#This Row],[21+]]-P_A_R[[#This Row],[22+]]</f>
        <v>#VALUE!</v>
      </c>
      <c r="BR394" s="5" t="e">
        <f>P_A_R[[#This Row],[22+]]-P_A_R[[#This Row],[23+]]</f>
        <v>#VALUE!</v>
      </c>
      <c r="BS394" s="5" t="e">
        <f>P_A_R[[#This Row],[23+]]-P_A_R[[#This Row],[24+]]</f>
        <v>#VALUE!</v>
      </c>
      <c r="BT394" s="5" t="e">
        <f>P_A_R[[#This Row],[24+]]-P_A_R[[#This Row],[25+]]</f>
        <v>#VALUE!</v>
      </c>
      <c r="BU394" s="5" t="e">
        <f>P_A_R[[#This Row],[25+]]-P_A_R[[#This Row],[26+]]</f>
        <v>#VALUE!</v>
      </c>
      <c r="BV394" s="5" t="e">
        <f>P_A_R[[#This Row],[26+]]-P_A_R[[#This Row],[27+]]</f>
        <v>#VALUE!</v>
      </c>
      <c r="BW394" s="5" t="e">
        <f>P_A_R[[#This Row],[27+]]-P_A_R[[#This Row],[28+]]</f>
        <v>#VALUE!</v>
      </c>
      <c r="BX394" s="5" t="e">
        <f>P_A_R[[#This Row],[28+]]-P_A_R[[#This Row],[29+]]</f>
        <v>#VALUE!</v>
      </c>
      <c r="BY394" s="5" t="e">
        <f>P_A_R[[#This Row],[29+]]-P_A_R[[#This Row],[30+]]</f>
        <v>#VALUE!</v>
      </c>
      <c r="BZ394" s="5" t="e">
        <f>P_A_R[[#This Row],[30+]]-P_A_R[[#This Row],[31+]]</f>
        <v>#VALUE!</v>
      </c>
      <c r="CA394" s="5" t="e">
        <f>P_A_R[[#This Row],[31+]]-P_A_R[[#This Row],[32+]]</f>
        <v>#VALUE!</v>
      </c>
      <c r="CB394" s="5" t="e">
        <f>P_A_R[[#This Row],[32+]]-P_A_R[[#This Row],[33+]]</f>
        <v>#VALUE!</v>
      </c>
      <c r="CC394" s="5" t="e">
        <f>P_A_R[[#This Row],[33+]]-P_A_R[[#This Row],[34+]]</f>
        <v>#VALUE!</v>
      </c>
      <c r="CD394" s="5" t="e">
        <f>P_A_R[[#This Row],[34+]]-P_A_R[[#This Row],[35+]]</f>
        <v>#VALUE!</v>
      </c>
      <c r="CE394" s="5" t="e">
        <f>P_A_R[[#This Row],[35+]]-P_A_R[[#This Row],[36+]]</f>
        <v>#VALUE!</v>
      </c>
      <c r="CF394" s="5" t="e">
        <f>P_A_R[[#This Row],[36+]]-P_A_R[[#This Row],[37+]]</f>
        <v>#VALUE!</v>
      </c>
      <c r="CG394" s="5" t="e">
        <f>P_A_R[[#This Row],[37+]]-P_A_R[[#This Row],[38+]]</f>
        <v>#VALUE!</v>
      </c>
      <c r="CH394" s="5" t="e">
        <f>P_A_R[[#This Row],[38+]]-P_A_R[[#This Row],[39+]]</f>
        <v>#VALUE!</v>
      </c>
      <c r="CI394" s="5" t="e">
        <f>P_A_R[[#This Row],[39+]]-P_A_R[[#This Row],[40+]]</f>
        <v>#VALUE!</v>
      </c>
      <c r="CJ394" s="5" t="e">
        <f>P_A_R[[#This Row],[40+]]-P_A_R[[#This Row],[41+]]</f>
        <v>#VALUE!</v>
      </c>
      <c r="CK394" s="5" t="e">
        <f>P_A_R[[#This Row],[41+]]-P_A_R[[#This Row],[42+]]</f>
        <v>#VALUE!</v>
      </c>
      <c r="CL394" s="5" t="e">
        <f>P_A_R[[#This Row],[42+]]-P_A_R[[#This Row],[43+]]</f>
        <v>#VALUE!</v>
      </c>
      <c r="CM394" s="5" t="e">
        <f>P_A_R[[#This Row],[43+]]-P_A_R[[#This Row],[44+]]</f>
        <v>#VALUE!</v>
      </c>
      <c r="CN394" s="5" t="e">
        <f>P_A_R[[#This Row],[44+]]-P_A_R[[#This Row],[45+]]</f>
        <v>#VALUE!</v>
      </c>
      <c r="CO394" s="5" t="e">
        <f>P_A_R[[#This Row],[45+]]-P_A_R[[#This Row],[46+]]</f>
        <v>#VALUE!</v>
      </c>
      <c r="CP394" s="5" t="e">
        <f>P_A_R[[#This Row],[46+]]-P_A_R[[#This Row],[47+]]</f>
        <v>#VALUE!</v>
      </c>
      <c r="CQ394" s="5" t="e">
        <f>P_A_R[[#This Row],[47+]]-P_A_R[[#This Row],[48+]]</f>
        <v>#VALUE!</v>
      </c>
      <c r="CR394" s="5" t="e">
        <f>P_A_R[[#This Row],[48+]]-P_A_R[[#This Row],[49+]]</f>
        <v>#VALUE!</v>
      </c>
      <c r="CS394" s="5" t="e">
        <f>P_A_R[[#This Row],[49+]]-P_A_R[[#This Row],[50+]]</f>
        <v>#VALUE!</v>
      </c>
      <c r="CT394" s="5" t="e">
        <f>P_A_R[[#This Row],[50+]]-P_A_R[[#This Row],[51+]]</f>
        <v>#VALUE!</v>
      </c>
      <c r="CU394" s="5" t="e">
        <f>P_A_R[[#This Row],[51+]]-P_A_R[[#This Row],[52+]]</f>
        <v>#VALUE!</v>
      </c>
      <c r="CV394" s="5" t="e">
        <f>P_A_R[[#This Row],[52+]]-P_A_R[[#This Row],[53+]]</f>
        <v>#VALUE!</v>
      </c>
      <c r="CW394" s="5" t="e">
        <f>P_A_R[[#This Row],[53+]]-P_A_R[[#This Row],[54+]]</f>
        <v>#VALUE!</v>
      </c>
      <c r="CX394" s="5" t="e">
        <f>P_A_R[[#This Row],[54+]]-P_A_R[[#This Row],[55+]]</f>
        <v>#VALUE!</v>
      </c>
      <c r="CY394" s="5" t="e">
        <f>P_A_R[[#This Row],[55+]]-P_A_R[[#This Row],[56+]]</f>
        <v>#VALUE!</v>
      </c>
      <c r="CZ394" s="5" t="e">
        <f>P_A_R[[#This Row],[56+]]-P_A_R[[#This Row],[57+]]</f>
        <v>#VALUE!</v>
      </c>
      <c r="DA394" s="5" t="e">
        <f>P_A_R[[#This Row],[57+]]-P_A_R[[#This Row],[58+]]</f>
        <v>#VALUE!</v>
      </c>
      <c r="DB394" s="5" t="e">
        <f>P_A_R[[#This Row],[58+]]-P_A_R[[#This Row],[59+]]</f>
        <v>#VALUE!</v>
      </c>
    </row>
    <row r="395" spans="58:106" x14ac:dyDescent="0.25">
      <c r="BF395" s="5" t="e">
        <f>P_A_R[[#This Row],[10+]]-P_A_R[[#This Row],[11+]]</f>
        <v>#VALUE!</v>
      </c>
      <c r="BG395" s="5" t="e">
        <f>P_A_R[[#This Row],[11+]]-P_A_R[[#This Row],[12+]]</f>
        <v>#VALUE!</v>
      </c>
      <c r="BH395" s="5" t="e">
        <f>P_A_R[[#This Row],[12+]]-P_A_R[[#This Row],[13+]]</f>
        <v>#VALUE!</v>
      </c>
      <c r="BI395" s="5" t="e">
        <f>P_A_R[[#This Row],[13+]]-P_A_R[[#This Row],[14+]]</f>
        <v>#VALUE!</v>
      </c>
      <c r="BJ395" s="5" t="e">
        <f>P_A_R[[#This Row],[14+]]-P_A_R[[#This Row],[15+]]</f>
        <v>#VALUE!</v>
      </c>
      <c r="BK395" s="5" t="e">
        <f>P_A_R[[#This Row],[15+]]-P_A_R[[#This Row],[16+]]</f>
        <v>#VALUE!</v>
      </c>
      <c r="BL395" s="5" t="e">
        <f>P_A_R[[#This Row],[16+]]-P_A_R[[#This Row],[17+]]</f>
        <v>#VALUE!</v>
      </c>
      <c r="BM395" s="5" t="e">
        <f>P_A_R[[#This Row],[17+]]-P_A_R[[#This Row],[18+]]</f>
        <v>#VALUE!</v>
      </c>
      <c r="BN395" s="5" t="e">
        <f>P_A_R[[#This Row],[18+]]-P_A_R[[#This Row],[19+]]</f>
        <v>#VALUE!</v>
      </c>
      <c r="BO395" s="5" t="e">
        <f>P_A_R[[#This Row],[19+]]-P_A_R[[#This Row],[20+]]</f>
        <v>#VALUE!</v>
      </c>
      <c r="BP395" s="5" t="e">
        <f>P_A_R[[#This Row],[20+]]-P_A_R[[#This Row],[21+]]</f>
        <v>#VALUE!</v>
      </c>
      <c r="BQ395" s="5" t="e">
        <f>P_A_R[[#This Row],[21+]]-P_A_R[[#This Row],[22+]]</f>
        <v>#VALUE!</v>
      </c>
      <c r="BR395" s="5" t="e">
        <f>P_A_R[[#This Row],[22+]]-P_A_R[[#This Row],[23+]]</f>
        <v>#VALUE!</v>
      </c>
      <c r="BS395" s="5" t="e">
        <f>P_A_R[[#This Row],[23+]]-P_A_R[[#This Row],[24+]]</f>
        <v>#VALUE!</v>
      </c>
      <c r="BT395" s="5" t="e">
        <f>P_A_R[[#This Row],[24+]]-P_A_R[[#This Row],[25+]]</f>
        <v>#VALUE!</v>
      </c>
      <c r="BU395" s="5" t="e">
        <f>P_A_R[[#This Row],[25+]]-P_A_R[[#This Row],[26+]]</f>
        <v>#VALUE!</v>
      </c>
      <c r="BV395" s="5" t="e">
        <f>P_A_R[[#This Row],[26+]]-P_A_R[[#This Row],[27+]]</f>
        <v>#VALUE!</v>
      </c>
      <c r="BW395" s="5" t="e">
        <f>P_A_R[[#This Row],[27+]]-P_A_R[[#This Row],[28+]]</f>
        <v>#VALUE!</v>
      </c>
      <c r="BX395" s="5" t="e">
        <f>P_A_R[[#This Row],[28+]]-P_A_R[[#This Row],[29+]]</f>
        <v>#VALUE!</v>
      </c>
      <c r="BY395" s="5" t="e">
        <f>P_A_R[[#This Row],[29+]]-P_A_R[[#This Row],[30+]]</f>
        <v>#VALUE!</v>
      </c>
      <c r="BZ395" s="5" t="e">
        <f>P_A_R[[#This Row],[30+]]-P_A_R[[#This Row],[31+]]</f>
        <v>#VALUE!</v>
      </c>
      <c r="CA395" s="5" t="e">
        <f>P_A_R[[#This Row],[31+]]-P_A_R[[#This Row],[32+]]</f>
        <v>#VALUE!</v>
      </c>
      <c r="CB395" s="5" t="e">
        <f>P_A_R[[#This Row],[32+]]-P_A_R[[#This Row],[33+]]</f>
        <v>#VALUE!</v>
      </c>
      <c r="CC395" s="5" t="e">
        <f>P_A_R[[#This Row],[33+]]-P_A_R[[#This Row],[34+]]</f>
        <v>#VALUE!</v>
      </c>
      <c r="CD395" s="5" t="e">
        <f>P_A_R[[#This Row],[34+]]-P_A_R[[#This Row],[35+]]</f>
        <v>#VALUE!</v>
      </c>
      <c r="CE395" s="5" t="e">
        <f>P_A_R[[#This Row],[35+]]-P_A_R[[#This Row],[36+]]</f>
        <v>#VALUE!</v>
      </c>
      <c r="CF395" s="5" t="e">
        <f>P_A_R[[#This Row],[36+]]-P_A_R[[#This Row],[37+]]</f>
        <v>#VALUE!</v>
      </c>
      <c r="CG395" s="5" t="e">
        <f>P_A_R[[#This Row],[37+]]-P_A_R[[#This Row],[38+]]</f>
        <v>#VALUE!</v>
      </c>
      <c r="CH395" s="5" t="e">
        <f>P_A_R[[#This Row],[38+]]-P_A_R[[#This Row],[39+]]</f>
        <v>#VALUE!</v>
      </c>
      <c r="CI395" s="5" t="e">
        <f>P_A_R[[#This Row],[39+]]-P_A_R[[#This Row],[40+]]</f>
        <v>#VALUE!</v>
      </c>
      <c r="CJ395" s="5" t="e">
        <f>P_A_R[[#This Row],[40+]]-P_A_R[[#This Row],[41+]]</f>
        <v>#VALUE!</v>
      </c>
      <c r="CK395" s="5" t="e">
        <f>P_A_R[[#This Row],[41+]]-P_A_R[[#This Row],[42+]]</f>
        <v>#VALUE!</v>
      </c>
      <c r="CL395" s="5" t="e">
        <f>P_A_R[[#This Row],[42+]]-P_A_R[[#This Row],[43+]]</f>
        <v>#VALUE!</v>
      </c>
      <c r="CM395" s="5" t="e">
        <f>P_A_R[[#This Row],[43+]]-P_A_R[[#This Row],[44+]]</f>
        <v>#VALUE!</v>
      </c>
      <c r="CN395" s="5" t="e">
        <f>P_A_R[[#This Row],[44+]]-P_A_R[[#This Row],[45+]]</f>
        <v>#VALUE!</v>
      </c>
      <c r="CO395" s="5" t="e">
        <f>P_A_R[[#This Row],[45+]]-P_A_R[[#This Row],[46+]]</f>
        <v>#VALUE!</v>
      </c>
      <c r="CP395" s="5" t="e">
        <f>P_A_R[[#This Row],[46+]]-P_A_R[[#This Row],[47+]]</f>
        <v>#VALUE!</v>
      </c>
      <c r="CQ395" s="5" t="e">
        <f>P_A_R[[#This Row],[47+]]-P_A_R[[#This Row],[48+]]</f>
        <v>#VALUE!</v>
      </c>
      <c r="CR395" s="5" t="e">
        <f>P_A_R[[#This Row],[48+]]-P_A_R[[#This Row],[49+]]</f>
        <v>#VALUE!</v>
      </c>
      <c r="CS395" s="5" t="e">
        <f>P_A_R[[#This Row],[49+]]-P_A_R[[#This Row],[50+]]</f>
        <v>#VALUE!</v>
      </c>
      <c r="CT395" s="5" t="e">
        <f>P_A_R[[#This Row],[50+]]-P_A_R[[#This Row],[51+]]</f>
        <v>#VALUE!</v>
      </c>
      <c r="CU395" s="5" t="e">
        <f>P_A_R[[#This Row],[51+]]-P_A_R[[#This Row],[52+]]</f>
        <v>#VALUE!</v>
      </c>
      <c r="CV395" s="5" t="e">
        <f>P_A_R[[#This Row],[52+]]-P_A_R[[#This Row],[53+]]</f>
        <v>#VALUE!</v>
      </c>
      <c r="CW395" s="5" t="e">
        <f>P_A_R[[#This Row],[53+]]-P_A_R[[#This Row],[54+]]</f>
        <v>#VALUE!</v>
      </c>
      <c r="CX395" s="5" t="e">
        <f>P_A_R[[#This Row],[54+]]-P_A_R[[#This Row],[55+]]</f>
        <v>#VALUE!</v>
      </c>
      <c r="CY395" s="5" t="e">
        <f>P_A_R[[#This Row],[55+]]-P_A_R[[#This Row],[56+]]</f>
        <v>#VALUE!</v>
      </c>
      <c r="CZ395" s="5" t="e">
        <f>P_A_R[[#This Row],[56+]]-P_A_R[[#This Row],[57+]]</f>
        <v>#VALUE!</v>
      </c>
      <c r="DA395" s="5" t="e">
        <f>P_A_R[[#This Row],[57+]]-P_A_R[[#This Row],[58+]]</f>
        <v>#VALUE!</v>
      </c>
      <c r="DB395" s="5" t="e">
        <f>P_A_R[[#This Row],[58+]]-P_A_R[[#This Row],[59+]]</f>
        <v>#VALUE!</v>
      </c>
    </row>
    <row r="396" spans="58:106" x14ac:dyDescent="0.25">
      <c r="BF396" s="5" t="e">
        <f>P_A_R[[#This Row],[10+]]-P_A_R[[#This Row],[11+]]</f>
        <v>#VALUE!</v>
      </c>
      <c r="BG396" s="5" t="e">
        <f>P_A_R[[#This Row],[11+]]-P_A_R[[#This Row],[12+]]</f>
        <v>#VALUE!</v>
      </c>
      <c r="BH396" s="5" t="e">
        <f>P_A_R[[#This Row],[12+]]-P_A_R[[#This Row],[13+]]</f>
        <v>#VALUE!</v>
      </c>
      <c r="BI396" s="5" t="e">
        <f>P_A_R[[#This Row],[13+]]-P_A_R[[#This Row],[14+]]</f>
        <v>#VALUE!</v>
      </c>
      <c r="BJ396" s="5" t="e">
        <f>P_A_R[[#This Row],[14+]]-P_A_R[[#This Row],[15+]]</f>
        <v>#VALUE!</v>
      </c>
      <c r="BK396" s="5" t="e">
        <f>P_A_R[[#This Row],[15+]]-P_A_R[[#This Row],[16+]]</f>
        <v>#VALUE!</v>
      </c>
      <c r="BL396" s="5" t="e">
        <f>P_A_R[[#This Row],[16+]]-P_A_R[[#This Row],[17+]]</f>
        <v>#VALUE!</v>
      </c>
      <c r="BM396" s="5" t="e">
        <f>P_A_R[[#This Row],[17+]]-P_A_R[[#This Row],[18+]]</f>
        <v>#VALUE!</v>
      </c>
      <c r="BN396" s="5" t="e">
        <f>P_A_R[[#This Row],[18+]]-P_A_R[[#This Row],[19+]]</f>
        <v>#VALUE!</v>
      </c>
      <c r="BO396" s="5" t="e">
        <f>P_A_R[[#This Row],[19+]]-P_A_R[[#This Row],[20+]]</f>
        <v>#VALUE!</v>
      </c>
      <c r="BP396" s="5" t="e">
        <f>P_A_R[[#This Row],[20+]]-P_A_R[[#This Row],[21+]]</f>
        <v>#VALUE!</v>
      </c>
      <c r="BQ396" s="5" t="e">
        <f>P_A_R[[#This Row],[21+]]-P_A_R[[#This Row],[22+]]</f>
        <v>#VALUE!</v>
      </c>
      <c r="BR396" s="5" t="e">
        <f>P_A_R[[#This Row],[22+]]-P_A_R[[#This Row],[23+]]</f>
        <v>#VALUE!</v>
      </c>
      <c r="BS396" s="5" t="e">
        <f>P_A_R[[#This Row],[23+]]-P_A_R[[#This Row],[24+]]</f>
        <v>#VALUE!</v>
      </c>
      <c r="BT396" s="5" t="e">
        <f>P_A_R[[#This Row],[24+]]-P_A_R[[#This Row],[25+]]</f>
        <v>#VALUE!</v>
      </c>
      <c r="BU396" s="5" t="e">
        <f>P_A_R[[#This Row],[25+]]-P_A_R[[#This Row],[26+]]</f>
        <v>#VALUE!</v>
      </c>
      <c r="BV396" s="5" t="e">
        <f>P_A_R[[#This Row],[26+]]-P_A_R[[#This Row],[27+]]</f>
        <v>#VALUE!</v>
      </c>
      <c r="BW396" s="5" t="e">
        <f>P_A_R[[#This Row],[27+]]-P_A_R[[#This Row],[28+]]</f>
        <v>#VALUE!</v>
      </c>
      <c r="BX396" s="5" t="e">
        <f>P_A_R[[#This Row],[28+]]-P_A_R[[#This Row],[29+]]</f>
        <v>#VALUE!</v>
      </c>
      <c r="BY396" s="5" t="e">
        <f>P_A_R[[#This Row],[29+]]-P_A_R[[#This Row],[30+]]</f>
        <v>#VALUE!</v>
      </c>
      <c r="BZ396" s="5" t="e">
        <f>P_A_R[[#This Row],[30+]]-P_A_R[[#This Row],[31+]]</f>
        <v>#VALUE!</v>
      </c>
      <c r="CA396" s="5" t="e">
        <f>P_A_R[[#This Row],[31+]]-P_A_R[[#This Row],[32+]]</f>
        <v>#VALUE!</v>
      </c>
      <c r="CB396" s="5" t="e">
        <f>P_A_R[[#This Row],[32+]]-P_A_R[[#This Row],[33+]]</f>
        <v>#VALUE!</v>
      </c>
      <c r="CC396" s="5" t="e">
        <f>P_A_R[[#This Row],[33+]]-P_A_R[[#This Row],[34+]]</f>
        <v>#VALUE!</v>
      </c>
      <c r="CD396" s="5" t="e">
        <f>P_A_R[[#This Row],[34+]]-P_A_R[[#This Row],[35+]]</f>
        <v>#VALUE!</v>
      </c>
      <c r="CE396" s="5" t="e">
        <f>P_A_R[[#This Row],[35+]]-P_A_R[[#This Row],[36+]]</f>
        <v>#VALUE!</v>
      </c>
      <c r="CF396" s="5" t="e">
        <f>P_A_R[[#This Row],[36+]]-P_A_R[[#This Row],[37+]]</f>
        <v>#VALUE!</v>
      </c>
      <c r="CG396" s="5" t="e">
        <f>P_A_R[[#This Row],[37+]]-P_A_R[[#This Row],[38+]]</f>
        <v>#VALUE!</v>
      </c>
      <c r="CH396" s="5" t="e">
        <f>P_A_R[[#This Row],[38+]]-P_A_R[[#This Row],[39+]]</f>
        <v>#VALUE!</v>
      </c>
      <c r="CI396" s="5" t="e">
        <f>P_A_R[[#This Row],[39+]]-P_A_R[[#This Row],[40+]]</f>
        <v>#VALUE!</v>
      </c>
      <c r="CJ396" s="5" t="e">
        <f>P_A_R[[#This Row],[40+]]-P_A_R[[#This Row],[41+]]</f>
        <v>#VALUE!</v>
      </c>
      <c r="CK396" s="5" t="e">
        <f>P_A_R[[#This Row],[41+]]-P_A_R[[#This Row],[42+]]</f>
        <v>#VALUE!</v>
      </c>
      <c r="CL396" s="5" t="e">
        <f>P_A_R[[#This Row],[42+]]-P_A_R[[#This Row],[43+]]</f>
        <v>#VALUE!</v>
      </c>
      <c r="CM396" s="5" t="e">
        <f>P_A_R[[#This Row],[43+]]-P_A_R[[#This Row],[44+]]</f>
        <v>#VALUE!</v>
      </c>
      <c r="CN396" s="5" t="e">
        <f>P_A_R[[#This Row],[44+]]-P_A_R[[#This Row],[45+]]</f>
        <v>#VALUE!</v>
      </c>
      <c r="CO396" s="5" t="e">
        <f>P_A_R[[#This Row],[45+]]-P_A_R[[#This Row],[46+]]</f>
        <v>#VALUE!</v>
      </c>
      <c r="CP396" s="5" t="e">
        <f>P_A_R[[#This Row],[46+]]-P_A_R[[#This Row],[47+]]</f>
        <v>#VALUE!</v>
      </c>
      <c r="CQ396" s="5" t="e">
        <f>P_A_R[[#This Row],[47+]]-P_A_R[[#This Row],[48+]]</f>
        <v>#VALUE!</v>
      </c>
      <c r="CR396" s="5" t="e">
        <f>P_A_R[[#This Row],[48+]]-P_A_R[[#This Row],[49+]]</f>
        <v>#VALUE!</v>
      </c>
      <c r="CS396" s="5" t="e">
        <f>P_A_R[[#This Row],[49+]]-P_A_R[[#This Row],[50+]]</f>
        <v>#VALUE!</v>
      </c>
      <c r="CT396" s="5" t="e">
        <f>P_A_R[[#This Row],[50+]]-P_A_R[[#This Row],[51+]]</f>
        <v>#VALUE!</v>
      </c>
      <c r="CU396" s="5" t="e">
        <f>P_A_R[[#This Row],[51+]]-P_A_R[[#This Row],[52+]]</f>
        <v>#VALUE!</v>
      </c>
      <c r="CV396" s="5" t="e">
        <f>P_A_R[[#This Row],[52+]]-P_A_R[[#This Row],[53+]]</f>
        <v>#VALUE!</v>
      </c>
      <c r="CW396" s="5" t="e">
        <f>P_A_R[[#This Row],[53+]]-P_A_R[[#This Row],[54+]]</f>
        <v>#VALUE!</v>
      </c>
      <c r="CX396" s="5" t="e">
        <f>P_A_R[[#This Row],[54+]]-P_A_R[[#This Row],[55+]]</f>
        <v>#VALUE!</v>
      </c>
      <c r="CY396" s="5" t="e">
        <f>P_A_R[[#This Row],[55+]]-P_A_R[[#This Row],[56+]]</f>
        <v>#VALUE!</v>
      </c>
      <c r="CZ396" s="5" t="e">
        <f>P_A_R[[#This Row],[56+]]-P_A_R[[#This Row],[57+]]</f>
        <v>#VALUE!</v>
      </c>
      <c r="DA396" s="5" t="e">
        <f>P_A_R[[#This Row],[57+]]-P_A_R[[#This Row],[58+]]</f>
        <v>#VALUE!</v>
      </c>
      <c r="DB396" s="5" t="e">
        <f>P_A_R[[#This Row],[58+]]-P_A_R[[#This Row],[59+]]</f>
        <v>#VALUE!</v>
      </c>
    </row>
    <row r="397" spans="58:106" x14ac:dyDescent="0.25">
      <c r="BF397" s="5" t="e">
        <f>P_A_R[[#This Row],[10+]]-P_A_R[[#This Row],[11+]]</f>
        <v>#VALUE!</v>
      </c>
      <c r="BG397" s="5" t="e">
        <f>P_A_R[[#This Row],[11+]]-P_A_R[[#This Row],[12+]]</f>
        <v>#VALUE!</v>
      </c>
      <c r="BH397" s="5" t="e">
        <f>P_A_R[[#This Row],[12+]]-P_A_R[[#This Row],[13+]]</f>
        <v>#VALUE!</v>
      </c>
      <c r="BI397" s="5" t="e">
        <f>P_A_R[[#This Row],[13+]]-P_A_R[[#This Row],[14+]]</f>
        <v>#VALUE!</v>
      </c>
      <c r="BJ397" s="5" t="e">
        <f>P_A_R[[#This Row],[14+]]-P_A_R[[#This Row],[15+]]</f>
        <v>#VALUE!</v>
      </c>
      <c r="BK397" s="5" t="e">
        <f>P_A_R[[#This Row],[15+]]-P_A_R[[#This Row],[16+]]</f>
        <v>#VALUE!</v>
      </c>
      <c r="BL397" s="5" t="e">
        <f>P_A_R[[#This Row],[16+]]-P_A_R[[#This Row],[17+]]</f>
        <v>#VALUE!</v>
      </c>
      <c r="BM397" s="5" t="e">
        <f>P_A_R[[#This Row],[17+]]-P_A_R[[#This Row],[18+]]</f>
        <v>#VALUE!</v>
      </c>
      <c r="BN397" s="5" t="e">
        <f>P_A_R[[#This Row],[18+]]-P_A_R[[#This Row],[19+]]</f>
        <v>#VALUE!</v>
      </c>
      <c r="BO397" s="5" t="e">
        <f>P_A_R[[#This Row],[19+]]-P_A_R[[#This Row],[20+]]</f>
        <v>#VALUE!</v>
      </c>
      <c r="BP397" s="5" t="e">
        <f>P_A_R[[#This Row],[20+]]-P_A_R[[#This Row],[21+]]</f>
        <v>#VALUE!</v>
      </c>
      <c r="BQ397" s="5" t="e">
        <f>P_A_R[[#This Row],[21+]]-P_A_R[[#This Row],[22+]]</f>
        <v>#VALUE!</v>
      </c>
      <c r="BR397" s="5" t="e">
        <f>P_A_R[[#This Row],[22+]]-P_A_R[[#This Row],[23+]]</f>
        <v>#VALUE!</v>
      </c>
      <c r="BS397" s="5" t="e">
        <f>P_A_R[[#This Row],[23+]]-P_A_R[[#This Row],[24+]]</f>
        <v>#VALUE!</v>
      </c>
      <c r="BT397" s="5" t="e">
        <f>P_A_R[[#This Row],[24+]]-P_A_R[[#This Row],[25+]]</f>
        <v>#VALUE!</v>
      </c>
      <c r="BU397" s="5" t="e">
        <f>P_A_R[[#This Row],[25+]]-P_A_R[[#This Row],[26+]]</f>
        <v>#VALUE!</v>
      </c>
      <c r="BV397" s="5" t="e">
        <f>P_A_R[[#This Row],[26+]]-P_A_R[[#This Row],[27+]]</f>
        <v>#VALUE!</v>
      </c>
      <c r="BW397" s="5" t="e">
        <f>P_A_R[[#This Row],[27+]]-P_A_R[[#This Row],[28+]]</f>
        <v>#VALUE!</v>
      </c>
      <c r="BX397" s="5" t="e">
        <f>P_A_R[[#This Row],[28+]]-P_A_R[[#This Row],[29+]]</f>
        <v>#VALUE!</v>
      </c>
      <c r="BY397" s="5" t="e">
        <f>P_A_R[[#This Row],[29+]]-P_A_R[[#This Row],[30+]]</f>
        <v>#VALUE!</v>
      </c>
      <c r="BZ397" s="5" t="e">
        <f>P_A_R[[#This Row],[30+]]-P_A_R[[#This Row],[31+]]</f>
        <v>#VALUE!</v>
      </c>
      <c r="CA397" s="5" t="e">
        <f>P_A_R[[#This Row],[31+]]-P_A_R[[#This Row],[32+]]</f>
        <v>#VALUE!</v>
      </c>
      <c r="CB397" s="5" t="e">
        <f>P_A_R[[#This Row],[32+]]-P_A_R[[#This Row],[33+]]</f>
        <v>#VALUE!</v>
      </c>
      <c r="CC397" s="5" t="e">
        <f>P_A_R[[#This Row],[33+]]-P_A_R[[#This Row],[34+]]</f>
        <v>#VALUE!</v>
      </c>
      <c r="CD397" s="5" t="e">
        <f>P_A_R[[#This Row],[34+]]-P_A_R[[#This Row],[35+]]</f>
        <v>#VALUE!</v>
      </c>
      <c r="CE397" s="5" t="e">
        <f>P_A_R[[#This Row],[35+]]-P_A_R[[#This Row],[36+]]</f>
        <v>#VALUE!</v>
      </c>
      <c r="CF397" s="5" t="e">
        <f>P_A_R[[#This Row],[36+]]-P_A_R[[#This Row],[37+]]</f>
        <v>#VALUE!</v>
      </c>
      <c r="CG397" s="5" t="e">
        <f>P_A_R[[#This Row],[37+]]-P_A_R[[#This Row],[38+]]</f>
        <v>#VALUE!</v>
      </c>
      <c r="CH397" s="5" t="e">
        <f>P_A_R[[#This Row],[38+]]-P_A_R[[#This Row],[39+]]</f>
        <v>#VALUE!</v>
      </c>
      <c r="CI397" s="5" t="e">
        <f>P_A_R[[#This Row],[39+]]-P_A_R[[#This Row],[40+]]</f>
        <v>#VALUE!</v>
      </c>
      <c r="CJ397" s="5" t="e">
        <f>P_A_R[[#This Row],[40+]]-P_A_R[[#This Row],[41+]]</f>
        <v>#VALUE!</v>
      </c>
      <c r="CK397" s="5" t="e">
        <f>P_A_R[[#This Row],[41+]]-P_A_R[[#This Row],[42+]]</f>
        <v>#VALUE!</v>
      </c>
      <c r="CL397" s="5" t="e">
        <f>P_A_R[[#This Row],[42+]]-P_A_R[[#This Row],[43+]]</f>
        <v>#VALUE!</v>
      </c>
      <c r="CM397" s="5" t="e">
        <f>P_A_R[[#This Row],[43+]]-P_A_R[[#This Row],[44+]]</f>
        <v>#VALUE!</v>
      </c>
      <c r="CN397" s="5" t="e">
        <f>P_A_R[[#This Row],[44+]]-P_A_R[[#This Row],[45+]]</f>
        <v>#VALUE!</v>
      </c>
      <c r="CO397" s="5" t="e">
        <f>P_A_R[[#This Row],[45+]]-P_A_R[[#This Row],[46+]]</f>
        <v>#VALUE!</v>
      </c>
      <c r="CP397" s="5" t="e">
        <f>P_A_R[[#This Row],[46+]]-P_A_R[[#This Row],[47+]]</f>
        <v>#VALUE!</v>
      </c>
      <c r="CQ397" s="5" t="e">
        <f>P_A_R[[#This Row],[47+]]-P_A_R[[#This Row],[48+]]</f>
        <v>#VALUE!</v>
      </c>
      <c r="CR397" s="5" t="e">
        <f>P_A_R[[#This Row],[48+]]-P_A_R[[#This Row],[49+]]</f>
        <v>#VALUE!</v>
      </c>
      <c r="CS397" s="5" t="e">
        <f>P_A_R[[#This Row],[49+]]-P_A_R[[#This Row],[50+]]</f>
        <v>#VALUE!</v>
      </c>
      <c r="CT397" s="5" t="e">
        <f>P_A_R[[#This Row],[50+]]-P_A_R[[#This Row],[51+]]</f>
        <v>#VALUE!</v>
      </c>
      <c r="CU397" s="5" t="e">
        <f>P_A_R[[#This Row],[51+]]-P_A_R[[#This Row],[52+]]</f>
        <v>#VALUE!</v>
      </c>
      <c r="CV397" s="5" t="e">
        <f>P_A_R[[#This Row],[52+]]-P_A_R[[#This Row],[53+]]</f>
        <v>#VALUE!</v>
      </c>
      <c r="CW397" s="5" t="e">
        <f>P_A_R[[#This Row],[53+]]-P_A_R[[#This Row],[54+]]</f>
        <v>#VALUE!</v>
      </c>
      <c r="CX397" s="5" t="e">
        <f>P_A_R[[#This Row],[54+]]-P_A_R[[#This Row],[55+]]</f>
        <v>#VALUE!</v>
      </c>
      <c r="CY397" s="5" t="e">
        <f>P_A_R[[#This Row],[55+]]-P_A_R[[#This Row],[56+]]</f>
        <v>#VALUE!</v>
      </c>
      <c r="CZ397" s="5" t="e">
        <f>P_A_R[[#This Row],[56+]]-P_A_R[[#This Row],[57+]]</f>
        <v>#VALUE!</v>
      </c>
      <c r="DA397" s="5" t="e">
        <f>P_A_R[[#This Row],[57+]]-P_A_R[[#This Row],[58+]]</f>
        <v>#VALUE!</v>
      </c>
      <c r="DB397" s="5" t="e">
        <f>P_A_R[[#This Row],[58+]]-P_A_R[[#This Row],[59+]]</f>
        <v>#VALUE!</v>
      </c>
    </row>
    <row r="398" spans="58:106" x14ac:dyDescent="0.25">
      <c r="BF398" s="5" t="e">
        <f>P_A_R[[#This Row],[10+]]-P_A_R[[#This Row],[11+]]</f>
        <v>#VALUE!</v>
      </c>
      <c r="BG398" s="5" t="e">
        <f>P_A_R[[#This Row],[11+]]-P_A_R[[#This Row],[12+]]</f>
        <v>#VALUE!</v>
      </c>
      <c r="BH398" s="5" t="e">
        <f>P_A_R[[#This Row],[12+]]-P_A_R[[#This Row],[13+]]</f>
        <v>#VALUE!</v>
      </c>
      <c r="BI398" s="5" t="e">
        <f>P_A_R[[#This Row],[13+]]-P_A_R[[#This Row],[14+]]</f>
        <v>#VALUE!</v>
      </c>
      <c r="BJ398" s="5" t="e">
        <f>P_A_R[[#This Row],[14+]]-P_A_R[[#This Row],[15+]]</f>
        <v>#VALUE!</v>
      </c>
      <c r="BK398" s="5" t="e">
        <f>P_A_R[[#This Row],[15+]]-P_A_R[[#This Row],[16+]]</f>
        <v>#VALUE!</v>
      </c>
      <c r="BL398" s="5" t="e">
        <f>P_A_R[[#This Row],[16+]]-P_A_R[[#This Row],[17+]]</f>
        <v>#VALUE!</v>
      </c>
      <c r="BM398" s="5" t="e">
        <f>P_A_R[[#This Row],[17+]]-P_A_R[[#This Row],[18+]]</f>
        <v>#VALUE!</v>
      </c>
      <c r="BN398" s="5" t="e">
        <f>P_A_R[[#This Row],[18+]]-P_A_R[[#This Row],[19+]]</f>
        <v>#VALUE!</v>
      </c>
      <c r="BO398" s="5" t="e">
        <f>P_A_R[[#This Row],[19+]]-P_A_R[[#This Row],[20+]]</f>
        <v>#VALUE!</v>
      </c>
      <c r="BP398" s="5" t="e">
        <f>P_A_R[[#This Row],[20+]]-P_A_R[[#This Row],[21+]]</f>
        <v>#VALUE!</v>
      </c>
      <c r="BQ398" s="5" t="e">
        <f>P_A_R[[#This Row],[21+]]-P_A_R[[#This Row],[22+]]</f>
        <v>#VALUE!</v>
      </c>
      <c r="BR398" s="5" t="e">
        <f>P_A_R[[#This Row],[22+]]-P_A_R[[#This Row],[23+]]</f>
        <v>#VALUE!</v>
      </c>
      <c r="BS398" s="5" t="e">
        <f>P_A_R[[#This Row],[23+]]-P_A_R[[#This Row],[24+]]</f>
        <v>#VALUE!</v>
      </c>
      <c r="BT398" s="5" t="e">
        <f>P_A_R[[#This Row],[24+]]-P_A_R[[#This Row],[25+]]</f>
        <v>#VALUE!</v>
      </c>
      <c r="BU398" s="5" t="e">
        <f>P_A_R[[#This Row],[25+]]-P_A_R[[#This Row],[26+]]</f>
        <v>#VALUE!</v>
      </c>
      <c r="BV398" s="5" t="e">
        <f>P_A_R[[#This Row],[26+]]-P_A_R[[#This Row],[27+]]</f>
        <v>#VALUE!</v>
      </c>
      <c r="BW398" s="5" t="e">
        <f>P_A_R[[#This Row],[27+]]-P_A_R[[#This Row],[28+]]</f>
        <v>#VALUE!</v>
      </c>
      <c r="BX398" s="5" t="e">
        <f>P_A_R[[#This Row],[28+]]-P_A_R[[#This Row],[29+]]</f>
        <v>#VALUE!</v>
      </c>
      <c r="BY398" s="5" t="e">
        <f>P_A_R[[#This Row],[29+]]-P_A_R[[#This Row],[30+]]</f>
        <v>#VALUE!</v>
      </c>
      <c r="BZ398" s="5" t="e">
        <f>P_A_R[[#This Row],[30+]]-P_A_R[[#This Row],[31+]]</f>
        <v>#VALUE!</v>
      </c>
      <c r="CA398" s="5" t="e">
        <f>P_A_R[[#This Row],[31+]]-P_A_R[[#This Row],[32+]]</f>
        <v>#VALUE!</v>
      </c>
      <c r="CB398" s="5" t="e">
        <f>P_A_R[[#This Row],[32+]]-P_A_R[[#This Row],[33+]]</f>
        <v>#VALUE!</v>
      </c>
      <c r="CC398" s="5" t="e">
        <f>P_A_R[[#This Row],[33+]]-P_A_R[[#This Row],[34+]]</f>
        <v>#VALUE!</v>
      </c>
      <c r="CD398" s="5" t="e">
        <f>P_A_R[[#This Row],[34+]]-P_A_R[[#This Row],[35+]]</f>
        <v>#VALUE!</v>
      </c>
      <c r="CE398" s="5" t="e">
        <f>P_A_R[[#This Row],[35+]]-P_A_R[[#This Row],[36+]]</f>
        <v>#VALUE!</v>
      </c>
      <c r="CF398" s="5" t="e">
        <f>P_A_R[[#This Row],[36+]]-P_A_R[[#This Row],[37+]]</f>
        <v>#VALUE!</v>
      </c>
      <c r="CG398" s="5" t="e">
        <f>P_A_R[[#This Row],[37+]]-P_A_R[[#This Row],[38+]]</f>
        <v>#VALUE!</v>
      </c>
      <c r="CH398" s="5" t="e">
        <f>P_A_R[[#This Row],[38+]]-P_A_R[[#This Row],[39+]]</f>
        <v>#VALUE!</v>
      </c>
      <c r="CI398" s="5" t="e">
        <f>P_A_R[[#This Row],[39+]]-P_A_R[[#This Row],[40+]]</f>
        <v>#VALUE!</v>
      </c>
      <c r="CJ398" s="5" t="e">
        <f>P_A_R[[#This Row],[40+]]-P_A_R[[#This Row],[41+]]</f>
        <v>#VALUE!</v>
      </c>
      <c r="CK398" s="5" t="e">
        <f>P_A_R[[#This Row],[41+]]-P_A_R[[#This Row],[42+]]</f>
        <v>#VALUE!</v>
      </c>
      <c r="CL398" s="5" t="e">
        <f>P_A_R[[#This Row],[42+]]-P_A_R[[#This Row],[43+]]</f>
        <v>#VALUE!</v>
      </c>
      <c r="CM398" s="5" t="e">
        <f>P_A_R[[#This Row],[43+]]-P_A_R[[#This Row],[44+]]</f>
        <v>#VALUE!</v>
      </c>
      <c r="CN398" s="5" t="e">
        <f>P_A_R[[#This Row],[44+]]-P_A_R[[#This Row],[45+]]</f>
        <v>#VALUE!</v>
      </c>
      <c r="CO398" s="5" t="e">
        <f>P_A_R[[#This Row],[45+]]-P_A_R[[#This Row],[46+]]</f>
        <v>#VALUE!</v>
      </c>
      <c r="CP398" s="5" t="e">
        <f>P_A_R[[#This Row],[46+]]-P_A_R[[#This Row],[47+]]</f>
        <v>#VALUE!</v>
      </c>
      <c r="CQ398" s="5" t="e">
        <f>P_A_R[[#This Row],[47+]]-P_A_R[[#This Row],[48+]]</f>
        <v>#VALUE!</v>
      </c>
      <c r="CR398" s="5" t="e">
        <f>P_A_R[[#This Row],[48+]]-P_A_R[[#This Row],[49+]]</f>
        <v>#VALUE!</v>
      </c>
      <c r="CS398" s="5" t="e">
        <f>P_A_R[[#This Row],[49+]]-P_A_R[[#This Row],[50+]]</f>
        <v>#VALUE!</v>
      </c>
      <c r="CT398" s="5" t="e">
        <f>P_A_R[[#This Row],[50+]]-P_A_R[[#This Row],[51+]]</f>
        <v>#VALUE!</v>
      </c>
      <c r="CU398" s="5" t="e">
        <f>P_A_R[[#This Row],[51+]]-P_A_R[[#This Row],[52+]]</f>
        <v>#VALUE!</v>
      </c>
      <c r="CV398" s="5" t="e">
        <f>P_A_R[[#This Row],[52+]]-P_A_R[[#This Row],[53+]]</f>
        <v>#VALUE!</v>
      </c>
      <c r="CW398" s="5" t="e">
        <f>P_A_R[[#This Row],[53+]]-P_A_R[[#This Row],[54+]]</f>
        <v>#VALUE!</v>
      </c>
      <c r="CX398" s="5" t="e">
        <f>P_A_R[[#This Row],[54+]]-P_A_R[[#This Row],[55+]]</f>
        <v>#VALUE!</v>
      </c>
      <c r="CY398" s="5" t="e">
        <f>P_A_R[[#This Row],[55+]]-P_A_R[[#This Row],[56+]]</f>
        <v>#VALUE!</v>
      </c>
      <c r="CZ398" s="5" t="e">
        <f>P_A_R[[#This Row],[56+]]-P_A_R[[#This Row],[57+]]</f>
        <v>#VALUE!</v>
      </c>
      <c r="DA398" s="5" t="e">
        <f>P_A_R[[#This Row],[57+]]-P_A_R[[#This Row],[58+]]</f>
        <v>#VALUE!</v>
      </c>
      <c r="DB398" s="5" t="e">
        <f>P_A_R[[#This Row],[58+]]-P_A_R[[#This Row],[59+]]</f>
        <v>#VALUE!</v>
      </c>
    </row>
    <row r="399" spans="58:106" x14ac:dyDescent="0.25">
      <c r="BF399" s="5" t="e">
        <f>P_A_R[[#This Row],[10+]]-P_A_R[[#This Row],[11+]]</f>
        <v>#VALUE!</v>
      </c>
      <c r="BG399" s="5" t="e">
        <f>P_A_R[[#This Row],[11+]]-P_A_R[[#This Row],[12+]]</f>
        <v>#VALUE!</v>
      </c>
      <c r="BH399" s="5" t="e">
        <f>P_A_R[[#This Row],[12+]]-P_A_R[[#This Row],[13+]]</f>
        <v>#VALUE!</v>
      </c>
      <c r="BI399" s="5" t="e">
        <f>P_A_R[[#This Row],[13+]]-P_A_R[[#This Row],[14+]]</f>
        <v>#VALUE!</v>
      </c>
      <c r="BJ399" s="5" t="e">
        <f>P_A_R[[#This Row],[14+]]-P_A_R[[#This Row],[15+]]</f>
        <v>#VALUE!</v>
      </c>
      <c r="BK399" s="5" t="e">
        <f>P_A_R[[#This Row],[15+]]-P_A_R[[#This Row],[16+]]</f>
        <v>#VALUE!</v>
      </c>
      <c r="BL399" s="5" t="e">
        <f>P_A_R[[#This Row],[16+]]-P_A_R[[#This Row],[17+]]</f>
        <v>#VALUE!</v>
      </c>
      <c r="BM399" s="5" t="e">
        <f>P_A_R[[#This Row],[17+]]-P_A_R[[#This Row],[18+]]</f>
        <v>#VALUE!</v>
      </c>
      <c r="BN399" s="5" t="e">
        <f>P_A_R[[#This Row],[18+]]-P_A_R[[#This Row],[19+]]</f>
        <v>#VALUE!</v>
      </c>
      <c r="BO399" s="5" t="e">
        <f>P_A_R[[#This Row],[19+]]-P_A_R[[#This Row],[20+]]</f>
        <v>#VALUE!</v>
      </c>
      <c r="BP399" s="5" t="e">
        <f>P_A_R[[#This Row],[20+]]-P_A_R[[#This Row],[21+]]</f>
        <v>#VALUE!</v>
      </c>
      <c r="BQ399" s="5" t="e">
        <f>P_A_R[[#This Row],[21+]]-P_A_R[[#This Row],[22+]]</f>
        <v>#VALUE!</v>
      </c>
      <c r="BR399" s="5" t="e">
        <f>P_A_R[[#This Row],[22+]]-P_A_R[[#This Row],[23+]]</f>
        <v>#VALUE!</v>
      </c>
      <c r="BS399" s="5" t="e">
        <f>P_A_R[[#This Row],[23+]]-P_A_R[[#This Row],[24+]]</f>
        <v>#VALUE!</v>
      </c>
      <c r="BT399" s="5" t="e">
        <f>P_A_R[[#This Row],[24+]]-P_A_R[[#This Row],[25+]]</f>
        <v>#VALUE!</v>
      </c>
      <c r="BU399" s="5" t="e">
        <f>P_A_R[[#This Row],[25+]]-P_A_R[[#This Row],[26+]]</f>
        <v>#VALUE!</v>
      </c>
      <c r="BV399" s="5" t="e">
        <f>P_A_R[[#This Row],[26+]]-P_A_R[[#This Row],[27+]]</f>
        <v>#VALUE!</v>
      </c>
      <c r="BW399" s="5" t="e">
        <f>P_A_R[[#This Row],[27+]]-P_A_R[[#This Row],[28+]]</f>
        <v>#VALUE!</v>
      </c>
      <c r="BX399" s="5" t="e">
        <f>P_A_R[[#This Row],[28+]]-P_A_R[[#This Row],[29+]]</f>
        <v>#VALUE!</v>
      </c>
      <c r="BY399" s="5" t="e">
        <f>P_A_R[[#This Row],[29+]]-P_A_R[[#This Row],[30+]]</f>
        <v>#VALUE!</v>
      </c>
      <c r="BZ399" s="5" t="e">
        <f>P_A_R[[#This Row],[30+]]-P_A_R[[#This Row],[31+]]</f>
        <v>#VALUE!</v>
      </c>
      <c r="CA399" s="5" t="e">
        <f>P_A_R[[#This Row],[31+]]-P_A_R[[#This Row],[32+]]</f>
        <v>#VALUE!</v>
      </c>
      <c r="CB399" s="5" t="e">
        <f>P_A_R[[#This Row],[32+]]-P_A_R[[#This Row],[33+]]</f>
        <v>#VALUE!</v>
      </c>
      <c r="CC399" s="5" t="e">
        <f>P_A_R[[#This Row],[33+]]-P_A_R[[#This Row],[34+]]</f>
        <v>#VALUE!</v>
      </c>
      <c r="CD399" s="5" t="e">
        <f>P_A_R[[#This Row],[34+]]-P_A_R[[#This Row],[35+]]</f>
        <v>#VALUE!</v>
      </c>
      <c r="CE399" s="5" t="e">
        <f>P_A_R[[#This Row],[35+]]-P_A_R[[#This Row],[36+]]</f>
        <v>#VALUE!</v>
      </c>
      <c r="CF399" s="5" t="e">
        <f>P_A_R[[#This Row],[36+]]-P_A_R[[#This Row],[37+]]</f>
        <v>#VALUE!</v>
      </c>
      <c r="CG399" s="5" t="e">
        <f>P_A_R[[#This Row],[37+]]-P_A_R[[#This Row],[38+]]</f>
        <v>#VALUE!</v>
      </c>
      <c r="CH399" s="5" t="e">
        <f>P_A_R[[#This Row],[38+]]-P_A_R[[#This Row],[39+]]</f>
        <v>#VALUE!</v>
      </c>
      <c r="CI399" s="5" t="e">
        <f>P_A_R[[#This Row],[39+]]-P_A_R[[#This Row],[40+]]</f>
        <v>#VALUE!</v>
      </c>
      <c r="CJ399" s="5" t="e">
        <f>P_A_R[[#This Row],[40+]]-P_A_R[[#This Row],[41+]]</f>
        <v>#VALUE!</v>
      </c>
      <c r="CK399" s="5" t="e">
        <f>P_A_R[[#This Row],[41+]]-P_A_R[[#This Row],[42+]]</f>
        <v>#VALUE!</v>
      </c>
      <c r="CL399" s="5" t="e">
        <f>P_A_R[[#This Row],[42+]]-P_A_R[[#This Row],[43+]]</f>
        <v>#VALUE!</v>
      </c>
      <c r="CM399" s="5" t="e">
        <f>P_A_R[[#This Row],[43+]]-P_A_R[[#This Row],[44+]]</f>
        <v>#VALUE!</v>
      </c>
      <c r="CN399" s="5" t="e">
        <f>P_A_R[[#This Row],[44+]]-P_A_R[[#This Row],[45+]]</f>
        <v>#VALUE!</v>
      </c>
      <c r="CO399" s="5" t="e">
        <f>P_A_R[[#This Row],[45+]]-P_A_R[[#This Row],[46+]]</f>
        <v>#VALUE!</v>
      </c>
      <c r="CP399" s="5" t="e">
        <f>P_A_R[[#This Row],[46+]]-P_A_R[[#This Row],[47+]]</f>
        <v>#VALUE!</v>
      </c>
      <c r="CQ399" s="5" t="e">
        <f>P_A_R[[#This Row],[47+]]-P_A_R[[#This Row],[48+]]</f>
        <v>#VALUE!</v>
      </c>
      <c r="CR399" s="5" t="e">
        <f>P_A_R[[#This Row],[48+]]-P_A_R[[#This Row],[49+]]</f>
        <v>#VALUE!</v>
      </c>
      <c r="CS399" s="5" t="e">
        <f>P_A_R[[#This Row],[49+]]-P_A_R[[#This Row],[50+]]</f>
        <v>#VALUE!</v>
      </c>
      <c r="CT399" s="5" t="e">
        <f>P_A_R[[#This Row],[50+]]-P_A_R[[#This Row],[51+]]</f>
        <v>#VALUE!</v>
      </c>
      <c r="CU399" s="5" t="e">
        <f>P_A_R[[#This Row],[51+]]-P_A_R[[#This Row],[52+]]</f>
        <v>#VALUE!</v>
      </c>
      <c r="CV399" s="5" t="e">
        <f>P_A_R[[#This Row],[52+]]-P_A_R[[#This Row],[53+]]</f>
        <v>#VALUE!</v>
      </c>
      <c r="CW399" s="5" t="e">
        <f>P_A_R[[#This Row],[53+]]-P_A_R[[#This Row],[54+]]</f>
        <v>#VALUE!</v>
      </c>
      <c r="CX399" s="5" t="e">
        <f>P_A_R[[#This Row],[54+]]-P_A_R[[#This Row],[55+]]</f>
        <v>#VALUE!</v>
      </c>
      <c r="CY399" s="5" t="e">
        <f>P_A_R[[#This Row],[55+]]-P_A_R[[#This Row],[56+]]</f>
        <v>#VALUE!</v>
      </c>
      <c r="CZ399" s="5" t="e">
        <f>P_A_R[[#This Row],[56+]]-P_A_R[[#This Row],[57+]]</f>
        <v>#VALUE!</v>
      </c>
      <c r="DA399" s="5" t="e">
        <f>P_A_R[[#This Row],[57+]]-P_A_R[[#This Row],[58+]]</f>
        <v>#VALUE!</v>
      </c>
      <c r="DB399" s="5" t="e">
        <f>P_A_R[[#This Row],[58+]]-P_A_R[[#This Row],[59+]]</f>
        <v>#VALUE!</v>
      </c>
    </row>
    <row r="400" spans="58:106" x14ac:dyDescent="0.25">
      <c r="BF400" s="5" t="e">
        <f>P_A_R[[#This Row],[10+]]-P_A_R[[#This Row],[11+]]</f>
        <v>#VALUE!</v>
      </c>
      <c r="BG400" s="5" t="e">
        <f>P_A_R[[#This Row],[11+]]-P_A_R[[#This Row],[12+]]</f>
        <v>#VALUE!</v>
      </c>
      <c r="BH400" s="5" t="e">
        <f>P_A_R[[#This Row],[12+]]-P_A_R[[#This Row],[13+]]</f>
        <v>#VALUE!</v>
      </c>
      <c r="BI400" s="5" t="e">
        <f>P_A_R[[#This Row],[13+]]-P_A_R[[#This Row],[14+]]</f>
        <v>#VALUE!</v>
      </c>
      <c r="BJ400" s="5" t="e">
        <f>P_A_R[[#This Row],[14+]]-P_A_R[[#This Row],[15+]]</f>
        <v>#VALUE!</v>
      </c>
      <c r="BK400" s="5" t="e">
        <f>P_A_R[[#This Row],[15+]]-P_A_R[[#This Row],[16+]]</f>
        <v>#VALUE!</v>
      </c>
      <c r="BL400" s="5" t="e">
        <f>P_A_R[[#This Row],[16+]]-P_A_R[[#This Row],[17+]]</f>
        <v>#VALUE!</v>
      </c>
      <c r="BM400" s="5" t="e">
        <f>P_A_R[[#This Row],[17+]]-P_A_R[[#This Row],[18+]]</f>
        <v>#VALUE!</v>
      </c>
      <c r="BN400" s="5" t="e">
        <f>P_A_R[[#This Row],[18+]]-P_A_R[[#This Row],[19+]]</f>
        <v>#VALUE!</v>
      </c>
      <c r="BO400" s="5" t="e">
        <f>P_A_R[[#This Row],[19+]]-P_A_R[[#This Row],[20+]]</f>
        <v>#VALUE!</v>
      </c>
      <c r="BP400" s="5" t="e">
        <f>P_A_R[[#This Row],[20+]]-P_A_R[[#This Row],[21+]]</f>
        <v>#VALUE!</v>
      </c>
      <c r="BQ400" s="5" t="e">
        <f>P_A_R[[#This Row],[21+]]-P_A_R[[#This Row],[22+]]</f>
        <v>#VALUE!</v>
      </c>
      <c r="BR400" s="5" t="e">
        <f>P_A_R[[#This Row],[22+]]-P_A_R[[#This Row],[23+]]</f>
        <v>#VALUE!</v>
      </c>
      <c r="BS400" s="5" t="e">
        <f>P_A_R[[#This Row],[23+]]-P_A_R[[#This Row],[24+]]</f>
        <v>#VALUE!</v>
      </c>
      <c r="BT400" s="5" t="e">
        <f>P_A_R[[#This Row],[24+]]-P_A_R[[#This Row],[25+]]</f>
        <v>#VALUE!</v>
      </c>
      <c r="BU400" s="5" t="e">
        <f>P_A_R[[#This Row],[25+]]-P_A_R[[#This Row],[26+]]</f>
        <v>#VALUE!</v>
      </c>
      <c r="BV400" s="5" t="e">
        <f>P_A_R[[#This Row],[26+]]-P_A_R[[#This Row],[27+]]</f>
        <v>#VALUE!</v>
      </c>
      <c r="BW400" s="5" t="e">
        <f>P_A_R[[#This Row],[27+]]-P_A_R[[#This Row],[28+]]</f>
        <v>#VALUE!</v>
      </c>
      <c r="BX400" s="5" t="e">
        <f>P_A_R[[#This Row],[28+]]-P_A_R[[#This Row],[29+]]</f>
        <v>#VALUE!</v>
      </c>
      <c r="BY400" s="5" t="e">
        <f>P_A_R[[#This Row],[29+]]-P_A_R[[#This Row],[30+]]</f>
        <v>#VALUE!</v>
      </c>
      <c r="BZ400" s="5" t="e">
        <f>P_A_R[[#This Row],[30+]]-P_A_R[[#This Row],[31+]]</f>
        <v>#VALUE!</v>
      </c>
      <c r="CA400" s="5" t="e">
        <f>P_A_R[[#This Row],[31+]]-P_A_R[[#This Row],[32+]]</f>
        <v>#VALUE!</v>
      </c>
      <c r="CB400" s="5" t="e">
        <f>P_A_R[[#This Row],[32+]]-P_A_R[[#This Row],[33+]]</f>
        <v>#VALUE!</v>
      </c>
      <c r="CC400" s="5" t="e">
        <f>P_A_R[[#This Row],[33+]]-P_A_R[[#This Row],[34+]]</f>
        <v>#VALUE!</v>
      </c>
      <c r="CD400" s="5" t="e">
        <f>P_A_R[[#This Row],[34+]]-P_A_R[[#This Row],[35+]]</f>
        <v>#VALUE!</v>
      </c>
      <c r="CE400" s="5" t="e">
        <f>P_A_R[[#This Row],[35+]]-P_A_R[[#This Row],[36+]]</f>
        <v>#VALUE!</v>
      </c>
      <c r="CF400" s="5" t="e">
        <f>P_A_R[[#This Row],[36+]]-P_A_R[[#This Row],[37+]]</f>
        <v>#VALUE!</v>
      </c>
      <c r="CG400" s="5" t="e">
        <f>P_A_R[[#This Row],[37+]]-P_A_R[[#This Row],[38+]]</f>
        <v>#VALUE!</v>
      </c>
      <c r="CH400" s="5" t="e">
        <f>P_A_R[[#This Row],[38+]]-P_A_R[[#This Row],[39+]]</f>
        <v>#VALUE!</v>
      </c>
      <c r="CI400" s="5" t="e">
        <f>P_A_R[[#This Row],[39+]]-P_A_R[[#This Row],[40+]]</f>
        <v>#VALUE!</v>
      </c>
      <c r="CJ400" s="5" t="e">
        <f>P_A_R[[#This Row],[40+]]-P_A_R[[#This Row],[41+]]</f>
        <v>#VALUE!</v>
      </c>
      <c r="CK400" s="5" t="e">
        <f>P_A_R[[#This Row],[41+]]-P_A_R[[#This Row],[42+]]</f>
        <v>#VALUE!</v>
      </c>
      <c r="CL400" s="5" t="e">
        <f>P_A_R[[#This Row],[42+]]-P_A_R[[#This Row],[43+]]</f>
        <v>#VALUE!</v>
      </c>
      <c r="CM400" s="5" t="e">
        <f>P_A_R[[#This Row],[43+]]-P_A_R[[#This Row],[44+]]</f>
        <v>#VALUE!</v>
      </c>
      <c r="CN400" s="5" t="e">
        <f>P_A_R[[#This Row],[44+]]-P_A_R[[#This Row],[45+]]</f>
        <v>#VALUE!</v>
      </c>
      <c r="CO400" s="5" t="e">
        <f>P_A_R[[#This Row],[45+]]-P_A_R[[#This Row],[46+]]</f>
        <v>#VALUE!</v>
      </c>
      <c r="CP400" s="5" t="e">
        <f>P_A_R[[#This Row],[46+]]-P_A_R[[#This Row],[47+]]</f>
        <v>#VALUE!</v>
      </c>
      <c r="CQ400" s="5" t="e">
        <f>P_A_R[[#This Row],[47+]]-P_A_R[[#This Row],[48+]]</f>
        <v>#VALUE!</v>
      </c>
      <c r="CR400" s="5" t="e">
        <f>P_A_R[[#This Row],[48+]]-P_A_R[[#This Row],[49+]]</f>
        <v>#VALUE!</v>
      </c>
      <c r="CS400" s="5" t="e">
        <f>P_A_R[[#This Row],[49+]]-P_A_R[[#This Row],[50+]]</f>
        <v>#VALUE!</v>
      </c>
      <c r="CT400" s="5" t="e">
        <f>P_A_R[[#This Row],[50+]]-P_A_R[[#This Row],[51+]]</f>
        <v>#VALUE!</v>
      </c>
      <c r="CU400" s="5" t="e">
        <f>P_A_R[[#This Row],[51+]]-P_A_R[[#This Row],[52+]]</f>
        <v>#VALUE!</v>
      </c>
      <c r="CV400" s="5" t="e">
        <f>P_A_R[[#This Row],[52+]]-P_A_R[[#This Row],[53+]]</f>
        <v>#VALUE!</v>
      </c>
      <c r="CW400" s="5" t="e">
        <f>P_A_R[[#This Row],[53+]]-P_A_R[[#This Row],[54+]]</f>
        <v>#VALUE!</v>
      </c>
      <c r="CX400" s="5" t="e">
        <f>P_A_R[[#This Row],[54+]]-P_A_R[[#This Row],[55+]]</f>
        <v>#VALUE!</v>
      </c>
      <c r="CY400" s="5" t="e">
        <f>P_A_R[[#This Row],[55+]]-P_A_R[[#This Row],[56+]]</f>
        <v>#VALUE!</v>
      </c>
      <c r="CZ400" s="5" t="e">
        <f>P_A_R[[#This Row],[56+]]-P_A_R[[#This Row],[57+]]</f>
        <v>#VALUE!</v>
      </c>
      <c r="DA400" s="5" t="e">
        <f>P_A_R[[#This Row],[57+]]-P_A_R[[#This Row],[58+]]</f>
        <v>#VALUE!</v>
      </c>
      <c r="DB400" s="5" t="e">
        <f>P_A_R[[#This Row],[58+]]-P_A_R[[#This Row],[59+]]</f>
        <v>#VALUE!</v>
      </c>
    </row>
    <row r="401" spans="58:106" x14ac:dyDescent="0.25">
      <c r="BF401" s="5" t="e">
        <f>P_A_R[[#This Row],[10+]]-P_A_R[[#This Row],[11+]]</f>
        <v>#VALUE!</v>
      </c>
      <c r="BG401" s="5" t="e">
        <f>P_A_R[[#This Row],[11+]]-P_A_R[[#This Row],[12+]]</f>
        <v>#VALUE!</v>
      </c>
      <c r="BH401" s="5" t="e">
        <f>P_A_R[[#This Row],[12+]]-P_A_R[[#This Row],[13+]]</f>
        <v>#VALUE!</v>
      </c>
      <c r="BI401" s="5" t="e">
        <f>P_A_R[[#This Row],[13+]]-P_A_R[[#This Row],[14+]]</f>
        <v>#VALUE!</v>
      </c>
      <c r="BJ401" s="5" t="e">
        <f>P_A_R[[#This Row],[14+]]-P_A_R[[#This Row],[15+]]</f>
        <v>#VALUE!</v>
      </c>
      <c r="BK401" s="5" t="e">
        <f>P_A_R[[#This Row],[15+]]-P_A_R[[#This Row],[16+]]</f>
        <v>#VALUE!</v>
      </c>
      <c r="BL401" s="5" t="e">
        <f>P_A_R[[#This Row],[16+]]-P_A_R[[#This Row],[17+]]</f>
        <v>#VALUE!</v>
      </c>
      <c r="BM401" s="5" t="e">
        <f>P_A_R[[#This Row],[17+]]-P_A_R[[#This Row],[18+]]</f>
        <v>#VALUE!</v>
      </c>
      <c r="BN401" s="5" t="e">
        <f>P_A_R[[#This Row],[18+]]-P_A_R[[#This Row],[19+]]</f>
        <v>#VALUE!</v>
      </c>
      <c r="BO401" s="5" t="e">
        <f>P_A_R[[#This Row],[19+]]-P_A_R[[#This Row],[20+]]</f>
        <v>#VALUE!</v>
      </c>
      <c r="BP401" s="5" t="e">
        <f>P_A_R[[#This Row],[20+]]-P_A_R[[#This Row],[21+]]</f>
        <v>#VALUE!</v>
      </c>
      <c r="BQ401" s="5" t="e">
        <f>P_A_R[[#This Row],[21+]]-P_A_R[[#This Row],[22+]]</f>
        <v>#VALUE!</v>
      </c>
      <c r="BR401" s="5" t="e">
        <f>P_A_R[[#This Row],[22+]]-P_A_R[[#This Row],[23+]]</f>
        <v>#VALUE!</v>
      </c>
      <c r="BS401" s="5" t="e">
        <f>P_A_R[[#This Row],[23+]]-P_A_R[[#This Row],[24+]]</f>
        <v>#VALUE!</v>
      </c>
      <c r="BT401" s="5" t="e">
        <f>P_A_R[[#This Row],[24+]]-P_A_R[[#This Row],[25+]]</f>
        <v>#VALUE!</v>
      </c>
      <c r="BU401" s="5" t="e">
        <f>P_A_R[[#This Row],[25+]]-P_A_R[[#This Row],[26+]]</f>
        <v>#VALUE!</v>
      </c>
      <c r="BV401" s="5" t="e">
        <f>P_A_R[[#This Row],[26+]]-P_A_R[[#This Row],[27+]]</f>
        <v>#VALUE!</v>
      </c>
      <c r="BW401" s="5" t="e">
        <f>P_A_R[[#This Row],[27+]]-P_A_R[[#This Row],[28+]]</f>
        <v>#VALUE!</v>
      </c>
      <c r="BX401" s="5" t="e">
        <f>P_A_R[[#This Row],[28+]]-P_A_R[[#This Row],[29+]]</f>
        <v>#VALUE!</v>
      </c>
      <c r="BY401" s="5" t="e">
        <f>P_A_R[[#This Row],[29+]]-P_A_R[[#This Row],[30+]]</f>
        <v>#VALUE!</v>
      </c>
      <c r="BZ401" s="5" t="e">
        <f>P_A_R[[#This Row],[30+]]-P_A_R[[#This Row],[31+]]</f>
        <v>#VALUE!</v>
      </c>
      <c r="CA401" s="5" t="e">
        <f>P_A_R[[#This Row],[31+]]-P_A_R[[#This Row],[32+]]</f>
        <v>#VALUE!</v>
      </c>
      <c r="CB401" s="5" t="e">
        <f>P_A_R[[#This Row],[32+]]-P_A_R[[#This Row],[33+]]</f>
        <v>#VALUE!</v>
      </c>
      <c r="CC401" s="5" t="e">
        <f>P_A_R[[#This Row],[33+]]-P_A_R[[#This Row],[34+]]</f>
        <v>#VALUE!</v>
      </c>
      <c r="CD401" s="5" t="e">
        <f>P_A_R[[#This Row],[34+]]-P_A_R[[#This Row],[35+]]</f>
        <v>#VALUE!</v>
      </c>
      <c r="CE401" s="5" t="e">
        <f>P_A_R[[#This Row],[35+]]-P_A_R[[#This Row],[36+]]</f>
        <v>#VALUE!</v>
      </c>
      <c r="CF401" s="5" t="e">
        <f>P_A_R[[#This Row],[36+]]-P_A_R[[#This Row],[37+]]</f>
        <v>#VALUE!</v>
      </c>
      <c r="CG401" s="5" t="e">
        <f>P_A_R[[#This Row],[37+]]-P_A_R[[#This Row],[38+]]</f>
        <v>#VALUE!</v>
      </c>
      <c r="CH401" s="5" t="e">
        <f>P_A_R[[#This Row],[38+]]-P_A_R[[#This Row],[39+]]</f>
        <v>#VALUE!</v>
      </c>
      <c r="CI401" s="5" t="e">
        <f>P_A_R[[#This Row],[39+]]-P_A_R[[#This Row],[40+]]</f>
        <v>#VALUE!</v>
      </c>
      <c r="CJ401" s="5" t="e">
        <f>P_A_R[[#This Row],[40+]]-P_A_R[[#This Row],[41+]]</f>
        <v>#VALUE!</v>
      </c>
      <c r="CK401" s="5" t="e">
        <f>P_A_R[[#This Row],[41+]]-P_A_R[[#This Row],[42+]]</f>
        <v>#VALUE!</v>
      </c>
      <c r="CL401" s="5" t="e">
        <f>P_A_R[[#This Row],[42+]]-P_A_R[[#This Row],[43+]]</f>
        <v>#VALUE!</v>
      </c>
      <c r="CM401" s="5" t="e">
        <f>P_A_R[[#This Row],[43+]]-P_A_R[[#This Row],[44+]]</f>
        <v>#VALUE!</v>
      </c>
      <c r="CN401" s="5" t="e">
        <f>P_A_R[[#This Row],[44+]]-P_A_R[[#This Row],[45+]]</f>
        <v>#VALUE!</v>
      </c>
      <c r="CO401" s="5" t="e">
        <f>P_A_R[[#This Row],[45+]]-P_A_R[[#This Row],[46+]]</f>
        <v>#VALUE!</v>
      </c>
      <c r="CP401" s="5" t="e">
        <f>P_A_R[[#This Row],[46+]]-P_A_R[[#This Row],[47+]]</f>
        <v>#VALUE!</v>
      </c>
      <c r="CQ401" s="5" t="e">
        <f>P_A_R[[#This Row],[47+]]-P_A_R[[#This Row],[48+]]</f>
        <v>#VALUE!</v>
      </c>
      <c r="CR401" s="5" t="e">
        <f>P_A_R[[#This Row],[48+]]-P_A_R[[#This Row],[49+]]</f>
        <v>#VALUE!</v>
      </c>
      <c r="CS401" s="5" t="e">
        <f>P_A_R[[#This Row],[49+]]-P_A_R[[#This Row],[50+]]</f>
        <v>#VALUE!</v>
      </c>
      <c r="CT401" s="5" t="e">
        <f>P_A_R[[#This Row],[50+]]-P_A_R[[#This Row],[51+]]</f>
        <v>#VALUE!</v>
      </c>
      <c r="CU401" s="5" t="e">
        <f>P_A_R[[#This Row],[51+]]-P_A_R[[#This Row],[52+]]</f>
        <v>#VALUE!</v>
      </c>
      <c r="CV401" s="5" t="e">
        <f>P_A_R[[#This Row],[52+]]-P_A_R[[#This Row],[53+]]</f>
        <v>#VALUE!</v>
      </c>
      <c r="CW401" s="5" t="e">
        <f>P_A_R[[#This Row],[53+]]-P_A_R[[#This Row],[54+]]</f>
        <v>#VALUE!</v>
      </c>
      <c r="CX401" s="5" t="e">
        <f>P_A_R[[#This Row],[54+]]-P_A_R[[#This Row],[55+]]</f>
        <v>#VALUE!</v>
      </c>
      <c r="CY401" s="5" t="e">
        <f>P_A_R[[#This Row],[55+]]-P_A_R[[#This Row],[56+]]</f>
        <v>#VALUE!</v>
      </c>
      <c r="CZ401" s="5" t="e">
        <f>P_A_R[[#This Row],[56+]]-P_A_R[[#This Row],[57+]]</f>
        <v>#VALUE!</v>
      </c>
      <c r="DA401" s="5" t="e">
        <f>P_A_R[[#This Row],[57+]]-P_A_R[[#This Row],[58+]]</f>
        <v>#VALUE!</v>
      </c>
      <c r="DB401" s="5" t="e">
        <f>P_A_R[[#This Row],[58+]]-P_A_R[[#This Row],[59+]]</f>
        <v>#VALUE!</v>
      </c>
    </row>
    <row r="402" spans="58:106" x14ac:dyDescent="0.25">
      <c r="BF402" s="5" t="e">
        <f>P_A_R[[#This Row],[10+]]-P_A_R[[#This Row],[11+]]</f>
        <v>#VALUE!</v>
      </c>
      <c r="BG402" s="5" t="e">
        <f>P_A_R[[#This Row],[11+]]-P_A_R[[#This Row],[12+]]</f>
        <v>#VALUE!</v>
      </c>
      <c r="BH402" s="5" t="e">
        <f>P_A_R[[#This Row],[12+]]-P_A_R[[#This Row],[13+]]</f>
        <v>#VALUE!</v>
      </c>
      <c r="BI402" s="5" t="e">
        <f>P_A_R[[#This Row],[13+]]-P_A_R[[#This Row],[14+]]</f>
        <v>#VALUE!</v>
      </c>
      <c r="BJ402" s="5" t="e">
        <f>P_A_R[[#This Row],[14+]]-P_A_R[[#This Row],[15+]]</f>
        <v>#VALUE!</v>
      </c>
      <c r="BK402" s="5" t="e">
        <f>P_A_R[[#This Row],[15+]]-P_A_R[[#This Row],[16+]]</f>
        <v>#VALUE!</v>
      </c>
      <c r="BL402" s="5" t="e">
        <f>P_A_R[[#This Row],[16+]]-P_A_R[[#This Row],[17+]]</f>
        <v>#VALUE!</v>
      </c>
      <c r="BM402" s="5" t="e">
        <f>P_A_R[[#This Row],[17+]]-P_A_R[[#This Row],[18+]]</f>
        <v>#VALUE!</v>
      </c>
      <c r="BN402" s="5" t="e">
        <f>P_A_R[[#This Row],[18+]]-P_A_R[[#This Row],[19+]]</f>
        <v>#VALUE!</v>
      </c>
      <c r="BO402" s="5" t="e">
        <f>P_A_R[[#This Row],[19+]]-P_A_R[[#This Row],[20+]]</f>
        <v>#VALUE!</v>
      </c>
      <c r="BP402" s="5" t="e">
        <f>P_A_R[[#This Row],[20+]]-P_A_R[[#This Row],[21+]]</f>
        <v>#VALUE!</v>
      </c>
      <c r="BQ402" s="5" t="e">
        <f>P_A_R[[#This Row],[21+]]-P_A_R[[#This Row],[22+]]</f>
        <v>#VALUE!</v>
      </c>
      <c r="BR402" s="5" t="e">
        <f>P_A_R[[#This Row],[22+]]-P_A_R[[#This Row],[23+]]</f>
        <v>#VALUE!</v>
      </c>
      <c r="BS402" s="5" t="e">
        <f>P_A_R[[#This Row],[23+]]-P_A_R[[#This Row],[24+]]</f>
        <v>#VALUE!</v>
      </c>
      <c r="BT402" s="5" t="e">
        <f>P_A_R[[#This Row],[24+]]-P_A_R[[#This Row],[25+]]</f>
        <v>#VALUE!</v>
      </c>
      <c r="BU402" s="5" t="e">
        <f>P_A_R[[#This Row],[25+]]-P_A_R[[#This Row],[26+]]</f>
        <v>#VALUE!</v>
      </c>
      <c r="BV402" s="5" t="e">
        <f>P_A_R[[#This Row],[26+]]-P_A_R[[#This Row],[27+]]</f>
        <v>#VALUE!</v>
      </c>
      <c r="BW402" s="5" t="e">
        <f>P_A_R[[#This Row],[27+]]-P_A_R[[#This Row],[28+]]</f>
        <v>#VALUE!</v>
      </c>
      <c r="BX402" s="5" t="e">
        <f>P_A_R[[#This Row],[28+]]-P_A_R[[#This Row],[29+]]</f>
        <v>#VALUE!</v>
      </c>
      <c r="BY402" s="5" t="e">
        <f>P_A_R[[#This Row],[29+]]-P_A_R[[#This Row],[30+]]</f>
        <v>#VALUE!</v>
      </c>
      <c r="BZ402" s="5" t="e">
        <f>P_A_R[[#This Row],[30+]]-P_A_R[[#This Row],[31+]]</f>
        <v>#VALUE!</v>
      </c>
      <c r="CA402" s="5" t="e">
        <f>P_A_R[[#This Row],[31+]]-P_A_R[[#This Row],[32+]]</f>
        <v>#VALUE!</v>
      </c>
      <c r="CB402" s="5" t="e">
        <f>P_A_R[[#This Row],[32+]]-P_A_R[[#This Row],[33+]]</f>
        <v>#VALUE!</v>
      </c>
      <c r="CC402" s="5" t="e">
        <f>P_A_R[[#This Row],[33+]]-P_A_R[[#This Row],[34+]]</f>
        <v>#VALUE!</v>
      </c>
      <c r="CD402" s="5" t="e">
        <f>P_A_R[[#This Row],[34+]]-P_A_R[[#This Row],[35+]]</f>
        <v>#VALUE!</v>
      </c>
      <c r="CE402" s="5" t="e">
        <f>P_A_R[[#This Row],[35+]]-P_A_R[[#This Row],[36+]]</f>
        <v>#VALUE!</v>
      </c>
      <c r="CF402" s="5" t="e">
        <f>P_A_R[[#This Row],[36+]]-P_A_R[[#This Row],[37+]]</f>
        <v>#VALUE!</v>
      </c>
      <c r="CG402" s="5" t="e">
        <f>P_A_R[[#This Row],[37+]]-P_A_R[[#This Row],[38+]]</f>
        <v>#VALUE!</v>
      </c>
      <c r="CH402" s="5" t="e">
        <f>P_A_R[[#This Row],[38+]]-P_A_R[[#This Row],[39+]]</f>
        <v>#VALUE!</v>
      </c>
      <c r="CI402" s="5" t="e">
        <f>P_A_R[[#This Row],[39+]]-P_A_R[[#This Row],[40+]]</f>
        <v>#VALUE!</v>
      </c>
      <c r="CJ402" s="5" t="e">
        <f>P_A_R[[#This Row],[40+]]-P_A_R[[#This Row],[41+]]</f>
        <v>#VALUE!</v>
      </c>
      <c r="CK402" s="5" t="e">
        <f>P_A_R[[#This Row],[41+]]-P_A_R[[#This Row],[42+]]</f>
        <v>#VALUE!</v>
      </c>
      <c r="CL402" s="5" t="e">
        <f>P_A_R[[#This Row],[42+]]-P_A_R[[#This Row],[43+]]</f>
        <v>#VALUE!</v>
      </c>
      <c r="CM402" s="5" t="e">
        <f>P_A_R[[#This Row],[43+]]-P_A_R[[#This Row],[44+]]</f>
        <v>#VALUE!</v>
      </c>
      <c r="CN402" s="5" t="e">
        <f>P_A_R[[#This Row],[44+]]-P_A_R[[#This Row],[45+]]</f>
        <v>#VALUE!</v>
      </c>
      <c r="CO402" s="5" t="e">
        <f>P_A_R[[#This Row],[45+]]-P_A_R[[#This Row],[46+]]</f>
        <v>#VALUE!</v>
      </c>
      <c r="CP402" s="5" t="e">
        <f>P_A_R[[#This Row],[46+]]-P_A_R[[#This Row],[47+]]</f>
        <v>#VALUE!</v>
      </c>
      <c r="CQ402" s="5" t="e">
        <f>P_A_R[[#This Row],[47+]]-P_A_R[[#This Row],[48+]]</f>
        <v>#VALUE!</v>
      </c>
      <c r="CR402" s="5" t="e">
        <f>P_A_R[[#This Row],[48+]]-P_A_R[[#This Row],[49+]]</f>
        <v>#VALUE!</v>
      </c>
      <c r="CS402" s="5" t="e">
        <f>P_A_R[[#This Row],[49+]]-P_A_R[[#This Row],[50+]]</f>
        <v>#VALUE!</v>
      </c>
      <c r="CT402" s="5" t="e">
        <f>P_A_R[[#This Row],[50+]]-P_A_R[[#This Row],[51+]]</f>
        <v>#VALUE!</v>
      </c>
      <c r="CU402" s="5" t="e">
        <f>P_A_R[[#This Row],[51+]]-P_A_R[[#This Row],[52+]]</f>
        <v>#VALUE!</v>
      </c>
      <c r="CV402" s="5" t="e">
        <f>P_A_R[[#This Row],[52+]]-P_A_R[[#This Row],[53+]]</f>
        <v>#VALUE!</v>
      </c>
      <c r="CW402" s="5" t="e">
        <f>P_A_R[[#This Row],[53+]]-P_A_R[[#This Row],[54+]]</f>
        <v>#VALUE!</v>
      </c>
      <c r="CX402" s="5" t="e">
        <f>P_A_R[[#This Row],[54+]]-P_A_R[[#This Row],[55+]]</f>
        <v>#VALUE!</v>
      </c>
      <c r="CY402" s="5" t="e">
        <f>P_A_R[[#This Row],[55+]]-P_A_R[[#This Row],[56+]]</f>
        <v>#VALUE!</v>
      </c>
      <c r="CZ402" s="5" t="e">
        <f>P_A_R[[#This Row],[56+]]-P_A_R[[#This Row],[57+]]</f>
        <v>#VALUE!</v>
      </c>
      <c r="DA402" s="5" t="e">
        <f>P_A_R[[#This Row],[57+]]-P_A_R[[#This Row],[58+]]</f>
        <v>#VALUE!</v>
      </c>
      <c r="DB402" s="5" t="e">
        <f>P_A_R[[#This Row],[58+]]-P_A_R[[#This Row],[59+]]</f>
        <v>#VALUE!</v>
      </c>
    </row>
    <row r="403" spans="58:106" x14ac:dyDescent="0.25">
      <c r="BF403" s="5" t="e">
        <f>P_A_R[[#This Row],[10+]]-P_A_R[[#This Row],[11+]]</f>
        <v>#VALUE!</v>
      </c>
      <c r="BG403" s="5" t="e">
        <f>P_A_R[[#This Row],[11+]]-P_A_R[[#This Row],[12+]]</f>
        <v>#VALUE!</v>
      </c>
      <c r="BH403" s="5" t="e">
        <f>P_A_R[[#This Row],[12+]]-P_A_R[[#This Row],[13+]]</f>
        <v>#VALUE!</v>
      </c>
      <c r="BI403" s="5" t="e">
        <f>P_A_R[[#This Row],[13+]]-P_A_R[[#This Row],[14+]]</f>
        <v>#VALUE!</v>
      </c>
      <c r="BJ403" s="5" t="e">
        <f>P_A_R[[#This Row],[14+]]-P_A_R[[#This Row],[15+]]</f>
        <v>#VALUE!</v>
      </c>
      <c r="BK403" s="5" t="e">
        <f>P_A_R[[#This Row],[15+]]-P_A_R[[#This Row],[16+]]</f>
        <v>#VALUE!</v>
      </c>
      <c r="BL403" s="5" t="e">
        <f>P_A_R[[#This Row],[16+]]-P_A_R[[#This Row],[17+]]</f>
        <v>#VALUE!</v>
      </c>
      <c r="BM403" s="5" t="e">
        <f>P_A_R[[#This Row],[17+]]-P_A_R[[#This Row],[18+]]</f>
        <v>#VALUE!</v>
      </c>
      <c r="BN403" s="5" t="e">
        <f>P_A_R[[#This Row],[18+]]-P_A_R[[#This Row],[19+]]</f>
        <v>#VALUE!</v>
      </c>
      <c r="BO403" s="5" t="e">
        <f>P_A_R[[#This Row],[19+]]-P_A_R[[#This Row],[20+]]</f>
        <v>#VALUE!</v>
      </c>
      <c r="BP403" s="5" t="e">
        <f>P_A_R[[#This Row],[20+]]-P_A_R[[#This Row],[21+]]</f>
        <v>#VALUE!</v>
      </c>
      <c r="BQ403" s="5" t="e">
        <f>P_A_R[[#This Row],[21+]]-P_A_R[[#This Row],[22+]]</f>
        <v>#VALUE!</v>
      </c>
      <c r="BR403" s="5" t="e">
        <f>P_A_R[[#This Row],[22+]]-P_A_R[[#This Row],[23+]]</f>
        <v>#VALUE!</v>
      </c>
      <c r="BS403" s="5" t="e">
        <f>P_A_R[[#This Row],[23+]]-P_A_R[[#This Row],[24+]]</f>
        <v>#VALUE!</v>
      </c>
      <c r="BT403" s="5" t="e">
        <f>P_A_R[[#This Row],[24+]]-P_A_R[[#This Row],[25+]]</f>
        <v>#VALUE!</v>
      </c>
      <c r="BU403" s="5" t="e">
        <f>P_A_R[[#This Row],[25+]]-P_A_R[[#This Row],[26+]]</f>
        <v>#VALUE!</v>
      </c>
      <c r="BV403" s="5" t="e">
        <f>P_A_R[[#This Row],[26+]]-P_A_R[[#This Row],[27+]]</f>
        <v>#VALUE!</v>
      </c>
      <c r="BW403" s="5" t="e">
        <f>P_A_R[[#This Row],[27+]]-P_A_R[[#This Row],[28+]]</f>
        <v>#VALUE!</v>
      </c>
      <c r="BX403" s="5" t="e">
        <f>P_A_R[[#This Row],[28+]]-P_A_R[[#This Row],[29+]]</f>
        <v>#VALUE!</v>
      </c>
      <c r="BY403" s="5" t="e">
        <f>P_A_R[[#This Row],[29+]]-P_A_R[[#This Row],[30+]]</f>
        <v>#VALUE!</v>
      </c>
      <c r="BZ403" s="5" t="e">
        <f>P_A_R[[#This Row],[30+]]-P_A_R[[#This Row],[31+]]</f>
        <v>#VALUE!</v>
      </c>
      <c r="CA403" s="5" t="e">
        <f>P_A_R[[#This Row],[31+]]-P_A_R[[#This Row],[32+]]</f>
        <v>#VALUE!</v>
      </c>
      <c r="CB403" s="5" t="e">
        <f>P_A_R[[#This Row],[32+]]-P_A_R[[#This Row],[33+]]</f>
        <v>#VALUE!</v>
      </c>
      <c r="CC403" s="5" t="e">
        <f>P_A_R[[#This Row],[33+]]-P_A_R[[#This Row],[34+]]</f>
        <v>#VALUE!</v>
      </c>
      <c r="CD403" s="5" t="e">
        <f>P_A_R[[#This Row],[34+]]-P_A_R[[#This Row],[35+]]</f>
        <v>#VALUE!</v>
      </c>
      <c r="CE403" s="5" t="e">
        <f>P_A_R[[#This Row],[35+]]-P_A_R[[#This Row],[36+]]</f>
        <v>#VALUE!</v>
      </c>
      <c r="CF403" s="5" t="e">
        <f>P_A_R[[#This Row],[36+]]-P_A_R[[#This Row],[37+]]</f>
        <v>#VALUE!</v>
      </c>
      <c r="CG403" s="5" t="e">
        <f>P_A_R[[#This Row],[37+]]-P_A_R[[#This Row],[38+]]</f>
        <v>#VALUE!</v>
      </c>
      <c r="CH403" s="5" t="e">
        <f>P_A_R[[#This Row],[38+]]-P_A_R[[#This Row],[39+]]</f>
        <v>#VALUE!</v>
      </c>
      <c r="CI403" s="5" t="e">
        <f>P_A_R[[#This Row],[39+]]-P_A_R[[#This Row],[40+]]</f>
        <v>#VALUE!</v>
      </c>
      <c r="CJ403" s="5" t="e">
        <f>P_A_R[[#This Row],[40+]]-P_A_R[[#This Row],[41+]]</f>
        <v>#VALUE!</v>
      </c>
      <c r="CK403" s="5" t="e">
        <f>P_A_R[[#This Row],[41+]]-P_A_R[[#This Row],[42+]]</f>
        <v>#VALUE!</v>
      </c>
      <c r="CL403" s="5" t="e">
        <f>P_A_R[[#This Row],[42+]]-P_A_R[[#This Row],[43+]]</f>
        <v>#VALUE!</v>
      </c>
      <c r="CM403" s="5" t="e">
        <f>P_A_R[[#This Row],[43+]]-P_A_R[[#This Row],[44+]]</f>
        <v>#VALUE!</v>
      </c>
      <c r="CN403" s="5" t="e">
        <f>P_A_R[[#This Row],[44+]]-P_A_R[[#This Row],[45+]]</f>
        <v>#VALUE!</v>
      </c>
      <c r="CO403" s="5" t="e">
        <f>P_A_R[[#This Row],[45+]]-P_A_R[[#This Row],[46+]]</f>
        <v>#VALUE!</v>
      </c>
      <c r="CP403" s="5" t="e">
        <f>P_A_R[[#This Row],[46+]]-P_A_R[[#This Row],[47+]]</f>
        <v>#VALUE!</v>
      </c>
      <c r="CQ403" s="5" t="e">
        <f>P_A_R[[#This Row],[47+]]-P_A_R[[#This Row],[48+]]</f>
        <v>#VALUE!</v>
      </c>
      <c r="CR403" s="5" t="e">
        <f>P_A_R[[#This Row],[48+]]-P_A_R[[#This Row],[49+]]</f>
        <v>#VALUE!</v>
      </c>
      <c r="CS403" s="5" t="e">
        <f>P_A_R[[#This Row],[49+]]-P_A_R[[#This Row],[50+]]</f>
        <v>#VALUE!</v>
      </c>
      <c r="CT403" s="5" t="e">
        <f>P_A_R[[#This Row],[50+]]-P_A_R[[#This Row],[51+]]</f>
        <v>#VALUE!</v>
      </c>
      <c r="CU403" s="5" t="e">
        <f>P_A_R[[#This Row],[51+]]-P_A_R[[#This Row],[52+]]</f>
        <v>#VALUE!</v>
      </c>
      <c r="CV403" s="5" t="e">
        <f>P_A_R[[#This Row],[52+]]-P_A_R[[#This Row],[53+]]</f>
        <v>#VALUE!</v>
      </c>
      <c r="CW403" s="5" t="e">
        <f>P_A_R[[#This Row],[53+]]-P_A_R[[#This Row],[54+]]</f>
        <v>#VALUE!</v>
      </c>
      <c r="CX403" s="5" t="e">
        <f>P_A_R[[#This Row],[54+]]-P_A_R[[#This Row],[55+]]</f>
        <v>#VALUE!</v>
      </c>
      <c r="CY403" s="5" t="e">
        <f>P_A_R[[#This Row],[55+]]-P_A_R[[#This Row],[56+]]</f>
        <v>#VALUE!</v>
      </c>
      <c r="CZ403" s="5" t="e">
        <f>P_A_R[[#This Row],[56+]]-P_A_R[[#This Row],[57+]]</f>
        <v>#VALUE!</v>
      </c>
      <c r="DA403" s="5" t="e">
        <f>P_A_R[[#This Row],[57+]]-P_A_R[[#This Row],[58+]]</f>
        <v>#VALUE!</v>
      </c>
      <c r="DB403" s="5" t="e">
        <f>P_A_R[[#This Row],[58+]]-P_A_R[[#This Row],[59+]]</f>
        <v>#VALUE!</v>
      </c>
    </row>
    <row r="404" spans="58:106" x14ac:dyDescent="0.25">
      <c r="BF404" s="5" t="e">
        <f>P_A_R[[#This Row],[10+]]-P_A_R[[#This Row],[11+]]</f>
        <v>#VALUE!</v>
      </c>
      <c r="BG404" s="5" t="e">
        <f>P_A_R[[#This Row],[11+]]-P_A_R[[#This Row],[12+]]</f>
        <v>#VALUE!</v>
      </c>
      <c r="BH404" s="5" t="e">
        <f>P_A_R[[#This Row],[12+]]-P_A_R[[#This Row],[13+]]</f>
        <v>#VALUE!</v>
      </c>
      <c r="BI404" s="5" t="e">
        <f>P_A_R[[#This Row],[13+]]-P_A_R[[#This Row],[14+]]</f>
        <v>#VALUE!</v>
      </c>
      <c r="BJ404" s="5" t="e">
        <f>P_A_R[[#This Row],[14+]]-P_A_R[[#This Row],[15+]]</f>
        <v>#VALUE!</v>
      </c>
      <c r="BK404" s="5" t="e">
        <f>P_A_R[[#This Row],[15+]]-P_A_R[[#This Row],[16+]]</f>
        <v>#VALUE!</v>
      </c>
      <c r="BL404" s="5" t="e">
        <f>P_A_R[[#This Row],[16+]]-P_A_R[[#This Row],[17+]]</f>
        <v>#VALUE!</v>
      </c>
      <c r="BM404" s="5" t="e">
        <f>P_A_R[[#This Row],[17+]]-P_A_R[[#This Row],[18+]]</f>
        <v>#VALUE!</v>
      </c>
      <c r="BN404" s="5" t="e">
        <f>P_A_R[[#This Row],[18+]]-P_A_R[[#This Row],[19+]]</f>
        <v>#VALUE!</v>
      </c>
      <c r="BO404" s="5" t="e">
        <f>P_A_R[[#This Row],[19+]]-P_A_R[[#This Row],[20+]]</f>
        <v>#VALUE!</v>
      </c>
      <c r="BP404" s="5" t="e">
        <f>P_A_R[[#This Row],[20+]]-P_A_R[[#This Row],[21+]]</f>
        <v>#VALUE!</v>
      </c>
      <c r="BQ404" s="5" t="e">
        <f>P_A_R[[#This Row],[21+]]-P_A_R[[#This Row],[22+]]</f>
        <v>#VALUE!</v>
      </c>
      <c r="BR404" s="5" t="e">
        <f>P_A_R[[#This Row],[22+]]-P_A_R[[#This Row],[23+]]</f>
        <v>#VALUE!</v>
      </c>
      <c r="BS404" s="5" t="e">
        <f>P_A_R[[#This Row],[23+]]-P_A_R[[#This Row],[24+]]</f>
        <v>#VALUE!</v>
      </c>
      <c r="BT404" s="5" t="e">
        <f>P_A_R[[#This Row],[24+]]-P_A_R[[#This Row],[25+]]</f>
        <v>#VALUE!</v>
      </c>
      <c r="BU404" s="5" t="e">
        <f>P_A_R[[#This Row],[25+]]-P_A_R[[#This Row],[26+]]</f>
        <v>#VALUE!</v>
      </c>
      <c r="BV404" s="5" t="e">
        <f>P_A_R[[#This Row],[26+]]-P_A_R[[#This Row],[27+]]</f>
        <v>#VALUE!</v>
      </c>
      <c r="BW404" s="5" t="e">
        <f>P_A_R[[#This Row],[27+]]-P_A_R[[#This Row],[28+]]</f>
        <v>#VALUE!</v>
      </c>
      <c r="BX404" s="5" t="e">
        <f>P_A_R[[#This Row],[28+]]-P_A_R[[#This Row],[29+]]</f>
        <v>#VALUE!</v>
      </c>
      <c r="BY404" s="5" t="e">
        <f>P_A_R[[#This Row],[29+]]-P_A_R[[#This Row],[30+]]</f>
        <v>#VALUE!</v>
      </c>
      <c r="BZ404" s="5" t="e">
        <f>P_A_R[[#This Row],[30+]]-P_A_R[[#This Row],[31+]]</f>
        <v>#VALUE!</v>
      </c>
      <c r="CA404" s="5" t="e">
        <f>P_A_R[[#This Row],[31+]]-P_A_R[[#This Row],[32+]]</f>
        <v>#VALUE!</v>
      </c>
      <c r="CB404" s="5" t="e">
        <f>P_A_R[[#This Row],[32+]]-P_A_R[[#This Row],[33+]]</f>
        <v>#VALUE!</v>
      </c>
      <c r="CC404" s="5" t="e">
        <f>P_A_R[[#This Row],[33+]]-P_A_R[[#This Row],[34+]]</f>
        <v>#VALUE!</v>
      </c>
      <c r="CD404" s="5" t="e">
        <f>P_A_R[[#This Row],[34+]]-P_A_R[[#This Row],[35+]]</f>
        <v>#VALUE!</v>
      </c>
      <c r="CE404" s="5" t="e">
        <f>P_A_R[[#This Row],[35+]]-P_A_R[[#This Row],[36+]]</f>
        <v>#VALUE!</v>
      </c>
      <c r="CF404" s="5" t="e">
        <f>P_A_R[[#This Row],[36+]]-P_A_R[[#This Row],[37+]]</f>
        <v>#VALUE!</v>
      </c>
      <c r="CG404" s="5" t="e">
        <f>P_A_R[[#This Row],[37+]]-P_A_R[[#This Row],[38+]]</f>
        <v>#VALUE!</v>
      </c>
      <c r="CH404" s="5" t="e">
        <f>P_A_R[[#This Row],[38+]]-P_A_R[[#This Row],[39+]]</f>
        <v>#VALUE!</v>
      </c>
      <c r="CI404" s="5" t="e">
        <f>P_A_R[[#This Row],[39+]]-P_A_R[[#This Row],[40+]]</f>
        <v>#VALUE!</v>
      </c>
      <c r="CJ404" s="5" t="e">
        <f>P_A_R[[#This Row],[40+]]-P_A_R[[#This Row],[41+]]</f>
        <v>#VALUE!</v>
      </c>
      <c r="CK404" s="5" t="e">
        <f>P_A_R[[#This Row],[41+]]-P_A_R[[#This Row],[42+]]</f>
        <v>#VALUE!</v>
      </c>
      <c r="CL404" s="5" t="e">
        <f>P_A_R[[#This Row],[42+]]-P_A_R[[#This Row],[43+]]</f>
        <v>#VALUE!</v>
      </c>
      <c r="CM404" s="5" t="e">
        <f>P_A_R[[#This Row],[43+]]-P_A_R[[#This Row],[44+]]</f>
        <v>#VALUE!</v>
      </c>
      <c r="CN404" s="5" t="e">
        <f>P_A_R[[#This Row],[44+]]-P_A_R[[#This Row],[45+]]</f>
        <v>#VALUE!</v>
      </c>
      <c r="CO404" s="5" t="e">
        <f>P_A_R[[#This Row],[45+]]-P_A_R[[#This Row],[46+]]</f>
        <v>#VALUE!</v>
      </c>
      <c r="CP404" s="5" t="e">
        <f>P_A_R[[#This Row],[46+]]-P_A_R[[#This Row],[47+]]</f>
        <v>#VALUE!</v>
      </c>
      <c r="CQ404" s="5" t="e">
        <f>P_A_R[[#This Row],[47+]]-P_A_R[[#This Row],[48+]]</f>
        <v>#VALUE!</v>
      </c>
      <c r="CR404" s="5" t="e">
        <f>P_A_R[[#This Row],[48+]]-P_A_R[[#This Row],[49+]]</f>
        <v>#VALUE!</v>
      </c>
      <c r="CS404" s="5" t="e">
        <f>P_A_R[[#This Row],[49+]]-P_A_R[[#This Row],[50+]]</f>
        <v>#VALUE!</v>
      </c>
      <c r="CT404" s="5" t="e">
        <f>P_A_R[[#This Row],[50+]]-P_A_R[[#This Row],[51+]]</f>
        <v>#VALUE!</v>
      </c>
      <c r="CU404" s="5" t="e">
        <f>P_A_R[[#This Row],[51+]]-P_A_R[[#This Row],[52+]]</f>
        <v>#VALUE!</v>
      </c>
      <c r="CV404" s="5" t="e">
        <f>P_A_R[[#This Row],[52+]]-P_A_R[[#This Row],[53+]]</f>
        <v>#VALUE!</v>
      </c>
      <c r="CW404" s="5" t="e">
        <f>P_A_R[[#This Row],[53+]]-P_A_R[[#This Row],[54+]]</f>
        <v>#VALUE!</v>
      </c>
      <c r="CX404" s="5" t="e">
        <f>P_A_R[[#This Row],[54+]]-P_A_R[[#This Row],[55+]]</f>
        <v>#VALUE!</v>
      </c>
      <c r="CY404" s="5" t="e">
        <f>P_A_R[[#This Row],[55+]]-P_A_R[[#This Row],[56+]]</f>
        <v>#VALUE!</v>
      </c>
      <c r="CZ404" s="5" t="e">
        <f>P_A_R[[#This Row],[56+]]-P_A_R[[#This Row],[57+]]</f>
        <v>#VALUE!</v>
      </c>
      <c r="DA404" s="5" t="e">
        <f>P_A_R[[#This Row],[57+]]-P_A_R[[#This Row],[58+]]</f>
        <v>#VALUE!</v>
      </c>
      <c r="DB404" s="5" t="e">
        <f>P_A_R[[#This Row],[58+]]-P_A_R[[#This Row],[59+]]</f>
        <v>#VALUE!</v>
      </c>
    </row>
    <row r="405" spans="58:106" x14ac:dyDescent="0.25">
      <c r="BF405" s="5" t="e">
        <f>P_A_R[[#This Row],[10+]]-P_A_R[[#This Row],[11+]]</f>
        <v>#VALUE!</v>
      </c>
      <c r="BG405" s="5" t="e">
        <f>P_A_R[[#This Row],[11+]]-P_A_R[[#This Row],[12+]]</f>
        <v>#VALUE!</v>
      </c>
      <c r="BH405" s="5" t="e">
        <f>P_A_R[[#This Row],[12+]]-P_A_R[[#This Row],[13+]]</f>
        <v>#VALUE!</v>
      </c>
      <c r="BI405" s="5" t="e">
        <f>P_A_R[[#This Row],[13+]]-P_A_R[[#This Row],[14+]]</f>
        <v>#VALUE!</v>
      </c>
      <c r="BJ405" s="5" t="e">
        <f>P_A_R[[#This Row],[14+]]-P_A_R[[#This Row],[15+]]</f>
        <v>#VALUE!</v>
      </c>
      <c r="BK405" s="5" t="e">
        <f>P_A_R[[#This Row],[15+]]-P_A_R[[#This Row],[16+]]</f>
        <v>#VALUE!</v>
      </c>
      <c r="BL405" s="5" t="e">
        <f>P_A_R[[#This Row],[16+]]-P_A_R[[#This Row],[17+]]</f>
        <v>#VALUE!</v>
      </c>
      <c r="BM405" s="5" t="e">
        <f>P_A_R[[#This Row],[17+]]-P_A_R[[#This Row],[18+]]</f>
        <v>#VALUE!</v>
      </c>
      <c r="BN405" s="5" t="e">
        <f>P_A_R[[#This Row],[18+]]-P_A_R[[#This Row],[19+]]</f>
        <v>#VALUE!</v>
      </c>
      <c r="BO405" s="5" t="e">
        <f>P_A_R[[#This Row],[19+]]-P_A_R[[#This Row],[20+]]</f>
        <v>#VALUE!</v>
      </c>
      <c r="BP405" s="5" t="e">
        <f>P_A_R[[#This Row],[20+]]-P_A_R[[#This Row],[21+]]</f>
        <v>#VALUE!</v>
      </c>
      <c r="BQ405" s="5" t="e">
        <f>P_A_R[[#This Row],[21+]]-P_A_R[[#This Row],[22+]]</f>
        <v>#VALUE!</v>
      </c>
      <c r="BR405" s="5" t="e">
        <f>P_A_R[[#This Row],[22+]]-P_A_R[[#This Row],[23+]]</f>
        <v>#VALUE!</v>
      </c>
      <c r="BS405" s="5" t="e">
        <f>P_A_R[[#This Row],[23+]]-P_A_R[[#This Row],[24+]]</f>
        <v>#VALUE!</v>
      </c>
      <c r="BT405" s="5" t="e">
        <f>P_A_R[[#This Row],[24+]]-P_A_R[[#This Row],[25+]]</f>
        <v>#VALUE!</v>
      </c>
      <c r="BU405" s="5" t="e">
        <f>P_A_R[[#This Row],[25+]]-P_A_R[[#This Row],[26+]]</f>
        <v>#VALUE!</v>
      </c>
      <c r="BV405" s="5" t="e">
        <f>P_A_R[[#This Row],[26+]]-P_A_R[[#This Row],[27+]]</f>
        <v>#VALUE!</v>
      </c>
      <c r="BW405" s="5" t="e">
        <f>P_A_R[[#This Row],[27+]]-P_A_R[[#This Row],[28+]]</f>
        <v>#VALUE!</v>
      </c>
      <c r="BX405" s="5" t="e">
        <f>P_A_R[[#This Row],[28+]]-P_A_R[[#This Row],[29+]]</f>
        <v>#VALUE!</v>
      </c>
      <c r="BY405" s="5" t="e">
        <f>P_A_R[[#This Row],[29+]]-P_A_R[[#This Row],[30+]]</f>
        <v>#VALUE!</v>
      </c>
      <c r="BZ405" s="5" t="e">
        <f>P_A_R[[#This Row],[30+]]-P_A_R[[#This Row],[31+]]</f>
        <v>#VALUE!</v>
      </c>
      <c r="CA405" s="5" t="e">
        <f>P_A_R[[#This Row],[31+]]-P_A_R[[#This Row],[32+]]</f>
        <v>#VALUE!</v>
      </c>
      <c r="CB405" s="5" t="e">
        <f>P_A_R[[#This Row],[32+]]-P_A_R[[#This Row],[33+]]</f>
        <v>#VALUE!</v>
      </c>
      <c r="CC405" s="5" t="e">
        <f>P_A_R[[#This Row],[33+]]-P_A_R[[#This Row],[34+]]</f>
        <v>#VALUE!</v>
      </c>
      <c r="CD405" s="5" t="e">
        <f>P_A_R[[#This Row],[34+]]-P_A_R[[#This Row],[35+]]</f>
        <v>#VALUE!</v>
      </c>
      <c r="CE405" s="5" t="e">
        <f>P_A_R[[#This Row],[35+]]-P_A_R[[#This Row],[36+]]</f>
        <v>#VALUE!</v>
      </c>
      <c r="CF405" s="5" t="e">
        <f>P_A_R[[#This Row],[36+]]-P_A_R[[#This Row],[37+]]</f>
        <v>#VALUE!</v>
      </c>
      <c r="CG405" s="5" t="e">
        <f>P_A_R[[#This Row],[37+]]-P_A_R[[#This Row],[38+]]</f>
        <v>#VALUE!</v>
      </c>
      <c r="CH405" s="5" t="e">
        <f>P_A_R[[#This Row],[38+]]-P_A_R[[#This Row],[39+]]</f>
        <v>#VALUE!</v>
      </c>
      <c r="CI405" s="5" t="e">
        <f>P_A_R[[#This Row],[39+]]-P_A_R[[#This Row],[40+]]</f>
        <v>#VALUE!</v>
      </c>
      <c r="CJ405" s="5" t="e">
        <f>P_A_R[[#This Row],[40+]]-P_A_R[[#This Row],[41+]]</f>
        <v>#VALUE!</v>
      </c>
      <c r="CK405" s="5" t="e">
        <f>P_A_R[[#This Row],[41+]]-P_A_R[[#This Row],[42+]]</f>
        <v>#VALUE!</v>
      </c>
      <c r="CL405" s="5" t="e">
        <f>P_A_R[[#This Row],[42+]]-P_A_R[[#This Row],[43+]]</f>
        <v>#VALUE!</v>
      </c>
      <c r="CM405" s="5" t="e">
        <f>P_A_R[[#This Row],[43+]]-P_A_R[[#This Row],[44+]]</f>
        <v>#VALUE!</v>
      </c>
      <c r="CN405" s="5" t="e">
        <f>P_A_R[[#This Row],[44+]]-P_A_R[[#This Row],[45+]]</f>
        <v>#VALUE!</v>
      </c>
      <c r="CO405" s="5" t="e">
        <f>P_A_R[[#This Row],[45+]]-P_A_R[[#This Row],[46+]]</f>
        <v>#VALUE!</v>
      </c>
      <c r="CP405" s="5" t="e">
        <f>P_A_R[[#This Row],[46+]]-P_A_R[[#This Row],[47+]]</f>
        <v>#VALUE!</v>
      </c>
      <c r="CQ405" s="5" t="e">
        <f>P_A_R[[#This Row],[47+]]-P_A_R[[#This Row],[48+]]</f>
        <v>#VALUE!</v>
      </c>
      <c r="CR405" s="5" t="e">
        <f>P_A_R[[#This Row],[48+]]-P_A_R[[#This Row],[49+]]</f>
        <v>#VALUE!</v>
      </c>
      <c r="CS405" s="5" t="e">
        <f>P_A_R[[#This Row],[49+]]-P_A_R[[#This Row],[50+]]</f>
        <v>#VALUE!</v>
      </c>
      <c r="CT405" s="5" t="e">
        <f>P_A_R[[#This Row],[50+]]-P_A_R[[#This Row],[51+]]</f>
        <v>#VALUE!</v>
      </c>
      <c r="CU405" s="5" t="e">
        <f>P_A_R[[#This Row],[51+]]-P_A_R[[#This Row],[52+]]</f>
        <v>#VALUE!</v>
      </c>
      <c r="CV405" s="5" t="e">
        <f>P_A_R[[#This Row],[52+]]-P_A_R[[#This Row],[53+]]</f>
        <v>#VALUE!</v>
      </c>
      <c r="CW405" s="5" t="e">
        <f>P_A_R[[#This Row],[53+]]-P_A_R[[#This Row],[54+]]</f>
        <v>#VALUE!</v>
      </c>
      <c r="CX405" s="5" t="e">
        <f>P_A_R[[#This Row],[54+]]-P_A_R[[#This Row],[55+]]</f>
        <v>#VALUE!</v>
      </c>
      <c r="CY405" s="5" t="e">
        <f>P_A_R[[#This Row],[55+]]-P_A_R[[#This Row],[56+]]</f>
        <v>#VALUE!</v>
      </c>
      <c r="CZ405" s="5" t="e">
        <f>P_A_R[[#This Row],[56+]]-P_A_R[[#This Row],[57+]]</f>
        <v>#VALUE!</v>
      </c>
      <c r="DA405" s="5" t="e">
        <f>P_A_R[[#This Row],[57+]]-P_A_R[[#This Row],[58+]]</f>
        <v>#VALUE!</v>
      </c>
      <c r="DB405" s="5" t="e">
        <f>P_A_R[[#This Row],[58+]]-P_A_R[[#This Row],[59+]]</f>
        <v>#VALUE!</v>
      </c>
    </row>
    <row r="406" spans="58:106" x14ac:dyDescent="0.25">
      <c r="BF406" s="5" t="e">
        <f>P_A_R[[#This Row],[10+]]-P_A_R[[#This Row],[11+]]</f>
        <v>#VALUE!</v>
      </c>
      <c r="BG406" s="5" t="e">
        <f>P_A_R[[#This Row],[11+]]-P_A_R[[#This Row],[12+]]</f>
        <v>#VALUE!</v>
      </c>
      <c r="BH406" s="5" t="e">
        <f>P_A_R[[#This Row],[12+]]-P_A_R[[#This Row],[13+]]</f>
        <v>#VALUE!</v>
      </c>
      <c r="BI406" s="5" t="e">
        <f>P_A_R[[#This Row],[13+]]-P_A_R[[#This Row],[14+]]</f>
        <v>#VALUE!</v>
      </c>
      <c r="BJ406" s="5" t="e">
        <f>P_A_R[[#This Row],[14+]]-P_A_R[[#This Row],[15+]]</f>
        <v>#VALUE!</v>
      </c>
      <c r="BK406" s="5" t="e">
        <f>P_A_R[[#This Row],[15+]]-P_A_R[[#This Row],[16+]]</f>
        <v>#VALUE!</v>
      </c>
      <c r="BL406" s="5" t="e">
        <f>P_A_R[[#This Row],[16+]]-P_A_R[[#This Row],[17+]]</f>
        <v>#VALUE!</v>
      </c>
      <c r="BM406" s="5" t="e">
        <f>P_A_R[[#This Row],[17+]]-P_A_R[[#This Row],[18+]]</f>
        <v>#VALUE!</v>
      </c>
      <c r="BN406" s="5" t="e">
        <f>P_A_R[[#This Row],[18+]]-P_A_R[[#This Row],[19+]]</f>
        <v>#VALUE!</v>
      </c>
      <c r="BO406" s="5" t="e">
        <f>P_A_R[[#This Row],[19+]]-P_A_R[[#This Row],[20+]]</f>
        <v>#VALUE!</v>
      </c>
      <c r="BP406" s="5" t="e">
        <f>P_A_R[[#This Row],[20+]]-P_A_R[[#This Row],[21+]]</f>
        <v>#VALUE!</v>
      </c>
      <c r="BQ406" s="5" t="e">
        <f>P_A_R[[#This Row],[21+]]-P_A_R[[#This Row],[22+]]</f>
        <v>#VALUE!</v>
      </c>
      <c r="BR406" s="5" t="e">
        <f>P_A_R[[#This Row],[22+]]-P_A_R[[#This Row],[23+]]</f>
        <v>#VALUE!</v>
      </c>
      <c r="BS406" s="5" t="e">
        <f>P_A_R[[#This Row],[23+]]-P_A_R[[#This Row],[24+]]</f>
        <v>#VALUE!</v>
      </c>
      <c r="BT406" s="5" t="e">
        <f>P_A_R[[#This Row],[24+]]-P_A_R[[#This Row],[25+]]</f>
        <v>#VALUE!</v>
      </c>
      <c r="BU406" s="5" t="e">
        <f>P_A_R[[#This Row],[25+]]-P_A_R[[#This Row],[26+]]</f>
        <v>#VALUE!</v>
      </c>
      <c r="BV406" s="5" t="e">
        <f>P_A_R[[#This Row],[26+]]-P_A_R[[#This Row],[27+]]</f>
        <v>#VALUE!</v>
      </c>
      <c r="BW406" s="5" t="e">
        <f>P_A_R[[#This Row],[27+]]-P_A_R[[#This Row],[28+]]</f>
        <v>#VALUE!</v>
      </c>
      <c r="BX406" s="5" t="e">
        <f>P_A_R[[#This Row],[28+]]-P_A_R[[#This Row],[29+]]</f>
        <v>#VALUE!</v>
      </c>
      <c r="BY406" s="5" t="e">
        <f>P_A_R[[#This Row],[29+]]-P_A_R[[#This Row],[30+]]</f>
        <v>#VALUE!</v>
      </c>
      <c r="BZ406" s="5" t="e">
        <f>P_A_R[[#This Row],[30+]]-P_A_R[[#This Row],[31+]]</f>
        <v>#VALUE!</v>
      </c>
      <c r="CA406" s="5" t="e">
        <f>P_A_R[[#This Row],[31+]]-P_A_R[[#This Row],[32+]]</f>
        <v>#VALUE!</v>
      </c>
      <c r="CB406" s="5" t="e">
        <f>P_A_R[[#This Row],[32+]]-P_A_R[[#This Row],[33+]]</f>
        <v>#VALUE!</v>
      </c>
      <c r="CC406" s="5" t="e">
        <f>P_A_R[[#This Row],[33+]]-P_A_R[[#This Row],[34+]]</f>
        <v>#VALUE!</v>
      </c>
      <c r="CD406" s="5" t="e">
        <f>P_A_R[[#This Row],[34+]]-P_A_R[[#This Row],[35+]]</f>
        <v>#VALUE!</v>
      </c>
      <c r="CE406" s="5" t="e">
        <f>P_A_R[[#This Row],[35+]]-P_A_R[[#This Row],[36+]]</f>
        <v>#VALUE!</v>
      </c>
      <c r="CF406" s="5" t="e">
        <f>P_A_R[[#This Row],[36+]]-P_A_R[[#This Row],[37+]]</f>
        <v>#VALUE!</v>
      </c>
      <c r="CG406" s="5" t="e">
        <f>P_A_R[[#This Row],[37+]]-P_A_R[[#This Row],[38+]]</f>
        <v>#VALUE!</v>
      </c>
      <c r="CH406" s="5" t="e">
        <f>P_A_R[[#This Row],[38+]]-P_A_R[[#This Row],[39+]]</f>
        <v>#VALUE!</v>
      </c>
      <c r="CI406" s="5" t="e">
        <f>P_A_R[[#This Row],[39+]]-P_A_R[[#This Row],[40+]]</f>
        <v>#VALUE!</v>
      </c>
      <c r="CJ406" s="5" t="e">
        <f>P_A_R[[#This Row],[40+]]-P_A_R[[#This Row],[41+]]</f>
        <v>#VALUE!</v>
      </c>
      <c r="CK406" s="5" t="e">
        <f>P_A_R[[#This Row],[41+]]-P_A_R[[#This Row],[42+]]</f>
        <v>#VALUE!</v>
      </c>
      <c r="CL406" s="5" t="e">
        <f>P_A_R[[#This Row],[42+]]-P_A_R[[#This Row],[43+]]</f>
        <v>#VALUE!</v>
      </c>
      <c r="CM406" s="5" t="e">
        <f>P_A_R[[#This Row],[43+]]-P_A_R[[#This Row],[44+]]</f>
        <v>#VALUE!</v>
      </c>
      <c r="CN406" s="5" t="e">
        <f>P_A_R[[#This Row],[44+]]-P_A_R[[#This Row],[45+]]</f>
        <v>#VALUE!</v>
      </c>
      <c r="CO406" s="5" t="e">
        <f>P_A_R[[#This Row],[45+]]-P_A_R[[#This Row],[46+]]</f>
        <v>#VALUE!</v>
      </c>
      <c r="CP406" s="5" t="e">
        <f>P_A_R[[#This Row],[46+]]-P_A_R[[#This Row],[47+]]</f>
        <v>#VALUE!</v>
      </c>
      <c r="CQ406" s="5" t="e">
        <f>P_A_R[[#This Row],[47+]]-P_A_R[[#This Row],[48+]]</f>
        <v>#VALUE!</v>
      </c>
      <c r="CR406" s="5" t="e">
        <f>P_A_R[[#This Row],[48+]]-P_A_R[[#This Row],[49+]]</f>
        <v>#VALUE!</v>
      </c>
      <c r="CS406" s="5" t="e">
        <f>P_A_R[[#This Row],[49+]]-P_A_R[[#This Row],[50+]]</f>
        <v>#VALUE!</v>
      </c>
      <c r="CT406" s="5" t="e">
        <f>P_A_R[[#This Row],[50+]]-P_A_R[[#This Row],[51+]]</f>
        <v>#VALUE!</v>
      </c>
      <c r="CU406" s="5" t="e">
        <f>P_A_R[[#This Row],[51+]]-P_A_R[[#This Row],[52+]]</f>
        <v>#VALUE!</v>
      </c>
      <c r="CV406" s="5" t="e">
        <f>P_A_R[[#This Row],[52+]]-P_A_R[[#This Row],[53+]]</f>
        <v>#VALUE!</v>
      </c>
      <c r="CW406" s="5" t="e">
        <f>P_A_R[[#This Row],[53+]]-P_A_R[[#This Row],[54+]]</f>
        <v>#VALUE!</v>
      </c>
      <c r="CX406" s="5" t="e">
        <f>P_A_R[[#This Row],[54+]]-P_A_R[[#This Row],[55+]]</f>
        <v>#VALUE!</v>
      </c>
      <c r="CY406" s="5" t="e">
        <f>P_A_R[[#This Row],[55+]]-P_A_R[[#This Row],[56+]]</f>
        <v>#VALUE!</v>
      </c>
      <c r="CZ406" s="5" t="e">
        <f>P_A_R[[#This Row],[56+]]-P_A_R[[#This Row],[57+]]</f>
        <v>#VALUE!</v>
      </c>
      <c r="DA406" s="5" t="e">
        <f>P_A_R[[#This Row],[57+]]-P_A_R[[#This Row],[58+]]</f>
        <v>#VALUE!</v>
      </c>
      <c r="DB406" s="5" t="e">
        <f>P_A_R[[#This Row],[58+]]-P_A_R[[#This Row],[59+]]</f>
        <v>#VALUE!</v>
      </c>
    </row>
    <row r="407" spans="58:106" x14ac:dyDescent="0.25">
      <c r="BF407" s="5" t="e">
        <f>P_A_R[[#This Row],[10+]]-P_A_R[[#This Row],[11+]]</f>
        <v>#VALUE!</v>
      </c>
      <c r="BG407" s="5" t="e">
        <f>P_A_R[[#This Row],[11+]]-P_A_R[[#This Row],[12+]]</f>
        <v>#VALUE!</v>
      </c>
      <c r="BH407" s="5" t="e">
        <f>P_A_R[[#This Row],[12+]]-P_A_R[[#This Row],[13+]]</f>
        <v>#VALUE!</v>
      </c>
      <c r="BI407" s="5" t="e">
        <f>P_A_R[[#This Row],[13+]]-P_A_R[[#This Row],[14+]]</f>
        <v>#VALUE!</v>
      </c>
      <c r="BJ407" s="5" t="e">
        <f>P_A_R[[#This Row],[14+]]-P_A_R[[#This Row],[15+]]</f>
        <v>#VALUE!</v>
      </c>
      <c r="BK407" s="5" t="e">
        <f>P_A_R[[#This Row],[15+]]-P_A_R[[#This Row],[16+]]</f>
        <v>#VALUE!</v>
      </c>
      <c r="BL407" s="5" t="e">
        <f>P_A_R[[#This Row],[16+]]-P_A_R[[#This Row],[17+]]</f>
        <v>#VALUE!</v>
      </c>
      <c r="BM407" s="5" t="e">
        <f>P_A_R[[#This Row],[17+]]-P_A_R[[#This Row],[18+]]</f>
        <v>#VALUE!</v>
      </c>
      <c r="BN407" s="5" t="e">
        <f>P_A_R[[#This Row],[18+]]-P_A_R[[#This Row],[19+]]</f>
        <v>#VALUE!</v>
      </c>
      <c r="BO407" s="5" t="e">
        <f>P_A_R[[#This Row],[19+]]-P_A_R[[#This Row],[20+]]</f>
        <v>#VALUE!</v>
      </c>
      <c r="BP407" s="5" t="e">
        <f>P_A_R[[#This Row],[20+]]-P_A_R[[#This Row],[21+]]</f>
        <v>#VALUE!</v>
      </c>
      <c r="BQ407" s="5" t="e">
        <f>P_A_R[[#This Row],[21+]]-P_A_R[[#This Row],[22+]]</f>
        <v>#VALUE!</v>
      </c>
      <c r="BR407" s="5" t="e">
        <f>P_A_R[[#This Row],[22+]]-P_A_R[[#This Row],[23+]]</f>
        <v>#VALUE!</v>
      </c>
      <c r="BS407" s="5" t="e">
        <f>P_A_R[[#This Row],[23+]]-P_A_R[[#This Row],[24+]]</f>
        <v>#VALUE!</v>
      </c>
      <c r="BT407" s="5" t="e">
        <f>P_A_R[[#This Row],[24+]]-P_A_R[[#This Row],[25+]]</f>
        <v>#VALUE!</v>
      </c>
      <c r="BU407" s="5" t="e">
        <f>P_A_R[[#This Row],[25+]]-P_A_R[[#This Row],[26+]]</f>
        <v>#VALUE!</v>
      </c>
      <c r="BV407" s="5" t="e">
        <f>P_A_R[[#This Row],[26+]]-P_A_R[[#This Row],[27+]]</f>
        <v>#VALUE!</v>
      </c>
      <c r="BW407" s="5" t="e">
        <f>P_A_R[[#This Row],[27+]]-P_A_R[[#This Row],[28+]]</f>
        <v>#VALUE!</v>
      </c>
      <c r="BX407" s="5" t="e">
        <f>P_A_R[[#This Row],[28+]]-P_A_R[[#This Row],[29+]]</f>
        <v>#VALUE!</v>
      </c>
      <c r="BY407" s="5" t="e">
        <f>P_A_R[[#This Row],[29+]]-P_A_R[[#This Row],[30+]]</f>
        <v>#VALUE!</v>
      </c>
      <c r="BZ407" s="5" t="e">
        <f>P_A_R[[#This Row],[30+]]-P_A_R[[#This Row],[31+]]</f>
        <v>#VALUE!</v>
      </c>
      <c r="CA407" s="5" t="e">
        <f>P_A_R[[#This Row],[31+]]-P_A_R[[#This Row],[32+]]</f>
        <v>#VALUE!</v>
      </c>
      <c r="CB407" s="5" t="e">
        <f>P_A_R[[#This Row],[32+]]-P_A_R[[#This Row],[33+]]</f>
        <v>#VALUE!</v>
      </c>
      <c r="CC407" s="5" t="e">
        <f>P_A_R[[#This Row],[33+]]-P_A_R[[#This Row],[34+]]</f>
        <v>#VALUE!</v>
      </c>
      <c r="CD407" s="5" t="e">
        <f>P_A_R[[#This Row],[34+]]-P_A_R[[#This Row],[35+]]</f>
        <v>#VALUE!</v>
      </c>
      <c r="CE407" s="5" t="e">
        <f>P_A_R[[#This Row],[35+]]-P_A_R[[#This Row],[36+]]</f>
        <v>#VALUE!</v>
      </c>
      <c r="CF407" s="5" t="e">
        <f>P_A_R[[#This Row],[36+]]-P_A_R[[#This Row],[37+]]</f>
        <v>#VALUE!</v>
      </c>
      <c r="CG407" s="5" t="e">
        <f>P_A_R[[#This Row],[37+]]-P_A_R[[#This Row],[38+]]</f>
        <v>#VALUE!</v>
      </c>
      <c r="CH407" s="5" t="e">
        <f>P_A_R[[#This Row],[38+]]-P_A_R[[#This Row],[39+]]</f>
        <v>#VALUE!</v>
      </c>
      <c r="CI407" s="5" t="e">
        <f>P_A_R[[#This Row],[39+]]-P_A_R[[#This Row],[40+]]</f>
        <v>#VALUE!</v>
      </c>
      <c r="CJ407" s="5" t="e">
        <f>P_A_R[[#This Row],[40+]]-P_A_R[[#This Row],[41+]]</f>
        <v>#VALUE!</v>
      </c>
      <c r="CK407" s="5" t="e">
        <f>P_A_R[[#This Row],[41+]]-P_A_R[[#This Row],[42+]]</f>
        <v>#VALUE!</v>
      </c>
      <c r="CL407" s="5" t="e">
        <f>P_A_R[[#This Row],[42+]]-P_A_R[[#This Row],[43+]]</f>
        <v>#VALUE!</v>
      </c>
      <c r="CM407" s="5" t="e">
        <f>P_A_R[[#This Row],[43+]]-P_A_R[[#This Row],[44+]]</f>
        <v>#VALUE!</v>
      </c>
      <c r="CN407" s="5" t="e">
        <f>P_A_R[[#This Row],[44+]]-P_A_R[[#This Row],[45+]]</f>
        <v>#VALUE!</v>
      </c>
      <c r="CO407" s="5" t="e">
        <f>P_A_R[[#This Row],[45+]]-P_A_R[[#This Row],[46+]]</f>
        <v>#VALUE!</v>
      </c>
      <c r="CP407" s="5" t="e">
        <f>P_A_R[[#This Row],[46+]]-P_A_R[[#This Row],[47+]]</f>
        <v>#VALUE!</v>
      </c>
      <c r="CQ407" s="5" t="e">
        <f>P_A_R[[#This Row],[47+]]-P_A_R[[#This Row],[48+]]</f>
        <v>#VALUE!</v>
      </c>
      <c r="CR407" s="5" t="e">
        <f>P_A_R[[#This Row],[48+]]-P_A_R[[#This Row],[49+]]</f>
        <v>#VALUE!</v>
      </c>
      <c r="CS407" s="5" t="e">
        <f>P_A_R[[#This Row],[49+]]-P_A_R[[#This Row],[50+]]</f>
        <v>#VALUE!</v>
      </c>
      <c r="CT407" s="5" t="e">
        <f>P_A_R[[#This Row],[50+]]-P_A_R[[#This Row],[51+]]</f>
        <v>#VALUE!</v>
      </c>
      <c r="CU407" s="5" t="e">
        <f>P_A_R[[#This Row],[51+]]-P_A_R[[#This Row],[52+]]</f>
        <v>#VALUE!</v>
      </c>
      <c r="CV407" s="5" t="e">
        <f>P_A_R[[#This Row],[52+]]-P_A_R[[#This Row],[53+]]</f>
        <v>#VALUE!</v>
      </c>
      <c r="CW407" s="5" t="e">
        <f>P_A_R[[#This Row],[53+]]-P_A_R[[#This Row],[54+]]</f>
        <v>#VALUE!</v>
      </c>
      <c r="CX407" s="5" t="e">
        <f>P_A_R[[#This Row],[54+]]-P_A_R[[#This Row],[55+]]</f>
        <v>#VALUE!</v>
      </c>
      <c r="CY407" s="5" t="e">
        <f>P_A_R[[#This Row],[55+]]-P_A_R[[#This Row],[56+]]</f>
        <v>#VALUE!</v>
      </c>
      <c r="CZ407" s="5" t="e">
        <f>P_A_R[[#This Row],[56+]]-P_A_R[[#This Row],[57+]]</f>
        <v>#VALUE!</v>
      </c>
      <c r="DA407" s="5" t="e">
        <f>P_A_R[[#This Row],[57+]]-P_A_R[[#This Row],[58+]]</f>
        <v>#VALUE!</v>
      </c>
      <c r="DB407" s="5" t="e">
        <f>P_A_R[[#This Row],[58+]]-P_A_R[[#This Row],[59+]]</f>
        <v>#VALUE!</v>
      </c>
    </row>
    <row r="408" spans="58:106" x14ac:dyDescent="0.25">
      <c r="BF408" s="5" t="e">
        <f>P_A_R[[#This Row],[10+]]-P_A_R[[#This Row],[11+]]</f>
        <v>#VALUE!</v>
      </c>
      <c r="BG408" s="5" t="e">
        <f>P_A_R[[#This Row],[11+]]-P_A_R[[#This Row],[12+]]</f>
        <v>#VALUE!</v>
      </c>
      <c r="BH408" s="5" t="e">
        <f>P_A_R[[#This Row],[12+]]-P_A_R[[#This Row],[13+]]</f>
        <v>#VALUE!</v>
      </c>
      <c r="BI408" s="5" t="e">
        <f>P_A_R[[#This Row],[13+]]-P_A_R[[#This Row],[14+]]</f>
        <v>#VALUE!</v>
      </c>
      <c r="BJ408" s="5" t="e">
        <f>P_A_R[[#This Row],[14+]]-P_A_R[[#This Row],[15+]]</f>
        <v>#VALUE!</v>
      </c>
      <c r="BK408" s="5" t="e">
        <f>P_A_R[[#This Row],[15+]]-P_A_R[[#This Row],[16+]]</f>
        <v>#VALUE!</v>
      </c>
      <c r="BL408" s="5" t="e">
        <f>P_A_R[[#This Row],[16+]]-P_A_R[[#This Row],[17+]]</f>
        <v>#VALUE!</v>
      </c>
      <c r="BM408" s="5" t="e">
        <f>P_A_R[[#This Row],[17+]]-P_A_R[[#This Row],[18+]]</f>
        <v>#VALUE!</v>
      </c>
      <c r="BN408" s="5" t="e">
        <f>P_A_R[[#This Row],[18+]]-P_A_R[[#This Row],[19+]]</f>
        <v>#VALUE!</v>
      </c>
      <c r="BO408" s="5" t="e">
        <f>P_A_R[[#This Row],[19+]]-P_A_R[[#This Row],[20+]]</f>
        <v>#VALUE!</v>
      </c>
      <c r="BP408" s="5" t="e">
        <f>P_A_R[[#This Row],[20+]]-P_A_R[[#This Row],[21+]]</f>
        <v>#VALUE!</v>
      </c>
      <c r="BQ408" s="5" t="e">
        <f>P_A_R[[#This Row],[21+]]-P_A_R[[#This Row],[22+]]</f>
        <v>#VALUE!</v>
      </c>
      <c r="BR408" s="5" t="e">
        <f>P_A_R[[#This Row],[22+]]-P_A_R[[#This Row],[23+]]</f>
        <v>#VALUE!</v>
      </c>
      <c r="BS408" s="5" t="e">
        <f>P_A_R[[#This Row],[23+]]-P_A_R[[#This Row],[24+]]</f>
        <v>#VALUE!</v>
      </c>
      <c r="BT408" s="5" t="e">
        <f>P_A_R[[#This Row],[24+]]-P_A_R[[#This Row],[25+]]</f>
        <v>#VALUE!</v>
      </c>
      <c r="BU408" s="5" t="e">
        <f>P_A_R[[#This Row],[25+]]-P_A_R[[#This Row],[26+]]</f>
        <v>#VALUE!</v>
      </c>
      <c r="BV408" s="5" t="e">
        <f>P_A_R[[#This Row],[26+]]-P_A_R[[#This Row],[27+]]</f>
        <v>#VALUE!</v>
      </c>
      <c r="BW408" s="5" t="e">
        <f>P_A_R[[#This Row],[27+]]-P_A_R[[#This Row],[28+]]</f>
        <v>#VALUE!</v>
      </c>
      <c r="BX408" s="5" t="e">
        <f>P_A_R[[#This Row],[28+]]-P_A_R[[#This Row],[29+]]</f>
        <v>#VALUE!</v>
      </c>
      <c r="BY408" s="5" t="e">
        <f>P_A_R[[#This Row],[29+]]-P_A_R[[#This Row],[30+]]</f>
        <v>#VALUE!</v>
      </c>
      <c r="BZ408" s="5" t="e">
        <f>P_A_R[[#This Row],[30+]]-P_A_R[[#This Row],[31+]]</f>
        <v>#VALUE!</v>
      </c>
      <c r="CA408" s="5" t="e">
        <f>P_A_R[[#This Row],[31+]]-P_A_R[[#This Row],[32+]]</f>
        <v>#VALUE!</v>
      </c>
      <c r="CB408" s="5" t="e">
        <f>P_A_R[[#This Row],[32+]]-P_A_R[[#This Row],[33+]]</f>
        <v>#VALUE!</v>
      </c>
      <c r="CC408" s="5" t="e">
        <f>P_A_R[[#This Row],[33+]]-P_A_R[[#This Row],[34+]]</f>
        <v>#VALUE!</v>
      </c>
      <c r="CD408" s="5" t="e">
        <f>P_A_R[[#This Row],[34+]]-P_A_R[[#This Row],[35+]]</f>
        <v>#VALUE!</v>
      </c>
      <c r="CE408" s="5" t="e">
        <f>P_A_R[[#This Row],[35+]]-P_A_R[[#This Row],[36+]]</f>
        <v>#VALUE!</v>
      </c>
      <c r="CF408" s="5" t="e">
        <f>P_A_R[[#This Row],[36+]]-P_A_R[[#This Row],[37+]]</f>
        <v>#VALUE!</v>
      </c>
      <c r="CG408" s="5" t="e">
        <f>P_A_R[[#This Row],[37+]]-P_A_R[[#This Row],[38+]]</f>
        <v>#VALUE!</v>
      </c>
      <c r="CH408" s="5" t="e">
        <f>P_A_R[[#This Row],[38+]]-P_A_R[[#This Row],[39+]]</f>
        <v>#VALUE!</v>
      </c>
      <c r="CI408" s="5" t="e">
        <f>P_A_R[[#This Row],[39+]]-P_A_R[[#This Row],[40+]]</f>
        <v>#VALUE!</v>
      </c>
      <c r="CJ408" s="5" t="e">
        <f>P_A_R[[#This Row],[40+]]-P_A_R[[#This Row],[41+]]</f>
        <v>#VALUE!</v>
      </c>
      <c r="CK408" s="5" t="e">
        <f>P_A_R[[#This Row],[41+]]-P_A_R[[#This Row],[42+]]</f>
        <v>#VALUE!</v>
      </c>
      <c r="CL408" s="5" t="e">
        <f>P_A_R[[#This Row],[42+]]-P_A_R[[#This Row],[43+]]</f>
        <v>#VALUE!</v>
      </c>
      <c r="CM408" s="5" t="e">
        <f>P_A_R[[#This Row],[43+]]-P_A_R[[#This Row],[44+]]</f>
        <v>#VALUE!</v>
      </c>
      <c r="CN408" s="5" t="e">
        <f>P_A_R[[#This Row],[44+]]-P_A_R[[#This Row],[45+]]</f>
        <v>#VALUE!</v>
      </c>
      <c r="CO408" s="5" t="e">
        <f>P_A_R[[#This Row],[45+]]-P_A_R[[#This Row],[46+]]</f>
        <v>#VALUE!</v>
      </c>
      <c r="CP408" s="5" t="e">
        <f>P_A_R[[#This Row],[46+]]-P_A_R[[#This Row],[47+]]</f>
        <v>#VALUE!</v>
      </c>
      <c r="CQ408" s="5" t="e">
        <f>P_A_R[[#This Row],[47+]]-P_A_R[[#This Row],[48+]]</f>
        <v>#VALUE!</v>
      </c>
      <c r="CR408" s="5" t="e">
        <f>P_A_R[[#This Row],[48+]]-P_A_R[[#This Row],[49+]]</f>
        <v>#VALUE!</v>
      </c>
      <c r="CS408" s="5" t="e">
        <f>P_A_R[[#This Row],[49+]]-P_A_R[[#This Row],[50+]]</f>
        <v>#VALUE!</v>
      </c>
      <c r="CT408" s="5" t="e">
        <f>P_A_R[[#This Row],[50+]]-P_A_R[[#This Row],[51+]]</f>
        <v>#VALUE!</v>
      </c>
      <c r="CU408" s="5" t="e">
        <f>P_A_R[[#This Row],[51+]]-P_A_R[[#This Row],[52+]]</f>
        <v>#VALUE!</v>
      </c>
      <c r="CV408" s="5" t="e">
        <f>P_A_R[[#This Row],[52+]]-P_A_R[[#This Row],[53+]]</f>
        <v>#VALUE!</v>
      </c>
      <c r="CW408" s="5" t="e">
        <f>P_A_R[[#This Row],[53+]]-P_A_R[[#This Row],[54+]]</f>
        <v>#VALUE!</v>
      </c>
      <c r="CX408" s="5" t="e">
        <f>P_A_R[[#This Row],[54+]]-P_A_R[[#This Row],[55+]]</f>
        <v>#VALUE!</v>
      </c>
      <c r="CY408" s="5" t="e">
        <f>P_A_R[[#This Row],[55+]]-P_A_R[[#This Row],[56+]]</f>
        <v>#VALUE!</v>
      </c>
      <c r="CZ408" s="5" t="e">
        <f>P_A_R[[#This Row],[56+]]-P_A_R[[#This Row],[57+]]</f>
        <v>#VALUE!</v>
      </c>
      <c r="DA408" s="5" t="e">
        <f>P_A_R[[#This Row],[57+]]-P_A_R[[#This Row],[58+]]</f>
        <v>#VALUE!</v>
      </c>
      <c r="DB408" s="5" t="e">
        <f>P_A_R[[#This Row],[58+]]-P_A_R[[#This Row],[59+]]</f>
        <v>#VALUE!</v>
      </c>
    </row>
    <row r="409" spans="58:106" x14ac:dyDescent="0.25">
      <c r="BF409" s="5" t="e">
        <f>P_A_R[[#This Row],[10+]]-P_A_R[[#This Row],[11+]]</f>
        <v>#VALUE!</v>
      </c>
      <c r="BG409" s="5" t="e">
        <f>P_A_R[[#This Row],[11+]]-P_A_R[[#This Row],[12+]]</f>
        <v>#VALUE!</v>
      </c>
      <c r="BH409" s="5" t="e">
        <f>P_A_R[[#This Row],[12+]]-P_A_R[[#This Row],[13+]]</f>
        <v>#VALUE!</v>
      </c>
      <c r="BI409" s="5" t="e">
        <f>P_A_R[[#This Row],[13+]]-P_A_R[[#This Row],[14+]]</f>
        <v>#VALUE!</v>
      </c>
      <c r="BJ409" s="5" t="e">
        <f>P_A_R[[#This Row],[14+]]-P_A_R[[#This Row],[15+]]</f>
        <v>#VALUE!</v>
      </c>
      <c r="BK409" s="5" t="e">
        <f>P_A_R[[#This Row],[15+]]-P_A_R[[#This Row],[16+]]</f>
        <v>#VALUE!</v>
      </c>
      <c r="BL409" s="5" t="e">
        <f>P_A_R[[#This Row],[16+]]-P_A_R[[#This Row],[17+]]</f>
        <v>#VALUE!</v>
      </c>
      <c r="BM409" s="5" t="e">
        <f>P_A_R[[#This Row],[17+]]-P_A_R[[#This Row],[18+]]</f>
        <v>#VALUE!</v>
      </c>
      <c r="BN409" s="5" t="e">
        <f>P_A_R[[#This Row],[18+]]-P_A_R[[#This Row],[19+]]</f>
        <v>#VALUE!</v>
      </c>
      <c r="BO409" s="5" t="e">
        <f>P_A_R[[#This Row],[19+]]-P_A_R[[#This Row],[20+]]</f>
        <v>#VALUE!</v>
      </c>
      <c r="BP409" s="5" t="e">
        <f>P_A_R[[#This Row],[20+]]-P_A_R[[#This Row],[21+]]</f>
        <v>#VALUE!</v>
      </c>
      <c r="BQ409" s="5" t="e">
        <f>P_A_R[[#This Row],[21+]]-P_A_R[[#This Row],[22+]]</f>
        <v>#VALUE!</v>
      </c>
      <c r="BR409" s="5" t="e">
        <f>P_A_R[[#This Row],[22+]]-P_A_R[[#This Row],[23+]]</f>
        <v>#VALUE!</v>
      </c>
      <c r="BS409" s="5" t="e">
        <f>P_A_R[[#This Row],[23+]]-P_A_R[[#This Row],[24+]]</f>
        <v>#VALUE!</v>
      </c>
      <c r="BT409" s="5" t="e">
        <f>P_A_R[[#This Row],[24+]]-P_A_R[[#This Row],[25+]]</f>
        <v>#VALUE!</v>
      </c>
      <c r="BU409" s="5" t="e">
        <f>P_A_R[[#This Row],[25+]]-P_A_R[[#This Row],[26+]]</f>
        <v>#VALUE!</v>
      </c>
      <c r="BV409" s="5" t="e">
        <f>P_A_R[[#This Row],[26+]]-P_A_R[[#This Row],[27+]]</f>
        <v>#VALUE!</v>
      </c>
      <c r="BW409" s="5" t="e">
        <f>P_A_R[[#This Row],[27+]]-P_A_R[[#This Row],[28+]]</f>
        <v>#VALUE!</v>
      </c>
      <c r="BX409" s="5" t="e">
        <f>P_A_R[[#This Row],[28+]]-P_A_R[[#This Row],[29+]]</f>
        <v>#VALUE!</v>
      </c>
      <c r="BY409" s="5" t="e">
        <f>P_A_R[[#This Row],[29+]]-P_A_R[[#This Row],[30+]]</f>
        <v>#VALUE!</v>
      </c>
      <c r="BZ409" s="5" t="e">
        <f>P_A_R[[#This Row],[30+]]-P_A_R[[#This Row],[31+]]</f>
        <v>#VALUE!</v>
      </c>
      <c r="CA409" s="5" t="e">
        <f>P_A_R[[#This Row],[31+]]-P_A_R[[#This Row],[32+]]</f>
        <v>#VALUE!</v>
      </c>
      <c r="CB409" s="5" t="e">
        <f>P_A_R[[#This Row],[32+]]-P_A_R[[#This Row],[33+]]</f>
        <v>#VALUE!</v>
      </c>
      <c r="CC409" s="5" t="e">
        <f>P_A_R[[#This Row],[33+]]-P_A_R[[#This Row],[34+]]</f>
        <v>#VALUE!</v>
      </c>
      <c r="CD409" s="5" t="e">
        <f>P_A_R[[#This Row],[34+]]-P_A_R[[#This Row],[35+]]</f>
        <v>#VALUE!</v>
      </c>
      <c r="CE409" s="5" t="e">
        <f>P_A_R[[#This Row],[35+]]-P_A_R[[#This Row],[36+]]</f>
        <v>#VALUE!</v>
      </c>
      <c r="CF409" s="5" t="e">
        <f>P_A_R[[#This Row],[36+]]-P_A_R[[#This Row],[37+]]</f>
        <v>#VALUE!</v>
      </c>
      <c r="CG409" s="5" t="e">
        <f>P_A_R[[#This Row],[37+]]-P_A_R[[#This Row],[38+]]</f>
        <v>#VALUE!</v>
      </c>
      <c r="CH409" s="5" t="e">
        <f>P_A_R[[#This Row],[38+]]-P_A_R[[#This Row],[39+]]</f>
        <v>#VALUE!</v>
      </c>
      <c r="CI409" s="5" t="e">
        <f>P_A_R[[#This Row],[39+]]-P_A_R[[#This Row],[40+]]</f>
        <v>#VALUE!</v>
      </c>
      <c r="CJ409" s="5" t="e">
        <f>P_A_R[[#This Row],[40+]]-P_A_R[[#This Row],[41+]]</f>
        <v>#VALUE!</v>
      </c>
      <c r="CK409" s="5" t="e">
        <f>P_A_R[[#This Row],[41+]]-P_A_R[[#This Row],[42+]]</f>
        <v>#VALUE!</v>
      </c>
      <c r="CL409" s="5" t="e">
        <f>P_A_R[[#This Row],[42+]]-P_A_R[[#This Row],[43+]]</f>
        <v>#VALUE!</v>
      </c>
      <c r="CM409" s="5" t="e">
        <f>P_A_R[[#This Row],[43+]]-P_A_R[[#This Row],[44+]]</f>
        <v>#VALUE!</v>
      </c>
      <c r="CN409" s="5" t="e">
        <f>P_A_R[[#This Row],[44+]]-P_A_R[[#This Row],[45+]]</f>
        <v>#VALUE!</v>
      </c>
      <c r="CO409" s="5" t="e">
        <f>P_A_R[[#This Row],[45+]]-P_A_R[[#This Row],[46+]]</f>
        <v>#VALUE!</v>
      </c>
      <c r="CP409" s="5" t="e">
        <f>P_A_R[[#This Row],[46+]]-P_A_R[[#This Row],[47+]]</f>
        <v>#VALUE!</v>
      </c>
      <c r="CQ409" s="5" t="e">
        <f>P_A_R[[#This Row],[47+]]-P_A_R[[#This Row],[48+]]</f>
        <v>#VALUE!</v>
      </c>
      <c r="CR409" s="5" t="e">
        <f>P_A_R[[#This Row],[48+]]-P_A_R[[#This Row],[49+]]</f>
        <v>#VALUE!</v>
      </c>
      <c r="CS409" s="5" t="e">
        <f>P_A_R[[#This Row],[49+]]-P_A_R[[#This Row],[50+]]</f>
        <v>#VALUE!</v>
      </c>
      <c r="CT409" s="5" t="e">
        <f>P_A_R[[#This Row],[50+]]-P_A_R[[#This Row],[51+]]</f>
        <v>#VALUE!</v>
      </c>
      <c r="CU409" s="5" t="e">
        <f>P_A_R[[#This Row],[51+]]-P_A_R[[#This Row],[52+]]</f>
        <v>#VALUE!</v>
      </c>
      <c r="CV409" s="5" t="e">
        <f>P_A_R[[#This Row],[52+]]-P_A_R[[#This Row],[53+]]</f>
        <v>#VALUE!</v>
      </c>
      <c r="CW409" s="5" t="e">
        <f>P_A_R[[#This Row],[53+]]-P_A_R[[#This Row],[54+]]</f>
        <v>#VALUE!</v>
      </c>
      <c r="CX409" s="5" t="e">
        <f>P_A_R[[#This Row],[54+]]-P_A_R[[#This Row],[55+]]</f>
        <v>#VALUE!</v>
      </c>
      <c r="CY409" s="5" t="e">
        <f>P_A_R[[#This Row],[55+]]-P_A_R[[#This Row],[56+]]</f>
        <v>#VALUE!</v>
      </c>
      <c r="CZ409" s="5" t="e">
        <f>P_A_R[[#This Row],[56+]]-P_A_R[[#This Row],[57+]]</f>
        <v>#VALUE!</v>
      </c>
      <c r="DA409" s="5" t="e">
        <f>P_A_R[[#This Row],[57+]]-P_A_R[[#This Row],[58+]]</f>
        <v>#VALUE!</v>
      </c>
      <c r="DB409" s="5" t="e">
        <f>P_A_R[[#This Row],[58+]]-P_A_R[[#This Row],[59+]]</f>
        <v>#VALUE!</v>
      </c>
    </row>
    <row r="410" spans="58:106" x14ac:dyDescent="0.25">
      <c r="BF410" s="5" t="e">
        <f>P_A_R[[#This Row],[10+]]-P_A_R[[#This Row],[11+]]</f>
        <v>#VALUE!</v>
      </c>
      <c r="BG410" s="5" t="e">
        <f>P_A_R[[#This Row],[11+]]-P_A_R[[#This Row],[12+]]</f>
        <v>#VALUE!</v>
      </c>
      <c r="BH410" s="5" t="e">
        <f>P_A_R[[#This Row],[12+]]-P_A_R[[#This Row],[13+]]</f>
        <v>#VALUE!</v>
      </c>
      <c r="BI410" s="5" t="e">
        <f>P_A_R[[#This Row],[13+]]-P_A_R[[#This Row],[14+]]</f>
        <v>#VALUE!</v>
      </c>
      <c r="BJ410" s="5" t="e">
        <f>P_A_R[[#This Row],[14+]]-P_A_R[[#This Row],[15+]]</f>
        <v>#VALUE!</v>
      </c>
      <c r="BK410" s="5" t="e">
        <f>P_A_R[[#This Row],[15+]]-P_A_R[[#This Row],[16+]]</f>
        <v>#VALUE!</v>
      </c>
      <c r="BL410" s="5" t="e">
        <f>P_A_R[[#This Row],[16+]]-P_A_R[[#This Row],[17+]]</f>
        <v>#VALUE!</v>
      </c>
      <c r="BM410" s="5" t="e">
        <f>P_A_R[[#This Row],[17+]]-P_A_R[[#This Row],[18+]]</f>
        <v>#VALUE!</v>
      </c>
      <c r="BN410" s="5" t="e">
        <f>P_A_R[[#This Row],[18+]]-P_A_R[[#This Row],[19+]]</f>
        <v>#VALUE!</v>
      </c>
      <c r="BO410" s="5" t="e">
        <f>P_A_R[[#This Row],[19+]]-P_A_R[[#This Row],[20+]]</f>
        <v>#VALUE!</v>
      </c>
      <c r="BP410" s="5" t="e">
        <f>P_A_R[[#This Row],[20+]]-P_A_R[[#This Row],[21+]]</f>
        <v>#VALUE!</v>
      </c>
      <c r="BQ410" s="5" t="e">
        <f>P_A_R[[#This Row],[21+]]-P_A_R[[#This Row],[22+]]</f>
        <v>#VALUE!</v>
      </c>
      <c r="BR410" s="5" t="e">
        <f>P_A_R[[#This Row],[22+]]-P_A_R[[#This Row],[23+]]</f>
        <v>#VALUE!</v>
      </c>
      <c r="BS410" s="5" t="e">
        <f>P_A_R[[#This Row],[23+]]-P_A_R[[#This Row],[24+]]</f>
        <v>#VALUE!</v>
      </c>
      <c r="BT410" s="5" t="e">
        <f>P_A_R[[#This Row],[24+]]-P_A_R[[#This Row],[25+]]</f>
        <v>#VALUE!</v>
      </c>
      <c r="BU410" s="5" t="e">
        <f>P_A_R[[#This Row],[25+]]-P_A_R[[#This Row],[26+]]</f>
        <v>#VALUE!</v>
      </c>
      <c r="BV410" s="5" t="e">
        <f>P_A_R[[#This Row],[26+]]-P_A_R[[#This Row],[27+]]</f>
        <v>#VALUE!</v>
      </c>
      <c r="BW410" s="5" t="e">
        <f>P_A_R[[#This Row],[27+]]-P_A_R[[#This Row],[28+]]</f>
        <v>#VALUE!</v>
      </c>
      <c r="BX410" s="5" t="e">
        <f>P_A_R[[#This Row],[28+]]-P_A_R[[#This Row],[29+]]</f>
        <v>#VALUE!</v>
      </c>
      <c r="BY410" s="5" t="e">
        <f>P_A_R[[#This Row],[29+]]-P_A_R[[#This Row],[30+]]</f>
        <v>#VALUE!</v>
      </c>
      <c r="BZ410" s="5" t="e">
        <f>P_A_R[[#This Row],[30+]]-P_A_R[[#This Row],[31+]]</f>
        <v>#VALUE!</v>
      </c>
      <c r="CA410" s="5" t="e">
        <f>P_A_R[[#This Row],[31+]]-P_A_R[[#This Row],[32+]]</f>
        <v>#VALUE!</v>
      </c>
      <c r="CB410" s="5" t="e">
        <f>P_A_R[[#This Row],[32+]]-P_A_R[[#This Row],[33+]]</f>
        <v>#VALUE!</v>
      </c>
      <c r="CC410" s="5" t="e">
        <f>P_A_R[[#This Row],[33+]]-P_A_R[[#This Row],[34+]]</f>
        <v>#VALUE!</v>
      </c>
      <c r="CD410" s="5" t="e">
        <f>P_A_R[[#This Row],[34+]]-P_A_R[[#This Row],[35+]]</f>
        <v>#VALUE!</v>
      </c>
      <c r="CE410" s="5" t="e">
        <f>P_A_R[[#This Row],[35+]]-P_A_R[[#This Row],[36+]]</f>
        <v>#VALUE!</v>
      </c>
      <c r="CF410" s="5" t="e">
        <f>P_A_R[[#This Row],[36+]]-P_A_R[[#This Row],[37+]]</f>
        <v>#VALUE!</v>
      </c>
      <c r="CG410" s="5" t="e">
        <f>P_A_R[[#This Row],[37+]]-P_A_R[[#This Row],[38+]]</f>
        <v>#VALUE!</v>
      </c>
      <c r="CH410" s="5" t="e">
        <f>P_A_R[[#This Row],[38+]]-P_A_R[[#This Row],[39+]]</f>
        <v>#VALUE!</v>
      </c>
      <c r="CI410" s="5" t="e">
        <f>P_A_R[[#This Row],[39+]]-P_A_R[[#This Row],[40+]]</f>
        <v>#VALUE!</v>
      </c>
      <c r="CJ410" s="5" t="e">
        <f>P_A_R[[#This Row],[40+]]-P_A_R[[#This Row],[41+]]</f>
        <v>#VALUE!</v>
      </c>
      <c r="CK410" s="5" t="e">
        <f>P_A_R[[#This Row],[41+]]-P_A_R[[#This Row],[42+]]</f>
        <v>#VALUE!</v>
      </c>
      <c r="CL410" s="5" t="e">
        <f>P_A_R[[#This Row],[42+]]-P_A_R[[#This Row],[43+]]</f>
        <v>#VALUE!</v>
      </c>
      <c r="CM410" s="5" t="e">
        <f>P_A_R[[#This Row],[43+]]-P_A_R[[#This Row],[44+]]</f>
        <v>#VALUE!</v>
      </c>
      <c r="CN410" s="5" t="e">
        <f>P_A_R[[#This Row],[44+]]-P_A_R[[#This Row],[45+]]</f>
        <v>#VALUE!</v>
      </c>
      <c r="CO410" s="5" t="e">
        <f>P_A_R[[#This Row],[45+]]-P_A_R[[#This Row],[46+]]</f>
        <v>#VALUE!</v>
      </c>
      <c r="CP410" s="5" t="e">
        <f>P_A_R[[#This Row],[46+]]-P_A_R[[#This Row],[47+]]</f>
        <v>#VALUE!</v>
      </c>
      <c r="CQ410" s="5" t="e">
        <f>P_A_R[[#This Row],[47+]]-P_A_R[[#This Row],[48+]]</f>
        <v>#VALUE!</v>
      </c>
      <c r="CR410" s="5" t="e">
        <f>P_A_R[[#This Row],[48+]]-P_A_R[[#This Row],[49+]]</f>
        <v>#VALUE!</v>
      </c>
      <c r="CS410" s="5" t="e">
        <f>P_A_R[[#This Row],[49+]]-P_A_R[[#This Row],[50+]]</f>
        <v>#VALUE!</v>
      </c>
      <c r="CT410" s="5" t="e">
        <f>P_A_R[[#This Row],[50+]]-P_A_R[[#This Row],[51+]]</f>
        <v>#VALUE!</v>
      </c>
      <c r="CU410" s="5" t="e">
        <f>P_A_R[[#This Row],[51+]]-P_A_R[[#This Row],[52+]]</f>
        <v>#VALUE!</v>
      </c>
      <c r="CV410" s="5" t="e">
        <f>P_A_R[[#This Row],[52+]]-P_A_R[[#This Row],[53+]]</f>
        <v>#VALUE!</v>
      </c>
      <c r="CW410" s="5" t="e">
        <f>P_A_R[[#This Row],[53+]]-P_A_R[[#This Row],[54+]]</f>
        <v>#VALUE!</v>
      </c>
      <c r="CX410" s="5" t="e">
        <f>P_A_R[[#This Row],[54+]]-P_A_R[[#This Row],[55+]]</f>
        <v>#VALUE!</v>
      </c>
      <c r="CY410" s="5" t="e">
        <f>P_A_R[[#This Row],[55+]]-P_A_R[[#This Row],[56+]]</f>
        <v>#VALUE!</v>
      </c>
      <c r="CZ410" s="5" t="e">
        <f>P_A_R[[#This Row],[56+]]-P_A_R[[#This Row],[57+]]</f>
        <v>#VALUE!</v>
      </c>
      <c r="DA410" s="5" t="e">
        <f>P_A_R[[#This Row],[57+]]-P_A_R[[#This Row],[58+]]</f>
        <v>#VALUE!</v>
      </c>
      <c r="DB410" s="5" t="e">
        <f>P_A_R[[#This Row],[58+]]-P_A_R[[#This Row],[59+]]</f>
        <v>#VALUE!</v>
      </c>
    </row>
    <row r="411" spans="58:106" x14ac:dyDescent="0.25">
      <c r="BF411" s="5" t="e">
        <f>P_A_R[[#This Row],[10+]]-P_A_R[[#This Row],[11+]]</f>
        <v>#VALUE!</v>
      </c>
      <c r="BG411" s="5" t="e">
        <f>P_A_R[[#This Row],[11+]]-P_A_R[[#This Row],[12+]]</f>
        <v>#VALUE!</v>
      </c>
      <c r="BH411" s="5" t="e">
        <f>P_A_R[[#This Row],[12+]]-P_A_R[[#This Row],[13+]]</f>
        <v>#VALUE!</v>
      </c>
      <c r="BI411" s="5" t="e">
        <f>P_A_R[[#This Row],[13+]]-P_A_R[[#This Row],[14+]]</f>
        <v>#VALUE!</v>
      </c>
      <c r="BJ411" s="5" t="e">
        <f>P_A_R[[#This Row],[14+]]-P_A_R[[#This Row],[15+]]</f>
        <v>#VALUE!</v>
      </c>
      <c r="BK411" s="5" t="e">
        <f>P_A_R[[#This Row],[15+]]-P_A_R[[#This Row],[16+]]</f>
        <v>#VALUE!</v>
      </c>
      <c r="BL411" s="5" t="e">
        <f>P_A_R[[#This Row],[16+]]-P_A_R[[#This Row],[17+]]</f>
        <v>#VALUE!</v>
      </c>
      <c r="BM411" s="5" t="e">
        <f>P_A_R[[#This Row],[17+]]-P_A_R[[#This Row],[18+]]</f>
        <v>#VALUE!</v>
      </c>
      <c r="BN411" s="5" t="e">
        <f>P_A_R[[#This Row],[18+]]-P_A_R[[#This Row],[19+]]</f>
        <v>#VALUE!</v>
      </c>
      <c r="BO411" s="5" t="e">
        <f>P_A_R[[#This Row],[19+]]-P_A_R[[#This Row],[20+]]</f>
        <v>#VALUE!</v>
      </c>
      <c r="BP411" s="5" t="e">
        <f>P_A_R[[#This Row],[20+]]-P_A_R[[#This Row],[21+]]</f>
        <v>#VALUE!</v>
      </c>
      <c r="BQ411" s="5" t="e">
        <f>P_A_R[[#This Row],[21+]]-P_A_R[[#This Row],[22+]]</f>
        <v>#VALUE!</v>
      </c>
      <c r="BR411" s="5" t="e">
        <f>P_A_R[[#This Row],[22+]]-P_A_R[[#This Row],[23+]]</f>
        <v>#VALUE!</v>
      </c>
      <c r="BS411" s="5" t="e">
        <f>P_A_R[[#This Row],[23+]]-P_A_R[[#This Row],[24+]]</f>
        <v>#VALUE!</v>
      </c>
      <c r="BT411" s="5" t="e">
        <f>P_A_R[[#This Row],[24+]]-P_A_R[[#This Row],[25+]]</f>
        <v>#VALUE!</v>
      </c>
      <c r="BU411" s="5" t="e">
        <f>P_A_R[[#This Row],[25+]]-P_A_R[[#This Row],[26+]]</f>
        <v>#VALUE!</v>
      </c>
      <c r="BV411" s="5" t="e">
        <f>P_A_R[[#This Row],[26+]]-P_A_R[[#This Row],[27+]]</f>
        <v>#VALUE!</v>
      </c>
      <c r="BW411" s="5" t="e">
        <f>P_A_R[[#This Row],[27+]]-P_A_R[[#This Row],[28+]]</f>
        <v>#VALUE!</v>
      </c>
      <c r="BX411" s="5" t="e">
        <f>P_A_R[[#This Row],[28+]]-P_A_R[[#This Row],[29+]]</f>
        <v>#VALUE!</v>
      </c>
      <c r="BY411" s="5" t="e">
        <f>P_A_R[[#This Row],[29+]]-P_A_R[[#This Row],[30+]]</f>
        <v>#VALUE!</v>
      </c>
      <c r="BZ411" s="5" t="e">
        <f>P_A_R[[#This Row],[30+]]-P_A_R[[#This Row],[31+]]</f>
        <v>#VALUE!</v>
      </c>
      <c r="CA411" s="5" t="e">
        <f>P_A_R[[#This Row],[31+]]-P_A_R[[#This Row],[32+]]</f>
        <v>#VALUE!</v>
      </c>
      <c r="CB411" s="5" t="e">
        <f>P_A_R[[#This Row],[32+]]-P_A_R[[#This Row],[33+]]</f>
        <v>#VALUE!</v>
      </c>
      <c r="CC411" s="5" t="e">
        <f>P_A_R[[#This Row],[33+]]-P_A_R[[#This Row],[34+]]</f>
        <v>#VALUE!</v>
      </c>
      <c r="CD411" s="5" t="e">
        <f>P_A_R[[#This Row],[34+]]-P_A_R[[#This Row],[35+]]</f>
        <v>#VALUE!</v>
      </c>
      <c r="CE411" s="5" t="e">
        <f>P_A_R[[#This Row],[35+]]-P_A_R[[#This Row],[36+]]</f>
        <v>#VALUE!</v>
      </c>
      <c r="CF411" s="5" t="e">
        <f>P_A_R[[#This Row],[36+]]-P_A_R[[#This Row],[37+]]</f>
        <v>#VALUE!</v>
      </c>
      <c r="CG411" s="5" t="e">
        <f>P_A_R[[#This Row],[37+]]-P_A_R[[#This Row],[38+]]</f>
        <v>#VALUE!</v>
      </c>
      <c r="CH411" s="5" t="e">
        <f>P_A_R[[#This Row],[38+]]-P_A_R[[#This Row],[39+]]</f>
        <v>#VALUE!</v>
      </c>
      <c r="CI411" s="5" t="e">
        <f>P_A_R[[#This Row],[39+]]-P_A_R[[#This Row],[40+]]</f>
        <v>#VALUE!</v>
      </c>
      <c r="CJ411" s="5" t="e">
        <f>P_A_R[[#This Row],[40+]]-P_A_R[[#This Row],[41+]]</f>
        <v>#VALUE!</v>
      </c>
      <c r="CK411" s="5" t="e">
        <f>P_A_R[[#This Row],[41+]]-P_A_R[[#This Row],[42+]]</f>
        <v>#VALUE!</v>
      </c>
      <c r="CL411" s="5" t="e">
        <f>P_A_R[[#This Row],[42+]]-P_A_R[[#This Row],[43+]]</f>
        <v>#VALUE!</v>
      </c>
      <c r="CM411" s="5" t="e">
        <f>P_A_R[[#This Row],[43+]]-P_A_R[[#This Row],[44+]]</f>
        <v>#VALUE!</v>
      </c>
      <c r="CN411" s="5" t="e">
        <f>P_A_R[[#This Row],[44+]]-P_A_R[[#This Row],[45+]]</f>
        <v>#VALUE!</v>
      </c>
      <c r="CO411" s="5" t="e">
        <f>P_A_R[[#This Row],[45+]]-P_A_R[[#This Row],[46+]]</f>
        <v>#VALUE!</v>
      </c>
      <c r="CP411" s="5" t="e">
        <f>P_A_R[[#This Row],[46+]]-P_A_R[[#This Row],[47+]]</f>
        <v>#VALUE!</v>
      </c>
      <c r="CQ411" s="5" t="e">
        <f>P_A_R[[#This Row],[47+]]-P_A_R[[#This Row],[48+]]</f>
        <v>#VALUE!</v>
      </c>
      <c r="CR411" s="5" t="e">
        <f>P_A_R[[#This Row],[48+]]-P_A_R[[#This Row],[49+]]</f>
        <v>#VALUE!</v>
      </c>
      <c r="CS411" s="5" t="e">
        <f>P_A_R[[#This Row],[49+]]-P_A_R[[#This Row],[50+]]</f>
        <v>#VALUE!</v>
      </c>
      <c r="CT411" s="5" t="e">
        <f>P_A_R[[#This Row],[50+]]-P_A_R[[#This Row],[51+]]</f>
        <v>#VALUE!</v>
      </c>
      <c r="CU411" s="5" t="e">
        <f>P_A_R[[#This Row],[51+]]-P_A_R[[#This Row],[52+]]</f>
        <v>#VALUE!</v>
      </c>
      <c r="CV411" s="5" t="e">
        <f>P_A_R[[#This Row],[52+]]-P_A_R[[#This Row],[53+]]</f>
        <v>#VALUE!</v>
      </c>
      <c r="CW411" s="5" t="e">
        <f>P_A_R[[#This Row],[53+]]-P_A_R[[#This Row],[54+]]</f>
        <v>#VALUE!</v>
      </c>
      <c r="CX411" s="5" t="e">
        <f>P_A_R[[#This Row],[54+]]-P_A_R[[#This Row],[55+]]</f>
        <v>#VALUE!</v>
      </c>
      <c r="CY411" s="5" t="e">
        <f>P_A_R[[#This Row],[55+]]-P_A_R[[#This Row],[56+]]</f>
        <v>#VALUE!</v>
      </c>
      <c r="CZ411" s="5" t="e">
        <f>P_A_R[[#This Row],[56+]]-P_A_R[[#This Row],[57+]]</f>
        <v>#VALUE!</v>
      </c>
      <c r="DA411" s="5" t="e">
        <f>P_A_R[[#This Row],[57+]]-P_A_R[[#This Row],[58+]]</f>
        <v>#VALUE!</v>
      </c>
      <c r="DB411" s="5" t="e">
        <f>P_A_R[[#This Row],[58+]]-P_A_R[[#This Row],[59+]]</f>
        <v>#VALUE!</v>
      </c>
    </row>
    <row r="412" spans="58:106" x14ac:dyDescent="0.25">
      <c r="BF412" s="5" t="e">
        <f>P_A_R[[#This Row],[10+]]-P_A_R[[#This Row],[11+]]</f>
        <v>#VALUE!</v>
      </c>
      <c r="BG412" s="5" t="e">
        <f>P_A_R[[#This Row],[11+]]-P_A_R[[#This Row],[12+]]</f>
        <v>#VALUE!</v>
      </c>
      <c r="BH412" s="5" t="e">
        <f>P_A_R[[#This Row],[12+]]-P_A_R[[#This Row],[13+]]</f>
        <v>#VALUE!</v>
      </c>
      <c r="BI412" s="5" t="e">
        <f>P_A_R[[#This Row],[13+]]-P_A_R[[#This Row],[14+]]</f>
        <v>#VALUE!</v>
      </c>
      <c r="BJ412" s="5" t="e">
        <f>P_A_R[[#This Row],[14+]]-P_A_R[[#This Row],[15+]]</f>
        <v>#VALUE!</v>
      </c>
      <c r="BK412" s="5" t="e">
        <f>P_A_R[[#This Row],[15+]]-P_A_R[[#This Row],[16+]]</f>
        <v>#VALUE!</v>
      </c>
      <c r="BL412" s="5" t="e">
        <f>P_A_R[[#This Row],[16+]]-P_A_R[[#This Row],[17+]]</f>
        <v>#VALUE!</v>
      </c>
      <c r="BM412" s="5" t="e">
        <f>P_A_R[[#This Row],[17+]]-P_A_R[[#This Row],[18+]]</f>
        <v>#VALUE!</v>
      </c>
      <c r="BN412" s="5" t="e">
        <f>P_A_R[[#This Row],[18+]]-P_A_R[[#This Row],[19+]]</f>
        <v>#VALUE!</v>
      </c>
      <c r="BO412" s="5" t="e">
        <f>P_A_R[[#This Row],[19+]]-P_A_R[[#This Row],[20+]]</f>
        <v>#VALUE!</v>
      </c>
      <c r="BP412" s="5" t="e">
        <f>P_A_R[[#This Row],[20+]]-P_A_R[[#This Row],[21+]]</f>
        <v>#VALUE!</v>
      </c>
      <c r="BQ412" s="5" t="e">
        <f>P_A_R[[#This Row],[21+]]-P_A_R[[#This Row],[22+]]</f>
        <v>#VALUE!</v>
      </c>
      <c r="BR412" s="5" t="e">
        <f>P_A_R[[#This Row],[22+]]-P_A_R[[#This Row],[23+]]</f>
        <v>#VALUE!</v>
      </c>
      <c r="BS412" s="5" t="e">
        <f>P_A_R[[#This Row],[23+]]-P_A_R[[#This Row],[24+]]</f>
        <v>#VALUE!</v>
      </c>
      <c r="BT412" s="5" t="e">
        <f>P_A_R[[#This Row],[24+]]-P_A_R[[#This Row],[25+]]</f>
        <v>#VALUE!</v>
      </c>
      <c r="BU412" s="5" t="e">
        <f>P_A_R[[#This Row],[25+]]-P_A_R[[#This Row],[26+]]</f>
        <v>#VALUE!</v>
      </c>
      <c r="BV412" s="5" t="e">
        <f>P_A_R[[#This Row],[26+]]-P_A_R[[#This Row],[27+]]</f>
        <v>#VALUE!</v>
      </c>
      <c r="BW412" s="5" t="e">
        <f>P_A_R[[#This Row],[27+]]-P_A_R[[#This Row],[28+]]</f>
        <v>#VALUE!</v>
      </c>
      <c r="BX412" s="5" t="e">
        <f>P_A_R[[#This Row],[28+]]-P_A_R[[#This Row],[29+]]</f>
        <v>#VALUE!</v>
      </c>
      <c r="BY412" s="5" t="e">
        <f>P_A_R[[#This Row],[29+]]-P_A_R[[#This Row],[30+]]</f>
        <v>#VALUE!</v>
      </c>
      <c r="BZ412" s="5" t="e">
        <f>P_A_R[[#This Row],[30+]]-P_A_R[[#This Row],[31+]]</f>
        <v>#VALUE!</v>
      </c>
      <c r="CA412" s="5" t="e">
        <f>P_A_R[[#This Row],[31+]]-P_A_R[[#This Row],[32+]]</f>
        <v>#VALUE!</v>
      </c>
      <c r="CB412" s="5" t="e">
        <f>P_A_R[[#This Row],[32+]]-P_A_R[[#This Row],[33+]]</f>
        <v>#VALUE!</v>
      </c>
      <c r="CC412" s="5" t="e">
        <f>P_A_R[[#This Row],[33+]]-P_A_R[[#This Row],[34+]]</f>
        <v>#VALUE!</v>
      </c>
      <c r="CD412" s="5" t="e">
        <f>P_A_R[[#This Row],[34+]]-P_A_R[[#This Row],[35+]]</f>
        <v>#VALUE!</v>
      </c>
      <c r="CE412" s="5" t="e">
        <f>P_A_R[[#This Row],[35+]]-P_A_R[[#This Row],[36+]]</f>
        <v>#VALUE!</v>
      </c>
      <c r="CF412" s="5" t="e">
        <f>P_A_R[[#This Row],[36+]]-P_A_R[[#This Row],[37+]]</f>
        <v>#VALUE!</v>
      </c>
      <c r="CG412" s="5" t="e">
        <f>P_A_R[[#This Row],[37+]]-P_A_R[[#This Row],[38+]]</f>
        <v>#VALUE!</v>
      </c>
      <c r="CH412" s="5" t="e">
        <f>P_A_R[[#This Row],[38+]]-P_A_R[[#This Row],[39+]]</f>
        <v>#VALUE!</v>
      </c>
      <c r="CI412" s="5" t="e">
        <f>P_A_R[[#This Row],[39+]]-P_A_R[[#This Row],[40+]]</f>
        <v>#VALUE!</v>
      </c>
      <c r="CJ412" s="5" t="e">
        <f>P_A_R[[#This Row],[40+]]-P_A_R[[#This Row],[41+]]</f>
        <v>#VALUE!</v>
      </c>
      <c r="CK412" s="5" t="e">
        <f>P_A_R[[#This Row],[41+]]-P_A_R[[#This Row],[42+]]</f>
        <v>#VALUE!</v>
      </c>
      <c r="CL412" s="5" t="e">
        <f>P_A_R[[#This Row],[42+]]-P_A_R[[#This Row],[43+]]</f>
        <v>#VALUE!</v>
      </c>
      <c r="CM412" s="5" t="e">
        <f>P_A_R[[#This Row],[43+]]-P_A_R[[#This Row],[44+]]</f>
        <v>#VALUE!</v>
      </c>
      <c r="CN412" s="5" t="e">
        <f>P_A_R[[#This Row],[44+]]-P_A_R[[#This Row],[45+]]</f>
        <v>#VALUE!</v>
      </c>
      <c r="CO412" s="5" t="e">
        <f>P_A_R[[#This Row],[45+]]-P_A_R[[#This Row],[46+]]</f>
        <v>#VALUE!</v>
      </c>
      <c r="CP412" s="5" t="e">
        <f>P_A_R[[#This Row],[46+]]-P_A_R[[#This Row],[47+]]</f>
        <v>#VALUE!</v>
      </c>
      <c r="CQ412" s="5" t="e">
        <f>P_A_R[[#This Row],[47+]]-P_A_R[[#This Row],[48+]]</f>
        <v>#VALUE!</v>
      </c>
      <c r="CR412" s="5" t="e">
        <f>P_A_R[[#This Row],[48+]]-P_A_R[[#This Row],[49+]]</f>
        <v>#VALUE!</v>
      </c>
      <c r="CS412" s="5" t="e">
        <f>P_A_R[[#This Row],[49+]]-P_A_R[[#This Row],[50+]]</f>
        <v>#VALUE!</v>
      </c>
      <c r="CT412" s="5" t="e">
        <f>P_A_R[[#This Row],[50+]]-P_A_R[[#This Row],[51+]]</f>
        <v>#VALUE!</v>
      </c>
      <c r="CU412" s="5" t="e">
        <f>P_A_R[[#This Row],[51+]]-P_A_R[[#This Row],[52+]]</f>
        <v>#VALUE!</v>
      </c>
      <c r="CV412" s="5" t="e">
        <f>P_A_R[[#This Row],[52+]]-P_A_R[[#This Row],[53+]]</f>
        <v>#VALUE!</v>
      </c>
      <c r="CW412" s="5" t="e">
        <f>P_A_R[[#This Row],[53+]]-P_A_R[[#This Row],[54+]]</f>
        <v>#VALUE!</v>
      </c>
      <c r="CX412" s="5" t="e">
        <f>P_A_R[[#This Row],[54+]]-P_A_R[[#This Row],[55+]]</f>
        <v>#VALUE!</v>
      </c>
      <c r="CY412" s="5" t="e">
        <f>P_A_R[[#This Row],[55+]]-P_A_R[[#This Row],[56+]]</f>
        <v>#VALUE!</v>
      </c>
      <c r="CZ412" s="5" t="e">
        <f>P_A_R[[#This Row],[56+]]-P_A_R[[#This Row],[57+]]</f>
        <v>#VALUE!</v>
      </c>
      <c r="DA412" s="5" t="e">
        <f>P_A_R[[#This Row],[57+]]-P_A_R[[#This Row],[58+]]</f>
        <v>#VALUE!</v>
      </c>
      <c r="DB412" s="5" t="e">
        <f>P_A_R[[#This Row],[58+]]-P_A_R[[#This Row],[59+]]</f>
        <v>#VALUE!</v>
      </c>
    </row>
    <row r="413" spans="58:106" x14ac:dyDescent="0.25">
      <c r="BF413" s="5" t="e">
        <f>P_A_R[[#This Row],[10+]]-P_A_R[[#This Row],[11+]]</f>
        <v>#VALUE!</v>
      </c>
      <c r="BG413" s="5" t="e">
        <f>P_A_R[[#This Row],[11+]]-P_A_R[[#This Row],[12+]]</f>
        <v>#VALUE!</v>
      </c>
      <c r="BH413" s="5" t="e">
        <f>P_A_R[[#This Row],[12+]]-P_A_R[[#This Row],[13+]]</f>
        <v>#VALUE!</v>
      </c>
      <c r="BI413" s="5" t="e">
        <f>P_A_R[[#This Row],[13+]]-P_A_R[[#This Row],[14+]]</f>
        <v>#VALUE!</v>
      </c>
      <c r="BJ413" s="5" t="e">
        <f>P_A_R[[#This Row],[14+]]-P_A_R[[#This Row],[15+]]</f>
        <v>#VALUE!</v>
      </c>
      <c r="BK413" s="5" t="e">
        <f>P_A_R[[#This Row],[15+]]-P_A_R[[#This Row],[16+]]</f>
        <v>#VALUE!</v>
      </c>
      <c r="BL413" s="5" t="e">
        <f>P_A_R[[#This Row],[16+]]-P_A_R[[#This Row],[17+]]</f>
        <v>#VALUE!</v>
      </c>
      <c r="BM413" s="5" t="e">
        <f>P_A_R[[#This Row],[17+]]-P_A_R[[#This Row],[18+]]</f>
        <v>#VALUE!</v>
      </c>
      <c r="BN413" s="5" t="e">
        <f>P_A_R[[#This Row],[18+]]-P_A_R[[#This Row],[19+]]</f>
        <v>#VALUE!</v>
      </c>
      <c r="BO413" s="5" t="e">
        <f>P_A_R[[#This Row],[19+]]-P_A_R[[#This Row],[20+]]</f>
        <v>#VALUE!</v>
      </c>
      <c r="BP413" s="5" t="e">
        <f>P_A_R[[#This Row],[20+]]-P_A_R[[#This Row],[21+]]</f>
        <v>#VALUE!</v>
      </c>
      <c r="BQ413" s="5" t="e">
        <f>P_A_R[[#This Row],[21+]]-P_A_R[[#This Row],[22+]]</f>
        <v>#VALUE!</v>
      </c>
      <c r="BR413" s="5" t="e">
        <f>P_A_R[[#This Row],[22+]]-P_A_R[[#This Row],[23+]]</f>
        <v>#VALUE!</v>
      </c>
      <c r="BS413" s="5" t="e">
        <f>P_A_R[[#This Row],[23+]]-P_A_R[[#This Row],[24+]]</f>
        <v>#VALUE!</v>
      </c>
      <c r="BT413" s="5" t="e">
        <f>P_A_R[[#This Row],[24+]]-P_A_R[[#This Row],[25+]]</f>
        <v>#VALUE!</v>
      </c>
      <c r="BU413" s="5" t="e">
        <f>P_A_R[[#This Row],[25+]]-P_A_R[[#This Row],[26+]]</f>
        <v>#VALUE!</v>
      </c>
      <c r="BV413" s="5" t="e">
        <f>P_A_R[[#This Row],[26+]]-P_A_R[[#This Row],[27+]]</f>
        <v>#VALUE!</v>
      </c>
      <c r="BW413" s="5" t="e">
        <f>P_A_R[[#This Row],[27+]]-P_A_R[[#This Row],[28+]]</f>
        <v>#VALUE!</v>
      </c>
      <c r="BX413" s="5" t="e">
        <f>P_A_R[[#This Row],[28+]]-P_A_R[[#This Row],[29+]]</f>
        <v>#VALUE!</v>
      </c>
      <c r="BY413" s="5" t="e">
        <f>P_A_R[[#This Row],[29+]]-P_A_R[[#This Row],[30+]]</f>
        <v>#VALUE!</v>
      </c>
      <c r="BZ413" s="5" t="e">
        <f>P_A_R[[#This Row],[30+]]-P_A_R[[#This Row],[31+]]</f>
        <v>#VALUE!</v>
      </c>
      <c r="CA413" s="5" t="e">
        <f>P_A_R[[#This Row],[31+]]-P_A_R[[#This Row],[32+]]</f>
        <v>#VALUE!</v>
      </c>
      <c r="CB413" s="5" t="e">
        <f>P_A_R[[#This Row],[32+]]-P_A_R[[#This Row],[33+]]</f>
        <v>#VALUE!</v>
      </c>
      <c r="CC413" s="5" t="e">
        <f>P_A_R[[#This Row],[33+]]-P_A_R[[#This Row],[34+]]</f>
        <v>#VALUE!</v>
      </c>
      <c r="CD413" s="5" t="e">
        <f>P_A_R[[#This Row],[34+]]-P_A_R[[#This Row],[35+]]</f>
        <v>#VALUE!</v>
      </c>
      <c r="CE413" s="5" t="e">
        <f>P_A_R[[#This Row],[35+]]-P_A_R[[#This Row],[36+]]</f>
        <v>#VALUE!</v>
      </c>
      <c r="CF413" s="5" t="e">
        <f>P_A_R[[#This Row],[36+]]-P_A_R[[#This Row],[37+]]</f>
        <v>#VALUE!</v>
      </c>
      <c r="CG413" s="5" t="e">
        <f>P_A_R[[#This Row],[37+]]-P_A_R[[#This Row],[38+]]</f>
        <v>#VALUE!</v>
      </c>
      <c r="CH413" s="5" t="e">
        <f>P_A_R[[#This Row],[38+]]-P_A_R[[#This Row],[39+]]</f>
        <v>#VALUE!</v>
      </c>
      <c r="CI413" s="5" t="e">
        <f>P_A_R[[#This Row],[39+]]-P_A_R[[#This Row],[40+]]</f>
        <v>#VALUE!</v>
      </c>
      <c r="CJ413" s="5" t="e">
        <f>P_A_R[[#This Row],[40+]]-P_A_R[[#This Row],[41+]]</f>
        <v>#VALUE!</v>
      </c>
      <c r="CK413" s="5" t="e">
        <f>P_A_R[[#This Row],[41+]]-P_A_R[[#This Row],[42+]]</f>
        <v>#VALUE!</v>
      </c>
      <c r="CL413" s="5" t="e">
        <f>P_A_R[[#This Row],[42+]]-P_A_R[[#This Row],[43+]]</f>
        <v>#VALUE!</v>
      </c>
      <c r="CM413" s="5" t="e">
        <f>P_A_R[[#This Row],[43+]]-P_A_R[[#This Row],[44+]]</f>
        <v>#VALUE!</v>
      </c>
      <c r="CN413" s="5" t="e">
        <f>P_A_R[[#This Row],[44+]]-P_A_R[[#This Row],[45+]]</f>
        <v>#VALUE!</v>
      </c>
      <c r="CO413" s="5" t="e">
        <f>P_A_R[[#This Row],[45+]]-P_A_R[[#This Row],[46+]]</f>
        <v>#VALUE!</v>
      </c>
      <c r="CP413" s="5" t="e">
        <f>P_A_R[[#This Row],[46+]]-P_A_R[[#This Row],[47+]]</f>
        <v>#VALUE!</v>
      </c>
      <c r="CQ413" s="5" t="e">
        <f>P_A_R[[#This Row],[47+]]-P_A_R[[#This Row],[48+]]</f>
        <v>#VALUE!</v>
      </c>
      <c r="CR413" s="5" t="e">
        <f>P_A_R[[#This Row],[48+]]-P_A_R[[#This Row],[49+]]</f>
        <v>#VALUE!</v>
      </c>
      <c r="CS413" s="5" t="e">
        <f>P_A_R[[#This Row],[49+]]-P_A_R[[#This Row],[50+]]</f>
        <v>#VALUE!</v>
      </c>
      <c r="CT413" s="5" t="e">
        <f>P_A_R[[#This Row],[50+]]-P_A_R[[#This Row],[51+]]</f>
        <v>#VALUE!</v>
      </c>
      <c r="CU413" s="5" t="e">
        <f>P_A_R[[#This Row],[51+]]-P_A_R[[#This Row],[52+]]</f>
        <v>#VALUE!</v>
      </c>
      <c r="CV413" s="5" t="e">
        <f>P_A_R[[#This Row],[52+]]-P_A_R[[#This Row],[53+]]</f>
        <v>#VALUE!</v>
      </c>
      <c r="CW413" s="5" t="e">
        <f>P_A_R[[#This Row],[53+]]-P_A_R[[#This Row],[54+]]</f>
        <v>#VALUE!</v>
      </c>
      <c r="CX413" s="5" t="e">
        <f>P_A_R[[#This Row],[54+]]-P_A_R[[#This Row],[55+]]</f>
        <v>#VALUE!</v>
      </c>
      <c r="CY413" s="5" t="e">
        <f>P_A_R[[#This Row],[55+]]-P_A_R[[#This Row],[56+]]</f>
        <v>#VALUE!</v>
      </c>
      <c r="CZ413" s="5" t="e">
        <f>P_A_R[[#This Row],[56+]]-P_A_R[[#This Row],[57+]]</f>
        <v>#VALUE!</v>
      </c>
      <c r="DA413" s="5" t="e">
        <f>P_A_R[[#This Row],[57+]]-P_A_R[[#This Row],[58+]]</f>
        <v>#VALUE!</v>
      </c>
      <c r="DB413" s="5" t="e">
        <f>P_A_R[[#This Row],[58+]]-P_A_R[[#This Row],[59+]]</f>
        <v>#VALUE!</v>
      </c>
    </row>
    <row r="414" spans="58:106" x14ac:dyDescent="0.25">
      <c r="BF414" s="5" t="e">
        <f>P_A_R[[#This Row],[10+]]-P_A_R[[#This Row],[11+]]</f>
        <v>#VALUE!</v>
      </c>
      <c r="BG414" s="5" t="e">
        <f>P_A_R[[#This Row],[11+]]-P_A_R[[#This Row],[12+]]</f>
        <v>#VALUE!</v>
      </c>
      <c r="BH414" s="5" t="e">
        <f>P_A_R[[#This Row],[12+]]-P_A_R[[#This Row],[13+]]</f>
        <v>#VALUE!</v>
      </c>
      <c r="BI414" s="5" t="e">
        <f>P_A_R[[#This Row],[13+]]-P_A_R[[#This Row],[14+]]</f>
        <v>#VALUE!</v>
      </c>
      <c r="BJ414" s="5" t="e">
        <f>P_A_R[[#This Row],[14+]]-P_A_R[[#This Row],[15+]]</f>
        <v>#VALUE!</v>
      </c>
      <c r="BK414" s="5" t="e">
        <f>P_A_R[[#This Row],[15+]]-P_A_R[[#This Row],[16+]]</f>
        <v>#VALUE!</v>
      </c>
      <c r="BL414" s="5" t="e">
        <f>P_A_R[[#This Row],[16+]]-P_A_R[[#This Row],[17+]]</f>
        <v>#VALUE!</v>
      </c>
      <c r="BM414" s="5" t="e">
        <f>P_A_R[[#This Row],[17+]]-P_A_R[[#This Row],[18+]]</f>
        <v>#VALUE!</v>
      </c>
      <c r="BN414" s="5" t="e">
        <f>P_A_R[[#This Row],[18+]]-P_A_R[[#This Row],[19+]]</f>
        <v>#VALUE!</v>
      </c>
      <c r="BO414" s="5" t="e">
        <f>P_A_R[[#This Row],[19+]]-P_A_R[[#This Row],[20+]]</f>
        <v>#VALUE!</v>
      </c>
      <c r="BP414" s="5" t="e">
        <f>P_A_R[[#This Row],[20+]]-P_A_R[[#This Row],[21+]]</f>
        <v>#VALUE!</v>
      </c>
      <c r="BQ414" s="5" t="e">
        <f>P_A_R[[#This Row],[21+]]-P_A_R[[#This Row],[22+]]</f>
        <v>#VALUE!</v>
      </c>
      <c r="BR414" s="5" t="e">
        <f>P_A_R[[#This Row],[22+]]-P_A_R[[#This Row],[23+]]</f>
        <v>#VALUE!</v>
      </c>
      <c r="BS414" s="5" t="e">
        <f>P_A_R[[#This Row],[23+]]-P_A_R[[#This Row],[24+]]</f>
        <v>#VALUE!</v>
      </c>
      <c r="BT414" s="5" t="e">
        <f>P_A_R[[#This Row],[24+]]-P_A_R[[#This Row],[25+]]</f>
        <v>#VALUE!</v>
      </c>
      <c r="BU414" s="5" t="e">
        <f>P_A_R[[#This Row],[25+]]-P_A_R[[#This Row],[26+]]</f>
        <v>#VALUE!</v>
      </c>
      <c r="BV414" s="5" t="e">
        <f>P_A_R[[#This Row],[26+]]-P_A_R[[#This Row],[27+]]</f>
        <v>#VALUE!</v>
      </c>
      <c r="BW414" s="5" t="e">
        <f>P_A_R[[#This Row],[27+]]-P_A_R[[#This Row],[28+]]</f>
        <v>#VALUE!</v>
      </c>
      <c r="BX414" s="5" t="e">
        <f>P_A_R[[#This Row],[28+]]-P_A_R[[#This Row],[29+]]</f>
        <v>#VALUE!</v>
      </c>
      <c r="BY414" s="5" t="e">
        <f>P_A_R[[#This Row],[29+]]-P_A_R[[#This Row],[30+]]</f>
        <v>#VALUE!</v>
      </c>
      <c r="BZ414" s="5" t="e">
        <f>P_A_R[[#This Row],[30+]]-P_A_R[[#This Row],[31+]]</f>
        <v>#VALUE!</v>
      </c>
      <c r="CA414" s="5" t="e">
        <f>P_A_R[[#This Row],[31+]]-P_A_R[[#This Row],[32+]]</f>
        <v>#VALUE!</v>
      </c>
      <c r="CB414" s="5" t="e">
        <f>P_A_R[[#This Row],[32+]]-P_A_R[[#This Row],[33+]]</f>
        <v>#VALUE!</v>
      </c>
      <c r="CC414" s="5" t="e">
        <f>P_A_R[[#This Row],[33+]]-P_A_R[[#This Row],[34+]]</f>
        <v>#VALUE!</v>
      </c>
      <c r="CD414" s="5" t="e">
        <f>P_A_R[[#This Row],[34+]]-P_A_R[[#This Row],[35+]]</f>
        <v>#VALUE!</v>
      </c>
      <c r="CE414" s="5" t="e">
        <f>P_A_R[[#This Row],[35+]]-P_A_R[[#This Row],[36+]]</f>
        <v>#VALUE!</v>
      </c>
      <c r="CF414" s="5" t="e">
        <f>P_A_R[[#This Row],[36+]]-P_A_R[[#This Row],[37+]]</f>
        <v>#VALUE!</v>
      </c>
      <c r="CG414" s="5" t="e">
        <f>P_A_R[[#This Row],[37+]]-P_A_R[[#This Row],[38+]]</f>
        <v>#VALUE!</v>
      </c>
      <c r="CH414" s="5" t="e">
        <f>P_A_R[[#This Row],[38+]]-P_A_R[[#This Row],[39+]]</f>
        <v>#VALUE!</v>
      </c>
      <c r="CI414" s="5" t="e">
        <f>P_A_R[[#This Row],[39+]]-P_A_R[[#This Row],[40+]]</f>
        <v>#VALUE!</v>
      </c>
      <c r="CJ414" s="5" t="e">
        <f>P_A_R[[#This Row],[40+]]-P_A_R[[#This Row],[41+]]</f>
        <v>#VALUE!</v>
      </c>
      <c r="CK414" s="5" t="e">
        <f>P_A_R[[#This Row],[41+]]-P_A_R[[#This Row],[42+]]</f>
        <v>#VALUE!</v>
      </c>
      <c r="CL414" s="5" t="e">
        <f>P_A_R[[#This Row],[42+]]-P_A_R[[#This Row],[43+]]</f>
        <v>#VALUE!</v>
      </c>
      <c r="CM414" s="5" t="e">
        <f>P_A_R[[#This Row],[43+]]-P_A_R[[#This Row],[44+]]</f>
        <v>#VALUE!</v>
      </c>
      <c r="CN414" s="5" t="e">
        <f>P_A_R[[#This Row],[44+]]-P_A_R[[#This Row],[45+]]</f>
        <v>#VALUE!</v>
      </c>
      <c r="CO414" s="5" t="e">
        <f>P_A_R[[#This Row],[45+]]-P_A_R[[#This Row],[46+]]</f>
        <v>#VALUE!</v>
      </c>
      <c r="CP414" s="5" t="e">
        <f>P_A_R[[#This Row],[46+]]-P_A_R[[#This Row],[47+]]</f>
        <v>#VALUE!</v>
      </c>
      <c r="CQ414" s="5" t="e">
        <f>P_A_R[[#This Row],[47+]]-P_A_R[[#This Row],[48+]]</f>
        <v>#VALUE!</v>
      </c>
      <c r="CR414" s="5" t="e">
        <f>P_A_R[[#This Row],[48+]]-P_A_R[[#This Row],[49+]]</f>
        <v>#VALUE!</v>
      </c>
      <c r="CS414" s="5" t="e">
        <f>P_A_R[[#This Row],[49+]]-P_A_R[[#This Row],[50+]]</f>
        <v>#VALUE!</v>
      </c>
      <c r="CT414" s="5" t="e">
        <f>P_A_R[[#This Row],[50+]]-P_A_R[[#This Row],[51+]]</f>
        <v>#VALUE!</v>
      </c>
      <c r="CU414" s="5" t="e">
        <f>P_A_R[[#This Row],[51+]]-P_A_R[[#This Row],[52+]]</f>
        <v>#VALUE!</v>
      </c>
      <c r="CV414" s="5" t="e">
        <f>P_A_R[[#This Row],[52+]]-P_A_R[[#This Row],[53+]]</f>
        <v>#VALUE!</v>
      </c>
      <c r="CW414" s="5" t="e">
        <f>P_A_R[[#This Row],[53+]]-P_A_R[[#This Row],[54+]]</f>
        <v>#VALUE!</v>
      </c>
      <c r="CX414" s="5" t="e">
        <f>P_A_R[[#This Row],[54+]]-P_A_R[[#This Row],[55+]]</f>
        <v>#VALUE!</v>
      </c>
      <c r="CY414" s="5" t="e">
        <f>P_A_R[[#This Row],[55+]]-P_A_R[[#This Row],[56+]]</f>
        <v>#VALUE!</v>
      </c>
      <c r="CZ414" s="5" t="e">
        <f>P_A_R[[#This Row],[56+]]-P_A_R[[#This Row],[57+]]</f>
        <v>#VALUE!</v>
      </c>
      <c r="DA414" s="5" t="e">
        <f>P_A_R[[#This Row],[57+]]-P_A_R[[#This Row],[58+]]</f>
        <v>#VALUE!</v>
      </c>
      <c r="DB414" s="5" t="e">
        <f>P_A_R[[#This Row],[58+]]-P_A_R[[#This Row],[59+]]</f>
        <v>#VALUE!</v>
      </c>
    </row>
    <row r="415" spans="58:106" x14ac:dyDescent="0.25">
      <c r="BF415" s="5" t="e">
        <f>P_A_R[[#This Row],[10+]]-P_A_R[[#This Row],[11+]]</f>
        <v>#VALUE!</v>
      </c>
      <c r="BG415" s="5" t="e">
        <f>P_A_R[[#This Row],[11+]]-P_A_R[[#This Row],[12+]]</f>
        <v>#VALUE!</v>
      </c>
      <c r="BH415" s="5" t="e">
        <f>P_A_R[[#This Row],[12+]]-P_A_R[[#This Row],[13+]]</f>
        <v>#VALUE!</v>
      </c>
      <c r="BI415" s="5" t="e">
        <f>P_A_R[[#This Row],[13+]]-P_A_R[[#This Row],[14+]]</f>
        <v>#VALUE!</v>
      </c>
      <c r="BJ415" s="5" t="e">
        <f>P_A_R[[#This Row],[14+]]-P_A_R[[#This Row],[15+]]</f>
        <v>#VALUE!</v>
      </c>
      <c r="BK415" s="5" t="e">
        <f>P_A_R[[#This Row],[15+]]-P_A_R[[#This Row],[16+]]</f>
        <v>#VALUE!</v>
      </c>
      <c r="BL415" s="5" t="e">
        <f>P_A_R[[#This Row],[16+]]-P_A_R[[#This Row],[17+]]</f>
        <v>#VALUE!</v>
      </c>
      <c r="BM415" s="5" t="e">
        <f>P_A_R[[#This Row],[17+]]-P_A_R[[#This Row],[18+]]</f>
        <v>#VALUE!</v>
      </c>
      <c r="BN415" s="5" t="e">
        <f>P_A_R[[#This Row],[18+]]-P_A_R[[#This Row],[19+]]</f>
        <v>#VALUE!</v>
      </c>
      <c r="BO415" s="5" t="e">
        <f>P_A_R[[#This Row],[19+]]-P_A_R[[#This Row],[20+]]</f>
        <v>#VALUE!</v>
      </c>
      <c r="BP415" s="5" t="e">
        <f>P_A_R[[#This Row],[20+]]-P_A_R[[#This Row],[21+]]</f>
        <v>#VALUE!</v>
      </c>
      <c r="BQ415" s="5" t="e">
        <f>P_A_R[[#This Row],[21+]]-P_A_R[[#This Row],[22+]]</f>
        <v>#VALUE!</v>
      </c>
      <c r="BR415" s="5" t="e">
        <f>P_A_R[[#This Row],[22+]]-P_A_R[[#This Row],[23+]]</f>
        <v>#VALUE!</v>
      </c>
      <c r="BS415" s="5" t="e">
        <f>P_A_R[[#This Row],[23+]]-P_A_R[[#This Row],[24+]]</f>
        <v>#VALUE!</v>
      </c>
      <c r="BT415" s="5" t="e">
        <f>P_A_R[[#This Row],[24+]]-P_A_R[[#This Row],[25+]]</f>
        <v>#VALUE!</v>
      </c>
      <c r="BU415" s="5" t="e">
        <f>P_A_R[[#This Row],[25+]]-P_A_R[[#This Row],[26+]]</f>
        <v>#VALUE!</v>
      </c>
      <c r="BV415" s="5" t="e">
        <f>P_A_R[[#This Row],[26+]]-P_A_R[[#This Row],[27+]]</f>
        <v>#VALUE!</v>
      </c>
      <c r="BW415" s="5" t="e">
        <f>P_A_R[[#This Row],[27+]]-P_A_R[[#This Row],[28+]]</f>
        <v>#VALUE!</v>
      </c>
      <c r="BX415" s="5" t="e">
        <f>P_A_R[[#This Row],[28+]]-P_A_R[[#This Row],[29+]]</f>
        <v>#VALUE!</v>
      </c>
      <c r="BY415" s="5" t="e">
        <f>P_A_R[[#This Row],[29+]]-P_A_R[[#This Row],[30+]]</f>
        <v>#VALUE!</v>
      </c>
      <c r="BZ415" s="5" t="e">
        <f>P_A_R[[#This Row],[30+]]-P_A_R[[#This Row],[31+]]</f>
        <v>#VALUE!</v>
      </c>
      <c r="CA415" s="5" t="e">
        <f>P_A_R[[#This Row],[31+]]-P_A_R[[#This Row],[32+]]</f>
        <v>#VALUE!</v>
      </c>
      <c r="CB415" s="5" t="e">
        <f>P_A_R[[#This Row],[32+]]-P_A_R[[#This Row],[33+]]</f>
        <v>#VALUE!</v>
      </c>
      <c r="CC415" s="5" t="e">
        <f>P_A_R[[#This Row],[33+]]-P_A_R[[#This Row],[34+]]</f>
        <v>#VALUE!</v>
      </c>
      <c r="CD415" s="5" t="e">
        <f>P_A_R[[#This Row],[34+]]-P_A_R[[#This Row],[35+]]</f>
        <v>#VALUE!</v>
      </c>
      <c r="CE415" s="5" t="e">
        <f>P_A_R[[#This Row],[35+]]-P_A_R[[#This Row],[36+]]</f>
        <v>#VALUE!</v>
      </c>
      <c r="CF415" s="5" t="e">
        <f>P_A_R[[#This Row],[36+]]-P_A_R[[#This Row],[37+]]</f>
        <v>#VALUE!</v>
      </c>
      <c r="CG415" s="5" t="e">
        <f>P_A_R[[#This Row],[37+]]-P_A_R[[#This Row],[38+]]</f>
        <v>#VALUE!</v>
      </c>
      <c r="CH415" s="5" t="e">
        <f>P_A_R[[#This Row],[38+]]-P_A_R[[#This Row],[39+]]</f>
        <v>#VALUE!</v>
      </c>
      <c r="CI415" s="5" t="e">
        <f>P_A_R[[#This Row],[39+]]-P_A_R[[#This Row],[40+]]</f>
        <v>#VALUE!</v>
      </c>
      <c r="CJ415" s="5" t="e">
        <f>P_A_R[[#This Row],[40+]]-P_A_R[[#This Row],[41+]]</f>
        <v>#VALUE!</v>
      </c>
      <c r="CK415" s="5" t="e">
        <f>P_A_R[[#This Row],[41+]]-P_A_R[[#This Row],[42+]]</f>
        <v>#VALUE!</v>
      </c>
      <c r="CL415" s="5" t="e">
        <f>P_A_R[[#This Row],[42+]]-P_A_R[[#This Row],[43+]]</f>
        <v>#VALUE!</v>
      </c>
      <c r="CM415" s="5" t="e">
        <f>P_A_R[[#This Row],[43+]]-P_A_R[[#This Row],[44+]]</f>
        <v>#VALUE!</v>
      </c>
      <c r="CN415" s="5" t="e">
        <f>P_A_R[[#This Row],[44+]]-P_A_R[[#This Row],[45+]]</f>
        <v>#VALUE!</v>
      </c>
      <c r="CO415" s="5" t="e">
        <f>P_A_R[[#This Row],[45+]]-P_A_R[[#This Row],[46+]]</f>
        <v>#VALUE!</v>
      </c>
      <c r="CP415" s="5" t="e">
        <f>P_A_R[[#This Row],[46+]]-P_A_R[[#This Row],[47+]]</f>
        <v>#VALUE!</v>
      </c>
      <c r="CQ415" s="5" t="e">
        <f>P_A_R[[#This Row],[47+]]-P_A_R[[#This Row],[48+]]</f>
        <v>#VALUE!</v>
      </c>
      <c r="CR415" s="5" t="e">
        <f>P_A_R[[#This Row],[48+]]-P_A_R[[#This Row],[49+]]</f>
        <v>#VALUE!</v>
      </c>
      <c r="CS415" s="5" t="e">
        <f>P_A_R[[#This Row],[49+]]-P_A_R[[#This Row],[50+]]</f>
        <v>#VALUE!</v>
      </c>
      <c r="CT415" s="5" t="e">
        <f>P_A_R[[#This Row],[50+]]-P_A_R[[#This Row],[51+]]</f>
        <v>#VALUE!</v>
      </c>
      <c r="CU415" s="5" t="e">
        <f>P_A_R[[#This Row],[51+]]-P_A_R[[#This Row],[52+]]</f>
        <v>#VALUE!</v>
      </c>
      <c r="CV415" s="5" t="e">
        <f>P_A_R[[#This Row],[52+]]-P_A_R[[#This Row],[53+]]</f>
        <v>#VALUE!</v>
      </c>
      <c r="CW415" s="5" t="e">
        <f>P_A_R[[#This Row],[53+]]-P_A_R[[#This Row],[54+]]</f>
        <v>#VALUE!</v>
      </c>
      <c r="CX415" s="5" t="e">
        <f>P_A_R[[#This Row],[54+]]-P_A_R[[#This Row],[55+]]</f>
        <v>#VALUE!</v>
      </c>
      <c r="CY415" s="5" t="e">
        <f>P_A_R[[#This Row],[55+]]-P_A_R[[#This Row],[56+]]</f>
        <v>#VALUE!</v>
      </c>
      <c r="CZ415" s="5" t="e">
        <f>P_A_R[[#This Row],[56+]]-P_A_R[[#This Row],[57+]]</f>
        <v>#VALUE!</v>
      </c>
      <c r="DA415" s="5" t="e">
        <f>P_A_R[[#This Row],[57+]]-P_A_R[[#This Row],[58+]]</f>
        <v>#VALUE!</v>
      </c>
      <c r="DB415" s="5" t="e">
        <f>P_A_R[[#This Row],[58+]]-P_A_R[[#This Row],[59+]]</f>
        <v>#VALUE!</v>
      </c>
    </row>
    <row r="416" spans="58:106" x14ac:dyDescent="0.25">
      <c r="BF416" s="5" t="e">
        <f>P_A_R[[#This Row],[10+]]-P_A_R[[#This Row],[11+]]</f>
        <v>#VALUE!</v>
      </c>
      <c r="BG416" s="5" t="e">
        <f>P_A_R[[#This Row],[11+]]-P_A_R[[#This Row],[12+]]</f>
        <v>#VALUE!</v>
      </c>
      <c r="BH416" s="5" t="e">
        <f>P_A_R[[#This Row],[12+]]-P_A_R[[#This Row],[13+]]</f>
        <v>#VALUE!</v>
      </c>
      <c r="BI416" s="5" t="e">
        <f>P_A_R[[#This Row],[13+]]-P_A_R[[#This Row],[14+]]</f>
        <v>#VALUE!</v>
      </c>
      <c r="BJ416" s="5" t="e">
        <f>P_A_R[[#This Row],[14+]]-P_A_R[[#This Row],[15+]]</f>
        <v>#VALUE!</v>
      </c>
      <c r="BK416" s="5" t="e">
        <f>P_A_R[[#This Row],[15+]]-P_A_R[[#This Row],[16+]]</f>
        <v>#VALUE!</v>
      </c>
      <c r="BL416" s="5" t="e">
        <f>P_A_R[[#This Row],[16+]]-P_A_R[[#This Row],[17+]]</f>
        <v>#VALUE!</v>
      </c>
      <c r="BM416" s="5" t="e">
        <f>P_A_R[[#This Row],[17+]]-P_A_R[[#This Row],[18+]]</f>
        <v>#VALUE!</v>
      </c>
      <c r="BN416" s="5" t="e">
        <f>P_A_R[[#This Row],[18+]]-P_A_R[[#This Row],[19+]]</f>
        <v>#VALUE!</v>
      </c>
      <c r="BO416" s="5" t="e">
        <f>P_A_R[[#This Row],[19+]]-P_A_R[[#This Row],[20+]]</f>
        <v>#VALUE!</v>
      </c>
      <c r="BP416" s="5" t="e">
        <f>P_A_R[[#This Row],[20+]]-P_A_R[[#This Row],[21+]]</f>
        <v>#VALUE!</v>
      </c>
      <c r="BQ416" s="5" t="e">
        <f>P_A_R[[#This Row],[21+]]-P_A_R[[#This Row],[22+]]</f>
        <v>#VALUE!</v>
      </c>
      <c r="BR416" s="5" t="e">
        <f>P_A_R[[#This Row],[22+]]-P_A_R[[#This Row],[23+]]</f>
        <v>#VALUE!</v>
      </c>
      <c r="BS416" s="5" t="e">
        <f>P_A_R[[#This Row],[23+]]-P_A_R[[#This Row],[24+]]</f>
        <v>#VALUE!</v>
      </c>
      <c r="BT416" s="5" t="e">
        <f>P_A_R[[#This Row],[24+]]-P_A_R[[#This Row],[25+]]</f>
        <v>#VALUE!</v>
      </c>
      <c r="BU416" s="5" t="e">
        <f>P_A_R[[#This Row],[25+]]-P_A_R[[#This Row],[26+]]</f>
        <v>#VALUE!</v>
      </c>
      <c r="BV416" s="5" t="e">
        <f>P_A_R[[#This Row],[26+]]-P_A_R[[#This Row],[27+]]</f>
        <v>#VALUE!</v>
      </c>
      <c r="BW416" s="5" t="e">
        <f>P_A_R[[#This Row],[27+]]-P_A_R[[#This Row],[28+]]</f>
        <v>#VALUE!</v>
      </c>
      <c r="BX416" s="5" t="e">
        <f>P_A_R[[#This Row],[28+]]-P_A_R[[#This Row],[29+]]</f>
        <v>#VALUE!</v>
      </c>
      <c r="BY416" s="5" t="e">
        <f>P_A_R[[#This Row],[29+]]-P_A_R[[#This Row],[30+]]</f>
        <v>#VALUE!</v>
      </c>
      <c r="BZ416" s="5" t="e">
        <f>P_A_R[[#This Row],[30+]]-P_A_R[[#This Row],[31+]]</f>
        <v>#VALUE!</v>
      </c>
      <c r="CA416" s="5" t="e">
        <f>P_A_R[[#This Row],[31+]]-P_A_R[[#This Row],[32+]]</f>
        <v>#VALUE!</v>
      </c>
      <c r="CB416" s="5" t="e">
        <f>P_A_R[[#This Row],[32+]]-P_A_R[[#This Row],[33+]]</f>
        <v>#VALUE!</v>
      </c>
      <c r="CC416" s="5" t="e">
        <f>P_A_R[[#This Row],[33+]]-P_A_R[[#This Row],[34+]]</f>
        <v>#VALUE!</v>
      </c>
      <c r="CD416" s="5" t="e">
        <f>P_A_R[[#This Row],[34+]]-P_A_R[[#This Row],[35+]]</f>
        <v>#VALUE!</v>
      </c>
      <c r="CE416" s="5" t="e">
        <f>P_A_R[[#This Row],[35+]]-P_A_R[[#This Row],[36+]]</f>
        <v>#VALUE!</v>
      </c>
      <c r="CF416" s="5" t="e">
        <f>P_A_R[[#This Row],[36+]]-P_A_R[[#This Row],[37+]]</f>
        <v>#VALUE!</v>
      </c>
      <c r="CG416" s="5" t="e">
        <f>P_A_R[[#This Row],[37+]]-P_A_R[[#This Row],[38+]]</f>
        <v>#VALUE!</v>
      </c>
      <c r="CH416" s="5" t="e">
        <f>P_A_R[[#This Row],[38+]]-P_A_R[[#This Row],[39+]]</f>
        <v>#VALUE!</v>
      </c>
      <c r="CI416" s="5" t="e">
        <f>P_A_R[[#This Row],[39+]]-P_A_R[[#This Row],[40+]]</f>
        <v>#VALUE!</v>
      </c>
      <c r="CJ416" s="5" t="e">
        <f>P_A_R[[#This Row],[40+]]-P_A_R[[#This Row],[41+]]</f>
        <v>#VALUE!</v>
      </c>
      <c r="CK416" s="5" t="e">
        <f>P_A_R[[#This Row],[41+]]-P_A_R[[#This Row],[42+]]</f>
        <v>#VALUE!</v>
      </c>
      <c r="CL416" s="5" t="e">
        <f>P_A_R[[#This Row],[42+]]-P_A_R[[#This Row],[43+]]</f>
        <v>#VALUE!</v>
      </c>
      <c r="CM416" s="5" t="e">
        <f>P_A_R[[#This Row],[43+]]-P_A_R[[#This Row],[44+]]</f>
        <v>#VALUE!</v>
      </c>
      <c r="CN416" s="5" t="e">
        <f>P_A_R[[#This Row],[44+]]-P_A_R[[#This Row],[45+]]</f>
        <v>#VALUE!</v>
      </c>
      <c r="CO416" s="5" t="e">
        <f>P_A_R[[#This Row],[45+]]-P_A_R[[#This Row],[46+]]</f>
        <v>#VALUE!</v>
      </c>
      <c r="CP416" s="5" t="e">
        <f>P_A_R[[#This Row],[46+]]-P_A_R[[#This Row],[47+]]</f>
        <v>#VALUE!</v>
      </c>
      <c r="CQ416" s="5" t="e">
        <f>P_A_R[[#This Row],[47+]]-P_A_R[[#This Row],[48+]]</f>
        <v>#VALUE!</v>
      </c>
      <c r="CR416" s="5" t="e">
        <f>P_A_R[[#This Row],[48+]]-P_A_R[[#This Row],[49+]]</f>
        <v>#VALUE!</v>
      </c>
      <c r="CS416" s="5" t="e">
        <f>P_A_R[[#This Row],[49+]]-P_A_R[[#This Row],[50+]]</f>
        <v>#VALUE!</v>
      </c>
      <c r="CT416" s="5" t="e">
        <f>P_A_R[[#This Row],[50+]]-P_A_R[[#This Row],[51+]]</f>
        <v>#VALUE!</v>
      </c>
      <c r="CU416" s="5" t="e">
        <f>P_A_R[[#This Row],[51+]]-P_A_R[[#This Row],[52+]]</f>
        <v>#VALUE!</v>
      </c>
      <c r="CV416" s="5" t="e">
        <f>P_A_R[[#This Row],[52+]]-P_A_R[[#This Row],[53+]]</f>
        <v>#VALUE!</v>
      </c>
      <c r="CW416" s="5" t="e">
        <f>P_A_R[[#This Row],[53+]]-P_A_R[[#This Row],[54+]]</f>
        <v>#VALUE!</v>
      </c>
      <c r="CX416" s="5" t="e">
        <f>P_A_R[[#This Row],[54+]]-P_A_R[[#This Row],[55+]]</f>
        <v>#VALUE!</v>
      </c>
      <c r="CY416" s="5" t="e">
        <f>P_A_R[[#This Row],[55+]]-P_A_R[[#This Row],[56+]]</f>
        <v>#VALUE!</v>
      </c>
      <c r="CZ416" s="5" t="e">
        <f>P_A_R[[#This Row],[56+]]-P_A_R[[#This Row],[57+]]</f>
        <v>#VALUE!</v>
      </c>
      <c r="DA416" s="5" t="e">
        <f>P_A_R[[#This Row],[57+]]-P_A_R[[#This Row],[58+]]</f>
        <v>#VALUE!</v>
      </c>
      <c r="DB416" s="5" t="e">
        <f>P_A_R[[#This Row],[58+]]-P_A_R[[#This Row],[59+]]</f>
        <v>#VALUE!</v>
      </c>
    </row>
    <row r="417" spans="58:106" x14ac:dyDescent="0.25">
      <c r="BF417" s="5" t="e">
        <f>P_A_R[[#This Row],[10+]]-P_A_R[[#This Row],[11+]]</f>
        <v>#VALUE!</v>
      </c>
      <c r="BG417" s="5" t="e">
        <f>P_A_R[[#This Row],[11+]]-P_A_R[[#This Row],[12+]]</f>
        <v>#VALUE!</v>
      </c>
      <c r="BH417" s="5" t="e">
        <f>P_A_R[[#This Row],[12+]]-P_A_R[[#This Row],[13+]]</f>
        <v>#VALUE!</v>
      </c>
      <c r="BI417" s="5" t="e">
        <f>P_A_R[[#This Row],[13+]]-P_A_R[[#This Row],[14+]]</f>
        <v>#VALUE!</v>
      </c>
      <c r="BJ417" s="5" t="e">
        <f>P_A_R[[#This Row],[14+]]-P_A_R[[#This Row],[15+]]</f>
        <v>#VALUE!</v>
      </c>
      <c r="BK417" s="5" t="e">
        <f>P_A_R[[#This Row],[15+]]-P_A_R[[#This Row],[16+]]</f>
        <v>#VALUE!</v>
      </c>
      <c r="BL417" s="5" t="e">
        <f>P_A_R[[#This Row],[16+]]-P_A_R[[#This Row],[17+]]</f>
        <v>#VALUE!</v>
      </c>
      <c r="BM417" s="5" t="e">
        <f>P_A_R[[#This Row],[17+]]-P_A_R[[#This Row],[18+]]</f>
        <v>#VALUE!</v>
      </c>
      <c r="BN417" s="5" t="e">
        <f>P_A_R[[#This Row],[18+]]-P_A_R[[#This Row],[19+]]</f>
        <v>#VALUE!</v>
      </c>
      <c r="BO417" s="5" t="e">
        <f>P_A_R[[#This Row],[19+]]-P_A_R[[#This Row],[20+]]</f>
        <v>#VALUE!</v>
      </c>
      <c r="BP417" s="5" t="e">
        <f>P_A_R[[#This Row],[20+]]-P_A_R[[#This Row],[21+]]</f>
        <v>#VALUE!</v>
      </c>
      <c r="BQ417" s="5" t="e">
        <f>P_A_R[[#This Row],[21+]]-P_A_R[[#This Row],[22+]]</f>
        <v>#VALUE!</v>
      </c>
      <c r="BR417" s="5" t="e">
        <f>P_A_R[[#This Row],[22+]]-P_A_R[[#This Row],[23+]]</f>
        <v>#VALUE!</v>
      </c>
      <c r="BS417" s="5" t="e">
        <f>P_A_R[[#This Row],[23+]]-P_A_R[[#This Row],[24+]]</f>
        <v>#VALUE!</v>
      </c>
      <c r="BT417" s="5" t="e">
        <f>P_A_R[[#This Row],[24+]]-P_A_R[[#This Row],[25+]]</f>
        <v>#VALUE!</v>
      </c>
      <c r="BU417" s="5" t="e">
        <f>P_A_R[[#This Row],[25+]]-P_A_R[[#This Row],[26+]]</f>
        <v>#VALUE!</v>
      </c>
      <c r="BV417" s="5" t="e">
        <f>P_A_R[[#This Row],[26+]]-P_A_R[[#This Row],[27+]]</f>
        <v>#VALUE!</v>
      </c>
      <c r="BW417" s="5" t="e">
        <f>P_A_R[[#This Row],[27+]]-P_A_R[[#This Row],[28+]]</f>
        <v>#VALUE!</v>
      </c>
      <c r="BX417" s="5" t="e">
        <f>P_A_R[[#This Row],[28+]]-P_A_R[[#This Row],[29+]]</f>
        <v>#VALUE!</v>
      </c>
      <c r="BY417" s="5" t="e">
        <f>P_A_R[[#This Row],[29+]]-P_A_R[[#This Row],[30+]]</f>
        <v>#VALUE!</v>
      </c>
      <c r="BZ417" s="5" t="e">
        <f>P_A_R[[#This Row],[30+]]-P_A_R[[#This Row],[31+]]</f>
        <v>#VALUE!</v>
      </c>
      <c r="CA417" s="5" t="e">
        <f>P_A_R[[#This Row],[31+]]-P_A_R[[#This Row],[32+]]</f>
        <v>#VALUE!</v>
      </c>
      <c r="CB417" s="5" t="e">
        <f>P_A_R[[#This Row],[32+]]-P_A_R[[#This Row],[33+]]</f>
        <v>#VALUE!</v>
      </c>
      <c r="CC417" s="5" t="e">
        <f>P_A_R[[#This Row],[33+]]-P_A_R[[#This Row],[34+]]</f>
        <v>#VALUE!</v>
      </c>
      <c r="CD417" s="5" t="e">
        <f>P_A_R[[#This Row],[34+]]-P_A_R[[#This Row],[35+]]</f>
        <v>#VALUE!</v>
      </c>
      <c r="CE417" s="5" t="e">
        <f>P_A_R[[#This Row],[35+]]-P_A_R[[#This Row],[36+]]</f>
        <v>#VALUE!</v>
      </c>
      <c r="CF417" s="5" t="e">
        <f>P_A_R[[#This Row],[36+]]-P_A_R[[#This Row],[37+]]</f>
        <v>#VALUE!</v>
      </c>
      <c r="CG417" s="5" t="e">
        <f>P_A_R[[#This Row],[37+]]-P_A_R[[#This Row],[38+]]</f>
        <v>#VALUE!</v>
      </c>
      <c r="CH417" s="5" t="e">
        <f>P_A_R[[#This Row],[38+]]-P_A_R[[#This Row],[39+]]</f>
        <v>#VALUE!</v>
      </c>
      <c r="CI417" s="5" t="e">
        <f>P_A_R[[#This Row],[39+]]-P_A_R[[#This Row],[40+]]</f>
        <v>#VALUE!</v>
      </c>
      <c r="CJ417" s="5" t="e">
        <f>P_A_R[[#This Row],[40+]]-P_A_R[[#This Row],[41+]]</f>
        <v>#VALUE!</v>
      </c>
      <c r="CK417" s="5" t="e">
        <f>P_A_R[[#This Row],[41+]]-P_A_R[[#This Row],[42+]]</f>
        <v>#VALUE!</v>
      </c>
      <c r="CL417" s="5" t="e">
        <f>P_A_R[[#This Row],[42+]]-P_A_R[[#This Row],[43+]]</f>
        <v>#VALUE!</v>
      </c>
      <c r="CM417" s="5" t="e">
        <f>P_A_R[[#This Row],[43+]]-P_A_R[[#This Row],[44+]]</f>
        <v>#VALUE!</v>
      </c>
      <c r="CN417" s="5" t="e">
        <f>P_A_R[[#This Row],[44+]]-P_A_R[[#This Row],[45+]]</f>
        <v>#VALUE!</v>
      </c>
      <c r="CO417" s="5" t="e">
        <f>P_A_R[[#This Row],[45+]]-P_A_R[[#This Row],[46+]]</f>
        <v>#VALUE!</v>
      </c>
      <c r="CP417" s="5" t="e">
        <f>P_A_R[[#This Row],[46+]]-P_A_R[[#This Row],[47+]]</f>
        <v>#VALUE!</v>
      </c>
      <c r="CQ417" s="5" t="e">
        <f>P_A_R[[#This Row],[47+]]-P_A_R[[#This Row],[48+]]</f>
        <v>#VALUE!</v>
      </c>
      <c r="CR417" s="5" t="e">
        <f>P_A_R[[#This Row],[48+]]-P_A_R[[#This Row],[49+]]</f>
        <v>#VALUE!</v>
      </c>
      <c r="CS417" s="5" t="e">
        <f>P_A_R[[#This Row],[49+]]-P_A_R[[#This Row],[50+]]</f>
        <v>#VALUE!</v>
      </c>
      <c r="CT417" s="5" t="e">
        <f>P_A_R[[#This Row],[50+]]-P_A_R[[#This Row],[51+]]</f>
        <v>#VALUE!</v>
      </c>
      <c r="CU417" s="5" t="e">
        <f>P_A_R[[#This Row],[51+]]-P_A_R[[#This Row],[52+]]</f>
        <v>#VALUE!</v>
      </c>
      <c r="CV417" s="5" t="e">
        <f>P_A_R[[#This Row],[52+]]-P_A_R[[#This Row],[53+]]</f>
        <v>#VALUE!</v>
      </c>
      <c r="CW417" s="5" t="e">
        <f>P_A_R[[#This Row],[53+]]-P_A_R[[#This Row],[54+]]</f>
        <v>#VALUE!</v>
      </c>
      <c r="CX417" s="5" t="e">
        <f>P_A_R[[#This Row],[54+]]-P_A_R[[#This Row],[55+]]</f>
        <v>#VALUE!</v>
      </c>
      <c r="CY417" s="5" t="e">
        <f>P_A_R[[#This Row],[55+]]-P_A_R[[#This Row],[56+]]</f>
        <v>#VALUE!</v>
      </c>
      <c r="CZ417" s="5" t="e">
        <f>P_A_R[[#This Row],[56+]]-P_A_R[[#This Row],[57+]]</f>
        <v>#VALUE!</v>
      </c>
      <c r="DA417" s="5" t="e">
        <f>P_A_R[[#This Row],[57+]]-P_A_R[[#This Row],[58+]]</f>
        <v>#VALUE!</v>
      </c>
      <c r="DB417" s="5" t="e">
        <f>P_A_R[[#This Row],[58+]]-P_A_R[[#This Row],[59+]]</f>
        <v>#VALUE!</v>
      </c>
    </row>
    <row r="418" spans="58:106" x14ac:dyDescent="0.25">
      <c r="BF418" s="5" t="e">
        <f>P_A_R[[#This Row],[10+]]-P_A_R[[#This Row],[11+]]</f>
        <v>#VALUE!</v>
      </c>
      <c r="BG418" s="5" t="e">
        <f>P_A_R[[#This Row],[11+]]-P_A_R[[#This Row],[12+]]</f>
        <v>#VALUE!</v>
      </c>
      <c r="BH418" s="5" t="e">
        <f>P_A_R[[#This Row],[12+]]-P_A_R[[#This Row],[13+]]</f>
        <v>#VALUE!</v>
      </c>
      <c r="BI418" s="5" t="e">
        <f>P_A_R[[#This Row],[13+]]-P_A_R[[#This Row],[14+]]</f>
        <v>#VALUE!</v>
      </c>
      <c r="BJ418" s="5" t="e">
        <f>P_A_R[[#This Row],[14+]]-P_A_R[[#This Row],[15+]]</f>
        <v>#VALUE!</v>
      </c>
      <c r="BK418" s="5" t="e">
        <f>P_A_R[[#This Row],[15+]]-P_A_R[[#This Row],[16+]]</f>
        <v>#VALUE!</v>
      </c>
      <c r="BL418" s="5" t="e">
        <f>P_A_R[[#This Row],[16+]]-P_A_R[[#This Row],[17+]]</f>
        <v>#VALUE!</v>
      </c>
      <c r="BM418" s="5" t="e">
        <f>P_A_R[[#This Row],[17+]]-P_A_R[[#This Row],[18+]]</f>
        <v>#VALUE!</v>
      </c>
      <c r="BN418" s="5" t="e">
        <f>P_A_R[[#This Row],[18+]]-P_A_R[[#This Row],[19+]]</f>
        <v>#VALUE!</v>
      </c>
      <c r="BO418" s="5" t="e">
        <f>P_A_R[[#This Row],[19+]]-P_A_R[[#This Row],[20+]]</f>
        <v>#VALUE!</v>
      </c>
      <c r="BP418" s="5" t="e">
        <f>P_A_R[[#This Row],[20+]]-P_A_R[[#This Row],[21+]]</f>
        <v>#VALUE!</v>
      </c>
      <c r="BQ418" s="5" t="e">
        <f>P_A_R[[#This Row],[21+]]-P_A_R[[#This Row],[22+]]</f>
        <v>#VALUE!</v>
      </c>
      <c r="BR418" s="5" t="e">
        <f>P_A_R[[#This Row],[22+]]-P_A_R[[#This Row],[23+]]</f>
        <v>#VALUE!</v>
      </c>
      <c r="BS418" s="5" t="e">
        <f>P_A_R[[#This Row],[23+]]-P_A_R[[#This Row],[24+]]</f>
        <v>#VALUE!</v>
      </c>
      <c r="BT418" s="5" t="e">
        <f>P_A_R[[#This Row],[24+]]-P_A_R[[#This Row],[25+]]</f>
        <v>#VALUE!</v>
      </c>
      <c r="BU418" s="5" t="e">
        <f>P_A_R[[#This Row],[25+]]-P_A_R[[#This Row],[26+]]</f>
        <v>#VALUE!</v>
      </c>
      <c r="BV418" s="5" t="e">
        <f>P_A_R[[#This Row],[26+]]-P_A_R[[#This Row],[27+]]</f>
        <v>#VALUE!</v>
      </c>
      <c r="BW418" s="5" t="e">
        <f>P_A_R[[#This Row],[27+]]-P_A_R[[#This Row],[28+]]</f>
        <v>#VALUE!</v>
      </c>
      <c r="BX418" s="5" t="e">
        <f>P_A_R[[#This Row],[28+]]-P_A_R[[#This Row],[29+]]</f>
        <v>#VALUE!</v>
      </c>
      <c r="BY418" s="5" t="e">
        <f>P_A_R[[#This Row],[29+]]-P_A_R[[#This Row],[30+]]</f>
        <v>#VALUE!</v>
      </c>
      <c r="BZ418" s="5" t="e">
        <f>P_A_R[[#This Row],[30+]]-P_A_R[[#This Row],[31+]]</f>
        <v>#VALUE!</v>
      </c>
      <c r="CA418" s="5" t="e">
        <f>P_A_R[[#This Row],[31+]]-P_A_R[[#This Row],[32+]]</f>
        <v>#VALUE!</v>
      </c>
      <c r="CB418" s="5" t="e">
        <f>P_A_R[[#This Row],[32+]]-P_A_R[[#This Row],[33+]]</f>
        <v>#VALUE!</v>
      </c>
      <c r="CC418" s="5" t="e">
        <f>P_A_R[[#This Row],[33+]]-P_A_R[[#This Row],[34+]]</f>
        <v>#VALUE!</v>
      </c>
      <c r="CD418" s="5" t="e">
        <f>P_A_R[[#This Row],[34+]]-P_A_R[[#This Row],[35+]]</f>
        <v>#VALUE!</v>
      </c>
      <c r="CE418" s="5" t="e">
        <f>P_A_R[[#This Row],[35+]]-P_A_R[[#This Row],[36+]]</f>
        <v>#VALUE!</v>
      </c>
      <c r="CF418" s="5" t="e">
        <f>P_A_R[[#This Row],[36+]]-P_A_R[[#This Row],[37+]]</f>
        <v>#VALUE!</v>
      </c>
      <c r="CG418" s="5" t="e">
        <f>P_A_R[[#This Row],[37+]]-P_A_R[[#This Row],[38+]]</f>
        <v>#VALUE!</v>
      </c>
      <c r="CH418" s="5" t="e">
        <f>P_A_R[[#This Row],[38+]]-P_A_R[[#This Row],[39+]]</f>
        <v>#VALUE!</v>
      </c>
      <c r="CI418" s="5" t="e">
        <f>P_A_R[[#This Row],[39+]]-P_A_R[[#This Row],[40+]]</f>
        <v>#VALUE!</v>
      </c>
      <c r="CJ418" s="5" t="e">
        <f>P_A_R[[#This Row],[40+]]-P_A_R[[#This Row],[41+]]</f>
        <v>#VALUE!</v>
      </c>
      <c r="CK418" s="5" t="e">
        <f>P_A_R[[#This Row],[41+]]-P_A_R[[#This Row],[42+]]</f>
        <v>#VALUE!</v>
      </c>
      <c r="CL418" s="5" t="e">
        <f>P_A_R[[#This Row],[42+]]-P_A_R[[#This Row],[43+]]</f>
        <v>#VALUE!</v>
      </c>
      <c r="CM418" s="5" t="e">
        <f>P_A_R[[#This Row],[43+]]-P_A_R[[#This Row],[44+]]</f>
        <v>#VALUE!</v>
      </c>
      <c r="CN418" s="5" t="e">
        <f>P_A_R[[#This Row],[44+]]-P_A_R[[#This Row],[45+]]</f>
        <v>#VALUE!</v>
      </c>
      <c r="CO418" s="5" t="e">
        <f>P_A_R[[#This Row],[45+]]-P_A_R[[#This Row],[46+]]</f>
        <v>#VALUE!</v>
      </c>
      <c r="CP418" s="5" t="e">
        <f>P_A_R[[#This Row],[46+]]-P_A_R[[#This Row],[47+]]</f>
        <v>#VALUE!</v>
      </c>
      <c r="CQ418" s="5" t="e">
        <f>P_A_R[[#This Row],[47+]]-P_A_R[[#This Row],[48+]]</f>
        <v>#VALUE!</v>
      </c>
      <c r="CR418" s="5" t="e">
        <f>P_A_R[[#This Row],[48+]]-P_A_R[[#This Row],[49+]]</f>
        <v>#VALUE!</v>
      </c>
      <c r="CS418" s="5" t="e">
        <f>P_A_R[[#This Row],[49+]]-P_A_R[[#This Row],[50+]]</f>
        <v>#VALUE!</v>
      </c>
      <c r="CT418" s="5" t="e">
        <f>P_A_R[[#This Row],[50+]]-P_A_R[[#This Row],[51+]]</f>
        <v>#VALUE!</v>
      </c>
      <c r="CU418" s="5" t="e">
        <f>P_A_R[[#This Row],[51+]]-P_A_R[[#This Row],[52+]]</f>
        <v>#VALUE!</v>
      </c>
      <c r="CV418" s="5" t="e">
        <f>P_A_R[[#This Row],[52+]]-P_A_R[[#This Row],[53+]]</f>
        <v>#VALUE!</v>
      </c>
      <c r="CW418" s="5" t="e">
        <f>P_A_R[[#This Row],[53+]]-P_A_R[[#This Row],[54+]]</f>
        <v>#VALUE!</v>
      </c>
      <c r="CX418" s="5" t="e">
        <f>P_A_R[[#This Row],[54+]]-P_A_R[[#This Row],[55+]]</f>
        <v>#VALUE!</v>
      </c>
      <c r="CY418" s="5" t="e">
        <f>P_A_R[[#This Row],[55+]]-P_A_R[[#This Row],[56+]]</f>
        <v>#VALUE!</v>
      </c>
      <c r="CZ418" s="5" t="e">
        <f>P_A_R[[#This Row],[56+]]-P_A_R[[#This Row],[57+]]</f>
        <v>#VALUE!</v>
      </c>
      <c r="DA418" s="5" t="e">
        <f>P_A_R[[#This Row],[57+]]-P_A_R[[#This Row],[58+]]</f>
        <v>#VALUE!</v>
      </c>
      <c r="DB418" s="5" t="e">
        <f>P_A_R[[#This Row],[58+]]-P_A_R[[#This Row],[59+]]</f>
        <v>#VALUE!</v>
      </c>
    </row>
    <row r="419" spans="58:106" x14ac:dyDescent="0.25">
      <c r="BF419" s="5" t="e">
        <f>P_A_R[[#This Row],[10+]]-P_A_R[[#This Row],[11+]]</f>
        <v>#VALUE!</v>
      </c>
      <c r="BG419" s="5" t="e">
        <f>P_A_R[[#This Row],[11+]]-P_A_R[[#This Row],[12+]]</f>
        <v>#VALUE!</v>
      </c>
      <c r="BH419" s="5" t="e">
        <f>P_A_R[[#This Row],[12+]]-P_A_R[[#This Row],[13+]]</f>
        <v>#VALUE!</v>
      </c>
      <c r="BI419" s="5" t="e">
        <f>P_A_R[[#This Row],[13+]]-P_A_R[[#This Row],[14+]]</f>
        <v>#VALUE!</v>
      </c>
      <c r="BJ419" s="5" t="e">
        <f>P_A_R[[#This Row],[14+]]-P_A_R[[#This Row],[15+]]</f>
        <v>#VALUE!</v>
      </c>
      <c r="BK419" s="5" t="e">
        <f>P_A_R[[#This Row],[15+]]-P_A_R[[#This Row],[16+]]</f>
        <v>#VALUE!</v>
      </c>
      <c r="BL419" s="5" t="e">
        <f>P_A_R[[#This Row],[16+]]-P_A_R[[#This Row],[17+]]</f>
        <v>#VALUE!</v>
      </c>
      <c r="BM419" s="5" t="e">
        <f>P_A_R[[#This Row],[17+]]-P_A_R[[#This Row],[18+]]</f>
        <v>#VALUE!</v>
      </c>
      <c r="BN419" s="5" t="e">
        <f>P_A_R[[#This Row],[18+]]-P_A_R[[#This Row],[19+]]</f>
        <v>#VALUE!</v>
      </c>
      <c r="BO419" s="5" t="e">
        <f>P_A_R[[#This Row],[19+]]-P_A_R[[#This Row],[20+]]</f>
        <v>#VALUE!</v>
      </c>
      <c r="BP419" s="5" t="e">
        <f>P_A_R[[#This Row],[20+]]-P_A_R[[#This Row],[21+]]</f>
        <v>#VALUE!</v>
      </c>
      <c r="BQ419" s="5" t="e">
        <f>P_A_R[[#This Row],[21+]]-P_A_R[[#This Row],[22+]]</f>
        <v>#VALUE!</v>
      </c>
      <c r="BR419" s="5" t="e">
        <f>P_A_R[[#This Row],[22+]]-P_A_R[[#This Row],[23+]]</f>
        <v>#VALUE!</v>
      </c>
      <c r="BS419" s="5" t="e">
        <f>P_A_R[[#This Row],[23+]]-P_A_R[[#This Row],[24+]]</f>
        <v>#VALUE!</v>
      </c>
      <c r="BT419" s="5" t="e">
        <f>P_A_R[[#This Row],[24+]]-P_A_R[[#This Row],[25+]]</f>
        <v>#VALUE!</v>
      </c>
      <c r="BU419" s="5" t="e">
        <f>P_A_R[[#This Row],[25+]]-P_A_R[[#This Row],[26+]]</f>
        <v>#VALUE!</v>
      </c>
      <c r="BV419" s="5" t="e">
        <f>P_A_R[[#This Row],[26+]]-P_A_R[[#This Row],[27+]]</f>
        <v>#VALUE!</v>
      </c>
      <c r="BW419" s="5" t="e">
        <f>P_A_R[[#This Row],[27+]]-P_A_R[[#This Row],[28+]]</f>
        <v>#VALUE!</v>
      </c>
      <c r="BX419" s="5" t="e">
        <f>P_A_R[[#This Row],[28+]]-P_A_R[[#This Row],[29+]]</f>
        <v>#VALUE!</v>
      </c>
      <c r="BY419" s="5" t="e">
        <f>P_A_R[[#This Row],[29+]]-P_A_R[[#This Row],[30+]]</f>
        <v>#VALUE!</v>
      </c>
      <c r="BZ419" s="5" t="e">
        <f>P_A_R[[#This Row],[30+]]-P_A_R[[#This Row],[31+]]</f>
        <v>#VALUE!</v>
      </c>
      <c r="CA419" s="5" t="e">
        <f>P_A_R[[#This Row],[31+]]-P_A_R[[#This Row],[32+]]</f>
        <v>#VALUE!</v>
      </c>
      <c r="CB419" s="5" t="e">
        <f>P_A_R[[#This Row],[32+]]-P_A_R[[#This Row],[33+]]</f>
        <v>#VALUE!</v>
      </c>
      <c r="CC419" s="5" t="e">
        <f>P_A_R[[#This Row],[33+]]-P_A_R[[#This Row],[34+]]</f>
        <v>#VALUE!</v>
      </c>
      <c r="CD419" s="5" t="e">
        <f>P_A_R[[#This Row],[34+]]-P_A_R[[#This Row],[35+]]</f>
        <v>#VALUE!</v>
      </c>
      <c r="CE419" s="5" t="e">
        <f>P_A_R[[#This Row],[35+]]-P_A_R[[#This Row],[36+]]</f>
        <v>#VALUE!</v>
      </c>
      <c r="CF419" s="5" t="e">
        <f>P_A_R[[#This Row],[36+]]-P_A_R[[#This Row],[37+]]</f>
        <v>#VALUE!</v>
      </c>
      <c r="CG419" s="5" t="e">
        <f>P_A_R[[#This Row],[37+]]-P_A_R[[#This Row],[38+]]</f>
        <v>#VALUE!</v>
      </c>
      <c r="CH419" s="5" t="e">
        <f>P_A_R[[#This Row],[38+]]-P_A_R[[#This Row],[39+]]</f>
        <v>#VALUE!</v>
      </c>
      <c r="CI419" s="5" t="e">
        <f>P_A_R[[#This Row],[39+]]-P_A_R[[#This Row],[40+]]</f>
        <v>#VALUE!</v>
      </c>
      <c r="CJ419" s="5" t="e">
        <f>P_A_R[[#This Row],[40+]]-P_A_R[[#This Row],[41+]]</f>
        <v>#VALUE!</v>
      </c>
      <c r="CK419" s="5" t="e">
        <f>P_A_R[[#This Row],[41+]]-P_A_R[[#This Row],[42+]]</f>
        <v>#VALUE!</v>
      </c>
      <c r="CL419" s="5" t="e">
        <f>P_A_R[[#This Row],[42+]]-P_A_R[[#This Row],[43+]]</f>
        <v>#VALUE!</v>
      </c>
      <c r="CM419" s="5" t="e">
        <f>P_A_R[[#This Row],[43+]]-P_A_R[[#This Row],[44+]]</f>
        <v>#VALUE!</v>
      </c>
      <c r="CN419" s="5" t="e">
        <f>P_A_R[[#This Row],[44+]]-P_A_R[[#This Row],[45+]]</f>
        <v>#VALUE!</v>
      </c>
      <c r="CO419" s="5" t="e">
        <f>P_A_R[[#This Row],[45+]]-P_A_R[[#This Row],[46+]]</f>
        <v>#VALUE!</v>
      </c>
      <c r="CP419" s="5" t="e">
        <f>P_A_R[[#This Row],[46+]]-P_A_R[[#This Row],[47+]]</f>
        <v>#VALUE!</v>
      </c>
      <c r="CQ419" s="5" t="e">
        <f>P_A_R[[#This Row],[47+]]-P_A_R[[#This Row],[48+]]</f>
        <v>#VALUE!</v>
      </c>
      <c r="CR419" s="5" t="e">
        <f>P_A_R[[#This Row],[48+]]-P_A_R[[#This Row],[49+]]</f>
        <v>#VALUE!</v>
      </c>
      <c r="CS419" s="5" t="e">
        <f>P_A_R[[#This Row],[49+]]-P_A_R[[#This Row],[50+]]</f>
        <v>#VALUE!</v>
      </c>
      <c r="CT419" s="5" t="e">
        <f>P_A_R[[#This Row],[50+]]-P_A_R[[#This Row],[51+]]</f>
        <v>#VALUE!</v>
      </c>
      <c r="CU419" s="5" t="e">
        <f>P_A_R[[#This Row],[51+]]-P_A_R[[#This Row],[52+]]</f>
        <v>#VALUE!</v>
      </c>
      <c r="CV419" s="5" t="e">
        <f>P_A_R[[#This Row],[52+]]-P_A_R[[#This Row],[53+]]</f>
        <v>#VALUE!</v>
      </c>
      <c r="CW419" s="5" t="e">
        <f>P_A_R[[#This Row],[53+]]-P_A_R[[#This Row],[54+]]</f>
        <v>#VALUE!</v>
      </c>
      <c r="CX419" s="5" t="e">
        <f>P_A_R[[#This Row],[54+]]-P_A_R[[#This Row],[55+]]</f>
        <v>#VALUE!</v>
      </c>
      <c r="CY419" s="5" t="e">
        <f>P_A_R[[#This Row],[55+]]-P_A_R[[#This Row],[56+]]</f>
        <v>#VALUE!</v>
      </c>
      <c r="CZ419" s="5" t="e">
        <f>P_A_R[[#This Row],[56+]]-P_A_R[[#This Row],[57+]]</f>
        <v>#VALUE!</v>
      </c>
      <c r="DA419" s="5" t="e">
        <f>P_A_R[[#This Row],[57+]]-P_A_R[[#This Row],[58+]]</f>
        <v>#VALUE!</v>
      </c>
      <c r="DB419" s="5" t="e">
        <f>P_A_R[[#This Row],[58+]]-P_A_R[[#This Row],[59+]]</f>
        <v>#VALUE!</v>
      </c>
    </row>
    <row r="420" spans="58:106" x14ac:dyDescent="0.25">
      <c r="BF420" s="5" t="e">
        <f>P_A_R[[#This Row],[10+]]-P_A_R[[#This Row],[11+]]</f>
        <v>#VALUE!</v>
      </c>
      <c r="BG420" s="5" t="e">
        <f>P_A_R[[#This Row],[11+]]-P_A_R[[#This Row],[12+]]</f>
        <v>#VALUE!</v>
      </c>
      <c r="BH420" s="5" t="e">
        <f>P_A_R[[#This Row],[12+]]-P_A_R[[#This Row],[13+]]</f>
        <v>#VALUE!</v>
      </c>
      <c r="BI420" s="5" t="e">
        <f>P_A_R[[#This Row],[13+]]-P_A_R[[#This Row],[14+]]</f>
        <v>#VALUE!</v>
      </c>
      <c r="BJ420" s="5" t="e">
        <f>P_A_R[[#This Row],[14+]]-P_A_R[[#This Row],[15+]]</f>
        <v>#VALUE!</v>
      </c>
      <c r="BK420" s="5" t="e">
        <f>P_A_R[[#This Row],[15+]]-P_A_R[[#This Row],[16+]]</f>
        <v>#VALUE!</v>
      </c>
      <c r="BL420" s="5" t="e">
        <f>P_A_R[[#This Row],[16+]]-P_A_R[[#This Row],[17+]]</f>
        <v>#VALUE!</v>
      </c>
      <c r="BM420" s="5" t="e">
        <f>P_A_R[[#This Row],[17+]]-P_A_R[[#This Row],[18+]]</f>
        <v>#VALUE!</v>
      </c>
      <c r="BN420" s="5" t="e">
        <f>P_A_R[[#This Row],[18+]]-P_A_R[[#This Row],[19+]]</f>
        <v>#VALUE!</v>
      </c>
      <c r="BO420" s="5" t="e">
        <f>P_A_R[[#This Row],[19+]]-P_A_R[[#This Row],[20+]]</f>
        <v>#VALUE!</v>
      </c>
      <c r="BP420" s="5" t="e">
        <f>P_A_R[[#This Row],[20+]]-P_A_R[[#This Row],[21+]]</f>
        <v>#VALUE!</v>
      </c>
      <c r="BQ420" s="5" t="e">
        <f>P_A_R[[#This Row],[21+]]-P_A_R[[#This Row],[22+]]</f>
        <v>#VALUE!</v>
      </c>
      <c r="BR420" s="5" t="e">
        <f>P_A_R[[#This Row],[22+]]-P_A_R[[#This Row],[23+]]</f>
        <v>#VALUE!</v>
      </c>
      <c r="BS420" s="5" t="e">
        <f>P_A_R[[#This Row],[23+]]-P_A_R[[#This Row],[24+]]</f>
        <v>#VALUE!</v>
      </c>
      <c r="BT420" s="5" t="e">
        <f>P_A_R[[#This Row],[24+]]-P_A_R[[#This Row],[25+]]</f>
        <v>#VALUE!</v>
      </c>
      <c r="BU420" s="5" t="e">
        <f>P_A_R[[#This Row],[25+]]-P_A_R[[#This Row],[26+]]</f>
        <v>#VALUE!</v>
      </c>
      <c r="BV420" s="5" t="e">
        <f>P_A_R[[#This Row],[26+]]-P_A_R[[#This Row],[27+]]</f>
        <v>#VALUE!</v>
      </c>
      <c r="BW420" s="5" t="e">
        <f>P_A_R[[#This Row],[27+]]-P_A_R[[#This Row],[28+]]</f>
        <v>#VALUE!</v>
      </c>
      <c r="BX420" s="5" t="e">
        <f>P_A_R[[#This Row],[28+]]-P_A_R[[#This Row],[29+]]</f>
        <v>#VALUE!</v>
      </c>
      <c r="BY420" s="5" t="e">
        <f>P_A_R[[#This Row],[29+]]-P_A_R[[#This Row],[30+]]</f>
        <v>#VALUE!</v>
      </c>
      <c r="BZ420" s="5" t="e">
        <f>P_A_R[[#This Row],[30+]]-P_A_R[[#This Row],[31+]]</f>
        <v>#VALUE!</v>
      </c>
      <c r="CA420" s="5" t="e">
        <f>P_A_R[[#This Row],[31+]]-P_A_R[[#This Row],[32+]]</f>
        <v>#VALUE!</v>
      </c>
      <c r="CB420" s="5" t="e">
        <f>P_A_R[[#This Row],[32+]]-P_A_R[[#This Row],[33+]]</f>
        <v>#VALUE!</v>
      </c>
      <c r="CC420" s="5" t="e">
        <f>P_A_R[[#This Row],[33+]]-P_A_R[[#This Row],[34+]]</f>
        <v>#VALUE!</v>
      </c>
      <c r="CD420" s="5" t="e">
        <f>P_A_R[[#This Row],[34+]]-P_A_R[[#This Row],[35+]]</f>
        <v>#VALUE!</v>
      </c>
      <c r="CE420" s="5" t="e">
        <f>P_A_R[[#This Row],[35+]]-P_A_R[[#This Row],[36+]]</f>
        <v>#VALUE!</v>
      </c>
      <c r="CF420" s="5" t="e">
        <f>P_A_R[[#This Row],[36+]]-P_A_R[[#This Row],[37+]]</f>
        <v>#VALUE!</v>
      </c>
      <c r="CG420" s="5" t="e">
        <f>P_A_R[[#This Row],[37+]]-P_A_R[[#This Row],[38+]]</f>
        <v>#VALUE!</v>
      </c>
      <c r="CH420" s="5" t="e">
        <f>P_A_R[[#This Row],[38+]]-P_A_R[[#This Row],[39+]]</f>
        <v>#VALUE!</v>
      </c>
      <c r="CI420" s="5" t="e">
        <f>P_A_R[[#This Row],[39+]]-P_A_R[[#This Row],[40+]]</f>
        <v>#VALUE!</v>
      </c>
      <c r="CJ420" s="5" t="e">
        <f>P_A_R[[#This Row],[40+]]-P_A_R[[#This Row],[41+]]</f>
        <v>#VALUE!</v>
      </c>
      <c r="CK420" s="5" t="e">
        <f>P_A_R[[#This Row],[41+]]-P_A_R[[#This Row],[42+]]</f>
        <v>#VALUE!</v>
      </c>
      <c r="CL420" s="5" t="e">
        <f>P_A_R[[#This Row],[42+]]-P_A_R[[#This Row],[43+]]</f>
        <v>#VALUE!</v>
      </c>
      <c r="CM420" s="5" t="e">
        <f>P_A_R[[#This Row],[43+]]-P_A_R[[#This Row],[44+]]</f>
        <v>#VALUE!</v>
      </c>
      <c r="CN420" s="5" t="e">
        <f>P_A_R[[#This Row],[44+]]-P_A_R[[#This Row],[45+]]</f>
        <v>#VALUE!</v>
      </c>
      <c r="CO420" s="5" t="e">
        <f>P_A_R[[#This Row],[45+]]-P_A_R[[#This Row],[46+]]</f>
        <v>#VALUE!</v>
      </c>
      <c r="CP420" s="5" t="e">
        <f>P_A_R[[#This Row],[46+]]-P_A_R[[#This Row],[47+]]</f>
        <v>#VALUE!</v>
      </c>
      <c r="CQ420" s="5" t="e">
        <f>P_A_R[[#This Row],[47+]]-P_A_R[[#This Row],[48+]]</f>
        <v>#VALUE!</v>
      </c>
      <c r="CR420" s="5" t="e">
        <f>P_A_R[[#This Row],[48+]]-P_A_R[[#This Row],[49+]]</f>
        <v>#VALUE!</v>
      </c>
      <c r="CS420" s="5" t="e">
        <f>P_A_R[[#This Row],[49+]]-P_A_R[[#This Row],[50+]]</f>
        <v>#VALUE!</v>
      </c>
      <c r="CT420" s="5" t="e">
        <f>P_A_R[[#This Row],[50+]]-P_A_R[[#This Row],[51+]]</f>
        <v>#VALUE!</v>
      </c>
      <c r="CU420" s="5" t="e">
        <f>P_A_R[[#This Row],[51+]]-P_A_R[[#This Row],[52+]]</f>
        <v>#VALUE!</v>
      </c>
      <c r="CV420" s="5" t="e">
        <f>P_A_R[[#This Row],[52+]]-P_A_R[[#This Row],[53+]]</f>
        <v>#VALUE!</v>
      </c>
      <c r="CW420" s="5" t="e">
        <f>P_A_R[[#This Row],[53+]]-P_A_R[[#This Row],[54+]]</f>
        <v>#VALUE!</v>
      </c>
      <c r="CX420" s="5" t="e">
        <f>P_A_R[[#This Row],[54+]]-P_A_R[[#This Row],[55+]]</f>
        <v>#VALUE!</v>
      </c>
      <c r="CY420" s="5" t="e">
        <f>P_A_R[[#This Row],[55+]]-P_A_R[[#This Row],[56+]]</f>
        <v>#VALUE!</v>
      </c>
      <c r="CZ420" s="5" t="e">
        <f>P_A_R[[#This Row],[56+]]-P_A_R[[#This Row],[57+]]</f>
        <v>#VALUE!</v>
      </c>
      <c r="DA420" s="5" t="e">
        <f>P_A_R[[#This Row],[57+]]-P_A_R[[#This Row],[58+]]</f>
        <v>#VALUE!</v>
      </c>
      <c r="DB420" s="5" t="e">
        <f>P_A_R[[#This Row],[58+]]-P_A_R[[#This Row],[59+]]</f>
        <v>#VALUE!</v>
      </c>
    </row>
    <row r="421" spans="58:106" x14ac:dyDescent="0.25">
      <c r="BF421" s="5" t="e">
        <f>P_A_R[[#This Row],[10+]]-P_A_R[[#This Row],[11+]]</f>
        <v>#VALUE!</v>
      </c>
      <c r="BG421" s="5" t="e">
        <f>P_A_R[[#This Row],[11+]]-P_A_R[[#This Row],[12+]]</f>
        <v>#VALUE!</v>
      </c>
      <c r="BH421" s="5" t="e">
        <f>P_A_R[[#This Row],[12+]]-P_A_R[[#This Row],[13+]]</f>
        <v>#VALUE!</v>
      </c>
      <c r="BI421" s="5" t="e">
        <f>P_A_R[[#This Row],[13+]]-P_A_R[[#This Row],[14+]]</f>
        <v>#VALUE!</v>
      </c>
      <c r="BJ421" s="5" t="e">
        <f>P_A_R[[#This Row],[14+]]-P_A_R[[#This Row],[15+]]</f>
        <v>#VALUE!</v>
      </c>
      <c r="BK421" s="5" t="e">
        <f>P_A_R[[#This Row],[15+]]-P_A_R[[#This Row],[16+]]</f>
        <v>#VALUE!</v>
      </c>
      <c r="BL421" s="5" t="e">
        <f>P_A_R[[#This Row],[16+]]-P_A_R[[#This Row],[17+]]</f>
        <v>#VALUE!</v>
      </c>
      <c r="BM421" s="5" t="e">
        <f>P_A_R[[#This Row],[17+]]-P_A_R[[#This Row],[18+]]</f>
        <v>#VALUE!</v>
      </c>
      <c r="BN421" s="5" t="e">
        <f>P_A_R[[#This Row],[18+]]-P_A_R[[#This Row],[19+]]</f>
        <v>#VALUE!</v>
      </c>
      <c r="BO421" s="5" t="e">
        <f>P_A_R[[#This Row],[19+]]-P_A_R[[#This Row],[20+]]</f>
        <v>#VALUE!</v>
      </c>
      <c r="BP421" s="5" t="e">
        <f>P_A_R[[#This Row],[20+]]-P_A_R[[#This Row],[21+]]</f>
        <v>#VALUE!</v>
      </c>
      <c r="BQ421" s="5" t="e">
        <f>P_A_R[[#This Row],[21+]]-P_A_R[[#This Row],[22+]]</f>
        <v>#VALUE!</v>
      </c>
      <c r="BR421" s="5" t="e">
        <f>P_A_R[[#This Row],[22+]]-P_A_R[[#This Row],[23+]]</f>
        <v>#VALUE!</v>
      </c>
      <c r="BS421" s="5" t="e">
        <f>P_A_R[[#This Row],[23+]]-P_A_R[[#This Row],[24+]]</f>
        <v>#VALUE!</v>
      </c>
      <c r="BT421" s="5" t="e">
        <f>P_A_R[[#This Row],[24+]]-P_A_R[[#This Row],[25+]]</f>
        <v>#VALUE!</v>
      </c>
      <c r="BU421" s="5" t="e">
        <f>P_A_R[[#This Row],[25+]]-P_A_R[[#This Row],[26+]]</f>
        <v>#VALUE!</v>
      </c>
      <c r="BV421" s="5" t="e">
        <f>P_A_R[[#This Row],[26+]]-P_A_R[[#This Row],[27+]]</f>
        <v>#VALUE!</v>
      </c>
      <c r="BW421" s="5" t="e">
        <f>P_A_R[[#This Row],[27+]]-P_A_R[[#This Row],[28+]]</f>
        <v>#VALUE!</v>
      </c>
      <c r="BX421" s="5" t="e">
        <f>P_A_R[[#This Row],[28+]]-P_A_R[[#This Row],[29+]]</f>
        <v>#VALUE!</v>
      </c>
      <c r="BY421" s="5" t="e">
        <f>P_A_R[[#This Row],[29+]]-P_A_R[[#This Row],[30+]]</f>
        <v>#VALUE!</v>
      </c>
      <c r="BZ421" s="5" t="e">
        <f>P_A_R[[#This Row],[30+]]-P_A_R[[#This Row],[31+]]</f>
        <v>#VALUE!</v>
      </c>
      <c r="CA421" s="5" t="e">
        <f>P_A_R[[#This Row],[31+]]-P_A_R[[#This Row],[32+]]</f>
        <v>#VALUE!</v>
      </c>
      <c r="CB421" s="5" t="e">
        <f>P_A_R[[#This Row],[32+]]-P_A_R[[#This Row],[33+]]</f>
        <v>#VALUE!</v>
      </c>
      <c r="CC421" s="5" t="e">
        <f>P_A_R[[#This Row],[33+]]-P_A_R[[#This Row],[34+]]</f>
        <v>#VALUE!</v>
      </c>
      <c r="CD421" s="5" t="e">
        <f>P_A_R[[#This Row],[34+]]-P_A_R[[#This Row],[35+]]</f>
        <v>#VALUE!</v>
      </c>
      <c r="CE421" s="5" t="e">
        <f>P_A_R[[#This Row],[35+]]-P_A_R[[#This Row],[36+]]</f>
        <v>#VALUE!</v>
      </c>
      <c r="CF421" s="5" t="e">
        <f>P_A_R[[#This Row],[36+]]-P_A_R[[#This Row],[37+]]</f>
        <v>#VALUE!</v>
      </c>
      <c r="CG421" s="5" t="e">
        <f>P_A_R[[#This Row],[37+]]-P_A_R[[#This Row],[38+]]</f>
        <v>#VALUE!</v>
      </c>
      <c r="CH421" s="5" t="e">
        <f>P_A_R[[#This Row],[38+]]-P_A_R[[#This Row],[39+]]</f>
        <v>#VALUE!</v>
      </c>
      <c r="CI421" s="5" t="e">
        <f>P_A_R[[#This Row],[39+]]-P_A_R[[#This Row],[40+]]</f>
        <v>#VALUE!</v>
      </c>
      <c r="CJ421" s="5" t="e">
        <f>P_A_R[[#This Row],[40+]]-P_A_R[[#This Row],[41+]]</f>
        <v>#VALUE!</v>
      </c>
      <c r="CK421" s="5" t="e">
        <f>P_A_R[[#This Row],[41+]]-P_A_R[[#This Row],[42+]]</f>
        <v>#VALUE!</v>
      </c>
      <c r="CL421" s="5" t="e">
        <f>P_A_R[[#This Row],[42+]]-P_A_R[[#This Row],[43+]]</f>
        <v>#VALUE!</v>
      </c>
      <c r="CM421" s="5" t="e">
        <f>P_A_R[[#This Row],[43+]]-P_A_R[[#This Row],[44+]]</f>
        <v>#VALUE!</v>
      </c>
      <c r="CN421" s="5" t="e">
        <f>P_A_R[[#This Row],[44+]]-P_A_R[[#This Row],[45+]]</f>
        <v>#VALUE!</v>
      </c>
      <c r="CO421" s="5" t="e">
        <f>P_A_R[[#This Row],[45+]]-P_A_R[[#This Row],[46+]]</f>
        <v>#VALUE!</v>
      </c>
      <c r="CP421" s="5" t="e">
        <f>P_A_R[[#This Row],[46+]]-P_A_R[[#This Row],[47+]]</f>
        <v>#VALUE!</v>
      </c>
      <c r="CQ421" s="5" t="e">
        <f>P_A_R[[#This Row],[47+]]-P_A_R[[#This Row],[48+]]</f>
        <v>#VALUE!</v>
      </c>
      <c r="CR421" s="5" t="e">
        <f>P_A_R[[#This Row],[48+]]-P_A_R[[#This Row],[49+]]</f>
        <v>#VALUE!</v>
      </c>
      <c r="CS421" s="5" t="e">
        <f>P_A_R[[#This Row],[49+]]-P_A_R[[#This Row],[50+]]</f>
        <v>#VALUE!</v>
      </c>
      <c r="CT421" s="5" t="e">
        <f>P_A_R[[#This Row],[50+]]-P_A_R[[#This Row],[51+]]</f>
        <v>#VALUE!</v>
      </c>
      <c r="CU421" s="5" t="e">
        <f>P_A_R[[#This Row],[51+]]-P_A_R[[#This Row],[52+]]</f>
        <v>#VALUE!</v>
      </c>
      <c r="CV421" s="5" t="e">
        <f>P_A_R[[#This Row],[52+]]-P_A_R[[#This Row],[53+]]</f>
        <v>#VALUE!</v>
      </c>
      <c r="CW421" s="5" t="e">
        <f>P_A_R[[#This Row],[53+]]-P_A_R[[#This Row],[54+]]</f>
        <v>#VALUE!</v>
      </c>
      <c r="CX421" s="5" t="e">
        <f>P_A_R[[#This Row],[54+]]-P_A_R[[#This Row],[55+]]</f>
        <v>#VALUE!</v>
      </c>
      <c r="CY421" s="5" t="e">
        <f>P_A_R[[#This Row],[55+]]-P_A_R[[#This Row],[56+]]</f>
        <v>#VALUE!</v>
      </c>
      <c r="CZ421" s="5" t="e">
        <f>P_A_R[[#This Row],[56+]]-P_A_R[[#This Row],[57+]]</f>
        <v>#VALUE!</v>
      </c>
      <c r="DA421" s="5" t="e">
        <f>P_A_R[[#This Row],[57+]]-P_A_R[[#This Row],[58+]]</f>
        <v>#VALUE!</v>
      </c>
      <c r="DB421" s="5" t="e">
        <f>P_A_R[[#This Row],[58+]]-P_A_R[[#This Row],[59+]]</f>
        <v>#VALUE!</v>
      </c>
    </row>
    <row r="422" spans="58:106" x14ac:dyDescent="0.25">
      <c r="BF422" s="5" t="e">
        <f>P_A_R[[#This Row],[10+]]-P_A_R[[#This Row],[11+]]</f>
        <v>#VALUE!</v>
      </c>
      <c r="BG422" s="5" t="e">
        <f>P_A_R[[#This Row],[11+]]-P_A_R[[#This Row],[12+]]</f>
        <v>#VALUE!</v>
      </c>
      <c r="BH422" s="5" t="e">
        <f>P_A_R[[#This Row],[12+]]-P_A_R[[#This Row],[13+]]</f>
        <v>#VALUE!</v>
      </c>
      <c r="BI422" s="5" t="e">
        <f>P_A_R[[#This Row],[13+]]-P_A_R[[#This Row],[14+]]</f>
        <v>#VALUE!</v>
      </c>
      <c r="BJ422" s="5" t="e">
        <f>P_A_R[[#This Row],[14+]]-P_A_R[[#This Row],[15+]]</f>
        <v>#VALUE!</v>
      </c>
      <c r="BK422" s="5" t="e">
        <f>P_A_R[[#This Row],[15+]]-P_A_R[[#This Row],[16+]]</f>
        <v>#VALUE!</v>
      </c>
      <c r="BL422" s="5" t="e">
        <f>P_A_R[[#This Row],[16+]]-P_A_R[[#This Row],[17+]]</f>
        <v>#VALUE!</v>
      </c>
      <c r="BM422" s="5" t="e">
        <f>P_A_R[[#This Row],[17+]]-P_A_R[[#This Row],[18+]]</f>
        <v>#VALUE!</v>
      </c>
      <c r="BN422" s="5" t="e">
        <f>P_A_R[[#This Row],[18+]]-P_A_R[[#This Row],[19+]]</f>
        <v>#VALUE!</v>
      </c>
      <c r="BO422" s="5" t="e">
        <f>P_A_R[[#This Row],[19+]]-P_A_R[[#This Row],[20+]]</f>
        <v>#VALUE!</v>
      </c>
      <c r="BP422" s="5" t="e">
        <f>P_A_R[[#This Row],[20+]]-P_A_R[[#This Row],[21+]]</f>
        <v>#VALUE!</v>
      </c>
      <c r="BQ422" s="5" t="e">
        <f>P_A_R[[#This Row],[21+]]-P_A_R[[#This Row],[22+]]</f>
        <v>#VALUE!</v>
      </c>
      <c r="BR422" s="5" t="e">
        <f>P_A_R[[#This Row],[22+]]-P_A_R[[#This Row],[23+]]</f>
        <v>#VALUE!</v>
      </c>
      <c r="BS422" s="5" t="e">
        <f>P_A_R[[#This Row],[23+]]-P_A_R[[#This Row],[24+]]</f>
        <v>#VALUE!</v>
      </c>
      <c r="BT422" s="5" t="e">
        <f>P_A_R[[#This Row],[24+]]-P_A_R[[#This Row],[25+]]</f>
        <v>#VALUE!</v>
      </c>
      <c r="BU422" s="5" t="e">
        <f>P_A_R[[#This Row],[25+]]-P_A_R[[#This Row],[26+]]</f>
        <v>#VALUE!</v>
      </c>
      <c r="BV422" s="5" t="e">
        <f>P_A_R[[#This Row],[26+]]-P_A_R[[#This Row],[27+]]</f>
        <v>#VALUE!</v>
      </c>
      <c r="BW422" s="5" t="e">
        <f>P_A_R[[#This Row],[27+]]-P_A_R[[#This Row],[28+]]</f>
        <v>#VALUE!</v>
      </c>
      <c r="BX422" s="5" t="e">
        <f>P_A_R[[#This Row],[28+]]-P_A_R[[#This Row],[29+]]</f>
        <v>#VALUE!</v>
      </c>
      <c r="BY422" s="5" t="e">
        <f>P_A_R[[#This Row],[29+]]-P_A_R[[#This Row],[30+]]</f>
        <v>#VALUE!</v>
      </c>
      <c r="BZ422" s="5" t="e">
        <f>P_A_R[[#This Row],[30+]]-P_A_R[[#This Row],[31+]]</f>
        <v>#VALUE!</v>
      </c>
      <c r="CA422" s="5" t="e">
        <f>P_A_R[[#This Row],[31+]]-P_A_R[[#This Row],[32+]]</f>
        <v>#VALUE!</v>
      </c>
      <c r="CB422" s="5" t="e">
        <f>P_A_R[[#This Row],[32+]]-P_A_R[[#This Row],[33+]]</f>
        <v>#VALUE!</v>
      </c>
      <c r="CC422" s="5" t="e">
        <f>P_A_R[[#This Row],[33+]]-P_A_R[[#This Row],[34+]]</f>
        <v>#VALUE!</v>
      </c>
      <c r="CD422" s="5" t="e">
        <f>P_A_R[[#This Row],[34+]]-P_A_R[[#This Row],[35+]]</f>
        <v>#VALUE!</v>
      </c>
      <c r="CE422" s="5" t="e">
        <f>P_A_R[[#This Row],[35+]]-P_A_R[[#This Row],[36+]]</f>
        <v>#VALUE!</v>
      </c>
      <c r="CF422" s="5" t="e">
        <f>P_A_R[[#This Row],[36+]]-P_A_R[[#This Row],[37+]]</f>
        <v>#VALUE!</v>
      </c>
      <c r="CG422" s="5" t="e">
        <f>P_A_R[[#This Row],[37+]]-P_A_R[[#This Row],[38+]]</f>
        <v>#VALUE!</v>
      </c>
      <c r="CH422" s="5" t="e">
        <f>P_A_R[[#This Row],[38+]]-P_A_R[[#This Row],[39+]]</f>
        <v>#VALUE!</v>
      </c>
      <c r="CI422" s="5" t="e">
        <f>P_A_R[[#This Row],[39+]]-P_A_R[[#This Row],[40+]]</f>
        <v>#VALUE!</v>
      </c>
      <c r="CJ422" s="5" t="e">
        <f>P_A_R[[#This Row],[40+]]-P_A_R[[#This Row],[41+]]</f>
        <v>#VALUE!</v>
      </c>
      <c r="CK422" s="5" t="e">
        <f>P_A_R[[#This Row],[41+]]-P_A_R[[#This Row],[42+]]</f>
        <v>#VALUE!</v>
      </c>
      <c r="CL422" s="5" t="e">
        <f>P_A_R[[#This Row],[42+]]-P_A_R[[#This Row],[43+]]</f>
        <v>#VALUE!</v>
      </c>
      <c r="CM422" s="5" t="e">
        <f>P_A_R[[#This Row],[43+]]-P_A_R[[#This Row],[44+]]</f>
        <v>#VALUE!</v>
      </c>
      <c r="CN422" s="5" t="e">
        <f>P_A_R[[#This Row],[44+]]-P_A_R[[#This Row],[45+]]</f>
        <v>#VALUE!</v>
      </c>
      <c r="CO422" s="5" t="e">
        <f>P_A_R[[#This Row],[45+]]-P_A_R[[#This Row],[46+]]</f>
        <v>#VALUE!</v>
      </c>
      <c r="CP422" s="5" t="e">
        <f>P_A_R[[#This Row],[46+]]-P_A_R[[#This Row],[47+]]</f>
        <v>#VALUE!</v>
      </c>
      <c r="CQ422" s="5" t="e">
        <f>P_A_R[[#This Row],[47+]]-P_A_R[[#This Row],[48+]]</f>
        <v>#VALUE!</v>
      </c>
      <c r="CR422" s="5" t="e">
        <f>P_A_R[[#This Row],[48+]]-P_A_R[[#This Row],[49+]]</f>
        <v>#VALUE!</v>
      </c>
      <c r="CS422" s="5" t="e">
        <f>P_A_R[[#This Row],[49+]]-P_A_R[[#This Row],[50+]]</f>
        <v>#VALUE!</v>
      </c>
      <c r="CT422" s="5" t="e">
        <f>P_A_R[[#This Row],[50+]]-P_A_R[[#This Row],[51+]]</f>
        <v>#VALUE!</v>
      </c>
      <c r="CU422" s="5" t="e">
        <f>P_A_R[[#This Row],[51+]]-P_A_R[[#This Row],[52+]]</f>
        <v>#VALUE!</v>
      </c>
      <c r="CV422" s="5" t="e">
        <f>P_A_R[[#This Row],[52+]]-P_A_R[[#This Row],[53+]]</f>
        <v>#VALUE!</v>
      </c>
      <c r="CW422" s="5" t="e">
        <f>P_A_R[[#This Row],[53+]]-P_A_R[[#This Row],[54+]]</f>
        <v>#VALUE!</v>
      </c>
      <c r="CX422" s="5" t="e">
        <f>P_A_R[[#This Row],[54+]]-P_A_R[[#This Row],[55+]]</f>
        <v>#VALUE!</v>
      </c>
      <c r="CY422" s="5" t="e">
        <f>P_A_R[[#This Row],[55+]]-P_A_R[[#This Row],[56+]]</f>
        <v>#VALUE!</v>
      </c>
      <c r="CZ422" s="5" t="e">
        <f>P_A_R[[#This Row],[56+]]-P_A_R[[#This Row],[57+]]</f>
        <v>#VALUE!</v>
      </c>
      <c r="DA422" s="5" t="e">
        <f>P_A_R[[#This Row],[57+]]-P_A_R[[#This Row],[58+]]</f>
        <v>#VALUE!</v>
      </c>
      <c r="DB422" s="5" t="e">
        <f>P_A_R[[#This Row],[58+]]-P_A_R[[#This Row],[59+]]</f>
        <v>#VALUE!</v>
      </c>
    </row>
    <row r="423" spans="58:106" x14ac:dyDescent="0.25">
      <c r="BF423" s="5" t="e">
        <f>P_A_R[[#This Row],[10+]]-P_A_R[[#This Row],[11+]]</f>
        <v>#VALUE!</v>
      </c>
      <c r="BG423" s="5" t="e">
        <f>P_A_R[[#This Row],[11+]]-P_A_R[[#This Row],[12+]]</f>
        <v>#VALUE!</v>
      </c>
      <c r="BH423" s="5" t="e">
        <f>P_A_R[[#This Row],[12+]]-P_A_R[[#This Row],[13+]]</f>
        <v>#VALUE!</v>
      </c>
      <c r="BI423" s="5" t="e">
        <f>P_A_R[[#This Row],[13+]]-P_A_R[[#This Row],[14+]]</f>
        <v>#VALUE!</v>
      </c>
      <c r="BJ423" s="5" t="e">
        <f>P_A_R[[#This Row],[14+]]-P_A_R[[#This Row],[15+]]</f>
        <v>#VALUE!</v>
      </c>
      <c r="BK423" s="5" t="e">
        <f>P_A_R[[#This Row],[15+]]-P_A_R[[#This Row],[16+]]</f>
        <v>#VALUE!</v>
      </c>
      <c r="BL423" s="5" t="e">
        <f>P_A_R[[#This Row],[16+]]-P_A_R[[#This Row],[17+]]</f>
        <v>#VALUE!</v>
      </c>
      <c r="BM423" s="5" t="e">
        <f>P_A_R[[#This Row],[17+]]-P_A_R[[#This Row],[18+]]</f>
        <v>#VALUE!</v>
      </c>
      <c r="BN423" s="5" t="e">
        <f>P_A_R[[#This Row],[18+]]-P_A_R[[#This Row],[19+]]</f>
        <v>#VALUE!</v>
      </c>
      <c r="BO423" s="5" t="e">
        <f>P_A_R[[#This Row],[19+]]-P_A_R[[#This Row],[20+]]</f>
        <v>#VALUE!</v>
      </c>
      <c r="BP423" s="5" t="e">
        <f>P_A_R[[#This Row],[20+]]-P_A_R[[#This Row],[21+]]</f>
        <v>#VALUE!</v>
      </c>
      <c r="BQ423" s="5" t="e">
        <f>P_A_R[[#This Row],[21+]]-P_A_R[[#This Row],[22+]]</f>
        <v>#VALUE!</v>
      </c>
      <c r="BR423" s="5" t="e">
        <f>P_A_R[[#This Row],[22+]]-P_A_R[[#This Row],[23+]]</f>
        <v>#VALUE!</v>
      </c>
      <c r="BS423" s="5" t="e">
        <f>P_A_R[[#This Row],[23+]]-P_A_R[[#This Row],[24+]]</f>
        <v>#VALUE!</v>
      </c>
      <c r="BT423" s="5" t="e">
        <f>P_A_R[[#This Row],[24+]]-P_A_R[[#This Row],[25+]]</f>
        <v>#VALUE!</v>
      </c>
      <c r="BU423" s="5" t="e">
        <f>P_A_R[[#This Row],[25+]]-P_A_R[[#This Row],[26+]]</f>
        <v>#VALUE!</v>
      </c>
      <c r="BV423" s="5" t="e">
        <f>P_A_R[[#This Row],[26+]]-P_A_R[[#This Row],[27+]]</f>
        <v>#VALUE!</v>
      </c>
      <c r="BW423" s="5" t="e">
        <f>P_A_R[[#This Row],[27+]]-P_A_R[[#This Row],[28+]]</f>
        <v>#VALUE!</v>
      </c>
      <c r="BX423" s="5" t="e">
        <f>P_A_R[[#This Row],[28+]]-P_A_R[[#This Row],[29+]]</f>
        <v>#VALUE!</v>
      </c>
      <c r="BY423" s="5" t="e">
        <f>P_A_R[[#This Row],[29+]]-P_A_R[[#This Row],[30+]]</f>
        <v>#VALUE!</v>
      </c>
      <c r="BZ423" s="5" t="e">
        <f>P_A_R[[#This Row],[30+]]-P_A_R[[#This Row],[31+]]</f>
        <v>#VALUE!</v>
      </c>
      <c r="CA423" s="5" t="e">
        <f>P_A_R[[#This Row],[31+]]-P_A_R[[#This Row],[32+]]</f>
        <v>#VALUE!</v>
      </c>
      <c r="CB423" s="5" t="e">
        <f>P_A_R[[#This Row],[32+]]-P_A_R[[#This Row],[33+]]</f>
        <v>#VALUE!</v>
      </c>
      <c r="CC423" s="5" t="e">
        <f>P_A_R[[#This Row],[33+]]-P_A_R[[#This Row],[34+]]</f>
        <v>#VALUE!</v>
      </c>
      <c r="CD423" s="5" t="e">
        <f>P_A_R[[#This Row],[34+]]-P_A_R[[#This Row],[35+]]</f>
        <v>#VALUE!</v>
      </c>
      <c r="CE423" s="5" t="e">
        <f>P_A_R[[#This Row],[35+]]-P_A_R[[#This Row],[36+]]</f>
        <v>#VALUE!</v>
      </c>
      <c r="CF423" s="5" t="e">
        <f>P_A_R[[#This Row],[36+]]-P_A_R[[#This Row],[37+]]</f>
        <v>#VALUE!</v>
      </c>
      <c r="CG423" s="5" t="e">
        <f>P_A_R[[#This Row],[37+]]-P_A_R[[#This Row],[38+]]</f>
        <v>#VALUE!</v>
      </c>
      <c r="CH423" s="5" t="e">
        <f>P_A_R[[#This Row],[38+]]-P_A_R[[#This Row],[39+]]</f>
        <v>#VALUE!</v>
      </c>
      <c r="CI423" s="5" t="e">
        <f>P_A_R[[#This Row],[39+]]-P_A_R[[#This Row],[40+]]</f>
        <v>#VALUE!</v>
      </c>
      <c r="CJ423" s="5" t="e">
        <f>P_A_R[[#This Row],[40+]]-P_A_R[[#This Row],[41+]]</f>
        <v>#VALUE!</v>
      </c>
      <c r="CK423" s="5" t="e">
        <f>P_A_R[[#This Row],[41+]]-P_A_R[[#This Row],[42+]]</f>
        <v>#VALUE!</v>
      </c>
      <c r="CL423" s="5" t="e">
        <f>P_A_R[[#This Row],[42+]]-P_A_R[[#This Row],[43+]]</f>
        <v>#VALUE!</v>
      </c>
      <c r="CM423" s="5" t="e">
        <f>P_A_R[[#This Row],[43+]]-P_A_R[[#This Row],[44+]]</f>
        <v>#VALUE!</v>
      </c>
      <c r="CN423" s="5" t="e">
        <f>P_A_R[[#This Row],[44+]]-P_A_R[[#This Row],[45+]]</f>
        <v>#VALUE!</v>
      </c>
      <c r="CO423" s="5" t="e">
        <f>P_A_R[[#This Row],[45+]]-P_A_R[[#This Row],[46+]]</f>
        <v>#VALUE!</v>
      </c>
      <c r="CP423" s="5" t="e">
        <f>P_A_R[[#This Row],[46+]]-P_A_R[[#This Row],[47+]]</f>
        <v>#VALUE!</v>
      </c>
      <c r="CQ423" s="5" t="e">
        <f>P_A_R[[#This Row],[47+]]-P_A_R[[#This Row],[48+]]</f>
        <v>#VALUE!</v>
      </c>
      <c r="CR423" s="5" t="e">
        <f>P_A_R[[#This Row],[48+]]-P_A_R[[#This Row],[49+]]</f>
        <v>#VALUE!</v>
      </c>
      <c r="CS423" s="5" t="e">
        <f>P_A_R[[#This Row],[49+]]-P_A_R[[#This Row],[50+]]</f>
        <v>#VALUE!</v>
      </c>
      <c r="CT423" s="5" t="e">
        <f>P_A_R[[#This Row],[50+]]-P_A_R[[#This Row],[51+]]</f>
        <v>#VALUE!</v>
      </c>
      <c r="CU423" s="5" t="e">
        <f>P_A_R[[#This Row],[51+]]-P_A_R[[#This Row],[52+]]</f>
        <v>#VALUE!</v>
      </c>
      <c r="CV423" s="5" t="e">
        <f>P_A_R[[#This Row],[52+]]-P_A_R[[#This Row],[53+]]</f>
        <v>#VALUE!</v>
      </c>
      <c r="CW423" s="5" t="e">
        <f>P_A_R[[#This Row],[53+]]-P_A_R[[#This Row],[54+]]</f>
        <v>#VALUE!</v>
      </c>
      <c r="CX423" s="5" t="e">
        <f>P_A_R[[#This Row],[54+]]-P_A_R[[#This Row],[55+]]</f>
        <v>#VALUE!</v>
      </c>
      <c r="CY423" s="5" t="e">
        <f>P_A_R[[#This Row],[55+]]-P_A_R[[#This Row],[56+]]</f>
        <v>#VALUE!</v>
      </c>
      <c r="CZ423" s="5" t="e">
        <f>P_A_R[[#This Row],[56+]]-P_A_R[[#This Row],[57+]]</f>
        <v>#VALUE!</v>
      </c>
      <c r="DA423" s="5" t="e">
        <f>P_A_R[[#This Row],[57+]]-P_A_R[[#This Row],[58+]]</f>
        <v>#VALUE!</v>
      </c>
      <c r="DB423" s="5" t="e">
        <f>P_A_R[[#This Row],[58+]]-P_A_R[[#This Row],[59+]]</f>
        <v>#VALUE!</v>
      </c>
    </row>
    <row r="424" spans="58:106" x14ac:dyDescent="0.25">
      <c r="BF424" s="5" t="e">
        <f>P_A_R[[#This Row],[10+]]-P_A_R[[#This Row],[11+]]</f>
        <v>#VALUE!</v>
      </c>
      <c r="BG424" s="5" t="e">
        <f>P_A_R[[#This Row],[11+]]-P_A_R[[#This Row],[12+]]</f>
        <v>#VALUE!</v>
      </c>
      <c r="BH424" s="5" t="e">
        <f>P_A_R[[#This Row],[12+]]-P_A_R[[#This Row],[13+]]</f>
        <v>#VALUE!</v>
      </c>
      <c r="BI424" s="5" t="e">
        <f>P_A_R[[#This Row],[13+]]-P_A_R[[#This Row],[14+]]</f>
        <v>#VALUE!</v>
      </c>
      <c r="BJ424" s="5" t="e">
        <f>P_A_R[[#This Row],[14+]]-P_A_R[[#This Row],[15+]]</f>
        <v>#VALUE!</v>
      </c>
      <c r="BK424" s="5" t="e">
        <f>P_A_R[[#This Row],[15+]]-P_A_R[[#This Row],[16+]]</f>
        <v>#VALUE!</v>
      </c>
      <c r="BL424" s="5" t="e">
        <f>P_A_R[[#This Row],[16+]]-P_A_R[[#This Row],[17+]]</f>
        <v>#VALUE!</v>
      </c>
      <c r="BM424" s="5" t="e">
        <f>P_A_R[[#This Row],[17+]]-P_A_R[[#This Row],[18+]]</f>
        <v>#VALUE!</v>
      </c>
      <c r="BN424" s="5" t="e">
        <f>P_A_R[[#This Row],[18+]]-P_A_R[[#This Row],[19+]]</f>
        <v>#VALUE!</v>
      </c>
      <c r="BO424" s="5" t="e">
        <f>P_A_R[[#This Row],[19+]]-P_A_R[[#This Row],[20+]]</f>
        <v>#VALUE!</v>
      </c>
      <c r="BP424" s="5" t="e">
        <f>P_A_R[[#This Row],[20+]]-P_A_R[[#This Row],[21+]]</f>
        <v>#VALUE!</v>
      </c>
      <c r="BQ424" s="5" t="e">
        <f>P_A_R[[#This Row],[21+]]-P_A_R[[#This Row],[22+]]</f>
        <v>#VALUE!</v>
      </c>
      <c r="BR424" s="5" t="e">
        <f>P_A_R[[#This Row],[22+]]-P_A_R[[#This Row],[23+]]</f>
        <v>#VALUE!</v>
      </c>
      <c r="BS424" s="5" t="e">
        <f>P_A_R[[#This Row],[23+]]-P_A_R[[#This Row],[24+]]</f>
        <v>#VALUE!</v>
      </c>
      <c r="BT424" s="5" t="e">
        <f>P_A_R[[#This Row],[24+]]-P_A_R[[#This Row],[25+]]</f>
        <v>#VALUE!</v>
      </c>
      <c r="BU424" s="5" t="e">
        <f>P_A_R[[#This Row],[25+]]-P_A_R[[#This Row],[26+]]</f>
        <v>#VALUE!</v>
      </c>
      <c r="BV424" s="5" t="e">
        <f>P_A_R[[#This Row],[26+]]-P_A_R[[#This Row],[27+]]</f>
        <v>#VALUE!</v>
      </c>
      <c r="BW424" s="5" t="e">
        <f>P_A_R[[#This Row],[27+]]-P_A_R[[#This Row],[28+]]</f>
        <v>#VALUE!</v>
      </c>
      <c r="BX424" s="5" t="e">
        <f>P_A_R[[#This Row],[28+]]-P_A_R[[#This Row],[29+]]</f>
        <v>#VALUE!</v>
      </c>
      <c r="BY424" s="5" t="e">
        <f>P_A_R[[#This Row],[29+]]-P_A_R[[#This Row],[30+]]</f>
        <v>#VALUE!</v>
      </c>
      <c r="BZ424" s="5" t="e">
        <f>P_A_R[[#This Row],[30+]]-P_A_R[[#This Row],[31+]]</f>
        <v>#VALUE!</v>
      </c>
      <c r="CA424" s="5" t="e">
        <f>P_A_R[[#This Row],[31+]]-P_A_R[[#This Row],[32+]]</f>
        <v>#VALUE!</v>
      </c>
      <c r="CB424" s="5" t="e">
        <f>P_A_R[[#This Row],[32+]]-P_A_R[[#This Row],[33+]]</f>
        <v>#VALUE!</v>
      </c>
      <c r="CC424" s="5" t="e">
        <f>P_A_R[[#This Row],[33+]]-P_A_R[[#This Row],[34+]]</f>
        <v>#VALUE!</v>
      </c>
      <c r="CD424" s="5" t="e">
        <f>P_A_R[[#This Row],[34+]]-P_A_R[[#This Row],[35+]]</f>
        <v>#VALUE!</v>
      </c>
      <c r="CE424" s="5" t="e">
        <f>P_A_R[[#This Row],[35+]]-P_A_R[[#This Row],[36+]]</f>
        <v>#VALUE!</v>
      </c>
      <c r="CF424" s="5" t="e">
        <f>P_A_R[[#This Row],[36+]]-P_A_R[[#This Row],[37+]]</f>
        <v>#VALUE!</v>
      </c>
      <c r="CG424" s="5" t="e">
        <f>P_A_R[[#This Row],[37+]]-P_A_R[[#This Row],[38+]]</f>
        <v>#VALUE!</v>
      </c>
      <c r="CH424" s="5" t="e">
        <f>P_A_R[[#This Row],[38+]]-P_A_R[[#This Row],[39+]]</f>
        <v>#VALUE!</v>
      </c>
      <c r="CI424" s="5" t="e">
        <f>P_A_R[[#This Row],[39+]]-P_A_R[[#This Row],[40+]]</f>
        <v>#VALUE!</v>
      </c>
      <c r="CJ424" s="5" t="e">
        <f>P_A_R[[#This Row],[40+]]-P_A_R[[#This Row],[41+]]</f>
        <v>#VALUE!</v>
      </c>
      <c r="CK424" s="5" t="e">
        <f>P_A_R[[#This Row],[41+]]-P_A_R[[#This Row],[42+]]</f>
        <v>#VALUE!</v>
      </c>
      <c r="CL424" s="5" t="e">
        <f>P_A_R[[#This Row],[42+]]-P_A_R[[#This Row],[43+]]</f>
        <v>#VALUE!</v>
      </c>
      <c r="CM424" s="5" t="e">
        <f>P_A_R[[#This Row],[43+]]-P_A_R[[#This Row],[44+]]</f>
        <v>#VALUE!</v>
      </c>
      <c r="CN424" s="5" t="e">
        <f>P_A_R[[#This Row],[44+]]-P_A_R[[#This Row],[45+]]</f>
        <v>#VALUE!</v>
      </c>
      <c r="CO424" s="5" t="e">
        <f>P_A_R[[#This Row],[45+]]-P_A_R[[#This Row],[46+]]</f>
        <v>#VALUE!</v>
      </c>
      <c r="CP424" s="5" t="e">
        <f>P_A_R[[#This Row],[46+]]-P_A_R[[#This Row],[47+]]</f>
        <v>#VALUE!</v>
      </c>
      <c r="CQ424" s="5" t="e">
        <f>P_A_R[[#This Row],[47+]]-P_A_R[[#This Row],[48+]]</f>
        <v>#VALUE!</v>
      </c>
      <c r="CR424" s="5" t="e">
        <f>P_A_R[[#This Row],[48+]]-P_A_R[[#This Row],[49+]]</f>
        <v>#VALUE!</v>
      </c>
      <c r="CS424" s="5" t="e">
        <f>P_A_R[[#This Row],[49+]]-P_A_R[[#This Row],[50+]]</f>
        <v>#VALUE!</v>
      </c>
      <c r="CT424" s="5" t="e">
        <f>P_A_R[[#This Row],[50+]]-P_A_R[[#This Row],[51+]]</f>
        <v>#VALUE!</v>
      </c>
      <c r="CU424" s="5" t="e">
        <f>P_A_R[[#This Row],[51+]]-P_A_R[[#This Row],[52+]]</f>
        <v>#VALUE!</v>
      </c>
      <c r="CV424" s="5" t="e">
        <f>P_A_R[[#This Row],[52+]]-P_A_R[[#This Row],[53+]]</f>
        <v>#VALUE!</v>
      </c>
      <c r="CW424" s="5" t="e">
        <f>P_A_R[[#This Row],[53+]]-P_A_R[[#This Row],[54+]]</f>
        <v>#VALUE!</v>
      </c>
      <c r="CX424" s="5" t="e">
        <f>P_A_R[[#This Row],[54+]]-P_A_R[[#This Row],[55+]]</f>
        <v>#VALUE!</v>
      </c>
      <c r="CY424" s="5" t="e">
        <f>P_A_R[[#This Row],[55+]]-P_A_R[[#This Row],[56+]]</f>
        <v>#VALUE!</v>
      </c>
      <c r="CZ424" s="5" t="e">
        <f>P_A_R[[#This Row],[56+]]-P_A_R[[#This Row],[57+]]</f>
        <v>#VALUE!</v>
      </c>
      <c r="DA424" s="5" t="e">
        <f>P_A_R[[#This Row],[57+]]-P_A_R[[#This Row],[58+]]</f>
        <v>#VALUE!</v>
      </c>
      <c r="DB424" s="5" t="e">
        <f>P_A_R[[#This Row],[58+]]-P_A_R[[#This Row],[59+]]</f>
        <v>#VALUE!</v>
      </c>
    </row>
    <row r="425" spans="58:106" x14ac:dyDescent="0.25">
      <c r="BF425" s="5" t="e">
        <f>P_A_R[[#This Row],[10+]]-P_A_R[[#This Row],[11+]]</f>
        <v>#VALUE!</v>
      </c>
      <c r="BG425" s="5" t="e">
        <f>P_A_R[[#This Row],[11+]]-P_A_R[[#This Row],[12+]]</f>
        <v>#VALUE!</v>
      </c>
      <c r="BH425" s="5" t="e">
        <f>P_A_R[[#This Row],[12+]]-P_A_R[[#This Row],[13+]]</f>
        <v>#VALUE!</v>
      </c>
      <c r="BI425" s="5" t="e">
        <f>P_A_R[[#This Row],[13+]]-P_A_R[[#This Row],[14+]]</f>
        <v>#VALUE!</v>
      </c>
      <c r="BJ425" s="5" t="e">
        <f>P_A_R[[#This Row],[14+]]-P_A_R[[#This Row],[15+]]</f>
        <v>#VALUE!</v>
      </c>
      <c r="BK425" s="5" t="e">
        <f>P_A_R[[#This Row],[15+]]-P_A_R[[#This Row],[16+]]</f>
        <v>#VALUE!</v>
      </c>
      <c r="BL425" s="5" t="e">
        <f>P_A_R[[#This Row],[16+]]-P_A_R[[#This Row],[17+]]</f>
        <v>#VALUE!</v>
      </c>
      <c r="BM425" s="5" t="e">
        <f>P_A_R[[#This Row],[17+]]-P_A_R[[#This Row],[18+]]</f>
        <v>#VALUE!</v>
      </c>
      <c r="BN425" s="5" t="e">
        <f>P_A_R[[#This Row],[18+]]-P_A_R[[#This Row],[19+]]</f>
        <v>#VALUE!</v>
      </c>
      <c r="BO425" s="5" t="e">
        <f>P_A_R[[#This Row],[19+]]-P_A_R[[#This Row],[20+]]</f>
        <v>#VALUE!</v>
      </c>
      <c r="BP425" s="5" t="e">
        <f>P_A_R[[#This Row],[20+]]-P_A_R[[#This Row],[21+]]</f>
        <v>#VALUE!</v>
      </c>
      <c r="BQ425" s="5" t="e">
        <f>P_A_R[[#This Row],[21+]]-P_A_R[[#This Row],[22+]]</f>
        <v>#VALUE!</v>
      </c>
      <c r="BR425" s="5" t="e">
        <f>P_A_R[[#This Row],[22+]]-P_A_R[[#This Row],[23+]]</f>
        <v>#VALUE!</v>
      </c>
      <c r="BS425" s="5" t="e">
        <f>P_A_R[[#This Row],[23+]]-P_A_R[[#This Row],[24+]]</f>
        <v>#VALUE!</v>
      </c>
      <c r="BT425" s="5" t="e">
        <f>P_A_R[[#This Row],[24+]]-P_A_R[[#This Row],[25+]]</f>
        <v>#VALUE!</v>
      </c>
      <c r="BU425" s="5" t="e">
        <f>P_A_R[[#This Row],[25+]]-P_A_R[[#This Row],[26+]]</f>
        <v>#VALUE!</v>
      </c>
      <c r="BV425" s="5" t="e">
        <f>P_A_R[[#This Row],[26+]]-P_A_R[[#This Row],[27+]]</f>
        <v>#VALUE!</v>
      </c>
      <c r="BW425" s="5" t="e">
        <f>P_A_R[[#This Row],[27+]]-P_A_R[[#This Row],[28+]]</f>
        <v>#VALUE!</v>
      </c>
      <c r="BX425" s="5" t="e">
        <f>P_A_R[[#This Row],[28+]]-P_A_R[[#This Row],[29+]]</f>
        <v>#VALUE!</v>
      </c>
      <c r="BY425" s="5" t="e">
        <f>P_A_R[[#This Row],[29+]]-P_A_R[[#This Row],[30+]]</f>
        <v>#VALUE!</v>
      </c>
      <c r="BZ425" s="5" t="e">
        <f>P_A_R[[#This Row],[30+]]-P_A_R[[#This Row],[31+]]</f>
        <v>#VALUE!</v>
      </c>
      <c r="CA425" s="5" t="e">
        <f>P_A_R[[#This Row],[31+]]-P_A_R[[#This Row],[32+]]</f>
        <v>#VALUE!</v>
      </c>
      <c r="CB425" s="5" t="e">
        <f>P_A_R[[#This Row],[32+]]-P_A_R[[#This Row],[33+]]</f>
        <v>#VALUE!</v>
      </c>
      <c r="CC425" s="5" t="e">
        <f>P_A_R[[#This Row],[33+]]-P_A_R[[#This Row],[34+]]</f>
        <v>#VALUE!</v>
      </c>
      <c r="CD425" s="5" t="e">
        <f>P_A_R[[#This Row],[34+]]-P_A_R[[#This Row],[35+]]</f>
        <v>#VALUE!</v>
      </c>
      <c r="CE425" s="5" t="e">
        <f>P_A_R[[#This Row],[35+]]-P_A_R[[#This Row],[36+]]</f>
        <v>#VALUE!</v>
      </c>
      <c r="CF425" s="5" t="e">
        <f>P_A_R[[#This Row],[36+]]-P_A_R[[#This Row],[37+]]</f>
        <v>#VALUE!</v>
      </c>
      <c r="CG425" s="5" t="e">
        <f>P_A_R[[#This Row],[37+]]-P_A_R[[#This Row],[38+]]</f>
        <v>#VALUE!</v>
      </c>
      <c r="CH425" s="5" t="e">
        <f>P_A_R[[#This Row],[38+]]-P_A_R[[#This Row],[39+]]</f>
        <v>#VALUE!</v>
      </c>
      <c r="CI425" s="5" t="e">
        <f>P_A_R[[#This Row],[39+]]-P_A_R[[#This Row],[40+]]</f>
        <v>#VALUE!</v>
      </c>
      <c r="CJ425" s="5" t="e">
        <f>P_A_R[[#This Row],[40+]]-P_A_R[[#This Row],[41+]]</f>
        <v>#VALUE!</v>
      </c>
      <c r="CK425" s="5" t="e">
        <f>P_A_R[[#This Row],[41+]]-P_A_R[[#This Row],[42+]]</f>
        <v>#VALUE!</v>
      </c>
      <c r="CL425" s="5" t="e">
        <f>P_A_R[[#This Row],[42+]]-P_A_R[[#This Row],[43+]]</f>
        <v>#VALUE!</v>
      </c>
      <c r="CM425" s="5" t="e">
        <f>P_A_R[[#This Row],[43+]]-P_A_R[[#This Row],[44+]]</f>
        <v>#VALUE!</v>
      </c>
      <c r="CN425" s="5" t="e">
        <f>P_A_R[[#This Row],[44+]]-P_A_R[[#This Row],[45+]]</f>
        <v>#VALUE!</v>
      </c>
      <c r="CO425" s="5" t="e">
        <f>P_A_R[[#This Row],[45+]]-P_A_R[[#This Row],[46+]]</f>
        <v>#VALUE!</v>
      </c>
      <c r="CP425" s="5" t="e">
        <f>P_A_R[[#This Row],[46+]]-P_A_R[[#This Row],[47+]]</f>
        <v>#VALUE!</v>
      </c>
      <c r="CQ425" s="5" t="e">
        <f>P_A_R[[#This Row],[47+]]-P_A_R[[#This Row],[48+]]</f>
        <v>#VALUE!</v>
      </c>
      <c r="CR425" s="5" t="e">
        <f>P_A_R[[#This Row],[48+]]-P_A_R[[#This Row],[49+]]</f>
        <v>#VALUE!</v>
      </c>
      <c r="CS425" s="5" t="e">
        <f>P_A_R[[#This Row],[49+]]-P_A_R[[#This Row],[50+]]</f>
        <v>#VALUE!</v>
      </c>
      <c r="CT425" s="5" t="e">
        <f>P_A_R[[#This Row],[50+]]-P_A_R[[#This Row],[51+]]</f>
        <v>#VALUE!</v>
      </c>
      <c r="CU425" s="5" t="e">
        <f>P_A_R[[#This Row],[51+]]-P_A_R[[#This Row],[52+]]</f>
        <v>#VALUE!</v>
      </c>
      <c r="CV425" s="5" t="e">
        <f>P_A_R[[#This Row],[52+]]-P_A_R[[#This Row],[53+]]</f>
        <v>#VALUE!</v>
      </c>
      <c r="CW425" s="5" t="e">
        <f>P_A_R[[#This Row],[53+]]-P_A_R[[#This Row],[54+]]</f>
        <v>#VALUE!</v>
      </c>
      <c r="CX425" s="5" t="e">
        <f>P_A_R[[#This Row],[54+]]-P_A_R[[#This Row],[55+]]</f>
        <v>#VALUE!</v>
      </c>
      <c r="CY425" s="5" t="e">
        <f>P_A_R[[#This Row],[55+]]-P_A_R[[#This Row],[56+]]</f>
        <v>#VALUE!</v>
      </c>
      <c r="CZ425" s="5" t="e">
        <f>P_A_R[[#This Row],[56+]]-P_A_R[[#This Row],[57+]]</f>
        <v>#VALUE!</v>
      </c>
      <c r="DA425" s="5" t="e">
        <f>P_A_R[[#This Row],[57+]]-P_A_R[[#This Row],[58+]]</f>
        <v>#VALUE!</v>
      </c>
      <c r="DB425" s="5" t="e">
        <f>P_A_R[[#This Row],[58+]]-P_A_R[[#This Row],[59+]]</f>
        <v>#VALUE!</v>
      </c>
    </row>
    <row r="426" spans="58:106" x14ac:dyDescent="0.25">
      <c r="BF426" s="5" t="e">
        <f>P_A_R[[#This Row],[10+]]-P_A_R[[#This Row],[11+]]</f>
        <v>#VALUE!</v>
      </c>
      <c r="BG426" s="5" t="e">
        <f>P_A_R[[#This Row],[11+]]-P_A_R[[#This Row],[12+]]</f>
        <v>#VALUE!</v>
      </c>
      <c r="BH426" s="5" t="e">
        <f>P_A_R[[#This Row],[12+]]-P_A_R[[#This Row],[13+]]</f>
        <v>#VALUE!</v>
      </c>
      <c r="BI426" s="5" t="e">
        <f>P_A_R[[#This Row],[13+]]-P_A_R[[#This Row],[14+]]</f>
        <v>#VALUE!</v>
      </c>
      <c r="BJ426" s="5" t="e">
        <f>P_A_R[[#This Row],[14+]]-P_A_R[[#This Row],[15+]]</f>
        <v>#VALUE!</v>
      </c>
      <c r="BK426" s="5" t="e">
        <f>P_A_R[[#This Row],[15+]]-P_A_R[[#This Row],[16+]]</f>
        <v>#VALUE!</v>
      </c>
      <c r="BL426" s="5" t="e">
        <f>P_A_R[[#This Row],[16+]]-P_A_R[[#This Row],[17+]]</f>
        <v>#VALUE!</v>
      </c>
      <c r="BM426" s="5" t="e">
        <f>P_A_R[[#This Row],[17+]]-P_A_R[[#This Row],[18+]]</f>
        <v>#VALUE!</v>
      </c>
      <c r="BN426" s="5" t="e">
        <f>P_A_R[[#This Row],[18+]]-P_A_R[[#This Row],[19+]]</f>
        <v>#VALUE!</v>
      </c>
      <c r="BO426" s="5" t="e">
        <f>P_A_R[[#This Row],[19+]]-P_A_R[[#This Row],[20+]]</f>
        <v>#VALUE!</v>
      </c>
      <c r="BP426" s="5" t="e">
        <f>P_A_R[[#This Row],[20+]]-P_A_R[[#This Row],[21+]]</f>
        <v>#VALUE!</v>
      </c>
      <c r="BQ426" s="5" t="e">
        <f>P_A_R[[#This Row],[21+]]-P_A_R[[#This Row],[22+]]</f>
        <v>#VALUE!</v>
      </c>
      <c r="BR426" s="5" t="e">
        <f>P_A_R[[#This Row],[22+]]-P_A_R[[#This Row],[23+]]</f>
        <v>#VALUE!</v>
      </c>
      <c r="BS426" s="5" t="e">
        <f>P_A_R[[#This Row],[23+]]-P_A_R[[#This Row],[24+]]</f>
        <v>#VALUE!</v>
      </c>
      <c r="BT426" s="5" t="e">
        <f>P_A_R[[#This Row],[24+]]-P_A_R[[#This Row],[25+]]</f>
        <v>#VALUE!</v>
      </c>
      <c r="BU426" s="5" t="e">
        <f>P_A_R[[#This Row],[25+]]-P_A_R[[#This Row],[26+]]</f>
        <v>#VALUE!</v>
      </c>
      <c r="BV426" s="5" t="e">
        <f>P_A_R[[#This Row],[26+]]-P_A_R[[#This Row],[27+]]</f>
        <v>#VALUE!</v>
      </c>
      <c r="BW426" s="5" t="e">
        <f>P_A_R[[#This Row],[27+]]-P_A_R[[#This Row],[28+]]</f>
        <v>#VALUE!</v>
      </c>
      <c r="BX426" s="5" t="e">
        <f>P_A_R[[#This Row],[28+]]-P_A_R[[#This Row],[29+]]</f>
        <v>#VALUE!</v>
      </c>
      <c r="BY426" s="5" t="e">
        <f>P_A_R[[#This Row],[29+]]-P_A_R[[#This Row],[30+]]</f>
        <v>#VALUE!</v>
      </c>
      <c r="BZ426" s="5" t="e">
        <f>P_A_R[[#This Row],[30+]]-P_A_R[[#This Row],[31+]]</f>
        <v>#VALUE!</v>
      </c>
      <c r="CA426" s="5" t="e">
        <f>P_A_R[[#This Row],[31+]]-P_A_R[[#This Row],[32+]]</f>
        <v>#VALUE!</v>
      </c>
      <c r="CB426" s="5" t="e">
        <f>P_A_R[[#This Row],[32+]]-P_A_R[[#This Row],[33+]]</f>
        <v>#VALUE!</v>
      </c>
      <c r="CC426" s="5" t="e">
        <f>P_A_R[[#This Row],[33+]]-P_A_R[[#This Row],[34+]]</f>
        <v>#VALUE!</v>
      </c>
      <c r="CD426" s="5" t="e">
        <f>P_A_R[[#This Row],[34+]]-P_A_R[[#This Row],[35+]]</f>
        <v>#VALUE!</v>
      </c>
      <c r="CE426" s="5" t="e">
        <f>P_A_R[[#This Row],[35+]]-P_A_R[[#This Row],[36+]]</f>
        <v>#VALUE!</v>
      </c>
      <c r="CF426" s="5" t="e">
        <f>P_A_R[[#This Row],[36+]]-P_A_R[[#This Row],[37+]]</f>
        <v>#VALUE!</v>
      </c>
      <c r="CG426" s="5" t="e">
        <f>P_A_R[[#This Row],[37+]]-P_A_R[[#This Row],[38+]]</f>
        <v>#VALUE!</v>
      </c>
      <c r="CH426" s="5" t="e">
        <f>P_A_R[[#This Row],[38+]]-P_A_R[[#This Row],[39+]]</f>
        <v>#VALUE!</v>
      </c>
      <c r="CI426" s="5" t="e">
        <f>P_A_R[[#This Row],[39+]]-P_A_R[[#This Row],[40+]]</f>
        <v>#VALUE!</v>
      </c>
      <c r="CJ426" s="5" t="e">
        <f>P_A_R[[#This Row],[40+]]-P_A_R[[#This Row],[41+]]</f>
        <v>#VALUE!</v>
      </c>
      <c r="CK426" s="5" t="e">
        <f>P_A_R[[#This Row],[41+]]-P_A_R[[#This Row],[42+]]</f>
        <v>#VALUE!</v>
      </c>
      <c r="CL426" s="5" t="e">
        <f>P_A_R[[#This Row],[42+]]-P_A_R[[#This Row],[43+]]</f>
        <v>#VALUE!</v>
      </c>
      <c r="CM426" s="5" t="e">
        <f>P_A_R[[#This Row],[43+]]-P_A_R[[#This Row],[44+]]</f>
        <v>#VALUE!</v>
      </c>
      <c r="CN426" s="5" t="e">
        <f>P_A_R[[#This Row],[44+]]-P_A_R[[#This Row],[45+]]</f>
        <v>#VALUE!</v>
      </c>
      <c r="CO426" s="5" t="e">
        <f>P_A_R[[#This Row],[45+]]-P_A_R[[#This Row],[46+]]</f>
        <v>#VALUE!</v>
      </c>
      <c r="CP426" s="5" t="e">
        <f>P_A_R[[#This Row],[46+]]-P_A_R[[#This Row],[47+]]</f>
        <v>#VALUE!</v>
      </c>
      <c r="CQ426" s="5" t="e">
        <f>P_A_R[[#This Row],[47+]]-P_A_R[[#This Row],[48+]]</f>
        <v>#VALUE!</v>
      </c>
      <c r="CR426" s="5" t="e">
        <f>P_A_R[[#This Row],[48+]]-P_A_R[[#This Row],[49+]]</f>
        <v>#VALUE!</v>
      </c>
      <c r="CS426" s="5" t="e">
        <f>P_A_R[[#This Row],[49+]]-P_A_R[[#This Row],[50+]]</f>
        <v>#VALUE!</v>
      </c>
      <c r="CT426" s="5" t="e">
        <f>P_A_R[[#This Row],[50+]]-P_A_R[[#This Row],[51+]]</f>
        <v>#VALUE!</v>
      </c>
      <c r="CU426" s="5" t="e">
        <f>P_A_R[[#This Row],[51+]]-P_A_R[[#This Row],[52+]]</f>
        <v>#VALUE!</v>
      </c>
      <c r="CV426" s="5" t="e">
        <f>P_A_R[[#This Row],[52+]]-P_A_R[[#This Row],[53+]]</f>
        <v>#VALUE!</v>
      </c>
      <c r="CW426" s="5" t="e">
        <f>P_A_R[[#This Row],[53+]]-P_A_R[[#This Row],[54+]]</f>
        <v>#VALUE!</v>
      </c>
      <c r="CX426" s="5" t="e">
        <f>P_A_R[[#This Row],[54+]]-P_A_R[[#This Row],[55+]]</f>
        <v>#VALUE!</v>
      </c>
      <c r="CY426" s="5" t="e">
        <f>P_A_R[[#This Row],[55+]]-P_A_R[[#This Row],[56+]]</f>
        <v>#VALUE!</v>
      </c>
      <c r="CZ426" s="5" t="e">
        <f>P_A_R[[#This Row],[56+]]-P_A_R[[#This Row],[57+]]</f>
        <v>#VALUE!</v>
      </c>
      <c r="DA426" s="5" t="e">
        <f>P_A_R[[#This Row],[57+]]-P_A_R[[#This Row],[58+]]</f>
        <v>#VALUE!</v>
      </c>
      <c r="DB426" s="5" t="e">
        <f>P_A_R[[#This Row],[58+]]-P_A_R[[#This Row],[59+]]</f>
        <v>#VALUE!</v>
      </c>
    </row>
    <row r="427" spans="58:106" x14ac:dyDescent="0.25">
      <c r="BF427" s="5" t="e">
        <f>P_A_R[[#This Row],[10+]]-P_A_R[[#This Row],[11+]]</f>
        <v>#VALUE!</v>
      </c>
      <c r="BG427" s="5" t="e">
        <f>P_A_R[[#This Row],[11+]]-P_A_R[[#This Row],[12+]]</f>
        <v>#VALUE!</v>
      </c>
      <c r="BH427" s="5" t="e">
        <f>P_A_R[[#This Row],[12+]]-P_A_R[[#This Row],[13+]]</f>
        <v>#VALUE!</v>
      </c>
      <c r="BI427" s="5" t="e">
        <f>P_A_R[[#This Row],[13+]]-P_A_R[[#This Row],[14+]]</f>
        <v>#VALUE!</v>
      </c>
      <c r="BJ427" s="5" t="e">
        <f>P_A_R[[#This Row],[14+]]-P_A_R[[#This Row],[15+]]</f>
        <v>#VALUE!</v>
      </c>
      <c r="BK427" s="5" t="e">
        <f>P_A_R[[#This Row],[15+]]-P_A_R[[#This Row],[16+]]</f>
        <v>#VALUE!</v>
      </c>
      <c r="BL427" s="5" t="e">
        <f>P_A_R[[#This Row],[16+]]-P_A_R[[#This Row],[17+]]</f>
        <v>#VALUE!</v>
      </c>
      <c r="BM427" s="5" t="e">
        <f>P_A_R[[#This Row],[17+]]-P_A_R[[#This Row],[18+]]</f>
        <v>#VALUE!</v>
      </c>
      <c r="BN427" s="5" t="e">
        <f>P_A_R[[#This Row],[18+]]-P_A_R[[#This Row],[19+]]</f>
        <v>#VALUE!</v>
      </c>
      <c r="BO427" s="5" t="e">
        <f>P_A_R[[#This Row],[19+]]-P_A_R[[#This Row],[20+]]</f>
        <v>#VALUE!</v>
      </c>
      <c r="BP427" s="5" t="e">
        <f>P_A_R[[#This Row],[20+]]-P_A_R[[#This Row],[21+]]</f>
        <v>#VALUE!</v>
      </c>
      <c r="BQ427" s="5" t="e">
        <f>P_A_R[[#This Row],[21+]]-P_A_R[[#This Row],[22+]]</f>
        <v>#VALUE!</v>
      </c>
      <c r="BR427" s="5" t="e">
        <f>P_A_R[[#This Row],[22+]]-P_A_R[[#This Row],[23+]]</f>
        <v>#VALUE!</v>
      </c>
      <c r="BS427" s="5" t="e">
        <f>P_A_R[[#This Row],[23+]]-P_A_R[[#This Row],[24+]]</f>
        <v>#VALUE!</v>
      </c>
      <c r="BT427" s="5" t="e">
        <f>P_A_R[[#This Row],[24+]]-P_A_R[[#This Row],[25+]]</f>
        <v>#VALUE!</v>
      </c>
      <c r="BU427" s="5" t="e">
        <f>P_A_R[[#This Row],[25+]]-P_A_R[[#This Row],[26+]]</f>
        <v>#VALUE!</v>
      </c>
      <c r="BV427" s="5" t="e">
        <f>P_A_R[[#This Row],[26+]]-P_A_R[[#This Row],[27+]]</f>
        <v>#VALUE!</v>
      </c>
      <c r="BW427" s="5" t="e">
        <f>P_A_R[[#This Row],[27+]]-P_A_R[[#This Row],[28+]]</f>
        <v>#VALUE!</v>
      </c>
      <c r="BX427" s="5" t="e">
        <f>P_A_R[[#This Row],[28+]]-P_A_R[[#This Row],[29+]]</f>
        <v>#VALUE!</v>
      </c>
      <c r="BY427" s="5" t="e">
        <f>P_A_R[[#This Row],[29+]]-P_A_R[[#This Row],[30+]]</f>
        <v>#VALUE!</v>
      </c>
      <c r="BZ427" s="5" t="e">
        <f>P_A_R[[#This Row],[30+]]-P_A_R[[#This Row],[31+]]</f>
        <v>#VALUE!</v>
      </c>
      <c r="CA427" s="5" t="e">
        <f>P_A_R[[#This Row],[31+]]-P_A_R[[#This Row],[32+]]</f>
        <v>#VALUE!</v>
      </c>
      <c r="CB427" s="5" t="e">
        <f>P_A_R[[#This Row],[32+]]-P_A_R[[#This Row],[33+]]</f>
        <v>#VALUE!</v>
      </c>
      <c r="CC427" s="5" t="e">
        <f>P_A_R[[#This Row],[33+]]-P_A_R[[#This Row],[34+]]</f>
        <v>#VALUE!</v>
      </c>
      <c r="CD427" s="5" t="e">
        <f>P_A_R[[#This Row],[34+]]-P_A_R[[#This Row],[35+]]</f>
        <v>#VALUE!</v>
      </c>
      <c r="CE427" s="5" t="e">
        <f>P_A_R[[#This Row],[35+]]-P_A_R[[#This Row],[36+]]</f>
        <v>#VALUE!</v>
      </c>
      <c r="CF427" s="5" t="e">
        <f>P_A_R[[#This Row],[36+]]-P_A_R[[#This Row],[37+]]</f>
        <v>#VALUE!</v>
      </c>
      <c r="CG427" s="5" t="e">
        <f>P_A_R[[#This Row],[37+]]-P_A_R[[#This Row],[38+]]</f>
        <v>#VALUE!</v>
      </c>
      <c r="CH427" s="5" t="e">
        <f>P_A_R[[#This Row],[38+]]-P_A_R[[#This Row],[39+]]</f>
        <v>#VALUE!</v>
      </c>
      <c r="CI427" s="5" t="e">
        <f>P_A_R[[#This Row],[39+]]-P_A_R[[#This Row],[40+]]</f>
        <v>#VALUE!</v>
      </c>
      <c r="CJ427" s="5" t="e">
        <f>P_A_R[[#This Row],[40+]]-P_A_R[[#This Row],[41+]]</f>
        <v>#VALUE!</v>
      </c>
      <c r="CK427" s="5" t="e">
        <f>P_A_R[[#This Row],[41+]]-P_A_R[[#This Row],[42+]]</f>
        <v>#VALUE!</v>
      </c>
      <c r="CL427" s="5" t="e">
        <f>P_A_R[[#This Row],[42+]]-P_A_R[[#This Row],[43+]]</f>
        <v>#VALUE!</v>
      </c>
      <c r="CM427" s="5" t="e">
        <f>P_A_R[[#This Row],[43+]]-P_A_R[[#This Row],[44+]]</f>
        <v>#VALUE!</v>
      </c>
      <c r="CN427" s="5" t="e">
        <f>P_A_R[[#This Row],[44+]]-P_A_R[[#This Row],[45+]]</f>
        <v>#VALUE!</v>
      </c>
      <c r="CO427" s="5" t="e">
        <f>P_A_R[[#This Row],[45+]]-P_A_R[[#This Row],[46+]]</f>
        <v>#VALUE!</v>
      </c>
      <c r="CP427" s="5" t="e">
        <f>P_A_R[[#This Row],[46+]]-P_A_R[[#This Row],[47+]]</f>
        <v>#VALUE!</v>
      </c>
      <c r="CQ427" s="5" t="e">
        <f>P_A_R[[#This Row],[47+]]-P_A_R[[#This Row],[48+]]</f>
        <v>#VALUE!</v>
      </c>
      <c r="CR427" s="5" t="e">
        <f>P_A_R[[#This Row],[48+]]-P_A_R[[#This Row],[49+]]</f>
        <v>#VALUE!</v>
      </c>
      <c r="CS427" s="5" t="e">
        <f>P_A_R[[#This Row],[49+]]-P_A_R[[#This Row],[50+]]</f>
        <v>#VALUE!</v>
      </c>
      <c r="CT427" s="5" t="e">
        <f>P_A_R[[#This Row],[50+]]-P_A_R[[#This Row],[51+]]</f>
        <v>#VALUE!</v>
      </c>
      <c r="CU427" s="5" t="e">
        <f>P_A_R[[#This Row],[51+]]-P_A_R[[#This Row],[52+]]</f>
        <v>#VALUE!</v>
      </c>
      <c r="CV427" s="5" t="e">
        <f>P_A_R[[#This Row],[52+]]-P_A_R[[#This Row],[53+]]</f>
        <v>#VALUE!</v>
      </c>
      <c r="CW427" s="5" t="e">
        <f>P_A_R[[#This Row],[53+]]-P_A_R[[#This Row],[54+]]</f>
        <v>#VALUE!</v>
      </c>
      <c r="CX427" s="5" t="e">
        <f>P_A_R[[#This Row],[54+]]-P_A_R[[#This Row],[55+]]</f>
        <v>#VALUE!</v>
      </c>
      <c r="CY427" s="5" t="e">
        <f>P_A_R[[#This Row],[55+]]-P_A_R[[#This Row],[56+]]</f>
        <v>#VALUE!</v>
      </c>
      <c r="CZ427" s="5" t="e">
        <f>P_A_R[[#This Row],[56+]]-P_A_R[[#This Row],[57+]]</f>
        <v>#VALUE!</v>
      </c>
      <c r="DA427" s="5" t="e">
        <f>P_A_R[[#This Row],[57+]]-P_A_R[[#This Row],[58+]]</f>
        <v>#VALUE!</v>
      </c>
      <c r="DB427" s="5" t="e">
        <f>P_A_R[[#This Row],[58+]]-P_A_R[[#This Row],[59+]]</f>
        <v>#VALUE!</v>
      </c>
    </row>
    <row r="428" spans="58:106" x14ac:dyDescent="0.25">
      <c r="BF428" s="5" t="e">
        <f>P_A_R[[#This Row],[10+]]-P_A_R[[#This Row],[11+]]</f>
        <v>#VALUE!</v>
      </c>
      <c r="BG428" s="5" t="e">
        <f>P_A_R[[#This Row],[11+]]-P_A_R[[#This Row],[12+]]</f>
        <v>#VALUE!</v>
      </c>
      <c r="BH428" s="5" t="e">
        <f>P_A_R[[#This Row],[12+]]-P_A_R[[#This Row],[13+]]</f>
        <v>#VALUE!</v>
      </c>
      <c r="BI428" s="5" t="e">
        <f>P_A_R[[#This Row],[13+]]-P_A_R[[#This Row],[14+]]</f>
        <v>#VALUE!</v>
      </c>
      <c r="BJ428" s="5" t="e">
        <f>P_A_R[[#This Row],[14+]]-P_A_R[[#This Row],[15+]]</f>
        <v>#VALUE!</v>
      </c>
      <c r="BK428" s="5" t="e">
        <f>P_A_R[[#This Row],[15+]]-P_A_R[[#This Row],[16+]]</f>
        <v>#VALUE!</v>
      </c>
      <c r="BL428" s="5" t="e">
        <f>P_A_R[[#This Row],[16+]]-P_A_R[[#This Row],[17+]]</f>
        <v>#VALUE!</v>
      </c>
      <c r="BM428" s="5" t="e">
        <f>P_A_R[[#This Row],[17+]]-P_A_R[[#This Row],[18+]]</f>
        <v>#VALUE!</v>
      </c>
      <c r="BN428" s="5" t="e">
        <f>P_A_R[[#This Row],[18+]]-P_A_R[[#This Row],[19+]]</f>
        <v>#VALUE!</v>
      </c>
      <c r="BO428" s="5" t="e">
        <f>P_A_R[[#This Row],[19+]]-P_A_R[[#This Row],[20+]]</f>
        <v>#VALUE!</v>
      </c>
      <c r="BP428" s="5" t="e">
        <f>P_A_R[[#This Row],[20+]]-P_A_R[[#This Row],[21+]]</f>
        <v>#VALUE!</v>
      </c>
      <c r="BQ428" s="5" t="e">
        <f>P_A_R[[#This Row],[21+]]-P_A_R[[#This Row],[22+]]</f>
        <v>#VALUE!</v>
      </c>
      <c r="BR428" s="5" t="e">
        <f>P_A_R[[#This Row],[22+]]-P_A_R[[#This Row],[23+]]</f>
        <v>#VALUE!</v>
      </c>
      <c r="BS428" s="5" t="e">
        <f>P_A_R[[#This Row],[23+]]-P_A_R[[#This Row],[24+]]</f>
        <v>#VALUE!</v>
      </c>
      <c r="BT428" s="5" t="e">
        <f>P_A_R[[#This Row],[24+]]-P_A_R[[#This Row],[25+]]</f>
        <v>#VALUE!</v>
      </c>
      <c r="BU428" s="5" t="e">
        <f>P_A_R[[#This Row],[25+]]-P_A_R[[#This Row],[26+]]</f>
        <v>#VALUE!</v>
      </c>
      <c r="BV428" s="5" t="e">
        <f>P_A_R[[#This Row],[26+]]-P_A_R[[#This Row],[27+]]</f>
        <v>#VALUE!</v>
      </c>
      <c r="BW428" s="5" t="e">
        <f>P_A_R[[#This Row],[27+]]-P_A_R[[#This Row],[28+]]</f>
        <v>#VALUE!</v>
      </c>
      <c r="BX428" s="5" t="e">
        <f>P_A_R[[#This Row],[28+]]-P_A_R[[#This Row],[29+]]</f>
        <v>#VALUE!</v>
      </c>
      <c r="BY428" s="5" t="e">
        <f>P_A_R[[#This Row],[29+]]-P_A_R[[#This Row],[30+]]</f>
        <v>#VALUE!</v>
      </c>
      <c r="BZ428" s="5" t="e">
        <f>P_A_R[[#This Row],[30+]]-P_A_R[[#This Row],[31+]]</f>
        <v>#VALUE!</v>
      </c>
      <c r="CA428" s="5" t="e">
        <f>P_A_R[[#This Row],[31+]]-P_A_R[[#This Row],[32+]]</f>
        <v>#VALUE!</v>
      </c>
      <c r="CB428" s="5" t="e">
        <f>P_A_R[[#This Row],[32+]]-P_A_R[[#This Row],[33+]]</f>
        <v>#VALUE!</v>
      </c>
      <c r="CC428" s="5" t="e">
        <f>P_A_R[[#This Row],[33+]]-P_A_R[[#This Row],[34+]]</f>
        <v>#VALUE!</v>
      </c>
      <c r="CD428" s="5" t="e">
        <f>P_A_R[[#This Row],[34+]]-P_A_R[[#This Row],[35+]]</f>
        <v>#VALUE!</v>
      </c>
      <c r="CE428" s="5" t="e">
        <f>P_A_R[[#This Row],[35+]]-P_A_R[[#This Row],[36+]]</f>
        <v>#VALUE!</v>
      </c>
      <c r="CF428" s="5" t="e">
        <f>P_A_R[[#This Row],[36+]]-P_A_R[[#This Row],[37+]]</f>
        <v>#VALUE!</v>
      </c>
      <c r="CG428" s="5" t="e">
        <f>P_A_R[[#This Row],[37+]]-P_A_R[[#This Row],[38+]]</f>
        <v>#VALUE!</v>
      </c>
      <c r="CH428" s="5" t="e">
        <f>P_A_R[[#This Row],[38+]]-P_A_R[[#This Row],[39+]]</f>
        <v>#VALUE!</v>
      </c>
      <c r="CI428" s="5" t="e">
        <f>P_A_R[[#This Row],[39+]]-P_A_R[[#This Row],[40+]]</f>
        <v>#VALUE!</v>
      </c>
      <c r="CJ428" s="5" t="e">
        <f>P_A_R[[#This Row],[40+]]-P_A_R[[#This Row],[41+]]</f>
        <v>#VALUE!</v>
      </c>
      <c r="CK428" s="5" t="e">
        <f>P_A_R[[#This Row],[41+]]-P_A_R[[#This Row],[42+]]</f>
        <v>#VALUE!</v>
      </c>
      <c r="CL428" s="5" t="e">
        <f>P_A_R[[#This Row],[42+]]-P_A_R[[#This Row],[43+]]</f>
        <v>#VALUE!</v>
      </c>
      <c r="CM428" s="5" t="e">
        <f>P_A_R[[#This Row],[43+]]-P_A_R[[#This Row],[44+]]</f>
        <v>#VALUE!</v>
      </c>
      <c r="CN428" s="5" t="e">
        <f>P_A_R[[#This Row],[44+]]-P_A_R[[#This Row],[45+]]</f>
        <v>#VALUE!</v>
      </c>
      <c r="CO428" s="5" t="e">
        <f>P_A_R[[#This Row],[45+]]-P_A_R[[#This Row],[46+]]</f>
        <v>#VALUE!</v>
      </c>
      <c r="CP428" s="5" t="e">
        <f>P_A_R[[#This Row],[46+]]-P_A_R[[#This Row],[47+]]</f>
        <v>#VALUE!</v>
      </c>
      <c r="CQ428" s="5" t="e">
        <f>P_A_R[[#This Row],[47+]]-P_A_R[[#This Row],[48+]]</f>
        <v>#VALUE!</v>
      </c>
      <c r="CR428" s="5" t="e">
        <f>P_A_R[[#This Row],[48+]]-P_A_R[[#This Row],[49+]]</f>
        <v>#VALUE!</v>
      </c>
      <c r="CS428" s="5" t="e">
        <f>P_A_R[[#This Row],[49+]]-P_A_R[[#This Row],[50+]]</f>
        <v>#VALUE!</v>
      </c>
      <c r="CT428" s="5" t="e">
        <f>P_A_R[[#This Row],[50+]]-P_A_R[[#This Row],[51+]]</f>
        <v>#VALUE!</v>
      </c>
      <c r="CU428" s="5" t="e">
        <f>P_A_R[[#This Row],[51+]]-P_A_R[[#This Row],[52+]]</f>
        <v>#VALUE!</v>
      </c>
      <c r="CV428" s="5" t="e">
        <f>P_A_R[[#This Row],[52+]]-P_A_R[[#This Row],[53+]]</f>
        <v>#VALUE!</v>
      </c>
      <c r="CW428" s="5" t="e">
        <f>P_A_R[[#This Row],[53+]]-P_A_R[[#This Row],[54+]]</f>
        <v>#VALUE!</v>
      </c>
      <c r="CX428" s="5" t="e">
        <f>P_A_R[[#This Row],[54+]]-P_A_R[[#This Row],[55+]]</f>
        <v>#VALUE!</v>
      </c>
      <c r="CY428" s="5" t="e">
        <f>P_A_R[[#This Row],[55+]]-P_A_R[[#This Row],[56+]]</f>
        <v>#VALUE!</v>
      </c>
      <c r="CZ428" s="5" t="e">
        <f>P_A_R[[#This Row],[56+]]-P_A_R[[#This Row],[57+]]</f>
        <v>#VALUE!</v>
      </c>
      <c r="DA428" s="5" t="e">
        <f>P_A_R[[#This Row],[57+]]-P_A_R[[#This Row],[58+]]</f>
        <v>#VALUE!</v>
      </c>
      <c r="DB428" s="5" t="e">
        <f>P_A_R[[#This Row],[58+]]-P_A_R[[#This Row],[59+]]</f>
        <v>#VALUE!</v>
      </c>
    </row>
    <row r="429" spans="58:106" x14ac:dyDescent="0.25">
      <c r="BF429" s="5" t="e">
        <f>P_A_R[[#This Row],[10+]]-P_A_R[[#This Row],[11+]]</f>
        <v>#VALUE!</v>
      </c>
      <c r="BG429" s="5" t="e">
        <f>P_A_R[[#This Row],[11+]]-P_A_R[[#This Row],[12+]]</f>
        <v>#VALUE!</v>
      </c>
      <c r="BH429" s="5" t="e">
        <f>P_A_R[[#This Row],[12+]]-P_A_R[[#This Row],[13+]]</f>
        <v>#VALUE!</v>
      </c>
      <c r="BI429" s="5" t="e">
        <f>P_A_R[[#This Row],[13+]]-P_A_R[[#This Row],[14+]]</f>
        <v>#VALUE!</v>
      </c>
      <c r="BJ429" s="5" t="e">
        <f>P_A_R[[#This Row],[14+]]-P_A_R[[#This Row],[15+]]</f>
        <v>#VALUE!</v>
      </c>
      <c r="BK429" s="5" t="e">
        <f>P_A_R[[#This Row],[15+]]-P_A_R[[#This Row],[16+]]</f>
        <v>#VALUE!</v>
      </c>
      <c r="BL429" s="5" t="e">
        <f>P_A_R[[#This Row],[16+]]-P_A_R[[#This Row],[17+]]</f>
        <v>#VALUE!</v>
      </c>
      <c r="BM429" s="5" t="e">
        <f>P_A_R[[#This Row],[17+]]-P_A_R[[#This Row],[18+]]</f>
        <v>#VALUE!</v>
      </c>
      <c r="BN429" s="5" t="e">
        <f>P_A_R[[#This Row],[18+]]-P_A_R[[#This Row],[19+]]</f>
        <v>#VALUE!</v>
      </c>
      <c r="BO429" s="5" t="e">
        <f>P_A_R[[#This Row],[19+]]-P_A_R[[#This Row],[20+]]</f>
        <v>#VALUE!</v>
      </c>
      <c r="BP429" s="5" t="e">
        <f>P_A_R[[#This Row],[20+]]-P_A_R[[#This Row],[21+]]</f>
        <v>#VALUE!</v>
      </c>
      <c r="BQ429" s="5" t="e">
        <f>P_A_R[[#This Row],[21+]]-P_A_R[[#This Row],[22+]]</f>
        <v>#VALUE!</v>
      </c>
      <c r="BR429" s="5" t="e">
        <f>P_A_R[[#This Row],[22+]]-P_A_R[[#This Row],[23+]]</f>
        <v>#VALUE!</v>
      </c>
      <c r="BS429" s="5" t="e">
        <f>P_A_R[[#This Row],[23+]]-P_A_R[[#This Row],[24+]]</f>
        <v>#VALUE!</v>
      </c>
      <c r="BT429" s="5" t="e">
        <f>P_A_R[[#This Row],[24+]]-P_A_R[[#This Row],[25+]]</f>
        <v>#VALUE!</v>
      </c>
      <c r="BU429" s="5" t="e">
        <f>P_A_R[[#This Row],[25+]]-P_A_R[[#This Row],[26+]]</f>
        <v>#VALUE!</v>
      </c>
      <c r="BV429" s="5" t="e">
        <f>P_A_R[[#This Row],[26+]]-P_A_R[[#This Row],[27+]]</f>
        <v>#VALUE!</v>
      </c>
      <c r="BW429" s="5" t="e">
        <f>P_A_R[[#This Row],[27+]]-P_A_R[[#This Row],[28+]]</f>
        <v>#VALUE!</v>
      </c>
      <c r="BX429" s="5" t="e">
        <f>P_A_R[[#This Row],[28+]]-P_A_R[[#This Row],[29+]]</f>
        <v>#VALUE!</v>
      </c>
      <c r="BY429" s="5" t="e">
        <f>P_A_R[[#This Row],[29+]]-P_A_R[[#This Row],[30+]]</f>
        <v>#VALUE!</v>
      </c>
      <c r="BZ429" s="5" t="e">
        <f>P_A_R[[#This Row],[30+]]-P_A_R[[#This Row],[31+]]</f>
        <v>#VALUE!</v>
      </c>
      <c r="CA429" s="5" t="e">
        <f>P_A_R[[#This Row],[31+]]-P_A_R[[#This Row],[32+]]</f>
        <v>#VALUE!</v>
      </c>
      <c r="CB429" s="5" t="e">
        <f>P_A_R[[#This Row],[32+]]-P_A_R[[#This Row],[33+]]</f>
        <v>#VALUE!</v>
      </c>
      <c r="CC429" s="5" t="e">
        <f>P_A_R[[#This Row],[33+]]-P_A_R[[#This Row],[34+]]</f>
        <v>#VALUE!</v>
      </c>
      <c r="CD429" s="5" t="e">
        <f>P_A_R[[#This Row],[34+]]-P_A_R[[#This Row],[35+]]</f>
        <v>#VALUE!</v>
      </c>
      <c r="CE429" s="5" t="e">
        <f>P_A_R[[#This Row],[35+]]-P_A_R[[#This Row],[36+]]</f>
        <v>#VALUE!</v>
      </c>
      <c r="CF429" s="5" t="e">
        <f>P_A_R[[#This Row],[36+]]-P_A_R[[#This Row],[37+]]</f>
        <v>#VALUE!</v>
      </c>
      <c r="CG429" s="5" t="e">
        <f>P_A_R[[#This Row],[37+]]-P_A_R[[#This Row],[38+]]</f>
        <v>#VALUE!</v>
      </c>
      <c r="CH429" s="5" t="e">
        <f>P_A_R[[#This Row],[38+]]-P_A_R[[#This Row],[39+]]</f>
        <v>#VALUE!</v>
      </c>
      <c r="CI429" s="5" t="e">
        <f>P_A_R[[#This Row],[39+]]-P_A_R[[#This Row],[40+]]</f>
        <v>#VALUE!</v>
      </c>
      <c r="CJ429" s="5" t="e">
        <f>P_A_R[[#This Row],[40+]]-P_A_R[[#This Row],[41+]]</f>
        <v>#VALUE!</v>
      </c>
      <c r="CK429" s="5" t="e">
        <f>P_A_R[[#This Row],[41+]]-P_A_R[[#This Row],[42+]]</f>
        <v>#VALUE!</v>
      </c>
      <c r="CL429" s="5" t="e">
        <f>P_A_R[[#This Row],[42+]]-P_A_R[[#This Row],[43+]]</f>
        <v>#VALUE!</v>
      </c>
      <c r="CM429" s="5" t="e">
        <f>P_A_R[[#This Row],[43+]]-P_A_R[[#This Row],[44+]]</f>
        <v>#VALUE!</v>
      </c>
      <c r="CN429" s="5" t="e">
        <f>P_A_R[[#This Row],[44+]]-P_A_R[[#This Row],[45+]]</f>
        <v>#VALUE!</v>
      </c>
      <c r="CO429" s="5" t="e">
        <f>P_A_R[[#This Row],[45+]]-P_A_R[[#This Row],[46+]]</f>
        <v>#VALUE!</v>
      </c>
      <c r="CP429" s="5" t="e">
        <f>P_A_R[[#This Row],[46+]]-P_A_R[[#This Row],[47+]]</f>
        <v>#VALUE!</v>
      </c>
      <c r="CQ429" s="5" t="e">
        <f>P_A_R[[#This Row],[47+]]-P_A_R[[#This Row],[48+]]</f>
        <v>#VALUE!</v>
      </c>
      <c r="CR429" s="5" t="e">
        <f>P_A_R[[#This Row],[48+]]-P_A_R[[#This Row],[49+]]</f>
        <v>#VALUE!</v>
      </c>
      <c r="CS429" s="5" t="e">
        <f>P_A_R[[#This Row],[49+]]-P_A_R[[#This Row],[50+]]</f>
        <v>#VALUE!</v>
      </c>
      <c r="CT429" s="5" t="e">
        <f>P_A_R[[#This Row],[50+]]-P_A_R[[#This Row],[51+]]</f>
        <v>#VALUE!</v>
      </c>
      <c r="CU429" s="5" t="e">
        <f>P_A_R[[#This Row],[51+]]-P_A_R[[#This Row],[52+]]</f>
        <v>#VALUE!</v>
      </c>
      <c r="CV429" s="5" t="e">
        <f>P_A_R[[#This Row],[52+]]-P_A_R[[#This Row],[53+]]</f>
        <v>#VALUE!</v>
      </c>
      <c r="CW429" s="5" t="e">
        <f>P_A_R[[#This Row],[53+]]-P_A_R[[#This Row],[54+]]</f>
        <v>#VALUE!</v>
      </c>
      <c r="CX429" s="5" t="e">
        <f>P_A_R[[#This Row],[54+]]-P_A_R[[#This Row],[55+]]</f>
        <v>#VALUE!</v>
      </c>
      <c r="CY429" s="5" t="e">
        <f>P_A_R[[#This Row],[55+]]-P_A_R[[#This Row],[56+]]</f>
        <v>#VALUE!</v>
      </c>
      <c r="CZ429" s="5" t="e">
        <f>P_A_R[[#This Row],[56+]]-P_A_R[[#This Row],[57+]]</f>
        <v>#VALUE!</v>
      </c>
      <c r="DA429" s="5" t="e">
        <f>P_A_R[[#This Row],[57+]]-P_A_R[[#This Row],[58+]]</f>
        <v>#VALUE!</v>
      </c>
      <c r="DB429" s="5" t="e">
        <f>P_A_R[[#This Row],[58+]]-P_A_R[[#This Row],[59+]]</f>
        <v>#VALUE!</v>
      </c>
    </row>
    <row r="430" spans="58:106" x14ac:dyDescent="0.25">
      <c r="BF430" s="5" t="e">
        <f>P_A_R[[#This Row],[10+]]-P_A_R[[#This Row],[11+]]</f>
        <v>#VALUE!</v>
      </c>
      <c r="BG430" s="5" t="e">
        <f>P_A_R[[#This Row],[11+]]-P_A_R[[#This Row],[12+]]</f>
        <v>#VALUE!</v>
      </c>
      <c r="BH430" s="5" t="e">
        <f>P_A_R[[#This Row],[12+]]-P_A_R[[#This Row],[13+]]</f>
        <v>#VALUE!</v>
      </c>
      <c r="BI430" s="5" t="e">
        <f>P_A_R[[#This Row],[13+]]-P_A_R[[#This Row],[14+]]</f>
        <v>#VALUE!</v>
      </c>
      <c r="BJ430" s="5" t="e">
        <f>P_A_R[[#This Row],[14+]]-P_A_R[[#This Row],[15+]]</f>
        <v>#VALUE!</v>
      </c>
      <c r="BK430" s="5" t="e">
        <f>P_A_R[[#This Row],[15+]]-P_A_R[[#This Row],[16+]]</f>
        <v>#VALUE!</v>
      </c>
      <c r="BL430" s="5" t="e">
        <f>P_A_R[[#This Row],[16+]]-P_A_R[[#This Row],[17+]]</f>
        <v>#VALUE!</v>
      </c>
      <c r="BM430" s="5" t="e">
        <f>P_A_R[[#This Row],[17+]]-P_A_R[[#This Row],[18+]]</f>
        <v>#VALUE!</v>
      </c>
      <c r="BN430" s="5" t="e">
        <f>P_A_R[[#This Row],[18+]]-P_A_R[[#This Row],[19+]]</f>
        <v>#VALUE!</v>
      </c>
      <c r="BO430" s="5" t="e">
        <f>P_A_R[[#This Row],[19+]]-P_A_R[[#This Row],[20+]]</f>
        <v>#VALUE!</v>
      </c>
      <c r="BP430" s="5" t="e">
        <f>P_A_R[[#This Row],[20+]]-P_A_R[[#This Row],[21+]]</f>
        <v>#VALUE!</v>
      </c>
      <c r="BQ430" s="5" t="e">
        <f>P_A_R[[#This Row],[21+]]-P_A_R[[#This Row],[22+]]</f>
        <v>#VALUE!</v>
      </c>
      <c r="BR430" s="5" t="e">
        <f>P_A_R[[#This Row],[22+]]-P_A_R[[#This Row],[23+]]</f>
        <v>#VALUE!</v>
      </c>
      <c r="BS430" s="5" t="e">
        <f>P_A_R[[#This Row],[23+]]-P_A_R[[#This Row],[24+]]</f>
        <v>#VALUE!</v>
      </c>
      <c r="BT430" s="5" t="e">
        <f>P_A_R[[#This Row],[24+]]-P_A_R[[#This Row],[25+]]</f>
        <v>#VALUE!</v>
      </c>
      <c r="BU430" s="5" t="e">
        <f>P_A_R[[#This Row],[25+]]-P_A_R[[#This Row],[26+]]</f>
        <v>#VALUE!</v>
      </c>
      <c r="BV430" s="5" t="e">
        <f>P_A_R[[#This Row],[26+]]-P_A_R[[#This Row],[27+]]</f>
        <v>#VALUE!</v>
      </c>
      <c r="BW430" s="5" t="e">
        <f>P_A_R[[#This Row],[27+]]-P_A_R[[#This Row],[28+]]</f>
        <v>#VALUE!</v>
      </c>
      <c r="BX430" s="5" t="e">
        <f>P_A_R[[#This Row],[28+]]-P_A_R[[#This Row],[29+]]</f>
        <v>#VALUE!</v>
      </c>
      <c r="BY430" s="5" t="e">
        <f>P_A_R[[#This Row],[29+]]-P_A_R[[#This Row],[30+]]</f>
        <v>#VALUE!</v>
      </c>
      <c r="BZ430" s="5" t="e">
        <f>P_A_R[[#This Row],[30+]]-P_A_R[[#This Row],[31+]]</f>
        <v>#VALUE!</v>
      </c>
      <c r="CA430" s="5" t="e">
        <f>P_A_R[[#This Row],[31+]]-P_A_R[[#This Row],[32+]]</f>
        <v>#VALUE!</v>
      </c>
      <c r="CB430" s="5" t="e">
        <f>P_A_R[[#This Row],[32+]]-P_A_R[[#This Row],[33+]]</f>
        <v>#VALUE!</v>
      </c>
      <c r="CC430" s="5" t="e">
        <f>P_A_R[[#This Row],[33+]]-P_A_R[[#This Row],[34+]]</f>
        <v>#VALUE!</v>
      </c>
      <c r="CD430" s="5" t="e">
        <f>P_A_R[[#This Row],[34+]]-P_A_R[[#This Row],[35+]]</f>
        <v>#VALUE!</v>
      </c>
      <c r="CE430" s="5" t="e">
        <f>P_A_R[[#This Row],[35+]]-P_A_R[[#This Row],[36+]]</f>
        <v>#VALUE!</v>
      </c>
      <c r="CF430" s="5" t="e">
        <f>P_A_R[[#This Row],[36+]]-P_A_R[[#This Row],[37+]]</f>
        <v>#VALUE!</v>
      </c>
      <c r="CG430" s="5" t="e">
        <f>P_A_R[[#This Row],[37+]]-P_A_R[[#This Row],[38+]]</f>
        <v>#VALUE!</v>
      </c>
      <c r="CH430" s="5" t="e">
        <f>P_A_R[[#This Row],[38+]]-P_A_R[[#This Row],[39+]]</f>
        <v>#VALUE!</v>
      </c>
      <c r="CI430" s="5" t="e">
        <f>P_A_R[[#This Row],[39+]]-P_A_R[[#This Row],[40+]]</f>
        <v>#VALUE!</v>
      </c>
      <c r="CJ430" s="5" t="e">
        <f>P_A_R[[#This Row],[40+]]-P_A_R[[#This Row],[41+]]</f>
        <v>#VALUE!</v>
      </c>
      <c r="CK430" s="5" t="e">
        <f>P_A_R[[#This Row],[41+]]-P_A_R[[#This Row],[42+]]</f>
        <v>#VALUE!</v>
      </c>
      <c r="CL430" s="5" t="e">
        <f>P_A_R[[#This Row],[42+]]-P_A_R[[#This Row],[43+]]</f>
        <v>#VALUE!</v>
      </c>
      <c r="CM430" s="5" t="e">
        <f>P_A_R[[#This Row],[43+]]-P_A_R[[#This Row],[44+]]</f>
        <v>#VALUE!</v>
      </c>
      <c r="CN430" s="5" t="e">
        <f>P_A_R[[#This Row],[44+]]-P_A_R[[#This Row],[45+]]</f>
        <v>#VALUE!</v>
      </c>
      <c r="CO430" s="5" t="e">
        <f>P_A_R[[#This Row],[45+]]-P_A_R[[#This Row],[46+]]</f>
        <v>#VALUE!</v>
      </c>
      <c r="CP430" s="5" t="e">
        <f>P_A_R[[#This Row],[46+]]-P_A_R[[#This Row],[47+]]</f>
        <v>#VALUE!</v>
      </c>
      <c r="CQ430" s="5" t="e">
        <f>P_A_R[[#This Row],[47+]]-P_A_R[[#This Row],[48+]]</f>
        <v>#VALUE!</v>
      </c>
      <c r="CR430" s="5" t="e">
        <f>P_A_R[[#This Row],[48+]]-P_A_R[[#This Row],[49+]]</f>
        <v>#VALUE!</v>
      </c>
      <c r="CS430" s="5" t="e">
        <f>P_A_R[[#This Row],[49+]]-P_A_R[[#This Row],[50+]]</f>
        <v>#VALUE!</v>
      </c>
      <c r="CT430" s="5" t="e">
        <f>P_A_R[[#This Row],[50+]]-P_A_R[[#This Row],[51+]]</f>
        <v>#VALUE!</v>
      </c>
      <c r="CU430" s="5" t="e">
        <f>P_A_R[[#This Row],[51+]]-P_A_R[[#This Row],[52+]]</f>
        <v>#VALUE!</v>
      </c>
      <c r="CV430" s="5" t="e">
        <f>P_A_R[[#This Row],[52+]]-P_A_R[[#This Row],[53+]]</f>
        <v>#VALUE!</v>
      </c>
      <c r="CW430" s="5" t="e">
        <f>P_A_R[[#This Row],[53+]]-P_A_R[[#This Row],[54+]]</f>
        <v>#VALUE!</v>
      </c>
      <c r="CX430" s="5" t="e">
        <f>P_A_R[[#This Row],[54+]]-P_A_R[[#This Row],[55+]]</f>
        <v>#VALUE!</v>
      </c>
      <c r="CY430" s="5" t="e">
        <f>P_A_R[[#This Row],[55+]]-P_A_R[[#This Row],[56+]]</f>
        <v>#VALUE!</v>
      </c>
      <c r="CZ430" s="5" t="e">
        <f>P_A_R[[#This Row],[56+]]-P_A_R[[#This Row],[57+]]</f>
        <v>#VALUE!</v>
      </c>
      <c r="DA430" s="5" t="e">
        <f>P_A_R[[#This Row],[57+]]-P_A_R[[#This Row],[58+]]</f>
        <v>#VALUE!</v>
      </c>
      <c r="DB430" s="5" t="e">
        <f>P_A_R[[#This Row],[58+]]-P_A_R[[#This Row],[59+]]</f>
        <v>#VALUE!</v>
      </c>
    </row>
    <row r="431" spans="58:106" x14ac:dyDescent="0.25">
      <c r="BF431" s="5" t="e">
        <f>P_A_R[[#This Row],[10+]]-P_A_R[[#This Row],[11+]]</f>
        <v>#VALUE!</v>
      </c>
      <c r="BG431" s="5" t="e">
        <f>P_A_R[[#This Row],[11+]]-P_A_R[[#This Row],[12+]]</f>
        <v>#VALUE!</v>
      </c>
      <c r="BH431" s="5" t="e">
        <f>P_A_R[[#This Row],[12+]]-P_A_R[[#This Row],[13+]]</f>
        <v>#VALUE!</v>
      </c>
      <c r="BI431" s="5" t="e">
        <f>P_A_R[[#This Row],[13+]]-P_A_R[[#This Row],[14+]]</f>
        <v>#VALUE!</v>
      </c>
      <c r="BJ431" s="5" t="e">
        <f>P_A_R[[#This Row],[14+]]-P_A_R[[#This Row],[15+]]</f>
        <v>#VALUE!</v>
      </c>
      <c r="BK431" s="5" t="e">
        <f>P_A_R[[#This Row],[15+]]-P_A_R[[#This Row],[16+]]</f>
        <v>#VALUE!</v>
      </c>
      <c r="BL431" s="5" t="e">
        <f>P_A_R[[#This Row],[16+]]-P_A_R[[#This Row],[17+]]</f>
        <v>#VALUE!</v>
      </c>
      <c r="BM431" s="5" t="e">
        <f>P_A_R[[#This Row],[17+]]-P_A_R[[#This Row],[18+]]</f>
        <v>#VALUE!</v>
      </c>
      <c r="BN431" s="5" t="e">
        <f>P_A_R[[#This Row],[18+]]-P_A_R[[#This Row],[19+]]</f>
        <v>#VALUE!</v>
      </c>
      <c r="BO431" s="5" t="e">
        <f>P_A_R[[#This Row],[19+]]-P_A_R[[#This Row],[20+]]</f>
        <v>#VALUE!</v>
      </c>
      <c r="BP431" s="5" t="e">
        <f>P_A_R[[#This Row],[20+]]-P_A_R[[#This Row],[21+]]</f>
        <v>#VALUE!</v>
      </c>
      <c r="BQ431" s="5" t="e">
        <f>P_A_R[[#This Row],[21+]]-P_A_R[[#This Row],[22+]]</f>
        <v>#VALUE!</v>
      </c>
      <c r="BR431" s="5" t="e">
        <f>P_A_R[[#This Row],[22+]]-P_A_R[[#This Row],[23+]]</f>
        <v>#VALUE!</v>
      </c>
      <c r="BS431" s="5" t="e">
        <f>P_A_R[[#This Row],[23+]]-P_A_R[[#This Row],[24+]]</f>
        <v>#VALUE!</v>
      </c>
      <c r="BT431" s="5" t="e">
        <f>P_A_R[[#This Row],[24+]]-P_A_R[[#This Row],[25+]]</f>
        <v>#VALUE!</v>
      </c>
      <c r="BU431" s="5" t="e">
        <f>P_A_R[[#This Row],[25+]]-P_A_R[[#This Row],[26+]]</f>
        <v>#VALUE!</v>
      </c>
      <c r="BV431" s="5" t="e">
        <f>P_A_R[[#This Row],[26+]]-P_A_R[[#This Row],[27+]]</f>
        <v>#VALUE!</v>
      </c>
      <c r="BW431" s="5" t="e">
        <f>P_A_R[[#This Row],[27+]]-P_A_R[[#This Row],[28+]]</f>
        <v>#VALUE!</v>
      </c>
      <c r="BX431" s="5" t="e">
        <f>P_A_R[[#This Row],[28+]]-P_A_R[[#This Row],[29+]]</f>
        <v>#VALUE!</v>
      </c>
      <c r="BY431" s="5" t="e">
        <f>P_A_R[[#This Row],[29+]]-P_A_R[[#This Row],[30+]]</f>
        <v>#VALUE!</v>
      </c>
      <c r="BZ431" s="5" t="e">
        <f>P_A_R[[#This Row],[30+]]-P_A_R[[#This Row],[31+]]</f>
        <v>#VALUE!</v>
      </c>
      <c r="CA431" s="5" t="e">
        <f>P_A_R[[#This Row],[31+]]-P_A_R[[#This Row],[32+]]</f>
        <v>#VALUE!</v>
      </c>
      <c r="CB431" s="5" t="e">
        <f>P_A_R[[#This Row],[32+]]-P_A_R[[#This Row],[33+]]</f>
        <v>#VALUE!</v>
      </c>
      <c r="CC431" s="5" t="e">
        <f>P_A_R[[#This Row],[33+]]-P_A_R[[#This Row],[34+]]</f>
        <v>#VALUE!</v>
      </c>
      <c r="CD431" s="5" t="e">
        <f>P_A_R[[#This Row],[34+]]-P_A_R[[#This Row],[35+]]</f>
        <v>#VALUE!</v>
      </c>
      <c r="CE431" s="5" t="e">
        <f>P_A_R[[#This Row],[35+]]-P_A_R[[#This Row],[36+]]</f>
        <v>#VALUE!</v>
      </c>
      <c r="CF431" s="5" t="e">
        <f>P_A_R[[#This Row],[36+]]-P_A_R[[#This Row],[37+]]</f>
        <v>#VALUE!</v>
      </c>
      <c r="CG431" s="5" t="e">
        <f>P_A_R[[#This Row],[37+]]-P_A_R[[#This Row],[38+]]</f>
        <v>#VALUE!</v>
      </c>
      <c r="CH431" s="5" t="e">
        <f>P_A_R[[#This Row],[38+]]-P_A_R[[#This Row],[39+]]</f>
        <v>#VALUE!</v>
      </c>
      <c r="CI431" s="5" t="e">
        <f>P_A_R[[#This Row],[39+]]-P_A_R[[#This Row],[40+]]</f>
        <v>#VALUE!</v>
      </c>
      <c r="CJ431" s="5" t="e">
        <f>P_A_R[[#This Row],[40+]]-P_A_R[[#This Row],[41+]]</f>
        <v>#VALUE!</v>
      </c>
      <c r="CK431" s="5" t="e">
        <f>P_A_R[[#This Row],[41+]]-P_A_R[[#This Row],[42+]]</f>
        <v>#VALUE!</v>
      </c>
      <c r="CL431" s="5" t="e">
        <f>P_A_R[[#This Row],[42+]]-P_A_R[[#This Row],[43+]]</f>
        <v>#VALUE!</v>
      </c>
      <c r="CM431" s="5" t="e">
        <f>P_A_R[[#This Row],[43+]]-P_A_R[[#This Row],[44+]]</f>
        <v>#VALUE!</v>
      </c>
      <c r="CN431" s="5" t="e">
        <f>P_A_R[[#This Row],[44+]]-P_A_R[[#This Row],[45+]]</f>
        <v>#VALUE!</v>
      </c>
      <c r="CO431" s="5" t="e">
        <f>P_A_R[[#This Row],[45+]]-P_A_R[[#This Row],[46+]]</f>
        <v>#VALUE!</v>
      </c>
      <c r="CP431" s="5" t="e">
        <f>P_A_R[[#This Row],[46+]]-P_A_R[[#This Row],[47+]]</f>
        <v>#VALUE!</v>
      </c>
      <c r="CQ431" s="5" t="e">
        <f>P_A_R[[#This Row],[47+]]-P_A_R[[#This Row],[48+]]</f>
        <v>#VALUE!</v>
      </c>
      <c r="CR431" s="5" t="e">
        <f>P_A_R[[#This Row],[48+]]-P_A_R[[#This Row],[49+]]</f>
        <v>#VALUE!</v>
      </c>
      <c r="CS431" s="5" t="e">
        <f>P_A_R[[#This Row],[49+]]-P_A_R[[#This Row],[50+]]</f>
        <v>#VALUE!</v>
      </c>
      <c r="CT431" s="5" t="e">
        <f>P_A_R[[#This Row],[50+]]-P_A_R[[#This Row],[51+]]</f>
        <v>#VALUE!</v>
      </c>
      <c r="CU431" s="5" t="e">
        <f>P_A_R[[#This Row],[51+]]-P_A_R[[#This Row],[52+]]</f>
        <v>#VALUE!</v>
      </c>
      <c r="CV431" s="5" t="e">
        <f>P_A_R[[#This Row],[52+]]-P_A_R[[#This Row],[53+]]</f>
        <v>#VALUE!</v>
      </c>
      <c r="CW431" s="5" t="e">
        <f>P_A_R[[#This Row],[53+]]-P_A_R[[#This Row],[54+]]</f>
        <v>#VALUE!</v>
      </c>
      <c r="CX431" s="5" t="e">
        <f>P_A_R[[#This Row],[54+]]-P_A_R[[#This Row],[55+]]</f>
        <v>#VALUE!</v>
      </c>
      <c r="CY431" s="5" t="e">
        <f>P_A_R[[#This Row],[55+]]-P_A_R[[#This Row],[56+]]</f>
        <v>#VALUE!</v>
      </c>
      <c r="CZ431" s="5" t="e">
        <f>P_A_R[[#This Row],[56+]]-P_A_R[[#This Row],[57+]]</f>
        <v>#VALUE!</v>
      </c>
      <c r="DA431" s="5" t="e">
        <f>P_A_R[[#This Row],[57+]]-P_A_R[[#This Row],[58+]]</f>
        <v>#VALUE!</v>
      </c>
      <c r="DB431" s="5" t="e">
        <f>P_A_R[[#This Row],[58+]]-P_A_R[[#This Row],[59+]]</f>
        <v>#VALUE!</v>
      </c>
    </row>
    <row r="432" spans="58:106" x14ac:dyDescent="0.25">
      <c r="BF432" s="5" t="e">
        <f>P_A_R[[#This Row],[10+]]-P_A_R[[#This Row],[11+]]</f>
        <v>#VALUE!</v>
      </c>
      <c r="BG432" s="5" t="e">
        <f>P_A_R[[#This Row],[11+]]-P_A_R[[#This Row],[12+]]</f>
        <v>#VALUE!</v>
      </c>
      <c r="BH432" s="5" t="e">
        <f>P_A_R[[#This Row],[12+]]-P_A_R[[#This Row],[13+]]</f>
        <v>#VALUE!</v>
      </c>
      <c r="BI432" s="5" t="e">
        <f>P_A_R[[#This Row],[13+]]-P_A_R[[#This Row],[14+]]</f>
        <v>#VALUE!</v>
      </c>
      <c r="BJ432" s="5" t="e">
        <f>P_A_R[[#This Row],[14+]]-P_A_R[[#This Row],[15+]]</f>
        <v>#VALUE!</v>
      </c>
      <c r="BK432" s="5" t="e">
        <f>P_A_R[[#This Row],[15+]]-P_A_R[[#This Row],[16+]]</f>
        <v>#VALUE!</v>
      </c>
      <c r="BL432" s="5" t="e">
        <f>P_A_R[[#This Row],[16+]]-P_A_R[[#This Row],[17+]]</f>
        <v>#VALUE!</v>
      </c>
      <c r="BM432" s="5" t="e">
        <f>P_A_R[[#This Row],[17+]]-P_A_R[[#This Row],[18+]]</f>
        <v>#VALUE!</v>
      </c>
      <c r="BN432" s="5" t="e">
        <f>P_A_R[[#This Row],[18+]]-P_A_R[[#This Row],[19+]]</f>
        <v>#VALUE!</v>
      </c>
      <c r="BO432" s="5" t="e">
        <f>P_A_R[[#This Row],[19+]]-P_A_R[[#This Row],[20+]]</f>
        <v>#VALUE!</v>
      </c>
      <c r="BP432" s="5" t="e">
        <f>P_A_R[[#This Row],[20+]]-P_A_R[[#This Row],[21+]]</f>
        <v>#VALUE!</v>
      </c>
      <c r="BQ432" s="5" t="e">
        <f>P_A_R[[#This Row],[21+]]-P_A_R[[#This Row],[22+]]</f>
        <v>#VALUE!</v>
      </c>
      <c r="BR432" s="5" t="e">
        <f>P_A_R[[#This Row],[22+]]-P_A_R[[#This Row],[23+]]</f>
        <v>#VALUE!</v>
      </c>
      <c r="BS432" s="5" t="e">
        <f>P_A_R[[#This Row],[23+]]-P_A_R[[#This Row],[24+]]</f>
        <v>#VALUE!</v>
      </c>
      <c r="BT432" s="5" t="e">
        <f>P_A_R[[#This Row],[24+]]-P_A_R[[#This Row],[25+]]</f>
        <v>#VALUE!</v>
      </c>
      <c r="BU432" s="5" t="e">
        <f>P_A_R[[#This Row],[25+]]-P_A_R[[#This Row],[26+]]</f>
        <v>#VALUE!</v>
      </c>
      <c r="BV432" s="5" t="e">
        <f>P_A_R[[#This Row],[26+]]-P_A_R[[#This Row],[27+]]</f>
        <v>#VALUE!</v>
      </c>
      <c r="BW432" s="5" t="e">
        <f>P_A_R[[#This Row],[27+]]-P_A_R[[#This Row],[28+]]</f>
        <v>#VALUE!</v>
      </c>
      <c r="BX432" s="5" t="e">
        <f>P_A_R[[#This Row],[28+]]-P_A_R[[#This Row],[29+]]</f>
        <v>#VALUE!</v>
      </c>
      <c r="BY432" s="5" t="e">
        <f>P_A_R[[#This Row],[29+]]-P_A_R[[#This Row],[30+]]</f>
        <v>#VALUE!</v>
      </c>
      <c r="BZ432" s="5" t="e">
        <f>P_A_R[[#This Row],[30+]]-P_A_R[[#This Row],[31+]]</f>
        <v>#VALUE!</v>
      </c>
      <c r="CA432" s="5" t="e">
        <f>P_A_R[[#This Row],[31+]]-P_A_R[[#This Row],[32+]]</f>
        <v>#VALUE!</v>
      </c>
      <c r="CB432" s="5" t="e">
        <f>P_A_R[[#This Row],[32+]]-P_A_R[[#This Row],[33+]]</f>
        <v>#VALUE!</v>
      </c>
      <c r="CC432" s="5" t="e">
        <f>P_A_R[[#This Row],[33+]]-P_A_R[[#This Row],[34+]]</f>
        <v>#VALUE!</v>
      </c>
      <c r="CD432" s="5" t="e">
        <f>P_A_R[[#This Row],[34+]]-P_A_R[[#This Row],[35+]]</f>
        <v>#VALUE!</v>
      </c>
      <c r="CE432" s="5" t="e">
        <f>P_A_R[[#This Row],[35+]]-P_A_R[[#This Row],[36+]]</f>
        <v>#VALUE!</v>
      </c>
      <c r="CF432" s="5" t="e">
        <f>P_A_R[[#This Row],[36+]]-P_A_R[[#This Row],[37+]]</f>
        <v>#VALUE!</v>
      </c>
      <c r="CG432" s="5" t="e">
        <f>P_A_R[[#This Row],[37+]]-P_A_R[[#This Row],[38+]]</f>
        <v>#VALUE!</v>
      </c>
      <c r="CH432" s="5" t="e">
        <f>P_A_R[[#This Row],[38+]]-P_A_R[[#This Row],[39+]]</f>
        <v>#VALUE!</v>
      </c>
      <c r="CI432" s="5" t="e">
        <f>P_A_R[[#This Row],[39+]]-P_A_R[[#This Row],[40+]]</f>
        <v>#VALUE!</v>
      </c>
      <c r="CJ432" s="5" t="e">
        <f>P_A_R[[#This Row],[40+]]-P_A_R[[#This Row],[41+]]</f>
        <v>#VALUE!</v>
      </c>
      <c r="CK432" s="5" t="e">
        <f>P_A_R[[#This Row],[41+]]-P_A_R[[#This Row],[42+]]</f>
        <v>#VALUE!</v>
      </c>
      <c r="CL432" s="5" t="e">
        <f>P_A_R[[#This Row],[42+]]-P_A_R[[#This Row],[43+]]</f>
        <v>#VALUE!</v>
      </c>
      <c r="CM432" s="5" t="e">
        <f>P_A_R[[#This Row],[43+]]-P_A_R[[#This Row],[44+]]</f>
        <v>#VALUE!</v>
      </c>
      <c r="CN432" s="5" t="e">
        <f>P_A_R[[#This Row],[44+]]-P_A_R[[#This Row],[45+]]</f>
        <v>#VALUE!</v>
      </c>
      <c r="CO432" s="5" t="e">
        <f>P_A_R[[#This Row],[45+]]-P_A_R[[#This Row],[46+]]</f>
        <v>#VALUE!</v>
      </c>
      <c r="CP432" s="5" t="e">
        <f>P_A_R[[#This Row],[46+]]-P_A_R[[#This Row],[47+]]</f>
        <v>#VALUE!</v>
      </c>
      <c r="CQ432" s="5" t="e">
        <f>P_A_R[[#This Row],[47+]]-P_A_R[[#This Row],[48+]]</f>
        <v>#VALUE!</v>
      </c>
      <c r="CR432" s="5" t="e">
        <f>P_A_R[[#This Row],[48+]]-P_A_R[[#This Row],[49+]]</f>
        <v>#VALUE!</v>
      </c>
      <c r="CS432" s="5" t="e">
        <f>P_A_R[[#This Row],[49+]]-P_A_R[[#This Row],[50+]]</f>
        <v>#VALUE!</v>
      </c>
      <c r="CT432" s="5" t="e">
        <f>P_A_R[[#This Row],[50+]]-P_A_R[[#This Row],[51+]]</f>
        <v>#VALUE!</v>
      </c>
      <c r="CU432" s="5" t="e">
        <f>P_A_R[[#This Row],[51+]]-P_A_R[[#This Row],[52+]]</f>
        <v>#VALUE!</v>
      </c>
      <c r="CV432" s="5" t="e">
        <f>P_A_R[[#This Row],[52+]]-P_A_R[[#This Row],[53+]]</f>
        <v>#VALUE!</v>
      </c>
      <c r="CW432" s="5" t="e">
        <f>P_A_R[[#This Row],[53+]]-P_A_R[[#This Row],[54+]]</f>
        <v>#VALUE!</v>
      </c>
      <c r="CX432" s="5" t="e">
        <f>P_A_R[[#This Row],[54+]]-P_A_R[[#This Row],[55+]]</f>
        <v>#VALUE!</v>
      </c>
      <c r="CY432" s="5" t="e">
        <f>P_A_R[[#This Row],[55+]]-P_A_R[[#This Row],[56+]]</f>
        <v>#VALUE!</v>
      </c>
      <c r="CZ432" s="5" t="e">
        <f>P_A_R[[#This Row],[56+]]-P_A_R[[#This Row],[57+]]</f>
        <v>#VALUE!</v>
      </c>
      <c r="DA432" s="5" t="e">
        <f>P_A_R[[#This Row],[57+]]-P_A_R[[#This Row],[58+]]</f>
        <v>#VALUE!</v>
      </c>
      <c r="DB432" s="5" t="e">
        <f>P_A_R[[#This Row],[58+]]-P_A_R[[#This Row],[59+]]</f>
        <v>#VALUE!</v>
      </c>
    </row>
    <row r="433" spans="58:106" x14ac:dyDescent="0.25">
      <c r="BF433" s="5" t="e">
        <f>P_A_R[[#This Row],[10+]]-P_A_R[[#This Row],[11+]]</f>
        <v>#VALUE!</v>
      </c>
      <c r="BG433" s="5" t="e">
        <f>P_A_R[[#This Row],[11+]]-P_A_R[[#This Row],[12+]]</f>
        <v>#VALUE!</v>
      </c>
      <c r="BH433" s="5" t="e">
        <f>P_A_R[[#This Row],[12+]]-P_A_R[[#This Row],[13+]]</f>
        <v>#VALUE!</v>
      </c>
      <c r="BI433" s="5" t="e">
        <f>P_A_R[[#This Row],[13+]]-P_A_R[[#This Row],[14+]]</f>
        <v>#VALUE!</v>
      </c>
      <c r="BJ433" s="5" t="e">
        <f>P_A_R[[#This Row],[14+]]-P_A_R[[#This Row],[15+]]</f>
        <v>#VALUE!</v>
      </c>
      <c r="BK433" s="5" t="e">
        <f>P_A_R[[#This Row],[15+]]-P_A_R[[#This Row],[16+]]</f>
        <v>#VALUE!</v>
      </c>
      <c r="BL433" s="5" t="e">
        <f>P_A_R[[#This Row],[16+]]-P_A_R[[#This Row],[17+]]</f>
        <v>#VALUE!</v>
      </c>
      <c r="BM433" s="5" t="e">
        <f>P_A_R[[#This Row],[17+]]-P_A_R[[#This Row],[18+]]</f>
        <v>#VALUE!</v>
      </c>
      <c r="BN433" s="5" t="e">
        <f>P_A_R[[#This Row],[18+]]-P_A_R[[#This Row],[19+]]</f>
        <v>#VALUE!</v>
      </c>
      <c r="BO433" s="5" t="e">
        <f>P_A_R[[#This Row],[19+]]-P_A_R[[#This Row],[20+]]</f>
        <v>#VALUE!</v>
      </c>
      <c r="BP433" s="5" t="e">
        <f>P_A_R[[#This Row],[20+]]-P_A_R[[#This Row],[21+]]</f>
        <v>#VALUE!</v>
      </c>
      <c r="BQ433" s="5" t="e">
        <f>P_A_R[[#This Row],[21+]]-P_A_R[[#This Row],[22+]]</f>
        <v>#VALUE!</v>
      </c>
      <c r="BR433" s="5" t="e">
        <f>P_A_R[[#This Row],[22+]]-P_A_R[[#This Row],[23+]]</f>
        <v>#VALUE!</v>
      </c>
      <c r="BS433" s="5" t="e">
        <f>P_A_R[[#This Row],[23+]]-P_A_R[[#This Row],[24+]]</f>
        <v>#VALUE!</v>
      </c>
      <c r="BT433" s="5" t="e">
        <f>P_A_R[[#This Row],[24+]]-P_A_R[[#This Row],[25+]]</f>
        <v>#VALUE!</v>
      </c>
      <c r="BU433" s="5" t="e">
        <f>P_A_R[[#This Row],[25+]]-P_A_R[[#This Row],[26+]]</f>
        <v>#VALUE!</v>
      </c>
      <c r="BV433" s="5" t="e">
        <f>P_A_R[[#This Row],[26+]]-P_A_R[[#This Row],[27+]]</f>
        <v>#VALUE!</v>
      </c>
      <c r="BW433" s="5" t="e">
        <f>P_A_R[[#This Row],[27+]]-P_A_R[[#This Row],[28+]]</f>
        <v>#VALUE!</v>
      </c>
      <c r="BX433" s="5" t="e">
        <f>P_A_R[[#This Row],[28+]]-P_A_R[[#This Row],[29+]]</f>
        <v>#VALUE!</v>
      </c>
      <c r="BY433" s="5" t="e">
        <f>P_A_R[[#This Row],[29+]]-P_A_R[[#This Row],[30+]]</f>
        <v>#VALUE!</v>
      </c>
      <c r="BZ433" s="5" t="e">
        <f>P_A_R[[#This Row],[30+]]-P_A_R[[#This Row],[31+]]</f>
        <v>#VALUE!</v>
      </c>
      <c r="CA433" s="5" t="e">
        <f>P_A_R[[#This Row],[31+]]-P_A_R[[#This Row],[32+]]</f>
        <v>#VALUE!</v>
      </c>
      <c r="CB433" s="5" t="e">
        <f>P_A_R[[#This Row],[32+]]-P_A_R[[#This Row],[33+]]</f>
        <v>#VALUE!</v>
      </c>
      <c r="CC433" s="5" t="e">
        <f>P_A_R[[#This Row],[33+]]-P_A_R[[#This Row],[34+]]</f>
        <v>#VALUE!</v>
      </c>
      <c r="CD433" s="5" t="e">
        <f>P_A_R[[#This Row],[34+]]-P_A_R[[#This Row],[35+]]</f>
        <v>#VALUE!</v>
      </c>
      <c r="CE433" s="5" t="e">
        <f>P_A_R[[#This Row],[35+]]-P_A_R[[#This Row],[36+]]</f>
        <v>#VALUE!</v>
      </c>
      <c r="CF433" s="5" t="e">
        <f>P_A_R[[#This Row],[36+]]-P_A_R[[#This Row],[37+]]</f>
        <v>#VALUE!</v>
      </c>
      <c r="CG433" s="5" t="e">
        <f>P_A_R[[#This Row],[37+]]-P_A_R[[#This Row],[38+]]</f>
        <v>#VALUE!</v>
      </c>
      <c r="CH433" s="5" t="e">
        <f>P_A_R[[#This Row],[38+]]-P_A_R[[#This Row],[39+]]</f>
        <v>#VALUE!</v>
      </c>
      <c r="CI433" s="5" t="e">
        <f>P_A_R[[#This Row],[39+]]-P_A_R[[#This Row],[40+]]</f>
        <v>#VALUE!</v>
      </c>
      <c r="CJ433" s="5" t="e">
        <f>P_A_R[[#This Row],[40+]]-P_A_R[[#This Row],[41+]]</f>
        <v>#VALUE!</v>
      </c>
      <c r="CK433" s="5" t="e">
        <f>P_A_R[[#This Row],[41+]]-P_A_R[[#This Row],[42+]]</f>
        <v>#VALUE!</v>
      </c>
      <c r="CL433" s="5" t="e">
        <f>P_A_R[[#This Row],[42+]]-P_A_R[[#This Row],[43+]]</f>
        <v>#VALUE!</v>
      </c>
      <c r="CM433" s="5" t="e">
        <f>P_A_R[[#This Row],[43+]]-P_A_R[[#This Row],[44+]]</f>
        <v>#VALUE!</v>
      </c>
      <c r="CN433" s="5" t="e">
        <f>P_A_R[[#This Row],[44+]]-P_A_R[[#This Row],[45+]]</f>
        <v>#VALUE!</v>
      </c>
      <c r="CO433" s="5" t="e">
        <f>P_A_R[[#This Row],[45+]]-P_A_R[[#This Row],[46+]]</f>
        <v>#VALUE!</v>
      </c>
      <c r="CP433" s="5" t="e">
        <f>P_A_R[[#This Row],[46+]]-P_A_R[[#This Row],[47+]]</f>
        <v>#VALUE!</v>
      </c>
      <c r="CQ433" s="5" t="e">
        <f>P_A_R[[#This Row],[47+]]-P_A_R[[#This Row],[48+]]</f>
        <v>#VALUE!</v>
      </c>
      <c r="CR433" s="5" t="e">
        <f>P_A_R[[#This Row],[48+]]-P_A_R[[#This Row],[49+]]</f>
        <v>#VALUE!</v>
      </c>
      <c r="CS433" s="5" t="e">
        <f>P_A_R[[#This Row],[49+]]-P_A_R[[#This Row],[50+]]</f>
        <v>#VALUE!</v>
      </c>
      <c r="CT433" s="5" t="e">
        <f>P_A_R[[#This Row],[50+]]-P_A_R[[#This Row],[51+]]</f>
        <v>#VALUE!</v>
      </c>
      <c r="CU433" s="5" t="e">
        <f>P_A_R[[#This Row],[51+]]-P_A_R[[#This Row],[52+]]</f>
        <v>#VALUE!</v>
      </c>
      <c r="CV433" s="5" t="e">
        <f>P_A_R[[#This Row],[52+]]-P_A_R[[#This Row],[53+]]</f>
        <v>#VALUE!</v>
      </c>
      <c r="CW433" s="5" t="e">
        <f>P_A_R[[#This Row],[53+]]-P_A_R[[#This Row],[54+]]</f>
        <v>#VALUE!</v>
      </c>
      <c r="CX433" s="5" t="e">
        <f>P_A_R[[#This Row],[54+]]-P_A_R[[#This Row],[55+]]</f>
        <v>#VALUE!</v>
      </c>
      <c r="CY433" s="5" t="e">
        <f>P_A_R[[#This Row],[55+]]-P_A_R[[#This Row],[56+]]</f>
        <v>#VALUE!</v>
      </c>
      <c r="CZ433" s="5" t="e">
        <f>P_A_R[[#This Row],[56+]]-P_A_R[[#This Row],[57+]]</f>
        <v>#VALUE!</v>
      </c>
      <c r="DA433" s="5" t="e">
        <f>P_A_R[[#This Row],[57+]]-P_A_R[[#This Row],[58+]]</f>
        <v>#VALUE!</v>
      </c>
      <c r="DB433" s="5" t="e">
        <f>P_A_R[[#This Row],[58+]]-P_A_R[[#This Row],[59+]]</f>
        <v>#VALUE!</v>
      </c>
    </row>
    <row r="434" spans="58:106" x14ac:dyDescent="0.25">
      <c r="BF434" s="5" t="e">
        <f>P_A_R[[#This Row],[10+]]-P_A_R[[#This Row],[11+]]</f>
        <v>#VALUE!</v>
      </c>
      <c r="BG434" s="5" t="e">
        <f>P_A_R[[#This Row],[11+]]-P_A_R[[#This Row],[12+]]</f>
        <v>#VALUE!</v>
      </c>
      <c r="BH434" s="5" t="e">
        <f>P_A_R[[#This Row],[12+]]-P_A_R[[#This Row],[13+]]</f>
        <v>#VALUE!</v>
      </c>
      <c r="BI434" s="5" t="e">
        <f>P_A_R[[#This Row],[13+]]-P_A_R[[#This Row],[14+]]</f>
        <v>#VALUE!</v>
      </c>
      <c r="BJ434" s="5" t="e">
        <f>P_A_R[[#This Row],[14+]]-P_A_R[[#This Row],[15+]]</f>
        <v>#VALUE!</v>
      </c>
      <c r="BK434" s="5" t="e">
        <f>P_A_R[[#This Row],[15+]]-P_A_R[[#This Row],[16+]]</f>
        <v>#VALUE!</v>
      </c>
      <c r="BL434" s="5" t="e">
        <f>P_A_R[[#This Row],[16+]]-P_A_R[[#This Row],[17+]]</f>
        <v>#VALUE!</v>
      </c>
      <c r="BM434" s="5" t="e">
        <f>P_A_R[[#This Row],[17+]]-P_A_R[[#This Row],[18+]]</f>
        <v>#VALUE!</v>
      </c>
      <c r="BN434" s="5" t="e">
        <f>P_A_R[[#This Row],[18+]]-P_A_R[[#This Row],[19+]]</f>
        <v>#VALUE!</v>
      </c>
      <c r="BO434" s="5" t="e">
        <f>P_A_R[[#This Row],[19+]]-P_A_R[[#This Row],[20+]]</f>
        <v>#VALUE!</v>
      </c>
      <c r="BP434" s="5" t="e">
        <f>P_A_R[[#This Row],[20+]]-P_A_R[[#This Row],[21+]]</f>
        <v>#VALUE!</v>
      </c>
      <c r="BQ434" s="5" t="e">
        <f>P_A_R[[#This Row],[21+]]-P_A_R[[#This Row],[22+]]</f>
        <v>#VALUE!</v>
      </c>
      <c r="BR434" s="5" t="e">
        <f>P_A_R[[#This Row],[22+]]-P_A_R[[#This Row],[23+]]</f>
        <v>#VALUE!</v>
      </c>
      <c r="BS434" s="5" t="e">
        <f>P_A_R[[#This Row],[23+]]-P_A_R[[#This Row],[24+]]</f>
        <v>#VALUE!</v>
      </c>
      <c r="BT434" s="5" t="e">
        <f>P_A_R[[#This Row],[24+]]-P_A_R[[#This Row],[25+]]</f>
        <v>#VALUE!</v>
      </c>
      <c r="BU434" s="5" t="e">
        <f>P_A_R[[#This Row],[25+]]-P_A_R[[#This Row],[26+]]</f>
        <v>#VALUE!</v>
      </c>
      <c r="BV434" s="5" t="e">
        <f>P_A_R[[#This Row],[26+]]-P_A_R[[#This Row],[27+]]</f>
        <v>#VALUE!</v>
      </c>
      <c r="BW434" s="5" t="e">
        <f>P_A_R[[#This Row],[27+]]-P_A_R[[#This Row],[28+]]</f>
        <v>#VALUE!</v>
      </c>
      <c r="BX434" s="5" t="e">
        <f>P_A_R[[#This Row],[28+]]-P_A_R[[#This Row],[29+]]</f>
        <v>#VALUE!</v>
      </c>
      <c r="BY434" s="5" t="e">
        <f>P_A_R[[#This Row],[29+]]-P_A_R[[#This Row],[30+]]</f>
        <v>#VALUE!</v>
      </c>
      <c r="BZ434" s="5" t="e">
        <f>P_A_R[[#This Row],[30+]]-P_A_R[[#This Row],[31+]]</f>
        <v>#VALUE!</v>
      </c>
      <c r="CA434" s="5" t="e">
        <f>P_A_R[[#This Row],[31+]]-P_A_R[[#This Row],[32+]]</f>
        <v>#VALUE!</v>
      </c>
      <c r="CB434" s="5" t="e">
        <f>P_A_R[[#This Row],[32+]]-P_A_R[[#This Row],[33+]]</f>
        <v>#VALUE!</v>
      </c>
      <c r="CC434" s="5" t="e">
        <f>P_A_R[[#This Row],[33+]]-P_A_R[[#This Row],[34+]]</f>
        <v>#VALUE!</v>
      </c>
      <c r="CD434" s="5" t="e">
        <f>P_A_R[[#This Row],[34+]]-P_A_R[[#This Row],[35+]]</f>
        <v>#VALUE!</v>
      </c>
      <c r="CE434" s="5" t="e">
        <f>P_A_R[[#This Row],[35+]]-P_A_R[[#This Row],[36+]]</f>
        <v>#VALUE!</v>
      </c>
      <c r="CF434" s="5" t="e">
        <f>P_A_R[[#This Row],[36+]]-P_A_R[[#This Row],[37+]]</f>
        <v>#VALUE!</v>
      </c>
      <c r="CG434" s="5" t="e">
        <f>P_A_R[[#This Row],[37+]]-P_A_R[[#This Row],[38+]]</f>
        <v>#VALUE!</v>
      </c>
      <c r="CH434" s="5" t="e">
        <f>P_A_R[[#This Row],[38+]]-P_A_R[[#This Row],[39+]]</f>
        <v>#VALUE!</v>
      </c>
      <c r="CI434" s="5" t="e">
        <f>P_A_R[[#This Row],[39+]]-P_A_R[[#This Row],[40+]]</f>
        <v>#VALUE!</v>
      </c>
      <c r="CJ434" s="5" t="e">
        <f>P_A_R[[#This Row],[40+]]-P_A_R[[#This Row],[41+]]</f>
        <v>#VALUE!</v>
      </c>
      <c r="CK434" s="5" t="e">
        <f>P_A_R[[#This Row],[41+]]-P_A_R[[#This Row],[42+]]</f>
        <v>#VALUE!</v>
      </c>
      <c r="CL434" s="5" t="e">
        <f>P_A_R[[#This Row],[42+]]-P_A_R[[#This Row],[43+]]</f>
        <v>#VALUE!</v>
      </c>
      <c r="CM434" s="5" t="e">
        <f>P_A_R[[#This Row],[43+]]-P_A_R[[#This Row],[44+]]</f>
        <v>#VALUE!</v>
      </c>
      <c r="CN434" s="5" t="e">
        <f>P_A_R[[#This Row],[44+]]-P_A_R[[#This Row],[45+]]</f>
        <v>#VALUE!</v>
      </c>
      <c r="CO434" s="5" t="e">
        <f>P_A_R[[#This Row],[45+]]-P_A_R[[#This Row],[46+]]</f>
        <v>#VALUE!</v>
      </c>
      <c r="CP434" s="5" t="e">
        <f>P_A_R[[#This Row],[46+]]-P_A_R[[#This Row],[47+]]</f>
        <v>#VALUE!</v>
      </c>
      <c r="CQ434" s="5" t="e">
        <f>P_A_R[[#This Row],[47+]]-P_A_R[[#This Row],[48+]]</f>
        <v>#VALUE!</v>
      </c>
      <c r="CR434" s="5" t="e">
        <f>P_A_R[[#This Row],[48+]]-P_A_R[[#This Row],[49+]]</f>
        <v>#VALUE!</v>
      </c>
      <c r="CS434" s="5" t="e">
        <f>P_A_R[[#This Row],[49+]]-P_A_R[[#This Row],[50+]]</f>
        <v>#VALUE!</v>
      </c>
      <c r="CT434" s="5" t="e">
        <f>P_A_R[[#This Row],[50+]]-P_A_R[[#This Row],[51+]]</f>
        <v>#VALUE!</v>
      </c>
      <c r="CU434" s="5" t="e">
        <f>P_A_R[[#This Row],[51+]]-P_A_R[[#This Row],[52+]]</f>
        <v>#VALUE!</v>
      </c>
      <c r="CV434" s="5" t="e">
        <f>P_A_R[[#This Row],[52+]]-P_A_R[[#This Row],[53+]]</f>
        <v>#VALUE!</v>
      </c>
      <c r="CW434" s="5" t="e">
        <f>P_A_R[[#This Row],[53+]]-P_A_R[[#This Row],[54+]]</f>
        <v>#VALUE!</v>
      </c>
      <c r="CX434" s="5" t="e">
        <f>P_A_R[[#This Row],[54+]]-P_A_R[[#This Row],[55+]]</f>
        <v>#VALUE!</v>
      </c>
      <c r="CY434" s="5" t="e">
        <f>P_A_R[[#This Row],[55+]]-P_A_R[[#This Row],[56+]]</f>
        <v>#VALUE!</v>
      </c>
      <c r="CZ434" s="5" t="e">
        <f>P_A_R[[#This Row],[56+]]-P_A_R[[#This Row],[57+]]</f>
        <v>#VALUE!</v>
      </c>
      <c r="DA434" s="5" t="e">
        <f>P_A_R[[#This Row],[57+]]-P_A_R[[#This Row],[58+]]</f>
        <v>#VALUE!</v>
      </c>
      <c r="DB434" s="5" t="e">
        <f>P_A_R[[#This Row],[58+]]-P_A_R[[#This Row],[59+]]</f>
        <v>#VALUE!</v>
      </c>
    </row>
    <row r="435" spans="58:106" x14ac:dyDescent="0.25">
      <c r="BF435" s="5" t="e">
        <f>P_A_R[[#This Row],[10+]]-P_A_R[[#This Row],[11+]]</f>
        <v>#VALUE!</v>
      </c>
      <c r="BG435" s="5" t="e">
        <f>P_A_R[[#This Row],[11+]]-P_A_R[[#This Row],[12+]]</f>
        <v>#VALUE!</v>
      </c>
      <c r="BH435" s="5" t="e">
        <f>P_A_R[[#This Row],[12+]]-P_A_R[[#This Row],[13+]]</f>
        <v>#VALUE!</v>
      </c>
      <c r="BI435" s="5" t="e">
        <f>P_A_R[[#This Row],[13+]]-P_A_R[[#This Row],[14+]]</f>
        <v>#VALUE!</v>
      </c>
      <c r="BJ435" s="5" t="e">
        <f>P_A_R[[#This Row],[14+]]-P_A_R[[#This Row],[15+]]</f>
        <v>#VALUE!</v>
      </c>
      <c r="BK435" s="5" t="e">
        <f>P_A_R[[#This Row],[15+]]-P_A_R[[#This Row],[16+]]</f>
        <v>#VALUE!</v>
      </c>
      <c r="BL435" s="5" t="e">
        <f>P_A_R[[#This Row],[16+]]-P_A_R[[#This Row],[17+]]</f>
        <v>#VALUE!</v>
      </c>
      <c r="BM435" s="5" t="e">
        <f>P_A_R[[#This Row],[17+]]-P_A_R[[#This Row],[18+]]</f>
        <v>#VALUE!</v>
      </c>
      <c r="BN435" s="5" t="e">
        <f>P_A_R[[#This Row],[18+]]-P_A_R[[#This Row],[19+]]</f>
        <v>#VALUE!</v>
      </c>
      <c r="BO435" s="5" t="e">
        <f>P_A_R[[#This Row],[19+]]-P_A_R[[#This Row],[20+]]</f>
        <v>#VALUE!</v>
      </c>
      <c r="BP435" s="5" t="e">
        <f>P_A_R[[#This Row],[20+]]-P_A_R[[#This Row],[21+]]</f>
        <v>#VALUE!</v>
      </c>
      <c r="BQ435" s="5" t="e">
        <f>P_A_R[[#This Row],[21+]]-P_A_R[[#This Row],[22+]]</f>
        <v>#VALUE!</v>
      </c>
      <c r="BR435" s="5" t="e">
        <f>P_A_R[[#This Row],[22+]]-P_A_R[[#This Row],[23+]]</f>
        <v>#VALUE!</v>
      </c>
      <c r="BS435" s="5" t="e">
        <f>P_A_R[[#This Row],[23+]]-P_A_R[[#This Row],[24+]]</f>
        <v>#VALUE!</v>
      </c>
      <c r="BT435" s="5" t="e">
        <f>P_A_R[[#This Row],[24+]]-P_A_R[[#This Row],[25+]]</f>
        <v>#VALUE!</v>
      </c>
      <c r="BU435" s="5" t="e">
        <f>P_A_R[[#This Row],[25+]]-P_A_R[[#This Row],[26+]]</f>
        <v>#VALUE!</v>
      </c>
      <c r="BV435" s="5" t="e">
        <f>P_A_R[[#This Row],[26+]]-P_A_R[[#This Row],[27+]]</f>
        <v>#VALUE!</v>
      </c>
      <c r="BW435" s="5" t="e">
        <f>P_A_R[[#This Row],[27+]]-P_A_R[[#This Row],[28+]]</f>
        <v>#VALUE!</v>
      </c>
      <c r="BX435" s="5" t="e">
        <f>P_A_R[[#This Row],[28+]]-P_A_R[[#This Row],[29+]]</f>
        <v>#VALUE!</v>
      </c>
      <c r="BY435" s="5" t="e">
        <f>P_A_R[[#This Row],[29+]]-P_A_R[[#This Row],[30+]]</f>
        <v>#VALUE!</v>
      </c>
      <c r="BZ435" s="5" t="e">
        <f>P_A_R[[#This Row],[30+]]-P_A_R[[#This Row],[31+]]</f>
        <v>#VALUE!</v>
      </c>
      <c r="CA435" s="5" t="e">
        <f>P_A_R[[#This Row],[31+]]-P_A_R[[#This Row],[32+]]</f>
        <v>#VALUE!</v>
      </c>
      <c r="CB435" s="5" t="e">
        <f>P_A_R[[#This Row],[32+]]-P_A_R[[#This Row],[33+]]</f>
        <v>#VALUE!</v>
      </c>
      <c r="CC435" s="5" t="e">
        <f>P_A_R[[#This Row],[33+]]-P_A_R[[#This Row],[34+]]</f>
        <v>#VALUE!</v>
      </c>
      <c r="CD435" s="5" t="e">
        <f>P_A_R[[#This Row],[34+]]-P_A_R[[#This Row],[35+]]</f>
        <v>#VALUE!</v>
      </c>
      <c r="CE435" s="5" t="e">
        <f>P_A_R[[#This Row],[35+]]-P_A_R[[#This Row],[36+]]</f>
        <v>#VALUE!</v>
      </c>
      <c r="CF435" s="5" t="e">
        <f>P_A_R[[#This Row],[36+]]-P_A_R[[#This Row],[37+]]</f>
        <v>#VALUE!</v>
      </c>
      <c r="CG435" s="5" t="e">
        <f>P_A_R[[#This Row],[37+]]-P_A_R[[#This Row],[38+]]</f>
        <v>#VALUE!</v>
      </c>
      <c r="CH435" s="5" t="e">
        <f>P_A_R[[#This Row],[38+]]-P_A_R[[#This Row],[39+]]</f>
        <v>#VALUE!</v>
      </c>
      <c r="CI435" s="5" t="e">
        <f>P_A_R[[#This Row],[39+]]-P_A_R[[#This Row],[40+]]</f>
        <v>#VALUE!</v>
      </c>
      <c r="CJ435" s="5" t="e">
        <f>P_A_R[[#This Row],[40+]]-P_A_R[[#This Row],[41+]]</f>
        <v>#VALUE!</v>
      </c>
      <c r="CK435" s="5" t="e">
        <f>P_A_R[[#This Row],[41+]]-P_A_R[[#This Row],[42+]]</f>
        <v>#VALUE!</v>
      </c>
      <c r="CL435" s="5" t="e">
        <f>P_A_R[[#This Row],[42+]]-P_A_R[[#This Row],[43+]]</f>
        <v>#VALUE!</v>
      </c>
      <c r="CM435" s="5" t="e">
        <f>P_A_R[[#This Row],[43+]]-P_A_R[[#This Row],[44+]]</f>
        <v>#VALUE!</v>
      </c>
      <c r="CN435" s="5" t="e">
        <f>P_A_R[[#This Row],[44+]]-P_A_R[[#This Row],[45+]]</f>
        <v>#VALUE!</v>
      </c>
      <c r="CO435" s="5" t="e">
        <f>P_A_R[[#This Row],[45+]]-P_A_R[[#This Row],[46+]]</f>
        <v>#VALUE!</v>
      </c>
      <c r="CP435" s="5" t="e">
        <f>P_A_R[[#This Row],[46+]]-P_A_R[[#This Row],[47+]]</f>
        <v>#VALUE!</v>
      </c>
      <c r="CQ435" s="5" t="e">
        <f>P_A_R[[#This Row],[47+]]-P_A_R[[#This Row],[48+]]</f>
        <v>#VALUE!</v>
      </c>
      <c r="CR435" s="5" t="e">
        <f>P_A_R[[#This Row],[48+]]-P_A_R[[#This Row],[49+]]</f>
        <v>#VALUE!</v>
      </c>
      <c r="CS435" s="5" t="e">
        <f>P_A_R[[#This Row],[49+]]-P_A_R[[#This Row],[50+]]</f>
        <v>#VALUE!</v>
      </c>
      <c r="CT435" s="5" t="e">
        <f>P_A_R[[#This Row],[50+]]-P_A_R[[#This Row],[51+]]</f>
        <v>#VALUE!</v>
      </c>
      <c r="CU435" s="5" t="e">
        <f>P_A_R[[#This Row],[51+]]-P_A_R[[#This Row],[52+]]</f>
        <v>#VALUE!</v>
      </c>
      <c r="CV435" s="5" t="e">
        <f>P_A_R[[#This Row],[52+]]-P_A_R[[#This Row],[53+]]</f>
        <v>#VALUE!</v>
      </c>
      <c r="CW435" s="5" t="e">
        <f>P_A_R[[#This Row],[53+]]-P_A_R[[#This Row],[54+]]</f>
        <v>#VALUE!</v>
      </c>
      <c r="CX435" s="5" t="e">
        <f>P_A_R[[#This Row],[54+]]-P_A_R[[#This Row],[55+]]</f>
        <v>#VALUE!</v>
      </c>
      <c r="CY435" s="5" t="e">
        <f>P_A_R[[#This Row],[55+]]-P_A_R[[#This Row],[56+]]</f>
        <v>#VALUE!</v>
      </c>
      <c r="CZ435" s="5" t="e">
        <f>P_A_R[[#This Row],[56+]]-P_A_R[[#This Row],[57+]]</f>
        <v>#VALUE!</v>
      </c>
      <c r="DA435" s="5" t="e">
        <f>P_A_R[[#This Row],[57+]]-P_A_R[[#This Row],[58+]]</f>
        <v>#VALUE!</v>
      </c>
      <c r="DB435" s="5" t="e">
        <f>P_A_R[[#This Row],[58+]]-P_A_R[[#This Row],[59+]]</f>
        <v>#VALUE!</v>
      </c>
    </row>
    <row r="436" spans="58:106" x14ac:dyDescent="0.25">
      <c r="BF436" s="5" t="e">
        <f>P_A_R[[#This Row],[10+]]-P_A_R[[#This Row],[11+]]</f>
        <v>#VALUE!</v>
      </c>
      <c r="BG436" s="5" t="e">
        <f>P_A_R[[#This Row],[11+]]-P_A_R[[#This Row],[12+]]</f>
        <v>#VALUE!</v>
      </c>
      <c r="BH436" s="5" t="e">
        <f>P_A_R[[#This Row],[12+]]-P_A_R[[#This Row],[13+]]</f>
        <v>#VALUE!</v>
      </c>
      <c r="BI436" s="5" t="e">
        <f>P_A_R[[#This Row],[13+]]-P_A_R[[#This Row],[14+]]</f>
        <v>#VALUE!</v>
      </c>
      <c r="BJ436" s="5" t="e">
        <f>P_A_R[[#This Row],[14+]]-P_A_R[[#This Row],[15+]]</f>
        <v>#VALUE!</v>
      </c>
      <c r="BK436" s="5" t="e">
        <f>P_A_R[[#This Row],[15+]]-P_A_R[[#This Row],[16+]]</f>
        <v>#VALUE!</v>
      </c>
      <c r="BL436" s="5" t="e">
        <f>P_A_R[[#This Row],[16+]]-P_A_R[[#This Row],[17+]]</f>
        <v>#VALUE!</v>
      </c>
      <c r="BM436" s="5" t="e">
        <f>P_A_R[[#This Row],[17+]]-P_A_R[[#This Row],[18+]]</f>
        <v>#VALUE!</v>
      </c>
      <c r="BN436" s="5" t="e">
        <f>P_A_R[[#This Row],[18+]]-P_A_R[[#This Row],[19+]]</f>
        <v>#VALUE!</v>
      </c>
      <c r="BO436" s="5" t="e">
        <f>P_A_R[[#This Row],[19+]]-P_A_R[[#This Row],[20+]]</f>
        <v>#VALUE!</v>
      </c>
      <c r="BP436" s="5" t="e">
        <f>P_A_R[[#This Row],[20+]]-P_A_R[[#This Row],[21+]]</f>
        <v>#VALUE!</v>
      </c>
      <c r="BQ436" s="5" t="e">
        <f>P_A_R[[#This Row],[21+]]-P_A_R[[#This Row],[22+]]</f>
        <v>#VALUE!</v>
      </c>
      <c r="BR436" s="5" t="e">
        <f>P_A_R[[#This Row],[22+]]-P_A_R[[#This Row],[23+]]</f>
        <v>#VALUE!</v>
      </c>
      <c r="BS436" s="5" t="e">
        <f>P_A_R[[#This Row],[23+]]-P_A_R[[#This Row],[24+]]</f>
        <v>#VALUE!</v>
      </c>
      <c r="BT436" s="5" t="e">
        <f>P_A_R[[#This Row],[24+]]-P_A_R[[#This Row],[25+]]</f>
        <v>#VALUE!</v>
      </c>
      <c r="BU436" s="5" t="e">
        <f>P_A_R[[#This Row],[25+]]-P_A_R[[#This Row],[26+]]</f>
        <v>#VALUE!</v>
      </c>
      <c r="BV436" s="5" t="e">
        <f>P_A_R[[#This Row],[26+]]-P_A_R[[#This Row],[27+]]</f>
        <v>#VALUE!</v>
      </c>
      <c r="BW436" s="5" t="e">
        <f>P_A_R[[#This Row],[27+]]-P_A_R[[#This Row],[28+]]</f>
        <v>#VALUE!</v>
      </c>
      <c r="BX436" s="5" t="e">
        <f>P_A_R[[#This Row],[28+]]-P_A_R[[#This Row],[29+]]</f>
        <v>#VALUE!</v>
      </c>
      <c r="BY436" s="5" t="e">
        <f>P_A_R[[#This Row],[29+]]-P_A_R[[#This Row],[30+]]</f>
        <v>#VALUE!</v>
      </c>
      <c r="BZ436" s="5" t="e">
        <f>P_A_R[[#This Row],[30+]]-P_A_R[[#This Row],[31+]]</f>
        <v>#VALUE!</v>
      </c>
      <c r="CA436" s="5" t="e">
        <f>P_A_R[[#This Row],[31+]]-P_A_R[[#This Row],[32+]]</f>
        <v>#VALUE!</v>
      </c>
      <c r="CB436" s="5" t="e">
        <f>P_A_R[[#This Row],[32+]]-P_A_R[[#This Row],[33+]]</f>
        <v>#VALUE!</v>
      </c>
      <c r="CC436" s="5" t="e">
        <f>P_A_R[[#This Row],[33+]]-P_A_R[[#This Row],[34+]]</f>
        <v>#VALUE!</v>
      </c>
      <c r="CD436" s="5" t="e">
        <f>P_A_R[[#This Row],[34+]]-P_A_R[[#This Row],[35+]]</f>
        <v>#VALUE!</v>
      </c>
      <c r="CE436" s="5" t="e">
        <f>P_A_R[[#This Row],[35+]]-P_A_R[[#This Row],[36+]]</f>
        <v>#VALUE!</v>
      </c>
      <c r="CF436" s="5" t="e">
        <f>P_A_R[[#This Row],[36+]]-P_A_R[[#This Row],[37+]]</f>
        <v>#VALUE!</v>
      </c>
      <c r="CG436" s="5" t="e">
        <f>P_A_R[[#This Row],[37+]]-P_A_R[[#This Row],[38+]]</f>
        <v>#VALUE!</v>
      </c>
      <c r="CH436" s="5" t="e">
        <f>P_A_R[[#This Row],[38+]]-P_A_R[[#This Row],[39+]]</f>
        <v>#VALUE!</v>
      </c>
      <c r="CI436" s="5" t="e">
        <f>P_A_R[[#This Row],[39+]]-P_A_R[[#This Row],[40+]]</f>
        <v>#VALUE!</v>
      </c>
      <c r="CJ436" s="5" t="e">
        <f>P_A_R[[#This Row],[40+]]-P_A_R[[#This Row],[41+]]</f>
        <v>#VALUE!</v>
      </c>
      <c r="CK436" s="5" t="e">
        <f>P_A_R[[#This Row],[41+]]-P_A_R[[#This Row],[42+]]</f>
        <v>#VALUE!</v>
      </c>
      <c r="CL436" s="5" t="e">
        <f>P_A_R[[#This Row],[42+]]-P_A_R[[#This Row],[43+]]</f>
        <v>#VALUE!</v>
      </c>
      <c r="CM436" s="5" t="e">
        <f>P_A_R[[#This Row],[43+]]-P_A_R[[#This Row],[44+]]</f>
        <v>#VALUE!</v>
      </c>
      <c r="CN436" s="5" t="e">
        <f>P_A_R[[#This Row],[44+]]-P_A_R[[#This Row],[45+]]</f>
        <v>#VALUE!</v>
      </c>
      <c r="CO436" s="5" t="e">
        <f>P_A_R[[#This Row],[45+]]-P_A_R[[#This Row],[46+]]</f>
        <v>#VALUE!</v>
      </c>
      <c r="CP436" s="5" t="e">
        <f>P_A_R[[#This Row],[46+]]-P_A_R[[#This Row],[47+]]</f>
        <v>#VALUE!</v>
      </c>
      <c r="CQ436" s="5" t="e">
        <f>P_A_R[[#This Row],[47+]]-P_A_R[[#This Row],[48+]]</f>
        <v>#VALUE!</v>
      </c>
      <c r="CR436" s="5" t="e">
        <f>P_A_R[[#This Row],[48+]]-P_A_R[[#This Row],[49+]]</f>
        <v>#VALUE!</v>
      </c>
      <c r="CS436" s="5" t="e">
        <f>P_A_R[[#This Row],[49+]]-P_A_R[[#This Row],[50+]]</f>
        <v>#VALUE!</v>
      </c>
      <c r="CT436" s="5" t="e">
        <f>P_A_R[[#This Row],[50+]]-P_A_R[[#This Row],[51+]]</f>
        <v>#VALUE!</v>
      </c>
      <c r="CU436" s="5" t="e">
        <f>P_A_R[[#This Row],[51+]]-P_A_R[[#This Row],[52+]]</f>
        <v>#VALUE!</v>
      </c>
      <c r="CV436" s="5" t="e">
        <f>P_A_R[[#This Row],[52+]]-P_A_R[[#This Row],[53+]]</f>
        <v>#VALUE!</v>
      </c>
      <c r="CW436" s="5" t="e">
        <f>P_A_R[[#This Row],[53+]]-P_A_R[[#This Row],[54+]]</f>
        <v>#VALUE!</v>
      </c>
      <c r="CX436" s="5" t="e">
        <f>P_A_R[[#This Row],[54+]]-P_A_R[[#This Row],[55+]]</f>
        <v>#VALUE!</v>
      </c>
      <c r="CY436" s="5" t="e">
        <f>P_A_R[[#This Row],[55+]]-P_A_R[[#This Row],[56+]]</f>
        <v>#VALUE!</v>
      </c>
      <c r="CZ436" s="5" t="e">
        <f>P_A_R[[#This Row],[56+]]-P_A_R[[#This Row],[57+]]</f>
        <v>#VALUE!</v>
      </c>
      <c r="DA436" s="5" t="e">
        <f>P_A_R[[#This Row],[57+]]-P_A_R[[#This Row],[58+]]</f>
        <v>#VALUE!</v>
      </c>
      <c r="DB436" s="5" t="e">
        <f>P_A_R[[#This Row],[58+]]-P_A_R[[#This Row],[59+]]</f>
        <v>#VALUE!</v>
      </c>
    </row>
    <row r="437" spans="58:106" x14ac:dyDescent="0.25">
      <c r="BF437" s="5" t="e">
        <f>P_A_R[[#This Row],[10+]]-P_A_R[[#This Row],[11+]]</f>
        <v>#VALUE!</v>
      </c>
      <c r="BG437" s="5" t="e">
        <f>P_A_R[[#This Row],[11+]]-P_A_R[[#This Row],[12+]]</f>
        <v>#VALUE!</v>
      </c>
      <c r="BH437" s="5" t="e">
        <f>P_A_R[[#This Row],[12+]]-P_A_R[[#This Row],[13+]]</f>
        <v>#VALUE!</v>
      </c>
      <c r="BI437" s="5" t="e">
        <f>P_A_R[[#This Row],[13+]]-P_A_R[[#This Row],[14+]]</f>
        <v>#VALUE!</v>
      </c>
      <c r="BJ437" s="5" t="e">
        <f>P_A_R[[#This Row],[14+]]-P_A_R[[#This Row],[15+]]</f>
        <v>#VALUE!</v>
      </c>
      <c r="BK437" s="5" t="e">
        <f>P_A_R[[#This Row],[15+]]-P_A_R[[#This Row],[16+]]</f>
        <v>#VALUE!</v>
      </c>
      <c r="BL437" s="5" t="e">
        <f>P_A_R[[#This Row],[16+]]-P_A_R[[#This Row],[17+]]</f>
        <v>#VALUE!</v>
      </c>
      <c r="BM437" s="5" t="e">
        <f>P_A_R[[#This Row],[17+]]-P_A_R[[#This Row],[18+]]</f>
        <v>#VALUE!</v>
      </c>
      <c r="BN437" s="5" t="e">
        <f>P_A_R[[#This Row],[18+]]-P_A_R[[#This Row],[19+]]</f>
        <v>#VALUE!</v>
      </c>
      <c r="BO437" s="5" t="e">
        <f>P_A_R[[#This Row],[19+]]-P_A_R[[#This Row],[20+]]</f>
        <v>#VALUE!</v>
      </c>
      <c r="BP437" s="5" t="e">
        <f>P_A_R[[#This Row],[20+]]-P_A_R[[#This Row],[21+]]</f>
        <v>#VALUE!</v>
      </c>
      <c r="BQ437" s="5" t="e">
        <f>P_A_R[[#This Row],[21+]]-P_A_R[[#This Row],[22+]]</f>
        <v>#VALUE!</v>
      </c>
      <c r="BR437" s="5" t="e">
        <f>P_A_R[[#This Row],[22+]]-P_A_R[[#This Row],[23+]]</f>
        <v>#VALUE!</v>
      </c>
      <c r="BS437" s="5" t="e">
        <f>P_A_R[[#This Row],[23+]]-P_A_R[[#This Row],[24+]]</f>
        <v>#VALUE!</v>
      </c>
      <c r="BT437" s="5" t="e">
        <f>P_A_R[[#This Row],[24+]]-P_A_R[[#This Row],[25+]]</f>
        <v>#VALUE!</v>
      </c>
      <c r="BU437" s="5" t="e">
        <f>P_A_R[[#This Row],[25+]]-P_A_R[[#This Row],[26+]]</f>
        <v>#VALUE!</v>
      </c>
      <c r="BV437" s="5" t="e">
        <f>P_A_R[[#This Row],[26+]]-P_A_R[[#This Row],[27+]]</f>
        <v>#VALUE!</v>
      </c>
      <c r="BW437" s="5" t="e">
        <f>P_A_R[[#This Row],[27+]]-P_A_R[[#This Row],[28+]]</f>
        <v>#VALUE!</v>
      </c>
      <c r="BX437" s="5" t="e">
        <f>P_A_R[[#This Row],[28+]]-P_A_R[[#This Row],[29+]]</f>
        <v>#VALUE!</v>
      </c>
      <c r="BY437" s="5" t="e">
        <f>P_A_R[[#This Row],[29+]]-P_A_R[[#This Row],[30+]]</f>
        <v>#VALUE!</v>
      </c>
      <c r="BZ437" s="5" t="e">
        <f>P_A_R[[#This Row],[30+]]-P_A_R[[#This Row],[31+]]</f>
        <v>#VALUE!</v>
      </c>
      <c r="CA437" s="5" t="e">
        <f>P_A_R[[#This Row],[31+]]-P_A_R[[#This Row],[32+]]</f>
        <v>#VALUE!</v>
      </c>
      <c r="CB437" s="5" t="e">
        <f>P_A_R[[#This Row],[32+]]-P_A_R[[#This Row],[33+]]</f>
        <v>#VALUE!</v>
      </c>
      <c r="CC437" s="5" t="e">
        <f>P_A_R[[#This Row],[33+]]-P_A_R[[#This Row],[34+]]</f>
        <v>#VALUE!</v>
      </c>
      <c r="CD437" s="5" t="e">
        <f>P_A_R[[#This Row],[34+]]-P_A_R[[#This Row],[35+]]</f>
        <v>#VALUE!</v>
      </c>
      <c r="CE437" s="5" t="e">
        <f>P_A_R[[#This Row],[35+]]-P_A_R[[#This Row],[36+]]</f>
        <v>#VALUE!</v>
      </c>
      <c r="CF437" s="5" t="e">
        <f>P_A_R[[#This Row],[36+]]-P_A_R[[#This Row],[37+]]</f>
        <v>#VALUE!</v>
      </c>
      <c r="CG437" s="5" t="e">
        <f>P_A_R[[#This Row],[37+]]-P_A_R[[#This Row],[38+]]</f>
        <v>#VALUE!</v>
      </c>
      <c r="CH437" s="5" t="e">
        <f>P_A_R[[#This Row],[38+]]-P_A_R[[#This Row],[39+]]</f>
        <v>#VALUE!</v>
      </c>
      <c r="CI437" s="5" t="e">
        <f>P_A_R[[#This Row],[39+]]-P_A_R[[#This Row],[40+]]</f>
        <v>#VALUE!</v>
      </c>
      <c r="CJ437" s="5" t="e">
        <f>P_A_R[[#This Row],[40+]]-P_A_R[[#This Row],[41+]]</f>
        <v>#VALUE!</v>
      </c>
      <c r="CK437" s="5" t="e">
        <f>P_A_R[[#This Row],[41+]]-P_A_R[[#This Row],[42+]]</f>
        <v>#VALUE!</v>
      </c>
      <c r="CL437" s="5" t="e">
        <f>P_A_R[[#This Row],[42+]]-P_A_R[[#This Row],[43+]]</f>
        <v>#VALUE!</v>
      </c>
      <c r="CM437" s="5" t="e">
        <f>P_A_R[[#This Row],[43+]]-P_A_R[[#This Row],[44+]]</f>
        <v>#VALUE!</v>
      </c>
      <c r="CN437" s="5" t="e">
        <f>P_A_R[[#This Row],[44+]]-P_A_R[[#This Row],[45+]]</f>
        <v>#VALUE!</v>
      </c>
      <c r="CO437" s="5" t="e">
        <f>P_A_R[[#This Row],[45+]]-P_A_R[[#This Row],[46+]]</f>
        <v>#VALUE!</v>
      </c>
      <c r="CP437" s="5" t="e">
        <f>P_A_R[[#This Row],[46+]]-P_A_R[[#This Row],[47+]]</f>
        <v>#VALUE!</v>
      </c>
      <c r="CQ437" s="5" t="e">
        <f>P_A_R[[#This Row],[47+]]-P_A_R[[#This Row],[48+]]</f>
        <v>#VALUE!</v>
      </c>
      <c r="CR437" s="5" t="e">
        <f>P_A_R[[#This Row],[48+]]-P_A_R[[#This Row],[49+]]</f>
        <v>#VALUE!</v>
      </c>
      <c r="CS437" s="5" t="e">
        <f>P_A_R[[#This Row],[49+]]-P_A_R[[#This Row],[50+]]</f>
        <v>#VALUE!</v>
      </c>
      <c r="CT437" s="5" t="e">
        <f>P_A_R[[#This Row],[50+]]-P_A_R[[#This Row],[51+]]</f>
        <v>#VALUE!</v>
      </c>
      <c r="CU437" s="5" t="e">
        <f>P_A_R[[#This Row],[51+]]-P_A_R[[#This Row],[52+]]</f>
        <v>#VALUE!</v>
      </c>
      <c r="CV437" s="5" t="e">
        <f>P_A_R[[#This Row],[52+]]-P_A_R[[#This Row],[53+]]</f>
        <v>#VALUE!</v>
      </c>
      <c r="CW437" s="5" t="e">
        <f>P_A_R[[#This Row],[53+]]-P_A_R[[#This Row],[54+]]</f>
        <v>#VALUE!</v>
      </c>
      <c r="CX437" s="5" t="e">
        <f>P_A_R[[#This Row],[54+]]-P_A_R[[#This Row],[55+]]</f>
        <v>#VALUE!</v>
      </c>
      <c r="CY437" s="5" t="e">
        <f>P_A_R[[#This Row],[55+]]-P_A_R[[#This Row],[56+]]</f>
        <v>#VALUE!</v>
      </c>
      <c r="CZ437" s="5" t="e">
        <f>P_A_R[[#This Row],[56+]]-P_A_R[[#This Row],[57+]]</f>
        <v>#VALUE!</v>
      </c>
      <c r="DA437" s="5" t="e">
        <f>P_A_R[[#This Row],[57+]]-P_A_R[[#This Row],[58+]]</f>
        <v>#VALUE!</v>
      </c>
      <c r="DB437" s="5" t="e">
        <f>P_A_R[[#This Row],[58+]]-P_A_R[[#This Row],[59+]]</f>
        <v>#VALUE!</v>
      </c>
    </row>
    <row r="438" spans="58:106" x14ac:dyDescent="0.25">
      <c r="BF438" s="5" t="e">
        <f>P_A_R[[#This Row],[10+]]-P_A_R[[#This Row],[11+]]</f>
        <v>#VALUE!</v>
      </c>
      <c r="BG438" s="5" t="e">
        <f>P_A_R[[#This Row],[11+]]-P_A_R[[#This Row],[12+]]</f>
        <v>#VALUE!</v>
      </c>
      <c r="BH438" s="5" t="e">
        <f>P_A_R[[#This Row],[12+]]-P_A_R[[#This Row],[13+]]</f>
        <v>#VALUE!</v>
      </c>
      <c r="BI438" s="5" t="e">
        <f>P_A_R[[#This Row],[13+]]-P_A_R[[#This Row],[14+]]</f>
        <v>#VALUE!</v>
      </c>
      <c r="BJ438" s="5" t="e">
        <f>P_A_R[[#This Row],[14+]]-P_A_R[[#This Row],[15+]]</f>
        <v>#VALUE!</v>
      </c>
      <c r="BK438" s="5" t="e">
        <f>P_A_R[[#This Row],[15+]]-P_A_R[[#This Row],[16+]]</f>
        <v>#VALUE!</v>
      </c>
      <c r="BL438" s="5" t="e">
        <f>P_A_R[[#This Row],[16+]]-P_A_R[[#This Row],[17+]]</f>
        <v>#VALUE!</v>
      </c>
      <c r="BM438" s="5" t="e">
        <f>P_A_R[[#This Row],[17+]]-P_A_R[[#This Row],[18+]]</f>
        <v>#VALUE!</v>
      </c>
      <c r="BN438" s="5" t="e">
        <f>P_A_R[[#This Row],[18+]]-P_A_R[[#This Row],[19+]]</f>
        <v>#VALUE!</v>
      </c>
      <c r="BO438" s="5" t="e">
        <f>P_A_R[[#This Row],[19+]]-P_A_R[[#This Row],[20+]]</f>
        <v>#VALUE!</v>
      </c>
      <c r="BP438" s="5" t="e">
        <f>P_A_R[[#This Row],[20+]]-P_A_R[[#This Row],[21+]]</f>
        <v>#VALUE!</v>
      </c>
      <c r="BQ438" s="5" t="e">
        <f>P_A_R[[#This Row],[21+]]-P_A_R[[#This Row],[22+]]</f>
        <v>#VALUE!</v>
      </c>
      <c r="BR438" s="5" t="e">
        <f>P_A_R[[#This Row],[22+]]-P_A_R[[#This Row],[23+]]</f>
        <v>#VALUE!</v>
      </c>
      <c r="BS438" s="5" t="e">
        <f>P_A_R[[#This Row],[23+]]-P_A_R[[#This Row],[24+]]</f>
        <v>#VALUE!</v>
      </c>
      <c r="BT438" s="5" t="e">
        <f>P_A_R[[#This Row],[24+]]-P_A_R[[#This Row],[25+]]</f>
        <v>#VALUE!</v>
      </c>
      <c r="BU438" s="5" t="e">
        <f>P_A_R[[#This Row],[25+]]-P_A_R[[#This Row],[26+]]</f>
        <v>#VALUE!</v>
      </c>
      <c r="BV438" s="5" t="e">
        <f>P_A_R[[#This Row],[26+]]-P_A_R[[#This Row],[27+]]</f>
        <v>#VALUE!</v>
      </c>
      <c r="BW438" s="5" t="e">
        <f>P_A_R[[#This Row],[27+]]-P_A_R[[#This Row],[28+]]</f>
        <v>#VALUE!</v>
      </c>
      <c r="BX438" s="5" t="e">
        <f>P_A_R[[#This Row],[28+]]-P_A_R[[#This Row],[29+]]</f>
        <v>#VALUE!</v>
      </c>
      <c r="BY438" s="5" t="e">
        <f>P_A_R[[#This Row],[29+]]-P_A_R[[#This Row],[30+]]</f>
        <v>#VALUE!</v>
      </c>
      <c r="BZ438" s="5" t="e">
        <f>P_A_R[[#This Row],[30+]]-P_A_R[[#This Row],[31+]]</f>
        <v>#VALUE!</v>
      </c>
      <c r="CA438" s="5" t="e">
        <f>P_A_R[[#This Row],[31+]]-P_A_R[[#This Row],[32+]]</f>
        <v>#VALUE!</v>
      </c>
      <c r="CB438" s="5" t="e">
        <f>P_A_R[[#This Row],[32+]]-P_A_R[[#This Row],[33+]]</f>
        <v>#VALUE!</v>
      </c>
      <c r="CC438" s="5" t="e">
        <f>P_A_R[[#This Row],[33+]]-P_A_R[[#This Row],[34+]]</f>
        <v>#VALUE!</v>
      </c>
      <c r="CD438" s="5" t="e">
        <f>P_A_R[[#This Row],[34+]]-P_A_R[[#This Row],[35+]]</f>
        <v>#VALUE!</v>
      </c>
      <c r="CE438" s="5" t="e">
        <f>P_A_R[[#This Row],[35+]]-P_A_R[[#This Row],[36+]]</f>
        <v>#VALUE!</v>
      </c>
      <c r="CF438" s="5" t="e">
        <f>P_A_R[[#This Row],[36+]]-P_A_R[[#This Row],[37+]]</f>
        <v>#VALUE!</v>
      </c>
      <c r="CG438" s="5" t="e">
        <f>P_A_R[[#This Row],[37+]]-P_A_R[[#This Row],[38+]]</f>
        <v>#VALUE!</v>
      </c>
      <c r="CH438" s="5" t="e">
        <f>P_A_R[[#This Row],[38+]]-P_A_R[[#This Row],[39+]]</f>
        <v>#VALUE!</v>
      </c>
      <c r="CI438" s="5" t="e">
        <f>P_A_R[[#This Row],[39+]]-P_A_R[[#This Row],[40+]]</f>
        <v>#VALUE!</v>
      </c>
      <c r="CJ438" s="5" t="e">
        <f>P_A_R[[#This Row],[40+]]-P_A_R[[#This Row],[41+]]</f>
        <v>#VALUE!</v>
      </c>
      <c r="CK438" s="5" t="e">
        <f>P_A_R[[#This Row],[41+]]-P_A_R[[#This Row],[42+]]</f>
        <v>#VALUE!</v>
      </c>
      <c r="CL438" s="5" t="e">
        <f>P_A_R[[#This Row],[42+]]-P_A_R[[#This Row],[43+]]</f>
        <v>#VALUE!</v>
      </c>
      <c r="CM438" s="5" t="e">
        <f>P_A_R[[#This Row],[43+]]-P_A_R[[#This Row],[44+]]</f>
        <v>#VALUE!</v>
      </c>
      <c r="CN438" s="5" t="e">
        <f>P_A_R[[#This Row],[44+]]-P_A_R[[#This Row],[45+]]</f>
        <v>#VALUE!</v>
      </c>
      <c r="CO438" s="5" t="e">
        <f>P_A_R[[#This Row],[45+]]-P_A_R[[#This Row],[46+]]</f>
        <v>#VALUE!</v>
      </c>
      <c r="CP438" s="5" t="e">
        <f>P_A_R[[#This Row],[46+]]-P_A_R[[#This Row],[47+]]</f>
        <v>#VALUE!</v>
      </c>
      <c r="CQ438" s="5" t="e">
        <f>P_A_R[[#This Row],[47+]]-P_A_R[[#This Row],[48+]]</f>
        <v>#VALUE!</v>
      </c>
      <c r="CR438" s="5" t="e">
        <f>P_A_R[[#This Row],[48+]]-P_A_R[[#This Row],[49+]]</f>
        <v>#VALUE!</v>
      </c>
      <c r="CS438" s="5" t="e">
        <f>P_A_R[[#This Row],[49+]]-P_A_R[[#This Row],[50+]]</f>
        <v>#VALUE!</v>
      </c>
      <c r="CT438" s="5" t="e">
        <f>P_A_R[[#This Row],[50+]]-P_A_R[[#This Row],[51+]]</f>
        <v>#VALUE!</v>
      </c>
      <c r="CU438" s="5" t="e">
        <f>P_A_R[[#This Row],[51+]]-P_A_R[[#This Row],[52+]]</f>
        <v>#VALUE!</v>
      </c>
      <c r="CV438" s="5" t="e">
        <f>P_A_R[[#This Row],[52+]]-P_A_R[[#This Row],[53+]]</f>
        <v>#VALUE!</v>
      </c>
      <c r="CW438" s="5" t="e">
        <f>P_A_R[[#This Row],[53+]]-P_A_R[[#This Row],[54+]]</f>
        <v>#VALUE!</v>
      </c>
      <c r="CX438" s="5" t="e">
        <f>P_A_R[[#This Row],[54+]]-P_A_R[[#This Row],[55+]]</f>
        <v>#VALUE!</v>
      </c>
      <c r="CY438" s="5" t="e">
        <f>P_A_R[[#This Row],[55+]]-P_A_R[[#This Row],[56+]]</f>
        <v>#VALUE!</v>
      </c>
      <c r="CZ438" s="5" t="e">
        <f>P_A_R[[#This Row],[56+]]-P_A_R[[#This Row],[57+]]</f>
        <v>#VALUE!</v>
      </c>
      <c r="DA438" s="5" t="e">
        <f>P_A_R[[#This Row],[57+]]-P_A_R[[#This Row],[58+]]</f>
        <v>#VALUE!</v>
      </c>
      <c r="DB438" s="5" t="e">
        <f>P_A_R[[#This Row],[58+]]-P_A_R[[#This Row],[59+]]</f>
        <v>#VALUE!</v>
      </c>
    </row>
    <row r="439" spans="58:106" x14ac:dyDescent="0.25">
      <c r="BF439" s="5" t="e">
        <f>P_A_R[[#This Row],[10+]]-P_A_R[[#This Row],[11+]]</f>
        <v>#VALUE!</v>
      </c>
      <c r="BG439" s="5" t="e">
        <f>P_A_R[[#This Row],[11+]]-P_A_R[[#This Row],[12+]]</f>
        <v>#VALUE!</v>
      </c>
      <c r="BH439" s="5" t="e">
        <f>P_A_R[[#This Row],[12+]]-P_A_R[[#This Row],[13+]]</f>
        <v>#VALUE!</v>
      </c>
      <c r="BI439" s="5" t="e">
        <f>P_A_R[[#This Row],[13+]]-P_A_R[[#This Row],[14+]]</f>
        <v>#VALUE!</v>
      </c>
      <c r="BJ439" s="5" t="e">
        <f>P_A_R[[#This Row],[14+]]-P_A_R[[#This Row],[15+]]</f>
        <v>#VALUE!</v>
      </c>
      <c r="BK439" s="5" t="e">
        <f>P_A_R[[#This Row],[15+]]-P_A_R[[#This Row],[16+]]</f>
        <v>#VALUE!</v>
      </c>
      <c r="BL439" s="5" t="e">
        <f>P_A_R[[#This Row],[16+]]-P_A_R[[#This Row],[17+]]</f>
        <v>#VALUE!</v>
      </c>
      <c r="BM439" s="5" t="e">
        <f>P_A_R[[#This Row],[17+]]-P_A_R[[#This Row],[18+]]</f>
        <v>#VALUE!</v>
      </c>
      <c r="BN439" s="5" t="e">
        <f>P_A_R[[#This Row],[18+]]-P_A_R[[#This Row],[19+]]</f>
        <v>#VALUE!</v>
      </c>
      <c r="BO439" s="5" t="e">
        <f>P_A_R[[#This Row],[19+]]-P_A_R[[#This Row],[20+]]</f>
        <v>#VALUE!</v>
      </c>
      <c r="BP439" s="5" t="e">
        <f>P_A_R[[#This Row],[20+]]-P_A_R[[#This Row],[21+]]</f>
        <v>#VALUE!</v>
      </c>
      <c r="BQ439" s="5" t="e">
        <f>P_A_R[[#This Row],[21+]]-P_A_R[[#This Row],[22+]]</f>
        <v>#VALUE!</v>
      </c>
      <c r="BR439" s="5" t="e">
        <f>P_A_R[[#This Row],[22+]]-P_A_R[[#This Row],[23+]]</f>
        <v>#VALUE!</v>
      </c>
      <c r="BS439" s="5" t="e">
        <f>P_A_R[[#This Row],[23+]]-P_A_R[[#This Row],[24+]]</f>
        <v>#VALUE!</v>
      </c>
      <c r="BT439" s="5" t="e">
        <f>P_A_R[[#This Row],[24+]]-P_A_R[[#This Row],[25+]]</f>
        <v>#VALUE!</v>
      </c>
      <c r="BU439" s="5" t="e">
        <f>P_A_R[[#This Row],[25+]]-P_A_R[[#This Row],[26+]]</f>
        <v>#VALUE!</v>
      </c>
      <c r="BV439" s="5" t="e">
        <f>P_A_R[[#This Row],[26+]]-P_A_R[[#This Row],[27+]]</f>
        <v>#VALUE!</v>
      </c>
      <c r="BW439" s="5" t="e">
        <f>P_A_R[[#This Row],[27+]]-P_A_R[[#This Row],[28+]]</f>
        <v>#VALUE!</v>
      </c>
      <c r="BX439" s="5" t="e">
        <f>P_A_R[[#This Row],[28+]]-P_A_R[[#This Row],[29+]]</f>
        <v>#VALUE!</v>
      </c>
      <c r="BY439" s="5" t="e">
        <f>P_A_R[[#This Row],[29+]]-P_A_R[[#This Row],[30+]]</f>
        <v>#VALUE!</v>
      </c>
      <c r="BZ439" s="5" t="e">
        <f>P_A_R[[#This Row],[30+]]-P_A_R[[#This Row],[31+]]</f>
        <v>#VALUE!</v>
      </c>
      <c r="CA439" s="5" t="e">
        <f>P_A_R[[#This Row],[31+]]-P_A_R[[#This Row],[32+]]</f>
        <v>#VALUE!</v>
      </c>
      <c r="CB439" s="5" t="e">
        <f>P_A_R[[#This Row],[32+]]-P_A_R[[#This Row],[33+]]</f>
        <v>#VALUE!</v>
      </c>
      <c r="CC439" s="5" t="e">
        <f>P_A_R[[#This Row],[33+]]-P_A_R[[#This Row],[34+]]</f>
        <v>#VALUE!</v>
      </c>
      <c r="CD439" s="5" t="e">
        <f>P_A_R[[#This Row],[34+]]-P_A_R[[#This Row],[35+]]</f>
        <v>#VALUE!</v>
      </c>
      <c r="CE439" s="5" t="e">
        <f>P_A_R[[#This Row],[35+]]-P_A_R[[#This Row],[36+]]</f>
        <v>#VALUE!</v>
      </c>
      <c r="CF439" s="5" t="e">
        <f>P_A_R[[#This Row],[36+]]-P_A_R[[#This Row],[37+]]</f>
        <v>#VALUE!</v>
      </c>
      <c r="CG439" s="5" t="e">
        <f>P_A_R[[#This Row],[37+]]-P_A_R[[#This Row],[38+]]</f>
        <v>#VALUE!</v>
      </c>
      <c r="CH439" s="5" t="e">
        <f>P_A_R[[#This Row],[38+]]-P_A_R[[#This Row],[39+]]</f>
        <v>#VALUE!</v>
      </c>
      <c r="CI439" s="5" t="e">
        <f>P_A_R[[#This Row],[39+]]-P_A_R[[#This Row],[40+]]</f>
        <v>#VALUE!</v>
      </c>
      <c r="CJ439" s="5" t="e">
        <f>P_A_R[[#This Row],[40+]]-P_A_R[[#This Row],[41+]]</f>
        <v>#VALUE!</v>
      </c>
      <c r="CK439" s="5" t="e">
        <f>P_A_R[[#This Row],[41+]]-P_A_R[[#This Row],[42+]]</f>
        <v>#VALUE!</v>
      </c>
      <c r="CL439" s="5" t="e">
        <f>P_A_R[[#This Row],[42+]]-P_A_R[[#This Row],[43+]]</f>
        <v>#VALUE!</v>
      </c>
      <c r="CM439" s="5" t="e">
        <f>P_A_R[[#This Row],[43+]]-P_A_R[[#This Row],[44+]]</f>
        <v>#VALUE!</v>
      </c>
      <c r="CN439" s="5" t="e">
        <f>P_A_R[[#This Row],[44+]]-P_A_R[[#This Row],[45+]]</f>
        <v>#VALUE!</v>
      </c>
      <c r="CO439" s="5" t="e">
        <f>P_A_R[[#This Row],[45+]]-P_A_R[[#This Row],[46+]]</f>
        <v>#VALUE!</v>
      </c>
      <c r="CP439" s="5" t="e">
        <f>P_A_R[[#This Row],[46+]]-P_A_R[[#This Row],[47+]]</f>
        <v>#VALUE!</v>
      </c>
      <c r="CQ439" s="5" t="e">
        <f>P_A_R[[#This Row],[47+]]-P_A_R[[#This Row],[48+]]</f>
        <v>#VALUE!</v>
      </c>
      <c r="CR439" s="5" t="e">
        <f>P_A_R[[#This Row],[48+]]-P_A_R[[#This Row],[49+]]</f>
        <v>#VALUE!</v>
      </c>
      <c r="CS439" s="5" t="e">
        <f>P_A_R[[#This Row],[49+]]-P_A_R[[#This Row],[50+]]</f>
        <v>#VALUE!</v>
      </c>
      <c r="CT439" s="5" t="e">
        <f>P_A_R[[#This Row],[50+]]-P_A_R[[#This Row],[51+]]</f>
        <v>#VALUE!</v>
      </c>
      <c r="CU439" s="5" t="e">
        <f>P_A_R[[#This Row],[51+]]-P_A_R[[#This Row],[52+]]</f>
        <v>#VALUE!</v>
      </c>
      <c r="CV439" s="5" t="e">
        <f>P_A_R[[#This Row],[52+]]-P_A_R[[#This Row],[53+]]</f>
        <v>#VALUE!</v>
      </c>
      <c r="CW439" s="5" t="e">
        <f>P_A_R[[#This Row],[53+]]-P_A_R[[#This Row],[54+]]</f>
        <v>#VALUE!</v>
      </c>
      <c r="CX439" s="5" t="e">
        <f>P_A_R[[#This Row],[54+]]-P_A_R[[#This Row],[55+]]</f>
        <v>#VALUE!</v>
      </c>
      <c r="CY439" s="5" t="e">
        <f>P_A_R[[#This Row],[55+]]-P_A_R[[#This Row],[56+]]</f>
        <v>#VALUE!</v>
      </c>
      <c r="CZ439" s="5" t="e">
        <f>P_A_R[[#This Row],[56+]]-P_A_R[[#This Row],[57+]]</f>
        <v>#VALUE!</v>
      </c>
      <c r="DA439" s="5" t="e">
        <f>P_A_R[[#This Row],[57+]]-P_A_R[[#This Row],[58+]]</f>
        <v>#VALUE!</v>
      </c>
      <c r="DB439" s="5" t="e">
        <f>P_A_R[[#This Row],[58+]]-P_A_R[[#This Row],[59+]]</f>
        <v>#VALUE!</v>
      </c>
    </row>
    <row r="440" spans="58:106" x14ac:dyDescent="0.25">
      <c r="BF440" s="5" t="e">
        <f>P_A_R[[#This Row],[10+]]-P_A_R[[#This Row],[11+]]</f>
        <v>#VALUE!</v>
      </c>
      <c r="BG440" s="5" t="e">
        <f>P_A_R[[#This Row],[11+]]-P_A_R[[#This Row],[12+]]</f>
        <v>#VALUE!</v>
      </c>
      <c r="BH440" s="5" t="e">
        <f>P_A_R[[#This Row],[12+]]-P_A_R[[#This Row],[13+]]</f>
        <v>#VALUE!</v>
      </c>
      <c r="BI440" s="5" t="e">
        <f>P_A_R[[#This Row],[13+]]-P_A_R[[#This Row],[14+]]</f>
        <v>#VALUE!</v>
      </c>
      <c r="BJ440" s="5" t="e">
        <f>P_A_R[[#This Row],[14+]]-P_A_R[[#This Row],[15+]]</f>
        <v>#VALUE!</v>
      </c>
      <c r="BK440" s="5" t="e">
        <f>P_A_R[[#This Row],[15+]]-P_A_R[[#This Row],[16+]]</f>
        <v>#VALUE!</v>
      </c>
      <c r="BL440" s="5" t="e">
        <f>P_A_R[[#This Row],[16+]]-P_A_R[[#This Row],[17+]]</f>
        <v>#VALUE!</v>
      </c>
      <c r="BM440" s="5" t="e">
        <f>P_A_R[[#This Row],[17+]]-P_A_R[[#This Row],[18+]]</f>
        <v>#VALUE!</v>
      </c>
      <c r="BN440" s="5" t="e">
        <f>P_A_R[[#This Row],[18+]]-P_A_R[[#This Row],[19+]]</f>
        <v>#VALUE!</v>
      </c>
      <c r="BO440" s="5" t="e">
        <f>P_A_R[[#This Row],[19+]]-P_A_R[[#This Row],[20+]]</f>
        <v>#VALUE!</v>
      </c>
      <c r="BP440" s="5" t="e">
        <f>P_A_R[[#This Row],[20+]]-P_A_R[[#This Row],[21+]]</f>
        <v>#VALUE!</v>
      </c>
      <c r="BQ440" s="5" t="e">
        <f>P_A_R[[#This Row],[21+]]-P_A_R[[#This Row],[22+]]</f>
        <v>#VALUE!</v>
      </c>
      <c r="BR440" s="5" t="e">
        <f>P_A_R[[#This Row],[22+]]-P_A_R[[#This Row],[23+]]</f>
        <v>#VALUE!</v>
      </c>
      <c r="BS440" s="5" t="e">
        <f>P_A_R[[#This Row],[23+]]-P_A_R[[#This Row],[24+]]</f>
        <v>#VALUE!</v>
      </c>
      <c r="BT440" s="5" t="e">
        <f>P_A_R[[#This Row],[24+]]-P_A_R[[#This Row],[25+]]</f>
        <v>#VALUE!</v>
      </c>
      <c r="BU440" s="5" t="e">
        <f>P_A_R[[#This Row],[25+]]-P_A_R[[#This Row],[26+]]</f>
        <v>#VALUE!</v>
      </c>
      <c r="BV440" s="5" t="e">
        <f>P_A_R[[#This Row],[26+]]-P_A_R[[#This Row],[27+]]</f>
        <v>#VALUE!</v>
      </c>
      <c r="BW440" s="5" t="e">
        <f>P_A_R[[#This Row],[27+]]-P_A_R[[#This Row],[28+]]</f>
        <v>#VALUE!</v>
      </c>
      <c r="BX440" s="5" t="e">
        <f>P_A_R[[#This Row],[28+]]-P_A_R[[#This Row],[29+]]</f>
        <v>#VALUE!</v>
      </c>
      <c r="BY440" s="5" t="e">
        <f>P_A_R[[#This Row],[29+]]-P_A_R[[#This Row],[30+]]</f>
        <v>#VALUE!</v>
      </c>
      <c r="BZ440" s="5" t="e">
        <f>P_A_R[[#This Row],[30+]]-P_A_R[[#This Row],[31+]]</f>
        <v>#VALUE!</v>
      </c>
      <c r="CA440" s="5" t="e">
        <f>P_A_R[[#This Row],[31+]]-P_A_R[[#This Row],[32+]]</f>
        <v>#VALUE!</v>
      </c>
      <c r="CB440" s="5" t="e">
        <f>P_A_R[[#This Row],[32+]]-P_A_R[[#This Row],[33+]]</f>
        <v>#VALUE!</v>
      </c>
      <c r="CC440" s="5" t="e">
        <f>P_A_R[[#This Row],[33+]]-P_A_R[[#This Row],[34+]]</f>
        <v>#VALUE!</v>
      </c>
      <c r="CD440" s="5" t="e">
        <f>P_A_R[[#This Row],[34+]]-P_A_R[[#This Row],[35+]]</f>
        <v>#VALUE!</v>
      </c>
      <c r="CE440" s="5" t="e">
        <f>P_A_R[[#This Row],[35+]]-P_A_R[[#This Row],[36+]]</f>
        <v>#VALUE!</v>
      </c>
      <c r="CF440" s="5" t="e">
        <f>P_A_R[[#This Row],[36+]]-P_A_R[[#This Row],[37+]]</f>
        <v>#VALUE!</v>
      </c>
      <c r="CG440" s="5" t="e">
        <f>P_A_R[[#This Row],[37+]]-P_A_R[[#This Row],[38+]]</f>
        <v>#VALUE!</v>
      </c>
      <c r="CH440" s="5" t="e">
        <f>P_A_R[[#This Row],[38+]]-P_A_R[[#This Row],[39+]]</f>
        <v>#VALUE!</v>
      </c>
      <c r="CI440" s="5" t="e">
        <f>P_A_R[[#This Row],[39+]]-P_A_R[[#This Row],[40+]]</f>
        <v>#VALUE!</v>
      </c>
      <c r="CJ440" s="5" t="e">
        <f>P_A_R[[#This Row],[40+]]-P_A_R[[#This Row],[41+]]</f>
        <v>#VALUE!</v>
      </c>
      <c r="CK440" s="5" t="e">
        <f>P_A_R[[#This Row],[41+]]-P_A_R[[#This Row],[42+]]</f>
        <v>#VALUE!</v>
      </c>
      <c r="CL440" s="5" t="e">
        <f>P_A_R[[#This Row],[42+]]-P_A_R[[#This Row],[43+]]</f>
        <v>#VALUE!</v>
      </c>
      <c r="CM440" s="5" t="e">
        <f>P_A_R[[#This Row],[43+]]-P_A_R[[#This Row],[44+]]</f>
        <v>#VALUE!</v>
      </c>
      <c r="CN440" s="5" t="e">
        <f>P_A_R[[#This Row],[44+]]-P_A_R[[#This Row],[45+]]</f>
        <v>#VALUE!</v>
      </c>
      <c r="CO440" s="5" t="e">
        <f>P_A_R[[#This Row],[45+]]-P_A_R[[#This Row],[46+]]</f>
        <v>#VALUE!</v>
      </c>
      <c r="CP440" s="5" t="e">
        <f>P_A_R[[#This Row],[46+]]-P_A_R[[#This Row],[47+]]</f>
        <v>#VALUE!</v>
      </c>
      <c r="CQ440" s="5" t="e">
        <f>P_A_R[[#This Row],[47+]]-P_A_R[[#This Row],[48+]]</f>
        <v>#VALUE!</v>
      </c>
      <c r="CR440" s="5" t="e">
        <f>P_A_R[[#This Row],[48+]]-P_A_R[[#This Row],[49+]]</f>
        <v>#VALUE!</v>
      </c>
      <c r="CS440" s="5" t="e">
        <f>P_A_R[[#This Row],[49+]]-P_A_R[[#This Row],[50+]]</f>
        <v>#VALUE!</v>
      </c>
      <c r="CT440" s="5" t="e">
        <f>P_A_R[[#This Row],[50+]]-P_A_R[[#This Row],[51+]]</f>
        <v>#VALUE!</v>
      </c>
      <c r="CU440" s="5" t="e">
        <f>P_A_R[[#This Row],[51+]]-P_A_R[[#This Row],[52+]]</f>
        <v>#VALUE!</v>
      </c>
      <c r="CV440" s="5" t="e">
        <f>P_A_R[[#This Row],[52+]]-P_A_R[[#This Row],[53+]]</f>
        <v>#VALUE!</v>
      </c>
      <c r="CW440" s="5" t="e">
        <f>P_A_R[[#This Row],[53+]]-P_A_R[[#This Row],[54+]]</f>
        <v>#VALUE!</v>
      </c>
      <c r="CX440" s="5" t="e">
        <f>P_A_R[[#This Row],[54+]]-P_A_R[[#This Row],[55+]]</f>
        <v>#VALUE!</v>
      </c>
      <c r="CY440" s="5" t="e">
        <f>P_A_R[[#This Row],[55+]]-P_A_R[[#This Row],[56+]]</f>
        <v>#VALUE!</v>
      </c>
      <c r="CZ440" s="5" t="e">
        <f>P_A_R[[#This Row],[56+]]-P_A_R[[#This Row],[57+]]</f>
        <v>#VALUE!</v>
      </c>
      <c r="DA440" s="5" t="e">
        <f>P_A_R[[#This Row],[57+]]-P_A_R[[#This Row],[58+]]</f>
        <v>#VALUE!</v>
      </c>
      <c r="DB440" s="5" t="e">
        <f>P_A_R[[#This Row],[58+]]-P_A_R[[#This Row],[59+]]</f>
        <v>#VALUE!</v>
      </c>
    </row>
    <row r="441" spans="58:106" x14ac:dyDescent="0.25">
      <c r="BF441" s="5" t="e">
        <f>P_A_R[[#This Row],[10+]]-P_A_R[[#This Row],[11+]]</f>
        <v>#VALUE!</v>
      </c>
      <c r="BG441" s="5" t="e">
        <f>P_A_R[[#This Row],[11+]]-P_A_R[[#This Row],[12+]]</f>
        <v>#VALUE!</v>
      </c>
      <c r="BH441" s="5" t="e">
        <f>P_A_R[[#This Row],[12+]]-P_A_R[[#This Row],[13+]]</f>
        <v>#VALUE!</v>
      </c>
      <c r="BI441" s="5" t="e">
        <f>P_A_R[[#This Row],[13+]]-P_A_R[[#This Row],[14+]]</f>
        <v>#VALUE!</v>
      </c>
      <c r="BJ441" s="5" t="e">
        <f>P_A_R[[#This Row],[14+]]-P_A_R[[#This Row],[15+]]</f>
        <v>#VALUE!</v>
      </c>
      <c r="BK441" s="5" t="e">
        <f>P_A_R[[#This Row],[15+]]-P_A_R[[#This Row],[16+]]</f>
        <v>#VALUE!</v>
      </c>
      <c r="BL441" s="5" t="e">
        <f>P_A_R[[#This Row],[16+]]-P_A_R[[#This Row],[17+]]</f>
        <v>#VALUE!</v>
      </c>
      <c r="BM441" s="5" t="e">
        <f>P_A_R[[#This Row],[17+]]-P_A_R[[#This Row],[18+]]</f>
        <v>#VALUE!</v>
      </c>
      <c r="BN441" s="5" t="e">
        <f>P_A_R[[#This Row],[18+]]-P_A_R[[#This Row],[19+]]</f>
        <v>#VALUE!</v>
      </c>
      <c r="BO441" s="5" t="e">
        <f>P_A_R[[#This Row],[19+]]-P_A_R[[#This Row],[20+]]</f>
        <v>#VALUE!</v>
      </c>
      <c r="BP441" s="5" t="e">
        <f>P_A_R[[#This Row],[20+]]-P_A_R[[#This Row],[21+]]</f>
        <v>#VALUE!</v>
      </c>
      <c r="BQ441" s="5" t="e">
        <f>P_A_R[[#This Row],[21+]]-P_A_R[[#This Row],[22+]]</f>
        <v>#VALUE!</v>
      </c>
      <c r="BR441" s="5" t="e">
        <f>P_A_R[[#This Row],[22+]]-P_A_R[[#This Row],[23+]]</f>
        <v>#VALUE!</v>
      </c>
      <c r="BS441" s="5" t="e">
        <f>P_A_R[[#This Row],[23+]]-P_A_R[[#This Row],[24+]]</f>
        <v>#VALUE!</v>
      </c>
      <c r="BT441" s="5" t="e">
        <f>P_A_R[[#This Row],[24+]]-P_A_R[[#This Row],[25+]]</f>
        <v>#VALUE!</v>
      </c>
      <c r="BU441" s="5" t="e">
        <f>P_A_R[[#This Row],[25+]]-P_A_R[[#This Row],[26+]]</f>
        <v>#VALUE!</v>
      </c>
      <c r="BV441" s="5" t="e">
        <f>P_A_R[[#This Row],[26+]]-P_A_R[[#This Row],[27+]]</f>
        <v>#VALUE!</v>
      </c>
      <c r="BW441" s="5" t="e">
        <f>P_A_R[[#This Row],[27+]]-P_A_R[[#This Row],[28+]]</f>
        <v>#VALUE!</v>
      </c>
      <c r="BX441" s="5" t="e">
        <f>P_A_R[[#This Row],[28+]]-P_A_R[[#This Row],[29+]]</f>
        <v>#VALUE!</v>
      </c>
      <c r="BY441" s="5" t="e">
        <f>P_A_R[[#This Row],[29+]]-P_A_R[[#This Row],[30+]]</f>
        <v>#VALUE!</v>
      </c>
      <c r="BZ441" s="5" t="e">
        <f>P_A_R[[#This Row],[30+]]-P_A_R[[#This Row],[31+]]</f>
        <v>#VALUE!</v>
      </c>
      <c r="CA441" s="5" t="e">
        <f>P_A_R[[#This Row],[31+]]-P_A_R[[#This Row],[32+]]</f>
        <v>#VALUE!</v>
      </c>
      <c r="CB441" s="5" t="e">
        <f>P_A_R[[#This Row],[32+]]-P_A_R[[#This Row],[33+]]</f>
        <v>#VALUE!</v>
      </c>
      <c r="CC441" s="5" t="e">
        <f>P_A_R[[#This Row],[33+]]-P_A_R[[#This Row],[34+]]</f>
        <v>#VALUE!</v>
      </c>
      <c r="CD441" s="5" t="e">
        <f>P_A_R[[#This Row],[34+]]-P_A_R[[#This Row],[35+]]</f>
        <v>#VALUE!</v>
      </c>
      <c r="CE441" s="5" t="e">
        <f>P_A_R[[#This Row],[35+]]-P_A_R[[#This Row],[36+]]</f>
        <v>#VALUE!</v>
      </c>
      <c r="CF441" s="5" t="e">
        <f>P_A_R[[#This Row],[36+]]-P_A_R[[#This Row],[37+]]</f>
        <v>#VALUE!</v>
      </c>
      <c r="CG441" s="5" t="e">
        <f>P_A_R[[#This Row],[37+]]-P_A_R[[#This Row],[38+]]</f>
        <v>#VALUE!</v>
      </c>
      <c r="CH441" s="5" t="e">
        <f>P_A_R[[#This Row],[38+]]-P_A_R[[#This Row],[39+]]</f>
        <v>#VALUE!</v>
      </c>
      <c r="CI441" s="5" t="e">
        <f>P_A_R[[#This Row],[39+]]-P_A_R[[#This Row],[40+]]</f>
        <v>#VALUE!</v>
      </c>
      <c r="CJ441" s="5" t="e">
        <f>P_A_R[[#This Row],[40+]]-P_A_R[[#This Row],[41+]]</f>
        <v>#VALUE!</v>
      </c>
      <c r="CK441" s="5" t="e">
        <f>P_A_R[[#This Row],[41+]]-P_A_R[[#This Row],[42+]]</f>
        <v>#VALUE!</v>
      </c>
      <c r="CL441" s="5" t="e">
        <f>P_A_R[[#This Row],[42+]]-P_A_R[[#This Row],[43+]]</f>
        <v>#VALUE!</v>
      </c>
      <c r="CM441" s="5" t="e">
        <f>P_A_R[[#This Row],[43+]]-P_A_R[[#This Row],[44+]]</f>
        <v>#VALUE!</v>
      </c>
      <c r="CN441" s="5" t="e">
        <f>P_A_R[[#This Row],[44+]]-P_A_R[[#This Row],[45+]]</f>
        <v>#VALUE!</v>
      </c>
      <c r="CO441" s="5" t="e">
        <f>P_A_R[[#This Row],[45+]]-P_A_R[[#This Row],[46+]]</f>
        <v>#VALUE!</v>
      </c>
      <c r="CP441" s="5" t="e">
        <f>P_A_R[[#This Row],[46+]]-P_A_R[[#This Row],[47+]]</f>
        <v>#VALUE!</v>
      </c>
      <c r="CQ441" s="5" t="e">
        <f>P_A_R[[#This Row],[47+]]-P_A_R[[#This Row],[48+]]</f>
        <v>#VALUE!</v>
      </c>
      <c r="CR441" s="5" t="e">
        <f>P_A_R[[#This Row],[48+]]-P_A_R[[#This Row],[49+]]</f>
        <v>#VALUE!</v>
      </c>
      <c r="CS441" s="5" t="e">
        <f>P_A_R[[#This Row],[49+]]-P_A_R[[#This Row],[50+]]</f>
        <v>#VALUE!</v>
      </c>
      <c r="CT441" s="5" t="e">
        <f>P_A_R[[#This Row],[50+]]-P_A_R[[#This Row],[51+]]</f>
        <v>#VALUE!</v>
      </c>
      <c r="CU441" s="5" t="e">
        <f>P_A_R[[#This Row],[51+]]-P_A_R[[#This Row],[52+]]</f>
        <v>#VALUE!</v>
      </c>
      <c r="CV441" s="5" t="e">
        <f>P_A_R[[#This Row],[52+]]-P_A_R[[#This Row],[53+]]</f>
        <v>#VALUE!</v>
      </c>
      <c r="CW441" s="5" t="e">
        <f>P_A_R[[#This Row],[53+]]-P_A_R[[#This Row],[54+]]</f>
        <v>#VALUE!</v>
      </c>
      <c r="CX441" s="5" t="e">
        <f>P_A_R[[#This Row],[54+]]-P_A_R[[#This Row],[55+]]</f>
        <v>#VALUE!</v>
      </c>
      <c r="CY441" s="5" t="e">
        <f>P_A_R[[#This Row],[55+]]-P_A_R[[#This Row],[56+]]</f>
        <v>#VALUE!</v>
      </c>
      <c r="CZ441" s="5" t="e">
        <f>P_A_R[[#This Row],[56+]]-P_A_R[[#This Row],[57+]]</f>
        <v>#VALUE!</v>
      </c>
      <c r="DA441" s="5" t="e">
        <f>P_A_R[[#This Row],[57+]]-P_A_R[[#This Row],[58+]]</f>
        <v>#VALUE!</v>
      </c>
      <c r="DB441" s="5" t="e">
        <f>P_A_R[[#This Row],[58+]]-P_A_R[[#This Row],[59+]]</f>
        <v>#VALUE!</v>
      </c>
    </row>
    <row r="442" spans="58:106" x14ac:dyDescent="0.25">
      <c r="BF442" s="5" t="e">
        <f>P_A_R[[#This Row],[10+]]-P_A_R[[#This Row],[11+]]</f>
        <v>#VALUE!</v>
      </c>
      <c r="BG442" s="5" t="e">
        <f>P_A_R[[#This Row],[11+]]-P_A_R[[#This Row],[12+]]</f>
        <v>#VALUE!</v>
      </c>
      <c r="BH442" s="5" t="e">
        <f>P_A_R[[#This Row],[12+]]-P_A_R[[#This Row],[13+]]</f>
        <v>#VALUE!</v>
      </c>
      <c r="BI442" s="5" t="e">
        <f>P_A_R[[#This Row],[13+]]-P_A_R[[#This Row],[14+]]</f>
        <v>#VALUE!</v>
      </c>
      <c r="BJ442" s="5" t="e">
        <f>P_A_R[[#This Row],[14+]]-P_A_R[[#This Row],[15+]]</f>
        <v>#VALUE!</v>
      </c>
      <c r="BK442" s="5" t="e">
        <f>P_A_R[[#This Row],[15+]]-P_A_R[[#This Row],[16+]]</f>
        <v>#VALUE!</v>
      </c>
      <c r="BL442" s="5" t="e">
        <f>P_A_R[[#This Row],[16+]]-P_A_R[[#This Row],[17+]]</f>
        <v>#VALUE!</v>
      </c>
      <c r="BM442" s="5" t="e">
        <f>P_A_R[[#This Row],[17+]]-P_A_R[[#This Row],[18+]]</f>
        <v>#VALUE!</v>
      </c>
      <c r="BN442" s="5" t="e">
        <f>P_A_R[[#This Row],[18+]]-P_A_R[[#This Row],[19+]]</f>
        <v>#VALUE!</v>
      </c>
      <c r="BO442" s="5" t="e">
        <f>P_A_R[[#This Row],[19+]]-P_A_R[[#This Row],[20+]]</f>
        <v>#VALUE!</v>
      </c>
      <c r="BP442" s="5" t="e">
        <f>P_A_R[[#This Row],[20+]]-P_A_R[[#This Row],[21+]]</f>
        <v>#VALUE!</v>
      </c>
      <c r="BQ442" s="5" t="e">
        <f>P_A_R[[#This Row],[21+]]-P_A_R[[#This Row],[22+]]</f>
        <v>#VALUE!</v>
      </c>
      <c r="BR442" s="5" t="e">
        <f>P_A_R[[#This Row],[22+]]-P_A_R[[#This Row],[23+]]</f>
        <v>#VALUE!</v>
      </c>
      <c r="BS442" s="5" t="e">
        <f>P_A_R[[#This Row],[23+]]-P_A_R[[#This Row],[24+]]</f>
        <v>#VALUE!</v>
      </c>
      <c r="BT442" s="5" t="e">
        <f>P_A_R[[#This Row],[24+]]-P_A_R[[#This Row],[25+]]</f>
        <v>#VALUE!</v>
      </c>
      <c r="BU442" s="5" t="e">
        <f>P_A_R[[#This Row],[25+]]-P_A_R[[#This Row],[26+]]</f>
        <v>#VALUE!</v>
      </c>
      <c r="BV442" s="5" t="e">
        <f>P_A_R[[#This Row],[26+]]-P_A_R[[#This Row],[27+]]</f>
        <v>#VALUE!</v>
      </c>
      <c r="BW442" s="5" t="e">
        <f>P_A_R[[#This Row],[27+]]-P_A_R[[#This Row],[28+]]</f>
        <v>#VALUE!</v>
      </c>
      <c r="BX442" s="5" t="e">
        <f>P_A_R[[#This Row],[28+]]-P_A_R[[#This Row],[29+]]</f>
        <v>#VALUE!</v>
      </c>
      <c r="BY442" s="5" t="e">
        <f>P_A_R[[#This Row],[29+]]-P_A_R[[#This Row],[30+]]</f>
        <v>#VALUE!</v>
      </c>
      <c r="BZ442" s="5" t="e">
        <f>P_A_R[[#This Row],[30+]]-P_A_R[[#This Row],[31+]]</f>
        <v>#VALUE!</v>
      </c>
      <c r="CA442" s="5" t="e">
        <f>P_A_R[[#This Row],[31+]]-P_A_R[[#This Row],[32+]]</f>
        <v>#VALUE!</v>
      </c>
      <c r="CB442" s="5" t="e">
        <f>P_A_R[[#This Row],[32+]]-P_A_R[[#This Row],[33+]]</f>
        <v>#VALUE!</v>
      </c>
      <c r="CC442" s="5" t="e">
        <f>P_A_R[[#This Row],[33+]]-P_A_R[[#This Row],[34+]]</f>
        <v>#VALUE!</v>
      </c>
      <c r="CD442" s="5" t="e">
        <f>P_A_R[[#This Row],[34+]]-P_A_R[[#This Row],[35+]]</f>
        <v>#VALUE!</v>
      </c>
      <c r="CE442" s="5" t="e">
        <f>P_A_R[[#This Row],[35+]]-P_A_R[[#This Row],[36+]]</f>
        <v>#VALUE!</v>
      </c>
      <c r="CF442" s="5" t="e">
        <f>P_A_R[[#This Row],[36+]]-P_A_R[[#This Row],[37+]]</f>
        <v>#VALUE!</v>
      </c>
      <c r="CG442" s="5" t="e">
        <f>P_A_R[[#This Row],[37+]]-P_A_R[[#This Row],[38+]]</f>
        <v>#VALUE!</v>
      </c>
      <c r="CH442" s="5" t="e">
        <f>P_A_R[[#This Row],[38+]]-P_A_R[[#This Row],[39+]]</f>
        <v>#VALUE!</v>
      </c>
      <c r="CI442" s="5" t="e">
        <f>P_A_R[[#This Row],[39+]]-P_A_R[[#This Row],[40+]]</f>
        <v>#VALUE!</v>
      </c>
      <c r="CJ442" s="5" t="e">
        <f>P_A_R[[#This Row],[40+]]-P_A_R[[#This Row],[41+]]</f>
        <v>#VALUE!</v>
      </c>
      <c r="CK442" s="5" t="e">
        <f>P_A_R[[#This Row],[41+]]-P_A_R[[#This Row],[42+]]</f>
        <v>#VALUE!</v>
      </c>
      <c r="CL442" s="5" t="e">
        <f>P_A_R[[#This Row],[42+]]-P_A_R[[#This Row],[43+]]</f>
        <v>#VALUE!</v>
      </c>
      <c r="CM442" s="5" t="e">
        <f>P_A_R[[#This Row],[43+]]-P_A_R[[#This Row],[44+]]</f>
        <v>#VALUE!</v>
      </c>
      <c r="CN442" s="5" t="e">
        <f>P_A_R[[#This Row],[44+]]-P_A_R[[#This Row],[45+]]</f>
        <v>#VALUE!</v>
      </c>
      <c r="CO442" s="5" t="e">
        <f>P_A_R[[#This Row],[45+]]-P_A_R[[#This Row],[46+]]</f>
        <v>#VALUE!</v>
      </c>
      <c r="CP442" s="5" t="e">
        <f>P_A_R[[#This Row],[46+]]-P_A_R[[#This Row],[47+]]</f>
        <v>#VALUE!</v>
      </c>
      <c r="CQ442" s="5" t="e">
        <f>P_A_R[[#This Row],[47+]]-P_A_R[[#This Row],[48+]]</f>
        <v>#VALUE!</v>
      </c>
      <c r="CR442" s="5" t="e">
        <f>P_A_R[[#This Row],[48+]]-P_A_R[[#This Row],[49+]]</f>
        <v>#VALUE!</v>
      </c>
      <c r="CS442" s="5" t="e">
        <f>P_A_R[[#This Row],[49+]]-P_A_R[[#This Row],[50+]]</f>
        <v>#VALUE!</v>
      </c>
      <c r="CT442" s="5" t="e">
        <f>P_A_R[[#This Row],[50+]]-P_A_R[[#This Row],[51+]]</f>
        <v>#VALUE!</v>
      </c>
      <c r="CU442" s="5" t="e">
        <f>P_A_R[[#This Row],[51+]]-P_A_R[[#This Row],[52+]]</f>
        <v>#VALUE!</v>
      </c>
      <c r="CV442" s="5" t="e">
        <f>P_A_R[[#This Row],[52+]]-P_A_R[[#This Row],[53+]]</f>
        <v>#VALUE!</v>
      </c>
      <c r="CW442" s="5" t="e">
        <f>P_A_R[[#This Row],[53+]]-P_A_R[[#This Row],[54+]]</f>
        <v>#VALUE!</v>
      </c>
      <c r="CX442" s="5" t="e">
        <f>P_A_R[[#This Row],[54+]]-P_A_R[[#This Row],[55+]]</f>
        <v>#VALUE!</v>
      </c>
      <c r="CY442" s="5" t="e">
        <f>P_A_R[[#This Row],[55+]]-P_A_R[[#This Row],[56+]]</f>
        <v>#VALUE!</v>
      </c>
      <c r="CZ442" s="5" t="e">
        <f>P_A_R[[#This Row],[56+]]-P_A_R[[#This Row],[57+]]</f>
        <v>#VALUE!</v>
      </c>
      <c r="DA442" s="5" t="e">
        <f>P_A_R[[#This Row],[57+]]-P_A_R[[#This Row],[58+]]</f>
        <v>#VALUE!</v>
      </c>
      <c r="DB442" s="5" t="e">
        <f>P_A_R[[#This Row],[58+]]-P_A_R[[#This Row],[59+]]</f>
        <v>#VALUE!</v>
      </c>
    </row>
    <row r="443" spans="58:106" x14ac:dyDescent="0.25">
      <c r="BF443" s="5" t="e">
        <f>P_A_R[[#This Row],[10+]]-P_A_R[[#This Row],[11+]]</f>
        <v>#VALUE!</v>
      </c>
      <c r="BG443" s="5" t="e">
        <f>P_A_R[[#This Row],[11+]]-P_A_R[[#This Row],[12+]]</f>
        <v>#VALUE!</v>
      </c>
      <c r="BH443" s="5" t="e">
        <f>P_A_R[[#This Row],[12+]]-P_A_R[[#This Row],[13+]]</f>
        <v>#VALUE!</v>
      </c>
      <c r="BI443" s="5" t="e">
        <f>P_A_R[[#This Row],[13+]]-P_A_R[[#This Row],[14+]]</f>
        <v>#VALUE!</v>
      </c>
      <c r="BJ443" s="5" t="e">
        <f>P_A_R[[#This Row],[14+]]-P_A_R[[#This Row],[15+]]</f>
        <v>#VALUE!</v>
      </c>
      <c r="BK443" s="5" t="e">
        <f>P_A_R[[#This Row],[15+]]-P_A_R[[#This Row],[16+]]</f>
        <v>#VALUE!</v>
      </c>
      <c r="BL443" s="5" t="e">
        <f>P_A_R[[#This Row],[16+]]-P_A_R[[#This Row],[17+]]</f>
        <v>#VALUE!</v>
      </c>
      <c r="BM443" s="5" t="e">
        <f>P_A_R[[#This Row],[17+]]-P_A_R[[#This Row],[18+]]</f>
        <v>#VALUE!</v>
      </c>
      <c r="BN443" s="5" t="e">
        <f>P_A_R[[#This Row],[18+]]-P_A_R[[#This Row],[19+]]</f>
        <v>#VALUE!</v>
      </c>
      <c r="BO443" s="5" t="e">
        <f>P_A_R[[#This Row],[19+]]-P_A_R[[#This Row],[20+]]</f>
        <v>#VALUE!</v>
      </c>
      <c r="BP443" s="5" t="e">
        <f>P_A_R[[#This Row],[20+]]-P_A_R[[#This Row],[21+]]</f>
        <v>#VALUE!</v>
      </c>
      <c r="BQ443" s="5" t="e">
        <f>P_A_R[[#This Row],[21+]]-P_A_R[[#This Row],[22+]]</f>
        <v>#VALUE!</v>
      </c>
      <c r="BR443" s="5" t="e">
        <f>P_A_R[[#This Row],[22+]]-P_A_R[[#This Row],[23+]]</f>
        <v>#VALUE!</v>
      </c>
      <c r="BS443" s="5" t="e">
        <f>P_A_R[[#This Row],[23+]]-P_A_R[[#This Row],[24+]]</f>
        <v>#VALUE!</v>
      </c>
      <c r="BT443" s="5" t="e">
        <f>P_A_R[[#This Row],[24+]]-P_A_R[[#This Row],[25+]]</f>
        <v>#VALUE!</v>
      </c>
      <c r="BU443" s="5" t="e">
        <f>P_A_R[[#This Row],[25+]]-P_A_R[[#This Row],[26+]]</f>
        <v>#VALUE!</v>
      </c>
      <c r="BV443" s="5" t="e">
        <f>P_A_R[[#This Row],[26+]]-P_A_R[[#This Row],[27+]]</f>
        <v>#VALUE!</v>
      </c>
      <c r="BW443" s="5" t="e">
        <f>P_A_R[[#This Row],[27+]]-P_A_R[[#This Row],[28+]]</f>
        <v>#VALUE!</v>
      </c>
      <c r="BX443" s="5" t="e">
        <f>P_A_R[[#This Row],[28+]]-P_A_R[[#This Row],[29+]]</f>
        <v>#VALUE!</v>
      </c>
      <c r="BY443" s="5" t="e">
        <f>P_A_R[[#This Row],[29+]]-P_A_R[[#This Row],[30+]]</f>
        <v>#VALUE!</v>
      </c>
      <c r="BZ443" s="5" t="e">
        <f>P_A_R[[#This Row],[30+]]-P_A_R[[#This Row],[31+]]</f>
        <v>#VALUE!</v>
      </c>
      <c r="CA443" s="5" t="e">
        <f>P_A_R[[#This Row],[31+]]-P_A_R[[#This Row],[32+]]</f>
        <v>#VALUE!</v>
      </c>
      <c r="CB443" s="5" t="e">
        <f>P_A_R[[#This Row],[32+]]-P_A_R[[#This Row],[33+]]</f>
        <v>#VALUE!</v>
      </c>
      <c r="CC443" s="5" t="e">
        <f>P_A_R[[#This Row],[33+]]-P_A_R[[#This Row],[34+]]</f>
        <v>#VALUE!</v>
      </c>
      <c r="CD443" s="5" t="e">
        <f>P_A_R[[#This Row],[34+]]-P_A_R[[#This Row],[35+]]</f>
        <v>#VALUE!</v>
      </c>
      <c r="CE443" s="5" t="e">
        <f>P_A_R[[#This Row],[35+]]-P_A_R[[#This Row],[36+]]</f>
        <v>#VALUE!</v>
      </c>
      <c r="CF443" s="5" t="e">
        <f>P_A_R[[#This Row],[36+]]-P_A_R[[#This Row],[37+]]</f>
        <v>#VALUE!</v>
      </c>
      <c r="CG443" s="5" t="e">
        <f>P_A_R[[#This Row],[37+]]-P_A_R[[#This Row],[38+]]</f>
        <v>#VALUE!</v>
      </c>
      <c r="CH443" s="5" t="e">
        <f>P_A_R[[#This Row],[38+]]-P_A_R[[#This Row],[39+]]</f>
        <v>#VALUE!</v>
      </c>
      <c r="CI443" s="5" t="e">
        <f>P_A_R[[#This Row],[39+]]-P_A_R[[#This Row],[40+]]</f>
        <v>#VALUE!</v>
      </c>
      <c r="CJ443" s="5" t="e">
        <f>P_A_R[[#This Row],[40+]]-P_A_R[[#This Row],[41+]]</f>
        <v>#VALUE!</v>
      </c>
      <c r="CK443" s="5" t="e">
        <f>P_A_R[[#This Row],[41+]]-P_A_R[[#This Row],[42+]]</f>
        <v>#VALUE!</v>
      </c>
      <c r="CL443" s="5" t="e">
        <f>P_A_R[[#This Row],[42+]]-P_A_R[[#This Row],[43+]]</f>
        <v>#VALUE!</v>
      </c>
      <c r="CM443" s="5" t="e">
        <f>P_A_R[[#This Row],[43+]]-P_A_R[[#This Row],[44+]]</f>
        <v>#VALUE!</v>
      </c>
      <c r="CN443" s="5" t="e">
        <f>P_A_R[[#This Row],[44+]]-P_A_R[[#This Row],[45+]]</f>
        <v>#VALUE!</v>
      </c>
      <c r="CO443" s="5" t="e">
        <f>P_A_R[[#This Row],[45+]]-P_A_R[[#This Row],[46+]]</f>
        <v>#VALUE!</v>
      </c>
      <c r="CP443" s="5" t="e">
        <f>P_A_R[[#This Row],[46+]]-P_A_R[[#This Row],[47+]]</f>
        <v>#VALUE!</v>
      </c>
      <c r="CQ443" s="5" t="e">
        <f>P_A_R[[#This Row],[47+]]-P_A_R[[#This Row],[48+]]</f>
        <v>#VALUE!</v>
      </c>
      <c r="CR443" s="5" t="e">
        <f>P_A_R[[#This Row],[48+]]-P_A_R[[#This Row],[49+]]</f>
        <v>#VALUE!</v>
      </c>
      <c r="CS443" s="5" t="e">
        <f>P_A_R[[#This Row],[49+]]-P_A_R[[#This Row],[50+]]</f>
        <v>#VALUE!</v>
      </c>
      <c r="CT443" s="5" t="e">
        <f>P_A_R[[#This Row],[50+]]-P_A_R[[#This Row],[51+]]</f>
        <v>#VALUE!</v>
      </c>
      <c r="CU443" s="5" t="e">
        <f>P_A_R[[#This Row],[51+]]-P_A_R[[#This Row],[52+]]</f>
        <v>#VALUE!</v>
      </c>
      <c r="CV443" s="5" t="e">
        <f>P_A_R[[#This Row],[52+]]-P_A_R[[#This Row],[53+]]</f>
        <v>#VALUE!</v>
      </c>
      <c r="CW443" s="5" t="e">
        <f>P_A_R[[#This Row],[53+]]-P_A_R[[#This Row],[54+]]</f>
        <v>#VALUE!</v>
      </c>
      <c r="CX443" s="5" t="e">
        <f>P_A_R[[#This Row],[54+]]-P_A_R[[#This Row],[55+]]</f>
        <v>#VALUE!</v>
      </c>
      <c r="CY443" s="5" t="e">
        <f>P_A_R[[#This Row],[55+]]-P_A_R[[#This Row],[56+]]</f>
        <v>#VALUE!</v>
      </c>
      <c r="CZ443" s="5" t="e">
        <f>P_A_R[[#This Row],[56+]]-P_A_R[[#This Row],[57+]]</f>
        <v>#VALUE!</v>
      </c>
      <c r="DA443" s="5" t="e">
        <f>P_A_R[[#This Row],[57+]]-P_A_R[[#This Row],[58+]]</f>
        <v>#VALUE!</v>
      </c>
      <c r="DB443" s="5" t="e">
        <f>P_A_R[[#This Row],[58+]]-P_A_R[[#This Row],[59+]]</f>
        <v>#VALUE!</v>
      </c>
    </row>
    <row r="444" spans="58:106" x14ac:dyDescent="0.25">
      <c r="BF444" s="5" t="e">
        <f>P_A_R[[#This Row],[10+]]-P_A_R[[#This Row],[11+]]</f>
        <v>#VALUE!</v>
      </c>
      <c r="BG444" s="5" t="e">
        <f>P_A_R[[#This Row],[11+]]-P_A_R[[#This Row],[12+]]</f>
        <v>#VALUE!</v>
      </c>
      <c r="BH444" s="5" t="e">
        <f>P_A_R[[#This Row],[12+]]-P_A_R[[#This Row],[13+]]</f>
        <v>#VALUE!</v>
      </c>
      <c r="BI444" s="5" t="e">
        <f>P_A_R[[#This Row],[13+]]-P_A_R[[#This Row],[14+]]</f>
        <v>#VALUE!</v>
      </c>
      <c r="BJ444" s="5" t="e">
        <f>P_A_R[[#This Row],[14+]]-P_A_R[[#This Row],[15+]]</f>
        <v>#VALUE!</v>
      </c>
      <c r="BK444" s="5" t="e">
        <f>P_A_R[[#This Row],[15+]]-P_A_R[[#This Row],[16+]]</f>
        <v>#VALUE!</v>
      </c>
      <c r="BL444" s="5" t="e">
        <f>P_A_R[[#This Row],[16+]]-P_A_R[[#This Row],[17+]]</f>
        <v>#VALUE!</v>
      </c>
      <c r="BM444" s="5" t="e">
        <f>P_A_R[[#This Row],[17+]]-P_A_R[[#This Row],[18+]]</f>
        <v>#VALUE!</v>
      </c>
      <c r="BN444" s="5" t="e">
        <f>P_A_R[[#This Row],[18+]]-P_A_R[[#This Row],[19+]]</f>
        <v>#VALUE!</v>
      </c>
      <c r="BO444" s="5" t="e">
        <f>P_A_R[[#This Row],[19+]]-P_A_R[[#This Row],[20+]]</f>
        <v>#VALUE!</v>
      </c>
      <c r="BP444" s="5" t="e">
        <f>P_A_R[[#This Row],[20+]]-P_A_R[[#This Row],[21+]]</f>
        <v>#VALUE!</v>
      </c>
      <c r="BQ444" s="5" t="e">
        <f>P_A_R[[#This Row],[21+]]-P_A_R[[#This Row],[22+]]</f>
        <v>#VALUE!</v>
      </c>
      <c r="BR444" s="5" t="e">
        <f>P_A_R[[#This Row],[22+]]-P_A_R[[#This Row],[23+]]</f>
        <v>#VALUE!</v>
      </c>
      <c r="BS444" s="5" t="e">
        <f>P_A_R[[#This Row],[23+]]-P_A_R[[#This Row],[24+]]</f>
        <v>#VALUE!</v>
      </c>
      <c r="BT444" s="5" t="e">
        <f>P_A_R[[#This Row],[24+]]-P_A_R[[#This Row],[25+]]</f>
        <v>#VALUE!</v>
      </c>
      <c r="BU444" s="5" t="e">
        <f>P_A_R[[#This Row],[25+]]-P_A_R[[#This Row],[26+]]</f>
        <v>#VALUE!</v>
      </c>
      <c r="BV444" s="5" t="e">
        <f>P_A_R[[#This Row],[26+]]-P_A_R[[#This Row],[27+]]</f>
        <v>#VALUE!</v>
      </c>
      <c r="BW444" s="5" t="e">
        <f>P_A_R[[#This Row],[27+]]-P_A_R[[#This Row],[28+]]</f>
        <v>#VALUE!</v>
      </c>
      <c r="BX444" s="5" t="e">
        <f>P_A_R[[#This Row],[28+]]-P_A_R[[#This Row],[29+]]</f>
        <v>#VALUE!</v>
      </c>
      <c r="BY444" s="5" t="e">
        <f>P_A_R[[#This Row],[29+]]-P_A_R[[#This Row],[30+]]</f>
        <v>#VALUE!</v>
      </c>
      <c r="BZ444" s="5" t="e">
        <f>P_A_R[[#This Row],[30+]]-P_A_R[[#This Row],[31+]]</f>
        <v>#VALUE!</v>
      </c>
      <c r="CA444" s="5" t="e">
        <f>P_A_R[[#This Row],[31+]]-P_A_R[[#This Row],[32+]]</f>
        <v>#VALUE!</v>
      </c>
      <c r="CB444" s="5" t="e">
        <f>P_A_R[[#This Row],[32+]]-P_A_R[[#This Row],[33+]]</f>
        <v>#VALUE!</v>
      </c>
      <c r="CC444" s="5" t="e">
        <f>P_A_R[[#This Row],[33+]]-P_A_R[[#This Row],[34+]]</f>
        <v>#VALUE!</v>
      </c>
      <c r="CD444" s="5" t="e">
        <f>P_A_R[[#This Row],[34+]]-P_A_R[[#This Row],[35+]]</f>
        <v>#VALUE!</v>
      </c>
      <c r="CE444" s="5" t="e">
        <f>P_A_R[[#This Row],[35+]]-P_A_R[[#This Row],[36+]]</f>
        <v>#VALUE!</v>
      </c>
      <c r="CF444" s="5" t="e">
        <f>P_A_R[[#This Row],[36+]]-P_A_R[[#This Row],[37+]]</f>
        <v>#VALUE!</v>
      </c>
      <c r="CG444" s="5" t="e">
        <f>P_A_R[[#This Row],[37+]]-P_A_R[[#This Row],[38+]]</f>
        <v>#VALUE!</v>
      </c>
      <c r="CH444" s="5" t="e">
        <f>P_A_R[[#This Row],[38+]]-P_A_R[[#This Row],[39+]]</f>
        <v>#VALUE!</v>
      </c>
      <c r="CI444" s="5" t="e">
        <f>P_A_R[[#This Row],[39+]]-P_A_R[[#This Row],[40+]]</f>
        <v>#VALUE!</v>
      </c>
      <c r="CJ444" s="5" t="e">
        <f>P_A_R[[#This Row],[40+]]-P_A_R[[#This Row],[41+]]</f>
        <v>#VALUE!</v>
      </c>
      <c r="CK444" s="5" t="e">
        <f>P_A_R[[#This Row],[41+]]-P_A_R[[#This Row],[42+]]</f>
        <v>#VALUE!</v>
      </c>
      <c r="CL444" s="5" t="e">
        <f>P_A_R[[#This Row],[42+]]-P_A_R[[#This Row],[43+]]</f>
        <v>#VALUE!</v>
      </c>
      <c r="CM444" s="5" t="e">
        <f>P_A_R[[#This Row],[43+]]-P_A_R[[#This Row],[44+]]</f>
        <v>#VALUE!</v>
      </c>
      <c r="CN444" s="5" t="e">
        <f>P_A_R[[#This Row],[44+]]-P_A_R[[#This Row],[45+]]</f>
        <v>#VALUE!</v>
      </c>
      <c r="CO444" s="5" t="e">
        <f>P_A_R[[#This Row],[45+]]-P_A_R[[#This Row],[46+]]</f>
        <v>#VALUE!</v>
      </c>
      <c r="CP444" s="5" t="e">
        <f>P_A_R[[#This Row],[46+]]-P_A_R[[#This Row],[47+]]</f>
        <v>#VALUE!</v>
      </c>
      <c r="CQ444" s="5" t="e">
        <f>P_A_R[[#This Row],[47+]]-P_A_R[[#This Row],[48+]]</f>
        <v>#VALUE!</v>
      </c>
      <c r="CR444" s="5" t="e">
        <f>P_A_R[[#This Row],[48+]]-P_A_R[[#This Row],[49+]]</f>
        <v>#VALUE!</v>
      </c>
      <c r="CS444" s="5" t="e">
        <f>P_A_R[[#This Row],[49+]]-P_A_R[[#This Row],[50+]]</f>
        <v>#VALUE!</v>
      </c>
      <c r="CT444" s="5" t="e">
        <f>P_A_R[[#This Row],[50+]]-P_A_R[[#This Row],[51+]]</f>
        <v>#VALUE!</v>
      </c>
      <c r="CU444" s="5" t="e">
        <f>P_A_R[[#This Row],[51+]]-P_A_R[[#This Row],[52+]]</f>
        <v>#VALUE!</v>
      </c>
      <c r="CV444" s="5" t="e">
        <f>P_A_R[[#This Row],[52+]]-P_A_R[[#This Row],[53+]]</f>
        <v>#VALUE!</v>
      </c>
      <c r="CW444" s="5" t="e">
        <f>P_A_R[[#This Row],[53+]]-P_A_R[[#This Row],[54+]]</f>
        <v>#VALUE!</v>
      </c>
      <c r="CX444" s="5" t="e">
        <f>P_A_R[[#This Row],[54+]]-P_A_R[[#This Row],[55+]]</f>
        <v>#VALUE!</v>
      </c>
      <c r="CY444" s="5" t="e">
        <f>P_A_R[[#This Row],[55+]]-P_A_R[[#This Row],[56+]]</f>
        <v>#VALUE!</v>
      </c>
      <c r="CZ444" s="5" t="e">
        <f>P_A_R[[#This Row],[56+]]-P_A_R[[#This Row],[57+]]</f>
        <v>#VALUE!</v>
      </c>
      <c r="DA444" s="5" t="e">
        <f>P_A_R[[#This Row],[57+]]-P_A_R[[#This Row],[58+]]</f>
        <v>#VALUE!</v>
      </c>
      <c r="DB444" s="5" t="e">
        <f>P_A_R[[#This Row],[58+]]-P_A_R[[#This Row],[59+]]</f>
        <v>#VALUE!</v>
      </c>
    </row>
    <row r="445" spans="58:106" x14ac:dyDescent="0.25">
      <c r="BF445" s="5" t="e">
        <f>P_A_R[[#This Row],[10+]]-P_A_R[[#This Row],[11+]]</f>
        <v>#VALUE!</v>
      </c>
      <c r="BG445" s="5" t="e">
        <f>P_A_R[[#This Row],[11+]]-P_A_R[[#This Row],[12+]]</f>
        <v>#VALUE!</v>
      </c>
      <c r="BH445" s="5" t="e">
        <f>P_A_R[[#This Row],[12+]]-P_A_R[[#This Row],[13+]]</f>
        <v>#VALUE!</v>
      </c>
      <c r="BI445" s="5" t="e">
        <f>P_A_R[[#This Row],[13+]]-P_A_R[[#This Row],[14+]]</f>
        <v>#VALUE!</v>
      </c>
      <c r="BJ445" s="5" t="e">
        <f>P_A_R[[#This Row],[14+]]-P_A_R[[#This Row],[15+]]</f>
        <v>#VALUE!</v>
      </c>
      <c r="BK445" s="5" t="e">
        <f>P_A_R[[#This Row],[15+]]-P_A_R[[#This Row],[16+]]</f>
        <v>#VALUE!</v>
      </c>
      <c r="BL445" s="5" t="e">
        <f>P_A_R[[#This Row],[16+]]-P_A_R[[#This Row],[17+]]</f>
        <v>#VALUE!</v>
      </c>
      <c r="BM445" s="5" t="e">
        <f>P_A_R[[#This Row],[17+]]-P_A_R[[#This Row],[18+]]</f>
        <v>#VALUE!</v>
      </c>
      <c r="BN445" s="5" t="e">
        <f>P_A_R[[#This Row],[18+]]-P_A_R[[#This Row],[19+]]</f>
        <v>#VALUE!</v>
      </c>
      <c r="BO445" s="5" t="e">
        <f>P_A_R[[#This Row],[19+]]-P_A_R[[#This Row],[20+]]</f>
        <v>#VALUE!</v>
      </c>
      <c r="BP445" s="5" t="e">
        <f>P_A_R[[#This Row],[20+]]-P_A_R[[#This Row],[21+]]</f>
        <v>#VALUE!</v>
      </c>
      <c r="BQ445" s="5" t="e">
        <f>P_A_R[[#This Row],[21+]]-P_A_R[[#This Row],[22+]]</f>
        <v>#VALUE!</v>
      </c>
      <c r="BR445" s="5" t="e">
        <f>P_A_R[[#This Row],[22+]]-P_A_R[[#This Row],[23+]]</f>
        <v>#VALUE!</v>
      </c>
      <c r="BS445" s="5" t="e">
        <f>P_A_R[[#This Row],[23+]]-P_A_R[[#This Row],[24+]]</f>
        <v>#VALUE!</v>
      </c>
      <c r="BT445" s="5" t="e">
        <f>P_A_R[[#This Row],[24+]]-P_A_R[[#This Row],[25+]]</f>
        <v>#VALUE!</v>
      </c>
      <c r="BU445" s="5" t="e">
        <f>P_A_R[[#This Row],[25+]]-P_A_R[[#This Row],[26+]]</f>
        <v>#VALUE!</v>
      </c>
      <c r="BV445" s="5" t="e">
        <f>P_A_R[[#This Row],[26+]]-P_A_R[[#This Row],[27+]]</f>
        <v>#VALUE!</v>
      </c>
      <c r="BW445" s="5" t="e">
        <f>P_A_R[[#This Row],[27+]]-P_A_R[[#This Row],[28+]]</f>
        <v>#VALUE!</v>
      </c>
      <c r="BX445" s="5" t="e">
        <f>P_A_R[[#This Row],[28+]]-P_A_R[[#This Row],[29+]]</f>
        <v>#VALUE!</v>
      </c>
      <c r="BY445" s="5" t="e">
        <f>P_A_R[[#This Row],[29+]]-P_A_R[[#This Row],[30+]]</f>
        <v>#VALUE!</v>
      </c>
      <c r="BZ445" s="5" t="e">
        <f>P_A_R[[#This Row],[30+]]-P_A_R[[#This Row],[31+]]</f>
        <v>#VALUE!</v>
      </c>
      <c r="CA445" s="5" t="e">
        <f>P_A_R[[#This Row],[31+]]-P_A_R[[#This Row],[32+]]</f>
        <v>#VALUE!</v>
      </c>
      <c r="CB445" s="5" t="e">
        <f>P_A_R[[#This Row],[32+]]-P_A_R[[#This Row],[33+]]</f>
        <v>#VALUE!</v>
      </c>
      <c r="CC445" s="5" t="e">
        <f>P_A_R[[#This Row],[33+]]-P_A_R[[#This Row],[34+]]</f>
        <v>#VALUE!</v>
      </c>
      <c r="CD445" s="5" t="e">
        <f>P_A_R[[#This Row],[34+]]-P_A_R[[#This Row],[35+]]</f>
        <v>#VALUE!</v>
      </c>
      <c r="CE445" s="5" t="e">
        <f>P_A_R[[#This Row],[35+]]-P_A_R[[#This Row],[36+]]</f>
        <v>#VALUE!</v>
      </c>
      <c r="CF445" s="5" t="e">
        <f>P_A_R[[#This Row],[36+]]-P_A_R[[#This Row],[37+]]</f>
        <v>#VALUE!</v>
      </c>
      <c r="CG445" s="5" t="e">
        <f>P_A_R[[#This Row],[37+]]-P_A_R[[#This Row],[38+]]</f>
        <v>#VALUE!</v>
      </c>
      <c r="CH445" s="5" t="e">
        <f>P_A_R[[#This Row],[38+]]-P_A_R[[#This Row],[39+]]</f>
        <v>#VALUE!</v>
      </c>
      <c r="CI445" s="5" t="e">
        <f>P_A_R[[#This Row],[39+]]-P_A_R[[#This Row],[40+]]</f>
        <v>#VALUE!</v>
      </c>
      <c r="CJ445" s="5" t="e">
        <f>P_A_R[[#This Row],[40+]]-P_A_R[[#This Row],[41+]]</f>
        <v>#VALUE!</v>
      </c>
      <c r="CK445" s="5" t="e">
        <f>P_A_R[[#This Row],[41+]]-P_A_R[[#This Row],[42+]]</f>
        <v>#VALUE!</v>
      </c>
      <c r="CL445" s="5" t="e">
        <f>P_A_R[[#This Row],[42+]]-P_A_R[[#This Row],[43+]]</f>
        <v>#VALUE!</v>
      </c>
      <c r="CM445" s="5" t="e">
        <f>P_A_R[[#This Row],[43+]]-P_A_R[[#This Row],[44+]]</f>
        <v>#VALUE!</v>
      </c>
      <c r="CN445" s="5" t="e">
        <f>P_A_R[[#This Row],[44+]]-P_A_R[[#This Row],[45+]]</f>
        <v>#VALUE!</v>
      </c>
      <c r="CO445" s="5" t="e">
        <f>P_A_R[[#This Row],[45+]]-P_A_R[[#This Row],[46+]]</f>
        <v>#VALUE!</v>
      </c>
      <c r="CP445" s="5" t="e">
        <f>P_A_R[[#This Row],[46+]]-P_A_R[[#This Row],[47+]]</f>
        <v>#VALUE!</v>
      </c>
      <c r="CQ445" s="5" t="e">
        <f>P_A_R[[#This Row],[47+]]-P_A_R[[#This Row],[48+]]</f>
        <v>#VALUE!</v>
      </c>
      <c r="CR445" s="5" t="e">
        <f>P_A_R[[#This Row],[48+]]-P_A_R[[#This Row],[49+]]</f>
        <v>#VALUE!</v>
      </c>
      <c r="CS445" s="5" t="e">
        <f>P_A_R[[#This Row],[49+]]-P_A_R[[#This Row],[50+]]</f>
        <v>#VALUE!</v>
      </c>
      <c r="CT445" s="5" t="e">
        <f>P_A_R[[#This Row],[50+]]-P_A_R[[#This Row],[51+]]</f>
        <v>#VALUE!</v>
      </c>
      <c r="CU445" s="5" t="e">
        <f>P_A_R[[#This Row],[51+]]-P_A_R[[#This Row],[52+]]</f>
        <v>#VALUE!</v>
      </c>
      <c r="CV445" s="5" t="e">
        <f>P_A_R[[#This Row],[52+]]-P_A_R[[#This Row],[53+]]</f>
        <v>#VALUE!</v>
      </c>
      <c r="CW445" s="5" t="e">
        <f>P_A_R[[#This Row],[53+]]-P_A_R[[#This Row],[54+]]</f>
        <v>#VALUE!</v>
      </c>
      <c r="CX445" s="5" t="e">
        <f>P_A_R[[#This Row],[54+]]-P_A_R[[#This Row],[55+]]</f>
        <v>#VALUE!</v>
      </c>
      <c r="CY445" s="5" t="e">
        <f>P_A_R[[#This Row],[55+]]-P_A_R[[#This Row],[56+]]</f>
        <v>#VALUE!</v>
      </c>
      <c r="CZ445" s="5" t="e">
        <f>P_A_R[[#This Row],[56+]]-P_A_R[[#This Row],[57+]]</f>
        <v>#VALUE!</v>
      </c>
      <c r="DA445" s="5" t="e">
        <f>P_A_R[[#This Row],[57+]]-P_A_R[[#This Row],[58+]]</f>
        <v>#VALUE!</v>
      </c>
      <c r="DB445" s="5" t="e">
        <f>P_A_R[[#This Row],[58+]]-P_A_R[[#This Row],[59+]]</f>
        <v>#VALUE!</v>
      </c>
    </row>
    <row r="446" spans="58:106" x14ac:dyDescent="0.25">
      <c r="BF446" s="5" t="e">
        <f>P_A_R[[#This Row],[10+]]-P_A_R[[#This Row],[11+]]</f>
        <v>#VALUE!</v>
      </c>
      <c r="BG446" s="5" t="e">
        <f>P_A_R[[#This Row],[11+]]-P_A_R[[#This Row],[12+]]</f>
        <v>#VALUE!</v>
      </c>
      <c r="BH446" s="5" t="e">
        <f>P_A_R[[#This Row],[12+]]-P_A_R[[#This Row],[13+]]</f>
        <v>#VALUE!</v>
      </c>
      <c r="BI446" s="5" t="e">
        <f>P_A_R[[#This Row],[13+]]-P_A_R[[#This Row],[14+]]</f>
        <v>#VALUE!</v>
      </c>
      <c r="BJ446" s="5" t="e">
        <f>P_A_R[[#This Row],[14+]]-P_A_R[[#This Row],[15+]]</f>
        <v>#VALUE!</v>
      </c>
      <c r="BK446" s="5" t="e">
        <f>P_A_R[[#This Row],[15+]]-P_A_R[[#This Row],[16+]]</f>
        <v>#VALUE!</v>
      </c>
      <c r="BL446" s="5" t="e">
        <f>P_A_R[[#This Row],[16+]]-P_A_R[[#This Row],[17+]]</f>
        <v>#VALUE!</v>
      </c>
      <c r="BM446" s="5" t="e">
        <f>P_A_R[[#This Row],[17+]]-P_A_R[[#This Row],[18+]]</f>
        <v>#VALUE!</v>
      </c>
      <c r="BN446" s="5" t="e">
        <f>P_A_R[[#This Row],[18+]]-P_A_R[[#This Row],[19+]]</f>
        <v>#VALUE!</v>
      </c>
      <c r="BO446" s="5" t="e">
        <f>P_A_R[[#This Row],[19+]]-P_A_R[[#This Row],[20+]]</f>
        <v>#VALUE!</v>
      </c>
      <c r="BP446" s="5" t="e">
        <f>P_A_R[[#This Row],[20+]]-P_A_R[[#This Row],[21+]]</f>
        <v>#VALUE!</v>
      </c>
      <c r="BQ446" s="5" t="e">
        <f>P_A_R[[#This Row],[21+]]-P_A_R[[#This Row],[22+]]</f>
        <v>#VALUE!</v>
      </c>
      <c r="BR446" s="5" t="e">
        <f>P_A_R[[#This Row],[22+]]-P_A_R[[#This Row],[23+]]</f>
        <v>#VALUE!</v>
      </c>
      <c r="BS446" s="5" t="e">
        <f>P_A_R[[#This Row],[23+]]-P_A_R[[#This Row],[24+]]</f>
        <v>#VALUE!</v>
      </c>
      <c r="BT446" s="5" t="e">
        <f>P_A_R[[#This Row],[24+]]-P_A_R[[#This Row],[25+]]</f>
        <v>#VALUE!</v>
      </c>
      <c r="BU446" s="5" t="e">
        <f>P_A_R[[#This Row],[25+]]-P_A_R[[#This Row],[26+]]</f>
        <v>#VALUE!</v>
      </c>
      <c r="BV446" s="5" t="e">
        <f>P_A_R[[#This Row],[26+]]-P_A_R[[#This Row],[27+]]</f>
        <v>#VALUE!</v>
      </c>
      <c r="BW446" s="5" t="e">
        <f>P_A_R[[#This Row],[27+]]-P_A_R[[#This Row],[28+]]</f>
        <v>#VALUE!</v>
      </c>
      <c r="BX446" s="5" t="e">
        <f>P_A_R[[#This Row],[28+]]-P_A_R[[#This Row],[29+]]</f>
        <v>#VALUE!</v>
      </c>
      <c r="BY446" s="5" t="e">
        <f>P_A_R[[#This Row],[29+]]-P_A_R[[#This Row],[30+]]</f>
        <v>#VALUE!</v>
      </c>
      <c r="BZ446" s="5" t="e">
        <f>P_A_R[[#This Row],[30+]]-P_A_R[[#This Row],[31+]]</f>
        <v>#VALUE!</v>
      </c>
      <c r="CA446" s="5" t="e">
        <f>P_A_R[[#This Row],[31+]]-P_A_R[[#This Row],[32+]]</f>
        <v>#VALUE!</v>
      </c>
      <c r="CB446" s="5" t="e">
        <f>P_A_R[[#This Row],[32+]]-P_A_R[[#This Row],[33+]]</f>
        <v>#VALUE!</v>
      </c>
      <c r="CC446" s="5" t="e">
        <f>P_A_R[[#This Row],[33+]]-P_A_R[[#This Row],[34+]]</f>
        <v>#VALUE!</v>
      </c>
      <c r="CD446" s="5" t="e">
        <f>P_A_R[[#This Row],[34+]]-P_A_R[[#This Row],[35+]]</f>
        <v>#VALUE!</v>
      </c>
      <c r="CE446" s="5" t="e">
        <f>P_A_R[[#This Row],[35+]]-P_A_R[[#This Row],[36+]]</f>
        <v>#VALUE!</v>
      </c>
      <c r="CF446" s="5" t="e">
        <f>P_A_R[[#This Row],[36+]]-P_A_R[[#This Row],[37+]]</f>
        <v>#VALUE!</v>
      </c>
      <c r="CG446" s="5" t="e">
        <f>P_A_R[[#This Row],[37+]]-P_A_R[[#This Row],[38+]]</f>
        <v>#VALUE!</v>
      </c>
      <c r="CH446" s="5" t="e">
        <f>P_A_R[[#This Row],[38+]]-P_A_R[[#This Row],[39+]]</f>
        <v>#VALUE!</v>
      </c>
      <c r="CI446" s="5" t="e">
        <f>P_A_R[[#This Row],[39+]]-P_A_R[[#This Row],[40+]]</f>
        <v>#VALUE!</v>
      </c>
      <c r="CJ446" s="5" t="e">
        <f>P_A_R[[#This Row],[40+]]-P_A_R[[#This Row],[41+]]</f>
        <v>#VALUE!</v>
      </c>
      <c r="CK446" s="5" t="e">
        <f>P_A_R[[#This Row],[41+]]-P_A_R[[#This Row],[42+]]</f>
        <v>#VALUE!</v>
      </c>
      <c r="CL446" s="5" t="e">
        <f>P_A_R[[#This Row],[42+]]-P_A_R[[#This Row],[43+]]</f>
        <v>#VALUE!</v>
      </c>
      <c r="CM446" s="5" t="e">
        <f>P_A_R[[#This Row],[43+]]-P_A_R[[#This Row],[44+]]</f>
        <v>#VALUE!</v>
      </c>
      <c r="CN446" s="5" t="e">
        <f>P_A_R[[#This Row],[44+]]-P_A_R[[#This Row],[45+]]</f>
        <v>#VALUE!</v>
      </c>
      <c r="CO446" s="5" t="e">
        <f>P_A_R[[#This Row],[45+]]-P_A_R[[#This Row],[46+]]</f>
        <v>#VALUE!</v>
      </c>
      <c r="CP446" s="5" t="e">
        <f>P_A_R[[#This Row],[46+]]-P_A_R[[#This Row],[47+]]</f>
        <v>#VALUE!</v>
      </c>
      <c r="CQ446" s="5" t="e">
        <f>P_A_R[[#This Row],[47+]]-P_A_R[[#This Row],[48+]]</f>
        <v>#VALUE!</v>
      </c>
      <c r="CR446" s="5" t="e">
        <f>P_A_R[[#This Row],[48+]]-P_A_R[[#This Row],[49+]]</f>
        <v>#VALUE!</v>
      </c>
      <c r="CS446" s="5" t="e">
        <f>P_A_R[[#This Row],[49+]]-P_A_R[[#This Row],[50+]]</f>
        <v>#VALUE!</v>
      </c>
      <c r="CT446" s="5" t="e">
        <f>P_A_R[[#This Row],[50+]]-P_A_R[[#This Row],[51+]]</f>
        <v>#VALUE!</v>
      </c>
      <c r="CU446" s="5" t="e">
        <f>P_A_R[[#This Row],[51+]]-P_A_R[[#This Row],[52+]]</f>
        <v>#VALUE!</v>
      </c>
      <c r="CV446" s="5" t="e">
        <f>P_A_R[[#This Row],[52+]]-P_A_R[[#This Row],[53+]]</f>
        <v>#VALUE!</v>
      </c>
      <c r="CW446" s="5" t="e">
        <f>P_A_R[[#This Row],[53+]]-P_A_R[[#This Row],[54+]]</f>
        <v>#VALUE!</v>
      </c>
      <c r="CX446" s="5" t="e">
        <f>P_A_R[[#This Row],[54+]]-P_A_R[[#This Row],[55+]]</f>
        <v>#VALUE!</v>
      </c>
      <c r="CY446" s="5" t="e">
        <f>P_A_R[[#This Row],[55+]]-P_A_R[[#This Row],[56+]]</f>
        <v>#VALUE!</v>
      </c>
      <c r="CZ446" s="5" t="e">
        <f>P_A_R[[#This Row],[56+]]-P_A_R[[#This Row],[57+]]</f>
        <v>#VALUE!</v>
      </c>
      <c r="DA446" s="5" t="e">
        <f>P_A_R[[#This Row],[57+]]-P_A_R[[#This Row],[58+]]</f>
        <v>#VALUE!</v>
      </c>
      <c r="DB446" s="5" t="e">
        <f>P_A_R[[#This Row],[58+]]-P_A_R[[#This Row],[59+]]</f>
        <v>#VALUE!</v>
      </c>
    </row>
    <row r="447" spans="58:106" x14ac:dyDescent="0.25">
      <c r="BF447" s="5" t="e">
        <f>P_A_R[[#This Row],[10+]]-P_A_R[[#This Row],[11+]]</f>
        <v>#VALUE!</v>
      </c>
      <c r="BG447" s="5" t="e">
        <f>P_A_R[[#This Row],[11+]]-P_A_R[[#This Row],[12+]]</f>
        <v>#VALUE!</v>
      </c>
      <c r="BH447" s="5" t="e">
        <f>P_A_R[[#This Row],[12+]]-P_A_R[[#This Row],[13+]]</f>
        <v>#VALUE!</v>
      </c>
      <c r="BI447" s="5" t="e">
        <f>P_A_R[[#This Row],[13+]]-P_A_R[[#This Row],[14+]]</f>
        <v>#VALUE!</v>
      </c>
      <c r="BJ447" s="5" t="e">
        <f>P_A_R[[#This Row],[14+]]-P_A_R[[#This Row],[15+]]</f>
        <v>#VALUE!</v>
      </c>
      <c r="BK447" s="5" t="e">
        <f>P_A_R[[#This Row],[15+]]-P_A_R[[#This Row],[16+]]</f>
        <v>#VALUE!</v>
      </c>
      <c r="BL447" s="5" t="e">
        <f>P_A_R[[#This Row],[16+]]-P_A_R[[#This Row],[17+]]</f>
        <v>#VALUE!</v>
      </c>
      <c r="BM447" s="5" t="e">
        <f>P_A_R[[#This Row],[17+]]-P_A_R[[#This Row],[18+]]</f>
        <v>#VALUE!</v>
      </c>
      <c r="BN447" s="5" t="e">
        <f>P_A_R[[#This Row],[18+]]-P_A_R[[#This Row],[19+]]</f>
        <v>#VALUE!</v>
      </c>
      <c r="BO447" s="5" t="e">
        <f>P_A_R[[#This Row],[19+]]-P_A_R[[#This Row],[20+]]</f>
        <v>#VALUE!</v>
      </c>
      <c r="BP447" s="5" t="e">
        <f>P_A_R[[#This Row],[20+]]-P_A_R[[#This Row],[21+]]</f>
        <v>#VALUE!</v>
      </c>
      <c r="BQ447" s="5" t="e">
        <f>P_A_R[[#This Row],[21+]]-P_A_R[[#This Row],[22+]]</f>
        <v>#VALUE!</v>
      </c>
      <c r="BR447" s="5" t="e">
        <f>P_A_R[[#This Row],[22+]]-P_A_R[[#This Row],[23+]]</f>
        <v>#VALUE!</v>
      </c>
      <c r="BS447" s="5" t="e">
        <f>P_A_R[[#This Row],[23+]]-P_A_R[[#This Row],[24+]]</f>
        <v>#VALUE!</v>
      </c>
      <c r="BT447" s="5" t="e">
        <f>P_A_R[[#This Row],[24+]]-P_A_R[[#This Row],[25+]]</f>
        <v>#VALUE!</v>
      </c>
      <c r="BU447" s="5" t="e">
        <f>P_A_R[[#This Row],[25+]]-P_A_R[[#This Row],[26+]]</f>
        <v>#VALUE!</v>
      </c>
      <c r="BV447" s="5" t="e">
        <f>P_A_R[[#This Row],[26+]]-P_A_R[[#This Row],[27+]]</f>
        <v>#VALUE!</v>
      </c>
      <c r="BW447" s="5" t="e">
        <f>P_A_R[[#This Row],[27+]]-P_A_R[[#This Row],[28+]]</f>
        <v>#VALUE!</v>
      </c>
      <c r="BX447" s="5" t="e">
        <f>P_A_R[[#This Row],[28+]]-P_A_R[[#This Row],[29+]]</f>
        <v>#VALUE!</v>
      </c>
      <c r="BY447" s="5" t="e">
        <f>P_A_R[[#This Row],[29+]]-P_A_R[[#This Row],[30+]]</f>
        <v>#VALUE!</v>
      </c>
      <c r="BZ447" s="5" t="e">
        <f>P_A_R[[#This Row],[30+]]-P_A_R[[#This Row],[31+]]</f>
        <v>#VALUE!</v>
      </c>
      <c r="CA447" s="5" t="e">
        <f>P_A_R[[#This Row],[31+]]-P_A_R[[#This Row],[32+]]</f>
        <v>#VALUE!</v>
      </c>
      <c r="CB447" s="5" t="e">
        <f>P_A_R[[#This Row],[32+]]-P_A_R[[#This Row],[33+]]</f>
        <v>#VALUE!</v>
      </c>
      <c r="CC447" s="5" t="e">
        <f>P_A_R[[#This Row],[33+]]-P_A_R[[#This Row],[34+]]</f>
        <v>#VALUE!</v>
      </c>
      <c r="CD447" s="5" t="e">
        <f>P_A_R[[#This Row],[34+]]-P_A_R[[#This Row],[35+]]</f>
        <v>#VALUE!</v>
      </c>
      <c r="CE447" s="5" t="e">
        <f>P_A_R[[#This Row],[35+]]-P_A_R[[#This Row],[36+]]</f>
        <v>#VALUE!</v>
      </c>
      <c r="CF447" s="5" t="e">
        <f>P_A_R[[#This Row],[36+]]-P_A_R[[#This Row],[37+]]</f>
        <v>#VALUE!</v>
      </c>
      <c r="CG447" s="5" t="e">
        <f>P_A_R[[#This Row],[37+]]-P_A_R[[#This Row],[38+]]</f>
        <v>#VALUE!</v>
      </c>
      <c r="CH447" s="5" t="e">
        <f>P_A_R[[#This Row],[38+]]-P_A_R[[#This Row],[39+]]</f>
        <v>#VALUE!</v>
      </c>
      <c r="CI447" s="5" t="e">
        <f>P_A_R[[#This Row],[39+]]-P_A_R[[#This Row],[40+]]</f>
        <v>#VALUE!</v>
      </c>
      <c r="CJ447" s="5" t="e">
        <f>P_A_R[[#This Row],[40+]]-P_A_R[[#This Row],[41+]]</f>
        <v>#VALUE!</v>
      </c>
      <c r="CK447" s="5" t="e">
        <f>P_A_R[[#This Row],[41+]]-P_A_R[[#This Row],[42+]]</f>
        <v>#VALUE!</v>
      </c>
      <c r="CL447" s="5" t="e">
        <f>P_A_R[[#This Row],[42+]]-P_A_R[[#This Row],[43+]]</f>
        <v>#VALUE!</v>
      </c>
      <c r="CM447" s="5" t="e">
        <f>P_A_R[[#This Row],[43+]]-P_A_R[[#This Row],[44+]]</f>
        <v>#VALUE!</v>
      </c>
      <c r="CN447" s="5" t="e">
        <f>P_A_R[[#This Row],[44+]]-P_A_R[[#This Row],[45+]]</f>
        <v>#VALUE!</v>
      </c>
      <c r="CO447" s="5" t="e">
        <f>P_A_R[[#This Row],[45+]]-P_A_R[[#This Row],[46+]]</f>
        <v>#VALUE!</v>
      </c>
      <c r="CP447" s="5" t="e">
        <f>P_A_R[[#This Row],[46+]]-P_A_R[[#This Row],[47+]]</f>
        <v>#VALUE!</v>
      </c>
      <c r="CQ447" s="5" t="e">
        <f>P_A_R[[#This Row],[47+]]-P_A_R[[#This Row],[48+]]</f>
        <v>#VALUE!</v>
      </c>
      <c r="CR447" s="5" t="e">
        <f>P_A_R[[#This Row],[48+]]-P_A_R[[#This Row],[49+]]</f>
        <v>#VALUE!</v>
      </c>
      <c r="CS447" s="5" t="e">
        <f>P_A_R[[#This Row],[49+]]-P_A_R[[#This Row],[50+]]</f>
        <v>#VALUE!</v>
      </c>
      <c r="CT447" s="5" t="e">
        <f>P_A_R[[#This Row],[50+]]-P_A_R[[#This Row],[51+]]</f>
        <v>#VALUE!</v>
      </c>
      <c r="CU447" s="5" t="e">
        <f>P_A_R[[#This Row],[51+]]-P_A_R[[#This Row],[52+]]</f>
        <v>#VALUE!</v>
      </c>
      <c r="CV447" s="5" t="e">
        <f>P_A_R[[#This Row],[52+]]-P_A_R[[#This Row],[53+]]</f>
        <v>#VALUE!</v>
      </c>
      <c r="CW447" s="5" t="e">
        <f>P_A_R[[#This Row],[53+]]-P_A_R[[#This Row],[54+]]</f>
        <v>#VALUE!</v>
      </c>
      <c r="CX447" s="5" t="e">
        <f>P_A_R[[#This Row],[54+]]-P_A_R[[#This Row],[55+]]</f>
        <v>#VALUE!</v>
      </c>
      <c r="CY447" s="5" t="e">
        <f>P_A_R[[#This Row],[55+]]-P_A_R[[#This Row],[56+]]</f>
        <v>#VALUE!</v>
      </c>
      <c r="CZ447" s="5" t="e">
        <f>P_A_R[[#This Row],[56+]]-P_A_R[[#This Row],[57+]]</f>
        <v>#VALUE!</v>
      </c>
      <c r="DA447" s="5" t="e">
        <f>P_A_R[[#This Row],[57+]]-P_A_R[[#This Row],[58+]]</f>
        <v>#VALUE!</v>
      </c>
      <c r="DB447" s="5" t="e">
        <f>P_A_R[[#This Row],[58+]]-P_A_R[[#This Row],[59+]]</f>
        <v>#VALUE!</v>
      </c>
    </row>
    <row r="448" spans="58:106" x14ac:dyDescent="0.25">
      <c r="BF448" s="5" t="e">
        <f>P_A_R[[#This Row],[10+]]-P_A_R[[#This Row],[11+]]</f>
        <v>#VALUE!</v>
      </c>
      <c r="BG448" s="5" t="e">
        <f>P_A_R[[#This Row],[11+]]-P_A_R[[#This Row],[12+]]</f>
        <v>#VALUE!</v>
      </c>
      <c r="BH448" s="5" t="e">
        <f>P_A_R[[#This Row],[12+]]-P_A_R[[#This Row],[13+]]</f>
        <v>#VALUE!</v>
      </c>
      <c r="BI448" s="5" t="e">
        <f>P_A_R[[#This Row],[13+]]-P_A_R[[#This Row],[14+]]</f>
        <v>#VALUE!</v>
      </c>
      <c r="BJ448" s="5" t="e">
        <f>P_A_R[[#This Row],[14+]]-P_A_R[[#This Row],[15+]]</f>
        <v>#VALUE!</v>
      </c>
      <c r="BK448" s="5" t="e">
        <f>P_A_R[[#This Row],[15+]]-P_A_R[[#This Row],[16+]]</f>
        <v>#VALUE!</v>
      </c>
      <c r="BL448" s="5" t="e">
        <f>P_A_R[[#This Row],[16+]]-P_A_R[[#This Row],[17+]]</f>
        <v>#VALUE!</v>
      </c>
      <c r="BM448" s="5" t="e">
        <f>P_A_R[[#This Row],[17+]]-P_A_R[[#This Row],[18+]]</f>
        <v>#VALUE!</v>
      </c>
      <c r="BN448" s="5" t="e">
        <f>P_A_R[[#This Row],[18+]]-P_A_R[[#This Row],[19+]]</f>
        <v>#VALUE!</v>
      </c>
      <c r="BO448" s="5" t="e">
        <f>P_A_R[[#This Row],[19+]]-P_A_R[[#This Row],[20+]]</f>
        <v>#VALUE!</v>
      </c>
      <c r="BP448" s="5" t="e">
        <f>P_A_R[[#This Row],[20+]]-P_A_R[[#This Row],[21+]]</f>
        <v>#VALUE!</v>
      </c>
      <c r="BQ448" s="5" t="e">
        <f>P_A_R[[#This Row],[21+]]-P_A_R[[#This Row],[22+]]</f>
        <v>#VALUE!</v>
      </c>
      <c r="BR448" s="5" t="e">
        <f>P_A_R[[#This Row],[22+]]-P_A_R[[#This Row],[23+]]</f>
        <v>#VALUE!</v>
      </c>
      <c r="BS448" s="5" t="e">
        <f>P_A_R[[#This Row],[23+]]-P_A_R[[#This Row],[24+]]</f>
        <v>#VALUE!</v>
      </c>
      <c r="BT448" s="5" t="e">
        <f>P_A_R[[#This Row],[24+]]-P_A_R[[#This Row],[25+]]</f>
        <v>#VALUE!</v>
      </c>
      <c r="BU448" s="5" t="e">
        <f>P_A_R[[#This Row],[25+]]-P_A_R[[#This Row],[26+]]</f>
        <v>#VALUE!</v>
      </c>
      <c r="BV448" s="5" t="e">
        <f>P_A_R[[#This Row],[26+]]-P_A_R[[#This Row],[27+]]</f>
        <v>#VALUE!</v>
      </c>
      <c r="BW448" s="5" t="e">
        <f>P_A_R[[#This Row],[27+]]-P_A_R[[#This Row],[28+]]</f>
        <v>#VALUE!</v>
      </c>
      <c r="BX448" s="5" t="e">
        <f>P_A_R[[#This Row],[28+]]-P_A_R[[#This Row],[29+]]</f>
        <v>#VALUE!</v>
      </c>
      <c r="BY448" s="5" t="e">
        <f>P_A_R[[#This Row],[29+]]-P_A_R[[#This Row],[30+]]</f>
        <v>#VALUE!</v>
      </c>
      <c r="BZ448" s="5" t="e">
        <f>P_A_R[[#This Row],[30+]]-P_A_R[[#This Row],[31+]]</f>
        <v>#VALUE!</v>
      </c>
      <c r="CA448" s="5" t="e">
        <f>P_A_R[[#This Row],[31+]]-P_A_R[[#This Row],[32+]]</f>
        <v>#VALUE!</v>
      </c>
      <c r="CB448" s="5" t="e">
        <f>P_A_R[[#This Row],[32+]]-P_A_R[[#This Row],[33+]]</f>
        <v>#VALUE!</v>
      </c>
      <c r="CC448" s="5" t="e">
        <f>P_A_R[[#This Row],[33+]]-P_A_R[[#This Row],[34+]]</f>
        <v>#VALUE!</v>
      </c>
      <c r="CD448" s="5" t="e">
        <f>P_A_R[[#This Row],[34+]]-P_A_R[[#This Row],[35+]]</f>
        <v>#VALUE!</v>
      </c>
      <c r="CE448" s="5" t="e">
        <f>P_A_R[[#This Row],[35+]]-P_A_R[[#This Row],[36+]]</f>
        <v>#VALUE!</v>
      </c>
      <c r="CF448" s="5" t="e">
        <f>P_A_R[[#This Row],[36+]]-P_A_R[[#This Row],[37+]]</f>
        <v>#VALUE!</v>
      </c>
      <c r="CG448" s="5" t="e">
        <f>P_A_R[[#This Row],[37+]]-P_A_R[[#This Row],[38+]]</f>
        <v>#VALUE!</v>
      </c>
      <c r="CH448" s="5" t="e">
        <f>P_A_R[[#This Row],[38+]]-P_A_R[[#This Row],[39+]]</f>
        <v>#VALUE!</v>
      </c>
      <c r="CI448" s="5" t="e">
        <f>P_A_R[[#This Row],[39+]]-P_A_R[[#This Row],[40+]]</f>
        <v>#VALUE!</v>
      </c>
      <c r="CJ448" s="5" t="e">
        <f>P_A_R[[#This Row],[40+]]-P_A_R[[#This Row],[41+]]</f>
        <v>#VALUE!</v>
      </c>
      <c r="CK448" s="5" t="e">
        <f>P_A_R[[#This Row],[41+]]-P_A_R[[#This Row],[42+]]</f>
        <v>#VALUE!</v>
      </c>
      <c r="CL448" s="5" t="e">
        <f>P_A_R[[#This Row],[42+]]-P_A_R[[#This Row],[43+]]</f>
        <v>#VALUE!</v>
      </c>
      <c r="CM448" s="5" t="e">
        <f>P_A_R[[#This Row],[43+]]-P_A_R[[#This Row],[44+]]</f>
        <v>#VALUE!</v>
      </c>
      <c r="CN448" s="5" t="e">
        <f>P_A_R[[#This Row],[44+]]-P_A_R[[#This Row],[45+]]</f>
        <v>#VALUE!</v>
      </c>
      <c r="CO448" s="5" t="e">
        <f>P_A_R[[#This Row],[45+]]-P_A_R[[#This Row],[46+]]</f>
        <v>#VALUE!</v>
      </c>
      <c r="CP448" s="5" t="e">
        <f>P_A_R[[#This Row],[46+]]-P_A_R[[#This Row],[47+]]</f>
        <v>#VALUE!</v>
      </c>
      <c r="CQ448" s="5" t="e">
        <f>P_A_R[[#This Row],[47+]]-P_A_R[[#This Row],[48+]]</f>
        <v>#VALUE!</v>
      </c>
      <c r="CR448" s="5" t="e">
        <f>P_A_R[[#This Row],[48+]]-P_A_R[[#This Row],[49+]]</f>
        <v>#VALUE!</v>
      </c>
      <c r="CS448" s="5" t="e">
        <f>P_A_R[[#This Row],[49+]]-P_A_R[[#This Row],[50+]]</f>
        <v>#VALUE!</v>
      </c>
      <c r="CT448" s="5" t="e">
        <f>P_A_R[[#This Row],[50+]]-P_A_R[[#This Row],[51+]]</f>
        <v>#VALUE!</v>
      </c>
      <c r="CU448" s="5" t="e">
        <f>P_A_R[[#This Row],[51+]]-P_A_R[[#This Row],[52+]]</f>
        <v>#VALUE!</v>
      </c>
      <c r="CV448" s="5" t="e">
        <f>P_A_R[[#This Row],[52+]]-P_A_R[[#This Row],[53+]]</f>
        <v>#VALUE!</v>
      </c>
      <c r="CW448" s="5" t="e">
        <f>P_A_R[[#This Row],[53+]]-P_A_R[[#This Row],[54+]]</f>
        <v>#VALUE!</v>
      </c>
      <c r="CX448" s="5" t="e">
        <f>P_A_R[[#This Row],[54+]]-P_A_R[[#This Row],[55+]]</f>
        <v>#VALUE!</v>
      </c>
      <c r="CY448" s="5" t="e">
        <f>P_A_R[[#This Row],[55+]]-P_A_R[[#This Row],[56+]]</f>
        <v>#VALUE!</v>
      </c>
      <c r="CZ448" s="5" t="e">
        <f>P_A_R[[#This Row],[56+]]-P_A_R[[#This Row],[57+]]</f>
        <v>#VALUE!</v>
      </c>
      <c r="DA448" s="5" t="e">
        <f>P_A_R[[#This Row],[57+]]-P_A_R[[#This Row],[58+]]</f>
        <v>#VALUE!</v>
      </c>
      <c r="DB448" s="5" t="e">
        <f>P_A_R[[#This Row],[58+]]-P_A_R[[#This Row],[59+]]</f>
        <v>#VALUE!</v>
      </c>
    </row>
    <row r="449" spans="58:106" x14ac:dyDescent="0.25">
      <c r="BF449" s="5" t="e">
        <f>P_A_R[[#This Row],[10+]]-P_A_R[[#This Row],[11+]]</f>
        <v>#VALUE!</v>
      </c>
      <c r="BG449" s="5" t="e">
        <f>P_A_R[[#This Row],[11+]]-P_A_R[[#This Row],[12+]]</f>
        <v>#VALUE!</v>
      </c>
      <c r="BH449" s="5" t="e">
        <f>P_A_R[[#This Row],[12+]]-P_A_R[[#This Row],[13+]]</f>
        <v>#VALUE!</v>
      </c>
      <c r="BI449" s="5" t="e">
        <f>P_A_R[[#This Row],[13+]]-P_A_R[[#This Row],[14+]]</f>
        <v>#VALUE!</v>
      </c>
      <c r="BJ449" s="5" t="e">
        <f>P_A_R[[#This Row],[14+]]-P_A_R[[#This Row],[15+]]</f>
        <v>#VALUE!</v>
      </c>
      <c r="BK449" s="5" t="e">
        <f>P_A_R[[#This Row],[15+]]-P_A_R[[#This Row],[16+]]</f>
        <v>#VALUE!</v>
      </c>
      <c r="BL449" s="5" t="e">
        <f>P_A_R[[#This Row],[16+]]-P_A_R[[#This Row],[17+]]</f>
        <v>#VALUE!</v>
      </c>
      <c r="BM449" s="5" t="e">
        <f>P_A_R[[#This Row],[17+]]-P_A_R[[#This Row],[18+]]</f>
        <v>#VALUE!</v>
      </c>
      <c r="BN449" s="5" t="e">
        <f>P_A_R[[#This Row],[18+]]-P_A_R[[#This Row],[19+]]</f>
        <v>#VALUE!</v>
      </c>
      <c r="BO449" s="5" t="e">
        <f>P_A_R[[#This Row],[19+]]-P_A_R[[#This Row],[20+]]</f>
        <v>#VALUE!</v>
      </c>
      <c r="BP449" s="5" t="e">
        <f>P_A_R[[#This Row],[20+]]-P_A_R[[#This Row],[21+]]</f>
        <v>#VALUE!</v>
      </c>
      <c r="BQ449" s="5" t="e">
        <f>P_A_R[[#This Row],[21+]]-P_A_R[[#This Row],[22+]]</f>
        <v>#VALUE!</v>
      </c>
      <c r="BR449" s="5" t="e">
        <f>P_A_R[[#This Row],[22+]]-P_A_R[[#This Row],[23+]]</f>
        <v>#VALUE!</v>
      </c>
      <c r="BS449" s="5" t="e">
        <f>P_A_R[[#This Row],[23+]]-P_A_R[[#This Row],[24+]]</f>
        <v>#VALUE!</v>
      </c>
      <c r="BT449" s="5" t="e">
        <f>P_A_R[[#This Row],[24+]]-P_A_R[[#This Row],[25+]]</f>
        <v>#VALUE!</v>
      </c>
      <c r="BU449" s="5" t="e">
        <f>P_A_R[[#This Row],[25+]]-P_A_R[[#This Row],[26+]]</f>
        <v>#VALUE!</v>
      </c>
      <c r="BV449" s="5" t="e">
        <f>P_A_R[[#This Row],[26+]]-P_A_R[[#This Row],[27+]]</f>
        <v>#VALUE!</v>
      </c>
      <c r="BW449" s="5" t="e">
        <f>P_A_R[[#This Row],[27+]]-P_A_R[[#This Row],[28+]]</f>
        <v>#VALUE!</v>
      </c>
      <c r="BX449" s="5" t="e">
        <f>P_A_R[[#This Row],[28+]]-P_A_R[[#This Row],[29+]]</f>
        <v>#VALUE!</v>
      </c>
      <c r="BY449" s="5" t="e">
        <f>P_A_R[[#This Row],[29+]]-P_A_R[[#This Row],[30+]]</f>
        <v>#VALUE!</v>
      </c>
      <c r="BZ449" s="5" t="e">
        <f>P_A_R[[#This Row],[30+]]-P_A_R[[#This Row],[31+]]</f>
        <v>#VALUE!</v>
      </c>
      <c r="CA449" s="5" t="e">
        <f>P_A_R[[#This Row],[31+]]-P_A_R[[#This Row],[32+]]</f>
        <v>#VALUE!</v>
      </c>
      <c r="CB449" s="5" t="e">
        <f>P_A_R[[#This Row],[32+]]-P_A_R[[#This Row],[33+]]</f>
        <v>#VALUE!</v>
      </c>
      <c r="CC449" s="5" t="e">
        <f>P_A_R[[#This Row],[33+]]-P_A_R[[#This Row],[34+]]</f>
        <v>#VALUE!</v>
      </c>
      <c r="CD449" s="5" t="e">
        <f>P_A_R[[#This Row],[34+]]-P_A_R[[#This Row],[35+]]</f>
        <v>#VALUE!</v>
      </c>
      <c r="CE449" s="5" t="e">
        <f>P_A_R[[#This Row],[35+]]-P_A_R[[#This Row],[36+]]</f>
        <v>#VALUE!</v>
      </c>
      <c r="CF449" s="5" t="e">
        <f>P_A_R[[#This Row],[36+]]-P_A_R[[#This Row],[37+]]</f>
        <v>#VALUE!</v>
      </c>
      <c r="CG449" s="5" t="e">
        <f>P_A_R[[#This Row],[37+]]-P_A_R[[#This Row],[38+]]</f>
        <v>#VALUE!</v>
      </c>
      <c r="CH449" s="5" t="e">
        <f>P_A_R[[#This Row],[38+]]-P_A_R[[#This Row],[39+]]</f>
        <v>#VALUE!</v>
      </c>
      <c r="CI449" s="5" t="e">
        <f>P_A_R[[#This Row],[39+]]-P_A_R[[#This Row],[40+]]</f>
        <v>#VALUE!</v>
      </c>
      <c r="CJ449" s="5" t="e">
        <f>P_A_R[[#This Row],[40+]]-P_A_R[[#This Row],[41+]]</f>
        <v>#VALUE!</v>
      </c>
      <c r="CK449" s="5" t="e">
        <f>P_A_R[[#This Row],[41+]]-P_A_R[[#This Row],[42+]]</f>
        <v>#VALUE!</v>
      </c>
      <c r="CL449" s="5" t="e">
        <f>P_A_R[[#This Row],[42+]]-P_A_R[[#This Row],[43+]]</f>
        <v>#VALUE!</v>
      </c>
      <c r="CM449" s="5" t="e">
        <f>P_A_R[[#This Row],[43+]]-P_A_R[[#This Row],[44+]]</f>
        <v>#VALUE!</v>
      </c>
      <c r="CN449" s="5" t="e">
        <f>P_A_R[[#This Row],[44+]]-P_A_R[[#This Row],[45+]]</f>
        <v>#VALUE!</v>
      </c>
      <c r="CO449" s="5" t="e">
        <f>P_A_R[[#This Row],[45+]]-P_A_R[[#This Row],[46+]]</f>
        <v>#VALUE!</v>
      </c>
      <c r="CP449" s="5" t="e">
        <f>P_A_R[[#This Row],[46+]]-P_A_R[[#This Row],[47+]]</f>
        <v>#VALUE!</v>
      </c>
      <c r="CQ449" s="5" t="e">
        <f>P_A_R[[#This Row],[47+]]-P_A_R[[#This Row],[48+]]</f>
        <v>#VALUE!</v>
      </c>
      <c r="CR449" s="5" t="e">
        <f>P_A_R[[#This Row],[48+]]-P_A_R[[#This Row],[49+]]</f>
        <v>#VALUE!</v>
      </c>
      <c r="CS449" s="5" t="e">
        <f>P_A_R[[#This Row],[49+]]-P_A_R[[#This Row],[50+]]</f>
        <v>#VALUE!</v>
      </c>
      <c r="CT449" s="5" t="e">
        <f>P_A_R[[#This Row],[50+]]-P_A_R[[#This Row],[51+]]</f>
        <v>#VALUE!</v>
      </c>
      <c r="CU449" s="5" t="e">
        <f>P_A_R[[#This Row],[51+]]-P_A_R[[#This Row],[52+]]</f>
        <v>#VALUE!</v>
      </c>
      <c r="CV449" s="5" t="e">
        <f>P_A_R[[#This Row],[52+]]-P_A_R[[#This Row],[53+]]</f>
        <v>#VALUE!</v>
      </c>
      <c r="CW449" s="5" t="e">
        <f>P_A_R[[#This Row],[53+]]-P_A_R[[#This Row],[54+]]</f>
        <v>#VALUE!</v>
      </c>
      <c r="CX449" s="5" t="e">
        <f>P_A_R[[#This Row],[54+]]-P_A_R[[#This Row],[55+]]</f>
        <v>#VALUE!</v>
      </c>
      <c r="CY449" s="5" t="e">
        <f>P_A_R[[#This Row],[55+]]-P_A_R[[#This Row],[56+]]</f>
        <v>#VALUE!</v>
      </c>
      <c r="CZ449" s="5" t="e">
        <f>P_A_R[[#This Row],[56+]]-P_A_R[[#This Row],[57+]]</f>
        <v>#VALUE!</v>
      </c>
      <c r="DA449" s="5" t="e">
        <f>P_A_R[[#This Row],[57+]]-P_A_R[[#This Row],[58+]]</f>
        <v>#VALUE!</v>
      </c>
      <c r="DB449" s="5" t="e">
        <f>P_A_R[[#This Row],[58+]]-P_A_R[[#This Row],[59+]]</f>
        <v>#VALUE!</v>
      </c>
    </row>
    <row r="450" spans="58:106" x14ac:dyDescent="0.25">
      <c r="BF450" s="5" t="e">
        <f>P_A_R[[#This Row],[10+]]-P_A_R[[#This Row],[11+]]</f>
        <v>#VALUE!</v>
      </c>
      <c r="BG450" s="5" t="e">
        <f>P_A_R[[#This Row],[11+]]-P_A_R[[#This Row],[12+]]</f>
        <v>#VALUE!</v>
      </c>
      <c r="BH450" s="5" t="e">
        <f>P_A_R[[#This Row],[12+]]-P_A_R[[#This Row],[13+]]</f>
        <v>#VALUE!</v>
      </c>
      <c r="BI450" s="5" t="e">
        <f>P_A_R[[#This Row],[13+]]-P_A_R[[#This Row],[14+]]</f>
        <v>#VALUE!</v>
      </c>
      <c r="BJ450" s="5" t="e">
        <f>P_A_R[[#This Row],[14+]]-P_A_R[[#This Row],[15+]]</f>
        <v>#VALUE!</v>
      </c>
      <c r="BK450" s="5" t="e">
        <f>P_A_R[[#This Row],[15+]]-P_A_R[[#This Row],[16+]]</f>
        <v>#VALUE!</v>
      </c>
      <c r="BL450" s="5" t="e">
        <f>P_A_R[[#This Row],[16+]]-P_A_R[[#This Row],[17+]]</f>
        <v>#VALUE!</v>
      </c>
      <c r="BM450" s="5" t="e">
        <f>P_A_R[[#This Row],[17+]]-P_A_R[[#This Row],[18+]]</f>
        <v>#VALUE!</v>
      </c>
      <c r="BN450" s="5" t="e">
        <f>P_A_R[[#This Row],[18+]]-P_A_R[[#This Row],[19+]]</f>
        <v>#VALUE!</v>
      </c>
      <c r="BO450" s="5" t="e">
        <f>P_A_R[[#This Row],[19+]]-P_A_R[[#This Row],[20+]]</f>
        <v>#VALUE!</v>
      </c>
      <c r="BP450" s="5" t="e">
        <f>P_A_R[[#This Row],[20+]]-P_A_R[[#This Row],[21+]]</f>
        <v>#VALUE!</v>
      </c>
      <c r="BQ450" s="5" t="e">
        <f>P_A_R[[#This Row],[21+]]-P_A_R[[#This Row],[22+]]</f>
        <v>#VALUE!</v>
      </c>
      <c r="BR450" s="5" t="e">
        <f>P_A_R[[#This Row],[22+]]-P_A_R[[#This Row],[23+]]</f>
        <v>#VALUE!</v>
      </c>
      <c r="BS450" s="5" t="e">
        <f>P_A_R[[#This Row],[23+]]-P_A_R[[#This Row],[24+]]</f>
        <v>#VALUE!</v>
      </c>
      <c r="BT450" s="5" t="e">
        <f>P_A_R[[#This Row],[24+]]-P_A_R[[#This Row],[25+]]</f>
        <v>#VALUE!</v>
      </c>
      <c r="BU450" s="5" t="e">
        <f>P_A_R[[#This Row],[25+]]-P_A_R[[#This Row],[26+]]</f>
        <v>#VALUE!</v>
      </c>
      <c r="BV450" s="5" t="e">
        <f>P_A_R[[#This Row],[26+]]-P_A_R[[#This Row],[27+]]</f>
        <v>#VALUE!</v>
      </c>
      <c r="BW450" s="5" t="e">
        <f>P_A_R[[#This Row],[27+]]-P_A_R[[#This Row],[28+]]</f>
        <v>#VALUE!</v>
      </c>
      <c r="BX450" s="5" t="e">
        <f>P_A_R[[#This Row],[28+]]-P_A_R[[#This Row],[29+]]</f>
        <v>#VALUE!</v>
      </c>
      <c r="BY450" s="5" t="e">
        <f>P_A_R[[#This Row],[29+]]-P_A_R[[#This Row],[30+]]</f>
        <v>#VALUE!</v>
      </c>
      <c r="BZ450" s="5" t="e">
        <f>P_A_R[[#This Row],[30+]]-P_A_R[[#This Row],[31+]]</f>
        <v>#VALUE!</v>
      </c>
      <c r="CA450" s="5" t="e">
        <f>P_A_R[[#This Row],[31+]]-P_A_R[[#This Row],[32+]]</f>
        <v>#VALUE!</v>
      </c>
      <c r="CB450" s="5" t="e">
        <f>P_A_R[[#This Row],[32+]]-P_A_R[[#This Row],[33+]]</f>
        <v>#VALUE!</v>
      </c>
      <c r="CC450" s="5" t="e">
        <f>P_A_R[[#This Row],[33+]]-P_A_R[[#This Row],[34+]]</f>
        <v>#VALUE!</v>
      </c>
      <c r="CD450" s="5" t="e">
        <f>P_A_R[[#This Row],[34+]]-P_A_R[[#This Row],[35+]]</f>
        <v>#VALUE!</v>
      </c>
      <c r="CE450" s="5" t="e">
        <f>P_A_R[[#This Row],[35+]]-P_A_R[[#This Row],[36+]]</f>
        <v>#VALUE!</v>
      </c>
      <c r="CF450" s="5" t="e">
        <f>P_A_R[[#This Row],[36+]]-P_A_R[[#This Row],[37+]]</f>
        <v>#VALUE!</v>
      </c>
      <c r="CG450" s="5" t="e">
        <f>P_A_R[[#This Row],[37+]]-P_A_R[[#This Row],[38+]]</f>
        <v>#VALUE!</v>
      </c>
      <c r="CH450" s="5" t="e">
        <f>P_A_R[[#This Row],[38+]]-P_A_R[[#This Row],[39+]]</f>
        <v>#VALUE!</v>
      </c>
      <c r="CI450" s="5" t="e">
        <f>P_A_R[[#This Row],[39+]]-P_A_R[[#This Row],[40+]]</f>
        <v>#VALUE!</v>
      </c>
      <c r="CJ450" s="5" t="e">
        <f>P_A_R[[#This Row],[40+]]-P_A_R[[#This Row],[41+]]</f>
        <v>#VALUE!</v>
      </c>
      <c r="CK450" s="5" t="e">
        <f>P_A_R[[#This Row],[41+]]-P_A_R[[#This Row],[42+]]</f>
        <v>#VALUE!</v>
      </c>
      <c r="CL450" s="5" t="e">
        <f>P_A_R[[#This Row],[42+]]-P_A_R[[#This Row],[43+]]</f>
        <v>#VALUE!</v>
      </c>
      <c r="CM450" s="5" t="e">
        <f>P_A_R[[#This Row],[43+]]-P_A_R[[#This Row],[44+]]</f>
        <v>#VALUE!</v>
      </c>
      <c r="CN450" s="5" t="e">
        <f>P_A_R[[#This Row],[44+]]-P_A_R[[#This Row],[45+]]</f>
        <v>#VALUE!</v>
      </c>
      <c r="CO450" s="5" t="e">
        <f>P_A_R[[#This Row],[45+]]-P_A_R[[#This Row],[46+]]</f>
        <v>#VALUE!</v>
      </c>
      <c r="CP450" s="5" t="e">
        <f>P_A_R[[#This Row],[46+]]-P_A_R[[#This Row],[47+]]</f>
        <v>#VALUE!</v>
      </c>
      <c r="CQ450" s="5" t="e">
        <f>P_A_R[[#This Row],[47+]]-P_A_R[[#This Row],[48+]]</f>
        <v>#VALUE!</v>
      </c>
      <c r="CR450" s="5" t="e">
        <f>P_A_R[[#This Row],[48+]]-P_A_R[[#This Row],[49+]]</f>
        <v>#VALUE!</v>
      </c>
      <c r="CS450" s="5" t="e">
        <f>P_A_R[[#This Row],[49+]]-P_A_R[[#This Row],[50+]]</f>
        <v>#VALUE!</v>
      </c>
      <c r="CT450" s="5" t="e">
        <f>P_A_R[[#This Row],[50+]]-P_A_R[[#This Row],[51+]]</f>
        <v>#VALUE!</v>
      </c>
      <c r="CU450" s="5" t="e">
        <f>P_A_R[[#This Row],[51+]]-P_A_R[[#This Row],[52+]]</f>
        <v>#VALUE!</v>
      </c>
      <c r="CV450" s="5" t="e">
        <f>P_A_R[[#This Row],[52+]]-P_A_R[[#This Row],[53+]]</f>
        <v>#VALUE!</v>
      </c>
      <c r="CW450" s="5" t="e">
        <f>P_A_R[[#This Row],[53+]]-P_A_R[[#This Row],[54+]]</f>
        <v>#VALUE!</v>
      </c>
      <c r="CX450" s="5" t="e">
        <f>P_A_R[[#This Row],[54+]]-P_A_R[[#This Row],[55+]]</f>
        <v>#VALUE!</v>
      </c>
      <c r="CY450" s="5" t="e">
        <f>P_A_R[[#This Row],[55+]]-P_A_R[[#This Row],[56+]]</f>
        <v>#VALUE!</v>
      </c>
      <c r="CZ450" s="5" t="e">
        <f>P_A_R[[#This Row],[56+]]-P_A_R[[#This Row],[57+]]</f>
        <v>#VALUE!</v>
      </c>
      <c r="DA450" s="5" t="e">
        <f>P_A_R[[#This Row],[57+]]-P_A_R[[#This Row],[58+]]</f>
        <v>#VALUE!</v>
      </c>
      <c r="DB450" s="5" t="e">
        <f>P_A_R[[#This Row],[58+]]-P_A_R[[#This Row],[59+]]</f>
        <v>#VALUE!</v>
      </c>
    </row>
    <row r="451" spans="58:106" x14ac:dyDescent="0.25">
      <c r="BF451" s="5" t="e">
        <f>P_A_R[[#This Row],[10+]]-P_A_R[[#This Row],[11+]]</f>
        <v>#VALUE!</v>
      </c>
      <c r="BG451" s="5" t="e">
        <f>P_A_R[[#This Row],[11+]]-P_A_R[[#This Row],[12+]]</f>
        <v>#VALUE!</v>
      </c>
      <c r="BH451" s="5" t="e">
        <f>P_A_R[[#This Row],[12+]]-P_A_R[[#This Row],[13+]]</f>
        <v>#VALUE!</v>
      </c>
      <c r="BI451" s="5" t="e">
        <f>P_A_R[[#This Row],[13+]]-P_A_R[[#This Row],[14+]]</f>
        <v>#VALUE!</v>
      </c>
      <c r="BJ451" s="5" t="e">
        <f>P_A_R[[#This Row],[14+]]-P_A_R[[#This Row],[15+]]</f>
        <v>#VALUE!</v>
      </c>
      <c r="BK451" s="5" t="e">
        <f>P_A_R[[#This Row],[15+]]-P_A_R[[#This Row],[16+]]</f>
        <v>#VALUE!</v>
      </c>
      <c r="BL451" s="5" t="e">
        <f>P_A_R[[#This Row],[16+]]-P_A_R[[#This Row],[17+]]</f>
        <v>#VALUE!</v>
      </c>
      <c r="BM451" s="5" t="e">
        <f>P_A_R[[#This Row],[17+]]-P_A_R[[#This Row],[18+]]</f>
        <v>#VALUE!</v>
      </c>
      <c r="BN451" s="5" t="e">
        <f>P_A_R[[#This Row],[18+]]-P_A_R[[#This Row],[19+]]</f>
        <v>#VALUE!</v>
      </c>
      <c r="BO451" s="5" t="e">
        <f>P_A_R[[#This Row],[19+]]-P_A_R[[#This Row],[20+]]</f>
        <v>#VALUE!</v>
      </c>
      <c r="BP451" s="5" t="e">
        <f>P_A_R[[#This Row],[20+]]-P_A_R[[#This Row],[21+]]</f>
        <v>#VALUE!</v>
      </c>
      <c r="BQ451" s="5" t="e">
        <f>P_A_R[[#This Row],[21+]]-P_A_R[[#This Row],[22+]]</f>
        <v>#VALUE!</v>
      </c>
      <c r="BR451" s="5" t="e">
        <f>P_A_R[[#This Row],[22+]]-P_A_R[[#This Row],[23+]]</f>
        <v>#VALUE!</v>
      </c>
      <c r="BS451" s="5" t="e">
        <f>P_A_R[[#This Row],[23+]]-P_A_R[[#This Row],[24+]]</f>
        <v>#VALUE!</v>
      </c>
      <c r="BT451" s="5" t="e">
        <f>P_A_R[[#This Row],[24+]]-P_A_R[[#This Row],[25+]]</f>
        <v>#VALUE!</v>
      </c>
      <c r="BU451" s="5" t="e">
        <f>P_A_R[[#This Row],[25+]]-P_A_R[[#This Row],[26+]]</f>
        <v>#VALUE!</v>
      </c>
      <c r="BV451" s="5" t="e">
        <f>P_A_R[[#This Row],[26+]]-P_A_R[[#This Row],[27+]]</f>
        <v>#VALUE!</v>
      </c>
      <c r="BW451" s="5" t="e">
        <f>P_A_R[[#This Row],[27+]]-P_A_R[[#This Row],[28+]]</f>
        <v>#VALUE!</v>
      </c>
      <c r="BX451" s="5" t="e">
        <f>P_A_R[[#This Row],[28+]]-P_A_R[[#This Row],[29+]]</f>
        <v>#VALUE!</v>
      </c>
      <c r="BY451" s="5" t="e">
        <f>P_A_R[[#This Row],[29+]]-P_A_R[[#This Row],[30+]]</f>
        <v>#VALUE!</v>
      </c>
      <c r="BZ451" s="5" t="e">
        <f>P_A_R[[#This Row],[30+]]-P_A_R[[#This Row],[31+]]</f>
        <v>#VALUE!</v>
      </c>
      <c r="CA451" s="5" t="e">
        <f>P_A_R[[#This Row],[31+]]-P_A_R[[#This Row],[32+]]</f>
        <v>#VALUE!</v>
      </c>
      <c r="CB451" s="5" t="e">
        <f>P_A_R[[#This Row],[32+]]-P_A_R[[#This Row],[33+]]</f>
        <v>#VALUE!</v>
      </c>
      <c r="CC451" s="5" t="e">
        <f>P_A_R[[#This Row],[33+]]-P_A_R[[#This Row],[34+]]</f>
        <v>#VALUE!</v>
      </c>
      <c r="CD451" s="5" t="e">
        <f>P_A_R[[#This Row],[34+]]-P_A_R[[#This Row],[35+]]</f>
        <v>#VALUE!</v>
      </c>
      <c r="CE451" s="5" t="e">
        <f>P_A_R[[#This Row],[35+]]-P_A_R[[#This Row],[36+]]</f>
        <v>#VALUE!</v>
      </c>
      <c r="CF451" s="5" t="e">
        <f>P_A_R[[#This Row],[36+]]-P_A_R[[#This Row],[37+]]</f>
        <v>#VALUE!</v>
      </c>
      <c r="CG451" s="5" t="e">
        <f>P_A_R[[#This Row],[37+]]-P_A_R[[#This Row],[38+]]</f>
        <v>#VALUE!</v>
      </c>
      <c r="CH451" s="5" t="e">
        <f>P_A_R[[#This Row],[38+]]-P_A_R[[#This Row],[39+]]</f>
        <v>#VALUE!</v>
      </c>
      <c r="CI451" s="5" t="e">
        <f>P_A_R[[#This Row],[39+]]-P_A_R[[#This Row],[40+]]</f>
        <v>#VALUE!</v>
      </c>
      <c r="CJ451" s="5" t="e">
        <f>P_A_R[[#This Row],[40+]]-P_A_R[[#This Row],[41+]]</f>
        <v>#VALUE!</v>
      </c>
      <c r="CK451" s="5" t="e">
        <f>P_A_R[[#This Row],[41+]]-P_A_R[[#This Row],[42+]]</f>
        <v>#VALUE!</v>
      </c>
      <c r="CL451" s="5" t="e">
        <f>P_A_R[[#This Row],[42+]]-P_A_R[[#This Row],[43+]]</f>
        <v>#VALUE!</v>
      </c>
      <c r="CM451" s="5" t="e">
        <f>P_A_R[[#This Row],[43+]]-P_A_R[[#This Row],[44+]]</f>
        <v>#VALUE!</v>
      </c>
      <c r="CN451" s="5" t="e">
        <f>P_A_R[[#This Row],[44+]]-P_A_R[[#This Row],[45+]]</f>
        <v>#VALUE!</v>
      </c>
      <c r="CO451" s="5" t="e">
        <f>P_A_R[[#This Row],[45+]]-P_A_R[[#This Row],[46+]]</f>
        <v>#VALUE!</v>
      </c>
      <c r="CP451" s="5" t="e">
        <f>P_A_R[[#This Row],[46+]]-P_A_R[[#This Row],[47+]]</f>
        <v>#VALUE!</v>
      </c>
      <c r="CQ451" s="5" t="e">
        <f>P_A_R[[#This Row],[47+]]-P_A_R[[#This Row],[48+]]</f>
        <v>#VALUE!</v>
      </c>
      <c r="CR451" s="5" t="e">
        <f>P_A_R[[#This Row],[48+]]-P_A_R[[#This Row],[49+]]</f>
        <v>#VALUE!</v>
      </c>
      <c r="CS451" s="5" t="e">
        <f>P_A_R[[#This Row],[49+]]-P_A_R[[#This Row],[50+]]</f>
        <v>#VALUE!</v>
      </c>
      <c r="CT451" s="5" t="e">
        <f>P_A_R[[#This Row],[50+]]-P_A_R[[#This Row],[51+]]</f>
        <v>#VALUE!</v>
      </c>
      <c r="CU451" s="5" t="e">
        <f>P_A_R[[#This Row],[51+]]-P_A_R[[#This Row],[52+]]</f>
        <v>#VALUE!</v>
      </c>
      <c r="CV451" s="5" t="e">
        <f>P_A_R[[#This Row],[52+]]-P_A_R[[#This Row],[53+]]</f>
        <v>#VALUE!</v>
      </c>
      <c r="CW451" s="5" t="e">
        <f>P_A_R[[#This Row],[53+]]-P_A_R[[#This Row],[54+]]</f>
        <v>#VALUE!</v>
      </c>
      <c r="CX451" s="5" t="e">
        <f>P_A_R[[#This Row],[54+]]-P_A_R[[#This Row],[55+]]</f>
        <v>#VALUE!</v>
      </c>
      <c r="CY451" s="5" t="e">
        <f>P_A_R[[#This Row],[55+]]-P_A_R[[#This Row],[56+]]</f>
        <v>#VALUE!</v>
      </c>
      <c r="CZ451" s="5" t="e">
        <f>P_A_R[[#This Row],[56+]]-P_A_R[[#This Row],[57+]]</f>
        <v>#VALUE!</v>
      </c>
      <c r="DA451" s="5" t="e">
        <f>P_A_R[[#This Row],[57+]]-P_A_R[[#This Row],[58+]]</f>
        <v>#VALUE!</v>
      </c>
      <c r="DB451" s="5" t="e">
        <f>P_A_R[[#This Row],[58+]]-P_A_R[[#This Row],[59+]]</f>
        <v>#VALUE!</v>
      </c>
    </row>
    <row r="452" spans="58:106" x14ac:dyDescent="0.25">
      <c r="BF452" s="5" t="e">
        <f>P_A_R[[#This Row],[10+]]-P_A_R[[#This Row],[11+]]</f>
        <v>#VALUE!</v>
      </c>
      <c r="BG452" s="5" t="e">
        <f>P_A_R[[#This Row],[11+]]-P_A_R[[#This Row],[12+]]</f>
        <v>#VALUE!</v>
      </c>
      <c r="BH452" s="5" t="e">
        <f>P_A_R[[#This Row],[12+]]-P_A_R[[#This Row],[13+]]</f>
        <v>#VALUE!</v>
      </c>
      <c r="BI452" s="5" t="e">
        <f>P_A_R[[#This Row],[13+]]-P_A_R[[#This Row],[14+]]</f>
        <v>#VALUE!</v>
      </c>
      <c r="BJ452" s="5" t="e">
        <f>P_A_R[[#This Row],[14+]]-P_A_R[[#This Row],[15+]]</f>
        <v>#VALUE!</v>
      </c>
      <c r="BK452" s="5" t="e">
        <f>P_A_R[[#This Row],[15+]]-P_A_R[[#This Row],[16+]]</f>
        <v>#VALUE!</v>
      </c>
      <c r="BL452" s="5" t="e">
        <f>P_A_R[[#This Row],[16+]]-P_A_R[[#This Row],[17+]]</f>
        <v>#VALUE!</v>
      </c>
      <c r="BM452" s="5" t="e">
        <f>P_A_R[[#This Row],[17+]]-P_A_R[[#This Row],[18+]]</f>
        <v>#VALUE!</v>
      </c>
      <c r="BN452" s="5" t="e">
        <f>P_A_R[[#This Row],[18+]]-P_A_R[[#This Row],[19+]]</f>
        <v>#VALUE!</v>
      </c>
      <c r="BO452" s="5" t="e">
        <f>P_A_R[[#This Row],[19+]]-P_A_R[[#This Row],[20+]]</f>
        <v>#VALUE!</v>
      </c>
      <c r="BP452" s="5" t="e">
        <f>P_A_R[[#This Row],[20+]]-P_A_R[[#This Row],[21+]]</f>
        <v>#VALUE!</v>
      </c>
      <c r="BQ452" s="5" t="e">
        <f>P_A_R[[#This Row],[21+]]-P_A_R[[#This Row],[22+]]</f>
        <v>#VALUE!</v>
      </c>
      <c r="BR452" s="5" t="e">
        <f>P_A_R[[#This Row],[22+]]-P_A_R[[#This Row],[23+]]</f>
        <v>#VALUE!</v>
      </c>
      <c r="BS452" s="5" t="e">
        <f>P_A_R[[#This Row],[23+]]-P_A_R[[#This Row],[24+]]</f>
        <v>#VALUE!</v>
      </c>
      <c r="BT452" s="5" t="e">
        <f>P_A_R[[#This Row],[24+]]-P_A_R[[#This Row],[25+]]</f>
        <v>#VALUE!</v>
      </c>
      <c r="BU452" s="5" t="e">
        <f>P_A_R[[#This Row],[25+]]-P_A_R[[#This Row],[26+]]</f>
        <v>#VALUE!</v>
      </c>
      <c r="BV452" s="5" t="e">
        <f>P_A_R[[#This Row],[26+]]-P_A_R[[#This Row],[27+]]</f>
        <v>#VALUE!</v>
      </c>
      <c r="BW452" s="5" t="e">
        <f>P_A_R[[#This Row],[27+]]-P_A_R[[#This Row],[28+]]</f>
        <v>#VALUE!</v>
      </c>
      <c r="BX452" s="5" t="e">
        <f>P_A_R[[#This Row],[28+]]-P_A_R[[#This Row],[29+]]</f>
        <v>#VALUE!</v>
      </c>
      <c r="BY452" s="5" t="e">
        <f>P_A_R[[#This Row],[29+]]-P_A_R[[#This Row],[30+]]</f>
        <v>#VALUE!</v>
      </c>
      <c r="BZ452" s="5" t="e">
        <f>P_A_R[[#This Row],[30+]]-P_A_R[[#This Row],[31+]]</f>
        <v>#VALUE!</v>
      </c>
      <c r="CA452" s="5" t="e">
        <f>P_A_R[[#This Row],[31+]]-P_A_R[[#This Row],[32+]]</f>
        <v>#VALUE!</v>
      </c>
      <c r="CB452" s="5" t="e">
        <f>P_A_R[[#This Row],[32+]]-P_A_R[[#This Row],[33+]]</f>
        <v>#VALUE!</v>
      </c>
      <c r="CC452" s="5" t="e">
        <f>P_A_R[[#This Row],[33+]]-P_A_R[[#This Row],[34+]]</f>
        <v>#VALUE!</v>
      </c>
      <c r="CD452" s="5" t="e">
        <f>P_A_R[[#This Row],[34+]]-P_A_R[[#This Row],[35+]]</f>
        <v>#VALUE!</v>
      </c>
      <c r="CE452" s="5" t="e">
        <f>P_A_R[[#This Row],[35+]]-P_A_R[[#This Row],[36+]]</f>
        <v>#VALUE!</v>
      </c>
      <c r="CF452" s="5" t="e">
        <f>P_A_R[[#This Row],[36+]]-P_A_R[[#This Row],[37+]]</f>
        <v>#VALUE!</v>
      </c>
      <c r="CG452" s="5" t="e">
        <f>P_A_R[[#This Row],[37+]]-P_A_R[[#This Row],[38+]]</f>
        <v>#VALUE!</v>
      </c>
      <c r="CH452" s="5" t="e">
        <f>P_A_R[[#This Row],[38+]]-P_A_R[[#This Row],[39+]]</f>
        <v>#VALUE!</v>
      </c>
      <c r="CI452" s="5" t="e">
        <f>P_A_R[[#This Row],[39+]]-P_A_R[[#This Row],[40+]]</f>
        <v>#VALUE!</v>
      </c>
      <c r="CJ452" s="5" t="e">
        <f>P_A_R[[#This Row],[40+]]-P_A_R[[#This Row],[41+]]</f>
        <v>#VALUE!</v>
      </c>
      <c r="CK452" s="5" t="e">
        <f>P_A_R[[#This Row],[41+]]-P_A_R[[#This Row],[42+]]</f>
        <v>#VALUE!</v>
      </c>
      <c r="CL452" s="5" t="e">
        <f>P_A_R[[#This Row],[42+]]-P_A_R[[#This Row],[43+]]</f>
        <v>#VALUE!</v>
      </c>
      <c r="CM452" s="5" t="e">
        <f>P_A_R[[#This Row],[43+]]-P_A_R[[#This Row],[44+]]</f>
        <v>#VALUE!</v>
      </c>
      <c r="CN452" s="5" t="e">
        <f>P_A_R[[#This Row],[44+]]-P_A_R[[#This Row],[45+]]</f>
        <v>#VALUE!</v>
      </c>
      <c r="CO452" s="5" t="e">
        <f>P_A_R[[#This Row],[45+]]-P_A_R[[#This Row],[46+]]</f>
        <v>#VALUE!</v>
      </c>
      <c r="CP452" s="5" t="e">
        <f>P_A_R[[#This Row],[46+]]-P_A_R[[#This Row],[47+]]</f>
        <v>#VALUE!</v>
      </c>
      <c r="CQ452" s="5" t="e">
        <f>P_A_R[[#This Row],[47+]]-P_A_R[[#This Row],[48+]]</f>
        <v>#VALUE!</v>
      </c>
      <c r="CR452" s="5" t="e">
        <f>P_A_R[[#This Row],[48+]]-P_A_R[[#This Row],[49+]]</f>
        <v>#VALUE!</v>
      </c>
      <c r="CS452" s="5" t="e">
        <f>P_A_R[[#This Row],[49+]]-P_A_R[[#This Row],[50+]]</f>
        <v>#VALUE!</v>
      </c>
      <c r="CT452" s="5" t="e">
        <f>P_A_R[[#This Row],[50+]]-P_A_R[[#This Row],[51+]]</f>
        <v>#VALUE!</v>
      </c>
      <c r="CU452" s="5" t="e">
        <f>P_A_R[[#This Row],[51+]]-P_A_R[[#This Row],[52+]]</f>
        <v>#VALUE!</v>
      </c>
      <c r="CV452" s="5" t="e">
        <f>P_A_R[[#This Row],[52+]]-P_A_R[[#This Row],[53+]]</f>
        <v>#VALUE!</v>
      </c>
      <c r="CW452" s="5" t="e">
        <f>P_A_R[[#This Row],[53+]]-P_A_R[[#This Row],[54+]]</f>
        <v>#VALUE!</v>
      </c>
      <c r="CX452" s="5" t="e">
        <f>P_A_R[[#This Row],[54+]]-P_A_R[[#This Row],[55+]]</f>
        <v>#VALUE!</v>
      </c>
      <c r="CY452" s="5" t="e">
        <f>P_A_R[[#This Row],[55+]]-P_A_R[[#This Row],[56+]]</f>
        <v>#VALUE!</v>
      </c>
      <c r="CZ452" s="5" t="e">
        <f>P_A_R[[#This Row],[56+]]-P_A_R[[#This Row],[57+]]</f>
        <v>#VALUE!</v>
      </c>
      <c r="DA452" s="5" t="e">
        <f>P_A_R[[#This Row],[57+]]-P_A_R[[#This Row],[58+]]</f>
        <v>#VALUE!</v>
      </c>
      <c r="DB452" s="5" t="e">
        <f>P_A_R[[#This Row],[58+]]-P_A_R[[#This Row],[59+]]</f>
        <v>#VALUE!</v>
      </c>
    </row>
    <row r="453" spans="58:106" x14ac:dyDescent="0.25">
      <c r="BF453" s="5" t="e">
        <f>P_A_R[[#This Row],[10+]]-P_A_R[[#This Row],[11+]]</f>
        <v>#VALUE!</v>
      </c>
      <c r="BG453" s="5" t="e">
        <f>P_A_R[[#This Row],[11+]]-P_A_R[[#This Row],[12+]]</f>
        <v>#VALUE!</v>
      </c>
      <c r="BH453" s="5" t="e">
        <f>P_A_R[[#This Row],[12+]]-P_A_R[[#This Row],[13+]]</f>
        <v>#VALUE!</v>
      </c>
      <c r="BI453" s="5" t="e">
        <f>P_A_R[[#This Row],[13+]]-P_A_R[[#This Row],[14+]]</f>
        <v>#VALUE!</v>
      </c>
      <c r="BJ453" s="5" t="e">
        <f>P_A_R[[#This Row],[14+]]-P_A_R[[#This Row],[15+]]</f>
        <v>#VALUE!</v>
      </c>
      <c r="BK453" s="5" t="e">
        <f>P_A_R[[#This Row],[15+]]-P_A_R[[#This Row],[16+]]</f>
        <v>#VALUE!</v>
      </c>
      <c r="BL453" s="5" t="e">
        <f>P_A_R[[#This Row],[16+]]-P_A_R[[#This Row],[17+]]</f>
        <v>#VALUE!</v>
      </c>
      <c r="BM453" s="5" t="e">
        <f>P_A_R[[#This Row],[17+]]-P_A_R[[#This Row],[18+]]</f>
        <v>#VALUE!</v>
      </c>
      <c r="BN453" s="5" t="e">
        <f>P_A_R[[#This Row],[18+]]-P_A_R[[#This Row],[19+]]</f>
        <v>#VALUE!</v>
      </c>
      <c r="BO453" s="5" t="e">
        <f>P_A_R[[#This Row],[19+]]-P_A_R[[#This Row],[20+]]</f>
        <v>#VALUE!</v>
      </c>
      <c r="BP453" s="5" t="e">
        <f>P_A_R[[#This Row],[20+]]-P_A_R[[#This Row],[21+]]</f>
        <v>#VALUE!</v>
      </c>
      <c r="BQ453" s="5" t="e">
        <f>P_A_R[[#This Row],[21+]]-P_A_R[[#This Row],[22+]]</f>
        <v>#VALUE!</v>
      </c>
      <c r="BR453" s="5" t="e">
        <f>P_A_R[[#This Row],[22+]]-P_A_R[[#This Row],[23+]]</f>
        <v>#VALUE!</v>
      </c>
      <c r="BS453" s="5" t="e">
        <f>P_A_R[[#This Row],[23+]]-P_A_R[[#This Row],[24+]]</f>
        <v>#VALUE!</v>
      </c>
      <c r="BT453" s="5" t="e">
        <f>P_A_R[[#This Row],[24+]]-P_A_R[[#This Row],[25+]]</f>
        <v>#VALUE!</v>
      </c>
      <c r="BU453" s="5" t="e">
        <f>P_A_R[[#This Row],[25+]]-P_A_R[[#This Row],[26+]]</f>
        <v>#VALUE!</v>
      </c>
      <c r="BV453" s="5" t="e">
        <f>P_A_R[[#This Row],[26+]]-P_A_R[[#This Row],[27+]]</f>
        <v>#VALUE!</v>
      </c>
      <c r="BW453" s="5" t="e">
        <f>P_A_R[[#This Row],[27+]]-P_A_R[[#This Row],[28+]]</f>
        <v>#VALUE!</v>
      </c>
      <c r="BX453" s="5" t="e">
        <f>P_A_R[[#This Row],[28+]]-P_A_R[[#This Row],[29+]]</f>
        <v>#VALUE!</v>
      </c>
      <c r="BY453" s="5" t="e">
        <f>P_A_R[[#This Row],[29+]]-P_A_R[[#This Row],[30+]]</f>
        <v>#VALUE!</v>
      </c>
      <c r="BZ453" s="5" t="e">
        <f>P_A_R[[#This Row],[30+]]-P_A_R[[#This Row],[31+]]</f>
        <v>#VALUE!</v>
      </c>
      <c r="CA453" s="5" t="e">
        <f>P_A_R[[#This Row],[31+]]-P_A_R[[#This Row],[32+]]</f>
        <v>#VALUE!</v>
      </c>
      <c r="CB453" s="5" t="e">
        <f>P_A_R[[#This Row],[32+]]-P_A_R[[#This Row],[33+]]</f>
        <v>#VALUE!</v>
      </c>
      <c r="CC453" s="5" t="e">
        <f>P_A_R[[#This Row],[33+]]-P_A_R[[#This Row],[34+]]</f>
        <v>#VALUE!</v>
      </c>
      <c r="CD453" s="5" t="e">
        <f>P_A_R[[#This Row],[34+]]-P_A_R[[#This Row],[35+]]</f>
        <v>#VALUE!</v>
      </c>
      <c r="CE453" s="5" t="e">
        <f>P_A_R[[#This Row],[35+]]-P_A_R[[#This Row],[36+]]</f>
        <v>#VALUE!</v>
      </c>
      <c r="CF453" s="5" t="e">
        <f>P_A_R[[#This Row],[36+]]-P_A_R[[#This Row],[37+]]</f>
        <v>#VALUE!</v>
      </c>
      <c r="CG453" s="5" t="e">
        <f>P_A_R[[#This Row],[37+]]-P_A_R[[#This Row],[38+]]</f>
        <v>#VALUE!</v>
      </c>
      <c r="CH453" s="5" t="e">
        <f>P_A_R[[#This Row],[38+]]-P_A_R[[#This Row],[39+]]</f>
        <v>#VALUE!</v>
      </c>
      <c r="CI453" s="5" t="e">
        <f>P_A_R[[#This Row],[39+]]-P_A_R[[#This Row],[40+]]</f>
        <v>#VALUE!</v>
      </c>
      <c r="CJ453" s="5" t="e">
        <f>P_A_R[[#This Row],[40+]]-P_A_R[[#This Row],[41+]]</f>
        <v>#VALUE!</v>
      </c>
      <c r="CK453" s="5" t="e">
        <f>P_A_R[[#This Row],[41+]]-P_A_R[[#This Row],[42+]]</f>
        <v>#VALUE!</v>
      </c>
      <c r="CL453" s="5" t="e">
        <f>P_A_R[[#This Row],[42+]]-P_A_R[[#This Row],[43+]]</f>
        <v>#VALUE!</v>
      </c>
      <c r="CM453" s="5" t="e">
        <f>P_A_R[[#This Row],[43+]]-P_A_R[[#This Row],[44+]]</f>
        <v>#VALUE!</v>
      </c>
      <c r="CN453" s="5" t="e">
        <f>P_A_R[[#This Row],[44+]]-P_A_R[[#This Row],[45+]]</f>
        <v>#VALUE!</v>
      </c>
      <c r="CO453" s="5" t="e">
        <f>P_A_R[[#This Row],[45+]]-P_A_R[[#This Row],[46+]]</f>
        <v>#VALUE!</v>
      </c>
      <c r="CP453" s="5" t="e">
        <f>P_A_R[[#This Row],[46+]]-P_A_R[[#This Row],[47+]]</f>
        <v>#VALUE!</v>
      </c>
      <c r="CQ453" s="5" t="e">
        <f>P_A_R[[#This Row],[47+]]-P_A_R[[#This Row],[48+]]</f>
        <v>#VALUE!</v>
      </c>
      <c r="CR453" s="5" t="e">
        <f>P_A_R[[#This Row],[48+]]-P_A_R[[#This Row],[49+]]</f>
        <v>#VALUE!</v>
      </c>
      <c r="CS453" s="5" t="e">
        <f>P_A_R[[#This Row],[49+]]-P_A_R[[#This Row],[50+]]</f>
        <v>#VALUE!</v>
      </c>
      <c r="CT453" s="5" t="e">
        <f>P_A_R[[#This Row],[50+]]-P_A_R[[#This Row],[51+]]</f>
        <v>#VALUE!</v>
      </c>
      <c r="CU453" s="5" t="e">
        <f>P_A_R[[#This Row],[51+]]-P_A_R[[#This Row],[52+]]</f>
        <v>#VALUE!</v>
      </c>
      <c r="CV453" s="5" t="e">
        <f>P_A_R[[#This Row],[52+]]-P_A_R[[#This Row],[53+]]</f>
        <v>#VALUE!</v>
      </c>
      <c r="CW453" s="5" t="e">
        <f>P_A_R[[#This Row],[53+]]-P_A_R[[#This Row],[54+]]</f>
        <v>#VALUE!</v>
      </c>
      <c r="CX453" s="5" t="e">
        <f>P_A_R[[#This Row],[54+]]-P_A_R[[#This Row],[55+]]</f>
        <v>#VALUE!</v>
      </c>
      <c r="CY453" s="5" t="e">
        <f>P_A_R[[#This Row],[55+]]-P_A_R[[#This Row],[56+]]</f>
        <v>#VALUE!</v>
      </c>
      <c r="CZ453" s="5" t="e">
        <f>P_A_R[[#This Row],[56+]]-P_A_R[[#This Row],[57+]]</f>
        <v>#VALUE!</v>
      </c>
      <c r="DA453" s="5" t="e">
        <f>P_A_R[[#This Row],[57+]]-P_A_R[[#This Row],[58+]]</f>
        <v>#VALUE!</v>
      </c>
      <c r="DB453" s="5" t="e">
        <f>P_A_R[[#This Row],[58+]]-P_A_R[[#This Row],[59+]]</f>
        <v>#VALUE!</v>
      </c>
    </row>
    <row r="454" spans="58:106" x14ac:dyDescent="0.25">
      <c r="BF454" s="5" t="e">
        <f>P_A_R[[#This Row],[10+]]-P_A_R[[#This Row],[11+]]</f>
        <v>#VALUE!</v>
      </c>
      <c r="BG454" s="5" t="e">
        <f>P_A_R[[#This Row],[11+]]-P_A_R[[#This Row],[12+]]</f>
        <v>#VALUE!</v>
      </c>
      <c r="BH454" s="5" t="e">
        <f>P_A_R[[#This Row],[12+]]-P_A_R[[#This Row],[13+]]</f>
        <v>#VALUE!</v>
      </c>
      <c r="BI454" s="5" t="e">
        <f>P_A_R[[#This Row],[13+]]-P_A_R[[#This Row],[14+]]</f>
        <v>#VALUE!</v>
      </c>
      <c r="BJ454" s="5" t="e">
        <f>P_A_R[[#This Row],[14+]]-P_A_R[[#This Row],[15+]]</f>
        <v>#VALUE!</v>
      </c>
      <c r="BK454" s="5" t="e">
        <f>P_A_R[[#This Row],[15+]]-P_A_R[[#This Row],[16+]]</f>
        <v>#VALUE!</v>
      </c>
      <c r="BL454" s="5" t="e">
        <f>P_A_R[[#This Row],[16+]]-P_A_R[[#This Row],[17+]]</f>
        <v>#VALUE!</v>
      </c>
      <c r="BM454" s="5" t="e">
        <f>P_A_R[[#This Row],[17+]]-P_A_R[[#This Row],[18+]]</f>
        <v>#VALUE!</v>
      </c>
      <c r="BN454" s="5" t="e">
        <f>P_A_R[[#This Row],[18+]]-P_A_R[[#This Row],[19+]]</f>
        <v>#VALUE!</v>
      </c>
      <c r="BO454" s="5" t="e">
        <f>P_A_R[[#This Row],[19+]]-P_A_R[[#This Row],[20+]]</f>
        <v>#VALUE!</v>
      </c>
      <c r="BP454" s="5" t="e">
        <f>P_A_R[[#This Row],[20+]]-P_A_R[[#This Row],[21+]]</f>
        <v>#VALUE!</v>
      </c>
      <c r="BQ454" s="5" t="e">
        <f>P_A_R[[#This Row],[21+]]-P_A_R[[#This Row],[22+]]</f>
        <v>#VALUE!</v>
      </c>
      <c r="BR454" s="5" t="e">
        <f>P_A_R[[#This Row],[22+]]-P_A_R[[#This Row],[23+]]</f>
        <v>#VALUE!</v>
      </c>
      <c r="BS454" s="5" t="e">
        <f>P_A_R[[#This Row],[23+]]-P_A_R[[#This Row],[24+]]</f>
        <v>#VALUE!</v>
      </c>
      <c r="BT454" s="5" t="e">
        <f>P_A_R[[#This Row],[24+]]-P_A_R[[#This Row],[25+]]</f>
        <v>#VALUE!</v>
      </c>
      <c r="BU454" s="5" t="e">
        <f>P_A_R[[#This Row],[25+]]-P_A_R[[#This Row],[26+]]</f>
        <v>#VALUE!</v>
      </c>
      <c r="BV454" s="5" t="e">
        <f>P_A_R[[#This Row],[26+]]-P_A_R[[#This Row],[27+]]</f>
        <v>#VALUE!</v>
      </c>
      <c r="BW454" s="5" t="e">
        <f>P_A_R[[#This Row],[27+]]-P_A_R[[#This Row],[28+]]</f>
        <v>#VALUE!</v>
      </c>
      <c r="BX454" s="5" t="e">
        <f>P_A_R[[#This Row],[28+]]-P_A_R[[#This Row],[29+]]</f>
        <v>#VALUE!</v>
      </c>
      <c r="BY454" s="5" t="e">
        <f>P_A_R[[#This Row],[29+]]-P_A_R[[#This Row],[30+]]</f>
        <v>#VALUE!</v>
      </c>
      <c r="BZ454" s="5" t="e">
        <f>P_A_R[[#This Row],[30+]]-P_A_R[[#This Row],[31+]]</f>
        <v>#VALUE!</v>
      </c>
      <c r="CA454" s="5" t="e">
        <f>P_A_R[[#This Row],[31+]]-P_A_R[[#This Row],[32+]]</f>
        <v>#VALUE!</v>
      </c>
      <c r="CB454" s="5" t="e">
        <f>P_A_R[[#This Row],[32+]]-P_A_R[[#This Row],[33+]]</f>
        <v>#VALUE!</v>
      </c>
      <c r="CC454" s="5" t="e">
        <f>P_A_R[[#This Row],[33+]]-P_A_R[[#This Row],[34+]]</f>
        <v>#VALUE!</v>
      </c>
      <c r="CD454" s="5" t="e">
        <f>P_A_R[[#This Row],[34+]]-P_A_R[[#This Row],[35+]]</f>
        <v>#VALUE!</v>
      </c>
      <c r="CE454" s="5" t="e">
        <f>P_A_R[[#This Row],[35+]]-P_A_R[[#This Row],[36+]]</f>
        <v>#VALUE!</v>
      </c>
      <c r="CF454" s="5" t="e">
        <f>P_A_R[[#This Row],[36+]]-P_A_R[[#This Row],[37+]]</f>
        <v>#VALUE!</v>
      </c>
      <c r="CG454" s="5" t="e">
        <f>P_A_R[[#This Row],[37+]]-P_A_R[[#This Row],[38+]]</f>
        <v>#VALUE!</v>
      </c>
      <c r="CH454" s="5" t="e">
        <f>P_A_R[[#This Row],[38+]]-P_A_R[[#This Row],[39+]]</f>
        <v>#VALUE!</v>
      </c>
      <c r="CI454" s="5" t="e">
        <f>P_A_R[[#This Row],[39+]]-P_A_R[[#This Row],[40+]]</f>
        <v>#VALUE!</v>
      </c>
      <c r="CJ454" s="5" t="e">
        <f>P_A_R[[#This Row],[40+]]-P_A_R[[#This Row],[41+]]</f>
        <v>#VALUE!</v>
      </c>
      <c r="CK454" s="5" t="e">
        <f>P_A_R[[#This Row],[41+]]-P_A_R[[#This Row],[42+]]</f>
        <v>#VALUE!</v>
      </c>
      <c r="CL454" s="5" t="e">
        <f>P_A_R[[#This Row],[42+]]-P_A_R[[#This Row],[43+]]</f>
        <v>#VALUE!</v>
      </c>
      <c r="CM454" s="5" t="e">
        <f>P_A_R[[#This Row],[43+]]-P_A_R[[#This Row],[44+]]</f>
        <v>#VALUE!</v>
      </c>
      <c r="CN454" s="5" t="e">
        <f>P_A_R[[#This Row],[44+]]-P_A_R[[#This Row],[45+]]</f>
        <v>#VALUE!</v>
      </c>
      <c r="CO454" s="5" t="e">
        <f>P_A_R[[#This Row],[45+]]-P_A_R[[#This Row],[46+]]</f>
        <v>#VALUE!</v>
      </c>
      <c r="CP454" s="5" t="e">
        <f>P_A_R[[#This Row],[46+]]-P_A_R[[#This Row],[47+]]</f>
        <v>#VALUE!</v>
      </c>
      <c r="CQ454" s="5" t="e">
        <f>P_A_R[[#This Row],[47+]]-P_A_R[[#This Row],[48+]]</f>
        <v>#VALUE!</v>
      </c>
      <c r="CR454" s="5" t="e">
        <f>P_A_R[[#This Row],[48+]]-P_A_R[[#This Row],[49+]]</f>
        <v>#VALUE!</v>
      </c>
      <c r="CS454" s="5" t="e">
        <f>P_A_R[[#This Row],[49+]]-P_A_R[[#This Row],[50+]]</f>
        <v>#VALUE!</v>
      </c>
      <c r="CT454" s="5" t="e">
        <f>P_A_R[[#This Row],[50+]]-P_A_R[[#This Row],[51+]]</f>
        <v>#VALUE!</v>
      </c>
      <c r="CU454" s="5" t="e">
        <f>P_A_R[[#This Row],[51+]]-P_A_R[[#This Row],[52+]]</f>
        <v>#VALUE!</v>
      </c>
      <c r="CV454" s="5" t="e">
        <f>P_A_R[[#This Row],[52+]]-P_A_R[[#This Row],[53+]]</f>
        <v>#VALUE!</v>
      </c>
      <c r="CW454" s="5" t="e">
        <f>P_A_R[[#This Row],[53+]]-P_A_R[[#This Row],[54+]]</f>
        <v>#VALUE!</v>
      </c>
      <c r="CX454" s="5" t="e">
        <f>P_A_R[[#This Row],[54+]]-P_A_R[[#This Row],[55+]]</f>
        <v>#VALUE!</v>
      </c>
      <c r="CY454" s="5" t="e">
        <f>P_A_R[[#This Row],[55+]]-P_A_R[[#This Row],[56+]]</f>
        <v>#VALUE!</v>
      </c>
      <c r="CZ454" s="5" t="e">
        <f>P_A_R[[#This Row],[56+]]-P_A_R[[#This Row],[57+]]</f>
        <v>#VALUE!</v>
      </c>
      <c r="DA454" s="5" t="e">
        <f>P_A_R[[#This Row],[57+]]-P_A_R[[#This Row],[58+]]</f>
        <v>#VALUE!</v>
      </c>
      <c r="DB454" s="5" t="e">
        <f>P_A_R[[#This Row],[58+]]-P_A_R[[#This Row],[59+]]</f>
        <v>#VALUE!</v>
      </c>
    </row>
    <row r="455" spans="58:106" x14ac:dyDescent="0.25">
      <c r="BF455" s="5" t="e">
        <f>P_A_R[[#This Row],[10+]]-P_A_R[[#This Row],[11+]]</f>
        <v>#VALUE!</v>
      </c>
      <c r="BG455" s="5" t="e">
        <f>P_A_R[[#This Row],[11+]]-P_A_R[[#This Row],[12+]]</f>
        <v>#VALUE!</v>
      </c>
      <c r="BH455" s="5" t="e">
        <f>P_A_R[[#This Row],[12+]]-P_A_R[[#This Row],[13+]]</f>
        <v>#VALUE!</v>
      </c>
      <c r="BI455" s="5" t="e">
        <f>P_A_R[[#This Row],[13+]]-P_A_R[[#This Row],[14+]]</f>
        <v>#VALUE!</v>
      </c>
      <c r="BJ455" s="5" t="e">
        <f>P_A_R[[#This Row],[14+]]-P_A_R[[#This Row],[15+]]</f>
        <v>#VALUE!</v>
      </c>
      <c r="BK455" s="5" t="e">
        <f>P_A_R[[#This Row],[15+]]-P_A_R[[#This Row],[16+]]</f>
        <v>#VALUE!</v>
      </c>
      <c r="BL455" s="5" t="e">
        <f>P_A_R[[#This Row],[16+]]-P_A_R[[#This Row],[17+]]</f>
        <v>#VALUE!</v>
      </c>
      <c r="BM455" s="5" t="e">
        <f>P_A_R[[#This Row],[17+]]-P_A_R[[#This Row],[18+]]</f>
        <v>#VALUE!</v>
      </c>
      <c r="BN455" s="5" t="e">
        <f>P_A_R[[#This Row],[18+]]-P_A_R[[#This Row],[19+]]</f>
        <v>#VALUE!</v>
      </c>
      <c r="BO455" s="5" t="e">
        <f>P_A_R[[#This Row],[19+]]-P_A_R[[#This Row],[20+]]</f>
        <v>#VALUE!</v>
      </c>
      <c r="BP455" s="5" t="e">
        <f>P_A_R[[#This Row],[20+]]-P_A_R[[#This Row],[21+]]</f>
        <v>#VALUE!</v>
      </c>
      <c r="BQ455" s="5" t="e">
        <f>P_A_R[[#This Row],[21+]]-P_A_R[[#This Row],[22+]]</f>
        <v>#VALUE!</v>
      </c>
      <c r="BR455" s="5" t="e">
        <f>P_A_R[[#This Row],[22+]]-P_A_R[[#This Row],[23+]]</f>
        <v>#VALUE!</v>
      </c>
      <c r="BS455" s="5" t="e">
        <f>P_A_R[[#This Row],[23+]]-P_A_R[[#This Row],[24+]]</f>
        <v>#VALUE!</v>
      </c>
      <c r="BT455" s="5" t="e">
        <f>P_A_R[[#This Row],[24+]]-P_A_R[[#This Row],[25+]]</f>
        <v>#VALUE!</v>
      </c>
      <c r="BU455" s="5" t="e">
        <f>P_A_R[[#This Row],[25+]]-P_A_R[[#This Row],[26+]]</f>
        <v>#VALUE!</v>
      </c>
      <c r="BV455" s="5" t="e">
        <f>P_A_R[[#This Row],[26+]]-P_A_R[[#This Row],[27+]]</f>
        <v>#VALUE!</v>
      </c>
      <c r="BW455" s="5" t="e">
        <f>P_A_R[[#This Row],[27+]]-P_A_R[[#This Row],[28+]]</f>
        <v>#VALUE!</v>
      </c>
      <c r="BX455" s="5" t="e">
        <f>P_A_R[[#This Row],[28+]]-P_A_R[[#This Row],[29+]]</f>
        <v>#VALUE!</v>
      </c>
      <c r="BY455" s="5" t="e">
        <f>P_A_R[[#This Row],[29+]]-P_A_R[[#This Row],[30+]]</f>
        <v>#VALUE!</v>
      </c>
      <c r="BZ455" s="5" t="e">
        <f>P_A_R[[#This Row],[30+]]-P_A_R[[#This Row],[31+]]</f>
        <v>#VALUE!</v>
      </c>
      <c r="CA455" s="5" t="e">
        <f>P_A_R[[#This Row],[31+]]-P_A_R[[#This Row],[32+]]</f>
        <v>#VALUE!</v>
      </c>
      <c r="CB455" s="5" t="e">
        <f>P_A_R[[#This Row],[32+]]-P_A_R[[#This Row],[33+]]</f>
        <v>#VALUE!</v>
      </c>
      <c r="CC455" s="5" t="e">
        <f>P_A_R[[#This Row],[33+]]-P_A_R[[#This Row],[34+]]</f>
        <v>#VALUE!</v>
      </c>
      <c r="CD455" s="5" t="e">
        <f>P_A_R[[#This Row],[34+]]-P_A_R[[#This Row],[35+]]</f>
        <v>#VALUE!</v>
      </c>
      <c r="CE455" s="5" t="e">
        <f>P_A_R[[#This Row],[35+]]-P_A_R[[#This Row],[36+]]</f>
        <v>#VALUE!</v>
      </c>
      <c r="CF455" s="5" t="e">
        <f>P_A_R[[#This Row],[36+]]-P_A_R[[#This Row],[37+]]</f>
        <v>#VALUE!</v>
      </c>
      <c r="CG455" s="5" t="e">
        <f>P_A_R[[#This Row],[37+]]-P_A_R[[#This Row],[38+]]</f>
        <v>#VALUE!</v>
      </c>
      <c r="CH455" s="5" t="e">
        <f>P_A_R[[#This Row],[38+]]-P_A_R[[#This Row],[39+]]</f>
        <v>#VALUE!</v>
      </c>
      <c r="CI455" s="5" t="e">
        <f>P_A_R[[#This Row],[39+]]-P_A_R[[#This Row],[40+]]</f>
        <v>#VALUE!</v>
      </c>
      <c r="CJ455" s="5" t="e">
        <f>P_A_R[[#This Row],[40+]]-P_A_R[[#This Row],[41+]]</f>
        <v>#VALUE!</v>
      </c>
      <c r="CK455" s="5" t="e">
        <f>P_A_R[[#This Row],[41+]]-P_A_R[[#This Row],[42+]]</f>
        <v>#VALUE!</v>
      </c>
      <c r="CL455" s="5" t="e">
        <f>P_A_R[[#This Row],[42+]]-P_A_R[[#This Row],[43+]]</f>
        <v>#VALUE!</v>
      </c>
      <c r="CM455" s="5" t="e">
        <f>P_A_R[[#This Row],[43+]]-P_A_R[[#This Row],[44+]]</f>
        <v>#VALUE!</v>
      </c>
      <c r="CN455" s="5" t="e">
        <f>P_A_R[[#This Row],[44+]]-P_A_R[[#This Row],[45+]]</f>
        <v>#VALUE!</v>
      </c>
      <c r="CO455" s="5" t="e">
        <f>P_A_R[[#This Row],[45+]]-P_A_R[[#This Row],[46+]]</f>
        <v>#VALUE!</v>
      </c>
      <c r="CP455" s="5" t="e">
        <f>P_A_R[[#This Row],[46+]]-P_A_R[[#This Row],[47+]]</f>
        <v>#VALUE!</v>
      </c>
      <c r="CQ455" s="5" t="e">
        <f>P_A_R[[#This Row],[47+]]-P_A_R[[#This Row],[48+]]</f>
        <v>#VALUE!</v>
      </c>
      <c r="CR455" s="5" t="e">
        <f>P_A_R[[#This Row],[48+]]-P_A_R[[#This Row],[49+]]</f>
        <v>#VALUE!</v>
      </c>
      <c r="CS455" s="5" t="e">
        <f>P_A_R[[#This Row],[49+]]-P_A_R[[#This Row],[50+]]</f>
        <v>#VALUE!</v>
      </c>
      <c r="CT455" s="5" t="e">
        <f>P_A_R[[#This Row],[50+]]-P_A_R[[#This Row],[51+]]</f>
        <v>#VALUE!</v>
      </c>
      <c r="CU455" s="5" t="e">
        <f>P_A_R[[#This Row],[51+]]-P_A_R[[#This Row],[52+]]</f>
        <v>#VALUE!</v>
      </c>
      <c r="CV455" s="5" t="e">
        <f>P_A_R[[#This Row],[52+]]-P_A_R[[#This Row],[53+]]</f>
        <v>#VALUE!</v>
      </c>
      <c r="CW455" s="5" t="e">
        <f>P_A_R[[#This Row],[53+]]-P_A_R[[#This Row],[54+]]</f>
        <v>#VALUE!</v>
      </c>
      <c r="CX455" s="5" t="e">
        <f>P_A_R[[#This Row],[54+]]-P_A_R[[#This Row],[55+]]</f>
        <v>#VALUE!</v>
      </c>
      <c r="CY455" s="5" t="e">
        <f>P_A_R[[#This Row],[55+]]-P_A_R[[#This Row],[56+]]</f>
        <v>#VALUE!</v>
      </c>
      <c r="CZ455" s="5" t="e">
        <f>P_A_R[[#This Row],[56+]]-P_A_R[[#This Row],[57+]]</f>
        <v>#VALUE!</v>
      </c>
      <c r="DA455" s="5" t="e">
        <f>P_A_R[[#This Row],[57+]]-P_A_R[[#This Row],[58+]]</f>
        <v>#VALUE!</v>
      </c>
      <c r="DB455" s="5" t="e">
        <f>P_A_R[[#This Row],[58+]]-P_A_R[[#This Row],[59+]]</f>
        <v>#VALUE!</v>
      </c>
    </row>
    <row r="456" spans="58:106" x14ac:dyDescent="0.25">
      <c r="BF456" s="5" t="e">
        <f>P_A_R[[#This Row],[10+]]-P_A_R[[#This Row],[11+]]</f>
        <v>#VALUE!</v>
      </c>
      <c r="BG456" s="5" t="e">
        <f>P_A_R[[#This Row],[11+]]-P_A_R[[#This Row],[12+]]</f>
        <v>#VALUE!</v>
      </c>
      <c r="BH456" s="5" t="e">
        <f>P_A_R[[#This Row],[12+]]-P_A_R[[#This Row],[13+]]</f>
        <v>#VALUE!</v>
      </c>
      <c r="BI456" s="5" t="e">
        <f>P_A_R[[#This Row],[13+]]-P_A_R[[#This Row],[14+]]</f>
        <v>#VALUE!</v>
      </c>
      <c r="BJ456" s="5" t="e">
        <f>P_A_R[[#This Row],[14+]]-P_A_R[[#This Row],[15+]]</f>
        <v>#VALUE!</v>
      </c>
      <c r="BK456" s="5" t="e">
        <f>P_A_R[[#This Row],[15+]]-P_A_R[[#This Row],[16+]]</f>
        <v>#VALUE!</v>
      </c>
      <c r="BL456" s="5" t="e">
        <f>P_A_R[[#This Row],[16+]]-P_A_R[[#This Row],[17+]]</f>
        <v>#VALUE!</v>
      </c>
      <c r="BM456" s="5" t="e">
        <f>P_A_R[[#This Row],[17+]]-P_A_R[[#This Row],[18+]]</f>
        <v>#VALUE!</v>
      </c>
      <c r="BN456" s="5" t="e">
        <f>P_A_R[[#This Row],[18+]]-P_A_R[[#This Row],[19+]]</f>
        <v>#VALUE!</v>
      </c>
      <c r="BO456" s="5" t="e">
        <f>P_A_R[[#This Row],[19+]]-P_A_R[[#This Row],[20+]]</f>
        <v>#VALUE!</v>
      </c>
      <c r="BP456" s="5" t="e">
        <f>P_A_R[[#This Row],[20+]]-P_A_R[[#This Row],[21+]]</f>
        <v>#VALUE!</v>
      </c>
      <c r="BQ456" s="5" t="e">
        <f>P_A_R[[#This Row],[21+]]-P_A_R[[#This Row],[22+]]</f>
        <v>#VALUE!</v>
      </c>
      <c r="BR456" s="5" t="e">
        <f>P_A_R[[#This Row],[22+]]-P_A_R[[#This Row],[23+]]</f>
        <v>#VALUE!</v>
      </c>
      <c r="BS456" s="5" t="e">
        <f>P_A_R[[#This Row],[23+]]-P_A_R[[#This Row],[24+]]</f>
        <v>#VALUE!</v>
      </c>
      <c r="BT456" s="5" t="e">
        <f>P_A_R[[#This Row],[24+]]-P_A_R[[#This Row],[25+]]</f>
        <v>#VALUE!</v>
      </c>
      <c r="BU456" s="5" t="e">
        <f>P_A_R[[#This Row],[25+]]-P_A_R[[#This Row],[26+]]</f>
        <v>#VALUE!</v>
      </c>
      <c r="BV456" s="5" t="e">
        <f>P_A_R[[#This Row],[26+]]-P_A_R[[#This Row],[27+]]</f>
        <v>#VALUE!</v>
      </c>
      <c r="BW456" s="5" t="e">
        <f>P_A_R[[#This Row],[27+]]-P_A_R[[#This Row],[28+]]</f>
        <v>#VALUE!</v>
      </c>
      <c r="BX456" s="5" t="e">
        <f>P_A_R[[#This Row],[28+]]-P_A_R[[#This Row],[29+]]</f>
        <v>#VALUE!</v>
      </c>
      <c r="BY456" s="5" t="e">
        <f>P_A_R[[#This Row],[29+]]-P_A_R[[#This Row],[30+]]</f>
        <v>#VALUE!</v>
      </c>
      <c r="BZ456" s="5" t="e">
        <f>P_A_R[[#This Row],[30+]]-P_A_R[[#This Row],[31+]]</f>
        <v>#VALUE!</v>
      </c>
      <c r="CA456" s="5" t="e">
        <f>P_A_R[[#This Row],[31+]]-P_A_R[[#This Row],[32+]]</f>
        <v>#VALUE!</v>
      </c>
      <c r="CB456" s="5" t="e">
        <f>P_A_R[[#This Row],[32+]]-P_A_R[[#This Row],[33+]]</f>
        <v>#VALUE!</v>
      </c>
      <c r="CC456" s="5" t="e">
        <f>P_A_R[[#This Row],[33+]]-P_A_R[[#This Row],[34+]]</f>
        <v>#VALUE!</v>
      </c>
      <c r="CD456" s="5" t="e">
        <f>P_A_R[[#This Row],[34+]]-P_A_R[[#This Row],[35+]]</f>
        <v>#VALUE!</v>
      </c>
      <c r="CE456" s="5" t="e">
        <f>P_A_R[[#This Row],[35+]]-P_A_R[[#This Row],[36+]]</f>
        <v>#VALUE!</v>
      </c>
      <c r="CF456" s="5" t="e">
        <f>P_A_R[[#This Row],[36+]]-P_A_R[[#This Row],[37+]]</f>
        <v>#VALUE!</v>
      </c>
      <c r="CG456" s="5" t="e">
        <f>P_A_R[[#This Row],[37+]]-P_A_R[[#This Row],[38+]]</f>
        <v>#VALUE!</v>
      </c>
      <c r="CH456" s="5" t="e">
        <f>P_A_R[[#This Row],[38+]]-P_A_R[[#This Row],[39+]]</f>
        <v>#VALUE!</v>
      </c>
      <c r="CI456" s="5" t="e">
        <f>P_A_R[[#This Row],[39+]]-P_A_R[[#This Row],[40+]]</f>
        <v>#VALUE!</v>
      </c>
      <c r="CJ456" s="5" t="e">
        <f>P_A_R[[#This Row],[40+]]-P_A_R[[#This Row],[41+]]</f>
        <v>#VALUE!</v>
      </c>
      <c r="CK456" s="5" t="e">
        <f>P_A_R[[#This Row],[41+]]-P_A_R[[#This Row],[42+]]</f>
        <v>#VALUE!</v>
      </c>
      <c r="CL456" s="5" t="e">
        <f>P_A_R[[#This Row],[42+]]-P_A_R[[#This Row],[43+]]</f>
        <v>#VALUE!</v>
      </c>
      <c r="CM456" s="5" t="e">
        <f>P_A_R[[#This Row],[43+]]-P_A_R[[#This Row],[44+]]</f>
        <v>#VALUE!</v>
      </c>
      <c r="CN456" s="5" t="e">
        <f>P_A_R[[#This Row],[44+]]-P_A_R[[#This Row],[45+]]</f>
        <v>#VALUE!</v>
      </c>
      <c r="CO456" s="5" t="e">
        <f>P_A_R[[#This Row],[45+]]-P_A_R[[#This Row],[46+]]</f>
        <v>#VALUE!</v>
      </c>
      <c r="CP456" s="5" t="e">
        <f>P_A_R[[#This Row],[46+]]-P_A_R[[#This Row],[47+]]</f>
        <v>#VALUE!</v>
      </c>
      <c r="CQ456" s="5" t="e">
        <f>P_A_R[[#This Row],[47+]]-P_A_R[[#This Row],[48+]]</f>
        <v>#VALUE!</v>
      </c>
      <c r="CR456" s="5" t="e">
        <f>P_A_R[[#This Row],[48+]]-P_A_R[[#This Row],[49+]]</f>
        <v>#VALUE!</v>
      </c>
      <c r="CS456" s="5" t="e">
        <f>P_A_R[[#This Row],[49+]]-P_A_R[[#This Row],[50+]]</f>
        <v>#VALUE!</v>
      </c>
      <c r="CT456" s="5" t="e">
        <f>P_A_R[[#This Row],[50+]]-P_A_R[[#This Row],[51+]]</f>
        <v>#VALUE!</v>
      </c>
      <c r="CU456" s="5" t="e">
        <f>P_A_R[[#This Row],[51+]]-P_A_R[[#This Row],[52+]]</f>
        <v>#VALUE!</v>
      </c>
      <c r="CV456" s="5" t="e">
        <f>P_A_R[[#This Row],[52+]]-P_A_R[[#This Row],[53+]]</f>
        <v>#VALUE!</v>
      </c>
      <c r="CW456" s="5" t="e">
        <f>P_A_R[[#This Row],[53+]]-P_A_R[[#This Row],[54+]]</f>
        <v>#VALUE!</v>
      </c>
      <c r="CX456" s="5" t="e">
        <f>P_A_R[[#This Row],[54+]]-P_A_R[[#This Row],[55+]]</f>
        <v>#VALUE!</v>
      </c>
      <c r="CY456" s="5" t="e">
        <f>P_A_R[[#This Row],[55+]]-P_A_R[[#This Row],[56+]]</f>
        <v>#VALUE!</v>
      </c>
      <c r="CZ456" s="5" t="e">
        <f>P_A_R[[#This Row],[56+]]-P_A_R[[#This Row],[57+]]</f>
        <v>#VALUE!</v>
      </c>
      <c r="DA456" s="5" t="e">
        <f>P_A_R[[#This Row],[57+]]-P_A_R[[#This Row],[58+]]</f>
        <v>#VALUE!</v>
      </c>
      <c r="DB456" s="5" t="e">
        <f>P_A_R[[#This Row],[58+]]-P_A_R[[#This Row],[59+]]</f>
        <v>#VALUE!</v>
      </c>
    </row>
    <row r="457" spans="58:106" x14ac:dyDescent="0.25">
      <c r="BF457" s="5" t="e">
        <f>P_A_R[[#This Row],[10+]]-P_A_R[[#This Row],[11+]]</f>
        <v>#VALUE!</v>
      </c>
      <c r="BG457" s="5" t="e">
        <f>P_A_R[[#This Row],[11+]]-P_A_R[[#This Row],[12+]]</f>
        <v>#VALUE!</v>
      </c>
      <c r="BH457" s="5" t="e">
        <f>P_A_R[[#This Row],[12+]]-P_A_R[[#This Row],[13+]]</f>
        <v>#VALUE!</v>
      </c>
      <c r="BI457" s="5" t="e">
        <f>P_A_R[[#This Row],[13+]]-P_A_R[[#This Row],[14+]]</f>
        <v>#VALUE!</v>
      </c>
      <c r="BJ457" s="5" t="e">
        <f>P_A_R[[#This Row],[14+]]-P_A_R[[#This Row],[15+]]</f>
        <v>#VALUE!</v>
      </c>
      <c r="BK457" s="5" t="e">
        <f>P_A_R[[#This Row],[15+]]-P_A_R[[#This Row],[16+]]</f>
        <v>#VALUE!</v>
      </c>
      <c r="BL457" s="5" t="e">
        <f>P_A_R[[#This Row],[16+]]-P_A_R[[#This Row],[17+]]</f>
        <v>#VALUE!</v>
      </c>
      <c r="BM457" s="5" t="e">
        <f>P_A_R[[#This Row],[17+]]-P_A_R[[#This Row],[18+]]</f>
        <v>#VALUE!</v>
      </c>
      <c r="BN457" s="5" t="e">
        <f>P_A_R[[#This Row],[18+]]-P_A_R[[#This Row],[19+]]</f>
        <v>#VALUE!</v>
      </c>
      <c r="BO457" s="5" t="e">
        <f>P_A_R[[#This Row],[19+]]-P_A_R[[#This Row],[20+]]</f>
        <v>#VALUE!</v>
      </c>
      <c r="BP457" s="5" t="e">
        <f>P_A_R[[#This Row],[20+]]-P_A_R[[#This Row],[21+]]</f>
        <v>#VALUE!</v>
      </c>
      <c r="BQ457" s="5" t="e">
        <f>P_A_R[[#This Row],[21+]]-P_A_R[[#This Row],[22+]]</f>
        <v>#VALUE!</v>
      </c>
      <c r="BR457" s="5" t="e">
        <f>P_A_R[[#This Row],[22+]]-P_A_R[[#This Row],[23+]]</f>
        <v>#VALUE!</v>
      </c>
      <c r="BS457" s="5" t="e">
        <f>P_A_R[[#This Row],[23+]]-P_A_R[[#This Row],[24+]]</f>
        <v>#VALUE!</v>
      </c>
      <c r="BT457" s="5" t="e">
        <f>P_A_R[[#This Row],[24+]]-P_A_R[[#This Row],[25+]]</f>
        <v>#VALUE!</v>
      </c>
      <c r="BU457" s="5" t="e">
        <f>P_A_R[[#This Row],[25+]]-P_A_R[[#This Row],[26+]]</f>
        <v>#VALUE!</v>
      </c>
      <c r="BV457" s="5" t="e">
        <f>P_A_R[[#This Row],[26+]]-P_A_R[[#This Row],[27+]]</f>
        <v>#VALUE!</v>
      </c>
      <c r="BW457" s="5" t="e">
        <f>P_A_R[[#This Row],[27+]]-P_A_R[[#This Row],[28+]]</f>
        <v>#VALUE!</v>
      </c>
      <c r="BX457" s="5" t="e">
        <f>P_A_R[[#This Row],[28+]]-P_A_R[[#This Row],[29+]]</f>
        <v>#VALUE!</v>
      </c>
      <c r="BY457" s="5" t="e">
        <f>P_A_R[[#This Row],[29+]]-P_A_R[[#This Row],[30+]]</f>
        <v>#VALUE!</v>
      </c>
      <c r="BZ457" s="5" t="e">
        <f>P_A_R[[#This Row],[30+]]-P_A_R[[#This Row],[31+]]</f>
        <v>#VALUE!</v>
      </c>
      <c r="CA457" s="5" t="e">
        <f>P_A_R[[#This Row],[31+]]-P_A_R[[#This Row],[32+]]</f>
        <v>#VALUE!</v>
      </c>
      <c r="CB457" s="5" t="e">
        <f>P_A_R[[#This Row],[32+]]-P_A_R[[#This Row],[33+]]</f>
        <v>#VALUE!</v>
      </c>
      <c r="CC457" s="5" t="e">
        <f>P_A_R[[#This Row],[33+]]-P_A_R[[#This Row],[34+]]</f>
        <v>#VALUE!</v>
      </c>
      <c r="CD457" s="5" t="e">
        <f>P_A_R[[#This Row],[34+]]-P_A_R[[#This Row],[35+]]</f>
        <v>#VALUE!</v>
      </c>
      <c r="CE457" s="5" t="e">
        <f>P_A_R[[#This Row],[35+]]-P_A_R[[#This Row],[36+]]</f>
        <v>#VALUE!</v>
      </c>
      <c r="CF457" s="5" t="e">
        <f>P_A_R[[#This Row],[36+]]-P_A_R[[#This Row],[37+]]</f>
        <v>#VALUE!</v>
      </c>
      <c r="CG457" s="5" t="e">
        <f>P_A_R[[#This Row],[37+]]-P_A_R[[#This Row],[38+]]</f>
        <v>#VALUE!</v>
      </c>
      <c r="CH457" s="5" t="e">
        <f>P_A_R[[#This Row],[38+]]-P_A_R[[#This Row],[39+]]</f>
        <v>#VALUE!</v>
      </c>
      <c r="CI457" s="5" t="e">
        <f>P_A_R[[#This Row],[39+]]-P_A_R[[#This Row],[40+]]</f>
        <v>#VALUE!</v>
      </c>
      <c r="CJ457" s="5" t="e">
        <f>P_A_R[[#This Row],[40+]]-P_A_R[[#This Row],[41+]]</f>
        <v>#VALUE!</v>
      </c>
      <c r="CK457" s="5" t="e">
        <f>P_A_R[[#This Row],[41+]]-P_A_R[[#This Row],[42+]]</f>
        <v>#VALUE!</v>
      </c>
      <c r="CL457" s="5" t="e">
        <f>P_A_R[[#This Row],[42+]]-P_A_R[[#This Row],[43+]]</f>
        <v>#VALUE!</v>
      </c>
      <c r="CM457" s="5" t="e">
        <f>P_A_R[[#This Row],[43+]]-P_A_R[[#This Row],[44+]]</f>
        <v>#VALUE!</v>
      </c>
      <c r="CN457" s="5" t="e">
        <f>P_A_R[[#This Row],[44+]]-P_A_R[[#This Row],[45+]]</f>
        <v>#VALUE!</v>
      </c>
      <c r="CO457" s="5" t="e">
        <f>P_A_R[[#This Row],[45+]]-P_A_R[[#This Row],[46+]]</f>
        <v>#VALUE!</v>
      </c>
      <c r="CP457" s="5" t="e">
        <f>P_A_R[[#This Row],[46+]]-P_A_R[[#This Row],[47+]]</f>
        <v>#VALUE!</v>
      </c>
      <c r="CQ457" s="5" t="e">
        <f>P_A_R[[#This Row],[47+]]-P_A_R[[#This Row],[48+]]</f>
        <v>#VALUE!</v>
      </c>
      <c r="CR457" s="5" t="e">
        <f>P_A_R[[#This Row],[48+]]-P_A_R[[#This Row],[49+]]</f>
        <v>#VALUE!</v>
      </c>
      <c r="CS457" s="5" t="e">
        <f>P_A_R[[#This Row],[49+]]-P_A_R[[#This Row],[50+]]</f>
        <v>#VALUE!</v>
      </c>
      <c r="CT457" s="5" t="e">
        <f>P_A_R[[#This Row],[50+]]-P_A_R[[#This Row],[51+]]</f>
        <v>#VALUE!</v>
      </c>
      <c r="CU457" s="5" t="e">
        <f>P_A_R[[#This Row],[51+]]-P_A_R[[#This Row],[52+]]</f>
        <v>#VALUE!</v>
      </c>
      <c r="CV457" s="5" t="e">
        <f>P_A_R[[#This Row],[52+]]-P_A_R[[#This Row],[53+]]</f>
        <v>#VALUE!</v>
      </c>
      <c r="CW457" s="5" t="e">
        <f>P_A_R[[#This Row],[53+]]-P_A_R[[#This Row],[54+]]</f>
        <v>#VALUE!</v>
      </c>
      <c r="CX457" s="5" t="e">
        <f>P_A_R[[#This Row],[54+]]-P_A_R[[#This Row],[55+]]</f>
        <v>#VALUE!</v>
      </c>
      <c r="CY457" s="5" t="e">
        <f>P_A_R[[#This Row],[55+]]-P_A_R[[#This Row],[56+]]</f>
        <v>#VALUE!</v>
      </c>
      <c r="CZ457" s="5" t="e">
        <f>P_A_R[[#This Row],[56+]]-P_A_R[[#This Row],[57+]]</f>
        <v>#VALUE!</v>
      </c>
      <c r="DA457" s="5" t="e">
        <f>P_A_R[[#This Row],[57+]]-P_A_R[[#This Row],[58+]]</f>
        <v>#VALUE!</v>
      </c>
      <c r="DB457" s="5" t="e">
        <f>P_A_R[[#This Row],[58+]]-P_A_R[[#This Row],[59+]]</f>
        <v>#VALUE!</v>
      </c>
    </row>
    <row r="458" spans="58:106" x14ac:dyDescent="0.25">
      <c r="BF458" s="5" t="e">
        <f>P_A_R[[#This Row],[10+]]-P_A_R[[#This Row],[11+]]</f>
        <v>#VALUE!</v>
      </c>
      <c r="BG458" s="5" t="e">
        <f>P_A_R[[#This Row],[11+]]-P_A_R[[#This Row],[12+]]</f>
        <v>#VALUE!</v>
      </c>
      <c r="BH458" s="5" t="e">
        <f>P_A_R[[#This Row],[12+]]-P_A_R[[#This Row],[13+]]</f>
        <v>#VALUE!</v>
      </c>
      <c r="BI458" s="5" t="e">
        <f>P_A_R[[#This Row],[13+]]-P_A_R[[#This Row],[14+]]</f>
        <v>#VALUE!</v>
      </c>
      <c r="BJ458" s="5" t="e">
        <f>P_A_R[[#This Row],[14+]]-P_A_R[[#This Row],[15+]]</f>
        <v>#VALUE!</v>
      </c>
      <c r="BK458" s="5" t="e">
        <f>P_A_R[[#This Row],[15+]]-P_A_R[[#This Row],[16+]]</f>
        <v>#VALUE!</v>
      </c>
      <c r="BL458" s="5" t="e">
        <f>P_A_R[[#This Row],[16+]]-P_A_R[[#This Row],[17+]]</f>
        <v>#VALUE!</v>
      </c>
      <c r="BM458" s="5" t="e">
        <f>P_A_R[[#This Row],[17+]]-P_A_R[[#This Row],[18+]]</f>
        <v>#VALUE!</v>
      </c>
      <c r="BN458" s="5" t="e">
        <f>P_A_R[[#This Row],[18+]]-P_A_R[[#This Row],[19+]]</f>
        <v>#VALUE!</v>
      </c>
      <c r="BO458" s="5" t="e">
        <f>P_A_R[[#This Row],[19+]]-P_A_R[[#This Row],[20+]]</f>
        <v>#VALUE!</v>
      </c>
      <c r="BP458" s="5" t="e">
        <f>P_A_R[[#This Row],[20+]]-P_A_R[[#This Row],[21+]]</f>
        <v>#VALUE!</v>
      </c>
      <c r="BQ458" s="5" t="e">
        <f>P_A_R[[#This Row],[21+]]-P_A_R[[#This Row],[22+]]</f>
        <v>#VALUE!</v>
      </c>
      <c r="BR458" s="5" t="e">
        <f>P_A_R[[#This Row],[22+]]-P_A_R[[#This Row],[23+]]</f>
        <v>#VALUE!</v>
      </c>
      <c r="BS458" s="5" t="e">
        <f>P_A_R[[#This Row],[23+]]-P_A_R[[#This Row],[24+]]</f>
        <v>#VALUE!</v>
      </c>
      <c r="BT458" s="5" t="e">
        <f>P_A_R[[#This Row],[24+]]-P_A_R[[#This Row],[25+]]</f>
        <v>#VALUE!</v>
      </c>
      <c r="BU458" s="5" t="e">
        <f>P_A_R[[#This Row],[25+]]-P_A_R[[#This Row],[26+]]</f>
        <v>#VALUE!</v>
      </c>
      <c r="BV458" s="5" t="e">
        <f>P_A_R[[#This Row],[26+]]-P_A_R[[#This Row],[27+]]</f>
        <v>#VALUE!</v>
      </c>
      <c r="BW458" s="5" t="e">
        <f>P_A_R[[#This Row],[27+]]-P_A_R[[#This Row],[28+]]</f>
        <v>#VALUE!</v>
      </c>
      <c r="BX458" s="5" t="e">
        <f>P_A_R[[#This Row],[28+]]-P_A_R[[#This Row],[29+]]</f>
        <v>#VALUE!</v>
      </c>
      <c r="BY458" s="5" t="e">
        <f>P_A_R[[#This Row],[29+]]-P_A_R[[#This Row],[30+]]</f>
        <v>#VALUE!</v>
      </c>
      <c r="BZ458" s="5" t="e">
        <f>P_A_R[[#This Row],[30+]]-P_A_R[[#This Row],[31+]]</f>
        <v>#VALUE!</v>
      </c>
      <c r="CA458" s="5" t="e">
        <f>P_A_R[[#This Row],[31+]]-P_A_R[[#This Row],[32+]]</f>
        <v>#VALUE!</v>
      </c>
      <c r="CB458" s="5" t="e">
        <f>P_A_R[[#This Row],[32+]]-P_A_R[[#This Row],[33+]]</f>
        <v>#VALUE!</v>
      </c>
      <c r="CC458" s="5" t="e">
        <f>P_A_R[[#This Row],[33+]]-P_A_R[[#This Row],[34+]]</f>
        <v>#VALUE!</v>
      </c>
      <c r="CD458" s="5" t="e">
        <f>P_A_R[[#This Row],[34+]]-P_A_R[[#This Row],[35+]]</f>
        <v>#VALUE!</v>
      </c>
      <c r="CE458" s="5" t="e">
        <f>P_A_R[[#This Row],[35+]]-P_A_R[[#This Row],[36+]]</f>
        <v>#VALUE!</v>
      </c>
      <c r="CF458" s="5" t="e">
        <f>P_A_R[[#This Row],[36+]]-P_A_R[[#This Row],[37+]]</f>
        <v>#VALUE!</v>
      </c>
      <c r="CG458" s="5" t="e">
        <f>P_A_R[[#This Row],[37+]]-P_A_R[[#This Row],[38+]]</f>
        <v>#VALUE!</v>
      </c>
      <c r="CH458" s="5" t="e">
        <f>P_A_R[[#This Row],[38+]]-P_A_R[[#This Row],[39+]]</f>
        <v>#VALUE!</v>
      </c>
      <c r="CI458" s="5" t="e">
        <f>P_A_R[[#This Row],[39+]]-P_A_R[[#This Row],[40+]]</f>
        <v>#VALUE!</v>
      </c>
      <c r="CJ458" s="5" t="e">
        <f>P_A_R[[#This Row],[40+]]-P_A_R[[#This Row],[41+]]</f>
        <v>#VALUE!</v>
      </c>
      <c r="CK458" s="5" t="e">
        <f>P_A_R[[#This Row],[41+]]-P_A_R[[#This Row],[42+]]</f>
        <v>#VALUE!</v>
      </c>
      <c r="CL458" s="5" t="e">
        <f>P_A_R[[#This Row],[42+]]-P_A_R[[#This Row],[43+]]</f>
        <v>#VALUE!</v>
      </c>
      <c r="CM458" s="5" t="e">
        <f>P_A_R[[#This Row],[43+]]-P_A_R[[#This Row],[44+]]</f>
        <v>#VALUE!</v>
      </c>
      <c r="CN458" s="5" t="e">
        <f>P_A_R[[#This Row],[44+]]-P_A_R[[#This Row],[45+]]</f>
        <v>#VALUE!</v>
      </c>
      <c r="CO458" s="5" t="e">
        <f>P_A_R[[#This Row],[45+]]-P_A_R[[#This Row],[46+]]</f>
        <v>#VALUE!</v>
      </c>
      <c r="CP458" s="5" t="e">
        <f>P_A_R[[#This Row],[46+]]-P_A_R[[#This Row],[47+]]</f>
        <v>#VALUE!</v>
      </c>
      <c r="CQ458" s="5" t="e">
        <f>P_A_R[[#This Row],[47+]]-P_A_R[[#This Row],[48+]]</f>
        <v>#VALUE!</v>
      </c>
      <c r="CR458" s="5" t="e">
        <f>P_A_R[[#This Row],[48+]]-P_A_R[[#This Row],[49+]]</f>
        <v>#VALUE!</v>
      </c>
      <c r="CS458" s="5" t="e">
        <f>P_A_R[[#This Row],[49+]]-P_A_R[[#This Row],[50+]]</f>
        <v>#VALUE!</v>
      </c>
      <c r="CT458" s="5" t="e">
        <f>P_A_R[[#This Row],[50+]]-P_A_R[[#This Row],[51+]]</f>
        <v>#VALUE!</v>
      </c>
      <c r="CU458" s="5" t="e">
        <f>P_A_R[[#This Row],[51+]]-P_A_R[[#This Row],[52+]]</f>
        <v>#VALUE!</v>
      </c>
      <c r="CV458" s="5" t="e">
        <f>P_A_R[[#This Row],[52+]]-P_A_R[[#This Row],[53+]]</f>
        <v>#VALUE!</v>
      </c>
      <c r="CW458" s="5" t="e">
        <f>P_A_R[[#This Row],[53+]]-P_A_R[[#This Row],[54+]]</f>
        <v>#VALUE!</v>
      </c>
      <c r="CX458" s="5" t="e">
        <f>P_A_R[[#This Row],[54+]]-P_A_R[[#This Row],[55+]]</f>
        <v>#VALUE!</v>
      </c>
      <c r="CY458" s="5" t="e">
        <f>P_A_R[[#This Row],[55+]]-P_A_R[[#This Row],[56+]]</f>
        <v>#VALUE!</v>
      </c>
      <c r="CZ458" s="5" t="e">
        <f>P_A_R[[#This Row],[56+]]-P_A_R[[#This Row],[57+]]</f>
        <v>#VALUE!</v>
      </c>
      <c r="DA458" s="5" t="e">
        <f>P_A_R[[#This Row],[57+]]-P_A_R[[#This Row],[58+]]</f>
        <v>#VALUE!</v>
      </c>
      <c r="DB458" s="5" t="e">
        <f>P_A_R[[#This Row],[58+]]-P_A_R[[#This Row],[59+]]</f>
        <v>#VALUE!</v>
      </c>
    </row>
    <row r="459" spans="58:106" x14ac:dyDescent="0.25">
      <c r="BF459" s="5" t="e">
        <f>P_A_R[[#This Row],[10+]]-P_A_R[[#This Row],[11+]]</f>
        <v>#VALUE!</v>
      </c>
      <c r="BG459" s="5" t="e">
        <f>P_A_R[[#This Row],[11+]]-P_A_R[[#This Row],[12+]]</f>
        <v>#VALUE!</v>
      </c>
      <c r="BH459" s="5" t="e">
        <f>P_A_R[[#This Row],[12+]]-P_A_R[[#This Row],[13+]]</f>
        <v>#VALUE!</v>
      </c>
      <c r="BI459" s="5" t="e">
        <f>P_A_R[[#This Row],[13+]]-P_A_R[[#This Row],[14+]]</f>
        <v>#VALUE!</v>
      </c>
      <c r="BJ459" s="5" t="e">
        <f>P_A_R[[#This Row],[14+]]-P_A_R[[#This Row],[15+]]</f>
        <v>#VALUE!</v>
      </c>
      <c r="BK459" s="5" t="e">
        <f>P_A_R[[#This Row],[15+]]-P_A_R[[#This Row],[16+]]</f>
        <v>#VALUE!</v>
      </c>
      <c r="BL459" s="5" t="e">
        <f>P_A_R[[#This Row],[16+]]-P_A_R[[#This Row],[17+]]</f>
        <v>#VALUE!</v>
      </c>
      <c r="BM459" s="5" t="e">
        <f>P_A_R[[#This Row],[17+]]-P_A_R[[#This Row],[18+]]</f>
        <v>#VALUE!</v>
      </c>
      <c r="BN459" s="5" t="e">
        <f>P_A_R[[#This Row],[18+]]-P_A_R[[#This Row],[19+]]</f>
        <v>#VALUE!</v>
      </c>
      <c r="BO459" s="5" t="e">
        <f>P_A_R[[#This Row],[19+]]-P_A_R[[#This Row],[20+]]</f>
        <v>#VALUE!</v>
      </c>
      <c r="BP459" s="5" t="e">
        <f>P_A_R[[#This Row],[20+]]-P_A_R[[#This Row],[21+]]</f>
        <v>#VALUE!</v>
      </c>
      <c r="BQ459" s="5" t="e">
        <f>P_A_R[[#This Row],[21+]]-P_A_R[[#This Row],[22+]]</f>
        <v>#VALUE!</v>
      </c>
      <c r="BR459" s="5" t="e">
        <f>P_A_R[[#This Row],[22+]]-P_A_R[[#This Row],[23+]]</f>
        <v>#VALUE!</v>
      </c>
      <c r="BS459" s="5" t="e">
        <f>P_A_R[[#This Row],[23+]]-P_A_R[[#This Row],[24+]]</f>
        <v>#VALUE!</v>
      </c>
      <c r="BT459" s="5" t="e">
        <f>P_A_R[[#This Row],[24+]]-P_A_R[[#This Row],[25+]]</f>
        <v>#VALUE!</v>
      </c>
      <c r="BU459" s="5" t="e">
        <f>P_A_R[[#This Row],[25+]]-P_A_R[[#This Row],[26+]]</f>
        <v>#VALUE!</v>
      </c>
      <c r="BV459" s="5" t="e">
        <f>P_A_R[[#This Row],[26+]]-P_A_R[[#This Row],[27+]]</f>
        <v>#VALUE!</v>
      </c>
      <c r="BW459" s="5" t="e">
        <f>P_A_R[[#This Row],[27+]]-P_A_R[[#This Row],[28+]]</f>
        <v>#VALUE!</v>
      </c>
      <c r="BX459" s="5" t="e">
        <f>P_A_R[[#This Row],[28+]]-P_A_R[[#This Row],[29+]]</f>
        <v>#VALUE!</v>
      </c>
      <c r="BY459" s="5" t="e">
        <f>P_A_R[[#This Row],[29+]]-P_A_R[[#This Row],[30+]]</f>
        <v>#VALUE!</v>
      </c>
      <c r="BZ459" s="5" t="e">
        <f>P_A_R[[#This Row],[30+]]-P_A_R[[#This Row],[31+]]</f>
        <v>#VALUE!</v>
      </c>
      <c r="CA459" s="5" t="e">
        <f>P_A_R[[#This Row],[31+]]-P_A_R[[#This Row],[32+]]</f>
        <v>#VALUE!</v>
      </c>
      <c r="CB459" s="5" t="e">
        <f>P_A_R[[#This Row],[32+]]-P_A_R[[#This Row],[33+]]</f>
        <v>#VALUE!</v>
      </c>
      <c r="CC459" s="5" t="e">
        <f>P_A_R[[#This Row],[33+]]-P_A_R[[#This Row],[34+]]</f>
        <v>#VALUE!</v>
      </c>
      <c r="CD459" s="5" t="e">
        <f>P_A_R[[#This Row],[34+]]-P_A_R[[#This Row],[35+]]</f>
        <v>#VALUE!</v>
      </c>
      <c r="CE459" s="5" t="e">
        <f>P_A_R[[#This Row],[35+]]-P_A_R[[#This Row],[36+]]</f>
        <v>#VALUE!</v>
      </c>
      <c r="CF459" s="5" t="e">
        <f>P_A_R[[#This Row],[36+]]-P_A_R[[#This Row],[37+]]</f>
        <v>#VALUE!</v>
      </c>
      <c r="CG459" s="5" t="e">
        <f>P_A_R[[#This Row],[37+]]-P_A_R[[#This Row],[38+]]</f>
        <v>#VALUE!</v>
      </c>
      <c r="CH459" s="5" t="e">
        <f>P_A_R[[#This Row],[38+]]-P_A_R[[#This Row],[39+]]</f>
        <v>#VALUE!</v>
      </c>
      <c r="CI459" s="5" t="e">
        <f>P_A_R[[#This Row],[39+]]-P_A_R[[#This Row],[40+]]</f>
        <v>#VALUE!</v>
      </c>
      <c r="CJ459" s="5" t="e">
        <f>P_A_R[[#This Row],[40+]]-P_A_R[[#This Row],[41+]]</f>
        <v>#VALUE!</v>
      </c>
      <c r="CK459" s="5" t="e">
        <f>P_A_R[[#This Row],[41+]]-P_A_R[[#This Row],[42+]]</f>
        <v>#VALUE!</v>
      </c>
      <c r="CL459" s="5" t="e">
        <f>P_A_R[[#This Row],[42+]]-P_A_R[[#This Row],[43+]]</f>
        <v>#VALUE!</v>
      </c>
      <c r="CM459" s="5" t="e">
        <f>P_A_R[[#This Row],[43+]]-P_A_R[[#This Row],[44+]]</f>
        <v>#VALUE!</v>
      </c>
      <c r="CN459" s="5" t="e">
        <f>P_A_R[[#This Row],[44+]]-P_A_R[[#This Row],[45+]]</f>
        <v>#VALUE!</v>
      </c>
      <c r="CO459" s="5" t="e">
        <f>P_A_R[[#This Row],[45+]]-P_A_R[[#This Row],[46+]]</f>
        <v>#VALUE!</v>
      </c>
      <c r="CP459" s="5" t="e">
        <f>P_A_R[[#This Row],[46+]]-P_A_R[[#This Row],[47+]]</f>
        <v>#VALUE!</v>
      </c>
      <c r="CQ459" s="5" t="e">
        <f>P_A_R[[#This Row],[47+]]-P_A_R[[#This Row],[48+]]</f>
        <v>#VALUE!</v>
      </c>
      <c r="CR459" s="5" t="e">
        <f>P_A_R[[#This Row],[48+]]-P_A_R[[#This Row],[49+]]</f>
        <v>#VALUE!</v>
      </c>
      <c r="CS459" s="5" t="e">
        <f>P_A_R[[#This Row],[49+]]-P_A_R[[#This Row],[50+]]</f>
        <v>#VALUE!</v>
      </c>
      <c r="CT459" s="5" t="e">
        <f>P_A_R[[#This Row],[50+]]-P_A_R[[#This Row],[51+]]</f>
        <v>#VALUE!</v>
      </c>
      <c r="CU459" s="5" t="e">
        <f>P_A_R[[#This Row],[51+]]-P_A_R[[#This Row],[52+]]</f>
        <v>#VALUE!</v>
      </c>
      <c r="CV459" s="5" t="e">
        <f>P_A_R[[#This Row],[52+]]-P_A_R[[#This Row],[53+]]</f>
        <v>#VALUE!</v>
      </c>
      <c r="CW459" s="5" t="e">
        <f>P_A_R[[#This Row],[53+]]-P_A_R[[#This Row],[54+]]</f>
        <v>#VALUE!</v>
      </c>
      <c r="CX459" s="5" t="e">
        <f>P_A_R[[#This Row],[54+]]-P_A_R[[#This Row],[55+]]</f>
        <v>#VALUE!</v>
      </c>
      <c r="CY459" s="5" t="e">
        <f>P_A_R[[#This Row],[55+]]-P_A_R[[#This Row],[56+]]</f>
        <v>#VALUE!</v>
      </c>
      <c r="CZ459" s="5" t="e">
        <f>P_A_R[[#This Row],[56+]]-P_A_R[[#This Row],[57+]]</f>
        <v>#VALUE!</v>
      </c>
      <c r="DA459" s="5" t="e">
        <f>P_A_R[[#This Row],[57+]]-P_A_R[[#This Row],[58+]]</f>
        <v>#VALUE!</v>
      </c>
      <c r="DB459" s="5" t="e">
        <f>P_A_R[[#This Row],[58+]]-P_A_R[[#This Row],[59+]]</f>
        <v>#VALUE!</v>
      </c>
    </row>
    <row r="460" spans="58:106" x14ac:dyDescent="0.25">
      <c r="BF460" s="5" t="e">
        <f>P_A_R[[#This Row],[10+]]-P_A_R[[#This Row],[11+]]</f>
        <v>#VALUE!</v>
      </c>
      <c r="BG460" s="5" t="e">
        <f>P_A_R[[#This Row],[11+]]-P_A_R[[#This Row],[12+]]</f>
        <v>#VALUE!</v>
      </c>
      <c r="BH460" s="5" t="e">
        <f>P_A_R[[#This Row],[12+]]-P_A_R[[#This Row],[13+]]</f>
        <v>#VALUE!</v>
      </c>
      <c r="BI460" s="5" t="e">
        <f>P_A_R[[#This Row],[13+]]-P_A_R[[#This Row],[14+]]</f>
        <v>#VALUE!</v>
      </c>
      <c r="BJ460" s="5" t="e">
        <f>P_A_R[[#This Row],[14+]]-P_A_R[[#This Row],[15+]]</f>
        <v>#VALUE!</v>
      </c>
      <c r="BK460" s="5" t="e">
        <f>P_A_R[[#This Row],[15+]]-P_A_R[[#This Row],[16+]]</f>
        <v>#VALUE!</v>
      </c>
      <c r="BL460" s="5" t="e">
        <f>P_A_R[[#This Row],[16+]]-P_A_R[[#This Row],[17+]]</f>
        <v>#VALUE!</v>
      </c>
      <c r="BM460" s="5" t="e">
        <f>P_A_R[[#This Row],[17+]]-P_A_R[[#This Row],[18+]]</f>
        <v>#VALUE!</v>
      </c>
      <c r="BN460" s="5" t="e">
        <f>P_A_R[[#This Row],[18+]]-P_A_R[[#This Row],[19+]]</f>
        <v>#VALUE!</v>
      </c>
      <c r="BO460" s="5" t="e">
        <f>P_A_R[[#This Row],[19+]]-P_A_R[[#This Row],[20+]]</f>
        <v>#VALUE!</v>
      </c>
      <c r="BP460" s="5" t="e">
        <f>P_A_R[[#This Row],[20+]]-P_A_R[[#This Row],[21+]]</f>
        <v>#VALUE!</v>
      </c>
      <c r="BQ460" s="5" t="e">
        <f>P_A_R[[#This Row],[21+]]-P_A_R[[#This Row],[22+]]</f>
        <v>#VALUE!</v>
      </c>
      <c r="BR460" s="5" t="e">
        <f>P_A_R[[#This Row],[22+]]-P_A_R[[#This Row],[23+]]</f>
        <v>#VALUE!</v>
      </c>
      <c r="BS460" s="5" t="e">
        <f>P_A_R[[#This Row],[23+]]-P_A_R[[#This Row],[24+]]</f>
        <v>#VALUE!</v>
      </c>
      <c r="BT460" s="5" t="e">
        <f>P_A_R[[#This Row],[24+]]-P_A_R[[#This Row],[25+]]</f>
        <v>#VALUE!</v>
      </c>
      <c r="BU460" s="5" t="e">
        <f>P_A_R[[#This Row],[25+]]-P_A_R[[#This Row],[26+]]</f>
        <v>#VALUE!</v>
      </c>
      <c r="BV460" s="5" t="e">
        <f>P_A_R[[#This Row],[26+]]-P_A_R[[#This Row],[27+]]</f>
        <v>#VALUE!</v>
      </c>
      <c r="BW460" s="5" t="e">
        <f>P_A_R[[#This Row],[27+]]-P_A_R[[#This Row],[28+]]</f>
        <v>#VALUE!</v>
      </c>
      <c r="BX460" s="5" t="e">
        <f>P_A_R[[#This Row],[28+]]-P_A_R[[#This Row],[29+]]</f>
        <v>#VALUE!</v>
      </c>
      <c r="BY460" s="5" t="e">
        <f>P_A_R[[#This Row],[29+]]-P_A_R[[#This Row],[30+]]</f>
        <v>#VALUE!</v>
      </c>
      <c r="BZ460" s="5" t="e">
        <f>P_A_R[[#This Row],[30+]]-P_A_R[[#This Row],[31+]]</f>
        <v>#VALUE!</v>
      </c>
      <c r="CA460" s="5" t="e">
        <f>P_A_R[[#This Row],[31+]]-P_A_R[[#This Row],[32+]]</f>
        <v>#VALUE!</v>
      </c>
      <c r="CB460" s="5" t="e">
        <f>P_A_R[[#This Row],[32+]]-P_A_R[[#This Row],[33+]]</f>
        <v>#VALUE!</v>
      </c>
      <c r="CC460" s="5" t="e">
        <f>P_A_R[[#This Row],[33+]]-P_A_R[[#This Row],[34+]]</f>
        <v>#VALUE!</v>
      </c>
      <c r="CD460" s="5" t="e">
        <f>P_A_R[[#This Row],[34+]]-P_A_R[[#This Row],[35+]]</f>
        <v>#VALUE!</v>
      </c>
      <c r="CE460" s="5" t="e">
        <f>P_A_R[[#This Row],[35+]]-P_A_R[[#This Row],[36+]]</f>
        <v>#VALUE!</v>
      </c>
      <c r="CF460" s="5" t="e">
        <f>P_A_R[[#This Row],[36+]]-P_A_R[[#This Row],[37+]]</f>
        <v>#VALUE!</v>
      </c>
      <c r="CG460" s="5" t="e">
        <f>P_A_R[[#This Row],[37+]]-P_A_R[[#This Row],[38+]]</f>
        <v>#VALUE!</v>
      </c>
      <c r="CH460" s="5" t="e">
        <f>P_A_R[[#This Row],[38+]]-P_A_R[[#This Row],[39+]]</f>
        <v>#VALUE!</v>
      </c>
      <c r="CI460" s="5" t="e">
        <f>P_A_R[[#This Row],[39+]]-P_A_R[[#This Row],[40+]]</f>
        <v>#VALUE!</v>
      </c>
      <c r="CJ460" s="5" t="e">
        <f>P_A_R[[#This Row],[40+]]-P_A_R[[#This Row],[41+]]</f>
        <v>#VALUE!</v>
      </c>
      <c r="CK460" s="5" t="e">
        <f>P_A_R[[#This Row],[41+]]-P_A_R[[#This Row],[42+]]</f>
        <v>#VALUE!</v>
      </c>
      <c r="CL460" s="5" t="e">
        <f>P_A_R[[#This Row],[42+]]-P_A_R[[#This Row],[43+]]</f>
        <v>#VALUE!</v>
      </c>
      <c r="CM460" s="5" t="e">
        <f>P_A_R[[#This Row],[43+]]-P_A_R[[#This Row],[44+]]</f>
        <v>#VALUE!</v>
      </c>
      <c r="CN460" s="5" t="e">
        <f>P_A_R[[#This Row],[44+]]-P_A_R[[#This Row],[45+]]</f>
        <v>#VALUE!</v>
      </c>
      <c r="CO460" s="5" t="e">
        <f>P_A_R[[#This Row],[45+]]-P_A_R[[#This Row],[46+]]</f>
        <v>#VALUE!</v>
      </c>
      <c r="CP460" s="5" t="e">
        <f>P_A_R[[#This Row],[46+]]-P_A_R[[#This Row],[47+]]</f>
        <v>#VALUE!</v>
      </c>
      <c r="CQ460" s="5" t="e">
        <f>P_A_R[[#This Row],[47+]]-P_A_R[[#This Row],[48+]]</f>
        <v>#VALUE!</v>
      </c>
      <c r="CR460" s="5" t="e">
        <f>P_A_R[[#This Row],[48+]]-P_A_R[[#This Row],[49+]]</f>
        <v>#VALUE!</v>
      </c>
      <c r="CS460" s="5" t="e">
        <f>P_A_R[[#This Row],[49+]]-P_A_R[[#This Row],[50+]]</f>
        <v>#VALUE!</v>
      </c>
      <c r="CT460" s="5" t="e">
        <f>P_A_R[[#This Row],[50+]]-P_A_R[[#This Row],[51+]]</f>
        <v>#VALUE!</v>
      </c>
      <c r="CU460" s="5" t="e">
        <f>P_A_R[[#This Row],[51+]]-P_A_R[[#This Row],[52+]]</f>
        <v>#VALUE!</v>
      </c>
      <c r="CV460" s="5" t="e">
        <f>P_A_R[[#This Row],[52+]]-P_A_R[[#This Row],[53+]]</f>
        <v>#VALUE!</v>
      </c>
      <c r="CW460" s="5" t="e">
        <f>P_A_R[[#This Row],[53+]]-P_A_R[[#This Row],[54+]]</f>
        <v>#VALUE!</v>
      </c>
      <c r="CX460" s="5" t="e">
        <f>P_A_R[[#This Row],[54+]]-P_A_R[[#This Row],[55+]]</f>
        <v>#VALUE!</v>
      </c>
      <c r="CY460" s="5" t="e">
        <f>P_A_R[[#This Row],[55+]]-P_A_R[[#This Row],[56+]]</f>
        <v>#VALUE!</v>
      </c>
      <c r="CZ460" s="5" t="e">
        <f>P_A_R[[#This Row],[56+]]-P_A_R[[#This Row],[57+]]</f>
        <v>#VALUE!</v>
      </c>
      <c r="DA460" s="5" t="e">
        <f>P_A_R[[#This Row],[57+]]-P_A_R[[#This Row],[58+]]</f>
        <v>#VALUE!</v>
      </c>
      <c r="DB460" s="5" t="e">
        <f>P_A_R[[#This Row],[58+]]-P_A_R[[#This Row],[59+]]</f>
        <v>#VALUE!</v>
      </c>
    </row>
    <row r="461" spans="58:106" x14ac:dyDescent="0.25">
      <c r="BF461" s="5" t="e">
        <f>P_A_R[[#This Row],[10+]]-P_A_R[[#This Row],[11+]]</f>
        <v>#VALUE!</v>
      </c>
      <c r="BG461" s="5" t="e">
        <f>P_A_R[[#This Row],[11+]]-P_A_R[[#This Row],[12+]]</f>
        <v>#VALUE!</v>
      </c>
      <c r="BH461" s="5" t="e">
        <f>P_A_R[[#This Row],[12+]]-P_A_R[[#This Row],[13+]]</f>
        <v>#VALUE!</v>
      </c>
      <c r="BI461" s="5" t="e">
        <f>P_A_R[[#This Row],[13+]]-P_A_R[[#This Row],[14+]]</f>
        <v>#VALUE!</v>
      </c>
      <c r="BJ461" s="5" t="e">
        <f>P_A_R[[#This Row],[14+]]-P_A_R[[#This Row],[15+]]</f>
        <v>#VALUE!</v>
      </c>
      <c r="BK461" s="5" t="e">
        <f>P_A_R[[#This Row],[15+]]-P_A_R[[#This Row],[16+]]</f>
        <v>#VALUE!</v>
      </c>
      <c r="BL461" s="5" t="e">
        <f>P_A_R[[#This Row],[16+]]-P_A_R[[#This Row],[17+]]</f>
        <v>#VALUE!</v>
      </c>
      <c r="BM461" s="5" t="e">
        <f>P_A_R[[#This Row],[17+]]-P_A_R[[#This Row],[18+]]</f>
        <v>#VALUE!</v>
      </c>
      <c r="BN461" s="5" t="e">
        <f>P_A_R[[#This Row],[18+]]-P_A_R[[#This Row],[19+]]</f>
        <v>#VALUE!</v>
      </c>
      <c r="BO461" s="5" t="e">
        <f>P_A_R[[#This Row],[19+]]-P_A_R[[#This Row],[20+]]</f>
        <v>#VALUE!</v>
      </c>
      <c r="BP461" s="5" t="e">
        <f>P_A_R[[#This Row],[20+]]-P_A_R[[#This Row],[21+]]</f>
        <v>#VALUE!</v>
      </c>
      <c r="BQ461" s="5" t="e">
        <f>P_A_R[[#This Row],[21+]]-P_A_R[[#This Row],[22+]]</f>
        <v>#VALUE!</v>
      </c>
      <c r="BR461" s="5" t="e">
        <f>P_A_R[[#This Row],[22+]]-P_A_R[[#This Row],[23+]]</f>
        <v>#VALUE!</v>
      </c>
      <c r="BS461" s="5" t="e">
        <f>P_A_R[[#This Row],[23+]]-P_A_R[[#This Row],[24+]]</f>
        <v>#VALUE!</v>
      </c>
      <c r="BT461" s="5" t="e">
        <f>P_A_R[[#This Row],[24+]]-P_A_R[[#This Row],[25+]]</f>
        <v>#VALUE!</v>
      </c>
      <c r="BU461" s="5" t="e">
        <f>P_A_R[[#This Row],[25+]]-P_A_R[[#This Row],[26+]]</f>
        <v>#VALUE!</v>
      </c>
      <c r="BV461" s="5" t="e">
        <f>P_A_R[[#This Row],[26+]]-P_A_R[[#This Row],[27+]]</f>
        <v>#VALUE!</v>
      </c>
      <c r="BW461" s="5" t="e">
        <f>P_A_R[[#This Row],[27+]]-P_A_R[[#This Row],[28+]]</f>
        <v>#VALUE!</v>
      </c>
      <c r="BX461" s="5" t="e">
        <f>P_A_R[[#This Row],[28+]]-P_A_R[[#This Row],[29+]]</f>
        <v>#VALUE!</v>
      </c>
      <c r="BY461" s="5" t="e">
        <f>P_A_R[[#This Row],[29+]]-P_A_R[[#This Row],[30+]]</f>
        <v>#VALUE!</v>
      </c>
      <c r="BZ461" s="5" t="e">
        <f>P_A_R[[#This Row],[30+]]-P_A_R[[#This Row],[31+]]</f>
        <v>#VALUE!</v>
      </c>
      <c r="CA461" s="5" t="e">
        <f>P_A_R[[#This Row],[31+]]-P_A_R[[#This Row],[32+]]</f>
        <v>#VALUE!</v>
      </c>
      <c r="CB461" s="5" t="e">
        <f>P_A_R[[#This Row],[32+]]-P_A_R[[#This Row],[33+]]</f>
        <v>#VALUE!</v>
      </c>
      <c r="CC461" s="5" t="e">
        <f>P_A_R[[#This Row],[33+]]-P_A_R[[#This Row],[34+]]</f>
        <v>#VALUE!</v>
      </c>
      <c r="CD461" s="5" t="e">
        <f>P_A_R[[#This Row],[34+]]-P_A_R[[#This Row],[35+]]</f>
        <v>#VALUE!</v>
      </c>
      <c r="CE461" s="5" t="e">
        <f>P_A_R[[#This Row],[35+]]-P_A_R[[#This Row],[36+]]</f>
        <v>#VALUE!</v>
      </c>
      <c r="CF461" s="5" t="e">
        <f>P_A_R[[#This Row],[36+]]-P_A_R[[#This Row],[37+]]</f>
        <v>#VALUE!</v>
      </c>
      <c r="CG461" s="5" t="e">
        <f>P_A_R[[#This Row],[37+]]-P_A_R[[#This Row],[38+]]</f>
        <v>#VALUE!</v>
      </c>
      <c r="CH461" s="5" t="e">
        <f>P_A_R[[#This Row],[38+]]-P_A_R[[#This Row],[39+]]</f>
        <v>#VALUE!</v>
      </c>
      <c r="CI461" s="5" t="e">
        <f>P_A_R[[#This Row],[39+]]-P_A_R[[#This Row],[40+]]</f>
        <v>#VALUE!</v>
      </c>
      <c r="CJ461" s="5" t="e">
        <f>P_A_R[[#This Row],[40+]]-P_A_R[[#This Row],[41+]]</f>
        <v>#VALUE!</v>
      </c>
      <c r="CK461" s="5" t="e">
        <f>P_A_R[[#This Row],[41+]]-P_A_R[[#This Row],[42+]]</f>
        <v>#VALUE!</v>
      </c>
      <c r="CL461" s="5" t="e">
        <f>P_A_R[[#This Row],[42+]]-P_A_R[[#This Row],[43+]]</f>
        <v>#VALUE!</v>
      </c>
      <c r="CM461" s="5" t="e">
        <f>P_A_R[[#This Row],[43+]]-P_A_R[[#This Row],[44+]]</f>
        <v>#VALUE!</v>
      </c>
      <c r="CN461" s="5" t="e">
        <f>P_A_R[[#This Row],[44+]]-P_A_R[[#This Row],[45+]]</f>
        <v>#VALUE!</v>
      </c>
      <c r="CO461" s="5" t="e">
        <f>P_A_R[[#This Row],[45+]]-P_A_R[[#This Row],[46+]]</f>
        <v>#VALUE!</v>
      </c>
      <c r="CP461" s="5" t="e">
        <f>P_A_R[[#This Row],[46+]]-P_A_R[[#This Row],[47+]]</f>
        <v>#VALUE!</v>
      </c>
      <c r="CQ461" s="5" t="e">
        <f>P_A_R[[#This Row],[47+]]-P_A_R[[#This Row],[48+]]</f>
        <v>#VALUE!</v>
      </c>
      <c r="CR461" s="5" t="e">
        <f>P_A_R[[#This Row],[48+]]-P_A_R[[#This Row],[49+]]</f>
        <v>#VALUE!</v>
      </c>
      <c r="CS461" s="5" t="e">
        <f>P_A_R[[#This Row],[49+]]-P_A_R[[#This Row],[50+]]</f>
        <v>#VALUE!</v>
      </c>
      <c r="CT461" s="5" t="e">
        <f>P_A_R[[#This Row],[50+]]-P_A_R[[#This Row],[51+]]</f>
        <v>#VALUE!</v>
      </c>
      <c r="CU461" s="5" t="e">
        <f>P_A_R[[#This Row],[51+]]-P_A_R[[#This Row],[52+]]</f>
        <v>#VALUE!</v>
      </c>
      <c r="CV461" s="5" t="e">
        <f>P_A_R[[#This Row],[52+]]-P_A_R[[#This Row],[53+]]</f>
        <v>#VALUE!</v>
      </c>
      <c r="CW461" s="5" t="e">
        <f>P_A_R[[#This Row],[53+]]-P_A_R[[#This Row],[54+]]</f>
        <v>#VALUE!</v>
      </c>
      <c r="CX461" s="5" t="e">
        <f>P_A_R[[#This Row],[54+]]-P_A_R[[#This Row],[55+]]</f>
        <v>#VALUE!</v>
      </c>
      <c r="CY461" s="5" t="e">
        <f>P_A_R[[#This Row],[55+]]-P_A_R[[#This Row],[56+]]</f>
        <v>#VALUE!</v>
      </c>
      <c r="CZ461" s="5" t="e">
        <f>P_A_R[[#This Row],[56+]]-P_A_R[[#This Row],[57+]]</f>
        <v>#VALUE!</v>
      </c>
      <c r="DA461" s="5" t="e">
        <f>P_A_R[[#This Row],[57+]]-P_A_R[[#This Row],[58+]]</f>
        <v>#VALUE!</v>
      </c>
      <c r="DB461" s="5" t="e">
        <f>P_A_R[[#This Row],[58+]]-P_A_R[[#This Row],[59+]]</f>
        <v>#VALUE!</v>
      </c>
    </row>
    <row r="462" spans="58:106" x14ac:dyDescent="0.25">
      <c r="BF462" s="5" t="e">
        <f>P_A_R[[#This Row],[10+]]-P_A_R[[#This Row],[11+]]</f>
        <v>#VALUE!</v>
      </c>
      <c r="BG462" s="5" t="e">
        <f>P_A_R[[#This Row],[11+]]-P_A_R[[#This Row],[12+]]</f>
        <v>#VALUE!</v>
      </c>
      <c r="BH462" s="5" t="e">
        <f>P_A_R[[#This Row],[12+]]-P_A_R[[#This Row],[13+]]</f>
        <v>#VALUE!</v>
      </c>
      <c r="BI462" s="5" t="e">
        <f>P_A_R[[#This Row],[13+]]-P_A_R[[#This Row],[14+]]</f>
        <v>#VALUE!</v>
      </c>
      <c r="BJ462" s="5" t="e">
        <f>P_A_R[[#This Row],[14+]]-P_A_R[[#This Row],[15+]]</f>
        <v>#VALUE!</v>
      </c>
      <c r="BK462" s="5" t="e">
        <f>P_A_R[[#This Row],[15+]]-P_A_R[[#This Row],[16+]]</f>
        <v>#VALUE!</v>
      </c>
      <c r="BL462" s="5" t="e">
        <f>P_A_R[[#This Row],[16+]]-P_A_R[[#This Row],[17+]]</f>
        <v>#VALUE!</v>
      </c>
      <c r="BM462" s="5" t="e">
        <f>P_A_R[[#This Row],[17+]]-P_A_R[[#This Row],[18+]]</f>
        <v>#VALUE!</v>
      </c>
      <c r="BN462" s="5" t="e">
        <f>P_A_R[[#This Row],[18+]]-P_A_R[[#This Row],[19+]]</f>
        <v>#VALUE!</v>
      </c>
      <c r="BO462" s="5" t="e">
        <f>P_A_R[[#This Row],[19+]]-P_A_R[[#This Row],[20+]]</f>
        <v>#VALUE!</v>
      </c>
      <c r="BP462" s="5" t="e">
        <f>P_A_R[[#This Row],[20+]]-P_A_R[[#This Row],[21+]]</f>
        <v>#VALUE!</v>
      </c>
      <c r="BQ462" s="5" t="e">
        <f>P_A_R[[#This Row],[21+]]-P_A_R[[#This Row],[22+]]</f>
        <v>#VALUE!</v>
      </c>
      <c r="BR462" s="5" t="e">
        <f>P_A_R[[#This Row],[22+]]-P_A_R[[#This Row],[23+]]</f>
        <v>#VALUE!</v>
      </c>
      <c r="BS462" s="5" t="e">
        <f>P_A_R[[#This Row],[23+]]-P_A_R[[#This Row],[24+]]</f>
        <v>#VALUE!</v>
      </c>
      <c r="BT462" s="5" t="e">
        <f>P_A_R[[#This Row],[24+]]-P_A_R[[#This Row],[25+]]</f>
        <v>#VALUE!</v>
      </c>
      <c r="BU462" s="5" t="e">
        <f>P_A_R[[#This Row],[25+]]-P_A_R[[#This Row],[26+]]</f>
        <v>#VALUE!</v>
      </c>
      <c r="BV462" s="5" t="e">
        <f>P_A_R[[#This Row],[26+]]-P_A_R[[#This Row],[27+]]</f>
        <v>#VALUE!</v>
      </c>
      <c r="BW462" s="5" t="e">
        <f>P_A_R[[#This Row],[27+]]-P_A_R[[#This Row],[28+]]</f>
        <v>#VALUE!</v>
      </c>
      <c r="BX462" s="5" t="e">
        <f>P_A_R[[#This Row],[28+]]-P_A_R[[#This Row],[29+]]</f>
        <v>#VALUE!</v>
      </c>
      <c r="BY462" s="5" t="e">
        <f>P_A_R[[#This Row],[29+]]-P_A_R[[#This Row],[30+]]</f>
        <v>#VALUE!</v>
      </c>
      <c r="BZ462" s="5" t="e">
        <f>P_A_R[[#This Row],[30+]]-P_A_R[[#This Row],[31+]]</f>
        <v>#VALUE!</v>
      </c>
      <c r="CA462" s="5" t="e">
        <f>P_A_R[[#This Row],[31+]]-P_A_R[[#This Row],[32+]]</f>
        <v>#VALUE!</v>
      </c>
      <c r="CB462" s="5" t="e">
        <f>P_A_R[[#This Row],[32+]]-P_A_R[[#This Row],[33+]]</f>
        <v>#VALUE!</v>
      </c>
      <c r="CC462" s="5" t="e">
        <f>P_A_R[[#This Row],[33+]]-P_A_R[[#This Row],[34+]]</f>
        <v>#VALUE!</v>
      </c>
      <c r="CD462" s="5" t="e">
        <f>P_A_R[[#This Row],[34+]]-P_A_R[[#This Row],[35+]]</f>
        <v>#VALUE!</v>
      </c>
      <c r="CE462" s="5" t="e">
        <f>P_A_R[[#This Row],[35+]]-P_A_R[[#This Row],[36+]]</f>
        <v>#VALUE!</v>
      </c>
      <c r="CF462" s="5" t="e">
        <f>P_A_R[[#This Row],[36+]]-P_A_R[[#This Row],[37+]]</f>
        <v>#VALUE!</v>
      </c>
      <c r="CG462" s="5" t="e">
        <f>P_A_R[[#This Row],[37+]]-P_A_R[[#This Row],[38+]]</f>
        <v>#VALUE!</v>
      </c>
      <c r="CH462" s="5" t="e">
        <f>P_A_R[[#This Row],[38+]]-P_A_R[[#This Row],[39+]]</f>
        <v>#VALUE!</v>
      </c>
      <c r="CI462" s="5" t="e">
        <f>P_A_R[[#This Row],[39+]]-P_A_R[[#This Row],[40+]]</f>
        <v>#VALUE!</v>
      </c>
      <c r="CJ462" s="5" t="e">
        <f>P_A_R[[#This Row],[40+]]-P_A_R[[#This Row],[41+]]</f>
        <v>#VALUE!</v>
      </c>
      <c r="CK462" s="5" t="e">
        <f>P_A_R[[#This Row],[41+]]-P_A_R[[#This Row],[42+]]</f>
        <v>#VALUE!</v>
      </c>
      <c r="CL462" s="5" t="e">
        <f>P_A_R[[#This Row],[42+]]-P_A_R[[#This Row],[43+]]</f>
        <v>#VALUE!</v>
      </c>
      <c r="CM462" s="5" t="e">
        <f>P_A_R[[#This Row],[43+]]-P_A_R[[#This Row],[44+]]</f>
        <v>#VALUE!</v>
      </c>
      <c r="CN462" s="5" t="e">
        <f>P_A_R[[#This Row],[44+]]-P_A_R[[#This Row],[45+]]</f>
        <v>#VALUE!</v>
      </c>
      <c r="CO462" s="5" t="e">
        <f>P_A_R[[#This Row],[45+]]-P_A_R[[#This Row],[46+]]</f>
        <v>#VALUE!</v>
      </c>
      <c r="CP462" s="5" t="e">
        <f>P_A_R[[#This Row],[46+]]-P_A_R[[#This Row],[47+]]</f>
        <v>#VALUE!</v>
      </c>
      <c r="CQ462" s="5" t="e">
        <f>P_A_R[[#This Row],[47+]]-P_A_R[[#This Row],[48+]]</f>
        <v>#VALUE!</v>
      </c>
      <c r="CR462" s="5" t="e">
        <f>P_A_R[[#This Row],[48+]]-P_A_R[[#This Row],[49+]]</f>
        <v>#VALUE!</v>
      </c>
      <c r="CS462" s="5" t="e">
        <f>P_A_R[[#This Row],[49+]]-P_A_R[[#This Row],[50+]]</f>
        <v>#VALUE!</v>
      </c>
      <c r="CT462" s="5" t="e">
        <f>P_A_R[[#This Row],[50+]]-P_A_R[[#This Row],[51+]]</f>
        <v>#VALUE!</v>
      </c>
      <c r="CU462" s="5" t="e">
        <f>P_A_R[[#This Row],[51+]]-P_A_R[[#This Row],[52+]]</f>
        <v>#VALUE!</v>
      </c>
      <c r="CV462" s="5" t="e">
        <f>P_A_R[[#This Row],[52+]]-P_A_R[[#This Row],[53+]]</f>
        <v>#VALUE!</v>
      </c>
      <c r="CW462" s="5" t="e">
        <f>P_A_R[[#This Row],[53+]]-P_A_R[[#This Row],[54+]]</f>
        <v>#VALUE!</v>
      </c>
      <c r="CX462" s="5" t="e">
        <f>P_A_R[[#This Row],[54+]]-P_A_R[[#This Row],[55+]]</f>
        <v>#VALUE!</v>
      </c>
      <c r="CY462" s="5" t="e">
        <f>P_A_R[[#This Row],[55+]]-P_A_R[[#This Row],[56+]]</f>
        <v>#VALUE!</v>
      </c>
      <c r="CZ462" s="5" t="e">
        <f>P_A_R[[#This Row],[56+]]-P_A_R[[#This Row],[57+]]</f>
        <v>#VALUE!</v>
      </c>
      <c r="DA462" s="5" t="e">
        <f>P_A_R[[#This Row],[57+]]-P_A_R[[#This Row],[58+]]</f>
        <v>#VALUE!</v>
      </c>
      <c r="DB462" s="5" t="e">
        <f>P_A_R[[#This Row],[58+]]-P_A_R[[#This Row],[59+]]</f>
        <v>#VALUE!</v>
      </c>
    </row>
    <row r="463" spans="58:106" x14ac:dyDescent="0.25">
      <c r="BF463" s="5" t="e">
        <f>P_A_R[[#This Row],[10+]]-P_A_R[[#This Row],[11+]]</f>
        <v>#VALUE!</v>
      </c>
      <c r="BG463" s="5" t="e">
        <f>P_A_R[[#This Row],[11+]]-P_A_R[[#This Row],[12+]]</f>
        <v>#VALUE!</v>
      </c>
      <c r="BH463" s="5" t="e">
        <f>P_A_R[[#This Row],[12+]]-P_A_R[[#This Row],[13+]]</f>
        <v>#VALUE!</v>
      </c>
      <c r="BI463" s="5" t="e">
        <f>P_A_R[[#This Row],[13+]]-P_A_R[[#This Row],[14+]]</f>
        <v>#VALUE!</v>
      </c>
      <c r="BJ463" s="5" t="e">
        <f>P_A_R[[#This Row],[14+]]-P_A_R[[#This Row],[15+]]</f>
        <v>#VALUE!</v>
      </c>
      <c r="BK463" s="5" t="e">
        <f>P_A_R[[#This Row],[15+]]-P_A_R[[#This Row],[16+]]</f>
        <v>#VALUE!</v>
      </c>
      <c r="BL463" s="5" t="e">
        <f>P_A_R[[#This Row],[16+]]-P_A_R[[#This Row],[17+]]</f>
        <v>#VALUE!</v>
      </c>
      <c r="BM463" s="5" t="e">
        <f>P_A_R[[#This Row],[17+]]-P_A_R[[#This Row],[18+]]</f>
        <v>#VALUE!</v>
      </c>
      <c r="BN463" s="5" t="e">
        <f>P_A_R[[#This Row],[18+]]-P_A_R[[#This Row],[19+]]</f>
        <v>#VALUE!</v>
      </c>
      <c r="BO463" s="5" t="e">
        <f>P_A_R[[#This Row],[19+]]-P_A_R[[#This Row],[20+]]</f>
        <v>#VALUE!</v>
      </c>
      <c r="BP463" s="5" t="e">
        <f>P_A_R[[#This Row],[20+]]-P_A_R[[#This Row],[21+]]</f>
        <v>#VALUE!</v>
      </c>
      <c r="BQ463" s="5" t="e">
        <f>P_A_R[[#This Row],[21+]]-P_A_R[[#This Row],[22+]]</f>
        <v>#VALUE!</v>
      </c>
      <c r="BR463" s="5" t="e">
        <f>P_A_R[[#This Row],[22+]]-P_A_R[[#This Row],[23+]]</f>
        <v>#VALUE!</v>
      </c>
      <c r="BS463" s="5" t="e">
        <f>P_A_R[[#This Row],[23+]]-P_A_R[[#This Row],[24+]]</f>
        <v>#VALUE!</v>
      </c>
      <c r="BT463" s="5" t="e">
        <f>P_A_R[[#This Row],[24+]]-P_A_R[[#This Row],[25+]]</f>
        <v>#VALUE!</v>
      </c>
      <c r="BU463" s="5" t="e">
        <f>P_A_R[[#This Row],[25+]]-P_A_R[[#This Row],[26+]]</f>
        <v>#VALUE!</v>
      </c>
      <c r="BV463" s="5" t="e">
        <f>P_A_R[[#This Row],[26+]]-P_A_R[[#This Row],[27+]]</f>
        <v>#VALUE!</v>
      </c>
      <c r="BW463" s="5" t="e">
        <f>P_A_R[[#This Row],[27+]]-P_A_R[[#This Row],[28+]]</f>
        <v>#VALUE!</v>
      </c>
      <c r="BX463" s="5" t="e">
        <f>P_A_R[[#This Row],[28+]]-P_A_R[[#This Row],[29+]]</f>
        <v>#VALUE!</v>
      </c>
      <c r="BY463" s="5" t="e">
        <f>P_A_R[[#This Row],[29+]]-P_A_R[[#This Row],[30+]]</f>
        <v>#VALUE!</v>
      </c>
      <c r="BZ463" s="5" t="e">
        <f>P_A_R[[#This Row],[30+]]-P_A_R[[#This Row],[31+]]</f>
        <v>#VALUE!</v>
      </c>
      <c r="CA463" s="5" t="e">
        <f>P_A_R[[#This Row],[31+]]-P_A_R[[#This Row],[32+]]</f>
        <v>#VALUE!</v>
      </c>
      <c r="CB463" s="5" t="e">
        <f>P_A_R[[#This Row],[32+]]-P_A_R[[#This Row],[33+]]</f>
        <v>#VALUE!</v>
      </c>
      <c r="CC463" s="5" t="e">
        <f>P_A_R[[#This Row],[33+]]-P_A_R[[#This Row],[34+]]</f>
        <v>#VALUE!</v>
      </c>
      <c r="CD463" s="5" t="e">
        <f>P_A_R[[#This Row],[34+]]-P_A_R[[#This Row],[35+]]</f>
        <v>#VALUE!</v>
      </c>
      <c r="CE463" s="5" t="e">
        <f>P_A_R[[#This Row],[35+]]-P_A_R[[#This Row],[36+]]</f>
        <v>#VALUE!</v>
      </c>
      <c r="CF463" s="5" t="e">
        <f>P_A_R[[#This Row],[36+]]-P_A_R[[#This Row],[37+]]</f>
        <v>#VALUE!</v>
      </c>
      <c r="CG463" s="5" t="e">
        <f>P_A_R[[#This Row],[37+]]-P_A_R[[#This Row],[38+]]</f>
        <v>#VALUE!</v>
      </c>
      <c r="CH463" s="5" t="e">
        <f>P_A_R[[#This Row],[38+]]-P_A_R[[#This Row],[39+]]</f>
        <v>#VALUE!</v>
      </c>
      <c r="CI463" s="5" t="e">
        <f>P_A_R[[#This Row],[39+]]-P_A_R[[#This Row],[40+]]</f>
        <v>#VALUE!</v>
      </c>
      <c r="CJ463" s="5" t="e">
        <f>P_A_R[[#This Row],[40+]]-P_A_R[[#This Row],[41+]]</f>
        <v>#VALUE!</v>
      </c>
      <c r="CK463" s="5" t="e">
        <f>P_A_R[[#This Row],[41+]]-P_A_R[[#This Row],[42+]]</f>
        <v>#VALUE!</v>
      </c>
      <c r="CL463" s="5" t="e">
        <f>P_A_R[[#This Row],[42+]]-P_A_R[[#This Row],[43+]]</f>
        <v>#VALUE!</v>
      </c>
      <c r="CM463" s="5" t="e">
        <f>P_A_R[[#This Row],[43+]]-P_A_R[[#This Row],[44+]]</f>
        <v>#VALUE!</v>
      </c>
      <c r="CN463" s="5" t="e">
        <f>P_A_R[[#This Row],[44+]]-P_A_R[[#This Row],[45+]]</f>
        <v>#VALUE!</v>
      </c>
      <c r="CO463" s="5" t="e">
        <f>P_A_R[[#This Row],[45+]]-P_A_R[[#This Row],[46+]]</f>
        <v>#VALUE!</v>
      </c>
      <c r="CP463" s="5" t="e">
        <f>P_A_R[[#This Row],[46+]]-P_A_R[[#This Row],[47+]]</f>
        <v>#VALUE!</v>
      </c>
      <c r="CQ463" s="5" t="e">
        <f>P_A_R[[#This Row],[47+]]-P_A_R[[#This Row],[48+]]</f>
        <v>#VALUE!</v>
      </c>
      <c r="CR463" s="5" t="e">
        <f>P_A_R[[#This Row],[48+]]-P_A_R[[#This Row],[49+]]</f>
        <v>#VALUE!</v>
      </c>
      <c r="CS463" s="5" t="e">
        <f>P_A_R[[#This Row],[49+]]-P_A_R[[#This Row],[50+]]</f>
        <v>#VALUE!</v>
      </c>
      <c r="CT463" s="5" t="e">
        <f>P_A_R[[#This Row],[50+]]-P_A_R[[#This Row],[51+]]</f>
        <v>#VALUE!</v>
      </c>
      <c r="CU463" s="5" t="e">
        <f>P_A_R[[#This Row],[51+]]-P_A_R[[#This Row],[52+]]</f>
        <v>#VALUE!</v>
      </c>
      <c r="CV463" s="5" t="e">
        <f>P_A_R[[#This Row],[52+]]-P_A_R[[#This Row],[53+]]</f>
        <v>#VALUE!</v>
      </c>
      <c r="CW463" s="5" t="e">
        <f>P_A_R[[#This Row],[53+]]-P_A_R[[#This Row],[54+]]</f>
        <v>#VALUE!</v>
      </c>
      <c r="CX463" s="5" t="e">
        <f>P_A_R[[#This Row],[54+]]-P_A_R[[#This Row],[55+]]</f>
        <v>#VALUE!</v>
      </c>
      <c r="CY463" s="5" t="e">
        <f>P_A_R[[#This Row],[55+]]-P_A_R[[#This Row],[56+]]</f>
        <v>#VALUE!</v>
      </c>
      <c r="CZ463" s="5" t="e">
        <f>P_A_R[[#This Row],[56+]]-P_A_R[[#This Row],[57+]]</f>
        <v>#VALUE!</v>
      </c>
      <c r="DA463" s="5" t="e">
        <f>P_A_R[[#This Row],[57+]]-P_A_R[[#This Row],[58+]]</f>
        <v>#VALUE!</v>
      </c>
      <c r="DB463" s="5" t="e">
        <f>P_A_R[[#This Row],[58+]]-P_A_R[[#This Row],[59+]]</f>
        <v>#VALUE!</v>
      </c>
    </row>
    <row r="464" spans="58:106" x14ac:dyDescent="0.25">
      <c r="BF464" s="5" t="e">
        <f>P_A_R[[#This Row],[10+]]-P_A_R[[#This Row],[11+]]</f>
        <v>#VALUE!</v>
      </c>
      <c r="BG464" s="5" t="e">
        <f>P_A_R[[#This Row],[11+]]-P_A_R[[#This Row],[12+]]</f>
        <v>#VALUE!</v>
      </c>
      <c r="BH464" s="5" t="e">
        <f>P_A_R[[#This Row],[12+]]-P_A_R[[#This Row],[13+]]</f>
        <v>#VALUE!</v>
      </c>
      <c r="BI464" s="5" t="e">
        <f>P_A_R[[#This Row],[13+]]-P_A_R[[#This Row],[14+]]</f>
        <v>#VALUE!</v>
      </c>
      <c r="BJ464" s="5" t="e">
        <f>P_A_R[[#This Row],[14+]]-P_A_R[[#This Row],[15+]]</f>
        <v>#VALUE!</v>
      </c>
      <c r="BK464" s="5" t="e">
        <f>P_A_R[[#This Row],[15+]]-P_A_R[[#This Row],[16+]]</f>
        <v>#VALUE!</v>
      </c>
      <c r="BL464" s="5" t="e">
        <f>P_A_R[[#This Row],[16+]]-P_A_R[[#This Row],[17+]]</f>
        <v>#VALUE!</v>
      </c>
      <c r="BM464" s="5" t="e">
        <f>P_A_R[[#This Row],[17+]]-P_A_R[[#This Row],[18+]]</f>
        <v>#VALUE!</v>
      </c>
      <c r="BN464" s="5" t="e">
        <f>P_A_R[[#This Row],[18+]]-P_A_R[[#This Row],[19+]]</f>
        <v>#VALUE!</v>
      </c>
      <c r="BO464" s="5" t="e">
        <f>P_A_R[[#This Row],[19+]]-P_A_R[[#This Row],[20+]]</f>
        <v>#VALUE!</v>
      </c>
      <c r="BP464" s="5" t="e">
        <f>P_A_R[[#This Row],[20+]]-P_A_R[[#This Row],[21+]]</f>
        <v>#VALUE!</v>
      </c>
      <c r="BQ464" s="5" t="e">
        <f>P_A_R[[#This Row],[21+]]-P_A_R[[#This Row],[22+]]</f>
        <v>#VALUE!</v>
      </c>
      <c r="BR464" s="5" t="e">
        <f>P_A_R[[#This Row],[22+]]-P_A_R[[#This Row],[23+]]</f>
        <v>#VALUE!</v>
      </c>
      <c r="BS464" s="5" t="e">
        <f>P_A_R[[#This Row],[23+]]-P_A_R[[#This Row],[24+]]</f>
        <v>#VALUE!</v>
      </c>
      <c r="BT464" s="5" t="e">
        <f>P_A_R[[#This Row],[24+]]-P_A_R[[#This Row],[25+]]</f>
        <v>#VALUE!</v>
      </c>
      <c r="BU464" s="5" t="e">
        <f>P_A_R[[#This Row],[25+]]-P_A_R[[#This Row],[26+]]</f>
        <v>#VALUE!</v>
      </c>
      <c r="BV464" s="5" t="e">
        <f>P_A_R[[#This Row],[26+]]-P_A_R[[#This Row],[27+]]</f>
        <v>#VALUE!</v>
      </c>
      <c r="BW464" s="5" t="e">
        <f>P_A_R[[#This Row],[27+]]-P_A_R[[#This Row],[28+]]</f>
        <v>#VALUE!</v>
      </c>
      <c r="BX464" s="5" t="e">
        <f>P_A_R[[#This Row],[28+]]-P_A_R[[#This Row],[29+]]</f>
        <v>#VALUE!</v>
      </c>
      <c r="BY464" s="5" t="e">
        <f>P_A_R[[#This Row],[29+]]-P_A_R[[#This Row],[30+]]</f>
        <v>#VALUE!</v>
      </c>
      <c r="BZ464" s="5" t="e">
        <f>P_A_R[[#This Row],[30+]]-P_A_R[[#This Row],[31+]]</f>
        <v>#VALUE!</v>
      </c>
      <c r="CA464" s="5" t="e">
        <f>P_A_R[[#This Row],[31+]]-P_A_R[[#This Row],[32+]]</f>
        <v>#VALUE!</v>
      </c>
      <c r="CB464" s="5" t="e">
        <f>P_A_R[[#This Row],[32+]]-P_A_R[[#This Row],[33+]]</f>
        <v>#VALUE!</v>
      </c>
      <c r="CC464" s="5" t="e">
        <f>P_A_R[[#This Row],[33+]]-P_A_R[[#This Row],[34+]]</f>
        <v>#VALUE!</v>
      </c>
      <c r="CD464" s="5" t="e">
        <f>P_A_R[[#This Row],[34+]]-P_A_R[[#This Row],[35+]]</f>
        <v>#VALUE!</v>
      </c>
      <c r="CE464" s="5" t="e">
        <f>P_A_R[[#This Row],[35+]]-P_A_R[[#This Row],[36+]]</f>
        <v>#VALUE!</v>
      </c>
      <c r="CF464" s="5" t="e">
        <f>P_A_R[[#This Row],[36+]]-P_A_R[[#This Row],[37+]]</f>
        <v>#VALUE!</v>
      </c>
      <c r="CG464" s="5" t="e">
        <f>P_A_R[[#This Row],[37+]]-P_A_R[[#This Row],[38+]]</f>
        <v>#VALUE!</v>
      </c>
      <c r="CH464" s="5" t="e">
        <f>P_A_R[[#This Row],[38+]]-P_A_R[[#This Row],[39+]]</f>
        <v>#VALUE!</v>
      </c>
      <c r="CI464" s="5" t="e">
        <f>P_A_R[[#This Row],[39+]]-P_A_R[[#This Row],[40+]]</f>
        <v>#VALUE!</v>
      </c>
      <c r="CJ464" s="5" t="e">
        <f>P_A_R[[#This Row],[40+]]-P_A_R[[#This Row],[41+]]</f>
        <v>#VALUE!</v>
      </c>
      <c r="CK464" s="5" t="e">
        <f>P_A_R[[#This Row],[41+]]-P_A_R[[#This Row],[42+]]</f>
        <v>#VALUE!</v>
      </c>
      <c r="CL464" s="5" t="e">
        <f>P_A_R[[#This Row],[42+]]-P_A_R[[#This Row],[43+]]</f>
        <v>#VALUE!</v>
      </c>
      <c r="CM464" s="5" t="e">
        <f>P_A_R[[#This Row],[43+]]-P_A_R[[#This Row],[44+]]</f>
        <v>#VALUE!</v>
      </c>
      <c r="CN464" s="5" t="e">
        <f>P_A_R[[#This Row],[44+]]-P_A_R[[#This Row],[45+]]</f>
        <v>#VALUE!</v>
      </c>
      <c r="CO464" s="5" t="e">
        <f>P_A_R[[#This Row],[45+]]-P_A_R[[#This Row],[46+]]</f>
        <v>#VALUE!</v>
      </c>
      <c r="CP464" s="5" t="e">
        <f>P_A_R[[#This Row],[46+]]-P_A_R[[#This Row],[47+]]</f>
        <v>#VALUE!</v>
      </c>
      <c r="CQ464" s="5" t="e">
        <f>P_A_R[[#This Row],[47+]]-P_A_R[[#This Row],[48+]]</f>
        <v>#VALUE!</v>
      </c>
      <c r="CR464" s="5" t="e">
        <f>P_A_R[[#This Row],[48+]]-P_A_R[[#This Row],[49+]]</f>
        <v>#VALUE!</v>
      </c>
      <c r="CS464" s="5" t="e">
        <f>P_A_R[[#This Row],[49+]]-P_A_R[[#This Row],[50+]]</f>
        <v>#VALUE!</v>
      </c>
      <c r="CT464" s="5" t="e">
        <f>P_A_R[[#This Row],[50+]]-P_A_R[[#This Row],[51+]]</f>
        <v>#VALUE!</v>
      </c>
      <c r="CU464" s="5" t="e">
        <f>P_A_R[[#This Row],[51+]]-P_A_R[[#This Row],[52+]]</f>
        <v>#VALUE!</v>
      </c>
      <c r="CV464" s="5" t="e">
        <f>P_A_R[[#This Row],[52+]]-P_A_R[[#This Row],[53+]]</f>
        <v>#VALUE!</v>
      </c>
      <c r="CW464" s="5" t="e">
        <f>P_A_R[[#This Row],[53+]]-P_A_R[[#This Row],[54+]]</f>
        <v>#VALUE!</v>
      </c>
      <c r="CX464" s="5" t="e">
        <f>P_A_R[[#This Row],[54+]]-P_A_R[[#This Row],[55+]]</f>
        <v>#VALUE!</v>
      </c>
      <c r="CY464" s="5" t="e">
        <f>P_A_R[[#This Row],[55+]]-P_A_R[[#This Row],[56+]]</f>
        <v>#VALUE!</v>
      </c>
      <c r="CZ464" s="5" t="e">
        <f>P_A_R[[#This Row],[56+]]-P_A_R[[#This Row],[57+]]</f>
        <v>#VALUE!</v>
      </c>
      <c r="DA464" s="5" t="e">
        <f>P_A_R[[#This Row],[57+]]-P_A_R[[#This Row],[58+]]</f>
        <v>#VALUE!</v>
      </c>
      <c r="DB464" s="5" t="e">
        <f>P_A_R[[#This Row],[58+]]-P_A_R[[#This Row],[59+]]</f>
        <v>#VALUE!</v>
      </c>
    </row>
    <row r="465" spans="58:106" x14ac:dyDescent="0.25">
      <c r="BF465" s="5" t="e">
        <f>P_A_R[[#This Row],[10+]]-P_A_R[[#This Row],[11+]]</f>
        <v>#VALUE!</v>
      </c>
      <c r="BG465" s="5" t="e">
        <f>P_A_R[[#This Row],[11+]]-P_A_R[[#This Row],[12+]]</f>
        <v>#VALUE!</v>
      </c>
      <c r="BH465" s="5" t="e">
        <f>P_A_R[[#This Row],[12+]]-P_A_R[[#This Row],[13+]]</f>
        <v>#VALUE!</v>
      </c>
      <c r="BI465" s="5" t="e">
        <f>P_A_R[[#This Row],[13+]]-P_A_R[[#This Row],[14+]]</f>
        <v>#VALUE!</v>
      </c>
      <c r="BJ465" s="5" t="e">
        <f>P_A_R[[#This Row],[14+]]-P_A_R[[#This Row],[15+]]</f>
        <v>#VALUE!</v>
      </c>
      <c r="BK465" s="5" t="e">
        <f>P_A_R[[#This Row],[15+]]-P_A_R[[#This Row],[16+]]</f>
        <v>#VALUE!</v>
      </c>
      <c r="BL465" s="5" t="e">
        <f>P_A_R[[#This Row],[16+]]-P_A_R[[#This Row],[17+]]</f>
        <v>#VALUE!</v>
      </c>
      <c r="BM465" s="5" t="e">
        <f>P_A_R[[#This Row],[17+]]-P_A_R[[#This Row],[18+]]</f>
        <v>#VALUE!</v>
      </c>
      <c r="BN465" s="5" t="e">
        <f>P_A_R[[#This Row],[18+]]-P_A_R[[#This Row],[19+]]</f>
        <v>#VALUE!</v>
      </c>
      <c r="BO465" s="5" t="e">
        <f>P_A_R[[#This Row],[19+]]-P_A_R[[#This Row],[20+]]</f>
        <v>#VALUE!</v>
      </c>
      <c r="BP465" s="5" t="e">
        <f>P_A_R[[#This Row],[20+]]-P_A_R[[#This Row],[21+]]</f>
        <v>#VALUE!</v>
      </c>
      <c r="BQ465" s="5" t="e">
        <f>P_A_R[[#This Row],[21+]]-P_A_R[[#This Row],[22+]]</f>
        <v>#VALUE!</v>
      </c>
      <c r="BR465" s="5" t="e">
        <f>P_A_R[[#This Row],[22+]]-P_A_R[[#This Row],[23+]]</f>
        <v>#VALUE!</v>
      </c>
      <c r="BS465" s="5" t="e">
        <f>P_A_R[[#This Row],[23+]]-P_A_R[[#This Row],[24+]]</f>
        <v>#VALUE!</v>
      </c>
      <c r="BT465" s="5" t="e">
        <f>P_A_R[[#This Row],[24+]]-P_A_R[[#This Row],[25+]]</f>
        <v>#VALUE!</v>
      </c>
      <c r="BU465" s="5" t="e">
        <f>P_A_R[[#This Row],[25+]]-P_A_R[[#This Row],[26+]]</f>
        <v>#VALUE!</v>
      </c>
      <c r="BV465" s="5" t="e">
        <f>P_A_R[[#This Row],[26+]]-P_A_R[[#This Row],[27+]]</f>
        <v>#VALUE!</v>
      </c>
      <c r="BW465" s="5" t="e">
        <f>P_A_R[[#This Row],[27+]]-P_A_R[[#This Row],[28+]]</f>
        <v>#VALUE!</v>
      </c>
      <c r="BX465" s="5" t="e">
        <f>P_A_R[[#This Row],[28+]]-P_A_R[[#This Row],[29+]]</f>
        <v>#VALUE!</v>
      </c>
      <c r="BY465" s="5" t="e">
        <f>P_A_R[[#This Row],[29+]]-P_A_R[[#This Row],[30+]]</f>
        <v>#VALUE!</v>
      </c>
      <c r="BZ465" s="5" t="e">
        <f>P_A_R[[#This Row],[30+]]-P_A_R[[#This Row],[31+]]</f>
        <v>#VALUE!</v>
      </c>
      <c r="CA465" s="5" t="e">
        <f>P_A_R[[#This Row],[31+]]-P_A_R[[#This Row],[32+]]</f>
        <v>#VALUE!</v>
      </c>
      <c r="CB465" s="5" t="e">
        <f>P_A_R[[#This Row],[32+]]-P_A_R[[#This Row],[33+]]</f>
        <v>#VALUE!</v>
      </c>
      <c r="CC465" s="5" t="e">
        <f>P_A_R[[#This Row],[33+]]-P_A_R[[#This Row],[34+]]</f>
        <v>#VALUE!</v>
      </c>
      <c r="CD465" s="5" t="e">
        <f>P_A_R[[#This Row],[34+]]-P_A_R[[#This Row],[35+]]</f>
        <v>#VALUE!</v>
      </c>
      <c r="CE465" s="5" t="e">
        <f>P_A_R[[#This Row],[35+]]-P_A_R[[#This Row],[36+]]</f>
        <v>#VALUE!</v>
      </c>
      <c r="CF465" s="5" t="e">
        <f>P_A_R[[#This Row],[36+]]-P_A_R[[#This Row],[37+]]</f>
        <v>#VALUE!</v>
      </c>
      <c r="CG465" s="5" t="e">
        <f>P_A_R[[#This Row],[37+]]-P_A_R[[#This Row],[38+]]</f>
        <v>#VALUE!</v>
      </c>
      <c r="CH465" s="5" t="e">
        <f>P_A_R[[#This Row],[38+]]-P_A_R[[#This Row],[39+]]</f>
        <v>#VALUE!</v>
      </c>
      <c r="CI465" s="5" t="e">
        <f>P_A_R[[#This Row],[39+]]-P_A_R[[#This Row],[40+]]</f>
        <v>#VALUE!</v>
      </c>
      <c r="CJ465" s="5" t="e">
        <f>P_A_R[[#This Row],[40+]]-P_A_R[[#This Row],[41+]]</f>
        <v>#VALUE!</v>
      </c>
      <c r="CK465" s="5" t="e">
        <f>P_A_R[[#This Row],[41+]]-P_A_R[[#This Row],[42+]]</f>
        <v>#VALUE!</v>
      </c>
      <c r="CL465" s="5" t="e">
        <f>P_A_R[[#This Row],[42+]]-P_A_R[[#This Row],[43+]]</f>
        <v>#VALUE!</v>
      </c>
      <c r="CM465" s="5" t="e">
        <f>P_A_R[[#This Row],[43+]]-P_A_R[[#This Row],[44+]]</f>
        <v>#VALUE!</v>
      </c>
      <c r="CN465" s="5" t="e">
        <f>P_A_R[[#This Row],[44+]]-P_A_R[[#This Row],[45+]]</f>
        <v>#VALUE!</v>
      </c>
      <c r="CO465" s="5" t="e">
        <f>P_A_R[[#This Row],[45+]]-P_A_R[[#This Row],[46+]]</f>
        <v>#VALUE!</v>
      </c>
      <c r="CP465" s="5" t="e">
        <f>P_A_R[[#This Row],[46+]]-P_A_R[[#This Row],[47+]]</f>
        <v>#VALUE!</v>
      </c>
      <c r="CQ465" s="5" t="e">
        <f>P_A_R[[#This Row],[47+]]-P_A_R[[#This Row],[48+]]</f>
        <v>#VALUE!</v>
      </c>
      <c r="CR465" s="5" t="e">
        <f>P_A_R[[#This Row],[48+]]-P_A_R[[#This Row],[49+]]</f>
        <v>#VALUE!</v>
      </c>
      <c r="CS465" s="5" t="e">
        <f>P_A_R[[#This Row],[49+]]-P_A_R[[#This Row],[50+]]</f>
        <v>#VALUE!</v>
      </c>
      <c r="CT465" s="5" t="e">
        <f>P_A_R[[#This Row],[50+]]-P_A_R[[#This Row],[51+]]</f>
        <v>#VALUE!</v>
      </c>
      <c r="CU465" s="5" t="e">
        <f>P_A_R[[#This Row],[51+]]-P_A_R[[#This Row],[52+]]</f>
        <v>#VALUE!</v>
      </c>
      <c r="CV465" s="5" t="e">
        <f>P_A_R[[#This Row],[52+]]-P_A_R[[#This Row],[53+]]</f>
        <v>#VALUE!</v>
      </c>
      <c r="CW465" s="5" t="e">
        <f>P_A_R[[#This Row],[53+]]-P_A_R[[#This Row],[54+]]</f>
        <v>#VALUE!</v>
      </c>
      <c r="CX465" s="5" t="e">
        <f>P_A_R[[#This Row],[54+]]-P_A_R[[#This Row],[55+]]</f>
        <v>#VALUE!</v>
      </c>
      <c r="CY465" s="5" t="e">
        <f>P_A_R[[#This Row],[55+]]-P_A_R[[#This Row],[56+]]</f>
        <v>#VALUE!</v>
      </c>
      <c r="CZ465" s="5" t="e">
        <f>P_A_R[[#This Row],[56+]]-P_A_R[[#This Row],[57+]]</f>
        <v>#VALUE!</v>
      </c>
      <c r="DA465" s="5" t="e">
        <f>P_A_R[[#This Row],[57+]]-P_A_R[[#This Row],[58+]]</f>
        <v>#VALUE!</v>
      </c>
      <c r="DB465" s="5" t="e">
        <f>P_A_R[[#This Row],[58+]]-P_A_R[[#This Row],[59+]]</f>
        <v>#VALUE!</v>
      </c>
    </row>
    <row r="466" spans="58:106" x14ac:dyDescent="0.25">
      <c r="BF466" s="5" t="e">
        <f>P_A_R[[#This Row],[10+]]-P_A_R[[#This Row],[11+]]</f>
        <v>#VALUE!</v>
      </c>
      <c r="BG466" s="5" t="e">
        <f>P_A_R[[#This Row],[11+]]-P_A_R[[#This Row],[12+]]</f>
        <v>#VALUE!</v>
      </c>
      <c r="BH466" s="5" t="e">
        <f>P_A_R[[#This Row],[12+]]-P_A_R[[#This Row],[13+]]</f>
        <v>#VALUE!</v>
      </c>
      <c r="BI466" s="5" t="e">
        <f>P_A_R[[#This Row],[13+]]-P_A_R[[#This Row],[14+]]</f>
        <v>#VALUE!</v>
      </c>
      <c r="BJ466" s="5" t="e">
        <f>P_A_R[[#This Row],[14+]]-P_A_R[[#This Row],[15+]]</f>
        <v>#VALUE!</v>
      </c>
      <c r="BK466" s="5" t="e">
        <f>P_A_R[[#This Row],[15+]]-P_A_R[[#This Row],[16+]]</f>
        <v>#VALUE!</v>
      </c>
      <c r="BL466" s="5" t="e">
        <f>P_A_R[[#This Row],[16+]]-P_A_R[[#This Row],[17+]]</f>
        <v>#VALUE!</v>
      </c>
      <c r="BM466" s="5" t="e">
        <f>P_A_R[[#This Row],[17+]]-P_A_R[[#This Row],[18+]]</f>
        <v>#VALUE!</v>
      </c>
      <c r="BN466" s="5" t="e">
        <f>P_A_R[[#This Row],[18+]]-P_A_R[[#This Row],[19+]]</f>
        <v>#VALUE!</v>
      </c>
      <c r="BO466" s="5" t="e">
        <f>P_A_R[[#This Row],[19+]]-P_A_R[[#This Row],[20+]]</f>
        <v>#VALUE!</v>
      </c>
      <c r="BP466" s="5" t="e">
        <f>P_A_R[[#This Row],[20+]]-P_A_R[[#This Row],[21+]]</f>
        <v>#VALUE!</v>
      </c>
      <c r="BQ466" s="5" t="e">
        <f>P_A_R[[#This Row],[21+]]-P_A_R[[#This Row],[22+]]</f>
        <v>#VALUE!</v>
      </c>
      <c r="BR466" s="5" t="e">
        <f>P_A_R[[#This Row],[22+]]-P_A_R[[#This Row],[23+]]</f>
        <v>#VALUE!</v>
      </c>
      <c r="BS466" s="5" t="e">
        <f>P_A_R[[#This Row],[23+]]-P_A_R[[#This Row],[24+]]</f>
        <v>#VALUE!</v>
      </c>
      <c r="BT466" s="5" t="e">
        <f>P_A_R[[#This Row],[24+]]-P_A_R[[#This Row],[25+]]</f>
        <v>#VALUE!</v>
      </c>
      <c r="BU466" s="5" t="e">
        <f>P_A_R[[#This Row],[25+]]-P_A_R[[#This Row],[26+]]</f>
        <v>#VALUE!</v>
      </c>
      <c r="BV466" s="5" t="e">
        <f>P_A_R[[#This Row],[26+]]-P_A_R[[#This Row],[27+]]</f>
        <v>#VALUE!</v>
      </c>
      <c r="BW466" s="5" t="e">
        <f>P_A_R[[#This Row],[27+]]-P_A_R[[#This Row],[28+]]</f>
        <v>#VALUE!</v>
      </c>
      <c r="BX466" s="5" t="e">
        <f>P_A_R[[#This Row],[28+]]-P_A_R[[#This Row],[29+]]</f>
        <v>#VALUE!</v>
      </c>
      <c r="BY466" s="5" t="e">
        <f>P_A_R[[#This Row],[29+]]-P_A_R[[#This Row],[30+]]</f>
        <v>#VALUE!</v>
      </c>
      <c r="BZ466" s="5" t="e">
        <f>P_A_R[[#This Row],[30+]]-P_A_R[[#This Row],[31+]]</f>
        <v>#VALUE!</v>
      </c>
      <c r="CA466" s="5" t="e">
        <f>P_A_R[[#This Row],[31+]]-P_A_R[[#This Row],[32+]]</f>
        <v>#VALUE!</v>
      </c>
      <c r="CB466" s="5" t="e">
        <f>P_A_R[[#This Row],[32+]]-P_A_R[[#This Row],[33+]]</f>
        <v>#VALUE!</v>
      </c>
      <c r="CC466" s="5" t="e">
        <f>P_A_R[[#This Row],[33+]]-P_A_R[[#This Row],[34+]]</f>
        <v>#VALUE!</v>
      </c>
      <c r="CD466" s="5" t="e">
        <f>P_A_R[[#This Row],[34+]]-P_A_R[[#This Row],[35+]]</f>
        <v>#VALUE!</v>
      </c>
      <c r="CE466" s="5" t="e">
        <f>P_A_R[[#This Row],[35+]]-P_A_R[[#This Row],[36+]]</f>
        <v>#VALUE!</v>
      </c>
      <c r="CF466" s="5" t="e">
        <f>P_A_R[[#This Row],[36+]]-P_A_R[[#This Row],[37+]]</f>
        <v>#VALUE!</v>
      </c>
      <c r="CG466" s="5" t="e">
        <f>P_A_R[[#This Row],[37+]]-P_A_R[[#This Row],[38+]]</f>
        <v>#VALUE!</v>
      </c>
      <c r="CH466" s="5" t="e">
        <f>P_A_R[[#This Row],[38+]]-P_A_R[[#This Row],[39+]]</f>
        <v>#VALUE!</v>
      </c>
      <c r="CI466" s="5" t="e">
        <f>P_A_R[[#This Row],[39+]]-P_A_R[[#This Row],[40+]]</f>
        <v>#VALUE!</v>
      </c>
      <c r="CJ466" s="5" t="e">
        <f>P_A_R[[#This Row],[40+]]-P_A_R[[#This Row],[41+]]</f>
        <v>#VALUE!</v>
      </c>
      <c r="CK466" s="5" t="e">
        <f>P_A_R[[#This Row],[41+]]-P_A_R[[#This Row],[42+]]</f>
        <v>#VALUE!</v>
      </c>
      <c r="CL466" s="5" t="e">
        <f>P_A_R[[#This Row],[42+]]-P_A_R[[#This Row],[43+]]</f>
        <v>#VALUE!</v>
      </c>
      <c r="CM466" s="5" t="e">
        <f>P_A_R[[#This Row],[43+]]-P_A_R[[#This Row],[44+]]</f>
        <v>#VALUE!</v>
      </c>
      <c r="CN466" s="5" t="e">
        <f>P_A_R[[#This Row],[44+]]-P_A_R[[#This Row],[45+]]</f>
        <v>#VALUE!</v>
      </c>
      <c r="CO466" s="5" t="e">
        <f>P_A_R[[#This Row],[45+]]-P_A_R[[#This Row],[46+]]</f>
        <v>#VALUE!</v>
      </c>
      <c r="CP466" s="5" t="e">
        <f>P_A_R[[#This Row],[46+]]-P_A_R[[#This Row],[47+]]</f>
        <v>#VALUE!</v>
      </c>
      <c r="CQ466" s="5" t="e">
        <f>P_A_R[[#This Row],[47+]]-P_A_R[[#This Row],[48+]]</f>
        <v>#VALUE!</v>
      </c>
      <c r="CR466" s="5" t="e">
        <f>P_A_R[[#This Row],[48+]]-P_A_R[[#This Row],[49+]]</f>
        <v>#VALUE!</v>
      </c>
      <c r="CS466" s="5" t="e">
        <f>P_A_R[[#This Row],[49+]]-P_A_R[[#This Row],[50+]]</f>
        <v>#VALUE!</v>
      </c>
      <c r="CT466" s="5" t="e">
        <f>P_A_R[[#This Row],[50+]]-P_A_R[[#This Row],[51+]]</f>
        <v>#VALUE!</v>
      </c>
      <c r="CU466" s="5" t="e">
        <f>P_A_R[[#This Row],[51+]]-P_A_R[[#This Row],[52+]]</f>
        <v>#VALUE!</v>
      </c>
      <c r="CV466" s="5" t="e">
        <f>P_A_R[[#This Row],[52+]]-P_A_R[[#This Row],[53+]]</f>
        <v>#VALUE!</v>
      </c>
      <c r="CW466" s="5" t="e">
        <f>P_A_R[[#This Row],[53+]]-P_A_R[[#This Row],[54+]]</f>
        <v>#VALUE!</v>
      </c>
      <c r="CX466" s="5" t="e">
        <f>P_A_R[[#This Row],[54+]]-P_A_R[[#This Row],[55+]]</f>
        <v>#VALUE!</v>
      </c>
      <c r="CY466" s="5" t="e">
        <f>P_A_R[[#This Row],[55+]]-P_A_R[[#This Row],[56+]]</f>
        <v>#VALUE!</v>
      </c>
      <c r="CZ466" s="5" t="e">
        <f>P_A_R[[#This Row],[56+]]-P_A_R[[#This Row],[57+]]</f>
        <v>#VALUE!</v>
      </c>
      <c r="DA466" s="5" t="e">
        <f>P_A_R[[#This Row],[57+]]-P_A_R[[#This Row],[58+]]</f>
        <v>#VALUE!</v>
      </c>
      <c r="DB466" s="5" t="e">
        <f>P_A_R[[#This Row],[58+]]-P_A_R[[#This Row],[59+]]</f>
        <v>#VALUE!</v>
      </c>
    </row>
    <row r="467" spans="58:106" x14ac:dyDescent="0.25">
      <c r="BF467" s="5" t="e">
        <f>P_A_R[[#This Row],[10+]]-P_A_R[[#This Row],[11+]]</f>
        <v>#VALUE!</v>
      </c>
      <c r="BG467" s="5" t="e">
        <f>P_A_R[[#This Row],[11+]]-P_A_R[[#This Row],[12+]]</f>
        <v>#VALUE!</v>
      </c>
      <c r="BH467" s="5" t="e">
        <f>P_A_R[[#This Row],[12+]]-P_A_R[[#This Row],[13+]]</f>
        <v>#VALUE!</v>
      </c>
      <c r="BI467" s="5" t="e">
        <f>P_A_R[[#This Row],[13+]]-P_A_R[[#This Row],[14+]]</f>
        <v>#VALUE!</v>
      </c>
      <c r="BJ467" s="5" t="e">
        <f>P_A_R[[#This Row],[14+]]-P_A_R[[#This Row],[15+]]</f>
        <v>#VALUE!</v>
      </c>
      <c r="BK467" s="5" t="e">
        <f>P_A_R[[#This Row],[15+]]-P_A_R[[#This Row],[16+]]</f>
        <v>#VALUE!</v>
      </c>
      <c r="BL467" s="5" t="e">
        <f>P_A_R[[#This Row],[16+]]-P_A_R[[#This Row],[17+]]</f>
        <v>#VALUE!</v>
      </c>
      <c r="BM467" s="5" t="e">
        <f>P_A_R[[#This Row],[17+]]-P_A_R[[#This Row],[18+]]</f>
        <v>#VALUE!</v>
      </c>
      <c r="BN467" s="5" t="e">
        <f>P_A_R[[#This Row],[18+]]-P_A_R[[#This Row],[19+]]</f>
        <v>#VALUE!</v>
      </c>
      <c r="BO467" s="5" t="e">
        <f>P_A_R[[#This Row],[19+]]-P_A_R[[#This Row],[20+]]</f>
        <v>#VALUE!</v>
      </c>
      <c r="BP467" s="5" t="e">
        <f>P_A_R[[#This Row],[20+]]-P_A_R[[#This Row],[21+]]</f>
        <v>#VALUE!</v>
      </c>
      <c r="BQ467" s="5" t="e">
        <f>P_A_R[[#This Row],[21+]]-P_A_R[[#This Row],[22+]]</f>
        <v>#VALUE!</v>
      </c>
      <c r="BR467" s="5" t="e">
        <f>P_A_R[[#This Row],[22+]]-P_A_R[[#This Row],[23+]]</f>
        <v>#VALUE!</v>
      </c>
      <c r="BS467" s="5" t="e">
        <f>P_A_R[[#This Row],[23+]]-P_A_R[[#This Row],[24+]]</f>
        <v>#VALUE!</v>
      </c>
      <c r="BT467" s="5" t="e">
        <f>P_A_R[[#This Row],[24+]]-P_A_R[[#This Row],[25+]]</f>
        <v>#VALUE!</v>
      </c>
      <c r="BU467" s="5" t="e">
        <f>P_A_R[[#This Row],[25+]]-P_A_R[[#This Row],[26+]]</f>
        <v>#VALUE!</v>
      </c>
      <c r="BV467" s="5" t="e">
        <f>P_A_R[[#This Row],[26+]]-P_A_R[[#This Row],[27+]]</f>
        <v>#VALUE!</v>
      </c>
      <c r="BW467" s="5" t="e">
        <f>P_A_R[[#This Row],[27+]]-P_A_R[[#This Row],[28+]]</f>
        <v>#VALUE!</v>
      </c>
      <c r="BX467" s="5" t="e">
        <f>P_A_R[[#This Row],[28+]]-P_A_R[[#This Row],[29+]]</f>
        <v>#VALUE!</v>
      </c>
      <c r="BY467" s="5" t="e">
        <f>P_A_R[[#This Row],[29+]]-P_A_R[[#This Row],[30+]]</f>
        <v>#VALUE!</v>
      </c>
      <c r="BZ467" s="5" t="e">
        <f>P_A_R[[#This Row],[30+]]-P_A_R[[#This Row],[31+]]</f>
        <v>#VALUE!</v>
      </c>
      <c r="CA467" s="5" t="e">
        <f>P_A_R[[#This Row],[31+]]-P_A_R[[#This Row],[32+]]</f>
        <v>#VALUE!</v>
      </c>
      <c r="CB467" s="5" t="e">
        <f>P_A_R[[#This Row],[32+]]-P_A_R[[#This Row],[33+]]</f>
        <v>#VALUE!</v>
      </c>
      <c r="CC467" s="5" t="e">
        <f>P_A_R[[#This Row],[33+]]-P_A_R[[#This Row],[34+]]</f>
        <v>#VALUE!</v>
      </c>
      <c r="CD467" s="5" t="e">
        <f>P_A_R[[#This Row],[34+]]-P_A_R[[#This Row],[35+]]</f>
        <v>#VALUE!</v>
      </c>
      <c r="CE467" s="5" t="e">
        <f>P_A_R[[#This Row],[35+]]-P_A_R[[#This Row],[36+]]</f>
        <v>#VALUE!</v>
      </c>
      <c r="CF467" s="5" t="e">
        <f>P_A_R[[#This Row],[36+]]-P_A_R[[#This Row],[37+]]</f>
        <v>#VALUE!</v>
      </c>
      <c r="CG467" s="5" t="e">
        <f>P_A_R[[#This Row],[37+]]-P_A_R[[#This Row],[38+]]</f>
        <v>#VALUE!</v>
      </c>
      <c r="CH467" s="5" t="e">
        <f>P_A_R[[#This Row],[38+]]-P_A_R[[#This Row],[39+]]</f>
        <v>#VALUE!</v>
      </c>
      <c r="CI467" s="5" t="e">
        <f>P_A_R[[#This Row],[39+]]-P_A_R[[#This Row],[40+]]</f>
        <v>#VALUE!</v>
      </c>
      <c r="CJ467" s="5" t="e">
        <f>P_A_R[[#This Row],[40+]]-P_A_R[[#This Row],[41+]]</f>
        <v>#VALUE!</v>
      </c>
      <c r="CK467" s="5" t="e">
        <f>P_A_R[[#This Row],[41+]]-P_A_R[[#This Row],[42+]]</f>
        <v>#VALUE!</v>
      </c>
      <c r="CL467" s="5" t="e">
        <f>P_A_R[[#This Row],[42+]]-P_A_R[[#This Row],[43+]]</f>
        <v>#VALUE!</v>
      </c>
      <c r="CM467" s="5" t="e">
        <f>P_A_R[[#This Row],[43+]]-P_A_R[[#This Row],[44+]]</f>
        <v>#VALUE!</v>
      </c>
      <c r="CN467" s="5" t="e">
        <f>P_A_R[[#This Row],[44+]]-P_A_R[[#This Row],[45+]]</f>
        <v>#VALUE!</v>
      </c>
      <c r="CO467" s="5" t="e">
        <f>P_A_R[[#This Row],[45+]]-P_A_R[[#This Row],[46+]]</f>
        <v>#VALUE!</v>
      </c>
      <c r="CP467" s="5" t="e">
        <f>P_A_R[[#This Row],[46+]]-P_A_R[[#This Row],[47+]]</f>
        <v>#VALUE!</v>
      </c>
      <c r="CQ467" s="5" t="e">
        <f>P_A_R[[#This Row],[47+]]-P_A_R[[#This Row],[48+]]</f>
        <v>#VALUE!</v>
      </c>
      <c r="CR467" s="5" t="e">
        <f>P_A_R[[#This Row],[48+]]-P_A_R[[#This Row],[49+]]</f>
        <v>#VALUE!</v>
      </c>
      <c r="CS467" s="5" t="e">
        <f>P_A_R[[#This Row],[49+]]-P_A_R[[#This Row],[50+]]</f>
        <v>#VALUE!</v>
      </c>
      <c r="CT467" s="5" t="e">
        <f>P_A_R[[#This Row],[50+]]-P_A_R[[#This Row],[51+]]</f>
        <v>#VALUE!</v>
      </c>
      <c r="CU467" s="5" t="e">
        <f>P_A_R[[#This Row],[51+]]-P_A_R[[#This Row],[52+]]</f>
        <v>#VALUE!</v>
      </c>
      <c r="CV467" s="5" t="e">
        <f>P_A_R[[#This Row],[52+]]-P_A_R[[#This Row],[53+]]</f>
        <v>#VALUE!</v>
      </c>
      <c r="CW467" s="5" t="e">
        <f>P_A_R[[#This Row],[53+]]-P_A_R[[#This Row],[54+]]</f>
        <v>#VALUE!</v>
      </c>
      <c r="CX467" s="5" t="e">
        <f>P_A_R[[#This Row],[54+]]-P_A_R[[#This Row],[55+]]</f>
        <v>#VALUE!</v>
      </c>
      <c r="CY467" s="5" t="e">
        <f>P_A_R[[#This Row],[55+]]-P_A_R[[#This Row],[56+]]</f>
        <v>#VALUE!</v>
      </c>
      <c r="CZ467" s="5" t="e">
        <f>P_A_R[[#This Row],[56+]]-P_A_R[[#This Row],[57+]]</f>
        <v>#VALUE!</v>
      </c>
      <c r="DA467" s="5" t="e">
        <f>P_A_R[[#This Row],[57+]]-P_A_R[[#This Row],[58+]]</f>
        <v>#VALUE!</v>
      </c>
      <c r="DB467" s="5" t="e">
        <f>P_A_R[[#This Row],[58+]]-P_A_R[[#This Row],[59+]]</f>
        <v>#VALUE!</v>
      </c>
    </row>
    <row r="468" spans="58:106" x14ac:dyDescent="0.25">
      <c r="BF468" s="5" t="e">
        <f>P_A_R[[#This Row],[10+]]-P_A_R[[#This Row],[11+]]</f>
        <v>#VALUE!</v>
      </c>
      <c r="BG468" s="5" t="e">
        <f>P_A_R[[#This Row],[11+]]-P_A_R[[#This Row],[12+]]</f>
        <v>#VALUE!</v>
      </c>
      <c r="BH468" s="5" t="e">
        <f>P_A_R[[#This Row],[12+]]-P_A_R[[#This Row],[13+]]</f>
        <v>#VALUE!</v>
      </c>
      <c r="BI468" s="5" t="e">
        <f>P_A_R[[#This Row],[13+]]-P_A_R[[#This Row],[14+]]</f>
        <v>#VALUE!</v>
      </c>
      <c r="BJ468" s="5" t="e">
        <f>P_A_R[[#This Row],[14+]]-P_A_R[[#This Row],[15+]]</f>
        <v>#VALUE!</v>
      </c>
      <c r="BK468" s="5" t="e">
        <f>P_A_R[[#This Row],[15+]]-P_A_R[[#This Row],[16+]]</f>
        <v>#VALUE!</v>
      </c>
      <c r="BL468" s="5" t="e">
        <f>P_A_R[[#This Row],[16+]]-P_A_R[[#This Row],[17+]]</f>
        <v>#VALUE!</v>
      </c>
      <c r="BM468" s="5" t="e">
        <f>P_A_R[[#This Row],[17+]]-P_A_R[[#This Row],[18+]]</f>
        <v>#VALUE!</v>
      </c>
      <c r="BN468" s="5" t="e">
        <f>P_A_R[[#This Row],[18+]]-P_A_R[[#This Row],[19+]]</f>
        <v>#VALUE!</v>
      </c>
      <c r="BO468" s="5" t="e">
        <f>P_A_R[[#This Row],[19+]]-P_A_R[[#This Row],[20+]]</f>
        <v>#VALUE!</v>
      </c>
      <c r="BP468" s="5" t="e">
        <f>P_A_R[[#This Row],[20+]]-P_A_R[[#This Row],[21+]]</f>
        <v>#VALUE!</v>
      </c>
      <c r="BQ468" s="5" t="e">
        <f>P_A_R[[#This Row],[21+]]-P_A_R[[#This Row],[22+]]</f>
        <v>#VALUE!</v>
      </c>
      <c r="BR468" s="5" t="e">
        <f>P_A_R[[#This Row],[22+]]-P_A_R[[#This Row],[23+]]</f>
        <v>#VALUE!</v>
      </c>
      <c r="BS468" s="5" t="e">
        <f>P_A_R[[#This Row],[23+]]-P_A_R[[#This Row],[24+]]</f>
        <v>#VALUE!</v>
      </c>
      <c r="BT468" s="5" t="e">
        <f>P_A_R[[#This Row],[24+]]-P_A_R[[#This Row],[25+]]</f>
        <v>#VALUE!</v>
      </c>
      <c r="BU468" s="5" t="e">
        <f>P_A_R[[#This Row],[25+]]-P_A_R[[#This Row],[26+]]</f>
        <v>#VALUE!</v>
      </c>
      <c r="BV468" s="5" t="e">
        <f>P_A_R[[#This Row],[26+]]-P_A_R[[#This Row],[27+]]</f>
        <v>#VALUE!</v>
      </c>
      <c r="BW468" s="5" t="e">
        <f>P_A_R[[#This Row],[27+]]-P_A_R[[#This Row],[28+]]</f>
        <v>#VALUE!</v>
      </c>
      <c r="BX468" s="5" t="e">
        <f>P_A_R[[#This Row],[28+]]-P_A_R[[#This Row],[29+]]</f>
        <v>#VALUE!</v>
      </c>
      <c r="BY468" s="5" t="e">
        <f>P_A_R[[#This Row],[29+]]-P_A_R[[#This Row],[30+]]</f>
        <v>#VALUE!</v>
      </c>
      <c r="BZ468" s="5" t="e">
        <f>P_A_R[[#This Row],[30+]]-P_A_R[[#This Row],[31+]]</f>
        <v>#VALUE!</v>
      </c>
      <c r="CA468" s="5" t="e">
        <f>P_A_R[[#This Row],[31+]]-P_A_R[[#This Row],[32+]]</f>
        <v>#VALUE!</v>
      </c>
      <c r="CB468" s="5" t="e">
        <f>P_A_R[[#This Row],[32+]]-P_A_R[[#This Row],[33+]]</f>
        <v>#VALUE!</v>
      </c>
      <c r="CC468" s="5" t="e">
        <f>P_A_R[[#This Row],[33+]]-P_A_R[[#This Row],[34+]]</f>
        <v>#VALUE!</v>
      </c>
      <c r="CD468" s="5" t="e">
        <f>P_A_R[[#This Row],[34+]]-P_A_R[[#This Row],[35+]]</f>
        <v>#VALUE!</v>
      </c>
      <c r="CE468" s="5" t="e">
        <f>P_A_R[[#This Row],[35+]]-P_A_R[[#This Row],[36+]]</f>
        <v>#VALUE!</v>
      </c>
      <c r="CF468" s="5" t="e">
        <f>P_A_R[[#This Row],[36+]]-P_A_R[[#This Row],[37+]]</f>
        <v>#VALUE!</v>
      </c>
      <c r="CG468" s="5" t="e">
        <f>P_A_R[[#This Row],[37+]]-P_A_R[[#This Row],[38+]]</f>
        <v>#VALUE!</v>
      </c>
      <c r="CH468" s="5" t="e">
        <f>P_A_R[[#This Row],[38+]]-P_A_R[[#This Row],[39+]]</f>
        <v>#VALUE!</v>
      </c>
      <c r="CI468" s="5" t="e">
        <f>P_A_R[[#This Row],[39+]]-P_A_R[[#This Row],[40+]]</f>
        <v>#VALUE!</v>
      </c>
      <c r="CJ468" s="5" t="e">
        <f>P_A_R[[#This Row],[40+]]-P_A_R[[#This Row],[41+]]</f>
        <v>#VALUE!</v>
      </c>
      <c r="CK468" s="5" t="e">
        <f>P_A_R[[#This Row],[41+]]-P_A_R[[#This Row],[42+]]</f>
        <v>#VALUE!</v>
      </c>
      <c r="CL468" s="5" t="e">
        <f>P_A_R[[#This Row],[42+]]-P_A_R[[#This Row],[43+]]</f>
        <v>#VALUE!</v>
      </c>
      <c r="CM468" s="5" t="e">
        <f>P_A_R[[#This Row],[43+]]-P_A_R[[#This Row],[44+]]</f>
        <v>#VALUE!</v>
      </c>
      <c r="CN468" s="5" t="e">
        <f>P_A_R[[#This Row],[44+]]-P_A_R[[#This Row],[45+]]</f>
        <v>#VALUE!</v>
      </c>
      <c r="CO468" s="5" t="e">
        <f>P_A_R[[#This Row],[45+]]-P_A_R[[#This Row],[46+]]</f>
        <v>#VALUE!</v>
      </c>
      <c r="CP468" s="5" t="e">
        <f>P_A_R[[#This Row],[46+]]-P_A_R[[#This Row],[47+]]</f>
        <v>#VALUE!</v>
      </c>
      <c r="CQ468" s="5" t="e">
        <f>P_A_R[[#This Row],[47+]]-P_A_R[[#This Row],[48+]]</f>
        <v>#VALUE!</v>
      </c>
      <c r="CR468" s="5" t="e">
        <f>P_A_R[[#This Row],[48+]]-P_A_R[[#This Row],[49+]]</f>
        <v>#VALUE!</v>
      </c>
      <c r="CS468" s="5" t="e">
        <f>P_A_R[[#This Row],[49+]]-P_A_R[[#This Row],[50+]]</f>
        <v>#VALUE!</v>
      </c>
      <c r="CT468" s="5" t="e">
        <f>P_A_R[[#This Row],[50+]]-P_A_R[[#This Row],[51+]]</f>
        <v>#VALUE!</v>
      </c>
      <c r="CU468" s="5" t="e">
        <f>P_A_R[[#This Row],[51+]]-P_A_R[[#This Row],[52+]]</f>
        <v>#VALUE!</v>
      </c>
      <c r="CV468" s="5" t="e">
        <f>P_A_R[[#This Row],[52+]]-P_A_R[[#This Row],[53+]]</f>
        <v>#VALUE!</v>
      </c>
      <c r="CW468" s="5" t="e">
        <f>P_A_R[[#This Row],[53+]]-P_A_R[[#This Row],[54+]]</f>
        <v>#VALUE!</v>
      </c>
      <c r="CX468" s="5" t="e">
        <f>P_A_R[[#This Row],[54+]]-P_A_R[[#This Row],[55+]]</f>
        <v>#VALUE!</v>
      </c>
      <c r="CY468" s="5" t="e">
        <f>P_A_R[[#This Row],[55+]]-P_A_R[[#This Row],[56+]]</f>
        <v>#VALUE!</v>
      </c>
      <c r="CZ468" s="5" t="e">
        <f>P_A_R[[#This Row],[56+]]-P_A_R[[#This Row],[57+]]</f>
        <v>#VALUE!</v>
      </c>
      <c r="DA468" s="5" t="e">
        <f>P_A_R[[#This Row],[57+]]-P_A_R[[#This Row],[58+]]</f>
        <v>#VALUE!</v>
      </c>
      <c r="DB468" s="5" t="e">
        <f>P_A_R[[#This Row],[58+]]-P_A_R[[#This Row],[59+]]</f>
        <v>#VALUE!</v>
      </c>
    </row>
    <row r="469" spans="58:106" x14ac:dyDescent="0.25">
      <c r="BF469" s="5" t="e">
        <f>P_A_R[[#This Row],[10+]]-P_A_R[[#This Row],[11+]]</f>
        <v>#VALUE!</v>
      </c>
      <c r="BG469" s="5" t="e">
        <f>P_A_R[[#This Row],[11+]]-P_A_R[[#This Row],[12+]]</f>
        <v>#VALUE!</v>
      </c>
      <c r="BH469" s="5" t="e">
        <f>P_A_R[[#This Row],[12+]]-P_A_R[[#This Row],[13+]]</f>
        <v>#VALUE!</v>
      </c>
      <c r="BI469" s="5" t="e">
        <f>P_A_R[[#This Row],[13+]]-P_A_R[[#This Row],[14+]]</f>
        <v>#VALUE!</v>
      </c>
      <c r="BJ469" s="5" t="e">
        <f>P_A_R[[#This Row],[14+]]-P_A_R[[#This Row],[15+]]</f>
        <v>#VALUE!</v>
      </c>
      <c r="BK469" s="5" t="e">
        <f>P_A_R[[#This Row],[15+]]-P_A_R[[#This Row],[16+]]</f>
        <v>#VALUE!</v>
      </c>
      <c r="BL469" s="5" t="e">
        <f>P_A_R[[#This Row],[16+]]-P_A_R[[#This Row],[17+]]</f>
        <v>#VALUE!</v>
      </c>
      <c r="BM469" s="5" t="e">
        <f>P_A_R[[#This Row],[17+]]-P_A_R[[#This Row],[18+]]</f>
        <v>#VALUE!</v>
      </c>
      <c r="BN469" s="5" t="e">
        <f>P_A_R[[#This Row],[18+]]-P_A_R[[#This Row],[19+]]</f>
        <v>#VALUE!</v>
      </c>
      <c r="BO469" s="5" t="e">
        <f>P_A_R[[#This Row],[19+]]-P_A_R[[#This Row],[20+]]</f>
        <v>#VALUE!</v>
      </c>
      <c r="BP469" s="5" t="e">
        <f>P_A_R[[#This Row],[20+]]-P_A_R[[#This Row],[21+]]</f>
        <v>#VALUE!</v>
      </c>
      <c r="BQ469" s="5" t="e">
        <f>P_A_R[[#This Row],[21+]]-P_A_R[[#This Row],[22+]]</f>
        <v>#VALUE!</v>
      </c>
      <c r="BR469" s="5" t="e">
        <f>P_A_R[[#This Row],[22+]]-P_A_R[[#This Row],[23+]]</f>
        <v>#VALUE!</v>
      </c>
      <c r="BS469" s="5" t="e">
        <f>P_A_R[[#This Row],[23+]]-P_A_R[[#This Row],[24+]]</f>
        <v>#VALUE!</v>
      </c>
      <c r="BT469" s="5" t="e">
        <f>P_A_R[[#This Row],[24+]]-P_A_R[[#This Row],[25+]]</f>
        <v>#VALUE!</v>
      </c>
      <c r="BU469" s="5" t="e">
        <f>P_A_R[[#This Row],[25+]]-P_A_R[[#This Row],[26+]]</f>
        <v>#VALUE!</v>
      </c>
      <c r="BV469" s="5" t="e">
        <f>P_A_R[[#This Row],[26+]]-P_A_R[[#This Row],[27+]]</f>
        <v>#VALUE!</v>
      </c>
      <c r="BW469" s="5" t="e">
        <f>P_A_R[[#This Row],[27+]]-P_A_R[[#This Row],[28+]]</f>
        <v>#VALUE!</v>
      </c>
      <c r="BX469" s="5" t="e">
        <f>P_A_R[[#This Row],[28+]]-P_A_R[[#This Row],[29+]]</f>
        <v>#VALUE!</v>
      </c>
      <c r="BY469" s="5" t="e">
        <f>P_A_R[[#This Row],[29+]]-P_A_R[[#This Row],[30+]]</f>
        <v>#VALUE!</v>
      </c>
      <c r="BZ469" s="5" t="e">
        <f>P_A_R[[#This Row],[30+]]-P_A_R[[#This Row],[31+]]</f>
        <v>#VALUE!</v>
      </c>
      <c r="CA469" s="5" t="e">
        <f>P_A_R[[#This Row],[31+]]-P_A_R[[#This Row],[32+]]</f>
        <v>#VALUE!</v>
      </c>
      <c r="CB469" s="5" t="e">
        <f>P_A_R[[#This Row],[32+]]-P_A_R[[#This Row],[33+]]</f>
        <v>#VALUE!</v>
      </c>
      <c r="CC469" s="5" t="e">
        <f>P_A_R[[#This Row],[33+]]-P_A_R[[#This Row],[34+]]</f>
        <v>#VALUE!</v>
      </c>
      <c r="CD469" s="5" t="e">
        <f>P_A_R[[#This Row],[34+]]-P_A_R[[#This Row],[35+]]</f>
        <v>#VALUE!</v>
      </c>
      <c r="CE469" s="5" t="e">
        <f>P_A_R[[#This Row],[35+]]-P_A_R[[#This Row],[36+]]</f>
        <v>#VALUE!</v>
      </c>
      <c r="CF469" s="5" t="e">
        <f>P_A_R[[#This Row],[36+]]-P_A_R[[#This Row],[37+]]</f>
        <v>#VALUE!</v>
      </c>
      <c r="CG469" s="5" t="e">
        <f>P_A_R[[#This Row],[37+]]-P_A_R[[#This Row],[38+]]</f>
        <v>#VALUE!</v>
      </c>
      <c r="CH469" s="5" t="e">
        <f>P_A_R[[#This Row],[38+]]-P_A_R[[#This Row],[39+]]</f>
        <v>#VALUE!</v>
      </c>
      <c r="CI469" s="5" t="e">
        <f>P_A_R[[#This Row],[39+]]-P_A_R[[#This Row],[40+]]</f>
        <v>#VALUE!</v>
      </c>
      <c r="CJ469" s="5" t="e">
        <f>P_A_R[[#This Row],[40+]]-P_A_R[[#This Row],[41+]]</f>
        <v>#VALUE!</v>
      </c>
      <c r="CK469" s="5" t="e">
        <f>P_A_R[[#This Row],[41+]]-P_A_R[[#This Row],[42+]]</f>
        <v>#VALUE!</v>
      </c>
      <c r="CL469" s="5" t="e">
        <f>P_A_R[[#This Row],[42+]]-P_A_R[[#This Row],[43+]]</f>
        <v>#VALUE!</v>
      </c>
      <c r="CM469" s="5" t="e">
        <f>P_A_R[[#This Row],[43+]]-P_A_R[[#This Row],[44+]]</f>
        <v>#VALUE!</v>
      </c>
      <c r="CN469" s="5" t="e">
        <f>P_A_R[[#This Row],[44+]]-P_A_R[[#This Row],[45+]]</f>
        <v>#VALUE!</v>
      </c>
      <c r="CO469" s="5" t="e">
        <f>P_A_R[[#This Row],[45+]]-P_A_R[[#This Row],[46+]]</f>
        <v>#VALUE!</v>
      </c>
      <c r="CP469" s="5" t="e">
        <f>P_A_R[[#This Row],[46+]]-P_A_R[[#This Row],[47+]]</f>
        <v>#VALUE!</v>
      </c>
      <c r="CQ469" s="5" t="e">
        <f>P_A_R[[#This Row],[47+]]-P_A_R[[#This Row],[48+]]</f>
        <v>#VALUE!</v>
      </c>
      <c r="CR469" s="5" t="e">
        <f>P_A_R[[#This Row],[48+]]-P_A_R[[#This Row],[49+]]</f>
        <v>#VALUE!</v>
      </c>
      <c r="CS469" s="5" t="e">
        <f>P_A_R[[#This Row],[49+]]-P_A_R[[#This Row],[50+]]</f>
        <v>#VALUE!</v>
      </c>
      <c r="CT469" s="5" t="e">
        <f>P_A_R[[#This Row],[50+]]-P_A_R[[#This Row],[51+]]</f>
        <v>#VALUE!</v>
      </c>
      <c r="CU469" s="5" t="e">
        <f>P_A_R[[#This Row],[51+]]-P_A_R[[#This Row],[52+]]</f>
        <v>#VALUE!</v>
      </c>
      <c r="CV469" s="5" t="e">
        <f>P_A_R[[#This Row],[52+]]-P_A_R[[#This Row],[53+]]</f>
        <v>#VALUE!</v>
      </c>
      <c r="CW469" s="5" t="e">
        <f>P_A_R[[#This Row],[53+]]-P_A_R[[#This Row],[54+]]</f>
        <v>#VALUE!</v>
      </c>
      <c r="CX469" s="5" t="e">
        <f>P_A_R[[#This Row],[54+]]-P_A_R[[#This Row],[55+]]</f>
        <v>#VALUE!</v>
      </c>
      <c r="CY469" s="5" t="e">
        <f>P_A_R[[#This Row],[55+]]-P_A_R[[#This Row],[56+]]</f>
        <v>#VALUE!</v>
      </c>
      <c r="CZ469" s="5" t="e">
        <f>P_A_R[[#This Row],[56+]]-P_A_R[[#This Row],[57+]]</f>
        <v>#VALUE!</v>
      </c>
      <c r="DA469" s="5" t="e">
        <f>P_A_R[[#This Row],[57+]]-P_A_R[[#This Row],[58+]]</f>
        <v>#VALUE!</v>
      </c>
      <c r="DB469" s="5" t="e">
        <f>P_A_R[[#This Row],[58+]]-P_A_R[[#This Row],[59+]]</f>
        <v>#VALUE!</v>
      </c>
    </row>
    <row r="470" spans="58:106" x14ac:dyDescent="0.25">
      <c r="BF470" s="5" t="e">
        <f>P_A_R[[#This Row],[10+]]-P_A_R[[#This Row],[11+]]</f>
        <v>#VALUE!</v>
      </c>
      <c r="BG470" s="5" t="e">
        <f>P_A_R[[#This Row],[11+]]-P_A_R[[#This Row],[12+]]</f>
        <v>#VALUE!</v>
      </c>
      <c r="BH470" s="5" t="e">
        <f>P_A_R[[#This Row],[12+]]-P_A_R[[#This Row],[13+]]</f>
        <v>#VALUE!</v>
      </c>
      <c r="BI470" s="5" t="e">
        <f>P_A_R[[#This Row],[13+]]-P_A_R[[#This Row],[14+]]</f>
        <v>#VALUE!</v>
      </c>
      <c r="BJ470" s="5" t="e">
        <f>P_A_R[[#This Row],[14+]]-P_A_R[[#This Row],[15+]]</f>
        <v>#VALUE!</v>
      </c>
      <c r="BK470" s="5" t="e">
        <f>P_A_R[[#This Row],[15+]]-P_A_R[[#This Row],[16+]]</f>
        <v>#VALUE!</v>
      </c>
      <c r="BL470" s="5" t="e">
        <f>P_A_R[[#This Row],[16+]]-P_A_R[[#This Row],[17+]]</f>
        <v>#VALUE!</v>
      </c>
      <c r="BM470" s="5" t="e">
        <f>P_A_R[[#This Row],[17+]]-P_A_R[[#This Row],[18+]]</f>
        <v>#VALUE!</v>
      </c>
      <c r="BN470" s="5" t="e">
        <f>P_A_R[[#This Row],[18+]]-P_A_R[[#This Row],[19+]]</f>
        <v>#VALUE!</v>
      </c>
      <c r="BO470" s="5" t="e">
        <f>P_A_R[[#This Row],[19+]]-P_A_R[[#This Row],[20+]]</f>
        <v>#VALUE!</v>
      </c>
      <c r="BP470" s="5" t="e">
        <f>P_A_R[[#This Row],[20+]]-P_A_R[[#This Row],[21+]]</f>
        <v>#VALUE!</v>
      </c>
      <c r="BQ470" s="5" t="e">
        <f>P_A_R[[#This Row],[21+]]-P_A_R[[#This Row],[22+]]</f>
        <v>#VALUE!</v>
      </c>
      <c r="BR470" s="5" t="e">
        <f>P_A_R[[#This Row],[22+]]-P_A_R[[#This Row],[23+]]</f>
        <v>#VALUE!</v>
      </c>
      <c r="BS470" s="5" t="e">
        <f>P_A_R[[#This Row],[23+]]-P_A_R[[#This Row],[24+]]</f>
        <v>#VALUE!</v>
      </c>
      <c r="BT470" s="5" t="e">
        <f>P_A_R[[#This Row],[24+]]-P_A_R[[#This Row],[25+]]</f>
        <v>#VALUE!</v>
      </c>
      <c r="BU470" s="5" t="e">
        <f>P_A_R[[#This Row],[25+]]-P_A_R[[#This Row],[26+]]</f>
        <v>#VALUE!</v>
      </c>
      <c r="BV470" s="5" t="e">
        <f>P_A_R[[#This Row],[26+]]-P_A_R[[#This Row],[27+]]</f>
        <v>#VALUE!</v>
      </c>
      <c r="BW470" s="5" t="e">
        <f>P_A_R[[#This Row],[27+]]-P_A_R[[#This Row],[28+]]</f>
        <v>#VALUE!</v>
      </c>
      <c r="BX470" s="5" t="e">
        <f>P_A_R[[#This Row],[28+]]-P_A_R[[#This Row],[29+]]</f>
        <v>#VALUE!</v>
      </c>
      <c r="BY470" s="5" t="e">
        <f>P_A_R[[#This Row],[29+]]-P_A_R[[#This Row],[30+]]</f>
        <v>#VALUE!</v>
      </c>
      <c r="BZ470" s="5" t="e">
        <f>P_A_R[[#This Row],[30+]]-P_A_R[[#This Row],[31+]]</f>
        <v>#VALUE!</v>
      </c>
      <c r="CA470" s="5" t="e">
        <f>P_A_R[[#This Row],[31+]]-P_A_R[[#This Row],[32+]]</f>
        <v>#VALUE!</v>
      </c>
      <c r="CB470" s="5" t="e">
        <f>P_A_R[[#This Row],[32+]]-P_A_R[[#This Row],[33+]]</f>
        <v>#VALUE!</v>
      </c>
      <c r="CC470" s="5" t="e">
        <f>P_A_R[[#This Row],[33+]]-P_A_R[[#This Row],[34+]]</f>
        <v>#VALUE!</v>
      </c>
      <c r="CD470" s="5" t="e">
        <f>P_A_R[[#This Row],[34+]]-P_A_R[[#This Row],[35+]]</f>
        <v>#VALUE!</v>
      </c>
      <c r="CE470" s="5" t="e">
        <f>P_A_R[[#This Row],[35+]]-P_A_R[[#This Row],[36+]]</f>
        <v>#VALUE!</v>
      </c>
      <c r="CF470" s="5" t="e">
        <f>P_A_R[[#This Row],[36+]]-P_A_R[[#This Row],[37+]]</f>
        <v>#VALUE!</v>
      </c>
      <c r="CG470" s="5" t="e">
        <f>P_A_R[[#This Row],[37+]]-P_A_R[[#This Row],[38+]]</f>
        <v>#VALUE!</v>
      </c>
      <c r="CH470" s="5" t="e">
        <f>P_A_R[[#This Row],[38+]]-P_A_R[[#This Row],[39+]]</f>
        <v>#VALUE!</v>
      </c>
      <c r="CI470" s="5" t="e">
        <f>P_A_R[[#This Row],[39+]]-P_A_R[[#This Row],[40+]]</f>
        <v>#VALUE!</v>
      </c>
      <c r="CJ470" s="5" t="e">
        <f>P_A_R[[#This Row],[40+]]-P_A_R[[#This Row],[41+]]</f>
        <v>#VALUE!</v>
      </c>
      <c r="CK470" s="5" t="e">
        <f>P_A_R[[#This Row],[41+]]-P_A_R[[#This Row],[42+]]</f>
        <v>#VALUE!</v>
      </c>
      <c r="CL470" s="5" t="e">
        <f>P_A_R[[#This Row],[42+]]-P_A_R[[#This Row],[43+]]</f>
        <v>#VALUE!</v>
      </c>
      <c r="CM470" s="5" t="e">
        <f>P_A_R[[#This Row],[43+]]-P_A_R[[#This Row],[44+]]</f>
        <v>#VALUE!</v>
      </c>
      <c r="CN470" s="5" t="e">
        <f>P_A_R[[#This Row],[44+]]-P_A_R[[#This Row],[45+]]</f>
        <v>#VALUE!</v>
      </c>
      <c r="CO470" s="5" t="e">
        <f>P_A_R[[#This Row],[45+]]-P_A_R[[#This Row],[46+]]</f>
        <v>#VALUE!</v>
      </c>
      <c r="CP470" s="5" t="e">
        <f>P_A_R[[#This Row],[46+]]-P_A_R[[#This Row],[47+]]</f>
        <v>#VALUE!</v>
      </c>
      <c r="CQ470" s="5" t="e">
        <f>P_A_R[[#This Row],[47+]]-P_A_R[[#This Row],[48+]]</f>
        <v>#VALUE!</v>
      </c>
      <c r="CR470" s="5" t="e">
        <f>P_A_R[[#This Row],[48+]]-P_A_R[[#This Row],[49+]]</f>
        <v>#VALUE!</v>
      </c>
      <c r="CS470" s="5" t="e">
        <f>P_A_R[[#This Row],[49+]]-P_A_R[[#This Row],[50+]]</f>
        <v>#VALUE!</v>
      </c>
      <c r="CT470" s="5" t="e">
        <f>P_A_R[[#This Row],[50+]]-P_A_R[[#This Row],[51+]]</f>
        <v>#VALUE!</v>
      </c>
      <c r="CU470" s="5" t="e">
        <f>P_A_R[[#This Row],[51+]]-P_A_R[[#This Row],[52+]]</f>
        <v>#VALUE!</v>
      </c>
      <c r="CV470" s="5" t="e">
        <f>P_A_R[[#This Row],[52+]]-P_A_R[[#This Row],[53+]]</f>
        <v>#VALUE!</v>
      </c>
      <c r="CW470" s="5" t="e">
        <f>P_A_R[[#This Row],[53+]]-P_A_R[[#This Row],[54+]]</f>
        <v>#VALUE!</v>
      </c>
      <c r="CX470" s="5" t="e">
        <f>P_A_R[[#This Row],[54+]]-P_A_R[[#This Row],[55+]]</f>
        <v>#VALUE!</v>
      </c>
      <c r="CY470" s="5" t="e">
        <f>P_A_R[[#This Row],[55+]]-P_A_R[[#This Row],[56+]]</f>
        <v>#VALUE!</v>
      </c>
      <c r="CZ470" s="5" t="e">
        <f>P_A_R[[#This Row],[56+]]-P_A_R[[#This Row],[57+]]</f>
        <v>#VALUE!</v>
      </c>
      <c r="DA470" s="5" t="e">
        <f>P_A_R[[#This Row],[57+]]-P_A_R[[#This Row],[58+]]</f>
        <v>#VALUE!</v>
      </c>
      <c r="DB470" s="5" t="e">
        <f>P_A_R[[#This Row],[58+]]-P_A_R[[#This Row],[59+]]</f>
        <v>#VALUE!</v>
      </c>
    </row>
    <row r="471" spans="58:106" x14ac:dyDescent="0.25">
      <c r="BF471" s="5" t="e">
        <f>P_A_R[[#This Row],[10+]]-P_A_R[[#This Row],[11+]]</f>
        <v>#VALUE!</v>
      </c>
      <c r="BG471" s="5" t="e">
        <f>P_A_R[[#This Row],[11+]]-P_A_R[[#This Row],[12+]]</f>
        <v>#VALUE!</v>
      </c>
      <c r="BH471" s="5" t="e">
        <f>P_A_R[[#This Row],[12+]]-P_A_R[[#This Row],[13+]]</f>
        <v>#VALUE!</v>
      </c>
      <c r="BI471" s="5" t="e">
        <f>P_A_R[[#This Row],[13+]]-P_A_R[[#This Row],[14+]]</f>
        <v>#VALUE!</v>
      </c>
      <c r="BJ471" s="5" t="e">
        <f>P_A_R[[#This Row],[14+]]-P_A_R[[#This Row],[15+]]</f>
        <v>#VALUE!</v>
      </c>
      <c r="BK471" s="5" t="e">
        <f>P_A_R[[#This Row],[15+]]-P_A_R[[#This Row],[16+]]</f>
        <v>#VALUE!</v>
      </c>
      <c r="BL471" s="5" t="e">
        <f>P_A_R[[#This Row],[16+]]-P_A_R[[#This Row],[17+]]</f>
        <v>#VALUE!</v>
      </c>
      <c r="BM471" s="5" t="e">
        <f>P_A_R[[#This Row],[17+]]-P_A_R[[#This Row],[18+]]</f>
        <v>#VALUE!</v>
      </c>
      <c r="BN471" s="5" t="e">
        <f>P_A_R[[#This Row],[18+]]-P_A_R[[#This Row],[19+]]</f>
        <v>#VALUE!</v>
      </c>
      <c r="BO471" s="5" t="e">
        <f>P_A_R[[#This Row],[19+]]-P_A_R[[#This Row],[20+]]</f>
        <v>#VALUE!</v>
      </c>
      <c r="BP471" s="5" t="e">
        <f>P_A_R[[#This Row],[20+]]-P_A_R[[#This Row],[21+]]</f>
        <v>#VALUE!</v>
      </c>
      <c r="BQ471" s="5" t="e">
        <f>P_A_R[[#This Row],[21+]]-P_A_R[[#This Row],[22+]]</f>
        <v>#VALUE!</v>
      </c>
      <c r="BR471" s="5" t="e">
        <f>P_A_R[[#This Row],[22+]]-P_A_R[[#This Row],[23+]]</f>
        <v>#VALUE!</v>
      </c>
      <c r="BS471" s="5" t="e">
        <f>P_A_R[[#This Row],[23+]]-P_A_R[[#This Row],[24+]]</f>
        <v>#VALUE!</v>
      </c>
      <c r="BT471" s="5" t="e">
        <f>P_A_R[[#This Row],[24+]]-P_A_R[[#This Row],[25+]]</f>
        <v>#VALUE!</v>
      </c>
      <c r="BU471" s="5" t="e">
        <f>P_A_R[[#This Row],[25+]]-P_A_R[[#This Row],[26+]]</f>
        <v>#VALUE!</v>
      </c>
      <c r="BV471" s="5" t="e">
        <f>P_A_R[[#This Row],[26+]]-P_A_R[[#This Row],[27+]]</f>
        <v>#VALUE!</v>
      </c>
      <c r="BW471" s="5" t="e">
        <f>P_A_R[[#This Row],[27+]]-P_A_R[[#This Row],[28+]]</f>
        <v>#VALUE!</v>
      </c>
      <c r="BX471" s="5" t="e">
        <f>P_A_R[[#This Row],[28+]]-P_A_R[[#This Row],[29+]]</f>
        <v>#VALUE!</v>
      </c>
      <c r="BY471" s="5" t="e">
        <f>P_A_R[[#This Row],[29+]]-P_A_R[[#This Row],[30+]]</f>
        <v>#VALUE!</v>
      </c>
      <c r="BZ471" s="5" t="e">
        <f>P_A_R[[#This Row],[30+]]-P_A_R[[#This Row],[31+]]</f>
        <v>#VALUE!</v>
      </c>
      <c r="CA471" s="5" t="e">
        <f>P_A_R[[#This Row],[31+]]-P_A_R[[#This Row],[32+]]</f>
        <v>#VALUE!</v>
      </c>
      <c r="CB471" s="5" t="e">
        <f>P_A_R[[#This Row],[32+]]-P_A_R[[#This Row],[33+]]</f>
        <v>#VALUE!</v>
      </c>
      <c r="CC471" s="5" t="e">
        <f>P_A_R[[#This Row],[33+]]-P_A_R[[#This Row],[34+]]</f>
        <v>#VALUE!</v>
      </c>
      <c r="CD471" s="5" t="e">
        <f>P_A_R[[#This Row],[34+]]-P_A_R[[#This Row],[35+]]</f>
        <v>#VALUE!</v>
      </c>
      <c r="CE471" s="5" t="e">
        <f>P_A_R[[#This Row],[35+]]-P_A_R[[#This Row],[36+]]</f>
        <v>#VALUE!</v>
      </c>
      <c r="CF471" s="5" t="e">
        <f>P_A_R[[#This Row],[36+]]-P_A_R[[#This Row],[37+]]</f>
        <v>#VALUE!</v>
      </c>
      <c r="CG471" s="5" t="e">
        <f>P_A_R[[#This Row],[37+]]-P_A_R[[#This Row],[38+]]</f>
        <v>#VALUE!</v>
      </c>
      <c r="CH471" s="5" t="e">
        <f>P_A_R[[#This Row],[38+]]-P_A_R[[#This Row],[39+]]</f>
        <v>#VALUE!</v>
      </c>
      <c r="CI471" s="5" t="e">
        <f>P_A_R[[#This Row],[39+]]-P_A_R[[#This Row],[40+]]</f>
        <v>#VALUE!</v>
      </c>
      <c r="CJ471" s="5" t="e">
        <f>P_A_R[[#This Row],[40+]]-P_A_R[[#This Row],[41+]]</f>
        <v>#VALUE!</v>
      </c>
      <c r="CK471" s="5" t="e">
        <f>P_A_R[[#This Row],[41+]]-P_A_R[[#This Row],[42+]]</f>
        <v>#VALUE!</v>
      </c>
      <c r="CL471" s="5" t="e">
        <f>P_A_R[[#This Row],[42+]]-P_A_R[[#This Row],[43+]]</f>
        <v>#VALUE!</v>
      </c>
      <c r="CM471" s="5" t="e">
        <f>P_A_R[[#This Row],[43+]]-P_A_R[[#This Row],[44+]]</f>
        <v>#VALUE!</v>
      </c>
      <c r="CN471" s="5" t="e">
        <f>P_A_R[[#This Row],[44+]]-P_A_R[[#This Row],[45+]]</f>
        <v>#VALUE!</v>
      </c>
      <c r="CO471" s="5" t="e">
        <f>P_A_R[[#This Row],[45+]]-P_A_R[[#This Row],[46+]]</f>
        <v>#VALUE!</v>
      </c>
      <c r="CP471" s="5" t="e">
        <f>P_A_R[[#This Row],[46+]]-P_A_R[[#This Row],[47+]]</f>
        <v>#VALUE!</v>
      </c>
      <c r="CQ471" s="5" t="e">
        <f>P_A_R[[#This Row],[47+]]-P_A_R[[#This Row],[48+]]</f>
        <v>#VALUE!</v>
      </c>
      <c r="CR471" s="5" t="e">
        <f>P_A_R[[#This Row],[48+]]-P_A_R[[#This Row],[49+]]</f>
        <v>#VALUE!</v>
      </c>
      <c r="CS471" s="5" t="e">
        <f>P_A_R[[#This Row],[49+]]-P_A_R[[#This Row],[50+]]</f>
        <v>#VALUE!</v>
      </c>
      <c r="CT471" s="5" t="e">
        <f>P_A_R[[#This Row],[50+]]-P_A_R[[#This Row],[51+]]</f>
        <v>#VALUE!</v>
      </c>
      <c r="CU471" s="5" t="e">
        <f>P_A_R[[#This Row],[51+]]-P_A_R[[#This Row],[52+]]</f>
        <v>#VALUE!</v>
      </c>
      <c r="CV471" s="5" t="e">
        <f>P_A_R[[#This Row],[52+]]-P_A_R[[#This Row],[53+]]</f>
        <v>#VALUE!</v>
      </c>
      <c r="CW471" s="5" t="e">
        <f>P_A_R[[#This Row],[53+]]-P_A_R[[#This Row],[54+]]</f>
        <v>#VALUE!</v>
      </c>
      <c r="CX471" s="5" t="e">
        <f>P_A_R[[#This Row],[54+]]-P_A_R[[#This Row],[55+]]</f>
        <v>#VALUE!</v>
      </c>
      <c r="CY471" s="5" t="e">
        <f>P_A_R[[#This Row],[55+]]-P_A_R[[#This Row],[56+]]</f>
        <v>#VALUE!</v>
      </c>
      <c r="CZ471" s="5" t="e">
        <f>P_A_R[[#This Row],[56+]]-P_A_R[[#This Row],[57+]]</f>
        <v>#VALUE!</v>
      </c>
      <c r="DA471" s="5" t="e">
        <f>P_A_R[[#This Row],[57+]]-P_A_R[[#This Row],[58+]]</f>
        <v>#VALUE!</v>
      </c>
      <c r="DB471" s="5" t="e">
        <f>P_A_R[[#This Row],[58+]]-P_A_R[[#This Row],[59+]]</f>
        <v>#VALUE!</v>
      </c>
    </row>
    <row r="472" spans="58:106" x14ac:dyDescent="0.25">
      <c r="BF472" s="5" t="e">
        <f>P_A_R[[#This Row],[10+]]-P_A_R[[#This Row],[11+]]</f>
        <v>#VALUE!</v>
      </c>
      <c r="BG472" s="5" t="e">
        <f>P_A_R[[#This Row],[11+]]-P_A_R[[#This Row],[12+]]</f>
        <v>#VALUE!</v>
      </c>
      <c r="BH472" s="5" t="e">
        <f>P_A_R[[#This Row],[12+]]-P_A_R[[#This Row],[13+]]</f>
        <v>#VALUE!</v>
      </c>
      <c r="BI472" s="5" t="e">
        <f>P_A_R[[#This Row],[13+]]-P_A_R[[#This Row],[14+]]</f>
        <v>#VALUE!</v>
      </c>
      <c r="BJ472" s="5" t="e">
        <f>P_A_R[[#This Row],[14+]]-P_A_R[[#This Row],[15+]]</f>
        <v>#VALUE!</v>
      </c>
      <c r="BK472" s="5" t="e">
        <f>P_A_R[[#This Row],[15+]]-P_A_R[[#This Row],[16+]]</f>
        <v>#VALUE!</v>
      </c>
      <c r="BL472" s="5" t="e">
        <f>P_A_R[[#This Row],[16+]]-P_A_R[[#This Row],[17+]]</f>
        <v>#VALUE!</v>
      </c>
      <c r="BM472" s="5" t="e">
        <f>P_A_R[[#This Row],[17+]]-P_A_R[[#This Row],[18+]]</f>
        <v>#VALUE!</v>
      </c>
      <c r="BN472" s="5" t="e">
        <f>P_A_R[[#This Row],[18+]]-P_A_R[[#This Row],[19+]]</f>
        <v>#VALUE!</v>
      </c>
      <c r="BO472" s="5" t="e">
        <f>P_A_R[[#This Row],[19+]]-P_A_R[[#This Row],[20+]]</f>
        <v>#VALUE!</v>
      </c>
      <c r="BP472" s="5" t="e">
        <f>P_A_R[[#This Row],[20+]]-P_A_R[[#This Row],[21+]]</f>
        <v>#VALUE!</v>
      </c>
      <c r="BQ472" s="5" t="e">
        <f>P_A_R[[#This Row],[21+]]-P_A_R[[#This Row],[22+]]</f>
        <v>#VALUE!</v>
      </c>
      <c r="BR472" s="5" t="e">
        <f>P_A_R[[#This Row],[22+]]-P_A_R[[#This Row],[23+]]</f>
        <v>#VALUE!</v>
      </c>
      <c r="BS472" s="5" t="e">
        <f>P_A_R[[#This Row],[23+]]-P_A_R[[#This Row],[24+]]</f>
        <v>#VALUE!</v>
      </c>
      <c r="BT472" s="5" t="e">
        <f>P_A_R[[#This Row],[24+]]-P_A_R[[#This Row],[25+]]</f>
        <v>#VALUE!</v>
      </c>
      <c r="BU472" s="5" t="e">
        <f>P_A_R[[#This Row],[25+]]-P_A_R[[#This Row],[26+]]</f>
        <v>#VALUE!</v>
      </c>
      <c r="BV472" s="5" t="e">
        <f>P_A_R[[#This Row],[26+]]-P_A_R[[#This Row],[27+]]</f>
        <v>#VALUE!</v>
      </c>
      <c r="BW472" s="5" t="e">
        <f>P_A_R[[#This Row],[27+]]-P_A_R[[#This Row],[28+]]</f>
        <v>#VALUE!</v>
      </c>
      <c r="BX472" s="5" t="e">
        <f>P_A_R[[#This Row],[28+]]-P_A_R[[#This Row],[29+]]</f>
        <v>#VALUE!</v>
      </c>
      <c r="BY472" s="5" t="e">
        <f>P_A_R[[#This Row],[29+]]-P_A_R[[#This Row],[30+]]</f>
        <v>#VALUE!</v>
      </c>
      <c r="BZ472" s="5" t="e">
        <f>P_A_R[[#This Row],[30+]]-P_A_R[[#This Row],[31+]]</f>
        <v>#VALUE!</v>
      </c>
      <c r="CA472" s="5" t="e">
        <f>P_A_R[[#This Row],[31+]]-P_A_R[[#This Row],[32+]]</f>
        <v>#VALUE!</v>
      </c>
      <c r="CB472" s="5" t="e">
        <f>P_A_R[[#This Row],[32+]]-P_A_R[[#This Row],[33+]]</f>
        <v>#VALUE!</v>
      </c>
      <c r="CC472" s="5" t="e">
        <f>P_A_R[[#This Row],[33+]]-P_A_R[[#This Row],[34+]]</f>
        <v>#VALUE!</v>
      </c>
      <c r="CD472" s="5" t="e">
        <f>P_A_R[[#This Row],[34+]]-P_A_R[[#This Row],[35+]]</f>
        <v>#VALUE!</v>
      </c>
      <c r="CE472" s="5" t="e">
        <f>P_A_R[[#This Row],[35+]]-P_A_R[[#This Row],[36+]]</f>
        <v>#VALUE!</v>
      </c>
      <c r="CF472" s="5" t="e">
        <f>P_A_R[[#This Row],[36+]]-P_A_R[[#This Row],[37+]]</f>
        <v>#VALUE!</v>
      </c>
      <c r="CG472" s="5" t="e">
        <f>P_A_R[[#This Row],[37+]]-P_A_R[[#This Row],[38+]]</f>
        <v>#VALUE!</v>
      </c>
      <c r="CH472" s="5" t="e">
        <f>P_A_R[[#This Row],[38+]]-P_A_R[[#This Row],[39+]]</f>
        <v>#VALUE!</v>
      </c>
      <c r="CI472" s="5" t="e">
        <f>P_A_R[[#This Row],[39+]]-P_A_R[[#This Row],[40+]]</f>
        <v>#VALUE!</v>
      </c>
      <c r="CJ472" s="5" t="e">
        <f>P_A_R[[#This Row],[40+]]-P_A_R[[#This Row],[41+]]</f>
        <v>#VALUE!</v>
      </c>
      <c r="CK472" s="5" t="e">
        <f>P_A_R[[#This Row],[41+]]-P_A_R[[#This Row],[42+]]</f>
        <v>#VALUE!</v>
      </c>
      <c r="CL472" s="5" t="e">
        <f>P_A_R[[#This Row],[42+]]-P_A_R[[#This Row],[43+]]</f>
        <v>#VALUE!</v>
      </c>
      <c r="CM472" s="5" t="e">
        <f>P_A_R[[#This Row],[43+]]-P_A_R[[#This Row],[44+]]</f>
        <v>#VALUE!</v>
      </c>
      <c r="CN472" s="5" t="e">
        <f>P_A_R[[#This Row],[44+]]-P_A_R[[#This Row],[45+]]</f>
        <v>#VALUE!</v>
      </c>
      <c r="CO472" s="5" t="e">
        <f>P_A_R[[#This Row],[45+]]-P_A_R[[#This Row],[46+]]</f>
        <v>#VALUE!</v>
      </c>
      <c r="CP472" s="5" t="e">
        <f>P_A_R[[#This Row],[46+]]-P_A_R[[#This Row],[47+]]</f>
        <v>#VALUE!</v>
      </c>
      <c r="CQ472" s="5" t="e">
        <f>P_A_R[[#This Row],[47+]]-P_A_R[[#This Row],[48+]]</f>
        <v>#VALUE!</v>
      </c>
      <c r="CR472" s="5" t="e">
        <f>P_A_R[[#This Row],[48+]]-P_A_R[[#This Row],[49+]]</f>
        <v>#VALUE!</v>
      </c>
      <c r="CS472" s="5" t="e">
        <f>P_A_R[[#This Row],[49+]]-P_A_R[[#This Row],[50+]]</f>
        <v>#VALUE!</v>
      </c>
      <c r="CT472" s="5" t="e">
        <f>P_A_R[[#This Row],[50+]]-P_A_R[[#This Row],[51+]]</f>
        <v>#VALUE!</v>
      </c>
      <c r="CU472" s="5" t="e">
        <f>P_A_R[[#This Row],[51+]]-P_A_R[[#This Row],[52+]]</f>
        <v>#VALUE!</v>
      </c>
      <c r="CV472" s="5" t="e">
        <f>P_A_R[[#This Row],[52+]]-P_A_R[[#This Row],[53+]]</f>
        <v>#VALUE!</v>
      </c>
      <c r="CW472" s="5" t="e">
        <f>P_A_R[[#This Row],[53+]]-P_A_R[[#This Row],[54+]]</f>
        <v>#VALUE!</v>
      </c>
      <c r="CX472" s="5" t="e">
        <f>P_A_R[[#This Row],[54+]]-P_A_R[[#This Row],[55+]]</f>
        <v>#VALUE!</v>
      </c>
      <c r="CY472" s="5" t="e">
        <f>P_A_R[[#This Row],[55+]]-P_A_R[[#This Row],[56+]]</f>
        <v>#VALUE!</v>
      </c>
      <c r="CZ472" s="5" t="e">
        <f>P_A_R[[#This Row],[56+]]-P_A_R[[#This Row],[57+]]</f>
        <v>#VALUE!</v>
      </c>
      <c r="DA472" s="5" t="e">
        <f>P_A_R[[#This Row],[57+]]-P_A_R[[#This Row],[58+]]</f>
        <v>#VALUE!</v>
      </c>
      <c r="DB472" s="5" t="e">
        <f>P_A_R[[#This Row],[58+]]-P_A_R[[#This Row],[59+]]</f>
        <v>#VALUE!</v>
      </c>
    </row>
    <row r="473" spans="58:106" x14ac:dyDescent="0.25">
      <c r="BF473" s="5" t="e">
        <f>P_A_R[[#This Row],[10+]]-P_A_R[[#This Row],[11+]]</f>
        <v>#VALUE!</v>
      </c>
      <c r="BG473" s="5" t="e">
        <f>P_A_R[[#This Row],[11+]]-P_A_R[[#This Row],[12+]]</f>
        <v>#VALUE!</v>
      </c>
      <c r="BH473" s="5" t="e">
        <f>P_A_R[[#This Row],[12+]]-P_A_R[[#This Row],[13+]]</f>
        <v>#VALUE!</v>
      </c>
      <c r="BI473" s="5" t="e">
        <f>P_A_R[[#This Row],[13+]]-P_A_R[[#This Row],[14+]]</f>
        <v>#VALUE!</v>
      </c>
      <c r="BJ473" s="5" t="e">
        <f>P_A_R[[#This Row],[14+]]-P_A_R[[#This Row],[15+]]</f>
        <v>#VALUE!</v>
      </c>
      <c r="BK473" s="5" t="e">
        <f>P_A_R[[#This Row],[15+]]-P_A_R[[#This Row],[16+]]</f>
        <v>#VALUE!</v>
      </c>
      <c r="BL473" s="5" t="e">
        <f>P_A_R[[#This Row],[16+]]-P_A_R[[#This Row],[17+]]</f>
        <v>#VALUE!</v>
      </c>
      <c r="BM473" s="5" t="e">
        <f>P_A_R[[#This Row],[17+]]-P_A_R[[#This Row],[18+]]</f>
        <v>#VALUE!</v>
      </c>
      <c r="BN473" s="5" t="e">
        <f>P_A_R[[#This Row],[18+]]-P_A_R[[#This Row],[19+]]</f>
        <v>#VALUE!</v>
      </c>
      <c r="BO473" s="5" t="e">
        <f>P_A_R[[#This Row],[19+]]-P_A_R[[#This Row],[20+]]</f>
        <v>#VALUE!</v>
      </c>
      <c r="BP473" s="5" t="e">
        <f>P_A_R[[#This Row],[20+]]-P_A_R[[#This Row],[21+]]</f>
        <v>#VALUE!</v>
      </c>
      <c r="BQ473" s="5" t="e">
        <f>P_A_R[[#This Row],[21+]]-P_A_R[[#This Row],[22+]]</f>
        <v>#VALUE!</v>
      </c>
      <c r="BR473" s="5" t="e">
        <f>P_A_R[[#This Row],[22+]]-P_A_R[[#This Row],[23+]]</f>
        <v>#VALUE!</v>
      </c>
      <c r="BS473" s="5" t="e">
        <f>P_A_R[[#This Row],[23+]]-P_A_R[[#This Row],[24+]]</f>
        <v>#VALUE!</v>
      </c>
      <c r="BT473" s="5" t="e">
        <f>P_A_R[[#This Row],[24+]]-P_A_R[[#This Row],[25+]]</f>
        <v>#VALUE!</v>
      </c>
      <c r="BU473" s="5" t="e">
        <f>P_A_R[[#This Row],[25+]]-P_A_R[[#This Row],[26+]]</f>
        <v>#VALUE!</v>
      </c>
      <c r="BV473" s="5" t="e">
        <f>P_A_R[[#This Row],[26+]]-P_A_R[[#This Row],[27+]]</f>
        <v>#VALUE!</v>
      </c>
      <c r="BW473" s="5" t="e">
        <f>P_A_R[[#This Row],[27+]]-P_A_R[[#This Row],[28+]]</f>
        <v>#VALUE!</v>
      </c>
      <c r="BX473" s="5" t="e">
        <f>P_A_R[[#This Row],[28+]]-P_A_R[[#This Row],[29+]]</f>
        <v>#VALUE!</v>
      </c>
      <c r="BY473" s="5" t="e">
        <f>P_A_R[[#This Row],[29+]]-P_A_R[[#This Row],[30+]]</f>
        <v>#VALUE!</v>
      </c>
      <c r="BZ473" s="5" t="e">
        <f>P_A_R[[#This Row],[30+]]-P_A_R[[#This Row],[31+]]</f>
        <v>#VALUE!</v>
      </c>
      <c r="CA473" s="5" t="e">
        <f>P_A_R[[#This Row],[31+]]-P_A_R[[#This Row],[32+]]</f>
        <v>#VALUE!</v>
      </c>
      <c r="CB473" s="5" t="e">
        <f>P_A_R[[#This Row],[32+]]-P_A_R[[#This Row],[33+]]</f>
        <v>#VALUE!</v>
      </c>
      <c r="CC473" s="5" t="e">
        <f>P_A_R[[#This Row],[33+]]-P_A_R[[#This Row],[34+]]</f>
        <v>#VALUE!</v>
      </c>
      <c r="CD473" s="5" t="e">
        <f>P_A_R[[#This Row],[34+]]-P_A_R[[#This Row],[35+]]</f>
        <v>#VALUE!</v>
      </c>
      <c r="CE473" s="5" t="e">
        <f>P_A_R[[#This Row],[35+]]-P_A_R[[#This Row],[36+]]</f>
        <v>#VALUE!</v>
      </c>
      <c r="CF473" s="5" t="e">
        <f>P_A_R[[#This Row],[36+]]-P_A_R[[#This Row],[37+]]</f>
        <v>#VALUE!</v>
      </c>
      <c r="CG473" s="5" t="e">
        <f>P_A_R[[#This Row],[37+]]-P_A_R[[#This Row],[38+]]</f>
        <v>#VALUE!</v>
      </c>
      <c r="CH473" s="5" t="e">
        <f>P_A_R[[#This Row],[38+]]-P_A_R[[#This Row],[39+]]</f>
        <v>#VALUE!</v>
      </c>
      <c r="CI473" s="5" t="e">
        <f>P_A_R[[#This Row],[39+]]-P_A_R[[#This Row],[40+]]</f>
        <v>#VALUE!</v>
      </c>
      <c r="CJ473" s="5" t="e">
        <f>P_A_R[[#This Row],[40+]]-P_A_R[[#This Row],[41+]]</f>
        <v>#VALUE!</v>
      </c>
      <c r="CK473" s="5" t="e">
        <f>P_A_R[[#This Row],[41+]]-P_A_R[[#This Row],[42+]]</f>
        <v>#VALUE!</v>
      </c>
      <c r="CL473" s="5" t="e">
        <f>P_A_R[[#This Row],[42+]]-P_A_R[[#This Row],[43+]]</f>
        <v>#VALUE!</v>
      </c>
      <c r="CM473" s="5" t="e">
        <f>P_A_R[[#This Row],[43+]]-P_A_R[[#This Row],[44+]]</f>
        <v>#VALUE!</v>
      </c>
      <c r="CN473" s="5" t="e">
        <f>P_A_R[[#This Row],[44+]]-P_A_R[[#This Row],[45+]]</f>
        <v>#VALUE!</v>
      </c>
      <c r="CO473" s="5" t="e">
        <f>P_A_R[[#This Row],[45+]]-P_A_R[[#This Row],[46+]]</f>
        <v>#VALUE!</v>
      </c>
      <c r="CP473" s="5" t="e">
        <f>P_A_R[[#This Row],[46+]]-P_A_R[[#This Row],[47+]]</f>
        <v>#VALUE!</v>
      </c>
      <c r="CQ473" s="5" t="e">
        <f>P_A_R[[#This Row],[47+]]-P_A_R[[#This Row],[48+]]</f>
        <v>#VALUE!</v>
      </c>
      <c r="CR473" s="5" t="e">
        <f>P_A_R[[#This Row],[48+]]-P_A_R[[#This Row],[49+]]</f>
        <v>#VALUE!</v>
      </c>
      <c r="CS473" s="5" t="e">
        <f>P_A_R[[#This Row],[49+]]-P_A_R[[#This Row],[50+]]</f>
        <v>#VALUE!</v>
      </c>
      <c r="CT473" s="5" t="e">
        <f>P_A_R[[#This Row],[50+]]-P_A_R[[#This Row],[51+]]</f>
        <v>#VALUE!</v>
      </c>
      <c r="CU473" s="5" t="e">
        <f>P_A_R[[#This Row],[51+]]-P_A_R[[#This Row],[52+]]</f>
        <v>#VALUE!</v>
      </c>
      <c r="CV473" s="5" t="e">
        <f>P_A_R[[#This Row],[52+]]-P_A_R[[#This Row],[53+]]</f>
        <v>#VALUE!</v>
      </c>
      <c r="CW473" s="5" t="e">
        <f>P_A_R[[#This Row],[53+]]-P_A_R[[#This Row],[54+]]</f>
        <v>#VALUE!</v>
      </c>
      <c r="CX473" s="5" t="e">
        <f>P_A_R[[#This Row],[54+]]-P_A_R[[#This Row],[55+]]</f>
        <v>#VALUE!</v>
      </c>
      <c r="CY473" s="5" t="e">
        <f>P_A_R[[#This Row],[55+]]-P_A_R[[#This Row],[56+]]</f>
        <v>#VALUE!</v>
      </c>
      <c r="CZ473" s="5" t="e">
        <f>P_A_R[[#This Row],[56+]]-P_A_R[[#This Row],[57+]]</f>
        <v>#VALUE!</v>
      </c>
      <c r="DA473" s="5" t="e">
        <f>P_A_R[[#This Row],[57+]]-P_A_R[[#This Row],[58+]]</f>
        <v>#VALUE!</v>
      </c>
      <c r="DB473" s="5" t="e">
        <f>P_A_R[[#This Row],[58+]]-P_A_R[[#This Row],[59+]]</f>
        <v>#VALUE!</v>
      </c>
    </row>
    <row r="474" spans="58:106" x14ac:dyDescent="0.25">
      <c r="BF474" s="5" t="e">
        <f>P_A_R[[#This Row],[10+]]-P_A_R[[#This Row],[11+]]</f>
        <v>#VALUE!</v>
      </c>
      <c r="BG474" s="5" t="e">
        <f>P_A_R[[#This Row],[11+]]-P_A_R[[#This Row],[12+]]</f>
        <v>#VALUE!</v>
      </c>
      <c r="BH474" s="5" t="e">
        <f>P_A_R[[#This Row],[12+]]-P_A_R[[#This Row],[13+]]</f>
        <v>#VALUE!</v>
      </c>
      <c r="BI474" s="5" t="e">
        <f>P_A_R[[#This Row],[13+]]-P_A_R[[#This Row],[14+]]</f>
        <v>#VALUE!</v>
      </c>
      <c r="BJ474" s="5" t="e">
        <f>P_A_R[[#This Row],[14+]]-P_A_R[[#This Row],[15+]]</f>
        <v>#VALUE!</v>
      </c>
      <c r="BK474" s="5" t="e">
        <f>P_A_R[[#This Row],[15+]]-P_A_R[[#This Row],[16+]]</f>
        <v>#VALUE!</v>
      </c>
      <c r="BL474" s="5" t="e">
        <f>P_A_R[[#This Row],[16+]]-P_A_R[[#This Row],[17+]]</f>
        <v>#VALUE!</v>
      </c>
      <c r="BM474" s="5" t="e">
        <f>P_A_R[[#This Row],[17+]]-P_A_R[[#This Row],[18+]]</f>
        <v>#VALUE!</v>
      </c>
      <c r="BN474" s="5" t="e">
        <f>P_A_R[[#This Row],[18+]]-P_A_R[[#This Row],[19+]]</f>
        <v>#VALUE!</v>
      </c>
      <c r="BO474" s="5" t="e">
        <f>P_A_R[[#This Row],[19+]]-P_A_R[[#This Row],[20+]]</f>
        <v>#VALUE!</v>
      </c>
      <c r="BP474" s="5" t="e">
        <f>P_A_R[[#This Row],[20+]]-P_A_R[[#This Row],[21+]]</f>
        <v>#VALUE!</v>
      </c>
      <c r="BQ474" s="5" t="e">
        <f>P_A_R[[#This Row],[21+]]-P_A_R[[#This Row],[22+]]</f>
        <v>#VALUE!</v>
      </c>
      <c r="BR474" s="5" t="e">
        <f>P_A_R[[#This Row],[22+]]-P_A_R[[#This Row],[23+]]</f>
        <v>#VALUE!</v>
      </c>
      <c r="BS474" s="5" t="e">
        <f>P_A_R[[#This Row],[23+]]-P_A_R[[#This Row],[24+]]</f>
        <v>#VALUE!</v>
      </c>
      <c r="BT474" s="5" t="e">
        <f>P_A_R[[#This Row],[24+]]-P_A_R[[#This Row],[25+]]</f>
        <v>#VALUE!</v>
      </c>
      <c r="BU474" s="5" t="e">
        <f>P_A_R[[#This Row],[25+]]-P_A_R[[#This Row],[26+]]</f>
        <v>#VALUE!</v>
      </c>
      <c r="BV474" s="5" t="e">
        <f>P_A_R[[#This Row],[26+]]-P_A_R[[#This Row],[27+]]</f>
        <v>#VALUE!</v>
      </c>
      <c r="BW474" s="5" t="e">
        <f>P_A_R[[#This Row],[27+]]-P_A_R[[#This Row],[28+]]</f>
        <v>#VALUE!</v>
      </c>
      <c r="BX474" s="5" t="e">
        <f>P_A_R[[#This Row],[28+]]-P_A_R[[#This Row],[29+]]</f>
        <v>#VALUE!</v>
      </c>
      <c r="BY474" s="5" t="e">
        <f>P_A_R[[#This Row],[29+]]-P_A_R[[#This Row],[30+]]</f>
        <v>#VALUE!</v>
      </c>
      <c r="BZ474" s="5" t="e">
        <f>P_A_R[[#This Row],[30+]]-P_A_R[[#This Row],[31+]]</f>
        <v>#VALUE!</v>
      </c>
      <c r="CA474" s="5" t="e">
        <f>P_A_R[[#This Row],[31+]]-P_A_R[[#This Row],[32+]]</f>
        <v>#VALUE!</v>
      </c>
      <c r="CB474" s="5" t="e">
        <f>P_A_R[[#This Row],[32+]]-P_A_R[[#This Row],[33+]]</f>
        <v>#VALUE!</v>
      </c>
      <c r="CC474" s="5" t="e">
        <f>P_A_R[[#This Row],[33+]]-P_A_R[[#This Row],[34+]]</f>
        <v>#VALUE!</v>
      </c>
      <c r="CD474" s="5" t="e">
        <f>P_A_R[[#This Row],[34+]]-P_A_R[[#This Row],[35+]]</f>
        <v>#VALUE!</v>
      </c>
      <c r="CE474" s="5" t="e">
        <f>P_A_R[[#This Row],[35+]]-P_A_R[[#This Row],[36+]]</f>
        <v>#VALUE!</v>
      </c>
      <c r="CF474" s="5" t="e">
        <f>P_A_R[[#This Row],[36+]]-P_A_R[[#This Row],[37+]]</f>
        <v>#VALUE!</v>
      </c>
      <c r="CG474" s="5" t="e">
        <f>P_A_R[[#This Row],[37+]]-P_A_R[[#This Row],[38+]]</f>
        <v>#VALUE!</v>
      </c>
      <c r="CH474" s="5" t="e">
        <f>P_A_R[[#This Row],[38+]]-P_A_R[[#This Row],[39+]]</f>
        <v>#VALUE!</v>
      </c>
      <c r="CI474" s="5" t="e">
        <f>P_A_R[[#This Row],[39+]]-P_A_R[[#This Row],[40+]]</f>
        <v>#VALUE!</v>
      </c>
      <c r="CJ474" s="5" t="e">
        <f>P_A_R[[#This Row],[40+]]-P_A_R[[#This Row],[41+]]</f>
        <v>#VALUE!</v>
      </c>
      <c r="CK474" s="5" t="e">
        <f>P_A_R[[#This Row],[41+]]-P_A_R[[#This Row],[42+]]</f>
        <v>#VALUE!</v>
      </c>
      <c r="CL474" s="5" t="e">
        <f>P_A_R[[#This Row],[42+]]-P_A_R[[#This Row],[43+]]</f>
        <v>#VALUE!</v>
      </c>
      <c r="CM474" s="5" t="e">
        <f>P_A_R[[#This Row],[43+]]-P_A_R[[#This Row],[44+]]</f>
        <v>#VALUE!</v>
      </c>
      <c r="CN474" s="5" t="e">
        <f>P_A_R[[#This Row],[44+]]-P_A_R[[#This Row],[45+]]</f>
        <v>#VALUE!</v>
      </c>
      <c r="CO474" s="5" t="e">
        <f>P_A_R[[#This Row],[45+]]-P_A_R[[#This Row],[46+]]</f>
        <v>#VALUE!</v>
      </c>
      <c r="CP474" s="5" t="e">
        <f>P_A_R[[#This Row],[46+]]-P_A_R[[#This Row],[47+]]</f>
        <v>#VALUE!</v>
      </c>
      <c r="CQ474" s="5" t="e">
        <f>P_A_R[[#This Row],[47+]]-P_A_R[[#This Row],[48+]]</f>
        <v>#VALUE!</v>
      </c>
      <c r="CR474" s="5" t="e">
        <f>P_A_R[[#This Row],[48+]]-P_A_R[[#This Row],[49+]]</f>
        <v>#VALUE!</v>
      </c>
      <c r="CS474" s="5" t="e">
        <f>P_A_R[[#This Row],[49+]]-P_A_R[[#This Row],[50+]]</f>
        <v>#VALUE!</v>
      </c>
      <c r="CT474" s="5" t="e">
        <f>P_A_R[[#This Row],[50+]]-P_A_R[[#This Row],[51+]]</f>
        <v>#VALUE!</v>
      </c>
      <c r="CU474" s="5" t="e">
        <f>P_A_R[[#This Row],[51+]]-P_A_R[[#This Row],[52+]]</f>
        <v>#VALUE!</v>
      </c>
      <c r="CV474" s="5" t="e">
        <f>P_A_R[[#This Row],[52+]]-P_A_R[[#This Row],[53+]]</f>
        <v>#VALUE!</v>
      </c>
      <c r="CW474" s="5" t="e">
        <f>P_A_R[[#This Row],[53+]]-P_A_R[[#This Row],[54+]]</f>
        <v>#VALUE!</v>
      </c>
      <c r="CX474" s="5" t="e">
        <f>P_A_R[[#This Row],[54+]]-P_A_R[[#This Row],[55+]]</f>
        <v>#VALUE!</v>
      </c>
      <c r="CY474" s="5" t="e">
        <f>P_A_R[[#This Row],[55+]]-P_A_R[[#This Row],[56+]]</f>
        <v>#VALUE!</v>
      </c>
      <c r="CZ474" s="5" t="e">
        <f>P_A_R[[#This Row],[56+]]-P_A_R[[#This Row],[57+]]</f>
        <v>#VALUE!</v>
      </c>
      <c r="DA474" s="5" t="e">
        <f>P_A_R[[#This Row],[57+]]-P_A_R[[#This Row],[58+]]</f>
        <v>#VALUE!</v>
      </c>
      <c r="DB474" s="5" t="e">
        <f>P_A_R[[#This Row],[58+]]-P_A_R[[#This Row],[59+]]</f>
        <v>#VALUE!</v>
      </c>
    </row>
    <row r="475" spans="58:106" x14ac:dyDescent="0.25">
      <c r="BF475" s="5" t="e">
        <f>P_A_R[[#This Row],[10+]]-P_A_R[[#This Row],[11+]]</f>
        <v>#VALUE!</v>
      </c>
      <c r="BG475" s="5" t="e">
        <f>P_A_R[[#This Row],[11+]]-P_A_R[[#This Row],[12+]]</f>
        <v>#VALUE!</v>
      </c>
      <c r="BH475" s="5" t="e">
        <f>P_A_R[[#This Row],[12+]]-P_A_R[[#This Row],[13+]]</f>
        <v>#VALUE!</v>
      </c>
      <c r="BI475" s="5" t="e">
        <f>P_A_R[[#This Row],[13+]]-P_A_R[[#This Row],[14+]]</f>
        <v>#VALUE!</v>
      </c>
      <c r="BJ475" s="5" t="e">
        <f>P_A_R[[#This Row],[14+]]-P_A_R[[#This Row],[15+]]</f>
        <v>#VALUE!</v>
      </c>
      <c r="BK475" s="5" t="e">
        <f>P_A_R[[#This Row],[15+]]-P_A_R[[#This Row],[16+]]</f>
        <v>#VALUE!</v>
      </c>
      <c r="BL475" s="5" t="e">
        <f>P_A_R[[#This Row],[16+]]-P_A_R[[#This Row],[17+]]</f>
        <v>#VALUE!</v>
      </c>
      <c r="BM475" s="5" t="e">
        <f>P_A_R[[#This Row],[17+]]-P_A_R[[#This Row],[18+]]</f>
        <v>#VALUE!</v>
      </c>
      <c r="BN475" s="5" t="e">
        <f>P_A_R[[#This Row],[18+]]-P_A_R[[#This Row],[19+]]</f>
        <v>#VALUE!</v>
      </c>
      <c r="BO475" s="5" t="e">
        <f>P_A_R[[#This Row],[19+]]-P_A_R[[#This Row],[20+]]</f>
        <v>#VALUE!</v>
      </c>
      <c r="BP475" s="5" t="e">
        <f>P_A_R[[#This Row],[20+]]-P_A_R[[#This Row],[21+]]</f>
        <v>#VALUE!</v>
      </c>
      <c r="BQ475" s="5" t="e">
        <f>P_A_R[[#This Row],[21+]]-P_A_R[[#This Row],[22+]]</f>
        <v>#VALUE!</v>
      </c>
      <c r="BR475" s="5" t="e">
        <f>P_A_R[[#This Row],[22+]]-P_A_R[[#This Row],[23+]]</f>
        <v>#VALUE!</v>
      </c>
      <c r="BS475" s="5" t="e">
        <f>P_A_R[[#This Row],[23+]]-P_A_R[[#This Row],[24+]]</f>
        <v>#VALUE!</v>
      </c>
      <c r="BT475" s="5" t="e">
        <f>P_A_R[[#This Row],[24+]]-P_A_R[[#This Row],[25+]]</f>
        <v>#VALUE!</v>
      </c>
      <c r="BU475" s="5" t="e">
        <f>P_A_R[[#This Row],[25+]]-P_A_R[[#This Row],[26+]]</f>
        <v>#VALUE!</v>
      </c>
      <c r="BV475" s="5" t="e">
        <f>P_A_R[[#This Row],[26+]]-P_A_R[[#This Row],[27+]]</f>
        <v>#VALUE!</v>
      </c>
      <c r="BW475" s="5" t="e">
        <f>P_A_R[[#This Row],[27+]]-P_A_R[[#This Row],[28+]]</f>
        <v>#VALUE!</v>
      </c>
      <c r="BX475" s="5" t="e">
        <f>P_A_R[[#This Row],[28+]]-P_A_R[[#This Row],[29+]]</f>
        <v>#VALUE!</v>
      </c>
      <c r="BY475" s="5" t="e">
        <f>P_A_R[[#This Row],[29+]]-P_A_R[[#This Row],[30+]]</f>
        <v>#VALUE!</v>
      </c>
      <c r="BZ475" s="5" t="e">
        <f>P_A_R[[#This Row],[30+]]-P_A_R[[#This Row],[31+]]</f>
        <v>#VALUE!</v>
      </c>
      <c r="CA475" s="5" t="e">
        <f>P_A_R[[#This Row],[31+]]-P_A_R[[#This Row],[32+]]</f>
        <v>#VALUE!</v>
      </c>
      <c r="CB475" s="5" t="e">
        <f>P_A_R[[#This Row],[32+]]-P_A_R[[#This Row],[33+]]</f>
        <v>#VALUE!</v>
      </c>
      <c r="CC475" s="5" t="e">
        <f>P_A_R[[#This Row],[33+]]-P_A_R[[#This Row],[34+]]</f>
        <v>#VALUE!</v>
      </c>
      <c r="CD475" s="5" t="e">
        <f>P_A_R[[#This Row],[34+]]-P_A_R[[#This Row],[35+]]</f>
        <v>#VALUE!</v>
      </c>
      <c r="CE475" s="5" t="e">
        <f>P_A_R[[#This Row],[35+]]-P_A_R[[#This Row],[36+]]</f>
        <v>#VALUE!</v>
      </c>
      <c r="CF475" s="5" t="e">
        <f>P_A_R[[#This Row],[36+]]-P_A_R[[#This Row],[37+]]</f>
        <v>#VALUE!</v>
      </c>
      <c r="CG475" s="5" t="e">
        <f>P_A_R[[#This Row],[37+]]-P_A_R[[#This Row],[38+]]</f>
        <v>#VALUE!</v>
      </c>
      <c r="CH475" s="5" t="e">
        <f>P_A_R[[#This Row],[38+]]-P_A_R[[#This Row],[39+]]</f>
        <v>#VALUE!</v>
      </c>
      <c r="CI475" s="5" t="e">
        <f>P_A_R[[#This Row],[39+]]-P_A_R[[#This Row],[40+]]</f>
        <v>#VALUE!</v>
      </c>
      <c r="CJ475" s="5" t="e">
        <f>P_A_R[[#This Row],[40+]]-P_A_R[[#This Row],[41+]]</f>
        <v>#VALUE!</v>
      </c>
      <c r="CK475" s="5" t="e">
        <f>P_A_R[[#This Row],[41+]]-P_A_R[[#This Row],[42+]]</f>
        <v>#VALUE!</v>
      </c>
      <c r="CL475" s="5" t="e">
        <f>P_A_R[[#This Row],[42+]]-P_A_R[[#This Row],[43+]]</f>
        <v>#VALUE!</v>
      </c>
      <c r="CM475" s="5" t="e">
        <f>P_A_R[[#This Row],[43+]]-P_A_R[[#This Row],[44+]]</f>
        <v>#VALUE!</v>
      </c>
      <c r="CN475" s="5" t="e">
        <f>P_A_R[[#This Row],[44+]]-P_A_R[[#This Row],[45+]]</f>
        <v>#VALUE!</v>
      </c>
      <c r="CO475" s="5" t="e">
        <f>P_A_R[[#This Row],[45+]]-P_A_R[[#This Row],[46+]]</f>
        <v>#VALUE!</v>
      </c>
      <c r="CP475" s="5" t="e">
        <f>P_A_R[[#This Row],[46+]]-P_A_R[[#This Row],[47+]]</f>
        <v>#VALUE!</v>
      </c>
      <c r="CQ475" s="5" t="e">
        <f>P_A_R[[#This Row],[47+]]-P_A_R[[#This Row],[48+]]</f>
        <v>#VALUE!</v>
      </c>
      <c r="CR475" s="5" t="e">
        <f>P_A_R[[#This Row],[48+]]-P_A_R[[#This Row],[49+]]</f>
        <v>#VALUE!</v>
      </c>
      <c r="CS475" s="5" t="e">
        <f>P_A_R[[#This Row],[49+]]-P_A_R[[#This Row],[50+]]</f>
        <v>#VALUE!</v>
      </c>
      <c r="CT475" s="5" t="e">
        <f>P_A_R[[#This Row],[50+]]-P_A_R[[#This Row],[51+]]</f>
        <v>#VALUE!</v>
      </c>
      <c r="CU475" s="5" t="e">
        <f>P_A_R[[#This Row],[51+]]-P_A_R[[#This Row],[52+]]</f>
        <v>#VALUE!</v>
      </c>
      <c r="CV475" s="5" t="e">
        <f>P_A_R[[#This Row],[52+]]-P_A_R[[#This Row],[53+]]</f>
        <v>#VALUE!</v>
      </c>
      <c r="CW475" s="5" t="e">
        <f>P_A_R[[#This Row],[53+]]-P_A_R[[#This Row],[54+]]</f>
        <v>#VALUE!</v>
      </c>
      <c r="CX475" s="5" t="e">
        <f>P_A_R[[#This Row],[54+]]-P_A_R[[#This Row],[55+]]</f>
        <v>#VALUE!</v>
      </c>
      <c r="CY475" s="5" t="e">
        <f>P_A_R[[#This Row],[55+]]-P_A_R[[#This Row],[56+]]</f>
        <v>#VALUE!</v>
      </c>
      <c r="CZ475" s="5" t="e">
        <f>P_A_R[[#This Row],[56+]]-P_A_R[[#This Row],[57+]]</f>
        <v>#VALUE!</v>
      </c>
      <c r="DA475" s="5" t="e">
        <f>P_A_R[[#This Row],[57+]]-P_A_R[[#This Row],[58+]]</f>
        <v>#VALUE!</v>
      </c>
      <c r="DB475" s="5" t="e">
        <f>P_A_R[[#This Row],[58+]]-P_A_R[[#This Row],[59+]]</f>
        <v>#VALUE!</v>
      </c>
    </row>
    <row r="476" spans="58:106" x14ac:dyDescent="0.25">
      <c r="BF476" s="5" t="e">
        <f>P_A_R[[#This Row],[10+]]-P_A_R[[#This Row],[11+]]</f>
        <v>#VALUE!</v>
      </c>
      <c r="BG476" s="5" t="e">
        <f>P_A_R[[#This Row],[11+]]-P_A_R[[#This Row],[12+]]</f>
        <v>#VALUE!</v>
      </c>
      <c r="BH476" s="5" t="e">
        <f>P_A_R[[#This Row],[12+]]-P_A_R[[#This Row],[13+]]</f>
        <v>#VALUE!</v>
      </c>
      <c r="BI476" s="5" t="e">
        <f>P_A_R[[#This Row],[13+]]-P_A_R[[#This Row],[14+]]</f>
        <v>#VALUE!</v>
      </c>
      <c r="BJ476" s="5" t="e">
        <f>P_A_R[[#This Row],[14+]]-P_A_R[[#This Row],[15+]]</f>
        <v>#VALUE!</v>
      </c>
      <c r="BK476" s="5" t="e">
        <f>P_A_R[[#This Row],[15+]]-P_A_R[[#This Row],[16+]]</f>
        <v>#VALUE!</v>
      </c>
      <c r="BL476" s="5" t="e">
        <f>P_A_R[[#This Row],[16+]]-P_A_R[[#This Row],[17+]]</f>
        <v>#VALUE!</v>
      </c>
      <c r="BM476" s="5" t="e">
        <f>P_A_R[[#This Row],[17+]]-P_A_R[[#This Row],[18+]]</f>
        <v>#VALUE!</v>
      </c>
      <c r="BN476" s="5" t="e">
        <f>P_A_R[[#This Row],[18+]]-P_A_R[[#This Row],[19+]]</f>
        <v>#VALUE!</v>
      </c>
      <c r="BO476" s="5" t="e">
        <f>P_A_R[[#This Row],[19+]]-P_A_R[[#This Row],[20+]]</f>
        <v>#VALUE!</v>
      </c>
      <c r="BP476" s="5" t="e">
        <f>P_A_R[[#This Row],[20+]]-P_A_R[[#This Row],[21+]]</f>
        <v>#VALUE!</v>
      </c>
      <c r="BQ476" s="5" t="e">
        <f>P_A_R[[#This Row],[21+]]-P_A_R[[#This Row],[22+]]</f>
        <v>#VALUE!</v>
      </c>
      <c r="BR476" s="5" t="e">
        <f>P_A_R[[#This Row],[22+]]-P_A_R[[#This Row],[23+]]</f>
        <v>#VALUE!</v>
      </c>
      <c r="BS476" s="5" t="e">
        <f>P_A_R[[#This Row],[23+]]-P_A_R[[#This Row],[24+]]</f>
        <v>#VALUE!</v>
      </c>
      <c r="BT476" s="5" t="e">
        <f>P_A_R[[#This Row],[24+]]-P_A_R[[#This Row],[25+]]</f>
        <v>#VALUE!</v>
      </c>
      <c r="BU476" s="5" t="e">
        <f>P_A_R[[#This Row],[25+]]-P_A_R[[#This Row],[26+]]</f>
        <v>#VALUE!</v>
      </c>
      <c r="BV476" s="5" t="e">
        <f>P_A_R[[#This Row],[26+]]-P_A_R[[#This Row],[27+]]</f>
        <v>#VALUE!</v>
      </c>
      <c r="BW476" s="5" t="e">
        <f>P_A_R[[#This Row],[27+]]-P_A_R[[#This Row],[28+]]</f>
        <v>#VALUE!</v>
      </c>
      <c r="BX476" s="5" t="e">
        <f>P_A_R[[#This Row],[28+]]-P_A_R[[#This Row],[29+]]</f>
        <v>#VALUE!</v>
      </c>
      <c r="BY476" s="5" t="e">
        <f>P_A_R[[#This Row],[29+]]-P_A_R[[#This Row],[30+]]</f>
        <v>#VALUE!</v>
      </c>
      <c r="BZ476" s="5" t="e">
        <f>P_A_R[[#This Row],[30+]]-P_A_R[[#This Row],[31+]]</f>
        <v>#VALUE!</v>
      </c>
      <c r="CA476" s="5" t="e">
        <f>P_A_R[[#This Row],[31+]]-P_A_R[[#This Row],[32+]]</f>
        <v>#VALUE!</v>
      </c>
      <c r="CB476" s="5" t="e">
        <f>P_A_R[[#This Row],[32+]]-P_A_R[[#This Row],[33+]]</f>
        <v>#VALUE!</v>
      </c>
      <c r="CC476" s="5" t="e">
        <f>P_A_R[[#This Row],[33+]]-P_A_R[[#This Row],[34+]]</f>
        <v>#VALUE!</v>
      </c>
      <c r="CD476" s="5" t="e">
        <f>P_A_R[[#This Row],[34+]]-P_A_R[[#This Row],[35+]]</f>
        <v>#VALUE!</v>
      </c>
      <c r="CE476" s="5" t="e">
        <f>P_A_R[[#This Row],[35+]]-P_A_R[[#This Row],[36+]]</f>
        <v>#VALUE!</v>
      </c>
      <c r="CF476" s="5" t="e">
        <f>P_A_R[[#This Row],[36+]]-P_A_R[[#This Row],[37+]]</f>
        <v>#VALUE!</v>
      </c>
      <c r="CG476" s="5" t="e">
        <f>P_A_R[[#This Row],[37+]]-P_A_R[[#This Row],[38+]]</f>
        <v>#VALUE!</v>
      </c>
      <c r="CH476" s="5" t="e">
        <f>P_A_R[[#This Row],[38+]]-P_A_R[[#This Row],[39+]]</f>
        <v>#VALUE!</v>
      </c>
      <c r="CI476" s="5" t="e">
        <f>P_A_R[[#This Row],[39+]]-P_A_R[[#This Row],[40+]]</f>
        <v>#VALUE!</v>
      </c>
      <c r="CJ476" s="5" t="e">
        <f>P_A_R[[#This Row],[40+]]-P_A_R[[#This Row],[41+]]</f>
        <v>#VALUE!</v>
      </c>
      <c r="CK476" s="5" t="e">
        <f>P_A_R[[#This Row],[41+]]-P_A_R[[#This Row],[42+]]</f>
        <v>#VALUE!</v>
      </c>
      <c r="CL476" s="5" t="e">
        <f>P_A_R[[#This Row],[42+]]-P_A_R[[#This Row],[43+]]</f>
        <v>#VALUE!</v>
      </c>
      <c r="CM476" s="5" t="e">
        <f>P_A_R[[#This Row],[43+]]-P_A_R[[#This Row],[44+]]</f>
        <v>#VALUE!</v>
      </c>
      <c r="CN476" s="5" t="e">
        <f>P_A_R[[#This Row],[44+]]-P_A_R[[#This Row],[45+]]</f>
        <v>#VALUE!</v>
      </c>
      <c r="CO476" s="5" t="e">
        <f>P_A_R[[#This Row],[45+]]-P_A_R[[#This Row],[46+]]</f>
        <v>#VALUE!</v>
      </c>
      <c r="CP476" s="5" t="e">
        <f>P_A_R[[#This Row],[46+]]-P_A_R[[#This Row],[47+]]</f>
        <v>#VALUE!</v>
      </c>
      <c r="CQ476" s="5" t="e">
        <f>P_A_R[[#This Row],[47+]]-P_A_R[[#This Row],[48+]]</f>
        <v>#VALUE!</v>
      </c>
      <c r="CR476" s="5" t="e">
        <f>P_A_R[[#This Row],[48+]]-P_A_R[[#This Row],[49+]]</f>
        <v>#VALUE!</v>
      </c>
      <c r="CS476" s="5" t="e">
        <f>P_A_R[[#This Row],[49+]]-P_A_R[[#This Row],[50+]]</f>
        <v>#VALUE!</v>
      </c>
      <c r="CT476" s="5" t="e">
        <f>P_A_R[[#This Row],[50+]]-P_A_R[[#This Row],[51+]]</f>
        <v>#VALUE!</v>
      </c>
      <c r="CU476" s="5" t="e">
        <f>P_A_R[[#This Row],[51+]]-P_A_R[[#This Row],[52+]]</f>
        <v>#VALUE!</v>
      </c>
      <c r="CV476" s="5" t="e">
        <f>P_A_R[[#This Row],[52+]]-P_A_R[[#This Row],[53+]]</f>
        <v>#VALUE!</v>
      </c>
      <c r="CW476" s="5" t="e">
        <f>P_A_R[[#This Row],[53+]]-P_A_R[[#This Row],[54+]]</f>
        <v>#VALUE!</v>
      </c>
      <c r="CX476" s="5" t="e">
        <f>P_A_R[[#This Row],[54+]]-P_A_R[[#This Row],[55+]]</f>
        <v>#VALUE!</v>
      </c>
      <c r="CY476" s="5" t="e">
        <f>P_A_R[[#This Row],[55+]]-P_A_R[[#This Row],[56+]]</f>
        <v>#VALUE!</v>
      </c>
      <c r="CZ476" s="5" t="e">
        <f>P_A_R[[#This Row],[56+]]-P_A_R[[#This Row],[57+]]</f>
        <v>#VALUE!</v>
      </c>
      <c r="DA476" s="5" t="e">
        <f>P_A_R[[#This Row],[57+]]-P_A_R[[#This Row],[58+]]</f>
        <v>#VALUE!</v>
      </c>
      <c r="DB476" s="5" t="e">
        <f>P_A_R[[#This Row],[58+]]-P_A_R[[#This Row],[59+]]</f>
        <v>#VALUE!</v>
      </c>
    </row>
    <row r="477" spans="58:106" x14ac:dyDescent="0.25">
      <c r="BF477" s="5" t="e">
        <f>P_A_R[[#This Row],[10+]]-P_A_R[[#This Row],[11+]]</f>
        <v>#VALUE!</v>
      </c>
      <c r="BG477" s="5" t="e">
        <f>P_A_R[[#This Row],[11+]]-P_A_R[[#This Row],[12+]]</f>
        <v>#VALUE!</v>
      </c>
      <c r="BH477" s="5" t="e">
        <f>P_A_R[[#This Row],[12+]]-P_A_R[[#This Row],[13+]]</f>
        <v>#VALUE!</v>
      </c>
      <c r="BI477" s="5" t="e">
        <f>P_A_R[[#This Row],[13+]]-P_A_R[[#This Row],[14+]]</f>
        <v>#VALUE!</v>
      </c>
      <c r="BJ477" s="5" t="e">
        <f>P_A_R[[#This Row],[14+]]-P_A_R[[#This Row],[15+]]</f>
        <v>#VALUE!</v>
      </c>
      <c r="BK477" s="5" t="e">
        <f>P_A_R[[#This Row],[15+]]-P_A_R[[#This Row],[16+]]</f>
        <v>#VALUE!</v>
      </c>
      <c r="BL477" s="5" t="e">
        <f>P_A_R[[#This Row],[16+]]-P_A_R[[#This Row],[17+]]</f>
        <v>#VALUE!</v>
      </c>
      <c r="BM477" s="5" t="e">
        <f>P_A_R[[#This Row],[17+]]-P_A_R[[#This Row],[18+]]</f>
        <v>#VALUE!</v>
      </c>
      <c r="BN477" s="5" t="e">
        <f>P_A_R[[#This Row],[18+]]-P_A_R[[#This Row],[19+]]</f>
        <v>#VALUE!</v>
      </c>
      <c r="BO477" s="5" t="e">
        <f>P_A_R[[#This Row],[19+]]-P_A_R[[#This Row],[20+]]</f>
        <v>#VALUE!</v>
      </c>
      <c r="BP477" s="5" t="e">
        <f>P_A_R[[#This Row],[20+]]-P_A_R[[#This Row],[21+]]</f>
        <v>#VALUE!</v>
      </c>
      <c r="BQ477" s="5" t="e">
        <f>P_A_R[[#This Row],[21+]]-P_A_R[[#This Row],[22+]]</f>
        <v>#VALUE!</v>
      </c>
      <c r="BR477" s="5" t="e">
        <f>P_A_R[[#This Row],[22+]]-P_A_R[[#This Row],[23+]]</f>
        <v>#VALUE!</v>
      </c>
      <c r="BS477" s="5" t="e">
        <f>P_A_R[[#This Row],[23+]]-P_A_R[[#This Row],[24+]]</f>
        <v>#VALUE!</v>
      </c>
      <c r="BT477" s="5" t="e">
        <f>P_A_R[[#This Row],[24+]]-P_A_R[[#This Row],[25+]]</f>
        <v>#VALUE!</v>
      </c>
      <c r="BU477" s="5" t="e">
        <f>P_A_R[[#This Row],[25+]]-P_A_R[[#This Row],[26+]]</f>
        <v>#VALUE!</v>
      </c>
      <c r="BV477" s="5" t="e">
        <f>P_A_R[[#This Row],[26+]]-P_A_R[[#This Row],[27+]]</f>
        <v>#VALUE!</v>
      </c>
      <c r="BW477" s="5" t="e">
        <f>P_A_R[[#This Row],[27+]]-P_A_R[[#This Row],[28+]]</f>
        <v>#VALUE!</v>
      </c>
      <c r="BX477" s="5" t="e">
        <f>P_A_R[[#This Row],[28+]]-P_A_R[[#This Row],[29+]]</f>
        <v>#VALUE!</v>
      </c>
      <c r="BY477" s="5" t="e">
        <f>P_A_R[[#This Row],[29+]]-P_A_R[[#This Row],[30+]]</f>
        <v>#VALUE!</v>
      </c>
      <c r="BZ477" s="5" t="e">
        <f>P_A_R[[#This Row],[30+]]-P_A_R[[#This Row],[31+]]</f>
        <v>#VALUE!</v>
      </c>
      <c r="CA477" s="5" t="e">
        <f>P_A_R[[#This Row],[31+]]-P_A_R[[#This Row],[32+]]</f>
        <v>#VALUE!</v>
      </c>
      <c r="CB477" s="5" t="e">
        <f>P_A_R[[#This Row],[32+]]-P_A_R[[#This Row],[33+]]</f>
        <v>#VALUE!</v>
      </c>
      <c r="CC477" s="5" t="e">
        <f>P_A_R[[#This Row],[33+]]-P_A_R[[#This Row],[34+]]</f>
        <v>#VALUE!</v>
      </c>
      <c r="CD477" s="5" t="e">
        <f>P_A_R[[#This Row],[34+]]-P_A_R[[#This Row],[35+]]</f>
        <v>#VALUE!</v>
      </c>
      <c r="CE477" s="5" t="e">
        <f>P_A_R[[#This Row],[35+]]-P_A_R[[#This Row],[36+]]</f>
        <v>#VALUE!</v>
      </c>
      <c r="CF477" s="5" t="e">
        <f>P_A_R[[#This Row],[36+]]-P_A_R[[#This Row],[37+]]</f>
        <v>#VALUE!</v>
      </c>
      <c r="CG477" s="5" t="e">
        <f>P_A_R[[#This Row],[37+]]-P_A_R[[#This Row],[38+]]</f>
        <v>#VALUE!</v>
      </c>
      <c r="CH477" s="5" t="e">
        <f>P_A_R[[#This Row],[38+]]-P_A_R[[#This Row],[39+]]</f>
        <v>#VALUE!</v>
      </c>
      <c r="CI477" s="5" t="e">
        <f>P_A_R[[#This Row],[39+]]-P_A_R[[#This Row],[40+]]</f>
        <v>#VALUE!</v>
      </c>
      <c r="CJ477" s="5" t="e">
        <f>P_A_R[[#This Row],[40+]]-P_A_R[[#This Row],[41+]]</f>
        <v>#VALUE!</v>
      </c>
      <c r="CK477" s="5" t="e">
        <f>P_A_R[[#This Row],[41+]]-P_A_R[[#This Row],[42+]]</f>
        <v>#VALUE!</v>
      </c>
      <c r="CL477" s="5" t="e">
        <f>P_A_R[[#This Row],[42+]]-P_A_R[[#This Row],[43+]]</f>
        <v>#VALUE!</v>
      </c>
      <c r="CM477" s="5" t="e">
        <f>P_A_R[[#This Row],[43+]]-P_A_R[[#This Row],[44+]]</f>
        <v>#VALUE!</v>
      </c>
      <c r="CN477" s="5" t="e">
        <f>P_A_R[[#This Row],[44+]]-P_A_R[[#This Row],[45+]]</f>
        <v>#VALUE!</v>
      </c>
      <c r="CO477" s="5" t="e">
        <f>P_A_R[[#This Row],[45+]]-P_A_R[[#This Row],[46+]]</f>
        <v>#VALUE!</v>
      </c>
      <c r="CP477" s="5" t="e">
        <f>P_A_R[[#This Row],[46+]]-P_A_R[[#This Row],[47+]]</f>
        <v>#VALUE!</v>
      </c>
      <c r="CQ477" s="5" t="e">
        <f>P_A_R[[#This Row],[47+]]-P_A_R[[#This Row],[48+]]</f>
        <v>#VALUE!</v>
      </c>
      <c r="CR477" s="5" t="e">
        <f>P_A_R[[#This Row],[48+]]-P_A_R[[#This Row],[49+]]</f>
        <v>#VALUE!</v>
      </c>
      <c r="CS477" s="5" t="e">
        <f>P_A_R[[#This Row],[49+]]-P_A_R[[#This Row],[50+]]</f>
        <v>#VALUE!</v>
      </c>
      <c r="CT477" s="5" t="e">
        <f>P_A_R[[#This Row],[50+]]-P_A_R[[#This Row],[51+]]</f>
        <v>#VALUE!</v>
      </c>
      <c r="CU477" s="5" t="e">
        <f>P_A_R[[#This Row],[51+]]-P_A_R[[#This Row],[52+]]</f>
        <v>#VALUE!</v>
      </c>
      <c r="CV477" s="5" t="e">
        <f>P_A_R[[#This Row],[52+]]-P_A_R[[#This Row],[53+]]</f>
        <v>#VALUE!</v>
      </c>
      <c r="CW477" s="5" t="e">
        <f>P_A_R[[#This Row],[53+]]-P_A_R[[#This Row],[54+]]</f>
        <v>#VALUE!</v>
      </c>
      <c r="CX477" s="5" t="e">
        <f>P_A_R[[#This Row],[54+]]-P_A_R[[#This Row],[55+]]</f>
        <v>#VALUE!</v>
      </c>
      <c r="CY477" s="5" t="e">
        <f>P_A_R[[#This Row],[55+]]-P_A_R[[#This Row],[56+]]</f>
        <v>#VALUE!</v>
      </c>
      <c r="CZ477" s="5" t="e">
        <f>P_A_R[[#This Row],[56+]]-P_A_R[[#This Row],[57+]]</f>
        <v>#VALUE!</v>
      </c>
      <c r="DA477" s="5" t="e">
        <f>P_A_R[[#This Row],[57+]]-P_A_R[[#This Row],[58+]]</f>
        <v>#VALUE!</v>
      </c>
      <c r="DB477" s="5" t="e">
        <f>P_A_R[[#This Row],[58+]]-P_A_R[[#This Row],[59+]]</f>
        <v>#VALUE!</v>
      </c>
    </row>
    <row r="478" spans="58:106" x14ac:dyDescent="0.25">
      <c r="BF478" s="5" t="e">
        <f>P_A_R[[#This Row],[10+]]-P_A_R[[#This Row],[11+]]</f>
        <v>#VALUE!</v>
      </c>
      <c r="BG478" s="5" t="e">
        <f>P_A_R[[#This Row],[11+]]-P_A_R[[#This Row],[12+]]</f>
        <v>#VALUE!</v>
      </c>
      <c r="BH478" s="5" t="e">
        <f>P_A_R[[#This Row],[12+]]-P_A_R[[#This Row],[13+]]</f>
        <v>#VALUE!</v>
      </c>
      <c r="BI478" s="5" t="e">
        <f>P_A_R[[#This Row],[13+]]-P_A_R[[#This Row],[14+]]</f>
        <v>#VALUE!</v>
      </c>
      <c r="BJ478" s="5" t="e">
        <f>P_A_R[[#This Row],[14+]]-P_A_R[[#This Row],[15+]]</f>
        <v>#VALUE!</v>
      </c>
      <c r="BK478" s="5" t="e">
        <f>P_A_R[[#This Row],[15+]]-P_A_R[[#This Row],[16+]]</f>
        <v>#VALUE!</v>
      </c>
      <c r="BL478" s="5" t="e">
        <f>P_A_R[[#This Row],[16+]]-P_A_R[[#This Row],[17+]]</f>
        <v>#VALUE!</v>
      </c>
      <c r="BM478" s="5" t="e">
        <f>P_A_R[[#This Row],[17+]]-P_A_R[[#This Row],[18+]]</f>
        <v>#VALUE!</v>
      </c>
      <c r="BN478" s="5" t="e">
        <f>P_A_R[[#This Row],[18+]]-P_A_R[[#This Row],[19+]]</f>
        <v>#VALUE!</v>
      </c>
      <c r="BO478" s="5" t="e">
        <f>P_A_R[[#This Row],[19+]]-P_A_R[[#This Row],[20+]]</f>
        <v>#VALUE!</v>
      </c>
      <c r="BP478" s="5" t="e">
        <f>P_A_R[[#This Row],[20+]]-P_A_R[[#This Row],[21+]]</f>
        <v>#VALUE!</v>
      </c>
      <c r="BQ478" s="5" t="e">
        <f>P_A_R[[#This Row],[21+]]-P_A_R[[#This Row],[22+]]</f>
        <v>#VALUE!</v>
      </c>
      <c r="BR478" s="5" t="e">
        <f>P_A_R[[#This Row],[22+]]-P_A_R[[#This Row],[23+]]</f>
        <v>#VALUE!</v>
      </c>
      <c r="BS478" s="5" t="e">
        <f>P_A_R[[#This Row],[23+]]-P_A_R[[#This Row],[24+]]</f>
        <v>#VALUE!</v>
      </c>
      <c r="BT478" s="5" t="e">
        <f>P_A_R[[#This Row],[24+]]-P_A_R[[#This Row],[25+]]</f>
        <v>#VALUE!</v>
      </c>
      <c r="BU478" s="5" t="e">
        <f>P_A_R[[#This Row],[25+]]-P_A_R[[#This Row],[26+]]</f>
        <v>#VALUE!</v>
      </c>
      <c r="BV478" s="5" t="e">
        <f>P_A_R[[#This Row],[26+]]-P_A_R[[#This Row],[27+]]</f>
        <v>#VALUE!</v>
      </c>
      <c r="BW478" s="5" t="e">
        <f>P_A_R[[#This Row],[27+]]-P_A_R[[#This Row],[28+]]</f>
        <v>#VALUE!</v>
      </c>
      <c r="BX478" s="5" t="e">
        <f>P_A_R[[#This Row],[28+]]-P_A_R[[#This Row],[29+]]</f>
        <v>#VALUE!</v>
      </c>
      <c r="BY478" s="5" t="e">
        <f>P_A_R[[#This Row],[29+]]-P_A_R[[#This Row],[30+]]</f>
        <v>#VALUE!</v>
      </c>
      <c r="BZ478" s="5" t="e">
        <f>P_A_R[[#This Row],[30+]]-P_A_R[[#This Row],[31+]]</f>
        <v>#VALUE!</v>
      </c>
      <c r="CA478" s="5" t="e">
        <f>P_A_R[[#This Row],[31+]]-P_A_R[[#This Row],[32+]]</f>
        <v>#VALUE!</v>
      </c>
      <c r="CB478" s="5" t="e">
        <f>P_A_R[[#This Row],[32+]]-P_A_R[[#This Row],[33+]]</f>
        <v>#VALUE!</v>
      </c>
      <c r="CC478" s="5" t="e">
        <f>P_A_R[[#This Row],[33+]]-P_A_R[[#This Row],[34+]]</f>
        <v>#VALUE!</v>
      </c>
      <c r="CD478" s="5" t="e">
        <f>P_A_R[[#This Row],[34+]]-P_A_R[[#This Row],[35+]]</f>
        <v>#VALUE!</v>
      </c>
      <c r="CE478" s="5" t="e">
        <f>P_A_R[[#This Row],[35+]]-P_A_R[[#This Row],[36+]]</f>
        <v>#VALUE!</v>
      </c>
      <c r="CF478" s="5" t="e">
        <f>P_A_R[[#This Row],[36+]]-P_A_R[[#This Row],[37+]]</f>
        <v>#VALUE!</v>
      </c>
      <c r="CG478" s="5" t="e">
        <f>P_A_R[[#This Row],[37+]]-P_A_R[[#This Row],[38+]]</f>
        <v>#VALUE!</v>
      </c>
      <c r="CH478" s="5" t="e">
        <f>P_A_R[[#This Row],[38+]]-P_A_R[[#This Row],[39+]]</f>
        <v>#VALUE!</v>
      </c>
      <c r="CI478" s="5" t="e">
        <f>P_A_R[[#This Row],[39+]]-P_A_R[[#This Row],[40+]]</f>
        <v>#VALUE!</v>
      </c>
      <c r="CJ478" s="5" t="e">
        <f>P_A_R[[#This Row],[40+]]-P_A_R[[#This Row],[41+]]</f>
        <v>#VALUE!</v>
      </c>
      <c r="CK478" s="5" t="e">
        <f>P_A_R[[#This Row],[41+]]-P_A_R[[#This Row],[42+]]</f>
        <v>#VALUE!</v>
      </c>
      <c r="CL478" s="5" t="e">
        <f>P_A_R[[#This Row],[42+]]-P_A_R[[#This Row],[43+]]</f>
        <v>#VALUE!</v>
      </c>
      <c r="CM478" s="5" t="e">
        <f>P_A_R[[#This Row],[43+]]-P_A_R[[#This Row],[44+]]</f>
        <v>#VALUE!</v>
      </c>
      <c r="CN478" s="5" t="e">
        <f>P_A_R[[#This Row],[44+]]-P_A_R[[#This Row],[45+]]</f>
        <v>#VALUE!</v>
      </c>
      <c r="CO478" s="5" t="e">
        <f>P_A_R[[#This Row],[45+]]-P_A_R[[#This Row],[46+]]</f>
        <v>#VALUE!</v>
      </c>
      <c r="CP478" s="5" t="e">
        <f>P_A_R[[#This Row],[46+]]-P_A_R[[#This Row],[47+]]</f>
        <v>#VALUE!</v>
      </c>
      <c r="CQ478" s="5" t="e">
        <f>P_A_R[[#This Row],[47+]]-P_A_R[[#This Row],[48+]]</f>
        <v>#VALUE!</v>
      </c>
      <c r="CR478" s="5" t="e">
        <f>P_A_R[[#This Row],[48+]]-P_A_R[[#This Row],[49+]]</f>
        <v>#VALUE!</v>
      </c>
      <c r="CS478" s="5" t="e">
        <f>P_A_R[[#This Row],[49+]]-P_A_R[[#This Row],[50+]]</f>
        <v>#VALUE!</v>
      </c>
      <c r="CT478" s="5" t="e">
        <f>P_A_R[[#This Row],[50+]]-P_A_R[[#This Row],[51+]]</f>
        <v>#VALUE!</v>
      </c>
      <c r="CU478" s="5" t="e">
        <f>P_A_R[[#This Row],[51+]]-P_A_R[[#This Row],[52+]]</f>
        <v>#VALUE!</v>
      </c>
      <c r="CV478" s="5" t="e">
        <f>P_A_R[[#This Row],[52+]]-P_A_R[[#This Row],[53+]]</f>
        <v>#VALUE!</v>
      </c>
      <c r="CW478" s="5" t="e">
        <f>P_A_R[[#This Row],[53+]]-P_A_R[[#This Row],[54+]]</f>
        <v>#VALUE!</v>
      </c>
      <c r="CX478" s="5" t="e">
        <f>P_A_R[[#This Row],[54+]]-P_A_R[[#This Row],[55+]]</f>
        <v>#VALUE!</v>
      </c>
      <c r="CY478" s="5" t="e">
        <f>P_A_R[[#This Row],[55+]]-P_A_R[[#This Row],[56+]]</f>
        <v>#VALUE!</v>
      </c>
      <c r="CZ478" s="5" t="e">
        <f>P_A_R[[#This Row],[56+]]-P_A_R[[#This Row],[57+]]</f>
        <v>#VALUE!</v>
      </c>
      <c r="DA478" s="5" t="e">
        <f>P_A_R[[#This Row],[57+]]-P_A_R[[#This Row],[58+]]</f>
        <v>#VALUE!</v>
      </c>
      <c r="DB478" s="5" t="e">
        <f>P_A_R[[#This Row],[58+]]-P_A_R[[#This Row],[59+]]</f>
        <v>#VALUE!</v>
      </c>
    </row>
    <row r="479" spans="58:106" x14ac:dyDescent="0.25">
      <c r="BF479" s="5" t="e">
        <f>P_A_R[[#This Row],[10+]]-P_A_R[[#This Row],[11+]]</f>
        <v>#VALUE!</v>
      </c>
      <c r="BG479" s="5" t="e">
        <f>P_A_R[[#This Row],[11+]]-P_A_R[[#This Row],[12+]]</f>
        <v>#VALUE!</v>
      </c>
      <c r="BH479" s="5" t="e">
        <f>P_A_R[[#This Row],[12+]]-P_A_R[[#This Row],[13+]]</f>
        <v>#VALUE!</v>
      </c>
      <c r="BI479" s="5" t="e">
        <f>P_A_R[[#This Row],[13+]]-P_A_R[[#This Row],[14+]]</f>
        <v>#VALUE!</v>
      </c>
      <c r="BJ479" s="5" t="e">
        <f>P_A_R[[#This Row],[14+]]-P_A_R[[#This Row],[15+]]</f>
        <v>#VALUE!</v>
      </c>
      <c r="BK479" s="5" t="e">
        <f>P_A_R[[#This Row],[15+]]-P_A_R[[#This Row],[16+]]</f>
        <v>#VALUE!</v>
      </c>
      <c r="BL479" s="5" t="e">
        <f>P_A_R[[#This Row],[16+]]-P_A_R[[#This Row],[17+]]</f>
        <v>#VALUE!</v>
      </c>
      <c r="BM479" s="5" t="e">
        <f>P_A_R[[#This Row],[17+]]-P_A_R[[#This Row],[18+]]</f>
        <v>#VALUE!</v>
      </c>
      <c r="BN479" s="5" t="e">
        <f>P_A_R[[#This Row],[18+]]-P_A_R[[#This Row],[19+]]</f>
        <v>#VALUE!</v>
      </c>
      <c r="BO479" s="5" t="e">
        <f>P_A_R[[#This Row],[19+]]-P_A_R[[#This Row],[20+]]</f>
        <v>#VALUE!</v>
      </c>
      <c r="BP479" s="5" t="e">
        <f>P_A_R[[#This Row],[20+]]-P_A_R[[#This Row],[21+]]</f>
        <v>#VALUE!</v>
      </c>
      <c r="BQ479" s="5" t="e">
        <f>P_A_R[[#This Row],[21+]]-P_A_R[[#This Row],[22+]]</f>
        <v>#VALUE!</v>
      </c>
      <c r="BR479" s="5" t="e">
        <f>P_A_R[[#This Row],[22+]]-P_A_R[[#This Row],[23+]]</f>
        <v>#VALUE!</v>
      </c>
      <c r="BS479" s="5" t="e">
        <f>P_A_R[[#This Row],[23+]]-P_A_R[[#This Row],[24+]]</f>
        <v>#VALUE!</v>
      </c>
      <c r="BT479" s="5" t="e">
        <f>P_A_R[[#This Row],[24+]]-P_A_R[[#This Row],[25+]]</f>
        <v>#VALUE!</v>
      </c>
      <c r="BU479" s="5" t="e">
        <f>P_A_R[[#This Row],[25+]]-P_A_R[[#This Row],[26+]]</f>
        <v>#VALUE!</v>
      </c>
      <c r="BV479" s="5" t="e">
        <f>P_A_R[[#This Row],[26+]]-P_A_R[[#This Row],[27+]]</f>
        <v>#VALUE!</v>
      </c>
      <c r="BW479" s="5" t="e">
        <f>P_A_R[[#This Row],[27+]]-P_A_R[[#This Row],[28+]]</f>
        <v>#VALUE!</v>
      </c>
      <c r="BX479" s="5" t="e">
        <f>P_A_R[[#This Row],[28+]]-P_A_R[[#This Row],[29+]]</f>
        <v>#VALUE!</v>
      </c>
      <c r="BY479" s="5" t="e">
        <f>P_A_R[[#This Row],[29+]]-P_A_R[[#This Row],[30+]]</f>
        <v>#VALUE!</v>
      </c>
      <c r="BZ479" s="5" t="e">
        <f>P_A_R[[#This Row],[30+]]-P_A_R[[#This Row],[31+]]</f>
        <v>#VALUE!</v>
      </c>
      <c r="CA479" s="5" t="e">
        <f>P_A_R[[#This Row],[31+]]-P_A_R[[#This Row],[32+]]</f>
        <v>#VALUE!</v>
      </c>
      <c r="CB479" s="5" t="e">
        <f>P_A_R[[#This Row],[32+]]-P_A_R[[#This Row],[33+]]</f>
        <v>#VALUE!</v>
      </c>
      <c r="CC479" s="5" t="e">
        <f>P_A_R[[#This Row],[33+]]-P_A_R[[#This Row],[34+]]</f>
        <v>#VALUE!</v>
      </c>
      <c r="CD479" s="5" t="e">
        <f>P_A_R[[#This Row],[34+]]-P_A_R[[#This Row],[35+]]</f>
        <v>#VALUE!</v>
      </c>
      <c r="CE479" s="5" t="e">
        <f>P_A_R[[#This Row],[35+]]-P_A_R[[#This Row],[36+]]</f>
        <v>#VALUE!</v>
      </c>
      <c r="CF479" s="5" t="e">
        <f>P_A_R[[#This Row],[36+]]-P_A_R[[#This Row],[37+]]</f>
        <v>#VALUE!</v>
      </c>
      <c r="CG479" s="5" t="e">
        <f>P_A_R[[#This Row],[37+]]-P_A_R[[#This Row],[38+]]</f>
        <v>#VALUE!</v>
      </c>
      <c r="CH479" s="5" t="e">
        <f>P_A_R[[#This Row],[38+]]-P_A_R[[#This Row],[39+]]</f>
        <v>#VALUE!</v>
      </c>
      <c r="CI479" s="5" t="e">
        <f>P_A_R[[#This Row],[39+]]-P_A_R[[#This Row],[40+]]</f>
        <v>#VALUE!</v>
      </c>
      <c r="CJ479" s="5" t="e">
        <f>P_A_R[[#This Row],[40+]]-P_A_R[[#This Row],[41+]]</f>
        <v>#VALUE!</v>
      </c>
      <c r="CK479" s="5" t="e">
        <f>P_A_R[[#This Row],[41+]]-P_A_R[[#This Row],[42+]]</f>
        <v>#VALUE!</v>
      </c>
      <c r="CL479" s="5" t="e">
        <f>P_A_R[[#This Row],[42+]]-P_A_R[[#This Row],[43+]]</f>
        <v>#VALUE!</v>
      </c>
      <c r="CM479" s="5" t="e">
        <f>P_A_R[[#This Row],[43+]]-P_A_R[[#This Row],[44+]]</f>
        <v>#VALUE!</v>
      </c>
      <c r="CN479" s="5" t="e">
        <f>P_A_R[[#This Row],[44+]]-P_A_R[[#This Row],[45+]]</f>
        <v>#VALUE!</v>
      </c>
      <c r="CO479" s="5" t="e">
        <f>P_A_R[[#This Row],[45+]]-P_A_R[[#This Row],[46+]]</f>
        <v>#VALUE!</v>
      </c>
      <c r="CP479" s="5" t="e">
        <f>P_A_R[[#This Row],[46+]]-P_A_R[[#This Row],[47+]]</f>
        <v>#VALUE!</v>
      </c>
      <c r="CQ479" s="5" t="e">
        <f>P_A_R[[#This Row],[47+]]-P_A_R[[#This Row],[48+]]</f>
        <v>#VALUE!</v>
      </c>
      <c r="CR479" s="5" t="e">
        <f>P_A_R[[#This Row],[48+]]-P_A_R[[#This Row],[49+]]</f>
        <v>#VALUE!</v>
      </c>
      <c r="CS479" s="5" t="e">
        <f>P_A_R[[#This Row],[49+]]-P_A_R[[#This Row],[50+]]</f>
        <v>#VALUE!</v>
      </c>
      <c r="CT479" s="5" t="e">
        <f>P_A_R[[#This Row],[50+]]-P_A_R[[#This Row],[51+]]</f>
        <v>#VALUE!</v>
      </c>
      <c r="CU479" s="5" t="e">
        <f>P_A_R[[#This Row],[51+]]-P_A_R[[#This Row],[52+]]</f>
        <v>#VALUE!</v>
      </c>
      <c r="CV479" s="5" t="e">
        <f>P_A_R[[#This Row],[52+]]-P_A_R[[#This Row],[53+]]</f>
        <v>#VALUE!</v>
      </c>
      <c r="CW479" s="5" t="e">
        <f>P_A_R[[#This Row],[53+]]-P_A_R[[#This Row],[54+]]</f>
        <v>#VALUE!</v>
      </c>
      <c r="CX479" s="5" t="e">
        <f>P_A_R[[#This Row],[54+]]-P_A_R[[#This Row],[55+]]</f>
        <v>#VALUE!</v>
      </c>
      <c r="CY479" s="5" t="e">
        <f>P_A_R[[#This Row],[55+]]-P_A_R[[#This Row],[56+]]</f>
        <v>#VALUE!</v>
      </c>
      <c r="CZ479" s="5" t="e">
        <f>P_A_R[[#This Row],[56+]]-P_A_R[[#This Row],[57+]]</f>
        <v>#VALUE!</v>
      </c>
      <c r="DA479" s="5" t="e">
        <f>P_A_R[[#This Row],[57+]]-P_A_R[[#This Row],[58+]]</f>
        <v>#VALUE!</v>
      </c>
      <c r="DB479" s="5" t="e">
        <f>P_A_R[[#This Row],[58+]]-P_A_R[[#This Row],[59+]]</f>
        <v>#VALUE!</v>
      </c>
    </row>
    <row r="480" spans="58:106" x14ac:dyDescent="0.25">
      <c r="BF480" s="5" t="e">
        <f>P_A_R[[#This Row],[10+]]-P_A_R[[#This Row],[11+]]</f>
        <v>#VALUE!</v>
      </c>
      <c r="BG480" s="5" t="e">
        <f>P_A_R[[#This Row],[11+]]-P_A_R[[#This Row],[12+]]</f>
        <v>#VALUE!</v>
      </c>
      <c r="BH480" s="5" t="e">
        <f>P_A_R[[#This Row],[12+]]-P_A_R[[#This Row],[13+]]</f>
        <v>#VALUE!</v>
      </c>
      <c r="BI480" s="5" t="e">
        <f>P_A_R[[#This Row],[13+]]-P_A_R[[#This Row],[14+]]</f>
        <v>#VALUE!</v>
      </c>
      <c r="BJ480" s="5" t="e">
        <f>P_A_R[[#This Row],[14+]]-P_A_R[[#This Row],[15+]]</f>
        <v>#VALUE!</v>
      </c>
      <c r="BK480" s="5" t="e">
        <f>P_A_R[[#This Row],[15+]]-P_A_R[[#This Row],[16+]]</f>
        <v>#VALUE!</v>
      </c>
      <c r="BL480" s="5" t="e">
        <f>P_A_R[[#This Row],[16+]]-P_A_R[[#This Row],[17+]]</f>
        <v>#VALUE!</v>
      </c>
      <c r="BM480" s="5" t="e">
        <f>P_A_R[[#This Row],[17+]]-P_A_R[[#This Row],[18+]]</f>
        <v>#VALUE!</v>
      </c>
      <c r="BN480" s="5" t="e">
        <f>P_A_R[[#This Row],[18+]]-P_A_R[[#This Row],[19+]]</f>
        <v>#VALUE!</v>
      </c>
      <c r="BO480" s="5" t="e">
        <f>P_A_R[[#This Row],[19+]]-P_A_R[[#This Row],[20+]]</f>
        <v>#VALUE!</v>
      </c>
      <c r="BP480" s="5" t="e">
        <f>P_A_R[[#This Row],[20+]]-P_A_R[[#This Row],[21+]]</f>
        <v>#VALUE!</v>
      </c>
      <c r="BQ480" s="5" t="e">
        <f>P_A_R[[#This Row],[21+]]-P_A_R[[#This Row],[22+]]</f>
        <v>#VALUE!</v>
      </c>
      <c r="BR480" s="5" t="e">
        <f>P_A_R[[#This Row],[22+]]-P_A_R[[#This Row],[23+]]</f>
        <v>#VALUE!</v>
      </c>
      <c r="BS480" s="5" t="e">
        <f>P_A_R[[#This Row],[23+]]-P_A_R[[#This Row],[24+]]</f>
        <v>#VALUE!</v>
      </c>
      <c r="BT480" s="5" t="e">
        <f>P_A_R[[#This Row],[24+]]-P_A_R[[#This Row],[25+]]</f>
        <v>#VALUE!</v>
      </c>
      <c r="BU480" s="5" t="e">
        <f>P_A_R[[#This Row],[25+]]-P_A_R[[#This Row],[26+]]</f>
        <v>#VALUE!</v>
      </c>
      <c r="BV480" s="5" t="e">
        <f>P_A_R[[#This Row],[26+]]-P_A_R[[#This Row],[27+]]</f>
        <v>#VALUE!</v>
      </c>
      <c r="BW480" s="5" t="e">
        <f>P_A_R[[#This Row],[27+]]-P_A_R[[#This Row],[28+]]</f>
        <v>#VALUE!</v>
      </c>
      <c r="BX480" s="5" t="e">
        <f>P_A_R[[#This Row],[28+]]-P_A_R[[#This Row],[29+]]</f>
        <v>#VALUE!</v>
      </c>
      <c r="BY480" s="5" t="e">
        <f>P_A_R[[#This Row],[29+]]-P_A_R[[#This Row],[30+]]</f>
        <v>#VALUE!</v>
      </c>
      <c r="BZ480" s="5" t="e">
        <f>P_A_R[[#This Row],[30+]]-P_A_R[[#This Row],[31+]]</f>
        <v>#VALUE!</v>
      </c>
      <c r="CA480" s="5" t="e">
        <f>P_A_R[[#This Row],[31+]]-P_A_R[[#This Row],[32+]]</f>
        <v>#VALUE!</v>
      </c>
      <c r="CB480" s="5" t="e">
        <f>P_A_R[[#This Row],[32+]]-P_A_R[[#This Row],[33+]]</f>
        <v>#VALUE!</v>
      </c>
      <c r="CC480" s="5" t="e">
        <f>P_A_R[[#This Row],[33+]]-P_A_R[[#This Row],[34+]]</f>
        <v>#VALUE!</v>
      </c>
      <c r="CD480" s="5" t="e">
        <f>P_A_R[[#This Row],[34+]]-P_A_R[[#This Row],[35+]]</f>
        <v>#VALUE!</v>
      </c>
      <c r="CE480" s="5" t="e">
        <f>P_A_R[[#This Row],[35+]]-P_A_R[[#This Row],[36+]]</f>
        <v>#VALUE!</v>
      </c>
      <c r="CF480" s="5" t="e">
        <f>P_A_R[[#This Row],[36+]]-P_A_R[[#This Row],[37+]]</f>
        <v>#VALUE!</v>
      </c>
      <c r="CG480" s="5" t="e">
        <f>P_A_R[[#This Row],[37+]]-P_A_R[[#This Row],[38+]]</f>
        <v>#VALUE!</v>
      </c>
      <c r="CH480" s="5" t="e">
        <f>P_A_R[[#This Row],[38+]]-P_A_R[[#This Row],[39+]]</f>
        <v>#VALUE!</v>
      </c>
      <c r="CI480" s="5" t="e">
        <f>P_A_R[[#This Row],[39+]]-P_A_R[[#This Row],[40+]]</f>
        <v>#VALUE!</v>
      </c>
      <c r="CJ480" s="5" t="e">
        <f>P_A_R[[#This Row],[40+]]-P_A_R[[#This Row],[41+]]</f>
        <v>#VALUE!</v>
      </c>
      <c r="CK480" s="5" t="e">
        <f>P_A_R[[#This Row],[41+]]-P_A_R[[#This Row],[42+]]</f>
        <v>#VALUE!</v>
      </c>
      <c r="CL480" s="5" t="e">
        <f>P_A_R[[#This Row],[42+]]-P_A_R[[#This Row],[43+]]</f>
        <v>#VALUE!</v>
      </c>
      <c r="CM480" s="5" t="e">
        <f>P_A_R[[#This Row],[43+]]-P_A_R[[#This Row],[44+]]</f>
        <v>#VALUE!</v>
      </c>
      <c r="CN480" s="5" t="e">
        <f>P_A_R[[#This Row],[44+]]-P_A_R[[#This Row],[45+]]</f>
        <v>#VALUE!</v>
      </c>
      <c r="CO480" s="5" t="e">
        <f>P_A_R[[#This Row],[45+]]-P_A_R[[#This Row],[46+]]</f>
        <v>#VALUE!</v>
      </c>
      <c r="CP480" s="5" t="e">
        <f>P_A_R[[#This Row],[46+]]-P_A_R[[#This Row],[47+]]</f>
        <v>#VALUE!</v>
      </c>
      <c r="CQ480" s="5" t="e">
        <f>P_A_R[[#This Row],[47+]]-P_A_R[[#This Row],[48+]]</f>
        <v>#VALUE!</v>
      </c>
      <c r="CR480" s="5" t="e">
        <f>P_A_R[[#This Row],[48+]]-P_A_R[[#This Row],[49+]]</f>
        <v>#VALUE!</v>
      </c>
      <c r="CS480" s="5" t="e">
        <f>P_A_R[[#This Row],[49+]]-P_A_R[[#This Row],[50+]]</f>
        <v>#VALUE!</v>
      </c>
      <c r="CT480" s="5" t="e">
        <f>P_A_R[[#This Row],[50+]]-P_A_R[[#This Row],[51+]]</f>
        <v>#VALUE!</v>
      </c>
      <c r="CU480" s="5" t="e">
        <f>P_A_R[[#This Row],[51+]]-P_A_R[[#This Row],[52+]]</f>
        <v>#VALUE!</v>
      </c>
      <c r="CV480" s="5" t="e">
        <f>P_A_R[[#This Row],[52+]]-P_A_R[[#This Row],[53+]]</f>
        <v>#VALUE!</v>
      </c>
      <c r="CW480" s="5" t="e">
        <f>P_A_R[[#This Row],[53+]]-P_A_R[[#This Row],[54+]]</f>
        <v>#VALUE!</v>
      </c>
      <c r="CX480" s="5" t="e">
        <f>P_A_R[[#This Row],[54+]]-P_A_R[[#This Row],[55+]]</f>
        <v>#VALUE!</v>
      </c>
      <c r="CY480" s="5" t="e">
        <f>P_A_R[[#This Row],[55+]]-P_A_R[[#This Row],[56+]]</f>
        <v>#VALUE!</v>
      </c>
      <c r="CZ480" s="5" t="e">
        <f>P_A_R[[#This Row],[56+]]-P_A_R[[#This Row],[57+]]</f>
        <v>#VALUE!</v>
      </c>
      <c r="DA480" s="5" t="e">
        <f>P_A_R[[#This Row],[57+]]-P_A_R[[#This Row],[58+]]</f>
        <v>#VALUE!</v>
      </c>
      <c r="DB480" s="5" t="e">
        <f>P_A_R[[#This Row],[58+]]-P_A_R[[#This Row],[59+]]</f>
        <v>#VALUE!</v>
      </c>
    </row>
    <row r="481" spans="58:106" x14ac:dyDescent="0.25">
      <c r="BF481" s="5" t="e">
        <f>P_A_R[[#This Row],[10+]]-P_A_R[[#This Row],[11+]]</f>
        <v>#VALUE!</v>
      </c>
      <c r="BG481" s="5" t="e">
        <f>P_A_R[[#This Row],[11+]]-P_A_R[[#This Row],[12+]]</f>
        <v>#VALUE!</v>
      </c>
      <c r="BH481" s="5" t="e">
        <f>P_A_R[[#This Row],[12+]]-P_A_R[[#This Row],[13+]]</f>
        <v>#VALUE!</v>
      </c>
      <c r="BI481" s="5" t="e">
        <f>P_A_R[[#This Row],[13+]]-P_A_R[[#This Row],[14+]]</f>
        <v>#VALUE!</v>
      </c>
      <c r="BJ481" s="5" t="e">
        <f>P_A_R[[#This Row],[14+]]-P_A_R[[#This Row],[15+]]</f>
        <v>#VALUE!</v>
      </c>
      <c r="BK481" s="5" t="e">
        <f>P_A_R[[#This Row],[15+]]-P_A_R[[#This Row],[16+]]</f>
        <v>#VALUE!</v>
      </c>
      <c r="BL481" s="5" t="e">
        <f>P_A_R[[#This Row],[16+]]-P_A_R[[#This Row],[17+]]</f>
        <v>#VALUE!</v>
      </c>
      <c r="BM481" s="5" t="e">
        <f>P_A_R[[#This Row],[17+]]-P_A_R[[#This Row],[18+]]</f>
        <v>#VALUE!</v>
      </c>
      <c r="BN481" s="5" t="e">
        <f>P_A_R[[#This Row],[18+]]-P_A_R[[#This Row],[19+]]</f>
        <v>#VALUE!</v>
      </c>
      <c r="BO481" s="5" t="e">
        <f>P_A_R[[#This Row],[19+]]-P_A_R[[#This Row],[20+]]</f>
        <v>#VALUE!</v>
      </c>
      <c r="BP481" s="5" t="e">
        <f>P_A_R[[#This Row],[20+]]-P_A_R[[#This Row],[21+]]</f>
        <v>#VALUE!</v>
      </c>
      <c r="BQ481" s="5" t="e">
        <f>P_A_R[[#This Row],[21+]]-P_A_R[[#This Row],[22+]]</f>
        <v>#VALUE!</v>
      </c>
      <c r="BR481" s="5" t="e">
        <f>P_A_R[[#This Row],[22+]]-P_A_R[[#This Row],[23+]]</f>
        <v>#VALUE!</v>
      </c>
      <c r="BS481" s="5" t="e">
        <f>P_A_R[[#This Row],[23+]]-P_A_R[[#This Row],[24+]]</f>
        <v>#VALUE!</v>
      </c>
      <c r="BT481" s="5" t="e">
        <f>P_A_R[[#This Row],[24+]]-P_A_R[[#This Row],[25+]]</f>
        <v>#VALUE!</v>
      </c>
      <c r="BU481" s="5" t="e">
        <f>P_A_R[[#This Row],[25+]]-P_A_R[[#This Row],[26+]]</f>
        <v>#VALUE!</v>
      </c>
      <c r="BV481" s="5" t="e">
        <f>P_A_R[[#This Row],[26+]]-P_A_R[[#This Row],[27+]]</f>
        <v>#VALUE!</v>
      </c>
      <c r="BW481" s="5" t="e">
        <f>P_A_R[[#This Row],[27+]]-P_A_R[[#This Row],[28+]]</f>
        <v>#VALUE!</v>
      </c>
      <c r="BX481" s="5" t="e">
        <f>P_A_R[[#This Row],[28+]]-P_A_R[[#This Row],[29+]]</f>
        <v>#VALUE!</v>
      </c>
      <c r="BY481" s="5" t="e">
        <f>P_A_R[[#This Row],[29+]]-P_A_R[[#This Row],[30+]]</f>
        <v>#VALUE!</v>
      </c>
      <c r="BZ481" s="5" t="e">
        <f>P_A_R[[#This Row],[30+]]-P_A_R[[#This Row],[31+]]</f>
        <v>#VALUE!</v>
      </c>
      <c r="CA481" s="5" t="e">
        <f>P_A_R[[#This Row],[31+]]-P_A_R[[#This Row],[32+]]</f>
        <v>#VALUE!</v>
      </c>
      <c r="CB481" s="5" t="e">
        <f>P_A_R[[#This Row],[32+]]-P_A_R[[#This Row],[33+]]</f>
        <v>#VALUE!</v>
      </c>
      <c r="CC481" s="5" t="e">
        <f>P_A_R[[#This Row],[33+]]-P_A_R[[#This Row],[34+]]</f>
        <v>#VALUE!</v>
      </c>
      <c r="CD481" s="5" t="e">
        <f>P_A_R[[#This Row],[34+]]-P_A_R[[#This Row],[35+]]</f>
        <v>#VALUE!</v>
      </c>
      <c r="CE481" s="5" t="e">
        <f>P_A_R[[#This Row],[35+]]-P_A_R[[#This Row],[36+]]</f>
        <v>#VALUE!</v>
      </c>
      <c r="CF481" s="5" t="e">
        <f>P_A_R[[#This Row],[36+]]-P_A_R[[#This Row],[37+]]</f>
        <v>#VALUE!</v>
      </c>
      <c r="CG481" s="5" t="e">
        <f>P_A_R[[#This Row],[37+]]-P_A_R[[#This Row],[38+]]</f>
        <v>#VALUE!</v>
      </c>
      <c r="CH481" s="5" t="e">
        <f>P_A_R[[#This Row],[38+]]-P_A_R[[#This Row],[39+]]</f>
        <v>#VALUE!</v>
      </c>
      <c r="CI481" s="5" t="e">
        <f>P_A_R[[#This Row],[39+]]-P_A_R[[#This Row],[40+]]</f>
        <v>#VALUE!</v>
      </c>
      <c r="CJ481" s="5" t="e">
        <f>P_A_R[[#This Row],[40+]]-P_A_R[[#This Row],[41+]]</f>
        <v>#VALUE!</v>
      </c>
      <c r="CK481" s="5" t="e">
        <f>P_A_R[[#This Row],[41+]]-P_A_R[[#This Row],[42+]]</f>
        <v>#VALUE!</v>
      </c>
      <c r="CL481" s="5" t="e">
        <f>P_A_R[[#This Row],[42+]]-P_A_R[[#This Row],[43+]]</f>
        <v>#VALUE!</v>
      </c>
      <c r="CM481" s="5" t="e">
        <f>P_A_R[[#This Row],[43+]]-P_A_R[[#This Row],[44+]]</f>
        <v>#VALUE!</v>
      </c>
      <c r="CN481" s="5" t="e">
        <f>P_A_R[[#This Row],[44+]]-P_A_R[[#This Row],[45+]]</f>
        <v>#VALUE!</v>
      </c>
      <c r="CO481" s="5" t="e">
        <f>P_A_R[[#This Row],[45+]]-P_A_R[[#This Row],[46+]]</f>
        <v>#VALUE!</v>
      </c>
      <c r="CP481" s="5" t="e">
        <f>P_A_R[[#This Row],[46+]]-P_A_R[[#This Row],[47+]]</f>
        <v>#VALUE!</v>
      </c>
      <c r="CQ481" s="5" t="e">
        <f>P_A_R[[#This Row],[47+]]-P_A_R[[#This Row],[48+]]</f>
        <v>#VALUE!</v>
      </c>
      <c r="CR481" s="5" t="e">
        <f>P_A_R[[#This Row],[48+]]-P_A_R[[#This Row],[49+]]</f>
        <v>#VALUE!</v>
      </c>
      <c r="CS481" s="5" t="e">
        <f>P_A_R[[#This Row],[49+]]-P_A_R[[#This Row],[50+]]</f>
        <v>#VALUE!</v>
      </c>
      <c r="CT481" s="5" t="e">
        <f>P_A_R[[#This Row],[50+]]-P_A_R[[#This Row],[51+]]</f>
        <v>#VALUE!</v>
      </c>
      <c r="CU481" s="5" t="e">
        <f>P_A_R[[#This Row],[51+]]-P_A_R[[#This Row],[52+]]</f>
        <v>#VALUE!</v>
      </c>
      <c r="CV481" s="5" t="e">
        <f>P_A_R[[#This Row],[52+]]-P_A_R[[#This Row],[53+]]</f>
        <v>#VALUE!</v>
      </c>
      <c r="CW481" s="5" t="e">
        <f>P_A_R[[#This Row],[53+]]-P_A_R[[#This Row],[54+]]</f>
        <v>#VALUE!</v>
      </c>
      <c r="CX481" s="5" t="e">
        <f>P_A_R[[#This Row],[54+]]-P_A_R[[#This Row],[55+]]</f>
        <v>#VALUE!</v>
      </c>
      <c r="CY481" s="5" t="e">
        <f>P_A_R[[#This Row],[55+]]-P_A_R[[#This Row],[56+]]</f>
        <v>#VALUE!</v>
      </c>
      <c r="CZ481" s="5" t="e">
        <f>P_A_R[[#This Row],[56+]]-P_A_R[[#This Row],[57+]]</f>
        <v>#VALUE!</v>
      </c>
      <c r="DA481" s="5" t="e">
        <f>P_A_R[[#This Row],[57+]]-P_A_R[[#This Row],[58+]]</f>
        <v>#VALUE!</v>
      </c>
      <c r="DB481" s="5" t="e">
        <f>P_A_R[[#This Row],[58+]]-P_A_R[[#This Row],[59+]]</f>
        <v>#VALUE!</v>
      </c>
    </row>
    <row r="482" spans="58:106" x14ac:dyDescent="0.25">
      <c r="BF482" s="5" t="e">
        <f>P_A_R[[#This Row],[10+]]-P_A_R[[#This Row],[11+]]</f>
        <v>#VALUE!</v>
      </c>
      <c r="BG482" s="5" t="e">
        <f>P_A_R[[#This Row],[11+]]-P_A_R[[#This Row],[12+]]</f>
        <v>#VALUE!</v>
      </c>
      <c r="BH482" s="5" t="e">
        <f>P_A_R[[#This Row],[12+]]-P_A_R[[#This Row],[13+]]</f>
        <v>#VALUE!</v>
      </c>
      <c r="BI482" s="5" t="e">
        <f>P_A_R[[#This Row],[13+]]-P_A_R[[#This Row],[14+]]</f>
        <v>#VALUE!</v>
      </c>
      <c r="BJ482" s="5" t="e">
        <f>P_A_R[[#This Row],[14+]]-P_A_R[[#This Row],[15+]]</f>
        <v>#VALUE!</v>
      </c>
      <c r="BK482" s="5" t="e">
        <f>P_A_R[[#This Row],[15+]]-P_A_R[[#This Row],[16+]]</f>
        <v>#VALUE!</v>
      </c>
      <c r="BL482" s="5" t="e">
        <f>P_A_R[[#This Row],[16+]]-P_A_R[[#This Row],[17+]]</f>
        <v>#VALUE!</v>
      </c>
      <c r="BM482" s="5" t="e">
        <f>P_A_R[[#This Row],[17+]]-P_A_R[[#This Row],[18+]]</f>
        <v>#VALUE!</v>
      </c>
      <c r="BN482" s="5" t="e">
        <f>P_A_R[[#This Row],[18+]]-P_A_R[[#This Row],[19+]]</f>
        <v>#VALUE!</v>
      </c>
      <c r="BO482" s="5" t="e">
        <f>P_A_R[[#This Row],[19+]]-P_A_R[[#This Row],[20+]]</f>
        <v>#VALUE!</v>
      </c>
      <c r="BP482" s="5" t="e">
        <f>P_A_R[[#This Row],[20+]]-P_A_R[[#This Row],[21+]]</f>
        <v>#VALUE!</v>
      </c>
      <c r="BQ482" s="5" t="e">
        <f>P_A_R[[#This Row],[21+]]-P_A_R[[#This Row],[22+]]</f>
        <v>#VALUE!</v>
      </c>
      <c r="BR482" s="5" t="e">
        <f>P_A_R[[#This Row],[22+]]-P_A_R[[#This Row],[23+]]</f>
        <v>#VALUE!</v>
      </c>
      <c r="BS482" s="5" t="e">
        <f>P_A_R[[#This Row],[23+]]-P_A_R[[#This Row],[24+]]</f>
        <v>#VALUE!</v>
      </c>
      <c r="BT482" s="5" t="e">
        <f>P_A_R[[#This Row],[24+]]-P_A_R[[#This Row],[25+]]</f>
        <v>#VALUE!</v>
      </c>
      <c r="BU482" s="5" t="e">
        <f>P_A_R[[#This Row],[25+]]-P_A_R[[#This Row],[26+]]</f>
        <v>#VALUE!</v>
      </c>
      <c r="BV482" s="5" t="e">
        <f>P_A_R[[#This Row],[26+]]-P_A_R[[#This Row],[27+]]</f>
        <v>#VALUE!</v>
      </c>
      <c r="BW482" s="5" t="e">
        <f>P_A_R[[#This Row],[27+]]-P_A_R[[#This Row],[28+]]</f>
        <v>#VALUE!</v>
      </c>
      <c r="BX482" s="5" t="e">
        <f>P_A_R[[#This Row],[28+]]-P_A_R[[#This Row],[29+]]</f>
        <v>#VALUE!</v>
      </c>
      <c r="BY482" s="5" t="e">
        <f>P_A_R[[#This Row],[29+]]-P_A_R[[#This Row],[30+]]</f>
        <v>#VALUE!</v>
      </c>
      <c r="BZ482" s="5" t="e">
        <f>P_A_R[[#This Row],[30+]]-P_A_R[[#This Row],[31+]]</f>
        <v>#VALUE!</v>
      </c>
      <c r="CA482" s="5" t="e">
        <f>P_A_R[[#This Row],[31+]]-P_A_R[[#This Row],[32+]]</f>
        <v>#VALUE!</v>
      </c>
      <c r="CB482" s="5" t="e">
        <f>P_A_R[[#This Row],[32+]]-P_A_R[[#This Row],[33+]]</f>
        <v>#VALUE!</v>
      </c>
      <c r="CC482" s="5" t="e">
        <f>P_A_R[[#This Row],[33+]]-P_A_R[[#This Row],[34+]]</f>
        <v>#VALUE!</v>
      </c>
      <c r="CD482" s="5" t="e">
        <f>P_A_R[[#This Row],[34+]]-P_A_R[[#This Row],[35+]]</f>
        <v>#VALUE!</v>
      </c>
      <c r="CE482" s="5" t="e">
        <f>P_A_R[[#This Row],[35+]]-P_A_R[[#This Row],[36+]]</f>
        <v>#VALUE!</v>
      </c>
      <c r="CF482" s="5" t="e">
        <f>P_A_R[[#This Row],[36+]]-P_A_R[[#This Row],[37+]]</f>
        <v>#VALUE!</v>
      </c>
      <c r="CG482" s="5" t="e">
        <f>P_A_R[[#This Row],[37+]]-P_A_R[[#This Row],[38+]]</f>
        <v>#VALUE!</v>
      </c>
      <c r="CH482" s="5" t="e">
        <f>P_A_R[[#This Row],[38+]]-P_A_R[[#This Row],[39+]]</f>
        <v>#VALUE!</v>
      </c>
      <c r="CI482" s="5" t="e">
        <f>P_A_R[[#This Row],[39+]]-P_A_R[[#This Row],[40+]]</f>
        <v>#VALUE!</v>
      </c>
      <c r="CJ482" s="5" t="e">
        <f>P_A_R[[#This Row],[40+]]-P_A_R[[#This Row],[41+]]</f>
        <v>#VALUE!</v>
      </c>
      <c r="CK482" s="5" t="e">
        <f>P_A_R[[#This Row],[41+]]-P_A_R[[#This Row],[42+]]</f>
        <v>#VALUE!</v>
      </c>
      <c r="CL482" s="5" t="e">
        <f>P_A_R[[#This Row],[42+]]-P_A_R[[#This Row],[43+]]</f>
        <v>#VALUE!</v>
      </c>
      <c r="CM482" s="5" t="e">
        <f>P_A_R[[#This Row],[43+]]-P_A_R[[#This Row],[44+]]</f>
        <v>#VALUE!</v>
      </c>
      <c r="CN482" s="5" t="e">
        <f>P_A_R[[#This Row],[44+]]-P_A_R[[#This Row],[45+]]</f>
        <v>#VALUE!</v>
      </c>
      <c r="CO482" s="5" t="e">
        <f>P_A_R[[#This Row],[45+]]-P_A_R[[#This Row],[46+]]</f>
        <v>#VALUE!</v>
      </c>
      <c r="CP482" s="5" t="e">
        <f>P_A_R[[#This Row],[46+]]-P_A_R[[#This Row],[47+]]</f>
        <v>#VALUE!</v>
      </c>
      <c r="CQ482" s="5" t="e">
        <f>P_A_R[[#This Row],[47+]]-P_A_R[[#This Row],[48+]]</f>
        <v>#VALUE!</v>
      </c>
      <c r="CR482" s="5" t="e">
        <f>P_A_R[[#This Row],[48+]]-P_A_R[[#This Row],[49+]]</f>
        <v>#VALUE!</v>
      </c>
      <c r="CS482" s="5" t="e">
        <f>P_A_R[[#This Row],[49+]]-P_A_R[[#This Row],[50+]]</f>
        <v>#VALUE!</v>
      </c>
      <c r="CT482" s="5" t="e">
        <f>P_A_R[[#This Row],[50+]]-P_A_R[[#This Row],[51+]]</f>
        <v>#VALUE!</v>
      </c>
      <c r="CU482" s="5" t="e">
        <f>P_A_R[[#This Row],[51+]]-P_A_R[[#This Row],[52+]]</f>
        <v>#VALUE!</v>
      </c>
      <c r="CV482" s="5" t="e">
        <f>P_A_R[[#This Row],[52+]]-P_A_R[[#This Row],[53+]]</f>
        <v>#VALUE!</v>
      </c>
      <c r="CW482" s="5" t="e">
        <f>P_A_R[[#This Row],[53+]]-P_A_R[[#This Row],[54+]]</f>
        <v>#VALUE!</v>
      </c>
      <c r="CX482" s="5" t="e">
        <f>P_A_R[[#This Row],[54+]]-P_A_R[[#This Row],[55+]]</f>
        <v>#VALUE!</v>
      </c>
      <c r="CY482" s="5" t="e">
        <f>P_A_R[[#This Row],[55+]]-P_A_R[[#This Row],[56+]]</f>
        <v>#VALUE!</v>
      </c>
      <c r="CZ482" s="5" t="e">
        <f>P_A_R[[#This Row],[56+]]-P_A_R[[#This Row],[57+]]</f>
        <v>#VALUE!</v>
      </c>
      <c r="DA482" s="5" t="e">
        <f>P_A_R[[#This Row],[57+]]-P_A_R[[#This Row],[58+]]</f>
        <v>#VALUE!</v>
      </c>
      <c r="DB482" s="5" t="e">
        <f>P_A_R[[#This Row],[58+]]-P_A_R[[#This Row],[59+]]</f>
        <v>#VALUE!</v>
      </c>
    </row>
    <row r="483" spans="58:106" x14ac:dyDescent="0.25">
      <c r="BF483" s="5" t="e">
        <f>P_A_R[[#This Row],[10+]]-P_A_R[[#This Row],[11+]]</f>
        <v>#VALUE!</v>
      </c>
      <c r="BG483" s="5" t="e">
        <f>P_A_R[[#This Row],[11+]]-P_A_R[[#This Row],[12+]]</f>
        <v>#VALUE!</v>
      </c>
      <c r="BH483" s="5" t="e">
        <f>P_A_R[[#This Row],[12+]]-P_A_R[[#This Row],[13+]]</f>
        <v>#VALUE!</v>
      </c>
      <c r="BI483" s="5" t="e">
        <f>P_A_R[[#This Row],[13+]]-P_A_R[[#This Row],[14+]]</f>
        <v>#VALUE!</v>
      </c>
      <c r="BJ483" s="5" t="e">
        <f>P_A_R[[#This Row],[14+]]-P_A_R[[#This Row],[15+]]</f>
        <v>#VALUE!</v>
      </c>
      <c r="BK483" s="5" t="e">
        <f>P_A_R[[#This Row],[15+]]-P_A_R[[#This Row],[16+]]</f>
        <v>#VALUE!</v>
      </c>
      <c r="BL483" s="5" t="e">
        <f>P_A_R[[#This Row],[16+]]-P_A_R[[#This Row],[17+]]</f>
        <v>#VALUE!</v>
      </c>
      <c r="BM483" s="5" t="e">
        <f>P_A_R[[#This Row],[17+]]-P_A_R[[#This Row],[18+]]</f>
        <v>#VALUE!</v>
      </c>
      <c r="BN483" s="5" t="e">
        <f>P_A_R[[#This Row],[18+]]-P_A_R[[#This Row],[19+]]</f>
        <v>#VALUE!</v>
      </c>
      <c r="BO483" s="5" t="e">
        <f>P_A_R[[#This Row],[19+]]-P_A_R[[#This Row],[20+]]</f>
        <v>#VALUE!</v>
      </c>
      <c r="BP483" s="5" t="e">
        <f>P_A_R[[#This Row],[20+]]-P_A_R[[#This Row],[21+]]</f>
        <v>#VALUE!</v>
      </c>
      <c r="BQ483" s="5" t="e">
        <f>P_A_R[[#This Row],[21+]]-P_A_R[[#This Row],[22+]]</f>
        <v>#VALUE!</v>
      </c>
      <c r="BR483" s="5" t="e">
        <f>P_A_R[[#This Row],[22+]]-P_A_R[[#This Row],[23+]]</f>
        <v>#VALUE!</v>
      </c>
      <c r="BS483" s="5" t="e">
        <f>P_A_R[[#This Row],[23+]]-P_A_R[[#This Row],[24+]]</f>
        <v>#VALUE!</v>
      </c>
      <c r="BT483" s="5" t="e">
        <f>P_A_R[[#This Row],[24+]]-P_A_R[[#This Row],[25+]]</f>
        <v>#VALUE!</v>
      </c>
      <c r="BU483" s="5" t="e">
        <f>P_A_R[[#This Row],[25+]]-P_A_R[[#This Row],[26+]]</f>
        <v>#VALUE!</v>
      </c>
      <c r="BV483" s="5" t="e">
        <f>P_A_R[[#This Row],[26+]]-P_A_R[[#This Row],[27+]]</f>
        <v>#VALUE!</v>
      </c>
      <c r="BW483" s="5" t="e">
        <f>P_A_R[[#This Row],[27+]]-P_A_R[[#This Row],[28+]]</f>
        <v>#VALUE!</v>
      </c>
      <c r="BX483" s="5" t="e">
        <f>P_A_R[[#This Row],[28+]]-P_A_R[[#This Row],[29+]]</f>
        <v>#VALUE!</v>
      </c>
      <c r="BY483" s="5" t="e">
        <f>P_A_R[[#This Row],[29+]]-P_A_R[[#This Row],[30+]]</f>
        <v>#VALUE!</v>
      </c>
      <c r="BZ483" s="5" t="e">
        <f>P_A_R[[#This Row],[30+]]-P_A_R[[#This Row],[31+]]</f>
        <v>#VALUE!</v>
      </c>
      <c r="CA483" s="5" t="e">
        <f>P_A_R[[#This Row],[31+]]-P_A_R[[#This Row],[32+]]</f>
        <v>#VALUE!</v>
      </c>
      <c r="CB483" s="5" t="e">
        <f>P_A_R[[#This Row],[32+]]-P_A_R[[#This Row],[33+]]</f>
        <v>#VALUE!</v>
      </c>
      <c r="CC483" s="5" t="e">
        <f>P_A_R[[#This Row],[33+]]-P_A_R[[#This Row],[34+]]</f>
        <v>#VALUE!</v>
      </c>
      <c r="CD483" s="5" t="e">
        <f>P_A_R[[#This Row],[34+]]-P_A_R[[#This Row],[35+]]</f>
        <v>#VALUE!</v>
      </c>
      <c r="CE483" s="5" t="e">
        <f>P_A_R[[#This Row],[35+]]-P_A_R[[#This Row],[36+]]</f>
        <v>#VALUE!</v>
      </c>
      <c r="CF483" s="5" t="e">
        <f>P_A_R[[#This Row],[36+]]-P_A_R[[#This Row],[37+]]</f>
        <v>#VALUE!</v>
      </c>
      <c r="CG483" s="5" t="e">
        <f>P_A_R[[#This Row],[37+]]-P_A_R[[#This Row],[38+]]</f>
        <v>#VALUE!</v>
      </c>
      <c r="CH483" s="5" t="e">
        <f>P_A_R[[#This Row],[38+]]-P_A_R[[#This Row],[39+]]</f>
        <v>#VALUE!</v>
      </c>
      <c r="CI483" s="5" t="e">
        <f>P_A_R[[#This Row],[39+]]-P_A_R[[#This Row],[40+]]</f>
        <v>#VALUE!</v>
      </c>
      <c r="CJ483" s="5" t="e">
        <f>P_A_R[[#This Row],[40+]]-P_A_R[[#This Row],[41+]]</f>
        <v>#VALUE!</v>
      </c>
      <c r="CK483" s="5" t="e">
        <f>P_A_R[[#This Row],[41+]]-P_A_R[[#This Row],[42+]]</f>
        <v>#VALUE!</v>
      </c>
      <c r="CL483" s="5" t="e">
        <f>P_A_R[[#This Row],[42+]]-P_A_R[[#This Row],[43+]]</f>
        <v>#VALUE!</v>
      </c>
      <c r="CM483" s="5" t="e">
        <f>P_A_R[[#This Row],[43+]]-P_A_R[[#This Row],[44+]]</f>
        <v>#VALUE!</v>
      </c>
      <c r="CN483" s="5" t="e">
        <f>P_A_R[[#This Row],[44+]]-P_A_R[[#This Row],[45+]]</f>
        <v>#VALUE!</v>
      </c>
      <c r="CO483" s="5" t="e">
        <f>P_A_R[[#This Row],[45+]]-P_A_R[[#This Row],[46+]]</f>
        <v>#VALUE!</v>
      </c>
      <c r="CP483" s="5" t="e">
        <f>P_A_R[[#This Row],[46+]]-P_A_R[[#This Row],[47+]]</f>
        <v>#VALUE!</v>
      </c>
      <c r="CQ483" s="5" t="e">
        <f>P_A_R[[#This Row],[47+]]-P_A_R[[#This Row],[48+]]</f>
        <v>#VALUE!</v>
      </c>
      <c r="CR483" s="5" t="e">
        <f>P_A_R[[#This Row],[48+]]-P_A_R[[#This Row],[49+]]</f>
        <v>#VALUE!</v>
      </c>
      <c r="CS483" s="5" t="e">
        <f>P_A_R[[#This Row],[49+]]-P_A_R[[#This Row],[50+]]</f>
        <v>#VALUE!</v>
      </c>
      <c r="CT483" s="5" t="e">
        <f>P_A_R[[#This Row],[50+]]-P_A_R[[#This Row],[51+]]</f>
        <v>#VALUE!</v>
      </c>
      <c r="CU483" s="5" t="e">
        <f>P_A_R[[#This Row],[51+]]-P_A_R[[#This Row],[52+]]</f>
        <v>#VALUE!</v>
      </c>
      <c r="CV483" s="5" t="e">
        <f>P_A_R[[#This Row],[52+]]-P_A_R[[#This Row],[53+]]</f>
        <v>#VALUE!</v>
      </c>
      <c r="CW483" s="5" t="e">
        <f>P_A_R[[#This Row],[53+]]-P_A_R[[#This Row],[54+]]</f>
        <v>#VALUE!</v>
      </c>
      <c r="CX483" s="5" t="e">
        <f>P_A_R[[#This Row],[54+]]-P_A_R[[#This Row],[55+]]</f>
        <v>#VALUE!</v>
      </c>
      <c r="CY483" s="5" t="e">
        <f>P_A_R[[#This Row],[55+]]-P_A_R[[#This Row],[56+]]</f>
        <v>#VALUE!</v>
      </c>
      <c r="CZ483" s="5" t="e">
        <f>P_A_R[[#This Row],[56+]]-P_A_R[[#This Row],[57+]]</f>
        <v>#VALUE!</v>
      </c>
      <c r="DA483" s="5" t="e">
        <f>P_A_R[[#This Row],[57+]]-P_A_R[[#This Row],[58+]]</f>
        <v>#VALUE!</v>
      </c>
      <c r="DB483" s="5" t="e">
        <f>P_A_R[[#This Row],[58+]]-P_A_R[[#This Row],[59+]]</f>
        <v>#VALUE!</v>
      </c>
    </row>
    <row r="484" spans="58:106" x14ac:dyDescent="0.25">
      <c r="BF484" s="5" t="e">
        <f>P_A_R[[#This Row],[10+]]-P_A_R[[#This Row],[11+]]</f>
        <v>#VALUE!</v>
      </c>
      <c r="BG484" s="5" t="e">
        <f>P_A_R[[#This Row],[11+]]-P_A_R[[#This Row],[12+]]</f>
        <v>#VALUE!</v>
      </c>
      <c r="BH484" s="5" t="e">
        <f>P_A_R[[#This Row],[12+]]-P_A_R[[#This Row],[13+]]</f>
        <v>#VALUE!</v>
      </c>
      <c r="BI484" s="5" t="e">
        <f>P_A_R[[#This Row],[13+]]-P_A_R[[#This Row],[14+]]</f>
        <v>#VALUE!</v>
      </c>
      <c r="BJ484" s="5" t="e">
        <f>P_A_R[[#This Row],[14+]]-P_A_R[[#This Row],[15+]]</f>
        <v>#VALUE!</v>
      </c>
      <c r="BK484" s="5" t="e">
        <f>P_A_R[[#This Row],[15+]]-P_A_R[[#This Row],[16+]]</f>
        <v>#VALUE!</v>
      </c>
      <c r="BL484" s="5" t="e">
        <f>P_A_R[[#This Row],[16+]]-P_A_R[[#This Row],[17+]]</f>
        <v>#VALUE!</v>
      </c>
      <c r="BM484" s="5" t="e">
        <f>P_A_R[[#This Row],[17+]]-P_A_R[[#This Row],[18+]]</f>
        <v>#VALUE!</v>
      </c>
      <c r="BN484" s="5" t="e">
        <f>P_A_R[[#This Row],[18+]]-P_A_R[[#This Row],[19+]]</f>
        <v>#VALUE!</v>
      </c>
      <c r="BO484" s="5" t="e">
        <f>P_A_R[[#This Row],[19+]]-P_A_R[[#This Row],[20+]]</f>
        <v>#VALUE!</v>
      </c>
      <c r="BP484" s="5" t="e">
        <f>P_A_R[[#This Row],[20+]]-P_A_R[[#This Row],[21+]]</f>
        <v>#VALUE!</v>
      </c>
      <c r="BQ484" s="5" t="e">
        <f>P_A_R[[#This Row],[21+]]-P_A_R[[#This Row],[22+]]</f>
        <v>#VALUE!</v>
      </c>
      <c r="BR484" s="5" t="e">
        <f>P_A_R[[#This Row],[22+]]-P_A_R[[#This Row],[23+]]</f>
        <v>#VALUE!</v>
      </c>
      <c r="BS484" s="5" t="e">
        <f>P_A_R[[#This Row],[23+]]-P_A_R[[#This Row],[24+]]</f>
        <v>#VALUE!</v>
      </c>
      <c r="BT484" s="5" t="e">
        <f>P_A_R[[#This Row],[24+]]-P_A_R[[#This Row],[25+]]</f>
        <v>#VALUE!</v>
      </c>
      <c r="BU484" s="5" t="e">
        <f>P_A_R[[#This Row],[25+]]-P_A_R[[#This Row],[26+]]</f>
        <v>#VALUE!</v>
      </c>
      <c r="BV484" s="5" t="e">
        <f>P_A_R[[#This Row],[26+]]-P_A_R[[#This Row],[27+]]</f>
        <v>#VALUE!</v>
      </c>
      <c r="BW484" s="5" t="e">
        <f>P_A_R[[#This Row],[27+]]-P_A_R[[#This Row],[28+]]</f>
        <v>#VALUE!</v>
      </c>
      <c r="BX484" s="5" t="e">
        <f>P_A_R[[#This Row],[28+]]-P_A_R[[#This Row],[29+]]</f>
        <v>#VALUE!</v>
      </c>
      <c r="BY484" s="5" t="e">
        <f>P_A_R[[#This Row],[29+]]-P_A_R[[#This Row],[30+]]</f>
        <v>#VALUE!</v>
      </c>
      <c r="BZ484" s="5" t="e">
        <f>P_A_R[[#This Row],[30+]]-P_A_R[[#This Row],[31+]]</f>
        <v>#VALUE!</v>
      </c>
      <c r="CA484" s="5" t="e">
        <f>P_A_R[[#This Row],[31+]]-P_A_R[[#This Row],[32+]]</f>
        <v>#VALUE!</v>
      </c>
      <c r="CB484" s="5" t="e">
        <f>P_A_R[[#This Row],[32+]]-P_A_R[[#This Row],[33+]]</f>
        <v>#VALUE!</v>
      </c>
      <c r="CC484" s="5" t="e">
        <f>P_A_R[[#This Row],[33+]]-P_A_R[[#This Row],[34+]]</f>
        <v>#VALUE!</v>
      </c>
      <c r="CD484" s="5" t="e">
        <f>P_A_R[[#This Row],[34+]]-P_A_R[[#This Row],[35+]]</f>
        <v>#VALUE!</v>
      </c>
      <c r="CE484" s="5" t="e">
        <f>P_A_R[[#This Row],[35+]]-P_A_R[[#This Row],[36+]]</f>
        <v>#VALUE!</v>
      </c>
      <c r="CF484" s="5" t="e">
        <f>P_A_R[[#This Row],[36+]]-P_A_R[[#This Row],[37+]]</f>
        <v>#VALUE!</v>
      </c>
      <c r="CG484" s="5" t="e">
        <f>P_A_R[[#This Row],[37+]]-P_A_R[[#This Row],[38+]]</f>
        <v>#VALUE!</v>
      </c>
      <c r="CH484" s="5" t="e">
        <f>P_A_R[[#This Row],[38+]]-P_A_R[[#This Row],[39+]]</f>
        <v>#VALUE!</v>
      </c>
      <c r="CI484" s="5" t="e">
        <f>P_A_R[[#This Row],[39+]]-P_A_R[[#This Row],[40+]]</f>
        <v>#VALUE!</v>
      </c>
      <c r="CJ484" s="5" t="e">
        <f>P_A_R[[#This Row],[40+]]-P_A_R[[#This Row],[41+]]</f>
        <v>#VALUE!</v>
      </c>
      <c r="CK484" s="5" t="e">
        <f>P_A_R[[#This Row],[41+]]-P_A_R[[#This Row],[42+]]</f>
        <v>#VALUE!</v>
      </c>
      <c r="CL484" s="5" t="e">
        <f>P_A_R[[#This Row],[42+]]-P_A_R[[#This Row],[43+]]</f>
        <v>#VALUE!</v>
      </c>
      <c r="CM484" s="5" t="e">
        <f>P_A_R[[#This Row],[43+]]-P_A_R[[#This Row],[44+]]</f>
        <v>#VALUE!</v>
      </c>
      <c r="CN484" s="5" t="e">
        <f>P_A_R[[#This Row],[44+]]-P_A_R[[#This Row],[45+]]</f>
        <v>#VALUE!</v>
      </c>
      <c r="CO484" s="5" t="e">
        <f>P_A_R[[#This Row],[45+]]-P_A_R[[#This Row],[46+]]</f>
        <v>#VALUE!</v>
      </c>
      <c r="CP484" s="5" t="e">
        <f>P_A_R[[#This Row],[46+]]-P_A_R[[#This Row],[47+]]</f>
        <v>#VALUE!</v>
      </c>
      <c r="CQ484" s="5" t="e">
        <f>P_A_R[[#This Row],[47+]]-P_A_R[[#This Row],[48+]]</f>
        <v>#VALUE!</v>
      </c>
      <c r="CR484" s="5" t="e">
        <f>P_A_R[[#This Row],[48+]]-P_A_R[[#This Row],[49+]]</f>
        <v>#VALUE!</v>
      </c>
      <c r="CS484" s="5" t="e">
        <f>P_A_R[[#This Row],[49+]]-P_A_R[[#This Row],[50+]]</f>
        <v>#VALUE!</v>
      </c>
      <c r="CT484" s="5" t="e">
        <f>P_A_R[[#This Row],[50+]]-P_A_R[[#This Row],[51+]]</f>
        <v>#VALUE!</v>
      </c>
      <c r="CU484" s="5" t="e">
        <f>P_A_R[[#This Row],[51+]]-P_A_R[[#This Row],[52+]]</f>
        <v>#VALUE!</v>
      </c>
      <c r="CV484" s="5" t="e">
        <f>P_A_R[[#This Row],[52+]]-P_A_R[[#This Row],[53+]]</f>
        <v>#VALUE!</v>
      </c>
      <c r="CW484" s="5" t="e">
        <f>P_A_R[[#This Row],[53+]]-P_A_R[[#This Row],[54+]]</f>
        <v>#VALUE!</v>
      </c>
      <c r="CX484" s="5" t="e">
        <f>P_A_R[[#This Row],[54+]]-P_A_R[[#This Row],[55+]]</f>
        <v>#VALUE!</v>
      </c>
      <c r="CY484" s="5" t="e">
        <f>P_A_R[[#This Row],[55+]]-P_A_R[[#This Row],[56+]]</f>
        <v>#VALUE!</v>
      </c>
      <c r="CZ484" s="5" t="e">
        <f>P_A_R[[#This Row],[56+]]-P_A_R[[#This Row],[57+]]</f>
        <v>#VALUE!</v>
      </c>
      <c r="DA484" s="5" t="e">
        <f>P_A_R[[#This Row],[57+]]-P_A_R[[#This Row],[58+]]</f>
        <v>#VALUE!</v>
      </c>
      <c r="DB484" s="5" t="e">
        <f>P_A_R[[#This Row],[58+]]-P_A_R[[#This Row],[59+]]</f>
        <v>#VALUE!</v>
      </c>
    </row>
    <row r="485" spans="58:106" x14ac:dyDescent="0.25">
      <c r="BF485" s="5" t="e">
        <f>P_A_R[[#This Row],[10+]]-P_A_R[[#This Row],[11+]]</f>
        <v>#VALUE!</v>
      </c>
      <c r="BG485" s="5" t="e">
        <f>P_A_R[[#This Row],[11+]]-P_A_R[[#This Row],[12+]]</f>
        <v>#VALUE!</v>
      </c>
      <c r="BH485" s="5" t="e">
        <f>P_A_R[[#This Row],[12+]]-P_A_R[[#This Row],[13+]]</f>
        <v>#VALUE!</v>
      </c>
      <c r="BI485" s="5" t="e">
        <f>P_A_R[[#This Row],[13+]]-P_A_R[[#This Row],[14+]]</f>
        <v>#VALUE!</v>
      </c>
      <c r="BJ485" s="5" t="e">
        <f>P_A_R[[#This Row],[14+]]-P_A_R[[#This Row],[15+]]</f>
        <v>#VALUE!</v>
      </c>
      <c r="BK485" s="5" t="e">
        <f>P_A_R[[#This Row],[15+]]-P_A_R[[#This Row],[16+]]</f>
        <v>#VALUE!</v>
      </c>
      <c r="BL485" s="5" t="e">
        <f>P_A_R[[#This Row],[16+]]-P_A_R[[#This Row],[17+]]</f>
        <v>#VALUE!</v>
      </c>
      <c r="BM485" s="5" t="e">
        <f>P_A_R[[#This Row],[17+]]-P_A_R[[#This Row],[18+]]</f>
        <v>#VALUE!</v>
      </c>
      <c r="BN485" s="5" t="e">
        <f>P_A_R[[#This Row],[18+]]-P_A_R[[#This Row],[19+]]</f>
        <v>#VALUE!</v>
      </c>
      <c r="BO485" s="5" t="e">
        <f>P_A_R[[#This Row],[19+]]-P_A_R[[#This Row],[20+]]</f>
        <v>#VALUE!</v>
      </c>
      <c r="BP485" s="5" t="e">
        <f>P_A_R[[#This Row],[20+]]-P_A_R[[#This Row],[21+]]</f>
        <v>#VALUE!</v>
      </c>
      <c r="BQ485" s="5" t="e">
        <f>P_A_R[[#This Row],[21+]]-P_A_R[[#This Row],[22+]]</f>
        <v>#VALUE!</v>
      </c>
      <c r="BR485" s="5" t="e">
        <f>P_A_R[[#This Row],[22+]]-P_A_R[[#This Row],[23+]]</f>
        <v>#VALUE!</v>
      </c>
      <c r="BS485" s="5" t="e">
        <f>P_A_R[[#This Row],[23+]]-P_A_R[[#This Row],[24+]]</f>
        <v>#VALUE!</v>
      </c>
      <c r="BT485" s="5" t="e">
        <f>P_A_R[[#This Row],[24+]]-P_A_R[[#This Row],[25+]]</f>
        <v>#VALUE!</v>
      </c>
      <c r="BU485" s="5" t="e">
        <f>P_A_R[[#This Row],[25+]]-P_A_R[[#This Row],[26+]]</f>
        <v>#VALUE!</v>
      </c>
      <c r="BV485" s="5" t="e">
        <f>P_A_R[[#This Row],[26+]]-P_A_R[[#This Row],[27+]]</f>
        <v>#VALUE!</v>
      </c>
      <c r="BW485" s="5" t="e">
        <f>P_A_R[[#This Row],[27+]]-P_A_R[[#This Row],[28+]]</f>
        <v>#VALUE!</v>
      </c>
      <c r="BX485" s="5" t="e">
        <f>P_A_R[[#This Row],[28+]]-P_A_R[[#This Row],[29+]]</f>
        <v>#VALUE!</v>
      </c>
      <c r="BY485" s="5" t="e">
        <f>P_A_R[[#This Row],[29+]]-P_A_R[[#This Row],[30+]]</f>
        <v>#VALUE!</v>
      </c>
      <c r="BZ485" s="5" t="e">
        <f>P_A_R[[#This Row],[30+]]-P_A_R[[#This Row],[31+]]</f>
        <v>#VALUE!</v>
      </c>
      <c r="CA485" s="5" t="e">
        <f>P_A_R[[#This Row],[31+]]-P_A_R[[#This Row],[32+]]</f>
        <v>#VALUE!</v>
      </c>
      <c r="CB485" s="5" t="e">
        <f>P_A_R[[#This Row],[32+]]-P_A_R[[#This Row],[33+]]</f>
        <v>#VALUE!</v>
      </c>
      <c r="CC485" s="5" t="e">
        <f>P_A_R[[#This Row],[33+]]-P_A_R[[#This Row],[34+]]</f>
        <v>#VALUE!</v>
      </c>
      <c r="CD485" s="5" t="e">
        <f>P_A_R[[#This Row],[34+]]-P_A_R[[#This Row],[35+]]</f>
        <v>#VALUE!</v>
      </c>
      <c r="CE485" s="5" t="e">
        <f>P_A_R[[#This Row],[35+]]-P_A_R[[#This Row],[36+]]</f>
        <v>#VALUE!</v>
      </c>
      <c r="CF485" s="5" t="e">
        <f>P_A_R[[#This Row],[36+]]-P_A_R[[#This Row],[37+]]</f>
        <v>#VALUE!</v>
      </c>
      <c r="CG485" s="5" t="e">
        <f>P_A_R[[#This Row],[37+]]-P_A_R[[#This Row],[38+]]</f>
        <v>#VALUE!</v>
      </c>
      <c r="CH485" s="5" t="e">
        <f>P_A_R[[#This Row],[38+]]-P_A_R[[#This Row],[39+]]</f>
        <v>#VALUE!</v>
      </c>
      <c r="CI485" s="5" t="e">
        <f>P_A_R[[#This Row],[39+]]-P_A_R[[#This Row],[40+]]</f>
        <v>#VALUE!</v>
      </c>
      <c r="CJ485" s="5" t="e">
        <f>P_A_R[[#This Row],[40+]]-P_A_R[[#This Row],[41+]]</f>
        <v>#VALUE!</v>
      </c>
      <c r="CK485" s="5" t="e">
        <f>P_A_R[[#This Row],[41+]]-P_A_R[[#This Row],[42+]]</f>
        <v>#VALUE!</v>
      </c>
      <c r="CL485" s="5" t="e">
        <f>P_A_R[[#This Row],[42+]]-P_A_R[[#This Row],[43+]]</f>
        <v>#VALUE!</v>
      </c>
      <c r="CM485" s="5" t="e">
        <f>P_A_R[[#This Row],[43+]]-P_A_R[[#This Row],[44+]]</f>
        <v>#VALUE!</v>
      </c>
      <c r="CN485" s="5" t="e">
        <f>P_A_R[[#This Row],[44+]]-P_A_R[[#This Row],[45+]]</f>
        <v>#VALUE!</v>
      </c>
      <c r="CO485" s="5" t="e">
        <f>P_A_R[[#This Row],[45+]]-P_A_R[[#This Row],[46+]]</f>
        <v>#VALUE!</v>
      </c>
      <c r="CP485" s="5" t="e">
        <f>P_A_R[[#This Row],[46+]]-P_A_R[[#This Row],[47+]]</f>
        <v>#VALUE!</v>
      </c>
      <c r="CQ485" s="5" t="e">
        <f>P_A_R[[#This Row],[47+]]-P_A_R[[#This Row],[48+]]</f>
        <v>#VALUE!</v>
      </c>
      <c r="CR485" s="5" t="e">
        <f>P_A_R[[#This Row],[48+]]-P_A_R[[#This Row],[49+]]</f>
        <v>#VALUE!</v>
      </c>
      <c r="CS485" s="5" t="e">
        <f>P_A_R[[#This Row],[49+]]-P_A_R[[#This Row],[50+]]</f>
        <v>#VALUE!</v>
      </c>
      <c r="CT485" s="5" t="e">
        <f>P_A_R[[#This Row],[50+]]-P_A_R[[#This Row],[51+]]</f>
        <v>#VALUE!</v>
      </c>
      <c r="CU485" s="5" t="e">
        <f>P_A_R[[#This Row],[51+]]-P_A_R[[#This Row],[52+]]</f>
        <v>#VALUE!</v>
      </c>
      <c r="CV485" s="5" t="e">
        <f>P_A_R[[#This Row],[52+]]-P_A_R[[#This Row],[53+]]</f>
        <v>#VALUE!</v>
      </c>
      <c r="CW485" s="5" t="e">
        <f>P_A_R[[#This Row],[53+]]-P_A_R[[#This Row],[54+]]</f>
        <v>#VALUE!</v>
      </c>
      <c r="CX485" s="5" t="e">
        <f>P_A_R[[#This Row],[54+]]-P_A_R[[#This Row],[55+]]</f>
        <v>#VALUE!</v>
      </c>
      <c r="CY485" s="5" t="e">
        <f>P_A_R[[#This Row],[55+]]-P_A_R[[#This Row],[56+]]</f>
        <v>#VALUE!</v>
      </c>
      <c r="CZ485" s="5" t="e">
        <f>P_A_R[[#This Row],[56+]]-P_A_R[[#This Row],[57+]]</f>
        <v>#VALUE!</v>
      </c>
      <c r="DA485" s="5" t="e">
        <f>P_A_R[[#This Row],[57+]]-P_A_R[[#This Row],[58+]]</f>
        <v>#VALUE!</v>
      </c>
      <c r="DB485" s="5" t="e">
        <f>P_A_R[[#This Row],[58+]]-P_A_R[[#This Row],[59+]]</f>
        <v>#VALUE!</v>
      </c>
    </row>
    <row r="486" spans="58:106" x14ac:dyDescent="0.25">
      <c r="BF486" s="5" t="e">
        <f>P_A_R[[#This Row],[10+]]-P_A_R[[#This Row],[11+]]</f>
        <v>#VALUE!</v>
      </c>
      <c r="BG486" s="5" t="e">
        <f>P_A_R[[#This Row],[11+]]-P_A_R[[#This Row],[12+]]</f>
        <v>#VALUE!</v>
      </c>
      <c r="BH486" s="5" t="e">
        <f>P_A_R[[#This Row],[12+]]-P_A_R[[#This Row],[13+]]</f>
        <v>#VALUE!</v>
      </c>
      <c r="BI486" s="5" t="e">
        <f>P_A_R[[#This Row],[13+]]-P_A_R[[#This Row],[14+]]</f>
        <v>#VALUE!</v>
      </c>
      <c r="BJ486" s="5" t="e">
        <f>P_A_R[[#This Row],[14+]]-P_A_R[[#This Row],[15+]]</f>
        <v>#VALUE!</v>
      </c>
      <c r="BK486" s="5" t="e">
        <f>P_A_R[[#This Row],[15+]]-P_A_R[[#This Row],[16+]]</f>
        <v>#VALUE!</v>
      </c>
      <c r="BL486" s="5" t="e">
        <f>P_A_R[[#This Row],[16+]]-P_A_R[[#This Row],[17+]]</f>
        <v>#VALUE!</v>
      </c>
      <c r="BM486" s="5" t="e">
        <f>P_A_R[[#This Row],[17+]]-P_A_R[[#This Row],[18+]]</f>
        <v>#VALUE!</v>
      </c>
      <c r="BN486" s="5" t="e">
        <f>P_A_R[[#This Row],[18+]]-P_A_R[[#This Row],[19+]]</f>
        <v>#VALUE!</v>
      </c>
      <c r="BO486" s="5" t="e">
        <f>P_A_R[[#This Row],[19+]]-P_A_R[[#This Row],[20+]]</f>
        <v>#VALUE!</v>
      </c>
      <c r="BP486" s="5" t="e">
        <f>P_A_R[[#This Row],[20+]]-P_A_R[[#This Row],[21+]]</f>
        <v>#VALUE!</v>
      </c>
      <c r="BQ486" s="5" t="e">
        <f>P_A_R[[#This Row],[21+]]-P_A_R[[#This Row],[22+]]</f>
        <v>#VALUE!</v>
      </c>
      <c r="BR486" s="5" t="e">
        <f>P_A_R[[#This Row],[22+]]-P_A_R[[#This Row],[23+]]</f>
        <v>#VALUE!</v>
      </c>
      <c r="BS486" s="5" t="e">
        <f>P_A_R[[#This Row],[23+]]-P_A_R[[#This Row],[24+]]</f>
        <v>#VALUE!</v>
      </c>
      <c r="BT486" s="5" t="e">
        <f>P_A_R[[#This Row],[24+]]-P_A_R[[#This Row],[25+]]</f>
        <v>#VALUE!</v>
      </c>
      <c r="BU486" s="5" t="e">
        <f>P_A_R[[#This Row],[25+]]-P_A_R[[#This Row],[26+]]</f>
        <v>#VALUE!</v>
      </c>
      <c r="BV486" s="5" t="e">
        <f>P_A_R[[#This Row],[26+]]-P_A_R[[#This Row],[27+]]</f>
        <v>#VALUE!</v>
      </c>
      <c r="BW486" s="5" t="e">
        <f>P_A_R[[#This Row],[27+]]-P_A_R[[#This Row],[28+]]</f>
        <v>#VALUE!</v>
      </c>
      <c r="BX486" s="5" t="e">
        <f>P_A_R[[#This Row],[28+]]-P_A_R[[#This Row],[29+]]</f>
        <v>#VALUE!</v>
      </c>
      <c r="BY486" s="5" t="e">
        <f>P_A_R[[#This Row],[29+]]-P_A_R[[#This Row],[30+]]</f>
        <v>#VALUE!</v>
      </c>
      <c r="BZ486" s="5" t="e">
        <f>P_A_R[[#This Row],[30+]]-P_A_R[[#This Row],[31+]]</f>
        <v>#VALUE!</v>
      </c>
      <c r="CA486" s="5" t="e">
        <f>P_A_R[[#This Row],[31+]]-P_A_R[[#This Row],[32+]]</f>
        <v>#VALUE!</v>
      </c>
      <c r="CB486" s="5" t="e">
        <f>P_A_R[[#This Row],[32+]]-P_A_R[[#This Row],[33+]]</f>
        <v>#VALUE!</v>
      </c>
      <c r="CC486" s="5" t="e">
        <f>P_A_R[[#This Row],[33+]]-P_A_R[[#This Row],[34+]]</f>
        <v>#VALUE!</v>
      </c>
      <c r="CD486" s="5" t="e">
        <f>P_A_R[[#This Row],[34+]]-P_A_R[[#This Row],[35+]]</f>
        <v>#VALUE!</v>
      </c>
      <c r="CE486" s="5" t="e">
        <f>P_A_R[[#This Row],[35+]]-P_A_R[[#This Row],[36+]]</f>
        <v>#VALUE!</v>
      </c>
      <c r="CF486" s="5" t="e">
        <f>P_A_R[[#This Row],[36+]]-P_A_R[[#This Row],[37+]]</f>
        <v>#VALUE!</v>
      </c>
      <c r="CG486" s="5" t="e">
        <f>P_A_R[[#This Row],[37+]]-P_A_R[[#This Row],[38+]]</f>
        <v>#VALUE!</v>
      </c>
      <c r="CH486" s="5" t="e">
        <f>P_A_R[[#This Row],[38+]]-P_A_R[[#This Row],[39+]]</f>
        <v>#VALUE!</v>
      </c>
      <c r="CI486" s="5" t="e">
        <f>P_A_R[[#This Row],[39+]]-P_A_R[[#This Row],[40+]]</f>
        <v>#VALUE!</v>
      </c>
      <c r="CJ486" s="5" t="e">
        <f>P_A_R[[#This Row],[40+]]-P_A_R[[#This Row],[41+]]</f>
        <v>#VALUE!</v>
      </c>
      <c r="CK486" s="5" t="e">
        <f>P_A_R[[#This Row],[41+]]-P_A_R[[#This Row],[42+]]</f>
        <v>#VALUE!</v>
      </c>
      <c r="CL486" s="5" t="e">
        <f>P_A_R[[#This Row],[42+]]-P_A_R[[#This Row],[43+]]</f>
        <v>#VALUE!</v>
      </c>
      <c r="CM486" s="5" t="e">
        <f>P_A_R[[#This Row],[43+]]-P_A_R[[#This Row],[44+]]</f>
        <v>#VALUE!</v>
      </c>
      <c r="CN486" s="5" t="e">
        <f>P_A_R[[#This Row],[44+]]-P_A_R[[#This Row],[45+]]</f>
        <v>#VALUE!</v>
      </c>
      <c r="CO486" s="5" t="e">
        <f>P_A_R[[#This Row],[45+]]-P_A_R[[#This Row],[46+]]</f>
        <v>#VALUE!</v>
      </c>
      <c r="CP486" s="5" t="e">
        <f>P_A_R[[#This Row],[46+]]-P_A_R[[#This Row],[47+]]</f>
        <v>#VALUE!</v>
      </c>
      <c r="CQ486" s="5" t="e">
        <f>P_A_R[[#This Row],[47+]]-P_A_R[[#This Row],[48+]]</f>
        <v>#VALUE!</v>
      </c>
      <c r="CR486" s="5" t="e">
        <f>P_A_R[[#This Row],[48+]]-P_A_R[[#This Row],[49+]]</f>
        <v>#VALUE!</v>
      </c>
      <c r="CS486" s="5" t="e">
        <f>P_A_R[[#This Row],[49+]]-P_A_R[[#This Row],[50+]]</f>
        <v>#VALUE!</v>
      </c>
      <c r="CT486" s="5" t="e">
        <f>P_A_R[[#This Row],[50+]]-P_A_R[[#This Row],[51+]]</f>
        <v>#VALUE!</v>
      </c>
      <c r="CU486" s="5" t="e">
        <f>P_A_R[[#This Row],[51+]]-P_A_R[[#This Row],[52+]]</f>
        <v>#VALUE!</v>
      </c>
      <c r="CV486" s="5" t="e">
        <f>P_A_R[[#This Row],[52+]]-P_A_R[[#This Row],[53+]]</f>
        <v>#VALUE!</v>
      </c>
      <c r="CW486" s="5" t="e">
        <f>P_A_R[[#This Row],[53+]]-P_A_R[[#This Row],[54+]]</f>
        <v>#VALUE!</v>
      </c>
      <c r="CX486" s="5" t="e">
        <f>P_A_R[[#This Row],[54+]]-P_A_R[[#This Row],[55+]]</f>
        <v>#VALUE!</v>
      </c>
      <c r="CY486" s="5" t="e">
        <f>P_A_R[[#This Row],[55+]]-P_A_R[[#This Row],[56+]]</f>
        <v>#VALUE!</v>
      </c>
      <c r="CZ486" s="5" t="e">
        <f>P_A_R[[#This Row],[56+]]-P_A_R[[#This Row],[57+]]</f>
        <v>#VALUE!</v>
      </c>
      <c r="DA486" s="5" t="e">
        <f>P_A_R[[#This Row],[57+]]-P_A_R[[#This Row],[58+]]</f>
        <v>#VALUE!</v>
      </c>
      <c r="DB486" s="5" t="e">
        <f>P_A_R[[#This Row],[58+]]-P_A_R[[#This Row],[59+]]</f>
        <v>#VALUE!</v>
      </c>
    </row>
    <row r="487" spans="58:106" x14ac:dyDescent="0.25">
      <c r="BF487" s="5" t="e">
        <f>P_A_R[[#This Row],[10+]]-P_A_R[[#This Row],[11+]]</f>
        <v>#VALUE!</v>
      </c>
      <c r="BG487" s="5" t="e">
        <f>P_A_R[[#This Row],[11+]]-P_A_R[[#This Row],[12+]]</f>
        <v>#VALUE!</v>
      </c>
      <c r="BH487" s="5" t="e">
        <f>P_A_R[[#This Row],[12+]]-P_A_R[[#This Row],[13+]]</f>
        <v>#VALUE!</v>
      </c>
      <c r="BI487" s="5" t="e">
        <f>P_A_R[[#This Row],[13+]]-P_A_R[[#This Row],[14+]]</f>
        <v>#VALUE!</v>
      </c>
      <c r="BJ487" s="5" t="e">
        <f>P_A_R[[#This Row],[14+]]-P_A_R[[#This Row],[15+]]</f>
        <v>#VALUE!</v>
      </c>
      <c r="BK487" s="5" t="e">
        <f>P_A_R[[#This Row],[15+]]-P_A_R[[#This Row],[16+]]</f>
        <v>#VALUE!</v>
      </c>
      <c r="BL487" s="5" t="e">
        <f>P_A_R[[#This Row],[16+]]-P_A_R[[#This Row],[17+]]</f>
        <v>#VALUE!</v>
      </c>
      <c r="BM487" s="5" t="e">
        <f>P_A_R[[#This Row],[17+]]-P_A_R[[#This Row],[18+]]</f>
        <v>#VALUE!</v>
      </c>
      <c r="BN487" s="5" t="e">
        <f>P_A_R[[#This Row],[18+]]-P_A_R[[#This Row],[19+]]</f>
        <v>#VALUE!</v>
      </c>
      <c r="BO487" s="5" t="e">
        <f>P_A_R[[#This Row],[19+]]-P_A_R[[#This Row],[20+]]</f>
        <v>#VALUE!</v>
      </c>
      <c r="BP487" s="5" t="e">
        <f>P_A_R[[#This Row],[20+]]-P_A_R[[#This Row],[21+]]</f>
        <v>#VALUE!</v>
      </c>
      <c r="BQ487" s="5" t="e">
        <f>P_A_R[[#This Row],[21+]]-P_A_R[[#This Row],[22+]]</f>
        <v>#VALUE!</v>
      </c>
      <c r="BR487" s="5" t="e">
        <f>P_A_R[[#This Row],[22+]]-P_A_R[[#This Row],[23+]]</f>
        <v>#VALUE!</v>
      </c>
      <c r="BS487" s="5" t="e">
        <f>P_A_R[[#This Row],[23+]]-P_A_R[[#This Row],[24+]]</f>
        <v>#VALUE!</v>
      </c>
      <c r="BT487" s="5" t="e">
        <f>P_A_R[[#This Row],[24+]]-P_A_R[[#This Row],[25+]]</f>
        <v>#VALUE!</v>
      </c>
      <c r="BU487" s="5" t="e">
        <f>P_A_R[[#This Row],[25+]]-P_A_R[[#This Row],[26+]]</f>
        <v>#VALUE!</v>
      </c>
      <c r="BV487" s="5" t="e">
        <f>P_A_R[[#This Row],[26+]]-P_A_R[[#This Row],[27+]]</f>
        <v>#VALUE!</v>
      </c>
      <c r="BW487" s="5" t="e">
        <f>P_A_R[[#This Row],[27+]]-P_A_R[[#This Row],[28+]]</f>
        <v>#VALUE!</v>
      </c>
      <c r="BX487" s="5" t="e">
        <f>P_A_R[[#This Row],[28+]]-P_A_R[[#This Row],[29+]]</f>
        <v>#VALUE!</v>
      </c>
      <c r="BY487" s="5" t="e">
        <f>P_A_R[[#This Row],[29+]]-P_A_R[[#This Row],[30+]]</f>
        <v>#VALUE!</v>
      </c>
      <c r="BZ487" s="5" t="e">
        <f>P_A_R[[#This Row],[30+]]-P_A_R[[#This Row],[31+]]</f>
        <v>#VALUE!</v>
      </c>
      <c r="CA487" s="5" t="e">
        <f>P_A_R[[#This Row],[31+]]-P_A_R[[#This Row],[32+]]</f>
        <v>#VALUE!</v>
      </c>
      <c r="CB487" s="5" t="e">
        <f>P_A_R[[#This Row],[32+]]-P_A_R[[#This Row],[33+]]</f>
        <v>#VALUE!</v>
      </c>
      <c r="CC487" s="5" t="e">
        <f>P_A_R[[#This Row],[33+]]-P_A_R[[#This Row],[34+]]</f>
        <v>#VALUE!</v>
      </c>
      <c r="CD487" s="5" t="e">
        <f>P_A_R[[#This Row],[34+]]-P_A_R[[#This Row],[35+]]</f>
        <v>#VALUE!</v>
      </c>
      <c r="CE487" s="5" t="e">
        <f>P_A_R[[#This Row],[35+]]-P_A_R[[#This Row],[36+]]</f>
        <v>#VALUE!</v>
      </c>
      <c r="CF487" s="5" t="e">
        <f>P_A_R[[#This Row],[36+]]-P_A_R[[#This Row],[37+]]</f>
        <v>#VALUE!</v>
      </c>
      <c r="CG487" s="5" t="e">
        <f>P_A_R[[#This Row],[37+]]-P_A_R[[#This Row],[38+]]</f>
        <v>#VALUE!</v>
      </c>
      <c r="CH487" s="5" t="e">
        <f>P_A_R[[#This Row],[38+]]-P_A_R[[#This Row],[39+]]</f>
        <v>#VALUE!</v>
      </c>
      <c r="CI487" s="5" t="e">
        <f>P_A_R[[#This Row],[39+]]-P_A_R[[#This Row],[40+]]</f>
        <v>#VALUE!</v>
      </c>
      <c r="CJ487" s="5" t="e">
        <f>P_A_R[[#This Row],[40+]]-P_A_R[[#This Row],[41+]]</f>
        <v>#VALUE!</v>
      </c>
      <c r="CK487" s="5" t="e">
        <f>P_A_R[[#This Row],[41+]]-P_A_R[[#This Row],[42+]]</f>
        <v>#VALUE!</v>
      </c>
      <c r="CL487" s="5" t="e">
        <f>P_A_R[[#This Row],[42+]]-P_A_R[[#This Row],[43+]]</f>
        <v>#VALUE!</v>
      </c>
      <c r="CM487" s="5" t="e">
        <f>P_A_R[[#This Row],[43+]]-P_A_R[[#This Row],[44+]]</f>
        <v>#VALUE!</v>
      </c>
      <c r="CN487" s="5" t="e">
        <f>P_A_R[[#This Row],[44+]]-P_A_R[[#This Row],[45+]]</f>
        <v>#VALUE!</v>
      </c>
      <c r="CO487" s="5" t="e">
        <f>P_A_R[[#This Row],[45+]]-P_A_R[[#This Row],[46+]]</f>
        <v>#VALUE!</v>
      </c>
      <c r="CP487" s="5" t="e">
        <f>P_A_R[[#This Row],[46+]]-P_A_R[[#This Row],[47+]]</f>
        <v>#VALUE!</v>
      </c>
      <c r="CQ487" s="5" t="e">
        <f>P_A_R[[#This Row],[47+]]-P_A_R[[#This Row],[48+]]</f>
        <v>#VALUE!</v>
      </c>
      <c r="CR487" s="5" t="e">
        <f>P_A_R[[#This Row],[48+]]-P_A_R[[#This Row],[49+]]</f>
        <v>#VALUE!</v>
      </c>
      <c r="CS487" s="5" t="e">
        <f>P_A_R[[#This Row],[49+]]-P_A_R[[#This Row],[50+]]</f>
        <v>#VALUE!</v>
      </c>
      <c r="CT487" s="5" t="e">
        <f>P_A_R[[#This Row],[50+]]-P_A_R[[#This Row],[51+]]</f>
        <v>#VALUE!</v>
      </c>
      <c r="CU487" s="5" t="e">
        <f>P_A_R[[#This Row],[51+]]-P_A_R[[#This Row],[52+]]</f>
        <v>#VALUE!</v>
      </c>
      <c r="CV487" s="5" t="e">
        <f>P_A_R[[#This Row],[52+]]-P_A_R[[#This Row],[53+]]</f>
        <v>#VALUE!</v>
      </c>
      <c r="CW487" s="5" t="e">
        <f>P_A_R[[#This Row],[53+]]-P_A_R[[#This Row],[54+]]</f>
        <v>#VALUE!</v>
      </c>
      <c r="CX487" s="5" t="e">
        <f>P_A_R[[#This Row],[54+]]-P_A_R[[#This Row],[55+]]</f>
        <v>#VALUE!</v>
      </c>
      <c r="CY487" s="5" t="e">
        <f>P_A_R[[#This Row],[55+]]-P_A_R[[#This Row],[56+]]</f>
        <v>#VALUE!</v>
      </c>
      <c r="CZ487" s="5" t="e">
        <f>P_A_R[[#This Row],[56+]]-P_A_R[[#This Row],[57+]]</f>
        <v>#VALUE!</v>
      </c>
      <c r="DA487" s="5" t="e">
        <f>P_A_R[[#This Row],[57+]]-P_A_R[[#This Row],[58+]]</f>
        <v>#VALUE!</v>
      </c>
      <c r="DB487" s="5" t="e">
        <f>P_A_R[[#This Row],[58+]]-P_A_R[[#This Row],[59+]]</f>
        <v>#VALUE!</v>
      </c>
    </row>
    <row r="488" spans="58:106" x14ac:dyDescent="0.25">
      <c r="BF488" s="5" t="e">
        <f>P_A_R[[#This Row],[10+]]-P_A_R[[#This Row],[11+]]</f>
        <v>#VALUE!</v>
      </c>
      <c r="BG488" s="5" t="e">
        <f>P_A_R[[#This Row],[11+]]-P_A_R[[#This Row],[12+]]</f>
        <v>#VALUE!</v>
      </c>
      <c r="BH488" s="5" t="e">
        <f>P_A_R[[#This Row],[12+]]-P_A_R[[#This Row],[13+]]</f>
        <v>#VALUE!</v>
      </c>
      <c r="BI488" s="5" t="e">
        <f>P_A_R[[#This Row],[13+]]-P_A_R[[#This Row],[14+]]</f>
        <v>#VALUE!</v>
      </c>
      <c r="BJ488" s="5" t="e">
        <f>P_A_R[[#This Row],[14+]]-P_A_R[[#This Row],[15+]]</f>
        <v>#VALUE!</v>
      </c>
      <c r="BK488" s="5" t="e">
        <f>P_A_R[[#This Row],[15+]]-P_A_R[[#This Row],[16+]]</f>
        <v>#VALUE!</v>
      </c>
      <c r="BL488" s="5" t="e">
        <f>P_A_R[[#This Row],[16+]]-P_A_R[[#This Row],[17+]]</f>
        <v>#VALUE!</v>
      </c>
      <c r="BM488" s="5" t="e">
        <f>P_A_R[[#This Row],[17+]]-P_A_R[[#This Row],[18+]]</f>
        <v>#VALUE!</v>
      </c>
      <c r="BN488" s="5" t="e">
        <f>P_A_R[[#This Row],[18+]]-P_A_R[[#This Row],[19+]]</f>
        <v>#VALUE!</v>
      </c>
      <c r="BO488" s="5" t="e">
        <f>P_A_R[[#This Row],[19+]]-P_A_R[[#This Row],[20+]]</f>
        <v>#VALUE!</v>
      </c>
      <c r="BP488" s="5" t="e">
        <f>P_A_R[[#This Row],[20+]]-P_A_R[[#This Row],[21+]]</f>
        <v>#VALUE!</v>
      </c>
      <c r="BQ488" s="5" t="e">
        <f>P_A_R[[#This Row],[21+]]-P_A_R[[#This Row],[22+]]</f>
        <v>#VALUE!</v>
      </c>
      <c r="BR488" s="5" t="e">
        <f>P_A_R[[#This Row],[22+]]-P_A_R[[#This Row],[23+]]</f>
        <v>#VALUE!</v>
      </c>
      <c r="BS488" s="5" t="e">
        <f>P_A_R[[#This Row],[23+]]-P_A_R[[#This Row],[24+]]</f>
        <v>#VALUE!</v>
      </c>
      <c r="BT488" s="5" t="e">
        <f>P_A_R[[#This Row],[24+]]-P_A_R[[#This Row],[25+]]</f>
        <v>#VALUE!</v>
      </c>
      <c r="BU488" s="5" t="e">
        <f>P_A_R[[#This Row],[25+]]-P_A_R[[#This Row],[26+]]</f>
        <v>#VALUE!</v>
      </c>
      <c r="BV488" s="5" t="e">
        <f>P_A_R[[#This Row],[26+]]-P_A_R[[#This Row],[27+]]</f>
        <v>#VALUE!</v>
      </c>
      <c r="BW488" s="5" t="e">
        <f>P_A_R[[#This Row],[27+]]-P_A_R[[#This Row],[28+]]</f>
        <v>#VALUE!</v>
      </c>
      <c r="BX488" s="5" t="e">
        <f>P_A_R[[#This Row],[28+]]-P_A_R[[#This Row],[29+]]</f>
        <v>#VALUE!</v>
      </c>
      <c r="BY488" s="5" t="e">
        <f>P_A_R[[#This Row],[29+]]-P_A_R[[#This Row],[30+]]</f>
        <v>#VALUE!</v>
      </c>
      <c r="BZ488" s="5" t="e">
        <f>P_A_R[[#This Row],[30+]]-P_A_R[[#This Row],[31+]]</f>
        <v>#VALUE!</v>
      </c>
      <c r="CA488" s="5" t="e">
        <f>P_A_R[[#This Row],[31+]]-P_A_R[[#This Row],[32+]]</f>
        <v>#VALUE!</v>
      </c>
      <c r="CB488" s="5" t="e">
        <f>P_A_R[[#This Row],[32+]]-P_A_R[[#This Row],[33+]]</f>
        <v>#VALUE!</v>
      </c>
      <c r="CC488" s="5" t="e">
        <f>P_A_R[[#This Row],[33+]]-P_A_R[[#This Row],[34+]]</f>
        <v>#VALUE!</v>
      </c>
      <c r="CD488" s="5" t="e">
        <f>P_A_R[[#This Row],[34+]]-P_A_R[[#This Row],[35+]]</f>
        <v>#VALUE!</v>
      </c>
      <c r="CE488" s="5" t="e">
        <f>P_A_R[[#This Row],[35+]]-P_A_R[[#This Row],[36+]]</f>
        <v>#VALUE!</v>
      </c>
      <c r="CF488" s="5" t="e">
        <f>P_A_R[[#This Row],[36+]]-P_A_R[[#This Row],[37+]]</f>
        <v>#VALUE!</v>
      </c>
      <c r="CG488" s="5" t="e">
        <f>P_A_R[[#This Row],[37+]]-P_A_R[[#This Row],[38+]]</f>
        <v>#VALUE!</v>
      </c>
      <c r="CH488" s="5" t="e">
        <f>P_A_R[[#This Row],[38+]]-P_A_R[[#This Row],[39+]]</f>
        <v>#VALUE!</v>
      </c>
      <c r="CI488" s="5" t="e">
        <f>P_A_R[[#This Row],[39+]]-P_A_R[[#This Row],[40+]]</f>
        <v>#VALUE!</v>
      </c>
      <c r="CJ488" s="5" t="e">
        <f>P_A_R[[#This Row],[40+]]-P_A_R[[#This Row],[41+]]</f>
        <v>#VALUE!</v>
      </c>
      <c r="CK488" s="5" t="e">
        <f>P_A_R[[#This Row],[41+]]-P_A_R[[#This Row],[42+]]</f>
        <v>#VALUE!</v>
      </c>
      <c r="CL488" s="5" t="e">
        <f>P_A_R[[#This Row],[42+]]-P_A_R[[#This Row],[43+]]</f>
        <v>#VALUE!</v>
      </c>
      <c r="CM488" s="5" t="e">
        <f>P_A_R[[#This Row],[43+]]-P_A_R[[#This Row],[44+]]</f>
        <v>#VALUE!</v>
      </c>
      <c r="CN488" s="5" t="e">
        <f>P_A_R[[#This Row],[44+]]-P_A_R[[#This Row],[45+]]</f>
        <v>#VALUE!</v>
      </c>
      <c r="CO488" s="5" t="e">
        <f>P_A_R[[#This Row],[45+]]-P_A_R[[#This Row],[46+]]</f>
        <v>#VALUE!</v>
      </c>
      <c r="CP488" s="5" t="e">
        <f>P_A_R[[#This Row],[46+]]-P_A_R[[#This Row],[47+]]</f>
        <v>#VALUE!</v>
      </c>
      <c r="CQ488" s="5" t="e">
        <f>P_A_R[[#This Row],[47+]]-P_A_R[[#This Row],[48+]]</f>
        <v>#VALUE!</v>
      </c>
      <c r="CR488" s="5" t="e">
        <f>P_A_R[[#This Row],[48+]]-P_A_R[[#This Row],[49+]]</f>
        <v>#VALUE!</v>
      </c>
      <c r="CS488" s="5" t="e">
        <f>P_A_R[[#This Row],[49+]]-P_A_R[[#This Row],[50+]]</f>
        <v>#VALUE!</v>
      </c>
      <c r="CT488" s="5" t="e">
        <f>P_A_R[[#This Row],[50+]]-P_A_R[[#This Row],[51+]]</f>
        <v>#VALUE!</v>
      </c>
      <c r="CU488" s="5" t="e">
        <f>P_A_R[[#This Row],[51+]]-P_A_R[[#This Row],[52+]]</f>
        <v>#VALUE!</v>
      </c>
      <c r="CV488" s="5" t="e">
        <f>P_A_R[[#This Row],[52+]]-P_A_R[[#This Row],[53+]]</f>
        <v>#VALUE!</v>
      </c>
      <c r="CW488" s="5" t="e">
        <f>P_A_R[[#This Row],[53+]]-P_A_R[[#This Row],[54+]]</f>
        <v>#VALUE!</v>
      </c>
      <c r="CX488" s="5" t="e">
        <f>P_A_R[[#This Row],[54+]]-P_A_R[[#This Row],[55+]]</f>
        <v>#VALUE!</v>
      </c>
      <c r="CY488" s="5" t="e">
        <f>P_A_R[[#This Row],[55+]]-P_A_R[[#This Row],[56+]]</f>
        <v>#VALUE!</v>
      </c>
      <c r="CZ488" s="5" t="e">
        <f>P_A_R[[#This Row],[56+]]-P_A_R[[#This Row],[57+]]</f>
        <v>#VALUE!</v>
      </c>
      <c r="DA488" s="5" t="e">
        <f>P_A_R[[#This Row],[57+]]-P_A_R[[#This Row],[58+]]</f>
        <v>#VALUE!</v>
      </c>
      <c r="DB488" s="5" t="e">
        <f>P_A_R[[#This Row],[58+]]-P_A_R[[#This Row],[59+]]</f>
        <v>#VALUE!</v>
      </c>
    </row>
    <row r="489" spans="58:106" x14ac:dyDescent="0.25">
      <c r="BF489" s="5" t="e">
        <f>P_A_R[[#This Row],[10+]]-P_A_R[[#This Row],[11+]]</f>
        <v>#VALUE!</v>
      </c>
      <c r="BG489" s="5" t="e">
        <f>P_A_R[[#This Row],[11+]]-P_A_R[[#This Row],[12+]]</f>
        <v>#VALUE!</v>
      </c>
      <c r="BH489" s="5" t="e">
        <f>P_A_R[[#This Row],[12+]]-P_A_R[[#This Row],[13+]]</f>
        <v>#VALUE!</v>
      </c>
      <c r="BI489" s="5" t="e">
        <f>P_A_R[[#This Row],[13+]]-P_A_R[[#This Row],[14+]]</f>
        <v>#VALUE!</v>
      </c>
      <c r="BJ489" s="5" t="e">
        <f>P_A_R[[#This Row],[14+]]-P_A_R[[#This Row],[15+]]</f>
        <v>#VALUE!</v>
      </c>
      <c r="BK489" s="5" t="e">
        <f>P_A_R[[#This Row],[15+]]-P_A_R[[#This Row],[16+]]</f>
        <v>#VALUE!</v>
      </c>
      <c r="BL489" s="5" t="e">
        <f>P_A_R[[#This Row],[16+]]-P_A_R[[#This Row],[17+]]</f>
        <v>#VALUE!</v>
      </c>
      <c r="BM489" s="5" t="e">
        <f>P_A_R[[#This Row],[17+]]-P_A_R[[#This Row],[18+]]</f>
        <v>#VALUE!</v>
      </c>
      <c r="BN489" s="5" t="e">
        <f>P_A_R[[#This Row],[18+]]-P_A_R[[#This Row],[19+]]</f>
        <v>#VALUE!</v>
      </c>
      <c r="BO489" s="5" t="e">
        <f>P_A_R[[#This Row],[19+]]-P_A_R[[#This Row],[20+]]</f>
        <v>#VALUE!</v>
      </c>
      <c r="BP489" s="5" t="e">
        <f>P_A_R[[#This Row],[20+]]-P_A_R[[#This Row],[21+]]</f>
        <v>#VALUE!</v>
      </c>
      <c r="BQ489" s="5" t="e">
        <f>P_A_R[[#This Row],[21+]]-P_A_R[[#This Row],[22+]]</f>
        <v>#VALUE!</v>
      </c>
      <c r="BR489" s="5" t="e">
        <f>P_A_R[[#This Row],[22+]]-P_A_R[[#This Row],[23+]]</f>
        <v>#VALUE!</v>
      </c>
      <c r="BS489" s="5" t="e">
        <f>P_A_R[[#This Row],[23+]]-P_A_R[[#This Row],[24+]]</f>
        <v>#VALUE!</v>
      </c>
      <c r="BT489" s="5" t="e">
        <f>P_A_R[[#This Row],[24+]]-P_A_R[[#This Row],[25+]]</f>
        <v>#VALUE!</v>
      </c>
      <c r="BU489" s="5" t="e">
        <f>P_A_R[[#This Row],[25+]]-P_A_R[[#This Row],[26+]]</f>
        <v>#VALUE!</v>
      </c>
      <c r="BV489" s="5" t="e">
        <f>P_A_R[[#This Row],[26+]]-P_A_R[[#This Row],[27+]]</f>
        <v>#VALUE!</v>
      </c>
      <c r="BW489" s="5" t="e">
        <f>P_A_R[[#This Row],[27+]]-P_A_R[[#This Row],[28+]]</f>
        <v>#VALUE!</v>
      </c>
      <c r="BX489" s="5" t="e">
        <f>P_A_R[[#This Row],[28+]]-P_A_R[[#This Row],[29+]]</f>
        <v>#VALUE!</v>
      </c>
      <c r="BY489" s="5" t="e">
        <f>P_A_R[[#This Row],[29+]]-P_A_R[[#This Row],[30+]]</f>
        <v>#VALUE!</v>
      </c>
      <c r="BZ489" s="5" t="e">
        <f>P_A_R[[#This Row],[30+]]-P_A_R[[#This Row],[31+]]</f>
        <v>#VALUE!</v>
      </c>
      <c r="CA489" s="5" t="e">
        <f>P_A_R[[#This Row],[31+]]-P_A_R[[#This Row],[32+]]</f>
        <v>#VALUE!</v>
      </c>
      <c r="CB489" s="5" t="e">
        <f>P_A_R[[#This Row],[32+]]-P_A_R[[#This Row],[33+]]</f>
        <v>#VALUE!</v>
      </c>
      <c r="CC489" s="5" t="e">
        <f>P_A_R[[#This Row],[33+]]-P_A_R[[#This Row],[34+]]</f>
        <v>#VALUE!</v>
      </c>
      <c r="CD489" s="5" t="e">
        <f>P_A_R[[#This Row],[34+]]-P_A_R[[#This Row],[35+]]</f>
        <v>#VALUE!</v>
      </c>
      <c r="CE489" s="5" t="e">
        <f>P_A_R[[#This Row],[35+]]-P_A_R[[#This Row],[36+]]</f>
        <v>#VALUE!</v>
      </c>
      <c r="CF489" s="5" t="e">
        <f>P_A_R[[#This Row],[36+]]-P_A_R[[#This Row],[37+]]</f>
        <v>#VALUE!</v>
      </c>
      <c r="CG489" s="5" t="e">
        <f>P_A_R[[#This Row],[37+]]-P_A_R[[#This Row],[38+]]</f>
        <v>#VALUE!</v>
      </c>
      <c r="CH489" s="5" t="e">
        <f>P_A_R[[#This Row],[38+]]-P_A_R[[#This Row],[39+]]</f>
        <v>#VALUE!</v>
      </c>
      <c r="CI489" s="5" t="e">
        <f>P_A_R[[#This Row],[39+]]-P_A_R[[#This Row],[40+]]</f>
        <v>#VALUE!</v>
      </c>
      <c r="CJ489" s="5" t="e">
        <f>P_A_R[[#This Row],[40+]]-P_A_R[[#This Row],[41+]]</f>
        <v>#VALUE!</v>
      </c>
      <c r="CK489" s="5" t="e">
        <f>P_A_R[[#This Row],[41+]]-P_A_R[[#This Row],[42+]]</f>
        <v>#VALUE!</v>
      </c>
      <c r="CL489" s="5" t="e">
        <f>P_A_R[[#This Row],[42+]]-P_A_R[[#This Row],[43+]]</f>
        <v>#VALUE!</v>
      </c>
      <c r="CM489" s="5" t="e">
        <f>P_A_R[[#This Row],[43+]]-P_A_R[[#This Row],[44+]]</f>
        <v>#VALUE!</v>
      </c>
      <c r="CN489" s="5" t="e">
        <f>P_A_R[[#This Row],[44+]]-P_A_R[[#This Row],[45+]]</f>
        <v>#VALUE!</v>
      </c>
      <c r="CO489" s="5" t="e">
        <f>P_A_R[[#This Row],[45+]]-P_A_R[[#This Row],[46+]]</f>
        <v>#VALUE!</v>
      </c>
      <c r="CP489" s="5" t="e">
        <f>P_A_R[[#This Row],[46+]]-P_A_R[[#This Row],[47+]]</f>
        <v>#VALUE!</v>
      </c>
      <c r="CQ489" s="5" t="e">
        <f>P_A_R[[#This Row],[47+]]-P_A_R[[#This Row],[48+]]</f>
        <v>#VALUE!</v>
      </c>
      <c r="CR489" s="5" t="e">
        <f>P_A_R[[#This Row],[48+]]-P_A_R[[#This Row],[49+]]</f>
        <v>#VALUE!</v>
      </c>
      <c r="CS489" s="5" t="e">
        <f>P_A_R[[#This Row],[49+]]-P_A_R[[#This Row],[50+]]</f>
        <v>#VALUE!</v>
      </c>
      <c r="CT489" s="5" t="e">
        <f>P_A_R[[#This Row],[50+]]-P_A_R[[#This Row],[51+]]</f>
        <v>#VALUE!</v>
      </c>
      <c r="CU489" s="5" t="e">
        <f>P_A_R[[#This Row],[51+]]-P_A_R[[#This Row],[52+]]</f>
        <v>#VALUE!</v>
      </c>
      <c r="CV489" s="5" t="e">
        <f>P_A_R[[#This Row],[52+]]-P_A_R[[#This Row],[53+]]</f>
        <v>#VALUE!</v>
      </c>
      <c r="CW489" s="5" t="e">
        <f>P_A_R[[#This Row],[53+]]-P_A_R[[#This Row],[54+]]</f>
        <v>#VALUE!</v>
      </c>
      <c r="CX489" s="5" t="e">
        <f>P_A_R[[#This Row],[54+]]-P_A_R[[#This Row],[55+]]</f>
        <v>#VALUE!</v>
      </c>
      <c r="CY489" s="5" t="e">
        <f>P_A_R[[#This Row],[55+]]-P_A_R[[#This Row],[56+]]</f>
        <v>#VALUE!</v>
      </c>
      <c r="CZ489" s="5" t="e">
        <f>P_A_R[[#This Row],[56+]]-P_A_R[[#This Row],[57+]]</f>
        <v>#VALUE!</v>
      </c>
      <c r="DA489" s="5" t="e">
        <f>P_A_R[[#This Row],[57+]]-P_A_R[[#This Row],[58+]]</f>
        <v>#VALUE!</v>
      </c>
      <c r="DB489" s="5" t="e">
        <f>P_A_R[[#This Row],[58+]]-P_A_R[[#This Row],[59+]]</f>
        <v>#VALUE!</v>
      </c>
    </row>
    <row r="490" spans="58:106" x14ac:dyDescent="0.25">
      <c r="BF490" s="5" t="e">
        <f>P_A_R[[#This Row],[10+]]-P_A_R[[#This Row],[11+]]</f>
        <v>#VALUE!</v>
      </c>
      <c r="BG490" s="5" t="e">
        <f>P_A_R[[#This Row],[11+]]-P_A_R[[#This Row],[12+]]</f>
        <v>#VALUE!</v>
      </c>
      <c r="BH490" s="5" t="e">
        <f>P_A_R[[#This Row],[12+]]-P_A_R[[#This Row],[13+]]</f>
        <v>#VALUE!</v>
      </c>
      <c r="BI490" s="5" t="e">
        <f>P_A_R[[#This Row],[13+]]-P_A_R[[#This Row],[14+]]</f>
        <v>#VALUE!</v>
      </c>
      <c r="BJ490" s="5" t="e">
        <f>P_A_R[[#This Row],[14+]]-P_A_R[[#This Row],[15+]]</f>
        <v>#VALUE!</v>
      </c>
      <c r="BK490" s="5" t="e">
        <f>P_A_R[[#This Row],[15+]]-P_A_R[[#This Row],[16+]]</f>
        <v>#VALUE!</v>
      </c>
      <c r="BL490" s="5" t="e">
        <f>P_A_R[[#This Row],[16+]]-P_A_R[[#This Row],[17+]]</f>
        <v>#VALUE!</v>
      </c>
      <c r="BM490" s="5" t="e">
        <f>P_A_R[[#This Row],[17+]]-P_A_R[[#This Row],[18+]]</f>
        <v>#VALUE!</v>
      </c>
      <c r="BN490" s="5" t="e">
        <f>P_A_R[[#This Row],[18+]]-P_A_R[[#This Row],[19+]]</f>
        <v>#VALUE!</v>
      </c>
      <c r="BO490" s="5" t="e">
        <f>P_A_R[[#This Row],[19+]]-P_A_R[[#This Row],[20+]]</f>
        <v>#VALUE!</v>
      </c>
      <c r="BP490" s="5" t="e">
        <f>P_A_R[[#This Row],[20+]]-P_A_R[[#This Row],[21+]]</f>
        <v>#VALUE!</v>
      </c>
      <c r="BQ490" s="5" t="e">
        <f>P_A_R[[#This Row],[21+]]-P_A_R[[#This Row],[22+]]</f>
        <v>#VALUE!</v>
      </c>
      <c r="BR490" s="5" t="e">
        <f>P_A_R[[#This Row],[22+]]-P_A_R[[#This Row],[23+]]</f>
        <v>#VALUE!</v>
      </c>
      <c r="BS490" s="5" t="e">
        <f>P_A_R[[#This Row],[23+]]-P_A_R[[#This Row],[24+]]</f>
        <v>#VALUE!</v>
      </c>
      <c r="BT490" s="5" t="e">
        <f>P_A_R[[#This Row],[24+]]-P_A_R[[#This Row],[25+]]</f>
        <v>#VALUE!</v>
      </c>
      <c r="BU490" s="5" t="e">
        <f>P_A_R[[#This Row],[25+]]-P_A_R[[#This Row],[26+]]</f>
        <v>#VALUE!</v>
      </c>
      <c r="BV490" s="5" t="e">
        <f>P_A_R[[#This Row],[26+]]-P_A_R[[#This Row],[27+]]</f>
        <v>#VALUE!</v>
      </c>
      <c r="BW490" s="5" t="e">
        <f>P_A_R[[#This Row],[27+]]-P_A_R[[#This Row],[28+]]</f>
        <v>#VALUE!</v>
      </c>
      <c r="BX490" s="5" t="e">
        <f>P_A_R[[#This Row],[28+]]-P_A_R[[#This Row],[29+]]</f>
        <v>#VALUE!</v>
      </c>
      <c r="BY490" s="5" t="e">
        <f>P_A_R[[#This Row],[29+]]-P_A_R[[#This Row],[30+]]</f>
        <v>#VALUE!</v>
      </c>
      <c r="BZ490" s="5" t="e">
        <f>P_A_R[[#This Row],[30+]]-P_A_R[[#This Row],[31+]]</f>
        <v>#VALUE!</v>
      </c>
      <c r="CA490" s="5" t="e">
        <f>P_A_R[[#This Row],[31+]]-P_A_R[[#This Row],[32+]]</f>
        <v>#VALUE!</v>
      </c>
      <c r="CB490" s="5" t="e">
        <f>P_A_R[[#This Row],[32+]]-P_A_R[[#This Row],[33+]]</f>
        <v>#VALUE!</v>
      </c>
      <c r="CC490" s="5" t="e">
        <f>P_A_R[[#This Row],[33+]]-P_A_R[[#This Row],[34+]]</f>
        <v>#VALUE!</v>
      </c>
      <c r="CD490" s="5" t="e">
        <f>P_A_R[[#This Row],[34+]]-P_A_R[[#This Row],[35+]]</f>
        <v>#VALUE!</v>
      </c>
      <c r="CE490" s="5" t="e">
        <f>P_A_R[[#This Row],[35+]]-P_A_R[[#This Row],[36+]]</f>
        <v>#VALUE!</v>
      </c>
      <c r="CF490" s="5" t="e">
        <f>P_A_R[[#This Row],[36+]]-P_A_R[[#This Row],[37+]]</f>
        <v>#VALUE!</v>
      </c>
      <c r="CG490" s="5" t="e">
        <f>P_A_R[[#This Row],[37+]]-P_A_R[[#This Row],[38+]]</f>
        <v>#VALUE!</v>
      </c>
      <c r="CH490" s="5" t="e">
        <f>P_A_R[[#This Row],[38+]]-P_A_R[[#This Row],[39+]]</f>
        <v>#VALUE!</v>
      </c>
      <c r="CI490" s="5" t="e">
        <f>P_A_R[[#This Row],[39+]]-P_A_R[[#This Row],[40+]]</f>
        <v>#VALUE!</v>
      </c>
      <c r="CJ490" s="5" t="e">
        <f>P_A_R[[#This Row],[40+]]-P_A_R[[#This Row],[41+]]</f>
        <v>#VALUE!</v>
      </c>
      <c r="CK490" s="5" t="e">
        <f>P_A_R[[#This Row],[41+]]-P_A_R[[#This Row],[42+]]</f>
        <v>#VALUE!</v>
      </c>
      <c r="CL490" s="5" t="e">
        <f>P_A_R[[#This Row],[42+]]-P_A_R[[#This Row],[43+]]</f>
        <v>#VALUE!</v>
      </c>
      <c r="CM490" s="5" t="e">
        <f>P_A_R[[#This Row],[43+]]-P_A_R[[#This Row],[44+]]</f>
        <v>#VALUE!</v>
      </c>
      <c r="CN490" s="5" t="e">
        <f>P_A_R[[#This Row],[44+]]-P_A_R[[#This Row],[45+]]</f>
        <v>#VALUE!</v>
      </c>
      <c r="CO490" s="5" t="e">
        <f>P_A_R[[#This Row],[45+]]-P_A_R[[#This Row],[46+]]</f>
        <v>#VALUE!</v>
      </c>
      <c r="CP490" s="5" t="e">
        <f>P_A_R[[#This Row],[46+]]-P_A_R[[#This Row],[47+]]</f>
        <v>#VALUE!</v>
      </c>
      <c r="CQ490" s="5" t="e">
        <f>P_A_R[[#This Row],[47+]]-P_A_R[[#This Row],[48+]]</f>
        <v>#VALUE!</v>
      </c>
      <c r="CR490" s="5" t="e">
        <f>P_A_R[[#This Row],[48+]]-P_A_R[[#This Row],[49+]]</f>
        <v>#VALUE!</v>
      </c>
      <c r="CS490" s="5" t="e">
        <f>P_A_R[[#This Row],[49+]]-P_A_R[[#This Row],[50+]]</f>
        <v>#VALUE!</v>
      </c>
      <c r="CT490" s="5" t="e">
        <f>P_A_R[[#This Row],[50+]]-P_A_R[[#This Row],[51+]]</f>
        <v>#VALUE!</v>
      </c>
      <c r="CU490" s="5" t="e">
        <f>P_A_R[[#This Row],[51+]]-P_A_R[[#This Row],[52+]]</f>
        <v>#VALUE!</v>
      </c>
      <c r="CV490" s="5" t="e">
        <f>P_A_R[[#This Row],[52+]]-P_A_R[[#This Row],[53+]]</f>
        <v>#VALUE!</v>
      </c>
      <c r="CW490" s="5" t="e">
        <f>P_A_R[[#This Row],[53+]]-P_A_R[[#This Row],[54+]]</f>
        <v>#VALUE!</v>
      </c>
      <c r="CX490" s="5" t="e">
        <f>P_A_R[[#This Row],[54+]]-P_A_R[[#This Row],[55+]]</f>
        <v>#VALUE!</v>
      </c>
      <c r="CY490" s="5" t="e">
        <f>P_A_R[[#This Row],[55+]]-P_A_R[[#This Row],[56+]]</f>
        <v>#VALUE!</v>
      </c>
      <c r="CZ490" s="5" t="e">
        <f>P_A_R[[#This Row],[56+]]-P_A_R[[#This Row],[57+]]</f>
        <v>#VALUE!</v>
      </c>
      <c r="DA490" s="5" t="e">
        <f>P_A_R[[#This Row],[57+]]-P_A_R[[#This Row],[58+]]</f>
        <v>#VALUE!</v>
      </c>
      <c r="DB490" s="5" t="e">
        <f>P_A_R[[#This Row],[58+]]-P_A_R[[#This Row],[59+]]</f>
        <v>#VALUE!</v>
      </c>
    </row>
    <row r="491" spans="58:106" x14ac:dyDescent="0.25">
      <c r="BF491" s="5" t="e">
        <f>P_A_R[[#This Row],[10+]]-P_A_R[[#This Row],[11+]]</f>
        <v>#VALUE!</v>
      </c>
      <c r="BG491" s="5" t="e">
        <f>P_A_R[[#This Row],[11+]]-P_A_R[[#This Row],[12+]]</f>
        <v>#VALUE!</v>
      </c>
      <c r="BH491" s="5" t="e">
        <f>P_A_R[[#This Row],[12+]]-P_A_R[[#This Row],[13+]]</f>
        <v>#VALUE!</v>
      </c>
      <c r="BI491" s="5" t="e">
        <f>P_A_R[[#This Row],[13+]]-P_A_R[[#This Row],[14+]]</f>
        <v>#VALUE!</v>
      </c>
      <c r="BJ491" s="5" t="e">
        <f>P_A_R[[#This Row],[14+]]-P_A_R[[#This Row],[15+]]</f>
        <v>#VALUE!</v>
      </c>
      <c r="BK491" s="5" t="e">
        <f>P_A_R[[#This Row],[15+]]-P_A_R[[#This Row],[16+]]</f>
        <v>#VALUE!</v>
      </c>
      <c r="BL491" s="5" t="e">
        <f>P_A_R[[#This Row],[16+]]-P_A_R[[#This Row],[17+]]</f>
        <v>#VALUE!</v>
      </c>
      <c r="BM491" s="5" t="e">
        <f>P_A_R[[#This Row],[17+]]-P_A_R[[#This Row],[18+]]</f>
        <v>#VALUE!</v>
      </c>
      <c r="BN491" s="5" t="e">
        <f>P_A_R[[#This Row],[18+]]-P_A_R[[#This Row],[19+]]</f>
        <v>#VALUE!</v>
      </c>
      <c r="BO491" s="5" t="e">
        <f>P_A_R[[#This Row],[19+]]-P_A_R[[#This Row],[20+]]</f>
        <v>#VALUE!</v>
      </c>
      <c r="BP491" s="5" t="e">
        <f>P_A_R[[#This Row],[20+]]-P_A_R[[#This Row],[21+]]</f>
        <v>#VALUE!</v>
      </c>
      <c r="BQ491" s="5" t="e">
        <f>P_A_R[[#This Row],[21+]]-P_A_R[[#This Row],[22+]]</f>
        <v>#VALUE!</v>
      </c>
      <c r="BR491" s="5" t="e">
        <f>P_A_R[[#This Row],[22+]]-P_A_R[[#This Row],[23+]]</f>
        <v>#VALUE!</v>
      </c>
      <c r="BS491" s="5" t="e">
        <f>P_A_R[[#This Row],[23+]]-P_A_R[[#This Row],[24+]]</f>
        <v>#VALUE!</v>
      </c>
      <c r="BT491" s="5" t="e">
        <f>P_A_R[[#This Row],[24+]]-P_A_R[[#This Row],[25+]]</f>
        <v>#VALUE!</v>
      </c>
      <c r="BU491" s="5" t="e">
        <f>P_A_R[[#This Row],[25+]]-P_A_R[[#This Row],[26+]]</f>
        <v>#VALUE!</v>
      </c>
      <c r="BV491" s="5" t="e">
        <f>P_A_R[[#This Row],[26+]]-P_A_R[[#This Row],[27+]]</f>
        <v>#VALUE!</v>
      </c>
      <c r="BW491" s="5" t="e">
        <f>P_A_R[[#This Row],[27+]]-P_A_R[[#This Row],[28+]]</f>
        <v>#VALUE!</v>
      </c>
      <c r="BX491" s="5" t="e">
        <f>P_A_R[[#This Row],[28+]]-P_A_R[[#This Row],[29+]]</f>
        <v>#VALUE!</v>
      </c>
      <c r="BY491" s="5" t="e">
        <f>P_A_R[[#This Row],[29+]]-P_A_R[[#This Row],[30+]]</f>
        <v>#VALUE!</v>
      </c>
      <c r="BZ491" s="5" t="e">
        <f>P_A_R[[#This Row],[30+]]-P_A_R[[#This Row],[31+]]</f>
        <v>#VALUE!</v>
      </c>
      <c r="CA491" s="5" t="e">
        <f>P_A_R[[#This Row],[31+]]-P_A_R[[#This Row],[32+]]</f>
        <v>#VALUE!</v>
      </c>
      <c r="CB491" s="5" t="e">
        <f>P_A_R[[#This Row],[32+]]-P_A_R[[#This Row],[33+]]</f>
        <v>#VALUE!</v>
      </c>
      <c r="CC491" s="5" t="e">
        <f>P_A_R[[#This Row],[33+]]-P_A_R[[#This Row],[34+]]</f>
        <v>#VALUE!</v>
      </c>
      <c r="CD491" s="5" t="e">
        <f>P_A_R[[#This Row],[34+]]-P_A_R[[#This Row],[35+]]</f>
        <v>#VALUE!</v>
      </c>
      <c r="CE491" s="5" t="e">
        <f>P_A_R[[#This Row],[35+]]-P_A_R[[#This Row],[36+]]</f>
        <v>#VALUE!</v>
      </c>
      <c r="CF491" s="5" t="e">
        <f>P_A_R[[#This Row],[36+]]-P_A_R[[#This Row],[37+]]</f>
        <v>#VALUE!</v>
      </c>
      <c r="CG491" s="5" t="e">
        <f>P_A_R[[#This Row],[37+]]-P_A_R[[#This Row],[38+]]</f>
        <v>#VALUE!</v>
      </c>
      <c r="CH491" s="5" t="e">
        <f>P_A_R[[#This Row],[38+]]-P_A_R[[#This Row],[39+]]</f>
        <v>#VALUE!</v>
      </c>
      <c r="CI491" s="5" t="e">
        <f>P_A_R[[#This Row],[39+]]-P_A_R[[#This Row],[40+]]</f>
        <v>#VALUE!</v>
      </c>
      <c r="CJ491" s="5" t="e">
        <f>P_A_R[[#This Row],[40+]]-P_A_R[[#This Row],[41+]]</f>
        <v>#VALUE!</v>
      </c>
      <c r="CK491" s="5" t="e">
        <f>P_A_R[[#This Row],[41+]]-P_A_R[[#This Row],[42+]]</f>
        <v>#VALUE!</v>
      </c>
      <c r="CL491" s="5" t="e">
        <f>P_A_R[[#This Row],[42+]]-P_A_R[[#This Row],[43+]]</f>
        <v>#VALUE!</v>
      </c>
      <c r="CM491" s="5" t="e">
        <f>P_A_R[[#This Row],[43+]]-P_A_R[[#This Row],[44+]]</f>
        <v>#VALUE!</v>
      </c>
      <c r="CN491" s="5" t="e">
        <f>P_A_R[[#This Row],[44+]]-P_A_R[[#This Row],[45+]]</f>
        <v>#VALUE!</v>
      </c>
      <c r="CO491" s="5" t="e">
        <f>P_A_R[[#This Row],[45+]]-P_A_R[[#This Row],[46+]]</f>
        <v>#VALUE!</v>
      </c>
      <c r="CP491" s="5" t="e">
        <f>P_A_R[[#This Row],[46+]]-P_A_R[[#This Row],[47+]]</f>
        <v>#VALUE!</v>
      </c>
      <c r="CQ491" s="5" t="e">
        <f>P_A_R[[#This Row],[47+]]-P_A_R[[#This Row],[48+]]</f>
        <v>#VALUE!</v>
      </c>
      <c r="CR491" s="5" t="e">
        <f>P_A_R[[#This Row],[48+]]-P_A_R[[#This Row],[49+]]</f>
        <v>#VALUE!</v>
      </c>
      <c r="CS491" s="5" t="e">
        <f>P_A_R[[#This Row],[49+]]-P_A_R[[#This Row],[50+]]</f>
        <v>#VALUE!</v>
      </c>
      <c r="CT491" s="5" t="e">
        <f>P_A_R[[#This Row],[50+]]-P_A_R[[#This Row],[51+]]</f>
        <v>#VALUE!</v>
      </c>
      <c r="CU491" s="5" t="e">
        <f>P_A_R[[#This Row],[51+]]-P_A_R[[#This Row],[52+]]</f>
        <v>#VALUE!</v>
      </c>
      <c r="CV491" s="5" t="e">
        <f>P_A_R[[#This Row],[52+]]-P_A_R[[#This Row],[53+]]</f>
        <v>#VALUE!</v>
      </c>
      <c r="CW491" s="5" t="e">
        <f>P_A_R[[#This Row],[53+]]-P_A_R[[#This Row],[54+]]</f>
        <v>#VALUE!</v>
      </c>
      <c r="CX491" s="5" t="e">
        <f>P_A_R[[#This Row],[54+]]-P_A_R[[#This Row],[55+]]</f>
        <v>#VALUE!</v>
      </c>
      <c r="CY491" s="5" t="e">
        <f>P_A_R[[#This Row],[55+]]-P_A_R[[#This Row],[56+]]</f>
        <v>#VALUE!</v>
      </c>
      <c r="CZ491" s="5" t="e">
        <f>P_A_R[[#This Row],[56+]]-P_A_R[[#This Row],[57+]]</f>
        <v>#VALUE!</v>
      </c>
      <c r="DA491" s="5" t="e">
        <f>P_A_R[[#This Row],[57+]]-P_A_R[[#This Row],[58+]]</f>
        <v>#VALUE!</v>
      </c>
      <c r="DB491" s="5" t="e">
        <f>P_A_R[[#This Row],[58+]]-P_A_R[[#This Row],[59+]]</f>
        <v>#VALUE!</v>
      </c>
    </row>
    <row r="492" spans="58:106" x14ac:dyDescent="0.25">
      <c r="BF492" s="5" t="e">
        <f>P_A_R[[#This Row],[10+]]-P_A_R[[#This Row],[11+]]</f>
        <v>#VALUE!</v>
      </c>
      <c r="BG492" s="5" t="e">
        <f>P_A_R[[#This Row],[11+]]-P_A_R[[#This Row],[12+]]</f>
        <v>#VALUE!</v>
      </c>
      <c r="BH492" s="5" t="e">
        <f>P_A_R[[#This Row],[12+]]-P_A_R[[#This Row],[13+]]</f>
        <v>#VALUE!</v>
      </c>
      <c r="BI492" s="5" t="e">
        <f>P_A_R[[#This Row],[13+]]-P_A_R[[#This Row],[14+]]</f>
        <v>#VALUE!</v>
      </c>
      <c r="BJ492" s="5" t="e">
        <f>P_A_R[[#This Row],[14+]]-P_A_R[[#This Row],[15+]]</f>
        <v>#VALUE!</v>
      </c>
      <c r="BK492" s="5" t="e">
        <f>P_A_R[[#This Row],[15+]]-P_A_R[[#This Row],[16+]]</f>
        <v>#VALUE!</v>
      </c>
      <c r="BL492" s="5" t="e">
        <f>P_A_R[[#This Row],[16+]]-P_A_R[[#This Row],[17+]]</f>
        <v>#VALUE!</v>
      </c>
      <c r="BM492" s="5" t="e">
        <f>P_A_R[[#This Row],[17+]]-P_A_R[[#This Row],[18+]]</f>
        <v>#VALUE!</v>
      </c>
      <c r="BN492" s="5" t="e">
        <f>P_A_R[[#This Row],[18+]]-P_A_R[[#This Row],[19+]]</f>
        <v>#VALUE!</v>
      </c>
      <c r="BO492" s="5" t="e">
        <f>P_A_R[[#This Row],[19+]]-P_A_R[[#This Row],[20+]]</f>
        <v>#VALUE!</v>
      </c>
      <c r="BP492" s="5" t="e">
        <f>P_A_R[[#This Row],[20+]]-P_A_R[[#This Row],[21+]]</f>
        <v>#VALUE!</v>
      </c>
      <c r="BQ492" s="5" t="e">
        <f>P_A_R[[#This Row],[21+]]-P_A_R[[#This Row],[22+]]</f>
        <v>#VALUE!</v>
      </c>
      <c r="BR492" s="5" t="e">
        <f>P_A_R[[#This Row],[22+]]-P_A_R[[#This Row],[23+]]</f>
        <v>#VALUE!</v>
      </c>
      <c r="BS492" s="5" t="e">
        <f>P_A_R[[#This Row],[23+]]-P_A_R[[#This Row],[24+]]</f>
        <v>#VALUE!</v>
      </c>
      <c r="BT492" s="5" t="e">
        <f>P_A_R[[#This Row],[24+]]-P_A_R[[#This Row],[25+]]</f>
        <v>#VALUE!</v>
      </c>
      <c r="BU492" s="5" t="e">
        <f>P_A_R[[#This Row],[25+]]-P_A_R[[#This Row],[26+]]</f>
        <v>#VALUE!</v>
      </c>
      <c r="BV492" s="5" t="e">
        <f>P_A_R[[#This Row],[26+]]-P_A_R[[#This Row],[27+]]</f>
        <v>#VALUE!</v>
      </c>
      <c r="BW492" s="5" t="e">
        <f>P_A_R[[#This Row],[27+]]-P_A_R[[#This Row],[28+]]</f>
        <v>#VALUE!</v>
      </c>
      <c r="BX492" s="5" t="e">
        <f>P_A_R[[#This Row],[28+]]-P_A_R[[#This Row],[29+]]</f>
        <v>#VALUE!</v>
      </c>
      <c r="BY492" s="5" t="e">
        <f>P_A_R[[#This Row],[29+]]-P_A_R[[#This Row],[30+]]</f>
        <v>#VALUE!</v>
      </c>
      <c r="BZ492" s="5" t="e">
        <f>P_A_R[[#This Row],[30+]]-P_A_R[[#This Row],[31+]]</f>
        <v>#VALUE!</v>
      </c>
      <c r="CA492" s="5" t="e">
        <f>P_A_R[[#This Row],[31+]]-P_A_R[[#This Row],[32+]]</f>
        <v>#VALUE!</v>
      </c>
      <c r="CB492" s="5" t="e">
        <f>P_A_R[[#This Row],[32+]]-P_A_R[[#This Row],[33+]]</f>
        <v>#VALUE!</v>
      </c>
      <c r="CC492" s="5" t="e">
        <f>P_A_R[[#This Row],[33+]]-P_A_R[[#This Row],[34+]]</f>
        <v>#VALUE!</v>
      </c>
      <c r="CD492" s="5" t="e">
        <f>P_A_R[[#This Row],[34+]]-P_A_R[[#This Row],[35+]]</f>
        <v>#VALUE!</v>
      </c>
      <c r="CE492" s="5" t="e">
        <f>P_A_R[[#This Row],[35+]]-P_A_R[[#This Row],[36+]]</f>
        <v>#VALUE!</v>
      </c>
      <c r="CF492" s="5" t="e">
        <f>P_A_R[[#This Row],[36+]]-P_A_R[[#This Row],[37+]]</f>
        <v>#VALUE!</v>
      </c>
      <c r="CG492" s="5" t="e">
        <f>P_A_R[[#This Row],[37+]]-P_A_R[[#This Row],[38+]]</f>
        <v>#VALUE!</v>
      </c>
      <c r="CH492" s="5" t="e">
        <f>P_A_R[[#This Row],[38+]]-P_A_R[[#This Row],[39+]]</f>
        <v>#VALUE!</v>
      </c>
      <c r="CI492" s="5" t="e">
        <f>P_A_R[[#This Row],[39+]]-P_A_R[[#This Row],[40+]]</f>
        <v>#VALUE!</v>
      </c>
      <c r="CJ492" s="5" t="e">
        <f>P_A_R[[#This Row],[40+]]-P_A_R[[#This Row],[41+]]</f>
        <v>#VALUE!</v>
      </c>
      <c r="CK492" s="5" t="e">
        <f>P_A_R[[#This Row],[41+]]-P_A_R[[#This Row],[42+]]</f>
        <v>#VALUE!</v>
      </c>
      <c r="CL492" s="5" t="e">
        <f>P_A_R[[#This Row],[42+]]-P_A_R[[#This Row],[43+]]</f>
        <v>#VALUE!</v>
      </c>
      <c r="CM492" s="5" t="e">
        <f>P_A_R[[#This Row],[43+]]-P_A_R[[#This Row],[44+]]</f>
        <v>#VALUE!</v>
      </c>
      <c r="CN492" s="5" t="e">
        <f>P_A_R[[#This Row],[44+]]-P_A_R[[#This Row],[45+]]</f>
        <v>#VALUE!</v>
      </c>
      <c r="CO492" s="5" t="e">
        <f>P_A_R[[#This Row],[45+]]-P_A_R[[#This Row],[46+]]</f>
        <v>#VALUE!</v>
      </c>
      <c r="CP492" s="5" t="e">
        <f>P_A_R[[#This Row],[46+]]-P_A_R[[#This Row],[47+]]</f>
        <v>#VALUE!</v>
      </c>
      <c r="CQ492" s="5" t="e">
        <f>P_A_R[[#This Row],[47+]]-P_A_R[[#This Row],[48+]]</f>
        <v>#VALUE!</v>
      </c>
      <c r="CR492" s="5" t="e">
        <f>P_A_R[[#This Row],[48+]]-P_A_R[[#This Row],[49+]]</f>
        <v>#VALUE!</v>
      </c>
      <c r="CS492" s="5" t="e">
        <f>P_A_R[[#This Row],[49+]]-P_A_R[[#This Row],[50+]]</f>
        <v>#VALUE!</v>
      </c>
      <c r="CT492" s="5" t="e">
        <f>P_A_R[[#This Row],[50+]]-P_A_R[[#This Row],[51+]]</f>
        <v>#VALUE!</v>
      </c>
      <c r="CU492" s="5" t="e">
        <f>P_A_R[[#This Row],[51+]]-P_A_R[[#This Row],[52+]]</f>
        <v>#VALUE!</v>
      </c>
      <c r="CV492" s="5" t="e">
        <f>P_A_R[[#This Row],[52+]]-P_A_R[[#This Row],[53+]]</f>
        <v>#VALUE!</v>
      </c>
      <c r="CW492" s="5" t="e">
        <f>P_A_R[[#This Row],[53+]]-P_A_R[[#This Row],[54+]]</f>
        <v>#VALUE!</v>
      </c>
      <c r="CX492" s="5" t="e">
        <f>P_A_R[[#This Row],[54+]]-P_A_R[[#This Row],[55+]]</f>
        <v>#VALUE!</v>
      </c>
      <c r="CY492" s="5" t="e">
        <f>P_A_R[[#This Row],[55+]]-P_A_R[[#This Row],[56+]]</f>
        <v>#VALUE!</v>
      </c>
      <c r="CZ492" s="5" t="e">
        <f>P_A_R[[#This Row],[56+]]-P_A_R[[#This Row],[57+]]</f>
        <v>#VALUE!</v>
      </c>
      <c r="DA492" s="5" t="e">
        <f>P_A_R[[#This Row],[57+]]-P_A_R[[#This Row],[58+]]</f>
        <v>#VALUE!</v>
      </c>
      <c r="DB492" s="5" t="e">
        <f>P_A_R[[#This Row],[58+]]-P_A_R[[#This Row],[59+]]</f>
        <v>#VALUE!</v>
      </c>
    </row>
    <row r="493" spans="58:106" x14ac:dyDescent="0.25">
      <c r="BF493" s="5" t="e">
        <f>P_A_R[[#This Row],[10+]]-P_A_R[[#This Row],[11+]]</f>
        <v>#VALUE!</v>
      </c>
      <c r="BG493" s="5" t="e">
        <f>P_A_R[[#This Row],[11+]]-P_A_R[[#This Row],[12+]]</f>
        <v>#VALUE!</v>
      </c>
      <c r="BH493" s="5" t="e">
        <f>P_A_R[[#This Row],[12+]]-P_A_R[[#This Row],[13+]]</f>
        <v>#VALUE!</v>
      </c>
      <c r="BI493" s="5" t="e">
        <f>P_A_R[[#This Row],[13+]]-P_A_R[[#This Row],[14+]]</f>
        <v>#VALUE!</v>
      </c>
      <c r="BJ493" s="5" t="e">
        <f>P_A_R[[#This Row],[14+]]-P_A_R[[#This Row],[15+]]</f>
        <v>#VALUE!</v>
      </c>
      <c r="BK493" s="5" t="e">
        <f>P_A_R[[#This Row],[15+]]-P_A_R[[#This Row],[16+]]</f>
        <v>#VALUE!</v>
      </c>
      <c r="BL493" s="5" t="e">
        <f>P_A_R[[#This Row],[16+]]-P_A_R[[#This Row],[17+]]</f>
        <v>#VALUE!</v>
      </c>
      <c r="BM493" s="5" t="e">
        <f>P_A_R[[#This Row],[17+]]-P_A_R[[#This Row],[18+]]</f>
        <v>#VALUE!</v>
      </c>
      <c r="BN493" s="5" t="e">
        <f>P_A_R[[#This Row],[18+]]-P_A_R[[#This Row],[19+]]</f>
        <v>#VALUE!</v>
      </c>
      <c r="BO493" s="5" t="e">
        <f>P_A_R[[#This Row],[19+]]-P_A_R[[#This Row],[20+]]</f>
        <v>#VALUE!</v>
      </c>
      <c r="BP493" s="5" t="e">
        <f>P_A_R[[#This Row],[20+]]-P_A_R[[#This Row],[21+]]</f>
        <v>#VALUE!</v>
      </c>
      <c r="BQ493" s="5" t="e">
        <f>P_A_R[[#This Row],[21+]]-P_A_R[[#This Row],[22+]]</f>
        <v>#VALUE!</v>
      </c>
      <c r="BR493" s="5" t="e">
        <f>P_A_R[[#This Row],[22+]]-P_A_R[[#This Row],[23+]]</f>
        <v>#VALUE!</v>
      </c>
      <c r="BS493" s="5" t="e">
        <f>P_A_R[[#This Row],[23+]]-P_A_R[[#This Row],[24+]]</f>
        <v>#VALUE!</v>
      </c>
      <c r="BT493" s="5" t="e">
        <f>P_A_R[[#This Row],[24+]]-P_A_R[[#This Row],[25+]]</f>
        <v>#VALUE!</v>
      </c>
      <c r="BU493" s="5" t="e">
        <f>P_A_R[[#This Row],[25+]]-P_A_R[[#This Row],[26+]]</f>
        <v>#VALUE!</v>
      </c>
      <c r="BV493" s="5" t="e">
        <f>P_A_R[[#This Row],[26+]]-P_A_R[[#This Row],[27+]]</f>
        <v>#VALUE!</v>
      </c>
      <c r="BW493" s="5" t="e">
        <f>P_A_R[[#This Row],[27+]]-P_A_R[[#This Row],[28+]]</f>
        <v>#VALUE!</v>
      </c>
      <c r="BX493" s="5" t="e">
        <f>P_A_R[[#This Row],[28+]]-P_A_R[[#This Row],[29+]]</f>
        <v>#VALUE!</v>
      </c>
      <c r="BY493" s="5" t="e">
        <f>P_A_R[[#This Row],[29+]]-P_A_R[[#This Row],[30+]]</f>
        <v>#VALUE!</v>
      </c>
      <c r="BZ493" s="5" t="e">
        <f>P_A_R[[#This Row],[30+]]-P_A_R[[#This Row],[31+]]</f>
        <v>#VALUE!</v>
      </c>
      <c r="CA493" s="5" t="e">
        <f>P_A_R[[#This Row],[31+]]-P_A_R[[#This Row],[32+]]</f>
        <v>#VALUE!</v>
      </c>
      <c r="CB493" s="5" t="e">
        <f>P_A_R[[#This Row],[32+]]-P_A_R[[#This Row],[33+]]</f>
        <v>#VALUE!</v>
      </c>
      <c r="CC493" s="5" t="e">
        <f>P_A_R[[#This Row],[33+]]-P_A_R[[#This Row],[34+]]</f>
        <v>#VALUE!</v>
      </c>
      <c r="CD493" s="5" t="e">
        <f>P_A_R[[#This Row],[34+]]-P_A_R[[#This Row],[35+]]</f>
        <v>#VALUE!</v>
      </c>
      <c r="CE493" s="5" t="e">
        <f>P_A_R[[#This Row],[35+]]-P_A_R[[#This Row],[36+]]</f>
        <v>#VALUE!</v>
      </c>
      <c r="CF493" s="5" t="e">
        <f>P_A_R[[#This Row],[36+]]-P_A_R[[#This Row],[37+]]</f>
        <v>#VALUE!</v>
      </c>
      <c r="CG493" s="5" t="e">
        <f>P_A_R[[#This Row],[37+]]-P_A_R[[#This Row],[38+]]</f>
        <v>#VALUE!</v>
      </c>
      <c r="CH493" s="5" t="e">
        <f>P_A_R[[#This Row],[38+]]-P_A_R[[#This Row],[39+]]</f>
        <v>#VALUE!</v>
      </c>
      <c r="CI493" s="5" t="e">
        <f>P_A_R[[#This Row],[39+]]-P_A_R[[#This Row],[40+]]</f>
        <v>#VALUE!</v>
      </c>
      <c r="CJ493" s="5" t="e">
        <f>P_A_R[[#This Row],[40+]]-P_A_R[[#This Row],[41+]]</f>
        <v>#VALUE!</v>
      </c>
      <c r="CK493" s="5" t="e">
        <f>P_A_R[[#This Row],[41+]]-P_A_R[[#This Row],[42+]]</f>
        <v>#VALUE!</v>
      </c>
      <c r="CL493" s="5" t="e">
        <f>P_A_R[[#This Row],[42+]]-P_A_R[[#This Row],[43+]]</f>
        <v>#VALUE!</v>
      </c>
      <c r="CM493" s="5" t="e">
        <f>P_A_R[[#This Row],[43+]]-P_A_R[[#This Row],[44+]]</f>
        <v>#VALUE!</v>
      </c>
      <c r="CN493" s="5" t="e">
        <f>P_A_R[[#This Row],[44+]]-P_A_R[[#This Row],[45+]]</f>
        <v>#VALUE!</v>
      </c>
      <c r="CO493" s="5" t="e">
        <f>P_A_R[[#This Row],[45+]]-P_A_R[[#This Row],[46+]]</f>
        <v>#VALUE!</v>
      </c>
      <c r="CP493" s="5" t="e">
        <f>P_A_R[[#This Row],[46+]]-P_A_R[[#This Row],[47+]]</f>
        <v>#VALUE!</v>
      </c>
      <c r="CQ493" s="5" t="e">
        <f>P_A_R[[#This Row],[47+]]-P_A_R[[#This Row],[48+]]</f>
        <v>#VALUE!</v>
      </c>
      <c r="CR493" s="5" t="e">
        <f>P_A_R[[#This Row],[48+]]-P_A_R[[#This Row],[49+]]</f>
        <v>#VALUE!</v>
      </c>
      <c r="CS493" s="5" t="e">
        <f>P_A_R[[#This Row],[49+]]-P_A_R[[#This Row],[50+]]</f>
        <v>#VALUE!</v>
      </c>
      <c r="CT493" s="5" t="e">
        <f>P_A_R[[#This Row],[50+]]-P_A_R[[#This Row],[51+]]</f>
        <v>#VALUE!</v>
      </c>
      <c r="CU493" s="5" t="e">
        <f>P_A_R[[#This Row],[51+]]-P_A_R[[#This Row],[52+]]</f>
        <v>#VALUE!</v>
      </c>
      <c r="CV493" s="5" t="e">
        <f>P_A_R[[#This Row],[52+]]-P_A_R[[#This Row],[53+]]</f>
        <v>#VALUE!</v>
      </c>
      <c r="CW493" s="5" t="e">
        <f>P_A_R[[#This Row],[53+]]-P_A_R[[#This Row],[54+]]</f>
        <v>#VALUE!</v>
      </c>
      <c r="CX493" s="5" t="e">
        <f>P_A_R[[#This Row],[54+]]-P_A_R[[#This Row],[55+]]</f>
        <v>#VALUE!</v>
      </c>
      <c r="CY493" s="5" t="e">
        <f>P_A_R[[#This Row],[55+]]-P_A_R[[#This Row],[56+]]</f>
        <v>#VALUE!</v>
      </c>
      <c r="CZ493" s="5" t="e">
        <f>P_A_R[[#This Row],[56+]]-P_A_R[[#This Row],[57+]]</f>
        <v>#VALUE!</v>
      </c>
      <c r="DA493" s="5" t="e">
        <f>P_A_R[[#This Row],[57+]]-P_A_R[[#This Row],[58+]]</f>
        <v>#VALUE!</v>
      </c>
      <c r="DB493" s="5" t="e">
        <f>P_A_R[[#This Row],[58+]]-P_A_R[[#This Row],[59+]]</f>
        <v>#VALUE!</v>
      </c>
    </row>
    <row r="494" spans="58:106" x14ac:dyDescent="0.25">
      <c r="BF494" s="5" t="e">
        <f>P_A_R[[#This Row],[10+]]-P_A_R[[#This Row],[11+]]</f>
        <v>#VALUE!</v>
      </c>
      <c r="BG494" s="5" t="e">
        <f>P_A_R[[#This Row],[11+]]-P_A_R[[#This Row],[12+]]</f>
        <v>#VALUE!</v>
      </c>
      <c r="BH494" s="5" t="e">
        <f>P_A_R[[#This Row],[12+]]-P_A_R[[#This Row],[13+]]</f>
        <v>#VALUE!</v>
      </c>
      <c r="BI494" s="5" t="e">
        <f>P_A_R[[#This Row],[13+]]-P_A_R[[#This Row],[14+]]</f>
        <v>#VALUE!</v>
      </c>
      <c r="BJ494" s="5" t="e">
        <f>P_A_R[[#This Row],[14+]]-P_A_R[[#This Row],[15+]]</f>
        <v>#VALUE!</v>
      </c>
      <c r="BK494" s="5" t="e">
        <f>P_A_R[[#This Row],[15+]]-P_A_R[[#This Row],[16+]]</f>
        <v>#VALUE!</v>
      </c>
      <c r="BL494" s="5" t="e">
        <f>P_A_R[[#This Row],[16+]]-P_A_R[[#This Row],[17+]]</f>
        <v>#VALUE!</v>
      </c>
      <c r="BM494" s="5" t="e">
        <f>P_A_R[[#This Row],[17+]]-P_A_R[[#This Row],[18+]]</f>
        <v>#VALUE!</v>
      </c>
      <c r="BN494" s="5" t="e">
        <f>P_A_R[[#This Row],[18+]]-P_A_R[[#This Row],[19+]]</f>
        <v>#VALUE!</v>
      </c>
      <c r="BO494" s="5" t="e">
        <f>P_A_R[[#This Row],[19+]]-P_A_R[[#This Row],[20+]]</f>
        <v>#VALUE!</v>
      </c>
      <c r="BP494" s="5" t="e">
        <f>P_A_R[[#This Row],[20+]]-P_A_R[[#This Row],[21+]]</f>
        <v>#VALUE!</v>
      </c>
      <c r="BQ494" s="5" t="e">
        <f>P_A_R[[#This Row],[21+]]-P_A_R[[#This Row],[22+]]</f>
        <v>#VALUE!</v>
      </c>
      <c r="BR494" s="5" t="e">
        <f>P_A_R[[#This Row],[22+]]-P_A_R[[#This Row],[23+]]</f>
        <v>#VALUE!</v>
      </c>
      <c r="BS494" s="5" t="e">
        <f>P_A_R[[#This Row],[23+]]-P_A_R[[#This Row],[24+]]</f>
        <v>#VALUE!</v>
      </c>
      <c r="BT494" s="5" t="e">
        <f>P_A_R[[#This Row],[24+]]-P_A_R[[#This Row],[25+]]</f>
        <v>#VALUE!</v>
      </c>
      <c r="BU494" s="5" t="e">
        <f>P_A_R[[#This Row],[25+]]-P_A_R[[#This Row],[26+]]</f>
        <v>#VALUE!</v>
      </c>
      <c r="BV494" s="5" t="e">
        <f>P_A_R[[#This Row],[26+]]-P_A_R[[#This Row],[27+]]</f>
        <v>#VALUE!</v>
      </c>
      <c r="BW494" s="5" t="e">
        <f>P_A_R[[#This Row],[27+]]-P_A_R[[#This Row],[28+]]</f>
        <v>#VALUE!</v>
      </c>
      <c r="BX494" s="5" t="e">
        <f>P_A_R[[#This Row],[28+]]-P_A_R[[#This Row],[29+]]</f>
        <v>#VALUE!</v>
      </c>
      <c r="BY494" s="5" t="e">
        <f>P_A_R[[#This Row],[29+]]-P_A_R[[#This Row],[30+]]</f>
        <v>#VALUE!</v>
      </c>
      <c r="BZ494" s="5" t="e">
        <f>P_A_R[[#This Row],[30+]]-P_A_R[[#This Row],[31+]]</f>
        <v>#VALUE!</v>
      </c>
      <c r="CA494" s="5" t="e">
        <f>P_A_R[[#This Row],[31+]]-P_A_R[[#This Row],[32+]]</f>
        <v>#VALUE!</v>
      </c>
      <c r="CB494" s="5" t="e">
        <f>P_A_R[[#This Row],[32+]]-P_A_R[[#This Row],[33+]]</f>
        <v>#VALUE!</v>
      </c>
      <c r="CC494" s="5" t="e">
        <f>P_A_R[[#This Row],[33+]]-P_A_R[[#This Row],[34+]]</f>
        <v>#VALUE!</v>
      </c>
      <c r="CD494" s="5" t="e">
        <f>P_A_R[[#This Row],[34+]]-P_A_R[[#This Row],[35+]]</f>
        <v>#VALUE!</v>
      </c>
      <c r="CE494" s="5" t="e">
        <f>P_A_R[[#This Row],[35+]]-P_A_R[[#This Row],[36+]]</f>
        <v>#VALUE!</v>
      </c>
      <c r="CF494" s="5" t="e">
        <f>P_A_R[[#This Row],[36+]]-P_A_R[[#This Row],[37+]]</f>
        <v>#VALUE!</v>
      </c>
      <c r="CG494" s="5" t="e">
        <f>P_A_R[[#This Row],[37+]]-P_A_R[[#This Row],[38+]]</f>
        <v>#VALUE!</v>
      </c>
      <c r="CH494" s="5" t="e">
        <f>P_A_R[[#This Row],[38+]]-P_A_R[[#This Row],[39+]]</f>
        <v>#VALUE!</v>
      </c>
      <c r="CI494" s="5" t="e">
        <f>P_A_R[[#This Row],[39+]]-P_A_R[[#This Row],[40+]]</f>
        <v>#VALUE!</v>
      </c>
      <c r="CJ494" s="5" t="e">
        <f>P_A_R[[#This Row],[40+]]-P_A_R[[#This Row],[41+]]</f>
        <v>#VALUE!</v>
      </c>
      <c r="CK494" s="5" t="e">
        <f>P_A_R[[#This Row],[41+]]-P_A_R[[#This Row],[42+]]</f>
        <v>#VALUE!</v>
      </c>
      <c r="CL494" s="5" t="e">
        <f>P_A_R[[#This Row],[42+]]-P_A_R[[#This Row],[43+]]</f>
        <v>#VALUE!</v>
      </c>
      <c r="CM494" s="5" t="e">
        <f>P_A_R[[#This Row],[43+]]-P_A_R[[#This Row],[44+]]</f>
        <v>#VALUE!</v>
      </c>
      <c r="CN494" s="5" t="e">
        <f>P_A_R[[#This Row],[44+]]-P_A_R[[#This Row],[45+]]</f>
        <v>#VALUE!</v>
      </c>
      <c r="CO494" s="5" t="e">
        <f>P_A_R[[#This Row],[45+]]-P_A_R[[#This Row],[46+]]</f>
        <v>#VALUE!</v>
      </c>
      <c r="CP494" s="5" t="e">
        <f>P_A_R[[#This Row],[46+]]-P_A_R[[#This Row],[47+]]</f>
        <v>#VALUE!</v>
      </c>
      <c r="CQ494" s="5" t="e">
        <f>P_A_R[[#This Row],[47+]]-P_A_R[[#This Row],[48+]]</f>
        <v>#VALUE!</v>
      </c>
      <c r="CR494" s="5" t="e">
        <f>P_A_R[[#This Row],[48+]]-P_A_R[[#This Row],[49+]]</f>
        <v>#VALUE!</v>
      </c>
      <c r="CS494" s="5" t="e">
        <f>P_A_R[[#This Row],[49+]]-P_A_R[[#This Row],[50+]]</f>
        <v>#VALUE!</v>
      </c>
      <c r="CT494" s="5" t="e">
        <f>P_A_R[[#This Row],[50+]]-P_A_R[[#This Row],[51+]]</f>
        <v>#VALUE!</v>
      </c>
      <c r="CU494" s="5" t="e">
        <f>P_A_R[[#This Row],[51+]]-P_A_R[[#This Row],[52+]]</f>
        <v>#VALUE!</v>
      </c>
      <c r="CV494" s="5" t="e">
        <f>P_A_R[[#This Row],[52+]]-P_A_R[[#This Row],[53+]]</f>
        <v>#VALUE!</v>
      </c>
      <c r="CW494" s="5" t="e">
        <f>P_A_R[[#This Row],[53+]]-P_A_R[[#This Row],[54+]]</f>
        <v>#VALUE!</v>
      </c>
      <c r="CX494" s="5" t="e">
        <f>P_A_R[[#This Row],[54+]]-P_A_R[[#This Row],[55+]]</f>
        <v>#VALUE!</v>
      </c>
      <c r="CY494" s="5" t="e">
        <f>P_A_R[[#This Row],[55+]]-P_A_R[[#This Row],[56+]]</f>
        <v>#VALUE!</v>
      </c>
      <c r="CZ494" s="5" t="e">
        <f>P_A_R[[#This Row],[56+]]-P_A_R[[#This Row],[57+]]</f>
        <v>#VALUE!</v>
      </c>
      <c r="DA494" s="5" t="e">
        <f>P_A_R[[#This Row],[57+]]-P_A_R[[#This Row],[58+]]</f>
        <v>#VALUE!</v>
      </c>
      <c r="DB494" s="5" t="e">
        <f>P_A_R[[#This Row],[58+]]-P_A_R[[#This Row],[59+]]</f>
        <v>#VALUE!</v>
      </c>
    </row>
    <row r="495" spans="58:106" x14ac:dyDescent="0.25">
      <c r="BF495" s="5" t="e">
        <f>P_A_R[[#This Row],[10+]]-P_A_R[[#This Row],[11+]]</f>
        <v>#VALUE!</v>
      </c>
      <c r="BG495" s="5" t="e">
        <f>P_A_R[[#This Row],[11+]]-P_A_R[[#This Row],[12+]]</f>
        <v>#VALUE!</v>
      </c>
      <c r="BH495" s="5" t="e">
        <f>P_A_R[[#This Row],[12+]]-P_A_R[[#This Row],[13+]]</f>
        <v>#VALUE!</v>
      </c>
      <c r="BI495" s="5" t="e">
        <f>P_A_R[[#This Row],[13+]]-P_A_R[[#This Row],[14+]]</f>
        <v>#VALUE!</v>
      </c>
      <c r="BJ495" s="5" t="e">
        <f>P_A_R[[#This Row],[14+]]-P_A_R[[#This Row],[15+]]</f>
        <v>#VALUE!</v>
      </c>
      <c r="BK495" s="5" t="e">
        <f>P_A_R[[#This Row],[15+]]-P_A_R[[#This Row],[16+]]</f>
        <v>#VALUE!</v>
      </c>
      <c r="BL495" s="5" t="e">
        <f>P_A_R[[#This Row],[16+]]-P_A_R[[#This Row],[17+]]</f>
        <v>#VALUE!</v>
      </c>
      <c r="BM495" s="5" t="e">
        <f>P_A_R[[#This Row],[17+]]-P_A_R[[#This Row],[18+]]</f>
        <v>#VALUE!</v>
      </c>
      <c r="BN495" s="5" t="e">
        <f>P_A_R[[#This Row],[18+]]-P_A_R[[#This Row],[19+]]</f>
        <v>#VALUE!</v>
      </c>
      <c r="BO495" s="5" t="e">
        <f>P_A_R[[#This Row],[19+]]-P_A_R[[#This Row],[20+]]</f>
        <v>#VALUE!</v>
      </c>
      <c r="BP495" s="5" t="e">
        <f>P_A_R[[#This Row],[20+]]-P_A_R[[#This Row],[21+]]</f>
        <v>#VALUE!</v>
      </c>
      <c r="BQ495" s="5" t="e">
        <f>P_A_R[[#This Row],[21+]]-P_A_R[[#This Row],[22+]]</f>
        <v>#VALUE!</v>
      </c>
      <c r="BR495" s="5" t="e">
        <f>P_A_R[[#This Row],[22+]]-P_A_R[[#This Row],[23+]]</f>
        <v>#VALUE!</v>
      </c>
      <c r="BS495" s="5" t="e">
        <f>P_A_R[[#This Row],[23+]]-P_A_R[[#This Row],[24+]]</f>
        <v>#VALUE!</v>
      </c>
      <c r="BT495" s="5" t="e">
        <f>P_A_R[[#This Row],[24+]]-P_A_R[[#This Row],[25+]]</f>
        <v>#VALUE!</v>
      </c>
      <c r="BU495" s="5" t="e">
        <f>P_A_R[[#This Row],[25+]]-P_A_R[[#This Row],[26+]]</f>
        <v>#VALUE!</v>
      </c>
      <c r="BV495" s="5" t="e">
        <f>P_A_R[[#This Row],[26+]]-P_A_R[[#This Row],[27+]]</f>
        <v>#VALUE!</v>
      </c>
      <c r="BW495" s="5" t="e">
        <f>P_A_R[[#This Row],[27+]]-P_A_R[[#This Row],[28+]]</f>
        <v>#VALUE!</v>
      </c>
      <c r="BX495" s="5" t="e">
        <f>P_A_R[[#This Row],[28+]]-P_A_R[[#This Row],[29+]]</f>
        <v>#VALUE!</v>
      </c>
      <c r="BY495" s="5" t="e">
        <f>P_A_R[[#This Row],[29+]]-P_A_R[[#This Row],[30+]]</f>
        <v>#VALUE!</v>
      </c>
      <c r="BZ495" s="5" t="e">
        <f>P_A_R[[#This Row],[30+]]-P_A_R[[#This Row],[31+]]</f>
        <v>#VALUE!</v>
      </c>
      <c r="CA495" s="5" t="e">
        <f>P_A_R[[#This Row],[31+]]-P_A_R[[#This Row],[32+]]</f>
        <v>#VALUE!</v>
      </c>
      <c r="CB495" s="5" t="e">
        <f>P_A_R[[#This Row],[32+]]-P_A_R[[#This Row],[33+]]</f>
        <v>#VALUE!</v>
      </c>
      <c r="CC495" s="5" t="e">
        <f>P_A_R[[#This Row],[33+]]-P_A_R[[#This Row],[34+]]</f>
        <v>#VALUE!</v>
      </c>
      <c r="CD495" s="5" t="e">
        <f>P_A_R[[#This Row],[34+]]-P_A_R[[#This Row],[35+]]</f>
        <v>#VALUE!</v>
      </c>
      <c r="CE495" s="5" t="e">
        <f>P_A_R[[#This Row],[35+]]-P_A_R[[#This Row],[36+]]</f>
        <v>#VALUE!</v>
      </c>
      <c r="CF495" s="5" t="e">
        <f>P_A_R[[#This Row],[36+]]-P_A_R[[#This Row],[37+]]</f>
        <v>#VALUE!</v>
      </c>
      <c r="CG495" s="5" t="e">
        <f>P_A_R[[#This Row],[37+]]-P_A_R[[#This Row],[38+]]</f>
        <v>#VALUE!</v>
      </c>
      <c r="CH495" s="5" t="e">
        <f>P_A_R[[#This Row],[38+]]-P_A_R[[#This Row],[39+]]</f>
        <v>#VALUE!</v>
      </c>
      <c r="CI495" s="5" t="e">
        <f>P_A_R[[#This Row],[39+]]-P_A_R[[#This Row],[40+]]</f>
        <v>#VALUE!</v>
      </c>
      <c r="CJ495" s="5" t="e">
        <f>P_A_R[[#This Row],[40+]]-P_A_R[[#This Row],[41+]]</f>
        <v>#VALUE!</v>
      </c>
      <c r="CK495" s="5" t="e">
        <f>P_A_R[[#This Row],[41+]]-P_A_R[[#This Row],[42+]]</f>
        <v>#VALUE!</v>
      </c>
      <c r="CL495" s="5" t="e">
        <f>P_A_R[[#This Row],[42+]]-P_A_R[[#This Row],[43+]]</f>
        <v>#VALUE!</v>
      </c>
      <c r="CM495" s="5" t="e">
        <f>P_A_R[[#This Row],[43+]]-P_A_R[[#This Row],[44+]]</f>
        <v>#VALUE!</v>
      </c>
      <c r="CN495" s="5" t="e">
        <f>P_A_R[[#This Row],[44+]]-P_A_R[[#This Row],[45+]]</f>
        <v>#VALUE!</v>
      </c>
      <c r="CO495" s="5" t="e">
        <f>P_A_R[[#This Row],[45+]]-P_A_R[[#This Row],[46+]]</f>
        <v>#VALUE!</v>
      </c>
      <c r="CP495" s="5" t="e">
        <f>P_A_R[[#This Row],[46+]]-P_A_R[[#This Row],[47+]]</f>
        <v>#VALUE!</v>
      </c>
      <c r="CQ495" s="5" t="e">
        <f>P_A_R[[#This Row],[47+]]-P_A_R[[#This Row],[48+]]</f>
        <v>#VALUE!</v>
      </c>
      <c r="CR495" s="5" t="e">
        <f>P_A_R[[#This Row],[48+]]-P_A_R[[#This Row],[49+]]</f>
        <v>#VALUE!</v>
      </c>
      <c r="CS495" s="5" t="e">
        <f>P_A_R[[#This Row],[49+]]-P_A_R[[#This Row],[50+]]</f>
        <v>#VALUE!</v>
      </c>
      <c r="CT495" s="5" t="e">
        <f>P_A_R[[#This Row],[50+]]-P_A_R[[#This Row],[51+]]</f>
        <v>#VALUE!</v>
      </c>
      <c r="CU495" s="5" t="e">
        <f>P_A_R[[#This Row],[51+]]-P_A_R[[#This Row],[52+]]</f>
        <v>#VALUE!</v>
      </c>
      <c r="CV495" s="5" t="e">
        <f>P_A_R[[#This Row],[52+]]-P_A_R[[#This Row],[53+]]</f>
        <v>#VALUE!</v>
      </c>
      <c r="CW495" s="5" t="e">
        <f>P_A_R[[#This Row],[53+]]-P_A_R[[#This Row],[54+]]</f>
        <v>#VALUE!</v>
      </c>
      <c r="CX495" s="5" t="e">
        <f>P_A_R[[#This Row],[54+]]-P_A_R[[#This Row],[55+]]</f>
        <v>#VALUE!</v>
      </c>
      <c r="CY495" s="5" t="e">
        <f>P_A_R[[#This Row],[55+]]-P_A_R[[#This Row],[56+]]</f>
        <v>#VALUE!</v>
      </c>
      <c r="CZ495" s="5" t="e">
        <f>P_A_R[[#This Row],[56+]]-P_A_R[[#This Row],[57+]]</f>
        <v>#VALUE!</v>
      </c>
      <c r="DA495" s="5" t="e">
        <f>P_A_R[[#This Row],[57+]]-P_A_R[[#This Row],[58+]]</f>
        <v>#VALUE!</v>
      </c>
      <c r="DB495" s="5" t="e">
        <f>P_A_R[[#This Row],[58+]]-P_A_R[[#This Row],[59+]]</f>
        <v>#VALUE!</v>
      </c>
    </row>
    <row r="496" spans="58:106" x14ac:dyDescent="0.25">
      <c r="BF496" s="5" t="e">
        <f>P_A_R[[#This Row],[10+]]-P_A_R[[#This Row],[11+]]</f>
        <v>#VALUE!</v>
      </c>
      <c r="BG496" s="5" t="e">
        <f>P_A_R[[#This Row],[11+]]-P_A_R[[#This Row],[12+]]</f>
        <v>#VALUE!</v>
      </c>
      <c r="BH496" s="5" t="e">
        <f>P_A_R[[#This Row],[12+]]-P_A_R[[#This Row],[13+]]</f>
        <v>#VALUE!</v>
      </c>
      <c r="BI496" s="5" t="e">
        <f>P_A_R[[#This Row],[13+]]-P_A_R[[#This Row],[14+]]</f>
        <v>#VALUE!</v>
      </c>
      <c r="BJ496" s="5" t="e">
        <f>P_A_R[[#This Row],[14+]]-P_A_R[[#This Row],[15+]]</f>
        <v>#VALUE!</v>
      </c>
      <c r="BK496" s="5" t="e">
        <f>P_A_R[[#This Row],[15+]]-P_A_R[[#This Row],[16+]]</f>
        <v>#VALUE!</v>
      </c>
      <c r="BL496" s="5" t="e">
        <f>P_A_R[[#This Row],[16+]]-P_A_R[[#This Row],[17+]]</f>
        <v>#VALUE!</v>
      </c>
      <c r="BM496" s="5" t="e">
        <f>P_A_R[[#This Row],[17+]]-P_A_R[[#This Row],[18+]]</f>
        <v>#VALUE!</v>
      </c>
      <c r="BN496" s="5" t="e">
        <f>P_A_R[[#This Row],[18+]]-P_A_R[[#This Row],[19+]]</f>
        <v>#VALUE!</v>
      </c>
      <c r="BO496" s="5" t="e">
        <f>P_A_R[[#This Row],[19+]]-P_A_R[[#This Row],[20+]]</f>
        <v>#VALUE!</v>
      </c>
      <c r="BP496" s="5" t="e">
        <f>P_A_R[[#This Row],[20+]]-P_A_R[[#This Row],[21+]]</f>
        <v>#VALUE!</v>
      </c>
      <c r="BQ496" s="5" t="e">
        <f>P_A_R[[#This Row],[21+]]-P_A_R[[#This Row],[22+]]</f>
        <v>#VALUE!</v>
      </c>
      <c r="BR496" s="5" t="e">
        <f>P_A_R[[#This Row],[22+]]-P_A_R[[#This Row],[23+]]</f>
        <v>#VALUE!</v>
      </c>
      <c r="BS496" s="5" t="e">
        <f>P_A_R[[#This Row],[23+]]-P_A_R[[#This Row],[24+]]</f>
        <v>#VALUE!</v>
      </c>
      <c r="BT496" s="5" t="e">
        <f>P_A_R[[#This Row],[24+]]-P_A_R[[#This Row],[25+]]</f>
        <v>#VALUE!</v>
      </c>
      <c r="BU496" s="5" t="e">
        <f>P_A_R[[#This Row],[25+]]-P_A_R[[#This Row],[26+]]</f>
        <v>#VALUE!</v>
      </c>
      <c r="BV496" s="5" t="e">
        <f>P_A_R[[#This Row],[26+]]-P_A_R[[#This Row],[27+]]</f>
        <v>#VALUE!</v>
      </c>
      <c r="BW496" s="5" t="e">
        <f>P_A_R[[#This Row],[27+]]-P_A_R[[#This Row],[28+]]</f>
        <v>#VALUE!</v>
      </c>
      <c r="BX496" s="5" t="e">
        <f>P_A_R[[#This Row],[28+]]-P_A_R[[#This Row],[29+]]</f>
        <v>#VALUE!</v>
      </c>
      <c r="BY496" s="5" t="e">
        <f>P_A_R[[#This Row],[29+]]-P_A_R[[#This Row],[30+]]</f>
        <v>#VALUE!</v>
      </c>
      <c r="BZ496" s="5" t="e">
        <f>P_A_R[[#This Row],[30+]]-P_A_R[[#This Row],[31+]]</f>
        <v>#VALUE!</v>
      </c>
      <c r="CA496" s="5" t="e">
        <f>P_A_R[[#This Row],[31+]]-P_A_R[[#This Row],[32+]]</f>
        <v>#VALUE!</v>
      </c>
      <c r="CB496" s="5" t="e">
        <f>P_A_R[[#This Row],[32+]]-P_A_R[[#This Row],[33+]]</f>
        <v>#VALUE!</v>
      </c>
      <c r="CC496" s="5" t="e">
        <f>P_A_R[[#This Row],[33+]]-P_A_R[[#This Row],[34+]]</f>
        <v>#VALUE!</v>
      </c>
      <c r="CD496" s="5" t="e">
        <f>P_A_R[[#This Row],[34+]]-P_A_R[[#This Row],[35+]]</f>
        <v>#VALUE!</v>
      </c>
      <c r="CE496" s="5" t="e">
        <f>P_A_R[[#This Row],[35+]]-P_A_R[[#This Row],[36+]]</f>
        <v>#VALUE!</v>
      </c>
      <c r="CF496" s="5" t="e">
        <f>P_A_R[[#This Row],[36+]]-P_A_R[[#This Row],[37+]]</f>
        <v>#VALUE!</v>
      </c>
      <c r="CG496" s="5" t="e">
        <f>P_A_R[[#This Row],[37+]]-P_A_R[[#This Row],[38+]]</f>
        <v>#VALUE!</v>
      </c>
      <c r="CH496" s="5" t="e">
        <f>P_A_R[[#This Row],[38+]]-P_A_R[[#This Row],[39+]]</f>
        <v>#VALUE!</v>
      </c>
      <c r="CI496" s="5" t="e">
        <f>P_A_R[[#This Row],[39+]]-P_A_R[[#This Row],[40+]]</f>
        <v>#VALUE!</v>
      </c>
      <c r="CJ496" s="5" t="e">
        <f>P_A_R[[#This Row],[40+]]-P_A_R[[#This Row],[41+]]</f>
        <v>#VALUE!</v>
      </c>
      <c r="CK496" s="5" t="e">
        <f>P_A_R[[#This Row],[41+]]-P_A_R[[#This Row],[42+]]</f>
        <v>#VALUE!</v>
      </c>
      <c r="CL496" s="5" t="e">
        <f>P_A_R[[#This Row],[42+]]-P_A_R[[#This Row],[43+]]</f>
        <v>#VALUE!</v>
      </c>
      <c r="CM496" s="5" t="e">
        <f>P_A_R[[#This Row],[43+]]-P_A_R[[#This Row],[44+]]</f>
        <v>#VALUE!</v>
      </c>
      <c r="CN496" s="5" t="e">
        <f>P_A_R[[#This Row],[44+]]-P_A_R[[#This Row],[45+]]</f>
        <v>#VALUE!</v>
      </c>
      <c r="CO496" s="5" t="e">
        <f>P_A_R[[#This Row],[45+]]-P_A_R[[#This Row],[46+]]</f>
        <v>#VALUE!</v>
      </c>
      <c r="CP496" s="5" t="e">
        <f>P_A_R[[#This Row],[46+]]-P_A_R[[#This Row],[47+]]</f>
        <v>#VALUE!</v>
      </c>
      <c r="CQ496" s="5" t="e">
        <f>P_A_R[[#This Row],[47+]]-P_A_R[[#This Row],[48+]]</f>
        <v>#VALUE!</v>
      </c>
      <c r="CR496" s="5" t="e">
        <f>P_A_R[[#This Row],[48+]]-P_A_R[[#This Row],[49+]]</f>
        <v>#VALUE!</v>
      </c>
      <c r="CS496" s="5" t="e">
        <f>P_A_R[[#This Row],[49+]]-P_A_R[[#This Row],[50+]]</f>
        <v>#VALUE!</v>
      </c>
      <c r="CT496" s="5" t="e">
        <f>P_A_R[[#This Row],[50+]]-P_A_R[[#This Row],[51+]]</f>
        <v>#VALUE!</v>
      </c>
      <c r="CU496" s="5" t="e">
        <f>P_A_R[[#This Row],[51+]]-P_A_R[[#This Row],[52+]]</f>
        <v>#VALUE!</v>
      </c>
      <c r="CV496" s="5" t="e">
        <f>P_A_R[[#This Row],[52+]]-P_A_R[[#This Row],[53+]]</f>
        <v>#VALUE!</v>
      </c>
      <c r="CW496" s="5" t="e">
        <f>P_A_R[[#This Row],[53+]]-P_A_R[[#This Row],[54+]]</f>
        <v>#VALUE!</v>
      </c>
      <c r="CX496" s="5" t="e">
        <f>P_A_R[[#This Row],[54+]]-P_A_R[[#This Row],[55+]]</f>
        <v>#VALUE!</v>
      </c>
      <c r="CY496" s="5" t="e">
        <f>P_A_R[[#This Row],[55+]]-P_A_R[[#This Row],[56+]]</f>
        <v>#VALUE!</v>
      </c>
      <c r="CZ496" s="5" t="e">
        <f>P_A_R[[#This Row],[56+]]-P_A_R[[#This Row],[57+]]</f>
        <v>#VALUE!</v>
      </c>
      <c r="DA496" s="5" t="e">
        <f>P_A_R[[#This Row],[57+]]-P_A_R[[#This Row],[58+]]</f>
        <v>#VALUE!</v>
      </c>
      <c r="DB496" s="5" t="e">
        <f>P_A_R[[#This Row],[58+]]-P_A_R[[#This Row],[59+]]</f>
        <v>#VALUE!</v>
      </c>
    </row>
    <row r="497" spans="58:106" x14ac:dyDescent="0.25">
      <c r="BF497" s="5" t="e">
        <f>P_A_R[[#This Row],[10+]]-P_A_R[[#This Row],[11+]]</f>
        <v>#VALUE!</v>
      </c>
      <c r="BG497" s="5" t="e">
        <f>P_A_R[[#This Row],[11+]]-P_A_R[[#This Row],[12+]]</f>
        <v>#VALUE!</v>
      </c>
      <c r="BH497" s="5" t="e">
        <f>P_A_R[[#This Row],[12+]]-P_A_R[[#This Row],[13+]]</f>
        <v>#VALUE!</v>
      </c>
      <c r="BI497" s="5" t="e">
        <f>P_A_R[[#This Row],[13+]]-P_A_R[[#This Row],[14+]]</f>
        <v>#VALUE!</v>
      </c>
      <c r="BJ497" s="5" t="e">
        <f>P_A_R[[#This Row],[14+]]-P_A_R[[#This Row],[15+]]</f>
        <v>#VALUE!</v>
      </c>
      <c r="BK497" s="5" t="e">
        <f>P_A_R[[#This Row],[15+]]-P_A_R[[#This Row],[16+]]</f>
        <v>#VALUE!</v>
      </c>
      <c r="BL497" s="5" t="e">
        <f>P_A_R[[#This Row],[16+]]-P_A_R[[#This Row],[17+]]</f>
        <v>#VALUE!</v>
      </c>
      <c r="BM497" s="5" t="e">
        <f>P_A_R[[#This Row],[17+]]-P_A_R[[#This Row],[18+]]</f>
        <v>#VALUE!</v>
      </c>
      <c r="BN497" s="5" t="e">
        <f>P_A_R[[#This Row],[18+]]-P_A_R[[#This Row],[19+]]</f>
        <v>#VALUE!</v>
      </c>
      <c r="BO497" s="5" t="e">
        <f>P_A_R[[#This Row],[19+]]-P_A_R[[#This Row],[20+]]</f>
        <v>#VALUE!</v>
      </c>
      <c r="BP497" s="5" t="e">
        <f>P_A_R[[#This Row],[20+]]-P_A_R[[#This Row],[21+]]</f>
        <v>#VALUE!</v>
      </c>
      <c r="BQ497" s="5" t="e">
        <f>P_A_R[[#This Row],[21+]]-P_A_R[[#This Row],[22+]]</f>
        <v>#VALUE!</v>
      </c>
      <c r="BR497" s="5" t="e">
        <f>P_A_R[[#This Row],[22+]]-P_A_R[[#This Row],[23+]]</f>
        <v>#VALUE!</v>
      </c>
      <c r="BS497" s="5" t="e">
        <f>P_A_R[[#This Row],[23+]]-P_A_R[[#This Row],[24+]]</f>
        <v>#VALUE!</v>
      </c>
      <c r="BT497" s="5" t="e">
        <f>P_A_R[[#This Row],[24+]]-P_A_R[[#This Row],[25+]]</f>
        <v>#VALUE!</v>
      </c>
      <c r="BU497" s="5" t="e">
        <f>P_A_R[[#This Row],[25+]]-P_A_R[[#This Row],[26+]]</f>
        <v>#VALUE!</v>
      </c>
      <c r="BV497" s="5" t="e">
        <f>P_A_R[[#This Row],[26+]]-P_A_R[[#This Row],[27+]]</f>
        <v>#VALUE!</v>
      </c>
      <c r="BW497" s="5" t="e">
        <f>P_A_R[[#This Row],[27+]]-P_A_R[[#This Row],[28+]]</f>
        <v>#VALUE!</v>
      </c>
      <c r="BX497" s="5" t="e">
        <f>P_A_R[[#This Row],[28+]]-P_A_R[[#This Row],[29+]]</f>
        <v>#VALUE!</v>
      </c>
      <c r="BY497" s="5" t="e">
        <f>P_A_R[[#This Row],[29+]]-P_A_R[[#This Row],[30+]]</f>
        <v>#VALUE!</v>
      </c>
      <c r="BZ497" s="5" t="e">
        <f>P_A_R[[#This Row],[30+]]-P_A_R[[#This Row],[31+]]</f>
        <v>#VALUE!</v>
      </c>
      <c r="CA497" s="5" t="e">
        <f>P_A_R[[#This Row],[31+]]-P_A_R[[#This Row],[32+]]</f>
        <v>#VALUE!</v>
      </c>
      <c r="CB497" s="5" t="e">
        <f>P_A_R[[#This Row],[32+]]-P_A_R[[#This Row],[33+]]</f>
        <v>#VALUE!</v>
      </c>
      <c r="CC497" s="5" t="e">
        <f>P_A_R[[#This Row],[33+]]-P_A_R[[#This Row],[34+]]</f>
        <v>#VALUE!</v>
      </c>
      <c r="CD497" s="5" t="e">
        <f>P_A_R[[#This Row],[34+]]-P_A_R[[#This Row],[35+]]</f>
        <v>#VALUE!</v>
      </c>
      <c r="CE497" s="5" t="e">
        <f>P_A_R[[#This Row],[35+]]-P_A_R[[#This Row],[36+]]</f>
        <v>#VALUE!</v>
      </c>
      <c r="CF497" s="5" t="e">
        <f>P_A_R[[#This Row],[36+]]-P_A_R[[#This Row],[37+]]</f>
        <v>#VALUE!</v>
      </c>
      <c r="CG497" s="5" t="e">
        <f>P_A_R[[#This Row],[37+]]-P_A_R[[#This Row],[38+]]</f>
        <v>#VALUE!</v>
      </c>
      <c r="CH497" s="5" t="e">
        <f>P_A_R[[#This Row],[38+]]-P_A_R[[#This Row],[39+]]</f>
        <v>#VALUE!</v>
      </c>
      <c r="CI497" s="5" t="e">
        <f>P_A_R[[#This Row],[39+]]-P_A_R[[#This Row],[40+]]</f>
        <v>#VALUE!</v>
      </c>
      <c r="CJ497" s="5" t="e">
        <f>P_A_R[[#This Row],[40+]]-P_A_R[[#This Row],[41+]]</f>
        <v>#VALUE!</v>
      </c>
      <c r="CK497" s="5" t="e">
        <f>P_A_R[[#This Row],[41+]]-P_A_R[[#This Row],[42+]]</f>
        <v>#VALUE!</v>
      </c>
      <c r="CL497" s="5" t="e">
        <f>P_A_R[[#This Row],[42+]]-P_A_R[[#This Row],[43+]]</f>
        <v>#VALUE!</v>
      </c>
      <c r="CM497" s="5" t="e">
        <f>P_A_R[[#This Row],[43+]]-P_A_R[[#This Row],[44+]]</f>
        <v>#VALUE!</v>
      </c>
      <c r="CN497" s="5" t="e">
        <f>P_A_R[[#This Row],[44+]]-P_A_R[[#This Row],[45+]]</f>
        <v>#VALUE!</v>
      </c>
      <c r="CO497" s="5" t="e">
        <f>P_A_R[[#This Row],[45+]]-P_A_R[[#This Row],[46+]]</f>
        <v>#VALUE!</v>
      </c>
      <c r="CP497" s="5" t="e">
        <f>P_A_R[[#This Row],[46+]]-P_A_R[[#This Row],[47+]]</f>
        <v>#VALUE!</v>
      </c>
      <c r="CQ497" s="5" t="e">
        <f>P_A_R[[#This Row],[47+]]-P_A_R[[#This Row],[48+]]</f>
        <v>#VALUE!</v>
      </c>
      <c r="CR497" s="5" t="e">
        <f>P_A_R[[#This Row],[48+]]-P_A_R[[#This Row],[49+]]</f>
        <v>#VALUE!</v>
      </c>
      <c r="CS497" s="5" t="e">
        <f>P_A_R[[#This Row],[49+]]-P_A_R[[#This Row],[50+]]</f>
        <v>#VALUE!</v>
      </c>
      <c r="CT497" s="5" t="e">
        <f>P_A_R[[#This Row],[50+]]-P_A_R[[#This Row],[51+]]</f>
        <v>#VALUE!</v>
      </c>
      <c r="CU497" s="5" t="e">
        <f>P_A_R[[#This Row],[51+]]-P_A_R[[#This Row],[52+]]</f>
        <v>#VALUE!</v>
      </c>
      <c r="CV497" s="5" t="e">
        <f>P_A_R[[#This Row],[52+]]-P_A_R[[#This Row],[53+]]</f>
        <v>#VALUE!</v>
      </c>
      <c r="CW497" s="5" t="e">
        <f>P_A_R[[#This Row],[53+]]-P_A_R[[#This Row],[54+]]</f>
        <v>#VALUE!</v>
      </c>
      <c r="CX497" s="5" t="e">
        <f>P_A_R[[#This Row],[54+]]-P_A_R[[#This Row],[55+]]</f>
        <v>#VALUE!</v>
      </c>
      <c r="CY497" s="5" t="e">
        <f>P_A_R[[#This Row],[55+]]-P_A_R[[#This Row],[56+]]</f>
        <v>#VALUE!</v>
      </c>
      <c r="CZ497" s="5" t="e">
        <f>P_A_R[[#This Row],[56+]]-P_A_R[[#This Row],[57+]]</f>
        <v>#VALUE!</v>
      </c>
      <c r="DA497" s="5" t="e">
        <f>P_A_R[[#This Row],[57+]]-P_A_R[[#This Row],[58+]]</f>
        <v>#VALUE!</v>
      </c>
      <c r="DB497" s="5" t="e">
        <f>P_A_R[[#This Row],[58+]]-P_A_R[[#This Row],[59+]]</f>
        <v>#VALUE!</v>
      </c>
    </row>
    <row r="498" spans="58:106" x14ac:dyDescent="0.25">
      <c r="BF498" s="5" t="e">
        <f>P_A_R[[#This Row],[10+]]-P_A_R[[#This Row],[11+]]</f>
        <v>#VALUE!</v>
      </c>
      <c r="BG498" s="5" t="e">
        <f>P_A_R[[#This Row],[11+]]-P_A_R[[#This Row],[12+]]</f>
        <v>#VALUE!</v>
      </c>
      <c r="BH498" s="5" t="e">
        <f>P_A_R[[#This Row],[12+]]-P_A_R[[#This Row],[13+]]</f>
        <v>#VALUE!</v>
      </c>
      <c r="BI498" s="5" t="e">
        <f>P_A_R[[#This Row],[13+]]-P_A_R[[#This Row],[14+]]</f>
        <v>#VALUE!</v>
      </c>
      <c r="BJ498" s="5" t="e">
        <f>P_A_R[[#This Row],[14+]]-P_A_R[[#This Row],[15+]]</f>
        <v>#VALUE!</v>
      </c>
      <c r="BK498" s="5" t="e">
        <f>P_A_R[[#This Row],[15+]]-P_A_R[[#This Row],[16+]]</f>
        <v>#VALUE!</v>
      </c>
      <c r="BL498" s="5" t="e">
        <f>P_A_R[[#This Row],[16+]]-P_A_R[[#This Row],[17+]]</f>
        <v>#VALUE!</v>
      </c>
      <c r="BM498" s="5" t="e">
        <f>P_A_R[[#This Row],[17+]]-P_A_R[[#This Row],[18+]]</f>
        <v>#VALUE!</v>
      </c>
      <c r="BN498" s="5" t="e">
        <f>P_A_R[[#This Row],[18+]]-P_A_R[[#This Row],[19+]]</f>
        <v>#VALUE!</v>
      </c>
      <c r="BO498" s="5" t="e">
        <f>P_A_R[[#This Row],[19+]]-P_A_R[[#This Row],[20+]]</f>
        <v>#VALUE!</v>
      </c>
      <c r="BP498" s="5" t="e">
        <f>P_A_R[[#This Row],[20+]]-P_A_R[[#This Row],[21+]]</f>
        <v>#VALUE!</v>
      </c>
      <c r="BQ498" s="5" t="e">
        <f>P_A_R[[#This Row],[21+]]-P_A_R[[#This Row],[22+]]</f>
        <v>#VALUE!</v>
      </c>
      <c r="BR498" s="5" t="e">
        <f>P_A_R[[#This Row],[22+]]-P_A_R[[#This Row],[23+]]</f>
        <v>#VALUE!</v>
      </c>
      <c r="BS498" s="5" t="e">
        <f>P_A_R[[#This Row],[23+]]-P_A_R[[#This Row],[24+]]</f>
        <v>#VALUE!</v>
      </c>
      <c r="BT498" s="5" t="e">
        <f>P_A_R[[#This Row],[24+]]-P_A_R[[#This Row],[25+]]</f>
        <v>#VALUE!</v>
      </c>
      <c r="BU498" s="5" t="e">
        <f>P_A_R[[#This Row],[25+]]-P_A_R[[#This Row],[26+]]</f>
        <v>#VALUE!</v>
      </c>
      <c r="BV498" s="5" t="e">
        <f>P_A_R[[#This Row],[26+]]-P_A_R[[#This Row],[27+]]</f>
        <v>#VALUE!</v>
      </c>
      <c r="BW498" s="5" t="e">
        <f>P_A_R[[#This Row],[27+]]-P_A_R[[#This Row],[28+]]</f>
        <v>#VALUE!</v>
      </c>
      <c r="BX498" s="5" t="e">
        <f>P_A_R[[#This Row],[28+]]-P_A_R[[#This Row],[29+]]</f>
        <v>#VALUE!</v>
      </c>
      <c r="BY498" s="5" t="e">
        <f>P_A_R[[#This Row],[29+]]-P_A_R[[#This Row],[30+]]</f>
        <v>#VALUE!</v>
      </c>
      <c r="BZ498" s="5" t="e">
        <f>P_A_R[[#This Row],[30+]]-P_A_R[[#This Row],[31+]]</f>
        <v>#VALUE!</v>
      </c>
      <c r="CA498" s="5" t="e">
        <f>P_A_R[[#This Row],[31+]]-P_A_R[[#This Row],[32+]]</f>
        <v>#VALUE!</v>
      </c>
      <c r="CB498" s="5" t="e">
        <f>P_A_R[[#This Row],[32+]]-P_A_R[[#This Row],[33+]]</f>
        <v>#VALUE!</v>
      </c>
      <c r="CC498" s="5" t="e">
        <f>P_A_R[[#This Row],[33+]]-P_A_R[[#This Row],[34+]]</f>
        <v>#VALUE!</v>
      </c>
      <c r="CD498" s="5" t="e">
        <f>P_A_R[[#This Row],[34+]]-P_A_R[[#This Row],[35+]]</f>
        <v>#VALUE!</v>
      </c>
      <c r="CE498" s="5" t="e">
        <f>P_A_R[[#This Row],[35+]]-P_A_R[[#This Row],[36+]]</f>
        <v>#VALUE!</v>
      </c>
      <c r="CF498" s="5" t="e">
        <f>P_A_R[[#This Row],[36+]]-P_A_R[[#This Row],[37+]]</f>
        <v>#VALUE!</v>
      </c>
      <c r="CG498" s="5" t="e">
        <f>P_A_R[[#This Row],[37+]]-P_A_R[[#This Row],[38+]]</f>
        <v>#VALUE!</v>
      </c>
      <c r="CH498" s="5" t="e">
        <f>P_A_R[[#This Row],[38+]]-P_A_R[[#This Row],[39+]]</f>
        <v>#VALUE!</v>
      </c>
      <c r="CI498" s="5" t="e">
        <f>P_A_R[[#This Row],[39+]]-P_A_R[[#This Row],[40+]]</f>
        <v>#VALUE!</v>
      </c>
      <c r="CJ498" s="5" t="e">
        <f>P_A_R[[#This Row],[40+]]-P_A_R[[#This Row],[41+]]</f>
        <v>#VALUE!</v>
      </c>
      <c r="CK498" s="5" t="e">
        <f>P_A_R[[#This Row],[41+]]-P_A_R[[#This Row],[42+]]</f>
        <v>#VALUE!</v>
      </c>
      <c r="CL498" s="5" t="e">
        <f>P_A_R[[#This Row],[42+]]-P_A_R[[#This Row],[43+]]</f>
        <v>#VALUE!</v>
      </c>
      <c r="CM498" s="5" t="e">
        <f>P_A_R[[#This Row],[43+]]-P_A_R[[#This Row],[44+]]</f>
        <v>#VALUE!</v>
      </c>
      <c r="CN498" s="5" t="e">
        <f>P_A_R[[#This Row],[44+]]-P_A_R[[#This Row],[45+]]</f>
        <v>#VALUE!</v>
      </c>
      <c r="CO498" s="5" t="e">
        <f>P_A_R[[#This Row],[45+]]-P_A_R[[#This Row],[46+]]</f>
        <v>#VALUE!</v>
      </c>
      <c r="CP498" s="5" t="e">
        <f>P_A_R[[#This Row],[46+]]-P_A_R[[#This Row],[47+]]</f>
        <v>#VALUE!</v>
      </c>
      <c r="CQ498" s="5" t="e">
        <f>P_A_R[[#This Row],[47+]]-P_A_R[[#This Row],[48+]]</f>
        <v>#VALUE!</v>
      </c>
      <c r="CR498" s="5" t="e">
        <f>P_A_R[[#This Row],[48+]]-P_A_R[[#This Row],[49+]]</f>
        <v>#VALUE!</v>
      </c>
      <c r="CS498" s="5" t="e">
        <f>P_A_R[[#This Row],[49+]]-P_A_R[[#This Row],[50+]]</f>
        <v>#VALUE!</v>
      </c>
      <c r="CT498" s="5" t="e">
        <f>P_A_R[[#This Row],[50+]]-P_A_R[[#This Row],[51+]]</f>
        <v>#VALUE!</v>
      </c>
      <c r="CU498" s="5" t="e">
        <f>P_A_R[[#This Row],[51+]]-P_A_R[[#This Row],[52+]]</f>
        <v>#VALUE!</v>
      </c>
      <c r="CV498" s="5" t="e">
        <f>P_A_R[[#This Row],[52+]]-P_A_R[[#This Row],[53+]]</f>
        <v>#VALUE!</v>
      </c>
      <c r="CW498" s="5" t="e">
        <f>P_A_R[[#This Row],[53+]]-P_A_R[[#This Row],[54+]]</f>
        <v>#VALUE!</v>
      </c>
      <c r="CX498" s="5" t="e">
        <f>P_A_R[[#This Row],[54+]]-P_A_R[[#This Row],[55+]]</f>
        <v>#VALUE!</v>
      </c>
      <c r="CY498" s="5" t="e">
        <f>P_A_R[[#This Row],[55+]]-P_A_R[[#This Row],[56+]]</f>
        <v>#VALUE!</v>
      </c>
      <c r="CZ498" s="5" t="e">
        <f>P_A_R[[#This Row],[56+]]-P_A_R[[#This Row],[57+]]</f>
        <v>#VALUE!</v>
      </c>
      <c r="DA498" s="5" t="e">
        <f>P_A_R[[#This Row],[57+]]-P_A_R[[#This Row],[58+]]</f>
        <v>#VALUE!</v>
      </c>
      <c r="DB498" s="5" t="e">
        <f>P_A_R[[#This Row],[58+]]-P_A_R[[#This Row],[59+]]</f>
        <v>#VALUE!</v>
      </c>
    </row>
    <row r="499" spans="58:106" x14ac:dyDescent="0.25">
      <c r="BF499" s="5" t="e">
        <f>P_A_R[[#This Row],[10+]]-P_A_R[[#This Row],[11+]]</f>
        <v>#VALUE!</v>
      </c>
      <c r="BG499" s="5" t="e">
        <f>P_A_R[[#This Row],[11+]]-P_A_R[[#This Row],[12+]]</f>
        <v>#VALUE!</v>
      </c>
      <c r="BH499" s="5" t="e">
        <f>P_A_R[[#This Row],[12+]]-P_A_R[[#This Row],[13+]]</f>
        <v>#VALUE!</v>
      </c>
      <c r="BI499" s="5" t="e">
        <f>P_A_R[[#This Row],[13+]]-P_A_R[[#This Row],[14+]]</f>
        <v>#VALUE!</v>
      </c>
      <c r="BJ499" s="5" t="e">
        <f>P_A_R[[#This Row],[14+]]-P_A_R[[#This Row],[15+]]</f>
        <v>#VALUE!</v>
      </c>
      <c r="BK499" s="5" t="e">
        <f>P_A_R[[#This Row],[15+]]-P_A_R[[#This Row],[16+]]</f>
        <v>#VALUE!</v>
      </c>
      <c r="BL499" s="5" t="e">
        <f>P_A_R[[#This Row],[16+]]-P_A_R[[#This Row],[17+]]</f>
        <v>#VALUE!</v>
      </c>
      <c r="BM499" s="5" t="e">
        <f>P_A_R[[#This Row],[17+]]-P_A_R[[#This Row],[18+]]</f>
        <v>#VALUE!</v>
      </c>
      <c r="BN499" s="5" t="e">
        <f>P_A_R[[#This Row],[18+]]-P_A_R[[#This Row],[19+]]</f>
        <v>#VALUE!</v>
      </c>
      <c r="BO499" s="5" t="e">
        <f>P_A_R[[#This Row],[19+]]-P_A_R[[#This Row],[20+]]</f>
        <v>#VALUE!</v>
      </c>
      <c r="BP499" s="5" t="e">
        <f>P_A_R[[#This Row],[20+]]-P_A_R[[#This Row],[21+]]</f>
        <v>#VALUE!</v>
      </c>
      <c r="BQ499" s="5" t="e">
        <f>P_A_R[[#This Row],[21+]]-P_A_R[[#This Row],[22+]]</f>
        <v>#VALUE!</v>
      </c>
      <c r="BR499" s="5" t="e">
        <f>P_A_R[[#This Row],[22+]]-P_A_R[[#This Row],[23+]]</f>
        <v>#VALUE!</v>
      </c>
      <c r="BS499" s="5" t="e">
        <f>P_A_R[[#This Row],[23+]]-P_A_R[[#This Row],[24+]]</f>
        <v>#VALUE!</v>
      </c>
      <c r="BT499" s="5" t="e">
        <f>P_A_R[[#This Row],[24+]]-P_A_R[[#This Row],[25+]]</f>
        <v>#VALUE!</v>
      </c>
      <c r="BU499" s="5" t="e">
        <f>P_A_R[[#This Row],[25+]]-P_A_R[[#This Row],[26+]]</f>
        <v>#VALUE!</v>
      </c>
      <c r="BV499" s="5" t="e">
        <f>P_A_R[[#This Row],[26+]]-P_A_R[[#This Row],[27+]]</f>
        <v>#VALUE!</v>
      </c>
      <c r="BW499" s="5" t="e">
        <f>P_A_R[[#This Row],[27+]]-P_A_R[[#This Row],[28+]]</f>
        <v>#VALUE!</v>
      </c>
      <c r="BX499" s="5" t="e">
        <f>P_A_R[[#This Row],[28+]]-P_A_R[[#This Row],[29+]]</f>
        <v>#VALUE!</v>
      </c>
      <c r="BY499" s="5" t="e">
        <f>P_A_R[[#This Row],[29+]]-P_A_R[[#This Row],[30+]]</f>
        <v>#VALUE!</v>
      </c>
      <c r="BZ499" s="5" t="e">
        <f>P_A_R[[#This Row],[30+]]-P_A_R[[#This Row],[31+]]</f>
        <v>#VALUE!</v>
      </c>
      <c r="CA499" s="5" t="e">
        <f>P_A_R[[#This Row],[31+]]-P_A_R[[#This Row],[32+]]</f>
        <v>#VALUE!</v>
      </c>
      <c r="CB499" s="5" t="e">
        <f>P_A_R[[#This Row],[32+]]-P_A_R[[#This Row],[33+]]</f>
        <v>#VALUE!</v>
      </c>
      <c r="CC499" s="5" t="e">
        <f>P_A_R[[#This Row],[33+]]-P_A_R[[#This Row],[34+]]</f>
        <v>#VALUE!</v>
      </c>
      <c r="CD499" s="5" t="e">
        <f>P_A_R[[#This Row],[34+]]-P_A_R[[#This Row],[35+]]</f>
        <v>#VALUE!</v>
      </c>
      <c r="CE499" s="5" t="e">
        <f>P_A_R[[#This Row],[35+]]-P_A_R[[#This Row],[36+]]</f>
        <v>#VALUE!</v>
      </c>
      <c r="CF499" s="5" t="e">
        <f>P_A_R[[#This Row],[36+]]-P_A_R[[#This Row],[37+]]</f>
        <v>#VALUE!</v>
      </c>
      <c r="CG499" s="5" t="e">
        <f>P_A_R[[#This Row],[37+]]-P_A_R[[#This Row],[38+]]</f>
        <v>#VALUE!</v>
      </c>
      <c r="CH499" s="5" t="e">
        <f>P_A_R[[#This Row],[38+]]-P_A_R[[#This Row],[39+]]</f>
        <v>#VALUE!</v>
      </c>
      <c r="CI499" s="5" t="e">
        <f>P_A_R[[#This Row],[39+]]-P_A_R[[#This Row],[40+]]</f>
        <v>#VALUE!</v>
      </c>
      <c r="CJ499" s="5" t="e">
        <f>P_A_R[[#This Row],[40+]]-P_A_R[[#This Row],[41+]]</f>
        <v>#VALUE!</v>
      </c>
      <c r="CK499" s="5" t="e">
        <f>P_A_R[[#This Row],[41+]]-P_A_R[[#This Row],[42+]]</f>
        <v>#VALUE!</v>
      </c>
      <c r="CL499" s="5" t="e">
        <f>P_A_R[[#This Row],[42+]]-P_A_R[[#This Row],[43+]]</f>
        <v>#VALUE!</v>
      </c>
      <c r="CM499" s="5" t="e">
        <f>P_A_R[[#This Row],[43+]]-P_A_R[[#This Row],[44+]]</f>
        <v>#VALUE!</v>
      </c>
      <c r="CN499" s="5" t="e">
        <f>P_A_R[[#This Row],[44+]]-P_A_R[[#This Row],[45+]]</f>
        <v>#VALUE!</v>
      </c>
      <c r="CO499" s="5" t="e">
        <f>P_A_R[[#This Row],[45+]]-P_A_R[[#This Row],[46+]]</f>
        <v>#VALUE!</v>
      </c>
      <c r="CP499" s="5" t="e">
        <f>P_A_R[[#This Row],[46+]]-P_A_R[[#This Row],[47+]]</f>
        <v>#VALUE!</v>
      </c>
      <c r="CQ499" s="5" t="e">
        <f>P_A_R[[#This Row],[47+]]-P_A_R[[#This Row],[48+]]</f>
        <v>#VALUE!</v>
      </c>
      <c r="CR499" s="5" t="e">
        <f>P_A_R[[#This Row],[48+]]-P_A_R[[#This Row],[49+]]</f>
        <v>#VALUE!</v>
      </c>
      <c r="CS499" s="5" t="e">
        <f>P_A_R[[#This Row],[49+]]-P_A_R[[#This Row],[50+]]</f>
        <v>#VALUE!</v>
      </c>
      <c r="CT499" s="5" t="e">
        <f>P_A_R[[#This Row],[50+]]-P_A_R[[#This Row],[51+]]</f>
        <v>#VALUE!</v>
      </c>
      <c r="CU499" s="5" t="e">
        <f>P_A_R[[#This Row],[51+]]-P_A_R[[#This Row],[52+]]</f>
        <v>#VALUE!</v>
      </c>
      <c r="CV499" s="5" t="e">
        <f>P_A_R[[#This Row],[52+]]-P_A_R[[#This Row],[53+]]</f>
        <v>#VALUE!</v>
      </c>
      <c r="CW499" s="5" t="e">
        <f>P_A_R[[#This Row],[53+]]-P_A_R[[#This Row],[54+]]</f>
        <v>#VALUE!</v>
      </c>
      <c r="CX499" s="5" t="e">
        <f>P_A_R[[#This Row],[54+]]-P_A_R[[#This Row],[55+]]</f>
        <v>#VALUE!</v>
      </c>
      <c r="CY499" s="5" t="e">
        <f>P_A_R[[#This Row],[55+]]-P_A_R[[#This Row],[56+]]</f>
        <v>#VALUE!</v>
      </c>
      <c r="CZ499" s="5" t="e">
        <f>P_A_R[[#This Row],[56+]]-P_A_R[[#This Row],[57+]]</f>
        <v>#VALUE!</v>
      </c>
      <c r="DA499" s="5" t="e">
        <f>P_A_R[[#This Row],[57+]]-P_A_R[[#This Row],[58+]]</f>
        <v>#VALUE!</v>
      </c>
      <c r="DB499" s="5" t="e">
        <f>P_A_R[[#This Row],[58+]]-P_A_R[[#This Row],[59+]]</f>
        <v>#VALUE!</v>
      </c>
    </row>
    <row r="500" spans="58:106" x14ac:dyDescent="0.25">
      <c r="BF500" s="5" t="e">
        <f>P_A_R[[#This Row],[10+]]-P_A_R[[#This Row],[11+]]</f>
        <v>#VALUE!</v>
      </c>
      <c r="BG500" s="5" t="e">
        <f>P_A_R[[#This Row],[11+]]-P_A_R[[#This Row],[12+]]</f>
        <v>#VALUE!</v>
      </c>
      <c r="BH500" s="5" t="e">
        <f>P_A_R[[#This Row],[12+]]-P_A_R[[#This Row],[13+]]</f>
        <v>#VALUE!</v>
      </c>
      <c r="BI500" s="5" t="e">
        <f>P_A_R[[#This Row],[13+]]-P_A_R[[#This Row],[14+]]</f>
        <v>#VALUE!</v>
      </c>
      <c r="BJ500" s="5" t="e">
        <f>P_A_R[[#This Row],[14+]]-P_A_R[[#This Row],[15+]]</f>
        <v>#VALUE!</v>
      </c>
      <c r="BK500" s="5" t="e">
        <f>P_A_R[[#This Row],[15+]]-P_A_R[[#This Row],[16+]]</f>
        <v>#VALUE!</v>
      </c>
      <c r="BL500" s="5" t="e">
        <f>P_A_R[[#This Row],[16+]]-P_A_R[[#This Row],[17+]]</f>
        <v>#VALUE!</v>
      </c>
      <c r="BM500" s="5" t="e">
        <f>P_A_R[[#This Row],[17+]]-P_A_R[[#This Row],[18+]]</f>
        <v>#VALUE!</v>
      </c>
      <c r="BN500" s="5" t="e">
        <f>P_A_R[[#This Row],[18+]]-P_A_R[[#This Row],[19+]]</f>
        <v>#VALUE!</v>
      </c>
      <c r="BO500" s="5" t="e">
        <f>P_A_R[[#This Row],[19+]]-P_A_R[[#This Row],[20+]]</f>
        <v>#VALUE!</v>
      </c>
      <c r="BP500" s="5" t="e">
        <f>P_A_R[[#This Row],[20+]]-P_A_R[[#This Row],[21+]]</f>
        <v>#VALUE!</v>
      </c>
      <c r="BQ500" s="5" t="e">
        <f>P_A_R[[#This Row],[21+]]-P_A_R[[#This Row],[22+]]</f>
        <v>#VALUE!</v>
      </c>
      <c r="BR500" s="5" t="e">
        <f>P_A_R[[#This Row],[22+]]-P_A_R[[#This Row],[23+]]</f>
        <v>#VALUE!</v>
      </c>
      <c r="BS500" s="5" t="e">
        <f>P_A_R[[#This Row],[23+]]-P_A_R[[#This Row],[24+]]</f>
        <v>#VALUE!</v>
      </c>
      <c r="BT500" s="5" t="e">
        <f>P_A_R[[#This Row],[24+]]-P_A_R[[#This Row],[25+]]</f>
        <v>#VALUE!</v>
      </c>
      <c r="BU500" s="5" t="e">
        <f>P_A_R[[#This Row],[25+]]-P_A_R[[#This Row],[26+]]</f>
        <v>#VALUE!</v>
      </c>
      <c r="BV500" s="5" t="e">
        <f>P_A_R[[#This Row],[26+]]-P_A_R[[#This Row],[27+]]</f>
        <v>#VALUE!</v>
      </c>
      <c r="BW500" s="5" t="e">
        <f>P_A_R[[#This Row],[27+]]-P_A_R[[#This Row],[28+]]</f>
        <v>#VALUE!</v>
      </c>
      <c r="BX500" s="5" t="e">
        <f>P_A_R[[#This Row],[28+]]-P_A_R[[#This Row],[29+]]</f>
        <v>#VALUE!</v>
      </c>
      <c r="BY500" s="5" t="e">
        <f>P_A_R[[#This Row],[29+]]-P_A_R[[#This Row],[30+]]</f>
        <v>#VALUE!</v>
      </c>
      <c r="BZ500" s="5" t="e">
        <f>P_A_R[[#This Row],[30+]]-P_A_R[[#This Row],[31+]]</f>
        <v>#VALUE!</v>
      </c>
      <c r="CA500" s="5" t="e">
        <f>P_A_R[[#This Row],[31+]]-P_A_R[[#This Row],[32+]]</f>
        <v>#VALUE!</v>
      </c>
      <c r="CB500" s="5" t="e">
        <f>P_A_R[[#This Row],[32+]]-P_A_R[[#This Row],[33+]]</f>
        <v>#VALUE!</v>
      </c>
      <c r="CC500" s="5" t="e">
        <f>P_A_R[[#This Row],[33+]]-P_A_R[[#This Row],[34+]]</f>
        <v>#VALUE!</v>
      </c>
      <c r="CD500" s="5" t="e">
        <f>P_A_R[[#This Row],[34+]]-P_A_R[[#This Row],[35+]]</f>
        <v>#VALUE!</v>
      </c>
      <c r="CE500" s="5" t="e">
        <f>P_A_R[[#This Row],[35+]]-P_A_R[[#This Row],[36+]]</f>
        <v>#VALUE!</v>
      </c>
      <c r="CF500" s="5" t="e">
        <f>P_A_R[[#This Row],[36+]]-P_A_R[[#This Row],[37+]]</f>
        <v>#VALUE!</v>
      </c>
      <c r="CG500" s="5" t="e">
        <f>P_A_R[[#This Row],[37+]]-P_A_R[[#This Row],[38+]]</f>
        <v>#VALUE!</v>
      </c>
      <c r="CH500" s="5" t="e">
        <f>P_A_R[[#This Row],[38+]]-P_A_R[[#This Row],[39+]]</f>
        <v>#VALUE!</v>
      </c>
      <c r="CI500" s="5" t="e">
        <f>P_A_R[[#This Row],[39+]]-P_A_R[[#This Row],[40+]]</f>
        <v>#VALUE!</v>
      </c>
      <c r="CJ500" s="5" t="e">
        <f>P_A_R[[#This Row],[40+]]-P_A_R[[#This Row],[41+]]</f>
        <v>#VALUE!</v>
      </c>
      <c r="CK500" s="5" t="e">
        <f>P_A_R[[#This Row],[41+]]-P_A_R[[#This Row],[42+]]</f>
        <v>#VALUE!</v>
      </c>
      <c r="CL500" s="5" t="e">
        <f>P_A_R[[#This Row],[42+]]-P_A_R[[#This Row],[43+]]</f>
        <v>#VALUE!</v>
      </c>
      <c r="CM500" s="5" t="e">
        <f>P_A_R[[#This Row],[43+]]-P_A_R[[#This Row],[44+]]</f>
        <v>#VALUE!</v>
      </c>
      <c r="CN500" s="5" t="e">
        <f>P_A_R[[#This Row],[44+]]-P_A_R[[#This Row],[45+]]</f>
        <v>#VALUE!</v>
      </c>
      <c r="CO500" s="5" t="e">
        <f>P_A_R[[#This Row],[45+]]-P_A_R[[#This Row],[46+]]</f>
        <v>#VALUE!</v>
      </c>
      <c r="CP500" s="5" t="e">
        <f>P_A_R[[#This Row],[46+]]-P_A_R[[#This Row],[47+]]</f>
        <v>#VALUE!</v>
      </c>
      <c r="CQ500" s="5" t="e">
        <f>P_A_R[[#This Row],[47+]]-P_A_R[[#This Row],[48+]]</f>
        <v>#VALUE!</v>
      </c>
      <c r="CR500" s="5" t="e">
        <f>P_A_R[[#This Row],[48+]]-P_A_R[[#This Row],[49+]]</f>
        <v>#VALUE!</v>
      </c>
      <c r="CS500" s="5" t="e">
        <f>P_A_R[[#This Row],[49+]]-P_A_R[[#This Row],[50+]]</f>
        <v>#VALUE!</v>
      </c>
      <c r="CT500" s="5" t="e">
        <f>P_A_R[[#This Row],[50+]]-P_A_R[[#This Row],[51+]]</f>
        <v>#VALUE!</v>
      </c>
      <c r="CU500" s="5" t="e">
        <f>P_A_R[[#This Row],[51+]]-P_A_R[[#This Row],[52+]]</f>
        <v>#VALUE!</v>
      </c>
      <c r="CV500" s="5" t="e">
        <f>P_A_R[[#This Row],[52+]]-P_A_R[[#This Row],[53+]]</f>
        <v>#VALUE!</v>
      </c>
      <c r="CW500" s="5" t="e">
        <f>P_A_R[[#This Row],[53+]]-P_A_R[[#This Row],[54+]]</f>
        <v>#VALUE!</v>
      </c>
      <c r="CX500" s="5" t="e">
        <f>P_A_R[[#This Row],[54+]]-P_A_R[[#This Row],[55+]]</f>
        <v>#VALUE!</v>
      </c>
      <c r="CY500" s="5" t="e">
        <f>P_A_R[[#This Row],[55+]]-P_A_R[[#This Row],[56+]]</f>
        <v>#VALUE!</v>
      </c>
      <c r="CZ500" s="5" t="e">
        <f>P_A_R[[#This Row],[56+]]-P_A_R[[#This Row],[57+]]</f>
        <v>#VALUE!</v>
      </c>
      <c r="DA500" s="5" t="e">
        <f>P_A_R[[#This Row],[57+]]-P_A_R[[#This Row],[58+]]</f>
        <v>#VALUE!</v>
      </c>
      <c r="DB500" s="5" t="e">
        <f>P_A_R[[#This Row],[58+]]-P_A_R[[#This Row],[59+]]</f>
        <v>#VALUE!</v>
      </c>
    </row>
    <row r="501" spans="58:106" x14ac:dyDescent="0.25">
      <c r="BF501" s="5" t="e">
        <f>P_A_R[[#This Row],[10+]]-P_A_R[[#This Row],[11+]]</f>
        <v>#VALUE!</v>
      </c>
      <c r="BG501" s="5" t="e">
        <f>P_A_R[[#This Row],[11+]]-P_A_R[[#This Row],[12+]]</f>
        <v>#VALUE!</v>
      </c>
      <c r="BH501" s="5" t="e">
        <f>P_A_R[[#This Row],[12+]]-P_A_R[[#This Row],[13+]]</f>
        <v>#VALUE!</v>
      </c>
      <c r="BI501" s="5" t="e">
        <f>P_A_R[[#This Row],[13+]]-P_A_R[[#This Row],[14+]]</f>
        <v>#VALUE!</v>
      </c>
      <c r="BJ501" s="5" t="e">
        <f>P_A_R[[#This Row],[14+]]-P_A_R[[#This Row],[15+]]</f>
        <v>#VALUE!</v>
      </c>
      <c r="BK501" s="5" t="e">
        <f>P_A_R[[#This Row],[15+]]-P_A_R[[#This Row],[16+]]</f>
        <v>#VALUE!</v>
      </c>
      <c r="BL501" s="5" t="e">
        <f>P_A_R[[#This Row],[16+]]-P_A_R[[#This Row],[17+]]</f>
        <v>#VALUE!</v>
      </c>
      <c r="BM501" s="5" t="e">
        <f>P_A_R[[#This Row],[17+]]-P_A_R[[#This Row],[18+]]</f>
        <v>#VALUE!</v>
      </c>
      <c r="BN501" s="5" t="e">
        <f>P_A_R[[#This Row],[18+]]-P_A_R[[#This Row],[19+]]</f>
        <v>#VALUE!</v>
      </c>
      <c r="BO501" s="5" t="e">
        <f>P_A_R[[#This Row],[19+]]-P_A_R[[#This Row],[20+]]</f>
        <v>#VALUE!</v>
      </c>
      <c r="BP501" s="5" t="e">
        <f>P_A_R[[#This Row],[20+]]-P_A_R[[#This Row],[21+]]</f>
        <v>#VALUE!</v>
      </c>
      <c r="BQ501" s="5" t="e">
        <f>P_A_R[[#This Row],[21+]]-P_A_R[[#This Row],[22+]]</f>
        <v>#VALUE!</v>
      </c>
      <c r="BR501" s="5" t="e">
        <f>P_A_R[[#This Row],[22+]]-P_A_R[[#This Row],[23+]]</f>
        <v>#VALUE!</v>
      </c>
      <c r="BS501" s="5" t="e">
        <f>P_A_R[[#This Row],[23+]]-P_A_R[[#This Row],[24+]]</f>
        <v>#VALUE!</v>
      </c>
      <c r="BT501" s="5" t="e">
        <f>P_A_R[[#This Row],[24+]]-P_A_R[[#This Row],[25+]]</f>
        <v>#VALUE!</v>
      </c>
      <c r="BU501" s="5" t="e">
        <f>P_A_R[[#This Row],[25+]]-P_A_R[[#This Row],[26+]]</f>
        <v>#VALUE!</v>
      </c>
      <c r="BV501" s="5" t="e">
        <f>P_A_R[[#This Row],[26+]]-P_A_R[[#This Row],[27+]]</f>
        <v>#VALUE!</v>
      </c>
      <c r="BW501" s="5" t="e">
        <f>P_A_R[[#This Row],[27+]]-P_A_R[[#This Row],[28+]]</f>
        <v>#VALUE!</v>
      </c>
      <c r="BX501" s="5" t="e">
        <f>P_A_R[[#This Row],[28+]]-P_A_R[[#This Row],[29+]]</f>
        <v>#VALUE!</v>
      </c>
      <c r="BY501" s="5" t="e">
        <f>P_A_R[[#This Row],[29+]]-P_A_R[[#This Row],[30+]]</f>
        <v>#VALUE!</v>
      </c>
      <c r="BZ501" s="5" t="e">
        <f>P_A_R[[#This Row],[30+]]-P_A_R[[#This Row],[31+]]</f>
        <v>#VALUE!</v>
      </c>
      <c r="CA501" s="5" t="e">
        <f>P_A_R[[#This Row],[31+]]-P_A_R[[#This Row],[32+]]</f>
        <v>#VALUE!</v>
      </c>
      <c r="CB501" s="5" t="e">
        <f>P_A_R[[#This Row],[32+]]-P_A_R[[#This Row],[33+]]</f>
        <v>#VALUE!</v>
      </c>
      <c r="CC501" s="5" t="e">
        <f>P_A_R[[#This Row],[33+]]-P_A_R[[#This Row],[34+]]</f>
        <v>#VALUE!</v>
      </c>
      <c r="CD501" s="5" t="e">
        <f>P_A_R[[#This Row],[34+]]-P_A_R[[#This Row],[35+]]</f>
        <v>#VALUE!</v>
      </c>
      <c r="CE501" s="5" t="e">
        <f>P_A_R[[#This Row],[35+]]-P_A_R[[#This Row],[36+]]</f>
        <v>#VALUE!</v>
      </c>
      <c r="CF501" s="5" t="e">
        <f>P_A_R[[#This Row],[36+]]-P_A_R[[#This Row],[37+]]</f>
        <v>#VALUE!</v>
      </c>
      <c r="CG501" s="5" t="e">
        <f>P_A_R[[#This Row],[37+]]-P_A_R[[#This Row],[38+]]</f>
        <v>#VALUE!</v>
      </c>
      <c r="CH501" s="5" t="e">
        <f>P_A_R[[#This Row],[38+]]-P_A_R[[#This Row],[39+]]</f>
        <v>#VALUE!</v>
      </c>
      <c r="CI501" s="5" t="e">
        <f>P_A_R[[#This Row],[39+]]-P_A_R[[#This Row],[40+]]</f>
        <v>#VALUE!</v>
      </c>
      <c r="CJ501" s="5" t="e">
        <f>P_A_R[[#This Row],[40+]]-P_A_R[[#This Row],[41+]]</f>
        <v>#VALUE!</v>
      </c>
      <c r="CK501" s="5" t="e">
        <f>P_A_R[[#This Row],[41+]]-P_A_R[[#This Row],[42+]]</f>
        <v>#VALUE!</v>
      </c>
      <c r="CL501" s="5" t="e">
        <f>P_A_R[[#This Row],[42+]]-P_A_R[[#This Row],[43+]]</f>
        <v>#VALUE!</v>
      </c>
      <c r="CM501" s="5" t="e">
        <f>P_A_R[[#This Row],[43+]]-P_A_R[[#This Row],[44+]]</f>
        <v>#VALUE!</v>
      </c>
      <c r="CN501" s="5" t="e">
        <f>P_A_R[[#This Row],[44+]]-P_A_R[[#This Row],[45+]]</f>
        <v>#VALUE!</v>
      </c>
      <c r="CO501" s="5" t="e">
        <f>P_A_R[[#This Row],[45+]]-P_A_R[[#This Row],[46+]]</f>
        <v>#VALUE!</v>
      </c>
      <c r="CP501" s="5" t="e">
        <f>P_A_R[[#This Row],[46+]]-P_A_R[[#This Row],[47+]]</f>
        <v>#VALUE!</v>
      </c>
      <c r="CQ501" s="5" t="e">
        <f>P_A_R[[#This Row],[47+]]-P_A_R[[#This Row],[48+]]</f>
        <v>#VALUE!</v>
      </c>
      <c r="CR501" s="5" t="e">
        <f>P_A_R[[#This Row],[48+]]-P_A_R[[#This Row],[49+]]</f>
        <v>#VALUE!</v>
      </c>
      <c r="CS501" s="5" t="e">
        <f>P_A_R[[#This Row],[49+]]-P_A_R[[#This Row],[50+]]</f>
        <v>#VALUE!</v>
      </c>
      <c r="CT501" s="5" t="e">
        <f>P_A_R[[#This Row],[50+]]-P_A_R[[#This Row],[51+]]</f>
        <v>#VALUE!</v>
      </c>
      <c r="CU501" s="5" t="e">
        <f>P_A_R[[#This Row],[51+]]-P_A_R[[#This Row],[52+]]</f>
        <v>#VALUE!</v>
      </c>
      <c r="CV501" s="5" t="e">
        <f>P_A_R[[#This Row],[52+]]-P_A_R[[#This Row],[53+]]</f>
        <v>#VALUE!</v>
      </c>
      <c r="CW501" s="5" t="e">
        <f>P_A_R[[#This Row],[53+]]-P_A_R[[#This Row],[54+]]</f>
        <v>#VALUE!</v>
      </c>
      <c r="CX501" s="5" t="e">
        <f>P_A_R[[#This Row],[54+]]-P_A_R[[#This Row],[55+]]</f>
        <v>#VALUE!</v>
      </c>
      <c r="CY501" s="5" t="e">
        <f>P_A_R[[#This Row],[55+]]-P_A_R[[#This Row],[56+]]</f>
        <v>#VALUE!</v>
      </c>
      <c r="CZ501" s="5" t="e">
        <f>P_A_R[[#This Row],[56+]]-P_A_R[[#This Row],[57+]]</f>
        <v>#VALUE!</v>
      </c>
      <c r="DA501" s="5" t="e">
        <f>P_A_R[[#This Row],[57+]]-P_A_R[[#This Row],[58+]]</f>
        <v>#VALUE!</v>
      </c>
      <c r="DB501" s="5" t="e">
        <f>P_A_R[[#This Row],[58+]]-P_A_R[[#This Row],[59+]]</f>
        <v>#VALUE!</v>
      </c>
    </row>
    <row r="502" spans="58:106" x14ac:dyDescent="0.25">
      <c r="BF502" s="5" t="e">
        <f>P_A_R[[#This Row],[10+]]-P_A_R[[#This Row],[11+]]</f>
        <v>#VALUE!</v>
      </c>
      <c r="BG502" s="5" t="e">
        <f>P_A_R[[#This Row],[11+]]-P_A_R[[#This Row],[12+]]</f>
        <v>#VALUE!</v>
      </c>
      <c r="BH502" s="5" t="e">
        <f>P_A_R[[#This Row],[12+]]-P_A_R[[#This Row],[13+]]</f>
        <v>#VALUE!</v>
      </c>
      <c r="BI502" s="5" t="e">
        <f>P_A_R[[#This Row],[13+]]-P_A_R[[#This Row],[14+]]</f>
        <v>#VALUE!</v>
      </c>
      <c r="BJ502" s="5" t="e">
        <f>P_A_R[[#This Row],[14+]]-P_A_R[[#This Row],[15+]]</f>
        <v>#VALUE!</v>
      </c>
      <c r="BK502" s="5" t="e">
        <f>P_A_R[[#This Row],[15+]]-P_A_R[[#This Row],[16+]]</f>
        <v>#VALUE!</v>
      </c>
      <c r="BL502" s="5" t="e">
        <f>P_A_R[[#This Row],[16+]]-P_A_R[[#This Row],[17+]]</f>
        <v>#VALUE!</v>
      </c>
      <c r="BM502" s="5" t="e">
        <f>P_A_R[[#This Row],[17+]]-P_A_R[[#This Row],[18+]]</f>
        <v>#VALUE!</v>
      </c>
      <c r="BN502" s="5" t="e">
        <f>P_A_R[[#This Row],[18+]]-P_A_R[[#This Row],[19+]]</f>
        <v>#VALUE!</v>
      </c>
      <c r="BO502" s="5" t="e">
        <f>P_A_R[[#This Row],[19+]]-P_A_R[[#This Row],[20+]]</f>
        <v>#VALUE!</v>
      </c>
      <c r="BP502" s="5" t="e">
        <f>P_A_R[[#This Row],[20+]]-P_A_R[[#This Row],[21+]]</f>
        <v>#VALUE!</v>
      </c>
      <c r="BQ502" s="5" t="e">
        <f>P_A_R[[#This Row],[21+]]-P_A_R[[#This Row],[22+]]</f>
        <v>#VALUE!</v>
      </c>
      <c r="BR502" s="5" t="e">
        <f>P_A_R[[#This Row],[22+]]-P_A_R[[#This Row],[23+]]</f>
        <v>#VALUE!</v>
      </c>
      <c r="BS502" s="5" t="e">
        <f>P_A_R[[#This Row],[23+]]-P_A_R[[#This Row],[24+]]</f>
        <v>#VALUE!</v>
      </c>
      <c r="BT502" s="5" t="e">
        <f>P_A_R[[#This Row],[24+]]-P_A_R[[#This Row],[25+]]</f>
        <v>#VALUE!</v>
      </c>
      <c r="BU502" s="5" t="e">
        <f>P_A_R[[#This Row],[25+]]-P_A_R[[#This Row],[26+]]</f>
        <v>#VALUE!</v>
      </c>
      <c r="BV502" s="5" t="e">
        <f>P_A_R[[#This Row],[26+]]-P_A_R[[#This Row],[27+]]</f>
        <v>#VALUE!</v>
      </c>
      <c r="BW502" s="5" t="e">
        <f>P_A_R[[#This Row],[27+]]-P_A_R[[#This Row],[28+]]</f>
        <v>#VALUE!</v>
      </c>
      <c r="BX502" s="5" t="e">
        <f>P_A_R[[#This Row],[28+]]-P_A_R[[#This Row],[29+]]</f>
        <v>#VALUE!</v>
      </c>
      <c r="BY502" s="5" t="e">
        <f>P_A_R[[#This Row],[29+]]-P_A_R[[#This Row],[30+]]</f>
        <v>#VALUE!</v>
      </c>
      <c r="BZ502" s="5" t="e">
        <f>P_A_R[[#This Row],[30+]]-P_A_R[[#This Row],[31+]]</f>
        <v>#VALUE!</v>
      </c>
      <c r="CA502" s="5" t="e">
        <f>P_A_R[[#This Row],[31+]]-P_A_R[[#This Row],[32+]]</f>
        <v>#VALUE!</v>
      </c>
      <c r="CB502" s="5" t="e">
        <f>P_A_R[[#This Row],[32+]]-P_A_R[[#This Row],[33+]]</f>
        <v>#VALUE!</v>
      </c>
      <c r="CC502" s="5" t="e">
        <f>P_A_R[[#This Row],[33+]]-P_A_R[[#This Row],[34+]]</f>
        <v>#VALUE!</v>
      </c>
      <c r="CD502" s="5" t="e">
        <f>P_A_R[[#This Row],[34+]]-P_A_R[[#This Row],[35+]]</f>
        <v>#VALUE!</v>
      </c>
      <c r="CE502" s="5" t="e">
        <f>P_A_R[[#This Row],[35+]]-P_A_R[[#This Row],[36+]]</f>
        <v>#VALUE!</v>
      </c>
      <c r="CF502" s="5" t="e">
        <f>P_A_R[[#This Row],[36+]]-P_A_R[[#This Row],[37+]]</f>
        <v>#VALUE!</v>
      </c>
      <c r="CG502" s="5" t="e">
        <f>P_A_R[[#This Row],[37+]]-P_A_R[[#This Row],[38+]]</f>
        <v>#VALUE!</v>
      </c>
      <c r="CH502" s="5" t="e">
        <f>P_A_R[[#This Row],[38+]]-P_A_R[[#This Row],[39+]]</f>
        <v>#VALUE!</v>
      </c>
      <c r="CI502" s="5" t="e">
        <f>P_A_R[[#This Row],[39+]]-P_A_R[[#This Row],[40+]]</f>
        <v>#VALUE!</v>
      </c>
      <c r="CJ502" s="5" t="e">
        <f>P_A_R[[#This Row],[40+]]-P_A_R[[#This Row],[41+]]</f>
        <v>#VALUE!</v>
      </c>
      <c r="CK502" s="5" t="e">
        <f>P_A_R[[#This Row],[41+]]-P_A_R[[#This Row],[42+]]</f>
        <v>#VALUE!</v>
      </c>
      <c r="CL502" s="5" t="e">
        <f>P_A_R[[#This Row],[42+]]-P_A_R[[#This Row],[43+]]</f>
        <v>#VALUE!</v>
      </c>
      <c r="CM502" s="5" t="e">
        <f>P_A_R[[#This Row],[43+]]-P_A_R[[#This Row],[44+]]</f>
        <v>#VALUE!</v>
      </c>
      <c r="CN502" s="5" t="e">
        <f>P_A_R[[#This Row],[44+]]-P_A_R[[#This Row],[45+]]</f>
        <v>#VALUE!</v>
      </c>
      <c r="CO502" s="5" t="e">
        <f>P_A_R[[#This Row],[45+]]-P_A_R[[#This Row],[46+]]</f>
        <v>#VALUE!</v>
      </c>
      <c r="CP502" s="5" t="e">
        <f>P_A_R[[#This Row],[46+]]-P_A_R[[#This Row],[47+]]</f>
        <v>#VALUE!</v>
      </c>
      <c r="CQ502" s="5" t="e">
        <f>P_A_R[[#This Row],[47+]]-P_A_R[[#This Row],[48+]]</f>
        <v>#VALUE!</v>
      </c>
      <c r="CR502" s="5" t="e">
        <f>P_A_R[[#This Row],[48+]]-P_A_R[[#This Row],[49+]]</f>
        <v>#VALUE!</v>
      </c>
      <c r="CS502" s="5" t="e">
        <f>P_A_R[[#This Row],[49+]]-P_A_R[[#This Row],[50+]]</f>
        <v>#VALUE!</v>
      </c>
      <c r="CT502" s="5" t="e">
        <f>P_A_R[[#This Row],[50+]]-P_A_R[[#This Row],[51+]]</f>
        <v>#VALUE!</v>
      </c>
      <c r="CU502" s="5" t="e">
        <f>P_A_R[[#This Row],[51+]]-P_A_R[[#This Row],[52+]]</f>
        <v>#VALUE!</v>
      </c>
      <c r="CV502" s="5" t="e">
        <f>P_A_R[[#This Row],[52+]]-P_A_R[[#This Row],[53+]]</f>
        <v>#VALUE!</v>
      </c>
      <c r="CW502" s="5" t="e">
        <f>P_A_R[[#This Row],[53+]]-P_A_R[[#This Row],[54+]]</f>
        <v>#VALUE!</v>
      </c>
      <c r="CX502" s="5" t="e">
        <f>P_A_R[[#This Row],[54+]]-P_A_R[[#This Row],[55+]]</f>
        <v>#VALUE!</v>
      </c>
      <c r="CY502" s="5" t="e">
        <f>P_A_R[[#This Row],[55+]]-P_A_R[[#This Row],[56+]]</f>
        <v>#VALUE!</v>
      </c>
      <c r="CZ502" s="5" t="e">
        <f>P_A_R[[#This Row],[56+]]-P_A_R[[#This Row],[57+]]</f>
        <v>#VALUE!</v>
      </c>
      <c r="DA502" s="5" t="e">
        <f>P_A_R[[#This Row],[57+]]-P_A_R[[#This Row],[58+]]</f>
        <v>#VALUE!</v>
      </c>
      <c r="DB502" s="5" t="e">
        <f>P_A_R[[#This Row],[58+]]-P_A_R[[#This Row],[59+]]</f>
        <v>#VALUE!</v>
      </c>
    </row>
    <row r="503" spans="58:106" x14ac:dyDescent="0.25">
      <c r="BF503" s="5" t="e">
        <f>P_A_R[[#This Row],[10+]]-P_A_R[[#This Row],[11+]]</f>
        <v>#VALUE!</v>
      </c>
      <c r="BG503" s="5" t="e">
        <f>P_A_R[[#This Row],[11+]]-P_A_R[[#This Row],[12+]]</f>
        <v>#VALUE!</v>
      </c>
      <c r="BH503" s="5" t="e">
        <f>P_A_R[[#This Row],[12+]]-P_A_R[[#This Row],[13+]]</f>
        <v>#VALUE!</v>
      </c>
      <c r="BI503" s="5" t="e">
        <f>P_A_R[[#This Row],[13+]]-P_A_R[[#This Row],[14+]]</f>
        <v>#VALUE!</v>
      </c>
      <c r="BJ503" s="5" t="e">
        <f>P_A_R[[#This Row],[14+]]-P_A_R[[#This Row],[15+]]</f>
        <v>#VALUE!</v>
      </c>
      <c r="BK503" s="5" t="e">
        <f>P_A_R[[#This Row],[15+]]-P_A_R[[#This Row],[16+]]</f>
        <v>#VALUE!</v>
      </c>
      <c r="BL503" s="5" t="e">
        <f>P_A_R[[#This Row],[16+]]-P_A_R[[#This Row],[17+]]</f>
        <v>#VALUE!</v>
      </c>
      <c r="BM503" s="5" t="e">
        <f>P_A_R[[#This Row],[17+]]-P_A_R[[#This Row],[18+]]</f>
        <v>#VALUE!</v>
      </c>
      <c r="BN503" s="5" t="e">
        <f>P_A_R[[#This Row],[18+]]-P_A_R[[#This Row],[19+]]</f>
        <v>#VALUE!</v>
      </c>
      <c r="BO503" s="5" t="e">
        <f>P_A_R[[#This Row],[19+]]-P_A_R[[#This Row],[20+]]</f>
        <v>#VALUE!</v>
      </c>
      <c r="BP503" s="5" t="e">
        <f>P_A_R[[#This Row],[20+]]-P_A_R[[#This Row],[21+]]</f>
        <v>#VALUE!</v>
      </c>
      <c r="BQ503" s="5" t="e">
        <f>P_A_R[[#This Row],[21+]]-P_A_R[[#This Row],[22+]]</f>
        <v>#VALUE!</v>
      </c>
      <c r="BR503" s="5" t="e">
        <f>P_A_R[[#This Row],[22+]]-P_A_R[[#This Row],[23+]]</f>
        <v>#VALUE!</v>
      </c>
      <c r="BS503" s="5" t="e">
        <f>P_A_R[[#This Row],[23+]]-P_A_R[[#This Row],[24+]]</f>
        <v>#VALUE!</v>
      </c>
      <c r="BT503" s="5" t="e">
        <f>P_A_R[[#This Row],[24+]]-P_A_R[[#This Row],[25+]]</f>
        <v>#VALUE!</v>
      </c>
      <c r="BU503" s="5" t="e">
        <f>P_A_R[[#This Row],[25+]]-P_A_R[[#This Row],[26+]]</f>
        <v>#VALUE!</v>
      </c>
      <c r="BV503" s="5" t="e">
        <f>P_A_R[[#This Row],[26+]]-P_A_R[[#This Row],[27+]]</f>
        <v>#VALUE!</v>
      </c>
      <c r="BW503" s="5" t="e">
        <f>P_A_R[[#This Row],[27+]]-P_A_R[[#This Row],[28+]]</f>
        <v>#VALUE!</v>
      </c>
      <c r="BX503" s="5" t="e">
        <f>P_A_R[[#This Row],[28+]]-P_A_R[[#This Row],[29+]]</f>
        <v>#VALUE!</v>
      </c>
      <c r="BY503" s="5" t="e">
        <f>P_A_R[[#This Row],[29+]]-P_A_R[[#This Row],[30+]]</f>
        <v>#VALUE!</v>
      </c>
      <c r="BZ503" s="5" t="e">
        <f>P_A_R[[#This Row],[30+]]-P_A_R[[#This Row],[31+]]</f>
        <v>#VALUE!</v>
      </c>
      <c r="CA503" s="5" t="e">
        <f>P_A_R[[#This Row],[31+]]-P_A_R[[#This Row],[32+]]</f>
        <v>#VALUE!</v>
      </c>
      <c r="CB503" s="5" t="e">
        <f>P_A_R[[#This Row],[32+]]-P_A_R[[#This Row],[33+]]</f>
        <v>#VALUE!</v>
      </c>
      <c r="CC503" s="5" t="e">
        <f>P_A_R[[#This Row],[33+]]-P_A_R[[#This Row],[34+]]</f>
        <v>#VALUE!</v>
      </c>
      <c r="CD503" s="5" t="e">
        <f>P_A_R[[#This Row],[34+]]-P_A_R[[#This Row],[35+]]</f>
        <v>#VALUE!</v>
      </c>
      <c r="CE503" s="5" t="e">
        <f>P_A_R[[#This Row],[35+]]-P_A_R[[#This Row],[36+]]</f>
        <v>#VALUE!</v>
      </c>
      <c r="CF503" s="5" t="e">
        <f>P_A_R[[#This Row],[36+]]-P_A_R[[#This Row],[37+]]</f>
        <v>#VALUE!</v>
      </c>
      <c r="CG503" s="5" t="e">
        <f>P_A_R[[#This Row],[37+]]-P_A_R[[#This Row],[38+]]</f>
        <v>#VALUE!</v>
      </c>
      <c r="CH503" s="5" t="e">
        <f>P_A_R[[#This Row],[38+]]-P_A_R[[#This Row],[39+]]</f>
        <v>#VALUE!</v>
      </c>
      <c r="CI503" s="5" t="e">
        <f>P_A_R[[#This Row],[39+]]-P_A_R[[#This Row],[40+]]</f>
        <v>#VALUE!</v>
      </c>
      <c r="CJ503" s="5" t="e">
        <f>P_A_R[[#This Row],[40+]]-P_A_R[[#This Row],[41+]]</f>
        <v>#VALUE!</v>
      </c>
      <c r="CK503" s="5" t="e">
        <f>P_A_R[[#This Row],[41+]]-P_A_R[[#This Row],[42+]]</f>
        <v>#VALUE!</v>
      </c>
      <c r="CL503" s="5" t="e">
        <f>P_A_R[[#This Row],[42+]]-P_A_R[[#This Row],[43+]]</f>
        <v>#VALUE!</v>
      </c>
      <c r="CM503" s="5" t="e">
        <f>P_A_R[[#This Row],[43+]]-P_A_R[[#This Row],[44+]]</f>
        <v>#VALUE!</v>
      </c>
      <c r="CN503" s="5" t="e">
        <f>P_A_R[[#This Row],[44+]]-P_A_R[[#This Row],[45+]]</f>
        <v>#VALUE!</v>
      </c>
      <c r="CO503" s="5" t="e">
        <f>P_A_R[[#This Row],[45+]]-P_A_R[[#This Row],[46+]]</f>
        <v>#VALUE!</v>
      </c>
      <c r="CP503" s="5" t="e">
        <f>P_A_R[[#This Row],[46+]]-P_A_R[[#This Row],[47+]]</f>
        <v>#VALUE!</v>
      </c>
      <c r="CQ503" s="5" t="e">
        <f>P_A_R[[#This Row],[47+]]-P_A_R[[#This Row],[48+]]</f>
        <v>#VALUE!</v>
      </c>
      <c r="CR503" s="5" t="e">
        <f>P_A_R[[#This Row],[48+]]-P_A_R[[#This Row],[49+]]</f>
        <v>#VALUE!</v>
      </c>
      <c r="CS503" s="5" t="e">
        <f>P_A_R[[#This Row],[49+]]-P_A_R[[#This Row],[50+]]</f>
        <v>#VALUE!</v>
      </c>
      <c r="CT503" s="5" t="e">
        <f>P_A_R[[#This Row],[50+]]-P_A_R[[#This Row],[51+]]</f>
        <v>#VALUE!</v>
      </c>
      <c r="CU503" s="5" t="e">
        <f>P_A_R[[#This Row],[51+]]-P_A_R[[#This Row],[52+]]</f>
        <v>#VALUE!</v>
      </c>
      <c r="CV503" s="5" t="e">
        <f>P_A_R[[#This Row],[52+]]-P_A_R[[#This Row],[53+]]</f>
        <v>#VALUE!</v>
      </c>
      <c r="CW503" s="5" t="e">
        <f>P_A_R[[#This Row],[53+]]-P_A_R[[#This Row],[54+]]</f>
        <v>#VALUE!</v>
      </c>
      <c r="CX503" s="5" t="e">
        <f>P_A_R[[#This Row],[54+]]-P_A_R[[#This Row],[55+]]</f>
        <v>#VALUE!</v>
      </c>
      <c r="CY503" s="5" t="e">
        <f>P_A_R[[#This Row],[55+]]-P_A_R[[#This Row],[56+]]</f>
        <v>#VALUE!</v>
      </c>
      <c r="CZ503" s="5" t="e">
        <f>P_A_R[[#This Row],[56+]]-P_A_R[[#This Row],[57+]]</f>
        <v>#VALUE!</v>
      </c>
      <c r="DA503" s="5" t="e">
        <f>P_A_R[[#This Row],[57+]]-P_A_R[[#This Row],[58+]]</f>
        <v>#VALUE!</v>
      </c>
      <c r="DB503" s="5" t="e">
        <f>P_A_R[[#This Row],[58+]]-P_A_R[[#This Row],[59+]]</f>
        <v>#VALUE!</v>
      </c>
    </row>
    <row r="504" spans="58:106" x14ac:dyDescent="0.25">
      <c r="BF504" s="5" t="e">
        <f>P_A_R[[#This Row],[10+]]-P_A_R[[#This Row],[11+]]</f>
        <v>#VALUE!</v>
      </c>
      <c r="BG504" s="5" t="e">
        <f>P_A_R[[#This Row],[11+]]-P_A_R[[#This Row],[12+]]</f>
        <v>#VALUE!</v>
      </c>
      <c r="BH504" s="5" t="e">
        <f>P_A_R[[#This Row],[12+]]-P_A_R[[#This Row],[13+]]</f>
        <v>#VALUE!</v>
      </c>
      <c r="BI504" s="5" t="e">
        <f>P_A_R[[#This Row],[13+]]-P_A_R[[#This Row],[14+]]</f>
        <v>#VALUE!</v>
      </c>
      <c r="BJ504" s="5" t="e">
        <f>P_A_R[[#This Row],[14+]]-P_A_R[[#This Row],[15+]]</f>
        <v>#VALUE!</v>
      </c>
      <c r="BK504" s="5" t="e">
        <f>P_A_R[[#This Row],[15+]]-P_A_R[[#This Row],[16+]]</f>
        <v>#VALUE!</v>
      </c>
      <c r="BL504" s="5" t="e">
        <f>P_A_R[[#This Row],[16+]]-P_A_R[[#This Row],[17+]]</f>
        <v>#VALUE!</v>
      </c>
      <c r="BM504" s="5" t="e">
        <f>P_A_R[[#This Row],[17+]]-P_A_R[[#This Row],[18+]]</f>
        <v>#VALUE!</v>
      </c>
      <c r="BN504" s="5" t="e">
        <f>P_A_R[[#This Row],[18+]]-P_A_R[[#This Row],[19+]]</f>
        <v>#VALUE!</v>
      </c>
      <c r="BO504" s="5" t="e">
        <f>P_A_R[[#This Row],[19+]]-P_A_R[[#This Row],[20+]]</f>
        <v>#VALUE!</v>
      </c>
      <c r="BP504" s="5" t="e">
        <f>P_A_R[[#This Row],[20+]]-P_A_R[[#This Row],[21+]]</f>
        <v>#VALUE!</v>
      </c>
      <c r="BQ504" s="5" t="e">
        <f>P_A_R[[#This Row],[21+]]-P_A_R[[#This Row],[22+]]</f>
        <v>#VALUE!</v>
      </c>
      <c r="BR504" s="5" t="e">
        <f>P_A_R[[#This Row],[22+]]-P_A_R[[#This Row],[23+]]</f>
        <v>#VALUE!</v>
      </c>
      <c r="BS504" s="5" t="e">
        <f>P_A_R[[#This Row],[23+]]-P_A_R[[#This Row],[24+]]</f>
        <v>#VALUE!</v>
      </c>
      <c r="BT504" s="5" t="e">
        <f>P_A_R[[#This Row],[24+]]-P_A_R[[#This Row],[25+]]</f>
        <v>#VALUE!</v>
      </c>
      <c r="BU504" s="5" t="e">
        <f>P_A_R[[#This Row],[25+]]-P_A_R[[#This Row],[26+]]</f>
        <v>#VALUE!</v>
      </c>
      <c r="BV504" s="5" t="e">
        <f>P_A_R[[#This Row],[26+]]-P_A_R[[#This Row],[27+]]</f>
        <v>#VALUE!</v>
      </c>
      <c r="BW504" s="5" t="e">
        <f>P_A_R[[#This Row],[27+]]-P_A_R[[#This Row],[28+]]</f>
        <v>#VALUE!</v>
      </c>
      <c r="BX504" s="5" t="e">
        <f>P_A_R[[#This Row],[28+]]-P_A_R[[#This Row],[29+]]</f>
        <v>#VALUE!</v>
      </c>
      <c r="BY504" s="5" t="e">
        <f>P_A_R[[#This Row],[29+]]-P_A_R[[#This Row],[30+]]</f>
        <v>#VALUE!</v>
      </c>
      <c r="BZ504" s="5" t="e">
        <f>P_A_R[[#This Row],[30+]]-P_A_R[[#This Row],[31+]]</f>
        <v>#VALUE!</v>
      </c>
      <c r="CA504" s="5" t="e">
        <f>P_A_R[[#This Row],[31+]]-P_A_R[[#This Row],[32+]]</f>
        <v>#VALUE!</v>
      </c>
      <c r="CB504" s="5" t="e">
        <f>P_A_R[[#This Row],[32+]]-P_A_R[[#This Row],[33+]]</f>
        <v>#VALUE!</v>
      </c>
      <c r="CC504" s="5" t="e">
        <f>P_A_R[[#This Row],[33+]]-P_A_R[[#This Row],[34+]]</f>
        <v>#VALUE!</v>
      </c>
      <c r="CD504" s="5" t="e">
        <f>P_A_R[[#This Row],[34+]]-P_A_R[[#This Row],[35+]]</f>
        <v>#VALUE!</v>
      </c>
      <c r="CE504" s="5" t="e">
        <f>P_A_R[[#This Row],[35+]]-P_A_R[[#This Row],[36+]]</f>
        <v>#VALUE!</v>
      </c>
      <c r="CF504" s="5" t="e">
        <f>P_A_R[[#This Row],[36+]]-P_A_R[[#This Row],[37+]]</f>
        <v>#VALUE!</v>
      </c>
      <c r="CG504" s="5" t="e">
        <f>P_A_R[[#This Row],[37+]]-P_A_R[[#This Row],[38+]]</f>
        <v>#VALUE!</v>
      </c>
      <c r="CH504" s="5" t="e">
        <f>P_A_R[[#This Row],[38+]]-P_A_R[[#This Row],[39+]]</f>
        <v>#VALUE!</v>
      </c>
      <c r="CI504" s="5" t="e">
        <f>P_A_R[[#This Row],[39+]]-P_A_R[[#This Row],[40+]]</f>
        <v>#VALUE!</v>
      </c>
      <c r="CJ504" s="5" t="e">
        <f>P_A_R[[#This Row],[40+]]-P_A_R[[#This Row],[41+]]</f>
        <v>#VALUE!</v>
      </c>
      <c r="CK504" s="5" t="e">
        <f>P_A_R[[#This Row],[41+]]-P_A_R[[#This Row],[42+]]</f>
        <v>#VALUE!</v>
      </c>
      <c r="CL504" s="5" t="e">
        <f>P_A_R[[#This Row],[42+]]-P_A_R[[#This Row],[43+]]</f>
        <v>#VALUE!</v>
      </c>
      <c r="CM504" s="5" t="e">
        <f>P_A_R[[#This Row],[43+]]-P_A_R[[#This Row],[44+]]</f>
        <v>#VALUE!</v>
      </c>
      <c r="CN504" s="5" t="e">
        <f>P_A_R[[#This Row],[44+]]-P_A_R[[#This Row],[45+]]</f>
        <v>#VALUE!</v>
      </c>
      <c r="CO504" s="5" t="e">
        <f>P_A_R[[#This Row],[45+]]-P_A_R[[#This Row],[46+]]</f>
        <v>#VALUE!</v>
      </c>
      <c r="CP504" s="5" t="e">
        <f>P_A_R[[#This Row],[46+]]-P_A_R[[#This Row],[47+]]</f>
        <v>#VALUE!</v>
      </c>
      <c r="CQ504" s="5" t="e">
        <f>P_A_R[[#This Row],[47+]]-P_A_R[[#This Row],[48+]]</f>
        <v>#VALUE!</v>
      </c>
      <c r="CR504" s="5" t="e">
        <f>P_A_R[[#This Row],[48+]]-P_A_R[[#This Row],[49+]]</f>
        <v>#VALUE!</v>
      </c>
      <c r="CS504" s="5" t="e">
        <f>P_A_R[[#This Row],[49+]]-P_A_R[[#This Row],[50+]]</f>
        <v>#VALUE!</v>
      </c>
      <c r="CT504" s="5" t="e">
        <f>P_A_R[[#This Row],[50+]]-P_A_R[[#This Row],[51+]]</f>
        <v>#VALUE!</v>
      </c>
      <c r="CU504" s="5" t="e">
        <f>P_A_R[[#This Row],[51+]]-P_A_R[[#This Row],[52+]]</f>
        <v>#VALUE!</v>
      </c>
      <c r="CV504" s="5" t="e">
        <f>P_A_R[[#This Row],[52+]]-P_A_R[[#This Row],[53+]]</f>
        <v>#VALUE!</v>
      </c>
      <c r="CW504" s="5" t="e">
        <f>P_A_R[[#This Row],[53+]]-P_A_R[[#This Row],[54+]]</f>
        <v>#VALUE!</v>
      </c>
      <c r="CX504" s="5" t="e">
        <f>P_A_R[[#This Row],[54+]]-P_A_R[[#This Row],[55+]]</f>
        <v>#VALUE!</v>
      </c>
      <c r="CY504" s="5" t="e">
        <f>P_A_R[[#This Row],[55+]]-P_A_R[[#This Row],[56+]]</f>
        <v>#VALUE!</v>
      </c>
      <c r="CZ504" s="5" t="e">
        <f>P_A_R[[#This Row],[56+]]-P_A_R[[#This Row],[57+]]</f>
        <v>#VALUE!</v>
      </c>
      <c r="DA504" s="5" t="e">
        <f>P_A_R[[#This Row],[57+]]-P_A_R[[#This Row],[58+]]</f>
        <v>#VALUE!</v>
      </c>
      <c r="DB504" s="5" t="e">
        <f>P_A_R[[#This Row],[58+]]-P_A_R[[#This Row],[59+]]</f>
        <v>#VALUE!</v>
      </c>
    </row>
    <row r="505" spans="58:106" x14ac:dyDescent="0.25">
      <c r="BF505" s="5" t="e">
        <f>P_A_R[[#This Row],[10+]]-P_A_R[[#This Row],[11+]]</f>
        <v>#VALUE!</v>
      </c>
      <c r="BG505" s="5" t="e">
        <f>P_A_R[[#This Row],[11+]]-P_A_R[[#This Row],[12+]]</f>
        <v>#VALUE!</v>
      </c>
      <c r="BH505" s="5" t="e">
        <f>P_A_R[[#This Row],[12+]]-P_A_R[[#This Row],[13+]]</f>
        <v>#VALUE!</v>
      </c>
      <c r="BI505" s="5" t="e">
        <f>P_A_R[[#This Row],[13+]]-P_A_R[[#This Row],[14+]]</f>
        <v>#VALUE!</v>
      </c>
      <c r="BJ505" s="5" t="e">
        <f>P_A_R[[#This Row],[14+]]-P_A_R[[#This Row],[15+]]</f>
        <v>#VALUE!</v>
      </c>
      <c r="BK505" s="5" t="e">
        <f>P_A_R[[#This Row],[15+]]-P_A_R[[#This Row],[16+]]</f>
        <v>#VALUE!</v>
      </c>
      <c r="BL505" s="5" t="e">
        <f>P_A_R[[#This Row],[16+]]-P_A_R[[#This Row],[17+]]</f>
        <v>#VALUE!</v>
      </c>
      <c r="BM505" s="5" t="e">
        <f>P_A_R[[#This Row],[17+]]-P_A_R[[#This Row],[18+]]</f>
        <v>#VALUE!</v>
      </c>
      <c r="BN505" s="5" t="e">
        <f>P_A_R[[#This Row],[18+]]-P_A_R[[#This Row],[19+]]</f>
        <v>#VALUE!</v>
      </c>
      <c r="BO505" s="5" t="e">
        <f>P_A_R[[#This Row],[19+]]-P_A_R[[#This Row],[20+]]</f>
        <v>#VALUE!</v>
      </c>
      <c r="BP505" s="5" t="e">
        <f>P_A_R[[#This Row],[20+]]-P_A_R[[#This Row],[21+]]</f>
        <v>#VALUE!</v>
      </c>
      <c r="BQ505" s="5" t="e">
        <f>P_A_R[[#This Row],[21+]]-P_A_R[[#This Row],[22+]]</f>
        <v>#VALUE!</v>
      </c>
      <c r="BR505" s="5" t="e">
        <f>P_A_R[[#This Row],[22+]]-P_A_R[[#This Row],[23+]]</f>
        <v>#VALUE!</v>
      </c>
      <c r="BS505" s="5" t="e">
        <f>P_A_R[[#This Row],[23+]]-P_A_R[[#This Row],[24+]]</f>
        <v>#VALUE!</v>
      </c>
      <c r="BT505" s="5" t="e">
        <f>P_A_R[[#This Row],[24+]]-P_A_R[[#This Row],[25+]]</f>
        <v>#VALUE!</v>
      </c>
      <c r="BU505" s="5" t="e">
        <f>P_A_R[[#This Row],[25+]]-P_A_R[[#This Row],[26+]]</f>
        <v>#VALUE!</v>
      </c>
      <c r="BV505" s="5" t="e">
        <f>P_A_R[[#This Row],[26+]]-P_A_R[[#This Row],[27+]]</f>
        <v>#VALUE!</v>
      </c>
      <c r="BW505" s="5" t="e">
        <f>P_A_R[[#This Row],[27+]]-P_A_R[[#This Row],[28+]]</f>
        <v>#VALUE!</v>
      </c>
      <c r="BX505" s="5" t="e">
        <f>P_A_R[[#This Row],[28+]]-P_A_R[[#This Row],[29+]]</f>
        <v>#VALUE!</v>
      </c>
      <c r="BY505" s="5" t="e">
        <f>P_A_R[[#This Row],[29+]]-P_A_R[[#This Row],[30+]]</f>
        <v>#VALUE!</v>
      </c>
      <c r="BZ505" s="5" t="e">
        <f>P_A_R[[#This Row],[30+]]-P_A_R[[#This Row],[31+]]</f>
        <v>#VALUE!</v>
      </c>
      <c r="CA505" s="5" t="e">
        <f>P_A_R[[#This Row],[31+]]-P_A_R[[#This Row],[32+]]</f>
        <v>#VALUE!</v>
      </c>
      <c r="CB505" s="5" t="e">
        <f>P_A_R[[#This Row],[32+]]-P_A_R[[#This Row],[33+]]</f>
        <v>#VALUE!</v>
      </c>
      <c r="CC505" s="5" t="e">
        <f>P_A_R[[#This Row],[33+]]-P_A_R[[#This Row],[34+]]</f>
        <v>#VALUE!</v>
      </c>
      <c r="CD505" s="5" t="e">
        <f>P_A_R[[#This Row],[34+]]-P_A_R[[#This Row],[35+]]</f>
        <v>#VALUE!</v>
      </c>
      <c r="CE505" s="5" t="e">
        <f>P_A_R[[#This Row],[35+]]-P_A_R[[#This Row],[36+]]</f>
        <v>#VALUE!</v>
      </c>
      <c r="CF505" s="5" t="e">
        <f>P_A_R[[#This Row],[36+]]-P_A_R[[#This Row],[37+]]</f>
        <v>#VALUE!</v>
      </c>
      <c r="CG505" s="5" t="e">
        <f>P_A_R[[#This Row],[37+]]-P_A_R[[#This Row],[38+]]</f>
        <v>#VALUE!</v>
      </c>
      <c r="CH505" s="5" t="e">
        <f>P_A_R[[#This Row],[38+]]-P_A_R[[#This Row],[39+]]</f>
        <v>#VALUE!</v>
      </c>
      <c r="CI505" s="5" t="e">
        <f>P_A_R[[#This Row],[39+]]-P_A_R[[#This Row],[40+]]</f>
        <v>#VALUE!</v>
      </c>
      <c r="CJ505" s="5" t="e">
        <f>P_A_R[[#This Row],[40+]]-P_A_R[[#This Row],[41+]]</f>
        <v>#VALUE!</v>
      </c>
      <c r="CK505" s="5" t="e">
        <f>P_A_R[[#This Row],[41+]]-P_A_R[[#This Row],[42+]]</f>
        <v>#VALUE!</v>
      </c>
      <c r="CL505" s="5" t="e">
        <f>P_A_R[[#This Row],[42+]]-P_A_R[[#This Row],[43+]]</f>
        <v>#VALUE!</v>
      </c>
      <c r="CM505" s="5" t="e">
        <f>P_A_R[[#This Row],[43+]]-P_A_R[[#This Row],[44+]]</f>
        <v>#VALUE!</v>
      </c>
      <c r="CN505" s="5" t="e">
        <f>P_A_R[[#This Row],[44+]]-P_A_R[[#This Row],[45+]]</f>
        <v>#VALUE!</v>
      </c>
      <c r="CO505" s="5" t="e">
        <f>P_A_R[[#This Row],[45+]]-P_A_R[[#This Row],[46+]]</f>
        <v>#VALUE!</v>
      </c>
      <c r="CP505" s="5" t="e">
        <f>P_A_R[[#This Row],[46+]]-P_A_R[[#This Row],[47+]]</f>
        <v>#VALUE!</v>
      </c>
      <c r="CQ505" s="5" t="e">
        <f>P_A_R[[#This Row],[47+]]-P_A_R[[#This Row],[48+]]</f>
        <v>#VALUE!</v>
      </c>
      <c r="CR505" s="5" t="e">
        <f>P_A_R[[#This Row],[48+]]-P_A_R[[#This Row],[49+]]</f>
        <v>#VALUE!</v>
      </c>
      <c r="CS505" s="5" t="e">
        <f>P_A_R[[#This Row],[49+]]-P_A_R[[#This Row],[50+]]</f>
        <v>#VALUE!</v>
      </c>
      <c r="CT505" s="5" t="e">
        <f>P_A_R[[#This Row],[50+]]-P_A_R[[#This Row],[51+]]</f>
        <v>#VALUE!</v>
      </c>
      <c r="CU505" s="5" t="e">
        <f>P_A_R[[#This Row],[51+]]-P_A_R[[#This Row],[52+]]</f>
        <v>#VALUE!</v>
      </c>
      <c r="CV505" s="5" t="e">
        <f>P_A_R[[#This Row],[52+]]-P_A_R[[#This Row],[53+]]</f>
        <v>#VALUE!</v>
      </c>
      <c r="CW505" s="5" t="e">
        <f>P_A_R[[#This Row],[53+]]-P_A_R[[#This Row],[54+]]</f>
        <v>#VALUE!</v>
      </c>
      <c r="CX505" s="5" t="e">
        <f>P_A_R[[#This Row],[54+]]-P_A_R[[#This Row],[55+]]</f>
        <v>#VALUE!</v>
      </c>
      <c r="CY505" s="5" t="e">
        <f>P_A_R[[#This Row],[55+]]-P_A_R[[#This Row],[56+]]</f>
        <v>#VALUE!</v>
      </c>
      <c r="CZ505" s="5" t="e">
        <f>P_A_R[[#This Row],[56+]]-P_A_R[[#This Row],[57+]]</f>
        <v>#VALUE!</v>
      </c>
      <c r="DA505" s="5" t="e">
        <f>P_A_R[[#This Row],[57+]]-P_A_R[[#This Row],[58+]]</f>
        <v>#VALUE!</v>
      </c>
      <c r="DB505" s="5" t="e">
        <f>P_A_R[[#This Row],[58+]]-P_A_R[[#This Row],[59+]]</f>
        <v>#VALUE!</v>
      </c>
    </row>
    <row r="506" spans="58:106" x14ac:dyDescent="0.25">
      <c r="BF506" s="5" t="e">
        <f>P_A_R[[#This Row],[10+]]-P_A_R[[#This Row],[11+]]</f>
        <v>#VALUE!</v>
      </c>
      <c r="BG506" s="5" t="e">
        <f>P_A_R[[#This Row],[11+]]-P_A_R[[#This Row],[12+]]</f>
        <v>#VALUE!</v>
      </c>
      <c r="BH506" s="5" t="e">
        <f>P_A_R[[#This Row],[12+]]-P_A_R[[#This Row],[13+]]</f>
        <v>#VALUE!</v>
      </c>
      <c r="BI506" s="5" t="e">
        <f>P_A_R[[#This Row],[13+]]-P_A_R[[#This Row],[14+]]</f>
        <v>#VALUE!</v>
      </c>
      <c r="BJ506" s="5" t="e">
        <f>P_A_R[[#This Row],[14+]]-P_A_R[[#This Row],[15+]]</f>
        <v>#VALUE!</v>
      </c>
      <c r="BK506" s="5" t="e">
        <f>P_A_R[[#This Row],[15+]]-P_A_R[[#This Row],[16+]]</f>
        <v>#VALUE!</v>
      </c>
      <c r="BL506" s="5" t="e">
        <f>P_A_R[[#This Row],[16+]]-P_A_R[[#This Row],[17+]]</f>
        <v>#VALUE!</v>
      </c>
      <c r="BM506" s="5" t="e">
        <f>P_A_R[[#This Row],[17+]]-P_A_R[[#This Row],[18+]]</f>
        <v>#VALUE!</v>
      </c>
      <c r="BN506" s="5" t="e">
        <f>P_A_R[[#This Row],[18+]]-P_A_R[[#This Row],[19+]]</f>
        <v>#VALUE!</v>
      </c>
      <c r="BO506" s="5" t="e">
        <f>P_A_R[[#This Row],[19+]]-P_A_R[[#This Row],[20+]]</f>
        <v>#VALUE!</v>
      </c>
      <c r="BP506" s="5" t="e">
        <f>P_A_R[[#This Row],[20+]]-P_A_R[[#This Row],[21+]]</f>
        <v>#VALUE!</v>
      </c>
      <c r="BQ506" s="5" t="e">
        <f>P_A_R[[#This Row],[21+]]-P_A_R[[#This Row],[22+]]</f>
        <v>#VALUE!</v>
      </c>
      <c r="BR506" s="5" t="e">
        <f>P_A_R[[#This Row],[22+]]-P_A_R[[#This Row],[23+]]</f>
        <v>#VALUE!</v>
      </c>
      <c r="BS506" s="5" t="e">
        <f>P_A_R[[#This Row],[23+]]-P_A_R[[#This Row],[24+]]</f>
        <v>#VALUE!</v>
      </c>
      <c r="BT506" s="5" t="e">
        <f>P_A_R[[#This Row],[24+]]-P_A_R[[#This Row],[25+]]</f>
        <v>#VALUE!</v>
      </c>
      <c r="BU506" s="5" t="e">
        <f>P_A_R[[#This Row],[25+]]-P_A_R[[#This Row],[26+]]</f>
        <v>#VALUE!</v>
      </c>
      <c r="BV506" s="5" t="e">
        <f>P_A_R[[#This Row],[26+]]-P_A_R[[#This Row],[27+]]</f>
        <v>#VALUE!</v>
      </c>
      <c r="BW506" s="5" t="e">
        <f>P_A_R[[#This Row],[27+]]-P_A_R[[#This Row],[28+]]</f>
        <v>#VALUE!</v>
      </c>
      <c r="BX506" s="5" t="e">
        <f>P_A_R[[#This Row],[28+]]-P_A_R[[#This Row],[29+]]</f>
        <v>#VALUE!</v>
      </c>
      <c r="BY506" s="5" t="e">
        <f>P_A_R[[#This Row],[29+]]-P_A_R[[#This Row],[30+]]</f>
        <v>#VALUE!</v>
      </c>
      <c r="BZ506" s="5" t="e">
        <f>P_A_R[[#This Row],[30+]]-P_A_R[[#This Row],[31+]]</f>
        <v>#VALUE!</v>
      </c>
      <c r="CA506" s="5" t="e">
        <f>P_A_R[[#This Row],[31+]]-P_A_R[[#This Row],[32+]]</f>
        <v>#VALUE!</v>
      </c>
      <c r="CB506" s="5" t="e">
        <f>P_A_R[[#This Row],[32+]]-P_A_R[[#This Row],[33+]]</f>
        <v>#VALUE!</v>
      </c>
      <c r="CC506" s="5" t="e">
        <f>P_A_R[[#This Row],[33+]]-P_A_R[[#This Row],[34+]]</f>
        <v>#VALUE!</v>
      </c>
      <c r="CD506" s="5" t="e">
        <f>P_A_R[[#This Row],[34+]]-P_A_R[[#This Row],[35+]]</f>
        <v>#VALUE!</v>
      </c>
      <c r="CE506" s="5" t="e">
        <f>P_A_R[[#This Row],[35+]]-P_A_R[[#This Row],[36+]]</f>
        <v>#VALUE!</v>
      </c>
      <c r="CF506" s="5" t="e">
        <f>P_A_R[[#This Row],[36+]]-P_A_R[[#This Row],[37+]]</f>
        <v>#VALUE!</v>
      </c>
      <c r="CG506" s="5" t="e">
        <f>P_A_R[[#This Row],[37+]]-P_A_R[[#This Row],[38+]]</f>
        <v>#VALUE!</v>
      </c>
      <c r="CH506" s="5" t="e">
        <f>P_A_R[[#This Row],[38+]]-P_A_R[[#This Row],[39+]]</f>
        <v>#VALUE!</v>
      </c>
      <c r="CI506" s="5" t="e">
        <f>P_A_R[[#This Row],[39+]]-P_A_R[[#This Row],[40+]]</f>
        <v>#VALUE!</v>
      </c>
      <c r="CJ506" s="5" t="e">
        <f>P_A_R[[#This Row],[40+]]-P_A_R[[#This Row],[41+]]</f>
        <v>#VALUE!</v>
      </c>
      <c r="CK506" s="5" t="e">
        <f>P_A_R[[#This Row],[41+]]-P_A_R[[#This Row],[42+]]</f>
        <v>#VALUE!</v>
      </c>
      <c r="CL506" s="5" t="e">
        <f>P_A_R[[#This Row],[42+]]-P_A_R[[#This Row],[43+]]</f>
        <v>#VALUE!</v>
      </c>
      <c r="CM506" s="5" t="e">
        <f>P_A_R[[#This Row],[43+]]-P_A_R[[#This Row],[44+]]</f>
        <v>#VALUE!</v>
      </c>
      <c r="CN506" s="5" t="e">
        <f>P_A_R[[#This Row],[44+]]-P_A_R[[#This Row],[45+]]</f>
        <v>#VALUE!</v>
      </c>
      <c r="CO506" s="5" t="e">
        <f>P_A_R[[#This Row],[45+]]-P_A_R[[#This Row],[46+]]</f>
        <v>#VALUE!</v>
      </c>
      <c r="CP506" s="5" t="e">
        <f>P_A_R[[#This Row],[46+]]-P_A_R[[#This Row],[47+]]</f>
        <v>#VALUE!</v>
      </c>
      <c r="CQ506" s="5" t="e">
        <f>P_A_R[[#This Row],[47+]]-P_A_R[[#This Row],[48+]]</f>
        <v>#VALUE!</v>
      </c>
      <c r="CR506" s="5" t="e">
        <f>P_A_R[[#This Row],[48+]]-P_A_R[[#This Row],[49+]]</f>
        <v>#VALUE!</v>
      </c>
      <c r="CS506" s="5" t="e">
        <f>P_A_R[[#This Row],[49+]]-P_A_R[[#This Row],[50+]]</f>
        <v>#VALUE!</v>
      </c>
      <c r="CT506" s="5" t="e">
        <f>P_A_R[[#This Row],[50+]]-P_A_R[[#This Row],[51+]]</f>
        <v>#VALUE!</v>
      </c>
      <c r="CU506" s="5" t="e">
        <f>P_A_R[[#This Row],[51+]]-P_A_R[[#This Row],[52+]]</f>
        <v>#VALUE!</v>
      </c>
      <c r="CV506" s="5" t="e">
        <f>P_A_R[[#This Row],[52+]]-P_A_R[[#This Row],[53+]]</f>
        <v>#VALUE!</v>
      </c>
      <c r="CW506" s="5" t="e">
        <f>P_A_R[[#This Row],[53+]]-P_A_R[[#This Row],[54+]]</f>
        <v>#VALUE!</v>
      </c>
      <c r="CX506" s="5" t="e">
        <f>P_A_R[[#This Row],[54+]]-P_A_R[[#This Row],[55+]]</f>
        <v>#VALUE!</v>
      </c>
      <c r="CY506" s="5" t="e">
        <f>P_A_R[[#This Row],[55+]]-P_A_R[[#This Row],[56+]]</f>
        <v>#VALUE!</v>
      </c>
      <c r="CZ506" s="5" t="e">
        <f>P_A_R[[#This Row],[56+]]-P_A_R[[#This Row],[57+]]</f>
        <v>#VALUE!</v>
      </c>
      <c r="DA506" s="5" t="e">
        <f>P_A_R[[#This Row],[57+]]-P_A_R[[#This Row],[58+]]</f>
        <v>#VALUE!</v>
      </c>
      <c r="DB506" s="5" t="e">
        <f>P_A_R[[#This Row],[58+]]-P_A_R[[#This Row],[59+]]</f>
        <v>#VALUE!</v>
      </c>
    </row>
    <row r="507" spans="58:106" x14ac:dyDescent="0.25">
      <c r="BF507" s="5" t="e">
        <f>P_A_R[[#This Row],[10+]]-P_A_R[[#This Row],[11+]]</f>
        <v>#VALUE!</v>
      </c>
      <c r="BG507" s="5" t="e">
        <f>P_A_R[[#This Row],[11+]]-P_A_R[[#This Row],[12+]]</f>
        <v>#VALUE!</v>
      </c>
      <c r="BH507" s="5" t="e">
        <f>P_A_R[[#This Row],[12+]]-P_A_R[[#This Row],[13+]]</f>
        <v>#VALUE!</v>
      </c>
      <c r="BI507" s="5" t="e">
        <f>P_A_R[[#This Row],[13+]]-P_A_R[[#This Row],[14+]]</f>
        <v>#VALUE!</v>
      </c>
      <c r="BJ507" s="5" t="e">
        <f>P_A_R[[#This Row],[14+]]-P_A_R[[#This Row],[15+]]</f>
        <v>#VALUE!</v>
      </c>
      <c r="BK507" s="5" t="e">
        <f>P_A_R[[#This Row],[15+]]-P_A_R[[#This Row],[16+]]</f>
        <v>#VALUE!</v>
      </c>
      <c r="BL507" s="5" t="e">
        <f>P_A_R[[#This Row],[16+]]-P_A_R[[#This Row],[17+]]</f>
        <v>#VALUE!</v>
      </c>
      <c r="BM507" s="5" t="e">
        <f>P_A_R[[#This Row],[17+]]-P_A_R[[#This Row],[18+]]</f>
        <v>#VALUE!</v>
      </c>
      <c r="BN507" s="5" t="e">
        <f>P_A_R[[#This Row],[18+]]-P_A_R[[#This Row],[19+]]</f>
        <v>#VALUE!</v>
      </c>
      <c r="BO507" s="5" t="e">
        <f>P_A_R[[#This Row],[19+]]-P_A_R[[#This Row],[20+]]</f>
        <v>#VALUE!</v>
      </c>
      <c r="BP507" s="5" t="e">
        <f>P_A_R[[#This Row],[20+]]-P_A_R[[#This Row],[21+]]</f>
        <v>#VALUE!</v>
      </c>
      <c r="BQ507" s="5" t="e">
        <f>P_A_R[[#This Row],[21+]]-P_A_R[[#This Row],[22+]]</f>
        <v>#VALUE!</v>
      </c>
      <c r="BR507" s="5" t="e">
        <f>P_A_R[[#This Row],[22+]]-P_A_R[[#This Row],[23+]]</f>
        <v>#VALUE!</v>
      </c>
      <c r="BS507" s="5" t="e">
        <f>P_A_R[[#This Row],[23+]]-P_A_R[[#This Row],[24+]]</f>
        <v>#VALUE!</v>
      </c>
      <c r="BT507" s="5" t="e">
        <f>P_A_R[[#This Row],[24+]]-P_A_R[[#This Row],[25+]]</f>
        <v>#VALUE!</v>
      </c>
      <c r="BU507" s="5" t="e">
        <f>P_A_R[[#This Row],[25+]]-P_A_R[[#This Row],[26+]]</f>
        <v>#VALUE!</v>
      </c>
      <c r="BV507" s="5" t="e">
        <f>P_A_R[[#This Row],[26+]]-P_A_R[[#This Row],[27+]]</f>
        <v>#VALUE!</v>
      </c>
      <c r="BW507" s="5" t="e">
        <f>P_A_R[[#This Row],[27+]]-P_A_R[[#This Row],[28+]]</f>
        <v>#VALUE!</v>
      </c>
      <c r="BX507" s="5" t="e">
        <f>P_A_R[[#This Row],[28+]]-P_A_R[[#This Row],[29+]]</f>
        <v>#VALUE!</v>
      </c>
      <c r="BY507" s="5" t="e">
        <f>P_A_R[[#This Row],[29+]]-P_A_R[[#This Row],[30+]]</f>
        <v>#VALUE!</v>
      </c>
      <c r="BZ507" s="5" t="e">
        <f>P_A_R[[#This Row],[30+]]-P_A_R[[#This Row],[31+]]</f>
        <v>#VALUE!</v>
      </c>
      <c r="CA507" s="5" t="e">
        <f>P_A_R[[#This Row],[31+]]-P_A_R[[#This Row],[32+]]</f>
        <v>#VALUE!</v>
      </c>
      <c r="CB507" s="5" t="e">
        <f>P_A_R[[#This Row],[32+]]-P_A_R[[#This Row],[33+]]</f>
        <v>#VALUE!</v>
      </c>
      <c r="CC507" s="5" t="e">
        <f>P_A_R[[#This Row],[33+]]-P_A_R[[#This Row],[34+]]</f>
        <v>#VALUE!</v>
      </c>
      <c r="CD507" s="5" t="e">
        <f>P_A_R[[#This Row],[34+]]-P_A_R[[#This Row],[35+]]</f>
        <v>#VALUE!</v>
      </c>
      <c r="CE507" s="5" t="e">
        <f>P_A_R[[#This Row],[35+]]-P_A_R[[#This Row],[36+]]</f>
        <v>#VALUE!</v>
      </c>
      <c r="CF507" s="5" t="e">
        <f>P_A_R[[#This Row],[36+]]-P_A_R[[#This Row],[37+]]</f>
        <v>#VALUE!</v>
      </c>
      <c r="CG507" s="5" t="e">
        <f>P_A_R[[#This Row],[37+]]-P_A_R[[#This Row],[38+]]</f>
        <v>#VALUE!</v>
      </c>
      <c r="CH507" s="5" t="e">
        <f>P_A_R[[#This Row],[38+]]-P_A_R[[#This Row],[39+]]</f>
        <v>#VALUE!</v>
      </c>
      <c r="CI507" s="5" t="e">
        <f>P_A_R[[#This Row],[39+]]-P_A_R[[#This Row],[40+]]</f>
        <v>#VALUE!</v>
      </c>
      <c r="CJ507" s="5" t="e">
        <f>P_A_R[[#This Row],[40+]]-P_A_R[[#This Row],[41+]]</f>
        <v>#VALUE!</v>
      </c>
      <c r="CK507" s="5" t="e">
        <f>P_A_R[[#This Row],[41+]]-P_A_R[[#This Row],[42+]]</f>
        <v>#VALUE!</v>
      </c>
      <c r="CL507" s="5" t="e">
        <f>P_A_R[[#This Row],[42+]]-P_A_R[[#This Row],[43+]]</f>
        <v>#VALUE!</v>
      </c>
      <c r="CM507" s="5" t="e">
        <f>P_A_R[[#This Row],[43+]]-P_A_R[[#This Row],[44+]]</f>
        <v>#VALUE!</v>
      </c>
      <c r="CN507" s="5" t="e">
        <f>P_A_R[[#This Row],[44+]]-P_A_R[[#This Row],[45+]]</f>
        <v>#VALUE!</v>
      </c>
      <c r="CO507" s="5" t="e">
        <f>P_A_R[[#This Row],[45+]]-P_A_R[[#This Row],[46+]]</f>
        <v>#VALUE!</v>
      </c>
      <c r="CP507" s="5" t="e">
        <f>P_A_R[[#This Row],[46+]]-P_A_R[[#This Row],[47+]]</f>
        <v>#VALUE!</v>
      </c>
      <c r="CQ507" s="5" t="e">
        <f>P_A_R[[#This Row],[47+]]-P_A_R[[#This Row],[48+]]</f>
        <v>#VALUE!</v>
      </c>
      <c r="CR507" s="5" t="e">
        <f>P_A_R[[#This Row],[48+]]-P_A_R[[#This Row],[49+]]</f>
        <v>#VALUE!</v>
      </c>
      <c r="CS507" s="5" t="e">
        <f>P_A_R[[#This Row],[49+]]-P_A_R[[#This Row],[50+]]</f>
        <v>#VALUE!</v>
      </c>
      <c r="CT507" s="5" t="e">
        <f>P_A_R[[#This Row],[50+]]-P_A_R[[#This Row],[51+]]</f>
        <v>#VALUE!</v>
      </c>
      <c r="CU507" s="5" t="e">
        <f>P_A_R[[#This Row],[51+]]-P_A_R[[#This Row],[52+]]</f>
        <v>#VALUE!</v>
      </c>
      <c r="CV507" s="5" t="e">
        <f>P_A_R[[#This Row],[52+]]-P_A_R[[#This Row],[53+]]</f>
        <v>#VALUE!</v>
      </c>
      <c r="CW507" s="5" t="e">
        <f>P_A_R[[#This Row],[53+]]-P_A_R[[#This Row],[54+]]</f>
        <v>#VALUE!</v>
      </c>
      <c r="CX507" s="5" t="e">
        <f>P_A_R[[#This Row],[54+]]-P_A_R[[#This Row],[55+]]</f>
        <v>#VALUE!</v>
      </c>
      <c r="CY507" s="5" t="e">
        <f>P_A_R[[#This Row],[55+]]-P_A_R[[#This Row],[56+]]</f>
        <v>#VALUE!</v>
      </c>
      <c r="CZ507" s="5" t="e">
        <f>P_A_R[[#This Row],[56+]]-P_A_R[[#This Row],[57+]]</f>
        <v>#VALUE!</v>
      </c>
      <c r="DA507" s="5" t="e">
        <f>P_A_R[[#This Row],[57+]]-P_A_R[[#This Row],[58+]]</f>
        <v>#VALUE!</v>
      </c>
      <c r="DB507" s="5" t="e">
        <f>P_A_R[[#This Row],[58+]]-P_A_R[[#This Row],[59+]]</f>
        <v>#VALUE!</v>
      </c>
    </row>
    <row r="508" spans="58:106" x14ac:dyDescent="0.25">
      <c r="BF508" s="5" t="e">
        <f>P_A_R[[#This Row],[10+]]-P_A_R[[#This Row],[11+]]</f>
        <v>#VALUE!</v>
      </c>
      <c r="BG508" s="5" t="e">
        <f>P_A_R[[#This Row],[11+]]-P_A_R[[#This Row],[12+]]</f>
        <v>#VALUE!</v>
      </c>
      <c r="BH508" s="5" t="e">
        <f>P_A_R[[#This Row],[12+]]-P_A_R[[#This Row],[13+]]</f>
        <v>#VALUE!</v>
      </c>
      <c r="BI508" s="5" t="e">
        <f>P_A_R[[#This Row],[13+]]-P_A_R[[#This Row],[14+]]</f>
        <v>#VALUE!</v>
      </c>
      <c r="BJ508" s="5" t="e">
        <f>P_A_R[[#This Row],[14+]]-P_A_R[[#This Row],[15+]]</f>
        <v>#VALUE!</v>
      </c>
      <c r="BK508" s="5" t="e">
        <f>P_A_R[[#This Row],[15+]]-P_A_R[[#This Row],[16+]]</f>
        <v>#VALUE!</v>
      </c>
      <c r="BL508" s="5" t="e">
        <f>P_A_R[[#This Row],[16+]]-P_A_R[[#This Row],[17+]]</f>
        <v>#VALUE!</v>
      </c>
      <c r="BM508" s="5" t="e">
        <f>P_A_R[[#This Row],[17+]]-P_A_R[[#This Row],[18+]]</f>
        <v>#VALUE!</v>
      </c>
      <c r="BN508" s="5" t="e">
        <f>P_A_R[[#This Row],[18+]]-P_A_R[[#This Row],[19+]]</f>
        <v>#VALUE!</v>
      </c>
      <c r="BO508" s="5" t="e">
        <f>P_A_R[[#This Row],[19+]]-P_A_R[[#This Row],[20+]]</f>
        <v>#VALUE!</v>
      </c>
      <c r="BP508" s="5" t="e">
        <f>P_A_R[[#This Row],[20+]]-P_A_R[[#This Row],[21+]]</f>
        <v>#VALUE!</v>
      </c>
      <c r="BQ508" s="5" t="e">
        <f>P_A_R[[#This Row],[21+]]-P_A_R[[#This Row],[22+]]</f>
        <v>#VALUE!</v>
      </c>
      <c r="BR508" s="5" t="e">
        <f>P_A_R[[#This Row],[22+]]-P_A_R[[#This Row],[23+]]</f>
        <v>#VALUE!</v>
      </c>
      <c r="BS508" s="5" t="e">
        <f>P_A_R[[#This Row],[23+]]-P_A_R[[#This Row],[24+]]</f>
        <v>#VALUE!</v>
      </c>
      <c r="BT508" s="5" t="e">
        <f>P_A_R[[#This Row],[24+]]-P_A_R[[#This Row],[25+]]</f>
        <v>#VALUE!</v>
      </c>
      <c r="BU508" s="5" t="e">
        <f>P_A_R[[#This Row],[25+]]-P_A_R[[#This Row],[26+]]</f>
        <v>#VALUE!</v>
      </c>
      <c r="BV508" s="5" t="e">
        <f>P_A_R[[#This Row],[26+]]-P_A_R[[#This Row],[27+]]</f>
        <v>#VALUE!</v>
      </c>
      <c r="BW508" s="5" t="e">
        <f>P_A_R[[#This Row],[27+]]-P_A_R[[#This Row],[28+]]</f>
        <v>#VALUE!</v>
      </c>
      <c r="BX508" s="5" t="e">
        <f>P_A_R[[#This Row],[28+]]-P_A_R[[#This Row],[29+]]</f>
        <v>#VALUE!</v>
      </c>
      <c r="BY508" s="5" t="e">
        <f>P_A_R[[#This Row],[29+]]-P_A_R[[#This Row],[30+]]</f>
        <v>#VALUE!</v>
      </c>
      <c r="BZ508" s="5" t="e">
        <f>P_A_R[[#This Row],[30+]]-P_A_R[[#This Row],[31+]]</f>
        <v>#VALUE!</v>
      </c>
      <c r="CA508" s="5" t="e">
        <f>P_A_R[[#This Row],[31+]]-P_A_R[[#This Row],[32+]]</f>
        <v>#VALUE!</v>
      </c>
      <c r="CB508" s="5" t="e">
        <f>P_A_R[[#This Row],[32+]]-P_A_R[[#This Row],[33+]]</f>
        <v>#VALUE!</v>
      </c>
      <c r="CC508" s="5" t="e">
        <f>P_A_R[[#This Row],[33+]]-P_A_R[[#This Row],[34+]]</f>
        <v>#VALUE!</v>
      </c>
      <c r="CD508" s="5" t="e">
        <f>P_A_R[[#This Row],[34+]]-P_A_R[[#This Row],[35+]]</f>
        <v>#VALUE!</v>
      </c>
      <c r="CE508" s="5" t="e">
        <f>P_A_R[[#This Row],[35+]]-P_A_R[[#This Row],[36+]]</f>
        <v>#VALUE!</v>
      </c>
      <c r="CF508" s="5" t="e">
        <f>P_A_R[[#This Row],[36+]]-P_A_R[[#This Row],[37+]]</f>
        <v>#VALUE!</v>
      </c>
      <c r="CG508" s="5" t="e">
        <f>P_A_R[[#This Row],[37+]]-P_A_R[[#This Row],[38+]]</f>
        <v>#VALUE!</v>
      </c>
      <c r="CH508" s="5" t="e">
        <f>P_A_R[[#This Row],[38+]]-P_A_R[[#This Row],[39+]]</f>
        <v>#VALUE!</v>
      </c>
      <c r="CI508" s="5" t="e">
        <f>P_A_R[[#This Row],[39+]]-P_A_R[[#This Row],[40+]]</f>
        <v>#VALUE!</v>
      </c>
      <c r="CJ508" s="5" t="e">
        <f>P_A_R[[#This Row],[40+]]-P_A_R[[#This Row],[41+]]</f>
        <v>#VALUE!</v>
      </c>
      <c r="CK508" s="5" t="e">
        <f>P_A_R[[#This Row],[41+]]-P_A_R[[#This Row],[42+]]</f>
        <v>#VALUE!</v>
      </c>
      <c r="CL508" s="5" t="e">
        <f>P_A_R[[#This Row],[42+]]-P_A_R[[#This Row],[43+]]</f>
        <v>#VALUE!</v>
      </c>
      <c r="CM508" s="5" t="e">
        <f>P_A_R[[#This Row],[43+]]-P_A_R[[#This Row],[44+]]</f>
        <v>#VALUE!</v>
      </c>
      <c r="CN508" s="5" t="e">
        <f>P_A_R[[#This Row],[44+]]-P_A_R[[#This Row],[45+]]</f>
        <v>#VALUE!</v>
      </c>
      <c r="CO508" s="5" t="e">
        <f>P_A_R[[#This Row],[45+]]-P_A_R[[#This Row],[46+]]</f>
        <v>#VALUE!</v>
      </c>
      <c r="CP508" s="5" t="e">
        <f>P_A_R[[#This Row],[46+]]-P_A_R[[#This Row],[47+]]</f>
        <v>#VALUE!</v>
      </c>
      <c r="CQ508" s="5" t="e">
        <f>P_A_R[[#This Row],[47+]]-P_A_R[[#This Row],[48+]]</f>
        <v>#VALUE!</v>
      </c>
      <c r="CR508" s="5" t="e">
        <f>P_A_R[[#This Row],[48+]]-P_A_R[[#This Row],[49+]]</f>
        <v>#VALUE!</v>
      </c>
      <c r="CS508" s="5" t="e">
        <f>P_A_R[[#This Row],[49+]]-P_A_R[[#This Row],[50+]]</f>
        <v>#VALUE!</v>
      </c>
      <c r="CT508" s="5" t="e">
        <f>P_A_R[[#This Row],[50+]]-P_A_R[[#This Row],[51+]]</f>
        <v>#VALUE!</v>
      </c>
      <c r="CU508" s="5" t="e">
        <f>P_A_R[[#This Row],[51+]]-P_A_R[[#This Row],[52+]]</f>
        <v>#VALUE!</v>
      </c>
      <c r="CV508" s="5" t="e">
        <f>P_A_R[[#This Row],[52+]]-P_A_R[[#This Row],[53+]]</f>
        <v>#VALUE!</v>
      </c>
      <c r="CW508" s="5" t="e">
        <f>P_A_R[[#This Row],[53+]]-P_A_R[[#This Row],[54+]]</f>
        <v>#VALUE!</v>
      </c>
      <c r="CX508" s="5" t="e">
        <f>P_A_R[[#This Row],[54+]]-P_A_R[[#This Row],[55+]]</f>
        <v>#VALUE!</v>
      </c>
      <c r="CY508" s="5" t="e">
        <f>P_A_R[[#This Row],[55+]]-P_A_R[[#This Row],[56+]]</f>
        <v>#VALUE!</v>
      </c>
      <c r="CZ508" s="5" t="e">
        <f>P_A_R[[#This Row],[56+]]-P_A_R[[#This Row],[57+]]</f>
        <v>#VALUE!</v>
      </c>
      <c r="DA508" s="5" t="e">
        <f>P_A_R[[#This Row],[57+]]-P_A_R[[#This Row],[58+]]</f>
        <v>#VALUE!</v>
      </c>
      <c r="DB508" s="5" t="e">
        <f>P_A_R[[#This Row],[58+]]-P_A_R[[#This Row],[59+]]</f>
        <v>#VALUE!</v>
      </c>
    </row>
    <row r="509" spans="58:106" x14ac:dyDescent="0.25">
      <c r="BF509" s="5" t="e">
        <f>P_A_R[[#This Row],[10+]]-P_A_R[[#This Row],[11+]]</f>
        <v>#VALUE!</v>
      </c>
      <c r="BG509" s="5" t="e">
        <f>P_A_R[[#This Row],[11+]]-P_A_R[[#This Row],[12+]]</f>
        <v>#VALUE!</v>
      </c>
      <c r="BH509" s="5" t="e">
        <f>P_A_R[[#This Row],[12+]]-P_A_R[[#This Row],[13+]]</f>
        <v>#VALUE!</v>
      </c>
      <c r="BI509" s="5" t="e">
        <f>P_A_R[[#This Row],[13+]]-P_A_R[[#This Row],[14+]]</f>
        <v>#VALUE!</v>
      </c>
      <c r="BJ509" s="5" t="e">
        <f>P_A_R[[#This Row],[14+]]-P_A_R[[#This Row],[15+]]</f>
        <v>#VALUE!</v>
      </c>
      <c r="BK509" s="5" t="e">
        <f>P_A_R[[#This Row],[15+]]-P_A_R[[#This Row],[16+]]</f>
        <v>#VALUE!</v>
      </c>
      <c r="BL509" s="5" t="e">
        <f>P_A_R[[#This Row],[16+]]-P_A_R[[#This Row],[17+]]</f>
        <v>#VALUE!</v>
      </c>
      <c r="BM509" s="5" t="e">
        <f>P_A_R[[#This Row],[17+]]-P_A_R[[#This Row],[18+]]</f>
        <v>#VALUE!</v>
      </c>
      <c r="BN509" s="5" t="e">
        <f>P_A_R[[#This Row],[18+]]-P_A_R[[#This Row],[19+]]</f>
        <v>#VALUE!</v>
      </c>
      <c r="BO509" s="5" t="e">
        <f>P_A_R[[#This Row],[19+]]-P_A_R[[#This Row],[20+]]</f>
        <v>#VALUE!</v>
      </c>
      <c r="BP509" s="5" t="e">
        <f>P_A_R[[#This Row],[20+]]-P_A_R[[#This Row],[21+]]</f>
        <v>#VALUE!</v>
      </c>
      <c r="BQ509" s="5" t="e">
        <f>P_A_R[[#This Row],[21+]]-P_A_R[[#This Row],[22+]]</f>
        <v>#VALUE!</v>
      </c>
      <c r="BR509" s="5" t="e">
        <f>P_A_R[[#This Row],[22+]]-P_A_R[[#This Row],[23+]]</f>
        <v>#VALUE!</v>
      </c>
      <c r="BS509" s="5" t="e">
        <f>P_A_R[[#This Row],[23+]]-P_A_R[[#This Row],[24+]]</f>
        <v>#VALUE!</v>
      </c>
      <c r="BT509" s="5" t="e">
        <f>P_A_R[[#This Row],[24+]]-P_A_R[[#This Row],[25+]]</f>
        <v>#VALUE!</v>
      </c>
      <c r="BU509" s="5" t="e">
        <f>P_A_R[[#This Row],[25+]]-P_A_R[[#This Row],[26+]]</f>
        <v>#VALUE!</v>
      </c>
      <c r="BV509" s="5" t="e">
        <f>P_A_R[[#This Row],[26+]]-P_A_R[[#This Row],[27+]]</f>
        <v>#VALUE!</v>
      </c>
      <c r="BW509" s="5" t="e">
        <f>P_A_R[[#This Row],[27+]]-P_A_R[[#This Row],[28+]]</f>
        <v>#VALUE!</v>
      </c>
      <c r="BX509" s="5" t="e">
        <f>P_A_R[[#This Row],[28+]]-P_A_R[[#This Row],[29+]]</f>
        <v>#VALUE!</v>
      </c>
      <c r="BY509" s="5" t="e">
        <f>P_A_R[[#This Row],[29+]]-P_A_R[[#This Row],[30+]]</f>
        <v>#VALUE!</v>
      </c>
      <c r="BZ509" s="5" t="e">
        <f>P_A_R[[#This Row],[30+]]-P_A_R[[#This Row],[31+]]</f>
        <v>#VALUE!</v>
      </c>
      <c r="CA509" s="5" t="e">
        <f>P_A_R[[#This Row],[31+]]-P_A_R[[#This Row],[32+]]</f>
        <v>#VALUE!</v>
      </c>
      <c r="CB509" s="5" t="e">
        <f>P_A_R[[#This Row],[32+]]-P_A_R[[#This Row],[33+]]</f>
        <v>#VALUE!</v>
      </c>
      <c r="CC509" s="5" t="e">
        <f>P_A_R[[#This Row],[33+]]-P_A_R[[#This Row],[34+]]</f>
        <v>#VALUE!</v>
      </c>
      <c r="CD509" s="5" t="e">
        <f>P_A_R[[#This Row],[34+]]-P_A_R[[#This Row],[35+]]</f>
        <v>#VALUE!</v>
      </c>
      <c r="CE509" s="5" t="e">
        <f>P_A_R[[#This Row],[35+]]-P_A_R[[#This Row],[36+]]</f>
        <v>#VALUE!</v>
      </c>
      <c r="CF509" s="5" t="e">
        <f>P_A_R[[#This Row],[36+]]-P_A_R[[#This Row],[37+]]</f>
        <v>#VALUE!</v>
      </c>
      <c r="CG509" s="5" t="e">
        <f>P_A_R[[#This Row],[37+]]-P_A_R[[#This Row],[38+]]</f>
        <v>#VALUE!</v>
      </c>
      <c r="CH509" s="5" t="e">
        <f>P_A_R[[#This Row],[38+]]-P_A_R[[#This Row],[39+]]</f>
        <v>#VALUE!</v>
      </c>
      <c r="CI509" s="5" t="e">
        <f>P_A_R[[#This Row],[39+]]-P_A_R[[#This Row],[40+]]</f>
        <v>#VALUE!</v>
      </c>
      <c r="CJ509" s="5" t="e">
        <f>P_A_R[[#This Row],[40+]]-P_A_R[[#This Row],[41+]]</f>
        <v>#VALUE!</v>
      </c>
      <c r="CK509" s="5" t="e">
        <f>P_A_R[[#This Row],[41+]]-P_A_R[[#This Row],[42+]]</f>
        <v>#VALUE!</v>
      </c>
      <c r="CL509" s="5" t="e">
        <f>P_A_R[[#This Row],[42+]]-P_A_R[[#This Row],[43+]]</f>
        <v>#VALUE!</v>
      </c>
      <c r="CM509" s="5" t="e">
        <f>P_A_R[[#This Row],[43+]]-P_A_R[[#This Row],[44+]]</f>
        <v>#VALUE!</v>
      </c>
      <c r="CN509" s="5" t="e">
        <f>P_A_R[[#This Row],[44+]]-P_A_R[[#This Row],[45+]]</f>
        <v>#VALUE!</v>
      </c>
      <c r="CO509" s="5" t="e">
        <f>P_A_R[[#This Row],[45+]]-P_A_R[[#This Row],[46+]]</f>
        <v>#VALUE!</v>
      </c>
      <c r="CP509" s="5" t="e">
        <f>P_A_R[[#This Row],[46+]]-P_A_R[[#This Row],[47+]]</f>
        <v>#VALUE!</v>
      </c>
      <c r="CQ509" s="5" t="e">
        <f>P_A_R[[#This Row],[47+]]-P_A_R[[#This Row],[48+]]</f>
        <v>#VALUE!</v>
      </c>
      <c r="CR509" s="5" t="e">
        <f>P_A_R[[#This Row],[48+]]-P_A_R[[#This Row],[49+]]</f>
        <v>#VALUE!</v>
      </c>
      <c r="CS509" s="5" t="e">
        <f>P_A_R[[#This Row],[49+]]-P_A_R[[#This Row],[50+]]</f>
        <v>#VALUE!</v>
      </c>
      <c r="CT509" s="5" t="e">
        <f>P_A_R[[#This Row],[50+]]-P_A_R[[#This Row],[51+]]</f>
        <v>#VALUE!</v>
      </c>
      <c r="CU509" s="5" t="e">
        <f>P_A_R[[#This Row],[51+]]-P_A_R[[#This Row],[52+]]</f>
        <v>#VALUE!</v>
      </c>
      <c r="CV509" s="5" t="e">
        <f>P_A_R[[#This Row],[52+]]-P_A_R[[#This Row],[53+]]</f>
        <v>#VALUE!</v>
      </c>
      <c r="CW509" s="5" t="e">
        <f>P_A_R[[#This Row],[53+]]-P_A_R[[#This Row],[54+]]</f>
        <v>#VALUE!</v>
      </c>
      <c r="CX509" s="5" t="e">
        <f>P_A_R[[#This Row],[54+]]-P_A_R[[#This Row],[55+]]</f>
        <v>#VALUE!</v>
      </c>
      <c r="CY509" s="5" t="e">
        <f>P_A_R[[#This Row],[55+]]-P_A_R[[#This Row],[56+]]</f>
        <v>#VALUE!</v>
      </c>
      <c r="CZ509" s="5" t="e">
        <f>P_A_R[[#This Row],[56+]]-P_A_R[[#This Row],[57+]]</f>
        <v>#VALUE!</v>
      </c>
      <c r="DA509" s="5" t="e">
        <f>P_A_R[[#This Row],[57+]]-P_A_R[[#This Row],[58+]]</f>
        <v>#VALUE!</v>
      </c>
      <c r="DB509" s="5" t="e">
        <f>P_A_R[[#This Row],[58+]]-P_A_R[[#This Row],[59+]]</f>
        <v>#VALUE!</v>
      </c>
    </row>
    <row r="510" spans="58:106" x14ac:dyDescent="0.25">
      <c r="BF510" s="5" t="e">
        <f>P_A_R[[#This Row],[10+]]-P_A_R[[#This Row],[11+]]</f>
        <v>#VALUE!</v>
      </c>
      <c r="BG510" s="5" t="e">
        <f>P_A_R[[#This Row],[11+]]-P_A_R[[#This Row],[12+]]</f>
        <v>#VALUE!</v>
      </c>
      <c r="BH510" s="5" t="e">
        <f>P_A_R[[#This Row],[12+]]-P_A_R[[#This Row],[13+]]</f>
        <v>#VALUE!</v>
      </c>
      <c r="BI510" s="5" t="e">
        <f>P_A_R[[#This Row],[13+]]-P_A_R[[#This Row],[14+]]</f>
        <v>#VALUE!</v>
      </c>
      <c r="BJ510" s="5" t="e">
        <f>P_A_R[[#This Row],[14+]]-P_A_R[[#This Row],[15+]]</f>
        <v>#VALUE!</v>
      </c>
      <c r="BK510" s="5" t="e">
        <f>P_A_R[[#This Row],[15+]]-P_A_R[[#This Row],[16+]]</f>
        <v>#VALUE!</v>
      </c>
      <c r="BL510" s="5" t="e">
        <f>P_A_R[[#This Row],[16+]]-P_A_R[[#This Row],[17+]]</f>
        <v>#VALUE!</v>
      </c>
      <c r="BM510" s="5" t="e">
        <f>P_A_R[[#This Row],[17+]]-P_A_R[[#This Row],[18+]]</f>
        <v>#VALUE!</v>
      </c>
      <c r="BN510" s="5" t="e">
        <f>P_A_R[[#This Row],[18+]]-P_A_R[[#This Row],[19+]]</f>
        <v>#VALUE!</v>
      </c>
      <c r="BO510" s="5" t="e">
        <f>P_A_R[[#This Row],[19+]]-P_A_R[[#This Row],[20+]]</f>
        <v>#VALUE!</v>
      </c>
      <c r="BP510" s="5" t="e">
        <f>P_A_R[[#This Row],[20+]]-P_A_R[[#This Row],[21+]]</f>
        <v>#VALUE!</v>
      </c>
      <c r="BQ510" s="5" t="e">
        <f>P_A_R[[#This Row],[21+]]-P_A_R[[#This Row],[22+]]</f>
        <v>#VALUE!</v>
      </c>
      <c r="BR510" s="5" t="e">
        <f>P_A_R[[#This Row],[22+]]-P_A_R[[#This Row],[23+]]</f>
        <v>#VALUE!</v>
      </c>
      <c r="BS510" s="5" t="e">
        <f>P_A_R[[#This Row],[23+]]-P_A_R[[#This Row],[24+]]</f>
        <v>#VALUE!</v>
      </c>
      <c r="BT510" s="5" t="e">
        <f>P_A_R[[#This Row],[24+]]-P_A_R[[#This Row],[25+]]</f>
        <v>#VALUE!</v>
      </c>
      <c r="BU510" s="5" t="e">
        <f>P_A_R[[#This Row],[25+]]-P_A_R[[#This Row],[26+]]</f>
        <v>#VALUE!</v>
      </c>
      <c r="BV510" s="5" t="e">
        <f>P_A_R[[#This Row],[26+]]-P_A_R[[#This Row],[27+]]</f>
        <v>#VALUE!</v>
      </c>
      <c r="BW510" s="5" t="e">
        <f>P_A_R[[#This Row],[27+]]-P_A_R[[#This Row],[28+]]</f>
        <v>#VALUE!</v>
      </c>
      <c r="BX510" s="5" t="e">
        <f>P_A_R[[#This Row],[28+]]-P_A_R[[#This Row],[29+]]</f>
        <v>#VALUE!</v>
      </c>
      <c r="BY510" s="5" t="e">
        <f>P_A_R[[#This Row],[29+]]-P_A_R[[#This Row],[30+]]</f>
        <v>#VALUE!</v>
      </c>
      <c r="BZ510" s="5" t="e">
        <f>P_A_R[[#This Row],[30+]]-P_A_R[[#This Row],[31+]]</f>
        <v>#VALUE!</v>
      </c>
      <c r="CA510" s="5" t="e">
        <f>P_A_R[[#This Row],[31+]]-P_A_R[[#This Row],[32+]]</f>
        <v>#VALUE!</v>
      </c>
      <c r="CB510" s="5" t="e">
        <f>P_A_R[[#This Row],[32+]]-P_A_R[[#This Row],[33+]]</f>
        <v>#VALUE!</v>
      </c>
      <c r="CC510" s="5" t="e">
        <f>P_A_R[[#This Row],[33+]]-P_A_R[[#This Row],[34+]]</f>
        <v>#VALUE!</v>
      </c>
      <c r="CD510" s="5" t="e">
        <f>P_A_R[[#This Row],[34+]]-P_A_R[[#This Row],[35+]]</f>
        <v>#VALUE!</v>
      </c>
      <c r="CE510" s="5" t="e">
        <f>P_A_R[[#This Row],[35+]]-P_A_R[[#This Row],[36+]]</f>
        <v>#VALUE!</v>
      </c>
      <c r="CF510" s="5" t="e">
        <f>P_A_R[[#This Row],[36+]]-P_A_R[[#This Row],[37+]]</f>
        <v>#VALUE!</v>
      </c>
      <c r="CG510" s="5" t="e">
        <f>P_A_R[[#This Row],[37+]]-P_A_R[[#This Row],[38+]]</f>
        <v>#VALUE!</v>
      </c>
      <c r="CH510" s="5" t="e">
        <f>P_A_R[[#This Row],[38+]]-P_A_R[[#This Row],[39+]]</f>
        <v>#VALUE!</v>
      </c>
      <c r="CI510" s="5" t="e">
        <f>P_A_R[[#This Row],[39+]]-P_A_R[[#This Row],[40+]]</f>
        <v>#VALUE!</v>
      </c>
      <c r="CJ510" s="5" t="e">
        <f>P_A_R[[#This Row],[40+]]-P_A_R[[#This Row],[41+]]</f>
        <v>#VALUE!</v>
      </c>
      <c r="CK510" s="5" t="e">
        <f>P_A_R[[#This Row],[41+]]-P_A_R[[#This Row],[42+]]</f>
        <v>#VALUE!</v>
      </c>
      <c r="CL510" s="5" t="e">
        <f>P_A_R[[#This Row],[42+]]-P_A_R[[#This Row],[43+]]</f>
        <v>#VALUE!</v>
      </c>
      <c r="CM510" s="5" t="e">
        <f>P_A_R[[#This Row],[43+]]-P_A_R[[#This Row],[44+]]</f>
        <v>#VALUE!</v>
      </c>
      <c r="CN510" s="5" t="e">
        <f>P_A_R[[#This Row],[44+]]-P_A_R[[#This Row],[45+]]</f>
        <v>#VALUE!</v>
      </c>
      <c r="CO510" s="5" t="e">
        <f>P_A_R[[#This Row],[45+]]-P_A_R[[#This Row],[46+]]</f>
        <v>#VALUE!</v>
      </c>
      <c r="CP510" s="5" t="e">
        <f>P_A_R[[#This Row],[46+]]-P_A_R[[#This Row],[47+]]</f>
        <v>#VALUE!</v>
      </c>
      <c r="CQ510" s="5" t="e">
        <f>P_A_R[[#This Row],[47+]]-P_A_R[[#This Row],[48+]]</f>
        <v>#VALUE!</v>
      </c>
      <c r="CR510" s="5" t="e">
        <f>P_A_R[[#This Row],[48+]]-P_A_R[[#This Row],[49+]]</f>
        <v>#VALUE!</v>
      </c>
      <c r="CS510" s="5" t="e">
        <f>P_A_R[[#This Row],[49+]]-P_A_R[[#This Row],[50+]]</f>
        <v>#VALUE!</v>
      </c>
      <c r="CT510" s="5" t="e">
        <f>P_A_R[[#This Row],[50+]]-P_A_R[[#This Row],[51+]]</f>
        <v>#VALUE!</v>
      </c>
      <c r="CU510" s="5" t="e">
        <f>P_A_R[[#This Row],[51+]]-P_A_R[[#This Row],[52+]]</f>
        <v>#VALUE!</v>
      </c>
      <c r="CV510" s="5" t="e">
        <f>P_A_R[[#This Row],[52+]]-P_A_R[[#This Row],[53+]]</f>
        <v>#VALUE!</v>
      </c>
      <c r="CW510" s="5" t="e">
        <f>P_A_R[[#This Row],[53+]]-P_A_R[[#This Row],[54+]]</f>
        <v>#VALUE!</v>
      </c>
      <c r="CX510" s="5" t="e">
        <f>P_A_R[[#This Row],[54+]]-P_A_R[[#This Row],[55+]]</f>
        <v>#VALUE!</v>
      </c>
      <c r="CY510" s="5" t="e">
        <f>P_A_R[[#This Row],[55+]]-P_A_R[[#This Row],[56+]]</f>
        <v>#VALUE!</v>
      </c>
      <c r="CZ510" s="5" t="e">
        <f>P_A_R[[#This Row],[56+]]-P_A_R[[#This Row],[57+]]</f>
        <v>#VALUE!</v>
      </c>
      <c r="DA510" s="5" t="e">
        <f>P_A_R[[#This Row],[57+]]-P_A_R[[#This Row],[58+]]</f>
        <v>#VALUE!</v>
      </c>
      <c r="DB510" s="5" t="e">
        <f>P_A_R[[#This Row],[58+]]-P_A_R[[#This Row],[59+]]</f>
        <v>#VALUE!</v>
      </c>
    </row>
    <row r="511" spans="58:106" x14ac:dyDescent="0.25">
      <c r="BF511" s="5" t="e">
        <f>P_A_R[[#This Row],[10+]]-P_A_R[[#This Row],[11+]]</f>
        <v>#VALUE!</v>
      </c>
      <c r="BG511" s="5" t="e">
        <f>P_A_R[[#This Row],[11+]]-P_A_R[[#This Row],[12+]]</f>
        <v>#VALUE!</v>
      </c>
      <c r="BH511" s="5" t="e">
        <f>P_A_R[[#This Row],[12+]]-P_A_R[[#This Row],[13+]]</f>
        <v>#VALUE!</v>
      </c>
      <c r="BI511" s="5" t="e">
        <f>P_A_R[[#This Row],[13+]]-P_A_R[[#This Row],[14+]]</f>
        <v>#VALUE!</v>
      </c>
      <c r="BJ511" s="5" t="e">
        <f>P_A_R[[#This Row],[14+]]-P_A_R[[#This Row],[15+]]</f>
        <v>#VALUE!</v>
      </c>
      <c r="BK511" s="5" t="e">
        <f>P_A_R[[#This Row],[15+]]-P_A_R[[#This Row],[16+]]</f>
        <v>#VALUE!</v>
      </c>
      <c r="BL511" s="5" t="e">
        <f>P_A_R[[#This Row],[16+]]-P_A_R[[#This Row],[17+]]</f>
        <v>#VALUE!</v>
      </c>
      <c r="BM511" s="5" t="e">
        <f>P_A_R[[#This Row],[17+]]-P_A_R[[#This Row],[18+]]</f>
        <v>#VALUE!</v>
      </c>
      <c r="BN511" s="5" t="e">
        <f>P_A_R[[#This Row],[18+]]-P_A_R[[#This Row],[19+]]</f>
        <v>#VALUE!</v>
      </c>
      <c r="BO511" s="5" t="e">
        <f>P_A_R[[#This Row],[19+]]-P_A_R[[#This Row],[20+]]</f>
        <v>#VALUE!</v>
      </c>
      <c r="BP511" s="5" t="e">
        <f>P_A_R[[#This Row],[20+]]-P_A_R[[#This Row],[21+]]</f>
        <v>#VALUE!</v>
      </c>
      <c r="BQ511" s="5" t="e">
        <f>P_A_R[[#This Row],[21+]]-P_A_R[[#This Row],[22+]]</f>
        <v>#VALUE!</v>
      </c>
      <c r="BR511" s="5" t="e">
        <f>P_A_R[[#This Row],[22+]]-P_A_R[[#This Row],[23+]]</f>
        <v>#VALUE!</v>
      </c>
      <c r="BS511" s="5" t="e">
        <f>P_A_R[[#This Row],[23+]]-P_A_R[[#This Row],[24+]]</f>
        <v>#VALUE!</v>
      </c>
      <c r="BT511" s="5" t="e">
        <f>P_A_R[[#This Row],[24+]]-P_A_R[[#This Row],[25+]]</f>
        <v>#VALUE!</v>
      </c>
      <c r="BU511" s="5" t="e">
        <f>P_A_R[[#This Row],[25+]]-P_A_R[[#This Row],[26+]]</f>
        <v>#VALUE!</v>
      </c>
      <c r="BV511" s="5" t="e">
        <f>P_A_R[[#This Row],[26+]]-P_A_R[[#This Row],[27+]]</f>
        <v>#VALUE!</v>
      </c>
      <c r="BW511" s="5" t="e">
        <f>P_A_R[[#This Row],[27+]]-P_A_R[[#This Row],[28+]]</f>
        <v>#VALUE!</v>
      </c>
      <c r="BX511" s="5" t="e">
        <f>P_A_R[[#This Row],[28+]]-P_A_R[[#This Row],[29+]]</f>
        <v>#VALUE!</v>
      </c>
      <c r="BY511" s="5" t="e">
        <f>P_A_R[[#This Row],[29+]]-P_A_R[[#This Row],[30+]]</f>
        <v>#VALUE!</v>
      </c>
      <c r="BZ511" s="5" t="e">
        <f>P_A_R[[#This Row],[30+]]-P_A_R[[#This Row],[31+]]</f>
        <v>#VALUE!</v>
      </c>
      <c r="CA511" s="5" t="e">
        <f>P_A_R[[#This Row],[31+]]-P_A_R[[#This Row],[32+]]</f>
        <v>#VALUE!</v>
      </c>
      <c r="CB511" s="5" t="e">
        <f>P_A_R[[#This Row],[32+]]-P_A_R[[#This Row],[33+]]</f>
        <v>#VALUE!</v>
      </c>
      <c r="CC511" s="5" t="e">
        <f>P_A_R[[#This Row],[33+]]-P_A_R[[#This Row],[34+]]</f>
        <v>#VALUE!</v>
      </c>
      <c r="CD511" s="5" t="e">
        <f>P_A_R[[#This Row],[34+]]-P_A_R[[#This Row],[35+]]</f>
        <v>#VALUE!</v>
      </c>
      <c r="CE511" s="5" t="e">
        <f>P_A_R[[#This Row],[35+]]-P_A_R[[#This Row],[36+]]</f>
        <v>#VALUE!</v>
      </c>
      <c r="CF511" s="5" t="e">
        <f>P_A_R[[#This Row],[36+]]-P_A_R[[#This Row],[37+]]</f>
        <v>#VALUE!</v>
      </c>
      <c r="CG511" s="5" t="e">
        <f>P_A_R[[#This Row],[37+]]-P_A_R[[#This Row],[38+]]</f>
        <v>#VALUE!</v>
      </c>
      <c r="CH511" s="5" t="e">
        <f>P_A_R[[#This Row],[38+]]-P_A_R[[#This Row],[39+]]</f>
        <v>#VALUE!</v>
      </c>
      <c r="CI511" s="5" t="e">
        <f>P_A_R[[#This Row],[39+]]-P_A_R[[#This Row],[40+]]</f>
        <v>#VALUE!</v>
      </c>
      <c r="CJ511" s="5" t="e">
        <f>P_A_R[[#This Row],[40+]]-P_A_R[[#This Row],[41+]]</f>
        <v>#VALUE!</v>
      </c>
      <c r="CK511" s="5" t="e">
        <f>P_A_R[[#This Row],[41+]]-P_A_R[[#This Row],[42+]]</f>
        <v>#VALUE!</v>
      </c>
      <c r="CL511" s="5" t="e">
        <f>P_A_R[[#This Row],[42+]]-P_A_R[[#This Row],[43+]]</f>
        <v>#VALUE!</v>
      </c>
      <c r="CM511" s="5" t="e">
        <f>P_A_R[[#This Row],[43+]]-P_A_R[[#This Row],[44+]]</f>
        <v>#VALUE!</v>
      </c>
      <c r="CN511" s="5" t="e">
        <f>P_A_R[[#This Row],[44+]]-P_A_R[[#This Row],[45+]]</f>
        <v>#VALUE!</v>
      </c>
      <c r="CO511" s="5" t="e">
        <f>P_A_R[[#This Row],[45+]]-P_A_R[[#This Row],[46+]]</f>
        <v>#VALUE!</v>
      </c>
      <c r="CP511" s="5" t="e">
        <f>P_A_R[[#This Row],[46+]]-P_A_R[[#This Row],[47+]]</f>
        <v>#VALUE!</v>
      </c>
      <c r="CQ511" s="5" t="e">
        <f>P_A_R[[#This Row],[47+]]-P_A_R[[#This Row],[48+]]</f>
        <v>#VALUE!</v>
      </c>
      <c r="CR511" s="5" t="e">
        <f>P_A_R[[#This Row],[48+]]-P_A_R[[#This Row],[49+]]</f>
        <v>#VALUE!</v>
      </c>
      <c r="CS511" s="5" t="e">
        <f>P_A_R[[#This Row],[49+]]-P_A_R[[#This Row],[50+]]</f>
        <v>#VALUE!</v>
      </c>
      <c r="CT511" s="5" t="e">
        <f>P_A_R[[#This Row],[50+]]-P_A_R[[#This Row],[51+]]</f>
        <v>#VALUE!</v>
      </c>
      <c r="CU511" s="5" t="e">
        <f>P_A_R[[#This Row],[51+]]-P_A_R[[#This Row],[52+]]</f>
        <v>#VALUE!</v>
      </c>
      <c r="CV511" s="5" t="e">
        <f>P_A_R[[#This Row],[52+]]-P_A_R[[#This Row],[53+]]</f>
        <v>#VALUE!</v>
      </c>
      <c r="CW511" s="5" t="e">
        <f>P_A_R[[#This Row],[53+]]-P_A_R[[#This Row],[54+]]</f>
        <v>#VALUE!</v>
      </c>
      <c r="CX511" s="5" t="e">
        <f>P_A_R[[#This Row],[54+]]-P_A_R[[#This Row],[55+]]</f>
        <v>#VALUE!</v>
      </c>
      <c r="CY511" s="5" t="e">
        <f>P_A_R[[#This Row],[55+]]-P_A_R[[#This Row],[56+]]</f>
        <v>#VALUE!</v>
      </c>
      <c r="CZ511" s="5" t="e">
        <f>P_A_R[[#This Row],[56+]]-P_A_R[[#This Row],[57+]]</f>
        <v>#VALUE!</v>
      </c>
      <c r="DA511" s="5" t="e">
        <f>P_A_R[[#This Row],[57+]]-P_A_R[[#This Row],[58+]]</f>
        <v>#VALUE!</v>
      </c>
      <c r="DB511" s="5" t="e">
        <f>P_A_R[[#This Row],[58+]]-P_A_R[[#This Row],[59+]]</f>
        <v>#VALUE!</v>
      </c>
    </row>
    <row r="512" spans="58:106" x14ac:dyDescent="0.25">
      <c r="BF512" s="5" t="e">
        <f>P_A_R[[#This Row],[10+]]-P_A_R[[#This Row],[11+]]</f>
        <v>#VALUE!</v>
      </c>
      <c r="BG512" s="5" t="e">
        <f>P_A_R[[#This Row],[11+]]-P_A_R[[#This Row],[12+]]</f>
        <v>#VALUE!</v>
      </c>
      <c r="BH512" s="5" t="e">
        <f>P_A_R[[#This Row],[12+]]-P_A_R[[#This Row],[13+]]</f>
        <v>#VALUE!</v>
      </c>
      <c r="BI512" s="5" t="e">
        <f>P_A_R[[#This Row],[13+]]-P_A_R[[#This Row],[14+]]</f>
        <v>#VALUE!</v>
      </c>
      <c r="BJ512" s="5" t="e">
        <f>P_A_R[[#This Row],[14+]]-P_A_R[[#This Row],[15+]]</f>
        <v>#VALUE!</v>
      </c>
      <c r="BK512" s="5" t="e">
        <f>P_A_R[[#This Row],[15+]]-P_A_R[[#This Row],[16+]]</f>
        <v>#VALUE!</v>
      </c>
      <c r="BL512" s="5" t="e">
        <f>P_A_R[[#This Row],[16+]]-P_A_R[[#This Row],[17+]]</f>
        <v>#VALUE!</v>
      </c>
      <c r="BM512" s="5" t="e">
        <f>P_A_R[[#This Row],[17+]]-P_A_R[[#This Row],[18+]]</f>
        <v>#VALUE!</v>
      </c>
      <c r="BN512" s="5" t="e">
        <f>P_A_R[[#This Row],[18+]]-P_A_R[[#This Row],[19+]]</f>
        <v>#VALUE!</v>
      </c>
      <c r="BO512" s="5" t="e">
        <f>P_A_R[[#This Row],[19+]]-P_A_R[[#This Row],[20+]]</f>
        <v>#VALUE!</v>
      </c>
      <c r="BP512" s="5" t="e">
        <f>P_A_R[[#This Row],[20+]]-P_A_R[[#This Row],[21+]]</f>
        <v>#VALUE!</v>
      </c>
      <c r="BQ512" s="5" t="e">
        <f>P_A_R[[#This Row],[21+]]-P_A_R[[#This Row],[22+]]</f>
        <v>#VALUE!</v>
      </c>
      <c r="BR512" s="5" t="e">
        <f>P_A_R[[#This Row],[22+]]-P_A_R[[#This Row],[23+]]</f>
        <v>#VALUE!</v>
      </c>
      <c r="BS512" s="5" t="e">
        <f>P_A_R[[#This Row],[23+]]-P_A_R[[#This Row],[24+]]</f>
        <v>#VALUE!</v>
      </c>
      <c r="BT512" s="5" t="e">
        <f>P_A_R[[#This Row],[24+]]-P_A_R[[#This Row],[25+]]</f>
        <v>#VALUE!</v>
      </c>
      <c r="BU512" s="5" t="e">
        <f>P_A_R[[#This Row],[25+]]-P_A_R[[#This Row],[26+]]</f>
        <v>#VALUE!</v>
      </c>
      <c r="BV512" s="5" t="e">
        <f>P_A_R[[#This Row],[26+]]-P_A_R[[#This Row],[27+]]</f>
        <v>#VALUE!</v>
      </c>
      <c r="BW512" s="5" t="e">
        <f>P_A_R[[#This Row],[27+]]-P_A_R[[#This Row],[28+]]</f>
        <v>#VALUE!</v>
      </c>
      <c r="BX512" s="5" t="e">
        <f>P_A_R[[#This Row],[28+]]-P_A_R[[#This Row],[29+]]</f>
        <v>#VALUE!</v>
      </c>
      <c r="BY512" s="5" t="e">
        <f>P_A_R[[#This Row],[29+]]-P_A_R[[#This Row],[30+]]</f>
        <v>#VALUE!</v>
      </c>
      <c r="BZ512" s="5" t="e">
        <f>P_A_R[[#This Row],[30+]]-P_A_R[[#This Row],[31+]]</f>
        <v>#VALUE!</v>
      </c>
      <c r="CA512" s="5" t="e">
        <f>P_A_R[[#This Row],[31+]]-P_A_R[[#This Row],[32+]]</f>
        <v>#VALUE!</v>
      </c>
      <c r="CB512" s="5" t="e">
        <f>P_A_R[[#This Row],[32+]]-P_A_R[[#This Row],[33+]]</f>
        <v>#VALUE!</v>
      </c>
      <c r="CC512" s="5" t="e">
        <f>P_A_R[[#This Row],[33+]]-P_A_R[[#This Row],[34+]]</f>
        <v>#VALUE!</v>
      </c>
      <c r="CD512" s="5" t="e">
        <f>P_A_R[[#This Row],[34+]]-P_A_R[[#This Row],[35+]]</f>
        <v>#VALUE!</v>
      </c>
      <c r="CE512" s="5" t="e">
        <f>P_A_R[[#This Row],[35+]]-P_A_R[[#This Row],[36+]]</f>
        <v>#VALUE!</v>
      </c>
      <c r="CF512" s="5" t="e">
        <f>P_A_R[[#This Row],[36+]]-P_A_R[[#This Row],[37+]]</f>
        <v>#VALUE!</v>
      </c>
      <c r="CG512" s="5" t="e">
        <f>P_A_R[[#This Row],[37+]]-P_A_R[[#This Row],[38+]]</f>
        <v>#VALUE!</v>
      </c>
      <c r="CH512" s="5" t="e">
        <f>P_A_R[[#This Row],[38+]]-P_A_R[[#This Row],[39+]]</f>
        <v>#VALUE!</v>
      </c>
      <c r="CI512" s="5" t="e">
        <f>P_A_R[[#This Row],[39+]]-P_A_R[[#This Row],[40+]]</f>
        <v>#VALUE!</v>
      </c>
      <c r="CJ512" s="5" t="e">
        <f>P_A_R[[#This Row],[40+]]-P_A_R[[#This Row],[41+]]</f>
        <v>#VALUE!</v>
      </c>
      <c r="CK512" s="5" t="e">
        <f>P_A_R[[#This Row],[41+]]-P_A_R[[#This Row],[42+]]</f>
        <v>#VALUE!</v>
      </c>
      <c r="CL512" s="5" t="e">
        <f>P_A_R[[#This Row],[42+]]-P_A_R[[#This Row],[43+]]</f>
        <v>#VALUE!</v>
      </c>
      <c r="CM512" s="5" t="e">
        <f>P_A_R[[#This Row],[43+]]-P_A_R[[#This Row],[44+]]</f>
        <v>#VALUE!</v>
      </c>
      <c r="CN512" s="5" t="e">
        <f>P_A_R[[#This Row],[44+]]-P_A_R[[#This Row],[45+]]</f>
        <v>#VALUE!</v>
      </c>
      <c r="CO512" s="5" t="e">
        <f>P_A_R[[#This Row],[45+]]-P_A_R[[#This Row],[46+]]</f>
        <v>#VALUE!</v>
      </c>
      <c r="CP512" s="5" t="e">
        <f>P_A_R[[#This Row],[46+]]-P_A_R[[#This Row],[47+]]</f>
        <v>#VALUE!</v>
      </c>
      <c r="CQ512" s="5" t="e">
        <f>P_A_R[[#This Row],[47+]]-P_A_R[[#This Row],[48+]]</f>
        <v>#VALUE!</v>
      </c>
      <c r="CR512" s="5" t="e">
        <f>P_A_R[[#This Row],[48+]]-P_A_R[[#This Row],[49+]]</f>
        <v>#VALUE!</v>
      </c>
      <c r="CS512" s="5" t="e">
        <f>P_A_R[[#This Row],[49+]]-P_A_R[[#This Row],[50+]]</f>
        <v>#VALUE!</v>
      </c>
      <c r="CT512" s="5" t="e">
        <f>P_A_R[[#This Row],[50+]]-P_A_R[[#This Row],[51+]]</f>
        <v>#VALUE!</v>
      </c>
      <c r="CU512" s="5" t="e">
        <f>P_A_R[[#This Row],[51+]]-P_A_R[[#This Row],[52+]]</f>
        <v>#VALUE!</v>
      </c>
      <c r="CV512" s="5" t="e">
        <f>P_A_R[[#This Row],[52+]]-P_A_R[[#This Row],[53+]]</f>
        <v>#VALUE!</v>
      </c>
      <c r="CW512" s="5" t="e">
        <f>P_A_R[[#This Row],[53+]]-P_A_R[[#This Row],[54+]]</f>
        <v>#VALUE!</v>
      </c>
      <c r="CX512" s="5" t="e">
        <f>P_A_R[[#This Row],[54+]]-P_A_R[[#This Row],[55+]]</f>
        <v>#VALUE!</v>
      </c>
      <c r="CY512" s="5" t="e">
        <f>P_A_R[[#This Row],[55+]]-P_A_R[[#This Row],[56+]]</f>
        <v>#VALUE!</v>
      </c>
      <c r="CZ512" s="5" t="e">
        <f>P_A_R[[#This Row],[56+]]-P_A_R[[#This Row],[57+]]</f>
        <v>#VALUE!</v>
      </c>
      <c r="DA512" s="5" t="e">
        <f>P_A_R[[#This Row],[57+]]-P_A_R[[#This Row],[58+]]</f>
        <v>#VALUE!</v>
      </c>
      <c r="DB512" s="5" t="e">
        <f>P_A_R[[#This Row],[58+]]-P_A_R[[#This Row],[59+]]</f>
        <v>#VALUE!</v>
      </c>
    </row>
    <row r="513" spans="58:106" x14ac:dyDescent="0.25">
      <c r="BF513" s="5" t="e">
        <f>P_A_R[[#This Row],[10+]]-P_A_R[[#This Row],[11+]]</f>
        <v>#VALUE!</v>
      </c>
      <c r="BG513" s="5" t="e">
        <f>P_A_R[[#This Row],[11+]]-P_A_R[[#This Row],[12+]]</f>
        <v>#VALUE!</v>
      </c>
      <c r="BH513" s="5" t="e">
        <f>P_A_R[[#This Row],[12+]]-P_A_R[[#This Row],[13+]]</f>
        <v>#VALUE!</v>
      </c>
      <c r="BI513" s="5" t="e">
        <f>P_A_R[[#This Row],[13+]]-P_A_R[[#This Row],[14+]]</f>
        <v>#VALUE!</v>
      </c>
      <c r="BJ513" s="5" t="e">
        <f>P_A_R[[#This Row],[14+]]-P_A_R[[#This Row],[15+]]</f>
        <v>#VALUE!</v>
      </c>
      <c r="BK513" s="5" t="e">
        <f>P_A_R[[#This Row],[15+]]-P_A_R[[#This Row],[16+]]</f>
        <v>#VALUE!</v>
      </c>
      <c r="BL513" s="5" t="e">
        <f>P_A_R[[#This Row],[16+]]-P_A_R[[#This Row],[17+]]</f>
        <v>#VALUE!</v>
      </c>
      <c r="BM513" s="5" t="e">
        <f>P_A_R[[#This Row],[17+]]-P_A_R[[#This Row],[18+]]</f>
        <v>#VALUE!</v>
      </c>
      <c r="BN513" s="5" t="e">
        <f>P_A_R[[#This Row],[18+]]-P_A_R[[#This Row],[19+]]</f>
        <v>#VALUE!</v>
      </c>
      <c r="BO513" s="5" t="e">
        <f>P_A_R[[#This Row],[19+]]-P_A_R[[#This Row],[20+]]</f>
        <v>#VALUE!</v>
      </c>
      <c r="BP513" s="5" t="e">
        <f>P_A_R[[#This Row],[20+]]-P_A_R[[#This Row],[21+]]</f>
        <v>#VALUE!</v>
      </c>
      <c r="BQ513" s="5" t="e">
        <f>P_A_R[[#This Row],[21+]]-P_A_R[[#This Row],[22+]]</f>
        <v>#VALUE!</v>
      </c>
      <c r="BR513" s="5" t="e">
        <f>P_A_R[[#This Row],[22+]]-P_A_R[[#This Row],[23+]]</f>
        <v>#VALUE!</v>
      </c>
      <c r="BS513" s="5" t="e">
        <f>P_A_R[[#This Row],[23+]]-P_A_R[[#This Row],[24+]]</f>
        <v>#VALUE!</v>
      </c>
      <c r="BT513" s="5" t="e">
        <f>P_A_R[[#This Row],[24+]]-P_A_R[[#This Row],[25+]]</f>
        <v>#VALUE!</v>
      </c>
      <c r="BU513" s="5" t="e">
        <f>P_A_R[[#This Row],[25+]]-P_A_R[[#This Row],[26+]]</f>
        <v>#VALUE!</v>
      </c>
      <c r="BV513" s="5" t="e">
        <f>P_A_R[[#This Row],[26+]]-P_A_R[[#This Row],[27+]]</f>
        <v>#VALUE!</v>
      </c>
      <c r="BW513" s="5" t="e">
        <f>P_A_R[[#This Row],[27+]]-P_A_R[[#This Row],[28+]]</f>
        <v>#VALUE!</v>
      </c>
      <c r="BX513" s="5" t="e">
        <f>P_A_R[[#This Row],[28+]]-P_A_R[[#This Row],[29+]]</f>
        <v>#VALUE!</v>
      </c>
      <c r="BY513" s="5" t="e">
        <f>P_A_R[[#This Row],[29+]]-P_A_R[[#This Row],[30+]]</f>
        <v>#VALUE!</v>
      </c>
      <c r="BZ513" s="5" t="e">
        <f>P_A_R[[#This Row],[30+]]-P_A_R[[#This Row],[31+]]</f>
        <v>#VALUE!</v>
      </c>
      <c r="CA513" s="5" t="e">
        <f>P_A_R[[#This Row],[31+]]-P_A_R[[#This Row],[32+]]</f>
        <v>#VALUE!</v>
      </c>
      <c r="CB513" s="5" t="e">
        <f>P_A_R[[#This Row],[32+]]-P_A_R[[#This Row],[33+]]</f>
        <v>#VALUE!</v>
      </c>
      <c r="CC513" s="5" t="e">
        <f>P_A_R[[#This Row],[33+]]-P_A_R[[#This Row],[34+]]</f>
        <v>#VALUE!</v>
      </c>
      <c r="CD513" s="5" t="e">
        <f>P_A_R[[#This Row],[34+]]-P_A_R[[#This Row],[35+]]</f>
        <v>#VALUE!</v>
      </c>
      <c r="CE513" s="5" t="e">
        <f>P_A_R[[#This Row],[35+]]-P_A_R[[#This Row],[36+]]</f>
        <v>#VALUE!</v>
      </c>
      <c r="CF513" s="5" t="e">
        <f>P_A_R[[#This Row],[36+]]-P_A_R[[#This Row],[37+]]</f>
        <v>#VALUE!</v>
      </c>
      <c r="CG513" s="5" t="e">
        <f>P_A_R[[#This Row],[37+]]-P_A_R[[#This Row],[38+]]</f>
        <v>#VALUE!</v>
      </c>
      <c r="CH513" s="5" t="e">
        <f>P_A_R[[#This Row],[38+]]-P_A_R[[#This Row],[39+]]</f>
        <v>#VALUE!</v>
      </c>
      <c r="CI513" s="5" t="e">
        <f>P_A_R[[#This Row],[39+]]-P_A_R[[#This Row],[40+]]</f>
        <v>#VALUE!</v>
      </c>
      <c r="CJ513" s="5" t="e">
        <f>P_A_R[[#This Row],[40+]]-P_A_R[[#This Row],[41+]]</f>
        <v>#VALUE!</v>
      </c>
      <c r="CK513" s="5" t="e">
        <f>P_A_R[[#This Row],[41+]]-P_A_R[[#This Row],[42+]]</f>
        <v>#VALUE!</v>
      </c>
      <c r="CL513" s="5" t="e">
        <f>P_A_R[[#This Row],[42+]]-P_A_R[[#This Row],[43+]]</f>
        <v>#VALUE!</v>
      </c>
      <c r="CM513" s="5" t="e">
        <f>P_A_R[[#This Row],[43+]]-P_A_R[[#This Row],[44+]]</f>
        <v>#VALUE!</v>
      </c>
      <c r="CN513" s="5" t="e">
        <f>P_A_R[[#This Row],[44+]]-P_A_R[[#This Row],[45+]]</f>
        <v>#VALUE!</v>
      </c>
      <c r="CO513" s="5" t="e">
        <f>P_A_R[[#This Row],[45+]]-P_A_R[[#This Row],[46+]]</f>
        <v>#VALUE!</v>
      </c>
      <c r="CP513" s="5" t="e">
        <f>P_A_R[[#This Row],[46+]]-P_A_R[[#This Row],[47+]]</f>
        <v>#VALUE!</v>
      </c>
      <c r="CQ513" s="5" t="e">
        <f>P_A_R[[#This Row],[47+]]-P_A_R[[#This Row],[48+]]</f>
        <v>#VALUE!</v>
      </c>
      <c r="CR513" s="5" t="e">
        <f>P_A_R[[#This Row],[48+]]-P_A_R[[#This Row],[49+]]</f>
        <v>#VALUE!</v>
      </c>
      <c r="CS513" s="5" t="e">
        <f>P_A_R[[#This Row],[49+]]-P_A_R[[#This Row],[50+]]</f>
        <v>#VALUE!</v>
      </c>
      <c r="CT513" s="5" t="e">
        <f>P_A_R[[#This Row],[50+]]-P_A_R[[#This Row],[51+]]</f>
        <v>#VALUE!</v>
      </c>
      <c r="CU513" s="5" t="e">
        <f>P_A_R[[#This Row],[51+]]-P_A_R[[#This Row],[52+]]</f>
        <v>#VALUE!</v>
      </c>
      <c r="CV513" s="5" t="e">
        <f>P_A_R[[#This Row],[52+]]-P_A_R[[#This Row],[53+]]</f>
        <v>#VALUE!</v>
      </c>
      <c r="CW513" s="5" t="e">
        <f>P_A_R[[#This Row],[53+]]-P_A_R[[#This Row],[54+]]</f>
        <v>#VALUE!</v>
      </c>
      <c r="CX513" s="5" t="e">
        <f>P_A_R[[#This Row],[54+]]-P_A_R[[#This Row],[55+]]</f>
        <v>#VALUE!</v>
      </c>
      <c r="CY513" s="5" t="e">
        <f>P_A_R[[#This Row],[55+]]-P_A_R[[#This Row],[56+]]</f>
        <v>#VALUE!</v>
      </c>
      <c r="CZ513" s="5" t="e">
        <f>P_A_R[[#This Row],[56+]]-P_A_R[[#This Row],[57+]]</f>
        <v>#VALUE!</v>
      </c>
      <c r="DA513" s="5" t="e">
        <f>P_A_R[[#This Row],[57+]]-P_A_R[[#This Row],[58+]]</f>
        <v>#VALUE!</v>
      </c>
      <c r="DB513" s="5" t="e">
        <f>P_A_R[[#This Row],[58+]]-P_A_R[[#This Row],[59+]]</f>
        <v>#VALUE!</v>
      </c>
    </row>
    <row r="514" spans="58:106" x14ac:dyDescent="0.25">
      <c r="BF514" s="5" t="e">
        <f>P_A_R[[#This Row],[10+]]-P_A_R[[#This Row],[11+]]</f>
        <v>#VALUE!</v>
      </c>
      <c r="BG514" s="5" t="e">
        <f>P_A_R[[#This Row],[11+]]-P_A_R[[#This Row],[12+]]</f>
        <v>#VALUE!</v>
      </c>
      <c r="BH514" s="5" t="e">
        <f>P_A_R[[#This Row],[12+]]-P_A_R[[#This Row],[13+]]</f>
        <v>#VALUE!</v>
      </c>
      <c r="BI514" s="5" t="e">
        <f>P_A_R[[#This Row],[13+]]-P_A_R[[#This Row],[14+]]</f>
        <v>#VALUE!</v>
      </c>
      <c r="BJ514" s="5" t="e">
        <f>P_A_R[[#This Row],[14+]]-P_A_R[[#This Row],[15+]]</f>
        <v>#VALUE!</v>
      </c>
      <c r="BK514" s="5" t="e">
        <f>P_A_R[[#This Row],[15+]]-P_A_R[[#This Row],[16+]]</f>
        <v>#VALUE!</v>
      </c>
      <c r="BL514" s="5" t="e">
        <f>P_A_R[[#This Row],[16+]]-P_A_R[[#This Row],[17+]]</f>
        <v>#VALUE!</v>
      </c>
      <c r="BM514" s="5" t="e">
        <f>P_A_R[[#This Row],[17+]]-P_A_R[[#This Row],[18+]]</f>
        <v>#VALUE!</v>
      </c>
      <c r="BN514" s="5" t="e">
        <f>P_A_R[[#This Row],[18+]]-P_A_R[[#This Row],[19+]]</f>
        <v>#VALUE!</v>
      </c>
      <c r="BO514" s="5" t="e">
        <f>P_A_R[[#This Row],[19+]]-P_A_R[[#This Row],[20+]]</f>
        <v>#VALUE!</v>
      </c>
      <c r="BP514" s="5" t="e">
        <f>P_A_R[[#This Row],[20+]]-P_A_R[[#This Row],[21+]]</f>
        <v>#VALUE!</v>
      </c>
      <c r="BQ514" s="5" t="e">
        <f>P_A_R[[#This Row],[21+]]-P_A_R[[#This Row],[22+]]</f>
        <v>#VALUE!</v>
      </c>
      <c r="BR514" s="5" t="e">
        <f>P_A_R[[#This Row],[22+]]-P_A_R[[#This Row],[23+]]</f>
        <v>#VALUE!</v>
      </c>
      <c r="BS514" s="5" t="e">
        <f>P_A_R[[#This Row],[23+]]-P_A_R[[#This Row],[24+]]</f>
        <v>#VALUE!</v>
      </c>
      <c r="BT514" s="5" t="e">
        <f>P_A_R[[#This Row],[24+]]-P_A_R[[#This Row],[25+]]</f>
        <v>#VALUE!</v>
      </c>
      <c r="BU514" s="5" t="e">
        <f>P_A_R[[#This Row],[25+]]-P_A_R[[#This Row],[26+]]</f>
        <v>#VALUE!</v>
      </c>
      <c r="BV514" s="5" t="e">
        <f>P_A_R[[#This Row],[26+]]-P_A_R[[#This Row],[27+]]</f>
        <v>#VALUE!</v>
      </c>
      <c r="BW514" s="5" t="e">
        <f>P_A_R[[#This Row],[27+]]-P_A_R[[#This Row],[28+]]</f>
        <v>#VALUE!</v>
      </c>
      <c r="BX514" s="5" t="e">
        <f>P_A_R[[#This Row],[28+]]-P_A_R[[#This Row],[29+]]</f>
        <v>#VALUE!</v>
      </c>
      <c r="BY514" s="5" t="e">
        <f>P_A_R[[#This Row],[29+]]-P_A_R[[#This Row],[30+]]</f>
        <v>#VALUE!</v>
      </c>
      <c r="BZ514" s="5" t="e">
        <f>P_A_R[[#This Row],[30+]]-P_A_R[[#This Row],[31+]]</f>
        <v>#VALUE!</v>
      </c>
      <c r="CA514" s="5" t="e">
        <f>P_A_R[[#This Row],[31+]]-P_A_R[[#This Row],[32+]]</f>
        <v>#VALUE!</v>
      </c>
      <c r="CB514" s="5" t="e">
        <f>P_A_R[[#This Row],[32+]]-P_A_R[[#This Row],[33+]]</f>
        <v>#VALUE!</v>
      </c>
      <c r="CC514" s="5" t="e">
        <f>P_A_R[[#This Row],[33+]]-P_A_R[[#This Row],[34+]]</f>
        <v>#VALUE!</v>
      </c>
      <c r="CD514" s="5" t="e">
        <f>P_A_R[[#This Row],[34+]]-P_A_R[[#This Row],[35+]]</f>
        <v>#VALUE!</v>
      </c>
      <c r="CE514" s="5" t="e">
        <f>P_A_R[[#This Row],[35+]]-P_A_R[[#This Row],[36+]]</f>
        <v>#VALUE!</v>
      </c>
      <c r="CF514" s="5" t="e">
        <f>P_A_R[[#This Row],[36+]]-P_A_R[[#This Row],[37+]]</f>
        <v>#VALUE!</v>
      </c>
      <c r="CG514" s="5" t="e">
        <f>P_A_R[[#This Row],[37+]]-P_A_R[[#This Row],[38+]]</f>
        <v>#VALUE!</v>
      </c>
      <c r="CH514" s="5" t="e">
        <f>P_A_R[[#This Row],[38+]]-P_A_R[[#This Row],[39+]]</f>
        <v>#VALUE!</v>
      </c>
      <c r="CI514" s="5" t="e">
        <f>P_A_R[[#This Row],[39+]]-P_A_R[[#This Row],[40+]]</f>
        <v>#VALUE!</v>
      </c>
      <c r="CJ514" s="5" t="e">
        <f>P_A_R[[#This Row],[40+]]-P_A_R[[#This Row],[41+]]</f>
        <v>#VALUE!</v>
      </c>
      <c r="CK514" s="5" t="e">
        <f>P_A_R[[#This Row],[41+]]-P_A_R[[#This Row],[42+]]</f>
        <v>#VALUE!</v>
      </c>
      <c r="CL514" s="5" t="e">
        <f>P_A_R[[#This Row],[42+]]-P_A_R[[#This Row],[43+]]</f>
        <v>#VALUE!</v>
      </c>
      <c r="CM514" s="5" t="e">
        <f>P_A_R[[#This Row],[43+]]-P_A_R[[#This Row],[44+]]</f>
        <v>#VALUE!</v>
      </c>
      <c r="CN514" s="5" t="e">
        <f>P_A_R[[#This Row],[44+]]-P_A_R[[#This Row],[45+]]</f>
        <v>#VALUE!</v>
      </c>
      <c r="CO514" s="5" t="e">
        <f>P_A_R[[#This Row],[45+]]-P_A_R[[#This Row],[46+]]</f>
        <v>#VALUE!</v>
      </c>
      <c r="CP514" s="5" t="e">
        <f>P_A_R[[#This Row],[46+]]-P_A_R[[#This Row],[47+]]</f>
        <v>#VALUE!</v>
      </c>
      <c r="CQ514" s="5" t="e">
        <f>P_A_R[[#This Row],[47+]]-P_A_R[[#This Row],[48+]]</f>
        <v>#VALUE!</v>
      </c>
      <c r="CR514" s="5" t="e">
        <f>P_A_R[[#This Row],[48+]]-P_A_R[[#This Row],[49+]]</f>
        <v>#VALUE!</v>
      </c>
      <c r="CS514" s="5" t="e">
        <f>P_A_R[[#This Row],[49+]]-P_A_R[[#This Row],[50+]]</f>
        <v>#VALUE!</v>
      </c>
      <c r="CT514" s="5" t="e">
        <f>P_A_R[[#This Row],[50+]]-P_A_R[[#This Row],[51+]]</f>
        <v>#VALUE!</v>
      </c>
      <c r="CU514" s="5" t="e">
        <f>P_A_R[[#This Row],[51+]]-P_A_R[[#This Row],[52+]]</f>
        <v>#VALUE!</v>
      </c>
      <c r="CV514" s="5" t="e">
        <f>P_A_R[[#This Row],[52+]]-P_A_R[[#This Row],[53+]]</f>
        <v>#VALUE!</v>
      </c>
      <c r="CW514" s="5" t="e">
        <f>P_A_R[[#This Row],[53+]]-P_A_R[[#This Row],[54+]]</f>
        <v>#VALUE!</v>
      </c>
      <c r="CX514" s="5" t="e">
        <f>P_A_R[[#This Row],[54+]]-P_A_R[[#This Row],[55+]]</f>
        <v>#VALUE!</v>
      </c>
      <c r="CY514" s="5" t="e">
        <f>P_A_R[[#This Row],[55+]]-P_A_R[[#This Row],[56+]]</f>
        <v>#VALUE!</v>
      </c>
      <c r="CZ514" s="5" t="e">
        <f>P_A_R[[#This Row],[56+]]-P_A_R[[#This Row],[57+]]</f>
        <v>#VALUE!</v>
      </c>
      <c r="DA514" s="5" t="e">
        <f>P_A_R[[#This Row],[57+]]-P_A_R[[#This Row],[58+]]</f>
        <v>#VALUE!</v>
      </c>
      <c r="DB514" s="5" t="e">
        <f>P_A_R[[#This Row],[58+]]-P_A_R[[#This Row],[59+]]</f>
        <v>#VALUE!</v>
      </c>
    </row>
    <row r="515" spans="58:106" x14ac:dyDescent="0.25">
      <c r="BF515" s="5" t="e">
        <f>P_A_R[[#This Row],[10+]]-P_A_R[[#This Row],[11+]]</f>
        <v>#VALUE!</v>
      </c>
      <c r="BG515" s="5" t="e">
        <f>P_A_R[[#This Row],[11+]]-P_A_R[[#This Row],[12+]]</f>
        <v>#VALUE!</v>
      </c>
      <c r="BH515" s="5" t="e">
        <f>P_A_R[[#This Row],[12+]]-P_A_R[[#This Row],[13+]]</f>
        <v>#VALUE!</v>
      </c>
      <c r="BI515" s="5" t="e">
        <f>P_A_R[[#This Row],[13+]]-P_A_R[[#This Row],[14+]]</f>
        <v>#VALUE!</v>
      </c>
      <c r="BJ515" s="5" t="e">
        <f>P_A_R[[#This Row],[14+]]-P_A_R[[#This Row],[15+]]</f>
        <v>#VALUE!</v>
      </c>
      <c r="BK515" s="5" t="e">
        <f>P_A_R[[#This Row],[15+]]-P_A_R[[#This Row],[16+]]</f>
        <v>#VALUE!</v>
      </c>
      <c r="BL515" s="5" t="e">
        <f>P_A_R[[#This Row],[16+]]-P_A_R[[#This Row],[17+]]</f>
        <v>#VALUE!</v>
      </c>
      <c r="BM515" s="5" t="e">
        <f>P_A_R[[#This Row],[17+]]-P_A_R[[#This Row],[18+]]</f>
        <v>#VALUE!</v>
      </c>
      <c r="BN515" s="5" t="e">
        <f>P_A_R[[#This Row],[18+]]-P_A_R[[#This Row],[19+]]</f>
        <v>#VALUE!</v>
      </c>
      <c r="BO515" s="5" t="e">
        <f>P_A_R[[#This Row],[19+]]-P_A_R[[#This Row],[20+]]</f>
        <v>#VALUE!</v>
      </c>
      <c r="BP515" s="5" t="e">
        <f>P_A_R[[#This Row],[20+]]-P_A_R[[#This Row],[21+]]</f>
        <v>#VALUE!</v>
      </c>
      <c r="BQ515" s="5" t="e">
        <f>P_A_R[[#This Row],[21+]]-P_A_R[[#This Row],[22+]]</f>
        <v>#VALUE!</v>
      </c>
      <c r="BR515" s="5" t="e">
        <f>P_A_R[[#This Row],[22+]]-P_A_R[[#This Row],[23+]]</f>
        <v>#VALUE!</v>
      </c>
      <c r="BS515" s="5" t="e">
        <f>P_A_R[[#This Row],[23+]]-P_A_R[[#This Row],[24+]]</f>
        <v>#VALUE!</v>
      </c>
      <c r="BT515" s="5" t="e">
        <f>P_A_R[[#This Row],[24+]]-P_A_R[[#This Row],[25+]]</f>
        <v>#VALUE!</v>
      </c>
      <c r="BU515" s="5" t="e">
        <f>P_A_R[[#This Row],[25+]]-P_A_R[[#This Row],[26+]]</f>
        <v>#VALUE!</v>
      </c>
      <c r="BV515" s="5" t="e">
        <f>P_A_R[[#This Row],[26+]]-P_A_R[[#This Row],[27+]]</f>
        <v>#VALUE!</v>
      </c>
      <c r="BW515" s="5" t="e">
        <f>P_A_R[[#This Row],[27+]]-P_A_R[[#This Row],[28+]]</f>
        <v>#VALUE!</v>
      </c>
      <c r="BX515" s="5" t="e">
        <f>P_A_R[[#This Row],[28+]]-P_A_R[[#This Row],[29+]]</f>
        <v>#VALUE!</v>
      </c>
      <c r="BY515" s="5" t="e">
        <f>P_A_R[[#This Row],[29+]]-P_A_R[[#This Row],[30+]]</f>
        <v>#VALUE!</v>
      </c>
      <c r="BZ515" s="5" t="e">
        <f>P_A_R[[#This Row],[30+]]-P_A_R[[#This Row],[31+]]</f>
        <v>#VALUE!</v>
      </c>
      <c r="CA515" s="5" t="e">
        <f>P_A_R[[#This Row],[31+]]-P_A_R[[#This Row],[32+]]</f>
        <v>#VALUE!</v>
      </c>
      <c r="CB515" s="5" t="e">
        <f>P_A_R[[#This Row],[32+]]-P_A_R[[#This Row],[33+]]</f>
        <v>#VALUE!</v>
      </c>
      <c r="CC515" s="5" t="e">
        <f>P_A_R[[#This Row],[33+]]-P_A_R[[#This Row],[34+]]</f>
        <v>#VALUE!</v>
      </c>
      <c r="CD515" s="5" t="e">
        <f>P_A_R[[#This Row],[34+]]-P_A_R[[#This Row],[35+]]</f>
        <v>#VALUE!</v>
      </c>
      <c r="CE515" s="5" t="e">
        <f>P_A_R[[#This Row],[35+]]-P_A_R[[#This Row],[36+]]</f>
        <v>#VALUE!</v>
      </c>
      <c r="CF515" s="5" t="e">
        <f>P_A_R[[#This Row],[36+]]-P_A_R[[#This Row],[37+]]</f>
        <v>#VALUE!</v>
      </c>
      <c r="CG515" s="5" t="e">
        <f>P_A_R[[#This Row],[37+]]-P_A_R[[#This Row],[38+]]</f>
        <v>#VALUE!</v>
      </c>
      <c r="CH515" s="5" t="e">
        <f>P_A_R[[#This Row],[38+]]-P_A_R[[#This Row],[39+]]</f>
        <v>#VALUE!</v>
      </c>
      <c r="CI515" s="5" t="e">
        <f>P_A_R[[#This Row],[39+]]-P_A_R[[#This Row],[40+]]</f>
        <v>#VALUE!</v>
      </c>
      <c r="CJ515" s="5" t="e">
        <f>P_A_R[[#This Row],[40+]]-P_A_R[[#This Row],[41+]]</f>
        <v>#VALUE!</v>
      </c>
      <c r="CK515" s="5" t="e">
        <f>P_A_R[[#This Row],[41+]]-P_A_R[[#This Row],[42+]]</f>
        <v>#VALUE!</v>
      </c>
      <c r="CL515" s="5" t="e">
        <f>P_A_R[[#This Row],[42+]]-P_A_R[[#This Row],[43+]]</f>
        <v>#VALUE!</v>
      </c>
      <c r="CM515" s="5" t="e">
        <f>P_A_R[[#This Row],[43+]]-P_A_R[[#This Row],[44+]]</f>
        <v>#VALUE!</v>
      </c>
      <c r="CN515" s="5" t="e">
        <f>P_A_R[[#This Row],[44+]]-P_A_R[[#This Row],[45+]]</f>
        <v>#VALUE!</v>
      </c>
      <c r="CO515" s="5" t="e">
        <f>P_A_R[[#This Row],[45+]]-P_A_R[[#This Row],[46+]]</f>
        <v>#VALUE!</v>
      </c>
      <c r="CP515" s="5" t="e">
        <f>P_A_R[[#This Row],[46+]]-P_A_R[[#This Row],[47+]]</f>
        <v>#VALUE!</v>
      </c>
      <c r="CQ515" s="5" t="e">
        <f>P_A_R[[#This Row],[47+]]-P_A_R[[#This Row],[48+]]</f>
        <v>#VALUE!</v>
      </c>
      <c r="CR515" s="5" t="e">
        <f>P_A_R[[#This Row],[48+]]-P_A_R[[#This Row],[49+]]</f>
        <v>#VALUE!</v>
      </c>
      <c r="CS515" s="5" t="e">
        <f>P_A_R[[#This Row],[49+]]-P_A_R[[#This Row],[50+]]</f>
        <v>#VALUE!</v>
      </c>
      <c r="CT515" s="5" t="e">
        <f>P_A_R[[#This Row],[50+]]-P_A_R[[#This Row],[51+]]</f>
        <v>#VALUE!</v>
      </c>
      <c r="CU515" s="5" t="e">
        <f>P_A_R[[#This Row],[51+]]-P_A_R[[#This Row],[52+]]</f>
        <v>#VALUE!</v>
      </c>
      <c r="CV515" s="5" t="e">
        <f>P_A_R[[#This Row],[52+]]-P_A_R[[#This Row],[53+]]</f>
        <v>#VALUE!</v>
      </c>
      <c r="CW515" s="5" t="e">
        <f>P_A_R[[#This Row],[53+]]-P_A_R[[#This Row],[54+]]</f>
        <v>#VALUE!</v>
      </c>
      <c r="CX515" s="5" t="e">
        <f>P_A_R[[#This Row],[54+]]-P_A_R[[#This Row],[55+]]</f>
        <v>#VALUE!</v>
      </c>
      <c r="CY515" s="5" t="e">
        <f>P_A_R[[#This Row],[55+]]-P_A_R[[#This Row],[56+]]</f>
        <v>#VALUE!</v>
      </c>
      <c r="CZ515" s="5" t="e">
        <f>P_A_R[[#This Row],[56+]]-P_A_R[[#This Row],[57+]]</f>
        <v>#VALUE!</v>
      </c>
      <c r="DA515" s="5" t="e">
        <f>P_A_R[[#This Row],[57+]]-P_A_R[[#This Row],[58+]]</f>
        <v>#VALUE!</v>
      </c>
      <c r="DB515" s="5" t="e">
        <f>P_A_R[[#This Row],[58+]]-P_A_R[[#This Row],[59+]]</f>
        <v>#VALUE!</v>
      </c>
    </row>
    <row r="516" spans="58:106" x14ac:dyDescent="0.25">
      <c r="BF516" s="5" t="e">
        <f>P_A_R[[#This Row],[10+]]-P_A_R[[#This Row],[11+]]</f>
        <v>#VALUE!</v>
      </c>
      <c r="BG516" s="5" t="e">
        <f>P_A_R[[#This Row],[11+]]-P_A_R[[#This Row],[12+]]</f>
        <v>#VALUE!</v>
      </c>
      <c r="BH516" s="5" t="e">
        <f>P_A_R[[#This Row],[12+]]-P_A_R[[#This Row],[13+]]</f>
        <v>#VALUE!</v>
      </c>
      <c r="BI516" s="5" t="e">
        <f>P_A_R[[#This Row],[13+]]-P_A_R[[#This Row],[14+]]</f>
        <v>#VALUE!</v>
      </c>
      <c r="BJ516" s="5" t="e">
        <f>P_A_R[[#This Row],[14+]]-P_A_R[[#This Row],[15+]]</f>
        <v>#VALUE!</v>
      </c>
      <c r="BK516" s="5" t="e">
        <f>P_A_R[[#This Row],[15+]]-P_A_R[[#This Row],[16+]]</f>
        <v>#VALUE!</v>
      </c>
      <c r="BL516" s="5" t="e">
        <f>P_A_R[[#This Row],[16+]]-P_A_R[[#This Row],[17+]]</f>
        <v>#VALUE!</v>
      </c>
      <c r="BM516" s="5" t="e">
        <f>P_A_R[[#This Row],[17+]]-P_A_R[[#This Row],[18+]]</f>
        <v>#VALUE!</v>
      </c>
      <c r="BN516" s="5" t="e">
        <f>P_A_R[[#This Row],[18+]]-P_A_R[[#This Row],[19+]]</f>
        <v>#VALUE!</v>
      </c>
      <c r="BO516" s="5" t="e">
        <f>P_A_R[[#This Row],[19+]]-P_A_R[[#This Row],[20+]]</f>
        <v>#VALUE!</v>
      </c>
      <c r="BP516" s="5" t="e">
        <f>P_A_R[[#This Row],[20+]]-P_A_R[[#This Row],[21+]]</f>
        <v>#VALUE!</v>
      </c>
      <c r="BQ516" s="5" t="e">
        <f>P_A_R[[#This Row],[21+]]-P_A_R[[#This Row],[22+]]</f>
        <v>#VALUE!</v>
      </c>
      <c r="BR516" s="5" t="e">
        <f>P_A_R[[#This Row],[22+]]-P_A_R[[#This Row],[23+]]</f>
        <v>#VALUE!</v>
      </c>
      <c r="BS516" s="5" t="e">
        <f>P_A_R[[#This Row],[23+]]-P_A_R[[#This Row],[24+]]</f>
        <v>#VALUE!</v>
      </c>
      <c r="BT516" s="5" t="e">
        <f>P_A_R[[#This Row],[24+]]-P_A_R[[#This Row],[25+]]</f>
        <v>#VALUE!</v>
      </c>
      <c r="BU516" s="5" t="e">
        <f>P_A_R[[#This Row],[25+]]-P_A_R[[#This Row],[26+]]</f>
        <v>#VALUE!</v>
      </c>
      <c r="BV516" s="5" t="e">
        <f>P_A_R[[#This Row],[26+]]-P_A_R[[#This Row],[27+]]</f>
        <v>#VALUE!</v>
      </c>
      <c r="BW516" s="5" t="e">
        <f>P_A_R[[#This Row],[27+]]-P_A_R[[#This Row],[28+]]</f>
        <v>#VALUE!</v>
      </c>
      <c r="BX516" s="5" t="e">
        <f>P_A_R[[#This Row],[28+]]-P_A_R[[#This Row],[29+]]</f>
        <v>#VALUE!</v>
      </c>
      <c r="BY516" s="5" t="e">
        <f>P_A_R[[#This Row],[29+]]-P_A_R[[#This Row],[30+]]</f>
        <v>#VALUE!</v>
      </c>
      <c r="BZ516" s="5" t="e">
        <f>P_A_R[[#This Row],[30+]]-P_A_R[[#This Row],[31+]]</f>
        <v>#VALUE!</v>
      </c>
      <c r="CA516" s="5" t="e">
        <f>P_A_R[[#This Row],[31+]]-P_A_R[[#This Row],[32+]]</f>
        <v>#VALUE!</v>
      </c>
      <c r="CB516" s="5" t="e">
        <f>P_A_R[[#This Row],[32+]]-P_A_R[[#This Row],[33+]]</f>
        <v>#VALUE!</v>
      </c>
      <c r="CC516" s="5" t="e">
        <f>P_A_R[[#This Row],[33+]]-P_A_R[[#This Row],[34+]]</f>
        <v>#VALUE!</v>
      </c>
      <c r="CD516" s="5" t="e">
        <f>P_A_R[[#This Row],[34+]]-P_A_R[[#This Row],[35+]]</f>
        <v>#VALUE!</v>
      </c>
      <c r="CE516" s="5" t="e">
        <f>P_A_R[[#This Row],[35+]]-P_A_R[[#This Row],[36+]]</f>
        <v>#VALUE!</v>
      </c>
      <c r="CF516" s="5" t="e">
        <f>P_A_R[[#This Row],[36+]]-P_A_R[[#This Row],[37+]]</f>
        <v>#VALUE!</v>
      </c>
      <c r="CG516" s="5" t="e">
        <f>P_A_R[[#This Row],[37+]]-P_A_R[[#This Row],[38+]]</f>
        <v>#VALUE!</v>
      </c>
      <c r="CH516" s="5" t="e">
        <f>P_A_R[[#This Row],[38+]]-P_A_R[[#This Row],[39+]]</f>
        <v>#VALUE!</v>
      </c>
      <c r="CI516" s="5" t="e">
        <f>P_A_R[[#This Row],[39+]]-P_A_R[[#This Row],[40+]]</f>
        <v>#VALUE!</v>
      </c>
      <c r="CJ516" s="5" t="e">
        <f>P_A_R[[#This Row],[40+]]-P_A_R[[#This Row],[41+]]</f>
        <v>#VALUE!</v>
      </c>
      <c r="CK516" s="5" t="e">
        <f>P_A_R[[#This Row],[41+]]-P_A_R[[#This Row],[42+]]</f>
        <v>#VALUE!</v>
      </c>
      <c r="CL516" s="5" t="e">
        <f>P_A_R[[#This Row],[42+]]-P_A_R[[#This Row],[43+]]</f>
        <v>#VALUE!</v>
      </c>
      <c r="CM516" s="5" t="e">
        <f>P_A_R[[#This Row],[43+]]-P_A_R[[#This Row],[44+]]</f>
        <v>#VALUE!</v>
      </c>
      <c r="CN516" s="5" t="e">
        <f>P_A_R[[#This Row],[44+]]-P_A_R[[#This Row],[45+]]</f>
        <v>#VALUE!</v>
      </c>
      <c r="CO516" s="5" t="e">
        <f>P_A_R[[#This Row],[45+]]-P_A_R[[#This Row],[46+]]</f>
        <v>#VALUE!</v>
      </c>
      <c r="CP516" s="5" t="e">
        <f>P_A_R[[#This Row],[46+]]-P_A_R[[#This Row],[47+]]</f>
        <v>#VALUE!</v>
      </c>
      <c r="CQ516" s="5" t="e">
        <f>P_A_R[[#This Row],[47+]]-P_A_R[[#This Row],[48+]]</f>
        <v>#VALUE!</v>
      </c>
      <c r="CR516" s="5" t="e">
        <f>P_A_R[[#This Row],[48+]]-P_A_R[[#This Row],[49+]]</f>
        <v>#VALUE!</v>
      </c>
      <c r="CS516" s="5" t="e">
        <f>P_A_R[[#This Row],[49+]]-P_A_R[[#This Row],[50+]]</f>
        <v>#VALUE!</v>
      </c>
      <c r="CT516" s="5" t="e">
        <f>P_A_R[[#This Row],[50+]]-P_A_R[[#This Row],[51+]]</f>
        <v>#VALUE!</v>
      </c>
      <c r="CU516" s="5" t="e">
        <f>P_A_R[[#This Row],[51+]]-P_A_R[[#This Row],[52+]]</f>
        <v>#VALUE!</v>
      </c>
      <c r="CV516" s="5" t="e">
        <f>P_A_R[[#This Row],[52+]]-P_A_R[[#This Row],[53+]]</f>
        <v>#VALUE!</v>
      </c>
      <c r="CW516" s="5" t="e">
        <f>P_A_R[[#This Row],[53+]]-P_A_R[[#This Row],[54+]]</f>
        <v>#VALUE!</v>
      </c>
      <c r="CX516" s="5" t="e">
        <f>P_A_R[[#This Row],[54+]]-P_A_R[[#This Row],[55+]]</f>
        <v>#VALUE!</v>
      </c>
      <c r="CY516" s="5" t="e">
        <f>P_A_R[[#This Row],[55+]]-P_A_R[[#This Row],[56+]]</f>
        <v>#VALUE!</v>
      </c>
      <c r="CZ516" s="5" t="e">
        <f>P_A_R[[#This Row],[56+]]-P_A_R[[#This Row],[57+]]</f>
        <v>#VALUE!</v>
      </c>
      <c r="DA516" s="5" t="e">
        <f>P_A_R[[#This Row],[57+]]-P_A_R[[#This Row],[58+]]</f>
        <v>#VALUE!</v>
      </c>
      <c r="DB516" s="5" t="e">
        <f>P_A_R[[#This Row],[58+]]-P_A_R[[#This Row],[59+]]</f>
        <v>#VALUE!</v>
      </c>
    </row>
    <row r="517" spans="58:106" x14ac:dyDescent="0.25">
      <c r="BF517" s="5" t="e">
        <f>P_A_R[[#This Row],[10+]]-P_A_R[[#This Row],[11+]]</f>
        <v>#VALUE!</v>
      </c>
      <c r="BG517" s="5" t="e">
        <f>P_A_R[[#This Row],[11+]]-P_A_R[[#This Row],[12+]]</f>
        <v>#VALUE!</v>
      </c>
      <c r="BH517" s="5" t="e">
        <f>P_A_R[[#This Row],[12+]]-P_A_R[[#This Row],[13+]]</f>
        <v>#VALUE!</v>
      </c>
      <c r="BI517" s="5" t="e">
        <f>P_A_R[[#This Row],[13+]]-P_A_R[[#This Row],[14+]]</f>
        <v>#VALUE!</v>
      </c>
      <c r="BJ517" s="5" t="e">
        <f>P_A_R[[#This Row],[14+]]-P_A_R[[#This Row],[15+]]</f>
        <v>#VALUE!</v>
      </c>
      <c r="BK517" s="5" t="e">
        <f>P_A_R[[#This Row],[15+]]-P_A_R[[#This Row],[16+]]</f>
        <v>#VALUE!</v>
      </c>
      <c r="BL517" s="5" t="e">
        <f>P_A_R[[#This Row],[16+]]-P_A_R[[#This Row],[17+]]</f>
        <v>#VALUE!</v>
      </c>
      <c r="BM517" s="5" t="e">
        <f>P_A_R[[#This Row],[17+]]-P_A_R[[#This Row],[18+]]</f>
        <v>#VALUE!</v>
      </c>
      <c r="BN517" s="5" t="e">
        <f>P_A_R[[#This Row],[18+]]-P_A_R[[#This Row],[19+]]</f>
        <v>#VALUE!</v>
      </c>
      <c r="BO517" s="5" t="e">
        <f>P_A_R[[#This Row],[19+]]-P_A_R[[#This Row],[20+]]</f>
        <v>#VALUE!</v>
      </c>
      <c r="BP517" s="5" t="e">
        <f>P_A_R[[#This Row],[20+]]-P_A_R[[#This Row],[21+]]</f>
        <v>#VALUE!</v>
      </c>
      <c r="BQ517" s="5" t="e">
        <f>P_A_R[[#This Row],[21+]]-P_A_R[[#This Row],[22+]]</f>
        <v>#VALUE!</v>
      </c>
      <c r="BR517" s="5" t="e">
        <f>P_A_R[[#This Row],[22+]]-P_A_R[[#This Row],[23+]]</f>
        <v>#VALUE!</v>
      </c>
      <c r="BS517" s="5" t="e">
        <f>P_A_R[[#This Row],[23+]]-P_A_R[[#This Row],[24+]]</f>
        <v>#VALUE!</v>
      </c>
      <c r="BT517" s="5" t="e">
        <f>P_A_R[[#This Row],[24+]]-P_A_R[[#This Row],[25+]]</f>
        <v>#VALUE!</v>
      </c>
      <c r="BU517" s="5" t="e">
        <f>P_A_R[[#This Row],[25+]]-P_A_R[[#This Row],[26+]]</f>
        <v>#VALUE!</v>
      </c>
      <c r="BV517" s="5" t="e">
        <f>P_A_R[[#This Row],[26+]]-P_A_R[[#This Row],[27+]]</f>
        <v>#VALUE!</v>
      </c>
      <c r="BW517" s="5" t="e">
        <f>P_A_R[[#This Row],[27+]]-P_A_R[[#This Row],[28+]]</f>
        <v>#VALUE!</v>
      </c>
      <c r="BX517" s="5" t="e">
        <f>P_A_R[[#This Row],[28+]]-P_A_R[[#This Row],[29+]]</f>
        <v>#VALUE!</v>
      </c>
      <c r="BY517" s="5" t="e">
        <f>P_A_R[[#This Row],[29+]]-P_A_R[[#This Row],[30+]]</f>
        <v>#VALUE!</v>
      </c>
      <c r="BZ517" s="5" t="e">
        <f>P_A_R[[#This Row],[30+]]-P_A_R[[#This Row],[31+]]</f>
        <v>#VALUE!</v>
      </c>
      <c r="CA517" s="5" t="e">
        <f>P_A_R[[#This Row],[31+]]-P_A_R[[#This Row],[32+]]</f>
        <v>#VALUE!</v>
      </c>
      <c r="CB517" s="5" t="e">
        <f>P_A_R[[#This Row],[32+]]-P_A_R[[#This Row],[33+]]</f>
        <v>#VALUE!</v>
      </c>
      <c r="CC517" s="5" t="e">
        <f>P_A_R[[#This Row],[33+]]-P_A_R[[#This Row],[34+]]</f>
        <v>#VALUE!</v>
      </c>
      <c r="CD517" s="5" t="e">
        <f>P_A_R[[#This Row],[34+]]-P_A_R[[#This Row],[35+]]</f>
        <v>#VALUE!</v>
      </c>
      <c r="CE517" s="5" t="e">
        <f>P_A_R[[#This Row],[35+]]-P_A_R[[#This Row],[36+]]</f>
        <v>#VALUE!</v>
      </c>
      <c r="CF517" s="5" t="e">
        <f>P_A_R[[#This Row],[36+]]-P_A_R[[#This Row],[37+]]</f>
        <v>#VALUE!</v>
      </c>
      <c r="CG517" s="5" t="e">
        <f>P_A_R[[#This Row],[37+]]-P_A_R[[#This Row],[38+]]</f>
        <v>#VALUE!</v>
      </c>
      <c r="CH517" s="5" t="e">
        <f>P_A_R[[#This Row],[38+]]-P_A_R[[#This Row],[39+]]</f>
        <v>#VALUE!</v>
      </c>
      <c r="CI517" s="5" t="e">
        <f>P_A_R[[#This Row],[39+]]-P_A_R[[#This Row],[40+]]</f>
        <v>#VALUE!</v>
      </c>
      <c r="CJ517" s="5" t="e">
        <f>P_A_R[[#This Row],[40+]]-P_A_R[[#This Row],[41+]]</f>
        <v>#VALUE!</v>
      </c>
      <c r="CK517" s="5" t="e">
        <f>P_A_R[[#This Row],[41+]]-P_A_R[[#This Row],[42+]]</f>
        <v>#VALUE!</v>
      </c>
      <c r="CL517" s="5" t="e">
        <f>P_A_R[[#This Row],[42+]]-P_A_R[[#This Row],[43+]]</f>
        <v>#VALUE!</v>
      </c>
      <c r="CM517" s="5" t="e">
        <f>P_A_R[[#This Row],[43+]]-P_A_R[[#This Row],[44+]]</f>
        <v>#VALUE!</v>
      </c>
      <c r="CN517" s="5" t="e">
        <f>P_A_R[[#This Row],[44+]]-P_A_R[[#This Row],[45+]]</f>
        <v>#VALUE!</v>
      </c>
      <c r="CO517" s="5" t="e">
        <f>P_A_R[[#This Row],[45+]]-P_A_R[[#This Row],[46+]]</f>
        <v>#VALUE!</v>
      </c>
      <c r="CP517" s="5" t="e">
        <f>P_A_R[[#This Row],[46+]]-P_A_R[[#This Row],[47+]]</f>
        <v>#VALUE!</v>
      </c>
      <c r="CQ517" s="5" t="e">
        <f>P_A_R[[#This Row],[47+]]-P_A_R[[#This Row],[48+]]</f>
        <v>#VALUE!</v>
      </c>
      <c r="CR517" s="5" t="e">
        <f>P_A_R[[#This Row],[48+]]-P_A_R[[#This Row],[49+]]</f>
        <v>#VALUE!</v>
      </c>
      <c r="CS517" s="5" t="e">
        <f>P_A_R[[#This Row],[49+]]-P_A_R[[#This Row],[50+]]</f>
        <v>#VALUE!</v>
      </c>
      <c r="CT517" s="5" t="e">
        <f>P_A_R[[#This Row],[50+]]-P_A_R[[#This Row],[51+]]</f>
        <v>#VALUE!</v>
      </c>
      <c r="CU517" s="5" t="e">
        <f>P_A_R[[#This Row],[51+]]-P_A_R[[#This Row],[52+]]</f>
        <v>#VALUE!</v>
      </c>
      <c r="CV517" s="5" t="e">
        <f>P_A_R[[#This Row],[52+]]-P_A_R[[#This Row],[53+]]</f>
        <v>#VALUE!</v>
      </c>
      <c r="CW517" s="5" t="e">
        <f>P_A_R[[#This Row],[53+]]-P_A_R[[#This Row],[54+]]</f>
        <v>#VALUE!</v>
      </c>
      <c r="CX517" s="5" t="e">
        <f>P_A_R[[#This Row],[54+]]-P_A_R[[#This Row],[55+]]</f>
        <v>#VALUE!</v>
      </c>
      <c r="CY517" s="5" t="e">
        <f>P_A_R[[#This Row],[55+]]-P_A_R[[#This Row],[56+]]</f>
        <v>#VALUE!</v>
      </c>
      <c r="CZ517" s="5" t="e">
        <f>P_A_R[[#This Row],[56+]]-P_A_R[[#This Row],[57+]]</f>
        <v>#VALUE!</v>
      </c>
      <c r="DA517" s="5" t="e">
        <f>P_A_R[[#This Row],[57+]]-P_A_R[[#This Row],[58+]]</f>
        <v>#VALUE!</v>
      </c>
      <c r="DB517" s="5" t="e">
        <f>P_A_R[[#This Row],[58+]]-P_A_R[[#This Row],[59+]]</f>
        <v>#VALUE!</v>
      </c>
    </row>
    <row r="518" spans="58:106" x14ac:dyDescent="0.25">
      <c r="BF518" s="5" t="e">
        <f>P_A_R[[#This Row],[10+]]-P_A_R[[#This Row],[11+]]</f>
        <v>#VALUE!</v>
      </c>
      <c r="BG518" s="5" t="e">
        <f>P_A_R[[#This Row],[11+]]-P_A_R[[#This Row],[12+]]</f>
        <v>#VALUE!</v>
      </c>
      <c r="BH518" s="5" t="e">
        <f>P_A_R[[#This Row],[12+]]-P_A_R[[#This Row],[13+]]</f>
        <v>#VALUE!</v>
      </c>
      <c r="BI518" s="5" t="e">
        <f>P_A_R[[#This Row],[13+]]-P_A_R[[#This Row],[14+]]</f>
        <v>#VALUE!</v>
      </c>
      <c r="BJ518" s="5" t="e">
        <f>P_A_R[[#This Row],[14+]]-P_A_R[[#This Row],[15+]]</f>
        <v>#VALUE!</v>
      </c>
      <c r="BK518" s="5" t="e">
        <f>P_A_R[[#This Row],[15+]]-P_A_R[[#This Row],[16+]]</f>
        <v>#VALUE!</v>
      </c>
      <c r="BL518" s="5" t="e">
        <f>P_A_R[[#This Row],[16+]]-P_A_R[[#This Row],[17+]]</f>
        <v>#VALUE!</v>
      </c>
      <c r="BM518" s="5" t="e">
        <f>P_A_R[[#This Row],[17+]]-P_A_R[[#This Row],[18+]]</f>
        <v>#VALUE!</v>
      </c>
      <c r="BN518" s="5" t="e">
        <f>P_A_R[[#This Row],[18+]]-P_A_R[[#This Row],[19+]]</f>
        <v>#VALUE!</v>
      </c>
      <c r="BO518" s="5" t="e">
        <f>P_A_R[[#This Row],[19+]]-P_A_R[[#This Row],[20+]]</f>
        <v>#VALUE!</v>
      </c>
      <c r="BP518" s="5" t="e">
        <f>P_A_R[[#This Row],[20+]]-P_A_R[[#This Row],[21+]]</f>
        <v>#VALUE!</v>
      </c>
      <c r="BQ518" s="5" t="e">
        <f>P_A_R[[#This Row],[21+]]-P_A_R[[#This Row],[22+]]</f>
        <v>#VALUE!</v>
      </c>
      <c r="BR518" s="5" t="e">
        <f>P_A_R[[#This Row],[22+]]-P_A_R[[#This Row],[23+]]</f>
        <v>#VALUE!</v>
      </c>
      <c r="BS518" s="5" t="e">
        <f>P_A_R[[#This Row],[23+]]-P_A_R[[#This Row],[24+]]</f>
        <v>#VALUE!</v>
      </c>
      <c r="BT518" s="5" t="e">
        <f>P_A_R[[#This Row],[24+]]-P_A_R[[#This Row],[25+]]</f>
        <v>#VALUE!</v>
      </c>
      <c r="BU518" s="5" t="e">
        <f>P_A_R[[#This Row],[25+]]-P_A_R[[#This Row],[26+]]</f>
        <v>#VALUE!</v>
      </c>
      <c r="BV518" s="5" t="e">
        <f>P_A_R[[#This Row],[26+]]-P_A_R[[#This Row],[27+]]</f>
        <v>#VALUE!</v>
      </c>
      <c r="BW518" s="5" t="e">
        <f>P_A_R[[#This Row],[27+]]-P_A_R[[#This Row],[28+]]</f>
        <v>#VALUE!</v>
      </c>
      <c r="BX518" s="5" t="e">
        <f>P_A_R[[#This Row],[28+]]-P_A_R[[#This Row],[29+]]</f>
        <v>#VALUE!</v>
      </c>
      <c r="BY518" s="5" t="e">
        <f>P_A_R[[#This Row],[29+]]-P_A_R[[#This Row],[30+]]</f>
        <v>#VALUE!</v>
      </c>
      <c r="BZ518" s="5" t="e">
        <f>P_A_R[[#This Row],[30+]]-P_A_R[[#This Row],[31+]]</f>
        <v>#VALUE!</v>
      </c>
      <c r="CA518" s="5" t="e">
        <f>P_A_R[[#This Row],[31+]]-P_A_R[[#This Row],[32+]]</f>
        <v>#VALUE!</v>
      </c>
      <c r="CB518" s="5" t="e">
        <f>P_A_R[[#This Row],[32+]]-P_A_R[[#This Row],[33+]]</f>
        <v>#VALUE!</v>
      </c>
      <c r="CC518" s="5" t="e">
        <f>P_A_R[[#This Row],[33+]]-P_A_R[[#This Row],[34+]]</f>
        <v>#VALUE!</v>
      </c>
      <c r="CD518" s="5" t="e">
        <f>P_A_R[[#This Row],[34+]]-P_A_R[[#This Row],[35+]]</f>
        <v>#VALUE!</v>
      </c>
      <c r="CE518" s="5" t="e">
        <f>P_A_R[[#This Row],[35+]]-P_A_R[[#This Row],[36+]]</f>
        <v>#VALUE!</v>
      </c>
      <c r="CF518" s="5" t="e">
        <f>P_A_R[[#This Row],[36+]]-P_A_R[[#This Row],[37+]]</f>
        <v>#VALUE!</v>
      </c>
      <c r="CG518" s="5" t="e">
        <f>P_A_R[[#This Row],[37+]]-P_A_R[[#This Row],[38+]]</f>
        <v>#VALUE!</v>
      </c>
      <c r="CH518" s="5" t="e">
        <f>P_A_R[[#This Row],[38+]]-P_A_R[[#This Row],[39+]]</f>
        <v>#VALUE!</v>
      </c>
      <c r="CI518" s="5" t="e">
        <f>P_A_R[[#This Row],[39+]]-P_A_R[[#This Row],[40+]]</f>
        <v>#VALUE!</v>
      </c>
      <c r="CJ518" s="5" t="e">
        <f>P_A_R[[#This Row],[40+]]-P_A_R[[#This Row],[41+]]</f>
        <v>#VALUE!</v>
      </c>
      <c r="CK518" s="5" t="e">
        <f>P_A_R[[#This Row],[41+]]-P_A_R[[#This Row],[42+]]</f>
        <v>#VALUE!</v>
      </c>
      <c r="CL518" s="5" t="e">
        <f>P_A_R[[#This Row],[42+]]-P_A_R[[#This Row],[43+]]</f>
        <v>#VALUE!</v>
      </c>
      <c r="CM518" s="5" t="e">
        <f>P_A_R[[#This Row],[43+]]-P_A_R[[#This Row],[44+]]</f>
        <v>#VALUE!</v>
      </c>
      <c r="CN518" s="5" t="e">
        <f>P_A_R[[#This Row],[44+]]-P_A_R[[#This Row],[45+]]</f>
        <v>#VALUE!</v>
      </c>
      <c r="CO518" s="5" t="e">
        <f>P_A_R[[#This Row],[45+]]-P_A_R[[#This Row],[46+]]</f>
        <v>#VALUE!</v>
      </c>
      <c r="CP518" s="5" t="e">
        <f>P_A_R[[#This Row],[46+]]-P_A_R[[#This Row],[47+]]</f>
        <v>#VALUE!</v>
      </c>
      <c r="CQ518" s="5" t="e">
        <f>P_A_R[[#This Row],[47+]]-P_A_R[[#This Row],[48+]]</f>
        <v>#VALUE!</v>
      </c>
      <c r="CR518" s="5" t="e">
        <f>P_A_R[[#This Row],[48+]]-P_A_R[[#This Row],[49+]]</f>
        <v>#VALUE!</v>
      </c>
      <c r="CS518" s="5" t="e">
        <f>P_A_R[[#This Row],[49+]]-P_A_R[[#This Row],[50+]]</f>
        <v>#VALUE!</v>
      </c>
      <c r="CT518" s="5" t="e">
        <f>P_A_R[[#This Row],[50+]]-P_A_R[[#This Row],[51+]]</f>
        <v>#VALUE!</v>
      </c>
      <c r="CU518" s="5" t="e">
        <f>P_A_R[[#This Row],[51+]]-P_A_R[[#This Row],[52+]]</f>
        <v>#VALUE!</v>
      </c>
      <c r="CV518" s="5" t="e">
        <f>P_A_R[[#This Row],[52+]]-P_A_R[[#This Row],[53+]]</f>
        <v>#VALUE!</v>
      </c>
      <c r="CW518" s="5" t="e">
        <f>P_A_R[[#This Row],[53+]]-P_A_R[[#This Row],[54+]]</f>
        <v>#VALUE!</v>
      </c>
      <c r="CX518" s="5" t="e">
        <f>P_A_R[[#This Row],[54+]]-P_A_R[[#This Row],[55+]]</f>
        <v>#VALUE!</v>
      </c>
      <c r="CY518" s="5" t="e">
        <f>P_A_R[[#This Row],[55+]]-P_A_R[[#This Row],[56+]]</f>
        <v>#VALUE!</v>
      </c>
      <c r="CZ518" s="5" t="e">
        <f>P_A_R[[#This Row],[56+]]-P_A_R[[#This Row],[57+]]</f>
        <v>#VALUE!</v>
      </c>
      <c r="DA518" s="5" t="e">
        <f>P_A_R[[#This Row],[57+]]-P_A_R[[#This Row],[58+]]</f>
        <v>#VALUE!</v>
      </c>
      <c r="DB518" s="5" t="e">
        <f>P_A_R[[#This Row],[58+]]-P_A_R[[#This Row],[59+]]</f>
        <v>#VALUE!</v>
      </c>
    </row>
    <row r="519" spans="58:106" x14ac:dyDescent="0.25">
      <c r="BF519" s="5" t="e">
        <f>P_A_R[[#This Row],[10+]]-P_A_R[[#This Row],[11+]]</f>
        <v>#VALUE!</v>
      </c>
      <c r="BG519" s="5" t="e">
        <f>P_A_R[[#This Row],[11+]]-P_A_R[[#This Row],[12+]]</f>
        <v>#VALUE!</v>
      </c>
      <c r="BH519" s="5" t="e">
        <f>P_A_R[[#This Row],[12+]]-P_A_R[[#This Row],[13+]]</f>
        <v>#VALUE!</v>
      </c>
      <c r="BI519" s="5" t="e">
        <f>P_A_R[[#This Row],[13+]]-P_A_R[[#This Row],[14+]]</f>
        <v>#VALUE!</v>
      </c>
      <c r="BJ519" s="5" t="e">
        <f>P_A_R[[#This Row],[14+]]-P_A_R[[#This Row],[15+]]</f>
        <v>#VALUE!</v>
      </c>
      <c r="BK519" s="5" t="e">
        <f>P_A_R[[#This Row],[15+]]-P_A_R[[#This Row],[16+]]</f>
        <v>#VALUE!</v>
      </c>
      <c r="BL519" s="5" t="e">
        <f>P_A_R[[#This Row],[16+]]-P_A_R[[#This Row],[17+]]</f>
        <v>#VALUE!</v>
      </c>
      <c r="BM519" s="5" t="e">
        <f>P_A_R[[#This Row],[17+]]-P_A_R[[#This Row],[18+]]</f>
        <v>#VALUE!</v>
      </c>
      <c r="BN519" s="5" t="e">
        <f>P_A_R[[#This Row],[18+]]-P_A_R[[#This Row],[19+]]</f>
        <v>#VALUE!</v>
      </c>
      <c r="BO519" s="5" t="e">
        <f>P_A_R[[#This Row],[19+]]-P_A_R[[#This Row],[20+]]</f>
        <v>#VALUE!</v>
      </c>
      <c r="BP519" s="5" t="e">
        <f>P_A_R[[#This Row],[20+]]-P_A_R[[#This Row],[21+]]</f>
        <v>#VALUE!</v>
      </c>
      <c r="BQ519" s="5" t="e">
        <f>P_A_R[[#This Row],[21+]]-P_A_R[[#This Row],[22+]]</f>
        <v>#VALUE!</v>
      </c>
      <c r="BR519" s="5" t="e">
        <f>P_A_R[[#This Row],[22+]]-P_A_R[[#This Row],[23+]]</f>
        <v>#VALUE!</v>
      </c>
      <c r="BS519" s="5" t="e">
        <f>P_A_R[[#This Row],[23+]]-P_A_R[[#This Row],[24+]]</f>
        <v>#VALUE!</v>
      </c>
      <c r="BT519" s="5" t="e">
        <f>P_A_R[[#This Row],[24+]]-P_A_R[[#This Row],[25+]]</f>
        <v>#VALUE!</v>
      </c>
      <c r="BU519" s="5" t="e">
        <f>P_A_R[[#This Row],[25+]]-P_A_R[[#This Row],[26+]]</f>
        <v>#VALUE!</v>
      </c>
      <c r="BV519" s="5" t="e">
        <f>P_A_R[[#This Row],[26+]]-P_A_R[[#This Row],[27+]]</f>
        <v>#VALUE!</v>
      </c>
      <c r="BW519" s="5" t="e">
        <f>P_A_R[[#This Row],[27+]]-P_A_R[[#This Row],[28+]]</f>
        <v>#VALUE!</v>
      </c>
      <c r="BX519" s="5" t="e">
        <f>P_A_R[[#This Row],[28+]]-P_A_R[[#This Row],[29+]]</f>
        <v>#VALUE!</v>
      </c>
      <c r="BY519" s="5" t="e">
        <f>P_A_R[[#This Row],[29+]]-P_A_R[[#This Row],[30+]]</f>
        <v>#VALUE!</v>
      </c>
      <c r="BZ519" s="5" t="e">
        <f>P_A_R[[#This Row],[30+]]-P_A_R[[#This Row],[31+]]</f>
        <v>#VALUE!</v>
      </c>
      <c r="CA519" s="5" t="e">
        <f>P_A_R[[#This Row],[31+]]-P_A_R[[#This Row],[32+]]</f>
        <v>#VALUE!</v>
      </c>
      <c r="CB519" s="5" t="e">
        <f>P_A_R[[#This Row],[32+]]-P_A_R[[#This Row],[33+]]</f>
        <v>#VALUE!</v>
      </c>
      <c r="CC519" s="5" t="e">
        <f>P_A_R[[#This Row],[33+]]-P_A_R[[#This Row],[34+]]</f>
        <v>#VALUE!</v>
      </c>
      <c r="CD519" s="5" t="e">
        <f>P_A_R[[#This Row],[34+]]-P_A_R[[#This Row],[35+]]</f>
        <v>#VALUE!</v>
      </c>
      <c r="CE519" s="5" t="e">
        <f>P_A_R[[#This Row],[35+]]-P_A_R[[#This Row],[36+]]</f>
        <v>#VALUE!</v>
      </c>
      <c r="CF519" s="5" t="e">
        <f>P_A_R[[#This Row],[36+]]-P_A_R[[#This Row],[37+]]</f>
        <v>#VALUE!</v>
      </c>
      <c r="CG519" s="5" t="e">
        <f>P_A_R[[#This Row],[37+]]-P_A_R[[#This Row],[38+]]</f>
        <v>#VALUE!</v>
      </c>
      <c r="CH519" s="5" t="e">
        <f>P_A_R[[#This Row],[38+]]-P_A_R[[#This Row],[39+]]</f>
        <v>#VALUE!</v>
      </c>
      <c r="CI519" s="5" t="e">
        <f>P_A_R[[#This Row],[39+]]-P_A_R[[#This Row],[40+]]</f>
        <v>#VALUE!</v>
      </c>
      <c r="CJ519" s="5" t="e">
        <f>P_A_R[[#This Row],[40+]]-P_A_R[[#This Row],[41+]]</f>
        <v>#VALUE!</v>
      </c>
      <c r="CK519" s="5" t="e">
        <f>P_A_R[[#This Row],[41+]]-P_A_R[[#This Row],[42+]]</f>
        <v>#VALUE!</v>
      </c>
      <c r="CL519" s="5" t="e">
        <f>P_A_R[[#This Row],[42+]]-P_A_R[[#This Row],[43+]]</f>
        <v>#VALUE!</v>
      </c>
      <c r="CM519" s="5" t="e">
        <f>P_A_R[[#This Row],[43+]]-P_A_R[[#This Row],[44+]]</f>
        <v>#VALUE!</v>
      </c>
      <c r="CN519" s="5" t="e">
        <f>P_A_R[[#This Row],[44+]]-P_A_R[[#This Row],[45+]]</f>
        <v>#VALUE!</v>
      </c>
      <c r="CO519" s="5" t="e">
        <f>P_A_R[[#This Row],[45+]]-P_A_R[[#This Row],[46+]]</f>
        <v>#VALUE!</v>
      </c>
      <c r="CP519" s="5" t="e">
        <f>P_A_R[[#This Row],[46+]]-P_A_R[[#This Row],[47+]]</f>
        <v>#VALUE!</v>
      </c>
      <c r="CQ519" s="5" t="e">
        <f>P_A_R[[#This Row],[47+]]-P_A_R[[#This Row],[48+]]</f>
        <v>#VALUE!</v>
      </c>
      <c r="CR519" s="5" t="e">
        <f>P_A_R[[#This Row],[48+]]-P_A_R[[#This Row],[49+]]</f>
        <v>#VALUE!</v>
      </c>
      <c r="CS519" s="5" t="e">
        <f>P_A_R[[#This Row],[49+]]-P_A_R[[#This Row],[50+]]</f>
        <v>#VALUE!</v>
      </c>
      <c r="CT519" s="5" t="e">
        <f>P_A_R[[#This Row],[50+]]-P_A_R[[#This Row],[51+]]</f>
        <v>#VALUE!</v>
      </c>
      <c r="CU519" s="5" t="e">
        <f>P_A_R[[#This Row],[51+]]-P_A_R[[#This Row],[52+]]</f>
        <v>#VALUE!</v>
      </c>
      <c r="CV519" s="5" t="e">
        <f>P_A_R[[#This Row],[52+]]-P_A_R[[#This Row],[53+]]</f>
        <v>#VALUE!</v>
      </c>
      <c r="CW519" s="5" t="e">
        <f>P_A_R[[#This Row],[53+]]-P_A_R[[#This Row],[54+]]</f>
        <v>#VALUE!</v>
      </c>
      <c r="CX519" s="5" t="e">
        <f>P_A_R[[#This Row],[54+]]-P_A_R[[#This Row],[55+]]</f>
        <v>#VALUE!</v>
      </c>
      <c r="CY519" s="5" t="e">
        <f>P_A_R[[#This Row],[55+]]-P_A_R[[#This Row],[56+]]</f>
        <v>#VALUE!</v>
      </c>
      <c r="CZ519" s="5" t="e">
        <f>P_A_R[[#This Row],[56+]]-P_A_R[[#This Row],[57+]]</f>
        <v>#VALUE!</v>
      </c>
      <c r="DA519" s="5" t="e">
        <f>P_A_R[[#This Row],[57+]]-P_A_R[[#This Row],[58+]]</f>
        <v>#VALUE!</v>
      </c>
      <c r="DB519" s="5" t="e">
        <f>P_A_R[[#This Row],[58+]]-P_A_R[[#This Row],[59+]]</f>
        <v>#VALUE!</v>
      </c>
    </row>
    <row r="520" spans="58:106" x14ac:dyDescent="0.25">
      <c r="BF520" s="5" t="e">
        <f>P_A_R[[#This Row],[10+]]-P_A_R[[#This Row],[11+]]</f>
        <v>#VALUE!</v>
      </c>
      <c r="BG520" s="5" t="e">
        <f>P_A_R[[#This Row],[11+]]-P_A_R[[#This Row],[12+]]</f>
        <v>#VALUE!</v>
      </c>
      <c r="BH520" s="5" t="e">
        <f>P_A_R[[#This Row],[12+]]-P_A_R[[#This Row],[13+]]</f>
        <v>#VALUE!</v>
      </c>
      <c r="BI520" s="5" t="e">
        <f>P_A_R[[#This Row],[13+]]-P_A_R[[#This Row],[14+]]</f>
        <v>#VALUE!</v>
      </c>
      <c r="BJ520" s="5" t="e">
        <f>P_A_R[[#This Row],[14+]]-P_A_R[[#This Row],[15+]]</f>
        <v>#VALUE!</v>
      </c>
      <c r="BK520" s="5" t="e">
        <f>P_A_R[[#This Row],[15+]]-P_A_R[[#This Row],[16+]]</f>
        <v>#VALUE!</v>
      </c>
      <c r="BL520" s="5" t="e">
        <f>P_A_R[[#This Row],[16+]]-P_A_R[[#This Row],[17+]]</f>
        <v>#VALUE!</v>
      </c>
      <c r="BM520" s="5" t="e">
        <f>P_A_R[[#This Row],[17+]]-P_A_R[[#This Row],[18+]]</f>
        <v>#VALUE!</v>
      </c>
      <c r="BN520" s="5" t="e">
        <f>P_A_R[[#This Row],[18+]]-P_A_R[[#This Row],[19+]]</f>
        <v>#VALUE!</v>
      </c>
      <c r="BO520" s="5" t="e">
        <f>P_A_R[[#This Row],[19+]]-P_A_R[[#This Row],[20+]]</f>
        <v>#VALUE!</v>
      </c>
      <c r="BP520" s="5" t="e">
        <f>P_A_R[[#This Row],[20+]]-P_A_R[[#This Row],[21+]]</f>
        <v>#VALUE!</v>
      </c>
      <c r="BQ520" s="5" t="e">
        <f>P_A_R[[#This Row],[21+]]-P_A_R[[#This Row],[22+]]</f>
        <v>#VALUE!</v>
      </c>
      <c r="BR520" s="5" t="e">
        <f>P_A_R[[#This Row],[22+]]-P_A_R[[#This Row],[23+]]</f>
        <v>#VALUE!</v>
      </c>
      <c r="BS520" s="5" t="e">
        <f>P_A_R[[#This Row],[23+]]-P_A_R[[#This Row],[24+]]</f>
        <v>#VALUE!</v>
      </c>
      <c r="BT520" s="5" t="e">
        <f>P_A_R[[#This Row],[24+]]-P_A_R[[#This Row],[25+]]</f>
        <v>#VALUE!</v>
      </c>
      <c r="BU520" s="5" t="e">
        <f>P_A_R[[#This Row],[25+]]-P_A_R[[#This Row],[26+]]</f>
        <v>#VALUE!</v>
      </c>
      <c r="BV520" s="5" t="e">
        <f>P_A_R[[#This Row],[26+]]-P_A_R[[#This Row],[27+]]</f>
        <v>#VALUE!</v>
      </c>
      <c r="BW520" s="5" t="e">
        <f>P_A_R[[#This Row],[27+]]-P_A_R[[#This Row],[28+]]</f>
        <v>#VALUE!</v>
      </c>
      <c r="BX520" s="5" t="e">
        <f>P_A_R[[#This Row],[28+]]-P_A_R[[#This Row],[29+]]</f>
        <v>#VALUE!</v>
      </c>
      <c r="BY520" s="5" t="e">
        <f>P_A_R[[#This Row],[29+]]-P_A_R[[#This Row],[30+]]</f>
        <v>#VALUE!</v>
      </c>
      <c r="BZ520" s="5" t="e">
        <f>P_A_R[[#This Row],[30+]]-P_A_R[[#This Row],[31+]]</f>
        <v>#VALUE!</v>
      </c>
      <c r="CA520" s="5" t="e">
        <f>P_A_R[[#This Row],[31+]]-P_A_R[[#This Row],[32+]]</f>
        <v>#VALUE!</v>
      </c>
      <c r="CB520" s="5" t="e">
        <f>P_A_R[[#This Row],[32+]]-P_A_R[[#This Row],[33+]]</f>
        <v>#VALUE!</v>
      </c>
      <c r="CC520" s="5" t="e">
        <f>P_A_R[[#This Row],[33+]]-P_A_R[[#This Row],[34+]]</f>
        <v>#VALUE!</v>
      </c>
      <c r="CD520" s="5" t="e">
        <f>P_A_R[[#This Row],[34+]]-P_A_R[[#This Row],[35+]]</f>
        <v>#VALUE!</v>
      </c>
      <c r="CE520" s="5" t="e">
        <f>P_A_R[[#This Row],[35+]]-P_A_R[[#This Row],[36+]]</f>
        <v>#VALUE!</v>
      </c>
      <c r="CF520" s="5" t="e">
        <f>P_A_R[[#This Row],[36+]]-P_A_R[[#This Row],[37+]]</f>
        <v>#VALUE!</v>
      </c>
      <c r="CG520" s="5" t="e">
        <f>P_A_R[[#This Row],[37+]]-P_A_R[[#This Row],[38+]]</f>
        <v>#VALUE!</v>
      </c>
      <c r="CH520" s="5" t="e">
        <f>P_A_R[[#This Row],[38+]]-P_A_R[[#This Row],[39+]]</f>
        <v>#VALUE!</v>
      </c>
      <c r="CI520" s="5" t="e">
        <f>P_A_R[[#This Row],[39+]]-P_A_R[[#This Row],[40+]]</f>
        <v>#VALUE!</v>
      </c>
      <c r="CJ520" s="5" t="e">
        <f>P_A_R[[#This Row],[40+]]-P_A_R[[#This Row],[41+]]</f>
        <v>#VALUE!</v>
      </c>
      <c r="CK520" s="5" t="e">
        <f>P_A_R[[#This Row],[41+]]-P_A_R[[#This Row],[42+]]</f>
        <v>#VALUE!</v>
      </c>
      <c r="CL520" s="5" t="e">
        <f>P_A_R[[#This Row],[42+]]-P_A_R[[#This Row],[43+]]</f>
        <v>#VALUE!</v>
      </c>
      <c r="CM520" s="5" t="e">
        <f>P_A_R[[#This Row],[43+]]-P_A_R[[#This Row],[44+]]</f>
        <v>#VALUE!</v>
      </c>
      <c r="CN520" s="5" t="e">
        <f>P_A_R[[#This Row],[44+]]-P_A_R[[#This Row],[45+]]</f>
        <v>#VALUE!</v>
      </c>
      <c r="CO520" s="5" t="e">
        <f>P_A_R[[#This Row],[45+]]-P_A_R[[#This Row],[46+]]</f>
        <v>#VALUE!</v>
      </c>
      <c r="CP520" s="5" t="e">
        <f>P_A_R[[#This Row],[46+]]-P_A_R[[#This Row],[47+]]</f>
        <v>#VALUE!</v>
      </c>
      <c r="CQ520" s="5" t="e">
        <f>P_A_R[[#This Row],[47+]]-P_A_R[[#This Row],[48+]]</f>
        <v>#VALUE!</v>
      </c>
      <c r="CR520" s="5" t="e">
        <f>P_A_R[[#This Row],[48+]]-P_A_R[[#This Row],[49+]]</f>
        <v>#VALUE!</v>
      </c>
      <c r="CS520" s="5" t="e">
        <f>P_A_R[[#This Row],[49+]]-P_A_R[[#This Row],[50+]]</f>
        <v>#VALUE!</v>
      </c>
      <c r="CT520" s="5" t="e">
        <f>P_A_R[[#This Row],[50+]]-P_A_R[[#This Row],[51+]]</f>
        <v>#VALUE!</v>
      </c>
      <c r="CU520" s="5" t="e">
        <f>P_A_R[[#This Row],[51+]]-P_A_R[[#This Row],[52+]]</f>
        <v>#VALUE!</v>
      </c>
      <c r="CV520" s="5" t="e">
        <f>P_A_R[[#This Row],[52+]]-P_A_R[[#This Row],[53+]]</f>
        <v>#VALUE!</v>
      </c>
      <c r="CW520" s="5" t="e">
        <f>P_A_R[[#This Row],[53+]]-P_A_R[[#This Row],[54+]]</f>
        <v>#VALUE!</v>
      </c>
      <c r="CX520" s="5" t="e">
        <f>P_A_R[[#This Row],[54+]]-P_A_R[[#This Row],[55+]]</f>
        <v>#VALUE!</v>
      </c>
      <c r="CY520" s="5" t="e">
        <f>P_A_R[[#This Row],[55+]]-P_A_R[[#This Row],[56+]]</f>
        <v>#VALUE!</v>
      </c>
      <c r="CZ520" s="5" t="e">
        <f>P_A_R[[#This Row],[56+]]-P_A_R[[#This Row],[57+]]</f>
        <v>#VALUE!</v>
      </c>
      <c r="DA520" s="5" t="e">
        <f>P_A_R[[#This Row],[57+]]-P_A_R[[#This Row],[58+]]</f>
        <v>#VALUE!</v>
      </c>
      <c r="DB520" s="5" t="e">
        <f>P_A_R[[#This Row],[58+]]-P_A_R[[#This Row],[59+]]</f>
        <v>#VALUE!</v>
      </c>
    </row>
    <row r="521" spans="58:106" x14ac:dyDescent="0.25">
      <c r="BF521" s="5" t="e">
        <f>P_A_R[[#This Row],[10+]]-P_A_R[[#This Row],[11+]]</f>
        <v>#VALUE!</v>
      </c>
      <c r="BG521" s="5" t="e">
        <f>P_A_R[[#This Row],[11+]]-P_A_R[[#This Row],[12+]]</f>
        <v>#VALUE!</v>
      </c>
      <c r="BH521" s="5" t="e">
        <f>P_A_R[[#This Row],[12+]]-P_A_R[[#This Row],[13+]]</f>
        <v>#VALUE!</v>
      </c>
      <c r="BI521" s="5" t="e">
        <f>P_A_R[[#This Row],[13+]]-P_A_R[[#This Row],[14+]]</f>
        <v>#VALUE!</v>
      </c>
      <c r="BJ521" s="5" t="e">
        <f>P_A_R[[#This Row],[14+]]-P_A_R[[#This Row],[15+]]</f>
        <v>#VALUE!</v>
      </c>
      <c r="BK521" s="5" t="e">
        <f>P_A_R[[#This Row],[15+]]-P_A_R[[#This Row],[16+]]</f>
        <v>#VALUE!</v>
      </c>
      <c r="BL521" s="5" t="e">
        <f>P_A_R[[#This Row],[16+]]-P_A_R[[#This Row],[17+]]</f>
        <v>#VALUE!</v>
      </c>
      <c r="BM521" s="5" t="e">
        <f>P_A_R[[#This Row],[17+]]-P_A_R[[#This Row],[18+]]</f>
        <v>#VALUE!</v>
      </c>
      <c r="BN521" s="5" t="e">
        <f>P_A_R[[#This Row],[18+]]-P_A_R[[#This Row],[19+]]</f>
        <v>#VALUE!</v>
      </c>
      <c r="BO521" s="5" t="e">
        <f>P_A_R[[#This Row],[19+]]-P_A_R[[#This Row],[20+]]</f>
        <v>#VALUE!</v>
      </c>
      <c r="BP521" s="5" t="e">
        <f>P_A_R[[#This Row],[20+]]-P_A_R[[#This Row],[21+]]</f>
        <v>#VALUE!</v>
      </c>
      <c r="BQ521" s="5" t="e">
        <f>P_A_R[[#This Row],[21+]]-P_A_R[[#This Row],[22+]]</f>
        <v>#VALUE!</v>
      </c>
      <c r="BR521" s="5" t="e">
        <f>P_A_R[[#This Row],[22+]]-P_A_R[[#This Row],[23+]]</f>
        <v>#VALUE!</v>
      </c>
      <c r="BS521" s="5" t="e">
        <f>P_A_R[[#This Row],[23+]]-P_A_R[[#This Row],[24+]]</f>
        <v>#VALUE!</v>
      </c>
      <c r="BT521" s="5" t="e">
        <f>P_A_R[[#This Row],[24+]]-P_A_R[[#This Row],[25+]]</f>
        <v>#VALUE!</v>
      </c>
      <c r="BU521" s="5" t="e">
        <f>P_A_R[[#This Row],[25+]]-P_A_R[[#This Row],[26+]]</f>
        <v>#VALUE!</v>
      </c>
      <c r="BV521" s="5" t="e">
        <f>P_A_R[[#This Row],[26+]]-P_A_R[[#This Row],[27+]]</f>
        <v>#VALUE!</v>
      </c>
      <c r="BW521" s="5" t="e">
        <f>P_A_R[[#This Row],[27+]]-P_A_R[[#This Row],[28+]]</f>
        <v>#VALUE!</v>
      </c>
      <c r="BX521" s="5" t="e">
        <f>P_A_R[[#This Row],[28+]]-P_A_R[[#This Row],[29+]]</f>
        <v>#VALUE!</v>
      </c>
      <c r="BY521" s="5" t="e">
        <f>P_A_R[[#This Row],[29+]]-P_A_R[[#This Row],[30+]]</f>
        <v>#VALUE!</v>
      </c>
      <c r="BZ521" s="5" t="e">
        <f>P_A_R[[#This Row],[30+]]-P_A_R[[#This Row],[31+]]</f>
        <v>#VALUE!</v>
      </c>
      <c r="CA521" s="5" t="e">
        <f>P_A_R[[#This Row],[31+]]-P_A_R[[#This Row],[32+]]</f>
        <v>#VALUE!</v>
      </c>
      <c r="CB521" s="5" t="e">
        <f>P_A_R[[#This Row],[32+]]-P_A_R[[#This Row],[33+]]</f>
        <v>#VALUE!</v>
      </c>
      <c r="CC521" s="5" t="e">
        <f>P_A_R[[#This Row],[33+]]-P_A_R[[#This Row],[34+]]</f>
        <v>#VALUE!</v>
      </c>
      <c r="CD521" s="5" t="e">
        <f>P_A_R[[#This Row],[34+]]-P_A_R[[#This Row],[35+]]</f>
        <v>#VALUE!</v>
      </c>
      <c r="CE521" s="5" t="e">
        <f>P_A_R[[#This Row],[35+]]-P_A_R[[#This Row],[36+]]</f>
        <v>#VALUE!</v>
      </c>
      <c r="CF521" s="5" t="e">
        <f>P_A_R[[#This Row],[36+]]-P_A_R[[#This Row],[37+]]</f>
        <v>#VALUE!</v>
      </c>
      <c r="CG521" s="5" t="e">
        <f>P_A_R[[#This Row],[37+]]-P_A_R[[#This Row],[38+]]</f>
        <v>#VALUE!</v>
      </c>
      <c r="CH521" s="5" t="e">
        <f>P_A_R[[#This Row],[38+]]-P_A_R[[#This Row],[39+]]</f>
        <v>#VALUE!</v>
      </c>
      <c r="CI521" s="5" t="e">
        <f>P_A_R[[#This Row],[39+]]-P_A_R[[#This Row],[40+]]</f>
        <v>#VALUE!</v>
      </c>
      <c r="CJ521" s="5" t="e">
        <f>P_A_R[[#This Row],[40+]]-P_A_R[[#This Row],[41+]]</f>
        <v>#VALUE!</v>
      </c>
      <c r="CK521" s="5" t="e">
        <f>P_A_R[[#This Row],[41+]]-P_A_R[[#This Row],[42+]]</f>
        <v>#VALUE!</v>
      </c>
      <c r="CL521" s="5" t="e">
        <f>P_A_R[[#This Row],[42+]]-P_A_R[[#This Row],[43+]]</f>
        <v>#VALUE!</v>
      </c>
      <c r="CM521" s="5" t="e">
        <f>P_A_R[[#This Row],[43+]]-P_A_R[[#This Row],[44+]]</f>
        <v>#VALUE!</v>
      </c>
      <c r="CN521" s="5" t="e">
        <f>P_A_R[[#This Row],[44+]]-P_A_R[[#This Row],[45+]]</f>
        <v>#VALUE!</v>
      </c>
      <c r="CO521" s="5" t="e">
        <f>P_A_R[[#This Row],[45+]]-P_A_R[[#This Row],[46+]]</f>
        <v>#VALUE!</v>
      </c>
      <c r="CP521" s="5" t="e">
        <f>P_A_R[[#This Row],[46+]]-P_A_R[[#This Row],[47+]]</f>
        <v>#VALUE!</v>
      </c>
      <c r="CQ521" s="5" t="e">
        <f>P_A_R[[#This Row],[47+]]-P_A_R[[#This Row],[48+]]</f>
        <v>#VALUE!</v>
      </c>
      <c r="CR521" s="5" t="e">
        <f>P_A_R[[#This Row],[48+]]-P_A_R[[#This Row],[49+]]</f>
        <v>#VALUE!</v>
      </c>
      <c r="CS521" s="5" t="e">
        <f>P_A_R[[#This Row],[49+]]-P_A_R[[#This Row],[50+]]</f>
        <v>#VALUE!</v>
      </c>
      <c r="CT521" s="5" t="e">
        <f>P_A_R[[#This Row],[50+]]-P_A_R[[#This Row],[51+]]</f>
        <v>#VALUE!</v>
      </c>
      <c r="CU521" s="5" t="e">
        <f>P_A_R[[#This Row],[51+]]-P_A_R[[#This Row],[52+]]</f>
        <v>#VALUE!</v>
      </c>
      <c r="CV521" s="5" t="e">
        <f>P_A_R[[#This Row],[52+]]-P_A_R[[#This Row],[53+]]</f>
        <v>#VALUE!</v>
      </c>
      <c r="CW521" s="5" t="e">
        <f>P_A_R[[#This Row],[53+]]-P_A_R[[#This Row],[54+]]</f>
        <v>#VALUE!</v>
      </c>
      <c r="CX521" s="5" t="e">
        <f>P_A_R[[#This Row],[54+]]-P_A_R[[#This Row],[55+]]</f>
        <v>#VALUE!</v>
      </c>
      <c r="CY521" s="5" t="e">
        <f>P_A_R[[#This Row],[55+]]-P_A_R[[#This Row],[56+]]</f>
        <v>#VALUE!</v>
      </c>
      <c r="CZ521" s="5" t="e">
        <f>P_A_R[[#This Row],[56+]]-P_A_R[[#This Row],[57+]]</f>
        <v>#VALUE!</v>
      </c>
      <c r="DA521" s="5" t="e">
        <f>P_A_R[[#This Row],[57+]]-P_A_R[[#This Row],[58+]]</f>
        <v>#VALUE!</v>
      </c>
      <c r="DB521" s="5" t="e">
        <f>P_A_R[[#This Row],[58+]]-P_A_R[[#This Row],[59+]]</f>
        <v>#VALUE!</v>
      </c>
    </row>
    <row r="522" spans="58:106" x14ac:dyDescent="0.25">
      <c r="BF522" s="5" t="e">
        <f>P_A_R[[#This Row],[10+]]-P_A_R[[#This Row],[11+]]</f>
        <v>#VALUE!</v>
      </c>
      <c r="BG522" s="5" t="e">
        <f>P_A_R[[#This Row],[11+]]-P_A_R[[#This Row],[12+]]</f>
        <v>#VALUE!</v>
      </c>
      <c r="BH522" s="5" t="e">
        <f>P_A_R[[#This Row],[12+]]-P_A_R[[#This Row],[13+]]</f>
        <v>#VALUE!</v>
      </c>
      <c r="BI522" s="5" t="e">
        <f>P_A_R[[#This Row],[13+]]-P_A_R[[#This Row],[14+]]</f>
        <v>#VALUE!</v>
      </c>
      <c r="BJ522" s="5" t="e">
        <f>P_A_R[[#This Row],[14+]]-P_A_R[[#This Row],[15+]]</f>
        <v>#VALUE!</v>
      </c>
      <c r="BK522" s="5" t="e">
        <f>P_A_R[[#This Row],[15+]]-P_A_R[[#This Row],[16+]]</f>
        <v>#VALUE!</v>
      </c>
      <c r="BL522" s="5" t="e">
        <f>P_A_R[[#This Row],[16+]]-P_A_R[[#This Row],[17+]]</f>
        <v>#VALUE!</v>
      </c>
      <c r="BM522" s="5" t="e">
        <f>P_A_R[[#This Row],[17+]]-P_A_R[[#This Row],[18+]]</f>
        <v>#VALUE!</v>
      </c>
      <c r="BN522" s="5" t="e">
        <f>P_A_R[[#This Row],[18+]]-P_A_R[[#This Row],[19+]]</f>
        <v>#VALUE!</v>
      </c>
      <c r="BO522" s="5" t="e">
        <f>P_A_R[[#This Row],[19+]]-P_A_R[[#This Row],[20+]]</f>
        <v>#VALUE!</v>
      </c>
      <c r="BP522" s="5" t="e">
        <f>P_A_R[[#This Row],[20+]]-P_A_R[[#This Row],[21+]]</f>
        <v>#VALUE!</v>
      </c>
      <c r="BQ522" s="5" t="e">
        <f>P_A_R[[#This Row],[21+]]-P_A_R[[#This Row],[22+]]</f>
        <v>#VALUE!</v>
      </c>
      <c r="BR522" s="5" t="e">
        <f>P_A_R[[#This Row],[22+]]-P_A_R[[#This Row],[23+]]</f>
        <v>#VALUE!</v>
      </c>
      <c r="BS522" s="5" t="e">
        <f>P_A_R[[#This Row],[23+]]-P_A_R[[#This Row],[24+]]</f>
        <v>#VALUE!</v>
      </c>
      <c r="BT522" s="5" t="e">
        <f>P_A_R[[#This Row],[24+]]-P_A_R[[#This Row],[25+]]</f>
        <v>#VALUE!</v>
      </c>
      <c r="BU522" s="5" t="e">
        <f>P_A_R[[#This Row],[25+]]-P_A_R[[#This Row],[26+]]</f>
        <v>#VALUE!</v>
      </c>
      <c r="BV522" s="5" t="e">
        <f>P_A_R[[#This Row],[26+]]-P_A_R[[#This Row],[27+]]</f>
        <v>#VALUE!</v>
      </c>
      <c r="BW522" s="5" t="e">
        <f>P_A_R[[#This Row],[27+]]-P_A_R[[#This Row],[28+]]</f>
        <v>#VALUE!</v>
      </c>
      <c r="BX522" s="5" t="e">
        <f>P_A_R[[#This Row],[28+]]-P_A_R[[#This Row],[29+]]</f>
        <v>#VALUE!</v>
      </c>
      <c r="BY522" s="5" t="e">
        <f>P_A_R[[#This Row],[29+]]-P_A_R[[#This Row],[30+]]</f>
        <v>#VALUE!</v>
      </c>
      <c r="BZ522" s="5" t="e">
        <f>P_A_R[[#This Row],[30+]]-P_A_R[[#This Row],[31+]]</f>
        <v>#VALUE!</v>
      </c>
      <c r="CA522" s="5" t="e">
        <f>P_A_R[[#This Row],[31+]]-P_A_R[[#This Row],[32+]]</f>
        <v>#VALUE!</v>
      </c>
      <c r="CB522" s="5" t="e">
        <f>P_A_R[[#This Row],[32+]]-P_A_R[[#This Row],[33+]]</f>
        <v>#VALUE!</v>
      </c>
      <c r="CC522" s="5" t="e">
        <f>P_A_R[[#This Row],[33+]]-P_A_R[[#This Row],[34+]]</f>
        <v>#VALUE!</v>
      </c>
      <c r="CD522" s="5" t="e">
        <f>P_A_R[[#This Row],[34+]]-P_A_R[[#This Row],[35+]]</f>
        <v>#VALUE!</v>
      </c>
      <c r="CE522" s="5" t="e">
        <f>P_A_R[[#This Row],[35+]]-P_A_R[[#This Row],[36+]]</f>
        <v>#VALUE!</v>
      </c>
      <c r="CF522" s="5" t="e">
        <f>P_A_R[[#This Row],[36+]]-P_A_R[[#This Row],[37+]]</f>
        <v>#VALUE!</v>
      </c>
      <c r="CG522" s="5" t="e">
        <f>P_A_R[[#This Row],[37+]]-P_A_R[[#This Row],[38+]]</f>
        <v>#VALUE!</v>
      </c>
      <c r="CH522" s="5" t="e">
        <f>P_A_R[[#This Row],[38+]]-P_A_R[[#This Row],[39+]]</f>
        <v>#VALUE!</v>
      </c>
      <c r="CI522" s="5" t="e">
        <f>P_A_R[[#This Row],[39+]]-P_A_R[[#This Row],[40+]]</f>
        <v>#VALUE!</v>
      </c>
      <c r="CJ522" s="5" t="e">
        <f>P_A_R[[#This Row],[40+]]-P_A_R[[#This Row],[41+]]</f>
        <v>#VALUE!</v>
      </c>
      <c r="CK522" s="5" t="e">
        <f>P_A_R[[#This Row],[41+]]-P_A_R[[#This Row],[42+]]</f>
        <v>#VALUE!</v>
      </c>
      <c r="CL522" s="5" t="e">
        <f>P_A_R[[#This Row],[42+]]-P_A_R[[#This Row],[43+]]</f>
        <v>#VALUE!</v>
      </c>
      <c r="CM522" s="5" t="e">
        <f>P_A_R[[#This Row],[43+]]-P_A_R[[#This Row],[44+]]</f>
        <v>#VALUE!</v>
      </c>
      <c r="CN522" s="5" t="e">
        <f>P_A_R[[#This Row],[44+]]-P_A_R[[#This Row],[45+]]</f>
        <v>#VALUE!</v>
      </c>
      <c r="CO522" s="5" t="e">
        <f>P_A_R[[#This Row],[45+]]-P_A_R[[#This Row],[46+]]</f>
        <v>#VALUE!</v>
      </c>
      <c r="CP522" s="5" t="e">
        <f>P_A_R[[#This Row],[46+]]-P_A_R[[#This Row],[47+]]</f>
        <v>#VALUE!</v>
      </c>
      <c r="CQ522" s="5" t="e">
        <f>P_A_R[[#This Row],[47+]]-P_A_R[[#This Row],[48+]]</f>
        <v>#VALUE!</v>
      </c>
      <c r="CR522" s="5" t="e">
        <f>P_A_R[[#This Row],[48+]]-P_A_R[[#This Row],[49+]]</f>
        <v>#VALUE!</v>
      </c>
      <c r="CS522" s="5" t="e">
        <f>P_A_R[[#This Row],[49+]]-P_A_R[[#This Row],[50+]]</f>
        <v>#VALUE!</v>
      </c>
      <c r="CT522" s="5" t="e">
        <f>P_A_R[[#This Row],[50+]]-P_A_R[[#This Row],[51+]]</f>
        <v>#VALUE!</v>
      </c>
      <c r="CU522" s="5" t="e">
        <f>P_A_R[[#This Row],[51+]]-P_A_R[[#This Row],[52+]]</f>
        <v>#VALUE!</v>
      </c>
      <c r="CV522" s="5" t="e">
        <f>P_A_R[[#This Row],[52+]]-P_A_R[[#This Row],[53+]]</f>
        <v>#VALUE!</v>
      </c>
      <c r="CW522" s="5" t="e">
        <f>P_A_R[[#This Row],[53+]]-P_A_R[[#This Row],[54+]]</f>
        <v>#VALUE!</v>
      </c>
      <c r="CX522" s="5" t="e">
        <f>P_A_R[[#This Row],[54+]]-P_A_R[[#This Row],[55+]]</f>
        <v>#VALUE!</v>
      </c>
      <c r="CY522" s="5" t="e">
        <f>P_A_R[[#This Row],[55+]]-P_A_R[[#This Row],[56+]]</f>
        <v>#VALUE!</v>
      </c>
      <c r="CZ522" s="5" t="e">
        <f>P_A_R[[#This Row],[56+]]-P_A_R[[#This Row],[57+]]</f>
        <v>#VALUE!</v>
      </c>
      <c r="DA522" s="5" t="e">
        <f>P_A_R[[#This Row],[57+]]-P_A_R[[#This Row],[58+]]</f>
        <v>#VALUE!</v>
      </c>
      <c r="DB522" s="5" t="e">
        <f>P_A_R[[#This Row],[58+]]-P_A_R[[#This Row],[59+]]</f>
        <v>#VALUE!</v>
      </c>
    </row>
    <row r="523" spans="58:106" x14ac:dyDescent="0.25">
      <c r="BF523" s="5" t="e">
        <f>P_A_R[[#This Row],[10+]]-P_A_R[[#This Row],[11+]]</f>
        <v>#VALUE!</v>
      </c>
      <c r="BG523" s="5" t="e">
        <f>P_A_R[[#This Row],[11+]]-P_A_R[[#This Row],[12+]]</f>
        <v>#VALUE!</v>
      </c>
      <c r="BH523" s="5" t="e">
        <f>P_A_R[[#This Row],[12+]]-P_A_R[[#This Row],[13+]]</f>
        <v>#VALUE!</v>
      </c>
      <c r="BI523" s="5" t="e">
        <f>P_A_R[[#This Row],[13+]]-P_A_R[[#This Row],[14+]]</f>
        <v>#VALUE!</v>
      </c>
      <c r="BJ523" s="5" t="e">
        <f>P_A_R[[#This Row],[14+]]-P_A_R[[#This Row],[15+]]</f>
        <v>#VALUE!</v>
      </c>
      <c r="BK523" s="5" t="e">
        <f>P_A_R[[#This Row],[15+]]-P_A_R[[#This Row],[16+]]</f>
        <v>#VALUE!</v>
      </c>
      <c r="BL523" s="5" t="e">
        <f>P_A_R[[#This Row],[16+]]-P_A_R[[#This Row],[17+]]</f>
        <v>#VALUE!</v>
      </c>
      <c r="BM523" s="5" t="e">
        <f>P_A_R[[#This Row],[17+]]-P_A_R[[#This Row],[18+]]</f>
        <v>#VALUE!</v>
      </c>
      <c r="BN523" s="5" t="e">
        <f>P_A_R[[#This Row],[18+]]-P_A_R[[#This Row],[19+]]</f>
        <v>#VALUE!</v>
      </c>
      <c r="BO523" s="5" t="e">
        <f>P_A_R[[#This Row],[19+]]-P_A_R[[#This Row],[20+]]</f>
        <v>#VALUE!</v>
      </c>
      <c r="BP523" s="5" t="e">
        <f>P_A_R[[#This Row],[20+]]-P_A_R[[#This Row],[21+]]</f>
        <v>#VALUE!</v>
      </c>
      <c r="BQ523" s="5" t="e">
        <f>P_A_R[[#This Row],[21+]]-P_A_R[[#This Row],[22+]]</f>
        <v>#VALUE!</v>
      </c>
      <c r="BR523" s="5" t="e">
        <f>P_A_R[[#This Row],[22+]]-P_A_R[[#This Row],[23+]]</f>
        <v>#VALUE!</v>
      </c>
      <c r="BS523" s="5" t="e">
        <f>P_A_R[[#This Row],[23+]]-P_A_R[[#This Row],[24+]]</f>
        <v>#VALUE!</v>
      </c>
      <c r="BT523" s="5" t="e">
        <f>P_A_R[[#This Row],[24+]]-P_A_R[[#This Row],[25+]]</f>
        <v>#VALUE!</v>
      </c>
      <c r="BU523" s="5" t="e">
        <f>P_A_R[[#This Row],[25+]]-P_A_R[[#This Row],[26+]]</f>
        <v>#VALUE!</v>
      </c>
      <c r="BV523" s="5" t="e">
        <f>P_A_R[[#This Row],[26+]]-P_A_R[[#This Row],[27+]]</f>
        <v>#VALUE!</v>
      </c>
      <c r="BW523" s="5" t="e">
        <f>P_A_R[[#This Row],[27+]]-P_A_R[[#This Row],[28+]]</f>
        <v>#VALUE!</v>
      </c>
      <c r="BX523" s="5" t="e">
        <f>P_A_R[[#This Row],[28+]]-P_A_R[[#This Row],[29+]]</f>
        <v>#VALUE!</v>
      </c>
      <c r="BY523" s="5" t="e">
        <f>P_A_R[[#This Row],[29+]]-P_A_R[[#This Row],[30+]]</f>
        <v>#VALUE!</v>
      </c>
      <c r="BZ523" s="5" t="e">
        <f>P_A_R[[#This Row],[30+]]-P_A_R[[#This Row],[31+]]</f>
        <v>#VALUE!</v>
      </c>
      <c r="CA523" s="5" t="e">
        <f>P_A_R[[#This Row],[31+]]-P_A_R[[#This Row],[32+]]</f>
        <v>#VALUE!</v>
      </c>
      <c r="CB523" s="5" t="e">
        <f>P_A_R[[#This Row],[32+]]-P_A_R[[#This Row],[33+]]</f>
        <v>#VALUE!</v>
      </c>
      <c r="CC523" s="5" t="e">
        <f>P_A_R[[#This Row],[33+]]-P_A_R[[#This Row],[34+]]</f>
        <v>#VALUE!</v>
      </c>
      <c r="CD523" s="5" t="e">
        <f>P_A_R[[#This Row],[34+]]-P_A_R[[#This Row],[35+]]</f>
        <v>#VALUE!</v>
      </c>
      <c r="CE523" s="5" t="e">
        <f>P_A_R[[#This Row],[35+]]-P_A_R[[#This Row],[36+]]</f>
        <v>#VALUE!</v>
      </c>
      <c r="CF523" s="5" t="e">
        <f>P_A_R[[#This Row],[36+]]-P_A_R[[#This Row],[37+]]</f>
        <v>#VALUE!</v>
      </c>
      <c r="CG523" s="5" t="e">
        <f>P_A_R[[#This Row],[37+]]-P_A_R[[#This Row],[38+]]</f>
        <v>#VALUE!</v>
      </c>
      <c r="CH523" s="5" t="e">
        <f>P_A_R[[#This Row],[38+]]-P_A_R[[#This Row],[39+]]</f>
        <v>#VALUE!</v>
      </c>
      <c r="CI523" s="5" t="e">
        <f>P_A_R[[#This Row],[39+]]-P_A_R[[#This Row],[40+]]</f>
        <v>#VALUE!</v>
      </c>
      <c r="CJ523" s="5" t="e">
        <f>P_A_R[[#This Row],[40+]]-P_A_R[[#This Row],[41+]]</f>
        <v>#VALUE!</v>
      </c>
      <c r="CK523" s="5" t="e">
        <f>P_A_R[[#This Row],[41+]]-P_A_R[[#This Row],[42+]]</f>
        <v>#VALUE!</v>
      </c>
      <c r="CL523" s="5" t="e">
        <f>P_A_R[[#This Row],[42+]]-P_A_R[[#This Row],[43+]]</f>
        <v>#VALUE!</v>
      </c>
      <c r="CM523" s="5" t="e">
        <f>P_A_R[[#This Row],[43+]]-P_A_R[[#This Row],[44+]]</f>
        <v>#VALUE!</v>
      </c>
      <c r="CN523" s="5" t="e">
        <f>P_A_R[[#This Row],[44+]]-P_A_R[[#This Row],[45+]]</f>
        <v>#VALUE!</v>
      </c>
      <c r="CO523" s="5" t="e">
        <f>P_A_R[[#This Row],[45+]]-P_A_R[[#This Row],[46+]]</f>
        <v>#VALUE!</v>
      </c>
      <c r="CP523" s="5" t="e">
        <f>P_A_R[[#This Row],[46+]]-P_A_R[[#This Row],[47+]]</f>
        <v>#VALUE!</v>
      </c>
      <c r="CQ523" s="5" t="e">
        <f>P_A_R[[#This Row],[47+]]-P_A_R[[#This Row],[48+]]</f>
        <v>#VALUE!</v>
      </c>
      <c r="CR523" s="5" t="e">
        <f>P_A_R[[#This Row],[48+]]-P_A_R[[#This Row],[49+]]</f>
        <v>#VALUE!</v>
      </c>
      <c r="CS523" s="5" t="e">
        <f>P_A_R[[#This Row],[49+]]-P_A_R[[#This Row],[50+]]</f>
        <v>#VALUE!</v>
      </c>
      <c r="CT523" s="5" t="e">
        <f>P_A_R[[#This Row],[50+]]-P_A_R[[#This Row],[51+]]</f>
        <v>#VALUE!</v>
      </c>
      <c r="CU523" s="5" t="e">
        <f>P_A_R[[#This Row],[51+]]-P_A_R[[#This Row],[52+]]</f>
        <v>#VALUE!</v>
      </c>
      <c r="CV523" s="5" t="e">
        <f>P_A_R[[#This Row],[52+]]-P_A_R[[#This Row],[53+]]</f>
        <v>#VALUE!</v>
      </c>
      <c r="CW523" s="5" t="e">
        <f>P_A_R[[#This Row],[53+]]-P_A_R[[#This Row],[54+]]</f>
        <v>#VALUE!</v>
      </c>
      <c r="CX523" s="5" t="e">
        <f>P_A_R[[#This Row],[54+]]-P_A_R[[#This Row],[55+]]</f>
        <v>#VALUE!</v>
      </c>
      <c r="CY523" s="5" t="e">
        <f>P_A_R[[#This Row],[55+]]-P_A_R[[#This Row],[56+]]</f>
        <v>#VALUE!</v>
      </c>
      <c r="CZ523" s="5" t="e">
        <f>P_A_R[[#This Row],[56+]]-P_A_R[[#This Row],[57+]]</f>
        <v>#VALUE!</v>
      </c>
      <c r="DA523" s="5" t="e">
        <f>P_A_R[[#This Row],[57+]]-P_A_R[[#This Row],[58+]]</f>
        <v>#VALUE!</v>
      </c>
      <c r="DB523" s="5" t="e">
        <f>P_A_R[[#This Row],[58+]]-P_A_R[[#This Row],[59+]]</f>
        <v>#VALUE!</v>
      </c>
    </row>
    <row r="524" spans="58:106" x14ac:dyDescent="0.25">
      <c r="BF524" s="5" t="e">
        <f>P_A_R[[#This Row],[10+]]-P_A_R[[#This Row],[11+]]</f>
        <v>#VALUE!</v>
      </c>
      <c r="BG524" s="5" t="e">
        <f>P_A_R[[#This Row],[11+]]-P_A_R[[#This Row],[12+]]</f>
        <v>#VALUE!</v>
      </c>
      <c r="BH524" s="5" t="e">
        <f>P_A_R[[#This Row],[12+]]-P_A_R[[#This Row],[13+]]</f>
        <v>#VALUE!</v>
      </c>
      <c r="BI524" s="5" t="e">
        <f>P_A_R[[#This Row],[13+]]-P_A_R[[#This Row],[14+]]</f>
        <v>#VALUE!</v>
      </c>
      <c r="BJ524" s="5" t="e">
        <f>P_A_R[[#This Row],[14+]]-P_A_R[[#This Row],[15+]]</f>
        <v>#VALUE!</v>
      </c>
      <c r="BK524" s="5" t="e">
        <f>P_A_R[[#This Row],[15+]]-P_A_R[[#This Row],[16+]]</f>
        <v>#VALUE!</v>
      </c>
      <c r="BL524" s="5" t="e">
        <f>P_A_R[[#This Row],[16+]]-P_A_R[[#This Row],[17+]]</f>
        <v>#VALUE!</v>
      </c>
      <c r="BM524" s="5" t="e">
        <f>P_A_R[[#This Row],[17+]]-P_A_R[[#This Row],[18+]]</f>
        <v>#VALUE!</v>
      </c>
      <c r="BN524" s="5" t="e">
        <f>P_A_R[[#This Row],[18+]]-P_A_R[[#This Row],[19+]]</f>
        <v>#VALUE!</v>
      </c>
      <c r="BO524" s="5" t="e">
        <f>P_A_R[[#This Row],[19+]]-P_A_R[[#This Row],[20+]]</f>
        <v>#VALUE!</v>
      </c>
      <c r="BP524" s="5" t="e">
        <f>P_A_R[[#This Row],[20+]]-P_A_R[[#This Row],[21+]]</f>
        <v>#VALUE!</v>
      </c>
      <c r="BQ524" s="5" t="e">
        <f>P_A_R[[#This Row],[21+]]-P_A_R[[#This Row],[22+]]</f>
        <v>#VALUE!</v>
      </c>
      <c r="BR524" s="5" t="e">
        <f>P_A_R[[#This Row],[22+]]-P_A_R[[#This Row],[23+]]</f>
        <v>#VALUE!</v>
      </c>
      <c r="BS524" s="5" t="e">
        <f>P_A_R[[#This Row],[23+]]-P_A_R[[#This Row],[24+]]</f>
        <v>#VALUE!</v>
      </c>
      <c r="BT524" s="5" t="e">
        <f>P_A_R[[#This Row],[24+]]-P_A_R[[#This Row],[25+]]</f>
        <v>#VALUE!</v>
      </c>
      <c r="BU524" s="5" t="e">
        <f>P_A_R[[#This Row],[25+]]-P_A_R[[#This Row],[26+]]</f>
        <v>#VALUE!</v>
      </c>
      <c r="BV524" s="5" t="e">
        <f>P_A_R[[#This Row],[26+]]-P_A_R[[#This Row],[27+]]</f>
        <v>#VALUE!</v>
      </c>
      <c r="BW524" s="5" t="e">
        <f>P_A_R[[#This Row],[27+]]-P_A_R[[#This Row],[28+]]</f>
        <v>#VALUE!</v>
      </c>
      <c r="BX524" s="5" t="e">
        <f>P_A_R[[#This Row],[28+]]-P_A_R[[#This Row],[29+]]</f>
        <v>#VALUE!</v>
      </c>
      <c r="BY524" s="5" t="e">
        <f>P_A_R[[#This Row],[29+]]-P_A_R[[#This Row],[30+]]</f>
        <v>#VALUE!</v>
      </c>
      <c r="BZ524" s="5" t="e">
        <f>P_A_R[[#This Row],[30+]]-P_A_R[[#This Row],[31+]]</f>
        <v>#VALUE!</v>
      </c>
      <c r="CA524" s="5" t="e">
        <f>P_A_R[[#This Row],[31+]]-P_A_R[[#This Row],[32+]]</f>
        <v>#VALUE!</v>
      </c>
      <c r="CB524" s="5" t="e">
        <f>P_A_R[[#This Row],[32+]]-P_A_R[[#This Row],[33+]]</f>
        <v>#VALUE!</v>
      </c>
      <c r="CC524" s="5" t="e">
        <f>P_A_R[[#This Row],[33+]]-P_A_R[[#This Row],[34+]]</f>
        <v>#VALUE!</v>
      </c>
      <c r="CD524" s="5" t="e">
        <f>P_A_R[[#This Row],[34+]]-P_A_R[[#This Row],[35+]]</f>
        <v>#VALUE!</v>
      </c>
      <c r="CE524" s="5" t="e">
        <f>P_A_R[[#This Row],[35+]]-P_A_R[[#This Row],[36+]]</f>
        <v>#VALUE!</v>
      </c>
      <c r="CF524" s="5" t="e">
        <f>P_A_R[[#This Row],[36+]]-P_A_R[[#This Row],[37+]]</f>
        <v>#VALUE!</v>
      </c>
      <c r="CG524" s="5" t="e">
        <f>P_A_R[[#This Row],[37+]]-P_A_R[[#This Row],[38+]]</f>
        <v>#VALUE!</v>
      </c>
      <c r="CH524" s="5" t="e">
        <f>P_A_R[[#This Row],[38+]]-P_A_R[[#This Row],[39+]]</f>
        <v>#VALUE!</v>
      </c>
      <c r="CI524" s="5" t="e">
        <f>P_A_R[[#This Row],[39+]]-P_A_R[[#This Row],[40+]]</f>
        <v>#VALUE!</v>
      </c>
      <c r="CJ524" s="5" t="e">
        <f>P_A_R[[#This Row],[40+]]-P_A_R[[#This Row],[41+]]</f>
        <v>#VALUE!</v>
      </c>
      <c r="CK524" s="5" t="e">
        <f>P_A_R[[#This Row],[41+]]-P_A_R[[#This Row],[42+]]</f>
        <v>#VALUE!</v>
      </c>
      <c r="CL524" s="5" t="e">
        <f>P_A_R[[#This Row],[42+]]-P_A_R[[#This Row],[43+]]</f>
        <v>#VALUE!</v>
      </c>
      <c r="CM524" s="5" t="e">
        <f>P_A_R[[#This Row],[43+]]-P_A_R[[#This Row],[44+]]</f>
        <v>#VALUE!</v>
      </c>
      <c r="CN524" s="5" t="e">
        <f>P_A_R[[#This Row],[44+]]-P_A_R[[#This Row],[45+]]</f>
        <v>#VALUE!</v>
      </c>
      <c r="CO524" s="5" t="e">
        <f>P_A_R[[#This Row],[45+]]-P_A_R[[#This Row],[46+]]</f>
        <v>#VALUE!</v>
      </c>
      <c r="CP524" s="5" t="e">
        <f>P_A_R[[#This Row],[46+]]-P_A_R[[#This Row],[47+]]</f>
        <v>#VALUE!</v>
      </c>
      <c r="CQ524" s="5" t="e">
        <f>P_A_R[[#This Row],[47+]]-P_A_R[[#This Row],[48+]]</f>
        <v>#VALUE!</v>
      </c>
      <c r="CR524" s="5" t="e">
        <f>P_A_R[[#This Row],[48+]]-P_A_R[[#This Row],[49+]]</f>
        <v>#VALUE!</v>
      </c>
      <c r="CS524" s="5" t="e">
        <f>P_A_R[[#This Row],[49+]]-P_A_R[[#This Row],[50+]]</f>
        <v>#VALUE!</v>
      </c>
      <c r="CT524" s="5" t="e">
        <f>P_A_R[[#This Row],[50+]]-P_A_R[[#This Row],[51+]]</f>
        <v>#VALUE!</v>
      </c>
      <c r="CU524" s="5" t="e">
        <f>P_A_R[[#This Row],[51+]]-P_A_R[[#This Row],[52+]]</f>
        <v>#VALUE!</v>
      </c>
      <c r="CV524" s="5" t="e">
        <f>P_A_R[[#This Row],[52+]]-P_A_R[[#This Row],[53+]]</f>
        <v>#VALUE!</v>
      </c>
      <c r="CW524" s="5" t="e">
        <f>P_A_R[[#This Row],[53+]]-P_A_R[[#This Row],[54+]]</f>
        <v>#VALUE!</v>
      </c>
      <c r="CX524" s="5" t="e">
        <f>P_A_R[[#This Row],[54+]]-P_A_R[[#This Row],[55+]]</f>
        <v>#VALUE!</v>
      </c>
      <c r="CY524" s="5" t="e">
        <f>P_A_R[[#This Row],[55+]]-P_A_R[[#This Row],[56+]]</f>
        <v>#VALUE!</v>
      </c>
      <c r="CZ524" s="5" t="e">
        <f>P_A_R[[#This Row],[56+]]-P_A_R[[#This Row],[57+]]</f>
        <v>#VALUE!</v>
      </c>
      <c r="DA524" s="5" t="e">
        <f>P_A_R[[#This Row],[57+]]-P_A_R[[#This Row],[58+]]</f>
        <v>#VALUE!</v>
      </c>
      <c r="DB524" s="5" t="e">
        <f>P_A_R[[#This Row],[58+]]-P_A_R[[#This Row],[59+]]</f>
        <v>#VALUE!</v>
      </c>
    </row>
    <row r="525" spans="58:106" x14ac:dyDescent="0.25">
      <c r="BF525" s="5" t="e">
        <f>P_A_R[[#This Row],[10+]]-P_A_R[[#This Row],[11+]]</f>
        <v>#VALUE!</v>
      </c>
      <c r="BG525" s="5" t="e">
        <f>P_A_R[[#This Row],[11+]]-P_A_R[[#This Row],[12+]]</f>
        <v>#VALUE!</v>
      </c>
      <c r="BH525" s="5" t="e">
        <f>P_A_R[[#This Row],[12+]]-P_A_R[[#This Row],[13+]]</f>
        <v>#VALUE!</v>
      </c>
      <c r="BI525" s="5" t="e">
        <f>P_A_R[[#This Row],[13+]]-P_A_R[[#This Row],[14+]]</f>
        <v>#VALUE!</v>
      </c>
      <c r="BJ525" s="5" t="e">
        <f>P_A_R[[#This Row],[14+]]-P_A_R[[#This Row],[15+]]</f>
        <v>#VALUE!</v>
      </c>
      <c r="BK525" s="5" t="e">
        <f>P_A_R[[#This Row],[15+]]-P_A_R[[#This Row],[16+]]</f>
        <v>#VALUE!</v>
      </c>
      <c r="BL525" s="5" t="e">
        <f>P_A_R[[#This Row],[16+]]-P_A_R[[#This Row],[17+]]</f>
        <v>#VALUE!</v>
      </c>
      <c r="BM525" s="5" t="e">
        <f>P_A_R[[#This Row],[17+]]-P_A_R[[#This Row],[18+]]</f>
        <v>#VALUE!</v>
      </c>
      <c r="BN525" s="5" t="e">
        <f>P_A_R[[#This Row],[18+]]-P_A_R[[#This Row],[19+]]</f>
        <v>#VALUE!</v>
      </c>
      <c r="BO525" s="5" t="e">
        <f>P_A_R[[#This Row],[19+]]-P_A_R[[#This Row],[20+]]</f>
        <v>#VALUE!</v>
      </c>
      <c r="BP525" s="5" t="e">
        <f>P_A_R[[#This Row],[20+]]-P_A_R[[#This Row],[21+]]</f>
        <v>#VALUE!</v>
      </c>
      <c r="BQ525" s="5" t="e">
        <f>P_A_R[[#This Row],[21+]]-P_A_R[[#This Row],[22+]]</f>
        <v>#VALUE!</v>
      </c>
      <c r="BR525" s="5" t="e">
        <f>P_A_R[[#This Row],[22+]]-P_A_R[[#This Row],[23+]]</f>
        <v>#VALUE!</v>
      </c>
      <c r="BS525" s="5" t="e">
        <f>P_A_R[[#This Row],[23+]]-P_A_R[[#This Row],[24+]]</f>
        <v>#VALUE!</v>
      </c>
      <c r="BT525" s="5" t="e">
        <f>P_A_R[[#This Row],[24+]]-P_A_R[[#This Row],[25+]]</f>
        <v>#VALUE!</v>
      </c>
      <c r="BU525" s="5" t="e">
        <f>P_A_R[[#This Row],[25+]]-P_A_R[[#This Row],[26+]]</f>
        <v>#VALUE!</v>
      </c>
      <c r="BV525" s="5" t="e">
        <f>P_A_R[[#This Row],[26+]]-P_A_R[[#This Row],[27+]]</f>
        <v>#VALUE!</v>
      </c>
      <c r="BW525" s="5" t="e">
        <f>P_A_R[[#This Row],[27+]]-P_A_R[[#This Row],[28+]]</f>
        <v>#VALUE!</v>
      </c>
      <c r="BX525" s="5" t="e">
        <f>P_A_R[[#This Row],[28+]]-P_A_R[[#This Row],[29+]]</f>
        <v>#VALUE!</v>
      </c>
      <c r="BY525" s="5" t="e">
        <f>P_A_R[[#This Row],[29+]]-P_A_R[[#This Row],[30+]]</f>
        <v>#VALUE!</v>
      </c>
      <c r="BZ525" s="5" t="e">
        <f>P_A_R[[#This Row],[30+]]-P_A_R[[#This Row],[31+]]</f>
        <v>#VALUE!</v>
      </c>
      <c r="CA525" s="5" t="e">
        <f>P_A_R[[#This Row],[31+]]-P_A_R[[#This Row],[32+]]</f>
        <v>#VALUE!</v>
      </c>
      <c r="CB525" s="5" t="e">
        <f>P_A_R[[#This Row],[32+]]-P_A_R[[#This Row],[33+]]</f>
        <v>#VALUE!</v>
      </c>
      <c r="CC525" s="5" t="e">
        <f>P_A_R[[#This Row],[33+]]-P_A_R[[#This Row],[34+]]</f>
        <v>#VALUE!</v>
      </c>
      <c r="CD525" s="5" t="e">
        <f>P_A_R[[#This Row],[34+]]-P_A_R[[#This Row],[35+]]</f>
        <v>#VALUE!</v>
      </c>
      <c r="CE525" s="5" t="e">
        <f>P_A_R[[#This Row],[35+]]-P_A_R[[#This Row],[36+]]</f>
        <v>#VALUE!</v>
      </c>
      <c r="CF525" s="5" t="e">
        <f>P_A_R[[#This Row],[36+]]-P_A_R[[#This Row],[37+]]</f>
        <v>#VALUE!</v>
      </c>
      <c r="CG525" s="5" t="e">
        <f>P_A_R[[#This Row],[37+]]-P_A_R[[#This Row],[38+]]</f>
        <v>#VALUE!</v>
      </c>
      <c r="CH525" s="5" t="e">
        <f>P_A_R[[#This Row],[38+]]-P_A_R[[#This Row],[39+]]</f>
        <v>#VALUE!</v>
      </c>
      <c r="CI525" s="5" t="e">
        <f>P_A_R[[#This Row],[39+]]-P_A_R[[#This Row],[40+]]</f>
        <v>#VALUE!</v>
      </c>
      <c r="CJ525" s="5" t="e">
        <f>P_A_R[[#This Row],[40+]]-P_A_R[[#This Row],[41+]]</f>
        <v>#VALUE!</v>
      </c>
      <c r="CK525" s="5" t="e">
        <f>P_A_R[[#This Row],[41+]]-P_A_R[[#This Row],[42+]]</f>
        <v>#VALUE!</v>
      </c>
      <c r="CL525" s="5" t="e">
        <f>P_A_R[[#This Row],[42+]]-P_A_R[[#This Row],[43+]]</f>
        <v>#VALUE!</v>
      </c>
      <c r="CM525" s="5" t="e">
        <f>P_A_R[[#This Row],[43+]]-P_A_R[[#This Row],[44+]]</f>
        <v>#VALUE!</v>
      </c>
      <c r="CN525" s="5" t="e">
        <f>P_A_R[[#This Row],[44+]]-P_A_R[[#This Row],[45+]]</f>
        <v>#VALUE!</v>
      </c>
      <c r="CO525" s="5" t="e">
        <f>P_A_R[[#This Row],[45+]]-P_A_R[[#This Row],[46+]]</f>
        <v>#VALUE!</v>
      </c>
      <c r="CP525" s="5" t="e">
        <f>P_A_R[[#This Row],[46+]]-P_A_R[[#This Row],[47+]]</f>
        <v>#VALUE!</v>
      </c>
      <c r="CQ525" s="5" t="e">
        <f>P_A_R[[#This Row],[47+]]-P_A_R[[#This Row],[48+]]</f>
        <v>#VALUE!</v>
      </c>
      <c r="CR525" s="5" t="e">
        <f>P_A_R[[#This Row],[48+]]-P_A_R[[#This Row],[49+]]</f>
        <v>#VALUE!</v>
      </c>
      <c r="CS525" s="5" t="e">
        <f>P_A_R[[#This Row],[49+]]-P_A_R[[#This Row],[50+]]</f>
        <v>#VALUE!</v>
      </c>
      <c r="CT525" s="5" t="e">
        <f>P_A_R[[#This Row],[50+]]-P_A_R[[#This Row],[51+]]</f>
        <v>#VALUE!</v>
      </c>
      <c r="CU525" s="5" t="e">
        <f>P_A_R[[#This Row],[51+]]-P_A_R[[#This Row],[52+]]</f>
        <v>#VALUE!</v>
      </c>
      <c r="CV525" s="5" t="e">
        <f>P_A_R[[#This Row],[52+]]-P_A_R[[#This Row],[53+]]</f>
        <v>#VALUE!</v>
      </c>
      <c r="CW525" s="5" t="e">
        <f>P_A_R[[#This Row],[53+]]-P_A_R[[#This Row],[54+]]</f>
        <v>#VALUE!</v>
      </c>
      <c r="CX525" s="5" t="e">
        <f>P_A_R[[#This Row],[54+]]-P_A_R[[#This Row],[55+]]</f>
        <v>#VALUE!</v>
      </c>
      <c r="CY525" s="5" t="e">
        <f>P_A_R[[#This Row],[55+]]-P_A_R[[#This Row],[56+]]</f>
        <v>#VALUE!</v>
      </c>
      <c r="CZ525" s="5" t="e">
        <f>P_A_R[[#This Row],[56+]]-P_A_R[[#This Row],[57+]]</f>
        <v>#VALUE!</v>
      </c>
      <c r="DA525" s="5" t="e">
        <f>P_A_R[[#This Row],[57+]]-P_A_R[[#This Row],[58+]]</f>
        <v>#VALUE!</v>
      </c>
      <c r="DB525" s="5" t="e">
        <f>P_A_R[[#This Row],[58+]]-P_A_R[[#This Row],[59+]]</f>
        <v>#VALUE!</v>
      </c>
    </row>
    <row r="526" spans="58:106" x14ac:dyDescent="0.25">
      <c r="BF526" s="5" t="e">
        <f>P_A_R[[#This Row],[10+]]-P_A_R[[#This Row],[11+]]</f>
        <v>#VALUE!</v>
      </c>
      <c r="BG526" s="5" t="e">
        <f>P_A_R[[#This Row],[11+]]-P_A_R[[#This Row],[12+]]</f>
        <v>#VALUE!</v>
      </c>
      <c r="BH526" s="5" t="e">
        <f>P_A_R[[#This Row],[12+]]-P_A_R[[#This Row],[13+]]</f>
        <v>#VALUE!</v>
      </c>
      <c r="BI526" s="5" t="e">
        <f>P_A_R[[#This Row],[13+]]-P_A_R[[#This Row],[14+]]</f>
        <v>#VALUE!</v>
      </c>
      <c r="BJ526" s="5" t="e">
        <f>P_A_R[[#This Row],[14+]]-P_A_R[[#This Row],[15+]]</f>
        <v>#VALUE!</v>
      </c>
      <c r="BK526" s="5" t="e">
        <f>P_A_R[[#This Row],[15+]]-P_A_R[[#This Row],[16+]]</f>
        <v>#VALUE!</v>
      </c>
      <c r="BL526" s="5" t="e">
        <f>P_A_R[[#This Row],[16+]]-P_A_R[[#This Row],[17+]]</f>
        <v>#VALUE!</v>
      </c>
      <c r="BM526" s="5" t="e">
        <f>P_A_R[[#This Row],[17+]]-P_A_R[[#This Row],[18+]]</f>
        <v>#VALUE!</v>
      </c>
      <c r="BN526" s="5" t="e">
        <f>P_A_R[[#This Row],[18+]]-P_A_R[[#This Row],[19+]]</f>
        <v>#VALUE!</v>
      </c>
      <c r="BO526" s="5" t="e">
        <f>P_A_R[[#This Row],[19+]]-P_A_R[[#This Row],[20+]]</f>
        <v>#VALUE!</v>
      </c>
      <c r="BP526" s="5" t="e">
        <f>P_A_R[[#This Row],[20+]]-P_A_R[[#This Row],[21+]]</f>
        <v>#VALUE!</v>
      </c>
      <c r="BQ526" s="5" t="e">
        <f>P_A_R[[#This Row],[21+]]-P_A_R[[#This Row],[22+]]</f>
        <v>#VALUE!</v>
      </c>
      <c r="BR526" s="5" t="e">
        <f>P_A_R[[#This Row],[22+]]-P_A_R[[#This Row],[23+]]</f>
        <v>#VALUE!</v>
      </c>
      <c r="BS526" s="5" t="e">
        <f>P_A_R[[#This Row],[23+]]-P_A_R[[#This Row],[24+]]</f>
        <v>#VALUE!</v>
      </c>
      <c r="BT526" s="5" t="e">
        <f>P_A_R[[#This Row],[24+]]-P_A_R[[#This Row],[25+]]</f>
        <v>#VALUE!</v>
      </c>
      <c r="BU526" s="5" t="e">
        <f>P_A_R[[#This Row],[25+]]-P_A_R[[#This Row],[26+]]</f>
        <v>#VALUE!</v>
      </c>
      <c r="BV526" s="5" t="e">
        <f>P_A_R[[#This Row],[26+]]-P_A_R[[#This Row],[27+]]</f>
        <v>#VALUE!</v>
      </c>
      <c r="BW526" s="5" t="e">
        <f>P_A_R[[#This Row],[27+]]-P_A_R[[#This Row],[28+]]</f>
        <v>#VALUE!</v>
      </c>
      <c r="BX526" s="5" t="e">
        <f>P_A_R[[#This Row],[28+]]-P_A_R[[#This Row],[29+]]</f>
        <v>#VALUE!</v>
      </c>
      <c r="BY526" s="5" t="e">
        <f>P_A_R[[#This Row],[29+]]-P_A_R[[#This Row],[30+]]</f>
        <v>#VALUE!</v>
      </c>
      <c r="BZ526" s="5" t="e">
        <f>P_A_R[[#This Row],[30+]]-P_A_R[[#This Row],[31+]]</f>
        <v>#VALUE!</v>
      </c>
      <c r="CA526" s="5" t="e">
        <f>P_A_R[[#This Row],[31+]]-P_A_R[[#This Row],[32+]]</f>
        <v>#VALUE!</v>
      </c>
      <c r="CB526" s="5" t="e">
        <f>P_A_R[[#This Row],[32+]]-P_A_R[[#This Row],[33+]]</f>
        <v>#VALUE!</v>
      </c>
      <c r="CC526" s="5" t="e">
        <f>P_A_R[[#This Row],[33+]]-P_A_R[[#This Row],[34+]]</f>
        <v>#VALUE!</v>
      </c>
      <c r="CD526" s="5" t="e">
        <f>P_A_R[[#This Row],[34+]]-P_A_R[[#This Row],[35+]]</f>
        <v>#VALUE!</v>
      </c>
      <c r="CE526" s="5" t="e">
        <f>P_A_R[[#This Row],[35+]]-P_A_R[[#This Row],[36+]]</f>
        <v>#VALUE!</v>
      </c>
      <c r="CF526" s="5" t="e">
        <f>P_A_R[[#This Row],[36+]]-P_A_R[[#This Row],[37+]]</f>
        <v>#VALUE!</v>
      </c>
      <c r="CG526" s="5" t="e">
        <f>P_A_R[[#This Row],[37+]]-P_A_R[[#This Row],[38+]]</f>
        <v>#VALUE!</v>
      </c>
      <c r="CH526" s="5" t="e">
        <f>P_A_R[[#This Row],[38+]]-P_A_R[[#This Row],[39+]]</f>
        <v>#VALUE!</v>
      </c>
      <c r="CI526" s="5" t="e">
        <f>P_A_R[[#This Row],[39+]]-P_A_R[[#This Row],[40+]]</f>
        <v>#VALUE!</v>
      </c>
      <c r="CJ526" s="5" t="e">
        <f>P_A_R[[#This Row],[40+]]-P_A_R[[#This Row],[41+]]</f>
        <v>#VALUE!</v>
      </c>
      <c r="CK526" s="5" t="e">
        <f>P_A_R[[#This Row],[41+]]-P_A_R[[#This Row],[42+]]</f>
        <v>#VALUE!</v>
      </c>
      <c r="CL526" s="5" t="e">
        <f>P_A_R[[#This Row],[42+]]-P_A_R[[#This Row],[43+]]</f>
        <v>#VALUE!</v>
      </c>
      <c r="CM526" s="5" t="e">
        <f>P_A_R[[#This Row],[43+]]-P_A_R[[#This Row],[44+]]</f>
        <v>#VALUE!</v>
      </c>
      <c r="CN526" s="5" t="e">
        <f>P_A_R[[#This Row],[44+]]-P_A_R[[#This Row],[45+]]</f>
        <v>#VALUE!</v>
      </c>
      <c r="CO526" s="5" t="e">
        <f>P_A_R[[#This Row],[45+]]-P_A_R[[#This Row],[46+]]</f>
        <v>#VALUE!</v>
      </c>
      <c r="CP526" s="5" t="e">
        <f>P_A_R[[#This Row],[46+]]-P_A_R[[#This Row],[47+]]</f>
        <v>#VALUE!</v>
      </c>
      <c r="CQ526" s="5" t="e">
        <f>P_A_R[[#This Row],[47+]]-P_A_R[[#This Row],[48+]]</f>
        <v>#VALUE!</v>
      </c>
      <c r="CR526" s="5" t="e">
        <f>P_A_R[[#This Row],[48+]]-P_A_R[[#This Row],[49+]]</f>
        <v>#VALUE!</v>
      </c>
      <c r="CS526" s="5" t="e">
        <f>P_A_R[[#This Row],[49+]]-P_A_R[[#This Row],[50+]]</f>
        <v>#VALUE!</v>
      </c>
      <c r="CT526" s="5" t="e">
        <f>P_A_R[[#This Row],[50+]]-P_A_R[[#This Row],[51+]]</f>
        <v>#VALUE!</v>
      </c>
      <c r="CU526" s="5" t="e">
        <f>P_A_R[[#This Row],[51+]]-P_A_R[[#This Row],[52+]]</f>
        <v>#VALUE!</v>
      </c>
      <c r="CV526" s="5" t="e">
        <f>P_A_R[[#This Row],[52+]]-P_A_R[[#This Row],[53+]]</f>
        <v>#VALUE!</v>
      </c>
      <c r="CW526" s="5" t="e">
        <f>P_A_R[[#This Row],[53+]]-P_A_R[[#This Row],[54+]]</f>
        <v>#VALUE!</v>
      </c>
      <c r="CX526" s="5" t="e">
        <f>P_A_R[[#This Row],[54+]]-P_A_R[[#This Row],[55+]]</f>
        <v>#VALUE!</v>
      </c>
      <c r="CY526" s="5" t="e">
        <f>P_A_R[[#This Row],[55+]]-P_A_R[[#This Row],[56+]]</f>
        <v>#VALUE!</v>
      </c>
      <c r="CZ526" s="5" t="e">
        <f>P_A_R[[#This Row],[56+]]-P_A_R[[#This Row],[57+]]</f>
        <v>#VALUE!</v>
      </c>
      <c r="DA526" s="5" t="e">
        <f>P_A_R[[#This Row],[57+]]-P_A_R[[#This Row],[58+]]</f>
        <v>#VALUE!</v>
      </c>
      <c r="DB526" s="5" t="e">
        <f>P_A_R[[#This Row],[58+]]-P_A_R[[#This Row],[59+]]</f>
        <v>#VALUE!</v>
      </c>
    </row>
    <row r="527" spans="58:106" x14ac:dyDescent="0.25">
      <c r="BF527" s="5" t="e">
        <f>P_A_R[[#This Row],[10+]]-P_A_R[[#This Row],[11+]]</f>
        <v>#VALUE!</v>
      </c>
      <c r="BG527" s="5" t="e">
        <f>P_A_R[[#This Row],[11+]]-P_A_R[[#This Row],[12+]]</f>
        <v>#VALUE!</v>
      </c>
      <c r="BH527" s="5" t="e">
        <f>P_A_R[[#This Row],[12+]]-P_A_R[[#This Row],[13+]]</f>
        <v>#VALUE!</v>
      </c>
      <c r="BI527" s="5" t="e">
        <f>P_A_R[[#This Row],[13+]]-P_A_R[[#This Row],[14+]]</f>
        <v>#VALUE!</v>
      </c>
      <c r="BJ527" s="5" t="e">
        <f>P_A_R[[#This Row],[14+]]-P_A_R[[#This Row],[15+]]</f>
        <v>#VALUE!</v>
      </c>
      <c r="BK527" s="5" t="e">
        <f>P_A_R[[#This Row],[15+]]-P_A_R[[#This Row],[16+]]</f>
        <v>#VALUE!</v>
      </c>
      <c r="BL527" s="5" t="e">
        <f>P_A_R[[#This Row],[16+]]-P_A_R[[#This Row],[17+]]</f>
        <v>#VALUE!</v>
      </c>
      <c r="BM527" s="5" t="e">
        <f>P_A_R[[#This Row],[17+]]-P_A_R[[#This Row],[18+]]</f>
        <v>#VALUE!</v>
      </c>
      <c r="BN527" s="5" t="e">
        <f>P_A_R[[#This Row],[18+]]-P_A_R[[#This Row],[19+]]</f>
        <v>#VALUE!</v>
      </c>
      <c r="BO527" s="5" t="e">
        <f>P_A_R[[#This Row],[19+]]-P_A_R[[#This Row],[20+]]</f>
        <v>#VALUE!</v>
      </c>
      <c r="BP527" s="5" t="e">
        <f>P_A_R[[#This Row],[20+]]-P_A_R[[#This Row],[21+]]</f>
        <v>#VALUE!</v>
      </c>
      <c r="BQ527" s="5" t="e">
        <f>P_A_R[[#This Row],[21+]]-P_A_R[[#This Row],[22+]]</f>
        <v>#VALUE!</v>
      </c>
      <c r="BR527" s="5" t="e">
        <f>P_A_R[[#This Row],[22+]]-P_A_R[[#This Row],[23+]]</f>
        <v>#VALUE!</v>
      </c>
      <c r="BS527" s="5" t="e">
        <f>P_A_R[[#This Row],[23+]]-P_A_R[[#This Row],[24+]]</f>
        <v>#VALUE!</v>
      </c>
      <c r="BT527" s="5" t="e">
        <f>P_A_R[[#This Row],[24+]]-P_A_R[[#This Row],[25+]]</f>
        <v>#VALUE!</v>
      </c>
      <c r="BU527" s="5" t="e">
        <f>P_A_R[[#This Row],[25+]]-P_A_R[[#This Row],[26+]]</f>
        <v>#VALUE!</v>
      </c>
      <c r="BV527" s="5" t="e">
        <f>P_A_R[[#This Row],[26+]]-P_A_R[[#This Row],[27+]]</f>
        <v>#VALUE!</v>
      </c>
      <c r="BW527" s="5" t="e">
        <f>P_A_R[[#This Row],[27+]]-P_A_R[[#This Row],[28+]]</f>
        <v>#VALUE!</v>
      </c>
      <c r="BX527" s="5" t="e">
        <f>P_A_R[[#This Row],[28+]]-P_A_R[[#This Row],[29+]]</f>
        <v>#VALUE!</v>
      </c>
      <c r="BY527" s="5" t="e">
        <f>P_A_R[[#This Row],[29+]]-P_A_R[[#This Row],[30+]]</f>
        <v>#VALUE!</v>
      </c>
      <c r="BZ527" s="5" t="e">
        <f>P_A_R[[#This Row],[30+]]-P_A_R[[#This Row],[31+]]</f>
        <v>#VALUE!</v>
      </c>
      <c r="CA527" s="5" t="e">
        <f>P_A_R[[#This Row],[31+]]-P_A_R[[#This Row],[32+]]</f>
        <v>#VALUE!</v>
      </c>
      <c r="CB527" s="5" t="e">
        <f>P_A_R[[#This Row],[32+]]-P_A_R[[#This Row],[33+]]</f>
        <v>#VALUE!</v>
      </c>
      <c r="CC527" s="5" t="e">
        <f>P_A_R[[#This Row],[33+]]-P_A_R[[#This Row],[34+]]</f>
        <v>#VALUE!</v>
      </c>
      <c r="CD527" s="5" t="e">
        <f>P_A_R[[#This Row],[34+]]-P_A_R[[#This Row],[35+]]</f>
        <v>#VALUE!</v>
      </c>
      <c r="CE527" s="5" t="e">
        <f>P_A_R[[#This Row],[35+]]-P_A_R[[#This Row],[36+]]</f>
        <v>#VALUE!</v>
      </c>
      <c r="CF527" s="5" t="e">
        <f>P_A_R[[#This Row],[36+]]-P_A_R[[#This Row],[37+]]</f>
        <v>#VALUE!</v>
      </c>
      <c r="CG527" s="5" t="e">
        <f>P_A_R[[#This Row],[37+]]-P_A_R[[#This Row],[38+]]</f>
        <v>#VALUE!</v>
      </c>
      <c r="CH527" s="5" t="e">
        <f>P_A_R[[#This Row],[38+]]-P_A_R[[#This Row],[39+]]</f>
        <v>#VALUE!</v>
      </c>
      <c r="CI527" s="5" t="e">
        <f>P_A_R[[#This Row],[39+]]-P_A_R[[#This Row],[40+]]</f>
        <v>#VALUE!</v>
      </c>
      <c r="CJ527" s="5" t="e">
        <f>P_A_R[[#This Row],[40+]]-P_A_R[[#This Row],[41+]]</f>
        <v>#VALUE!</v>
      </c>
      <c r="CK527" s="5" t="e">
        <f>P_A_R[[#This Row],[41+]]-P_A_R[[#This Row],[42+]]</f>
        <v>#VALUE!</v>
      </c>
      <c r="CL527" s="5" t="e">
        <f>P_A_R[[#This Row],[42+]]-P_A_R[[#This Row],[43+]]</f>
        <v>#VALUE!</v>
      </c>
      <c r="CM527" s="5" t="e">
        <f>P_A_R[[#This Row],[43+]]-P_A_R[[#This Row],[44+]]</f>
        <v>#VALUE!</v>
      </c>
      <c r="CN527" s="5" t="e">
        <f>P_A_R[[#This Row],[44+]]-P_A_R[[#This Row],[45+]]</f>
        <v>#VALUE!</v>
      </c>
      <c r="CO527" s="5" t="e">
        <f>P_A_R[[#This Row],[45+]]-P_A_R[[#This Row],[46+]]</f>
        <v>#VALUE!</v>
      </c>
      <c r="CP527" s="5" t="e">
        <f>P_A_R[[#This Row],[46+]]-P_A_R[[#This Row],[47+]]</f>
        <v>#VALUE!</v>
      </c>
      <c r="CQ527" s="5" t="e">
        <f>P_A_R[[#This Row],[47+]]-P_A_R[[#This Row],[48+]]</f>
        <v>#VALUE!</v>
      </c>
      <c r="CR527" s="5" t="e">
        <f>P_A_R[[#This Row],[48+]]-P_A_R[[#This Row],[49+]]</f>
        <v>#VALUE!</v>
      </c>
      <c r="CS527" s="5" t="e">
        <f>P_A_R[[#This Row],[49+]]-P_A_R[[#This Row],[50+]]</f>
        <v>#VALUE!</v>
      </c>
      <c r="CT527" s="5" t="e">
        <f>P_A_R[[#This Row],[50+]]-P_A_R[[#This Row],[51+]]</f>
        <v>#VALUE!</v>
      </c>
      <c r="CU527" s="5" t="e">
        <f>P_A_R[[#This Row],[51+]]-P_A_R[[#This Row],[52+]]</f>
        <v>#VALUE!</v>
      </c>
      <c r="CV527" s="5" t="e">
        <f>P_A_R[[#This Row],[52+]]-P_A_R[[#This Row],[53+]]</f>
        <v>#VALUE!</v>
      </c>
      <c r="CW527" s="5" t="e">
        <f>P_A_R[[#This Row],[53+]]-P_A_R[[#This Row],[54+]]</f>
        <v>#VALUE!</v>
      </c>
      <c r="CX527" s="5" t="e">
        <f>P_A_R[[#This Row],[54+]]-P_A_R[[#This Row],[55+]]</f>
        <v>#VALUE!</v>
      </c>
      <c r="CY527" s="5" t="e">
        <f>P_A_R[[#This Row],[55+]]-P_A_R[[#This Row],[56+]]</f>
        <v>#VALUE!</v>
      </c>
      <c r="CZ527" s="5" t="e">
        <f>P_A_R[[#This Row],[56+]]-P_A_R[[#This Row],[57+]]</f>
        <v>#VALUE!</v>
      </c>
      <c r="DA527" s="5" t="e">
        <f>P_A_R[[#This Row],[57+]]-P_A_R[[#This Row],[58+]]</f>
        <v>#VALUE!</v>
      </c>
      <c r="DB527" s="5" t="e">
        <f>P_A_R[[#This Row],[58+]]-P_A_R[[#This Row],[59+]]</f>
        <v>#VALUE!</v>
      </c>
    </row>
    <row r="528" spans="58:106" x14ac:dyDescent="0.25">
      <c r="BF528" s="5" t="e">
        <f>P_A_R[[#This Row],[10+]]-P_A_R[[#This Row],[11+]]</f>
        <v>#VALUE!</v>
      </c>
      <c r="BG528" s="5" t="e">
        <f>P_A_R[[#This Row],[11+]]-P_A_R[[#This Row],[12+]]</f>
        <v>#VALUE!</v>
      </c>
      <c r="BH528" s="5" t="e">
        <f>P_A_R[[#This Row],[12+]]-P_A_R[[#This Row],[13+]]</f>
        <v>#VALUE!</v>
      </c>
      <c r="BI528" s="5" t="e">
        <f>P_A_R[[#This Row],[13+]]-P_A_R[[#This Row],[14+]]</f>
        <v>#VALUE!</v>
      </c>
      <c r="BJ528" s="5" t="e">
        <f>P_A_R[[#This Row],[14+]]-P_A_R[[#This Row],[15+]]</f>
        <v>#VALUE!</v>
      </c>
      <c r="BK528" s="5" t="e">
        <f>P_A_R[[#This Row],[15+]]-P_A_R[[#This Row],[16+]]</f>
        <v>#VALUE!</v>
      </c>
      <c r="BL528" s="5" t="e">
        <f>P_A_R[[#This Row],[16+]]-P_A_R[[#This Row],[17+]]</f>
        <v>#VALUE!</v>
      </c>
      <c r="BM528" s="5" t="e">
        <f>P_A_R[[#This Row],[17+]]-P_A_R[[#This Row],[18+]]</f>
        <v>#VALUE!</v>
      </c>
      <c r="BN528" s="5" t="e">
        <f>P_A_R[[#This Row],[18+]]-P_A_R[[#This Row],[19+]]</f>
        <v>#VALUE!</v>
      </c>
      <c r="BO528" s="5" t="e">
        <f>P_A_R[[#This Row],[19+]]-P_A_R[[#This Row],[20+]]</f>
        <v>#VALUE!</v>
      </c>
      <c r="BP528" s="5" t="e">
        <f>P_A_R[[#This Row],[20+]]-P_A_R[[#This Row],[21+]]</f>
        <v>#VALUE!</v>
      </c>
      <c r="BQ528" s="5" t="e">
        <f>P_A_R[[#This Row],[21+]]-P_A_R[[#This Row],[22+]]</f>
        <v>#VALUE!</v>
      </c>
      <c r="BR528" s="5" t="e">
        <f>P_A_R[[#This Row],[22+]]-P_A_R[[#This Row],[23+]]</f>
        <v>#VALUE!</v>
      </c>
      <c r="BS528" s="5" t="e">
        <f>P_A_R[[#This Row],[23+]]-P_A_R[[#This Row],[24+]]</f>
        <v>#VALUE!</v>
      </c>
      <c r="BT528" s="5" t="e">
        <f>P_A_R[[#This Row],[24+]]-P_A_R[[#This Row],[25+]]</f>
        <v>#VALUE!</v>
      </c>
      <c r="BU528" s="5" t="e">
        <f>P_A_R[[#This Row],[25+]]-P_A_R[[#This Row],[26+]]</f>
        <v>#VALUE!</v>
      </c>
      <c r="BV528" s="5" t="e">
        <f>P_A_R[[#This Row],[26+]]-P_A_R[[#This Row],[27+]]</f>
        <v>#VALUE!</v>
      </c>
      <c r="BW528" s="5" t="e">
        <f>P_A_R[[#This Row],[27+]]-P_A_R[[#This Row],[28+]]</f>
        <v>#VALUE!</v>
      </c>
      <c r="BX528" s="5" t="e">
        <f>P_A_R[[#This Row],[28+]]-P_A_R[[#This Row],[29+]]</f>
        <v>#VALUE!</v>
      </c>
      <c r="BY528" s="5" t="e">
        <f>P_A_R[[#This Row],[29+]]-P_A_R[[#This Row],[30+]]</f>
        <v>#VALUE!</v>
      </c>
      <c r="BZ528" s="5" t="e">
        <f>P_A_R[[#This Row],[30+]]-P_A_R[[#This Row],[31+]]</f>
        <v>#VALUE!</v>
      </c>
      <c r="CA528" s="5" t="e">
        <f>P_A_R[[#This Row],[31+]]-P_A_R[[#This Row],[32+]]</f>
        <v>#VALUE!</v>
      </c>
      <c r="CB528" s="5" t="e">
        <f>P_A_R[[#This Row],[32+]]-P_A_R[[#This Row],[33+]]</f>
        <v>#VALUE!</v>
      </c>
      <c r="CC528" s="5" t="e">
        <f>P_A_R[[#This Row],[33+]]-P_A_R[[#This Row],[34+]]</f>
        <v>#VALUE!</v>
      </c>
      <c r="CD528" s="5" t="e">
        <f>P_A_R[[#This Row],[34+]]-P_A_R[[#This Row],[35+]]</f>
        <v>#VALUE!</v>
      </c>
      <c r="CE528" s="5" t="e">
        <f>P_A_R[[#This Row],[35+]]-P_A_R[[#This Row],[36+]]</f>
        <v>#VALUE!</v>
      </c>
      <c r="CF528" s="5" t="e">
        <f>P_A_R[[#This Row],[36+]]-P_A_R[[#This Row],[37+]]</f>
        <v>#VALUE!</v>
      </c>
      <c r="CG528" s="5" t="e">
        <f>P_A_R[[#This Row],[37+]]-P_A_R[[#This Row],[38+]]</f>
        <v>#VALUE!</v>
      </c>
      <c r="CH528" s="5" t="e">
        <f>P_A_R[[#This Row],[38+]]-P_A_R[[#This Row],[39+]]</f>
        <v>#VALUE!</v>
      </c>
      <c r="CI528" s="5" t="e">
        <f>P_A_R[[#This Row],[39+]]-P_A_R[[#This Row],[40+]]</f>
        <v>#VALUE!</v>
      </c>
      <c r="CJ528" s="5" t="e">
        <f>P_A_R[[#This Row],[40+]]-P_A_R[[#This Row],[41+]]</f>
        <v>#VALUE!</v>
      </c>
      <c r="CK528" s="5" t="e">
        <f>P_A_R[[#This Row],[41+]]-P_A_R[[#This Row],[42+]]</f>
        <v>#VALUE!</v>
      </c>
      <c r="CL528" s="5" t="e">
        <f>P_A_R[[#This Row],[42+]]-P_A_R[[#This Row],[43+]]</f>
        <v>#VALUE!</v>
      </c>
      <c r="CM528" s="5" t="e">
        <f>P_A_R[[#This Row],[43+]]-P_A_R[[#This Row],[44+]]</f>
        <v>#VALUE!</v>
      </c>
      <c r="CN528" s="5" t="e">
        <f>P_A_R[[#This Row],[44+]]-P_A_R[[#This Row],[45+]]</f>
        <v>#VALUE!</v>
      </c>
      <c r="CO528" s="5" t="e">
        <f>P_A_R[[#This Row],[45+]]-P_A_R[[#This Row],[46+]]</f>
        <v>#VALUE!</v>
      </c>
      <c r="CP528" s="5" t="e">
        <f>P_A_R[[#This Row],[46+]]-P_A_R[[#This Row],[47+]]</f>
        <v>#VALUE!</v>
      </c>
      <c r="CQ528" s="5" t="e">
        <f>P_A_R[[#This Row],[47+]]-P_A_R[[#This Row],[48+]]</f>
        <v>#VALUE!</v>
      </c>
      <c r="CR528" s="5" t="e">
        <f>P_A_R[[#This Row],[48+]]-P_A_R[[#This Row],[49+]]</f>
        <v>#VALUE!</v>
      </c>
      <c r="CS528" s="5" t="e">
        <f>P_A_R[[#This Row],[49+]]-P_A_R[[#This Row],[50+]]</f>
        <v>#VALUE!</v>
      </c>
      <c r="CT528" s="5" t="e">
        <f>P_A_R[[#This Row],[50+]]-P_A_R[[#This Row],[51+]]</f>
        <v>#VALUE!</v>
      </c>
      <c r="CU528" s="5" t="e">
        <f>P_A_R[[#This Row],[51+]]-P_A_R[[#This Row],[52+]]</f>
        <v>#VALUE!</v>
      </c>
      <c r="CV528" s="5" t="e">
        <f>P_A_R[[#This Row],[52+]]-P_A_R[[#This Row],[53+]]</f>
        <v>#VALUE!</v>
      </c>
      <c r="CW528" s="5" t="e">
        <f>P_A_R[[#This Row],[53+]]-P_A_R[[#This Row],[54+]]</f>
        <v>#VALUE!</v>
      </c>
      <c r="CX528" s="5" t="e">
        <f>P_A_R[[#This Row],[54+]]-P_A_R[[#This Row],[55+]]</f>
        <v>#VALUE!</v>
      </c>
      <c r="CY528" s="5" t="e">
        <f>P_A_R[[#This Row],[55+]]-P_A_R[[#This Row],[56+]]</f>
        <v>#VALUE!</v>
      </c>
      <c r="CZ528" s="5" t="e">
        <f>P_A_R[[#This Row],[56+]]-P_A_R[[#This Row],[57+]]</f>
        <v>#VALUE!</v>
      </c>
      <c r="DA528" s="5" t="e">
        <f>P_A_R[[#This Row],[57+]]-P_A_R[[#This Row],[58+]]</f>
        <v>#VALUE!</v>
      </c>
      <c r="DB528" s="5" t="e">
        <f>P_A_R[[#This Row],[58+]]-P_A_R[[#This Row],[59+]]</f>
        <v>#VALUE!</v>
      </c>
    </row>
    <row r="529" spans="58:106" x14ac:dyDescent="0.25">
      <c r="BF529" s="5" t="e">
        <f>P_A_R[[#This Row],[10+]]-P_A_R[[#This Row],[11+]]</f>
        <v>#VALUE!</v>
      </c>
      <c r="BG529" s="5" t="e">
        <f>P_A_R[[#This Row],[11+]]-P_A_R[[#This Row],[12+]]</f>
        <v>#VALUE!</v>
      </c>
      <c r="BH529" s="5" t="e">
        <f>P_A_R[[#This Row],[12+]]-P_A_R[[#This Row],[13+]]</f>
        <v>#VALUE!</v>
      </c>
      <c r="BI529" s="5" t="e">
        <f>P_A_R[[#This Row],[13+]]-P_A_R[[#This Row],[14+]]</f>
        <v>#VALUE!</v>
      </c>
      <c r="BJ529" s="5" t="e">
        <f>P_A_R[[#This Row],[14+]]-P_A_R[[#This Row],[15+]]</f>
        <v>#VALUE!</v>
      </c>
      <c r="BK529" s="5" t="e">
        <f>P_A_R[[#This Row],[15+]]-P_A_R[[#This Row],[16+]]</f>
        <v>#VALUE!</v>
      </c>
      <c r="BL529" s="5" t="e">
        <f>P_A_R[[#This Row],[16+]]-P_A_R[[#This Row],[17+]]</f>
        <v>#VALUE!</v>
      </c>
      <c r="BM529" s="5" t="e">
        <f>P_A_R[[#This Row],[17+]]-P_A_R[[#This Row],[18+]]</f>
        <v>#VALUE!</v>
      </c>
      <c r="BN529" s="5" t="e">
        <f>P_A_R[[#This Row],[18+]]-P_A_R[[#This Row],[19+]]</f>
        <v>#VALUE!</v>
      </c>
      <c r="BO529" s="5" t="e">
        <f>P_A_R[[#This Row],[19+]]-P_A_R[[#This Row],[20+]]</f>
        <v>#VALUE!</v>
      </c>
      <c r="BP529" s="5" t="e">
        <f>P_A_R[[#This Row],[20+]]-P_A_R[[#This Row],[21+]]</f>
        <v>#VALUE!</v>
      </c>
      <c r="BQ529" s="5" t="e">
        <f>P_A_R[[#This Row],[21+]]-P_A_R[[#This Row],[22+]]</f>
        <v>#VALUE!</v>
      </c>
      <c r="BR529" s="5" t="e">
        <f>P_A_R[[#This Row],[22+]]-P_A_R[[#This Row],[23+]]</f>
        <v>#VALUE!</v>
      </c>
      <c r="BS529" s="5" t="e">
        <f>P_A_R[[#This Row],[23+]]-P_A_R[[#This Row],[24+]]</f>
        <v>#VALUE!</v>
      </c>
      <c r="BT529" s="5" t="e">
        <f>P_A_R[[#This Row],[24+]]-P_A_R[[#This Row],[25+]]</f>
        <v>#VALUE!</v>
      </c>
      <c r="BU529" s="5" t="e">
        <f>P_A_R[[#This Row],[25+]]-P_A_R[[#This Row],[26+]]</f>
        <v>#VALUE!</v>
      </c>
      <c r="BV529" s="5" t="e">
        <f>P_A_R[[#This Row],[26+]]-P_A_R[[#This Row],[27+]]</f>
        <v>#VALUE!</v>
      </c>
      <c r="BW529" s="5" t="e">
        <f>P_A_R[[#This Row],[27+]]-P_A_R[[#This Row],[28+]]</f>
        <v>#VALUE!</v>
      </c>
      <c r="BX529" s="5" t="e">
        <f>P_A_R[[#This Row],[28+]]-P_A_R[[#This Row],[29+]]</f>
        <v>#VALUE!</v>
      </c>
      <c r="BY529" s="5" t="e">
        <f>P_A_R[[#This Row],[29+]]-P_A_R[[#This Row],[30+]]</f>
        <v>#VALUE!</v>
      </c>
      <c r="BZ529" s="5" t="e">
        <f>P_A_R[[#This Row],[30+]]-P_A_R[[#This Row],[31+]]</f>
        <v>#VALUE!</v>
      </c>
      <c r="CA529" s="5" t="e">
        <f>P_A_R[[#This Row],[31+]]-P_A_R[[#This Row],[32+]]</f>
        <v>#VALUE!</v>
      </c>
      <c r="CB529" s="5" t="e">
        <f>P_A_R[[#This Row],[32+]]-P_A_R[[#This Row],[33+]]</f>
        <v>#VALUE!</v>
      </c>
      <c r="CC529" s="5" t="e">
        <f>P_A_R[[#This Row],[33+]]-P_A_R[[#This Row],[34+]]</f>
        <v>#VALUE!</v>
      </c>
      <c r="CD529" s="5" t="e">
        <f>P_A_R[[#This Row],[34+]]-P_A_R[[#This Row],[35+]]</f>
        <v>#VALUE!</v>
      </c>
      <c r="CE529" s="5" t="e">
        <f>P_A_R[[#This Row],[35+]]-P_A_R[[#This Row],[36+]]</f>
        <v>#VALUE!</v>
      </c>
      <c r="CF529" s="5" t="e">
        <f>P_A_R[[#This Row],[36+]]-P_A_R[[#This Row],[37+]]</f>
        <v>#VALUE!</v>
      </c>
      <c r="CG529" s="5" t="e">
        <f>P_A_R[[#This Row],[37+]]-P_A_R[[#This Row],[38+]]</f>
        <v>#VALUE!</v>
      </c>
      <c r="CH529" s="5" t="e">
        <f>P_A_R[[#This Row],[38+]]-P_A_R[[#This Row],[39+]]</f>
        <v>#VALUE!</v>
      </c>
      <c r="CI529" s="5" t="e">
        <f>P_A_R[[#This Row],[39+]]-P_A_R[[#This Row],[40+]]</f>
        <v>#VALUE!</v>
      </c>
      <c r="CJ529" s="5" t="e">
        <f>P_A_R[[#This Row],[40+]]-P_A_R[[#This Row],[41+]]</f>
        <v>#VALUE!</v>
      </c>
      <c r="CK529" s="5" t="e">
        <f>P_A_R[[#This Row],[41+]]-P_A_R[[#This Row],[42+]]</f>
        <v>#VALUE!</v>
      </c>
      <c r="CL529" s="5" t="e">
        <f>P_A_R[[#This Row],[42+]]-P_A_R[[#This Row],[43+]]</f>
        <v>#VALUE!</v>
      </c>
      <c r="CM529" s="5" t="e">
        <f>P_A_R[[#This Row],[43+]]-P_A_R[[#This Row],[44+]]</f>
        <v>#VALUE!</v>
      </c>
      <c r="CN529" s="5" t="e">
        <f>P_A_R[[#This Row],[44+]]-P_A_R[[#This Row],[45+]]</f>
        <v>#VALUE!</v>
      </c>
      <c r="CO529" s="5" t="e">
        <f>P_A_R[[#This Row],[45+]]-P_A_R[[#This Row],[46+]]</f>
        <v>#VALUE!</v>
      </c>
      <c r="CP529" s="5" t="e">
        <f>P_A_R[[#This Row],[46+]]-P_A_R[[#This Row],[47+]]</f>
        <v>#VALUE!</v>
      </c>
      <c r="CQ529" s="5" t="e">
        <f>P_A_R[[#This Row],[47+]]-P_A_R[[#This Row],[48+]]</f>
        <v>#VALUE!</v>
      </c>
      <c r="CR529" s="5" t="e">
        <f>P_A_R[[#This Row],[48+]]-P_A_R[[#This Row],[49+]]</f>
        <v>#VALUE!</v>
      </c>
      <c r="CS529" s="5" t="e">
        <f>P_A_R[[#This Row],[49+]]-P_A_R[[#This Row],[50+]]</f>
        <v>#VALUE!</v>
      </c>
      <c r="CT529" s="5" t="e">
        <f>P_A_R[[#This Row],[50+]]-P_A_R[[#This Row],[51+]]</f>
        <v>#VALUE!</v>
      </c>
      <c r="CU529" s="5" t="e">
        <f>P_A_R[[#This Row],[51+]]-P_A_R[[#This Row],[52+]]</f>
        <v>#VALUE!</v>
      </c>
      <c r="CV529" s="5" t="e">
        <f>P_A_R[[#This Row],[52+]]-P_A_R[[#This Row],[53+]]</f>
        <v>#VALUE!</v>
      </c>
      <c r="CW529" s="5" t="e">
        <f>P_A_R[[#This Row],[53+]]-P_A_R[[#This Row],[54+]]</f>
        <v>#VALUE!</v>
      </c>
      <c r="CX529" s="5" t="e">
        <f>P_A_R[[#This Row],[54+]]-P_A_R[[#This Row],[55+]]</f>
        <v>#VALUE!</v>
      </c>
      <c r="CY529" s="5" t="e">
        <f>P_A_R[[#This Row],[55+]]-P_A_R[[#This Row],[56+]]</f>
        <v>#VALUE!</v>
      </c>
      <c r="CZ529" s="5" t="e">
        <f>P_A_R[[#This Row],[56+]]-P_A_R[[#This Row],[57+]]</f>
        <v>#VALUE!</v>
      </c>
      <c r="DA529" s="5" t="e">
        <f>P_A_R[[#This Row],[57+]]-P_A_R[[#This Row],[58+]]</f>
        <v>#VALUE!</v>
      </c>
      <c r="DB529" s="5" t="e">
        <f>P_A_R[[#This Row],[58+]]-P_A_R[[#This Row],[59+]]</f>
        <v>#VALUE!</v>
      </c>
    </row>
    <row r="530" spans="58:106" x14ac:dyDescent="0.25">
      <c r="BF530" s="5" t="e">
        <f>P_A_R[[#This Row],[10+]]-P_A_R[[#This Row],[11+]]</f>
        <v>#VALUE!</v>
      </c>
      <c r="BG530" s="5" t="e">
        <f>P_A_R[[#This Row],[11+]]-P_A_R[[#This Row],[12+]]</f>
        <v>#VALUE!</v>
      </c>
      <c r="BH530" s="5" t="e">
        <f>P_A_R[[#This Row],[12+]]-P_A_R[[#This Row],[13+]]</f>
        <v>#VALUE!</v>
      </c>
      <c r="BI530" s="5" t="e">
        <f>P_A_R[[#This Row],[13+]]-P_A_R[[#This Row],[14+]]</f>
        <v>#VALUE!</v>
      </c>
      <c r="BJ530" s="5" t="e">
        <f>P_A_R[[#This Row],[14+]]-P_A_R[[#This Row],[15+]]</f>
        <v>#VALUE!</v>
      </c>
      <c r="BK530" s="5" t="e">
        <f>P_A_R[[#This Row],[15+]]-P_A_R[[#This Row],[16+]]</f>
        <v>#VALUE!</v>
      </c>
      <c r="BL530" s="5" t="e">
        <f>P_A_R[[#This Row],[16+]]-P_A_R[[#This Row],[17+]]</f>
        <v>#VALUE!</v>
      </c>
      <c r="BM530" s="5" t="e">
        <f>P_A_R[[#This Row],[17+]]-P_A_R[[#This Row],[18+]]</f>
        <v>#VALUE!</v>
      </c>
      <c r="BN530" s="5" t="e">
        <f>P_A_R[[#This Row],[18+]]-P_A_R[[#This Row],[19+]]</f>
        <v>#VALUE!</v>
      </c>
      <c r="BO530" s="5" t="e">
        <f>P_A_R[[#This Row],[19+]]-P_A_R[[#This Row],[20+]]</f>
        <v>#VALUE!</v>
      </c>
      <c r="BP530" s="5" t="e">
        <f>P_A_R[[#This Row],[20+]]-P_A_R[[#This Row],[21+]]</f>
        <v>#VALUE!</v>
      </c>
      <c r="BQ530" s="5" t="e">
        <f>P_A_R[[#This Row],[21+]]-P_A_R[[#This Row],[22+]]</f>
        <v>#VALUE!</v>
      </c>
      <c r="BR530" s="5" t="e">
        <f>P_A_R[[#This Row],[22+]]-P_A_R[[#This Row],[23+]]</f>
        <v>#VALUE!</v>
      </c>
      <c r="BS530" s="5" t="e">
        <f>P_A_R[[#This Row],[23+]]-P_A_R[[#This Row],[24+]]</f>
        <v>#VALUE!</v>
      </c>
      <c r="BT530" s="5" t="e">
        <f>P_A_R[[#This Row],[24+]]-P_A_R[[#This Row],[25+]]</f>
        <v>#VALUE!</v>
      </c>
      <c r="BU530" s="5" t="e">
        <f>P_A_R[[#This Row],[25+]]-P_A_R[[#This Row],[26+]]</f>
        <v>#VALUE!</v>
      </c>
      <c r="BV530" s="5" t="e">
        <f>P_A_R[[#This Row],[26+]]-P_A_R[[#This Row],[27+]]</f>
        <v>#VALUE!</v>
      </c>
      <c r="BW530" s="5" t="e">
        <f>P_A_R[[#This Row],[27+]]-P_A_R[[#This Row],[28+]]</f>
        <v>#VALUE!</v>
      </c>
      <c r="BX530" s="5" t="e">
        <f>P_A_R[[#This Row],[28+]]-P_A_R[[#This Row],[29+]]</f>
        <v>#VALUE!</v>
      </c>
      <c r="BY530" s="5" t="e">
        <f>P_A_R[[#This Row],[29+]]-P_A_R[[#This Row],[30+]]</f>
        <v>#VALUE!</v>
      </c>
      <c r="BZ530" s="5" t="e">
        <f>P_A_R[[#This Row],[30+]]-P_A_R[[#This Row],[31+]]</f>
        <v>#VALUE!</v>
      </c>
      <c r="CA530" s="5" t="e">
        <f>P_A_R[[#This Row],[31+]]-P_A_R[[#This Row],[32+]]</f>
        <v>#VALUE!</v>
      </c>
      <c r="CB530" s="5" t="e">
        <f>P_A_R[[#This Row],[32+]]-P_A_R[[#This Row],[33+]]</f>
        <v>#VALUE!</v>
      </c>
      <c r="CC530" s="5" t="e">
        <f>P_A_R[[#This Row],[33+]]-P_A_R[[#This Row],[34+]]</f>
        <v>#VALUE!</v>
      </c>
      <c r="CD530" s="5" t="e">
        <f>P_A_R[[#This Row],[34+]]-P_A_R[[#This Row],[35+]]</f>
        <v>#VALUE!</v>
      </c>
      <c r="CE530" s="5" t="e">
        <f>P_A_R[[#This Row],[35+]]-P_A_R[[#This Row],[36+]]</f>
        <v>#VALUE!</v>
      </c>
      <c r="CF530" s="5" t="e">
        <f>P_A_R[[#This Row],[36+]]-P_A_R[[#This Row],[37+]]</f>
        <v>#VALUE!</v>
      </c>
      <c r="CG530" s="5" t="e">
        <f>P_A_R[[#This Row],[37+]]-P_A_R[[#This Row],[38+]]</f>
        <v>#VALUE!</v>
      </c>
      <c r="CH530" s="5" t="e">
        <f>P_A_R[[#This Row],[38+]]-P_A_R[[#This Row],[39+]]</f>
        <v>#VALUE!</v>
      </c>
      <c r="CI530" s="5" t="e">
        <f>P_A_R[[#This Row],[39+]]-P_A_R[[#This Row],[40+]]</f>
        <v>#VALUE!</v>
      </c>
      <c r="CJ530" s="5" t="e">
        <f>P_A_R[[#This Row],[40+]]-P_A_R[[#This Row],[41+]]</f>
        <v>#VALUE!</v>
      </c>
      <c r="CK530" s="5" t="e">
        <f>P_A_R[[#This Row],[41+]]-P_A_R[[#This Row],[42+]]</f>
        <v>#VALUE!</v>
      </c>
      <c r="CL530" s="5" t="e">
        <f>P_A_R[[#This Row],[42+]]-P_A_R[[#This Row],[43+]]</f>
        <v>#VALUE!</v>
      </c>
      <c r="CM530" s="5" t="e">
        <f>P_A_R[[#This Row],[43+]]-P_A_R[[#This Row],[44+]]</f>
        <v>#VALUE!</v>
      </c>
      <c r="CN530" s="5" t="e">
        <f>P_A_R[[#This Row],[44+]]-P_A_R[[#This Row],[45+]]</f>
        <v>#VALUE!</v>
      </c>
      <c r="CO530" s="5" t="e">
        <f>P_A_R[[#This Row],[45+]]-P_A_R[[#This Row],[46+]]</f>
        <v>#VALUE!</v>
      </c>
      <c r="CP530" s="5" t="e">
        <f>P_A_R[[#This Row],[46+]]-P_A_R[[#This Row],[47+]]</f>
        <v>#VALUE!</v>
      </c>
      <c r="CQ530" s="5" t="e">
        <f>P_A_R[[#This Row],[47+]]-P_A_R[[#This Row],[48+]]</f>
        <v>#VALUE!</v>
      </c>
      <c r="CR530" s="5" t="e">
        <f>P_A_R[[#This Row],[48+]]-P_A_R[[#This Row],[49+]]</f>
        <v>#VALUE!</v>
      </c>
      <c r="CS530" s="5" t="e">
        <f>P_A_R[[#This Row],[49+]]-P_A_R[[#This Row],[50+]]</f>
        <v>#VALUE!</v>
      </c>
      <c r="CT530" s="5" t="e">
        <f>P_A_R[[#This Row],[50+]]-P_A_R[[#This Row],[51+]]</f>
        <v>#VALUE!</v>
      </c>
      <c r="CU530" s="5" t="e">
        <f>P_A_R[[#This Row],[51+]]-P_A_R[[#This Row],[52+]]</f>
        <v>#VALUE!</v>
      </c>
      <c r="CV530" s="5" t="e">
        <f>P_A_R[[#This Row],[52+]]-P_A_R[[#This Row],[53+]]</f>
        <v>#VALUE!</v>
      </c>
      <c r="CW530" s="5" t="e">
        <f>P_A_R[[#This Row],[53+]]-P_A_R[[#This Row],[54+]]</f>
        <v>#VALUE!</v>
      </c>
      <c r="CX530" s="5" t="e">
        <f>P_A_R[[#This Row],[54+]]-P_A_R[[#This Row],[55+]]</f>
        <v>#VALUE!</v>
      </c>
      <c r="CY530" s="5" t="e">
        <f>P_A_R[[#This Row],[55+]]-P_A_R[[#This Row],[56+]]</f>
        <v>#VALUE!</v>
      </c>
      <c r="CZ530" s="5" t="e">
        <f>P_A_R[[#This Row],[56+]]-P_A_R[[#This Row],[57+]]</f>
        <v>#VALUE!</v>
      </c>
      <c r="DA530" s="5" t="e">
        <f>P_A_R[[#This Row],[57+]]-P_A_R[[#This Row],[58+]]</f>
        <v>#VALUE!</v>
      </c>
      <c r="DB530" s="5" t="e">
        <f>P_A_R[[#This Row],[58+]]-P_A_R[[#This Row],[59+]]</f>
        <v>#VALUE!</v>
      </c>
    </row>
    <row r="531" spans="58:106" x14ac:dyDescent="0.25">
      <c r="BF531" s="5" t="e">
        <f>P_A_R[[#This Row],[10+]]-P_A_R[[#This Row],[11+]]</f>
        <v>#VALUE!</v>
      </c>
      <c r="BG531" s="5" t="e">
        <f>P_A_R[[#This Row],[11+]]-P_A_R[[#This Row],[12+]]</f>
        <v>#VALUE!</v>
      </c>
      <c r="BH531" s="5" t="e">
        <f>P_A_R[[#This Row],[12+]]-P_A_R[[#This Row],[13+]]</f>
        <v>#VALUE!</v>
      </c>
      <c r="BI531" s="5" t="e">
        <f>P_A_R[[#This Row],[13+]]-P_A_R[[#This Row],[14+]]</f>
        <v>#VALUE!</v>
      </c>
      <c r="BJ531" s="5" t="e">
        <f>P_A_R[[#This Row],[14+]]-P_A_R[[#This Row],[15+]]</f>
        <v>#VALUE!</v>
      </c>
      <c r="BK531" s="5" t="e">
        <f>P_A_R[[#This Row],[15+]]-P_A_R[[#This Row],[16+]]</f>
        <v>#VALUE!</v>
      </c>
      <c r="BL531" s="5" t="e">
        <f>P_A_R[[#This Row],[16+]]-P_A_R[[#This Row],[17+]]</f>
        <v>#VALUE!</v>
      </c>
      <c r="BM531" s="5" t="e">
        <f>P_A_R[[#This Row],[17+]]-P_A_R[[#This Row],[18+]]</f>
        <v>#VALUE!</v>
      </c>
      <c r="BN531" s="5" t="e">
        <f>P_A_R[[#This Row],[18+]]-P_A_R[[#This Row],[19+]]</f>
        <v>#VALUE!</v>
      </c>
      <c r="BO531" s="5" t="e">
        <f>P_A_R[[#This Row],[19+]]-P_A_R[[#This Row],[20+]]</f>
        <v>#VALUE!</v>
      </c>
      <c r="BP531" s="5" t="e">
        <f>P_A_R[[#This Row],[20+]]-P_A_R[[#This Row],[21+]]</f>
        <v>#VALUE!</v>
      </c>
      <c r="BQ531" s="5" t="e">
        <f>P_A_R[[#This Row],[21+]]-P_A_R[[#This Row],[22+]]</f>
        <v>#VALUE!</v>
      </c>
      <c r="BR531" s="5" t="e">
        <f>P_A_R[[#This Row],[22+]]-P_A_R[[#This Row],[23+]]</f>
        <v>#VALUE!</v>
      </c>
      <c r="BS531" s="5" t="e">
        <f>P_A_R[[#This Row],[23+]]-P_A_R[[#This Row],[24+]]</f>
        <v>#VALUE!</v>
      </c>
      <c r="BT531" s="5" t="e">
        <f>P_A_R[[#This Row],[24+]]-P_A_R[[#This Row],[25+]]</f>
        <v>#VALUE!</v>
      </c>
      <c r="BU531" s="5" t="e">
        <f>P_A_R[[#This Row],[25+]]-P_A_R[[#This Row],[26+]]</f>
        <v>#VALUE!</v>
      </c>
      <c r="BV531" s="5" t="e">
        <f>P_A_R[[#This Row],[26+]]-P_A_R[[#This Row],[27+]]</f>
        <v>#VALUE!</v>
      </c>
      <c r="BW531" s="5" t="e">
        <f>P_A_R[[#This Row],[27+]]-P_A_R[[#This Row],[28+]]</f>
        <v>#VALUE!</v>
      </c>
      <c r="BX531" s="5" t="e">
        <f>P_A_R[[#This Row],[28+]]-P_A_R[[#This Row],[29+]]</f>
        <v>#VALUE!</v>
      </c>
      <c r="BY531" s="5" t="e">
        <f>P_A_R[[#This Row],[29+]]-P_A_R[[#This Row],[30+]]</f>
        <v>#VALUE!</v>
      </c>
      <c r="BZ531" s="5" t="e">
        <f>P_A_R[[#This Row],[30+]]-P_A_R[[#This Row],[31+]]</f>
        <v>#VALUE!</v>
      </c>
      <c r="CA531" s="5" t="e">
        <f>P_A_R[[#This Row],[31+]]-P_A_R[[#This Row],[32+]]</f>
        <v>#VALUE!</v>
      </c>
      <c r="CB531" s="5" t="e">
        <f>P_A_R[[#This Row],[32+]]-P_A_R[[#This Row],[33+]]</f>
        <v>#VALUE!</v>
      </c>
      <c r="CC531" s="5" t="e">
        <f>P_A_R[[#This Row],[33+]]-P_A_R[[#This Row],[34+]]</f>
        <v>#VALUE!</v>
      </c>
      <c r="CD531" s="5" t="e">
        <f>P_A_R[[#This Row],[34+]]-P_A_R[[#This Row],[35+]]</f>
        <v>#VALUE!</v>
      </c>
      <c r="CE531" s="5" t="e">
        <f>P_A_R[[#This Row],[35+]]-P_A_R[[#This Row],[36+]]</f>
        <v>#VALUE!</v>
      </c>
      <c r="CF531" s="5" t="e">
        <f>P_A_R[[#This Row],[36+]]-P_A_R[[#This Row],[37+]]</f>
        <v>#VALUE!</v>
      </c>
      <c r="CG531" s="5" t="e">
        <f>P_A_R[[#This Row],[37+]]-P_A_R[[#This Row],[38+]]</f>
        <v>#VALUE!</v>
      </c>
      <c r="CH531" s="5" t="e">
        <f>P_A_R[[#This Row],[38+]]-P_A_R[[#This Row],[39+]]</f>
        <v>#VALUE!</v>
      </c>
      <c r="CI531" s="5" t="e">
        <f>P_A_R[[#This Row],[39+]]-P_A_R[[#This Row],[40+]]</f>
        <v>#VALUE!</v>
      </c>
      <c r="CJ531" s="5" t="e">
        <f>P_A_R[[#This Row],[40+]]-P_A_R[[#This Row],[41+]]</f>
        <v>#VALUE!</v>
      </c>
      <c r="CK531" s="5" t="e">
        <f>P_A_R[[#This Row],[41+]]-P_A_R[[#This Row],[42+]]</f>
        <v>#VALUE!</v>
      </c>
      <c r="CL531" s="5" t="e">
        <f>P_A_R[[#This Row],[42+]]-P_A_R[[#This Row],[43+]]</f>
        <v>#VALUE!</v>
      </c>
      <c r="CM531" s="5" t="e">
        <f>P_A_R[[#This Row],[43+]]-P_A_R[[#This Row],[44+]]</f>
        <v>#VALUE!</v>
      </c>
      <c r="CN531" s="5" t="e">
        <f>P_A_R[[#This Row],[44+]]-P_A_R[[#This Row],[45+]]</f>
        <v>#VALUE!</v>
      </c>
      <c r="CO531" s="5" t="e">
        <f>P_A_R[[#This Row],[45+]]-P_A_R[[#This Row],[46+]]</f>
        <v>#VALUE!</v>
      </c>
      <c r="CP531" s="5" t="e">
        <f>P_A_R[[#This Row],[46+]]-P_A_R[[#This Row],[47+]]</f>
        <v>#VALUE!</v>
      </c>
      <c r="CQ531" s="5" t="e">
        <f>P_A_R[[#This Row],[47+]]-P_A_R[[#This Row],[48+]]</f>
        <v>#VALUE!</v>
      </c>
      <c r="CR531" s="5" t="e">
        <f>P_A_R[[#This Row],[48+]]-P_A_R[[#This Row],[49+]]</f>
        <v>#VALUE!</v>
      </c>
      <c r="CS531" s="5" t="e">
        <f>P_A_R[[#This Row],[49+]]-P_A_R[[#This Row],[50+]]</f>
        <v>#VALUE!</v>
      </c>
      <c r="CT531" s="5" t="e">
        <f>P_A_R[[#This Row],[50+]]-P_A_R[[#This Row],[51+]]</f>
        <v>#VALUE!</v>
      </c>
      <c r="CU531" s="5" t="e">
        <f>P_A_R[[#This Row],[51+]]-P_A_R[[#This Row],[52+]]</f>
        <v>#VALUE!</v>
      </c>
      <c r="CV531" s="5" t="e">
        <f>P_A_R[[#This Row],[52+]]-P_A_R[[#This Row],[53+]]</f>
        <v>#VALUE!</v>
      </c>
      <c r="CW531" s="5" t="e">
        <f>P_A_R[[#This Row],[53+]]-P_A_R[[#This Row],[54+]]</f>
        <v>#VALUE!</v>
      </c>
      <c r="CX531" s="5" t="e">
        <f>P_A_R[[#This Row],[54+]]-P_A_R[[#This Row],[55+]]</f>
        <v>#VALUE!</v>
      </c>
      <c r="CY531" s="5" t="e">
        <f>P_A_R[[#This Row],[55+]]-P_A_R[[#This Row],[56+]]</f>
        <v>#VALUE!</v>
      </c>
      <c r="CZ531" s="5" t="e">
        <f>P_A_R[[#This Row],[56+]]-P_A_R[[#This Row],[57+]]</f>
        <v>#VALUE!</v>
      </c>
      <c r="DA531" s="5" t="e">
        <f>P_A_R[[#This Row],[57+]]-P_A_R[[#This Row],[58+]]</f>
        <v>#VALUE!</v>
      </c>
      <c r="DB531" s="5" t="e">
        <f>P_A_R[[#This Row],[58+]]-P_A_R[[#This Row],[59+]]</f>
        <v>#VALUE!</v>
      </c>
    </row>
    <row r="532" spans="58:106" x14ac:dyDescent="0.25">
      <c r="BF532" s="5" t="e">
        <f>P_A_R[[#This Row],[10+]]-P_A_R[[#This Row],[11+]]</f>
        <v>#VALUE!</v>
      </c>
      <c r="BG532" s="5" t="e">
        <f>P_A_R[[#This Row],[11+]]-P_A_R[[#This Row],[12+]]</f>
        <v>#VALUE!</v>
      </c>
      <c r="BH532" s="5" t="e">
        <f>P_A_R[[#This Row],[12+]]-P_A_R[[#This Row],[13+]]</f>
        <v>#VALUE!</v>
      </c>
      <c r="BI532" s="5" t="e">
        <f>P_A_R[[#This Row],[13+]]-P_A_R[[#This Row],[14+]]</f>
        <v>#VALUE!</v>
      </c>
      <c r="BJ532" s="5" t="e">
        <f>P_A_R[[#This Row],[14+]]-P_A_R[[#This Row],[15+]]</f>
        <v>#VALUE!</v>
      </c>
      <c r="BK532" s="5" t="e">
        <f>P_A_R[[#This Row],[15+]]-P_A_R[[#This Row],[16+]]</f>
        <v>#VALUE!</v>
      </c>
      <c r="BL532" s="5" t="e">
        <f>P_A_R[[#This Row],[16+]]-P_A_R[[#This Row],[17+]]</f>
        <v>#VALUE!</v>
      </c>
      <c r="BM532" s="5" t="e">
        <f>P_A_R[[#This Row],[17+]]-P_A_R[[#This Row],[18+]]</f>
        <v>#VALUE!</v>
      </c>
      <c r="BN532" s="5" t="e">
        <f>P_A_R[[#This Row],[18+]]-P_A_R[[#This Row],[19+]]</f>
        <v>#VALUE!</v>
      </c>
      <c r="BO532" s="5" t="e">
        <f>P_A_R[[#This Row],[19+]]-P_A_R[[#This Row],[20+]]</f>
        <v>#VALUE!</v>
      </c>
      <c r="BP532" s="5" t="e">
        <f>P_A_R[[#This Row],[20+]]-P_A_R[[#This Row],[21+]]</f>
        <v>#VALUE!</v>
      </c>
      <c r="BQ532" s="5" t="e">
        <f>P_A_R[[#This Row],[21+]]-P_A_R[[#This Row],[22+]]</f>
        <v>#VALUE!</v>
      </c>
      <c r="BR532" s="5" t="e">
        <f>P_A_R[[#This Row],[22+]]-P_A_R[[#This Row],[23+]]</f>
        <v>#VALUE!</v>
      </c>
      <c r="BS532" s="5" t="e">
        <f>P_A_R[[#This Row],[23+]]-P_A_R[[#This Row],[24+]]</f>
        <v>#VALUE!</v>
      </c>
      <c r="BT532" s="5" t="e">
        <f>P_A_R[[#This Row],[24+]]-P_A_R[[#This Row],[25+]]</f>
        <v>#VALUE!</v>
      </c>
      <c r="BU532" s="5" t="e">
        <f>P_A_R[[#This Row],[25+]]-P_A_R[[#This Row],[26+]]</f>
        <v>#VALUE!</v>
      </c>
      <c r="BV532" s="5" t="e">
        <f>P_A_R[[#This Row],[26+]]-P_A_R[[#This Row],[27+]]</f>
        <v>#VALUE!</v>
      </c>
      <c r="BW532" s="5" t="e">
        <f>P_A_R[[#This Row],[27+]]-P_A_R[[#This Row],[28+]]</f>
        <v>#VALUE!</v>
      </c>
      <c r="BX532" s="5" t="e">
        <f>P_A_R[[#This Row],[28+]]-P_A_R[[#This Row],[29+]]</f>
        <v>#VALUE!</v>
      </c>
      <c r="BY532" s="5" t="e">
        <f>P_A_R[[#This Row],[29+]]-P_A_R[[#This Row],[30+]]</f>
        <v>#VALUE!</v>
      </c>
      <c r="BZ532" s="5" t="e">
        <f>P_A_R[[#This Row],[30+]]-P_A_R[[#This Row],[31+]]</f>
        <v>#VALUE!</v>
      </c>
      <c r="CA532" s="5" t="e">
        <f>P_A_R[[#This Row],[31+]]-P_A_R[[#This Row],[32+]]</f>
        <v>#VALUE!</v>
      </c>
      <c r="CB532" s="5" t="e">
        <f>P_A_R[[#This Row],[32+]]-P_A_R[[#This Row],[33+]]</f>
        <v>#VALUE!</v>
      </c>
      <c r="CC532" s="5" t="e">
        <f>P_A_R[[#This Row],[33+]]-P_A_R[[#This Row],[34+]]</f>
        <v>#VALUE!</v>
      </c>
      <c r="CD532" s="5" t="e">
        <f>P_A_R[[#This Row],[34+]]-P_A_R[[#This Row],[35+]]</f>
        <v>#VALUE!</v>
      </c>
      <c r="CE532" s="5" t="e">
        <f>P_A_R[[#This Row],[35+]]-P_A_R[[#This Row],[36+]]</f>
        <v>#VALUE!</v>
      </c>
      <c r="CF532" s="5" t="e">
        <f>P_A_R[[#This Row],[36+]]-P_A_R[[#This Row],[37+]]</f>
        <v>#VALUE!</v>
      </c>
      <c r="CG532" s="5" t="e">
        <f>P_A_R[[#This Row],[37+]]-P_A_R[[#This Row],[38+]]</f>
        <v>#VALUE!</v>
      </c>
      <c r="CH532" s="5" t="e">
        <f>P_A_R[[#This Row],[38+]]-P_A_R[[#This Row],[39+]]</f>
        <v>#VALUE!</v>
      </c>
      <c r="CI532" s="5" t="e">
        <f>P_A_R[[#This Row],[39+]]-P_A_R[[#This Row],[40+]]</f>
        <v>#VALUE!</v>
      </c>
      <c r="CJ532" s="5" t="e">
        <f>P_A_R[[#This Row],[40+]]-P_A_R[[#This Row],[41+]]</f>
        <v>#VALUE!</v>
      </c>
      <c r="CK532" s="5" t="e">
        <f>P_A_R[[#This Row],[41+]]-P_A_R[[#This Row],[42+]]</f>
        <v>#VALUE!</v>
      </c>
      <c r="CL532" s="5" t="e">
        <f>P_A_R[[#This Row],[42+]]-P_A_R[[#This Row],[43+]]</f>
        <v>#VALUE!</v>
      </c>
      <c r="CM532" s="5" t="e">
        <f>P_A_R[[#This Row],[43+]]-P_A_R[[#This Row],[44+]]</f>
        <v>#VALUE!</v>
      </c>
      <c r="CN532" s="5" t="e">
        <f>P_A_R[[#This Row],[44+]]-P_A_R[[#This Row],[45+]]</f>
        <v>#VALUE!</v>
      </c>
      <c r="CO532" s="5" t="e">
        <f>P_A_R[[#This Row],[45+]]-P_A_R[[#This Row],[46+]]</f>
        <v>#VALUE!</v>
      </c>
      <c r="CP532" s="5" t="e">
        <f>P_A_R[[#This Row],[46+]]-P_A_R[[#This Row],[47+]]</f>
        <v>#VALUE!</v>
      </c>
      <c r="CQ532" s="5" t="e">
        <f>P_A_R[[#This Row],[47+]]-P_A_R[[#This Row],[48+]]</f>
        <v>#VALUE!</v>
      </c>
      <c r="CR532" s="5" t="e">
        <f>P_A_R[[#This Row],[48+]]-P_A_R[[#This Row],[49+]]</f>
        <v>#VALUE!</v>
      </c>
      <c r="CS532" s="5" t="e">
        <f>P_A_R[[#This Row],[49+]]-P_A_R[[#This Row],[50+]]</f>
        <v>#VALUE!</v>
      </c>
      <c r="CT532" s="5" t="e">
        <f>P_A_R[[#This Row],[50+]]-P_A_R[[#This Row],[51+]]</f>
        <v>#VALUE!</v>
      </c>
      <c r="CU532" s="5" t="e">
        <f>P_A_R[[#This Row],[51+]]-P_A_R[[#This Row],[52+]]</f>
        <v>#VALUE!</v>
      </c>
      <c r="CV532" s="5" t="e">
        <f>P_A_R[[#This Row],[52+]]-P_A_R[[#This Row],[53+]]</f>
        <v>#VALUE!</v>
      </c>
      <c r="CW532" s="5" t="e">
        <f>P_A_R[[#This Row],[53+]]-P_A_R[[#This Row],[54+]]</f>
        <v>#VALUE!</v>
      </c>
      <c r="CX532" s="5" t="e">
        <f>P_A_R[[#This Row],[54+]]-P_A_R[[#This Row],[55+]]</f>
        <v>#VALUE!</v>
      </c>
      <c r="CY532" s="5" t="e">
        <f>P_A_R[[#This Row],[55+]]-P_A_R[[#This Row],[56+]]</f>
        <v>#VALUE!</v>
      </c>
      <c r="CZ532" s="5" t="e">
        <f>P_A_R[[#This Row],[56+]]-P_A_R[[#This Row],[57+]]</f>
        <v>#VALUE!</v>
      </c>
      <c r="DA532" s="5" t="e">
        <f>P_A_R[[#This Row],[57+]]-P_A_R[[#This Row],[58+]]</f>
        <v>#VALUE!</v>
      </c>
      <c r="DB532" s="5" t="e">
        <f>P_A_R[[#This Row],[58+]]-P_A_R[[#This Row],[59+]]</f>
        <v>#VALUE!</v>
      </c>
    </row>
    <row r="533" spans="58:106" x14ac:dyDescent="0.25">
      <c r="BF533" s="5" t="e">
        <f>P_A_R[[#This Row],[10+]]-P_A_R[[#This Row],[11+]]</f>
        <v>#VALUE!</v>
      </c>
      <c r="BG533" s="5" t="e">
        <f>P_A_R[[#This Row],[11+]]-P_A_R[[#This Row],[12+]]</f>
        <v>#VALUE!</v>
      </c>
      <c r="BH533" s="5" t="e">
        <f>P_A_R[[#This Row],[12+]]-P_A_R[[#This Row],[13+]]</f>
        <v>#VALUE!</v>
      </c>
      <c r="BI533" s="5" t="e">
        <f>P_A_R[[#This Row],[13+]]-P_A_R[[#This Row],[14+]]</f>
        <v>#VALUE!</v>
      </c>
      <c r="BJ533" s="5" t="e">
        <f>P_A_R[[#This Row],[14+]]-P_A_R[[#This Row],[15+]]</f>
        <v>#VALUE!</v>
      </c>
      <c r="BK533" s="5" t="e">
        <f>P_A_R[[#This Row],[15+]]-P_A_R[[#This Row],[16+]]</f>
        <v>#VALUE!</v>
      </c>
      <c r="BL533" s="5" t="e">
        <f>P_A_R[[#This Row],[16+]]-P_A_R[[#This Row],[17+]]</f>
        <v>#VALUE!</v>
      </c>
      <c r="BM533" s="5" t="e">
        <f>P_A_R[[#This Row],[17+]]-P_A_R[[#This Row],[18+]]</f>
        <v>#VALUE!</v>
      </c>
      <c r="BN533" s="5" t="e">
        <f>P_A_R[[#This Row],[18+]]-P_A_R[[#This Row],[19+]]</f>
        <v>#VALUE!</v>
      </c>
      <c r="BO533" s="5" t="e">
        <f>P_A_R[[#This Row],[19+]]-P_A_R[[#This Row],[20+]]</f>
        <v>#VALUE!</v>
      </c>
      <c r="BP533" s="5" t="e">
        <f>P_A_R[[#This Row],[20+]]-P_A_R[[#This Row],[21+]]</f>
        <v>#VALUE!</v>
      </c>
      <c r="BQ533" s="5" t="e">
        <f>P_A_R[[#This Row],[21+]]-P_A_R[[#This Row],[22+]]</f>
        <v>#VALUE!</v>
      </c>
      <c r="BR533" s="5" t="e">
        <f>P_A_R[[#This Row],[22+]]-P_A_R[[#This Row],[23+]]</f>
        <v>#VALUE!</v>
      </c>
      <c r="BS533" s="5" t="e">
        <f>P_A_R[[#This Row],[23+]]-P_A_R[[#This Row],[24+]]</f>
        <v>#VALUE!</v>
      </c>
      <c r="BT533" s="5" t="e">
        <f>P_A_R[[#This Row],[24+]]-P_A_R[[#This Row],[25+]]</f>
        <v>#VALUE!</v>
      </c>
      <c r="BU533" s="5" t="e">
        <f>P_A_R[[#This Row],[25+]]-P_A_R[[#This Row],[26+]]</f>
        <v>#VALUE!</v>
      </c>
      <c r="BV533" s="5" t="e">
        <f>P_A_R[[#This Row],[26+]]-P_A_R[[#This Row],[27+]]</f>
        <v>#VALUE!</v>
      </c>
      <c r="BW533" s="5" t="e">
        <f>P_A_R[[#This Row],[27+]]-P_A_R[[#This Row],[28+]]</f>
        <v>#VALUE!</v>
      </c>
      <c r="BX533" s="5" t="e">
        <f>P_A_R[[#This Row],[28+]]-P_A_R[[#This Row],[29+]]</f>
        <v>#VALUE!</v>
      </c>
      <c r="BY533" s="5" t="e">
        <f>P_A_R[[#This Row],[29+]]-P_A_R[[#This Row],[30+]]</f>
        <v>#VALUE!</v>
      </c>
      <c r="BZ533" s="5" t="e">
        <f>P_A_R[[#This Row],[30+]]-P_A_R[[#This Row],[31+]]</f>
        <v>#VALUE!</v>
      </c>
      <c r="CA533" s="5" t="e">
        <f>P_A_R[[#This Row],[31+]]-P_A_R[[#This Row],[32+]]</f>
        <v>#VALUE!</v>
      </c>
      <c r="CB533" s="5" t="e">
        <f>P_A_R[[#This Row],[32+]]-P_A_R[[#This Row],[33+]]</f>
        <v>#VALUE!</v>
      </c>
      <c r="CC533" s="5" t="e">
        <f>P_A_R[[#This Row],[33+]]-P_A_R[[#This Row],[34+]]</f>
        <v>#VALUE!</v>
      </c>
      <c r="CD533" s="5" t="e">
        <f>P_A_R[[#This Row],[34+]]-P_A_R[[#This Row],[35+]]</f>
        <v>#VALUE!</v>
      </c>
      <c r="CE533" s="5" t="e">
        <f>P_A_R[[#This Row],[35+]]-P_A_R[[#This Row],[36+]]</f>
        <v>#VALUE!</v>
      </c>
      <c r="CF533" s="5" t="e">
        <f>P_A_R[[#This Row],[36+]]-P_A_R[[#This Row],[37+]]</f>
        <v>#VALUE!</v>
      </c>
      <c r="CG533" s="5" t="e">
        <f>P_A_R[[#This Row],[37+]]-P_A_R[[#This Row],[38+]]</f>
        <v>#VALUE!</v>
      </c>
      <c r="CH533" s="5" t="e">
        <f>P_A_R[[#This Row],[38+]]-P_A_R[[#This Row],[39+]]</f>
        <v>#VALUE!</v>
      </c>
      <c r="CI533" s="5" t="e">
        <f>P_A_R[[#This Row],[39+]]-P_A_R[[#This Row],[40+]]</f>
        <v>#VALUE!</v>
      </c>
      <c r="CJ533" s="5" t="e">
        <f>P_A_R[[#This Row],[40+]]-P_A_R[[#This Row],[41+]]</f>
        <v>#VALUE!</v>
      </c>
      <c r="CK533" s="5" t="e">
        <f>P_A_R[[#This Row],[41+]]-P_A_R[[#This Row],[42+]]</f>
        <v>#VALUE!</v>
      </c>
      <c r="CL533" s="5" t="e">
        <f>P_A_R[[#This Row],[42+]]-P_A_R[[#This Row],[43+]]</f>
        <v>#VALUE!</v>
      </c>
      <c r="CM533" s="5" t="e">
        <f>P_A_R[[#This Row],[43+]]-P_A_R[[#This Row],[44+]]</f>
        <v>#VALUE!</v>
      </c>
      <c r="CN533" s="5" t="e">
        <f>P_A_R[[#This Row],[44+]]-P_A_R[[#This Row],[45+]]</f>
        <v>#VALUE!</v>
      </c>
      <c r="CO533" s="5" t="e">
        <f>P_A_R[[#This Row],[45+]]-P_A_R[[#This Row],[46+]]</f>
        <v>#VALUE!</v>
      </c>
      <c r="CP533" s="5" t="e">
        <f>P_A_R[[#This Row],[46+]]-P_A_R[[#This Row],[47+]]</f>
        <v>#VALUE!</v>
      </c>
      <c r="CQ533" s="5" t="e">
        <f>P_A_R[[#This Row],[47+]]-P_A_R[[#This Row],[48+]]</f>
        <v>#VALUE!</v>
      </c>
      <c r="CR533" s="5" t="e">
        <f>P_A_R[[#This Row],[48+]]-P_A_R[[#This Row],[49+]]</f>
        <v>#VALUE!</v>
      </c>
      <c r="CS533" s="5" t="e">
        <f>P_A_R[[#This Row],[49+]]-P_A_R[[#This Row],[50+]]</f>
        <v>#VALUE!</v>
      </c>
      <c r="CT533" s="5" t="e">
        <f>P_A_R[[#This Row],[50+]]-P_A_R[[#This Row],[51+]]</f>
        <v>#VALUE!</v>
      </c>
      <c r="CU533" s="5" t="e">
        <f>P_A_R[[#This Row],[51+]]-P_A_R[[#This Row],[52+]]</f>
        <v>#VALUE!</v>
      </c>
      <c r="CV533" s="5" t="e">
        <f>P_A_R[[#This Row],[52+]]-P_A_R[[#This Row],[53+]]</f>
        <v>#VALUE!</v>
      </c>
      <c r="CW533" s="5" t="e">
        <f>P_A_R[[#This Row],[53+]]-P_A_R[[#This Row],[54+]]</f>
        <v>#VALUE!</v>
      </c>
      <c r="CX533" s="5" t="e">
        <f>P_A_R[[#This Row],[54+]]-P_A_R[[#This Row],[55+]]</f>
        <v>#VALUE!</v>
      </c>
      <c r="CY533" s="5" t="e">
        <f>P_A_R[[#This Row],[55+]]-P_A_R[[#This Row],[56+]]</f>
        <v>#VALUE!</v>
      </c>
      <c r="CZ533" s="5" t="e">
        <f>P_A_R[[#This Row],[56+]]-P_A_R[[#This Row],[57+]]</f>
        <v>#VALUE!</v>
      </c>
      <c r="DA533" s="5" t="e">
        <f>P_A_R[[#This Row],[57+]]-P_A_R[[#This Row],[58+]]</f>
        <v>#VALUE!</v>
      </c>
      <c r="DB533" s="5" t="e">
        <f>P_A_R[[#This Row],[58+]]-P_A_R[[#This Row],[59+]]</f>
        <v>#VALUE!</v>
      </c>
    </row>
    <row r="534" spans="58:106" x14ac:dyDescent="0.25">
      <c r="BF534" s="5" t="e">
        <f>P_A_R[[#This Row],[10+]]-P_A_R[[#This Row],[11+]]</f>
        <v>#VALUE!</v>
      </c>
      <c r="BG534" s="5" t="e">
        <f>P_A_R[[#This Row],[11+]]-P_A_R[[#This Row],[12+]]</f>
        <v>#VALUE!</v>
      </c>
      <c r="BH534" s="5" t="e">
        <f>P_A_R[[#This Row],[12+]]-P_A_R[[#This Row],[13+]]</f>
        <v>#VALUE!</v>
      </c>
      <c r="BI534" s="5" t="e">
        <f>P_A_R[[#This Row],[13+]]-P_A_R[[#This Row],[14+]]</f>
        <v>#VALUE!</v>
      </c>
      <c r="BJ534" s="5" t="e">
        <f>P_A_R[[#This Row],[14+]]-P_A_R[[#This Row],[15+]]</f>
        <v>#VALUE!</v>
      </c>
      <c r="BK534" s="5" t="e">
        <f>P_A_R[[#This Row],[15+]]-P_A_R[[#This Row],[16+]]</f>
        <v>#VALUE!</v>
      </c>
      <c r="BL534" s="5" t="e">
        <f>P_A_R[[#This Row],[16+]]-P_A_R[[#This Row],[17+]]</f>
        <v>#VALUE!</v>
      </c>
      <c r="BM534" s="5" t="e">
        <f>P_A_R[[#This Row],[17+]]-P_A_R[[#This Row],[18+]]</f>
        <v>#VALUE!</v>
      </c>
      <c r="BN534" s="5" t="e">
        <f>P_A_R[[#This Row],[18+]]-P_A_R[[#This Row],[19+]]</f>
        <v>#VALUE!</v>
      </c>
      <c r="BO534" s="5" t="e">
        <f>P_A_R[[#This Row],[19+]]-P_A_R[[#This Row],[20+]]</f>
        <v>#VALUE!</v>
      </c>
      <c r="BP534" s="5" t="e">
        <f>P_A_R[[#This Row],[20+]]-P_A_R[[#This Row],[21+]]</f>
        <v>#VALUE!</v>
      </c>
      <c r="BQ534" s="5" t="e">
        <f>P_A_R[[#This Row],[21+]]-P_A_R[[#This Row],[22+]]</f>
        <v>#VALUE!</v>
      </c>
      <c r="BR534" s="5" t="e">
        <f>P_A_R[[#This Row],[22+]]-P_A_R[[#This Row],[23+]]</f>
        <v>#VALUE!</v>
      </c>
      <c r="BS534" s="5" t="e">
        <f>P_A_R[[#This Row],[23+]]-P_A_R[[#This Row],[24+]]</f>
        <v>#VALUE!</v>
      </c>
      <c r="BT534" s="5" t="e">
        <f>P_A_R[[#This Row],[24+]]-P_A_R[[#This Row],[25+]]</f>
        <v>#VALUE!</v>
      </c>
      <c r="BU534" s="5" t="e">
        <f>P_A_R[[#This Row],[25+]]-P_A_R[[#This Row],[26+]]</f>
        <v>#VALUE!</v>
      </c>
      <c r="BV534" s="5" t="e">
        <f>P_A_R[[#This Row],[26+]]-P_A_R[[#This Row],[27+]]</f>
        <v>#VALUE!</v>
      </c>
      <c r="BW534" s="5" t="e">
        <f>P_A_R[[#This Row],[27+]]-P_A_R[[#This Row],[28+]]</f>
        <v>#VALUE!</v>
      </c>
      <c r="BX534" s="5" t="e">
        <f>P_A_R[[#This Row],[28+]]-P_A_R[[#This Row],[29+]]</f>
        <v>#VALUE!</v>
      </c>
      <c r="BY534" s="5" t="e">
        <f>P_A_R[[#This Row],[29+]]-P_A_R[[#This Row],[30+]]</f>
        <v>#VALUE!</v>
      </c>
      <c r="BZ534" s="5" t="e">
        <f>P_A_R[[#This Row],[30+]]-P_A_R[[#This Row],[31+]]</f>
        <v>#VALUE!</v>
      </c>
      <c r="CA534" s="5" t="e">
        <f>P_A_R[[#This Row],[31+]]-P_A_R[[#This Row],[32+]]</f>
        <v>#VALUE!</v>
      </c>
      <c r="CB534" s="5" t="e">
        <f>P_A_R[[#This Row],[32+]]-P_A_R[[#This Row],[33+]]</f>
        <v>#VALUE!</v>
      </c>
      <c r="CC534" s="5" t="e">
        <f>P_A_R[[#This Row],[33+]]-P_A_R[[#This Row],[34+]]</f>
        <v>#VALUE!</v>
      </c>
      <c r="CD534" s="5" t="e">
        <f>P_A_R[[#This Row],[34+]]-P_A_R[[#This Row],[35+]]</f>
        <v>#VALUE!</v>
      </c>
      <c r="CE534" s="5" t="e">
        <f>P_A_R[[#This Row],[35+]]-P_A_R[[#This Row],[36+]]</f>
        <v>#VALUE!</v>
      </c>
      <c r="CF534" s="5" t="e">
        <f>P_A_R[[#This Row],[36+]]-P_A_R[[#This Row],[37+]]</f>
        <v>#VALUE!</v>
      </c>
      <c r="CG534" s="5" t="e">
        <f>P_A_R[[#This Row],[37+]]-P_A_R[[#This Row],[38+]]</f>
        <v>#VALUE!</v>
      </c>
      <c r="CH534" s="5" t="e">
        <f>P_A_R[[#This Row],[38+]]-P_A_R[[#This Row],[39+]]</f>
        <v>#VALUE!</v>
      </c>
      <c r="CI534" s="5" t="e">
        <f>P_A_R[[#This Row],[39+]]-P_A_R[[#This Row],[40+]]</f>
        <v>#VALUE!</v>
      </c>
      <c r="CJ534" s="5" t="e">
        <f>P_A_R[[#This Row],[40+]]-P_A_R[[#This Row],[41+]]</f>
        <v>#VALUE!</v>
      </c>
      <c r="CK534" s="5" t="e">
        <f>P_A_R[[#This Row],[41+]]-P_A_R[[#This Row],[42+]]</f>
        <v>#VALUE!</v>
      </c>
      <c r="CL534" s="5" t="e">
        <f>P_A_R[[#This Row],[42+]]-P_A_R[[#This Row],[43+]]</f>
        <v>#VALUE!</v>
      </c>
      <c r="CM534" s="5" t="e">
        <f>P_A_R[[#This Row],[43+]]-P_A_R[[#This Row],[44+]]</f>
        <v>#VALUE!</v>
      </c>
      <c r="CN534" s="5" t="e">
        <f>P_A_R[[#This Row],[44+]]-P_A_R[[#This Row],[45+]]</f>
        <v>#VALUE!</v>
      </c>
      <c r="CO534" s="5" t="e">
        <f>P_A_R[[#This Row],[45+]]-P_A_R[[#This Row],[46+]]</f>
        <v>#VALUE!</v>
      </c>
      <c r="CP534" s="5" t="e">
        <f>P_A_R[[#This Row],[46+]]-P_A_R[[#This Row],[47+]]</f>
        <v>#VALUE!</v>
      </c>
      <c r="CQ534" s="5" t="e">
        <f>P_A_R[[#This Row],[47+]]-P_A_R[[#This Row],[48+]]</f>
        <v>#VALUE!</v>
      </c>
      <c r="CR534" s="5" t="e">
        <f>P_A_R[[#This Row],[48+]]-P_A_R[[#This Row],[49+]]</f>
        <v>#VALUE!</v>
      </c>
      <c r="CS534" s="5" t="e">
        <f>P_A_R[[#This Row],[49+]]-P_A_R[[#This Row],[50+]]</f>
        <v>#VALUE!</v>
      </c>
      <c r="CT534" s="5" t="e">
        <f>P_A_R[[#This Row],[50+]]-P_A_R[[#This Row],[51+]]</f>
        <v>#VALUE!</v>
      </c>
      <c r="CU534" s="5" t="e">
        <f>P_A_R[[#This Row],[51+]]-P_A_R[[#This Row],[52+]]</f>
        <v>#VALUE!</v>
      </c>
      <c r="CV534" s="5" t="e">
        <f>P_A_R[[#This Row],[52+]]-P_A_R[[#This Row],[53+]]</f>
        <v>#VALUE!</v>
      </c>
      <c r="CW534" s="5" t="e">
        <f>P_A_R[[#This Row],[53+]]-P_A_R[[#This Row],[54+]]</f>
        <v>#VALUE!</v>
      </c>
      <c r="CX534" s="5" t="e">
        <f>P_A_R[[#This Row],[54+]]-P_A_R[[#This Row],[55+]]</f>
        <v>#VALUE!</v>
      </c>
      <c r="CY534" s="5" t="e">
        <f>P_A_R[[#This Row],[55+]]-P_A_R[[#This Row],[56+]]</f>
        <v>#VALUE!</v>
      </c>
      <c r="CZ534" s="5" t="e">
        <f>P_A_R[[#This Row],[56+]]-P_A_R[[#This Row],[57+]]</f>
        <v>#VALUE!</v>
      </c>
      <c r="DA534" s="5" t="e">
        <f>P_A_R[[#This Row],[57+]]-P_A_R[[#This Row],[58+]]</f>
        <v>#VALUE!</v>
      </c>
      <c r="DB534" s="5" t="e">
        <f>P_A_R[[#This Row],[58+]]-P_A_R[[#This Row],[59+]]</f>
        <v>#VALUE!</v>
      </c>
    </row>
    <row r="535" spans="58:106" x14ac:dyDescent="0.25">
      <c r="BF535" s="5" t="e">
        <f>P_A_R[[#This Row],[10+]]-P_A_R[[#This Row],[11+]]</f>
        <v>#VALUE!</v>
      </c>
      <c r="BG535" s="5" t="e">
        <f>P_A_R[[#This Row],[11+]]-P_A_R[[#This Row],[12+]]</f>
        <v>#VALUE!</v>
      </c>
      <c r="BH535" s="5" t="e">
        <f>P_A_R[[#This Row],[12+]]-P_A_R[[#This Row],[13+]]</f>
        <v>#VALUE!</v>
      </c>
      <c r="BI535" s="5" t="e">
        <f>P_A_R[[#This Row],[13+]]-P_A_R[[#This Row],[14+]]</f>
        <v>#VALUE!</v>
      </c>
      <c r="BJ535" s="5" t="e">
        <f>P_A_R[[#This Row],[14+]]-P_A_R[[#This Row],[15+]]</f>
        <v>#VALUE!</v>
      </c>
      <c r="BK535" s="5" t="e">
        <f>P_A_R[[#This Row],[15+]]-P_A_R[[#This Row],[16+]]</f>
        <v>#VALUE!</v>
      </c>
      <c r="BL535" s="5" t="e">
        <f>P_A_R[[#This Row],[16+]]-P_A_R[[#This Row],[17+]]</f>
        <v>#VALUE!</v>
      </c>
      <c r="BM535" s="5" t="e">
        <f>P_A_R[[#This Row],[17+]]-P_A_R[[#This Row],[18+]]</f>
        <v>#VALUE!</v>
      </c>
      <c r="BN535" s="5" t="e">
        <f>P_A_R[[#This Row],[18+]]-P_A_R[[#This Row],[19+]]</f>
        <v>#VALUE!</v>
      </c>
      <c r="BO535" s="5" t="e">
        <f>P_A_R[[#This Row],[19+]]-P_A_R[[#This Row],[20+]]</f>
        <v>#VALUE!</v>
      </c>
      <c r="BP535" s="5" t="e">
        <f>P_A_R[[#This Row],[20+]]-P_A_R[[#This Row],[21+]]</f>
        <v>#VALUE!</v>
      </c>
      <c r="BQ535" s="5" t="e">
        <f>P_A_R[[#This Row],[21+]]-P_A_R[[#This Row],[22+]]</f>
        <v>#VALUE!</v>
      </c>
      <c r="BR535" s="5" t="e">
        <f>P_A_R[[#This Row],[22+]]-P_A_R[[#This Row],[23+]]</f>
        <v>#VALUE!</v>
      </c>
      <c r="BS535" s="5" t="e">
        <f>P_A_R[[#This Row],[23+]]-P_A_R[[#This Row],[24+]]</f>
        <v>#VALUE!</v>
      </c>
      <c r="BT535" s="5" t="e">
        <f>P_A_R[[#This Row],[24+]]-P_A_R[[#This Row],[25+]]</f>
        <v>#VALUE!</v>
      </c>
      <c r="BU535" s="5" t="e">
        <f>P_A_R[[#This Row],[25+]]-P_A_R[[#This Row],[26+]]</f>
        <v>#VALUE!</v>
      </c>
      <c r="BV535" s="5" t="e">
        <f>P_A_R[[#This Row],[26+]]-P_A_R[[#This Row],[27+]]</f>
        <v>#VALUE!</v>
      </c>
      <c r="BW535" s="5" t="e">
        <f>P_A_R[[#This Row],[27+]]-P_A_R[[#This Row],[28+]]</f>
        <v>#VALUE!</v>
      </c>
      <c r="BX535" s="5" t="e">
        <f>P_A_R[[#This Row],[28+]]-P_A_R[[#This Row],[29+]]</f>
        <v>#VALUE!</v>
      </c>
      <c r="BY535" s="5" t="e">
        <f>P_A_R[[#This Row],[29+]]-P_A_R[[#This Row],[30+]]</f>
        <v>#VALUE!</v>
      </c>
      <c r="BZ535" s="5" t="e">
        <f>P_A_R[[#This Row],[30+]]-P_A_R[[#This Row],[31+]]</f>
        <v>#VALUE!</v>
      </c>
      <c r="CA535" s="5" t="e">
        <f>P_A_R[[#This Row],[31+]]-P_A_R[[#This Row],[32+]]</f>
        <v>#VALUE!</v>
      </c>
      <c r="CB535" s="5" t="e">
        <f>P_A_R[[#This Row],[32+]]-P_A_R[[#This Row],[33+]]</f>
        <v>#VALUE!</v>
      </c>
      <c r="CC535" s="5" t="e">
        <f>P_A_R[[#This Row],[33+]]-P_A_R[[#This Row],[34+]]</f>
        <v>#VALUE!</v>
      </c>
      <c r="CD535" s="5" t="e">
        <f>P_A_R[[#This Row],[34+]]-P_A_R[[#This Row],[35+]]</f>
        <v>#VALUE!</v>
      </c>
      <c r="CE535" s="5" t="e">
        <f>P_A_R[[#This Row],[35+]]-P_A_R[[#This Row],[36+]]</f>
        <v>#VALUE!</v>
      </c>
      <c r="CF535" s="5" t="e">
        <f>P_A_R[[#This Row],[36+]]-P_A_R[[#This Row],[37+]]</f>
        <v>#VALUE!</v>
      </c>
      <c r="CG535" s="5" t="e">
        <f>P_A_R[[#This Row],[37+]]-P_A_R[[#This Row],[38+]]</f>
        <v>#VALUE!</v>
      </c>
      <c r="CH535" s="5" t="e">
        <f>P_A_R[[#This Row],[38+]]-P_A_R[[#This Row],[39+]]</f>
        <v>#VALUE!</v>
      </c>
      <c r="CI535" s="5" t="e">
        <f>P_A_R[[#This Row],[39+]]-P_A_R[[#This Row],[40+]]</f>
        <v>#VALUE!</v>
      </c>
      <c r="CJ535" s="5" t="e">
        <f>P_A_R[[#This Row],[40+]]-P_A_R[[#This Row],[41+]]</f>
        <v>#VALUE!</v>
      </c>
      <c r="CK535" s="5" t="e">
        <f>P_A_R[[#This Row],[41+]]-P_A_R[[#This Row],[42+]]</f>
        <v>#VALUE!</v>
      </c>
      <c r="CL535" s="5" t="e">
        <f>P_A_R[[#This Row],[42+]]-P_A_R[[#This Row],[43+]]</f>
        <v>#VALUE!</v>
      </c>
      <c r="CM535" s="5" t="e">
        <f>P_A_R[[#This Row],[43+]]-P_A_R[[#This Row],[44+]]</f>
        <v>#VALUE!</v>
      </c>
      <c r="CN535" s="5" t="e">
        <f>P_A_R[[#This Row],[44+]]-P_A_R[[#This Row],[45+]]</f>
        <v>#VALUE!</v>
      </c>
      <c r="CO535" s="5" t="e">
        <f>P_A_R[[#This Row],[45+]]-P_A_R[[#This Row],[46+]]</f>
        <v>#VALUE!</v>
      </c>
      <c r="CP535" s="5" t="e">
        <f>P_A_R[[#This Row],[46+]]-P_A_R[[#This Row],[47+]]</f>
        <v>#VALUE!</v>
      </c>
      <c r="CQ535" s="5" t="e">
        <f>P_A_R[[#This Row],[47+]]-P_A_R[[#This Row],[48+]]</f>
        <v>#VALUE!</v>
      </c>
      <c r="CR535" s="5" t="e">
        <f>P_A_R[[#This Row],[48+]]-P_A_R[[#This Row],[49+]]</f>
        <v>#VALUE!</v>
      </c>
      <c r="CS535" s="5" t="e">
        <f>P_A_R[[#This Row],[49+]]-P_A_R[[#This Row],[50+]]</f>
        <v>#VALUE!</v>
      </c>
      <c r="CT535" s="5" t="e">
        <f>P_A_R[[#This Row],[50+]]-P_A_R[[#This Row],[51+]]</f>
        <v>#VALUE!</v>
      </c>
      <c r="CU535" s="5" t="e">
        <f>P_A_R[[#This Row],[51+]]-P_A_R[[#This Row],[52+]]</f>
        <v>#VALUE!</v>
      </c>
      <c r="CV535" s="5" t="e">
        <f>P_A_R[[#This Row],[52+]]-P_A_R[[#This Row],[53+]]</f>
        <v>#VALUE!</v>
      </c>
      <c r="CW535" s="5" t="e">
        <f>P_A_R[[#This Row],[53+]]-P_A_R[[#This Row],[54+]]</f>
        <v>#VALUE!</v>
      </c>
      <c r="CX535" s="5" t="e">
        <f>P_A_R[[#This Row],[54+]]-P_A_R[[#This Row],[55+]]</f>
        <v>#VALUE!</v>
      </c>
      <c r="CY535" s="5" t="e">
        <f>P_A_R[[#This Row],[55+]]-P_A_R[[#This Row],[56+]]</f>
        <v>#VALUE!</v>
      </c>
      <c r="CZ535" s="5" t="e">
        <f>P_A_R[[#This Row],[56+]]-P_A_R[[#This Row],[57+]]</f>
        <v>#VALUE!</v>
      </c>
      <c r="DA535" s="5" t="e">
        <f>P_A_R[[#This Row],[57+]]-P_A_R[[#This Row],[58+]]</f>
        <v>#VALUE!</v>
      </c>
      <c r="DB535" s="5" t="e">
        <f>P_A_R[[#This Row],[58+]]-P_A_R[[#This Row],[59+]]</f>
        <v>#VALUE!</v>
      </c>
    </row>
    <row r="536" spans="58:106" x14ac:dyDescent="0.25">
      <c r="BF536" s="5" t="e">
        <f>P_A_R[[#This Row],[10+]]-P_A_R[[#This Row],[11+]]</f>
        <v>#VALUE!</v>
      </c>
      <c r="BG536" s="5" t="e">
        <f>P_A_R[[#This Row],[11+]]-P_A_R[[#This Row],[12+]]</f>
        <v>#VALUE!</v>
      </c>
      <c r="BH536" s="5" t="e">
        <f>P_A_R[[#This Row],[12+]]-P_A_R[[#This Row],[13+]]</f>
        <v>#VALUE!</v>
      </c>
      <c r="BI536" s="5" t="e">
        <f>P_A_R[[#This Row],[13+]]-P_A_R[[#This Row],[14+]]</f>
        <v>#VALUE!</v>
      </c>
      <c r="BJ536" s="5" t="e">
        <f>P_A_R[[#This Row],[14+]]-P_A_R[[#This Row],[15+]]</f>
        <v>#VALUE!</v>
      </c>
      <c r="BK536" s="5" t="e">
        <f>P_A_R[[#This Row],[15+]]-P_A_R[[#This Row],[16+]]</f>
        <v>#VALUE!</v>
      </c>
      <c r="BL536" s="5" t="e">
        <f>P_A_R[[#This Row],[16+]]-P_A_R[[#This Row],[17+]]</f>
        <v>#VALUE!</v>
      </c>
      <c r="BM536" s="5" t="e">
        <f>P_A_R[[#This Row],[17+]]-P_A_R[[#This Row],[18+]]</f>
        <v>#VALUE!</v>
      </c>
      <c r="BN536" s="5" t="e">
        <f>P_A_R[[#This Row],[18+]]-P_A_R[[#This Row],[19+]]</f>
        <v>#VALUE!</v>
      </c>
      <c r="BO536" s="5" t="e">
        <f>P_A_R[[#This Row],[19+]]-P_A_R[[#This Row],[20+]]</f>
        <v>#VALUE!</v>
      </c>
      <c r="BP536" s="5" t="e">
        <f>P_A_R[[#This Row],[20+]]-P_A_R[[#This Row],[21+]]</f>
        <v>#VALUE!</v>
      </c>
      <c r="BQ536" s="5" t="e">
        <f>P_A_R[[#This Row],[21+]]-P_A_R[[#This Row],[22+]]</f>
        <v>#VALUE!</v>
      </c>
      <c r="BR536" s="5" t="e">
        <f>P_A_R[[#This Row],[22+]]-P_A_R[[#This Row],[23+]]</f>
        <v>#VALUE!</v>
      </c>
      <c r="BS536" s="5" t="e">
        <f>P_A_R[[#This Row],[23+]]-P_A_R[[#This Row],[24+]]</f>
        <v>#VALUE!</v>
      </c>
      <c r="BT536" s="5" t="e">
        <f>P_A_R[[#This Row],[24+]]-P_A_R[[#This Row],[25+]]</f>
        <v>#VALUE!</v>
      </c>
      <c r="BU536" s="5" t="e">
        <f>P_A_R[[#This Row],[25+]]-P_A_R[[#This Row],[26+]]</f>
        <v>#VALUE!</v>
      </c>
      <c r="BV536" s="5" t="e">
        <f>P_A_R[[#This Row],[26+]]-P_A_R[[#This Row],[27+]]</f>
        <v>#VALUE!</v>
      </c>
      <c r="BW536" s="5" t="e">
        <f>P_A_R[[#This Row],[27+]]-P_A_R[[#This Row],[28+]]</f>
        <v>#VALUE!</v>
      </c>
      <c r="BX536" s="5" t="e">
        <f>P_A_R[[#This Row],[28+]]-P_A_R[[#This Row],[29+]]</f>
        <v>#VALUE!</v>
      </c>
      <c r="BY536" s="5" t="e">
        <f>P_A_R[[#This Row],[29+]]-P_A_R[[#This Row],[30+]]</f>
        <v>#VALUE!</v>
      </c>
      <c r="BZ536" s="5" t="e">
        <f>P_A_R[[#This Row],[30+]]-P_A_R[[#This Row],[31+]]</f>
        <v>#VALUE!</v>
      </c>
      <c r="CA536" s="5" t="e">
        <f>P_A_R[[#This Row],[31+]]-P_A_R[[#This Row],[32+]]</f>
        <v>#VALUE!</v>
      </c>
      <c r="CB536" s="5" t="e">
        <f>P_A_R[[#This Row],[32+]]-P_A_R[[#This Row],[33+]]</f>
        <v>#VALUE!</v>
      </c>
      <c r="CC536" s="5" t="e">
        <f>P_A_R[[#This Row],[33+]]-P_A_R[[#This Row],[34+]]</f>
        <v>#VALUE!</v>
      </c>
      <c r="CD536" s="5" t="e">
        <f>P_A_R[[#This Row],[34+]]-P_A_R[[#This Row],[35+]]</f>
        <v>#VALUE!</v>
      </c>
      <c r="CE536" s="5" t="e">
        <f>P_A_R[[#This Row],[35+]]-P_A_R[[#This Row],[36+]]</f>
        <v>#VALUE!</v>
      </c>
      <c r="CF536" s="5" t="e">
        <f>P_A_R[[#This Row],[36+]]-P_A_R[[#This Row],[37+]]</f>
        <v>#VALUE!</v>
      </c>
      <c r="CG536" s="5" t="e">
        <f>P_A_R[[#This Row],[37+]]-P_A_R[[#This Row],[38+]]</f>
        <v>#VALUE!</v>
      </c>
      <c r="CH536" s="5" t="e">
        <f>P_A_R[[#This Row],[38+]]-P_A_R[[#This Row],[39+]]</f>
        <v>#VALUE!</v>
      </c>
      <c r="CI536" s="5" t="e">
        <f>P_A_R[[#This Row],[39+]]-P_A_R[[#This Row],[40+]]</f>
        <v>#VALUE!</v>
      </c>
      <c r="CJ536" s="5" t="e">
        <f>P_A_R[[#This Row],[40+]]-P_A_R[[#This Row],[41+]]</f>
        <v>#VALUE!</v>
      </c>
      <c r="CK536" s="5" t="e">
        <f>P_A_R[[#This Row],[41+]]-P_A_R[[#This Row],[42+]]</f>
        <v>#VALUE!</v>
      </c>
      <c r="CL536" s="5" t="e">
        <f>P_A_R[[#This Row],[42+]]-P_A_R[[#This Row],[43+]]</f>
        <v>#VALUE!</v>
      </c>
      <c r="CM536" s="5" t="e">
        <f>P_A_R[[#This Row],[43+]]-P_A_R[[#This Row],[44+]]</f>
        <v>#VALUE!</v>
      </c>
      <c r="CN536" s="5" t="e">
        <f>P_A_R[[#This Row],[44+]]-P_A_R[[#This Row],[45+]]</f>
        <v>#VALUE!</v>
      </c>
      <c r="CO536" s="5" t="e">
        <f>P_A_R[[#This Row],[45+]]-P_A_R[[#This Row],[46+]]</f>
        <v>#VALUE!</v>
      </c>
      <c r="CP536" s="5" t="e">
        <f>P_A_R[[#This Row],[46+]]-P_A_R[[#This Row],[47+]]</f>
        <v>#VALUE!</v>
      </c>
      <c r="CQ536" s="5" t="e">
        <f>P_A_R[[#This Row],[47+]]-P_A_R[[#This Row],[48+]]</f>
        <v>#VALUE!</v>
      </c>
      <c r="CR536" s="5" t="e">
        <f>P_A_R[[#This Row],[48+]]-P_A_R[[#This Row],[49+]]</f>
        <v>#VALUE!</v>
      </c>
      <c r="CS536" s="5" t="e">
        <f>P_A_R[[#This Row],[49+]]-P_A_R[[#This Row],[50+]]</f>
        <v>#VALUE!</v>
      </c>
      <c r="CT536" s="5" t="e">
        <f>P_A_R[[#This Row],[50+]]-P_A_R[[#This Row],[51+]]</f>
        <v>#VALUE!</v>
      </c>
      <c r="CU536" s="5" t="e">
        <f>P_A_R[[#This Row],[51+]]-P_A_R[[#This Row],[52+]]</f>
        <v>#VALUE!</v>
      </c>
      <c r="CV536" s="5" t="e">
        <f>P_A_R[[#This Row],[52+]]-P_A_R[[#This Row],[53+]]</f>
        <v>#VALUE!</v>
      </c>
      <c r="CW536" s="5" t="e">
        <f>P_A_R[[#This Row],[53+]]-P_A_R[[#This Row],[54+]]</f>
        <v>#VALUE!</v>
      </c>
      <c r="CX536" s="5" t="e">
        <f>P_A_R[[#This Row],[54+]]-P_A_R[[#This Row],[55+]]</f>
        <v>#VALUE!</v>
      </c>
      <c r="CY536" s="5" t="e">
        <f>P_A_R[[#This Row],[55+]]-P_A_R[[#This Row],[56+]]</f>
        <v>#VALUE!</v>
      </c>
      <c r="CZ536" s="5" t="e">
        <f>P_A_R[[#This Row],[56+]]-P_A_R[[#This Row],[57+]]</f>
        <v>#VALUE!</v>
      </c>
      <c r="DA536" s="5" t="e">
        <f>P_A_R[[#This Row],[57+]]-P_A_R[[#This Row],[58+]]</f>
        <v>#VALUE!</v>
      </c>
      <c r="DB536" s="5" t="e">
        <f>P_A_R[[#This Row],[58+]]-P_A_R[[#This Row],[59+]]</f>
        <v>#VALUE!</v>
      </c>
    </row>
    <row r="537" spans="58:106" x14ac:dyDescent="0.25">
      <c r="BF537" s="5" t="e">
        <f>P_A_R[[#This Row],[10+]]-P_A_R[[#This Row],[11+]]</f>
        <v>#VALUE!</v>
      </c>
      <c r="BG537" s="5" t="e">
        <f>P_A_R[[#This Row],[11+]]-P_A_R[[#This Row],[12+]]</f>
        <v>#VALUE!</v>
      </c>
      <c r="BH537" s="5" t="e">
        <f>P_A_R[[#This Row],[12+]]-P_A_R[[#This Row],[13+]]</f>
        <v>#VALUE!</v>
      </c>
      <c r="BI537" s="5" t="e">
        <f>P_A_R[[#This Row],[13+]]-P_A_R[[#This Row],[14+]]</f>
        <v>#VALUE!</v>
      </c>
      <c r="BJ537" s="5" t="e">
        <f>P_A_R[[#This Row],[14+]]-P_A_R[[#This Row],[15+]]</f>
        <v>#VALUE!</v>
      </c>
      <c r="BK537" s="5" t="e">
        <f>P_A_R[[#This Row],[15+]]-P_A_R[[#This Row],[16+]]</f>
        <v>#VALUE!</v>
      </c>
      <c r="BL537" s="5" t="e">
        <f>P_A_R[[#This Row],[16+]]-P_A_R[[#This Row],[17+]]</f>
        <v>#VALUE!</v>
      </c>
      <c r="BM537" s="5" t="e">
        <f>P_A_R[[#This Row],[17+]]-P_A_R[[#This Row],[18+]]</f>
        <v>#VALUE!</v>
      </c>
      <c r="BN537" s="5" t="e">
        <f>P_A_R[[#This Row],[18+]]-P_A_R[[#This Row],[19+]]</f>
        <v>#VALUE!</v>
      </c>
      <c r="BO537" s="5" t="e">
        <f>P_A_R[[#This Row],[19+]]-P_A_R[[#This Row],[20+]]</f>
        <v>#VALUE!</v>
      </c>
      <c r="BP537" s="5" t="e">
        <f>P_A_R[[#This Row],[20+]]-P_A_R[[#This Row],[21+]]</f>
        <v>#VALUE!</v>
      </c>
      <c r="BQ537" s="5" t="e">
        <f>P_A_R[[#This Row],[21+]]-P_A_R[[#This Row],[22+]]</f>
        <v>#VALUE!</v>
      </c>
      <c r="BR537" s="5" t="e">
        <f>P_A_R[[#This Row],[22+]]-P_A_R[[#This Row],[23+]]</f>
        <v>#VALUE!</v>
      </c>
      <c r="BS537" s="5" t="e">
        <f>P_A_R[[#This Row],[23+]]-P_A_R[[#This Row],[24+]]</f>
        <v>#VALUE!</v>
      </c>
      <c r="BT537" s="5" t="e">
        <f>P_A_R[[#This Row],[24+]]-P_A_R[[#This Row],[25+]]</f>
        <v>#VALUE!</v>
      </c>
      <c r="BU537" s="5" t="e">
        <f>P_A_R[[#This Row],[25+]]-P_A_R[[#This Row],[26+]]</f>
        <v>#VALUE!</v>
      </c>
      <c r="BV537" s="5" t="e">
        <f>P_A_R[[#This Row],[26+]]-P_A_R[[#This Row],[27+]]</f>
        <v>#VALUE!</v>
      </c>
      <c r="BW537" s="5" t="e">
        <f>P_A_R[[#This Row],[27+]]-P_A_R[[#This Row],[28+]]</f>
        <v>#VALUE!</v>
      </c>
      <c r="BX537" s="5" t="e">
        <f>P_A_R[[#This Row],[28+]]-P_A_R[[#This Row],[29+]]</f>
        <v>#VALUE!</v>
      </c>
      <c r="BY537" s="5" t="e">
        <f>P_A_R[[#This Row],[29+]]-P_A_R[[#This Row],[30+]]</f>
        <v>#VALUE!</v>
      </c>
      <c r="BZ537" s="5" t="e">
        <f>P_A_R[[#This Row],[30+]]-P_A_R[[#This Row],[31+]]</f>
        <v>#VALUE!</v>
      </c>
      <c r="CA537" s="5" t="e">
        <f>P_A_R[[#This Row],[31+]]-P_A_R[[#This Row],[32+]]</f>
        <v>#VALUE!</v>
      </c>
      <c r="CB537" s="5" t="e">
        <f>P_A_R[[#This Row],[32+]]-P_A_R[[#This Row],[33+]]</f>
        <v>#VALUE!</v>
      </c>
      <c r="CC537" s="5" t="e">
        <f>P_A_R[[#This Row],[33+]]-P_A_R[[#This Row],[34+]]</f>
        <v>#VALUE!</v>
      </c>
      <c r="CD537" s="5" t="e">
        <f>P_A_R[[#This Row],[34+]]-P_A_R[[#This Row],[35+]]</f>
        <v>#VALUE!</v>
      </c>
      <c r="CE537" s="5" t="e">
        <f>P_A_R[[#This Row],[35+]]-P_A_R[[#This Row],[36+]]</f>
        <v>#VALUE!</v>
      </c>
      <c r="CF537" s="5" t="e">
        <f>P_A_R[[#This Row],[36+]]-P_A_R[[#This Row],[37+]]</f>
        <v>#VALUE!</v>
      </c>
      <c r="CG537" s="5" t="e">
        <f>P_A_R[[#This Row],[37+]]-P_A_R[[#This Row],[38+]]</f>
        <v>#VALUE!</v>
      </c>
      <c r="CH537" s="5" t="e">
        <f>P_A_R[[#This Row],[38+]]-P_A_R[[#This Row],[39+]]</f>
        <v>#VALUE!</v>
      </c>
      <c r="CI537" s="5" t="e">
        <f>P_A_R[[#This Row],[39+]]-P_A_R[[#This Row],[40+]]</f>
        <v>#VALUE!</v>
      </c>
      <c r="CJ537" s="5" t="e">
        <f>P_A_R[[#This Row],[40+]]-P_A_R[[#This Row],[41+]]</f>
        <v>#VALUE!</v>
      </c>
      <c r="CK537" s="5" t="e">
        <f>P_A_R[[#This Row],[41+]]-P_A_R[[#This Row],[42+]]</f>
        <v>#VALUE!</v>
      </c>
      <c r="CL537" s="5" t="e">
        <f>P_A_R[[#This Row],[42+]]-P_A_R[[#This Row],[43+]]</f>
        <v>#VALUE!</v>
      </c>
      <c r="CM537" s="5" t="e">
        <f>P_A_R[[#This Row],[43+]]-P_A_R[[#This Row],[44+]]</f>
        <v>#VALUE!</v>
      </c>
      <c r="CN537" s="5" t="e">
        <f>P_A_R[[#This Row],[44+]]-P_A_R[[#This Row],[45+]]</f>
        <v>#VALUE!</v>
      </c>
      <c r="CO537" s="5" t="e">
        <f>P_A_R[[#This Row],[45+]]-P_A_R[[#This Row],[46+]]</f>
        <v>#VALUE!</v>
      </c>
      <c r="CP537" s="5" t="e">
        <f>P_A_R[[#This Row],[46+]]-P_A_R[[#This Row],[47+]]</f>
        <v>#VALUE!</v>
      </c>
      <c r="CQ537" s="5" t="e">
        <f>P_A_R[[#This Row],[47+]]-P_A_R[[#This Row],[48+]]</f>
        <v>#VALUE!</v>
      </c>
      <c r="CR537" s="5" t="e">
        <f>P_A_R[[#This Row],[48+]]-P_A_R[[#This Row],[49+]]</f>
        <v>#VALUE!</v>
      </c>
      <c r="CS537" s="5" t="e">
        <f>P_A_R[[#This Row],[49+]]-P_A_R[[#This Row],[50+]]</f>
        <v>#VALUE!</v>
      </c>
      <c r="CT537" s="5" t="e">
        <f>P_A_R[[#This Row],[50+]]-P_A_R[[#This Row],[51+]]</f>
        <v>#VALUE!</v>
      </c>
      <c r="CU537" s="5" t="e">
        <f>P_A_R[[#This Row],[51+]]-P_A_R[[#This Row],[52+]]</f>
        <v>#VALUE!</v>
      </c>
      <c r="CV537" s="5" t="e">
        <f>P_A_R[[#This Row],[52+]]-P_A_R[[#This Row],[53+]]</f>
        <v>#VALUE!</v>
      </c>
      <c r="CW537" s="5" t="e">
        <f>P_A_R[[#This Row],[53+]]-P_A_R[[#This Row],[54+]]</f>
        <v>#VALUE!</v>
      </c>
      <c r="CX537" s="5" t="e">
        <f>P_A_R[[#This Row],[54+]]-P_A_R[[#This Row],[55+]]</f>
        <v>#VALUE!</v>
      </c>
      <c r="CY537" s="5" t="e">
        <f>P_A_R[[#This Row],[55+]]-P_A_R[[#This Row],[56+]]</f>
        <v>#VALUE!</v>
      </c>
      <c r="CZ537" s="5" t="e">
        <f>P_A_R[[#This Row],[56+]]-P_A_R[[#This Row],[57+]]</f>
        <v>#VALUE!</v>
      </c>
      <c r="DA537" s="5" t="e">
        <f>P_A_R[[#This Row],[57+]]-P_A_R[[#This Row],[58+]]</f>
        <v>#VALUE!</v>
      </c>
      <c r="DB537" s="5" t="e">
        <f>P_A_R[[#This Row],[58+]]-P_A_R[[#This Row],[59+]]</f>
        <v>#VALUE!</v>
      </c>
    </row>
    <row r="538" spans="58:106" x14ac:dyDescent="0.25">
      <c r="BF538" s="5" t="e">
        <f>P_A_R[[#This Row],[10+]]-P_A_R[[#This Row],[11+]]</f>
        <v>#VALUE!</v>
      </c>
      <c r="BG538" s="5" t="e">
        <f>P_A_R[[#This Row],[11+]]-P_A_R[[#This Row],[12+]]</f>
        <v>#VALUE!</v>
      </c>
      <c r="BH538" s="5" t="e">
        <f>P_A_R[[#This Row],[12+]]-P_A_R[[#This Row],[13+]]</f>
        <v>#VALUE!</v>
      </c>
      <c r="BI538" s="5" t="e">
        <f>P_A_R[[#This Row],[13+]]-P_A_R[[#This Row],[14+]]</f>
        <v>#VALUE!</v>
      </c>
      <c r="BJ538" s="5" t="e">
        <f>P_A_R[[#This Row],[14+]]-P_A_R[[#This Row],[15+]]</f>
        <v>#VALUE!</v>
      </c>
      <c r="BK538" s="5" t="e">
        <f>P_A_R[[#This Row],[15+]]-P_A_R[[#This Row],[16+]]</f>
        <v>#VALUE!</v>
      </c>
      <c r="BL538" s="5" t="e">
        <f>P_A_R[[#This Row],[16+]]-P_A_R[[#This Row],[17+]]</f>
        <v>#VALUE!</v>
      </c>
      <c r="BM538" s="5" t="e">
        <f>P_A_R[[#This Row],[17+]]-P_A_R[[#This Row],[18+]]</f>
        <v>#VALUE!</v>
      </c>
      <c r="BN538" s="5" t="e">
        <f>P_A_R[[#This Row],[18+]]-P_A_R[[#This Row],[19+]]</f>
        <v>#VALUE!</v>
      </c>
      <c r="BO538" s="5" t="e">
        <f>P_A_R[[#This Row],[19+]]-P_A_R[[#This Row],[20+]]</f>
        <v>#VALUE!</v>
      </c>
      <c r="BP538" s="5" t="e">
        <f>P_A_R[[#This Row],[20+]]-P_A_R[[#This Row],[21+]]</f>
        <v>#VALUE!</v>
      </c>
      <c r="BQ538" s="5" t="e">
        <f>P_A_R[[#This Row],[21+]]-P_A_R[[#This Row],[22+]]</f>
        <v>#VALUE!</v>
      </c>
      <c r="BR538" s="5" t="e">
        <f>P_A_R[[#This Row],[22+]]-P_A_R[[#This Row],[23+]]</f>
        <v>#VALUE!</v>
      </c>
      <c r="BS538" s="5" t="e">
        <f>P_A_R[[#This Row],[23+]]-P_A_R[[#This Row],[24+]]</f>
        <v>#VALUE!</v>
      </c>
      <c r="BT538" s="5" t="e">
        <f>P_A_R[[#This Row],[24+]]-P_A_R[[#This Row],[25+]]</f>
        <v>#VALUE!</v>
      </c>
      <c r="BU538" s="5" t="e">
        <f>P_A_R[[#This Row],[25+]]-P_A_R[[#This Row],[26+]]</f>
        <v>#VALUE!</v>
      </c>
      <c r="BV538" s="5" t="e">
        <f>P_A_R[[#This Row],[26+]]-P_A_R[[#This Row],[27+]]</f>
        <v>#VALUE!</v>
      </c>
      <c r="BW538" s="5" t="e">
        <f>P_A_R[[#This Row],[27+]]-P_A_R[[#This Row],[28+]]</f>
        <v>#VALUE!</v>
      </c>
      <c r="BX538" s="5" t="e">
        <f>P_A_R[[#This Row],[28+]]-P_A_R[[#This Row],[29+]]</f>
        <v>#VALUE!</v>
      </c>
      <c r="BY538" s="5" t="e">
        <f>P_A_R[[#This Row],[29+]]-P_A_R[[#This Row],[30+]]</f>
        <v>#VALUE!</v>
      </c>
      <c r="BZ538" s="5" t="e">
        <f>P_A_R[[#This Row],[30+]]-P_A_R[[#This Row],[31+]]</f>
        <v>#VALUE!</v>
      </c>
      <c r="CA538" s="5" t="e">
        <f>P_A_R[[#This Row],[31+]]-P_A_R[[#This Row],[32+]]</f>
        <v>#VALUE!</v>
      </c>
      <c r="CB538" s="5" t="e">
        <f>P_A_R[[#This Row],[32+]]-P_A_R[[#This Row],[33+]]</f>
        <v>#VALUE!</v>
      </c>
      <c r="CC538" s="5" t="e">
        <f>P_A_R[[#This Row],[33+]]-P_A_R[[#This Row],[34+]]</f>
        <v>#VALUE!</v>
      </c>
      <c r="CD538" s="5" t="e">
        <f>P_A_R[[#This Row],[34+]]-P_A_R[[#This Row],[35+]]</f>
        <v>#VALUE!</v>
      </c>
      <c r="CE538" s="5" t="e">
        <f>P_A_R[[#This Row],[35+]]-P_A_R[[#This Row],[36+]]</f>
        <v>#VALUE!</v>
      </c>
      <c r="CF538" s="5" t="e">
        <f>P_A_R[[#This Row],[36+]]-P_A_R[[#This Row],[37+]]</f>
        <v>#VALUE!</v>
      </c>
      <c r="CG538" s="5" t="e">
        <f>P_A_R[[#This Row],[37+]]-P_A_R[[#This Row],[38+]]</f>
        <v>#VALUE!</v>
      </c>
      <c r="CH538" s="5" t="e">
        <f>P_A_R[[#This Row],[38+]]-P_A_R[[#This Row],[39+]]</f>
        <v>#VALUE!</v>
      </c>
      <c r="CI538" s="5" t="e">
        <f>P_A_R[[#This Row],[39+]]-P_A_R[[#This Row],[40+]]</f>
        <v>#VALUE!</v>
      </c>
      <c r="CJ538" s="5" t="e">
        <f>P_A_R[[#This Row],[40+]]-P_A_R[[#This Row],[41+]]</f>
        <v>#VALUE!</v>
      </c>
      <c r="CK538" s="5" t="e">
        <f>P_A_R[[#This Row],[41+]]-P_A_R[[#This Row],[42+]]</f>
        <v>#VALUE!</v>
      </c>
      <c r="CL538" s="5" t="e">
        <f>P_A_R[[#This Row],[42+]]-P_A_R[[#This Row],[43+]]</f>
        <v>#VALUE!</v>
      </c>
      <c r="CM538" s="5" t="e">
        <f>P_A_R[[#This Row],[43+]]-P_A_R[[#This Row],[44+]]</f>
        <v>#VALUE!</v>
      </c>
      <c r="CN538" s="5" t="e">
        <f>P_A_R[[#This Row],[44+]]-P_A_R[[#This Row],[45+]]</f>
        <v>#VALUE!</v>
      </c>
      <c r="CO538" s="5" t="e">
        <f>P_A_R[[#This Row],[45+]]-P_A_R[[#This Row],[46+]]</f>
        <v>#VALUE!</v>
      </c>
      <c r="CP538" s="5" t="e">
        <f>P_A_R[[#This Row],[46+]]-P_A_R[[#This Row],[47+]]</f>
        <v>#VALUE!</v>
      </c>
      <c r="CQ538" s="5" t="e">
        <f>P_A_R[[#This Row],[47+]]-P_A_R[[#This Row],[48+]]</f>
        <v>#VALUE!</v>
      </c>
      <c r="CR538" s="5" t="e">
        <f>P_A_R[[#This Row],[48+]]-P_A_R[[#This Row],[49+]]</f>
        <v>#VALUE!</v>
      </c>
      <c r="CS538" s="5" t="e">
        <f>P_A_R[[#This Row],[49+]]-P_A_R[[#This Row],[50+]]</f>
        <v>#VALUE!</v>
      </c>
      <c r="CT538" s="5" t="e">
        <f>P_A_R[[#This Row],[50+]]-P_A_R[[#This Row],[51+]]</f>
        <v>#VALUE!</v>
      </c>
      <c r="CU538" s="5" t="e">
        <f>P_A_R[[#This Row],[51+]]-P_A_R[[#This Row],[52+]]</f>
        <v>#VALUE!</v>
      </c>
      <c r="CV538" s="5" t="e">
        <f>P_A_R[[#This Row],[52+]]-P_A_R[[#This Row],[53+]]</f>
        <v>#VALUE!</v>
      </c>
      <c r="CW538" s="5" t="e">
        <f>P_A_R[[#This Row],[53+]]-P_A_R[[#This Row],[54+]]</f>
        <v>#VALUE!</v>
      </c>
      <c r="CX538" s="5" t="e">
        <f>P_A_R[[#This Row],[54+]]-P_A_R[[#This Row],[55+]]</f>
        <v>#VALUE!</v>
      </c>
      <c r="CY538" s="5" t="e">
        <f>P_A_R[[#This Row],[55+]]-P_A_R[[#This Row],[56+]]</f>
        <v>#VALUE!</v>
      </c>
      <c r="CZ538" s="5" t="e">
        <f>P_A_R[[#This Row],[56+]]-P_A_R[[#This Row],[57+]]</f>
        <v>#VALUE!</v>
      </c>
      <c r="DA538" s="5" t="e">
        <f>P_A_R[[#This Row],[57+]]-P_A_R[[#This Row],[58+]]</f>
        <v>#VALUE!</v>
      </c>
      <c r="DB538" s="5" t="e">
        <f>P_A_R[[#This Row],[58+]]-P_A_R[[#This Row],[59+]]</f>
        <v>#VALUE!</v>
      </c>
    </row>
    <row r="539" spans="58:106" x14ac:dyDescent="0.25">
      <c r="BF539" s="5" t="e">
        <f>P_A_R[[#This Row],[10+]]-P_A_R[[#This Row],[11+]]</f>
        <v>#VALUE!</v>
      </c>
      <c r="BG539" s="5" t="e">
        <f>P_A_R[[#This Row],[11+]]-P_A_R[[#This Row],[12+]]</f>
        <v>#VALUE!</v>
      </c>
      <c r="BH539" s="5" t="e">
        <f>P_A_R[[#This Row],[12+]]-P_A_R[[#This Row],[13+]]</f>
        <v>#VALUE!</v>
      </c>
      <c r="BI539" s="5" t="e">
        <f>P_A_R[[#This Row],[13+]]-P_A_R[[#This Row],[14+]]</f>
        <v>#VALUE!</v>
      </c>
      <c r="BJ539" s="5" t="e">
        <f>P_A_R[[#This Row],[14+]]-P_A_R[[#This Row],[15+]]</f>
        <v>#VALUE!</v>
      </c>
      <c r="BK539" s="5" t="e">
        <f>P_A_R[[#This Row],[15+]]-P_A_R[[#This Row],[16+]]</f>
        <v>#VALUE!</v>
      </c>
      <c r="BL539" s="5" t="e">
        <f>P_A_R[[#This Row],[16+]]-P_A_R[[#This Row],[17+]]</f>
        <v>#VALUE!</v>
      </c>
      <c r="BM539" s="5" t="e">
        <f>P_A_R[[#This Row],[17+]]-P_A_R[[#This Row],[18+]]</f>
        <v>#VALUE!</v>
      </c>
      <c r="BN539" s="5" t="e">
        <f>P_A_R[[#This Row],[18+]]-P_A_R[[#This Row],[19+]]</f>
        <v>#VALUE!</v>
      </c>
      <c r="BO539" s="5" t="e">
        <f>P_A_R[[#This Row],[19+]]-P_A_R[[#This Row],[20+]]</f>
        <v>#VALUE!</v>
      </c>
      <c r="BP539" s="5" t="e">
        <f>P_A_R[[#This Row],[20+]]-P_A_R[[#This Row],[21+]]</f>
        <v>#VALUE!</v>
      </c>
      <c r="BQ539" s="5" t="e">
        <f>P_A_R[[#This Row],[21+]]-P_A_R[[#This Row],[22+]]</f>
        <v>#VALUE!</v>
      </c>
      <c r="BR539" s="5" t="e">
        <f>P_A_R[[#This Row],[22+]]-P_A_R[[#This Row],[23+]]</f>
        <v>#VALUE!</v>
      </c>
      <c r="BS539" s="5" t="e">
        <f>P_A_R[[#This Row],[23+]]-P_A_R[[#This Row],[24+]]</f>
        <v>#VALUE!</v>
      </c>
      <c r="BT539" s="5" t="e">
        <f>P_A_R[[#This Row],[24+]]-P_A_R[[#This Row],[25+]]</f>
        <v>#VALUE!</v>
      </c>
      <c r="BU539" s="5" t="e">
        <f>P_A_R[[#This Row],[25+]]-P_A_R[[#This Row],[26+]]</f>
        <v>#VALUE!</v>
      </c>
      <c r="BV539" s="5" t="e">
        <f>P_A_R[[#This Row],[26+]]-P_A_R[[#This Row],[27+]]</f>
        <v>#VALUE!</v>
      </c>
      <c r="BW539" s="5" t="e">
        <f>P_A_R[[#This Row],[27+]]-P_A_R[[#This Row],[28+]]</f>
        <v>#VALUE!</v>
      </c>
      <c r="BX539" s="5" t="e">
        <f>P_A_R[[#This Row],[28+]]-P_A_R[[#This Row],[29+]]</f>
        <v>#VALUE!</v>
      </c>
      <c r="BY539" s="5" t="e">
        <f>P_A_R[[#This Row],[29+]]-P_A_R[[#This Row],[30+]]</f>
        <v>#VALUE!</v>
      </c>
      <c r="BZ539" s="5" t="e">
        <f>P_A_R[[#This Row],[30+]]-P_A_R[[#This Row],[31+]]</f>
        <v>#VALUE!</v>
      </c>
      <c r="CA539" s="5" t="e">
        <f>P_A_R[[#This Row],[31+]]-P_A_R[[#This Row],[32+]]</f>
        <v>#VALUE!</v>
      </c>
      <c r="CB539" s="5" t="e">
        <f>P_A_R[[#This Row],[32+]]-P_A_R[[#This Row],[33+]]</f>
        <v>#VALUE!</v>
      </c>
      <c r="CC539" s="5" t="e">
        <f>P_A_R[[#This Row],[33+]]-P_A_R[[#This Row],[34+]]</f>
        <v>#VALUE!</v>
      </c>
      <c r="CD539" s="5" t="e">
        <f>P_A_R[[#This Row],[34+]]-P_A_R[[#This Row],[35+]]</f>
        <v>#VALUE!</v>
      </c>
      <c r="CE539" s="5" t="e">
        <f>P_A_R[[#This Row],[35+]]-P_A_R[[#This Row],[36+]]</f>
        <v>#VALUE!</v>
      </c>
      <c r="CF539" s="5" t="e">
        <f>P_A_R[[#This Row],[36+]]-P_A_R[[#This Row],[37+]]</f>
        <v>#VALUE!</v>
      </c>
      <c r="CG539" s="5" t="e">
        <f>P_A_R[[#This Row],[37+]]-P_A_R[[#This Row],[38+]]</f>
        <v>#VALUE!</v>
      </c>
      <c r="CH539" s="5" t="e">
        <f>P_A_R[[#This Row],[38+]]-P_A_R[[#This Row],[39+]]</f>
        <v>#VALUE!</v>
      </c>
      <c r="CI539" s="5" t="e">
        <f>P_A_R[[#This Row],[39+]]-P_A_R[[#This Row],[40+]]</f>
        <v>#VALUE!</v>
      </c>
      <c r="CJ539" s="5" t="e">
        <f>P_A_R[[#This Row],[40+]]-P_A_R[[#This Row],[41+]]</f>
        <v>#VALUE!</v>
      </c>
      <c r="CK539" s="5" t="e">
        <f>P_A_R[[#This Row],[41+]]-P_A_R[[#This Row],[42+]]</f>
        <v>#VALUE!</v>
      </c>
      <c r="CL539" s="5" t="e">
        <f>P_A_R[[#This Row],[42+]]-P_A_R[[#This Row],[43+]]</f>
        <v>#VALUE!</v>
      </c>
      <c r="CM539" s="5" t="e">
        <f>P_A_R[[#This Row],[43+]]-P_A_R[[#This Row],[44+]]</f>
        <v>#VALUE!</v>
      </c>
      <c r="CN539" s="5" t="e">
        <f>P_A_R[[#This Row],[44+]]-P_A_R[[#This Row],[45+]]</f>
        <v>#VALUE!</v>
      </c>
      <c r="CO539" s="5" t="e">
        <f>P_A_R[[#This Row],[45+]]-P_A_R[[#This Row],[46+]]</f>
        <v>#VALUE!</v>
      </c>
      <c r="CP539" s="5" t="e">
        <f>P_A_R[[#This Row],[46+]]-P_A_R[[#This Row],[47+]]</f>
        <v>#VALUE!</v>
      </c>
      <c r="CQ539" s="5" t="e">
        <f>P_A_R[[#This Row],[47+]]-P_A_R[[#This Row],[48+]]</f>
        <v>#VALUE!</v>
      </c>
      <c r="CR539" s="5" t="e">
        <f>P_A_R[[#This Row],[48+]]-P_A_R[[#This Row],[49+]]</f>
        <v>#VALUE!</v>
      </c>
      <c r="CS539" s="5" t="e">
        <f>P_A_R[[#This Row],[49+]]-P_A_R[[#This Row],[50+]]</f>
        <v>#VALUE!</v>
      </c>
      <c r="CT539" s="5" t="e">
        <f>P_A_R[[#This Row],[50+]]-P_A_R[[#This Row],[51+]]</f>
        <v>#VALUE!</v>
      </c>
      <c r="CU539" s="5" t="e">
        <f>P_A_R[[#This Row],[51+]]-P_A_R[[#This Row],[52+]]</f>
        <v>#VALUE!</v>
      </c>
      <c r="CV539" s="5" t="e">
        <f>P_A_R[[#This Row],[52+]]-P_A_R[[#This Row],[53+]]</f>
        <v>#VALUE!</v>
      </c>
      <c r="CW539" s="5" t="e">
        <f>P_A_R[[#This Row],[53+]]-P_A_R[[#This Row],[54+]]</f>
        <v>#VALUE!</v>
      </c>
      <c r="CX539" s="5" t="e">
        <f>P_A_R[[#This Row],[54+]]-P_A_R[[#This Row],[55+]]</f>
        <v>#VALUE!</v>
      </c>
      <c r="CY539" s="5" t="e">
        <f>P_A_R[[#This Row],[55+]]-P_A_R[[#This Row],[56+]]</f>
        <v>#VALUE!</v>
      </c>
      <c r="CZ539" s="5" t="e">
        <f>P_A_R[[#This Row],[56+]]-P_A_R[[#This Row],[57+]]</f>
        <v>#VALUE!</v>
      </c>
      <c r="DA539" s="5" t="e">
        <f>P_A_R[[#This Row],[57+]]-P_A_R[[#This Row],[58+]]</f>
        <v>#VALUE!</v>
      </c>
      <c r="DB539" s="5" t="e">
        <f>P_A_R[[#This Row],[58+]]-P_A_R[[#This Row],[59+]]</f>
        <v>#VALUE!</v>
      </c>
    </row>
    <row r="540" spans="58:106" x14ac:dyDescent="0.25">
      <c r="BF540" s="5" t="e">
        <f>P_A_R[[#This Row],[10+]]-P_A_R[[#This Row],[11+]]</f>
        <v>#VALUE!</v>
      </c>
      <c r="BG540" s="5" t="e">
        <f>P_A_R[[#This Row],[11+]]-P_A_R[[#This Row],[12+]]</f>
        <v>#VALUE!</v>
      </c>
      <c r="BH540" s="5" t="e">
        <f>P_A_R[[#This Row],[12+]]-P_A_R[[#This Row],[13+]]</f>
        <v>#VALUE!</v>
      </c>
      <c r="BI540" s="5" t="e">
        <f>P_A_R[[#This Row],[13+]]-P_A_R[[#This Row],[14+]]</f>
        <v>#VALUE!</v>
      </c>
      <c r="BJ540" s="5" t="e">
        <f>P_A_R[[#This Row],[14+]]-P_A_R[[#This Row],[15+]]</f>
        <v>#VALUE!</v>
      </c>
      <c r="BK540" s="5" t="e">
        <f>P_A_R[[#This Row],[15+]]-P_A_R[[#This Row],[16+]]</f>
        <v>#VALUE!</v>
      </c>
      <c r="BL540" s="5" t="e">
        <f>P_A_R[[#This Row],[16+]]-P_A_R[[#This Row],[17+]]</f>
        <v>#VALUE!</v>
      </c>
      <c r="BM540" s="5" t="e">
        <f>P_A_R[[#This Row],[17+]]-P_A_R[[#This Row],[18+]]</f>
        <v>#VALUE!</v>
      </c>
      <c r="BN540" s="5" t="e">
        <f>P_A_R[[#This Row],[18+]]-P_A_R[[#This Row],[19+]]</f>
        <v>#VALUE!</v>
      </c>
      <c r="BO540" s="5" t="e">
        <f>P_A_R[[#This Row],[19+]]-P_A_R[[#This Row],[20+]]</f>
        <v>#VALUE!</v>
      </c>
      <c r="BP540" s="5" t="e">
        <f>P_A_R[[#This Row],[20+]]-P_A_R[[#This Row],[21+]]</f>
        <v>#VALUE!</v>
      </c>
      <c r="BQ540" s="5" t="e">
        <f>P_A_R[[#This Row],[21+]]-P_A_R[[#This Row],[22+]]</f>
        <v>#VALUE!</v>
      </c>
      <c r="BR540" s="5" t="e">
        <f>P_A_R[[#This Row],[22+]]-P_A_R[[#This Row],[23+]]</f>
        <v>#VALUE!</v>
      </c>
      <c r="BS540" s="5" t="e">
        <f>P_A_R[[#This Row],[23+]]-P_A_R[[#This Row],[24+]]</f>
        <v>#VALUE!</v>
      </c>
      <c r="BT540" s="5" t="e">
        <f>P_A_R[[#This Row],[24+]]-P_A_R[[#This Row],[25+]]</f>
        <v>#VALUE!</v>
      </c>
      <c r="BU540" s="5" t="e">
        <f>P_A_R[[#This Row],[25+]]-P_A_R[[#This Row],[26+]]</f>
        <v>#VALUE!</v>
      </c>
      <c r="BV540" s="5" t="e">
        <f>P_A_R[[#This Row],[26+]]-P_A_R[[#This Row],[27+]]</f>
        <v>#VALUE!</v>
      </c>
      <c r="BW540" s="5" t="e">
        <f>P_A_R[[#This Row],[27+]]-P_A_R[[#This Row],[28+]]</f>
        <v>#VALUE!</v>
      </c>
      <c r="BX540" s="5" t="e">
        <f>P_A_R[[#This Row],[28+]]-P_A_R[[#This Row],[29+]]</f>
        <v>#VALUE!</v>
      </c>
      <c r="BY540" s="5" t="e">
        <f>P_A_R[[#This Row],[29+]]-P_A_R[[#This Row],[30+]]</f>
        <v>#VALUE!</v>
      </c>
      <c r="BZ540" s="5" t="e">
        <f>P_A_R[[#This Row],[30+]]-P_A_R[[#This Row],[31+]]</f>
        <v>#VALUE!</v>
      </c>
      <c r="CA540" s="5" t="e">
        <f>P_A_R[[#This Row],[31+]]-P_A_R[[#This Row],[32+]]</f>
        <v>#VALUE!</v>
      </c>
      <c r="CB540" s="5" t="e">
        <f>P_A_R[[#This Row],[32+]]-P_A_R[[#This Row],[33+]]</f>
        <v>#VALUE!</v>
      </c>
      <c r="CC540" s="5" t="e">
        <f>P_A_R[[#This Row],[33+]]-P_A_R[[#This Row],[34+]]</f>
        <v>#VALUE!</v>
      </c>
      <c r="CD540" s="5" t="e">
        <f>P_A_R[[#This Row],[34+]]-P_A_R[[#This Row],[35+]]</f>
        <v>#VALUE!</v>
      </c>
      <c r="CE540" s="5" t="e">
        <f>P_A_R[[#This Row],[35+]]-P_A_R[[#This Row],[36+]]</f>
        <v>#VALUE!</v>
      </c>
      <c r="CF540" s="5" t="e">
        <f>P_A_R[[#This Row],[36+]]-P_A_R[[#This Row],[37+]]</f>
        <v>#VALUE!</v>
      </c>
      <c r="CG540" s="5" t="e">
        <f>P_A_R[[#This Row],[37+]]-P_A_R[[#This Row],[38+]]</f>
        <v>#VALUE!</v>
      </c>
      <c r="CH540" s="5" t="e">
        <f>P_A_R[[#This Row],[38+]]-P_A_R[[#This Row],[39+]]</f>
        <v>#VALUE!</v>
      </c>
      <c r="CI540" s="5" t="e">
        <f>P_A_R[[#This Row],[39+]]-P_A_R[[#This Row],[40+]]</f>
        <v>#VALUE!</v>
      </c>
      <c r="CJ540" s="5" t="e">
        <f>P_A_R[[#This Row],[40+]]-P_A_R[[#This Row],[41+]]</f>
        <v>#VALUE!</v>
      </c>
      <c r="CK540" s="5" t="e">
        <f>P_A_R[[#This Row],[41+]]-P_A_R[[#This Row],[42+]]</f>
        <v>#VALUE!</v>
      </c>
      <c r="CL540" s="5" t="e">
        <f>P_A_R[[#This Row],[42+]]-P_A_R[[#This Row],[43+]]</f>
        <v>#VALUE!</v>
      </c>
      <c r="CM540" s="5" t="e">
        <f>P_A_R[[#This Row],[43+]]-P_A_R[[#This Row],[44+]]</f>
        <v>#VALUE!</v>
      </c>
      <c r="CN540" s="5" t="e">
        <f>P_A_R[[#This Row],[44+]]-P_A_R[[#This Row],[45+]]</f>
        <v>#VALUE!</v>
      </c>
      <c r="CO540" s="5" t="e">
        <f>P_A_R[[#This Row],[45+]]-P_A_R[[#This Row],[46+]]</f>
        <v>#VALUE!</v>
      </c>
      <c r="CP540" s="5" t="e">
        <f>P_A_R[[#This Row],[46+]]-P_A_R[[#This Row],[47+]]</f>
        <v>#VALUE!</v>
      </c>
      <c r="CQ540" s="5" t="e">
        <f>P_A_R[[#This Row],[47+]]-P_A_R[[#This Row],[48+]]</f>
        <v>#VALUE!</v>
      </c>
      <c r="CR540" s="5" t="e">
        <f>P_A_R[[#This Row],[48+]]-P_A_R[[#This Row],[49+]]</f>
        <v>#VALUE!</v>
      </c>
      <c r="CS540" s="5" t="e">
        <f>P_A_R[[#This Row],[49+]]-P_A_R[[#This Row],[50+]]</f>
        <v>#VALUE!</v>
      </c>
      <c r="CT540" s="5" t="e">
        <f>P_A_R[[#This Row],[50+]]-P_A_R[[#This Row],[51+]]</f>
        <v>#VALUE!</v>
      </c>
      <c r="CU540" s="5" t="e">
        <f>P_A_R[[#This Row],[51+]]-P_A_R[[#This Row],[52+]]</f>
        <v>#VALUE!</v>
      </c>
      <c r="CV540" s="5" t="e">
        <f>P_A_R[[#This Row],[52+]]-P_A_R[[#This Row],[53+]]</f>
        <v>#VALUE!</v>
      </c>
      <c r="CW540" s="5" t="e">
        <f>P_A_R[[#This Row],[53+]]-P_A_R[[#This Row],[54+]]</f>
        <v>#VALUE!</v>
      </c>
      <c r="CX540" s="5" t="e">
        <f>P_A_R[[#This Row],[54+]]-P_A_R[[#This Row],[55+]]</f>
        <v>#VALUE!</v>
      </c>
      <c r="CY540" s="5" t="e">
        <f>P_A_R[[#This Row],[55+]]-P_A_R[[#This Row],[56+]]</f>
        <v>#VALUE!</v>
      </c>
      <c r="CZ540" s="5" t="e">
        <f>P_A_R[[#This Row],[56+]]-P_A_R[[#This Row],[57+]]</f>
        <v>#VALUE!</v>
      </c>
      <c r="DA540" s="5" t="e">
        <f>P_A_R[[#This Row],[57+]]-P_A_R[[#This Row],[58+]]</f>
        <v>#VALUE!</v>
      </c>
      <c r="DB540" s="5" t="e">
        <f>P_A_R[[#This Row],[58+]]-P_A_R[[#This Row],[59+]]</f>
        <v>#VALUE!</v>
      </c>
    </row>
    <row r="541" spans="58:106" x14ac:dyDescent="0.25">
      <c r="BF541" s="5" t="e">
        <f>P_A_R[[#This Row],[10+]]-P_A_R[[#This Row],[11+]]</f>
        <v>#VALUE!</v>
      </c>
      <c r="BG541" s="5" t="e">
        <f>P_A_R[[#This Row],[11+]]-P_A_R[[#This Row],[12+]]</f>
        <v>#VALUE!</v>
      </c>
      <c r="BH541" s="5" t="e">
        <f>P_A_R[[#This Row],[12+]]-P_A_R[[#This Row],[13+]]</f>
        <v>#VALUE!</v>
      </c>
      <c r="BI541" s="5" t="e">
        <f>P_A_R[[#This Row],[13+]]-P_A_R[[#This Row],[14+]]</f>
        <v>#VALUE!</v>
      </c>
      <c r="BJ541" s="5" t="e">
        <f>P_A_R[[#This Row],[14+]]-P_A_R[[#This Row],[15+]]</f>
        <v>#VALUE!</v>
      </c>
      <c r="BK541" s="5" t="e">
        <f>P_A_R[[#This Row],[15+]]-P_A_R[[#This Row],[16+]]</f>
        <v>#VALUE!</v>
      </c>
      <c r="BL541" s="5" t="e">
        <f>P_A_R[[#This Row],[16+]]-P_A_R[[#This Row],[17+]]</f>
        <v>#VALUE!</v>
      </c>
      <c r="BM541" s="5" t="e">
        <f>P_A_R[[#This Row],[17+]]-P_A_R[[#This Row],[18+]]</f>
        <v>#VALUE!</v>
      </c>
      <c r="BN541" s="5" t="e">
        <f>P_A_R[[#This Row],[18+]]-P_A_R[[#This Row],[19+]]</f>
        <v>#VALUE!</v>
      </c>
      <c r="BO541" s="5" t="e">
        <f>P_A_R[[#This Row],[19+]]-P_A_R[[#This Row],[20+]]</f>
        <v>#VALUE!</v>
      </c>
      <c r="BP541" s="5" t="e">
        <f>P_A_R[[#This Row],[20+]]-P_A_R[[#This Row],[21+]]</f>
        <v>#VALUE!</v>
      </c>
      <c r="BQ541" s="5" t="e">
        <f>P_A_R[[#This Row],[21+]]-P_A_R[[#This Row],[22+]]</f>
        <v>#VALUE!</v>
      </c>
      <c r="BR541" s="5" t="e">
        <f>P_A_R[[#This Row],[22+]]-P_A_R[[#This Row],[23+]]</f>
        <v>#VALUE!</v>
      </c>
      <c r="BS541" s="5" t="e">
        <f>P_A_R[[#This Row],[23+]]-P_A_R[[#This Row],[24+]]</f>
        <v>#VALUE!</v>
      </c>
      <c r="BT541" s="5" t="e">
        <f>P_A_R[[#This Row],[24+]]-P_A_R[[#This Row],[25+]]</f>
        <v>#VALUE!</v>
      </c>
      <c r="BU541" s="5" t="e">
        <f>P_A_R[[#This Row],[25+]]-P_A_R[[#This Row],[26+]]</f>
        <v>#VALUE!</v>
      </c>
      <c r="BV541" s="5" t="e">
        <f>P_A_R[[#This Row],[26+]]-P_A_R[[#This Row],[27+]]</f>
        <v>#VALUE!</v>
      </c>
      <c r="BW541" s="5" t="e">
        <f>P_A_R[[#This Row],[27+]]-P_A_R[[#This Row],[28+]]</f>
        <v>#VALUE!</v>
      </c>
      <c r="BX541" s="5" t="e">
        <f>P_A_R[[#This Row],[28+]]-P_A_R[[#This Row],[29+]]</f>
        <v>#VALUE!</v>
      </c>
      <c r="BY541" s="5" t="e">
        <f>P_A_R[[#This Row],[29+]]-P_A_R[[#This Row],[30+]]</f>
        <v>#VALUE!</v>
      </c>
      <c r="BZ541" s="5" t="e">
        <f>P_A_R[[#This Row],[30+]]-P_A_R[[#This Row],[31+]]</f>
        <v>#VALUE!</v>
      </c>
      <c r="CA541" s="5" t="e">
        <f>P_A_R[[#This Row],[31+]]-P_A_R[[#This Row],[32+]]</f>
        <v>#VALUE!</v>
      </c>
      <c r="CB541" s="5" t="e">
        <f>P_A_R[[#This Row],[32+]]-P_A_R[[#This Row],[33+]]</f>
        <v>#VALUE!</v>
      </c>
      <c r="CC541" s="5" t="e">
        <f>P_A_R[[#This Row],[33+]]-P_A_R[[#This Row],[34+]]</f>
        <v>#VALUE!</v>
      </c>
      <c r="CD541" s="5" t="e">
        <f>P_A_R[[#This Row],[34+]]-P_A_R[[#This Row],[35+]]</f>
        <v>#VALUE!</v>
      </c>
      <c r="CE541" s="5" t="e">
        <f>P_A_R[[#This Row],[35+]]-P_A_R[[#This Row],[36+]]</f>
        <v>#VALUE!</v>
      </c>
      <c r="CF541" s="5" t="e">
        <f>P_A_R[[#This Row],[36+]]-P_A_R[[#This Row],[37+]]</f>
        <v>#VALUE!</v>
      </c>
      <c r="CG541" s="5" t="e">
        <f>P_A_R[[#This Row],[37+]]-P_A_R[[#This Row],[38+]]</f>
        <v>#VALUE!</v>
      </c>
      <c r="CH541" s="5" t="e">
        <f>P_A_R[[#This Row],[38+]]-P_A_R[[#This Row],[39+]]</f>
        <v>#VALUE!</v>
      </c>
      <c r="CI541" s="5" t="e">
        <f>P_A_R[[#This Row],[39+]]-P_A_R[[#This Row],[40+]]</f>
        <v>#VALUE!</v>
      </c>
      <c r="CJ541" s="5" t="e">
        <f>P_A_R[[#This Row],[40+]]-P_A_R[[#This Row],[41+]]</f>
        <v>#VALUE!</v>
      </c>
      <c r="CK541" s="5" t="e">
        <f>P_A_R[[#This Row],[41+]]-P_A_R[[#This Row],[42+]]</f>
        <v>#VALUE!</v>
      </c>
      <c r="CL541" s="5" t="e">
        <f>P_A_R[[#This Row],[42+]]-P_A_R[[#This Row],[43+]]</f>
        <v>#VALUE!</v>
      </c>
      <c r="CM541" s="5" t="e">
        <f>P_A_R[[#This Row],[43+]]-P_A_R[[#This Row],[44+]]</f>
        <v>#VALUE!</v>
      </c>
      <c r="CN541" s="5" t="e">
        <f>P_A_R[[#This Row],[44+]]-P_A_R[[#This Row],[45+]]</f>
        <v>#VALUE!</v>
      </c>
      <c r="CO541" s="5" t="e">
        <f>P_A_R[[#This Row],[45+]]-P_A_R[[#This Row],[46+]]</f>
        <v>#VALUE!</v>
      </c>
      <c r="CP541" s="5" t="e">
        <f>P_A_R[[#This Row],[46+]]-P_A_R[[#This Row],[47+]]</f>
        <v>#VALUE!</v>
      </c>
      <c r="CQ541" s="5" t="e">
        <f>P_A_R[[#This Row],[47+]]-P_A_R[[#This Row],[48+]]</f>
        <v>#VALUE!</v>
      </c>
      <c r="CR541" s="5" t="e">
        <f>P_A_R[[#This Row],[48+]]-P_A_R[[#This Row],[49+]]</f>
        <v>#VALUE!</v>
      </c>
      <c r="CS541" s="5" t="e">
        <f>P_A_R[[#This Row],[49+]]-P_A_R[[#This Row],[50+]]</f>
        <v>#VALUE!</v>
      </c>
      <c r="CT541" s="5" t="e">
        <f>P_A_R[[#This Row],[50+]]-P_A_R[[#This Row],[51+]]</f>
        <v>#VALUE!</v>
      </c>
      <c r="CU541" s="5" t="e">
        <f>P_A_R[[#This Row],[51+]]-P_A_R[[#This Row],[52+]]</f>
        <v>#VALUE!</v>
      </c>
      <c r="CV541" s="5" t="e">
        <f>P_A_R[[#This Row],[52+]]-P_A_R[[#This Row],[53+]]</f>
        <v>#VALUE!</v>
      </c>
      <c r="CW541" s="5" t="e">
        <f>P_A_R[[#This Row],[53+]]-P_A_R[[#This Row],[54+]]</f>
        <v>#VALUE!</v>
      </c>
      <c r="CX541" s="5" t="e">
        <f>P_A_R[[#This Row],[54+]]-P_A_R[[#This Row],[55+]]</f>
        <v>#VALUE!</v>
      </c>
      <c r="CY541" s="5" t="e">
        <f>P_A_R[[#This Row],[55+]]-P_A_R[[#This Row],[56+]]</f>
        <v>#VALUE!</v>
      </c>
      <c r="CZ541" s="5" t="e">
        <f>P_A_R[[#This Row],[56+]]-P_A_R[[#This Row],[57+]]</f>
        <v>#VALUE!</v>
      </c>
      <c r="DA541" s="5" t="e">
        <f>P_A_R[[#This Row],[57+]]-P_A_R[[#This Row],[58+]]</f>
        <v>#VALUE!</v>
      </c>
      <c r="DB541" s="5" t="e">
        <f>P_A_R[[#This Row],[58+]]-P_A_R[[#This Row],[59+]]</f>
        <v>#VALUE!</v>
      </c>
    </row>
    <row r="542" spans="58:106" x14ac:dyDescent="0.25">
      <c r="BF542" s="5" t="e">
        <f>P_A_R[[#This Row],[10+]]-P_A_R[[#This Row],[11+]]</f>
        <v>#VALUE!</v>
      </c>
      <c r="BG542" s="5" t="e">
        <f>P_A_R[[#This Row],[11+]]-P_A_R[[#This Row],[12+]]</f>
        <v>#VALUE!</v>
      </c>
      <c r="BH542" s="5" t="e">
        <f>P_A_R[[#This Row],[12+]]-P_A_R[[#This Row],[13+]]</f>
        <v>#VALUE!</v>
      </c>
      <c r="BI542" s="5" t="e">
        <f>P_A_R[[#This Row],[13+]]-P_A_R[[#This Row],[14+]]</f>
        <v>#VALUE!</v>
      </c>
      <c r="BJ542" s="5" t="e">
        <f>P_A_R[[#This Row],[14+]]-P_A_R[[#This Row],[15+]]</f>
        <v>#VALUE!</v>
      </c>
      <c r="BK542" s="5" t="e">
        <f>P_A_R[[#This Row],[15+]]-P_A_R[[#This Row],[16+]]</f>
        <v>#VALUE!</v>
      </c>
      <c r="BL542" s="5" t="e">
        <f>P_A_R[[#This Row],[16+]]-P_A_R[[#This Row],[17+]]</f>
        <v>#VALUE!</v>
      </c>
      <c r="BM542" s="5" t="e">
        <f>P_A_R[[#This Row],[17+]]-P_A_R[[#This Row],[18+]]</f>
        <v>#VALUE!</v>
      </c>
      <c r="BN542" s="5" t="e">
        <f>P_A_R[[#This Row],[18+]]-P_A_R[[#This Row],[19+]]</f>
        <v>#VALUE!</v>
      </c>
      <c r="BO542" s="5" t="e">
        <f>P_A_R[[#This Row],[19+]]-P_A_R[[#This Row],[20+]]</f>
        <v>#VALUE!</v>
      </c>
      <c r="BP542" s="5" t="e">
        <f>P_A_R[[#This Row],[20+]]-P_A_R[[#This Row],[21+]]</f>
        <v>#VALUE!</v>
      </c>
      <c r="BQ542" s="5" t="e">
        <f>P_A_R[[#This Row],[21+]]-P_A_R[[#This Row],[22+]]</f>
        <v>#VALUE!</v>
      </c>
      <c r="BR542" s="5" t="e">
        <f>P_A_R[[#This Row],[22+]]-P_A_R[[#This Row],[23+]]</f>
        <v>#VALUE!</v>
      </c>
      <c r="BS542" s="5" t="e">
        <f>P_A_R[[#This Row],[23+]]-P_A_R[[#This Row],[24+]]</f>
        <v>#VALUE!</v>
      </c>
      <c r="BT542" s="5" t="e">
        <f>P_A_R[[#This Row],[24+]]-P_A_R[[#This Row],[25+]]</f>
        <v>#VALUE!</v>
      </c>
      <c r="BU542" s="5" t="e">
        <f>P_A_R[[#This Row],[25+]]-P_A_R[[#This Row],[26+]]</f>
        <v>#VALUE!</v>
      </c>
      <c r="BV542" s="5" t="e">
        <f>P_A_R[[#This Row],[26+]]-P_A_R[[#This Row],[27+]]</f>
        <v>#VALUE!</v>
      </c>
      <c r="BW542" s="5" t="e">
        <f>P_A_R[[#This Row],[27+]]-P_A_R[[#This Row],[28+]]</f>
        <v>#VALUE!</v>
      </c>
      <c r="BX542" s="5" t="e">
        <f>P_A_R[[#This Row],[28+]]-P_A_R[[#This Row],[29+]]</f>
        <v>#VALUE!</v>
      </c>
      <c r="BY542" s="5" t="e">
        <f>P_A_R[[#This Row],[29+]]-P_A_R[[#This Row],[30+]]</f>
        <v>#VALUE!</v>
      </c>
      <c r="BZ542" s="5" t="e">
        <f>P_A_R[[#This Row],[30+]]-P_A_R[[#This Row],[31+]]</f>
        <v>#VALUE!</v>
      </c>
      <c r="CA542" s="5" t="e">
        <f>P_A_R[[#This Row],[31+]]-P_A_R[[#This Row],[32+]]</f>
        <v>#VALUE!</v>
      </c>
      <c r="CB542" s="5" t="e">
        <f>P_A_R[[#This Row],[32+]]-P_A_R[[#This Row],[33+]]</f>
        <v>#VALUE!</v>
      </c>
      <c r="CC542" s="5" t="e">
        <f>P_A_R[[#This Row],[33+]]-P_A_R[[#This Row],[34+]]</f>
        <v>#VALUE!</v>
      </c>
      <c r="CD542" s="5" t="e">
        <f>P_A_R[[#This Row],[34+]]-P_A_R[[#This Row],[35+]]</f>
        <v>#VALUE!</v>
      </c>
      <c r="CE542" s="5" t="e">
        <f>P_A_R[[#This Row],[35+]]-P_A_R[[#This Row],[36+]]</f>
        <v>#VALUE!</v>
      </c>
      <c r="CF542" s="5" t="e">
        <f>P_A_R[[#This Row],[36+]]-P_A_R[[#This Row],[37+]]</f>
        <v>#VALUE!</v>
      </c>
      <c r="CG542" s="5" t="e">
        <f>P_A_R[[#This Row],[37+]]-P_A_R[[#This Row],[38+]]</f>
        <v>#VALUE!</v>
      </c>
      <c r="CH542" s="5" t="e">
        <f>P_A_R[[#This Row],[38+]]-P_A_R[[#This Row],[39+]]</f>
        <v>#VALUE!</v>
      </c>
      <c r="CI542" s="5" t="e">
        <f>P_A_R[[#This Row],[39+]]-P_A_R[[#This Row],[40+]]</f>
        <v>#VALUE!</v>
      </c>
      <c r="CJ542" s="5" t="e">
        <f>P_A_R[[#This Row],[40+]]-P_A_R[[#This Row],[41+]]</f>
        <v>#VALUE!</v>
      </c>
      <c r="CK542" s="5" t="e">
        <f>P_A_R[[#This Row],[41+]]-P_A_R[[#This Row],[42+]]</f>
        <v>#VALUE!</v>
      </c>
      <c r="CL542" s="5" t="e">
        <f>P_A_R[[#This Row],[42+]]-P_A_R[[#This Row],[43+]]</f>
        <v>#VALUE!</v>
      </c>
      <c r="CM542" s="5" t="e">
        <f>P_A_R[[#This Row],[43+]]-P_A_R[[#This Row],[44+]]</f>
        <v>#VALUE!</v>
      </c>
      <c r="CN542" s="5" t="e">
        <f>P_A_R[[#This Row],[44+]]-P_A_R[[#This Row],[45+]]</f>
        <v>#VALUE!</v>
      </c>
      <c r="CO542" s="5" t="e">
        <f>P_A_R[[#This Row],[45+]]-P_A_R[[#This Row],[46+]]</f>
        <v>#VALUE!</v>
      </c>
      <c r="CP542" s="5" t="e">
        <f>P_A_R[[#This Row],[46+]]-P_A_R[[#This Row],[47+]]</f>
        <v>#VALUE!</v>
      </c>
      <c r="CQ542" s="5" t="e">
        <f>P_A_R[[#This Row],[47+]]-P_A_R[[#This Row],[48+]]</f>
        <v>#VALUE!</v>
      </c>
      <c r="CR542" s="5" t="e">
        <f>P_A_R[[#This Row],[48+]]-P_A_R[[#This Row],[49+]]</f>
        <v>#VALUE!</v>
      </c>
      <c r="CS542" s="5" t="e">
        <f>P_A_R[[#This Row],[49+]]-P_A_R[[#This Row],[50+]]</f>
        <v>#VALUE!</v>
      </c>
      <c r="CT542" s="5" t="e">
        <f>P_A_R[[#This Row],[50+]]-P_A_R[[#This Row],[51+]]</f>
        <v>#VALUE!</v>
      </c>
      <c r="CU542" s="5" t="e">
        <f>P_A_R[[#This Row],[51+]]-P_A_R[[#This Row],[52+]]</f>
        <v>#VALUE!</v>
      </c>
      <c r="CV542" s="5" t="e">
        <f>P_A_R[[#This Row],[52+]]-P_A_R[[#This Row],[53+]]</f>
        <v>#VALUE!</v>
      </c>
      <c r="CW542" s="5" t="e">
        <f>P_A_R[[#This Row],[53+]]-P_A_R[[#This Row],[54+]]</f>
        <v>#VALUE!</v>
      </c>
      <c r="CX542" s="5" t="e">
        <f>P_A_R[[#This Row],[54+]]-P_A_R[[#This Row],[55+]]</f>
        <v>#VALUE!</v>
      </c>
      <c r="CY542" s="5" t="e">
        <f>P_A_R[[#This Row],[55+]]-P_A_R[[#This Row],[56+]]</f>
        <v>#VALUE!</v>
      </c>
      <c r="CZ542" s="5" t="e">
        <f>P_A_R[[#This Row],[56+]]-P_A_R[[#This Row],[57+]]</f>
        <v>#VALUE!</v>
      </c>
      <c r="DA542" s="5" t="e">
        <f>P_A_R[[#This Row],[57+]]-P_A_R[[#This Row],[58+]]</f>
        <v>#VALUE!</v>
      </c>
      <c r="DB542" s="5" t="e">
        <f>P_A_R[[#This Row],[58+]]-P_A_R[[#This Row],[59+]]</f>
        <v>#VALUE!</v>
      </c>
    </row>
    <row r="543" spans="58:106" x14ac:dyDescent="0.25">
      <c r="BF543" s="5" t="e">
        <f>P_A_R[[#This Row],[10+]]-P_A_R[[#This Row],[11+]]</f>
        <v>#VALUE!</v>
      </c>
      <c r="BG543" s="5" t="e">
        <f>P_A_R[[#This Row],[11+]]-P_A_R[[#This Row],[12+]]</f>
        <v>#VALUE!</v>
      </c>
      <c r="BH543" s="5" t="e">
        <f>P_A_R[[#This Row],[12+]]-P_A_R[[#This Row],[13+]]</f>
        <v>#VALUE!</v>
      </c>
      <c r="BI543" s="5" t="e">
        <f>P_A_R[[#This Row],[13+]]-P_A_R[[#This Row],[14+]]</f>
        <v>#VALUE!</v>
      </c>
      <c r="BJ543" s="5" t="e">
        <f>P_A_R[[#This Row],[14+]]-P_A_R[[#This Row],[15+]]</f>
        <v>#VALUE!</v>
      </c>
      <c r="BK543" s="5" t="e">
        <f>P_A_R[[#This Row],[15+]]-P_A_R[[#This Row],[16+]]</f>
        <v>#VALUE!</v>
      </c>
      <c r="BL543" s="5" t="e">
        <f>P_A_R[[#This Row],[16+]]-P_A_R[[#This Row],[17+]]</f>
        <v>#VALUE!</v>
      </c>
      <c r="BM543" s="5" t="e">
        <f>P_A_R[[#This Row],[17+]]-P_A_R[[#This Row],[18+]]</f>
        <v>#VALUE!</v>
      </c>
      <c r="BN543" s="5" t="e">
        <f>P_A_R[[#This Row],[18+]]-P_A_R[[#This Row],[19+]]</f>
        <v>#VALUE!</v>
      </c>
      <c r="BO543" s="5" t="e">
        <f>P_A_R[[#This Row],[19+]]-P_A_R[[#This Row],[20+]]</f>
        <v>#VALUE!</v>
      </c>
      <c r="BP543" s="5" t="e">
        <f>P_A_R[[#This Row],[20+]]-P_A_R[[#This Row],[21+]]</f>
        <v>#VALUE!</v>
      </c>
      <c r="BQ543" s="5" t="e">
        <f>P_A_R[[#This Row],[21+]]-P_A_R[[#This Row],[22+]]</f>
        <v>#VALUE!</v>
      </c>
      <c r="BR543" s="5" t="e">
        <f>P_A_R[[#This Row],[22+]]-P_A_R[[#This Row],[23+]]</f>
        <v>#VALUE!</v>
      </c>
      <c r="BS543" s="5" t="e">
        <f>P_A_R[[#This Row],[23+]]-P_A_R[[#This Row],[24+]]</f>
        <v>#VALUE!</v>
      </c>
      <c r="BT543" s="5" t="e">
        <f>P_A_R[[#This Row],[24+]]-P_A_R[[#This Row],[25+]]</f>
        <v>#VALUE!</v>
      </c>
      <c r="BU543" s="5" t="e">
        <f>P_A_R[[#This Row],[25+]]-P_A_R[[#This Row],[26+]]</f>
        <v>#VALUE!</v>
      </c>
      <c r="BV543" s="5" t="e">
        <f>P_A_R[[#This Row],[26+]]-P_A_R[[#This Row],[27+]]</f>
        <v>#VALUE!</v>
      </c>
      <c r="BW543" s="5" t="e">
        <f>P_A_R[[#This Row],[27+]]-P_A_R[[#This Row],[28+]]</f>
        <v>#VALUE!</v>
      </c>
      <c r="BX543" s="5" t="e">
        <f>P_A_R[[#This Row],[28+]]-P_A_R[[#This Row],[29+]]</f>
        <v>#VALUE!</v>
      </c>
      <c r="BY543" s="5" t="e">
        <f>P_A_R[[#This Row],[29+]]-P_A_R[[#This Row],[30+]]</f>
        <v>#VALUE!</v>
      </c>
      <c r="BZ543" s="5" t="e">
        <f>P_A_R[[#This Row],[30+]]-P_A_R[[#This Row],[31+]]</f>
        <v>#VALUE!</v>
      </c>
      <c r="CA543" s="5" t="e">
        <f>P_A_R[[#This Row],[31+]]-P_A_R[[#This Row],[32+]]</f>
        <v>#VALUE!</v>
      </c>
      <c r="CB543" s="5" t="e">
        <f>P_A_R[[#This Row],[32+]]-P_A_R[[#This Row],[33+]]</f>
        <v>#VALUE!</v>
      </c>
      <c r="CC543" s="5" t="e">
        <f>P_A_R[[#This Row],[33+]]-P_A_R[[#This Row],[34+]]</f>
        <v>#VALUE!</v>
      </c>
      <c r="CD543" s="5" t="e">
        <f>P_A_R[[#This Row],[34+]]-P_A_R[[#This Row],[35+]]</f>
        <v>#VALUE!</v>
      </c>
      <c r="CE543" s="5" t="e">
        <f>P_A_R[[#This Row],[35+]]-P_A_R[[#This Row],[36+]]</f>
        <v>#VALUE!</v>
      </c>
      <c r="CF543" s="5" t="e">
        <f>P_A_R[[#This Row],[36+]]-P_A_R[[#This Row],[37+]]</f>
        <v>#VALUE!</v>
      </c>
      <c r="CG543" s="5" t="e">
        <f>P_A_R[[#This Row],[37+]]-P_A_R[[#This Row],[38+]]</f>
        <v>#VALUE!</v>
      </c>
      <c r="CH543" s="5" t="e">
        <f>P_A_R[[#This Row],[38+]]-P_A_R[[#This Row],[39+]]</f>
        <v>#VALUE!</v>
      </c>
      <c r="CI543" s="5" t="e">
        <f>P_A_R[[#This Row],[39+]]-P_A_R[[#This Row],[40+]]</f>
        <v>#VALUE!</v>
      </c>
      <c r="CJ543" s="5" t="e">
        <f>P_A_R[[#This Row],[40+]]-P_A_R[[#This Row],[41+]]</f>
        <v>#VALUE!</v>
      </c>
      <c r="CK543" s="5" t="e">
        <f>P_A_R[[#This Row],[41+]]-P_A_R[[#This Row],[42+]]</f>
        <v>#VALUE!</v>
      </c>
      <c r="CL543" s="5" t="e">
        <f>P_A_R[[#This Row],[42+]]-P_A_R[[#This Row],[43+]]</f>
        <v>#VALUE!</v>
      </c>
      <c r="CM543" s="5" t="e">
        <f>P_A_R[[#This Row],[43+]]-P_A_R[[#This Row],[44+]]</f>
        <v>#VALUE!</v>
      </c>
      <c r="CN543" s="5" t="e">
        <f>P_A_R[[#This Row],[44+]]-P_A_R[[#This Row],[45+]]</f>
        <v>#VALUE!</v>
      </c>
      <c r="CO543" s="5" t="e">
        <f>P_A_R[[#This Row],[45+]]-P_A_R[[#This Row],[46+]]</f>
        <v>#VALUE!</v>
      </c>
      <c r="CP543" s="5" t="e">
        <f>P_A_R[[#This Row],[46+]]-P_A_R[[#This Row],[47+]]</f>
        <v>#VALUE!</v>
      </c>
      <c r="CQ543" s="5" t="e">
        <f>P_A_R[[#This Row],[47+]]-P_A_R[[#This Row],[48+]]</f>
        <v>#VALUE!</v>
      </c>
      <c r="CR543" s="5" t="e">
        <f>P_A_R[[#This Row],[48+]]-P_A_R[[#This Row],[49+]]</f>
        <v>#VALUE!</v>
      </c>
      <c r="CS543" s="5" t="e">
        <f>P_A_R[[#This Row],[49+]]-P_A_R[[#This Row],[50+]]</f>
        <v>#VALUE!</v>
      </c>
      <c r="CT543" s="5" t="e">
        <f>P_A_R[[#This Row],[50+]]-P_A_R[[#This Row],[51+]]</f>
        <v>#VALUE!</v>
      </c>
      <c r="CU543" s="5" t="e">
        <f>P_A_R[[#This Row],[51+]]-P_A_R[[#This Row],[52+]]</f>
        <v>#VALUE!</v>
      </c>
      <c r="CV543" s="5" t="e">
        <f>P_A_R[[#This Row],[52+]]-P_A_R[[#This Row],[53+]]</f>
        <v>#VALUE!</v>
      </c>
      <c r="CW543" s="5" t="e">
        <f>P_A_R[[#This Row],[53+]]-P_A_R[[#This Row],[54+]]</f>
        <v>#VALUE!</v>
      </c>
      <c r="CX543" s="5" t="e">
        <f>P_A_R[[#This Row],[54+]]-P_A_R[[#This Row],[55+]]</f>
        <v>#VALUE!</v>
      </c>
      <c r="CY543" s="5" t="e">
        <f>P_A_R[[#This Row],[55+]]-P_A_R[[#This Row],[56+]]</f>
        <v>#VALUE!</v>
      </c>
      <c r="CZ543" s="5" t="e">
        <f>P_A_R[[#This Row],[56+]]-P_A_R[[#This Row],[57+]]</f>
        <v>#VALUE!</v>
      </c>
      <c r="DA543" s="5" t="e">
        <f>P_A_R[[#This Row],[57+]]-P_A_R[[#This Row],[58+]]</f>
        <v>#VALUE!</v>
      </c>
      <c r="DB543" s="5" t="e">
        <f>P_A_R[[#This Row],[58+]]-P_A_R[[#This Row],[59+]]</f>
        <v>#VALUE!</v>
      </c>
    </row>
    <row r="544" spans="58:106" x14ac:dyDescent="0.25">
      <c r="BF544" s="5" t="e">
        <f>P_A_R[[#This Row],[10+]]-P_A_R[[#This Row],[11+]]</f>
        <v>#VALUE!</v>
      </c>
      <c r="BG544" s="5" t="e">
        <f>P_A_R[[#This Row],[11+]]-P_A_R[[#This Row],[12+]]</f>
        <v>#VALUE!</v>
      </c>
      <c r="BH544" s="5" t="e">
        <f>P_A_R[[#This Row],[12+]]-P_A_R[[#This Row],[13+]]</f>
        <v>#VALUE!</v>
      </c>
      <c r="BI544" s="5" t="e">
        <f>P_A_R[[#This Row],[13+]]-P_A_R[[#This Row],[14+]]</f>
        <v>#VALUE!</v>
      </c>
      <c r="BJ544" s="5" t="e">
        <f>P_A_R[[#This Row],[14+]]-P_A_R[[#This Row],[15+]]</f>
        <v>#VALUE!</v>
      </c>
      <c r="BK544" s="5" t="e">
        <f>P_A_R[[#This Row],[15+]]-P_A_R[[#This Row],[16+]]</f>
        <v>#VALUE!</v>
      </c>
      <c r="BL544" s="5" t="e">
        <f>P_A_R[[#This Row],[16+]]-P_A_R[[#This Row],[17+]]</f>
        <v>#VALUE!</v>
      </c>
      <c r="BM544" s="5" t="e">
        <f>P_A_R[[#This Row],[17+]]-P_A_R[[#This Row],[18+]]</f>
        <v>#VALUE!</v>
      </c>
      <c r="BN544" s="5" t="e">
        <f>P_A_R[[#This Row],[18+]]-P_A_R[[#This Row],[19+]]</f>
        <v>#VALUE!</v>
      </c>
      <c r="BO544" s="5" t="e">
        <f>P_A_R[[#This Row],[19+]]-P_A_R[[#This Row],[20+]]</f>
        <v>#VALUE!</v>
      </c>
      <c r="BP544" s="5" t="e">
        <f>P_A_R[[#This Row],[20+]]-P_A_R[[#This Row],[21+]]</f>
        <v>#VALUE!</v>
      </c>
      <c r="BQ544" s="5" t="e">
        <f>P_A_R[[#This Row],[21+]]-P_A_R[[#This Row],[22+]]</f>
        <v>#VALUE!</v>
      </c>
      <c r="BR544" s="5" t="e">
        <f>P_A_R[[#This Row],[22+]]-P_A_R[[#This Row],[23+]]</f>
        <v>#VALUE!</v>
      </c>
      <c r="BS544" s="5" t="e">
        <f>P_A_R[[#This Row],[23+]]-P_A_R[[#This Row],[24+]]</f>
        <v>#VALUE!</v>
      </c>
      <c r="BT544" s="5" t="e">
        <f>P_A_R[[#This Row],[24+]]-P_A_R[[#This Row],[25+]]</f>
        <v>#VALUE!</v>
      </c>
      <c r="BU544" s="5" t="e">
        <f>P_A_R[[#This Row],[25+]]-P_A_R[[#This Row],[26+]]</f>
        <v>#VALUE!</v>
      </c>
      <c r="BV544" s="5" t="e">
        <f>P_A_R[[#This Row],[26+]]-P_A_R[[#This Row],[27+]]</f>
        <v>#VALUE!</v>
      </c>
      <c r="BW544" s="5" t="e">
        <f>P_A_R[[#This Row],[27+]]-P_A_R[[#This Row],[28+]]</f>
        <v>#VALUE!</v>
      </c>
      <c r="BX544" s="5" t="e">
        <f>P_A_R[[#This Row],[28+]]-P_A_R[[#This Row],[29+]]</f>
        <v>#VALUE!</v>
      </c>
      <c r="BY544" s="5" t="e">
        <f>P_A_R[[#This Row],[29+]]-P_A_R[[#This Row],[30+]]</f>
        <v>#VALUE!</v>
      </c>
      <c r="BZ544" s="5" t="e">
        <f>P_A_R[[#This Row],[30+]]-P_A_R[[#This Row],[31+]]</f>
        <v>#VALUE!</v>
      </c>
      <c r="CA544" s="5" t="e">
        <f>P_A_R[[#This Row],[31+]]-P_A_R[[#This Row],[32+]]</f>
        <v>#VALUE!</v>
      </c>
      <c r="CB544" s="5" t="e">
        <f>P_A_R[[#This Row],[32+]]-P_A_R[[#This Row],[33+]]</f>
        <v>#VALUE!</v>
      </c>
      <c r="CC544" s="5" t="e">
        <f>P_A_R[[#This Row],[33+]]-P_A_R[[#This Row],[34+]]</f>
        <v>#VALUE!</v>
      </c>
      <c r="CD544" s="5" t="e">
        <f>P_A_R[[#This Row],[34+]]-P_A_R[[#This Row],[35+]]</f>
        <v>#VALUE!</v>
      </c>
      <c r="CE544" s="5" t="e">
        <f>P_A_R[[#This Row],[35+]]-P_A_R[[#This Row],[36+]]</f>
        <v>#VALUE!</v>
      </c>
      <c r="CF544" s="5" t="e">
        <f>P_A_R[[#This Row],[36+]]-P_A_R[[#This Row],[37+]]</f>
        <v>#VALUE!</v>
      </c>
      <c r="CG544" s="5" t="e">
        <f>P_A_R[[#This Row],[37+]]-P_A_R[[#This Row],[38+]]</f>
        <v>#VALUE!</v>
      </c>
      <c r="CH544" s="5" t="e">
        <f>P_A_R[[#This Row],[38+]]-P_A_R[[#This Row],[39+]]</f>
        <v>#VALUE!</v>
      </c>
      <c r="CI544" s="5" t="e">
        <f>P_A_R[[#This Row],[39+]]-P_A_R[[#This Row],[40+]]</f>
        <v>#VALUE!</v>
      </c>
      <c r="CJ544" s="5" t="e">
        <f>P_A_R[[#This Row],[40+]]-P_A_R[[#This Row],[41+]]</f>
        <v>#VALUE!</v>
      </c>
      <c r="CK544" s="5" t="e">
        <f>P_A_R[[#This Row],[41+]]-P_A_R[[#This Row],[42+]]</f>
        <v>#VALUE!</v>
      </c>
      <c r="CL544" s="5" t="e">
        <f>P_A_R[[#This Row],[42+]]-P_A_R[[#This Row],[43+]]</f>
        <v>#VALUE!</v>
      </c>
      <c r="CM544" s="5" t="e">
        <f>P_A_R[[#This Row],[43+]]-P_A_R[[#This Row],[44+]]</f>
        <v>#VALUE!</v>
      </c>
      <c r="CN544" s="5" t="e">
        <f>P_A_R[[#This Row],[44+]]-P_A_R[[#This Row],[45+]]</f>
        <v>#VALUE!</v>
      </c>
      <c r="CO544" s="5" t="e">
        <f>P_A_R[[#This Row],[45+]]-P_A_R[[#This Row],[46+]]</f>
        <v>#VALUE!</v>
      </c>
      <c r="CP544" s="5" t="e">
        <f>P_A_R[[#This Row],[46+]]-P_A_R[[#This Row],[47+]]</f>
        <v>#VALUE!</v>
      </c>
      <c r="CQ544" s="5" t="e">
        <f>P_A_R[[#This Row],[47+]]-P_A_R[[#This Row],[48+]]</f>
        <v>#VALUE!</v>
      </c>
      <c r="CR544" s="5" t="e">
        <f>P_A_R[[#This Row],[48+]]-P_A_R[[#This Row],[49+]]</f>
        <v>#VALUE!</v>
      </c>
      <c r="CS544" s="5" t="e">
        <f>P_A_R[[#This Row],[49+]]-P_A_R[[#This Row],[50+]]</f>
        <v>#VALUE!</v>
      </c>
      <c r="CT544" s="5" t="e">
        <f>P_A_R[[#This Row],[50+]]-P_A_R[[#This Row],[51+]]</f>
        <v>#VALUE!</v>
      </c>
      <c r="CU544" s="5" t="e">
        <f>P_A_R[[#This Row],[51+]]-P_A_R[[#This Row],[52+]]</f>
        <v>#VALUE!</v>
      </c>
      <c r="CV544" s="5" t="e">
        <f>P_A_R[[#This Row],[52+]]-P_A_R[[#This Row],[53+]]</f>
        <v>#VALUE!</v>
      </c>
      <c r="CW544" s="5" t="e">
        <f>P_A_R[[#This Row],[53+]]-P_A_R[[#This Row],[54+]]</f>
        <v>#VALUE!</v>
      </c>
      <c r="CX544" s="5" t="e">
        <f>P_A_R[[#This Row],[54+]]-P_A_R[[#This Row],[55+]]</f>
        <v>#VALUE!</v>
      </c>
      <c r="CY544" s="5" t="e">
        <f>P_A_R[[#This Row],[55+]]-P_A_R[[#This Row],[56+]]</f>
        <v>#VALUE!</v>
      </c>
      <c r="CZ544" s="5" t="e">
        <f>P_A_R[[#This Row],[56+]]-P_A_R[[#This Row],[57+]]</f>
        <v>#VALUE!</v>
      </c>
      <c r="DA544" s="5" t="e">
        <f>P_A_R[[#This Row],[57+]]-P_A_R[[#This Row],[58+]]</f>
        <v>#VALUE!</v>
      </c>
      <c r="DB544" s="5" t="e">
        <f>P_A_R[[#This Row],[58+]]-P_A_R[[#This Row],[59+]]</f>
        <v>#VALUE!</v>
      </c>
    </row>
    <row r="545" spans="58:106" x14ac:dyDescent="0.25">
      <c r="BF545" s="5" t="e">
        <f>P_A_R[[#This Row],[10+]]-P_A_R[[#This Row],[11+]]</f>
        <v>#VALUE!</v>
      </c>
      <c r="BG545" s="5" t="e">
        <f>P_A_R[[#This Row],[11+]]-P_A_R[[#This Row],[12+]]</f>
        <v>#VALUE!</v>
      </c>
      <c r="BH545" s="5" t="e">
        <f>P_A_R[[#This Row],[12+]]-P_A_R[[#This Row],[13+]]</f>
        <v>#VALUE!</v>
      </c>
      <c r="BI545" s="5" t="e">
        <f>P_A_R[[#This Row],[13+]]-P_A_R[[#This Row],[14+]]</f>
        <v>#VALUE!</v>
      </c>
      <c r="BJ545" s="5" t="e">
        <f>P_A_R[[#This Row],[14+]]-P_A_R[[#This Row],[15+]]</f>
        <v>#VALUE!</v>
      </c>
      <c r="BK545" s="5" t="e">
        <f>P_A_R[[#This Row],[15+]]-P_A_R[[#This Row],[16+]]</f>
        <v>#VALUE!</v>
      </c>
      <c r="BL545" s="5" t="e">
        <f>P_A_R[[#This Row],[16+]]-P_A_R[[#This Row],[17+]]</f>
        <v>#VALUE!</v>
      </c>
      <c r="BM545" s="5" t="e">
        <f>P_A_R[[#This Row],[17+]]-P_A_R[[#This Row],[18+]]</f>
        <v>#VALUE!</v>
      </c>
      <c r="BN545" s="5" t="e">
        <f>P_A_R[[#This Row],[18+]]-P_A_R[[#This Row],[19+]]</f>
        <v>#VALUE!</v>
      </c>
      <c r="BO545" s="5" t="e">
        <f>P_A_R[[#This Row],[19+]]-P_A_R[[#This Row],[20+]]</f>
        <v>#VALUE!</v>
      </c>
      <c r="BP545" s="5" t="e">
        <f>P_A_R[[#This Row],[20+]]-P_A_R[[#This Row],[21+]]</f>
        <v>#VALUE!</v>
      </c>
      <c r="BQ545" s="5" t="e">
        <f>P_A_R[[#This Row],[21+]]-P_A_R[[#This Row],[22+]]</f>
        <v>#VALUE!</v>
      </c>
      <c r="BR545" s="5" t="e">
        <f>P_A_R[[#This Row],[22+]]-P_A_R[[#This Row],[23+]]</f>
        <v>#VALUE!</v>
      </c>
      <c r="BS545" s="5" t="e">
        <f>P_A_R[[#This Row],[23+]]-P_A_R[[#This Row],[24+]]</f>
        <v>#VALUE!</v>
      </c>
      <c r="BT545" s="5" t="e">
        <f>P_A_R[[#This Row],[24+]]-P_A_R[[#This Row],[25+]]</f>
        <v>#VALUE!</v>
      </c>
      <c r="BU545" s="5" t="e">
        <f>P_A_R[[#This Row],[25+]]-P_A_R[[#This Row],[26+]]</f>
        <v>#VALUE!</v>
      </c>
      <c r="BV545" s="5" t="e">
        <f>P_A_R[[#This Row],[26+]]-P_A_R[[#This Row],[27+]]</f>
        <v>#VALUE!</v>
      </c>
      <c r="BW545" s="5" t="e">
        <f>P_A_R[[#This Row],[27+]]-P_A_R[[#This Row],[28+]]</f>
        <v>#VALUE!</v>
      </c>
      <c r="BX545" s="5" t="e">
        <f>P_A_R[[#This Row],[28+]]-P_A_R[[#This Row],[29+]]</f>
        <v>#VALUE!</v>
      </c>
      <c r="BY545" s="5" t="e">
        <f>P_A_R[[#This Row],[29+]]-P_A_R[[#This Row],[30+]]</f>
        <v>#VALUE!</v>
      </c>
      <c r="BZ545" s="5" t="e">
        <f>P_A_R[[#This Row],[30+]]-P_A_R[[#This Row],[31+]]</f>
        <v>#VALUE!</v>
      </c>
      <c r="CA545" s="5" t="e">
        <f>P_A_R[[#This Row],[31+]]-P_A_R[[#This Row],[32+]]</f>
        <v>#VALUE!</v>
      </c>
      <c r="CB545" s="5" t="e">
        <f>P_A_R[[#This Row],[32+]]-P_A_R[[#This Row],[33+]]</f>
        <v>#VALUE!</v>
      </c>
      <c r="CC545" s="5" t="e">
        <f>P_A_R[[#This Row],[33+]]-P_A_R[[#This Row],[34+]]</f>
        <v>#VALUE!</v>
      </c>
      <c r="CD545" s="5" t="e">
        <f>P_A_R[[#This Row],[34+]]-P_A_R[[#This Row],[35+]]</f>
        <v>#VALUE!</v>
      </c>
      <c r="CE545" s="5" t="e">
        <f>P_A_R[[#This Row],[35+]]-P_A_R[[#This Row],[36+]]</f>
        <v>#VALUE!</v>
      </c>
      <c r="CF545" s="5" t="e">
        <f>P_A_R[[#This Row],[36+]]-P_A_R[[#This Row],[37+]]</f>
        <v>#VALUE!</v>
      </c>
      <c r="CG545" s="5" t="e">
        <f>P_A_R[[#This Row],[37+]]-P_A_R[[#This Row],[38+]]</f>
        <v>#VALUE!</v>
      </c>
      <c r="CH545" s="5" t="e">
        <f>P_A_R[[#This Row],[38+]]-P_A_R[[#This Row],[39+]]</f>
        <v>#VALUE!</v>
      </c>
      <c r="CI545" s="5" t="e">
        <f>P_A_R[[#This Row],[39+]]-P_A_R[[#This Row],[40+]]</f>
        <v>#VALUE!</v>
      </c>
      <c r="CJ545" s="5" t="e">
        <f>P_A_R[[#This Row],[40+]]-P_A_R[[#This Row],[41+]]</f>
        <v>#VALUE!</v>
      </c>
      <c r="CK545" s="5" t="e">
        <f>P_A_R[[#This Row],[41+]]-P_A_R[[#This Row],[42+]]</f>
        <v>#VALUE!</v>
      </c>
      <c r="CL545" s="5" t="e">
        <f>P_A_R[[#This Row],[42+]]-P_A_R[[#This Row],[43+]]</f>
        <v>#VALUE!</v>
      </c>
      <c r="CM545" s="5" t="e">
        <f>P_A_R[[#This Row],[43+]]-P_A_R[[#This Row],[44+]]</f>
        <v>#VALUE!</v>
      </c>
      <c r="CN545" s="5" t="e">
        <f>P_A_R[[#This Row],[44+]]-P_A_R[[#This Row],[45+]]</f>
        <v>#VALUE!</v>
      </c>
      <c r="CO545" s="5" t="e">
        <f>P_A_R[[#This Row],[45+]]-P_A_R[[#This Row],[46+]]</f>
        <v>#VALUE!</v>
      </c>
      <c r="CP545" s="5" t="e">
        <f>P_A_R[[#This Row],[46+]]-P_A_R[[#This Row],[47+]]</f>
        <v>#VALUE!</v>
      </c>
      <c r="CQ545" s="5" t="e">
        <f>P_A_R[[#This Row],[47+]]-P_A_R[[#This Row],[48+]]</f>
        <v>#VALUE!</v>
      </c>
      <c r="CR545" s="5" t="e">
        <f>P_A_R[[#This Row],[48+]]-P_A_R[[#This Row],[49+]]</f>
        <v>#VALUE!</v>
      </c>
      <c r="CS545" s="5" t="e">
        <f>P_A_R[[#This Row],[49+]]-P_A_R[[#This Row],[50+]]</f>
        <v>#VALUE!</v>
      </c>
      <c r="CT545" s="5" t="e">
        <f>P_A_R[[#This Row],[50+]]-P_A_R[[#This Row],[51+]]</f>
        <v>#VALUE!</v>
      </c>
      <c r="CU545" s="5" t="e">
        <f>P_A_R[[#This Row],[51+]]-P_A_R[[#This Row],[52+]]</f>
        <v>#VALUE!</v>
      </c>
      <c r="CV545" s="5" t="e">
        <f>P_A_R[[#This Row],[52+]]-P_A_R[[#This Row],[53+]]</f>
        <v>#VALUE!</v>
      </c>
      <c r="CW545" s="5" t="e">
        <f>P_A_R[[#This Row],[53+]]-P_A_R[[#This Row],[54+]]</f>
        <v>#VALUE!</v>
      </c>
      <c r="CX545" s="5" t="e">
        <f>P_A_R[[#This Row],[54+]]-P_A_R[[#This Row],[55+]]</f>
        <v>#VALUE!</v>
      </c>
      <c r="CY545" s="5" t="e">
        <f>P_A_R[[#This Row],[55+]]-P_A_R[[#This Row],[56+]]</f>
        <v>#VALUE!</v>
      </c>
      <c r="CZ545" s="5" t="e">
        <f>P_A_R[[#This Row],[56+]]-P_A_R[[#This Row],[57+]]</f>
        <v>#VALUE!</v>
      </c>
      <c r="DA545" s="5" t="e">
        <f>P_A_R[[#This Row],[57+]]-P_A_R[[#This Row],[58+]]</f>
        <v>#VALUE!</v>
      </c>
      <c r="DB545" s="5" t="e">
        <f>P_A_R[[#This Row],[58+]]-P_A_R[[#This Row],[59+]]</f>
        <v>#VALUE!</v>
      </c>
    </row>
    <row r="546" spans="58:106" x14ac:dyDescent="0.25">
      <c r="BF546" s="5" t="e">
        <f>P_A_R[[#This Row],[10+]]-P_A_R[[#This Row],[11+]]</f>
        <v>#VALUE!</v>
      </c>
      <c r="BG546" s="5" t="e">
        <f>P_A_R[[#This Row],[11+]]-P_A_R[[#This Row],[12+]]</f>
        <v>#VALUE!</v>
      </c>
      <c r="BH546" s="5" t="e">
        <f>P_A_R[[#This Row],[12+]]-P_A_R[[#This Row],[13+]]</f>
        <v>#VALUE!</v>
      </c>
      <c r="BI546" s="5" t="e">
        <f>P_A_R[[#This Row],[13+]]-P_A_R[[#This Row],[14+]]</f>
        <v>#VALUE!</v>
      </c>
      <c r="BJ546" s="5" t="e">
        <f>P_A_R[[#This Row],[14+]]-P_A_R[[#This Row],[15+]]</f>
        <v>#VALUE!</v>
      </c>
      <c r="BK546" s="5" t="e">
        <f>P_A_R[[#This Row],[15+]]-P_A_R[[#This Row],[16+]]</f>
        <v>#VALUE!</v>
      </c>
      <c r="BL546" s="5" t="e">
        <f>P_A_R[[#This Row],[16+]]-P_A_R[[#This Row],[17+]]</f>
        <v>#VALUE!</v>
      </c>
      <c r="BM546" s="5" t="e">
        <f>P_A_R[[#This Row],[17+]]-P_A_R[[#This Row],[18+]]</f>
        <v>#VALUE!</v>
      </c>
      <c r="BN546" s="5" t="e">
        <f>P_A_R[[#This Row],[18+]]-P_A_R[[#This Row],[19+]]</f>
        <v>#VALUE!</v>
      </c>
      <c r="BO546" s="5" t="e">
        <f>P_A_R[[#This Row],[19+]]-P_A_R[[#This Row],[20+]]</f>
        <v>#VALUE!</v>
      </c>
      <c r="BP546" s="5" t="e">
        <f>P_A_R[[#This Row],[20+]]-P_A_R[[#This Row],[21+]]</f>
        <v>#VALUE!</v>
      </c>
      <c r="BQ546" s="5" t="e">
        <f>P_A_R[[#This Row],[21+]]-P_A_R[[#This Row],[22+]]</f>
        <v>#VALUE!</v>
      </c>
      <c r="BR546" s="5" t="e">
        <f>P_A_R[[#This Row],[22+]]-P_A_R[[#This Row],[23+]]</f>
        <v>#VALUE!</v>
      </c>
      <c r="BS546" s="5" t="e">
        <f>P_A_R[[#This Row],[23+]]-P_A_R[[#This Row],[24+]]</f>
        <v>#VALUE!</v>
      </c>
      <c r="BT546" s="5" t="e">
        <f>P_A_R[[#This Row],[24+]]-P_A_R[[#This Row],[25+]]</f>
        <v>#VALUE!</v>
      </c>
      <c r="BU546" s="5" t="e">
        <f>P_A_R[[#This Row],[25+]]-P_A_R[[#This Row],[26+]]</f>
        <v>#VALUE!</v>
      </c>
      <c r="BV546" s="5" t="e">
        <f>P_A_R[[#This Row],[26+]]-P_A_R[[#This Row],[27+]]</f>
        <v>#VALUE!</v>
      </c>
      <c r="BW546" s="5" t="e">
        <f>P_A_R[[#This Row],[27+]]-P_A_R[[#This Row],[28+]]</f>
        <v>#VALUE!</v>
      </c>
      <c r="BX546" s="5" t="e">
        <f>P_A_R[[#This Row],[28+]]-P_A_R[[#This Row],[29+]]</f>
        <v>#VALUE!</v>
      </c>
      <c r="BY546" s="5" t="e">
        <f>P_A_R[[#This Row],[29+]]-P_A_R[[#This Row],[30+]]</f>
        <v>#VALUE!</v>
      </c>
      <c r="BZ546" s="5" t="e">
        <f>P_A_R[[#This Row],[30+]]-P_A_R[[#This Row],[31+]]</f>
        <v>#VALUE!</v>
      </c>
      <c r="CA546" s="5" t="e">
        <f>P_A_R[[#This Row],[31+]]-P_A_R[[#This Row],[32+]]</f>
        <v>#VALUE!</v>
      </c>
      <c r="CB546" s="5" t="e">
        <f>P_A_R[[#This Row],[32+]]-P_A_R[[#This Row],[33+]]</f>
        <v>#VALUE!</v>
      </c>
      <c r="CC546" s="5" t="e">
        <f>P_A_R[[#This Row],[33+]]-P_A_R[[#This Row],[34+]]</f>
        <v>#VALUE!</v>
      </c>
      <c r="CD546" s="5" t="e">
        <f>P_A_R[[#This Row],[34+]]-P_A_R[[#This Row],[35+]]</f>
        <v>#VALUE!</v>
      </c>
      <c r="CE546" s="5" t="e">
        <f>P_A_R[[#This Row],[35+]]-P_A_R[[#This Row],[36+]]</f>
        <v>#VALUE!</v>
      </c>
      <c r="CF546" s="5" t="e">
        <f>P_A_R[[#This Row],[36+]]-P_A_R[[#This Row],[37+]]</f>
        <v>#VALUE!</v>
      </c>
      <c r="CG546" s="5" t="e">
        <f>P_A_R[[#This Row],[37+]]-P_A_R[[#This Row],[38+]]</f>
        <v>#VALUE!</v>
      </c>
      <c r="CH546" s="5" t="e">
        <f>P_A_R[[#This Row],[38+]]-P_A_R[[#This Row],[39+]]</f>
        <v>#VALUE!</v>
      </c>
      <c r="CI546" s="5" t="e">
        <f>P_A_R[[#This Row],[39+]]-P_A_R[[#This Row],[40+]]</f>
        <v>#VALUE!</v>
      </c>
      <c r="CJ546" s="5" t="e">
        <f>P_A_R[[#This Row],[40+]]-P_A_R[[#This Row],[41+]]</f>
        <v>#VALUE!</v>
      </c>
      <c r="CK546" s="5" t="e">
        <f>P_A_R[[#This Row],[41+]]-P_A_R[[#This Row],[42+]]</f>
        <v>#VALUE!</v>
      </c>
      <c r="CL546" s="5" t="e">
        <f>P_A_R[[#This Row],[42+]]-P_A_R[[#This Row],[43+]]</f>
        <v>#VALUE!</v>
      </c>
      <c r="CM546" s="5" t="e">
        <f>P_A_R[[#This Row],[43+]]-P_A_R[[#This Row],[44+]]</f>
        <v>#VALUE!</v>
      </c>
      <c r="CN546" s="5" t="e">
        <f>P_A_R[[#This Row],[44+]]-P_A_R[[#This Row],[45+]]</f>
        <v>#VALUE!</v>
      </c>
      <c r="CO546" s="5" t="e">
        <f>P_A_R[[#This Row],[45+]]-P_A_R[[#This Row],[46+]]</f>
        <v>#VALUE!</v>
      </c>
      <c r="CP546" s="5" t="e">
        <f>P_A_R[[#This Row],[46+]]-P_A_R[[#This Row],[47+]]</f>
        <v>#VALUE!</v>
      </c>
      <c r="CQ546" s="5" t="e">
        <f>P_A_R[[#This Row],[47+]]-P_A_R[[#This Row],[48+]]</f>
        <v>#VALUE!</v>
      </c>
      <c r="CR546" s="5" t="e">
        <f>P_A_R[[#This Row],[48+]]-P_A_R[[#This Row],[49+]]</f>
        <v>#VALUE!</v>
      </c>
      <c r="CS546" s="5" t="e">
        <f>P_A_R[[#This Row],[49+]]-P_A_R[[#This Row],[50+]]</f>
        <v>#VALUE!</v>
      </c>
      <c r="CT546" s="5" t="e">
        <f>P_A_R[[#This Row],[50+]]-P_A_R[[#This Row],[51+]]</f>
        <v>#VALUE!</v>
      </c>
      <c r="CU546" s="5" t="e">
        <f>P_A_R[[#This Row],[51+]]-P_A_R[[#This Row],[52+]]</f>
        <v>#VALUE!</v>
      </c>
      <c r="CV546" s="5" t="e">
        <f>P_A_R[[#This Row],[52+]]-P_A_R[[#This Row],[53+]]</f>
        <v>#VALUE!</v>
      </c>
      <c r="CW546" s="5" t="e">
        <f>P_A_R[[#This Row],[53+]]-P_A_R[[#This Row],[54+]]</f>
        <v>#VALUE!</v>
      </c>
      <c r="CX546" s="5" t="e">
        <f>P_A_R[[#This Row],[54+]]-P_A_R[[#This Row],[55+]]</f>
        <v>#VALUE!</v>
      </c>
      <c r="CY546" s="5" t="e">
        <f>P_A_R[[#This Row],[55+]]-P_A_R[[#This Row],[56+]]</f>
        <v>#VALUE!</v>
      </c>
      <c r="CZ546" s="5" t="e">
        <f>P_A_R[[#This Row],[56+]]-P_A_R[[#This Row],[57+]]</f>
        <v>#VALUE!</v>
      </c>
      <c r="DA546" s="5" t="e">
        <f>P_A_R[[#This Row],[57+]]-P_A_R[[#This Row],[58+]]</f>
        <v>#VALUE!</v>
      </c>
      <c r="DB546" s="5" t="e">
        <f>P_A_R[[#This Row],[58+]]-P_A_R[[#This Row],[59+]]</f>
        <v>#VALUE!</v>
      </c>
    </row>
    <row r="547" spans="58:106" x14ac:dyDescent="0.25">
      <c r="BF547" s="5" t="e">
        <f>P_A_R[[#This Row],[10+]]-P_A_R[[#This Row],[11+]]</f>
        <v>#VALUE!</v>
      </c>
      <c r="BG547" s="5" t="e">
        <f>P_A_R[[#This Row],[11+]]-P_A_R[[#This Row],[12+]]</f>
        <v>#VALUE!</v>
      </c>
      <c r="BH547" s="5" t="e">
        <f>P_A_R[[#This Row],[12+]]-P_A_R[[#This Row],[13+]]</f>
        <v>#VALUE!</v>
      </c>
      <c r="BI547" s="5" t="e">
        <f>P_A_R[[#This Row],[13+]]-P_A_R[[#This Row],[14+]]</f>
        <v>#VALUE!</v>
      </c>
      <c r="BJ547" s="5" t="e">
        <f>P_A_R[[#This Row],[14+]]-P_A_R[[#This Row],[15+]]</f>
        <v>#VALUE!</v>
      </c>
      <c r="BK547" s="5" t="e">
        <f>P_A_R[[#This Row],[15+]]-P_A_R[[#This Row],[16+]]</f>
        <v>#VALUE!</v>
      </c>
      <c r="BL547" s="5" t="e">
        <f>P_A_R[[#This Row],[16+]]-P_A_R[[#This Row],[17+]]</f>
        <v>#VALUE!</v>
      </c>
      <c r="BM547" s="5" t="e">
        <f>P_A_R[[#This Row],[17+]]-P_A_R[[#This Row],[18+]]</f>
        <v>#VALUE!</v>
      </c>
      <c r="BN547" s="5" t="e">
        <f>P_A_R[[#This Row],[18+]]-P_A_R[[#This Row],[19+]]</f>
        <v>#VALUE!</v>
      </c>
      <c r="BO547" s="5" t="e">
        <f>P_A_R[[#This Row],[19+]]-P_A_R[[#This Row],[20+]]</f>
        <v>#VALUE!</v>
      </c>
      <c r="BP547" s="5" t="e">
        <f>P_A_R[[#This Row],[20+]]-P_A_R[[#This Row],[21+]]</f>
        <v>#VALUE!</v>
      </c>
      <c r="BQ547" s="5" t="e">
        <f>P_A_R[[#This Row],[21+]]-P_A_R[[#This Row],[22+]]</f>
        <v>#VALUE!</v>
      </c>
      <c r="BR547" s="5" t="e">
        <f>P_A_R[[#This Row],[22+]]-P_A_R[[#This Row],[23+]]</f>
        <v>#VALUE!</v>
      </c>
      <c r="BS547" s="5" t="e">
        <f>P_A_R[[#This Row],[23+]]-P_A_R[[#This Row],[24+]]</f>
        <v>#VALUE!</v>
      </c>
      <c r="BT547" s="5" t="e">
        <f>P_A_R[[#This Row],[24+]]-P_A_R[[#This Row],[25+]]</f>
        <v>#VALUE!</v>
      </c>
      <c r="BU547" s="5" t="e">
        <f>P_A_R[[#This Row],[25+]]-P_A_R[[#This Row],[26+]]</f>
        <v>#VALUE!</v>
      </c>
      <c r="BV547" s="5" t="e">
        <f>P_A_R[[#This Row],[26+]]-P_A_R[[#This Row],[27+]]</f>
        <v>#VALUE!</v>
      </c>
      <c r="BW547" s="5" t="e">
        <f>P_A_R[[#This Row],[27+]]-P_A_R[[#This Row],[28+]]</f>
        <v>#VALUE!</v>
      </c>
      <c r="BX547" s="5" t="e">
        <f>P_A_R[[#This Row],[28+]]-P_A_R[[#This Row],[29+]]</f>
        <v>#VALUE!</v>
      </c>
      <c r="BY547" s="5" t="e">
        <f>P_A_R[[#This Row],[29+]]-P_A_R[[#This Row],[30+]]</f>
        <v>#VALUE!</v>
      </c>
      <c r="BZ547" s="5" t="e">
        <f>P_A_R[[#This Row],[30+]]-P_A_R[[#This Row],[31+]]</f>
        <v>#VALUE!</v>
      </c>
      <c r="CA547" s="5" t="e">
        <f>P_A_R[[#This Row],[31+]]-P_A_R[[#This Row],[32+]]</f>
        <v>#VALUE!</v>
      </c>
      <c r="CB547" s="5" t="e">
        <f>P_A_R[[#This Row],[32+]]-P_A_R[[#This Row],[33+]]</f>
        <v>#VALUE!</v>
      </c>
      <c r="CC547" s="5" t="e">
        <f>P_A_R[[#This Row],[33+]]-P_A_R[[#This Row],[34+]]</f>
        <v>#VALUE!</v>
      </c>
      <c r="CD547" s="5" t="e">
        <f>P_A_R[[#This Row],[34+]]-P_A_R[[#This Row],[35+]]</f>
        <v>#VALUE!</v>
      </c>
      <c r="CE547" s="5" t="e">
        <f>P_A_R[[#This Row],[35+]]-P_A_R[[#This Row],[36+]]</f>
        <v>#VALUE!</v>
      </c>
      <c r="CF547" s="5" t="e">
        <f>P_A_R[[#This Row],[36+]]-P_A_R[[#This Row],[37+]]</f>
        <v>#VALUE!</v>
      </c>
      <c r="CG547" s="5" t="e">
        <f>P_A_R[[#This Row],[37+]]-P_A_R[[#This Row],[38+]]</f>
        <v>#VALUE!</v>
      </c>
      <c r="CH547" s="5" t="e">
        <f>P_A_R[[#This Row],[38+]]-P_A_R[[#This Row],[39+]]</f>
        <v>#VALUE!</v>
      </c>
      <c r="CI547" s="5" t="e">
        <f>P_A_R[[#This Row],[39+]]-P_A_R[[#This Row],[40+]]</f>
        <v>#VALUE!</v>
      </c>
      <c r="CJ547" s="5" t="e">
        <f>P_A_R[[#This Row],[40+]]-P_A_R[[#This Row],[41+]]</f>
        <v>#VALUE!</v>
      </c>
      <c r="CK547" s="5" t="e">
        <f>P_A_R[[#This Row],[41+]]-P_A_R[[#This Row],[42+]]</f>
        <v>#VALUE!</v>
      </c>
      <c r="CL547" s="5" t="e">
        <f>P_A_R[[#This Row],[42+]]-P_A_R[[#This Row],[43+]]</f>
        <v>#VALUE!</v>
      </c>
      <c r="CM547" s="5" t="e">
        <f>P_A_R[[#This Row],[43+]]-P_A_R[[#This Row],[44+]]</f>
        <v>#VALUE!</v>
      </c>
      <c r="CN547" s="5" t="e">
        <f>P_A_R[[#This Row],[44+]]-P_A_R[[#This Row],[45+]]</f>
        <v>#VALUE!</v>
      </c>
      <c r="CO547" s="5" t="e">
        <f>P_A_R[[#This Row],[45+]]-P_A_R[[#This Row],[46+]]</f>
        <v>#VALUE!</v>
      </c>
      <c r="CP547" s="5" t="e">
        <f>P_A_R[[#This Row],[46+]]-P_A_R[[#This Row],[47+]]</f>
        <v>#VALUE!</v>
      </c>
      <c r="CQ547" s="5" t="e">
        <f>P_A_R[[#This Row],[47+]]-P_A_R[[#This Row],[48+]]</f>
        <v>#VALUE!</v>
      </c>
      <c r="CR547" s="5" t="e">
        <f>P_A_R[[#This Row],[48+]]-P_A_R[[#This Row],[49+]]</f>
        <v>#VALUE!</v>
      </c>
      <c r="CS547" s="5" t="e">
        <f>P_A_R[[#This Row],[49+]]-P_A_R[[#This Row],[50+]]</f>
        <v>#VALUE!</v>
      </c>
      <c r="CT547" s="5" t="e">
        <f>P_A_R[[#This Row],[50+]]-P_A_R[[#This Row],[51+]]</f>
        <v>#VALUE!</v>
      </c>
      <c r="CU547" s="5" t="e">
        <f>P_A_R[[#This Row],[51+]]-P_A_R[[#This Row],[52+]]</f>
        <v>#VALUE!</v>
      </c>
      <c r="CV547" s="5" t="e">
        <f>P_A_R[[#This Row],[52+]]-P_A_R[[#This Row],[53+]]</f>
        <v>#VALUE!</v>
      </c>
      <c r="CW547" s="5" t="e">
        <f>P_A_R[[#This Row],[53+]]-P_A_R[[#This Row],[54+]]</f>
        <v>#VALUE!</v>
      </c>
      <c r="CX547" s="5" t="e">
        <f>P_A_R[[#This Row],[54+]]-P_A_R[[#This Row],[55+]]</f>
        <v>#VALUE!</v>
      </c>
      <c r="CY547" s="5" t="e">
        <f>P_A_R[[#This Row],[55+]]-P_A_R[[#This Row],[56+]]</f>
        <v>#VALUE!</v>
      </c>
      <c r="CZ547" s="5" t="e">
        <f>P_A_R[[#This Row],[56+]]-P_A_R[[#This Row],[57+]]</f>
        <v>#VALUE!</v>
      </c>
      <c r="DA547" s="5" t="e">
        <f>P_A_R[[#This Row],[57+]]-P_A_R[[#This Row],[58+]]</f>
        <v>#VALUE!</v>
      </c>
      <c r="DB547" s="5" t="e">
        <f>P_A_R[[#This Row],[58+]]-P_A_R[[#This Row],[59+]]</f>
        <v>#VALUE!</v>
      </c>
    </row>
    <row r="548" spans="58:106" x14ac:dyDescent="0.25">
      <c r="BF548" s="5" t="e">
        <f>P_A_R[[#This Row],[10+]]-P_A_R[[#This Row],[11+]]</f>
        <v>#VALUE!</v>
      </c>
      <c r="BG548" s="5" t="e">
        <f>P_A_R[[#This Row],[11+]]-P_A_R[[#This Row],[12+]]</f>
        <v>#VALUE!</v>
      </c>
      <c r="BH548" s="5" t="e">
        <f>P_A_R[[#This Row],[12+]]-P_A_R[[#This Row],[13+]]</f>
        <v>#VALUE!</v>
      </c>
      <c r="BI548" s="5" t="e">
        <f>P_A_R[[#This Row],[13+]]-P_A_R[[#This Row],[14+]]</f>
        <v>#VALUE!</v>
      </c>
      <c r="BJ548" s="5" t="e">
        <f>P_A_R[[#This Row],[14+]]-P_A_R[[#This Row],[15+]]</f>
        <v>#VALUE!</v>
      </c>
      <c r="BK548" s="5" t="e">
        <f>P_A_R[[#This Row],[15+]]-P_A_R[[#This Row],[16+]]</f>
        <v>#VALUE!</v>
      </c>
      <c r="BL548" s="5" t="e">
        <f>P_A_R[[#This Row],[16+]]-P_A_R[[#This Row],[17+]]</f>
        <v>#VALUE!</v>
      </c>
      <c r="BM548" s="5" t="e">
        <f>P_A_R[[#This Row],[17+]]-P_A_R[[#This Row],[18+]]</f>
        <v>#VALUE!</v>
      </c>
      <c r="BN548" s="5" t="e">
        <f>P_A_R[[#This Row],[18+]]-P_A_R[[#This Row],[19+]]</f>
        <v>#VALUE!</v>
      </c>
      <c r="BO548" s="5" t="e">
        <f>P_A_R[[#This Row],[19+]]-P_A_R[[#This Row],[20+]]</f>
        <v>#VALUE!</v>
      </c>
      <c r="BP548" s="5" t="e">
        <f>P_A_R[[#This Row],[20+]]-P_A_R[[#This Row],[21+]]</f>
        <v>#VALUE!</v>
      </c>
      <c r="BQ548" s="5" t="e">
        <f>P_A_R[[#This Row],[21+]]-P_A_R[[#This Row],[22+]]</f>
        <v>#VALUE!</v>
      </c>
      <c r="BR548" s="5" t="e">
        <f>P_A_R[[#This Row],[22+]]-P_A_R[[#This Row],[23+]]</f>
        <v>#VALUE!</v>
      </c>
      <c r="BS548" s="5" t="e">
        <f>P_A_R[[#This Row],[23+]]-P_A_R[[#This Row],[24+]]</f>
        <v>#VALUE!</v>
      </c>
      <c r="BT548" s="5" t="e">
        <f>P_A_R[[#This Row],[24+]]-P_A_R[[#This Row],[25+]]</f>
        <v>#VALUE!</v>
      </c>
      <c r="BU548" s="5" t="e">
        <f>P_A_R[[#This Row],[25+]]-P_A_R[[#This Row],[26+]]</f>
        <v>#VALUE!</v>
      </c>
      <c r="BV548" s="5" t="e">
        <f>P_A_R[[#This Row],[26+]]-P_A_R[[#This Row],[27+]]</f>
        <v>#VALUE!</v>
      </c>
      <c r="BW548" s="5" t="e">
        <f>P_A_R[[#This Row],[27+]]-P_A_R[[#This Row],[28+]]</f>
        <v>#VALUE!</v>
      </c>
      <c r="BX548" s="5" t="e">
        <f>P_A_R[[#This Row],[28+]]-P_A_R[[#This Row],[29+]]</f>
        <v>#VALUE!</v>
      </c>
      <c r="BY548" s="5" t="e">
        <f>P_A_R[[#This Row],[29+]]-P_A_R[[#This Row],[30+]]</f>
        <v>#VALUE!</v>
      </c>
      <c r="BZ548" s="5" t="e">
        <f>P_A_R[[#This Row],[30+]]-P_A_R[[#This Row],[31+]]</f>
        <v>#VALUE!</v>
      </c>
      <c r="CA548" s="5" t="e">
        <f>P_A_R[[#This Row],[31+]]-P_A_R[[#This Row],[32+]]</f>
        <v>#VALUE!</v>
      </c>
      <c r="CB548" s="5" t="e">
        <f>P_A_R[[#This Row],[32+]]-P_A_R[[#This Row],[33+]]</f>
        <v>#VALUE!</v>
      </c>
      <c r="CC548" s="5" t="e">
        <f>P_A_R[[#This Row],[33+]]-P_A_R[[#This Row],[34+]]</f>
        <v>#VALUE!</v>
      </c>
      <c r="CD548" s="5" t="e">
        <f>P_A_R[[#This Row],[34+]]-P_A_R[[#This Row],[35+]]</f>
        <v>#VALUE!</v>
      </c>
      <c r="CE548" s="5" t="e">
        <f>P_A_R[[#This Row],[35+]]-P_A_R[[#This Row],[36+]]</f>
        <v>#VALUE!</v>
      </c>
      <c r="CF548" s="5" t="e">
        <f>P_A_R[[#This Row],[36+]]-P_A_R[[#This Row],[37+]]</f>
        <v>#VALUE!</v>
      </c>
      <c r="CG548" s="5" t="e">
        <f>P_A_R[[#This Row],[37+]]-P_A_R[[#This Row],[38+]]</f>
        <v>#VALUE!</v>
      </c>
      <c r="CH548" s="5" t="e">
        <f>P_A_R[[#This Row],[38+]]-P_A_R[[#This Row],[39+]]</f>
        <v>#VALUE!</v>
      </c>
      <c r="CI548" s="5" t="e">
        <f>P_A_R[[#This Row],[39+]]-P_A_R[[#This Row],[40+]]</f>
        <v>#VALUE!</v>
      </c>
      <c r="CJ548" s="5" t="e">
        <f>P_A_R[[#This Row],[40+]]-P_A_R[[#This Row],[41+]]</f>
        <v>#VALUE!</v>
      </c>
      <c r="CK548" s="5" t="e">
        <f>P_A_R[[#This Row],[41+]]-P_A_R[[#This Row],[42+]]</f>
        <v>#VALUE!</v>
      </c>
      <c r="CL548" s="5" t="e">
        <f>P_A_R[[#This Row],[42+]]-P_A_R[[#This Row],[43+]]</f>
        <v>#VALUE!</v>
      </c>
      <c r="CM548" s="5" t="e">
        <f>P_A_R[[#This Row],[43+]]-P_A_R[[#This Row],[44+]]</f>
        <v>#VALUE!</v>
      </c>
      <c r="CN548" s="5" t="e">
        <f>P_A_R[[#This Row],[44+]]-P_A_R[[#This Row],[45+]]</f>
        <v>#VALUE!</v>
      </c>
      <c r="CO548" s="5" t="e">
        <f>P_A_R[[#This Row],[45+]]-P_A_R[[#This Row],[46+]]</f>
        <v>#VALUE!</v>
      </c>
      <c r="CP548" s="5" t="e">
        <f>P_A_R[[#This Row],[46+]]-P_A_R[[#This Row],[47+]]</f>
        <v>#VALUE!</v>
      </c>
      <c r="CQ548" s="5" t="e">
        <f>P_A_R[[#This Row],[47+]]-P_A_R[[#This Row],[48+]]</f>
        <v>#VALUE!</v>
      </c>
      <c r="CR548" s="5" t="e">
        <f>P_A_R[[#This Row],[48+]]-P_A_R[[#This Row],[49+]]</f>
        <v>#VALUE!</v>
      </c>
      <c r="CS548" s="5" t="e">
        <f>P_A_R[[#This Row],[49+]]-P_A_R[[#This Row],[50+]]</f>
        <v>#VALUE!</v>
      </c>
      <c r="CT548" s="5" t="e">
        <f>P_A_R[[#This Row],[50+]]-P_A_R[[#This Row],[51+]]</f>
        <v>#VALUE!</v>
      </c>
      <c r="CU548" s="5" t="e">
        <f>P_A_R[[#This Row],[51+]]-P_A_R[[#This Row],[52+]]</f>
        <v>#VALUE!</v>
      </c>
      <c r="CV548" s="5" t="e">
        <f>P_A_R[[#This Row],[52+]]-P_A_R[[#This Row],[53+]]</f>
        <v>#VALUE!</v>
      </c>
      <c r="CW548" s="5" t="e">
        <f>P_A_R[[#This Row],[53+]]-P_A_R[[#This Row],[54+]]</f>
        <v>#VALUE!</v>
      </c>
      <c r="CX548" s="5" t="e">
        <f>P_A_R[[#This Row],[54+]]-P_A_R[[#This Row],[55+]]</f>
        <v>#VALUE!</v>
      </c>
      <c r="CY548" s="5" t="e">
        <f>P_A_R[[#This Row],[55+]]-P_A_R[[#This Row],[56+]]</f>
        <v>#VALUE!</v>
      </c>
      <c r="CZ548" s="5" t="e">
        <f>P_A_R[[#This Row],[56+]]-P_A_R[[#This Row],[57+]]</f>
        <v>#VALUE!</v>
      </c>
      <c r="DA548" s="5" t="e">
        <f>P_A_R[[#This Row],[57+]]-P_A_R[[#This Row],[58+]]</f>
        <v>#VALUE!</v>
      </c>
      <c r="DB548" s="5" t="e">
        <f>P_A_R[[#This Row],[58+]]-P_A_R[[#This Row],[59+]]</f>
        <v>#VALUE!</v>
      </c>
    </row>
    <row r="549" spans="58:106" x14ac:dyDescent="0.25">
      <c r="BF549" s="5" t="e">
        <f>P_A_R[[#This Row],[10+]]-P_A_R[[#This Row],[11+]]</f>
        <v>#VALUE!</v>
      </c>
      <c r="BG549" s="5" t="e">
        <f>P_A_R[[#This Row],[11+]]-P_A_R[[#This Row],[12+]]</f>
        <v>#VALUE!</v>
      </c>
      <c r="BH549" s="5" t="e">
        <f>P_A_R[[#This Row],[12+]]-P_A_R[[#This Row],[13+]]</f>
        <v>#VALUE!</v>
      </c>
      <c r="BI549" s="5" t="e">
        <f>P_A_R[[#This Row],[13+]]-P_A_R[[#This Row],[14+]]</f>
        <v>#VALUE!</v>
      </c>
      <c r="BJ549" s="5" t="e">
        <f>P_A_R[[#This Row],[14+]]-P_A_R[[#This Row],[15+]]</f>
        <v>#VALUE!</v>
      </c>
      <c r="BK549" s="5" t="e">
        <f>P_A_R[[#This Row],[15+]]-P_A_R[[#This Row],[16+]]</f>
        <v>#VALUE!</v>
      </c>
      <c r="BL549" s="5" t="e">
        <f>P_A_R[[#This Row],[16+]]-P_A_R[[#This Row],[17+]]</f>
        <v>#VALUE!</v>
      </c>
      <c r="BM549" s="5" t="e">
        <f>P_A_R[[#This Row],[17+]]-P_A_R[[#This Row],[18+]]</f>
        <v>#VALUE!</v>
      </c>
      <c r="BN549" s="5" t="e">
        <f>P_A_R[[#This Row],[18+]]-P_A_R[[#This Row],[19+]]</f>
        <v>#VALUE!</v>
      </c>
      <c r="BO549" s="5" t="e">
        <f>P_A_R[[#This Row],[19+]]-P_A_R[[#This Row],[20+]]</f>
        <v>#VALUE!</v>
      </c>
      <c r="BP549" s="5" t="e">
        <f>P_A_R[[#This Row],[20+]]-P_A_R[[#This Row],[21+]]</f>
        <v>#VALUE!</v>
      </c>
      <c r="BQ549" s="5" t="e">
        <f>P_A_R[[#This Row],[21+]]-P_A_R[[#This Row],[22+]]</f>
        <v>#VALUE!</v>
      </c>
      <c r="BR549" s="5" t="e">
        <f>P_A_R[[#This Row],[22+]]-P_A_R[[#This Row],[23+]]</f>
        <v>#VALUE!</v>
      </c>
      <c r="BS549" s="5" t="e">
        <f>P_A_R[[#This Row],[23+]]-P_A_R[[#This Row],[24+]]</f>
        <v>#VALUE!</v>
      </c>
      <c r="BT549" s="5" t="e">
        <f>P_A_R[[#This Row],[24+]]-P_A_R[[#This Row],[25+]]</f>
        <v>#VALUE!</v>
      </c>
      <c r="BU549" s="5" t="e">
        <f>P_A_R[[#This Row],[25+]]-P_A_R[[#This Row],[26+]]</f>
        <v>#VALUE!</v>
      </c>
      <c r="BV549" s="5" t="e">
        <f>P_A_R[[#This Row],[26+]]-P_A_R[[#This Row],[27+]]</f>
        <v>#VALUE!</v>
      </c>
      <c r="BW549" s="5" t="e">
        <f>P_A_R[[#This Row],[27+]]-P_A_R[[#This Row],[28+]]</f>
        <v>#VALUE!</v>
      </c>
      <c r="BX549" s="5" t="e">
        <f>P_A_R[[#This Row],[28+]]-P_A_R[[#This Row],[29+]]</f>
        <v>#VALUE!</v>
      </c>
      <c r="BY549" s="5" t="e">
        <f>P_A_R[[#This Row],[29+]]-P_A_R[[#This Row],[30+]]</f>
        <v>#VALUE!</v>
      </c>
      <c r="BZ549" s="5" t="e">
        <f>P_A_R[[#This Row],[30+]]-P_A_R[[#This Row],[31+]]</f>
        <v>#VALUE!</v>
      </c>
      <c r="CA549" s="5" t="e">
        <f>P_A_R[[#This Row],[31+]]-P_A_R[[#This Row],[32+]]</f>
        <v>#VALUE!</v>
      </c>
      <c r="CB549" s="5" t="e">
        <f>P_A_R[[#This Row],[32+]]-P_A_R[[#This Row],[33+]]</f>
        <v>#VALUE!</v>
      </c>
      <c r="CC549" s="5" t="e">
        <f>P_A_R[[#This Row],[33+]]-P_A_R[[#This Row],[34+]]</f>
        <v>#VALUE!</v>
      </c>
      <c r="CD549" s="5" t="e">
        <f>P_A_R[[#This Row],[34+]]-P_A_R[[#This Row],[35+]]</f>
        <v>#VALUE!</v>
      </c>
      <c r="CE549" s="5" t="e">
        <f>P_A_R[[#This Row],[35+]]-P_A_R[[#This Row],[36+]]</f>
        <v>#VALUE!</v>
      </c>
      <c r="CF549" s="5" t="e">
        <f>P_A_R[[#This Row],[36+]]-P_A_R[[#This Row],[37+]]</f>
        <v>#VALUE!</v>
      </c>
      <c r="CG549" s="5" t="e">
        <f>P_A_R[[#This Row],[37+]]-P_A_R[[#This Row],[38+]]</f>
        <v>#VALUE!</v>
      </c>
      <c r="CH549" s="5" t="e">
        <f>P_A_R[[#This Row],[38+]]-P_A_R[[#This Row],[39+]]</f>
        <v>#VALUE!</v>
      </c>
      <c r="CI549" s="5" t="e">
        <f>P_A_R[[#This Row],[39+]]-P_A_R[[#This Row],[40+]]</f>
        <v>#VALUE!</v>
      </c>
      <c r="CJ549" s="5" t="e">
        <f>P_A_R[[#This Row],[40+]]-P_A_R[[#This Row],[41+]]</f>
        <v>#VALUE!</v>
      </c>
      <c r="CK549" s="5" t="e">
        <f>P_A_R[[#This Row],[41+]]-P_A_R[[#This Row],[42+]]</f>
        <v>#VALUE!</v>
      </c>
      <c r="CL549" s="5" t="e">
        <f>P_A_R[[#This Row],[42+]]-P_A_R[[#This Row],[43+]]</f>
        <v>#VALUE!</v>
      </c>
      <c r="CM549" s="5" t="e">
        <f>P_A_R[[#This Row],[43+]]-P_A_R[[#This Row],[44+]]</f>
        <v>#VALUE!</v>
      </c>
      <c r="CN549" s="5" t="e">
        <f>P_A_R[[#This Row],[44+]]-P_A_R[[#This Row],[45+]]</f>
        <v>#VALUE!</v>
      </c>
      <c r="CO549" s="5" t="e">
        <f>P_A_R[[#This Row],[45+]]-P_A_R[[#This Row],[46+]]</f>
        <v>#VALUE!</v>
      </c>
      <c r="CP549" s="5" t="e">
        <f>P_A_R[[#This Row],[46+]]-P_A_R[[#This Row],[47+]]</f>
        <v>#VALUE!</v>
      </c>
      <c r="CQ549" s="5" t="e">
        <f>P_A_R[[#This Row],[47+]]-P_A_R[[#This Row],[48+]]</f>
        <v>#VALUE!</v>
      </c>
      <c r="CR549" s="5" t="e">
        <f>P_A_R[[#This Row],[48+]]-P_A_R[[#This Row],[49+]]</f>
        <v>#VALUE!</v>
      </c>
      <c r="CS549" s="5" t="e">
        <f>P_A_R[[#This Row],[49+]]-P_A_R[[#This Row],[50+]]</f>
        <v>#VALUE!</v>
      </c>
      <c r="CT549" s="5" t="e">
        <f>P_A_R[[#This Row],[50+]]-P_A_R[[#This Row],[51+]]</f>
        <v>#VALUE!</v>
      </c>
      <c r="CU549" s="5" t="e">
        <f>P_A_R[[#This Row],[51+]]-P_A_R[[#This Row],[52+]]</f>
        <v>#VALUE!</v>
      </c>
      <c r="CV549" s="5" t="e">
        <f>P_A_R[[#This Row],[52+]]-P_A_R[[#This Row],[53+]]</f>
        <v>#VALUE!</v>
      </c>
      <c r="CW549" s="5" t="e">
        <f>P_A_R[[#This Row],[53+]]-P_A_R[[#This Row],[54+]]</f>
        <v>#VALUE!</v>
      </c>
      <c r="CX549" s="5" t="e">
        <f>P_A_R[[#This Row],[54+]]-P_A_R[[#This Row],[55+]]</f>
        <v>#VALUE!</v>
      </c>
      <c r="CY549" s="5" t="e">
        <f>P_A_R[[#This Row],[55+]]-P_A_R[[#This Row],[56+]]</f>
        <v>#VALUE!</v>
      </c>
      <c r="CZ549" s="5" t="e">
        <f>P_A_R[[#This Row],[56+]]-P_A_R[[#This Row],[57+]]</f>
        <v>#VALUE!</v>
      </c>
      <c r="DA549" s="5" t="e">
        <f>P_A_R[[#This Row],[57+]]-P_A_R[[#This Row],[58+]]</f>
        <v>#VALUE!</v>
      </c>
      <c r="DB549" s="5" t="e">
        <f>P_A_R[[#This Row],[58+]]-P_A_R[[#This Row],[59+]]</f>
        <v>#VALUE!</v>
      </c>
    </row>
    <row r="550" spans="58:106" x14ac:dyDescent="0.25">
      <c r="BF550" s="5" t="e">
        <f>P_A_R[[#This Row],[10+]]-P_A_R[[#This Row],[11+]]</f>
        <v>#VALUE!</v>
      </c>
      <c r="BG550" s="5" t="e">
        <f>P_A_R[[#This Row],[11+]]-P_A_R[[#This Row],[12+]]</f>
        <v>#VALUE!</v>
      </c>
      <c r="BH550" s="5" t="e">
        <f>P_A_R[[#This Row],[12+]]-P_A_R[[#This Row],[13+]]</f>
        <v>#VALUE!</v>
      </c>
      <c r="BI550" s="5" t="e">
        <f>P_A_R[[#This Row],[13+]]-P_A_R[[#This Row],[14+]]</f>
        <v>#VALUE!</v>
      </c>
      <c r="BJ550" s="5" t="e">
        <f>P_A_R[[#This Row],[14+]]-P_A_R[[#This Row],[15+]]</f>
        <v>#VALUE!</v>
      </c>
      <c r="BK550" s="5" t="e">
        <f>P_A_R[[#This Row],[15+]]-P_A_R[[#This Row],[16+]]</f>
        <v>#VALUE!</v>
      </c>
      <c r="BL550" s="5" t="e">
        <f>P_A_R[[#This Row],[16+]]-P_A_R[[#This Row],[17+]]</f>
        <v>#VALUE!</v>
      </c>
      <c r="BM550" s="5" t="e">
        <f>P_A_R[[#This Row],[17+]]-P_A_R[[#This Row],[18+]]</f>
        <v>#VALUE!</v>
      </c>
      <c r="BN550" s="5" t="e">
        <f>P_A_R[[#This Row],[18+]]-P_A_R[[#This Row],[19+]]</f>
        <v>#VALUE!</v>
      </c>
      <c r="BO550" s="5" t="e">
        <f>P_A_R[[#This Row],[19+]]-P_A_R[[#This Row],[20+]]</f>
        <v>#VALUE!</v>
      </c>
      <c r="BP550" s="5" t="e">
        <f>P_A_R[[#This Row],[20+]]-P_A_R[[#This Row],[21+]]</f>
        <v>#VALUE!</v>
      </c>
      <c r="BQ550" s="5" t="e">
        <f>P_A_R[[#This Row],[21+]]-P_A_R[[#This Row],[22+]]</f>
        <v>#VALUE!</v>
      </c>
      <c r="BR550" s="5" t="e">
        <f>P_A_R[[#This Row],[22+]]-P_A_R[[#This Row],[23+]]</f>
        <v>#VALUE!</v>
      </c>
      <c r="BS550" s="5" t="e">
        <f>P_A_R[[#This Row],[23+]]-P_A_R[[#This Row],[24+]]</f>
        <v>#VALUE!</v>
      </c>
      <c r="BT550" s="5" t="e">
        <f>P_A_R[[#This Row],[24+]]-P_A_R[[#This Row],[25+]]</f>
        <v>#VALUE!</v>
      </c>
      <c r="BU550" s="5" t="e">
        <f>P_A_R[[#This Row],[25+]]-P_A_R[[#This Row],[26+]]</f>
        <v>#VALUE!</v>
      </c>
      <c r="BV550" s="5" t="e">
        <f>P_A_R[[#This Row],[26+]]-P_A_R[[#This Row],[27+]]</f>
        <v>#VALUE!</v>
      </c>
      <c r="BW550" s="5" t="e">
        <f>P_A_R[[#This Row],[27+]]-P_A_R[[#This Row],[28+]]</f>
        <v>#VALUE!</v>
      </c>
      <c r="BX550" s="5" t="e">
        <f>P_A_R[[#This Row],[28+]]-P_A_R[[#This Row],[29+]]</f>
        <v>#VALUE!</v>
      </c>
      <c r="BY550" s="5" t="e">
        <f>P_A_R[[#This Row],[29+]]-P_A_R[[#This Row],[30+]]</f>
        <v>#VALUE!</v>
      </c>
      <c r="BZ550" s="5" t="e">
        <f>P_A_R[[#This Row],[30+]]-P_A_R[[#This Row],[31+]]</f>
        <v>#VALUE!</v>
      </c>
      <c r="CA550" s="5" t="e">
        <f>P_A_R[[#This Row],[31+]]-P_A_R[[#This Row],[32+]]</f>
        <v>#VALUE!</v>
      </c>
      <c r="CB550" s="5" t="e">
        <f>P_A_R[[#This Row],[32+]]-P_A_R[[#This Row],[33+]]</f>
        <v>#VALUE!</v>
      </c>
      <c r="CC550" s="5" t="e">
        <f>P_A_R[[#This Row],[33+]]-P_A_R[[#This Row],[34+]]</f>
        <v>#VALUE!</v>
      </c>
      <c r="CD550" s="5" t="e">
        <f>P_A_R[[#This Row],[34+]]-P_A_R[[#This Row],[35+]]</f>
        <v>#VALUE!</v>
      </c>
      <c r="CE550" s="5" t="e">
        <f>P_A_R[[#This Row],[35+]]-P_A_R[[#This Row],[36+]]</f>
        <v>#VALUE!</v>
      </c>
      <c r="CF550" s="5" t="e">
        <f>P_A_R[[#This Row],[36+]]-P_A_R[[#This Row],[37+]]</f>
        <v>#VALUE!</v>
      </c>
      <c r="CG550" s="5" t="e">
        <f>P_A_R[[#This Row],[37+]]-P_A_R[[#This Row],[38+]]</f>
        <v>#VALUE!</v>
      </c>
      <c r="CH550" s="5" t="e">
        <f>P_A_R[[#This Row],[38+]]-P_A_R[[#This Row],[39+]]</f>
        <v>#VALUE!</v>
      </c>
      <c r="CI550" s="5" t="e">
        <f>P_A_R[[#This Row],[39+]]-P_A_R[[#This Row],[40+]]</f>
        <v>#VALUE!</v>
      </c>
      <c r="CJ550" s="5" t="e">
        <f>P_A_R[[#This Row],[40+]]-P_A_R[[#This Row],[41+]]</f>
        <v>#VALUE!</v>
      </c>
      <c r="CK550" s="5" t="e">
        <f>P_A_R[[#This Row],[41+]]-P_A_R[[#This Row],[42+]]</f>
        <v>#VALUE!</v>
      </c>
      <c r="CL550" s="5" t="e">
        <f>P_A_R[[#This Row],[42+]]-P_A_R[[#This Row],[43+]]</f>
        <v>#VALUE!</v>
      </c>
      <c r="CM550" s="5" t="e">
        <f>P_A_R[[#This Row],[43+]]-P_A_R[[#This Row],[44+]]</f>
        <v>#VALUE!</v>
      </c>
      <c r="CN550" s="5" t="e">
        <f>P_A_R[[#This Row],[44+]]-P_A_R[[#This Row],[45+]]</f>
        <v>#VALUE!</v>
      </c>
      <c r="CO550" s="5" t="e">
        <f>P_A_R[[#This Row],[45+]]-P_A_R[[#This Row],[46+]]</f>
        <v>#VALUE!</v>
      </c>
      <c r="CP550" s="5" t="e">
        <f>P_A_R[[#This Row],[46+]]-P_A_R[[#This Row],[47+]]</f>
        <v>#VALUE!</v>
      </c>
      <c r="CQ550" s="5" t="e">
        <f>P_A_R[[#This Row],[47+]]-P_A_R[[#This Row],[48+]]</f>
        <v>#VALUE!</v>
      </c>
      <c r="CR550" s="5" t="e">
        <f>P_A_R[[#This Row],[48+]]-P_A_R[[#This Row],[49+]]</f>
        <v>#VALUE!</v>
      </c>
      <c r="CS550" s="5" t="e">
        <f>P_A_R[[#This Row],[49+]]-P_A_R[[#This Row],[50+]]</f>
        <v>#VALUE!</v>
      </c>
      <c r="CT550" s="5" t="e">
        <f>P_A_R[[#This Row],[50+]]-P_A_R[[#This Row],[51+]]</f>
        <v>#VALUE!</v>
      </c>
      <c r="CU550" s="5" t="e">
        <f>P_A_R[[#This Row],[51+]]-P_A_R[[#This Row],[52+]]</f>
        <v>#VALUE!</v>
      </c>
      <c r="CV550" s="5" t="e">
        <f>P_A_R[[#This Row],[52+]]-P_A_R[[#This Row],[53+]]</f>
        <v>#VALUE!</v>
      </c>
      <c r="CW550" s="5" t="e">
        <f>P_A_R[[#This Row],[53+]]-P_A_R[[#This Row],[54+]]</f>
        <v>#VALUE!</v>
      </c>
      <c r="CX550" s="5" t="e">
        <f>P_A_R[[#This Row],[54+]]-P_A_R[[#This Row],[55+]]</f>
        <v>#VALUE!</v>
      </c>
      <c r="CY550" s="5" t="e">
        <f>P_A_R[[#This Row],[55+]]-P_A_R[[#This Row],[56+]]</f>
        <v>#VALUE!</v>
      </c>
      <c r="CZ550" s="5" t="e">
        <f>P_A_R[[#This Row],[56+]]-P_A_R[[#This Row],[57+]]</f>
        <v>#VALUE!</v>
      </c>
      <c r="DA550" s="5" t="e">
        <f>P_A_R[[#This Row],[57+]]-P_A_R[[#This Row],[58+]]</f>
        <v>#VALUE!</v>
      </c>
      <c r="DB550" s="5" t="e">
        <f>P_A_R[[#This Row],[58+]]-P_A_R[[#This Row],[59+]]</f>
        <v>#VALUE!</v>
      </c>
    </row>
    <row r="551" spans="58:106" x14ac:dyDescent="0.25">
      <c r="BF551" s="5" t="e">
        <f>P_A_R[[#This Row],[10+]]-P_A_R[[#This Row],[11+]]</f>
        <v>#VALUE!</v>
      </c>
      <c r="BG551" s="5" t="e">
        <f>P_A_R[[#This Row],[11+]]-P_A_R[[#This Row],[12+]]</f>
        <v>#VALUE!</v>
      </c>
      <c r="BH551" s="5" t="e">
        <f>P_A_R[[#This Row],[12+]]-P_A_R[[#This Row],[13+]]</f>
        <v>#VALUE!</v>
      </c>
      <c r="BI551" s="5" t="e">
        <f>P_A_R[[#This Row],[13+]]-P_A_R[[#This Row],[14+]]</f>
        <v>#VALUE!</v>
      </c>
      <c r="BJ551" s="5" t="e">
        <f>P_A_R[[#This Row],[14+]]-P_A_R[[#This Row],[15+]]</f>
        <v>#VALUE!</v>
      </c>
      <c r="BK551" s="5" t="e">
        <f>P_A_R[[#This Row],[15+]]-P_A_R[[#This Row],[16+]]</f>
        <v>#VALUE!</v>
      </c>
      <c r="BL551" s="5" t="e">
        <f>P_A_R[[#This Row],[16+]]-P_A_R[[#This Row],[17+]]</f>
        <v>#VALUE!</v>
      </c>
      <c r="BM551" s="5" t="e">
        <f>P_A_R[[#This Row],[17+]]-P_A_R[[#This Row],[18+]]</f>
        <v>#VALUE!</v>
      </c>
      <c r="BN551" s="5" t="e">
        <f>P_A_R[[#This Row],[18+]]-P_A_R[[#This Row],[19+]]</f>
        <v>#VALUE!</v>
      </c>
      <c r="BO551" s="5" t="e">
        <f>P_A_R[[#This Row],[19+]]-P_A_R[[#This Row],[20+]]</f>
        <v>#VALUE!</v>
      </c>
      <c r="BP551" s="5" t="e">
        <f>P_A_R[[#This Row],[20+]]-P_A_R[[#This Row],[21+]]</f>
        <v>#VALUE!</v>
      </c>
      <c r="BQ551" s="5" t="e">
        <f>P_A_R[[#This Row],[21+]]-P_A_R[[#This Row],[22+]]</f>
        <v>#VALUE!</v>
      </c>
      <c r="BR551" s="5" t="e">
        <f>P_A_R[[#This Row],[22+]]-P_A_R[[#This Row],[23+]]</f>
        <v>#VALUE!</v>
      </c>
      <c r="BS551" s="5" t="e">
        <f>P_A_R[[#This Row],[23+]]-P_A_R[[#This Row],[24+]]</f>
        <v>#VALUE!</v>
      </c>
      <c r="BT551" s="5" t="e">
        <f>P_A_R[[#This Row],[24+]]-P_A_R[[#This Row],[25+]]</f>
        <v>#VALUE!</v>
      </c>
      <c r="BU551" s="5" t="e">
        <f>P_A_R[[#This Row],[25+]]-P_A_R[[#This Row],[26+]]</f>
        <v>#VALUE!</v>
      </c>
      <c r="BV551" s="5" t="e">
        <f>P_A_R[[#This Row],[26+]]-P_A_R[[#This Row],[27+]]</f>
        <v>#VALUE!</v>
      </c>
      <c r="BW551" s="5" t="e">
        <f>P_A_R[[#This Row],[27+]]-P_A_R[[#This Row],[28+]]</f>
        <v>#VALUE!</v>
      </c>
      <c r="BX551" s="5" t="e">
        <f>P_A_R[[#This Row],[28+]]-P_A_R[[#This Row],[29+]]</f>
        <v>#VALUE!</v>
      </c>
      <c r="BY551" s="5" t="e">
        <f>P_A_R[[#This Row],[29+]]-P_A_R[[#This Row],[30+]]</f>
        <v>#VALUE!</v>
      </c>
      <c r="BZ551" s="5" t="e">
        <f>P_A_R[[#This Row],[30+]]-P_A_R[[#This Row],[31+]]</f>
        <v>#VALUE!</v>
      </c>
      <c r="CA551" s="5" t="e">
        <f>P_A_R[[#This Row],[31+]]-P_A_R[[#This Row],[32+]]</f>
        <v>#VALUE!</v>
      </c>
      <c r="CB551" s="5" t="e">
        <f>P_A_R[[#This Row],[32+]]-P_A_R[[#This Row],[33+]]</f>
        <v>#VALUE!</v>
      </c>
      <c r="CC551" s="5" t="e">
        <f>P_A_R[[#This Row],[33+]]-P_A_R[[#This Row],[34+]]</f>
        <v>#VALUE!</v>
      </c>
      <c r="CD551" s="5" t="e">
        <f>P_A_R[[#This Row],[34+]]-P_A_R[[#This Row],[35+]]</f>
        <v>#VALUE!</v>
      </c>
      <c r="CE551" s="5" t="e">
        <f>P_A_R[[#This Row],[35+]]-P_A_R[[#This Row],[36+]]</f>
        <v>#VALUE!</v>
      </c>
      <c r="CF551" s="5" t="e">
        <f>P_A_R[[#This Row],[36+]]-P_A_R[[#This Row],[37+]]</f>
        <v>#VALUE!</v>
      </c>
      <c r="CG551" s="5" t="e">
        <f>P_A_R[[#This Row],[37+]]-P_A_R[[#This Row],[38+]]</f>
        <v>#VALUE!</v>
      </c>
      <c r="CH551" s="5" t="e">
        <f>P_A_R[[#This Row],[38+]]-P_A_R[[#This Row],[39+]]</f>
        <v>#VALUE!</v>
      </c>
      <c r="CI551" s="5" t="e">
        <f>P_A_R[[#This Row],[39+]]-P_A_R[[#This Row],[40+]]</f>
        <v>#VALUE!</v>
      </c>
      <c r="CJ551" s="5" t="e">
        <f>P_A_R[[#This Row],[40+]]-P_A_R[[#This Row],[41+]]</f>
        <v>#VALUE!</v>
      </c>
      <c r="CK551" s="5" t="e">
        <f>P_A_R[[#This Row],[41+]]-P_A_R[[#This Row],[42+]]</f>
        <v>#VALUE!</v>
      </c>
      <c r="CL551" s="5" t="e">
        <f>P_A_R[[#This Row],[42+]]-P_A_R[[#This Row],[43+]]</f>
        <v>#VALUE!</v>
      </c>
      <c r="CM551" s="5" t="e">
        <f>P_A_R[[#This Row],[43+]]-P_A_R[[#This Row],[44+]]</f>
        <v>#VALUE!</v>
      </c>
      <c r="CN551" s="5" t="e">
        <f>P_A_R[[#This Row],[44+]]-P_A_R[[#This Row],[45+]]</f>
        <v>#VALUE!</v>
      </c>
      <c r="CO551" s="5" t="e">
        <f>P_A_R[[#This Row],[45+]]-P_A_R[[#This Row],[46+]]</f>
        <v>#VALUE!</v>
      </c>
      <c r="CP551" s="5" t="e">
        <f>P_A_R[[#This Row],[46+]]-P_A_R[[#This Row],[47+]]</f>
        <v>#VALUE!</v>
      </c>
      <c r="CQ551" s="5" t="e">
        <f>P_A_R[[#This Row],[47+]]-P_A_R[[#This Row],[48+]]</f>
        <v>#VALUE!</v>
      </c>
      <c r="CR551" s="5" t="e">
        <f>P_A_R[[#This Row],[48+]]-P_A_R[[#This Row],[49+]]</f>
        <v>#VALUE!</v>
      </c>
      <c r="CS551" s="5" t="e">
        <f>P_A_R[[#This Row],[49+]]-P_A_R[[#This Row],[50+]]</f>
        <v>#VALUE!</v>
      </c>
      <c r="CT551" s="5" t="e">
        <f>P_A_R[[#This Row],[50+]]-P_A_R[[#This Row],[51+]]</f>
        <v>#VALUE!</v>
      </c>
      <c r="CU551" s="5" t="e">
        <f>P_A_R[[#This Row],[51+]]-P_A_R[[#This Row],[52+]]</f>
        <v>#VALUE!</v>
      </c>
      <c r="CV551" s="5" t="e">
        <f>P_A_R[[#This Row],[52+]]-P_A_R[[#This Row],[53+]]</f>
        <v>#VALUE!</v>
      </c>
      <c r="CW551" s="5" t="e">
        <f>P_A_R[[#This Row],[53+]]-P_A_R[[#This Row],[54+]]</f>
        <v>#VALUE!</v>
      </c>
      <c r="CX551" s="5" t="e">
        <f>P_A_R[[#This Row],[54+]]-P_A_R[[#This Row],[55+]]</f>
        <v>#VALUE!</v>
      </c>
      <c r="CY551" s="5" t="e">
        <f>P_A_R[[#This Row],[55+]]-P_A_R[[#This Row],[56+]]</f>
        <v>#VALUE!</v>
      </c>
      <c r="CZ551" s="5" t="e">
        <f>P_A_R[[#This Row],[56+]]-P_A_R[[#This Row],[57+]]</f>
        <v>#VALUE!</v>
      </c>
      <c r="DA551" s="5" t="e">
        <f>P_A_R[[#This Row],[57+]]-P_A_R[[#This Row],[58+]]</f>
        <v>#VALUE!</v>
      </c>
      <c r="DB551" s="5" t="e">
        <f>P_A_R[[#This Row],[58+]]-P_A_R[[#This Row],[59+]]</f>
        <v>#VALUE!</v>
      </c>
    </row>
    <row r="552" spans="58:106" x14ac:dyDescent="0.25">
      <c r="BF552" s="5" t="e">
        <f>P_A_R[[#This Row],[10+]]-P_A_R[[#This Row],[11+]]</f>
        <v>#VALUE!</v>
      </c>
      <c r="BG552" s="5" t="e">
        <f>P_A_R[[#This Row],[11+]]-P_A_R[[#This Row],[12+]]</f>
        <v>#VALUE!</v>
      </c>
      <c r="BH552" s="5" t="e">
        <f>P_A_R[[#This Row],[12+]]-P_A_R[[#This Row],[13+]]</f>
        <v>#VALUE!</v>
      </c>
      <c r="BI552" s="5" t="e">
        <f>P_A_R[[#This Row],[13+]]-P_A_R[[#This Row],[14+]]</f>
        <v>#VALUE!</v>
      </c>
      <c r="BJ552" s="5" t="e">
        <f>P_A_R[[#This Row],[14+]]-P_A_R[[#This Row],[15+]]</f>
        <v>#VALUE!</v>
      </c>
      <c r="BK552" s="5" t="e">
        <f>P_A_R[[#This Row],[15+]]-P_A_R[[#This Row],[16+]]</f>
        <v>#VALUE!</v>
      </c>
      <c r="BL552" s="5" t="e">
        <f>P_A_R[[#This Row],[16+]]-P_A_R[[#This Row],[17+]]</f>
        <v>#VALUE!</v>
      </c>
      <c r="BM552" s="5" t="e">
        <f>P_A_R[[#This Row],[17+]]-P_A_R[[#This Row],[18+]]</f>
        <v>#VALUE!</v>
      </c>
      <c r="BN552" s="5" t="e">
        <f>P_A_R[[#This Row],[18+]]-P_A_R[[#This Row],[19+]]</f>
        <v>#VALUE!</v>
      </c>
      <c r="BO552" s="5" t="e">
        <f>P_A_R[[#This Row],[19+]]-P_A_R[[#This Row],[20+]]</f>
        <v>#VALUE!</v>
      </c>
      <c r="BP552" s="5" t="e">
        <f>P_A_R[[#This Row],[20+]]-P_A_R[[#This Row],[21+]]</f>
        <v>#VALUE!</v>
      </c>
      <c r="BQ552" s="5" t="e">
        <f>P_A_R[[#This Row],[21+]]-P_A_R[[#This Row],[22+]]</f>
        <v>#VALUE!</v>
      </c>
      <c r="BR552" s="5" t="e">
        <f>P_A_R[[#This Row],[22+]]-P_A_R[[#This Row],[23+]]</f>
        <v>#VALUE!</v>
      </c>
      <c r="BS552" s="5" t="e">
        <f>P_A_R[[#This Row],[23+]]-P_A_R[[#This Row],[24+]]</f>
        <v>#VALUE!</v>
      </c>
      <c r="BT552" s="5" t="e">
        <f>P_A_R[[#This Row],[24+]]-P_A_R[[#This Row],[25+]]</f>
        <v>#VALUE!</v>
      </c>
      <c r="BU552" s="5" t="e">
        <f>P_A_R[[#This Row],[25+]]-P_A_R[[#This Row],[26+]]</f>
        <v>#VALUE!</v>
      </c>
      <c r="BV552" s="5" t="e">
        <f>P_A_R[[#This Row],[26+]]-P_A_R[[#This Row],[27+]]</f>
        <v>#VALUE!</v>
      </c>
      <c r="BW552" s="5" t="e">
        <f>P_A_R[[#This Row],[27+]]-P_A_R[[#This Row],[28+]]</f>
        <v>#VALUE!</v>
      </c>
      <c r="BX552" s="5" t="e">
        <f>P_A_R[[#This Row],[28+]]-P_A_R[[#This Row],[29+]]</f>
        <v>#VALUE!</v>
      </c>
      <c r="BY552" s="5" t="e">
        <f>P_A_R[[#This Row],[29+]]-P_A_R[[#This Row],[30+]]</f>
        <v>#VALUE!</v>
      </c>
      <c r="BZ552" s="5" t="e">
        <f>P_A_R[[#This Row],[30+]]-P_A_R[[#This Row],[31+]]</f>
        <v>#VALUE!</v>
      </c>
      <c r="CA552" s="5" t="e">
        <f>P_A_R[[#This Row],[31+]]-P_A_R[[#This Row],[32+]]</f>
        <v>#VALUE!</v>
      </c>
      <c r="CB552" s="5" t="e">
        <f>P_A_R[[#This Row],[32+]]-P_A_R[[#This Row],[33+]]</f>
        <v>#VALUE!</v>
      </c>
      <c r="CC552" s="5" t="e">
        <f>P_A_R[[#This Row],[33+]]-P_A_R[[#This Row],[34+]]</f>
        <v>#VALUE!</v>
      </c>
      <c r="CD552" s="5" t="e">
        <f>P_A_R[[#This Row],[34+]]-P_A_R[[#This Row],[35+]]</f>
        <v>#VALUE!</v>
      </c>
      <c r="CE552" s="5" t="e">
        <f>P_A_R[[#This Row],[35+]]-P_A_R[[#This Row],[36+]]</f>
        <v>#VALUE!</v>
      </c>
      <c r="CF552" s="5" t="e">
        <f>P_A_R[[#This Row],[36+]]-P_A_R[[#This Row],[37+]]</f>
        <v>#VALUE!</v>
      </c>
      <c r="CG552" s="5" t="e">
        <f>P_A_R[[#This Row],[37+]]-P_A_R[[#This Row],[38+]]</f>
        <v>#VALUE!</v>
      </c>
      <c r="CH552" s="5" t="e">
        <f>P_A_R[[#This Row],[38+]]-P_A_R[[#This Row],[39+]]</f>
        <v>#VALUE!</v>
      </c>
      <c r="CI552" s="5" t="e">
        <f>P_A_R[[#This Row],[39+]]-P_A_R[[#This Row],[40+]]</f>
        <v>#VALUE!</v>
      </c>
      <c r="CJ552" s="5" t="e">
        <f>P_A_R[[#This Row],[40+]]-P_A_R[[#This Row],[41+]]</f>
        <v>#VALUE!</v>
      </c>
      <c r="CK552" s="5" t="e">
        <f>P_A_R[[#This Row],[41+]]-P_A_R[[#This Row],[42+]]</f>
        <v>#VALUE!</v>
      </c>
      <c r="CL552" s="5" t="e">
        <f>P_A_R[[#This Row],[42+]]-P_A_R[[#This Row],[43+]]</f>
        <v>#VALUE!</v>
      </c>
      <c r="CM552" s="5" t="e">
        <f>P_A_R[[#This Row],[43+]]-P_A_R[[#This Row],[44+]]</f>
        <v>#VALUE!</v>
      </c>
      <c r="CN552" s="5" t="e">
        <f>P_A_R[[#This Row],[44+]]-P_A_R[[#This Row],[45+]]</f>
        <v>#VALUE!</v>
      </c>
      <c r="CO552" s="5" t="e">
        <f>P_A_R[[#This Row],[45+]]-P_A_R[[#This Row],[46+]]</f>
        <v>#VALUE!</v>
      </c>
      <c r="CP552" s="5" t="e">
        <f>P_A_R[[#This Row],[46+]]-P_A_R[[#This Row],[47+]]</f>
        <v>#VALUE!</v>
      </c>
      <c r="CQ552" s="5" t="e">
        <f>P_A_R[[#This Row],[47+]]-P_A_R[[#This Row],[48+]]</f>
        <v>#VALUE!</v>
      </c>
      <c r="CR552" s="5" t="e">
        <f>P_A_R[[#This Row],[48+]]-P_A_R[[#This Row],[49+]]</f>
        <v>#VALUE!</v>
      </c>
      <c r="CS552" s="5" t="e">
        <f>P_A_R[[#This Row],[49+]]-P_A_R[[#This Row],[50+]]</f>
        <v>#VALUE!</v>
      </c>
      <c r="CT552" s="5" t="e">
        <f>P_A_R[[#This Row],[50+]]-P_A_R[[#This Row],[51+]]</f>
        <v>#VALUE!</v>
      </c>
      <c r="CU552" s="5" t="e">
        <f>P_A_R[[#This Row],[51+]]-P_A_R[[#This Row],[52+]]</f>
        <v>#VALUE!</v>
      </c>
      <c r="CV552" s="5" t="e">
        <f>P_A_R[[#This Row],[52+]]-P_A_R[[#This Row],[53+]]</f>
        <v>#VALUE!</v>
      </c>
      <c r="CW552" s="5" t="e">
        <f>P_A_R[[#This Row],[53+]]-P_A_R[[#This Row],[54+]]</f>
        <v>#VALUE!</v>
      </c>
      <c r="CX552" s="5" t="e">
        <f>P_A_R[[#This Row],[54+]]-P_A_R[[#This Row],[55+]]</f>
        <v>#VALUE!</v>
      </c>
      <c r="CY552" s="5" t="e">
        <f>P_A_R[[#This Row],[55+]]-P_A_R[[#This Row],[56+]]</f>
        <v>#VALUE!</v>
      </c>
      <c r="CZ552" s="5" t="e">
        <f>P_A_R[[#This Row],[56+]]-P_A_R[[#This Row],[57+]]</f>
        <v>#VALUE!</v>
      </c>
      <c r="DA552" s="5" t="e">
        <f>P_A_R[[#This Row],[57+]]-P_A_R[[#This Row],[58+]]</f>
        <v>#VALUE!</v>
      </c>
      <c r="DB552" s="5" t="e">
        <f>P_A_R[[#This Row],[58+]]-P_A_R[[#This Row],[59+]]</f>
        <v>#VALUE!</v>
      </c>
    </row>
    <row r="553" spans="58:106" x14ac:dyDescent="0.25">
      <c r="BF553" s="5" t="e">
        <f>P_A_R[[#This Row],[10+]]-P_A_R[[#This Row],[11+]]</f>
        <v>#VALUE!</v>
      </c>
      <c r="BG553" s="5" t="e">
        <f>P_A_R[[#This Row],[11+]]-P_A_R[[#This Row],[12+]]</f>
        <v>#VALUE!</v>
      </c>
      <c r="BH553" s="5" t="e">
        <f>P_A_R[[#This Row],[12+]]-P_A_R[[#This Row],[13+]]</f>
        <v>#VALUE!</v>
      </c>
      <c r="BI553" s="5" t="e">
        <f>P_A_R[[#This Row],[13+]]-P_A_R[[#This Row],[14+]]</f>
        <v>#VALUE!</v>
      </c>
      <c r="BJ553" s="5" t="e">
        <f>P_A_R[[#This Row],[14+]]-P_A_R[[#This Row],[15+]]</f>
        <v>#VALUE!</v>
      </c>
      <c r="BK553" s="5" t="e">
        <f>P_A_R[[#This Row],[15+]]-P_A_R[[#This Row],[16+]]</f>
        <v>#VALUE!</v>
      </c>
      <c r="BL553" s="5" t="e">
        <f>P_A_R[[#This Row],[16+]]-P_A_R[[#This Row],[17+]]</f>
        <v>#VALUE!</v>
      </c>
      <c r="BM553" s="5" t="e">
        <f>P_A_R[[#This Row],[17+]]-P_A_R[[#This Row],[18+]]</f>
        <v>#VALUE!</v>
      </c>
      <c r="BN553" s="5" t="e">
        <f>P_A_R[[#This Row],[18+]]-P_A_R[[#This Row],[19+]]</f>
        <v>#VALUE!</v>
      </c>
      <c r="BO553" s="5" t="e">
        <f>P_A_R[[#This Row],[19+]]-P_A_R[[#This Row],[20+]]</f>
        <v>#VALUE!</v>
      </c>
      <c r="BP553" s="5" t="e">
        <f>P_A_R[[#This Row],[20+]]-P_A_R[[#This Row],[21+]]</f>
        <v>#VALUE!</v>
      </c>
      <c r="BQ553" s="5" t="e">
        <f>P_A_R[[#This Row],[21+]]-P_A_R[[#This Row],[22+]]</f>
        <v>#VALUE!</v>
      </c>
      <c r="BR553" s="5" t="e">
        <f>P_A_R[[#This Row],[22+]]-P_A_R[[#This Row],[23+]]</f>
        <v>#VALUE!</v>
      </c>
      <c r="BS553" s="5" t="e">
        <f>P_A_R[[#This Row],[23+]]-P_A_R[[#This Row],[24+]]</f>
        <v>#VALUE!</v>
      </c>
      <c r="BT553" s="5" t="e">
        <f>P_A_R[[#This Row],[24+]]-P_A_R[[#This Row],[25+]]</f>
        <v>#VALUE!</v>
      </c>
      <c r="BU553" s="5" t="e">
        <f>P_A_R[[#This Row],[25+]]-P_A_R[[#This Row],[26+]]</f>
        <v>#VALUE!</v>
      </c>
      <c r="BV553" s="5" t="e">
        <f>P_A_R[[#This Row],[26+]]-P_A_R[[#This Row],[27+]]</f>
        <v>#VALUE!</v>
      </c>
      <c r="BW553" s="5" t="e">
        <f>P_A_R[[#This Row],[27+]]-P_A_R[[#This Row],[28+]]</f>
        <v>#VALUE!</v>
      </c>
      <c r="BX553" s="5" t="e">
        <f>P_A_R[[#This Row],[28+]]-P_A_R[[#This Row],[29+]]</f>
        <v>#VALUE!</v>
      </c>
      <c r="BY553" s="5" t="e">
        <f>P_A_R[[#This Row],[29+]]-P_A_R[[#This Row],[30+]]</f>
        <v>#VALUE!</v>
      </c>
      <c r="BZ553" s="5" t="e">
        <f>P_A_R[[#This Row],[30+]]-P_A_R[[#This Row],[31+]]</f>
        <v>#VALUE!</v>
      </c>
      <c r="CA553" s="5" t="e">
        <f>P_A_R[[#This Row],[31+]]-P_A_R[[#This Row],[32+]]</f>
        <v>#VALUE!</v>
      </c>
      <c r="CB553" s="5" t="e">
        <f>P_A_R[[#This Row],[32+]]-P_A_R[[#This Row],[33+]]</f>
        <v>#VALUE!</v>
      </c>
      <c r="CC553" s="5" t="e">
        <f>P_A_R[[#This Row],[33+]]-P_A_R[[#This Row],[34+]]</f>
        <v>#VALUE!</v>
      </c>
      <c r="CD553" s="5" t="e">
        <f>P_A_R[[#This Row],[34+]]-P_A_R[[#This Row],[35+]]</f>
        <v>#VALUE!</v>
      </c>
      <c r="CE553" s="5" t="e">
        <f>P_A_R[[#This Row],[35+]]-P_A_R[[#This Row],[36+]]</f>
        <v>#VALUE!</v>
      </c>
      <c r="CF553" s="5" t="e">
        <f>P_A_R[[#This Row],[36+]]-P_A_R[[#This Row],[37+]]</f>
        <v>#VALUE!</v>
      </c>
      <c r="CG553" s="5" t="e">
        <f>P_A_R[[#This Row],[37+]]-P_A_R[[#This Row],[38+]]</f>
        <v>#VALUE!</v>
      </c>
      <c r="CH553" s="5" t="e">
        <f>P_A_R[[#This Row],[38+]]-P_A_R[[#This Row],[39+]]</f>
        <v>#VALUE!</v>
      </c>
      <c r="CI553" s="5" t="e">
        <f>P_A_R[[#This Row],[39+]]-P_A_R[[#This Row],[40+]]</f>
        <v>#VALUE!</v>
      </c>
      <c r="CJ553" s="5" t="e">
        <f>P_A_R[[#This Row],[40+]]-P_A_R[[#This Row],[41+]]</f>
        <v>#VALUE!</v>
      </c>
      <c r="CK553" s="5" t="e">
        <f>P_A_R[[#This Row],[41+]]-P_A_R[[#This Row],[42+]]</f>
        <v>#VALUE!</v>
      </c>
      <c r="CL553" s="5" t="e">
        <f>P_A_R[[#This Row],[42+]]-P_A_R[[#This Row],[43+]]</f>
        <v>#VALUE!</v>
      </c>
      <c r="CM553" s="5" t="e">
        <f>P_A_R[[#This Row],[43+]]-P_A_R[[#This Row],[44+]]</f>
        <v>#VALUE!</v>
      </c>
      <c r="CN553" s="5" t="e">
        <f>P_A_R[[#This Row],[44+]]-P_A_R[[#This Row],[45+]]</f>
        <v>#VALUE!</v>
      </c>
      <c r="CO553" s="5" t="e">
        <f>P_A_R[[#This Row],[45+]]-P_A_R[[#This Row],[46+]]</f>
        <v>#VALUE!</v>
      </c>
      <c r="CP553" s="5" t="e">
        <f>P_A_R[[#This Row],[46+]]-P_A_R[[#This Row],[47+]]</f>
        <v>#VALUE!</v>
      </c>
      <c r="CQ553" s="5" t="e">
        <f>P_A_R[[#This Row],[47+]]-P_A_R[[#This Row],[48+]]</f>
        <v>#VALUE!</v>
      </c>
      <c r="CR553" s="5" t="e">
        <f>P_A_R[[#This Row],[48+]]-P_A_R[[#This Row],[49+]]</f>
        <v>#VALUE!</v>
      </c>
      <c r="CS553" s="5" t="e">
        <f>P_A_R[[#This Row],[49+]]-P_A_R[[#This Row],[50+]]</f>
        <v>#VALUE!</v>
      </c>
      <c r="CT553" s="5" t="e">
        <f>P_A_R[[#This Row],[50+]]-P_A_R[[#This Row],[51+]]</f>
        <v>#VALUE!</v>
      </c>
      <c r="CU553" s="5" t="e">
        <f>P_A_R[[#This Row],[51+]]-P_A_R[[#This Row],[52+]]</f>
        <v>#VALUE!</v>
      </c>
      <c r="CV553" s="5" t="e">
        <f>P_A_R[[#This Row],[52+]]-P_A_R[[#This Row],[53+]]</f>
        <v>#VALUE!</v>
      </c>
      <c r="CW553" s="5" t="e">
        <f>P_A_R[[#This Row],[53+]]-P_A_R[[#This Row],[54+]]</f>
        <v>#VALUE!</v>
      </c>
      <c r="CX553" s="5" t="e">
        <f>P_A_R[[#This Row],[54+]]-P_A_R[[#This Row],[55+]]</f>
        <v>#VALUE!</v>
      </c>
      <c r="CY553" s="5" t="e">
        <f>P_A_R[[#This Row],[55+]]-P_A_R[[#This Row],[56+]]</f>
        <v>#VALUE!</v>
      </c>
      <c r="CZ553" s="5" t="e">
        <f>P_A_R[[#This Row],[56+]]-P_A_R[[#This Row],[57+]]</f>
        <v>#VALUE!</v>
      </c>
      <c r="DA553" s="5" t="e">
        <f>P_A_R[[#This Row],[57+]]-P_A_R[[#This Row],[58+]]</f>
        <v>#VALUE!</v>
      </c>
      <c r="DB553" s="5" t="e">
        <f>P_A_R[[#This Row],[58+]]-P_A_R[[#This Row],[59+]]</f>
        <v>#VALUE!</v>
      </c>
    </row>
    <row r="554" spans="58:106" x14ac:dyDescent="0.25">
      <c r="BF554" s="5" t="e">
        <f>P_A_R[[#This Row],[10+]]-P_A_R[[#This Row],[11+]]</f>
        <v>#VALUE!</v>
      </c>
      <c r="BG554" s="5" t="e">
        <f>P_A_R[[#This Row],[11+]]-P_A_R[[#This Row],[12+]]</f>
        <v>#VALUE!</v>
      </c>
      <c r="BH554" s="5" t="e">
        <f>P_A_R[[#This Row],[12+]]-P_A_R[[#This Row],[13+]]</f>
        <v>#VALUE!</v>
      </c>
      <c r="BI554" s="5" t="e">
        <f>P_A_R[[#This Row],[13+]]-P_A_R[[#This Row],[14+]]</f>
        <v>#VALUE!</v>
      </c>
      <c r="BJ554" s="5" t="e">
        <f>P_A_R[[#This Row],[14+]]-P_A_R[[#This Row],[15+]]</f>
        <v>#VALUE!</v>
      </c>
      <c r="BK554" s="5" t="e">
        <f>P_A_R[[#This Row],[15+]]-P_A_R[[#This Row],[16+]]</f>
        <v>#VALUE!</v>
      </c>
      <c r="BL554" s="5" t="e">
        <f>P_A_R[[#This Row],[16+]]-P_A_R[[#This Row],[17+]]</f>
        <v>#VALUE!</v>
      </c>
      <c r="BM554" s="5" t="e">
        <f>P_A_R[[#This Row],[17+]]-P_A_R[[#This Row],[18+]]</f>
        <v>#VALUE!</v>
      </c>
      <c r="BN554" s="5" t="e">
        <f>P_A_R[[#This Row],[18+]]-P_A_R[[#This Row],[19+]]</f>
        <v>#VALUE!</v>
      </c>
      <c r="BO554" s="5" t="e">
        <f>P_A_R[[#This Row],[19+]]-P_A_R[[#This Row],[20+]]</f>
        <v>#VALUE!</v>
      </c>
      <c r="BP554" s="5" t="e">
        <f>P_A_R[[#This Row],[20+]]-P_A_R[[#This Row],[21+]]</f>
        <v>#VALUE!</v>
      </c>
      <c r="BQ554" s="5" t="e">
        <f>P_A_R[[#This Row],[21+]]-P_A_R[[#This Row],[22+]]</f>
        <v>#VALUE!</v>
      </c>
      <c r="BR554" s="5" t="e">
        <f>P_A_R[[#This Row],[22+]]-P_A_R[[#This Row],[23+]]</f>
        <v>#VALUE!</v>
      </c>
      <c r="BS554" s="5" t="e">
        <f>P_A_R[[#This Row],[23+]]-P_A_R[[#This Row],[24+]]</f>
        <v>#VALUE!</v>
      </c>
      <c r="BT554" s="5" t="e">
        <f>P_A_R[[#This Row],[24+]]-P_A_R[[#This Row],[25+]]</f>
        <v>#VALUE!</v>
      </c>
      <c r="BU554" s="5" t="e">
        <f>P_A_R[[#This Row],[25+]]-P_A_R[[#This Row],[26+]]</f>
        <v>#VALUE!</v>
      </c>
      <c r="BV554" s="5" t="e">
        <f>P_A_R[[#This Row],[26+]]-P_A_R[[#This Row],[27+]]</f>
        <v>#VALUE!</v>
      </c>
      <c r="BW554" s="5" t="e">
        <f>P_A_R[[#This Row],[27+]]-P_A_R[[#This Row],[28+]]</f>
        <v>#VALUE!</v>
      </c>
      <c r="BX554" s="5" t="e">
        <f>P_A_R[[#This Row],[28+]]-P_A_R[[#This Row],[29+]]</f>
        <v>#VALUE!</v>
      </c>
      <c r="BY554" s="5" t="e">
        <f>P_A_R[[#This Row],[29+]]-P_A_R[[#This Row],[30+]]</f>
        <v>#VALUE!</v>
      </c>
      <c r="BZ554" s="5" t="e">
        <f>P_A_R[[#This Row],[30+]]-P_A_R[[#This Row],[31+]]</f>
        <v>#VALUE!</v>
      </c>
      <c r="CA554" s="5" t="e">
        <f>P_A_R[[#This Row],[31+]]-P_A_R[[#This Row],[32+]]</f>
        <v>#VALUE!</v>
      </c>
      <c r="CB554" s="5" t="e">
        <f>P_A_R[[#This Row],[32+]]-P_A_R[[#This Row],[33+]]</f>
        <v>#VALUE!</v>
      </c>
      <c r="CC554" s="5" t="e">
        <f>P_A_R[[#This Row],[33+]]-P_A_R[[#This Row],[34+]]</f>
        <v>#VALUE!</v>
      </c>
      <c r="CD554" s="5" t="e">
        <f>P_A_R[[#This Row],[34+]]-P_A_R[[#This Row],[35+]]</f>
        <v>#VALUE!</v>
      </c>
      <c r="CE554" s="5" t="e">
        <f>P_A_R[[#This Row],[35+]]-P_A_R[[#This Row],[36+]]</f>
        <v>#VALUE!</v>
      </c>
      <c r="CF554" s="5" t="e">
        <f>P_A_R[[#This Row],[36+]]-P_A_R[[#This Row],[37+]]</f>
        <v>#VALUE!</v>
      </c>
      <c r="CG554" s="5" t="e">
        <f>P_A_R[[#This Row],[37+]]-P_A_R[[#This Row],[38+]]</f>
        <v>#VALUE!</v>
      </c>
      <c r="CH554" s="5" t="e">
        <f>P_A_R[[#This Row],[38+]]-P_A_R[[#This Row],[39+]]</f>
        <v>#VALUE!</v>
      </c>
      <c r="CI554" s="5" t="e">
        <f>P_A_R[[#This Row],[39+]]-P_A_R[[#This Row],[40+]]</f>
        <v>#VALUE!</v>
      </c>
      <c r="CJ554" s="5" t="e">
        <f>P_A_R[[#This Row],[40+]]-P_A_R[[#This Row],[41+]]</f>
        <v>#VALUE!</v>
      </c>
      <c r="CK554" s="5" t="e">
        <f>P_A_R[[#This Row],[41+]]-P_A_R[[#This Row],[42+]]</f>
        <v>#VALUE!</v>
      </c>
      <c r="CL554" s="5" t="e">
        <f>P_A_R[[#This Row],[42+]]-P_A_R[[#This Row],[43+]]</f>
        <v>#VALUE!</v>
      </c>
      <c r="CM554" s="5" t="e">
        <f>P_A_R[[#This Row],[43+]]-P_A_R[[#This Row],[44+]]</f>
        <v>#VALUE!</v>
      </c>
      <c r="CN554" s="5" t="e">
        <f>P_A_R[[#This Row],[44+]]-P_A_R[[#This Row],[45+]]</f>
        <v>#VALUE!</v>
      </c>
      <c r="CO554" s="5" t="e">
        <f>P_A_R[[#This Row],[45+]]-P_A_R[[#This Row],[46+]]</f>
        <v>#VALUE!</v>
      </c>
      <c r="CP554" s="5" t="e">
        <f>P_A_R[[#This Row],[46+]]-P_A_R[[#This Row],[47+]]</f>
        <v>#VALUE!</v>
      </c>
      <c r="CQ554" s="5" t="e">
        <f>P_A_R[[#This Row],[47+]]-P_A_R[[#This Row],[48+]]</f>
        <v>#VALUE!</v>
      </c>
      <c r="CR554" s="5" t="e">
        <f>P_A_R[[#This Row],[48+]]-P_A_R[[#This Row],[49+]]</f>
        <v>#VALUE!</v>
      </c>
      <c r="CS554" s="5" t="e">
        <f>P_A_R[[#This Row],[49+]]-P_A_R[[#This Row],[50+]]</f>
        <v>#VALUE!</v>
      </c>
      <c r="CT554" s="5" t="e">
        <f>P_A_R[[#This Row],[50+]]-P_A_R[[#This Row],[51+]]</f>
        <v>#VALUE!</v>
      </c>
      <c r="CU554" s="5" t="e">
        <f>P_A_R[[#This Row],[51+]]-P_A_R[[#This Row],[52+]]</f>
        <v>#VALUE!</v>
      </c>
      <c r="CV554" s="5" t="e">
        <f>P_A_R[[#This Row],[52+]]-P_A_R[[#This Row],[53+]]</f>
        <v>#VALUE!</v>
      </c>
      <c r="CW554" s="5" t="e">
        <f>P_A_R[[#This Row],[53+]]-P_A_R[[#This Row],[54+]]</f>
        <v>#VALUE!</v>
      </c>
      <c r="CX554" s="5" t="e">
        <f>P_A_R[[#This Row],[54+]]-P_A_R[[#This Row],[55+]]</f>
        <v>#VALUE!</v>
      </c>
      <c r="CY554" s="5" t="e">
        <f>P_A_R[[#This Row],[55+]]-P_A_R[[#This Row],[56+]]</f>
        <v>#VALUE!</v>
      </c>
      <c r="CZ554" s="5" t="e">
        <f>P_A_R[[#This Row],[56+]]-P_A_R[[#This Row],[57+]]</f>
        <v>#VALUE!</v>
      </c>
      <c r="DA554" s="5" t="e">
        <f>P_A_R[[#This Row],[57+]]-P_A_R[[#This Row],[58+]]</f>
        <v>#VALUE!</v>
      </c>
      <c r="DB554" s="5" t="e">
        <f>P_A_R[[#This Row],[58+]]-P_A_R[[#This Row],[59+]]</f>
        <v>#VALUE!</v>
      </c>
    </row>
    <row r="555" spans="58:106" x14ac:dyDescent="0.25">
      <c r="BF555" s="5" t="e">
        <f>P_A_R[[#This Row],[10+]]-P_A_R[[#This Row],[11+]]</f>
        <v>#VALUE!</v>
      </c>
      <c r="BG555" s="5" t="e">
        <f>P_A_R[[#This Row],[11+]]-P_A_R[[#This Row],[12+]]</f>
        <v>#VALUE!</v>
      </c>
      <c r="BH555" s="5" t="e">
        <f>P_A_R[[#This Row],[12+]]-P_A_R[[#This Row],[13+]]</f>
        <v>#VALUE!</v>
      </c>
      <c r="BI555" s="5" t="e">
        <f>P_A_R[[#This Row],[13+]]-P_A_R[[#This Row],[14+]]</f>
        <v>#VALUE!</v>
      </c>
      <c r="BJ555" s="5" t="e">
        <f>P_A_R[[#This Row],[14+]]-P_A_R[[#This Row],[15+]]</f>
        <v>#VALUE!</v>
      </c>
      <c r="BK555" s="5" t="e">
        <f>P_A_R[[#This Row],[15+]]-P_A_R[[#This Row],[16+]]</f>
        <v>#VALUE!</v>
      </c>
      <c r="BL555" s="5" t="e">
        <f>P_A_R[[#This Row],[16+]]-P_A_R[[#This Row],[17+]]</f>
        <v>#VALUE!</v>
      </c>
      <c r="BM555" s="5" t="e">
        <f>P_A_R[[#This Row],[17+]]-P_A_R[[#This Row],[18+]]</f>
        <v>#VALUE!</v>
      </c>
      <c r="BN555" s="5" t="e">
        <f>P_A_R[[#This Row],[18+]]-P_A_R[[#This Row],[19+]]</f>
        <v>#VALUE!</v>
      </c>
      <c r="BO555" s="5" t="e">
        <f>P_A_R[[#This Row],[19+]]-P_A_R[[#This Row],[20+]]</f>
        <v>#VALUE!</v>
      </c>
      <c r="BP555" s="5" t="e">
        <f>P_A_R[[#This Row],[20+]]-P_A_R[[#This Row],[21+]]</f>
        <v>#VALUE!</v>
      </c>
      <c r="BQ555" s="5" t="e">
        <f>P_A_R[[#This Row],[21+]]-P_A_R[[#This Row],[22+]]</f>
        <v>#VALUE!</v>
      </c>
      <c r="BR555" s="5" t="e">
        <f>P_A_R[[#This Row],[22+]]-P_A_R[[#This Row],[23+]]</f>
        <v>#VALUE!</v>
      </c>
      <c r="BS555" s="5" t="e">
        <f>P_A_R[[#This Row],[23+]]-P_A_R[[#This Row],[24+]]</f>
        <v>#VALUE!</v>
      </c>
      <c r="BT555" s="5" t="e">
        <f>P_A_R[[#This Row],[24+]]-P_A_R[[#This Row],[25+]]</f>
        <v>#VALUE!</v>
      </c>
      <c r="BU555" s="5" t="e">
        <f>P_A_R[[#This Row],[25+]]-P_A_R[[#This Row],[26+]]</f>
        <v>#VALUE!</v>
      </c>
      <c r="BV555" s="5" t="e">
        <f>P_A_R[[#This Row],[26+]]-P_A_R[[#This Row],[27+]]</f>
        <v>#VALUE!</v>
      </c>
      <c r="BW555" s="5" t="e">
        <f>P_A_R[[#This Row],[27+]]-P_A_R[[#This Row],[28+]]</f>
        <v>#VALUE!</v>
      </c>
      <c r="BX555" s="5" t="e">
        <f>P_A_R[[#This Row],[28+]]-P_A_R[[#This Row],[29+]]</f>
        <v>#VALUE!</v>
      </c>
      <c r="BY555" s="5" t="e">
        <f>P_A_R[[#This Row],[29+]]-P_A_R[[#This Row],[30+]]</f>
        <v>#VALUE!</v>
      </c>
      <c r="BZ555" s="5" t="e">
        <f>P_A_R[[#This Row],[30+]]-P_A_R[[#This Row],[31+]]</f>
        <v>#VALUE!</v>
      </c>
      <c r="CA555" s="5" t="e">
        <f>P_A_R[[#This Row],[31+]]-P_A_R[[#This Row],[32+]]</f>
        <v>#VALUE!</v>
      </c>
      <c r="CB555" s="5" t="e">
        <f>P_A_R[[#This Row],[32+]]-P_A_R[[#This Row],[33+]]</f>
        <v>#VALUE!</v>
      </c>
      <c r="CC555" s="5" t="e">
        <f>P_A_R[[#This Row],[33+]]-P_A_R[[#This Row],[34+]]</f>
        <v>#VALUE!</v>
      </c>
      <c r="CD555" s="5" t="e">
        <f>P_A_R[[#This Row],[34+]]-P_A_R[[#This Row],[35+]]</f>
        <v>#VALUE!</v>
      </c>
      <c r="CE555" s="5" t="e">
        <f>P_A_R[[#This Row],[35+]]-P_A_R[[#This Row],[36+]]</f>
        <v>#VALUE!</v>
      </c>
      <c r="CF555" s="5" t="e">
        <f>P_A_R[[#This Row],[36+]]-P_A_R[[#This Row],[37+]]</f>
        <v>#VALUE!</v>
      </c>
      <c r="CG555" s="5" t="e">
        <f>P_A_R[[#This Row],[37+]]-P_A_R[[#This Row],[38+]]</f>
        <v>#VALUE!</v>
      </c>
      <c r="CH555" s="5" t="e">
        <f>P_A_R[[#This Row],[38+]]-P_A_R[[#This Row],[39+]]</f>
        <v>#VALUE!</v>
      </c>
      <c r="CI555" s="5" t="e">
        <f>P_A_R[[#This Row],[39+]]-P_A_R[[#This Row],[40+]]</f>
        <v>#VALUE!</v>
      </c>
      <c r="CJ555" s="5" t="e">
        <f>P_A_R[[#This Row],[40+]]-P_A_R[[#This Row],[41+]]</f>
        <v>#VALUE!</v>
      </c>
      <c r="CK555" s="5" t="e">
        <f>P_A_R[[#This Row],[41+]]-P_A_R[[#This Row],[42+]]</f>
        <v>#VALUE!</v>
      </c>
      <c r="CL555" s="5" t="e">
        <f>P_A_R[[#This Row],[42+]]-P_A_R[[#This Row],[43+]]</f>
        <v>#VALUE!</v>
      </c>
      <c r="CM555" s="5" t="e">
        <f>P_A_R[[#This Row],[43+]]-P_A_R[[#This Row],[44+]]</f>
        <v>#VALUE!</v>
      </c>
      <c r="CN555" s="5" t="e">
        <f>P_A_R[[#This Row],[44+]]-P_A_R[[#This Row],[45+]]</f>
        <v>#VALUE!</v>
      </c>
      <c r="CO555" s="5" t="e">
        <f>P_A_R[[#This Row],[45+]]-P_A_R[[#This Row],[46+]]</f>
        <v>#VALUE!</v>
      </c>
      <c r="CP555" s="5" t="e">
        <f>P_A_R[[#This Row],[46+]]-P_A_R[[#This Row],[47+]]</f>
        <v>#VALUE!</v>
      </c>
      <c r="CQ555" s="5" t="e">
        <f>P_A_R[[#This Row],[47+]]-P_A_R[[#This Row],[48+]]</f>
        <v>#VALUE!</v>
      </c>
      <c r="CR555" s="5" t="e">
        <f>P_A_R[[#This Row],[48+]]-P_A_R[[#This Row],[49+]]</f>
        <v>#VALUE!</v>
      </c>
      <c r="CS555" s="5" t="e">
        <f>P_A_R[[#This Row],[49+]]-P_A_R[[#This Row],[50+]]</f>
        <v>#VALUE!</v>
      </c>
      <c r="CT555" s="5" t="e">
        <f>P_A_R[[#This Row],[50+]]-P_A_R[[#This Row],[51+]]</f>
        <v>#VALUE!</v>
      </c>
      <c r="CU555" s="5" t="e">
        <f>P_A_R[[#This Row],[51+]]-P_A_R[[#This Row],[52+]]</f>
        <v>#VALUE!</v>
      </c>
      <c r="CV555" s="5" t="e">
        <f>P_A_R[[#This Row],[52+]]-P_A_R[[#This Row],[53+]]</f>
        <v>#VALUE!</v>
      </c>
      <c r="CW555" s="5" t="e">
        <f>P_A_R[[#This Row],[53+]]-P_A_R[[#This Row],[54+]]</f>
        <v>#VALUE!</v>
      </c>
      <c r="CX555" s="5" t="e">
        <f>P_A_R[[#This Row],[54+]]-P_A_R[[#This Row],[55+]]</f>
        <v>#VALUE!</v>
      </c>
      <c r="CY555" s="5" t="e">
        <f>P_A_R[[#This Row],[55+]]-P_A_R[[#This Row],[56+]]</f>
        <v>#VALUE!</v>
      </c>
      <c r="CZ555" s="5" t="e">
        <f>P_A_R[[#This Row],[56+]]-P_A_R[[#This Row],[57+]]</f>
        <v>#VALUE!</v>
      </c>
      <c r="DA555" s="5" t="e">
        <f>P_A_R[[#This Row],[57+]]-P_A_R[[#This Row],[58+]]</f>
        <v>#VALUE!</v>
      </c>
      <c r="DB555" s="5" t="e">
        <f>P_A_R[[#This Row],[58+]]-P_A_R[[#This Row],[59+]]</f>
        <v>#VALUE!</v>
      </c>
    </row>
    <row r="556" spans="58:106" x14ac:dyDescent="0.25">
      <c r="BF556" s="5" t="e">
        <f>P_A_R[[#This Row],[10+]]-P_A_R[[#This Row],[11+]]</f>
        <v>#VALUE!</v>
      </c>
      <c r="BG556" s="5" t="e">
        <f>P_A_R[[#This Row],[11+]]-P_A_R[[#This Row],[12+]]</f>
        <v>#VALUE!</v>
      </c>
      <c r="BH556" s="5" t="e">
        <f>P_A_R[[#This Row],[12+]]-P_A_R[[#This Row],[13+]]</f>
        <v>#VALUE!</v>
      </c>
      <c r="BI556" s="5" t="e">
        <f>P_A_R[[#This Row],[13+]]-P_A_R[[#This Row],[14+]]</f>
        <v>#VALUE!</v>
      </c>
      <c r="BJ556" s="5" t="e">
        <f>P_A_R[[#This Row],[14+]]-P_A_R[[#This Row],[15+]]</f>
        <v>#VALUE!</v>
      </c>
      <c r="BK556" s="5" t="e">
        <f>P_A_R[[#This Row],[15+]]-P_A_R[[#This Row],[16+]]</f>
        <v>#VALUE!</v>
      </c>
      <c r="BL556" s="5" t="e">
        <f>P_A_R[[#This Row],[16+]]-P_A_R[[#This Row],[17+]]</f>
        <v>#VALUE!</v>
      </c>
      <c r="BM556" s="5" t="e">
        <f>P_A_R[[#This Row],[17+]]-P_A_R[[#This Row],[18+]]</f>
        <v>#VALUE!</v>
      </c>
      <c r="BN556" s="5" t="e">
        <f>P_A_R[[#This Row],[18+]]-P_A_R[[#This Row],[19+]]</f>
        <v>#VALUE!</v>
      </c>
      <c r="BO556" s="5" t="e">
        <f>P_A_R[[#This Row],[19+]]-P_A_R[[#This Row],[20+]]</f>
        <v>#VALUE!</v>
      </c>
      <c r="BP556" s="5" t="e">
        <f>P_A_R[[#This Row],[20+]]-P_A_R[[#This Row],[21+]]</f>
        <v>#VALUE!</v>
      </c>
      <c r="BQ556" s="5" t="e">
        <f>P_A_R[[#This Row],[21+]]-P_A_R[[#This Row],[22+]]</f>
        <v>#VALUE!</v>
      </c>
      <c r="BR556" s="5" t="e">
        <f>P_A_R[[#This Row],[22+]]-P_A_R[[#This Row],[23+]]</f>
        <v>#VALUE!</v>
      </c>
      <c r="BS556" s="5" t="e">
        <f>P_A_R[[#This Row],[23+]]-P_A_R[[#This Row],[24+]]</f>
        <v>#VALUE!</v>
      </c>
      <c r="BT556" s="5" t="e">
        <f>P_A_R[[#This Row],[24+]]-P_A_R[[#This Row],[25+]]</f>
        <v>#VALUE!</v>
      </c>
      <c r="BU556" s="5" t="e">
        <f>P_A_R[[#This Row],[25+]]-P_A_R[[#This Row],[26+]]</f>
        <v>#VALUE!</v>
      </c>
      <c r="BV556" s="5" t="e">
        <f>P_A_R[[#This Row],[26+]]-P_A_R[[#This Row],[27+]]</f>
        <v>#VALUE!</v>
      </c>
      <c r="BW556" s="5" t="e">
        <f>P_A_R[[#This Row],[27+]]-P_A_R[[#This Row],[28+]]</f>
        <v>#VALUE!</v>
      </c>
      <c r="BX556" s="5" t="e">
        <f>P_A_R[[#This Row],[28+]]-P_A_R[[#This Row],[29+]]</f>
        <v>#VALUE!</v>
      </c>
      <c r="BY556" s="5" t="e">
        <f>P_A_R[[#This Row],[29+]]-P_A_R[[#This Row],[30+]]</f>
        <v>#VALUE!</v>
      </c>
      <c r="BZ556" s="5" t="e">
        <f>P_A_R[[#This Row],[30+]]-P_A_R[[#This Row],[31+]]</f>
        <v>#VALUE!</v>
      </c>
      <c r="CA556" s="5" t="e">
        <f>P_A_R[[#This Row],[31+]]-P_A_R[[#This Row],[32+]]</f>
        <v>#VALUE!</v>
      </c>
      <c r="CB556" s="5" t="e">
        <f>P_A_R[[#This Row],[32+]]-P_A_R[[#This Row],[33+]]</f>
        <v>#VALUE!</v>
      </c>
      <c r="CC556" s="5" t="e">
        <f>P_A_R[[#This Row],[33+]]-P_A_R[[#This Row],[34+]]</f>
        <v>#VALUE!</v>
      </c>
      <c r="CD556" s="5" t="e">
        <f>P_A_R[[#This Row],[34+]]-P_A_R[[#This Row],[35+]]</f>
        <v>#VALUE!</v>
      </c>
      <c r="CE556" s="5" t="e">
        <f>P_A_R[[#This Row],[35+]]-P_A_R[[#This Row],[36+]]</f>
        <v>#VALUE!</v>
      </c>
      <c r="CF556" s="5" t="e">
        <f>P_A_R[[#This Row],[36+]]-P_A_R[[#This Row],[37+]]</f>
        <v>#VALUE!</v>
      </c>
      <c r="CG556" s="5" t="e">
        <f>P_A_R[[#This Row],[37+]]-P_A_R[[#This Row],[38+]]</f>
        <v>#VALUE!</v>
      </c>
      <c r="CH556" s="5" t="e">
        <f>P_A_R[[#This Row],[38+]]-P_A_R[[#This Row],[39+]]</f>
        <v>#VALUE!</v>
      </c>
      <c r="CI556" s="5" t="e">
        <f>P_A_R[[#This Row],[39+]]-P_A_R[[#This Row],[40+]]</f>
        <v>#VALUE!</v>
      </c>
      <c r="CJ556" s="5" t="e">
        <f>P_A_R[[#This Row],[40+]]-P_A_R[[#This Row],[41+]]</f>
        <v>#VALUE!</v>
      </c>
      <c r="CK556" s="5" t="e">
        <f>P_A_R[[#This Row],[41+]]-P_A_R[[#This Row],[42+]]</f>
        <v>#VALUE!</v>
      </c>
      <c r="CL556" s="5" t="e">
        <f>P_A_R[[#This Row],[42+]]-P_A_R[[#This Row],[43+]]</f>
        <v>#VALUE!</v>
      </c>
      <c r="CM556" s="5" t="e">
        <f>P_A_R[[#This Row],[43+]]-P_A_R[[#This Row],[44+]]</f>
        <v>#VALUE!</v>
      </c>
      <c r="CN556" s="5" t="e">
        <f>P_A_R[[#This Row],[44+]]-P_A_R[[#This Row],[45+]]</f>
        <v>#VALUE!</v>
      </c>
      <c r="CO556" s="5" t="e">
        <f>P_A_R[[#This Row],[45+]]-P_A_R[[#This Row],[46+]]</f>
        <v>#VALUE!</v>
      </c>
      <c r="CP556" s="5" t="e">
        <f>P_A_R[[#This Row],[46+]]-P_A_R[[#This Row],[47+]]</f>
        <v>#VALUE!</v>
      </c>
      <c r="CQ556" s="5" t="e">
        <f>P_A_R[[#This Row],[47+]]-P_A_R[[#This Row],[48+]]</f>
        <v>#VALUE!</v>
      </c>
      <c r="CR556" s="5" t="e">
        <f>P_A_R[[#This Row],[48+]]-P_A_R[[#This Row],[49+]]</f>
        <v>#VALUE!</v>
      </c>
      <c r="CS556" s="5" t="e">
        <f>P_A_R[[#This Row],[49+]]-P_A_R[[#This Row],[50+]]</f>
        <v>#VALUE!</v>
      </c>
      <c r="CT556" s="5" t="e">
        <f>P_A_R[[#This Row],[50+]]-P_A_R[[#This Row],[51+]]</f>
        <v>#VALUE!</v>
      </c>
      <c r="CU556" s="5" t="e">
        <f>P_A_R[[#This Row],[51+]]-P_A_R[[#This Row],[52+]]</f>
        <v>#VALUE!</v>
      </c>
      <c r="CV556" s="5" t="e">
        <f>P_A_R[[#This Row],[52+]]-P_A_R[[#This Row],[53+]]</f>
        <v>#VALUE!</v>
      </c>
      <c r="CW556" s="5" t="e">
        <f>P_A_R[[#This Row],[53+]]-P_A_R[[#This Row],[54+]]</f>
        <v>#VALUE!</v>
      </c>
      <c r="CX556" s="5" t="e">
        <f>P_A_R[[#This Row],[54+]]-P_A_R[[#This Row],[55+]]</f>
        <v>#VALUE!</v>
      </c>
      <c r="CY556" s="5" t="e">
        <f>P_A_R[[#This Row],[55+]]-P_A_R[[#This Row],[56+]]</f>
        <v>#VALUE!</v>
      </c>
      <c r="CZ556" s="5" t="e">
        <f>P_A_R[[#This Row],[56+]]-P_A_R[[#This Row],[57+]]</f>
        <v>#VALUE!</v>
      </c>
      <c r="DA556" s="5" t="e">
        <f>P_A_R[[#This Row],[57+]]-P_A_R[[#This Row],[58+]]</f>
        <v>#VALUE!</v>
      </c>
      <c r="DB556" s="5" t="e">
        <f>P_A_R[[#This Row],[58+]]-P_A_R[[#This Row],[59+]]</f>
        <v>#VALUE!</v>
      </c>
    </row>
    <row r="557" spans="58:106" x14ac:dyDescent="0.25">
      <c r="BF557" s="5" t="e">
        <f>P_A_R[[#This Row],[10+]]-P_A_R[[#This Row],[11+]]</f>
        <v>#VALUE!</v>
      </c>
      <c r="BG557" s="5" t="e">
        <f>P_A_R[[#This Row],[11+]]-P_A_R[[#This Row],[12+]]</f>
        <v>#VALUE!</v>
      </c>
      <c r="BH557" s="5" t="e">
        <f>P_A_R[[#This Row],[12+]]-P_A_R[[#This Row],[13+]]</f>
        <v>#VALUE!</v>
      </c>
      <c r="BI557" s="5" t="e">
        <f>P_A_R[[#This Row],[13+]]-P_A_R[[#This Row],[14+]]</f>
        <v>#VALUE!</v>
      </c>
      <c r="BJ557" s="5" t="e">
        <f>P_A_R[[#This Row],[14+]]-P_A_R[[#This Row],[15+]]</f>
        <v>#VALUE!</v>
      </c>
      <c r="BK557" s="5" t="e">
        <f>P_A_R[[#This Row],[15+]]-P_A_R[[#This Row],[16+]]</f>
        <v>#VALUE!</v>
      </c>
      <c r="BL557" s="5" t="e">
        <f>P_A_R[[#This Row],[16+]]-P_A_R[[#This Row],[17+]]</f>
        <v>#VALUE!</v>
      </c>
      <c r="BM557" s="5" t="e">
        <f>P_A_R[[#This Row],[17+]]-P_A_R[[#This Row],[18+]]</f>
        <v>#VALUE!</v>
      </c>
      <c r="BN557" s="5" t="e">
        <f>P_A_R[[#This Row],[18+]]-P_A_R[[#This Row],[19+]]</f>
        <v>#VALUE!</v>
      </c>
      <c r="BO557" s="5" t="e">
        <f>P_A_R[[#This Row],[19+]]-P_A_R[[#This Row],[20+]]</f>
        <v>#VALUE!</v>
      </c>
      <c r="BP557" s="5" t="e">
        <f>P_A_R[[#This Row],[20+]]-P_A_R[[#This Row],[21+]]</f>
        <v>#VALUE!</v>
      </c>
      <c r="BQ557" s="5" t="e">
        <f>P_A_R[[#This Row],[21+]]-P_A_R[[#This Row],[22+]]</f>
        <v>#VALUE!</v>
      </c>
      <c r="BR557" s="5" t="e">
        <f>P_A_R[[#This Row],[22+]]-P_A_R[[#This Row],[23+]]</f>
        <v>#VALUE!</v>
      </c>
      <c r="BS557" s="5" t="e">
        <f>P_A_R[[#This Row],[23+]]-P_A_R[[#This Row],[24+]]</f>
        <v>#VALUE!</v>
      </c>
      <c r="BT557" s="5" t="e">
        <f>P_A_R[[#This Row],[24+]]-P_A_R[[#This Row],[25+]]</f>
        <v>#VALUE!</v>
      </c>
      <c r="BU557" s="5" t="e">
        <f>P_A_R[[#This Row],[25+]]-P_A_R[[#This Row],[26+]]</f>
        <v>#VALUE!</v>
      </c>
      <c r="BV557" s="5" t="e">
        <f>P_A_R[[#This Row],[26+]]-P_A_R[[#This Row],[27+]]</f>
        <v>#VALUE!</v>
      </c>
      <c r="BW557" s="5" t="e">
        <f>P_A_R[[#This Row],[27+]]-P_A_R[[#This Row],[28+]]</f>
        <v>#VALUE!</v>
      </c>
      <c r="BX557" s="5" t="e">
        <f>P_A_R[[#This Row],[28+]]-P_A_R[[#This Row],[29+]]</f>
        <v>#VALUE!</v>
      </c>
      <c r="BY557" s="5" t="e">
        <f>P_A_R[[#This Row],[29+]]-P_A_R[[#This Row],[30+]]</f>
        <v>#VALUE!</v>
      </c>
      <c r="BZ557" s="5" t="e">
        <f>P_A_R[[#This Row],[30+]]-P_A_R[[#This Row],[31+]]</f>
        <v>#VALUE!</v>
      </c>
      <c r="CA557" s="5" t="e">
        <f>P_A_R[[#This Row],[31+]]-P_A_R[[#This Row],[32+]]</f>
        <v>#VALUE!</v>
      </c>
      <c r="CB557" s="5" t="e">
        <f>P_A_R[[#This Row],[32+]]-P_A_R[[#This Row],[33+]]</f>
        <v>#VALUE!</v>
      </c>
      <c r="CC557" s="5" t="e">
        <f>P_A_R[[#This Row],[33+]]-P_A_R[[#This Row],[34+]]</f>
        <v>#VALUE!</v>
      </c>
      <c r="CD557" s="5" t="e">
        <f>P_A_R[[#This Row],[34+]]-P_A_R[[#This Row],[35+]]</f>
        <v>#VALUE!</v>
      </c>
      <c r="CE557" s="5" t="e">
        <f>P_A_R[[#This Row],[35+]]-P_A_R[[#This Row],[36+]]</f>
        <v>#VALUE!</v>
      </c>
      <c r="CF557" s="5" t="e">
        <f>P_A_R[[#This Row],[36+]]-P_A_R[[#This Row],[37+]]</f>
        <v>#VALUE!</v>
      </c>
      <c r="CG557" s="5" t="e">
        <f>P_A_R[[#This Row],[37+]]-P_A_R[[#This Row],[38+]]</f>
        <v>#VALUE!</v>
      </c>
      <c r="CH557" s="5" t="e">
        <f>P_A_R[[#This Row],[38+]]-P_A_R[[#This Row],[39+]]</f>
        <v>#VALUE!</v>
      </c>
      <c r="CI557" s="5" t="e">
        <f>P_A_R[[#This Row],[39+]]-P_A_R[[#This Row],[40+]]</f>
        <v>#VALUE!</v>
      </c>
      <c r="CJ557" s="5" t="e">
        <f>P_A_R[[#This Row],[40+]]-P_A_R[[#This Row],[41+]]</f>
        <v>#VALUE!</v>
      </c>
      <c r="CK557" s="5" t="e">
        <f>P_A_R[[#This Row],[41+]]-P_A_R[[#This Row],[42+]]</f>
        <v>#VALUE!</v>
      </c>
      <c r="CL557" s="5" t="e">
        <f>P_A_R[[#This Row],[42+]]-P_A_R[[#This Row],[43+]]</f>
        <v>#VALUE!</v>
      </c>
      <c r="CM557" s="5" t="e">
        <f>P_A_R[[#This Row],[43+]]-P_A_R[[#This Row],[44+]]</f>
        <v>#VALUE!</v>
      </c>
      <c r="CN557" s="5" t="e">
        <f>P_A_R[[#This Row],[44+]]-P_A_R[[#This Row],[45+]]</f>
        <v>#VALUE!</v>
      </c>
      <c r="CO557" s="5" t="e">
        <f>P_A_R[[#This Row],[45+]]-P_A_R[[#This Row],[46+]]</f>
        <v>#VALUE!</v>
      </c>
      <c r="CP557" s="5" t="e">
        <f>P_A_R[[#This Row],[46+]]-P_A_R[[#This Row],[47+]]</f>
        <v>#VALUE!</v>
      </c>
      <c r="CQ557" s="5" t="e">
        <f>P_A_R[[#This Row],[47+]]-P_A_R[[#This Row],[48+]]</f>
        <v>#VALUE!</v>
      </c>
      <c r="CR557" s="5" t="e">
        <f>P_A_R[[#This Row],[48+]]-P_A_R[[#This Row],[49+]]</f>
        <v>#VALUE!</v>
      </c>
      <c r="CS557" s="5" t="e">
        <f>P_A_R[[#This Row],[49+]]-P_A_R[[#This Row],[50+]]</f>
        <v>#VALUE!</v>
      </c>
      <c r="CT557" s="5" t="e">
        <f>P_A_R[[#This Row],[50+]]-P_A_R[[#This Row],[51+]]</f>
        <v>#VALUE!</v>
      </c>
      <c r="CU557" s="5" t="e">
        <f>P_A_R[[#This Row],[51+]]-P_A_R[[#This Row],[52+]]</f>
        <v>#VALUE!</v>
      </c>
      <c r="CV557" s="5" t="e">
        <f>P_A_R[[#This Row],[52+]]-P_A_R[[#This Row],[53+]]</f>
        <v>#VALUE!</v>
      </c>
      <c r="CW557" s="5" t="e">
        <f>P_A_R[[#This Row],[53+]]-P_A_R[[#This Row],[54+]]</f>
        <v>#VALUE!</v>
      </c>
      <c r="CX557" s="5" t="e">
        <f>P_A_R[[#This Row],[54+]]-P_A_R[[#This Row],[55+]]</f>
        <v>#VALUE!</v>
      </c>
      <c r="CY557" s="5" t="e">
        <f>P_A_R[[#This Row],[55+]]-P_A_R[[#This Row],[56+]]</f>
        <v>#VALUE!</v>
      </c>
      <c r="CZ557" s="5" t="e">
        <f>P_A_R[[#This Row],[56+]]-P_A_R[[#This Row],[57+]]</f>
        <v>#VALUE!</v>
      </c>
      <c r="DA557" s="5" t="e">
        <f>P_A_R[[#This Row],[57+]]-P_A_R[[#This Row],[58+]]</f>
        <v>#VALUE!</v>
      </c>
      <c r="DB557" s="5" t="e">
        <f>P_A_R[[#This Row],[58+]]-P_A_R[[#This Row],[59+]]</f>
        <v>#VALUE!</v>
      </c>
    </row>
    <row r="558" spans="58:106" x14ac:dyDescent="0.25">
      <c r="BF558" s="5" t="e">
        <f>P_A_R[[#This Row],[10+]]-P_A_R[[#This Row],[11+]]</f>
        <v>#VALUE!</v>
      </c>
      <c r="BG558" s="5" t="e">
        <f>P_A_R[[#This Row],[11+]]-P_A_R[[#This Row],[12+]]</f>
        <v>#VALUE!</v>
      </c>
      <c r="BH558" s="5" t="e">
        <f>P_A_R[[#This Row],[12+]]-P_A_R[[#This Row],[13+]]</f>
        <v>#VALUE!</v>
      </c>
      <c r="BI558" s="5" t="e">
        <f>P_A_R[[#This Row],[13+]]-P_A_R[[#This Row],[14+]]</f>
        <v>#VALUE!</v>
      </c>
      <c r="BJ558" s="5" t="e">
        <f>P_A_R[[#This Row],[14+]]-P_A_R[[#This Row],[15+]]</f>
        <v>#VALUE!</v>
      </c>
      <c r="BK558" s="5" t="e">
        <f>P_A_R[[#This Row],[15+]]-P_A_R[[#This Row],[16+]]</f>
        <v>#VALUE!</v>
      </c>
      <c r="BL558" s="5" t="e">
        <f>P_A_R[[#This Row],[16+]]-P_A_R[[#This Row],[17+]]</f>
        <v>#VALUE!</v>
      </c>
      <c r="BM558" s="5" t="e">
        <f>P_A_R[[#This Row],[17+]]-P_A_R[[#This Row],[18+]]</f>
        <v>#VALUE!</v>
      </c>
      <c r="BN558" s="5" t="e">
        <f>P_A_R[[#This Row],[18+]]-P_A_R[[#This Row],[19+]]</f>
        <v>#VALUE!</v>
      </c>
      <c r="BO558" s="5" t="e">
        <f>P_A_R[[#This Row],[19+]]-P_A_R[[#This Row],[20+]]</f>
        <v>#VALUE!</v>
      </c>
      <c r="BP558" s="5" t="e">
        <f>P_A_R[[#This Row],[20+]]-P_A_R[[#This Row],[21+]]</f>
        <v>#VALUE!</v>
      </c>
      <c r="BQ558" s="5" t="e">
        <f>P_A_R[[#This Row],[21+]]-P_A_R[[#This Row],[22+]]</f>
        <v>#VALUE!</v>
      </c>
      <c r="BR558" s="5" t="e">
        <f>P_A_R[[#This Row],[22+]]-P_A_R[[#This Row],[23+]]</f>
        <v>#VALUE!</v>
      </c>
      <c r="BS558" s="5" t="e">
        <f>P_A_R[[#This Row],[23+]]-P_A_R[[#This Row],[24+]]</f>
        <v>#VALUE!</v>
      </c>
      <c r="BT558" s="5" t="e">
        <f>P_A_R[[#This Row],[24+]]-P_A_R[[#This Row],[25+]]</f>
        <v>#VALUE!</v>
      </c>
      <c r="BU558" s="5" t="e">
        <f>P_A_R[[#This Row],[25+]]-P_A_R[[#This Row],[26+]]</f>
        <v>#VALUE!</v>
      </c>
      <c r="BV558" s="5" t="e">
        <f>P_A_R[[#This Row],[26+]]-P_A_R[[#This Row],[27+]]</f>
        <v>#VALUE!</v>
      </c>
      <c r="BW558" s="5" t="e">
        <f>P_A_R[[#This Row],[27+]]-P_A_R[[#This Row],[28+]]</f>
        <v>#VALUE!</v>
      </c>
      <c r="BX558" s="5" t="e">
        <f>P_A_R[[#This Row],[28+]]-P_A_R[[#This Row],[29+]]</f>
        <v>#VALUE!</v>
      </c>
      <c r="BY558" s="5" t="e">
        <f>P_A_R[[#This Row],[29+]]-P_A_R[[#This Row],[30+]]</f>
        <v>#VALUE!</v>
      </c>
      <c r="BZ558" s="5" t="e">
        <f>P_A_R[[#This Row],[30+]]-P_A_R[[#This Row],[31+]]</f>
        <v>#VALUE!</v>
      </c>
      <c r="CA558" s="5" t="e">
        <f>P_A_R[[#This Row],[31+]]-P_A_R[[#This Row],[32+]]</f>
        <v>#VALUE!</v>
      </c>
      <c r="CB558" s="5" t="e">
        <f>P_A_R[[#This Row],[32+]]-P_A_R[[#This Row],[33+]]</f>
        <v>#VALUE!</v>
      </c>
      <c r="CC558" s="5" t="e">
        <f>P_A_R[[#This Row],[33+]]-P_A_R[[#This Row],[34+]]</f>
        <v>#VALUE!</v>
      </c>
      <c r="CD558" s="5" t="e">
        <f>P_A_R[[#This Row],[34+]]-P_A_R[[#This Row],[35+]]</f>
        <v>#VALUE!</v>
      </c>
      <c r="CE558" s="5" t="e">
        <f>P_A_R[[#This Row],[35+]]-P_A_R[[#This Row],[36+]]</f>
        <v>#VALUE!</v>
      </c>
      <c r="CF558" s="5" t="e">
        <f>P_A_R[[#This Row],[36+]]-P_A_R[[#This Row],[37+]]</f>
        <v>#VALUE!</v>
      </c>
      <c r="CG558" s="5" t="e">
        <f>P_A_R[[#This Row],[37+]]-P_A_R[[#This Row],[38+]]</f>
        <v>#VALUE!</v>
      </c>
      <c r="CH558" s="5" t="e">
        <f>P_A_R[[#This Row],[38+]]-P_A_R[[#This Row],[39+]]</f>
        <v>#VALUE!</v>
      </c>
      <c r="CI558" s="5" t="e">
        <f>P_A_R[[#This Row],[39+]]-P_A_R[[#This Row],[40+]]</f>
        <v>#VALUE!</v>
      </c>
      <c r="CJ558" s="5" t="e">
        <f>P_A_R[[#This Row],[40+]]-P_A_R[[#This Row],[41+]]</f>
        <v>#VALUE!</v>
      </c>
      <c r="CK558" s="5" t="e">
        <f>P_A_R[[#This Row],[41+]]-P_A_R[[#This Row],[42+]]</f>
        <v>#VALUE!</v>
      </c>
      <c r="CL558" s="5" t="e">
        <f>P_A_R[[#This Row],[42+]]-P_A_R[[#This Row],[43+]]</f>
        <v>#VALUE!</v>
      </c>
      <c r="CM558" s="5" t="e">
        <f>P_A_R[[#This Row],[43+]]-P_A_R[[#This Row],[44+]]</f>
        <v>#VALUE!</v>
      </c>
      <c r="CN558" s="5" t="e">
        <f>P_A_R[[#This Row],[44+]]-P_A_R[[#This Row],[45+]]</f>
        <v>#VALUE!</v>
      </c>
      <c r="CO558" s="5" t="e">
        <f>P_A_R[[#This Row],[45+]]-P_A_R[[#This Row],[46+]]</f>
        <v>#VALUE!</v>
      </c>
      <c r="CP558" s="5" t="e">
        <f>P_A_R[[#This Row],[46+]]-P_A_R[[#This Row],[47+]]</f>
        <v>#VALUE!</v>
      </c>
      <c r="CQ558" s="5" t="e">
        <f>P_A_R[[#This Row],[47+]]-P_A_R[[#This Row],[48+]]</f>
        <v>#VALUE!</v>
      </c>
      <c r="CR558" s="5" t="e">
        <f>P_A_R[[#This Row],[48+]]-P_A_R[[#This Row],[49+]]</f>
        <v>#VALUE!</v>
      </c>
      <c r="CS558" s="5" t="e">
        <f>P_A_R[[#This Row],[49+]]-P_A_R[[#This Row],[50+]]</f>
        <v>#VALUE!</v>
      </c>
      <c r="CT558" s="5" t="e">
        <f>P_A_R[[#This Row],[50+]]-P_A_R[[#This Row],[51+]]</f>
        <v>#VALUE!</v>
      </c>
      <c r="CU558" s="5" t="e">
        <f>P_A_R[[#This Row],[51+]]-P_A_R[[#This Row],[52+]]</f>
        <v>#VALUE!</v>
      </c>
      <c r="CV558" s="5" t="e">
        <f>P_A_R[[#This Row],[52+]]-P_A_R[[#This Row],[53+]]</f>
        <v>#VALUE!</v>
      </c>
      <c r="CW558" s="5" t="e">
        <f>P_A_R[[#This Row],[53+]]-P_A_R[[#This Row],[54+]]</f>
        <v>#VALUE!</v>
      </c>
      <c r="CX558" s="5" t="e">
        <f>P_A_R[[#This Row],[54+]]-P_A_R[[#This Row],[55+]]</f>
        <v>#VALUE!</v>
      </c>
      <c r="CY558" s="5" t="e">
        <f>P_A_R[[#This Row],[55+]]-P_A_R[[#This Row],[56+]]</f>
        <v>#VALUE!</v>
      </c>
      <c r="CZ558" s="5" t="e">
        <f>P_A_R[[#This Row],[56+]]-P_A_R[[#This Row],[57+]]</f>
        <v>#VALUE!</v>
      </c>
      <c r="DA558" s="5" t="e">
        <f>P_A_R[[#This Row],[57+]]-P_A_R[[#This Row],[58+]]</f>
        <v>#VALUE!</v>
      </c>
      <c r="DB558" s="5" t="e">
        <f>P_A_R[[#This Row],[58+]]-P_A_R[[#This Row],[59+]]</f>
        <v>#VALUE!</v>
      </c>
    </row>
    <row r="559" spans="58:106" x14ac:dyDescent="0.25">
      <c r="BF559" s="5" t="e">
        <f>P_A_R[[#This Row],[10+]]-P_A_R[[#This Row],[11+]]</f>
        <v>#VALUE!</v>
      </c>
      <c r="BG559" s="5" t="e">
        <f>P_A_R[[#This Row],[11+]]-P_A_R[[#This Row],[12+]]</f>
        <v>#VALUE!</v>
      </c>
      <c r="BH559" s="5" t="e">
        <f>P_A_R[[#This Row],[12+]]-P_A_R[[#This Row],[13+]]</f>
        <v>#VALUE!</v>
      </c>
      <c r="BI559" s="5" t="e">
        <f>P_A_R[[#This Row],[13+]]-P_A_R[[#This Row],[14+]]</f>
        <v>#VALUE!</v>
      </c>
      <c r="BJ559" s="5" t="e">
        <f>P_A_R[[#This Row],[14+]]-P_A_R[[#This Row],[15+]]</f>
        <v>#VALUE!</v>
      </c>
      <c r="BK559" s="5" t="e">
        <f>P_A_R[[#This Row],[15+]]-P_A_R[[#This Row],[16+]]</f>
        <v>#VALUE!</v>
      </c>
      <c r="BL559" s="5" t="e">
        <f>P_A_R[[#This Row],[16+]]-P_A_R[[#This Row],[17+]]</f>
        <v>#VALUE!</v>
      </c>
      <c r="BM559" s="5" t="e">
        <f>P_A_R[[#This Row],[17+]]-P_A_R[[#This Row],[18+]]</f>
        <v>#VALUE!</v>
      </c>
      <c r="BN559" s="5" t="e">
        <f>P_A_R[[#This Row],[18+]]-P_A_R[[#This Row],[19+]]</f>
        <v>#VALUE!</v>
      </c>
      <c r="BO559" s="5" t="e">
        <f>P_A_R[[#This Row],[19+]]-P_A_R[[#This Row],[20+]]</f>
        <v>#VALUE!</v>
      </c>
      <c r="BP559" s="5" t="e">
        <f>P_A_R[[#This Row],[20+]]-P_A_R[[#This Row],[21+]]</f>
        <v>#VALUE!</v>
      </c>
      <c r="BQ559" s="5" t="e">
        <f>P_A_R[[#This Row],[21+]]-P_A_R[[#This Row],[22+]]</f>
        <v>#VALUE!</v>
      </c>
      <c r="BR559" s="5" t="e">
        <f>P_A_R[[#This Row],[22+]]-P_A_R[[#This Row],[23+]]</f>
        <v>#VALUE!</v>
      </c>
      <c r="BS559" s="5" t="e">
        <f>P_A_R[[#This Row],[23+]]-P_A_R[[#This Row],[24+]]</f>
        <v>#VALUE!</v>
      </c>
      <c r="BT559" s="5" t="e">
        <f>P_A_R[[#This Row],[24+]]-P_A_R[[#This Row],[25+]]</f>
        <v>#VALUE!</v>
      </c>
      <c r="BU559" s="5" t="e">
        <f>P_A_R[[#This Row],[25+]]-P_A_R[[#This Row],[26+]]</f>
        <v>#VALUE!</v>
      </c>
      <c r="BV559" s="5" t="e">
        <f>P_A_R[[#This Row],[26+]]-P_A_R[[#This Row],[27+]]</f>
        <v>#VALUE!</v>
      </c>
      <c r="BW559" s="5" t="e">
        <f>P_A_R[[#This Row],[27+]]-P_A_R[[#This Row],[28+]]</f>
        <v>#VALUE!</v>
      </c>
      <c r="BX559" s="5" t="e">
        <f>P_A_R[[#This Row],[28+]]-P_A_R[[#This Row],[29+]]</f>
        <v>#VALUE!</v>
      </c>
      <c r="BY559" s="5" t="e">
        <f>P_A_R[[#This Row],[29+]]-P_A_R[[#This Row],[30+]]</f>
        <v>#VALUE!</v>
      </c>
      <c r="BZ559" s="5" t="e">
        <f>P_A_R[[#This Row],[30+]]-P_A_R[[#This Row],[31+]]</f>
        <v>#VALUE!</v>
      </c>
      <c r="CA559" s="5" t="e">
        <f>P_A_R[[#This Row],[31+]]-P_A_R[[#This Row],[32+]]</f>
        <v>#VALUE!</v>
      </c>
      <c r="CB559" s="5" t="e">
        <f>P_A_R[[#This Row],[32+]]-P_A_R[[#This Row],[33+]]</f>
        <v>#VALUE!</v>
      </c>
      <c r="CC559" s="5" t="e">
        <f>P_A_R[[#This Row],[33+]]-P_A_R[[#This Row],[34+]]</f>
        <v>#VALUE!</v>
      </c>
      <c r="CD559" s="5" t="e">
        <f>P_A_R[[#This Row],[34+]]-P_A_R[[#This Row],[35+]]</f>
        <v>#VALUE!</v>
      </c>
      <c r="CE559" s="5" t="e">
        <f>P_A_R[[#This Row],[35+]]-P_A_R[[#This Row],[36+]]</f>
        <v>#VALUE!</v>
      </c>
      <c r="CF559" s="5" t="e">
        <f>P_A_R[[#This Row],[36+]]-P_A_R[[#This Row],[37+]]</f>
        <v>#VALUE!</v>
      </c>
      <c r="CG559" s="5" t="e">
        <f>P_A_R[[#This Row],[37+]]-P_A_R[[#This Row],[38+]]</f>
        <v>#VALUE!</v>
      </c>
      <c r="CH559" s="5" t="e">
        <f>P_A_R[[#This Row],[38+]]-P_A_R[[#This Row],[39+]]</f>
        <v>#VALUE!</v>
      </c>
      <c r="CI559" s="5" t="e">
        <f>P_A_R[[#This Row],[39+]]-P_A_R[[#This Row],[40+]]</f>
        <v>#VALUE!</v>
      </c>
      <c r="CJ559" s="5" t="e">
        <f>P_A_R[[#This Row],[40+]]-P_A_R[[#This Row],[41+]]</f>
        <v>#VALUE!</v>
      </c>
      <c r="CK559" s="5" t="e">
        <f>P_A_R[[#This Row],[41+]]-P_A_R[[#This Row],[42+]]</f>
        <v>#VALUE!</v>
      </c>
      <c r="CL559" s="5" t="e">
        <f>P_A_R[[#This Row],[42+]]-P_A_R[[#This Row],[43+]]</f>
        <v>#VALUE!</v>
      </c>
      <c r="CM559" s="5" t="e">
        <f>P_A_R[[#This Row],[43+]]-P_A_R[[#This Row],[44+]]</f>
        <v>#VALUE!</v>
      </c>
      <c r="CN559" s="5" t="e">
        <f>P_A_R[[#This Row],[44+]]-P_A_R[[#This Row],[45+]]</f>
        <v>#VALUE!</v>
      </c>
      <c r="CO559" s="5" t="e">
        <f>P_A_R[[#This Row],[45+]]-P_A_R[[#This Row],[46+]]</f>
        <v>#VALUE!</v>
      </c>
      <c r="CP559" s="5" t="e">
        <f>P_A_R[[#This Row],[46+]]-P_A_R[[#This Row],[47+]]</f>
        <v>#VALUE!</v>
      </c>
      <c r="CQ559" s="5" t="e">
        <f>P_A_R[[#This Row],[47+]]-P_A_R[[#This Row],[48+]]</f>
        <v>#VALUE!</v>
      </c>
      <c r="CR559" s="5" t="e">
        <f>P_A_R[[#This Row],[48+]]-P_A_R[[#This Row],[49+]]</f>
        <v>#VALUE!</v>
      </c>
      <c r="CS559" s="5" t="e">
        <f>P_A_R[[#This Row],[49+]]-P_A_R[[#This Row],[50+]]</f>
        <v>#VALUE!</v>
      </c>
      <c r="CT559" s="5" t="e">
        <f>P_A_R[[#This Row],[50+]]-P_A_R[[#This Row],[51+]]</f>
        <v>#VALUE!</v>
      </c>
      <c r="CU559" s="5" t="e">
        <f>P_A_R[[#This Row],[51+]]-P_A_R[[#This Row],[52+]]</f>
        <v>#VALUE!</v>
      </c>
      <c r="CV559" s="5" t="e">
        <f>P_A_R[[#This Row],[52+]]-P_A_R[[#This Row],[53+]]</f>
        <v>#VALUE!</v>
      </c>
      <c r="CW559" s="5" t="e">
        <f>P_A_R[[#This Row],[53+]]-P_A_R[[#This Row],[54+]]</f>
        <v>#VALUE!</v>
      </c>
      <c r="CX559" s="5" t="e">
        <f>P_A_R[[#This Row],[54+]]-P_A_R[[#This Row],[55+]]</f>
        <v>#VALUE!</v>
      </c>
      <c r="CY559" s="5" t="e">
        <f>P_A_R[[#This Row],[55+]]-P_A_R[[#This Row],[56+]]</f>
        <v>#VALUE!</v>
      </c>
      <c r="CZ559" s="5" t="e">
        <f>P_A_R[[#This Row],[56+]]-P_A_R[[#This Row],[57+]]</f>
        <v>#VALUE!</v>
      </c>
      <c r="DA559" s="5" t="e">
        <f>P_A_R[[#This Row],[57+]]-P_A_R[[#This Row],[58+]]</f>
        <v>#VALUE!</v>
      </c>
      <c r="DB559" s="5" t="e">
        <f>P_A_R[[#This Row],[58+]]-P_A_R[[#This Row],[59+]]</f>
        <v>#VALUE!</v>
      </c>
    </row>
    <row r="560" spans="58:106" x14ac:dyDescent="0.25">
      <c r="BF560" s="5" t="e">
        <f>P_A_R[[#This Row],[10+]]-P_A_R[[#This Row],[11+]]</f>
        <v>#VALUE!</v>
      </c>
      <c r="BG560" s="5" t="e">
        <f>P_A_R[[#This Row],[11+]]-P_A_R[[#This Row],[12+]]</f>
        <v>#VALUE!</v>
      </c>
      <c r="BH560" s="5" t="e">
        <f>P_A_R[[#This Row],[12+]]-P_A_R[[#This Row],[13+]]</f>
        <v>#VALUE!</v>
      </c>
      <c r="BI560" s="5" t="e">
        <f>P_A_R[[#This Row],[13+]]-P_A_R[[#This Row],[14+]]</f>
        <v>#VALUE!</v>
      </c>
      <c r="BJ560" s="5" t="e">
        <f>P_A_R[[#This Row],[14+]]-P_A_R[[#This Row],[15+]]</f>
        <v>#VALUE!</v>
      </c>
      <c r="BK560" s="5" t="e">
        <f>P_A_R[[#This Row],[15+]]-P_A_R[[#This Row],[16+]]</f>
        <v>#VALUE!</v>
      </c>
      <c r="BL560" s="5" t="e">
        <f>P_A_R[[#This Row],[16+]]-P_A_R[[#This Row],[17+]]</f>
        <v>#VALUE!</v>
      </c>
      <c r="BM560" s="5" t="e">
        <f>P_A_R[[#This Row],[17+]]-P_A_R[[#This Row],[18+]]</f>
        <v>#VALUE!</v>
      </c>
      <c r="BN560" s="5" t="e">
        <f>P_A_R[[#This Row],[18+]]-P_A_R[[#This Row],[19+]]</f>
        <v>#VALUE!</v>
      </c>
      <c r="BO560" s="5" t="e">
        <f>P_A_R[[#This Row],[19+]]-P_A_R[[#This Row],[20+]]</f>
        <v>#VALUE!</v>
      </c>
      <c r="BP560" s="5" t="e">
        <f>P_A_R[[#This Row],[20+]]-P_A_R[[#This Row],[21+]]</f>
        <v>#VALUE!</v>
      </c>
      <c r="BQ560" s="5" t="e">
        <f>P_A_R[[#This Row],[21+]]-P_A_R[[#This Row],[22+]]</f>
        <v>#VALUE!</v>
      </c>
      <c r="BR560" s="5" t="e">
        <f>P_A_R[[#This Row],[22+]]-P_A_R[[#This Row],[23+]]</f>
        <v>#VALUE!</v>
      </c>
      <c r="BS560" s="5" t="e">
        <f>P_A_R[[#This Row],[23+]]-P_A_R[[#This Row],[24+]]</f>
        <v>#VALUE!</v>
      </c>
      <c r="BT560" s="5" t="e">
        <f>P_A_R[[#This Row],[24+]]-P_A_R[[#This Row],[25+]]</f>
        <v>#VALUE!</v>
      </c>
      <c r="BU560" s="5" t="e">
        <f>P_A_R[[#This Row],[25+]]-P_A_R[[#This Row],[26+]]</f>
        <v>#VALUE!</v>
      </c>
      <c r="BV560" s="5" t="e">
        <f>P_A_R[[#This Row],[26+]]-P_A_R[[#This Row],[27+]]</f>
        <v>#VALUE!</v>
      </c>
      <c r="BW560" s="5" t="e">
        <f>P_A_R[[#This Row],[27+]]-P_A_R[[#This Row],[28+]]</f>
        <v>#VALUE!</v>
      </c>
      <c r="BX560" s="5" t="e">
        <f>P_A_R[[#This Row],[28+]]-P_A_R[[#This Row],[29+]]</f>
        <v>#VALUE!</v>
      </c>
      <c r="BY560" s="5" t="e">
        <f>P_A_R[[#This Row],[29+]]-P_A_R[[#This Row],[30+]]</f>
        <v>#VALUE!</v>
      </c>
      <c r="BZ560" s="5" t="e">
        <f>P_A_R[[#This Row],[30+]]-P_A_R[[#This Row],[31+]]</f>
        <v>#VALUE!</v>
      </c>
      <c r="CA560" s="5" t="e">
        <f>P_A_R[[#This Row],[31+]]-P_A_R[[#This Row],[32+]]</f>
        <v>#VALUE!</v>
      </c>
      <c r="CB560" s="5" t="e">
        <f>P_A_R[[#This Row],[32+]]-P_A_R[[#This Row],[33+]]</f>
        <v>#VALUE!</v>
      </c>
      <c r="CC560" s="5" t="e">
        <f>P_A_R[[#This Row],[33+]]-P_A_R[[#This Row],[34+]]</f>
        <v>#VALUE!</v>
      </c>
      <c r="CD560" s="5" t="e">
        <f>P_A_R[[#This Row],[34+]]-P_A_R[[#This Row],[35+]]</f>
        <v>#VALUE!</v>
      </c>
      <c r="CE560" s="5" t="e">
        <f>P_A_R[[#This Row],[35+]]-P_A_R[[#This Row],[36+]]</f>
        <v>#VALUE!</v>
      </c>
      <c r="CF560" s="5" t="e">
        <f>P_A_R[[#This Row],[36+]]-P_A_R[[#This Row],[37+]]</f>
        <v>#VALUE!</v>
      </c>
      <c r="CG560" s="5" t="e">
        <f>P_A_R[[#This Row],[37+]]-P_A_R[[#This Row],[38+]]</f>
        <v>#VALUE!</v>
      </c>
      <c r="CH560" s="5" t="e">
        <f>P_A_R[[#This Row],[38+]]-P_A_R[[#This Row],[39+]]</f>
        <v>#VALUE!</v>
      </c>
      <c r="CI560" s="5" t="e">
        <f>P_A_R[[#This Row],[39+]]-P_A_R[[#This Row],[40+]]</f>
        <v>#VALUE!</v>
      </c>
      <c r="CJ560" s="5" t="e">
        <f>P_A_R[[#This Row],[40+]]-P_A_R[[#This Row],[41+]]</f>
        <v>#VALUE!</v>
      </c>
      <c r="CK560" s="5" t="e">
        <f>P_A_R[[#This Row],[41+]]-P_A_R[[#This Row],[42+]]</f>
        <v>#VALUE!</v>
      </c>
      <c r="CL560" s="5" t="e">
        <f>P_A_R[[#This Row],[42+]]-P_A_R[[#This Row],[43+]]</f>
        <v>#VALUE!</v>
      </c>
      <c r="CM560" s="5" t="e">
        <f>P_A_R[[#This Row],[43+]]-P_A_R[[#This Row],[44+]]</f>
        <v>#VALUE!</v>
      </c>
      <c r="CN560" s="5" t="e">
        <f>P_A_R[[#This Row],[44+]]-P_A_R[[#This Row],[45+]]</f>
        <v>#VALUE!</v>
      </c>
      <c r="CO560" s="5" t="e">
        <f>P_A_R[[#This Row],[45+]]-P_A_R[[#This Row],[46+]]</f>
        <v>#VALUE!</v>
      </c>
      <c r="CP560" s="5" t="e">
        <f>P_A_R[[#This Row],[46+]]-P_A_R[[#This Row],[47+]]</f>
        <v>#VALUE!</v>
      </c>
      <c r="CQ560" s="5" t="e">
        <f>P_A_R[[#This Row],[47+]]-P_A_R[[#This Row],[48+]]</f>
        <v>#VALUE!</v>
      </c>
      <c r="CR560" s="5" t="e">
        <f>P_A_R[[#This Row],[48+]]-P_A_R[[#This Row],[49+]]</f>
        <v>#VALUE!</v>
      </c>
      <c r="CS560" s="5" t="e">
        <f>P_A_R[[#This Row],[49+]]-P_A_R[[#This Row],[50+]]</f>
        <v>#VALUE!</v>
      </c>
      <c r="CT560" s="5" t="e">
        <f>P_A_R[[#This Row],[50+]]-P_A_R[[#This Row],[51+]]</f>
        <v>#VALUE!</v>
      </c>
      <c r="CU560" s="5" t="e">
        <f>P_A_R[[#This Row],[51+]]-P_A_R[[#This Row],[52+]]</f>
        <v>#VALUE!</v>
      </c>
      <c r="CV560" s="5" t="e">
        <f>P_A_R[[#This Row],[52+]]-P_A_R[[#This Row],[53+]]</f>
        <v>#VALUE!</v>
      </c>
      <c r="CW560" s="5" t="e">
        <f>P_A_R[[#This Row],[53+]]-P_A_R[[#This Row],[54+]]</f>
        <v>#VALUE!</v>
      </c>
      <c r="CX560" s="5" t="e">
        <f>P_A_R[[#This Row],[54+]]-P_A_R[[#This Row],[55+]]</f>
        <v>#VALUE!</v>
      </c>
      <c r="CY560" s="5" t="e">
        <f>P_A_R[[#This Row],[55+]]-P_A_R[[#This Row],[56+]]</f>
        <v>#VALUE!</v>
      </c>
      <c r="CZ560" s="5" t="e">
        <f>P_A_R[[#This Row],[56+]]-P_A_R[[#This Row],[57+]]</f>
        <v>#VALUE!</v>
      </c>
      <c r="DA560" s="5" t="e">
        <f>P_A_R[[#This Row],[57+]]-P_A_R[[#This Row],[58+]]</f>
        <v>#VALUE!</v>
      </c>
      <c r="DB560" s="5" t="e">
        <f>P_A_R[[#This Row],[58+]]-P_A_R[[#This Row],[59+]]</f>
        <v>#VALUE!</v>
      </c>
    </row>
    <row r="561" spans="58:106" x14ac:dyDescent="0.25">
      <c r="BF561" s="5" t="e">
        <f>P_A_R[[#This Row],[10+]]-P_A_R[[#This Row],[11+]]</f>
        <v>#VALUE!</v>
      </c>
      <c r="BG561" s="5" t="e">
        <f>P_A_R[[#This Row],[11+]]-P_A_R[[#This Row],[12+]]</f>
        <v>#VALUE!</v>
      </c>
      <c r="BH561" s="5" t="e">
        <f>P_A_R[[#This Row],[12+]]-P_A_R[[#This Row],[13+]]</f>
        <v>#VALUE!</v>
      </c>
      <c r="BI561" s="5" t="e">
        <f>P_A_R[[#This Row],[13+]]-P_A_R[[#This Row],[14+]]</f>
        <v>#VALUE!</v>
      </c>
      <c r="BJ561" s="5" t="e">
        <f>P_A_R[[#This Row],[14+]]-P_A_R[[#This Row],[15+]]</f>
        <v>#VALUE!</v>
      </c>
      <c r="BK561" s="5" t="e">
        <f>P_A_R[[#This Row],[15+]]-P_A_R[[#This Row],[16+]]</f>
        <v>#VALUE!</v>
      </c>
      <c r="BL561" s="5" t="e">
        <f>P_A_R[[#This Row],[16+]]-P_A_R[[#This Row],[17+]]</f>
        <v>#VALUE!</v>
      </c>
      <c r="BM561" s="5" t="e">
        <f>P_A_R[[#This Row],[17+]]-P_A_R[[#This Row],[18+]]</f>
        <v>#VALUE!</v>
      </c>
      <c r="BN561" s="5" t="e">
        <f>P_A_R[[#This Row],[18+]]-P_A_R[[#This Row],[19+]]</f>
        <v>#VALUE!</v>
      </c>
      <c r="BO561" s="5" t="e">
        <f>P_A_R[[#This Row],[19+]]-P_A_R[[#This Row],[20+]]</f>
        <v>#VALUE!</v>
      </c>
      <c r="BP561" s="5" t="e">
        <f>P_A_R[[#This Row],[20+]]-P_A_R[[#This Row],[21+]]</f>
        <v>#VALUE!</v>
      </c>
      <c r="BQ561" s="5" t="e">
        <f>P_A_R[[#This Row],[21+]]-P_A_R[[#This Row],[22+]]</f>
        <v>#VALUE!</v>
      </c>
      <c r="BR561" s="5" t="e">
        <f>P_A_R[[#This Row],[22+]]-P_A_R[[#This Row],[23+]]</f>
        <v>#VALUE!</v>
      </c>
      <c r="BS561" s="5" t="e">
        <f>P_A_R[[#This Row],[23+]]-P_A_R[[#This Row],[24+]]</f>
        <v>#VALUE!</v>
      </c>
      <c r="BT561" s="5" t="e">
        <f>P_A_R[[#This Row],[24+]]-P_A_R[[#This Row],[25+]]</f>
        <v>#VALUE!</v>
      </c>
      <c r="BU561" s="5" t="e">
        <f>P_A_R[[#This Row],[25+]]-P_A_R[[#This Row],[26+]]</f>
        <v>#VALUE!</v>
      </c>
      <c r="BV561" s="5" t="e">
        <f>P_A_R[[#This Row],[26+]]-P_A_R[[#This Row],[27+]]</f>
        <v>#VALUE!</v>
      </c>
      <c r="BW561" s="5" t="e">
        <f>P_A_R[[#This Row],[27+]]-P_A_R[[#This Row],[28+]]</f>
        <v>#VALUE!</v>
      </c>
      <c r="BX561" s="5" t="e">
        <f>P_A_R[[#This Row],[28+]]-P_A_R[[#This Row],[29+]]</f>
        <v>#VALUE!</v>
      </c>
      <c r="BY561" s="5" t="e">
        <f>P_A_R[[#This Row],[29+]]-P_A_R[[#This Row],[30+]]</f>
        <v>#VALUE!</v>
      </c>
      <c r="BZ561" s="5" t="e">
        <f>P_A_R[[#This Row],[30+]]-P_A_R[[#This Row],[31+]]</f>
        <v>#VALUE!</v>
      </c>
      <c r="CA561" s="5" t="e">
        <f>P_A_R[[#This Row],[31+]]-P_A_R[[#This Row],[32+]]</f>
        <v>#VALUE!</v>
      </c>
      <c r="CB561" s="5" t="e">
        <f>P_A_R[[#This Row],[32+]]-P_A_R[[#This Row],[33+]]</f>
        <v>#VALUE!</v>
      </c>
      <c r="CC561" s="5" t="e">
        <f>P_A_R[[#This Row],[33+]]-P_A_R[[#This Row],[34+]]</f>
        <v>#VALUE!</v>
      </c>
      <c r="CD561" s="5" t="e">
        <f>P_A_R[[#This Row],[34+]]-P_A_R[[#This Row],[35+]]</f>
        <v>#VALUE!</v>
      </c>
      <c r="CE561" s="5" t="e">
        <f>P_A_R[[#This Row],[35+]]-P_A_R[[#This Row],[36+]]</f>
        <v>#VALUE!</v>
      </c>
      <c r="CF561" s="5" t="e">
        <f>P_A_R[[#This Row],[36+]]-P_A_R[[#This Row],[37+]]</f>
        <v>#VALUE!</v>
      </c>
      <c r="CG561" s="5" t="e">
        <f>P_A_R[[#This Row],[37+]]-P_A_R[[#This Row],[38+]]</f>
        <v>#VALUE!</v>
      </c>
      <c r="CH561" s="5" t="e">
        <f>P_A_R[[#This Row],[38+]]-P_A_R[[#This Row],[39+]]</f>
        <v>#VALUE!</v>
      </c>
      <c r="CI561" s="5" t="e">
        <f>P_A_R[[#This Row],[39+]]-P_A_R[[#This Row],[40+]]</f>
        <v>#VALUE!</v>
      </c>
      <c r="CJ561" s="5" t="e">
        <f>P_A_R[[#This Row],[40+]]-P_A_R[[#This Row],[41+]]</f>
        <v>#VALUE!</v>
      </c>
      <c r="CK561" s="5" t="e">
        <f>P_A_R[[#This Row],[41+]]-P_A_R[[#This Row],[42+]]</f>
        <v>#VALUE!</v>
      </c>
      <c r="CL561" s="5" t="e">
        <f>P_A_R[[#This Row],[42+]]-P_A_R[[#This Row],[43+]]</f>
        <v>#VALUE!</v>
      </c>
      <c r="CM561" s="5" t="e">
        <f>P_A_R[[#This Row],[43+]]-P_A_R[[#This Row],[44+]]</f>
        <v>#VALUE!</v>
      </c>
      <c r="CN561" s="5" t="e">
        <f>P_A_R[[#This Row],[44+]]-P_A_R[[#This Row],[45+]]</f>
        <v>#VALUE!</v>
      </c>
      <c r="CO561" s="5" t="e">
        <f>P_A_R[[#This Row],[45+]]-P_A_R[[#This Row],[46+]]</f>
        <v>#VALUE!</v>
      </c>
      <c r="CP561" s="5" t="e">
        <f>P_A_R[[#This Row],[46+]]-P_A_R[[#This Row],[47+]]</f>
        <v>#VALUE!</v>
      </c>
      <c r="CQ561" s="5" t="e">
        <f>P_A_R[[#This Row],[47+]]-P_A_R[[#This Row],[48+]]</f>
        <v>#VALUE!</v>
      </c>
      <c r="CR561" s="5" t="e">
        <f>P_A_R[[#This Row],[48+]]-P_A_R[[#This Row],[49+]]</f>
        <v>#VALUE!</v>
      </c>
      <c r="CS561" s="5" t="e">
        <f>P_A_R[[#This Row],[49+]]-P_A_R[[#This Row],[50+]]</f>
        <v>#VALUE!</v>
      </c>
      <c r="CT561" s="5" t="e">
        <f>P_A_R[[#This Row],[50+]]-P_A_R[[#This Row],[51+]]</f>
        <v>#VALUE!</v>
      </c>
      <c r="CU561" s="5" t="e">
        <f>P_A_R[[#This Row],[51+]]-P_A_R[[#This Row],[52+]]</f>
        <v>#VALUE!</v>
      </c>
      <c r="CV561" s="5" t="e">
        <f>P_A_R[[#This Row],[52+]]-P_A_R[[#This Row],[53+]]</f>
        <v>#VALUE!</v>
      </c>
      <c r="CW561" s="5" t="e">
        <f>P_A_R[[#This Row],[53+]]-P_A_R[[#This Row],[54+]]</f>
        <v>#VALUE!</v>
      </c>
      <c r="CX561" s="5" t="e">
        <f>P_A_R[[#This Row],[54+]]-P_A_R[[#This Row],[55+]]</f>
        <v>#VALUE!</v>
      </c>
      <c r="CY561" s="5" t="e">
        <f>P_A_R[[#This Row],[55+]]-P_A_R[[#This Row],[56+]]</f>
        <v>#VALUE!</v>
      </c>
      <c r="CZ561" s="5" t="e">
        <f>P_A_R[[#This Row],[56+]]-P_A_R[[#This Row],[57+]]</f>
        <v>#VALUE!</v>
      </c>
      <c r="DA561" s="5" t="e">
        <f>P_A_R[[#This Row],[57+]]-P_A_R[[#This Row],[58+]]</f>
        <v>#VALUE!</v>
      </c>
      <c r="DB561" s="5" t="e">
        <f>P_A_R[[#This Row],[58+]]-P_A_R[[#This Row],[59+]]</f>
        <v>#VALUE!</v>
      </c>
    </row>
    <row r="562" spans="58:106" x14ac:dyDescent="0.25">
      <c r="BF562" s="5" t="e">
        <f>P_A_R[[#This Row],[10+]]-P_A_R[[#This Row],[11+]]</f>
        <v>#VALUE!</v>
      </c>
      <c r="BG562" s="5" t="e">
        <f>P_A_R[[#This Row],[11+]]-P_A_R[[#This Row],[12+]]</f>
        <v>#VALUE!</v>
      </c>
      <c r="BH562" s="5" t="e">
        <f>P_A_R[[#This Row],[12+]]-P_A_R[[#This Row],[13+]]</f>
        <v>#VALUE!</v>
      </c>
      <c r="BI562" s="5" t="e">
        <f>P_A_R[[#This Row],[13+]]-P_A_R[[#This Row],[14+]]</f>
        <v>#VALUE!</v>
      </c>
      <c r="BJ562" s="5" t="e">
        <f>P_A_R[[#This Row],[14+]]-P_A_R[[#This Row],[15+]]</f>
        <v>#VALUE!</v>
      </c>
      <c r="BK562" s="5" t="e">
        <f>P_A_R[[#This Row],[15+]]-P_A_R[[#This Row],[16+]]</f>
        <v>#VALUE!</v>
      </c>
      <c r="BL562" s="5" t="e">
        <f>P_A_R[[#This Row],[16+]]-P_A_R[[#This Row],[17+]]</f>
        <v>#VALUE!</v>
      </c>
      <c r="BM562" s="5" t="e">
        <f>P_A_R[[#This Row],[17+]]-P_A_R[[#This Row],[18+]]</f>
        <v>#VALUE!</v>
      </c>
      <c r="BN562" s="5" t="e">
        <f>P_A_R[[#This Row],[18+]]-P_A_R[[#This Row],[19+]]</f>
        <v>#VALUE!</v>
      </c>
      <c r="BO562" s="5" t="e">
        <f>P_A_R[[#This Row],[19+]]-P_A_R[[#This Row],[20+]]</f>
        <v>#VALUE!</v>
      </c>
      <c r="BP562" s="5" t="e">
        <f>P_A_R[[#This Row],[20+]]-P_A_R[[#This Row],[21+]]</f>
        <v>#VALUE!</v>
      </c>
      <c r="BQ562" s="5" t="e">
        <f>P_A_R[[#This Row],[21+]]-P_A_R[[#This Row],[22+]]</f>
        <v>#VALUE!</v>
      </c>
      <c r="BR562" s="5" t="e">
        <f>P_A_R[[#This Row],[22+]]-P_A_R[[#This Row],[23+]]</f>
        <v>#VALUE!</v>
      </c>
      <c r="BS562" s="5" t="e">
        <f>P_A_R[[#This Row],[23+]]-P_A_R[[#This Row],[24+]]</f>
        <v>#VALUE!</v>
      </c>
      <c r="BT562" s="5" t="e">
        <f>P_A_R[[#This Row],[24+]]-P_A_R[[#This Row],[25+]]</f>
        <v>#VALUE!</v>
      </c>
      <c r="BU562" s="5" t="e">
        <f>P_A_R[[#This Row],[25+]]-P_A_R[[#This Row],[26+]]</f>
        <v>#VALUE!</v>
      </c>
      <c r="BV562" s="5" t="e">
        <f>P_A_R[[#This Row],[26+]]-P_A_R[[#This Row],[27+]]</f>
        <v>#VALUE!</v>
      </c>
      <c r="BW562" s="5" t="e">
        <f>P_A_R[[#This Row],[27+]]-P_A_R[[#This Row],[28+]]</f>
        <v>#VALUE!</v>
      </c>
      <c r="BX562" s="5" t="e">
        <f>P_A_R[[#This Row],[28+]]-P_A_R[[#This Row],[29+]]</f>
        <v>#VALUE!</v>
      </c>
      <c r="BY562" s="5" t="e">
        <f>P_A_R[[#This Row],[29+]]-P_A_R[[#This Row],[30+]]</f>
        <v>#VALUE!</v>
      </c>
      <c r="BZ562" s="5" t="e">
        <f>P_A_R[[#This Row],[30+]]-P_A_R[[#This Row],[31+]]</f>
        <v>#VALUE!</v>
      </c>
      <c r="CA562" s="5" t="e">
        <f>P_A_R[[#This Row],[31+]]-P_A_R[[#This Row],[32+]]</f>
        <v>#VALUE!</v>
      </c>
      <c r="CB562" s="5" t="e">
        <f>P_A_R[[#This Row],[32+]]-P_A_R[[#This Row],[33+]]</f>
        <v>#VALUE!</v>
      </c>
      <c r="CC562" s="5" t="e">
        <f>P_A_R[[#This Row],[33+]]-P_A_R[[#This Row],[34+]]</f>
        <v>#VALUE!</v>
      </c>
      <c r="CD562" s="5" t="e">
        <f>P_A_R[[#This Row],[34+]]-P_A_R[[#This Row],[35+]]</f>
        <v>#VALUE!</v>
      </c>
      <c r="CE562" s="5" t="e">
        <f>P_A_R[[#This Row],[35+]]-P_A_R[[#This Row],[36+]]</f>
        <v>#VALUE!</v>
      </c>
      <c r="CF562" s="5" t="e">
        <f>P_A_R[[#This Row],[36+]]-P_A_R[[#This Row],[37+]]</f>
        <v>#VALUE!</v>
      </c>
      <c r="CG562" s="5" t="e">
        <f>P_A_R[[#This Row],[37+]]-P_A_R[[#This Row],[38+]]</f>
        <v>#VALUE!</v>
      </c>
      <c r="CH562" s="5" t="e">
        <f>P_A_R[[#This Row],[38+]]-P_A_R[[#This Row],[39+]]</f>
        <v>#VALUE!</v>
      </c>
      <c r="CI562" s="5" t="e">
        <f>P_A_R[[#This Row],[39+]]-P_A_R[[#This Row],[40+]]</f>
        <v>#VALUE!</v>
      </c>
      <c r="CJ562" s="5" t="e">
        <f>P_A_R[[#This Row],[40+]]-P_A_R[[#This Row],[41+]]</f>
        <v>#VALUE!</v>
      </c>
      <c r="CK562" s="5" t="e">
        <f>P_A_R[[#This Row],[41+]]-P_A_R[[#This Row],[42+]]</f>
        <v>#VALUE!</v>
      </c>
      <c r="CL562" s="5" t="e">
        <f>P_A_R[[#This Row],[42+]]-P_A_R[[#This Row],[43+]]</f>
        <v>#VALUE!</v>
      </c>
      <c r="CM562" s="5" t="e">
        <f>P_A_R[[#This Row],[43+]]-P_A_R[[#This Row],[44+]]</f>
        <v>#VALUE!</v>
      </c>
      <c r="CN562" s="5" t="e">
        <f>P_A_R[[#This Row],[44+]]-P_A_R[[#This Row],[45+]]</f>
        <v>#VALUE!</v>
      </c>
      <c r="CO562" s="5" t="e">
        <f>P_A_R[[#This Row],[45+]]-P_A_R[[#This Row],[46+]]</f>
        <v>#VALUE!</v>
      </c>
      <c r="CP562" s="5" t="e">
        <f>P_A_R[[#This Row],[46+]]-P_A_R[[#This Row],[47+]]</f>
        <v>#VALUE!</v>
      </c>
      <c r="CQ562" s="5" t="e">
        <f>P_A_R[[#This Row],[47+]]-P_A_R[[#This Row],[48+]]</f>
        <v>#VALUE!</v>
      </c>
      <c r="CR562" s="5" t="e">
        <f>P_A_R[[#This Row],[48+]]-P_A_R[[#This Row],[49+]]</f>
        <v>#VALUE!</v>
      </c>
      <c r="CS562" s="5" t="e">
        <f>P_A_R[[#This Row],[49+]]-P_A_R[[#This Row],[50+]]</f>
        <v>#VALUE!</v>
      </c>
      <c r="CT562" s="5" t="e">
        <f>P_A_R[[#This Row],[50+]]-P_A_R[[#This Row],[51+]]</f>
        <v>#VALUE!</v>
      </c>
      <c r="CU562" s="5" t="e">
        <f>P_A_R[[#This Row],[51+]]-P_A_R[[#This Row],[52+]]</f>
        <v>#VALUE!</v>
      </c>
      <c r="CV562" s="5" t="e">
        <f>P_A_R[[#This Row],[52+]]-P_A_R[[#This Row],[53+]]</f>
        <v>#VALUE!</v>
      </c>
      <c r="CW562" s="5" t="e">
        <f>P_A_R[[#This Row],[53+]]-P_A_R[[#This Row],[54+]]</f>
        <v>#VALUE!</v>
      </c>
      <c r="CX562" s="5" t="e">
        <f>P_A_R[[#This Row],[54+]]-P_A_R[[#This Row],[55+]]</f>
        <v>#VALUE!</v>
      </c>
      <c r="CY562" s="5" t="e">
        <f>P_A_R[[#This Row],[55+]]-P_A_R[[#This Row],[56+]]</f>
        <v>#VALUE!</v>
      </c>
      <c r="CZ562" s="5" t="e">
        <f>P_A_R[[#This Row],[56+]]-P_A_R[[#This Row],[57+]]</f>
        <v>#VALUE!</v>
      </c>
      <c r="DA562" s="5" t="e">
        <f>P_A_R[[#This Row],[57+]]-P_A_R[[#This Row],[58+]]</f>
        <v>#VALUE!</v>
      </c>
      <c r="DB562" s="5" t="e">
        <f>P_A_R[[#This Row],[58+]]-P_A_R[[#This Row],[59+]]</f>
        <v>#VALUE!</v>
      </c>
    </row>
    <row r="563" spans="58:106" x14ac:dyDescent="0.25">
      <c r="BF563" s="5" t="e">
        <f>P_A_R[[#This Row],[10+]]-P_A_R[[#This Row],[11+]]</f>
        <v>#VALUE!</v>
      </c>
      <c r="BG563" s="5" t="e">
        <f>P_A_R[[#This Row],[11+]]-P_A_R[[#This Row],[12+]]</f>
        <v>#VALUE!</v>
      </c>
      <c r="BH563" s="5" t="e">
        <f>P_A_R[[#This Row],[12+]]-P_A_R[[#This Row],[13+]]</f>
        <v>#VALUE!</v>
      </c>
      <c r="BI563" s="5" t="e">
        <f>P_A_R[[#This Row],[13+]]-P_A_R[[#This Row],[14+]]</f>
        <v>#VALUE!</v>
      </c>
      <c r="BJ563" s="5" t="e">
        <f>P_A_R[[#This Row],[14+]]-P_A_R[[#This Row],[15+]]</f>
        <v>#VALUE!</v>
      </c>
      <c r="BK563" s="5" t="e">
        <f>P_A_R[[#This Row],[15+]]-P_A_R[[#This Row],[16+]]</f>
        <v>#VALUE!</v>
      </c>
      <c r="BL563" s="5" t="e">
        <f>P_A_R[[#This Row],[16+]]-P_A_R[[#This Row],[17+]]</f>
        <v>#VALUE!</v>
      </c>
      <c r="BM563" s="5" t="e">
        <f>P_A_R[[#This Row],[17+]]-P_A_R[[#This Row],[18+]]</f>
        <v>#VALUE!</v>
      </c>
      <c r="BN563" s="5" t="e">
        <f>P_A_R[[#This Row],[18+]]-P_A_R[[#This Row],[19+]]</f>
        <v>#VALUE!</v>
      </c>
      <c r="BO563" s="5" t="e">
        <f>P_A_R[[#This Row],[19+]]-P_A_R[[#This Row],[20+]]</f>
        <v>#VALUE!</v>
      </c>
      <c r="BP563" s="5" t="e">
        <f>P_A_R[[#This Row],[20+]]-P_A_R[[#This Row],[21+]]</f>
        <v>#VALUE!</v>
      </c>
      <c r="BQ563" s="5" t="e">
        <f>P_A_R[[#This Row],[21+]]-P_A_R[[#This Row],[22+]]</f>
        <v>#VALUE!</v>
      </c>
      <c r="BR563" s="5" t="e">
        <f>P_A_R[[#This Row],[22+]]-P_A_R[[#This Row],[23+]]</f>
        <v>#VALUE!</v>
      </c>
      <c r="BS563" s="5" t="e">
        <f>P_A_R[[#This Row],[23+]]-P_A_R[[#This Row],[24+]]</f>
        <v>#VALUE!</v>
      </c>
      <c r="BT563" s="5" t="e">
        <f>P_A_R[[#This Row],[24+]]-P_A_R[[#This Row],[25+]]</f>
        <v>#VALUE!</v>
      </c>
      <c r="BU563" s="5" t="e">
        <f>P_A_R[[#This Row],[25+]]-P_A_R[[#This Row],[26+]]</f>
        <v>#VALUE!</v>
      </c>
      <c r="BV563" s="5" t="e">
        <f>P_A_R[[#This Row],[26+]]-P_A_R[[#This Row],[27+]]</f>
        <v>#VALUE!</v>
      </c>
      <c r="BW563" s="5" t="e">
        <f>P_A_R[[#This Row],[27+]]-P_A_R[[#This Row],[28+]]</f>
        <v>#VALUE!</v>
      </c>
      <c r="BX563" s="5" t="e">
        <f>P_A_R[[#This Row],[28+]]-P_A_R[[#This Row],[29+]]</f>
        <v>#VALUE!</v>
      </c>
      <c r="BY563" s="5" t="e">
        <f>P_A_R[[#This Row],[29+]]-P_A_R[[#This Row],[30+]]</f>
        <v>#VALUE!</v>
      </c>
      <c r="BZ563" s="5" t="e">
        <f>P_A_R[[#This Row],[30+]]-P_A_R[[#This Row],[31+]]</f>
        <v>#VALUE!</v>
      </c>
      <c r="CA563" s="5" t="e">
        <f>P_A_R[[#This Row],[31+]]-P_A_R[[#This Row],[32+]]</f>
        <v>#VALUE!</v>
      </c>
      <c r="CB563" s="5" t="e">
        <f>P_A_R[[#This Row],[32+]]-P_A_R[[#This Row],[33+]]</f>
        <v>#VALUE!</v>
      </c>
      <c r="CC563" s="5" t="e">
        <f>P_A_R[[#This Row],[33+]]-P_A_R[[#This Row],[34+]]</f>
        <v>#VALUE!</v>
      </c>
      <c r="CD563" s="5" t="e">
        <f>P_A_R[[#This Row],[34+]]-P_A_R[[#This Row],[35+]]</f>
        <v>#VALUE!</v>
      </c>
      <c r="CE563" s="5" t="e">
        <f>P_A_R[[#This Row],[35+]]-P_A_R[[#This Row],[36+]]</f>
        <v>#VALUE!</v>
      </c>
      <c r="CF563" s="5" t="e">
        <f>P_A_R[[#This Row],[36+]]-P_A_R[[#This Row],[37+]]</f>
        <v>#VALUE!</v>
      </c>
      <c r="CG563" s="5" t="e">
        <f>P_A_R[[#This Row],[37+]]-P_A_R[[#This Row],[38+]]</f>
        <v>#VALUE!</v>
      </c>
      <c r="CH563" s="5" t="e">
        <f>P_A_R[[#This Row],[38+]]-P_A_R[[#This Row],[39+]]</f>
        <v>#VALUE!</v>
      </c>
      <c r="CI563" s="5" t="e">
        <f>P_A_R[[#This Row],[39+]]-P_A_R[[#This Row],[40+]]</f>
        <v>#VALUE!</v>
      </c>
      <c r="CJ563" s="5" t="e">
        <f>P_A_R[[#This Row],[40+]]-P_A_R[[#This Row],[41+]]</f>
        <v>#VALUE!</v>
      </c>
      <c r="CK563" s="5" t="e">
        <f>P_A_R[[#This Row],[41+]]-P_A_R[[#This Row],[42+]]</f>
        <v>#VALUE!</v>
      </c>
      <c r="CL563" s="5" t="e">
        <f>P_A_R[[#This Row],[42+]]-P_A_R[[#This Row],[43+]]</f>
        <v>#VALUE!</v>
      </c>
      <c r="CM563" s="5" t="e">
        <f>P_A_R[[#This Row],[43+]]-P_A_R[[#This Row],[44+]]</f>
        <v>#VALUE!</v>
      </c>
      <c r="CN563" s="5" t="e">
        <f>P_A_R[[#This Row],[44+]]-P_A_R[[#This Row],[45+]]</f>
        <v>#VALUE!</v>
      </c>
      <c r="CO563" s="5" t="e">
        <f>P_A_R[[#This Row],[45+]]-P_A_R[[#This Row],[46+]]</f>
        <v>#VALUE!</v>
      </c>
      <c r="CP563" s="5" t="e">
        <f>P_A_R[[#This Row],[46+]]-P_A_R[[#This Row],[47+]]</f>
        <v>#VALUE!</v>
      </c>
      <c r="CQ563" s="5" t="e">
        <f>P_A_R[[#This Row],[47+]]-P_A_R[[#This Row],[48+]]</f>
        <v>#VALUE!</v>
      </c>
      <c r="CR563" s="5" t="e">
        <f>P_A_R[[#This Row],[48+]]-P_A_R[[#This Row],[49+]]</f>
        <v>#VALUE!</v>
      </c>
      <c r="CS563" s="5" t="e">
        <f>P_A_R[[#This Row],[49+]]-P_A_R[[#This Row],[50+]]</f>
        <v>#VALUE!</v>
      </c>
      <c r="CT563" s="5" t="e">
        <f>P_A_R[[#This Row],[50+]]-P_A_R[[#This Row],[51+]]</f>
        <v>#VALUE!</v>
      </c>
      <c r="CU563" s="5" t="e">
        <f>P_A_R[[#This Row],[51+]]-P_A_R[[#This Row],[52+]]</f>
        <v>#VALUE!</v>
      </c>
      <c r="CV563" s="5" t="e">
        <f>P_A_R[[#This Row],[52+]]-P_A_R[[#This Row],[53+]]</f>
        <v>#VALUE!</v>
      </c>
      <c r="CW563" s="5" t="e">
        <f>P_A_R[[#This Row],[53+]]-P_A_R[[#This Row],[54+]]</f>
        <v>#VALUE!</v>
      </c>
      <c r="CX563" s="5" t="e">
        <f>P_A_R[[#This Row],[54+]]-P_A_R[[#This Row],[55+]]</f>
        <v>#VALUE!</v>
      </c>
      <c r="CY563" s="5" t="e">
        <f>P_A_R[[#This Row],[55+]]-P_A_R[[#This Row],[56+]]</f>
        <v>#VALUE!</v>
      </c>
      <c r="CZ563" s="5" t="e">
        <f>P_A_R[[#This Row],[56+]]-P_A_R[[#This Row],[57+]]</f>
        <v>#VALUE!</v>
      </c>
      <c r="DA563" s="5" t="e">
        <f>P_A_R[[#This Row],[57+]]-P_A_R[[#This Row],[58+]]</f>
        <v>#VALUE!</v>
      </c>
      <c r="DB563" s="5" t="e">
        <f>P_A_R[[#This Row],[58+]]-P_A_R[[#This Row],[59+]]</f>
        <v>#VALUE!</v>
      </c>
    </row>
    <row r="564" spans="58:106" x14ac:dyDescent="0.25">
      <c r="BF564" s="5" t="e">
        <f>P_A_R[[#This Row],[10+]]-P_A_R[[#This Row],[11+]]</f>
        <v>#VALUE!</v>
      </c>
      <c r="BG564" s="5" t="e">
        <f>P_A_R[[#This Row],[11+]]-P_A_R[[#This Row],[12+]]</f>
        <v>#VALUE!</v>
      </c>
      <c r="BH564" s="5" t="e">
        <f>P_A_R[[#This Row],[12+]]-P_A_R[[#This Row],[13+]]</f>
        <v>#VALUE!</v>
      </c>
      <c r="BI564" s="5" t="e">
        <f>P_A_R[[#This Row],[13+]]-P_A_R[[#This Row],[14+]]</f>
        <v>#VALUE!</v>
      </c>
      <c r="BJ564" s="5" t="e">
        <f>P_A_R[[#This Row],[14+]]-P_A_R[[#This Row],[15+]]</f>
        <v>#VALUE!</v>
      </c>
      <c r="BK564" s="5" t="e">
        <f>P_A_R[[#This Row],[15+]]-P_A_R[[#This Row],[16+]]</f>
        <v>#VALUE!</v>
      </c>
      <c r="BL564" s="5" t="e">
        <f>P_A_R[[#This Row],[16+]]-P_A_R[[#This Row],[17+]]</f>
        <v>#VALUE!</v>
      </c>
      <c r="BM564" s="5" t="e">
        <f>P_A_R[[#This Row],[17+]]-P_A_R[[#This Row],[18+]]</f>
        <v>#VALUE!</v>
      </c>
      <c r="BN564" s="5" t="e">
        <f>P_A_R[[#This Row],[18+]]-P_A_R[[#This Row],[19+]]</f>
        <v>#VALUE!</v>
      </c>
      <c r="BO564" s="5" t="e">
        <f>P_A_R[[#This Row],[19+]]-P_A_R[[#This Row],[20+]]</f>
        <v>#VALUE!</v>
      </c>
      <c r="BP564" s="5" t="e">
        <f>P_A_R[[#This Row],[20+]]-P_A_R[[#This Row],[21+]]</f>
        <v>#VALUE!</v>
      </c>
      <c r="BQ564" s="5" t="e">
        <f>P_A_R[[#This Row],[21+]]-P_A_R[[#This Row],[22+]]</f>
        <v>#VALUE!</v>
      </c>
      <c r="BR564" s="5" t="e">
        <f>P_A_R[[#This Row],[22+]]-P_A_R[[#This Row],[23+]]</f>
        <v>#VALUE!</v>
      </c>
      <c r="BS564" s="5" t="e">
        <f>P_A_R[[#This Row],[23+]]-P_A_R[[#This Row],[24+]]</f>
        <v>#VALUE!</v>
      </c>
      <c r="BT564" s="5" t="e">
        <f>P_A_R[[#This Row],[24+]]-P_A_R[[#This Row],[25+]]</f>
        <v>#VALUE!</v>
      </c>
      <c r="BU564" s="5" t="e">
        <f>P_A_R[[#This Row],[25+]]-P_A_R[[#This Row],[26+]]</f>
        <v>#VALUE!</v>
      </c>
      <c r="BV564" s="5" t="e">
        <f>P_A_R[[#This Row],[26+]]-P_A_R[[#This Row],[27+]]</f>
        <v>#VALUE!</v>
      </c>
      <c r="BW564" s="5" t="e">
        <f>P_A_R[[#This Row],[27+]]-P_A_R[[#This Row],[28+]]</f>
        <v>#VALUE!</v>
      </c>
      <c r="BX564" s="5" t="e">
        <f>P_A_R[[#This Row],[28+]]-P_A_R[[#This Row],[29+]]</f>
        <v>#VALUE!</v>
      </c>
      <c r="BY564" s="5" t="e">
        <f>P_A_R[[#This Row],[29+]]-P_A_R[[#This Row],[30+]]</f>
        <v>#VALUE!</v>
      </c>
      <c r="BZ564" s="5" t="e">
        <f>P_A_R[[#This Row],[30+]]-P_A_R[[#This Row],[31+]]</f>
        <v>#VALUE!</v>
      </c>
      <c r="CA564" s="5" t="e">
        <f>P_A_R[[#This Row],[31+]]-P_A_R[[#This Row],[32+]]</f>
        <v>#VALUE!</v>
      </c>
      <c r="CB564" s="5" t="e">
        <f>P_A_R[[#This Row],[32+]]-P_A_R[[#This Row],[33+]]</f>
        <v>#VALUE!</v>
      </c>
      <c r="CC564" s="5" t="e">
        <f>P_A_R[[#This Row],[33+]]-P_A_R[[#This Row],[34+]]</f>
        <v>#VALUE!</v>
      </c>
      <c r="CD564" s="5" t="e">
        <f>P_A_R[[#This Row],[34+]]-P_A_R[[#This Row],[35+]]</f>
        <v>#VALUE!</v>
      </c>
      <c r="CE564" s="5" t="e">
        <f>P_A_R[[#This Row],[35+]]-P_A_R[[#This Row],[36+]]</f>
        <v>#VALUE!</v>
      </c>
      <c r="CF564" s="5" t="e">
        <f>P_A_R[[#This Row],[36+]]-P_A_R[[#This Row],[37+]]</f>
        <v>#VALUE!</v>
      </c>
      <c r="CG564" s="5" t="e">
        <f>P_A_R[[#This Row],[37+]]-P_A_R[[#This Row],[38+]]</f>
        <v>#VALUE!</v>
      </c>
      <c r="CH564" s="5" t="e">
        <f>P_A_R[[#This Row],[38+]]-P_A_R[[#This Row],[39+]]</f>
        <v>#VALUE!</v>
      </c>
      <c r="CI564" s="5" t="e">
        <f>P_A_R[[#This Row],[39+]]-P_A_R[[#This Row],[40+]]</f>
        <v>#VALUE!</v>
      </c>
      <c r="CJ564" s="5" t="e">
        <f>P_A_R[[#This Row],[40+]]-P_A_R[[#This Row],[41+]]</f>
        <v>#VALUE!</v>
      </c>
      <c r="CK564" s="5" t="e">
        <f>P_A_R[[#This Row],[41+]]-P_A_R[[#This Row],[42+]]</f>
        <v>#VALUE!</v>
      </c>
      <c r="CL564" s="5" t="e">
        <f>P_A_R[[#This Row],[42+]]-P_A_R[[#This Row],[43+]]</f>
        <v>#VALUE!</v>
      </c>
      <c r="CM564" s="5" t="e">
        <f>P_A_R[[#This Row],[43+]]-P_A_R[[#This Row],[44+]]</f>
        <v>#VALUE!</v>
      </c>
      <c r="CN564" s="5" t="e">
        <f>P_A_R[[#This Row],[44+]]-P_A_R[[#This Row],[45+]]</f>
        <v>#VALUE!</v>
      </c>
      <c r="CO564" s="5" t="e">
        <f>P_A_R[[#This Row],[45+]]-P_A_R[[#This Row],[46+]]</f>
        <v>#VALUE!</v>
      </c>
      <c r="CP564" s="5" t="e">
        <f>P_A_R[[#This Row],[46+]]-P_A_R[[#This Row],[47+]]</f>
        <v>#VALUE!</v>
      </c>
      <c r="CQ564" s="5" t="e">
        <f>P_A_R[[#This Row],[47+]]-P_A_R[[#This Row],[48+]]</f>
        <v>#VALUE!</v>
      </c>
      <c r="CR564" s="5" t="e">
        <f>P_A_R[[#This Row],[48+]]-P_A_R[[#This Row],[49+]]</f>
        <v>#VALUE!</v>
      </c>
      <c r="CS564" s="5" t="e">
        <f>P_A_R[[#This Row],[49+]]-P_A_R[[#This Row],[50+]]</f>
        <v>#VALUE!</v>
      </c>
      <c r="CT564" s="5" t="e">
        <f>P_A_R[[#This Row],[50+]]-P_A_R[[#This Row],[51+]]</f>
        <v>#VALUE!</v>
      </c>
      <c r="CU564" s="5" t="e">
        <f>P_A_R[[#This Row],[51+]]-P_A_R[[#This Row],[52+]]</f>
        <v>#VALUE!</v>
      </c>
      <c r="CV564" s="5" t="e">
        <f>P_A_R[[#This Row],[52+]]-P_A_R[[#This Row],[53+]]</f>
        <v>#VALUE!</v>
      </c>
      <c r="CW564" s="5" t="e">
        <f>P_A_R[[#This Row],[53+]]-P_A_R[[#This Row],[54+]]</f>
        <v>#VALUE!</v>
      </c>
      <c r="CX564" s="5" t="e">
        <f>P_A_R[[#This Row],[54+]]-P_A_R[[#This Row],[55+]]</f>
        <v>#VALUE!</v>
      </c>
      <c r="CY564" s="5" t="e">
        <f>P_A_R[[#This Row],[55+]]-P_A_R[[#This Row],[56+]]</f>
        <v>#VALUE!</v>
      </c>
      <c r="CZ564" s="5" t="e">
        <f>P_A_R[[#This Row],[56+]]-P_A_R[[#This Row],[57+]]</f>
        <v>#VALUE!</v>
      </c>
      <c r="DA564" s="5" t="e">
        <f>P_A_R[[#This Row],[57+]]-P_A_R[[#This Row],[58+]]</f>
        <v>#VALUE!</v>
      </c>
      <c r="DB564" s="5" t="e">
        <f>P_A_R[[#This Row],[58+]]-P_A_R[[#This Row],[59+]]</f>
        <v>#VALUE!</v>
      </c>
    </row>
    <row r="565" spans="58:106" x14ac:dyDescent="0.25">
      <c r="BF565" s="5" t="e">
        <f>P_A_R[[#This Row],[10+]]-P_A_R[[#This Row],[11+]]</f>
        <v>#VALUE!</v>
      </c>
      <c r="BG565" s="5" t="e">
        <f>P_A_R[[#This Row],[11+]]-P_A_R[[#This Row],[12+]]</f>
        <v>#VALUE!</v>
      </c>
      <c r="BH565" s="5" t="e">
        <f>P_A_R[[#This Row],[12+]]-P_A_R[[#This Row],[13+]]</f>
        <v>#VALUE!</v>
      </c>
      <c r="BI565" s="5" t="e">
        <f>P_A_R[[#This Row],[13+]]-P_A_R[[#This Row],[14+]]</f>
        <v>#VALUE!</v>
      </c>
      <c r="BJ565" s="5" t="e">
        <f>P_A_R[[#This Row],[14+]]-P_A_R[[#This Row],[15+]]</f>
        <v>#VALUE!</v>
      </c>
      <c r="BK565" s="5" t="e">
        <f>P_A_R[[#This Row],[15+]]-P_A_R[[#This Row],[16+]]</f>
        <v>#VALUE!</v>
      </c>
      <c r="BL565" s="5" t="e">
        <f>P_A_R[[#This Row],[16+]]-P_A_R[[#This Row],[17+]]</f>
        <v>#VALUE!</v>
      </c>
      <c r="BM565" s="5" t="e">
        <f>P_A_R[[#This Row],[17+]]-P_A_R[[#This Row],[18+]]</f>
        <v>#VALUE!</v>
      </c>
      <c r="BN565" s="5" t="e">
        <f>P_A_R[[#This Row],[18+]]-P_A_R[[#This Row],[19+]]</f>
        <v>#VALUE!</v>
      </c>
      <c r="BO565" s="5" t="e">
        <f>P_A_R[[#This Row],[19+]]-P_A_R[[#This Row],[20+]]</f>
        <v>#VALUE!</v>
      </c>
      <c r="BP565" s="5" t="e">
        <f>P_A_R[[#This Row],[20+]]-P_A_R[[#This Row],[21+]]</f>
        <v>#VALUE!</v>
      </c>
      <c r="BQ565" s="5" t="e">
        <f>P_A_R[[#This Row],[21+]]-P_A_R[[#This Row],[22+]]</f>
        <v>#VALUE!</v>
      </c>
      <c r="BR565" s="5" t="e">
        <f>P_A_R[[#This Row],[22+]]-P_A_R[[#This Row],[23+]]</f>
        <v>#VALUE!</v>
      </c>
      <c r="BS565" s="5" t="e">
        <f>P_A_R[[#This Row],[23+]]-P_A_R[[#This Row],[24+]]</f>
        <v>#VALUE!</v>
      </c>
      <c r="BT565" s="5" t="e">
        <f>P_A_R[[#This Row],[24+]]-P_A_R[[#This Row],[25+]]</f>
        <v>#VALUE!</v>
      </c>
      <c r="BU565" s="5" t="e">
        <f>P_A_R[[#This Row],[25+]]-P_A_R[[#This Row],[26+]]</f>
        <v>#VALUE!</v>
      </c>
      <c r="BV565" s="5" t="e">
        <f>P_A_R[[#This Row],[26+]]-P_A_R[[#This Row],[27+]]</f>
        <v>#VALUE!</v>
      </c>
      <c r="BW565" s="5" t="e">
        <f>P_A_R[[#This Row],[27+]]-P_A_R[[#This Row],[28+]]</f>
        <v>#VALUE!</v>
      </c>
      <c r="BX565" s="5" t="e">
        <f>P_A_R[[#This Row],[28+]]-P_A_R[[#This Row],[29+]]</f>
        <v>#VALUE!</v>
      </c>
      <c r="BY565" s="5" t="e">
        <f>P_A_R[[#This Row],[29+]]-P_A_R[[#This Row],[30+]]</f>
        <v>#VALUE!</v>
      </c>
      <c r="BZ565" s="5" t="e">
        <f>P_A_R[[#This Row],[30+]]-P_A_R[[#This Row],[31+]]</f>
        <v>#VALUE!</v>
      </c>
      <c r="CA565" s="5" t="e">
        <f>P_A_R[[#This Row],[31+]]-P_A_R[[#This Row],[32+]]</f>
        <v>#VALUE!</v>
      </c>
      <c r="CB565" s="5" t="e">
        <f>P_A_R[[#This Row],[32+]]-P_A_R[[#This Row],[33+]]</f>
        <v>#VALUE!</v>
      </c>
      <c r="CC565" s="5" t="e">
        <f>P_A_R[[#This Row],[33+]]-P_A_R[[#This Row],[34+]]</f>
        <v>#VALUE!</v>
      </c>
      <c r="CD565" s="5" t="e">
        <f>P_A_R[[#This Row],[34+]]-P_A_R[[#This Row],[35+]]</f>
        <v>#VALUE!</v>
      </c>
      <c r="CE565" s="5" t="e">
        <f>P_A_R[[#This Row],[35+]]-P_A_R[[#This Row],[36+]]</f>
        <v>#VALUE!</v>
      </c>
      <c r="CF565" s="5" t="e">
        <f>P_A_R[[#This Row],[36+]]-P_A_R[[#This Row],[37+]]</f>
        <v>#VALUE!</v>
      </c>
      <c r="CG565" s="5" t="e">
        <f>P_A_R[[#This Row],[37+]]-P_A_R[[#This Row],[38+]]</f>
        <v>#VALUE!</v>
      </c>
      <c r="CH565" s="5" t="e">
        <f>P_A_R[[#This Row],[38+]]-P_A_R[[#This Row],[39+]]</f>
        <v>#VALUE!</v>
      </c>
      <c r="CI565" s="5" t="e">
        <f>P_A_R[[#This Row],[39+]]-P_A_R[[#This Row],[40+]]</f>
        <v>#VALUE!</v>
      </c>
      <c r="CJ565" s="5" t="e">
        <f>P_A_R[[#This Row],[40+]]-P_A_R[[#This Row],[41+]]</f>
        <v>#VALUE!</v>
      </c>
      <c r="CK565" s="5" t="e">
        <f>P_A_R[[#This Row],[41+]]-P_A_R[[#This Row],[42+]]</f>
        <v>#VALUE!</v>
      </c>
      <c r="CL565" s="5" t="e">
        <f>P_A_R[[#This Row],[42+]]-P_A_R[[#This Row],[43+]]</f>
        <v>#VALUE!</v>
      </c>
      <c r="CM565" s="5" t="e">
        <f>P_A_R[[#This Row],[43+]]-P_A_R[[#This Row],[44+]]</f>
        <v>#VALUE!</v>
      </c>
      <c r="CN565" s="5" t="e">
        <f>P_A_R[[#This Row],[44+]]-P_A_R[[#This Row],[45+]]</f>
        <v>#VALUE!</v>
      </c>
      <c r="CO565" s="5" t="e">
        <f>P_A_R[[#This Row],[45+]]-P_A_R[[#This Row],[46+]]</f>
        <v>#VALUE!</v>
      </c>
      <c r="CP565" s="5" t="e">
        <f>P_A_R[[#This Row],[46+]]-P_A_R[[#This Row],[47+]]</f>
        <v>#VALUE!</v>
      </c>
      <c r="CQ565" s="5" t="e">
        <f>P_A_R[[#This Row],[47+]]-P_A_R[[#This Row],[48+]]</f>
        <v>#VALUE!</v>
      </c>
      <c r="CR565" s="5" t="e">
        <f>P_A_R[[#This Row],[48+]]-P_A_R[[#This Row],[49+]]</f>
        <v>#VALUE!</v>
      </c>
      <c r="CS565" s="5" t="e">
        <f>P_A_R[[#This Row],[49+]]-P_A_R[[#This Row],[50+]]</f>
        <v>#VALUE!</v>
      </c>
      <c r="CT565" s="5" t="e">
        <f>P_A_R[[#This Row],[50+]]-P_A_R[[#This Row],[51+]]</f>
        <v>#VALUE!</v>
      </c>
      <c r="CU565" s="5" t="e">
        <f>P_A_R[[#This Row],[51+]]-P_A_R[[#This Row],[52+]]</f>
        <v>#VALUE!</v>
      </c>
      <c r="CV565" s="5" t="e">
        <f>P_A_R[[#This Row],[52+]]-P_A_R[[#This Row],[53+]]</f>
        <v>#VALUE!</v>
      </c>
      <c r="CW565" s="5" t="e">
        <f>P_A_R[[#This Row],[53+]]-P_A_R[[#This Row],[54+]]</f>
        <v>#VALUE!</v>
      </c>
      <c r="CX565" s="5" t="e">
        <f>P_A_R[[#This Row],[54+]]-P_A_R[[#This Row],[55+]]</f>
        <v>#VALUE!</v>
      </c>
      <c r="CY565" s="5" t="e">
        <f>P_A_R[[#This Row],[55+]]-P_A_R[[#This Row],[56+]]</f>
        <v>#VALUE!</v>
      </c>
      <c r="CZ565" s="5" t="e">
        <f>P_A_R[[#This Row],[56+]]-P_A_R[[#This Row],[57+]]</f>
        <v>#VALUE!</v>
      </c>
      <c r="DA565" s="5" t="e">
        <f>P_A_R[[#This Row],[57+]]-P_A_R[[#This Row],[58+]]</f>
        <v>#VALUE!</v>
      </c>
      <c r="DB565" s="5" t="e">
        <f>P_A_R[[#This Row],[58+]]-P_A_R[[#This Row],[59+]]</f>
        <v>#VALUE!</v>
      </c>
    </row>
    <row r="566" spans="58:106" x14ac:dyDescent="0.25">
      <c r="BF566" s="5" t="e">
        <f>P_A_R[[#This Row],[10+]]-P_A_R[[#This Row],[11+]]</f>
        <v>#VALUE!</v>
      </c>
      <c r="BG566" s="5" t="e">
        <f>P_A_R[[#This Row],[11+]]-P_A_R[[#This Row],[12+]]</f>
        <v>#VALUE!</v>
      </c>
      <c r="BH566" s="5" t="e">
        <f>P_A_R[[#This Row],[12+]]-P_A_R[[#This Row],[13+]]</f>
        <v>#VALUE!</v>
      </c>
      <c r="BI566" s="5" t="e">
        <f>P_A_R[[#This Row],[13+]]-P_A_R[[#This Row],[14+]]</f>
        <v>#VALUE!</v>
      </c>
      <c r="BJ566" s="5" t="e">
        <f>P_A_R[[#This Row],[14+]]-P_A_R[[#This Row],[15+]]</f>
        <v>#VALUE!</v>
      </c>
      <c r="BK566" s="5" t="e">
        <f>P_A_R[[#This Row],[15+]]-P_A_R[[#This Row],[16+]]</f>
        <v>#VALUE!</v>
      </c>
      <c r="BL566" s="5" t="e">
        <f>P_A_R[[#This Row],[16+]]-P_A_R[[#This Row],[17+]]</f>
        <v>#VALUE!</v>
      </c>
      <c r="BM566" s="5" t="e">
        <f>P_A_R[[#This Row],[17+]]-P_A_R[[#This Row],[18+]]</f>
        <v>#VALUE!</v>
      </c>
      <c r="BN566" s="5" t="e">
        <f>P_A_R[[#This Row],[18+]]-P_A_R[[#This Row],[19+]]</f>
        <v>#VALUE!</v>
      </c>
      <c r="BO566" s="5" t="e">
        <f>P_A_R[[#This Row],[19+]]-P_A_R[[#This Row],[20+]]</f>
        <v>#VALUE!</v>
      </c>
      <c r="BP566" s="5" t="e">
        <f>P_A_R[[#This Row],[20+]]-P_A_R[[#This Row],[21+]]</f>
        <v>#VALUE!</v>
      </c>
      <c r="BQ566" s="5" t="e">
        <f>P_A_R[[#This Row],[21+]]-P_A_R[[#This Row],[22+]]</f>
        <v>#VALUE!</v>
      </c>
      <c r="BR566" s="5" t="e">
        <f>P_A_R[[#This Row],[22+]]-P_A_R[[#This Row],[23+]]</f>
        <v>#VALUE!</v>
      </c>
      <c r="BS566" s="5" t="e">
        <f>P_A_R[[#This Row],[23+]]-P_A_R[[#This Row],[24+]]</f>
        <v>#VALUE!</v>
      </c>
      <c r="BT566" s="5" t="e">
        <f>P_A_R[[#This Row],[24+]]-P_A_R[[#This Row],[25+]]</f>
        <v>#VALUE!</v>
      </c>
      <c r="BU566" s="5" t="e">
        <f>P_A_R[[#This Row],[25+]]-P_A_R[[#This Row],[26+]]</f>
        <v>#VALUE!</v>
      </c>
      <c r="BV566" s="5" t="e">
        <f>P_A_R[[#This Row],[26+]]-P_A_R[[#This Row],[27+]]</f>
        <v>#VALUE!</v>
      </c>
      <c r="BW566" s="5" t="e">
        <f>P_A_R[[#This Row],[27+]]-P_A_R[[#This Row],[28+]]</f>
        <v>#VALUE!</v>
      </c>
      <c r="BX566" s="5" t="e">
        <f>P_A_R[[#This Row],[28+]]-P_A_R[[#This Row],[29+]]</f>
        <v>#VALUE!</v>
      </c>
      <c r="BY566" s="5" t="e">
        <f>P_A_R[[#This Row],[29+]]-P_A_R[[#This Row],[30+]]</f>
        <v>#VALUE!</v>
      </c>
      <c r="BZ566" s="5" t="e">
        <f>P_A_R[[#This Row],[30+]]-P_A_R[[#This Row],[31+]]</f>
        <v>#VALUE!</v>
      </c>
      <c r="CA566" s="5" t="e">
        <f>P_A_R[[#This Row],[31+]]-P_A_R[[#This Row],[32+]]</f>
        <v>#VALUE!</v>
      </c>
      <c r="CB566" s="5" t="e">
        <f>P_A_R[[#This Row],[32+]]-P_A_R[[#This Row],[33+]]</f>
        <v>#VALUE!</v>
      </c>
      <c r="CC566" s="5" t="e">
        <f>P_A_R[[#This Row],[33+]]-P_A_R[[#This Row],[34+]]</f>
        <v>#VALUE!</v>
      </c>
      <c r="CD566" s="5" t="e">
        <f>P_A_R[[#This Row],[34+]]-P_A_R[[#This Row],[35+]]</f>
        <v>#VALUE!</v>
      </c>
      <c r="CE566" s="5" t="e">
        <f>P_A_R[[#This Row],[35+]]-P_A_R[[#This Row],[36+]]</f>
        <v>#VALUE!</v>
      </c>
      <c r="CF566" s="5" t="e">
        <f>P_A_R[[#This Row],[36+]]-P_A_R[[#This Row],[37+]]</f>
        <v>#VALUE!</v>
      </c>
      <c r="CG566" s="5" t="e">
        <f>P_A_R[[#This Row],[37+]]-P_A_R[[#This Row],[38+]]</f>
        <v>#VALUE!</v>
      </c>
      <c r="CH566" s="5" t="e">
        <f>P_A_R[[#This Row],[38+]]-P_A_R[[#This Row],[39+]]</f>
        <v>#VALUE!</v>
      </c>
      <c r="CI566" s="5" t="e">
        <f>P_A_R[[#This Row],[39+]]-P_A_R[[#This Row],[40+]]</f>
        <v>#VALUE!</v>
      </c>
      <c r="CJ566" s="5" t="e">
        <f>P_A_R[[#This Row],[40+]]-P_A_R[[#This Row],[41+]]</f>
        <v>#VALUE!</v>
      </c>
      <c r="CK566" s="5" t="e">
        <f>P_A_R[[#This Row],[41+]]-P_A_R[[#This Row],[42+]]</f>
        <v>#VALUE!</v>
      </c>
      <c r="CL566" s="5" t="e">
        <f>P_A_R[[#This Row],[42+]]-P_A_R[[#This Row],[43+]]</f>
        <v>#VALUE!</v>
      </c>
      <c r="CM566" s="5" t="e">
        <f>P_A_R[[#This Row],[43+]]-P_A_R[[#This Row],[44+]]</f>
        <v>#VALUE!</v>
      </c>
      <c r="CN566" s="5" t="e">
        <f>P_A_R[[#This Row],[44+]]-P_A_R[[#This Row],[45+]]</f>
        <v>#VALUE!</v>
      </c>
      <c r="CO566" s="5" t="e">
        <f>P_A_R[[#This Row],[45+]]-P_A_R[[#This Row],[46+]]</f>
        <v>#VALUE!</v>
      </c>
      <c r="CP566" s="5" t="e">
        <f>P_A_R[[#This Row],[46+]]-P_A_R[[#This Row],[47+]]</f>
        <v>#VALUE!</v>
      </c>
      <c r="CQ566" s="5" t="e">
        <f>P_A_R[[#This Row],[47+]]-P_A_R[[#This Row],[48+]]</f>
        <v>#VALUE!</v>
      </c>
      <c r="CR566" s="5" t="e">
        <f>P_A_R[[#This Row],[48+]]-P_A_R[[#This Row],[49+]]</f>
        <v>#VALUE!</v>
      </c>
      <c r="CS566" s="5" t="e">
        <f>P_A_R[[#This Row],[49+]]-P_A_R[[#This Row],[50+]]</f>
        <v>#VALUE!</v>
      </c>
      <c r="CT566" s="5" t="e">
        <f>P_A_R[[#This Row],[50+]]-P_A_R[[#This Row],[51+]]</f>
        <v>#VALUE!</v>
      </c>
      <c r="CU566" s="5" t="e">
        <f>P_A_R[[#This Row],[51+]]-P_A_R[[#This Row],[52+]]</f>
        <v>#VALUE!</v>
      </c>
      <c r="CV566" s="5" t="e">
        <f>P_A_R[[#This Row],[52+]]-P_A_R[[#This Row],[53+]]</f>
        <v>#VALUE!</v>
      </c>
      <c r="CW566" s="5" t="e">
        <f>P_A_R[[#This Row],[53+]]-P_A_R[[#This Row],[54+]]</f>
        <v>#VALUE!</v>
      </c>
      <c r="CX566" s="5" t="e">
        <f>P_A_R[[#This Row],[54+]]-P_A_R[[#This Row],[55+]]</f>
        <v>#VALUE!</v>
      </c>
      <c r="CY566" s="5" t="e">
        <f>P_A_R[[#This Row],[55+]]-P_A_R[[#This Row],[56+]]</f>
        <v>#VALUE!</v>
      </c>
      <c r="CZ566" s="5" t="e">
        <f>P_A_R[[#This Row],[56+]]-P_A_R[[#This Row],[57+]]</f>
        <v>#VALUE!</v>
      </c>
      <c r="DA566" s="5" t="e">
        <f>P_A_R[[#This Row],[57+]]-P_A_R[[#This Row],[58+]]</f>
        <v>#VALUE!</v>
      </c>
      <c r="DB566" s="5" t="e">
        <f>P_A_R[[#This Row],[58+]]-P_A_R[[#This Row],[59+]]</f>
        <v>#VALUE!</v>
      </c>
    </row>
    <row r="567" spans="58:106" x14ac:dyDescent="0.25">
      <c r="BF567" s="5" t="e">
        <f>P_A_R[[#This Row],[10+]]-P_A_R[[#This Row],[11+]]</f>
        <v>#VALUE!</v>
      </c>
      <c r="BG567" s="5" t="e">
        <f>P_A_R[[#This Row],[11+]]-P_A_R[[#This Row],[12+]]</f>
        <v>#VALUE!</v>
      </c>
      <c r="BH567" s="5" t="e">
        <f>P_A_R[[#This Row],[12+]]-P_A_R[[#This Row],[13+]]</f>
        <v>#VALUE!</v>
      </c>
      <c r="BI567" s="5" t="e">
        <f>P_A_R[[#This Row],[13+]]-P_A_R[[#This Row],[14+]]</f>
        <v>#VALUE!</v>
      </c>
      <c r="BJ567" s="5" t="e">
        <f>P_A_R[[#This Row],[14+]]-P_A_R[[#This Row],[15+]]</f>
        <v>#VALUE!</v>
      </c>
      <c r="BK567" s="5" t="e">
        <f>P_A_R[[#This Row],[15+]]-P_A_R[[#This Row],[16+]]</f>
        <v>#VALUE!</v>
      </c>
      <c r="BL567" s="5" t="e">
        <f>P_A_R[[#This Row],[16+]]-P_A_R[[#This Row],[17+]]</f>
        <v>#VALUE!</v>
      </c>
      <c r="BM567" s="5" t="e">
        <f>P_A_R[[#This Row],[17+]]-P_A_R[[#This Row],[18+]]</f>
        <v>#VALUE!</v>
      </c>
      <c r="BN567" s="5" t="e">
        <f>P_A_R[[#This Row],[18+]]-P_A_R[[#This Row],[19+]]</f>
        <v>#VALUE!</v>
      </c>
      <c r="BO567" s="5" t="e">
        <f>P_A_R[[#This Row],[19+]]-P_A_R[[#This Row],[20+]]</f>
        <v>#VALUE!</v>
      </c>
      <c r="BP567" s="5" t="e">
        <f>P_A_R[[#This Row],[20+]]-P_A_R[[#This Row],[21+]]</f>
        <v>#VALUE!</v>
      </c>
      <c r="BQ567" s="5" t="e">
        <f>P_A_R[[#This Row],[21+]]-P_A_R[[#This Row],[22+]]</f>
        <v>#VALUE!</v>
      </c>
      <c r="BR567" s="5" t="e">
        <f>P_A_R[[#This Row],[22+]]-P_A_R[[#This Row],[23+]]</f>
        <v>#VALUE!</v>
      </c>
      <c r="BS567" s="5" t="e">
        <f>P_A_R[[#This Row],[23+]]-P_A_R[[#This Row],[24+]]</f>
        <v>#VALUE!</v>
      </c>
      <c r="BT567" s="5" t="e">
        <f>P_A_R[[#This Row],[24+]]-P_A_R[[#This Row],[25+]]</f>
        <v>#VALUE!</v>
      </c>
      <c r="BU567" s="5" t="e">
        <f>P_A_R[[#This Row],[25+]]-P_A_R[[#This Row],[26+]]</f>
        <v>#VALUE!</v>
      </c>
      <c r="BV567" s="5" t="e">
        <f>P_A_R[[#This Row],[26+]]-P_A_R[[#This Row],[27+]]</f>
        <v>#VALUE!</v>
      </c>
      <c r="BW567" s="5" t="e">
        <f>P_A_R[[#This Row],[27+]]-P_A_R[[#This Row],[28+]]</f>
        <v>#VALUE!</v>
      </c>
      <c r="BX567" s="5" t="e">
        <f>P_A_R[[#This Row],[28+]]-P_A_R[[#This Row],[29+]]</f>
        <v>#VALUE!</v>
      </c>
      <c r="BY567" s="5" t="e">
        <f>P_A_R[[#This Row],[29+]]-P_A_R[[#This Row],[30+]]</f>
        <v>#VALUE!</v>
      </c>
      <c r="BZ567" s="5" t="e">
        <f>P_A_R[[#This Row],[30+]]-P_A_R[[#This Row],[31+]]</f>
        <v>#VALUE!</v>
      </c>
      <c r="CA567" s="5" t="e">
        <f>P_A_R[[#This Row],[31+]]-P_A_R[[#This Row],[32+]]</f>
        <v>#VALUE!</v>
      </c>
      <c r="CB567" s="5" t="e">
        <f>P_A_R[[#This Row],[32+]]-P_A_R[[#This Row],[33+]]</f>
        <v>#VALUE!</v>
      </c>
      <c r="CC567" s="5" t="e">
        <f>P_A_R[[#This Row],[33+]]-P_A_R[[#This Row],[34+]]</f>
        <v>#VALUE!</v>
      </c>
      <c r="CD567" s="5" t="e">
        <f>P_A_R[[#This Row],[34+]]-P_A_R[[#This Row],[35+]]</f>
        <v>#VALUE!</v>
      </c>
      <c r="CE567" s="5" t="e">
        <f>P_A_R[[#This Row],[35+]]-P_A_R[[#This Row],[36+]]</f>
        <v>#VALUE!</v>
      </c>
      <c r="CF567" s="5" t="e">
        <f>P_A_R[[#This Row],[36+]]-P_A_R[[#This Row],[37+]]</f>
        <v>#VALUE!</v>
      </c>
      <c r="CG567" s="5" t="e">
        <f>P_A_R[[#This Row],[37+]]-P_A_R[[#This Row],[38+]]</f>
        <v>#VALUE!</v>
      </c>
      <c r="CH567" s="5" t="e">
        <f>P_A_R[[#This Row],[38+]]-P_A_R[[#This Row],[39+]]</f>
        <v>#VALUE!</v>
      </c>
      <c r="CI567" s="5" t="e">
        <f>P_A_R[[#This Row],[39+]]-P_A_R[[#This Row],[40+]]</f>
        <v>#VALUE!</v>
      </c>
      <c r="CJ567" s="5" t="e">
        <f>P_A_R[[#This Row],[40+]]-P_A_R[[#This Row],[41+]]</f>
        <v>#VALUE!</v>
      </c>
      <c r="CK567" s="5" t="e">
        <f>P_A_R[[#This Row],[41+]]-P_A_R[[#This Row],[42+]]</f>
        <v>#VALUE!</v>
      </c>
      <c r="CL567" s="5" t="e">
        <f>P_A_R[[#This Row],[42+]]-P_A_R[[#This Row],[43+]]</f>
        <v>#VALUE!</v>
      </c>
      <c r="CM567" s="5" t="e">
        <f>P_A_R[[#This Row],[43+]]-P_A_R[[#This Row],[44+]]</f>
        <v>#VALUE!</v>
      </c>
      <c r="CN567" s="5" t="e">
        <f>P_A_R[[#This Row],[44+]]-P_A_R[[#This Row],[45+]]</f>
        <v>#VALUE!</v>
      </c>
      <c r="CO567" s="5" t="e">
        <f>P_A_R[[#This Row],[45+]]-P_A_R[[#This Row],[46+]]</f>
        <v>#VALUE!</v>
      </c>
      <c r="CP567" s="5" t="e">
        <f>P_A_R[[#This Row],[46+]]-P_A_R[[#This Row],[47+]]</f>
        <v>#VALUE!</v>
      </c>
      <c r="CQ567" s="5" t="e">
        <f>P_A_R[[#This Row],[47+]]-P_A_R[[#This Row],[48+]]</f>
        <v>#VALUE!</v>
      </c>
      <c r="CR567" s="5" t="e">
        <f>P_A_R[[#This Row],[48+]]-P_A_R[[#This Row],[49+]]</f>
        <v>#VALUE!</v>
      </c>
      <c r="CS567" s="5" t="e">
        <f>P_A_R[[#This Row],[49+]]-P_A_R[[#This Row],[50+]]</f>
        <v>#VALUE!</v>
      </c>
      <c r="CT567" s="5" t="e">
        <f>P_A_R[[#This Row],[50+]]-P_A_R[[#This Row],[51+]]</f>
        <v>#VALUE!</v>
      </c>
      <c r="CU567" s="5" t="e">
        <f>P_A_R[[#This Row],[51+]]-P_A_R[[#This Row],[52+]]</f>
        <v>#VALUE!</v>
      </c>
      <c r="CV567" s="5" t="e">
        <f>P_A_R[[#This Row],[52+]]-P_A_R[[#This Row],[53+]]</f>
        <v>#VALUE!</v>
      </c>
      <c r="CW567" s="5" t="e">
        <f>P_A_R[[#This Row],[53+]]-P_A_R[[#This Row],[54+]]</f>
        <v>#VALUE!</v>
      </c>
      <c r="CX567" s="5" t="e">
        <f>P_A_R[[#This Row],[54+]]-P_A_R[[#This Row],[55+]]</f>
        <v>#VALUE!</v>
      </c>
      <c r="CY567" s="5" t="e">
        <f>P_A_R[[#This Row],[55+]]-P_A_R[[#This Row],[56+]]</f>
        <v>#VALUE!</v>
      </c>
      <c r="CZ567" s="5" t="e">
        <f>P_A_R[[#This Row],[56+]]-P_A_R[[#This Row],[57+]]</f>
        <v>#VALUE!</v>
      </c>
      <c r="DA567" s="5" t="e">
        <f>P_A_R[[#This Row],[57+]]-P_A_R[[#This Row],[58+]]</f>
        <v>#VALUE!</v>
      </c>
      <c r="DB567" s="5" t="e">
        <f>P_A_R[[#This Row],[58+]]-P_A_R[[#This Row],[59+]]</f>
        <v>#VALUE!</v>
      </c>
    </row>
  </sheetData>
  <phoneticPr fontId="4" type="noConversion"/>
  <conditionalFormatting sqref="H2:BE25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17B8-FBE2-4FF4-AE35-03780F8E800C}">
  <dimension ref="A1:AI26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2" sqref="E2:E260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4.28515625" bestFit="1" customWidth="1"/>
    <col min="6" max="6" width="10.5703125" bestFit="1" customWidth="1"/>
    <col min="7" max="7" width="15.42578125" bestFit="1" customWidth="1"/>
    <col min="8" max="32" width="8.140625" bestFit="1" customWidth="1"/>
    <col min="33" max="34" width="7.140625" bestFit="1" customWidth="1"/>
    <col min="35" max="35" width="6.28515625" bestFit="1" customWidth="1"/>
    <col min="36" max="36" width="12.28515625" bestFit="1" customWidth="1"/>
    <col min="37" max="37" width="10.85546875" bestFit="1" customWidth="1"/>
    <col min="38" max="38" width="11" bestFit="1" customWidth="1"/>
    <col min="39" max="39" width="26.28515625" bestFit="1" customWidth="1"/>
    <col min="40" max="40" width="18.140625" bestFit="1" customWidth="1"/>
    <col min="41" max="41" width="7.85546875" bestFit="1" customWidth="1"/>
    <col min="42" max="42" width="10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74</v>
      </c>
      <c r="G1" t="s">
        <v>75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48</v>
      </c>
      <c r="AI1" t="s">
        <v>53</v>
      </c>
    </row>
    <row r="2" spans="1:35" x14ac:dyDescent="0.25">
      <c r="A2" s="10">
        <v>22400717</v>
      </c>
      <c r="B2" s="13" t="s">
        <v>90</v>
      </c>
      <c r="C2" s="13" t="s">
        <v>91</v>
      </c>
      <c r="D2" s="12">
        <v>0.79166666666666663</v>
      </c>
      <c r="E2" s="13" t="str">
        <f>HYPERLINK("https://www.nba.com/stats/player/203507/boxscores-traditional", "Giannis Antetokounmpo")</f>
        <v>Giannis Antetokounmpo</v>
      </c>
      <c r="F2">
        <v>35</v>
      </c>
      <c r="G2">
        <v>1.4139999999999999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0.99980000000000002</v>
      </c>
      <c r="AC2" s="3">
        <v>0.99766999999999995</v>
      </c>
      <c r="AD2" s="3">
        <v>0.98299999999999998</v>
      </c>
      <c r="AE2" s="3">
        <v>0.92073000000000005</v>
      </c>
      <c r="AF2" s="3">
        <v>0.76114999999999999</v>
      </c>
      <c r="AG2" s="3">
        <v>0.5</v>
      </c>
      <c r="AH2" s="3">
        <v>2.0000000000000001E-4</v>
      </c>
      <c r="AI2" s="3">
        <v>0</v>
      </c>
    </row>
    <row r="3" spans="1:35" x14ac:dyDescent="0.25">
      <c r="A3" s="10">
        <v>22400717</v>
      </c>
      <c r="B3" s="13" t="s">
        <v>90</v>
      </c>
      <c r="C3" s="13" t="s">
        <v>91</v>
      </c>
      <c r="D3" s="12">
        <v>0.79166666666666663</v>
      </c>
      <c r="E3" s="13" t="str">
        <f>HYPERLINK("https://www.nba.com/stats/player/201572/boxscores-traditional", "Brook Lopez")</f>
        <v>Brook Lopez</v>
      </c>
      <c r="F3">
        <v>33</v>
      </c>
      <c r="G3">
        <v>5.6390000000000002</v>
      </c>
      <c r="H3" s="3">
        <v>1</v>
      </c>
      <c r="I3" s="3">
        <v>0.99995000000000001</v>
      </c>
      <c r="J3" s="3">
        <v>0.99990000000000001</v>
      </c>
      <c r="K3" s="3">
        <v>0.99980999999999998</v>
      </c>
      <c r="L3" s="3">
        <v>0.99961999999999995</v>
      </c>
      <c r="M3" s="3">
        <v>0.99929000000000001</v>
      </c>
      <c r="N3" s="3">
        <v>0.99868999999999997</v>
      </c>
      <c r="O3" s="3">
        <v>0.99773999999999996</v>
      </c>
      <c r="P3" s="3">
        <v>0.99609000000000003</v>
      </c>
      <c r="Q3" s="3">
        <v>0.99343000000000004</v>
      </c>
      <c r="R3" s="3">
        <v>0.98956</v>
      </c>
      <c r="S3" s="3">
        <v>0.98341000000000001</v>
      </c>
      <c r="T3" s="3">
        <v>0.97441</v>
      </c>
      <c r="U3" s="3">
        <v>0.96164000000000005</v>
      </c>
      <c r="V3" s="3">
        <v>0.94520000000000004</v>
      </c>
      <c r="W3" s="3">
        <v>0.92220000000000002</v>
      </c>
      <c r="X3" s="3">
        <v>0.89251000000000003</v>
      </c>
      <c r="Y3" s="3">
        <v>0.85543000000000002</v>
      </c>
      <c r="Z3" s="3">
        <v>0.81327000000000005</v>
      </c>
      <c r="AA3" s="3">
        <v>0.76114999999999999</v>
      </c>
      <c r="AB3" s="3">
        <v>0.70194000000000001</v>
      </c>
      <c r="AC3" s="3">
        <v>0.63683000000000001</v>
      </c>
      <c r="AD3" s="3">
        <v>0.57142000000000004</v>
      </c>
      <c r="AE3" s="3">
        <v>0.5</v>
      </c>
      <c r="AF3" s="3">
        <v>0.42858000000000002</v>
      </c>
      <c r="AG3" s="3">
        <v>0.36316999999999999</v>
      </c>
      <c r="AH3" s="3">
        <v>0.10749</v>
      </c>
      <c r="AI3" s="3">
        <v>1.6590000000000001E-2</v>
      </c>
    </row>
    <row r="4" spans="1:35" x14ac:dyDescent="0.25">
      <c r="A4" s="10">
        <v>22400717</v>
      </c>
      <c r="B4" s="13" t="s">
        <v>90</v>
      </c>
      <c r="C4" s="13" t="s">
        <v>91</v>
      </c>
      <c r="D4" s="12">
        <v>0.79166666666666663</v>
      </c>
      <c r="E4" s="13" t="str">
        <f>HYPERLINK("https://www.nba.com/stats/player/203081/boxscores-traditional", "Damian Lillard")</f>
        <v>Damian Lillard</v>
      </c>
      <c r="F4">
        <v>38</v>
      </c>
      <c r="G4">
        <v>1.732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1</v>
      </c>
      <c r="X4" s="3">
        <v>1</v>
      </c>
      <c r="Y4" s="3">
        <v>1</v>
      </c>
      <c r="Z4" s="3">
        <v>1</v>
      </c>
      <c r="AA4" s="3">
        <v>1</v>
      </c>
      <c r="AB4" s="3">
        <v>1</v>
      </c>
      <c r="AC4" s="3">
        <v>1</v>
      </c>
      <c r="AD4" s="3">
        <v>0.99973000000000001</v>
      </c>
      <c r="AE4" s="3">
        <v>0.99807000000000001</v>
      </c>
      <c r="AF4" s="3">
        <v>0.98956</v>
      </c>
      <c r="AG4" s="3">
        <v>0.95818000000000003</v>
      </c>
      <c r="AH4" s="3">
        <v>0.12506999999999999</v>
      </c>
      <c r="AI4" s="3">
        <v>0</v>
      </c>
    </row>
    <row r="5" spans="1:35" x14ac:dyDescent="0.25">
      <c r="A5" s="10">
        <v>22400717</v>
      </c>
      <c r="B5" s="13" t="s">
        <v>90</v>
      </c>
      <c r="C5" s="13" t="s">
        <v>91</v>
      </c>
      <c r="D5" s="12">
        <v>0.79166666666666663</v>
      </c>
      <c r="E5" s="13" t="str">
        <f>HYPERLINK("https://www.nba.com/stats/player/1626171/boxscores-traditional", "Bobby Portis")</f>
        <v>Bobby Portis</v>
      </c>
      <c r="F5">
        <v>21</v>
      </c>
      <c r="G5">
        <v>1.897</v>
      </c>
      <c r="H5" s="3">
        <v>1</v>
      </c>
      <c r="I5" s="3">
        <v>1</v>
      </c>
      <c r="J5" s="3">
        <v>1</v>
      </c>
      <c r="K5" s="3">
        <v>1</v>
      </c>
      <c r="L5" s="3">
        <v>0.99988999999999995</v>
      </c>
      <c r="M5" s="3">
        <v>0.99921000000000004</v>
      </c>
      <c r="N5" s="3">
        <v>0.99585000000000001</v>
      </c>
      <c r="O5" s="3">
        <v>0.98257000000000005</v>
      </c>
      <c r="P5" s="3">
        <v>0.94294999999999995</v>
      </c>
      <c r="Q5" s="3">
        <v>0.85314000000000001</v>
      </c>
      <c r="R5" s="3">
        <v>0.70194000000000001</v>
      </c>
      <c r="S5" s="3">
        <v>0.5</v>
      </c>
      <c r="T5" s="3">
        <v>0.29805999999999999</v>
      </c>
      <c r="U5" s="3">
        <v>0.14685999999999999</v>
      </c>
      <c r="V5" s="3">
        <v>5.7049999999999997E-2</v>
      </c>
      <c r="W5" s="3">
        <v>1.7430000000000001E-2</v>
      </c>
      <c r="X5" s="3">
        <v>4.15E-3</v>
      </c>
      <c r="Y5" s="3">
        <v>7.9000000000000001E-4</v>
      </c>
      <c r="Z5" s="3">
        <v>1.1E-4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</row>
    <row r="6" spans="1:35" x14ac:dyDescent="0.25">
      <c r="A6" s="10">
        <v>22400717</v>
      </c>
      <c r="B6" s="13" t="s">
        <v>90</v>
      </c>
      <c r="C6" s="13" t="s">
        <v>91</v>
      </c>
      <c r="D6" s="12">
        <v>0.79166666666666663</v>
      </c>
      <c r="E6" s="13" t="str">
        <f>HYPERLINK("https://www.nba.com/stats/player/1629018/boxscores-traditional", "Gary Trent Jr.")</f>
        <v>Gary Trent Jr.</v>
      </c>
      <c r="F6">
        <v>23</v>
      </c>
      <c r="G6">
        <v>4.1470000000000002</v>
      </c>
      <c r="H6" s="3">
        <v>0.99912999999999996</v>
      </c>
      <c r="I6" s="3">
        <v>0.99807000000000001</v>
      </c>
      <c r="J6" s="3">
        <v>0.99597999999999998</v>
      </c>
      <c r="K6" s="3">
        <v>0.99202000000000001</v>
      </c>
      <c r="L6" s="3">
        <v>0.98499999999999999</v>
      </c>
      <c r="M6" s="3">
        <v>0.97319999999999995</v>
      </c>
      <c r="N6" s="3">
        <v>0.95448999999999995</v>
      </c>
      <c r="O6" s="3">
        <v>0.92647000000000002</v>
      </c>
      <c r="P6" s="3">
        <v>0.88685999999999998</v>
      </c>
      <c r="Q6" s="3">
        <v>0.83147000000000004</v>
      </c>
      <c r="R6" s="3">
        <v>0.76424000000000003</v>
      </c>
      <c r="S6" s="3">
        <v>0.68439000000000005</v>
      </c>
      <c r="T6" s="3">
        <v>0.59482999999999997</v>
      </c>
      <c r="U6" s="3">
        <v>0.5</v>
      </c>
      <c r="V6" s="3">
        <v>0.40516999999999997</v>
      </c>
      <c r="W6" s="3">
        <v>0.31561</v>
      </c>
      <c r="X6" s="3">
        <v>0.23576</v>
      </c>
      <c r="Y6" s="3">
        <v>0.16853000000000001</v>
      </c>
      <c r="Z6" s="3">
        <v>0.11314</v>
      </c>
      <c r="AA6" s="3">
        <v>7.3529999999999998E-2</v>
      </c>
      <c r="AB6" s="3">
        <v>4.5510000000000002E-2</v>
      </c>
      <c r="AC6" s="3">
        <v>2.6800000000000001E-2</v>
      </c>
      <c r="AD6" s="3">
        <v>1.4999999999999999E-2</v>
      </c>
      <c r="AE6" s="3">
        <v>7.9799999999999992E-3</v>
      </c>
      <c r="AF6" s="3">
        <v>4.0200000000000001E-3</v>
      </c>
      <c r="AG6" s="3">
        <v>1.9300000000000001E-3</v>
      </c>
      <c r="AH6" s="3">
        <v>0</v>
      </c>
      <c r="AI6" s="3">
        <v>0</v>
      </c>
    </row>
    <row r="7" spans="1:35" x14ac:dyDescent="0.25">
      <c r="A7" s="10">
        <v>22400717</v>
      </c>
      <c r="B7" s="13" t="s">
        <v>90</v>
      </c>
      <c r="C7" s="13" t="s">
        <v>91</v>
      </c>
      <c r="D7" s="12">
        <v>0.79166666666666663</v>
      </c>
      <c r="E7" s="13" t="str">
        <f>HYPERLINK("https://www.nba.com/stats/player/203114/boxscores-traditional", "Khris Middleton")</f>
        <v>Khris Middleton</v>
      </c>
      <c r="F7">
        <v>22</v>
      </c>
      <c r="G7">
        <v>4.1710000000000003</v>
      </c>
      <c r="H7" s="3">
        <v>0.99800999999999995</v>
      </c>
      <c r="I7" s="3">
        <v>0.99585000000000001</v>
      </c>
      <c r="J7" s="3">
        <v>0.99180000000000001</v>
      </c>
      <c r="K7" s="3">
        <v>0.98460999999999999</v>
      </c>
      <c r="L7" s="3">
        <v>0.97257000000000005</v>
      </c>
      <c r="M7" s="3">
        <v>0.95352000000000003</v>
      </c>
      <c r="N7" s="3">
        <v>0.92506999999999995</v>
      </c>
      <c r="O7" s="3">
        <v>0.88492999999999999</v>
      </c>
      <c r="P7" s="3">
        <v>0.83147000000000004</v>
      </c>
      <c r="Q7" s="3">
        <v>0.76424000000000003</v>
      </c>
      <c r="R7" s="3">
        <v>0.68439000000000005</v>
      </c>
      <c r="S7" s="3">
        <v>0.59482999999999997</v>
      </c>
      <c r="T7" s="3">
        <v>0.5</v>
      </c>
      <c r="U7" s="3">
        <v>0.40516999999999997</v>
      </c>
      <c r="V7" s="3">
        <v>0.31561</v>
      </c>
      <c r="W7" s="3">
        <v>0.23576</v>
      </c>
      <c r="X7" s="3">
        <v>0.16853000000000001</v>
      </c>
      <c r="Y7" s="3">
        <v>0.11507000000000001</v>
      </c>
      <c r="Z7" s="3">
        <v>7.4929999999999997E-2</v>
      </c>
      <c r="AA7" s="3">
        <v>4.648E-2</v>
      </c>
      <c r="AB7" s="3">
        <v>2.743E-2</v>
      </c>
      <c r="AC7" s="3">
        <v>1.5389999999999999E-2</v>
      </c>
      <c r="AD7" s="3">
        <v>8.2000000000000007E-3</v>
      </c>
      <c r="AE7" s="3">
        <v>4.15E-3</v>
      </c>
      <c r="AF7" s="3">
        <v>1.99E-3</v>
      </c>
      <c r="AG7" s="3">
        <v>8.9999999999999998E-4</v>
      </c>
      <c r="AH7" s="3">
        <v>0</v>
      </c>
      <c r="AI7" s="3">
        <v>0</v>
      </c>
    </row>
    <row r="8" spans="1:35" x14ac:dyDescent="0.25">
      <c r="A8" s="10">
        <v>22400717</v>
      </c>
      <c r="B8" s="13" t="s">
        <v>90</v>
      </c>
      <c r="C8" s="13" t="s">
        <v>91</v>
      </c>
      <c r="D8" s="12">
        <v>0.79166666666666663</v>
      </c>
      <c r="E8" s="13" t="str">
        <f>HYPERLINK("https://www.nba.com/stats/player/1626153/boxscores-traditional", "Delon Wright")</f>
        <v>Delon Wright</v>
      </c>
      <c r="F8">
        <v>19</v>
      </c>
      <c r="G8">
        <v>3.5209999999999999</v>
      </c>
      <c r="H8" s="3">
        <v>0.99477000000000004</v>
      </c>
      <c r="I8" s="3">
        <v>0.98839999999999995</v>
      </c>
      <c r="J8" s="3">
        <v>0.97670000000000001</v>
      </c>
      <c r="K8" s="3">
        <v>0.95543</v>
      </c>
      <c r="L8" s="3">
        <v>0.92220000000000002</v>
      </c>
      <c r="M8" s="3">
        <v>0.87285999999999997</v>
      </c>
      <c r="N8" s="3">
        <v>0.80234000000000005</v>
      </c>
      <c r="O8" s="3">
        <v>0.71565999999999996</v>
      </c>
      <c r="P8" s="3">
        <v>0.61026000000000002</v>
      </c>
      <c r="Q8" s="3">
        <v>0.5</v>
      </c>
      <c r="R8" s="3">
        <v>0.38973999999999998</v>
      </c>
      <c r="S8" s="3">
        <v>0.28433999999999998</v>
      </c>
      <c r="T8" s="3">
        <v>0.19766</v>
      </c>
      <c r="U8" s="3">
        <v>0.12714</v>
      </c>
      <c r="V8" s="3">
        <v>7.7799999999999994E-2</v>
      </c>
      <c r="W8" s="3">
        <v>4.4569999999999999E-2</v>
      </c>
      <c r="X8" s="3">
        <v>2.3300000000000001E-2</v>
      </c>
      <c r="Y8" s="3">
        <v>1.1599999999999999E-2</v>
      </c>
      <c r="Z8" s="3">
        <v>5.2300000000000003E-3</v>
      </c>
      <c r="AA8" s="3">
        <v>2.2599999999999999E-3</v>
      </c>
      <c r="AB8" s="3">
        <v>8.9999999999999998E-4</v>
      </c>
      <c r="AC8" s="3">
        <v>3.2000000000000003E-4</v>
      </c>
      <c r="AD8" s="3">
        <v>1.1E-4</v>
      </c>
      <c r="AE8" s="3">
        <v>3.0000000000000001E-5</v>
      </c>
      <c r="AF8" s="3">
        <v>0</v>
      </c>
      <c r="AG8" s="3">
        <v>0</v>
      </c>
      <c r="AH8" s="3">
        <v>0</v>
      </c>
      <c r="AI8" s="3">
        <v>0</v>
      </c>
    </row>
    <row r="9" spans="1:35" x14ac:dyDescent="0.25">
      <c r="A9" s="10">
        <v>22400717</v>
      </c>
      <c r="B9" s="13" t="s">
        <v>90</v>
      </c>
      <c r="C9" s="13" t="s">
        <v>91</v>
      </c>
      <c r="D9" s="12">
        <v>0.79166666666666663</v>
      </c>
      <c r="E9" s="13" t="str">
        <f>HYPERLINK("https://www.nba.com/stats/player/1631260/boxscores-traditional", "AJ Green")</f>
        <v>AJ Green</v>
      </c>
      <c r="F9">
        <v>20</v>
      </c>
      <c r="G9">
        <v>3.9750000000000001</v>
      </c>
      <c r="H9" s="3">
        <v>0.99412999999999996</v>
      </c>
      <c r="I9" s="3">
        <v>0.98809000000000002</v>
      </c>
      <c r="J9" s="3">
        <v>0.97777999999999998</v>
      </c>
      <c r="K9" s="3">
        <v>0.96079999999999999</v>
      </c>
      <c r="L9" s="3">
        <v>0.93447999999999998</v>
      </c>
      <c r="M9" s="3">
        <v>0.89617000000000002</v>
      </c>
      <c r="N9" s="3">
        <v>0.84375</v>
      </c>
      <c r="O9" s="3">
        <v>0.77337</v>
      </c>
      <c r="P9" s="3">
        <v>0.69145999999999996</v>
      </c>
      <c r="Q9" s="3">
        <v>0.59870999999999996</v>
      </c>
      <c r="R9" s="3">
        <v>0.5</v>
      </c>
      <c r="S9" s="3">
        <v>0.40128999999999998</v>
      </c>
      <c r="T9" s="3">
        <v>0.30853999999999998</v>
      </c>
      <c r="U9" s="3">
        <v>0.22663</v>
      </c>
      <c r="V9" s="3">
        <v>0.15625</v>
      </c>
      <c r="W9" s="3">
        <v>0.10383000000000001</v>
      </c>
      <c r="X9" s="3">
        <v>6.5519999999999995E-2</v>
      </c>
      <c r="Y9" s="3">
        <v>3.9199999999999999E-2</v>
      </c>
      <c r="Z9" s="3">
        <v>2.222E-2</v>
      </c>
      <c r="AA9" s="3">
        <v>1.191E-2</v>
      </c>
      <c r="AB9" s="3">
        <v>5.8700000000000002E-3</v>
      </c>
      <c r="AC9" s="3">
        <v>2.8E-3</v>
      </c>
      <c r="AD9" s="3">
        <v>1.2600000000000001E-3</v>
      </c>
      <c r="AE9" s="3">
        <v>5.4000000000000001E-4</v>
      </c>
      <c r="AF9" s="3">
        <v>2.2000000000000001E-4</v>
      </c>
      <c r="AG9" s="3">
        <v>8.0000000000000007E-5</v>
      </c>
      <c r="AH9" s="3">
        <v>0</v>
      </c>
      <c r="AI9" s="3">
        <v>0</v>
      </c>
    </row>
    <row r="10" spans="1:35" x14ac:dyDescent="0.25">
      <c r="A10" s="10">
        <v>22400717</v>
      </c>
      <c r="B10" s="13" t="s">
        <v>90</v>
      </c>
      <c r="C10" s="13" t="s">
        <v>91</v>
      </c>
      <c r="D10" s="12">
        <v>0.79166666666666663</v>
      </c>
      <c r="E10" s="13" t="str">
        <f>HYPERLINK("https://www.nba.com/stats/player/1627752/boxscores-traditional", "Taurean Prince")</f>
        <v>Taurean Prince</v>
      </c>
      <c r="F10">
        <v>25</v>
      </c>
      <c r="G10">
        <v>6.5730000000000004</v>
      </c>
      <c r="H10" s="3">
        <v>0.98870000000000002</v>
      </c>
      <c r="I10" s="3">
        <v>0.98341000000000001</v>
      </c>
      <c r="J10" s="3">
        <v>0.97614999999999996</v>
      </c>
      <c r="K10" s="3">
        <v>0.96638000000000002</v>
      </c>
      <c r="L10" s="3">
        <v>0.95254000000000005</v>
      </c>
      <c r="M10" s="3">
        <v>0.93574000000000002</v>
      </c>
      <c r="N10" s="3">
        <v>0.91466000000000003</v>
      </c>
      <c r="O10" s="3">
        <v>0.88876999999999995</v>
      </c>
      <c r="P10" s="3">
        <v>0.85543000000000002</v>
      </c>
      <c r="Q10" s="3">
        <v>0.81859000000000004</v>
      </c>
      <c r="R10" s="3">
        <v>0.77637</v>
      </c>
      <c r="S10" s="3">
        <v>0.72907</v>
      </c>
      <c r="T10" s="3">
        <v>0.67723999999999995</v>
      </c>
      <c r="U10" s="3">
        <v>0.61790999999999996</v>
      </c>
      <c r="V10" s="3">
        <v>0.55962000000000001</v>
      </c>
      <c r="W10" s="3">
        <v>0.5</v>
      </c>
      <c r="X10" s="3">
        <v>0.44037999999999999</v>
      </c>
      <c r="Y10" s="3">
        <v>0.38208999999999999</v>
      </c>
      <c r="Z10" s="3">
        <v>0.32275999999999999</v>
      </c>
      <c r="AA10" s="3">
        <v>0.27093</v>
      </c>
      <c r="AB10" s="3">
        <v>0.22363</v>
      </c>
      <c r="AC10" s="3">
        <v>0.18140999999999999</v>
      </c>
      <c r="AD10" s="3">
        <v>0.14457</v>
      </c>
      <c r="AE10" s="3">
        <v>0.11123</v>
      </c>
      <c r="AF10" s="3">
        <v>8.5339999999999999E-2</v>
      </c>
      <c r="AG10" s="3">
        <v>6.4259999999999998E-2</v>
      </c>
      <c r="AH10" s="3">
        <v>1.1299999999999999E-2</v>
      </c>
      <c r="AI10" s="3">
        <v>1.1800000000000001E-3</v>
      </c>
    </row>
    <row r="11" spans="1:35" x14ac:dyDescent="0.25">
      <c r="A11" s="10">
        <v>22400717</v>
      </c>
      <c r="B11" s="13" t="s">
        <v>90</v>
      </c>
      <c r="C11" s="13" t="s">
        <v>91</v>
      </c>
      <c r="D11" s="12">
        <v>0.79166666666666663</v>
      </c>
      <c r="E11" s="13" t="str">
        <f>HYPERLINK("https://www.nba.com/stats/player/1641748/boxscores-traditional", "Andre Jackson Jr.")</f>
        <v>Andre Jackson Jr.</v>
      </c>
      <c r="F11">
        <v>20</v>
      </c>
      <c r="G11">
        <v>5.3289999999999997</v>
      </c>
      <c r="H11" s="3">
        <v>0.96994999999999998</v>
      </c>
      <c r="I11" s="3">
        <v>0.95448999999999995</v>
      </c>
      <c r="J11" s="3">
        <v>0.93318999999999996</v>
      </c>
      <c r="K11" s="3">
        <v>0.90490000000000004</v>
      </c>
      <c r="L11" s="3">
        <v>0.87075999999999998</v>
      </c>
      <c r="M11" s="3">
        <v>0.82638999999999996</v>
      </c>
      <c r="N11" s="3">
        <v>0.77337</v>
      </c>
      <c r="O11" s="3">
        <v>0.71226</v>
      </c>
      <c r="P11" s="3">
        <v>0.64802999999999999</v>
      </c>
      <c r="Q11" s="3">
        <v>0.57535000000000003</v>
      </c>
      <c r="R11" s="3">
        <v>0.5</v>
      </c>
      <c r="S11" s="3">
        <v>0.42465000000000003</v>
      </c>
      <c r="T11" s="3">
        <v>0.35197000000000001</v>
      </c>
      <c r="U11" s="3">
        <v>0.28774</v>
      </c>
      <c r="V11" s="3">
        <v>0.22663</v>
      </c>
      <c r="W11" s="3">
        <v>0.17360999999999999</v>
      </c>
      <c r="X11" s="3">
        <v>0.12923999999999999</v>
      </c>
      <c r="Y11" s="3">
        <v>9.5100000000000004E-2</v>
      </c>
      <c r="Z11" s="3">
        <v>6.6809999999999994E-2</v>
      </c>
      <c r="AA11" s="3">
        <v>4.5510000000000002E-2</v>
      </c>
      <c r="AB11" s="3">
        <v>3.005E-2</v>
      </c>
      <c r="AC11" s="3">
        <v>1.9699999999999999E-2</v>
      </c>
      <c r="AD11" s="3">
        <v>1.222E-2</v>
      </c>
      <c r="AE11" s="3">
        <v>7.3400000000000002E-3</v>
      </c>
      <c r="AF11" s="3">
        <v>4.2700000000000004E-3</v>
      </c>
      <c r="AG11" s="3">
        <v>2.48E-3</v>
      </c>
      <c r="AH11" s="3">
        <v>9.0000000000000006E-5</v>
      </c>
      <c r="AI11" s="3">
        <v>0</v>
      </c>
    </row>
    <row r="12" spans="1:35" x14ac:dyDescent="0.25">
      <c r="A12" s="10">
        <v>22400717</v>
      </c>
      <c r="B12" s="13" t="s">
        <v>91</v>
      </c>
      <c r="C12" s="13" t="s">
        <v>90</v>
      </c>
      <c r="D12" s="12">
        <v>0.79166666666666663</v>
      </c>
      <c r="E12" s="13" t="str">
        <f>HYPERLINK("https://www.nba.com/stats/player/1642354/boxscores-traditional", "KJ Simpson")</f>
        <v>KJ Simpson</v>
      </c>
      <c r="F12">
        <v>24</v>
      </c>
      <c r="G12">
        <v>2.9660000000000002</v>
      </c>
      <c r="H12" s="3">
        <v>1</v>
      </c>
      <c r="I12" s="3">
        <v>1</v>
      </c>
      <c r="J12" s="3">
        <v>1</v>
      </c>
      <c r="K12" s="3">
        <v>0.99990000000000001</v>
      </c>
      <c r="L12" s="3">
        <v>0.99961999999999995</v>
      </c>
      <c r="M12" s="3">
        <v>0.99878</v>
      </c>
      <c r="N12" s="3">
        <v>0.99653000000000003</v>
      </c>
      <c r="O12" s="3">
        <v>0.99085999999999996</v>
      </c>
      <c r="P12" s="3">
        <v>0.97831000000000001</v>
      </c>
      <c r="Q12" s="3">
        <v>0.95448999999999995</v>
      </c>
      <c r="R12" s="3">
        <v>0.91149000000000002</v>
      </c>
      <c r="S12" s="3">
        <v>0.84375</v>
      </c>
      <c r="T12" s="3">
        <v>0.74856999999999996</v>
      </c>
      <c r="U12" s="3">
        <v>0.63307000000000002</v>
      </c>
      <c r="V12" s="3">
        <v>0.5</v>
      </c>
      <c r="W12" s="3">
        <v>0.36692999999999998</v>
      </c>
      <c r="X12" s="3">
        <v>0.25142999999999999</v>
      </c>
      <c r="Y12" s="3">
        <v>0.15625</v>
      </c>
      <c r="Z12" s="3">
        <v>8.8510000000000005E-2</v>
      </c>
      <c r="AA12" s="3">
        <v>4.5510000000000002E-2</v>
      </c>
      <c r="AB12" s="3">
        <v>2.1690000000000001E-2</v>
      </c>
      <c r="AC12" s="3">
        <v>9.1400000000000006E-3</v>
      </c>
      <c r="AD12" s="3">
        <v>3.47E-3</v>
      </c>
      <c r="AE12" s="3">
        <v>1.2199999999999999E-3</v>
      </c>
      <c r="AF12" s="3">
        <v>3.8000000000000002E-4</v>
      </c>
      <c r="AG12" s="3">
        <v>1E-4</v>
      </c>
      <c r="AH12" s="3">
        <v>0</v>
      </c>
      <c r="AI12" s="3">
        <v>0</v>
      </c>
    </row>
    <row r="13" spans="1:35" x14ac:dyDescent="0.25">
      <c r="A13" s="10">
        <v>22400717</v>
      </c>
      <c r="B13" s="13" t="s">
        <v>91</v>
      </c>
      <c r="C13" s="13" t="s">
        <v>90</v>
      </c>
      <c r="D13" s="12">
        <v>0.79166666666666663</v>
      </c>
      <c r="E13" s="13" t="str">
        <f>HYPERLINK("https://www.nba.com/stats/player/1641706/boxscores-traditional", "Brandon Miller")</f>
        <v>Brandon Miller</v>
      </c>
      <c r="F13">
        <v>33</v>
      </c>
      <c r="G13">
        <v>1.4139999999999999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3">
        <v>1</v>
      </c>
      <c r="U13" s="3">
        <v>1</v>
      </c>
      <c r="V13" s="3">
        <v>1</v>
      </c>
      <c r="W13" s="3">
        <v>1</v>
      </c>
      <c r="X13" s="3">
        <v>1</v>
      </c>
      <c r="Y13" s="3">
        <v>1</v>
      </c>
      <c r="Z13" s="3">
        <v>0.99980000000000002</v>
      </c>
      <c r="AA13" s="3">
        <v>0.99766999999999995</v>
      </c>
      <c r="AB13" s="3">
        <v>0.98299999999999998</v>
      </c>
      <c r="AC13" s="3">
        <v>0.92073000000000005</v>
      </c>
      <c r="AD13" s="3">
        <v>0.76114999999999999</v>
      </c>
      <c r="AE13" s="3">
        <v>0.5</v>
      </c>
      <c r="AF13" s="3">
        <v>0.23885000000000001</v>
      </c>
      <c r="AG13" s="3">
        <v>7.9269999999999993E-2</v>
      </c>
      <c r="AH13" s="3">
        <v>0</v>
      </c>
      <c r="AI13" s="3">
        <v>0</v>
      </c>
    </row>
    <row r="14" spans="1:35" x14ac:dyDescent="0.25">
      <c r="A14" s="10">
        <v>22400717</v>
      </c>
      <c r="B14" s="13" t="s">
        <v>91</v>
      </c>
      <c r="C14" s="13" t="s">
        <v>90</v>
      </c>
      <c r="D14" s="12">
        <v>0.79166666666666663</v>
      </c>
      <c r="E14" s="13" t="str">
        <f>HYPERLINK("https://www.nba.com/stats/player/1629684/boxscores-traditional", "Grant Williams")</f>
        <v>Grant Williams</v>
      </c>
      <c r="F14">
        <v>34</v>
      </c>
      <c r="G14">
        <v>3.4060000000000001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0.99992999999999999</v>
      </c>
      <c r="T14" s="3">
        <v>0.99978</v>
      </c>
      <c r="U14" s="3">
        <v>0.99938000000000005</v>
      </c>
      <c r="V14" s="3">
        <v>0.99836000000000003</v>
      </c>
      <c r="W14" s="3">
        <v>0.99585000000000001</v>
      </c>
      <c r="X14" s="3">
        <v>0.99060999999999999</v>
      </c>
      <c r="Y14" s="3">
        <v>0.98029999999999995</v>
      </c>
      <c r="Z14" s="3">
        <v>0.96079999999999999</v>
      </c>
      <c r="AA14" s="3">
        <v>0.92922000000000005</v>
      </c>
      <c r="AB14" s="3">
        <v>0.879</v>
      </c>
      <c r="AC14" s="3">
        <v>0.81057000000000001</v>
      </c>
      <c r="AD14" s="3">
        <v>0.72240000000000004</v>
      </c>
      <c r="AE14" s="3">
        <v>0.61409000000000002</v>
      </c>
      <c r="AF14" s="3">
        <v>0.5</v>
      </c>
      <c r="AG14" s="3">
        <v>0.38590999999999998</v>
      </c>
      <c r="AH14" s="3">
        <v>3.9199999999999999E-2</v>
      </c>
      <c r="AI14" s="3">
        <v>6.2E-4</v>
      </c>
    </row>
    <row r="15" spans="1:35" x14ac:dyDescent="0.25">
      <c r="A15" s="10">
        <v>22400717</v>
      </c>
      <c r="B15" s="13" t="s">
        <v>91</v>
      </c>
      <c r="C15" s="13" t="s">
        <v>90</v>
      </c>
      <c r="D15" s="12">
        <v>0.79166666666666663</v>
      </c>
      <c r="E15" s="13" t="str">
        <f>HYPERLINK("https://www.nba.com/stats/player/1631109/boxscores-traditional", "Mark Williams")</f>
        <v>Mark Williams</v>
      </c>
      <c r="F15">
        <v>32</v>
      </c>
      <c r="G15">
        <v>0.77500000000000002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1</v>
      </c>
      <c r="N15" s="3">
        <v>1</v>
      </c>
      <c r="O15" s="3">
        <v>1</v>
      </c>
      <c r="P15" s="3">
        <v>1</v>
      </c>
      <c r="Q15" s="3">
        <v>1</v>
      </c>
      <c r="R15" s="3">
        <v>1</v>
      </c>
      <c r="S15" s="3">
        <v>1</v>
      </c>
      <c r="T15" s="3">
        <v>1</v>
      </c>
      <c r="U15" s="3">
        <v>1</v>
      </c>
      <c r="V15" s="3">
        <v>1</v>
      </c>
      <c r="W15" s="3">
        <v>1</v>
      </c>
      <c r="X15" s="3">
        <v>1</v>
      </c>
      <c r="Y15" s="3">
        <v>1</v>
      </c>
      <c r="Z15" s="3">
        <v>1</v>
      </c>
      <c r="AA15" s="3">
        <v>0.99995000000000001</v>
      </c>
      <c r="AB15" s="3">
        <v>0.99505999999999994</v>
      </c>
      <c r="AC15" s="3">
        <v>0.90146999999999999</v>
      </c>
      <c r="AD15" s="3">
        <v>0.5</v>
      </c>
      <c r="AE15" s="3">
        <v>9.8530000000000006E-2</v>
      </c>
      <c r="AF15" s="3">
        <v>4.9399999999999999E-3</v>
      </c>
      <c r="AG15" s="3">
        <v>5.0000000000000002E-5</v>
      </c>
      <c r="AH15" s="3">
        <v>0</v>
      </c>
      <c r="AI15" s="3">
        <v>0</v>
      </c>
    </row>
    <row r="16" spans="1:35" x14ac:dyDescent="0.25">
      <c r="A16" s="10">
        <v>22400717</v>
      </c>
      <c r="B16" s="13" t="s">
        <v>91</v>
      </c>
      <c r="C16" s="13" t="s">
        <v>90</v>
      </c>
      <c r="D16" s="12">
        <v>0.79166666666666663</v>
      </c>
      <c r="E16" s="13" t="str">
        <f>HYPERLINK("https://www.nba.com/stats/player/1630182/boxscores-traditional", "Josh Green")</f>
        <v>Josh Green</v>
      </c>
      <c r="F16">
        <v>32</v>
      </c>
      <c r="G16">
        <v>4.7960000000000003</v>
      </c>
      <c r="H16" s="3">
        <v>1</v>
      </c>
      <c r="I16" s="3">
        <v>1</v>
      </c>
      <c r="J16" s="3">
        <v>1</v>
      </c>
      <c r="K16" s="3">
        <v>0.99995999999999996</v>
      </c>
      <c r="L16" s="3">
        <v>0.99990999999999997</v>
      </c>
      <c r="M16" s="3">
        <v>0.99980000000000002</v>
      </c>
      <c r="N16" s="3">
        <v>0.99958000000000002</v>
      </c>
      <c r="O16" s="3">
        <v>0.99912999999999996</v>
      </c>
      <c r="P16" s="3">
        <v>0.99824999999999997</v>
      </c>
      <c r="Q16" s="3">
        <v>0.99663999999999997</v>
      </c>
      <c r="R16" s="3">
        <v>0.99378999999999995</v>
      </c>
      <c r="S16" s="3">
        <v>0.98899000000000004</v>
      </c>
      <c r="T16" s="3">
        <v>0.98168999999999995</v>
      </c>
      <c r="U16" s="3">
        <v>0.96994999999999998</v>
      </c>
      <c r="V16" s="3">
        <v>0.95254000000000005</v>
      </c>
      <c r="W16" s="3">
        <v>0.92784999999999995</v>
      </c>
      <c r="X16" s="3">
        <v>0.89434999999999998</v>
      </c>
      <c r="Y16" s="3">
        <v>0.85082999999999998</v>
      </c>
      <c r="Z16" s="3">
        <v>0.79673000000000005</v>
      </c>
      <c r="AA16" s="3">
        <v>0.73565000000000003</v>
      </c>
      <c r="AB16" s="3">
        <v>0.66276000000000002</v>
      </c>
      <c r="AC16" s="3">
        <v>0.58316999999999997</v>
      </c>
      <c r="AD16" s="3">
        <v>0.5</v>
      </c>
      <c r="AE16" s="3">
        <v>0.41682999999999998</v>
      </c>
      <c r="AF16" s="3">
        <v>0.33723999999999998</v>
      </c>
      <c r="AG16" s="3">
        <v>0.26434999999999997</v>
      </c>
      <c r="AH16" s="3">
        <v>4.7460000000000002E-2</v>
      </c>
      <c r="AI16" s="3">
        <v>3.3600000000000001E-3</v>
      </c>
    </row>
    <row r="17" spans="1:35" x14ac:dyDescent="0.25">
      <c r="A17" s="10">
        <v>22400717</v>
      </c>
      <c r="B17" s="13" t="s">
        <v>91</v>
      </c>
      <c r="C17" s="13" t="s">
        <v>90</v>
      </c>
      <c r="D17" s="12">
        <v>0.79166666666666663</v>
      </c>
      <c r="E17" s="13" t="str">
        <f>HYPERLINK("https://www.nba.com/stats/player/1630163/boxscores-traditional", "LaMelo Ball")</f>
        <v>LaMelo Ball</v>
      </c>
      <c r="F17">
        <v>34</v>
      </c>
      <c r="G17">
        <v>3.4929999999999999</v>
      </c>
      <c r="H17" s="3">
        <v>1</v>
      </c>
      <c r="I17" s="3">
        <v>1</v>
      </c>
      <c r="J17" s="3">
        <v>1</v>
      </c>
      <c r="K17" s="3">
        <v>1</v>
      </c>
      <c r="L17" s="3">
        <v>1</v>
      </c>
      <c r="M17" s="3">
        <v>1</v>
      </c>
      <c r="N17" s="3">
        <v>1</v>
      </c>
      <c r="O17" s="3">
        <v>1</v>
      </c>
      <c r="P17" s="3">
        <v>1</v>
      </c>
      <c r="Q17" s="3">
        <v>1</v>
      </c>
      <c r="R17" s="3">
        <v>1</v>
      </c>
      <c r="S17" s="3">
        <v>0.99990000000000001</v>
      </c>
      <c r="T17" s="3">
        <v>0.99970999999999999</v>
      </c>
      <c r="U17" s="3">
        <v>0.99917999999999996</v>
      </c>
      <c r="V17" s="3">
        <v>0.99787999999999999</v>
      </c>
      <c r="W17" s="3">
        <v>0.99505999999999994</v>
      </c>
      <c r="X17" s="3">
        <v>0.98899000000000004</v>
      </c>
      <c r="Y17" s="3">
        <v>0.97724999999999995</v>
      </c>
      <c r="Z17" s="3">
        <v>0.95728000000000002</v>
      </c>
      <c r="AA17" s="3">
        <v>0.92364000000000002</v>
      </c>
      <c r="AB17" s="3">
        <v>0.87492999999999999</v>
      </c>
      <c r="AC17" s="3">
        <v>0.80510999999999999</v>
      </c>
      <c r="AD17" s="3">
        <v>0.71565999999999996</v>
      </c>
      <c r="AE17" s="3">
        <v>0.61409000000000002</v>
      </c>
      <c r="AF17" s="3">
        <v>0.5</v>
      </c>
      <c r="AG17" s="3">
        <v>0.38590999999999998</v>
      </c>
      <c r="AH17" s="3">
        <v>4.2720000000000001E-2</v>
      </c>
      <c r="AI17" s="3">
        <v>8.1999999999999998E-4</v>
      </c>
    </row>
    <row r="18" spans="1:35" x14ac:dyDescent="0.25">
      <c r="A18" s="10">
        <v>22400717</v>
      </c>
      <c r="B18" s="13" t="s">
        <v>91</v>
      </c>
      <c r="C18" s="13" t="s">
        <v>90</v>
      </c>
      <c r="D18" s="12">
        <v>0.79166666666666663</v>
      </c>
      <c r="E18" s="13" t="str">
        <f>HYPERLINK("https://www.nba.com/stats/player/1628970/boxscores-traditional", "Miles Bridges")</f>
        <v>Miles Bridges</v>
      </c>
      <c r="F18">
        <v>35</v>
      </c>
      <c r="G18">
        <v>2.3239999999999998</v>
      </c>
      <c r="H18" s="3">
        <v>1</v>
      </c>
      <c r="I18" s="3">
        <v>1</v>
      </c>
      <c r="J18" s="3">
        <v>1</v>
      </c>
      <c r="K18" s="3">
        <v>1</v>
      </c>
      <c r="L18" s="3">
        <v>1</v>
      </c>
      <c r="M18" s="3">
        <v>1</v>
      </c>
      <c r="N18" s="3">
        <v>1</v>
      </c>
      <c r="O18" s="3">
        <v>1</v>
      </c>
      <c r="P18" s="3">
        <v>1</v>
      </c>
      <c r="Q18" s="3">
        <v>1</v>
      </c>
      <c r="R18" s="3">
        <v>1</v>
      </c>
      <c r="S18" s="3">
        <v>1</v>
      </c>
      <c r="T18" s="3">
        <v>1</v>
      </c>
      <c r="U18" s="3">
        <v>1</v>
      </c>
      <c r="V18" s="3">
        <v>1</v>
      </c>
      <c r="W18" s="3">
        <v>1</v>
      </c>
      <c r="X18" s="3">
        <v>0.99995000000000001</v>
      </c>
      <c r="Y18" s="3">
        <v>0.99970999999999999</v>
      </c>
      <c r="Z18" s="3">
        <v>0.99868999999999997</v>
      </c>
      <c r="AA18" s="3">
        <v>0.99505999999999994</v>
      </c>
      <c r="AB18" s="3">
        <v>0.98421999999999998</v>
      </c>
      <c r="AC18" s="3">
        <v>0.95728000000000002</v>
      </c>
      <c r="AD18" s="3">
        <v>0.90146999999999999</v>
      </c>
      <c r="AE18" s="3">
        <v>0.80510999999999999</v>
      </c>
      <c r="AF18" s="3">
        <v>0.66639999999999999</v>
      </c>
      <c r="AG18" s="3">
        <v>0.5</v>
      </c>
      <c r="AH18" s="3">
        <v>1.5779999999999999E-2</v>
      </c>
      <c r="AI18" s="3">
        <v>0</v>
      </c>
    </row>
    <row r="19" spans="1:35" x14ac:dyDescent="0.25">
      <c r="A19" s="10">
        <v>22400717</v>
      </c>
      <c r="B19" s="13" t="s">
        <v>91</v>
      </c>
      <c r="C19" s="13" t="s">
        <v>90</v>
      </c>
      <c r="D19" s="12">
        <v>0.79166666666666663</v>
      </c>
      <c r="E19" s="13" t="str">
        <f>HYPERLINK("https://www.nba.com/stats/player/1628998/boxscores-traditional", "Cody Martin")</f>
        <v>Cody Martin</v>
      </c>
      <c r="F19">
        <v>22</v>
      </c>
      <c r="G19">
        <v>1.9489999999999998</v>
      </c>
      <c r="H19" s="3">
        <v>1</v>
      </c>
      <c r="I19" s="3">
        <v>1</v>
      </c>
      <c r="J19" s="3">
        <v>1</v>
      </c>
      <c r="K19" s="3">
        <v>1</v>
      </c>
      <c r="L19" s="3">
        <v>1</v>
      </c>
      <c r="M19" s="3">
        <v>0.99983</v>
      </c>
      <c r="N19" s="3">
        <v>0.99895999999999996</v>
      </c>
      <c r="O19" s="3">
        <v>0.99492000000000003</v>
      </c>
      <c r="P19" s="3">
        <v>0.97982000000000002</v>
      </c>
      <c r="Q19" s="3">
        <v>0.93822000000000005</v>
      </c>
      <c r="R19" s="3">
        <v>0.84848999999999997</v>
      </c>
      <c r="S19" s="3">
        <v>0.69496999999999998</v>
      </c>
      <c r="T19" s="3">
        <v>0.5</v>
      </c>
      <c r="U19" s="3">
        <v>0.30503000000000002</v>
      </c>
      <c r="V19" s="3">
        <v>0.15151000000000001</v>
      </c>
      <c r="W19" s="3">
        <v>6.1780000000000002E-2</v>
      </c>
      <c r="X19" s="3">
        <v>2.018E-2</v>
      </c>
      <c r="Y19" s="3">
        <v>5.0800000000000003E-3</v>
      </c>
      <c r="Z19" s="3">
        <v>1.0399999999999999E-3</v>
      </c>
      <c r="AA19" s="3">
        <v>1.7000000000000001E-4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</row>
    <row r="20" spans="1:35" x14ac:dyDescent="0.25">
      <c r="A20" s="10">
        <v>22400717</v>
      </c>
      <c r="B20" s="13" t="s">
        <v>91</v>
      </c>
      <c r="C20" s="13" t="s">
        <v>90</v>
      </c>
      <c r="D20" s="12">
        <v>0.79166666666666663</v>
      </c>
      <c r="E20" s="13" t="str">
        <f>HYPERLINK("https://www.nba.com/stats/player/1641733/boxscores-traditional", "Nick Smith Jr.")</f>
        <v>Nick Smith Jr.</v>
      </c>
      <c r="F20">
        <v>30</v>
      </c>
      <c r="G20">
        <v>5.2919999999999998</v>
      </c>
      <c r="H20" s="3">
        <v>0.99992000000000003</v>
      </c>
      <c r="I20" s="3">
        <v>0.99983</v>
      </c>
      <c r="J20" s="3">
        <v>0.99965999999999999</v>
      </c>
      <c r="K20" s="3">
        <v>0.99934000000000001</v>
      </c>
      <c r="L20" s="3">
        <v>0.99873999999999996</v>
      </c>
      <c r="M20" s="3">
        <v>0.99766999999999995</v>
      </c>
      <c r="N20" s="3">
        <v>0.99597999999999998</v>
      </c>
      <c r="O20" s="3">
        <v>0.99304999999999999</v>
      </c>
      <c r="P20" s="3">
        <v>0.98839999999999995</v>
      </c>
      <c r="Q20" s="3">
        <v>0.98124</v>
      </c>
      <c r="R20" s="3">
        <v>0.97062000000000004</v>
      </c>
      <c r="S20" s="3">
        <v>0.95543</v>
      </c>
      <c r="T20" s="3">
        <v>0.93447999999999998</v>
      </c>
      <c r="U20" s="3">
        <v>0.90658000000000005</v>
      </c>
      <c r="V20" s="3">
        <v>0.87075999999999998</v>
      </c>
      <c r="W20" s="3">
        <v>0.82638999999999996</v>
      </c>
      <c r="X20" s="3">
        <v>0.77637</v>
      </c>
      <c r="Y20" s="3">
        <v>0.71565999999999996</v>
      </c>
      <c r="Z20" s="3">
        <v>0.64802999999999999</v>
      </c>
      <c r="AA20" s="3">
        <v>0.57535000000000003</v>
      </c>
      <c r="AB20" s="3">
        <v>0.5</v>
      </c>
      <c r="AC20" s="3">
        <v>0.42465000000000003</v>
      </c>
      <c r="AD20" s="3">
        <v>0.35197000000000001</v>
      </c>
      <c r="AE20" s="3">
        <v>0.28433999999999998</v>
      </c>
      <c r="AF20" s="3">
        <v>0.22363</v>
      </c>
      <c r="AG20" s="3">
        <v>0.17360999999999999</v>
      </c>
      <c r="AH20" s="3">
        <v>2.938E-2</v>
      </c>
      <c r="AI20" s="3">
        <v>2.33E-3</v>
      </c>
    </row>
    <row r="21" spans="1:35" x14ac:dyDescent="0.25">
      <c r="A21" s="10">
        <v>22400717</v>
      </c>
      <c r="B21" s="13" t="s">
        <v>91</v>
      </c>
      <c r="C21" s="13" t="s">
        <v>90</v>
      </c>
      <c r="D21" s="12">
        <v>0.79166666666666663</v>
      </c>
      <c r="E21" s="13" t="str">
        <f>HYPERLINK("https://www.nba.com/stats/player/1630544/boxscores-traditional", "Tre Mann")</f>
        <v>Tre Mann</v>
      </c>
      <c r="F21">
        <v>22</v>
      </c>
      <c r="G21">
        <v>3.9750000000000001</v>
      </c>
      <c r="H21" s="3">
        <v>0.99873999999999996</v>
      </c>
      <c r="I21" s="3">
        <v>0.99719999999999998</v>
      </c>
      <c r="J21" s="3">
        <v>0.99412999999999996</v>
      </c>
      <c r="K21" s="3">
        <v>0.98809000000000002</v>
      </c>
      <c r="L21" s="3">
        <v>0.97777999999999998</v>
      </c>
      <c r="M21" s="3">
        <v>0.96079999999999999</v>
      </c>
      <c r="N21" s="3">
        <v>0.93447999999999998</v>
      </c>
      <c r="O21" s="3">
        <v>0.89617000000000002</v>
      </c>
      <c r="P21" s="3">
        <v>0.84375</v>
      </c>
      <c r="Q21" s="3">
        <v>0.77337</v>
      </c>
      <c r="R21" s="3">
        <v>0.69145999999999996</v>
      </c>
      <c r="S21" s="3">
        <v>0.59870999999999996</v>
      </c>
      <c r="T21" s="3">
        <v>0.5</v>
      </c>
      <c r="U21" s="3">
        <v>0.40128999999999998</v>
      </c>
      <c r="V21" s="3">
        <v>0.30853999999999998</v>
      </c>
      <c r="W21" s="3">
        <v>0.22663</v>
      </c>
      <c r="X21" s="3">
        <v>0.15625</v>
      </c>
      <c r="Y21" s="3">
        <v>0.10383000000000001</v>
      </c>
      <c r="Z21" s="3">
        <v>6.5519999999999995E-2</v>
      </c>
      <c r="AA21" s="3">
        <v>3.9199999999999999E-2</v>
      </c>
      <c r="AB21" s="3">
        <v>2.222E-2</v>
      </c>
      <c r="AC21" s="3">
        <v>1.191E-2</v>
      </c>
      <c r="AD21" s="3">
        <v>5.8700000000000002E-3</v>
      </c>
      <c r="AE21" s="3">
        <v>2.8E-3</v>
      </c>
      <c r="AF21" s="3">
        <v>1.2600000000000001E-3</v>
      </c>
      <c r="AG21" s="3">
        <v>5.4000000000000001E-4</v>
      </c>
      <c r="AH21" s="3">
        <v>0</v>
      </c>
      <c r="AI21" s="3">
        <v>0</v>
      </c>
    </row>
    <row r="22" spans="1:35" x14ac:dyDescent="0.25">
      <c r="A22" s="10">
        <v>22400717</v>
      </c>
      <c r="B22" s="13" t="s">
        <v>91</v>
      </c>
      <c r="C22" s="13" t="s">
        <v>90</v>
      </c>
      <c r="D22" s="12">
        <v>0.79166666666666663</v>
      </c>
      <c r="E22" s="13" t="str">
        <f>HYPERLINK("https://www.nba.com/stats/player/203995/boxscores-traditional", "Vasilije Micic")</f>
        <v>Vasilije Micic</v>
      </c>
      <c r="F22">
        <v>27</v>
      </c>
      <c r="G22">
        <v>6.34</v>
      </c>
      <c r="H22" s="3">
        <v>0.99631999999999998</v>
      </c>
      <c r="I22" s="3">
        <v>0.99412999999999996</v>
      </c>
      <c r="J22" s="3">
        <v>0.99111000000000005</v>
      </c>
      <c r="K22" s="3">
        <v>0.98645000000000005</v>
      </c>
      <c r="L22" s="3">
        <v>0.97982000000000002</v>
      </c>
      <c r="M22" s="3">
        <v>0.97062000000000004</v>
      </c>
      <c r="N22" s="3">
        <v>0.95906999999999998</v>
      </c>
      <c r="O22" s="3">
        <v>0.94294999999999995</v>
      </c>
      <c r="P22" s="3">
        <v>0.92220000000000002</v>
      </c>
      <c r="Q22" s="3">
        <v>0.89617000000000002</v>
      </c>
      <c r="R22" s="3">
        <v>0.86433000000000004</v>
      </c>
      <c r="S22" s="3">
        <v>0.82894000000000001</v>
      </c>
      <c r="T22" s="3">
        <v>0.78524000000000005</v>
      </c>
      <c r="U22" s="3">
        <v>0.73565000000000003</v>
      </c>
      <c r="V22" s="3">
        <v>0.68081999999999998</v>
      </c>
      <c r="W22" s="3">
        <v>0.62551999999999996</v>
      </c>
      <c r="X22" s="3">
        <v>0.56355999999999995</v>
      </c>
      <c r="Y22" s="3">
        <v>0.5</v>
      </c>
      <c r="Z22" s="3">
        <v>0.43643999999999999</v>
      </c>
      <c r="AA22" s="3">
        <v>0.37447999999999998</v>
      </c>
      <c r="AB22" s="3">
        <v>0.31918000000000002</v>
      </c>
      <c r="AC22" s="3">
        <v>0.26434999999999997</v>
      </c>
      <c r="AD22" s="3">
        <v>0.21476000000000001</v>
      </c>
      <c r="AE22" s="3">
        <v>0.17105999999999999</v>
      </c>
      <c r="AF22" s="3">
        <v>0.13567000000000001</v>
      </c>
      <c r="AG22" s="3">
        <v>0.10383000000000001</v>
      </c>
      <c r="AH22" s="3">
        <v>2.018E-2</v>
      </c>
      <c r="AI22" s="3">
        <v>2.2599999999999999E-3</v>
      </c>
    </row>
    <row r="23" spans="1:35" x14ac:dyDescent="0.25">
      <c r="A23" s="10">
        <v>22400717</v>
      </c>
      <c r="B23" s="13" t="s">
        <v>91</v>
      </c>
      <c r="C23" s="13" t="s">
        <v>90</v>
      </c>
      <c r="D23" s="12">
        <v>0.79166666666666663</v>
      </c>
      <c r="E23" s="13" t="str">
        <f>HYPERLINK("https://www.nba.com/stats/player/1629006/boxscores-traditional", "Josh Okogie")</f>
        <v>Josh Okogie</v>
      </c>
      <c r="F23">
        <v>23</v>
      </c>
      <c r="G23">
        <v>5.7789999999999999</v>
      </c>
      <c r="H23" s="3">
        <v>0.98777999999999999</v>
      </c>
      <c r="I23" s="3">
        <v>0.98124</v>
      </c>
      <c r="J23" s="3">
        <v>0.97128000000000003</v>
      </c>
      <c r="K23" s="3">
        <v>0.95818000000000003</v>
      </c>
      <c r="L23" s="3">
        <v>0.94062000000000001</v>
      </c>
      <c r="M23" s="3">
        <v>0.91620999999999997</v>
      </c>
      <c r="N23" s="3">
        <v>0.88685999999999998</v>
      </c>
      <c r="O23" s="3">
        <v>0.85082999999999998</v>
      </c>
      <c r="P23" s="3">
        <v>0.80784999999999996</v>
      </c>
      <c r="Q23" s="3">
        <v>0.75490000000000002</v>
      </c>
      <c r="R23" s="3">
        <v>0.69847000000000004</v>
      </c>
      <c r="S23" s="3">
        <v>0.63683000000000001</v>
      </c>
      <c r="T23" s="3">
        <v>0.56749000000000005</v>
      </c>
      <c r="U23" s="3">
        <v>0.5</v>
      </c>
      <c r="V23" s="3">
        <v>0.43251000000000001</v>
      </c>
      <c r="W23" s="3">
        <v>0.36316999999999999</v>
      </c>
      <c r="X23" s="3">
        <v>0.30153000000000002</v>
      </c>
      <c r="Y23" s="3">
        <v>0.24510000000000001</v>
      </c>
      <c r="Z23" s="3">
        <v>0.19214999999999999</v>
      </c>
      <c r="AA23" s="3">
        <v>0.14917</v>
      </c>
      <c r="AB23" s="3">
        <v>0.11314</v>
      </c>
      <c r="AC23" s="3">
        <v>8.3790000000000003E-2</v>
      </c>
      <c r="AD23" s="3">
        <v>5.9380000000000002E-2</v>
      </c>
      <c r="AE23" s="3">
        <v>4.1820000000000003E-2</v>
      </c>
      <c r="AF23" s="3">
        <v>2.8719999999999999E-2</v>
      </c>
      <c r="AG23" s="3">
        <v>1.8759999999999999E-2</v>
      </c>
      <c r="AH23" s="3">
        <v>1.64E-3</v>
      </c>
      <c r="AI23" s="3">
        <v>6.9999999999999994E-5</v>
      </c>
    </row>
    <row r="24" spans="1:35" x14ac:dyDescent="0.25">
      <c r="A24" s="10">
        <v>22400717</v>
      </c>
      <c r="B24" s="13" t="s">
        <v>91</v>
      </c>
      <c r="C24" s="13" t="s">
        <v>90</v>
      </c>
      <c r="D24" s="12">
        <v>0.79166666666666663</v>
      </c>
      <c r="E24" s="13" t="str">
        <f>HYPERLINK("https://www.nba.com/stats/player/1631217/boxscores-traditional", "Moussa Diabaté")</f>
        <v>Moussa Diabaté</v>
      </c>
      <c r="F24">
        <v>21</v>
      </c>
      <c r="G24">
        <v>7.51</v>
      </c>
      <c r="H24" s="3">
        <v>0.92784999999999995</v>
      </c>
      <c r="I24" s="3">
        <v>0.90824000000000005</v>
      </c>
      <c r="J24" s="3">
        <v>0.88492999999999999</v>
      </c>
      <c r="K24" s="3">
        <v>0.85768999999999995</v>
      </c>
      <c r="L24" s="3">
        <v>0.82381000000000004</v>
      </c>
      <c r="M24" s="3">
        <v>0.78813999999999995</v>
      </c>
      <c r="N24" s="3">
        <v>0.74856999999999996</v>
      </c>
      <c r="O24" s="3">
        <v>0.70194000000000001</v>
      </c>
      <c r="P24" s="3">
        <v>0.65542</v>
      </c>
      <c r="Q24" s="3">
        <v>0.60641999999999996</v>
      </c>
      <c r="R24" s="3">
        <v>0.55171999999999999</v>
      </c>
      <c r="S24" s="3">
        <v>0.5</v>
      </c>
      <c r="T24" s="3">
        <v>0.44828000000000001</v>
      </c>
      <c r="U24" s="3">
        <v>0.39357999999999999</v>
      </c>
      <c r="V24" s="3">
        <v>0.34458</v>
      </c>
      <c r="W24" s="3">
        <v>0.29805999999999999</v>
      </c>
      <c r="X24" s="3">
        <v>0.25142999999999999</v>
      </c>
      <c r="Y24" s="3">
        <v>0.21185999999999999</v>
      </c>
      <c r="Z24" s="3">
        <v>0.17619000000000001</v>
      </c>
      <c r="AA24" s="3">
        <v>0.14230999999999999</v>
      </c>
      <c r="AB24" s="3">
        <v>0.11507000000000001</v>
      </c>
      <c r="AC24" s="3">
        <v>9.1759999999999994E-2</v>
      </c>
      <c r="AD24" s="3">
        <v>7.2150000000000006E-2</v>
      </c>
      <c r="AE24" s="3">
        <v>5.4800000000000001E-2</v>
      </c>
      <c r="AF24" s="3">
        <v>4.1820000000000003E-2</v>
      </c>
      <c r="AG24" s="3">
        <v>3.1440000000000003E-2</v>
      </c>
      <c r="AH24" s="3">
        <v>5.7000000000000002E-3</v>
      </c>
      <c r="AI24" s="3">
        <v>6.8999999999999997E-4</v>
      </c>
    </row>
    <row r="25" spans="1:35" x14ac:dyDescent="0.25">
      <c r="A25" s="10">
        <v>22400717</v>
      </c>
      <c r="B25" s="13" t="s">
        <v>91</v>
      </c>
      <c r="C25" s="13" t="s">
        <v>90</v>
      </c>
      <c r="D25" s="12">
        <v>0.79166666666666663</v>
      </c>
      <c r="E25" s="13" t="str">
        <f>HYPERLINK("https://www.nba.com/stats/player/1642275/boxscores-traditional", "Tidjane Salaün")</f>
        <v>Tidjane Salaün</v>
      </c>
      <c r="F25">
        <v>16</v>
      </c>
      <c r="G25">
        <v>4.4269999999999996</v>
      </c>
      <c r="H25" s="3">
        <v>0.91308999999999996</v>
      </c>
      <c r="I25" s="3">
        <v>0.87075999999999998</v>
      </c>
      <c r="J25" s="3">
        <v>0.81594</v>
      </c>
      <c r="K25" s="3">
        <v>0.75175000000000003</v>
      </c>
      <c r="L25" s="3">
        <v>0.67364000000000002</v>
      </c>
      <c r="M25" s="3">
        <v>0.59094999999999998</v>
      </c>
      <c r="N25" s="3">
        <v>0.5</v>
      </c>
      <c r="O25" s="3">
        <v>0.40905000000000002</v>
      </c>
      <c r="P25" s="3">
        <v>0.32635999999999998</v>
      </c>
      <c r="Q25" s="3">
        <v>0.24825</v>
      </c>
      <c r="R25" s="3">
        <v>0.18406</v>
      </c>
      <c r="S25" s="3">
        <v>0.12923999999999999</v>
      </c>
      <c r="T25" s="3">
        <v>8.6910000000000001E-2</v>
      </c>
      <c r="U25" s="3">
        <v>5.7049999999999997E-2</v>
      </c>
      <c r="V25" s="3">
        <v>3.5150000000000001E-2</v>
      </c>
      <c r="W25" s="3">
        <v>2.1180000000000001E-2</v>
      </c>
      <c r="X25" s="3">
        <v>1.191E-2</v>
      </c>
      <c r="Y25" s="3">
        <v>6.5700000000000003E-3</v>
      </c>
      <c r="Z25" s="3">
        <v>3.3600000000000001E-3</v>
      </c>
      <c r="AA25" s="3">
        <v>1.64E-3</v>
      </c>
      <c r="AB25" s="3">
        <v>7.9000000000000001E-4</v>
      </c>
      <c r="AC25" s="3">
        <v>3.5E-4</v>
      </c>
      <c r="AD25" s="3">
        <v>1.4999999999999999E-4</v>
      </c>
      <c r="AE25" s="3">
        <v>6.0000000000000002E-5</v>
      </c>
      <c r="AF25" s="3">
        <v>0</v>
      </c>
      <c r="AG25" s="3">
        <v>0</v>
      </c>
      <c r="AH25" s="3">
        <v>0</v>
      </c>
      <c r="AI25" s="3">
        <v>0</v>
      </c>
    </row>
    <row r="26" spans="1:35" x14ac:dyDescent="0.25">
      <c r="A26" s="10">
        <v>22400718</v>
      </c>
      <c r="B26" s="13" t="s">
        <v>82</v>
      </c>
      <c r="C26" s="13" t="s">
        <v>92</v>
      </c>
      <c r="D26" s="12">
        <v>0.79166666666666663</v>
      </c>
      <c r="E26" s="13" t="str">
        <f>HYPERLINK("https://www.nba.com/stats/player/1630241/boxscores-traditional", "Sam Merrill")</f>
        <v>Sam Merrill</v>
      </c>
      <c r="F26">
        <v>22</v>
      </c>
      <c r="G26">
        <v>2.6459999999999999</v>
      </c>
      <c r="H26" s="3">
        <v>1</v>
      </c>
      <c r="I26" s="3">
        <v>1</v>
      </c>
      <c r="J26" s="3">
        <v>0.99992000000000003</v>
      </c>
      <c r="K26" s="3">
        <v>0.99965999999999999</v>
      </c>
      <c r="L26" s="3">
        <v>0.99873999999999996</v>
      </c>
      <c r="M26" s="3">
        <v>0.99597999999999998</v>
      </c>
      <c r="N26" s="3">
        <v>0.98839999999999995</v>
      </c>
      <c r="O26" s="3">
        <v>0.97062000000000004</v>
      </c>
      <c r="P26" s="3">
        <v>0.93447999999999998</v>
      </c>
      <c r="Q26" s="3">
        <v>0.87075999999999998</v>
      </c>
      <c r="R26" s="3">
        <v>0.77637</v>
      </c>
      <c r="S26" s="3">
        <v>0.64802999999999999</v>
      </c>
      <c r="T26" s="3">
        <v>0.5</v>
      </c>
      <c r="U26" s="3">
        <v>0.35197000000000001</v>
      </c>
      <c r="V26" s="3">
        <v>0.22363</v>
      </c>
      <c r="W26" s="3">
        <v>0.12923999999999999</v>
      </c>
      <c r="X26" s="3">
        <v>6.5519999999999995E-2</v>
      </c>
      <c r="Y26" s="3">
        <v>2.938E-2</v>
      </c>
      <c r="Z26" s="3">
        <v>1.1599999999999999E-2</v>
      </c>
      <c r="AA26" s="3">
        <v>4.0200000000000001E-3</v>
      </c>
      <c r="AB26" s="3">
        <v>1.2600000000000001E-3</v>
      </c>
      <c r="AC26" s="3">
        <v>3.4000000000000002E-4</v>
      </c>
      <c r="AD26" s="3">
        <v>8.0000000000000007E-5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</row>
    <row r="27" spans="1:35" x14ac:dyDescent="0.25">
      <c r="A27" s="10">
        <v>22400718</v>
      </c>
      <c r="B27" s="13" t="s">
        <v>82</v>
      </c>
      <c r="C27" s="13" t="s">
        <v>92</v>
      </c>
      <c r="D27" s="12">
        <v>0.79166666666666663</v>
      </c>
      <c r="E27" s="13" t="str">
        <f>HYPERLINK("https://www.nba.com/stats/player/1630596/boxscores-traditional", "Evan Mobley")</f>
        <v>Evan Mobley</v>
      </c>
      <c r="F27">
        <v>27</v>
      </c>
      <c r="G27">
        <v>2.3239999999999998</v>
      </c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  <c r="O27" s="3">
        <v>1</v>
      </c>
      <c r="P27" s="3">
        <v>0.99995000000000001</v>
      </c>
      <c r="Q27" s="3">
        <v>0.99970999999999999</v>
      </c>
      <c r="R27" s="3">
        <v>0.99868999999999997</v>
      </c>
      <c r="S27" s="3">
        <v>0.99505999999999994</v>
      </c>
      <c r="T27" s="3">
        <v>0.98421999999999998</v>
      </c>
      <c r="U27" s="3">
        <v>0.95728000000000002</v>
      </c>
      <c r="V27" s="3">
        <v>0.90146999999999999</v>
      </c>
      <c r="W27" s="3">
        <v>0.80510999999999999</v>
      </c>
      <c r="X27" s="3">
        <v>0.66639999999999999</v>
      </c>
      <c r="Y27" s="3">
        <v>0.5</v>
      </c>
      <c r="Z27" s="3">
        <v>0.33360000000000001</v>
      </c>
      <c r="AA27" s="3">
        <v>0.19489000000000001</v>
      </c>
      <c r="AB27" s="3">
        <v>9.8530000000000006E-2</v>
      </c>
      <c r="AC27" s="3">
        <v>4.2720000000000001E-2</v>
      </c>
      <c r="AD27" s="3">
        <v>1.5779999999999999E-2</v>
      </c>
      <c r="AE27" s="3">
        <v>4.9399999999999999E-3</v>
      </c>
      <c r="AF27" s="3">
        <v>1.31E-3</v>
      </c>
      <c r="AG27" s="3">
        <v>2.9E-4</v>
      </c>
      <c r="AH27" s="3">
        <v>0</v>
      </c>
      <c r="AI27" s="3">
        <v>0</v>
      </c>
    </row>
    <row r="28" spans="1:35" x14ac:dyDescent="0.25">
      <c r="A28" s="10">
        <v>22400718</v>
      </c>
      <c r="B28" s="13" t="s">
        <v>82</v>
      </c>
      <c r="C28" s="13" t="s">
        <v>92</v>
      </c>
      <c r="D28" s="12">
        <v>0.79166666666666663</v>
      </c>
      <c r="E28" s="13" t="str">
        <f>HYPERLINK("https://www.nba.com/stats/player/1628378/boxscores-traditional", "Donovan Mitchell")</f>
        <v>Donovan Mitchell</v>
      </c>
      <c r="F28">
        <v>29</v>
      </c>
      <c r="G28">
        <v>4.0739999999999998</v>
      </c>
      <c r="H28" s="3">
        <v>1</v>
      </c>
      <c r="I28" s="3">
        <v>1</v>
      </c>
      <c r="J28" s="3">
        <v>1</v>
      </c>
      <c r="K28" s="3">
        <v>0.99995999999999996</v>
      </c>
      <c r="L28" s="3">
        <v>0.99987999999999999</v>
      </c>
      <c r="M28" s="3">
        <v>0.99970999999999999</v>
      </c>
      <c r="N28" s="3">
        <v>0.99929000000000001</v>
      </c>
      <c r="O28" s="3">
        <v>0.99841000000000002</v>
      </c>
      <c r="P28" s="3">
        <v>0.99653000000000003</v>
      </c>
      <c r="Q28" s="3">
        <v>0.99285999999999996</v>
      </c>
      <c r="R28" s="3">
        <v>0.98645000000000005</v>
      </c>
      <c r="S28" s="3">
        <v>0.97499999999999998</v>
      </c>
      <c r="T28" s="3">
        <v>0.95728000000000002</v>
      </c>
      <c r="U28" s="3">
        <v>0.92922000000000005</v>
      </c>
      <c r="V28" s="3">
        <v>0.89065000000000005</v>
      </c>
      <c r="W28" s="3">
        <v>0.83645999999999998</v>
      </c>
      <c r="X28" s="3">
        <v>0.77034999999999998</v>
      </c>
      <c r="Y28" s="3">
        <v>0.68793000000000004</v>
      </c>
      <c r="Z28" s="3">
        <v>0.59870999999999996</v>
      </c>
      <c r="AA28" s="3">
        <v>0.5</v>
      </c>
      <c r="AB28" s="3">
        <v>0.40128999999999998</v>
      </c>
      <c r="AC28" s="3">
        <v>0.31207000000000001</v>
      </c>
      <c r="AD28" s="3">
        <v>0.22964999999999999</v>
      </c>
      <c r="AE28" s="3">
        <v>0.16353999999999999</v>
      </c>
      <c r="AF28" s="3">
        <v>0.10935</v>
      </c>
      <c r="AG28" s="3">
        <v>7.0779999999999996E-2</v>
      </c>
      <c r="AH28" s="3">
        <v>3.47E-3</v>
      </c>
      <c r="AI28" s="3">
        <v>4.0000000000000003E-5</v>
      </c>
    </row>
    <row r="29" spans="1:35" x14ac:dyDescent="0.25">
      <c r="A29" s="10">
        <v>22400718</v>
      </c>
      <c r="B29" s="13" t="s">
        <v>82</v>
      </c>
      <c r="C29" s="13" t="s">
        <v>92</v>
      </c>
      <c r="D29" s="12">
        <v>0.79166666666666663</v>
      </c>
      <c r="E29" s="13" t="str">
        <f>HYPERLINK("https://www.nba.com/stats/player/1628386/boxscores-traditional", "Jarrett Allen")</f>
        <v>Jarrett Allen</v>
      </c>
      <c r="F29">
        <v>28</v>
      </c>
      <c r="G29">
        <v>4.3360000000000003</v>
      </c>
      <c r="H29" s="3">
        <v>1</v>
      </c>
      <c r="I29" s="3">
        <v>0.99995999999999996</v>
      </c>
      <c r="J29" s="3">
        <v>0.99988999999999995</v>
      </c>
      <c r="K29" s="3">
        <v>0.99973000000000001</v>
      </c>
      <c r="L29" s="3">
        <v>0.99938000000000005</v>
      </c>
      <c r="M29" s="3">
        <v>0.99865000000000004</v>
      </c>
      <c r="N29" s="3">
        <v>0.99719999999999998</v>
      </c>
      <c r="O29" s="3">
        <v>0.99446000000000001</v>
      </c>
      <c r="P29" s="3">
        <v>0.98956</v>
      </c>
      <c r="Q29" s="3">
        <v>0.98124</v>
      </c>
      <c r="R29" s="3">
        <v>0.96784000000000003</v>
      </c>
      <c r="S29" s="3">
        <v>0.94630000000000003</v>
      </c>
      <c r="T29" s="3">
        <v>0.91620999999999997</v>
      </c>
      <c r="U29" s="3">
        <v>0.87492999999999999</v>
      </c>
      <c r="V29" s="3">
        <v>0.82121</v>
      </c>
      <c r="W29" s="3">
        <v>0.75490000000000002</v>
      </c>
      <c r="X29" s="3">
        <v>0.67723999999999995</v>
      </c>
      <c r="Y29" s="3">
        <v>0.59094999999999998</v>
      </c>
      <c r="Z29" s="3">
        <v>0.5</v>
      </c>
      <c r="AA29" s="3">
        <v>0.40905000000000002</v>
      </c>
      <c r="AB29" s="3">
        <v>0.32275999999999999</v>
      </c>
      <c r="AC29" s="3">
        <v>0.24510000000000001</v>
      </c>
      <c r="AD29" s="3">
        <v>0.17879</v>
      </c>
      <c r="AE29" s="3">
        <v>0.12506999999999999</v>
      </c>
      <c r="AF29" s="3">
        <v>8.3790000000000003E-2</v>
      </c>
      <c r="AG29" s="3">
        <v>5.3699999999999998E-2</v>
      </c>
      <c r="AH29" s="3">
        <v>2.8E-3</v>
      </c>
      <c r="AI29" s="3">
        <v>4.0000000000000003E-5</v>
      </c>
    </row>
    <row r="30" spans="1:35" x14ac:dyDescent="0.25">
      <c r="A30" s="10">
        <v>22400718</v>
      </c>
      <c r="B30" s="13" t="s">
        <v>82</v>
      </c>
      <c r="C30" s="13" t="s">
        <v>92</v>
      </c>
      <c r="D30" s="12">
        <v>0.79166666666666663</v>
      </c>
      <c r="E30" s="13" t="str">
        <f>HYPERLINK("https://www.nba.com/stats/player/1629636/boxscores-traditional", "Darius Garland")</f>
        <v>Darius Garland</v>
      </c>
      <c r="F30">
        <v>31</v>
      </c>
      <c r="G30">
        <v>4.4719999999999995</v>
      </c>
      <c r="H30" s="3">
        <v>1</v>
      </c>
      <c r="I30" s="3">
        <v>1</v>
      </c>
      <c r="J30" s="3">
        <v>1</v>
      </c>
      <c r="K30" s="3">
        <v>1</v>
      </c>
      <c r="L30" s="3">
        <v>0.99992999999999999</v>
      </c>
      <c r="M30" s="3">
        <v>0.99983</v>
      </c>
      <c r="N30" s="3">
        <v>0.99960000000000004</v>
      </c>
      <c r="O30" s="3">
        <v>0.99912999999999996</v>
      </c>
      <c r="P30" s="3">
        <v>0.99819000000000002</v>
      </c>
      <c r="Q30" s="3">
        <v>0.99631999999999998</v>
      </c>
      <c r="R30" s="3">
        <v>0.99304999999999999</v>
      </c>
      <c r="S30" s="3">
        <v>0.98745000000000005</v>
      </c>
      <c r="T30" s="3">
        <v>0.97777999999999998</v>
      </c>
      <c r="U30" s="3">
        <v>0.96326999999999996</v>
      </c>
      <c r="V30" s="3">
        <v>0.94179000000000002</v>
      </c>
      <c r="W30" s="3">
        <v>0.90988000000000002</v>
      </c>
      <c r="X30" s="3">
        <v>0.86863999999999997</v>
      </c>
      <c r="Y30" s="3">
        <v>0.81327000000000005</v>
      </c>
      <c r="Z30" s="3">
        <v>0.74856999999999996</v>
      </c>
      <c r="AA30" s="3">
        <v>0.67364000000000002</v>
      </c>
      <c r="AB30" s="3">
        <v>0.58706000000000003</v>
      </c>
      <c r="AC30" s="3">
        <v>0.5</v>
      </c>
      <c r="AD30" s="3">
        <v>0.41293999999999997</v>
      </c>
      <c r="AE30" s="3">
        <v>0.32635999999999998</v>
      </c>
      <c r="AF30" s="3">
        <v>0.25142999999999999</v>
      </c>
      <c r="AG30" s="3">
        <v>0.18673000000000001</v>
      </c>
      <c r="AH30" s="3">
        <v>2.222E-2</v>
      </c>
      <c r="AI30" s="3">
        <v>8.7000000000000001E-4</v>
      </c>
    </row>
    <row r="31" spans="1:35" x14ac:dyDescent="0.25">
      <c r="A31" s="10">
        <v>22400718</v>
      </c>
      <c r="B31" s="13" t="s">
        <v>82</v>
      </c>
      <c r="C31" s="13" t="s">
        <v>92</v>
      </c>
      <c r="D31" s="12">
        <v>0.79166666666666663</v>
      </c>
      <c r="E31" s="13" t="str">
        <f>HYPERLINK("https://www.nba.com/stats/player/1627747/boxscores-traditional", "Caris LeVert")</f>
        <v>Caris LeVert</v>
      </c>
      <c r="F31">
        <v>22</v>
      </c>
      <c r="G31">
        <v>3.5779999999999998</v>
      </c>
      <c r="H31" s="3">
        <v>0.99960000000000004</v>
      </c>
      <c r="I31" s="3">
        <v>0.99892999999999998</v>
      </c>
      <c r="J31" s="3">
        <v>0.99736000000000002</v>
      </c>
      <c r="K31" s="3">
        <v>0.99412999999999996</v>
      </c>
      <c r="L31" s="3">
        <v>0.98745000000000005</v>
      </c>
      <c r="M31" s="3">
        <v>0.97499999999999998</v>
      </c>
      <c r="N31" s="3">
        <v>0.95352000000000003</v>
      </c>
      <c r="O31" s="3">
        <v>0.91923999999999995</v>
      </c>
      <c r="P31" s="3">
        <v>0.86863999999999997</v>
      </c>
      <c r="Q31" s="3">
        <v>0.79954999999999998</v>
      </c>
      <c r="R31" s="3">
        <v>0.71226</v>
      </c>
      <c r="S31" s="3">
        <v>0.61026000000000002</v>
      </c>
      <c r="T31" s="3">
        <v>0.5</v>
      </c>
      <c r="U31" s="3">
        <v>0.38973999999999998</v>
      </c>
      <c r="V31" s="3">
        <v>0.28774</v>
      </c>
      <c r="W31" s="3">
        <v>0.20044999999999999</v>
      </c>
      <c r="X31" s="3">
        <v>0.13136</v>
      </c>
      <c r="Y31" s="3">
        <v>8.0759999999999998E-2</v>
      </c>
      <c r="Z31" s="3">
        <v>4.648E-2</v>
      </c>
      <c r="AA31" s="3">
        <v>2.5000000000000001E-2</v>
      </c>
      <c r="AB31" s="3">
        <v>1.255E-2</v>
      </c>
      <c r="AC31" s="3">
        <v>5.8700000000000002E-3</v>
      </c>
      <c r="AD31" s="3">
        <v>2.64E-3</v>
      </c>
      <c r="AE31" s="3">
        <v>1.07E-3</v>
      </c>
      <c r="AF31" s="3">
        <v>4.0000000000000002E-4</v>
      </c>
      <c r="AG31" s="3">
        <v>1.3999999999999999E-4</v>
      </c>
      <c r="AH31" s="3">
        <v>0</v>
      </c>
      <c r="AI31" s="3">
        <v>0</v>
      </c>
    </row>
    <row r="32" spans="1:35" x14ac:dyDescent="0.25">
      <c r="A32" s="10">
        <v>22400718</v>
      </c>
      <c r="B32" s="13" t="s">
        <v>82</v>
      </c>
      <c r="C32" s="13" t="s">
        <v>92</v>
      </c>
      <c r="D32" s="12">
        <v>0.79166666666666663</v>
      </c>
      <c r="E32" s="13" t="str">
        <f>HYPERLINK("https://www.nba.com/stats/player/1629731/boxscores-traditional", "Dean Wade")</f>
        <v>Dean Wade</v>
      </c>
      <c r="F32">
        <v>24</v>
      </c>
      <c r="G32">
        <v>4.4719999999999995</v>
      </c>
      <c r="H32" s="3">
        <v>0.99912999999999996</v>
      </c>
      <c r="I32" s="3">
        <v>0.99819000000000002</v>
      </c>
      <c r="J32" s="3">
        <v>0.99631999999999998</v>
      </c>
      <c r="K32" s="3">
        <v>0.99304999999999999</v>
      </c>
      <c r="L32" s="3">
        <v>0.98745000000000005</v>
      </c>
      <c r="M32" s="3">
        <v>0.97777999999999998</v>
      </c>
      <c r="N32" s="3">
        <v>0.96326999999999996</v>
      </c>
      <c r="O32" s="3">
        <v>0.94179000000000002</v>
      </c>
      <c r="P32" s="3">
        <v>0.90988000000000002</v>
      </c>
      <c r="Q32" s="3">
        <v>0.86863999999999997</v>
      </c>
      <c r="R32" s="3">
        <v>0.81327000000000005</v>
      </c>
      <c r="S32" s="3">
        <v>0.74856999999999996</v>
      </c>
      <c r="T32" s="3">
        <v>0.67364000000000002</v>
      </c>
      <c r="U32" s="3">
        <v>0.58706000000000003</v>
      </c>
      <c r="V32" s="3">
        <v>0.5</v>
      </c>
      <c r="W32" s="3">
        <v>0.41293999999999997</v>
      </c>
      <c r="X32" s="3">
        <v>0.32635999999999998</v>
      </c>
      <c r="Y32" s="3">
        <v>0.25142999999999999</v>
      </c>
      <c r="Z32" s="3">
        <v>0.18673000000000001</v>
      </c>
      <c r="AA32" s="3">
        <v>0.13136</v>
      </c>
      <c r="AB32" s="3">
        <v>9.0120000000000006E-2</v>
      </c>
      <c r="AC32" s="3">
        <v>5.8209999999999998E-2</v>
      </c>
      <c r="AD32" s="3">
        <v>3.6729999999999999E-2</v>
      </c>
      <c r="AE32" s="3">
        <v>2.222E-2</v>
      </c>
      <c r="AF32" s="3">
        <v>1.255E-2</v>
      </c>
      <c r="AG32" s="3">
        <v>6.9499999999999996E-3</v>
      </c>
      <c r="AH32" s="3">
        <v>1.7000000000000001E-4</v>
      </c>
      <c r="AI32" s="3">
        <v>0</v>
      </c>
    </row>
    <row r="33" spans="1:35" x14ac:dyDescent="0.25">
      <c r="A33" s="10">
        <v>22400718</v>
      </c>
      <c r="B33" s="13" t="s">
        <v>82</v>
      </c>
      <c r="C33" s="13" t="s">
        <v>92</v>
      </c>
      <c r="D33" s="12">
        <v>0.79166666666666663</v>
      </c>
      <c r="E33" s="13" t="str">
        <f>HYPERLINK("https://www.nba.com/stats/player/1627777/boxscores-traditional", "Georges Niang")</f>
        <v>Georges Niang</v>
      </c>
      <c r="F33">
        <v>22</v>
      </c>
      <c r="G33">
        <v>3.95</v>
      </c>
      <c r="H33" s="3">
        <v>0.99882000000000004</v>
      </c>
      <c r="I33" s="3">
        <v>0.99728000000000006</v>
      </c>
      <c r="J33" s="3">
        <v>0.99429999999999996</v>
      </c>
      <c r="K33" s="3">
        <v>0.98870000000000002</v>
      </c>
      <c r="L33" s="3">
        <v>0.97882000000000002</v>
      </c>
      <c r="M33" s="3">
        <v>0.96164000000000005</v>
      </c>
      <c r="N33" s="3">
        <v>0.93574000000000002</v>
      </c>
      <c r="O33" s="3">
        <v>0.89795999999999998</v>
      </c>
      <c r="P33" s="3">
        <v>0.84375</v>
      </c>
      <c r="Q33" s="3">
        <v>0.77637</v>
      </c>
      <c r="R33" s="3">
        <v>0.69496999999999998</v>
      </c>
      <c r="S33" s="3">
        <v>0.59870999999999996</v>
      </c>
      <c r="T33" s="3">
        <v>0.5</v>
      </c>
      <c r="U33" s="3">
        <v>0.40128999999999998</v>
      </c>
      <c r="V33" s="3">
        <v>0.30503000000000002</v>
      </c>
      <c r="W33" s="3">
        <v>0.22363</v>
      </c>
      <c r="X33" s="3">
        <v>0.15625</v>
      </c>
      <c r="Y33" s="3">
        <v>0.10204000000000001</v>
      </c>
      <c r="Z33" s="3">
        <v>6.4259999999999998E-2</v>
      </c>
      <c r="AA33" s="3">
        <v>3.8359999999999998E-2</v>
      </c>
      <c r="AB33" s="3">
        <v>2.1180000000000001E-2</v>
      </c>
      <c r="AC33" s="3">
        <v>1.1299999999999999E-2</v>
      </c>
      <c r="AD33" s="3">
        <v>5.7000000000000002E-3</v>
      </c>
      <c r="AE33" s="3">
        <v>2.7200000000000002E-3</v>
      </c>
      <c r="AF33" s="3">
        <v>1.1800000000000001E-3</v>
      </c>
      <c r="AG33" s="3">
        <v>5.0000000000000001E-4</v>
      </c>
      <c r="AH33" s="3">
        <v>0</v>
      </c>
      <c r="AI33" s="3">
        <v>0</v>
      </c>
    </row>
    <row r="34" spans="1:35" x14ac:dyDescent="0.25">
      <c r="A34" s="10">
        <v>22400718</v>
      </c>
      <c r="B34" s="13" t="s">
        <v>82</v>
      </c>
      <c r="C34" s="13" t="s">
        <v>92</v>
      </c>
      <c r="D34" s="12">
        <v>0.79166666666666663</v>
      </c>
      <c r="E34" s="13" t="str">
        <f>HYPERLINK("https://www.nba.com/stats/player/1629622/boxscores-traditional", "Max Strus")</f>
        <v>Max Strus</v>
      </c>
      <c r="F34">
        <v>25</v>
      </c>
      <c r="G34">
        <v>5.1580000000000004</v>
      </c>
      <c r="H34" s="3">
        <v>0.99819000000000002</v>
      </c>
      <c r="I34" s="3">
        <v>0.99663999999999997</v>
      </c>
      <c r="J34" s="3">
        <v>0.99412999999999996</v>
      </c>
      <c r="K34" s="3">
        <v>0.99009999999999998</v>
      </c>
      <c r="L34" s="3">
        <v>0.98341000000000001</v>
      </c>
      <c r="M34" s="3">
        <v>0.97380999999999995</v>
      </c>
      <c r="N34" s="3">
        <v>0.95906999999999998</v>
      </c>
      <c r="O34" s="3">
        <v>0.93942999999999999</v>
      </c>
      <c r="P34" s="3">
        <v>0.91308999999999996</v>
      </c>
      <c r="Q34" s="3">
        <v>0.87697999999999998</v>
      </c>
      <c r="R34" s="3">
        <v>0.83398000000000005</v>
      </c>
      <c r="S34" s="3">
        <v>0.7823</v>
      </c>
      <c r="T34" s="3">
        <v>0.71904000000000001</v>
      </c>
      <c r="U34" s="3">
        <v>0.65173000000000003</v>
      </c>
      <c r="V34" s="3">
        <v>0.57535000000000003</v>
      </c>
      <c r="W34" s="3">
        <v>0.5</v>
      </c>
      <c r="X34" s="3">
        <v>0.42465000000000003</v>
      </c>
      <c r="Y34" s="3">
        <v>0.34827000000000002</v>
      </c>
      <c r="Z34" s="3">
        <v>0.28095999999999999</v>
      </c>
      <c r="AA34" s="3">
        <v>0.2177</v>
      </c>
      <c r="AB34" s="3">
        <v>0.16602</v>
      </c>
      <c r="AC34" s="3">
        <v>0.12302</v>
      </c>
      <c r="AD34" s="3">
        <v>8.6910000000000001E-2</v>
      </c>
      <c r="AE34" s="3">
        <v>6.0569999999999999E-2</v>
      </c>
      <c r="AF34" s="3">
        <v>4.0930000000000001E-2</v>
      </c>
      <c r="AG34" s="3">
        <v>2.6190000000000001E-2</v>
      </c>
      <c r="AH34" s="3">
        <v>1.81E-3</v>
      </c>
      <c r="AI34" s="3">
        <v>5.0000000000000002E-5</v>
      </c>
    </row>
    <row r="35" spans="1:35" x14ac:dyDescent="0.25">
      <c r="A35" s="10">
        <v>22400718</v>
      </c>
      <c r="B35" s="13" t="s">
        <v>82</v>
      </c>
      <c r="C35" s="13" t="s">
        <v>92</v>
      </c>
      <c r="D35" s="12">
        <v>0.79166666666666663</v>
      </c>
      <c r="E35" s="13" t="str">
        <f>HYPERLINK("https://www.nba.com/stats/player/1629660/boxscores-traditional", "Ty Jerome")</f>
        <v>Ty Jerome</v>
      </c>
      <c r="F35">
        <v>24</v>
      </c>
      <c r="G35">
        <v>5.1189999999999998</v>
      </c>
      <c r="H35" s="3">
        <v>0.99682999999999999</v>
      </c>
      <c r="I35" s="3">
        <v>0.99446000000000001</v>
      </c>
      <c r="J35" s="3">
        <v>0.99036000000000002</v>
      </c>
      <c r="K35" s="3">
        <v>0.98421999999999998</v>
      </c>
      <c r="L35" s="3">
        <v>0.97441</v>
      </c>
      <c r="M35" s="3">
        <v>0.96079999999999999</v>
      </c>
      <c r="N35" s="3">
        <v>0.94062000000000001</v>
      </c>
      <c r="O35" s="3">
        <v>0.91466000000000003</v>
      </c>
      <c r="P35" s="3">
        <v>0.879</v>
      </c>
      <c r="Q35" s="3">
        <v>0.83645999999999998</v>
      </c>
      <c r="R35" s="3">
        <v>0.7823</v>
      </c>
      <c r="S35" s="3">
        <v>0.72240000000000004</v>
      </c>
      <c r="T35" s="3">
        <v>0.65173000000000003</v>
      </c>
      <c r="U35" s="3">
        <v>0.57926</v>
      </c>
      <c r="V35" s="3">
        <v>0.5</v>
      </c>
      <c r="W35" s="3">
        <v>0.42074</v>
      </c>
      <c r="X35" s="3">
        <v>0.34827000000000002</v>
      </c>
      <c r="Y35" s="3">
        <v>0.27760000000000001</v>
      </c>
      <c r="Z35" s="3">
        <v>0.2177</v>
      </c>
      <c r="AA35" s="3">
        <v>0.16353999999999999</v>
      </c>
      <c r="AB35" s="3">
        <v>0.121</v>
      </c>
      <c r="AC35" s="3">
        <v>8.5339999999999999E-2</v>
      </c>
      <c r="AD35" s="3">
        <v>5.9380000000000002E-2</v>
      </c>
      <c r="AE35" s="3">
        <v>3.9199999999999999E-2</v>
      </c>
      <c r="AF35" s="3">
        <v>2.5590000000000002E-2</v>
      </c>
      <c r="AG35" s="3">
        <v>1.5779999999999999E-2</v>
      </c>
      <c r="AH35" s="3">
        <v>8.7000000000000001E-4</v>
      </c>
      <c r="AI35" s="3">
        <v>0</v>
      </c>
    </row>
    <row r="36" spans="1:35" x14ac:dyDescent="0.25">
      <c r="A36" s="10">
        <v>22400718</v>
      </c>
      <c r="B36" s="13" t="s">
        <v>82</v>
      </c>
      <c r="C36" s="13" t="s">
        <v>92</v>
      </c>
      <c r="D36" s="12">
        <v>0.79166666666666663</v>
      </c>
      <c r="E36" s="13" t="str">
        <f>HYPERLINK("https://www.nba.com/stats/player/1630171/boxscores-traditional", "Isaac Okoro")</f>
        <v>Isaac Okoro</v>
      </c>
      <c r="F36">
        <v>19</v>
      </c>
      <c r="G36">
        <v>4.2430000000000003</v>
      </c>
      <c r="H36" s="3">
        <v>0.98299999999999998</v>
      </c>
      <c r="I36" s="3">
        <v>0.97062000000000004</v>
      </c>
      <c r="J36" s="3">
        <v>0.95052999999999999</v>
      </c>
      <c r="K36" s="3">
        <v>0.92073000000000005</v>
      </c>
      <c r="L36" s="3">
        <v>0.88100000000000001</v>
      </c>
      <c r="M36" s="3">
        <v>0.82638999999999996</v>
      </c>
      <c r="N36" s="3">
        <v>0.76114999999999999</v>
      </c>
      <c r="O36" s="3">
        <v>0.68081999999999998</v>
      </c>
      <c r="P36" s="3">
        <v>0.59482999999999997</v>
      </c>
      <c r="Q36" s="3">
        <v>0.5</v>
      </c>
      <c r="R36" s="3">
        <v>0.40516999999999997</v>
      </c>
      <c r="S36" s="3">
        <v>0.31918000000000002</v>
      </c>
      <c r="T36" s="3">
        <v>0.23885000000000001</v>
      </c>
      <c r="U36" s="3">
        <v>0.17360999999999999</v>
      </c>
      <c r="V36" s="3">
        <v>0.11899999999999999</v>
      </c>
      <c r="W36" s="3">
        <v>7.9269999999999993E-2</v>
      </c>
      <c r="X36" s="3">
        <v>4.947E-2</v>
      </c>
      <c r="Y36" s="3">
        <v>2.938E-2</v>
      </c>
      <c r="Z36" s="3">
        <v>1.7000000000000001E-2</v>
      </c>
      <c r="AA36" s="3">
        <v>9.1400000000000006E-3</v>
      </c>
      <c r="AB36" s="3">
        <v>4.7999999999999996E-3</v>
      </c>
      <c r="AC36" s="3">
        <v>2.33E-3</v>
      </c>
      <c r="AD36" s="3">
        <v>1.1100000000000001E-3</v>
      </c>
      <c r="AE36" s="3">
        <v>4.8000000000000001E-4</v>
      </c>
      <c r="AF36" s="3">
        <v>2.0000000000000001E-4</v>
      </c>
      <c r="AG36" s="3">
        <v>8.0000000000000007E-5</v>
      </c>
      <c r="AH36" s="3">
        <v>0</v>
      </c>
      <c r="AI36" s="3">
        <v>0</v>
      </c>
    </row>
    <row r="37" spans="1:35" x14ac:dyDescent="0.25">
      <c r="A37" s="10">
        <v>22400718</v>
      </c>
      <c r="B37" s="13" t="s">
        <v>82</v>
      </c>
      <c r="C37" s="13" t="s">
        <v>92</v>
      </c>
      <c r="D37" s="12">
        <v>0.79166666666666663</v>
      </c>
      <c r="E37" s="13" t="str">
        <f>HYPERLINK("https://www.nba.com/stats/player/1642281/boxscores-traditional", "Jaylon Tyson")</f>
        <v>Jaylon Tyson</v>
      </c>
      <c r="F37">
        <v>18</v>
      </c>
      <c r="G37">
        <v>5.95</v>
      </c>
      <c r="H37" s="3">
        <v>0.90988000000000002</v>
      </c>
      <c r="I37" s="3">
        <v>0.88100000000000001</v>
      </c>
      <c r="J37" s="3">
        <v>0.84375</v>
      </c>
      <c r="K37" s="3">
        <v>0.79954999999999998</v>
      </c>
      <c r="L37" s="3">
        <v>0.74856999999999996</v>
      </c>
      <c r="M37" s="3">
        <v>0.69145999999999996</v>
      </c>
      <c r="N37" s="3">
        <v>0.63307000000000002</v>
      </c>
      <c r="O37" s="3">
        <v>0.56749000000000005</v>
      </c>
      <c r="P37" s="3">
        <v>0.5</v>
      </c>
      <c r="Q37" s="3">
        <v>0.43251000000000001</v>
      </c>
      <c r="R37" s="3">
        <v>0.36692999999999998</v>
      </c>
      <c r="S37" s="3">
        <v>0.30853999999999998</v>
      </c>
      <c r="T37" s="3">
        <v>0.25142999999999999</v>
      </c>
      <c r="U37" s="3">
        <v>0.20044999999999999</v>
      </c>
      <c r="V37" s="3">
        <v>0.15625</v>
      </c>
      <c r="W37" s="3">
        <v>0.11899999999999999</v>
      </c>
      <c r="X37" s="3">
        <v>9.0120000000000006E-2</v>
      </c>
      <c r="Y37" s="3">
        <v>6.5519999999999995E-2</v>
      </c>
      <c r="Z37" s="3">
        <v>4.648E-2</v>
      </c>
      <c r="AA37" s="3">
        <v>3.2160000000000001E-2</v>
      </c>
      <c r="AB37" s="3">
        <v>2.1690000000000001E-2</v>
      </c>
      <c r="AC37" s="3">
        <v>1.4630000000000001E-2</v>
      </c>
      <c r="AD37" s="3">
        <v>9.3900000000000008E-3</v>
      </c>
      <c r="AE37" s="3">
        <v>5.8700000000000002E-3</v>
      </c>
      <c r="AF37" s="3">
        <v>3.5699999999999998E-3</v>
      </c>
      <c r="AG37" s="3">
        <v>2.1199999999999999E-3</v>
      </c>
      <c r="AH37" s="3">
        <v>1.1E-4</v>
      </c>
      <c r="AI37" s="3">
        <v>0</v>
      </c>
    </row>
    <row r="38" spans="1:35" x14ac:dyDescent="0.25">
      <c r="A38" s="10">
        <v>22400718</v>
      </c>
      <c r="B38" s="13" t="s">
        <v>82</v>
      </c>
      <c r="C38" s="13" t="s">
        <v>92</v>
      </c>
      <c r="D38" s="12">
        <v>0.79166666666666663</v>
      </c>
      <c r="E38" s="13" t="str">
        <f>HYPERLINK("https://www.nba.com/stats/player/1631247/boxscores-traditional", "Luke Travers")</f>
        <v>Luke Travers</v>
      </c>
      <c r="F38">
        <v>17</v>
      </c>
      <c r="G38">
        <v>13</v>
      </c>
      <c r="H38" s="3">
        <v>0.70540000000000003</v>
      </c>
      <c r="I38" s="3">
        <v>0.67723999999999995</v>
      </c>
      <c r="J38" s="3">
        <v>0.64802999999999999</v>
      </c>
      <c r="K38" s="3">
        <v>0.62172000000000005</v>
      </c>
      <c r="L38" s="3">
        <v>0.59094999999999998</v>
      </c>
      <c r="M38" s="3">
        <v>0.55962000000000001</v>
      </c>
      <c r="N38" s="3">
        <v>0.53188000000000002</v>
      </c>
      <c r="O38" s="3">
        <v>0.5</v>
      </c>
      <c r="P38" s="3">
        <v>0.46811999999999998</v>
      </c>
      <c r="Q38" s="3">
        <v>0.44037999999999999</v>
      </c>
      <c r="R38" s="3">
        <v>0.40905000000000002</v>
      </c>
      <c r="S38" s="3">
        <v>0.37828000000000001</v>
      </c>
      <c r="T38" s="3">
        <v>0.35197000000000001</v>
      </c>
      <c r="U38" s="3">
        <v>0.32275999999999999</v>
      </c>
      <c r="V38" s="3">
        <v>0.29459999999999997</v>
      </c>
      <c r="W38" s="3">
        <v>0.26762999999999998</v>
      </c>
      <c r="X38" s="3">
        <v>0.24510000000000001</v>
      </c>
      <c r="Y38" s="3">
        <v>0.22065000000000001</v>
      </c>
      <c r="Z38" s="3">
        <v>0.19766</v>
      </c>
      <c r="AA38" s="3">
        <v>0.17879</v>
      </c>
      <c r="AB38" s="3">
        <v>0.15866</v>
      </c>
      <c r="AC38" s="3">
        <v>0.14007</v>
      </c>
      <c r="AD38" s="3">
        <v>0.12506999999999999</v>
      </c>
      <c r="AE38" s="3">
        <v>0.10935</v>
      </c>
      <c r="AF38" s="3">
        <v>9.5100000000000004E-2</v>
      </c>
      <c r="AG38" s="3">
        <v>8.3790000000000003E-2</v>
      </c>
      <c r="AH38" s="3">
        <v>3.8359999999999998E-2</v>
      </c>
      <c r="AI38" s="3">
        <v>1.5779999999999999E-2</v>
      </c>
    </row>
    <row r="39" spans="1:35" x14ac:dyDescent="0.25">
      <c r="A39" s="10">
        <v>22400718</v>
      </c>
      <c r="B39" s="13" t="s">
        <v>92</v>
      </c>
      <c r="C39" s="13" t="s">
        <v>82</v>
      </c>
      <c r="D39" s="12">
        <v>0.79166666666666663</v>
      </c>
      <c r="E39" s="13" t="str">
        <f>HYPERLINK("https://www.nba.com/stats/player/1631323/boxscores-traditional", "Simone Fontecchio")</f>
        <v>Simone Fontecchio</v>
      </c>
      <c r="F39">
        <v>17</v>
      </c>
      <c r="G39">
        <v>1.4139999999999999</v>
      </c>
      <c r="H39" s="3">
        <v>1</v>
      </c>
      <c r="I39" s="3">
        <v>1</v>
      </c>
      <c r="J39" s="3">
        <v>0.99980000000000002</v>
      </c>
      <c r="K39" s="3">
        <v>0.99766999999999995</v>
      </c>
      <c r="L39" s="3">
        <v>0.98299999999999998</v>
      </c>
      <c r="M39" s="3">
        <v>0.92073000000000005</v>
      </c>
      <c r="N39" s="3">
        <v>0.76114999999999999</v>
      </c>
      <c r="O39" s="3">
        <v>0.5</v>
      </c>
      <c r="P39" s="3">
        <v>0.23885000000000001</v>
      </c>
      <c r="Q39" s="3">
        <v>7.9269999999999993E-2</v>
      </c>
      <c r="R39" s="3">
        <v>1.7000000000000001E-2</v>
      </c>
      <c r="S39" s="3">
        <v>2.33E-3</v>
      </c>
      <c r="T39" s="3">
        <v>2.0000000000000001E-4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</row>
    <row r="40" spans="1:35" x14ac:dyDescent="0.25">
      <c r="A40" s="10">
        <v>22400718</v>
      </c>
      <c r="B40" s="13" t="s">
        <v>92</v>
      </c>
      <c r="C40" s="13" t="s">
        <v>82</v>
      </c>
      <c r="D40" s="12">
        <v>0.79166666666666663</v>
      </c>
      <c r="E40" s="13" t="str">
        <f>HYPERLINK("https://www.nba.com/stats/player/1641709/boxscores-traditional", "Ausar Thompson")</f>
        <v>Ausar Thompson</v>
      </c>
      <c r="F40">
        <v>22</v>
      </c>
      <c r="G40">
        <v>1.897</v>
      </c>
      <c r="H40" s="3">
        <v>1</v>
      </c>
      <c r="I40" s="3">
        <v>1</v>
      </c>
      <c r="J40" s="3">
        <v>1</v>
      </c>
      <c r="K40" s="3">
        <v>1</v>
      </c>
      <c r="L40" s="3">
        <v>1</v>
      </c>
      <c r="M40" s="3">
        <v>0.99988999999999995</v>
      </c>
      <c r="N40" s="3">
        <v>0.99921000000000004</v>
      </c>
      <c r="O40" s="3">
        <v>0.99585000000000001</v>
      </c>
      <c r="P40" s="3">
        <v>0.98257000000000005</v>
      </c>
      <c r="Q40" s="3">
        <v>0.94294999999999995</v>
      </c>
      <c r="R40" s="3">
        <v>0.85314000000000001</v>
      </c>
      <c r="S40" s="3">
        <v>0.70194000000000001</v>
      </c>
      <c r="T40" s="3">
        <v>0.5</v>
      </c>
      <c r="U40" s="3">
        <v>0.29805999999999999</v>
      </c>
      <c r="V40" s="3">
        <v>0.14685999999999999</v>
      </c>
      <c r="W40" s="3">
        <v>5.7049999999999997E-2</v>
      </c>
      <c r="X40" s="3">
        <v>1.7430000000000001E-2</v>
      </c>
      <c r="Y40" s="3">
        <v>4.15E-3</v>
      </c>
      <c r="Z40" s="3">
        <v>7.9000000000000001E-4</v>
      </c>
      <c r="AA40" s="3">
        <v>1.1E-4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</row>
    <row r="41" spans="1:35" x14ac:dyDescent="0.25">
      <c r="A41" s="10">
        <v>22400718</v>
      </c>
      <c r="B41" s="13" t="s">
        <v>92</v>
      </c>
      <c r="C41" s="13" t="s">
        <v>82</v>
      </c>
      <c r="D41" s="12">
        <v>0.79166666666666663</v>
      </c>
      <c r="E41" s="13" t="str">
        <f>HYPERLINK("https://www.nba.com/stats/player/1631105/boxscores-traditional", "Jalen Duren")</f>
        <v>Jalen Duren</v>
      </c>
      <c r="F41">
        <v>29</v>
      </c>
      <c r="G41">
        <v>1.095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1</v>
      </c>
      <c r="V41" s="3">
        <v>1</v>
      </c>
      <c r="W41" s="3">
        <v>0.99987000000000004</v>
      </c>
      <c r="X41" s="3">
        <v>0.99692999999999998</v>
      </c>
      <c r="Y41" s="3">
        <v>0.96638000000000002</v>
      </c>
      <c r="Z41" s="3">
        <v>0.81859000000000004</v>
      </c>
      <c r="AA41" s="3">
        <v>0.5</v>
      </c>
      <c r="AB41" s="3">
        <v>0.18140999999999999</v>
      </c>
      <c r="AC41" s="3">
        <v>3.3619999999999997E-2</v>
      </c>
      <c r="AD41" s="3">
        <v>3.0699999999999998E-3</v>
      </c>
      <c r="AE41" s="3">
        <v>1.2999999999999999E-4</v>
      </c>
      <c r="AF41" s="3">
        <v>0</v>
      </c>
      <c r="AG41" s="3">
        <v>0</v>
      </c>
      <c r="AH41" s="3">
        <v>0</v>
      </c>
      <c r="AI41" s="3">
        <v>0</v>
      </c>
    </row>
    <row r="42" spans="1:35" x14ac:dyDescent="0.25">
      <c r="A42" s="10">
        <v>22400718</v>
      </c>
      <c r="B42" s="13" t="s">
        <v>92</v>
      </c>
      <c r="C42" s="13" t="s">
        <v>82</v>
      </c>
      <c r="D42" s="12">
        <v>0.79166666666666663</v>
      </c>
      <c r="E42" s="13" t="str">
        <f>HYPERLINK("https://www.nba.com/stats/player/1630595/boxscores-traditional", "Cade Cunningham")</f>
        <v>Cade Cunningham</v>
      </c>
      <c r="F42">
        <v>35</v>
      </c>
      <c r="G42">
        <v>1.9489999999999998</v>
      </c>
      <c r="H42" s="3">
        <v>1</v>
      </c>
      <c r="I42" s="3">
        <v>1</v>
      </c>
      <c r="J42" s="3">
        <v>1</v>
      </c>
      <c r="K42" s="3">
        <v>1</v>
      </c>
      <c r="L42" s="3">
        <v>1</v>
      </c>
      <c r="M42" s="3">
        <v>1</v>
      </c>
      <c r="N42" s="3">
        <v>1</v>
      </c>
      <c r="O42" s="3">
        <v>1</v>
      </c>
      <c r="P42" s="3">
        <v>1</v>
      </c>
      <c r="Q42" s="3">
        <v>1</v>
      </c>
      <c r="R42" s="3">
        <v>1</v>
      </c>
      <c r="S42" s="3">
        <v>1</v>
      </c>
      <c r="T42" s="3">
        <v>1</v>
      </c>
      <c r="U42" s="3">
        <v>1</v>
      </c>
      <c r="V42" s="3">
        <v>1</v>
      </c>
      <c r="W42" s="3">
        <v>1</v>
      </c>
      <c r="X42" s="3">
        <v>1</v>
      </c>
      <c r="Y42" s="3">
        <v>1</v>
      </c>
      <c r="Z42" s="3">
        <v>0.99983</v>
      </c>
      <c r="AA42" s="3">
        <v>0.99895999999999996</v>
      </c>
      <c r="AB42" s="3">
        <v>0.99492000000000003</v>
      </c>
      <c r="AC42" s="3">
        <v>0.97982000000000002</v>
      </c>
      <c r="AD42" s="3">
        <v>0.93822000000000005</v>
      </c>
      <c r="AE42" s="3">
        <v>0.84848999999999997</v>
      </c>
      <c r="AF42" s="3">
        <v>0.69496999999999998</v>
      </c>
      <c r="AG42" s="3">
        <v>0.5</v>
      </c>
      <c r="AH42" s="3">
        <v>5.0800000000000003E-3</v>
      </c>
      <c r="AI42" s="3">
        <v>0</v>
      </c>
    </row>
    <row r="43" spans="1:35" x14ac:dyDescent="0.25">
      <c r="A43" s="10">
        <v>22400718</v>
      </c>
      <c r="B43" s="13" t="s">
        <v>92</v>
      </c>
      <c r="C43" s="13" t="s">
        <v>82</v>
      </c>
      <c r="D43" s="12">
        <v>0.79166666666666663</v>
      </c>
      <c r="E43" s="13" t="str">
        <f>HYPERLINK("https://www.nba.com/stats/player/1631093/boxscores-traditional", "Jaden Ivey")</f>
        <v>Jaden Ivey</v>
      </c>
      <c r="F43">
        <v>28</v>
      </c>
      <c r="G43">
        <v>4</v>
      </c>
      <c r="H43" s="3">
        <v>1</v>
      </c>
      <c r="I43" s="3">
        <v>1</v>
      </c>
      <c r="J43" s="3">
        <v>1</v>
      </c>
      <c r="K43" s="3">
        <v>0.99990999999999997</v>
      </c>
      <c r="L43" s="3">
        <v>0.99977000000000005</v>
      </c>
      <c r="M43" s="3">
        <v>0.99941999999999998</v>
      </c>
      <c r="N43" s="3">
        <v>0.99865000000000004</v>
      </c>
      <c r="O43" s="3">
        <v>0.99702000000000002</v>
      </c>
      <c r="P43" s="3">
        <v>0.99378999999999995</v>
      </c>
      <c r="Q43" s="3">
        <v>0.98777999999999999</v>
      </c>
      <c r="R43" s="3">
        <v>0.97724999999999995</v>
      </c>
      <c r="S43" s="3">
        <v>0.95994000000000002</v>
      </c>
      <c r="T43" s="3">
        <v>0.93318999999999996</v>
      </c>
      <c r="U43" s="3">
        <v>0.89434999999999998</v>
      </c>
      <c r="V43" s="3">
        <v>0.84133999999999998</v>
      </c>
      <c r="W43" s="3">
        <v>0.77337</v>
      </c>
      <c r="X43" s="3">
        <v>0.69145999999999996</v>
      </c>
      <c r="Y43" s="3">
        <v>0.59870999999999996</v>
      </c>
      <c r="Z43" s="3">
        <v>0.5</v>
      </c>
      <c r="AA43" s="3">
        <v>0.40128999999999998</v>
      </c>
      <c r="AB43" s="3">
        <v>0.30853999999999998</v>
      </c>
      <c r="AC43" s="3">
        <v>0.22663</v>
      </c>
      <c r="AD43" s="3">
        <v>0.15866</v>
      </c>
      <c r="AE43" s="3">
        <v>0.10564999999999999</v>
      </c>
      <c r="AF43" s="3">
        <v>6.6809999999999994E-2</v>
      </c>
      <c r="AG43" s="3">
        <v>4.0059999999999998E-2</v>
      </c>
      <c r="AH43" s="3">
        <v>1.3500000000000001E-3</v>
      </c>
      <c r="AI43" s="3">
        <v>0</v>
      </c>
    </row>
    <row r="44" spans="1:35" x14ac:dyDescent="0.25">
      <c r="A44" s="10">
        <v>22400718</v>
      </c>
      <c r="B44" s="13" t="s">
        <v>92</v>
      </c>
      <c r="C44" s="13" t="s">
        <v>82</v>
      </c>
      <c r="D44" s="12">
        <v>0.79166666666666663</v>
      </c>
      <c r="E44" s="13" t="str">
        <f>HYPERLINK("https://www.nba.com/stats/player/203501/boxscores-traditional", "Tim Hardaway Jr.")</f>
        <v>Tim Hardaway Jr.</v>
      </c>
      <c r="F44">
        <v>28</v>
      </c>
      <c r="G44">
        <v>1.4830000000000001</v>
      </c>
      <c r="H44" s="3">
        <v>1</v>
      </c>
      <c r="I44" s="3">
        <v>1</v>
      </c>
      <c r="J44" s="3">
        <v>1</v>
      </c>
      <c r="K44" s="3">
        <v>1</v>
      </c>
      <c r="L44" s="3">
        <v>1</v>
      </c>
      <c r="M44" s="3">
        <v>1</v>
      </c>
      <c r="N44" s="3">
        <v>1</v>
      </c>
      <c r="O44" s="3">
        <v>1</v>
      </c>
      <c r="P44" s="3">
        <v>1</v>
      </c>
      <c r="Q44" s="3">
        <v>1</v>
      </c>
      <c r="R44" s="3">
        <v>1</v>
      </c>
      <c r="S44" s="3">
        <v>1</v>
      </c>
      <c r="T44" s="3">
        <v>1</v>
      </c>
      <c r="U44" s="3">
        <v>0.99961999999999995</v>
      </c>
      <c r="V44" s="3">
        <v>0.99653000000000003</v>
      </c>
      <c r="W44" s="3">
        <v>0.97831000000000001</v>
      </c>
      <c r="X44" s="3">
        <v>0.91149000000000002</v>
      </c>
      <c r="Y44" s="3">
        <v>0.74856999999999996</v>
      </c>
      <c r="Z44" s="3">
        <v>0.5</v>
      </c>
      <c r="AA44" s="3">
        <v>0.25142999999999999</v>
      </c>
      <c r="AB44" s="3">
        <v>8.8510000000000005E-2</v>
      </c>
      <c r="AC44" s="3">
        <v>2.1690000000000001E-2</v>
      </c>
      <c r="AD44" s="3">
        <v>3.47E-3</v>
      </c>
      <c r="AE44" s="3">
        <v>3.8000000000000002E-4</v>
      </c>
      <c r="AF44" s="3">
        <v>0</v>
      </c>
      <c r="AG44" s="3">
        <v>0</v>
      </c>
      <c r="AH44" s="3">
        <v>0</v>
      </c>
      <c r="AI44" s="3">
        <v>0</v>
      </c>
    </row>
    <row r="45" spans="1:35" x14ac:dyDescent="0.25">
      <c r="A45" s="10">
        <v>22400718</v>
      </c>
      <c r="B45" s="13" t="s">
        <v>92</v>
      </c>
      <c r="C45" s="13" t="s">
        <v>82</v>
      </c>
      <c r="D45" s="12">
        <v>0.79166666666666663</v>
      </c>
      <c r="E45" s="13" t="str">
        <f>HYPERLINK("https://www.nba.com/stats/player/1627736/boxscores-traditional", "Malik Beasley")</f>
        <v>Malik Beasley</v>
      </c>
      <c r="F45">
        <v>25</v>
      </c>
      <c r="G45">
        <v>2.7570000000000001</v>
      </c>
      <c r="H45" s="3">
        <v>1</v>
      </c>
      <c r="I45" s="3">
        <v>1</v>
      </c>
      <c r="J45" s="3">
        <v>1</v>
      </c>
      <c r="K45" s="3">
        <v>1</v>
      </c>
      <c r="L45" s="3">
        <v>0.99997000000000003</v>
      </c>
      <c r="M45" s="3">
        <v>0.99985999999999997</v>
      </c>
      <c r="N45" s="3">
        <v>0.99944</v>
      </c>
      <c r="O45" s="3">
        <v>0.99812999999999996</v>
      </c>
      <c r="P45" s="3">
        <v>0.99446000000000001</v>
      </c>
      <c r="Q45" s="3">
        <v>0.98536999999999997</v>
      </c>
      <c r="R45" s="3">
        <v>0.96484999999999999</v>
      </c>
      <c r="S45" s="3">
        <v>0.92647000000000002</v>
      </c>
      <c r="T45" s="3">
        <v>0.86214000000000002</v>
      </c>
      <c r="U45" s="3">
        <v>0.76729999999999998</v>
      </c>
      <c r="V45" s="3">
        <v>0.64058000000000004</v>
      </c>
      <c r="W45" s="3">
        <v>0.5</v>
      </c>
      <c r="X45" s="3">
        <v>0.35942000000000002</v>
      </c>
      <c r="Y45" s="3">
        <v>0.23269999999999999</v>
      </c>
      <c r="Z45" s="3">
        <v>0.13786000000000001</v>
      </c>
      <c r="AA45" s="3">
        <v>7.3529999999999998E-2</v>
      </c>
      <c r="AB45" s="3">
        <v>3.5150000000000001E-2</v>
      </c>
      <c r="AC45" s="3">
        <v>1.4630000000000001E-2</v>
      </c>
      <c r="AD45" s="3">
        <v>5.5399999999999998E-3</v>
      </c>
      <c r="AE45" s="3">
        <v>1.8699999999999999E-3</v>
      </c>
      <c r="AF45" s="3">
        <v>5.5999999999999995E-4</v>
      </c>
      <c r="AG45" s="3">
        <v>1.3999999999999999E-4</v>
      </c>
      <c r="AH45" s="3">
        <v>0</v>
      </c>
      <c r="AI45" s="3">
        <v>0</v>
      </c>
    </row>
    <row r="46" spans="1:35" x14ac:dyDescent="0.25">
      <c r="A46" s="10">
        <v>22400718</v>
      </c>
      <c r="B46" s="13" t="s">
        <v>92</v>
      </c>
      <c r="C46" s="13" t="s">
        <v>82</v>
      </c>
      <c r="D46" s="12">
        <v>0.79166666666666663</v>
      </c>
      <c r="E46" s="13" t="str">
        <f>HYPERLINK("https://www.nba.com/stats/player/202699/boxscores-traditional", "Tobias Harris")</f>
        <v>Tobias Harris</v>
      </c>
      <c r="F46">
        <v>32</v>
      </c>
      <c r="G46">
        <v>3.3170000000000002</v>
      </c>
      <c r="H46" s="3">
        <v>1</v>
      </c>
      <c r="I46" s="3">
        <v>1</v>
      </c>
      <c r="J46" s="3">
        <v>1</v>
      </c>
      <c r="K46" s="3">
        <v>1</v>
      </c>
      <c r="L46" s="3">
        <v>1</v>
      </c>
      <c r="M46" s="3">
        <v>1</v>
      </c>
      <c r="N46" s="3">
        <v>1</v>
      </c>
      <c r="O46" s="3">
        <v>1</v>
      </c>
      <c r="P46" s="3">
        <v>1</v>
      </c>
      <c r="Q46" s="3">
        <v>0.99995999999999996</v>
      </c>
      <c r="R46" s="3">
        <v>0.99985000000000002</v>
      </c>
      <c r="S46" s="3">
        <v>0.99955000000000005</v>
      </c>
      <c r="T46" s="3">
        <v>0.99868999999999997</v>
      </c>
      <c r="U46" s="3">
        <v>0.99663999999999997</v>
      </c>
      <c r="V46" s="3">
        <v>0.99202000000000001</v>
      </c>
      <c r="W46" s="3">
        <v>0.98257000000000005</v>
      </c>
      <c r="X46" s="3">
        <v>0.96484999999999999</v>
      </c>
      <c r="Y46" s="3">
        <v>0.93447999999999998</v>
      </c>
      <c r="Z46" s="3">
        <v>0.88685999999999998</v>
      </c>
      <c r="AA46" s="3">
        <v>0.81594</v>
      </c>
      <c r="AB46" s="3">
        <v>0.72575000000000001</v>
      </c>
      <c r="AC46" s="3">
        <v>0.61790999999999996</v>
      </c>
      <c r="AD46" s="3">
        <v>0.5</v>
      </c>
      <c r="AE46" s="3">
        <v>0.38208999999999999</v>
      </c>
      <c r="AF46" s="3">
        <v>0.27424999999999999</v>
      </c>
      <c r="AG46" s="3">
        <v>0.18406</v>
      </c>
      <c r="AH46" s="3">
        <v>7.9799999999999992E-3</v>
      </c>
      <c r="AI46" s="3">
        <v>4.0000000000000003E-5</v>
      </c>
    </row>
    <row r="47" spans="1:35" x14ac:dyDescent="0.25">
      <c r="A47" s="10">
        <v>22400718</v>
      </c>
      <c r="B47" s="13" t="s">
        <v>92</v>
      </c>
      <c r="C47" s="13" t="s">
        <v>82</v>
      </c>
      <c r="D47" s="12">
        <v>0.79166666666666663</v>
      </c>
      <c r="E47" s="13" t="str">
        <f>HYPERLINK("https://www.nba.com/stats/player/1630191/boxscores-traditional", "Isaiah Stewart")</f>
        <v>Isaiah Stewart</v>
      </c>
      <c r="F47">
        <v>17</v>
      </c>
      <c r="G47">
        <v>1.7890000000000001</v>
      </c>
      <c r="H47" s="3">
        <v>0.99995000000000001</v>
      </c>
      <c r="I47" s="3">
        <v>0.99960000000000004</v>
      </c>
      <c r="J47" s="3">
        <v>0.99736000000000002</v>
      </c>
      <c r="K47" s="3">
        <v>0.98745000000000005</v>
      </c>
      <c r="L47" s="3">
        <v>0.95352000000000003</v>
      </c>
      <c r="M47" s="3">
        <v>0.86863999999999997</v>
      </c>
      <c r="N47" s="3">
        <v>0.71226</v>
      </c>
      <c r="O47" s="3">
        <v>0.5</v>
      </c>
      <c r="P47" s="3">
        <v>0.28774</v>
      </c>
      <c r="Q47" s="3">
        <v>0.13136</v>
      </c>
      <c r="R47" s="3">
        <v>4.648E-2</v>
      </c>
      <c r="S47" s="3">
        <v>1.255E-2</v>
      </c>
      <c r="T47" s="3">
        <v>2.64E-3</v>
      </c>
      <c r="U47" s="3">
        <v>4.0000000000000002E-4</v>
      </c>
      <c r="V47" s="3">
        <v>5.0000000000000002E-5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</row>
    <row r="48" spans="1:35" x14ac:dyDescent="0.25">
      <c r="A48" s="10">
        <v>22400719</v>
      </c>
      <c r="B48" s="13" t="s">
        <v>93</v>
      </c>
      <c r="C48" s="13" t="s">
        <v>94</v>
      </c>
      <c r="D48" s="12">
        <v>0.79166666666666663</v>
      </c>
      <c r="E48" s="13" t="str">
        <f>HYPERLINK("https://www.nba.com/stats/player/1630552/boxscores-traditional", "Jalen Johnson")</f>
        <v>Jalen Johnson</v>
      </c>
      <c r="F48">
        <v>35</v>
      </c>
      <c r="G48">
        <v>2.0489999999999999</v>
      </c>
      <c r="H48" s="3">
        <v>1</v>
      </c>
      <c r="I48" s="3">
        <v>1</v>
      </c>
      <c r="J48" s="3">
        <v>1</v>
      </c>
      <c r="K48" s="3">
        <v>1</v>
      </c>
      <c r="L48" s="3">
        <v>1</v>
      </c>
      <c r="M48" s="3">
        <v>1</v>
      </c>
      <c r="N48" s="3">
        <v>1</v>
      </c>
      <c r="O48" s="3">
        <v>1</v>
      </c>
      <c r="P48" s="3">
        <v>1</v>
      </c>
      <c r="Q48" s="3">
        <v>1</v>
      </c>
      <c r="R48" s="3">
        <v>1</v>
      </c>
      <c r="S48" s="3">
        <v>1</v>
      </c>
      <c r="T48" s="3">
        <v>1</v>
      </c>
      <c r="U48" s="3">
        <v>1</v>
      </c>
      <c r="V48" s="3">
        <v>1</v>
      </c>
      <c r="W48" s="3">
        <v>1</v>
      </c>
      <c r="X48" s="3">
        <v>1</v>
      </c>
      <c r="Y48" s="3">
        <v>0.99995000000000001</v>
      </c>
      <c r="Z48" s="3">
        <v>0.99968999999999997</v>
      </c>
      <c r="AA48" s="3">
        <v>0.99831000000000003</v>
      </c>
      <c r="AB48" s="3">
        <v>0.99265999999999999</v>
      </c>
      <c r="AC48" s="3">
        <v>0.97441</v>
      </c>
      <c r="AD48" s="3">
        <v>0.92784999999999995</v>
      </c>
      <c r="AE48" s="3">
        <v>0.83645999999999998</v>
      </c>
      <c r="AF48" s="3">
        <v>0.68793000000000004</v>
      </c>
      <c r="AG48" s="3">
        <v>0.5</v>
      </c>
      <c r="AH48" s="3">
        <v>7.3400000000000002E-3</v>
      </c>
      <c r="AI48" s="3">
        <v>0</v>
      </c>
    </row>
    <row r="49" spans="1:35" x14ac:dyDescent="0.25">
      <c r="A49" s="10">
        <v>22400719</v>
      </c>
      <c r="B49" s="13" t="s">
        <v>93</v>
      </c>
      <c r="C49" s="13" t="s">
        <v>94</v>
      </c>
      <c r="D49" s="12">
        <v>0.79166666666666663</v>
      </c>
      <c r="E49" s="13" t="str">
        <f>HYPERLINK("https://www.nba.com/stats/player/1629631/boxscores-traditional", "De'Andre Hunter")</f>
        <v>De'Andre Hunter</v>
      </c>
      <c r="F49">
        <v>30</v>
      </c>
      <c r="G49">
        <v>1.2650000000000001</v>
      </c>
      <c r="H49" s="3">
        <v>1</v>
      </c>
      <c r="I49" s="3">
        <v>1</v>
      </c>
      <c r="J49" s="3">
        <v>1</v>
      </c>
      <c r="K49" s="3">
        <v>1</v>
      </c>
      <c r="L49" s="3">
        <v>1</v>
      </c>
      <c r="M49" s="3">
        <v>1</v>
      </c>
      <c r="N49" s="3">
        <v>1</v>
      </c>
      <c r="O49" s="3">
        <v>1</v>
      </c>
      <c r="P49" s="3">
        <v>1</v>
      </c>
      <c r="Q49" s="3">
        <v>1</v>
      </c>
      <c r="R49" s="3">
        <v>1</v>
      </c>
      <c r="S49" s="3">
        <v>1</v>
      </c>
      <c r="T49" s="3">
        <v>1</v>
      </c>
      <c r="U49" s="3">
        <v>1</v>
      </c>
      <c r="V49" s="3">
        <v>1</v>
      </c>
      <c r="W49" s="3">
        <v>0.99995999999999996</v>
      </c>
      <c r="X49" s="3">
        <v>0.99921000000000004</v>
      </c>
      <c r="Y49" s="3">
        <v>0.99111000000000005</v>
      </c>
      <c r="Z49" s="3">
        <v>0.94294999999999995</v>
      </c>
      <c r="AA49" s="3">
        <v>0.78524000000000005</v>
      </c>
      <c r="AB49" s="3">
        <v>0.5</v>
      </c>
      <c r="AC49" s="3">
        <v>0.21476000000000001</v>
      </c>
      <c r="AD49" s="3">
        <v>5.7049999999999997E-2</v>
      </c>
      <c r="AE49" s="3">
        <v>8.8900000000000003E-3</v>
      </c>
      <c r="AF49" s="3">
        <v>7.9000000000000001E-4</v>
      </c>
      <c r="AG49" s="3">
        <v>4.0000000000000003E-5</v>
      </c>
      <c r="AH49" s="3">
        <v>0</v>
      </c>
      <c r="AI49" s="3">
        <v>0</v>
      </c>
    </row>
    <row r="50" spans="1:35" x14ac:dyDescent="0.25">
      <c r="A50" s="10">
        <v>22400719</v>
      </c>
      <c r="B50" s="13" t="s">
        <v>93</v>
      </c>
      <c r="C50" s="13" t="s">
        <v>94</v>
      </c>
      <c r="D50" s="12">
        <v>0.79166666666666663</v>
      </c>
      <c r="E50" s="13" t="str">
        <f>HYPERLINK("https://www.nba.com/stats/player/1629027/boxscores-traditional", "Trae Young")</f>
        <v>Trae Young</v>
      </c>
      <c r="F50">
        <v>35</v>
      </c>
      <c r="G50">
        <v>2.145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0.99990000000000001</v>
      </c>
      <c r="Z50" s="3">
        <v>0.99944</v>
      </c>
      <c r="AA50" s="3">
        <v>0.99743999999999999</v>
      </c>
      <c r="AB50" s="3">
        <v>0.99009999999999998</v>
      </c>
      <c r="AC50" s="3">
        <v>0.96855999999999998</v>
      </c>
      <c r="AD50" s="3">
        <v>0.91923999999999995</v>
      </c>
      <c r="AE50" s="3">
        <v>0.82381000000000004</v>
      </c>
      <c r="AF50" s="3">
        <v>0.68081999999999998</v>
      </c>
      <c r="AG50" s="3">
        <v>0.5</v>
      </c>
      <c r="AH50" s="3">
        <v>9.9000000000000008E-3</v>
      </c>
      <c r="AI50" s="3">
        <v>0</v>
      </c>
    </row>
    <row r="51" spans="1:35" x14ac:dyDescent="0.25">
      <c r="A51" s="10">
        <v>22400719</v>
      </c>
      <c r="B51" s="13" t="s">
        <v>93</v>
      </c>
      <c r="C51" s="13" t="s">
        <v>94</v>
      </c>
      <c r="D51" s="12">
        <v>0.79166666666666663</v>
      </c>
      <c r="E51" s="13" t="str">
        <f>HYPERLINK("https://www.nba.com/stats/player/1626204/boxscores-traditional", "Larry Nance Jr.")</f>
        <v>Larry Nance Jr.</v>
      </c>
      <c r="F51">
        <v>19</v>
      </c>
      <c r="G51">
        <v>2.0979999999999999</v>
      </c>
      <c r="H51" s="3">
        <v>1</v>
      </c>
      <c r="I51" s="3">
        <v>0.99992999999999999</v>
      </c>
      <c r="J51" s="3">
        <v>0.99958000000000002</v>
      </c>
      <c r="K51" s="3">
        <v>0.99787999999999999</v>
      </c>
      <c r="L51" s="3">
        <v>0.99134</v>
      </c>
      <c r="M51" s="3">
        <v>0.97192999999999996</v>
      </c>
      <c r="N51" s="3">
        <v>0.92364000000000002</v>
      </c>
      <c r="O51" s="3">
        <v>0.82894000000000001</v>
      </c>
      <c r="P51" s="3">
        <v>0.68439000000000005</v>
      </c>
      <c r="Q51" s="3">
        <v>0.5</v>
      </c>
      <c r="R51" s="3">
        <v>0.31561</v>
      </c>
      <c r="S51" s="3">
        <v>0.17105999999999999</v>
      </c>
      <c r="T51" s="3">
        <v>7.6359999999999997E-2</v>
      </c>
      <c r="U51" s="3">
        <v>2.8070000000000001E-2</v>
      </c>
      <c r="V51" s="3">
        <v>8.6599999999999993E-3</v>
      </c>
      <c r="W51" s="3">
        <v>2.1199999999999999E-3</v>
      </c>
      <c r="X51" s="3">
        <v>4.2000000000000002E-4</v>
      </c>
      <c r="Y51" s="3">
        <v>6.9999999999999994E-5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</row>
    <row r="52" spans="1:35" x14ac:dyDescent="0.25">
      <c r="A52" s="10">
        <v>22400719</v>
      </c>
      <c r="B52" s="13" t="s">
        <v>93</v>
      </c>
      <c r="C52" s="13" t="s">
        <v>94</v>
      </c>
      <c r="D52" s="12">
        <v>0.79166666666666663</v>
      </c>
      <c r="E52" s="13" t="str">
        <f>HYPERLINK("https://www.nba.com/stats/player/1630700/boxscores-traditional", "Dyson Daniels")</f>
        <v>Dyson Daniels</v>
      </c>
      <c r="F52">
        <v>34</v>
      </c>
      <c r="G52">
        <v>2.569</v>
      </c>
      <c r="H52" s="3">
        <v>1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1</v>
      </c>
      <c r="R52" s="3">
        <v>1</v>
      </c>
      <c r="S52" s="3">
        <v>1</v>
      </c>
      <c r="T52" s="3">
        <v>1</v>
      </c>
      <c r="U52" s="3">
        <v>1</v>
      </c>
      <c r="V52" s="3">
        <v>0.99995000000000001</v>
      </c>
      <c r="W52" s="3">
        <v>0.99977000000000005</v>
      </c>
      <c r="X52" s="3">
        <v>0.99905999999999995</v>
      </c>
      <c r="Y52" s="3">
        <v>0.99673999999999996</v>
      </c>
      <c r="Z52" s="3">
        <v>0.99036000000000002</v>
      </c>
      <c r="AA52" s="3">
        <v>0.97441</v>
      </c>
      <c r="AB52" s="3">
        <v>0.94062000000000001</v>
      </c>
      <c r="AC52" s="3">
        <v>0.879</v>
      </c>
      <c r="AD52" s="3">
        <v>0.7823</v>
      </c>
      <c r="AE52" s="3">
        <v>0.65173000000000003</v>
      </c>
      <c r="AF52" s="3">
        <v>0.5</v>
      </c>
      <c r="AG52" s="3">
        <v>0.34827000000000002</v>
      </c>
      <c r="AH52" s="3">
        <v>9.6399999999999993E-3</v>
      </c>
      <c r="AI52" s="3">
        <v>0</v>
      </c>
    </row>
    <row r="53" spans="1:35" x14ac:dyDescent="0.25">
      <c r="A53" s="10">
        <v>22400719</v>
      </c>
      <c r="B53" s="13" t="s">
        <v>93</v>
      </c>
      <c r="C53" s="13" t="s">
        <v>94</v>
      </c>
      <c r="D53" s="12">
        <v>0.79166666666666663</v>
      </c>
      <c r="E53" s="13" t="str">
        <f>HYPERLINK("https://www.nba.com/stats/player/1630168/boxscores-traditional", "Onyeka Okongwu")</f>
        <v>Onyeka Okongwu</v>
      </c>
      <c r="F53">
        <v>28</v>
      </c>
      <c r="G53">
        <v>0.63200000000000001</v>
      </c>
      <c r="H53" s="3">
        <v>1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">
        <v>1</v>
      </c>
      <c r="U53" s="3">
        <v>1</v>
      </c>
      <c r="V53" s="3">
        <v>1</v>
      </c>
      <c r="W53" s="3">
        <v>1</v>
      </c>
      <c r="X53" s="3">
        <v>0.99921000000000004</v>
      </c>
      <c r="Y53" s="3">
        <v>0.94294999999999995</v>
      </c>
      <c r="Z53" s="3">
        <v>0.5</v>
      </c>
      <c r="AA53" s="3">
        <v>5.7049999999999997E-2</v>
      </c>
      <c r="AB53" s="3">
        <v>7.9000000000000001E-4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</row>
    <row r="54" spans="1:35" x14ac:dyDescent="0.25">
      <c r="A54" s="10">
        <v>22400719</v>
      </c>
      <c r="B54" s="13" t="s">
        <v>93</v>
      </c>
      <c r="C54" s="13" t="s">
        <v>94</v>
      </c>
      <c r="D54" s="12">
        <v>0.79166666666666663</v>
      </c>
      <c r="E54" s="13" t="str">
        <f>HYPERLINK("https://www.nba.com/stats/player/203991/boxscores-traditional", "Clint Capela")</f>
        <v>Clint Capela</v>
      </c>
      <c r="F54">
        <v>19</v>
      </c>
      <c r="G54">
        <v>2.7570000000000001</v>
      </c>
      <c r="H54" s="3">
        <v>0.99944</v>
      </c>
      <c r="I54" s="3">
        <v>0.99812999999999996</v>
      </c>
      <c r="J54" s="3">
        <v>0.99446000000000001</v>
      </c>
      <c r="K54" s="3">
        <v>0.98536999999999997</v>
      </c>
      <c r="L54" s="3">
        <v>0.96484999999999999</v>
      </c>
      <c r="M54" s="3">
        <v>0.92647000000000002</v>
      </c>
      <c r="N54" s="3">
        <v>0.86214000000000002</v>
      </c>
      <c r="O54" s="3">
        <v>0.76729999999999998</v>
      </c>
      <c r="P54" s="3">
        <v>0.64058000000000004</v>
      </c>
      <c r="Q54" s="3">
        <v>0.5</v>
      </c>
      <c r="R54" s="3">
        <v>0.35942000000000002</v>
      </c>
      <c r="S54" s="3">
        <v>0.23269999999999999</v>
      </c>
      <c r="T54" s="3">
        <v>0.13786000000000001</v>
      </c>
      <c r="U54" s="3">
        <v>7.3529999999999998E-2</v>
      </c>
      <c r="V54" s="3">
        <v>3.5150000000000001E-2</v>
      </c>
      <c r="W54" s="3">
        <v>1.4630000000000001E-2</v>
      </c>
      <c r="X54" s="3">
        <v>5.5399999999999998E-3</v>
      </c>
      <c r="Y54" s="3">
        <v>1.8699999999999999E-3</v>
      </c>
      <c r="Z54" s="3">
        <v>5.5999999999999995E-4</v>
      </c>
      <c r="AA54" s="3">
        <v>1.3999999999999999E-4</v>
      </c>
      <c r="AB54" s="3">
        <v>3.0000000000000001E-5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</row>
    <row r="55" spans="1:35" x14ac:dyDescent="0.25">
      <c r="A55" s="10">
        <v>22400719</v>
      </c>
      <c r="B55" s="13" t="s">
        <v>93</v>
      </c>
      <c r="C55" s="13" t="s">
        <v>94</v>
      </c>
      <c r="D55" s="12">
        <v>0.79166666666666663</v>
      </c>
      <c r="E55" s="13" t="str">
        <f>HYPERLINK("https://www.nba.com/stats/player/1642258/boxscores-traditional", "Zaccharie Risacher")</f>
        <v>Zaccharie Risacher</v>
      </c>
      <c r="F55">
        <v>23</v>
      </c>
      <c r="G55">
        <v>4.3360000000000003</v>
      </c>
      <c r="H55" s="3">
        <v>0.99865000000000004</v>
      </c>
      <c r="I55" s="3">
        <v>0.99719999999999998</v>
      </c>
      <c r="J55" s="3">
        <v>0.99446000000000001</v>
      </c>
      <c r="K55" s="3">
        <v>0.98956</v>
      </c>
      <c r="L55" s="3">
        <v>0.98124</v>
      </c>
      <c r="M55" s="3">
        <v>0.96784000000000003</v>
      </c>
      <c r="N55" s="3">
        <v>0.94630000000000003</v>
      </c>
      <c r="O55" s="3">
        <v>0.91620999999999997</v>
      </c>
      <c r="P55" s="3">
        <v>0.87492999999999999</v>
      </c>
      <c r="Q55" s="3">
        <v>0.82121</v>
      </c>
      <c r="R55" s="3">
        <v>0.75490000000000002</v>
      </c>
      <c r="S55" s="3">
        <v>0.67723999999999995</v>
      </c>
      <c r="T55" s="3">
        <v>0.59094999999999998</v>
      </c>
      <c r="U55" s="3">
        <v>0.5</v>
      </c>
      <c r="V55" s="3">
        <v>0.40905000000000002</v>
      </c>
      <c r="W55" s="3">
        <v>0.32275999999999999</v>
      </c>
      <c r="X55" s="3">
        <v>0.24510000000000001</v>
      </c>
      <c r="Y55" s="3">
        <v>0.17879</v>
      </c>
      <c r="Z55" s="3">
        <v>0.12506999999999999</v>
      </c>
      <c r="AA55" s="3">
        <v>8.3790000000000003E-2</v>
      </c>
      <c r="AB55" s="3">
        <v>5.3699999999999998E-2</v>
      </c>
      <c r="AC55" s="3">
        <v>3.2160000000000001E-2</v>
      </c>
      <c r="AD55" s="3">
        <v>1.8759999999999999E-2</v>
      </c>
      <c r="AE55" s="3">
        <v>1.044E-2</v>
      </c>
      <c r="AF55" s="3">
        <v>5.5399999999999998E-3</v>
      </c>
      <c r="AG55" s="3">
        <v>2.8E-3</v>
      </c>
      <c r="AH55" s="3">
        <v>4.0000000000000003E-5</v>
      </c>
      <c r="AI55" s="3">
        <v>0</v>
      </c>
    </row>
    <row r="56" spans="1:35" x14ac:dyDescent="0.25">
      <c r="A56" s="10">
        <v>22400719</v>
      </c>
      <c r="B56" s="13" t="s">
        <v>93</v>
      </c>
      <c r="C56" s="13" t="s">
        <v>94</v>
      </c>
      <c r="D56" s="12">
        <v>0.79166666666666663</v>
      </c>
      <c r="E56" s="13" t="str">
        <f>HYPERLINK("https://www.nba.com/stats/player/203992/boxscores-traditional", "Bogdan Bogdanovic")</f>
        <v>Bogdan Bogdanovic</v>
      </c>
      <c r="F56">
        <v>23</v>
      </c>
      <c r="G56">
        <v>5.8309999999999995</v>
      </c>
      <c r="H56" s="3">
        <v>0.98712999999999995</v>
      </c>
      <c r="I56" s="3">
        <v>0.98029999999999995</v>
      </c>
      <c r="J56" s="3">
        <v>0.97062000000000004</v>
      </c>
      <c r="K56" s="3">
        <v>0.95637000000000005</v>
      </c>
      <c r="L56" s="3">
        <v>0.93822000000000005</v>
      </c>
      <c r="M56" s="3">
        <v>0.91466000000000003</v>
      </c>
      <c r="N56" s="3">
        <v>0.88492999999999999</v>
      </c>
      <c r="O56" s="3">
        <v>0.84848999999999997</v>
      </c>
      <c r="P56" s="3">
        <v>0.80510999999999999</v>
      </c>
      <c r="Q56" s="3">
        <v>0.75490000000000002</v>
      </c>
      <c r="R56" s="3">
        <v>0.69496999999999998</v>
      </c>
      <c r="S56" s="3">
        <v>0.63307000000000002</v>
      </c>
      <c r="T56" s="3">
        <v>0.56749000000000005</v>
      </c>
      <c r="U56" s="3">
        <v>0.5</v>
      </c>
      <c r="V56" s="3">
        <v>0.43251000000000001</v>
      </c>
      <c r="W56" s="3">
        <v>0.36692999999999998</v>
      </c>
      <c r="X56" s="3">
        <v>0.30503000000000002</v>
      </c>
      <c r="Y56" s="3">
        <v>0.24510000000000001</v>
      </c>
      <c r="Z56" s="3">
        <v>0.19489000000000001</v>
      </c>
      <c r="AA56" s="3">
        <v>0.15151000000000001</v>
      </c>
      <c r="AB56" s="3">
        <v>0.11507000000000001</v>
      </c>
      <c r="AC56" s="3">
        <v>8.5339999999999999E-2</v>
      </c>
      <c r="AD56" s="3">
        <v>6.1780000000000002E-2</v>
      </c>
      <c r="AE56" s="3">
        <v>4.3630000000000002E-2</v>
      </c>
      <c r="AF56" s="3">
        <v>2.938E-2</v>
      </c>
      <c r="AG56" s="3">
        <v>1.9699999999999999E-2</v>
      </c>
      <c r="AH56" s="3">
        <v>1.75E-3</v>
      </c>
      <c r="AI56" s="3">
        <v>8.0000000000000007E-5</v>
      </c>
    </row>
    <row r="57" spans="1:35" x14ac:dyDescent="0.25">
      <c r="A57" s="10">
        <v>22400719</v>
      </c>
      <c r="B57" s="13" t="s">
        <v>93</v>
      </c>
      <c r="C57" s="13" t="s">
        <v>94</v>
      </c>
      <c r="D57" s="12">
        <v>0.79166666666666663</v>
      </c>
      <c r="E57" s="13" t="str">
        <f>HYPERLINK("https://www.nba.com/stats/player/1630249/boxscores-traditional", "Vít Krejcí")</f>
        <v>Vít Krejcí</v>
      </c>
      <c r="F57">
        <v>26</v>
      </c>
      <c r="G57">
        <v>7.9249999999999998</v>
      </c>
      <c r="H57" s="3">
        <v>0.97831000000000001</v>
      </c>
      <c r="I57" s="3">
        <v>0.97062000000000004</v>
      </c>
      <c r="J57" s="3">
        <v>0.96164000000000005</v>
      </c>
      <c r="K57" s="3">
        <v>0.94950000000000001</v>
      </c>
      <c r="L57" s="3">
        <v>0.93447999999999998</v>
      </c>
      <c r="M57" s="3">
        <v>0.91774</v>
      </c>
      <c r="N57" s="3">
        <v>0.89617000000000002</v>
      </c>
      <c r="O57" s="3">
        <v>0.87285999999999997</v>
      </c>
      <c r="P57" s="3">
        <v>0.84375</v>
      </c>
      <c r="Q57" s="3">
        <v>0.81057000000000001</v>
      </c>
      <c r="R57" s="3">
        <v>0.77637</v>
      </c>
      <c r="S57" s="3">
        <v>0.73565000000000003</v>
      </c>
      <c r="T57" s="3">
        <v>0.69145999999999996</v>
      </c>
      <c r="U57" s="3">
        <v>0.64802999999999999</v>
      </c>
      <c r="V57" s="3">
        <v>0.59870999999999996</v>
      </c>
      <c r="W57" s="3">
        <v>0.55171999999999999</v>
      </c>
      <c r="X57" s="3">
        <v>0.5</v>
      </c>
      <c r="Y57" s="3">
        <v>0.44828000000000001</v>
      </c>
      <c r="Z57" s="3">
        <v>0.40128999999999998</v>
      </c>
      <c r="AA57" s="3">
        <v>0.35197000000000001</v>
      </c>
      <c r="AB57" s="3">
        <v>0.30853999999999998</v>
      </c>
      <c r="AC57" s="3">
        <v>0.26434999999999997</v>
      </c>
      <c r="AD57" s="3">
        <v>0.22363</v>
      </c>
      <c r="AE57" s="3">
        <v>0.18942999999999999</v>
      </c>
      <c r="AF57" s="3">
        <v>0.15625</v>
      </c>
      <c r="AG57" s="3">
        <v>0.12714</v>
      </c>
      <c r="AH57" s="3">
        <v>3.8359999999999998E-2</v>
      </c>
      <c r="AI57" s="3">
        <v>8.2000000000000007E-3</v>
      </c>
    </row>
    <row r="58" spans="1:35" x14ac:dyDescent="0.25">
      <c r="A58" s="10">
        <v>22400719</v>
      </c>
      <c r="B58" s="13" t="s">
        <v>93</v>
      </c>
      <c r="C58" s="13" t="s">
        <v>94</v>
      </c>
      <c r="D58" s="12">
        <v>0.79166666666666663</v>
      </c>
      <c r="E58" s="13" t="str">
        <f>HYPERLINK("https://www.nba.com/stats/player/1629726/boxscores-traditional", "Garrison Mathews")</f>
        <v>Garrison Mathews</v>
      </c>
      <c r="F58">
        <v>17</v>
      </c>
      <c r="G58">
        <v>5.1959999999999997</v>
      </c>
      <c r="H58" s="3">
        <v>0.91149000000000002</v>
      </c>
      <c r="I58" s="3">
        <v>0.87492999999999999</v>
      </c>
      <c r="J58" s="3">
        <v>0.83147000000000004</v>
      </c>
      <c r="K58" s="3">
        <v>0.77934999999999999</v>
      </c>
      <c r="L58" s="3">
        <v>0.71904000000000001</v>
      </c>
      <c r="M58" s="3">
        <v>0.64802999999999999</v>
      </c>
      <c r="N58" s="3">
        <v>0.57535000000000003</v>
      </c>
      <c r="O58" s="3">
        <v>0.5</v>
      </c>
      <c r="P58" s="3">
        <v>0.42465000000000003</v>
      </c>
      <c r="Q58" s="3">
        <v>0.35197000000000001</v>
      </c>
      <c r="R58" s="3">
        <v>0.28095999999999999</v>
      </c>
      <c r="S58" s="3">
        <v>0.22065000000000001</v>
      </c>
      <c r="T58" s="3">
        <v>0.16853000000000001</v>
      </c>
      <c r="U58" s="3">
        <v>0.12506999999999999</v>
      </c>
      <c r="V58" s="3">
        <v>8.8510000000000005E-2</v>
      </c>
      <c r="W58" s="3">
        <v>6.1780000000000002E-2</v>
      </c>
      <c r="X58" s="3">
        <v>4.1820000000000003E-2</v>
      </c>
      <c r="Y58" s="3">
        <v>2.743E-2</v>
      </c>
      <c r="Z58" s="3">
        <v>1.7000000000000001E-2</v>
      </c>
      <c r="AA58" s="3">
        <v>1.044E-2</v>
      </c>
      <c r="AB58" s="3">
        <v>6.2100000000000002E-3</v>
      </c>
      <c r="AC58" s="3">
        <v>3.5699999999999998E-3</v>
      </c>
      <c r="AD58" s="3">
        <v>1.9300000000000001E-3</v>
      </c>
      <c r="AE58" s="3">
        <v>1.0399999999999999E-3</v>
      </c>
      <c r="AF58" s="3">
        <v>5.4000000000000001E-4</v>
      </c>
      <c r="AG58" s="3">
        <v>2.7E-4</v>
      </c>
      <c r="AH58" s="3">
        <v>0</v>
      </c>
      <c r="AI58" s="3">
        <v>0</v>
      </c>
    </row>
    <row r="59" spans="1:35" x14ac:dyDescent="0.25">
      <c r="A59" s="10">
        <v>22400719</v>
      </c>
      <c r="B59" s="13" t="s">
        <v>93</v>
      </c>
      <c r="C59" s="13" t="s">
        <v>94</v>
      </c>
      <c r="D59" s="12">
        <v>0.79166666666666663</v>
      </c>
      <c r="E59" s="13" t="str">
        <f>HYPERLINK("https://www.nba.com/stats/player/1630811/boxscores-traditional", "Keaton Wallace")</f>
        <v>Keaton Wallace</v>
      </c>
      <c r="F59">
        <v>20</v>
      </c>
      <c r="G59">
        <v>8.1240000000000006</v>
      </c>
      <c r="H59" s="3">
        <v>0.89065000000000005</v>
      </c>
      <c r="I59" s="3">
        <v>0.86650000000000005</v>
      </c>
      <c r="J59" s="3">
        <v>0.83645999999999998</v>
      </c>
      <c r="K59" s="3">
        <v>0.80510999999999999</v>
      </c>
      <c r="L59" s="3">
        <v>0.77034999999999998</v>
      </c>
      <c r="M59" s="3">
        <v>0.73236999999999997</v>
      </c>
      <c r="N59" s="3">
        <v>0.68793000000000004</v>
      </c>
      <c r="O59" s="3">
        <v>0.64431000000000005</v>
      </c>
      <c r="P59" s="3">
        <v>0.59870999999999996</v>
      </c>
      <c r="Q59" s="3">
        <v>0.54776000000000002</v>
      </c>
      <c r="R59" s="3">
        <v>0.5</v>
      </c>
      <c r="S59" s="3">
        <v>0.45223999999999998</v>
      </c>
      <c r="T59" s="3">
        <v>0.40128999999999998</v>
      </c>
      <c r="U59" s="3">
        <v>0.35569000000000001</v>
      </c>
      <c r="V59" s="3">
        <v>0.31207000000000001</v>
      </c>
      <c r="W59" s="3">
        <v>0.26762999999999998</v>
      </c>
      <c r="X59" s="3">
        <v>0.22964999999999999</v>
      </c>
      <c r="Y59" s="3">
        <v>0.19489000000000001</v>
      </c>
      <c r="Z59" s="3">
        <v>0.16353999999999999</v>
      </c>
      <c r="AA59" s="3">
        <v>0.13350000000000001</v>
      </c>
      <c r="AB59" s="3">
        <v>0.10935</v>
      </c>
      <c r="AC59" s="3">
        <v>8.8510000000000005E-2</v>
      </c>
      <c r="AD59" s="3">
        <v>6.9440000000000002E-2</v>
      </c>
      <c r="AE59" s="3">
        <v>5.4800000000000001E-2</v>
      </c>
      <c r="AF59" s="3">
        <v>4.2720000000000001E-2</v>
      </c>
      <c r="AG59" s="3">
        <v>3.2160000000000001E-2</v>
      </c>
      <c r="AH59" s="3">
        <v>6.9499999999999996E-3</v>
      </c>
      <c r="AI59" s="3">
        <v>1.0399999999999999E-3</v>
      </c>
    </row>
    <row r="60" spans="1:35" x14ac:dyDescent="0.25">
      <c r="A60" s="10">
        <v>22400719</v>
      </c>
      <c r="B60" s="13" t="s">
        <v>93</v>
      </c>
      <c r="C60" s="13" t="s">
        <v>94</v>
      </c>
      <c r="D60" s="12">
        <v>0.79166666666666663</v>
      </c>
      <c r="E60" s="13" t="str">
        <f>HYPERLINK("https://www.nba.com/stats/player/1631243/boxscores-traditional", "Mouhamed Gueye")</f>
        <v>Mouhamed Gueye</v>
      </c>
      <c r="F60">
        <v>16</v>
      </c>
      <c r="G60">
        <v>5.22</v>
      </c>
      <c r="H60" s="3">
        <v>0.87492999999999999</v>
      </c>
      <c r="I60" s="3">
        <v>0.83147000000000004</v>
      </c>
      <c r="J60" s="3">
        <v>0.77934999999999999</v>
      </c>
      <c r="K60" s="3">
        <v>0.71565999999999996</v>
      </c>
      <c r="L60" s="3">
        <v>0.64802999999999999</v>
      </c>
      <c r="M60" s="3">
        <v>0.57535000000000003</v>
      </c>
      <c r="N60" s="3">
        <v>0.5</v>
      </c>
      <c r="O60" s="3">
        <v>0.42465000000000003</v>
      </c>
      <c r="P60" s="3">
        <v>0.35197000000000001</v>
      </c>
      <c r="Q60" s="3">
        <v>0.28433999999999998</v>
      </c>
      <c r="R60" s="3">
        <v>0.22065000000000001</v>
      </c>
      <c r="S60" s="3">
        <v>0.16853000000000001</v>
      </c>
      <c r="T60" s="3">
        <v>0.12506999999999999</v>
      </c>
      <c r="U60" s="3">
        <v>9.0120000000000006E-2</v>
      </c>
      <c r="V60" s="3">
        <v>6.3009999999999997E-2</v>
      </c>
      <c r="W60" s="3">
        <v>4.2720000000000001E-2</v>
      </c>
      <c r="X60" s="3">
        <v>2.743E-2</v>
      </c>
      <c r="Y60" s="3">
        <v>1.7430000000000001E-2</v>
      </c>
      <c r="Z60" s="3">
        <v>1.072E-2</v>
      </c>
      <c r="AA60" s="3">
        <v>6.3899999999999998E-3</v>
      </c>
      <c r="AB60" s="3">
        <v>3.6800000000000001E-3</v>
      </c>
      <c r="AC60" s="3">
        <v>2.0500000000000002E-3</v>
      </c>
      <c r="AD60" s="3">
        <v>1.07E-3</v>
      </c>
      <c r="AE60" s="3">
        <v>5.5999999999999995E-4</v>
      </c>
      <c r="AF60" s="3">
        <v>2.7999999999999998E-4</v>
      </c>
      <c r="AG60" s="3">
        <v>1.3999999999999999E-4</v>
      </c>
      <c r="AH60" s="3">
        <v>0</v>
      </c>
      <c r="AI60" s="3">
        <v>0</v>
      </c>
    </row>
    <row r="61" spans="1:35" x14ac:dyDescent="0.25">
      <c r="A61" s="10">
        <v>22400719</v>
      </c>
      <c r="B61" s="13" t="s">
        <v>94</v>
      </c>
      <c r="C61" s="13" t="s">
        <v>93</v>
      </c>
      <c r="D61" s="12">
        <v>0.79166666666666663</v>
      </c>
      <c r="E61" s="13" t="str">
        <f>HYPERLINK("https://www.nba.com/stats/player/1630170/boxscores-traditional", "Devin Vassell")</f>
        <v>Devin Vassell</v>
      </c>
      <c r="F61">
        <v>32</v>
      </c>
      <c r="G61">
        <v>3</v>
      </c>
      <c r="H61" s="3">
        <v>1</v>
      </c>
      <c r="I61" s="3">
        <v>1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  <c r="O61" s="3">
        <v>1</v>
      </c>
      <c r="P61" s="3">
        <v>1</v>
      </c>
      <c r="Q61" s="3">
        <v>1</v>
      </c>
      <c r="R61" s="3">
        <v>1</v>
      </c>
      <c r="S61" s="3">
        <v>0.99987999999999999</v>
      </c>
      <c r="T61" s="3">
        <v>0.99956999999999996</v>
      </c>
      <c r="U61" s="3">
        <v>0.99865000000000004</v>
      </c>
      <c r="V61" s="3">
        <v>0.99621000000000004</v>
      </c>
      <c r="W61" s="3">
        <v>0.99009999999999998</v>
      </c>
      <c r="X61" s="3">
        <v>0.97724999999999995</v>
      </c>
      <c r="Y61" s="3">
        <v>0.95254000000000005</v>
      </c>
      <c r="Z61" s="3">
        <v>0.90824000000000005</v>
      </c>
      <c r="AA61" s="3">
        <v>0.84133999999999998</v>
      </c>
      <c r="AB61" s="3">
        <v>0.74856999999999996</v>
      </c>
      <c r="AC61" s="3">
        <v>0.62929999999999997</v>
      </c>
      <c r="AD61" s="3">
        <v>0.5</v>
      </c>
      <c r="AE61" s="3">
        <v>0.37069999999999997</v>
      </c>
      <c r="AF61" s="3">
        <v>0.25142999999999999</v>
      </c>
      <c r="AG61" s="3">
        <v>0.15866</v>
      </c>
      <c r="AH61" s="3">
        <v>3.79E-3</v>
      </c>
      <c r="AI61" s="3">
        <v>0</v>
      </c>
    </row>
    <row r="62" spans="1:35" x14ac:dyDescent="0.25">
      <c r="A62" s="10">
        <v>22400719</v>
      </c>
      <c r="B62" s="13" t="s">
        <v>94</v>
      </c>
      <c r="C62" s="13" t="s">
        <v>93</v>
      </c>
      <c r="D62" s="12">
        <v>0.79166666666666663</v>
      </c>
      <c r="E62" s="13" t="str">
        <f>HYPERLINK("https://www.nba.com/stats/player/1630577/boxscores-traditional", "Julian Champagnie")</f>
        <v>Julian Champagnie</v>
      </c>
      <c r="F62">
        <v>17</v>
      </c>
      <c r="G62">
        <v>1.673</v>
      </c>
      <c r="H62" s="3">
        <v>1</v>
      </c>
      <c r="I62" s="3">
        <v>0.99983</v>
      </c>
      <c r="J62" s="3">
        <v>0.99861</v>
      </c>
      <c r="K62" s="3">
        <v>0.99158000000000002</v>
      </c>
      <c r="L62" s="3">
        <v>0.96326999999999996</v>
      </c>
      <c r="M62" s="3">
        <v>0.88492999999999999</v>
      </c>
      <c r="N62" s="3">
        <v>0.72575000000000001</v>
      </c>
      <c r="O62" s="3">
        <v>0.5</v>
      </c>
      <c r="P62" s="3">
        <v>0.27424999999999999</v>
      </c>
      <c r="Q62" s="3">
        <v>0.11507000000000001</v>
      </c>
      <c r="R62" s="3">
        <v>3.6729999999999999E-2</v>
      </c>
      <c r="S62" s="3">
        <v>8.4200000000000004E-3</v>
      </c>
      <c r="T62" s="3">
        <v>1.39E-3</v>
      </c>
      <c r="U62" s="3">
        <v>1.7000000000000001E-4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</row>
    <row r="63" spans="1:35" x14ac:dyDescent="0.25">
      <c r="A63" s="10">
        <v>22400719</v>
      </c>
      <c r="B63" s="13" t="s">
        <v>94</v>
      </c>
      <c r="C63" s="13" t="s">
        <v>93</v>
      </c>
      <c r="D63" s="12">
        <v>0.79166666666666663</v>
      </c>
      <c r="E63" s="13" t="str">
        <f>HYPERLINK("https://www.nba.com/stats/player/1629640/boxscores-traditional", "Keldon Johnson")</f>
        <v>Keldon Johnson</v>
      </c>
      <c r="F63">
        <v>24</v>
      </c>
      <c r="G63">
        <v>2.0979999999999999</v>
      </c>
      <c r="H63" s="3">
        <v>1</v>
      </c>
      <c r="I63" s="3">
        <v>1</v>
      </c>
      <c r="J63" s="3">
        <v>1</v>
      </c>
      <c r="K63" s="3">
        <v>1</v>
      </c>
      <c r="L63" s="3">
        <v>1</v>
      </c>
      <c r="M63" s="3">
        <v>1</v>
      </c>
      <c r="N63" s="3">
        <v>0.99992999999999999</v>
      </c>
      <c r="O63" s="3">
        <v>0.99958000000000002</v>
      </c>
      <c r="P63" s="3">
        <v>0.99787999999999999</v>
      </c>
      <c r="Q63" s="3">
        <v>0.99134</v>
      </c>
      <c r="R63" s="3">
        <v>0.97192999999999996</v>
      </c>
      <c r="S63" s="3">
        <v>0.92364000000000002</v>
      </c>
      <c r="T63" s="3">
        <v>0.82894000000000001</v>
      </c>
      <c r="U63" s="3">
        <v>0.68439000000000005</v>
      </c>
      <c r="V63" s="3">
        <v>0.5</v>
      </c>
      <c r="W63" s="3">
        <v>0.31561</v>
      </c>
      <c r="X63" s="3">
        <v>0.17105999999999999</v>
      </c>
      <c r="Y63" s="3">
        <v>7.6359999999999997E-2</v>
      </c>
      <c r="Z63" s="3">
        <v>2.8070000000000001E-2</v>
      </c>
      <c r="AA63" s="3">
        <v>8.6599999999999993E-3</v>
      </c>
      <c r="AB63" s="3">
        <v>2.1199999999999999E-3</v>
      </c>
      <c r="AC63" s="3">
        <v>4.2000000000000002E-4</v>
      </c>
      <c r="AD63" s="3">
        <v>6.9999999999999994E-5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</row>
    <row r="64" spans="1:35" x14ac:dyDescent="0.25">
      <c r="A64" s="10">
        <v>22400719</v>
      </c>
      <c r="B64" s="13" t="s">
        <v>94</v>
      </c>
      <c r="C64" s="13" t="s">
        <v>93</v>
      </c>
      <c r="D64" s="12">
        <v>0.79166666666666663</v>
      </c>
      <c r="E64" s="13" t="str">
        <f>HYPERLINK("https://www.nba.com/stats/player/1641705/boxscores-traditional", "Victor Wembanyama")</f>
        <v>Victor Wembanyama</v>
      </c>
      <c r="F64">
        <v>32</v>
      </c>
      <c r="G64">
        <v>2.4489999999999998</v>
      </c>
      <c r="H64" s="3">
        <v>1</v>
      </c>
      <c r="I64" s="3">
        <v>1</v>
      </c>
      <c r="J64" s="3">
        <v>1</v>
      </c>
      <c r="K64" s="3">
        <v>1</v>
      </c>
      <c r="L64" s="3">
        <v>1</v>
      </c>
      <c r="M64" s="3">
        <v>1</v>
      </c>
      <c r="N64" s="3">
        <v>1</v>
      </c>
      <c r="O64" s="3">
        <v>1</v>
      </c>
      <c r="P64" s="3">
        <v>1</v>
      </c>
      <c r="Q64" s="3">
        <v>1</v>
      </c>
      <c r="R64" s="3">
        <v>1</v>
      </c>
      <c r="S64" s="3">
        <v>1</v>
      </c>
      <c r="T64" s="3">
        <v>1</v>
      </c>
      <c r="U64" s="3">
        <v>0.99987999999999999</v>
      </c>
      <c r="V64" s="3">
        <v>0.99946000000000002</v>
      </c>
      <c r="W64" s="3">
        <v>0.99787999999999999</v>
      </c>
      <c r="X64" s="3">
        <v>0.99285999999999996</v>
      </c>
      <c r="Y64" s="3">
        <v>0.97931999999999997</v>
      </c>
      <c r="Z64" s="3">
        <v>0.94845000000000002</v>
      </c>
      <c r="AA64" s="3">
        <v>0.88876999999999995</v>
      </c>
      <c r="AB64" s="3">
        <v>0.79388999999999998</v>
      </c>
      <c r="AC64" s="3">
        <v>0.65910000000000002</v>
      </c>
      <c r="AD64" s="3">
        <v>0.5</v>
      </c>
      <c r="AE64" s="3">
        <v>0.34089999999999998</v>
      </c>
      <c r="AF64" s="3">
        <v>0.20610999999999999</v>
      </c>
      <c r="AG64" s="3">
        <v>0.11123</v>
      </c>
      <c r="AH64" s="3">
        <v>5.4000000000000001E-4</v>
      </c>
      <c r="AI64" s="3">
        <v>0</v>
      </c>
    </row>
    <row r="65" spans="1:35" x14ac:dyDescent="0.25">
      <c r="A65" s="10">
        <v>22400719</v>
      </c>
      <c r="B65" s="13" t="s">
        <v>94</v>
      </c>
      <c r="C65" s="13" t="s">
        <v>93</v>
      </c>
      <c r="D65" s="12">
        <v>0.79166666666666663</v>
      </c>
      <c r="E65" s="13" t="str">
        <f>HYPERLINK("https://www.nba.com/stats/player/1642264/boxscores-traditional", "Stephon Castle")</f>
        <v>Stephon Castle</v>
      </c>
      <c r="F65">
        <v>29</v>
      </c>
      <c r="G65">
        <v>3.55</v>
      </c>
      <c r="H65" s="3">
        <v>1</v>
      </c>
      <c r="I65" s="3">
        <v>1</v>
      </c>
      <c r="J65" s="3">
        <v>1</v>
      </c>
      <c r="K65" s="3">
        <v>1</v>
      </c>
      <c r="L65" s="3">
        <v>1</v>
      </c>
      <c r="M65" s="3">
        <v>0.99995999999999996</v>
      </c>
      <c r="N65" s="3">
        <v>0.99987000000000004</v>
      </c>
      <c r="O65" s="3">
        <v>0.99963999999999997</v>
      </c>
      <c r="P65" s="3">
        <v>0.99902999999999997</v>
      </c>
      <c r="Q65" s="3">
        <v>0.99760000000000004</v>
      </c>
      <c r="R65" s="3">
        <v>0.99446000000000001</v>
      </c>
      <c r="S65" s="3">
        <v>0.98777999999999999</v>
      </c>
      <c r="T65" s="3">
        <v>0.97558</v>
      </c>
      <c r="U65" s="3">
        <v>0.95448999999999995</v>
      </c>
      <c r="V65" s="3">
        <v>0.92073000000000005</v>
      </c>
      <c r="W65" s="3">
        <v>0.87075999999999998</v>
      </c>
      <c r="X65" s="3">
        <v>0.80234000000000005</v>
      </c>
      <c r="Y65" s="3">
        <v>0.71226</v>
      </c>
      <c r="Z65" s="3">
        <v>0.61026000000000002</v>
      </c>
      <c r="AA65" s="3">
        <v>0.5</v>
      </c>
      <c r="AB65" s="3">
        <v>0.38973999999999998</v>
      </c>
      <c r="AC65" s="3">
        <v>0.28774</v>
      </c>
      <c r="AD65" s="3">
        <v>0.19766</v>
      </c>
      <c r="AE65" s="3">
        <v>0.12923999999999999</v>
      </c>
      <c r="AF65" s="3">
        <v>7.9269999999999993E-2</v>
      </c>
      <c r="AG65" s="3">
        <v>4.5510000000000002E-2</v>
      </c>
      <c r="AH65" s="3">
        <v>9.7000000000000005E-4</v>
      </c>
      <c r="AI65" s="3">
        <v>0</v>
      </c>
    </row>
    <row r="66" spans="1:35" x14ac:dyDescent="0.25">
      <c r="A66" s="10">
        <v>22400719</v>
      </c>
      <c r="B66" s="13" t="s">
        <v>94</v>
      </c>
      <c r="C66" s="13" t="s">
        <v>93</v>
      </c>
      <c r="D66" s="12">
        <v>0.79166666666666663</v>
      </c>
      <c r="E66" s="13" t="str">
        <f>HYPERLINK("https://www.nba.com/stats/player/101108/boxscores-traditional", "Chris Paul")</f>
        <v>Chris Paul</v>
      </c>
      <c r="F66">
        <v>29</v>
      </c>
      <c r="G66">
        <v>2.4079999999999999</v>
      </c>
      <c r="H66" s="3">
        <v>1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1</v>
      </c>
      <c r="P66" s="3">
        <v>1</v>
      </c>
      <c r="Q66" s="3">
        <v>1</v>
      </c>
      <c r="R66" s="3">
        <v>0.99990999999999997</v>
      </c>
      <c r="S66" s="3">
        <v>0.99955000000000005</v>
      </c>
      <c r="T66" s="3">
        <v>0.99819000000000002</v>
      </c>
      <c r="U66" s="3">
        <v>0.99360999999999999</v>
      </c>
      <c r="V66" s="3">
        <v>0.98124</v>
      </c>
      <c r="W66" s="3">
        <v>0.95154000000000005</v>
      </c>
      <c r="X66" s="3">
        <v>0.89434999999999998</v>
      </c>
      <c r="Y66" s="3">
        <v>0.79673000000000005</v>
      </c>
      <c r="Z66" s="3">
        <v>0.66276000000000002</v>
      </c>
      <c r="AA66" s="3">
        <v>0.5</v>
      </c>
      <c r="AB66" s="3">
        <v>0.33723999999999998</v>
      </c>
      <c r="AC66" s="3">
        <v>0.20327000000000001</v>
      </c>
      <c r="AD66" s="3">
        <v>0.10564999999999999</v>
      </c>
      <c r="AE66" s="3">
        <v>4.8460000000000003E-2</v>
      </c>
      <c r="AF66" s="3">
        <v>1.8759999999999999E-2</v>
      </c>
      <c r="AG66" s="3">
        <v>6.3899999999999998E-3</v>
      </c>
      <c r="AH66" s="3">
        <v>0</v>
      </c>
      <c r="AI66" s="3">
        <v>0</v>
      </c>
    </row>
    <row r="67" spans="1:35" x14ac:dyDescent="0.25">
      <c r="A67" s="10">
        <v>22400719</v>
      </c>
      <c r="B67" s="13" t="s">
        <v>94</v>
      </c>
      <c r="C67" s="13" t="s">
        <v>93</v>
      </c>
      <c r="D67" s="12">
        <v>0.79166666666666663</v>
      </c>
      <c r="E67" s="13" t="str">
        <f>HYPERLINK("https://www.nba.com/stats/player/203084/boxscores-traditional", "Harrison Barnes")</f>
        <v>Harrison Barnes</v>
      </c>
      <c r="F67">
        <v>27</v>
      </c>
      <c r="G67">
        <v>1.897</v>
      </c>
      <c r="H67" s="3">
        <v>1</v>
      </c>
      <c r="I67" s="3">
        <v>1</v>
      </c>
      <c r="J67" s="3">
        <v>1</v>
      </c>
      <c r="K67" s="3">
        <v>1</v>
      </c>
      <c r="L67" s="3">
        <v>1</v>
      </c>
      <c r="M67" s="3">
        <v>1</v>
      </c>
      <c r="N67" s="3">
        <v>1</v>
      </c>
      <c r="O67" s="3">
        <v>1</v>
      </c>
      <c r="P67" s="3">
        <v>1</v>
      </c>
      <c r="Q67" s="3">
        <v>1</v>
      </c>
      <c r="R67" s="3">
        <v>0.99988999999999995</v>
      </c>
      <c r="S67" s="3">
        <v>0.99921000000000004</v>
      </c>
      <c r="T67" s="3">
        <v>0.99585000000000001</v>
      </c>
      <c r="U67" s="3">
        <v>0.98257000000000005</v>
      </c>
      <c r="V67" s="3">
        <v>0.94294999999999995</v>
      </c>
      <c r="W67" s="3">
        <v>0.85314000000000001</v>
      </c>
      <c r="X67" s="3">
        <v>0.70194000000000001</v>
      </c>
      <c r="Y67" s="3">
        <v>0.5</v>
      </c>
      <c r="Z67" s="3">
        <v>0.29805999999999999</v>
      </c>
      <c r="AA67" s="3">
        <v>0.14685999999999999</v>
      </c>
      <c r="AB67" s="3">
        <v>5.7049999999999997E-2</v>
      </c>
      <c r="AC67" s="3">
        <v>1.7430000000000001E-2</v>
      </c>
      <c r="AD67" s="3">
        <v>4.15E-3</v>
      </c>
      <c r="AE67" s="3">
        <v>7.9000000000000001E-4</v>
      </c>
      <c r="AF67" s="3">
        <v>1.1E-4</v>
      </c>
      <c r="AG67" s="3">
        <v>0</v>
      </c>
      <c r="AH67" s="3">
        <v>0</v>
      </c>
      <c r="AI67" s="3">
        <v>0</v>
      </c>
    </row>
    <row r="68" spans="1:35" x14ac:dyDescent="0.25">
      <c r="A68" s="10">
        <v>22400719</v>
      </c>
      <c r="B68" s="13" t="s">
        <v>94</v>
      </c>
      <c r="C68" s="13" t="s">
        <v>93</v>
      </c>
      <c r="D68" s="12">
        <v>0.79166666666666663</v>
      </c>
      <c r="E68" s="13" t="str">
        <f>HYPERLINK("https://www.nba.com/stats/player/1631110/boxscores-traditional", "Jeremy Sochan")</f>
        <v>Jeremy Sochan</v>
      </c>
      <c r="F68">
        <v>20</v>
      </c>
      <c r="G68">
        <v>3.95</v>
      </c>
      <c r="H68" s="3">
        <v>0.99429999999999996</v>
      </c>
      <c r="I68" s="3">
        <v>0.98870000000000002</v>
      </c>
      <c r="J68" s="3">
        <v>0.97882000000000002</v>
      </c>
      <c r="K68" s="3">
        <v>0.96164000000000005</v>
      </c>
      <c r="L68" s="3">
        <v>0.93574000000000002</v>
      </c>
      <c r="M68" s="3">
        <v>0.89795999999999998</v>
      </c>
      <c r="N68" s="3">
        <v>0.84375</v>
      </c>
      <c r="O68" s="3">
        <v>0.77637</v>
      </c>
      <c r="P68" s="3">
        <v>0.69496999999999998</v>
      </c>
      <c r="Q68" s="3">
        <v>0.59870999999999996</v>
      </c>
      <c r="R68" s="3">
        <v>0.5</v>
      </c>
      <c r="S68" s="3">
        <v>0.40128999999999998</v>
      </c>
      <c r="T68" s="3">
        <v>0.30503000000000002</v>
      </c>
      <c r="U68" s="3">
        <v>0.22363</v>
      </c>
      <c r="V68" s="3">
        <v>0.15625</v>
      </c>
      <c r="W68" s="3">
        <v>0.10204000000000001</v>
      </c>
      <c r="X68" s="3">
        <v>6.4259999999999998E-2</v>
      </c>
      <c r="Y68" s="3">
        <v>3.8359999999999998E-2</v>
      </c>
      <c r="Z68" s="3">
        <v>2.1180000000000001E-2</v>
      </c>
      <c r="AA68" s="3">
        <v>1.1299999999999999E-2</v>
      </c>
      <c r="AB68" s="3">
        <v>5.7000000000000002E-3</v>
      </c>
      <c r="AC68" s="3">
        <v>2.7200000000000002E-3</v>
      </c>
      <c r="AD68" s="3">
        <v>1.1800000000000001E-3</v>
      </c>
      <c r="AE68" s="3">
        <v>5.0000000000000001E-4</v>
      </c>
      <c r="AF68" s="3">
        <v>2.0000000000000001E-4</v>
      </c>
      <c r="AG68" s="3">
        <v>6.9999999999999994E-5</v>
      </c>
      <c r="AH68" s="3">
        <v>0</v>
      </c>
      <c r="AI68" s="3">
        <v>0</v>
      </c>
    </row>
    <row r="69" spans="1:35" x14ac:dyDescent="0.25">
      <c r="A69" s="10">
        <v>22400720</v>
      </c>
      <c r="B69" s="13" t="s">
        <v>77</v>
      </c>
      <c r="C69" s="13" t="s">
        <v>95</v>
      </c>
      <c r="D69" s="12">
        <v>0.8125</v>
      </c>
      <c r="E69" s="13" t="str">
        <f>HYPERLINK("https://www.nba.com/stats/player/1630553/boxscores-traditional", "Keon Johnson")</f>
        <v>Keon Johnson</v>
      </c>
      <c r="F69">
        <v>30</v>
      </c>
      <c r="G69">
        <v>4.8170000000000002</v>
      </c>
      <c r="H69" s="3">
        <v>1</v>
      </c>
      <c r="I69" s="3">
        <v>0.99995999999999996</v>
      </c>
      <c r="J69" s="3">
        <v>0.99990999999999997</v>
      </c>
      <c r="K69" s="3">
        <v>0.99978999999999996</v>
      </c>
      <c r="L69" s="3">
        <v>0.99955000000000005</v>
      </c>
      <c r="M69" s="3">
        <v>0.99905999999999995</v>
      </c>
      <c r="N69" s="3">
        <v>0.99819000000000002</v>
      </c>
      <c r="O69" s="3">
        <v>0.99653000000000003</v>
      </c>
      <c r="P69" s="3">
        <v>0.99360999999999999</v>
      </c>
      <c r="Q69" s="3">
        <v>0.98870000000000002</v>
      </c>
      <c r="R69" s="3">
        <v>0.98124</v>
      </c>
      <c r="S69" s="3">
        <v>0.96926000000000001</v>
      </c>
      <c r="T69" s="3">
        <v>0.95154000000000005</v>
      </c>
      <c r="U69" s="3">
        <v>0.92647000000000002</v>
      </c>
      <c r="V69" s="3">
        <v>0.89434999999999998</v>
      </c>
      <c r="W69" s="3">
        <v>0.85082999999999998</v>
      </c>
      <c r="X69" s="3">
        <v>0.79673000000000005</v>
      </c>
      <c r="Y69" s="3">
        <v>0.73236999999999997</v>
      </c>
      <c r="Z69" s="3">
        <v>0.66276000000000002</v>
      </c>
      <c r="AA69" s="3">
        <v>0.58316999999999997</v>
      </c>
      <c r="AB69" s="3">
        <v>0.5</v>
      </c>
      <c r="AC69" s="3">
        <v>0.41682999999999998</v>
      </c>
      <c r="AD69" s="3">
        <v>0.33723999999999998</v>
      </c>
      <c r="AE69" s="3">
        <v>0.26762999999999998</v>
      </c>
      <c r="AF69" s="3">
        <v>0.20327000000000001</v>
      </c>
      <c r="AG69" s="3">
        <v>0.14917</v>
      </c>
      <c r="AH69" s="3">
        <v>1.8759999999999999E-2</v>
      </c>
      <c r="AI69" s="3">
        <v>9.3999999999999997E-4</v>
      </c>
    </row>
    <row r="70" spans="1:35" x14ac:dyDescent="0.25">
      <c r="A70" s="10">
        <v>22400720</v>
      </c>
      <c r="B70" s="13" t="s">
        <v>77</v>
      </c>
      <c r="C70" s="13" t="s">
        <v>95</v>
      </c>
      <c r="D70" s="12">
        <v>0.8125</v>
      </c>
      <c r="E70" s="13" t="str">
        <f>HYPERLINK("https://www.nba.com/stats/player/1641787/boxscores-traditional", "Tosan Evbuomwan")</f>
        <v>Tosan Evbuomwan</v>
      </c>
      <c r="F70">
        <v>27</v>
      </c>
      <c r="G70">
        <v>3.1619999999999999</v>
      </c>
      <c r="H70" s="3">
        <v>1</v>
      </c>
      <c r="I70" s="3">
        <v>1</v>
      </c>
      <c r="J70" s="3">
        <v>1</v>
      </c>
      <c r="K70" s="3">
        <v>1</v>
      </c>
      <c r="L70" s="3">
        <v>1</v>
      </c>
      <c r="M70" s="3">
        <v>0.99992999999999999</v>
      </c>
      <c r="N70" s="3">
        <v>0.99975000000000003</v>
      </c>
      <c r="O70" s="3">
        <v>0.99921000000000004</v>
      </c>
      <c r="P70" s="3">
        <v>0.99780999999999997</v>
      </c>
      <c r="Q70" s="3">
        <v>0.99429999999999996</v>
      </c>
      <c r="R70" s="3">
        <v>0.98645000000000005</v>
      </c>
      <c r="S70" s="3">
        <v>0.97128000000000003</v>
      </c>
      <c r="T70" s="3">
        <v>0.94294999999999995</v>
      </c>
      <c r="U70" s="3">
        <v>0.89795999999999998</v>
      </c>
      <c r="V70" s="3">
        <v>0.82894000000000001</v>
      </c>
      <c r="W70" s="3">
        <v>0.73565000000000003</v>
      </c>
      <c r="X70" s="3">
        <v>0.62551999999999996</v>
      </c>
      <c r="Y70" s="3">
        <v>0.5</v>
      </c>
      <c r="Z70" s="3">
        <v>0.37447999999999998</v>
      </c>
      <c r="AA70" s="3">
        <v>0.26434999999999997</v>
      </c>
      <c r="AB70" s="3">
        <v>0.17105999999999999</v>
      </c>
      <c r="AC70" s="3">
        <v>0.10204000000000001</v>
      </c>
      <c r="AD70" s="3">
        <v>5.7049999999999997E-2</v>
      </c>
      <c r="AE70" s="3">
        <v>2.8719999999999999E-2</v>
      </c>
      <c r="AF70" s="3">
        <v>1.355E-2</v>
      </c>
      <c r="AG70" s="3">
        <v>5.7000000000000002E-3</v>
      </c>
      <c r="AH70" s="3">
        <v>0</v>
      </c>
      <c r="AI70" s="3">
        <v>0</v>
      </c>
    </row>
    <row r="71" spans="1:35" x14ac:dyDescent="0.25">
      <c r="A71" s="10">
        <v>22400720</v>
      </c>
      <c r="B71" s="13" t="s">
        <v>77</v>
      </c>
      <c r="C71" s="13" t="s">
        <v>95</v>
      </c>
      <c r="D71" s="12">
        <v>0.8125</v>
      </c>
      <c r="E71" s="13" t="str">
        <f>HYPERLINK("https://www.nba.com/stats/player/1626156/boxscores-traditional", "D'Angelo Russell")</f>
        <v>D'Angelo Russell</v>
      </c>
      <c r="F71">
        <v>25</v>
      </c>
      <c r="G71">
        <v>2.3660000000000001</v>
      </c>
      <c r="H71" s="3">
        <v>1</v>
      </c>
      <c r="I71" s="3">
        <v>1</v>
      </c>
      <c r="J71" s="3">
        <v>1</v>
      </c>
      <c r="K71" s="3">
        <v>1</v>
      </c>
      <c r="L71" s="3">
        <v>1</v>
      </c>
      <c r="M71" s="3">
        <v>1</v>
      </c>
      <c r="N71" s="3">
        <v>0.99992999999999999</v>
      </c>
      <c r="O71" s="3">
        <v>0.99963999999999997</v>
      </c>
      <c r="P71" s="3">
        <v>0.99846000000000001</v>
      </c>
      <c r="Q71" s="3">
        <v>0.99446000000000001</v>
      </c>
      <c r="R71" s="3">
        <v>0.98257000000000005</v>
      </c>
      <c r="S71" s="3">
        <v>0.95448999999999995</v>
      </c>
      <c r="T71" s="3">
        <v>0.89795999999999998</v>
      </c>
      <c r="U71" s="3">
        <v>0.80234000000000005</v>
      </c>
      <c r="V71" s="3">
        <v>0.66276000000000002</v>
      </c>
      <c r="W71" s="3">
        <v>0.5</v>
      </c>
      <c r="X71" s="3">
        <v>0.33723999999999998</v>
      </c>
      <c r="Y71" s="3">
        <v>0.19766</v>
      </c>
      <c r="Z71" s="3">
        <v>0.10204000000000001</v>
      </c>
      <c r="AA71" s="3">
        <v>4.5510000000000002E-2</v>
      </c>
      <c r="AB71" s="3">
        <v>1.7430000000000001E-2</v>
      </c>
      <c r="AC71" s="3">
        <v>5.5399999999999998E-3</v>
      </c>
      <c r="AD71" s="3">
        <v>1.5399999999999999E-3</v>
      </c>
      <c r="AE71" s="3">
        <v>3.6000000000000002E-4</v>
      </c>
      <c r="AF71" s="3">
        <v>6.9999999999999994E-5</v>
      </c>
      <c r="AG71" s="3">
        <v>0</v>
      </c>
      <c r="AH71" s="3">
        <v>0</v>
      </c>
      <c r="AI71" s="3">
        <v>0</v>
      </c>
    </row>
    <row r="72" spans="1:35" x14ac:dyDescent="0.25">
      <c r="A72" s="10">
        <v>22400720</v>
      </c>
      <c r="B72" s="13" t="s">
        <v>77</v>
      </c>
      <c r="C72" s="13" t="s">
        <v>95</v>
      </c>
      <c r="D72" s="12">
        <v>0.8125</v>
      </c>
      <c r="E72" s="13" t="str">
        <f>HYPERLINK("https://www.nba.com/stats/player/1629651/boxscores-traditional", "Nic Claxton")</f>
        <v>Nic Claxton</v>
      </c>
      <c r="F72">
        <v>27</v>
      </c>
      <c r="G72">
        <v>1.2650000000000001</v>
      </c>
      <c r="H72" s="3">
        <v>1</v>
      </c>
      <c r="I72" s="3">
        <v>1</v>
      </c>
      <c r="J72" s="3">
        <v>1</v>
      </c>
      <c r="K72" s="3">
        <v>1</v>
      </c>
      <c r="L72" s="3">
        <v>1</v>
      </c>
      <c r="M72" s="3">
        <v>1</v>
      </c>
      <c r="N72" s="3">
        <v>1</v>
      </c>
      <c r="O72" s="3">
        <v>1</v>
      </c>
      <c r="P72" s="3">
        <v>1</v>
      </c>
      <c r="Q72" s="3">
        <v>1</v>
      </c>
      <c r="R72" s="3">
        <v>1</v>
      </c>
      <c r="S72" s="3">
        <v>1</v>
      </c>
      <c r="T72" s="3">
        <v>0.99995999999999996</v>
      </c>
      <c r="U72" s="3">
        <v>0.99921000000000004</v>
      </c>
      <c r="V72" s="3">
        <v>0.99111000000000005</v>
      </c>
      <c r="W72" s="3">
        <v>0.94294999999999995</v>
      </c>
      <c r="X72" s="3">
        <v>0.78524000000000005</v>
      </c>
      <c r="Y72" s="3">
        <v>0.5</v>
      </c>
      <c r="Z72" s="3">
        <v>0.21476000000000001</v>
      </c>
      <c r="AA72" s="3">
        <v>5.7049999999999997E-2</v>
      </c>
      <c r="AB72" s="3">
        <v>8.8900000000000003E-3</v>
      </c>
      <c r="AC72" s="3">
        <v>7.9000000000000001E-4</v>
      </c>
      <c r="AD72" s="3">
        <v>4.0000000000000003E-5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</row>
    <row r="73" spans="1:35" x14ac:dyDescent="0.25">
      <c r="A73" s="10">
        <v>22400720</v>
      </c>
      <c r="B73" s="13" t="s">
        <v>77</v>
      </c>
      <c r="C73" s="13" t="s">
        <v>95</v>
      </c>
      <c r="D73" s="12">
        <v>0.8125</v>
      </c>
      <c r="E73" s="13" t="str">
        <f>HYPERLINK("https://www.nba.com/stats/player/1627732/boxscores-traditional", "Ben Simmons")</f>
        <v>Ben Simmons</v>
      </c>
      <c r="F73">
        <v>26</v>
      </c>
      <c r="G73">
        <v>3.3170000000000002</v>
      </c>
      <c r="H73" s="3">
        <v>1</v>
      </c>
      <c r="I73" s="3">
        <v>1</v>
      </c>
      <c r="J73" s="3">
        <v>1</v>
      </c>
      <c r="K73" s="3">
        <v>0.99995999999999996</v>
      </c>
      <c r="L73" s="3">
        <v>0.99985000000000002</v>
      </c>
      <c r="M73" s="3">
        <v>0.99955000000000005</v>
      </c>
      <c r="N73" s="3">
        <v>0.99868999999999997</v>
      </c>
      <c r="O73" s="3">
        <v>0.99663999999999997</v>
      </c>
      <c r="P73" s="3">
        <v>0.99202000000000001</v>
      </c>
      <c r="Q73" s="3">
        <v>0.98257000000000005</v>
      </c>
      <c r="R73" s="3">
        <v>0.96484999999999999</v>
      </c>
      <c r="S73" s="3">
        <v>0.93447999999999998</v>
      </c>
      <c r="T73" s="3">
        <v>0.88685999999999998</v>
      </c>
      <c r="U73" s="3">
        <v>0.81594</v>
      </c>
      <c r="V73" s="3">
        <v>0.72575000000000001</v>
      </c>
      <c r="W73" s="3">
        <v>0.61790999999999996</v>
      </c>
      <c r="X73" s="3">
        <v>0.5</v>
      </c>
      <c r="Y73" s="3">
        <v>0.38208999999999999</v>
      </c>
      <c r="Z73" s="3">
        <v>0.27424999999999999</v>
      </c>
      <c r="AA73" s="3">
        <v>0.18406</v>
      </c>
      <c r="AB73" s="3">
        <v>0.11314</v>
      </c>
      <c r="AC73" s="3">
        <v>6.5519999999999995E-2</v>
      </c>
      <c r="AD73" s="3">
        <v>3.5150000000000001E-2</v>
      </c>
      <c r="AE73" s="3">
        <v>1.7430000000000001E-2</v>
      </c>
      <c r="AF73" s="3">
        <v>7.9799999999999992E-3</v>
      </c>
      <c r="AG73" s="3">
        <v>3.3600000000000001E-3</v>
      </c>
      <c r="AH73" s="3">
        <v>0</v>
      </c>
      <c r="AI73" s="3">
        <v>0</v>
      </c>
    </row>
    <row r="74" spans="1:35" x14ac:dyDescent="0.25">
      <c r="A74" s="10">
        <v>22400720</v>
      </c>
      <c r="B74" s="13" t="s">
        <v>77</v>
      </c>
      <c r="C74" s="13" t="s">
        <v>95</v>
      </c>
      <c r="D74" s="12">
        <v>0.8125</v>
      </c>
      <c r="E74" s="13" t="str">
        <f>HYPERLINK("https://www.nba.com/stats/player/1631213/boxscores-traditional", "Tyrese Martin")</f>
        <v>Tyrese Martin</v>
      </c>
      <c r="F74">
        <v>24</v>
      </c>
      <c r="G74">
        <v>3.633</v>
      </c>
      <c r="H74" s="3">
        <v>0.99994000000000005</v>
      </c>
      <c r="I74" s="3">
        <v>0.99983</v>
      </c>
      <c r="J74" s="3">
        <v>0.99951999999999996</v>
      </c>
      <c r="K74" s="3">
        <v>0.99878</v>
      </c>
      <c r="L74" s="3">
        <v>0.99702000000000002</v>
      </c>
      <c r="M74" s="3">
        <v>0.99343000000000004</v>
      </c>
      <c r="N74" s="3">
        <v>0.98609999999999998</v>
      </c>
      <c r="O74" s="3">
        <v>0.97319999999999995</v>
      </c>
      <c r="P74" s="3">
        <v>0.95052999999999999</v>
      </c>
      <c r="Q74" s="3">
        <v>0.91620999999999997</v>
      </c>
      <c r="R74" s="3">
        <v>0.86433000000000004</v>
      </c>
      <c r="S74" s="3">
        <v>0.79673000000000005</v>
      </c>
      <c r="T74" s="3">
        <v>0.70884000000000003</v>
      </c>
      <c r="U74" s="3">
        <v>0.61026000000000002</v>
      </c>
      <c r="V74" s="3">
        <v>0.5</v>
      </c>
      <c r="W74" s="3">
        <v>0.38973999999999998</v>
      </c>
      <c r="X74" s="3">
        <v>0.29115999999999997</v>
      </c>
      <c r="Y74" s="3">
        <v>0.20327000000000001</v>
      </c>
      <c r="Z74" s="3">
        <v>0.13567000000000001</v>
      </c>
      <c r="AA74" s="3">
        <v>8.3790000000000003E-2</v>
      </c>
      <c r="AB74" s="3">
        <v>4.947E-2</v>
      </c>
      <c r="AC74" s="3">
        <v>2.6800000000000001E-2</v>
      </c>
      <c r="AD74" s="3">
        <v>1.3899999999999999E-2</v>
      </c>
      <c r="AE74" s="3">
        <v>6.5700000000000003E-3</v>
      </c>
      <c r="AF74" s="3">
        <v>2.98E-3</v>
      </c>
      <c r="AG74" s="3">
        <v>1.2199999999999999E-3</v>
      </c>
      <c r="AH74" s="3">
        <v>0</v>
      </c>
      <c r="AI74" s="3">
        <v>0</v>
      </c>
    </row>
    <row r="75" spans="1:35" x14ac:dyDescent="0.25">
      <c r="A75" s="10">
        <v>22400720</v>
      </c>
      <c r="B75" s="13" t="s">
        <v>77</v>
      </c>
      <c r="C75" s="13" t="s">
        <v>95</v>
      </c>
      <c r="D75" s="12">
        <v>0.8125</v>
      </c>
      <c r="E75" s="13" t="str">
        <f>HYPERLINK("https://www.nba.com/stats/player/1629661/boxscores-traditional", "Cameron Johnson")</f>
        <v>Cameron Johnson</v>
      </c>
      <c r="F75">
        <v>30</v>
      </c>
      <c r="G75">
        <v>5.367</v>
      </c>
      <c r="H75" s="3">
        <v>0.99990000000000001</v>
      </c>
      <c r="I75" s="3">
        <v>0.99980000000000002</v>
      </c>
      <c r="J75" s="3">
        <v>0.99960000000000004</v>
      </c>
      <c r="K75" s="3">
        <v>0.99924000000000002</v>
      </c>
      <c r="L75" s="3">
        <v>0.99856</v>
      </c>
      <c r="M75" s="3">
        <v>0.99736000000000002</v>
      </c>
      <c r="N75" s="3">
        <v>0.99546999999999997</v>
      </c>
      <c r="O75" s="3">
        <v>0.99224000000000001</v>
      </c>
      <c r="P75" s="3">
        <v>0.98745000000000005</v>
      </c>
      <c r="Q75" s="3">
        <v>0.97982000000000002</v>
      </c>
      <c r="R75" s="3">
        <v>0.96855999999999998</v>
      </c>
      <c r="S75" s="3">
        <v>0.95352000000000003</v>
      </c>
      <c r="T75" s="3">
        <v>0.93189</v>
      </c>
      <c r="U75" s="3">
        <v>0.9032</v>
      </c>
      <c r="V75" s="3">
        <v>0.86863999999999997</v>
      </c>
      <c r="W75" s="3">
        <v>0.82381000000000004</v>
      </c>
      <c r="X75" s="3">
        <v>0.77337</v>
      </c>
      <c r="Y75" s="3">
        <v>0.71226</v>
      </c>
      <c r="Z75" s="3">
        <v>0.64431000000000005</v>
      </c>
      <c r="AA75" s="3">
        <v>0.57535000000000003</v>
      </c>
      <c r="AB75" s="3">
        <v>0.5</v>
      </c>
      <c r="AC75" s="3">
        <v>0.42465000000000003</v>
      </c>
      <c r="AD75" s="3">
        <v>0.35569000000000001</v>
      </c>
      <c r="AE75" s="3">
        <v>0.28774</v>
      </c>
      <c r="AF75" s="3">
        <v>0.22663</v>
      </c>
      <c r="AG75" s="3">
        <v>0.17619000000000001</v>
      </c>
      <c r="AH75" s="3">
        <v>3.1440000000000003E-2</v>
      </c>
      <c r="AI75" s="3">
        <v>2.64E-3</v>
      </c>
    </row>
    <row r="76" spans="1:35" x14ac:dyDescent="0.25">
      <c r="A76" s="10">
        <v>22400720</v>
      </c>
      <c r="B76" s="13" t="s">
        <v>77</v>
      </c>
      <c r="C76" s="13" t="s">
        <v>95</v>
      </c>
      <c r="D76" s="12">
        <v>0.8125</v>
      </c>
      <c r="E76" s="13" t="str">
        <f>HYPERLINK("https://www.nba.com/stats/player/1630560/boxscores-traditional", "Cam Thomas")</f>
        <v>Cam Thomas</v>
      </c>
      <c r="F76">
        <v>27</v>
      </c>
      <c r="G76">
        <v>5.1959999999999997</v>
      </c>
      <c r="H76" s="3">
        <v>0.99946000000000002</v>
      </c>
      <c r="I76" s="3">
        <v>0.99895999999999996</v>
      </c>
      <c r="J76" s="3">
        <v>0.99807000000000001</v>
      </c>
      <c r="K76" s="3">
        <v>0.99643000000000004</v>
      </c>
      <c r="L76" s="3">
        <v>0.99378999999999995</v>
      </c>
      <c r="M76" s="3">
        <v>0.98956</v>
      </c>
      <c r="N76" s="3">
        <v>0.98299999999999998</v>
      </c>
      <c r="O76" s="3">
        <v>0.97257000000000005</v>
      </c>
      <c r="P76" s="3">
        <v>0.95818000000000003</v>
      </c>
      <c r="Q76" s="3">
        <v>0.93822000000000005</v>
      </c>
      <c r="R76" s="3">
        <v>0.91149000000000002</v>
      </c>
      <c r="S76" s="3">
        <v>0.87492999999999999</v>
      </c>
      <c r="T76" s="3">
        <v>0.83147000000000004</v>
      </c>
      <c r="U76" s="3">
        <v>0.77934999999999999</v>
      </c>
      <c r="V76" s="3">
        <v>0.71904000000000001</v>
      </c>
      <c r="W76" s="3">
        <v>0.64802999999999999</v>
      </c>
      <c r="X76" s="3">
        <v>0.57535000000000003</v>
      </c>
      <c r="Y76" s="3">
        <v>0.5</v>
      </c>
      <c r="Z76" s="3">
        <v>0.42465000000000003</v>
      </c>
      <c r="AA76" s="3">
        <v>0.35197000000000001</v>
      </c>
      <c r="AB76" s="3">
        <v>0.28095999999999999</v>
      </c>
      <c r="AC76" s="3">
        <v>0.22065000000000001</v>
      </c>
      <c r="AD76" s="3">
        <v>0.16853000000000001</v>
      </c>
      <c r="AE76" s="3">
        <v>0.12506999999999999</v>
      </c>
      <c r="AF76" s="3">
        <v>8.8510000000000005E-2</v>
      </c>
      <c r="AG76" s="3">
        <v>6.1780000000000002E-2</v>
      </c>
      <c r="AH76" s="3">
        <v>6.2100000000000002E-3</v>
      </c>
      <c r="AI76" s="3">
        <v>2.7E-4</v>
      </c>
    </row>
    <row r="77" spans="1:35" x14ac:dyDescent="0.25">
      <c r="A77" s="10">
        <v>22400720</v>
      </c>
      <c r="B77" s="13" t="s">
        <v>77</v>
      </c>
      <c r="C77" s="13" t="s">
        <v>95</v>
      </c>
      <c r="D77" s="12">
        <v>0.8125</v>
      </c>
      <c r="E77" s="13" t="str">
        <f>HYPERLINK("https://www.nba.com/stats/player/1630592/boxscores-traditional", "Jalen Wilson")</f>
        <v>Jalen Wilson</v>
      </c>
      <c r="F77">
        <v>32</v>
      </c>
      <c r="G77">
        <v>7.5629999999999997</v>
      </c>
      <c r="H77" s="3">
        <v>0.99819000000000002</v>
      </c>
      <c r="I77" s="3">
        <v>0.99728000000000006</v>
      </c>
      <c r="J77" s="3">
        <v>0.99585000000000001</v>
      </c>
      <c r="K77" s="3">
        <v>0.99395999999999995</v>
      </c>
      <c r="L77" s="3">
        <v>0.99134</v>
      </c>
      <c r="M77" s="3">
        <v>0.98777999999999999</v>
      </c>
      <c r="N77" s="3">
        <v>0.98299999999999998</v>
      </c>
      <c r="O77" s="3">
        <v>0.97614999999999996</v>
      </c>
      <c r="P77" s="3">
        <v>0.96784000000000003</v>
      </c>
      <c r="Q77" s="3">
        <v>0.95728000000000002</v>
      </c>
      <c r="R77" s="3">
        <v>0.94408000000000003</v>
      </c>
      <c r="S77" s="3">
        <v>0.92647000000000002</v>
      </c>
      <c r="T77" s="3">
        <v>0.90658000000000005</v>
      </c>
      <c r="U77" s="3">
        <v>0.88297999999999999</v>
      </c>
      <c r="V77" s="3">
        <v>0.85543000000000002</v>
      </c>
      <c r="W77" s="3">
        <v>0.82381000000000004</v>
      </c>
      <c r="X77" s="3">
        <v>0.78524000000000005</v>
      </c>
      <c r="Y77" s="3">
        <v>0.74536999999999998</v>
      </c>
      <c r="Z77" s="3">
        <v>0.70194000000000001</v>
      </c>
      <c r="AA77" s="3">
        <v>0.65542</v>
      </c>
      <c r="AB77" s="3">
        <v>0.60257000000000005</v>
      </c>
      <c r="AC77" s="3">
        <v>0.55171999999999999</v>
      </c>
      <c r="AD77" s="3">
        <v>0.5</v>
      </c>
      <c r="AE77" s="3">
        <v>0.44828000000000001</v>
      </c>
      <c r="AF77" s="3">
        <v>0.39743000000000001</v>
      </c>
      <c r="AG77" s="3">
        <v>0.34458</v>
      </c>
      <c r="AH77" s="3">
        <v>0.14457</v>
      </c>
      <c r="AI77" s="3">
        <v>4.2720000000000001E-2</v>
      </c>
    </row>
    <row r="78" spans="1:35" x14ac:dyDescent="0.25">
      <c r="A78" s="10">
        <v>22400720</v>
      </c>
      <c r="B78" s="13" t="s">
        <v>77</v>
      </c>
      <c r="C78" s="13" t="s">
        <v>95</v>
      </c>
      <c r="D78" s="12">
        <v>0.8125</v>
      </c>
      <c r="E78" s="13" t="str">
        <f>HYPERLINK("https://www.nba.com/stats/player/1630533/boxscores-traditional", "Ziaire Williams")</f>
        <v>Ziaire Williams</v>
      </c>
      <c r="F78">
        <v>28</v>
      </c>
      <c r="G78">
        <v>6.7379999999999995</v>
      </c>
      <c r="H78" s="3">
        <v>0.99621000000000004</v>
      </c>
      <c r="I78" s="3">
        <v>0.99412999999999996</v>
      </c>
      <c r="J78" s="3">
        <v>0.99111000000000005</v>
      </c>
      <c r="K78" s="3">
        <v>0.98712999999999995</v>
      </c>
      <c r="L78" s="3">
        <v>0.98124</v>
      </c>
      <c r="M78" s="3">
        <v>0.97319999999999995</v>
      </c>
      <c r="N78" s="3">
        <v>0.96245999999999998</v>
      </c>
      <c r="O78" s="3">
        <v>0.94845000000000002</v>
      </c>
      <c r="P78" s="3">
        <v>0.93056000000000005</v>
      </c>
      <c r="Q78" s="3">
        <v>0.90988000000000002</v>
      </c>
      <c r="R78" s="3">
        <v>0.88297999999999999</v>
      </c>
      <c r="S78" s="3">
        <v>0.85082999999999998</v>
      </c>
      <c r="T78" s="3">
        <v>0.81327000000000005</v>
      </c>
      <c r="U78" s="3">
        <v>0.77034999999999998</v>
      </c>
      <c r="V78" s="3">
        <v>0.72240000000000004</v>
      </c>
      <c r="W78" s="3">
        <v>0.67364000000000002</v>
      </c>
      <c r="X78" s="3">
        <v>0.61790999999999996</v>
      </c>
      <c r="Y78" s="3">
        <v>0.55962000000000001</v>
      </c>
      <c r="Z78" s="3">
        <v>0.5</v>
      </c>
      <c r="AA78" s="3">
        <v>0.44037999999999999</v>
      </c>
      <c r="AB78" s="3">
        <v>0.38208999999999999</v>
      </c>
      <c r="AC78" s="3">
        <v>0.32635999999999998</v>
      </c>
      <c r="AD78" s="3">
        <v>0.27760000000000001</v>
      </c>
      <c r="AE78" s="3">
        <v>0.22964999999999999</v>
      </c>
      <c r="AF78" s="3">
        <v>0.18673000000000001</v>
      </c>
      <c r="AG78" s="3">
        <v>0.14917</v>
      </c>
      <c r="AH78" s="3">
        <v>3.7539999999999997E-2</v>
      </c>
      <c r="AI78" s="3">
        <v>5.8700000000000002E-3</v>
      </c>
    </row>
    <row r="79" spans="1:35" x14ac:dyDescent="0.25">
      <c r="A79" s="10">
        <v>22400720</v>
      </c>
      <c r="B79" s="13" t="s">
        <v>77</v>
      </c>
      <c r="C79" s="13" t="s">
        <v>95</v>
      </c>
      <c r="D79" s="12">
        <v>0.8125</v>
      </c>
      <c r="E79" s="13" t="str">
        <f>HYPERLINK("https://www.nba.com/stats/player/1641730/boxscores-traditional", "Noah Clowney")</f>
        <v>Noah Clowney</v>
      </c>
      <c r="F79">
        <v>27</v>
      </c>
      <c r="G79">
        <v>7.694</v>
      </c>
      <c r="H79" s="3">
        <v>0.98645000000000005</v>
      </c>
      <c r="I79" s="3">
        <v>0.98124</v>
      </c>
      <c r="J79" s="3">
        <v>0.97441</v>
      </c>
      <c r="K79" s="3">
        <v>0.96562000000000003</v>
      </c>
      <c r="L79" s="3">
        <v>0.95448999999999995</v>
      </c>
      <c r="M79" s="3">
        <v>0.94062000000000001</v>
      </c>
      <c r="N79" s="3">
        <v>0.92364000000000002</v>
      </c>
      <c r="O79" s="3">
        <v>0.9032</v>
      </c>
      <c r="P79" s="3">
        <v>0.879</v>
      </c>
      <c r="Q79" s="3">
        <v>0.85082999999999998</v>
      </c>
      <c r="R79" s="3">
        <v>0.81859000000000004</v>
      </c>
      <c r="S79" s="3">
        <v>0.7823</v>
      </c>
      <c r="T79" s="3">
        <v>0.74214999999999998</v>
      </c>
      <c r="U79" s="3">
        <v>0.69847000000000004</v>
      </c>
      <c r="V79" s="3">
        <v>0.65173000000000003</v>
      </c>
      <c r="W79" s="3">
        <v>0.60257000000000005</v>
      </c>
      <c r="X79" s="3">
        <v>0.55171999999999999</v>
      </c>
      <c r="Y79" s="3">
        <v>0.5</v>
      </c>
      <c r="Z79" s="3">
        <v>0.44828000000000001</v>
      </c>
      <c r="AA79" s="3">
        <v>0.39743000000000001</v>
      </c>
      <c r="AB79" s="3">
        <v>0.34827000000000002</v>
      </c>
      <c r="AC79" s="3">
        <v>0.30153000000000002</v>
      </c>
      <c r="AD79" s="3">
        <v>0.25785000000000002</v>
      </c>
      <c r="AE79" s="3">
        <v>0.2177</v>
      </c>
      <c r="AF79" s="3">
        <v>0.18140999999999999</v>
      </c>
      <c r="AG79" s="3">
        <v>0.14917</v>
      </c>
      <c r="AH79" s="3">
        <v>4.5510000000000002E-2</v>
      </c>
      <c r="AI79" s="3">
        <v>9.6399999999999993E-3</v>
      </c>
    </row>
    <row r="80" spans="1:35" x14ac:dyDescent="0.25">
      <c r="A80" s="10">
        <v>22400720</v>
      </c>
      <c r="B80" s="13" t="s">
        <v>77</v>
      </c>
      <c r="C80" s="13" t="s">
        <v>95</v>
      </c>
      <c r="D80" s="12">
        <v>0.8125</v>
      </c>
      <c r="E80" s="13" t="str">
        <f>HYPERLINK("https://www.nba.com/stats/player/1630549/boxscores-traditional", "Day'Ron Sharpe")</f>
        <v>Day'Ron Sharpe</v>
      </c>
      <c r="F80">
        <v>17</v>
      </c>
      <c r="G80">
        <v>4.359</v>
      </c>
      <c r="H80" s="3">
        <v>0.94630000000000003</v>
      </c>
      <c r="I80" s="3">
        <v>0.91620999999999997</v>
      </c>
      <c r="J80" s="3">
        <v>0.87492999999999999</v>
      </c>
      <c r="K80" s="3">
        <v>0.82121</v>
      </c>
      <c r="L80" s="3">
        <v>0.75490000000000002</v>
      </c>
      <c r="M80" s="3">
        <v>0.67723999999999995</v>
      </c>
      <c r="N80" s="3">
        <v>0.59094999999999998</v>
      </c>
      <c r="O80" s="3">
        <v>0.5</v>
      </c>
      <c r="P80" s="3">
        <v>0.40905000000000002</v>
      </c>
      <c r="Q80" s="3">
        <v>0.32275999999999999</v>
      </c>
      <c r="R80" s="3">
        <v>0.24510000000000001</v>
      </c>
      <c r="S80" s="3">
        <v>0.17879</v>
      </c>
      <c r="T80" s="3">
        <v>0.12506999999999999</v>
      </c>
      <c r="U80" s="3">
        <v>8.3790000000000003E-2</v>
      </c>
      <c r="V80" s="3">
        <v>5.3699999999999998E-2</v>
      </c>
      <c r="W80" s="3">
        <v>3.288E-2</v>
      </c>
      <c r="X80" s="3">
        <v>1.9699999999999999E-2</v>
      </c>
      <c r="Y80" s="3">
        <v>1.1010000000000001E-2</v>
      </c>
      <c r="Z80" s="3">
        <v>5.8700000000000002E-3</v>
      </c>
      <c r="AA80" s="3">
        <v>2.98E-3</v>
      </c>
      <c r="AB80" s="3">
        <v>1.4400000000000001E-3</v>
      </c>
      <c r="AC80" s="3">
        <v>6.6E-4</v>
      </c>
      <c r="AD80" s="3">
        <v>2.9E-4</v>
      </c>
      <c r="AE80" s="3">
        <v>1.2E-4</v>
      </c>
      <c r="AF80" s="3">
        <v>5.0000000000000002E-5</v>
      </c>
      <c r="AG80" s="3">
        <v>0</v>
      </c>
      <c r="AH80" s="3">
        <v>0</v>
      </c>
      <c r="AI80" s="3">
        <v>0</v>
      </c>
    </row>
    <row r="81" spans="1:35" x14ac:dyDescent="0.25">
      <c r="A81" s="10">
        <v>22400720</v>
      </c>
      <c r="B81" s="13" t="s">
        <v>77</v>
      </c>
      <c r="C81" s="13" t="s">
        <v>95</v>
      </c>
      <c r="D81" s="12">
        <v>0.8125</v>
      </c>
      <c r="E81" s="13" t="str">
        <f>HYPERLINK("https://www.nba.com/stats/player/1641736/boxscores-traditional", "Reece Beekman")</f>
        <v>Reece Beekman</v>
      </c>
      <c r="F81">
        <v>17</v>
      </c>
      <c r="G81">
        <v>5.1189999999999998</v>
      </c>
      <c r="H81" s="3">
        <v>0.91466000000000003</v>
      </c>
      <c r="I81" s="3">
        <v>0.879</v>
      </c>
      <c r="J81" s="3">
        <v>0.83645999999999998</v>
      </c>
      <c r="K81" s="3">
        <v>0.7823</v>
      </c>
      <c r="L81" s="3">
        <v>0.72240000000000004</v>
      </c>
      <c r="M81" s="3">
        <v>0.65173000000000003</v>
      </c>
      <c r="N81" s="3">
        <v>0.57926</v>
      </c>
      <c r="O81" s="3">
        <v>0.5</v>
      </c>
      <c r="P81" s="3">
        <v>0.42074</v>
      </c>
      <c r="Q81" s="3">
        <v>0.34827000000000002</v>
      </c>
      <c r="R81" s="3">
        <v>0.27760000000000001</v>
      </c>
      <c r="S81" s="3">
        <v>0.2177</v>
      </c>
      <c r="T81" s="3">
        <v>0.16353999999999999</v>
      </c>
      <c r="U81" s="3">
        <v>0.121</v>
      </c>
      <c r="V81" s="3">
        <v>8.5339999999999999E-2</v>
      </c>
      <c r="W81" s="3">
        <v>5.9380000000000002E-2</v>
      </c>
      <c r="X81" s="3">
        <v>3.9199999999999999E-2</v>
      </c>
      <c r="Y81" s="3">
        <v>2.5590000000000002E-2</v>
      </c>
      <c r="Z81" s="3">
        <v>1.5779999999999999E-2</v>
      </c>
      <c r="AA81" s="3">
        <v>9.6399999999999993E-3</v>
      </c>
      <c r="AB81" s="3">
        <v>5.5399999999999998E-3</v>
      </c>
      <c r="AC81" s="3">
        <v>3.1700000000000001E-3</v>
      </c>
      <c r="AD81" s="3">
        <v>1.6900000000000001E-3</v>
      </c>
      <c r="AE81" s="3">
        <v>8.7000000000000001E-4</v>
      </c>
      <c r="AF81" s="3">
        <v>4.4999999999999999E-4</v>
      </c>
      <c r="AG81" s="3">
        <v>2.2000000000000001E-4</v>
      </c>
      <c r="AH81" s="3">
        <v>0</v>
      </c>
      <c r="AI81" s="3">
        <v>0</v>
      </c>
    </row>
    <row r="82" spans="1:35" x14ac:dyDescent="0.25">
      <c r="A82" s="10">
        <v>22400720</v>
      </c>
      <c r="B82" s="13" t="s">
        <v>77</v>
      </c>
      <c r="C82" s="13" t="s">
        <v>95</v>
      </c>
      <c r="D82" s="12">
        <v>0.8125</v>
      </c>
      <c r="E82" s="13" t="str">
        <f>HYPERLINK("https://www.nba.com/stats/player/1641727/boxscores-traditional", "Dariq Whitehead")</f>
        <v>Dariq Whitehead</v>
      </c>
      <c r="F82">
        <v>16</v>
      </c>
      <c r="G82">
        <v>6.1639999999999997</v>
      </c>
      <c r="H82" s="3">
        <v>0.83398000000000005</v>
      </c>
      <c r="I82" s="3">
        <v>0.79103000000000001</v>
      </c>
      <c r="J82" s="3">
        <v>0.74214999999999998</v>
      </c>
      <c r="K82" s="3">
        <v>0.68793000000000004</v>
      </c>
      <c r="L82" s="3">
        <v>0.62551999999999996</v>
      </c>
      <c r="M82" s="3">
        <v>0.56355999999999995</v>
      </c>
      <c r="N82" s="3">
        <v>0.5</v>
      </c>
      <c r="O82" s="3">
        <v>0.43643999999999999</v>
      </c>
      <c r="P82" s="3">
        <v>0.37447999999999998</v>
      </c>
      <c r="Q82" s="3">
        <v>0.31207000000000001</v>
      </c>
      <c r="R82" s="3">
        <v>0.25785000000000002</v>
      </c>
      <c r="S82" s="3">
        <v>0.20896999999999999</v>
      </c>
      <c r="T82" s="3">
        <v>0.16602</v>
      </c>
      <c r="U82" s="3">
        <v>0.12714</v>
      </c>
      <c r="V82" s="3">
        <v>9.6799999999999997E-2</v>
      </c>
      <c r="W82" s="3">
        <v>7.2150000000000006E-2</v>
      </c>
      <c r="X82" s="3">
        <v>5.262E-2</v>
      </c>
      <c r="Y82" s="3">
        <v>3.7539999999999997E-2</v>
      </c>
      <c r="Z82" s="3">
        <v>2.5590000000000002E-2</v>
      </c>
      <c r="AA82" s="3">
        <v>1.7430000000000001E-2</v>
      </c>
      <c r="AB82" s="3">
        <v>1.1599999999999999E-2</v>
      </c>
      <c r="AC82" s="3">
        <v>7.5500000000000003E-3</v>
      </c>
      <c r="AD82" s="3">
        <v>4.6600000000000001E-3</v>
      </c>
      <c r="AE82" s="3">
        <v>2.8900000000000002E-3</v>
      </c>
      <c r="AF82" s="3">
        <v>1.75E-3</v>
      </c>
      <c r="AG82" s="3">
        <v>1.0399999999999999E-3</v>
      </c>
      <c r="AH82" s="3">
        <v>5.0000000000000002E-5</v>
      </c>
      <c r="AI82" s="3">
        <v>0</v>
      </c>
    </row>
    <row r="83" spans="1:35" x14ac:dyDescent="0.25">
      <c r="A83" s="10">
        <v>22400720</v>
      </c>
      <c r="B83" s="13" t="s">
        <v>95</v>
      </c>
      <c r="C83" s="13" t="s">
        <v>77</v>
      </c>
      <c r="D83" s="12">
        <v>0.8125</v>
      </c>
      <c r="E83" s="13" t="str">
        <f>HYPERLINK("https://www.nba.com/stats/player/1629673/boxscores-traditional", "Jordan Poole")</f>
        <v>Jordan Poole</v>
      </c>
      <c r="F83">
        <v>30</v>
      </c>
      <c r="G83">
        <v>3.347</v>
      </c>
      <c r="H83" s="3">
        <v>1</v>
      </c>
      <c r="I83" s="3">
        <v>1</v>
      </c>
      <c r="J83" s="3">
        <v>1</v>
      </c>
      <c r="K83" s="3">
        <v>1</v>
      </c>
      <c r="L83" s="3">
        <v>1</v>
      </c>
      <c r="M83" s="3">
        <v>1</v>
      </c>
      <c r="N83" s="3">
        <v>1</v>
      </c>
      <c r="O83" s="3">
        <v>0.99995000000000001</v>
      </c>
      <c r="P83" s="3">
        <v>0.99983</v>
      </c>
      <c r="Q83" s="3">
        <v>0.99950000000000006</v>
      </c>
      <c r="R83" s="3">
        <v>0.99861</v>
      </c>
      <c r="S83" s="3">
        <v>0.99643000000000004</v>
      </c>
      <c r="T83" s="3">
        <v>0.99158000000000002</v>
      </c>
      <c r="U83" s="3">
        <v>0.98168999999999995</v>
      </c>
      <c r="V83" s="3">
        <v>0.96326999999999996</v>
      </c>
      <c r="W83" s="3">
        <v>0.93189</v>
      </c>
      <c r="X83" s="3">
        <v>0.88492999999999999</v>
      </c>
      <c r="Y83" s="3">
        <v>0.81594</v>
      </c>
      <c r="Z83" s="3">
        <v>0.72575000000000001</v>
      </c>
      <c r="AA83" s="3">
        <v>0.61790999999999996</v>
      </c>
      <c r="AB83" s="3">
        <v>0.5</v>
      </c>
      <c r="AC83" s="3">
        <v>0.38208999999999999</v>
      </c>
      <c r="AD83" s="3">
        <v>0.27424999999999999</v>
      </c>
      <c r="AE83" s="3">
        <v>0.18406</v>
      </c>
      <c r="AF83" s="3">
        <v>0.11507000000000001</v>
      </c>
      <c r="AG83" s="3">
        <v>6.8110000000000004E-2</v>
      </c>
      <c r="AH83" s="3">
        <v>1.39E-3</v>
      </c>
      <c r="AI83" s="3">
        <v>0</v>
      </c>
    </row>
    <row r="84" spans="1:35" x14ac:dyDescent="0.25">
      <c r="A84" s="10">
        <v>22400720</v>
      </c>
      <c r="B84" s="13" t="s">
        <v>95</v>
      </c>
      <c r="C84" s="13" t="s">
        <v>77</v>
      </c>
      <c r="D84" s="12">
        <v>0.8125</v>
      </c>
      <c r="E84" s="13" t="str">
        <f>HYPERLINK("https://www.nba.com/stats/player/1642259/boxscores-traditional", "Alexandre Sarr")</f>
        <v>Alexandre Sarr</v>
      </c>
      <c r="F84">
        <v>27</v>
      </c>
      <c r="G84">
        <v>3.194</v>
      </c>
      <c r="H84" s="3">
        <v>1</v>
      </c>
      <c r="I84" s="3">
        <v>1</v>
      </c>
      <c r="J84" s="3">
        <v>1</v>
      </c>
      <c r="K84" s="3">
        <v>1</v>
      </c>
      <c r="L84" s="3">
        <v>1</v>
      </c>
      <c r="M84" s="3">
        <v>0.99992000000000003</v>
      </c>
      <c r="N84" s="3">
        <v>0.99970999999999999</v>
      </c>
      <c r="O84" s="3">
        <v>0.99912999999999996</v>
      </c>
      <c r="P84" s="3">
        <v>0.99760000000000004</v>
      </c>
      <c r="Q84" s="3">
        <v>0.99378999999999995</v>
      </c>
      <c r="R84" s="3">
        <v>0.98573999999999995</v>
      </c>
      <c r="S84" s="3">
        <v>0.96994999999999998</v>
      </c>
      <c r="T84" s="3">
        <v>0.94179000000000002</v>
      </c>
      <c r="U84" s="3">
        <v>0.89434999999999998</v>
      </c>
      <c r="V84" s="3">
        <v>0.82638999999999996</v>
      </c>
      <c r="W84" s="3">
        <v>0.73565000000000003</v>
      </c>
      <c r="X84" s="3">
        <v>0.62172000000000005</v>
      </c>
      <c r="Y84" s="3">
        <v>0.5</v>
      </c>
      <c r="Z84" s="3">
        <v>0.37828000000000001</v>
      </c>
      <c r="AA84" s="3">
        <v>0.26434999999999997</v>
      </c>
      <c r="AB84" s="3">
        <v>0.17360999999999999</v>
      </c>
      <c r="AC84" s="3">
        <v>0.10564999999999999</v>
      </c>
      <c r="AD84" s="3">
        <v>5.8209999999999998E-2</v>
      </c>
      <c r="AE84" s="3">
        <v>3.005E-2</v>
      </c>
      <c r="AF84" s="3">
        <v>1.426E-2</v>
      </c>
      <c r="AG84" s="3">
        <v>6.2100000000000002E-3</v>
      </c>
      <c r="AH84" s="3">
        <v>0</v>
      </c>
      <c r="AI84" s="3">
        <v>0</v>
      </c>
    </row>
    <row r="85" spans="1:35" x14ac:dyDescent="0.25">
      <c r="A85" s="10">
        <v>22400720</v>
      </c>
      <c r="B85" s="13" t="s">
        <v>95</v>
      </c>
      <c r="C85" s="13" t="s">
        <v>77</v>
      </c>
      <c r="D85" s="12">
        <v>0.8125</v>
      </c>
      <c r="E85" s="13" t="str">
        <f>HYPERLINK("https://www.nba.com/stats/player/1642273/boxscores-traditional", "Kyshawn George")</f>
        <v>Kyshawn George</v>
      </c>
      <c r="F85">
        <v>23</v>
      </c>
      <c r="G85">
        <v>3.0329999999999999</v>
      </c>
      <c r="H85" s="3">
        <v>1</v>
      </c>
      <c r="I85" s="3">
        <v>0.99995999999999996</v>
      </c>
      <c r="J85" s="3">
        <v>0.99985999999999997</v>
      </c>
      <c r="K85" s="3">
        <v>0.99951999999999996</v>
      </c>
      <c r="L85" s="3">
        <v>0.99851000000000001</v>
      </c>
      <c r="M85" s="3">
        <v>0.99585000000000001</v>
      </c>
      <c r="N85" s="3">
        <v>0.98956</v>
      </c>
      <c r="O85" s="3">
        <v>0.97614999999999996</v>
      </c>
      <c r="P85" s="3">
        <v>0.95052999999999999</v>
      </c>
      <c r="Q85" s="3">
        <v>0.90658000000000005</v>
      </c>
      <c r="R85" s="3">
        <v>0.83891000000000004</v>
      </c>
      <c r="S85" s="3">
        <v>0.74536999999999998</v>
      </c>
      <c r="T85" s="3">
        <v>0.62929999999999997</v>
      </c>
      <c r="U85" s="3">
        <v>0.5</v>
      </c>
      <c r="V85" s="3">
        <v>0.37069999999999997</v>
      </c>
      <c r="W85" s="3">
        <v>0.25463000000000002</v>
      </c>
      <c r="X85" s="3">
        <v>0.16109000000000001</v>
      </c>
      <c r="Y85" s="3">
        <v>9.3420000000000003E-2</v>
      </c>
      <c r="Z85" s="3">
        <v>4.947E-2</v>
      </c>
      <c r="AA85" s="3">
        <v>2.385E-2</v>
      </c>
      <c r="AB85" s="3">
        <v>1.044E-2</v>
      </c>
      <c r="AC85" s="3">
        <v>4.15E-3</v>
      </c>
      <c r="AD85" s="3">
        <v>1.49E-3</v>
      </c>
      <c r="AE85" s="3">
        <v>4.8000000000000001E-4</v>
      </c>
      <c r="AF85" s="3">
        <v>1.3999999999999999E-4</v>
      </c>
      <c r="AG85" s="3">
        <v>4.0000000000000003E-5</v>
      </c>
      <c r="AH85" s="3">
        <v>0</v>
      </c>
      <c r="AI85" s="3">
        <v>0</v>
      </c>
    </row>
    <row r="86" spans="1:35" x14ac:dyDescent="0.25">
      <c r="A86" s="10">
        <v>22400720</v>
      </c>
      <c r="B86" s="13" t="s">
        <v>95</v>
      </c>
      <c r="C86" s="13" t="s">
        <v>77</v>
      </c>
      <c r="D86" s="12">
        <v>0.8125</v>
      </c>
      <c r="E86" s="13" t="str">
        <f>HYPERLINK("https://www.nba.com/stats/player/1642267/boxscores-traditional", "Carlton Carrington")</f>
        <v>Carlton Carrington</v>
      </c>
      <c r="F86">
        <v>25</v>
      </c>
      <c r="G86">
        <v>3.1619999999999999</v>
      </c>
      <c r="H86" s="3">
        <v>1</v>
      </c>
      <c r="I86" s="3">
        <v>1</v>
      </c>
      <c r="J86" s="3">
        <v>1</v>
      </c>
      <c r="K86" s="3">
        <v>0.99992999999999999</v>
      </c>
      <c r="L86" s="3">
        <v>0.99975000000000003</v>
      </c>
      <c r="M86" s="3">
        <v>0.99921000000000004</v>
      </c>
      <c r="N86" s="3">
        <v>0.99780999999999997</v>
      </c>
      <c r="O86" s="3">
        <v>0.99429999999999996</v>
      </c>
      <c r="P86" s="3">
        <v>0.98645000000000005</v>
      </c>
      <c r="Q86" s="3">
        <v>0.97128000000000003</v>
      </c>
      <c r="R86" s="3">
        <v>0.94294999999999995</v>
      </c>
      <c r="S86" s="3">
        <v>0.89795999999999998</v>
      </c>
      <c r="T86" s="3">
        <v>0.82894000000000001</v>
      </c>
      <c r="U86" s="3">
        <v>0.73565000000000003</v>
      </c>
      <c r="V86" s="3">
        <v>0.62551999999999996</v>
      </c>
      <c r="W86" s="3">
        <v>0.5</v>
      </c>
      <c r="X86" s="3">
        <v>0.37447999999999998</v>
      </c>
      <c r="Y86" s="3">
        <v>0.26434999999999997</v>
      </c>
      <c r="Z86" s="3">
        <v>0.17105999999999999</v>
      </c>
      <c r="AA86" s="3">
        <v>0.10204000000000001</v>
      </c>
      <c r="AB86" s="3">
        <v>5.7049999999999997E-2</v>
      </c>
      <c r="AC86" s="3">
        <v>2.8719999999999999E-2</v>
      </c>
      <c r="AD86" s="3">
        <v>1.355E-2</v>
      </c>
      <c r="AE86" s="3">
        <v>5.7000000000000002E-3</v>
      </c>
      <c r="AF86" s="3">
        <v>2.1900000000000001E-3</v>
      </c>
      <c r="AG86" s="3">
        <v>7.9000000000000001E-4</v>
      </c>
      <c r="AH86" s="3">
        <v>0</v>
      </c>
      <c r="AI86" s="3">
        <v>0</v>
      </c>
    </row>
    <row r="87" spans="1:35" x14ac:dyDescent="0.25">
      <c r="A87" s="10">
        <v>22400720</v>
      </c>
      <c r="B87" s="13" t="s">
        <v>95</v>
      </c>
      <c r="C87" s="13" t="s">
        <v>77</v>
      </c>
      <c r="D87" s="12">
        <v>0.8125</v>
      </c>
      <c r="E87" s="13" t="str">
        <f>HYPERLINK("https://www.nba.com/stats/player/1641731/boxscores-traditional", "Bilal Coulibaly")</f>
        <v>Bilal Coulibaly</v>
      </c>
      <c r="F87">
        <v>30</v>
      </c>
      <c r="G87">
        <v>5.04</v>
      </c>
      <c r="H87" s="3">
        <v>0.99995999999999996</v>
      </c>
      <c r="I87" s="3">
        <v>0.99992000000000003</v>
      </c>
      <c r="J87" s="3">
        <v>0.99982000000000004</v>
      </c>
      <c r="K87" s="3">
        <v>0.99961999999999995</v>
      </c>
      <c r="L87" s="3">
        <v>0.99924000000000002</v>
      </c>
      <c r="M87" s="3">
        <v>0.99856</v>
      </c>
      <c r="N87" s="3">
        <v>0.99728000000000006</v>
      </c>
      <c r="O87" s="3">
        <v>0.99505999999999994</v>
      </c>
      <c r="P87" s="3">
        <v>0.99134</v>
      </c>
      <c r="Q87" s="3">
        <v>0.98536999999999997</v>
      </c>
      <c r="R87" s="3">
        <v>0.97614999999999996</v>
      </c>
      <c r="S87" s="3">
        <v>0.96326999999999996</v>
      </c>
      <c r="T87" s="3">
        <v>0.94408000000000003</v>
      </c>
      <c r="U87" s="3">
        <v>0.91774</v>
      </c>
      <c r="V87" s="3">
        <v>0.88297999999999999</v>
      </c>
      <c r="W87" s="3">
        <v>0.83891000000000004</v>
      </c>
      <c r="X87" s="3">
        <v>0.78524000000000005</v>
      </c>
      <c r="Y87" s="3">
        <v>0.72575000000000001</v>
      </c>
      <c r="Z87" s="3">
        <v>0.65542</v>
      </c>
      <c r="AA87" s="3">
        <v>0.57926</v>
      </c>
      <c r="AB87" s="3">
        <v>0.5</v>
      </c>
      <c r="AC87" s="3">
        <v>0.42074</v>
      </c>
      <c r="AD87" s="3">
        <v>0.34458</v>
      </c>
      <c r="AE87" s="3">
        <v>0.27424999999999999</v>
      </c>
      <c r="AF87" s="3">
        <v>0.21476000000000001</v>
      </c>
      <c r="AG87" s="3">
        <v>0.16109000000000001</v>
      </c>
      <c r="AH87" s="3">
        <v>2.385E-2</v>
      </c>
      <c r="AI87" s="3">
        <v>1.4400000000000001E-3</v>
      </c>
    </row>
    <row r="88" spans="1:35" x14ac:dyDescent="0.25">
      <c r="A88" s="10">
        <v>22400720</v>
      </c>
      <c r="B88" s="13" t="s">
        <v>95</v>
      </c>
      <c r="C88" s="13" t="s">
        <v>77</v>
      </c>
      <c r="D88" s="12">
        <v>0.8125</v>
      </c>
      <c r="E88" s="13" t="str">
        <f>HYPERLINK("https://www.nba.com/stats/player/1630557/boxscores-traditional", "Corey Kispert")</f>
        <v>Corey Kispert</v>
      </c>
      <c r="F88">
        <v>25</v>
      </c>
      <c r="G88">
        <v>4.4719999999999995</v>
      </c>
      <c r="H88" s="3">
        <v>0.99960000000000004</v>
      </c>
      <c r="I88" s="3">
        <v>0.99912999999999996</v>
      </c>
      <c r="J88" s="3">
        <v>0.99819000000000002</v>
      </c>
      <c r="K88" s="3">
        <v>0.99631999999999998</v>
      </c>
      <c r="L88" s="3">
        <v>0.99304999999999999</v>
      </c>
      <c r="M88" s="3">
        <v>0.98745000000000005</v>
      </c>
      <c r="N88" s="3">
        <v>0.97777999999999998</v>
      </c>
      <c r="O88" s="3">
        <v>0.96326999999999996</v>
      </c>
      <c r="P88" s="3">
        <v>0.94179000000000002</v>
      </c>
      <c r="Q88" s="3">
        <v>0.90988000000000002</v>
      </c>
      <c r="R88" s="3">
        <v>0.86863999999999997</v>
      </c>
      <c r="S88" s="3">
        <v>0.81327000000000005</v>
      </c>
      <c r="T88" s="3">
        <v>0.74856999999999996</v>
      </c>
      <c r="U88" s="3">
        <v>0.67364000000000002</v>
      </c>
      <c r="V88" s="3">
        <v>0.58706000000000003</v>
      </c>
      <c r="W88" s="3">
        <v>0.5</v>
      </c>
      <c r="X88" s="3">
        <v>0.41293999999999997</v>
      </c>
      <c r="Y88" s="3">
        <v>0.32635999999999998</v>
      </c>
      <c r="Z88" s="3">
        <v>0.25142999999999999</v>
      </c>
      <c r="AA88" s="3">
        <v>0.18673000000000001</v>
      </c>
      <c r="AB88" s="3">
        <v>0.13136</v>
      </c>
      <c r="AC88" s="3">
        <v>9.0120000000000006E-2</v>
      </c>
      <c r="AD88" s="3">
        <v>5.8209999999999998E-2</v>
      </c>
      <c r="AE88" s="3">
        <v>3.6729999999999999E-2</v>
      </c>
      <c r="AF88" s="3">
        <v>2.222E-2</v>
      </c>
      <c r="AG88" s="3">
        <v>1.255E-2</v>
      </c>
      <c r="AH88" s="3">
        <v>4.0000000000000002E-4</v>
      </c>
      <c r="AI88" s="3">
        <v>0</v>
      </c>
    </row>
    <row r="89" spans="1:35" x14ac:dyDescent="0.25">
      <c r="A89" s="10">
        <v>22400720</v>
      </c>
      <c r="B89" s="13" t="s">
        <v>95</v>
      </c>
      <c r="C89" s="13" t="s">
        <v>77</v>
      </c>
      <c r="D89" s="12">
        <v>0.8125</v>
      </c>
      <c r="E89" s="13" t="str">
        <f>HYPERLINK("https://www.nba.com/stats/player/1628398/boxscores-traditional", "Kyle Kuzma")</f>
        <v>Kyle Kuzma</v>
      </c>
      <c r="F89">
        <v>27</v>
      </c>
      <c r="G89">
        <v>5.7620000000000005</v>
      </c>
      <c r="H89" s="3">
        <v>0.99841000000000002</v>
      </c>
      <c r="I89" s="3">
        <v>0.99728000000000006</v>
      </c>
      <c r="J89" s="3">
        <v>0.99534</v>
      </c>
      <c r="K89" s="3">
        <v>0.99245000000000005</v>
      </c>
      <c r="L89" s="3">
        <v>0.98809000000000002</v>
      </c>
      <c r="M89" s="3">
        <v>0.98124</v>
      </c>
      <c r="N89" s="3">
        <v>0.97192999999999996</v>
      </c>
      <c r="O89" s="3">
        <v>0.95906999999999998</v>
      </c>
      <c r="P89" s="3">
        <v>0.94062000000000001</v>
      </c>
      <c r="Q89" s="3">
        <v>0.91774</v>
      </c>
      <c r="R89" s="3">
        <v>0.88685999999999998</v>
      </c>
      <c r="S89" s="3">
        <v>0.85082999999999998</v>
      </c>
      <c r="T89" s="3">
        <v>0.80784999999999996</v>
      </c>
      <c r="U89" s="3">
        <v>0.75490000000000002</v>
      </c>
      <c r="V89" s="3">
        <v>0.69847000000000004</v>
      </c>
      <c r="W89" s="3">
        <v>0.63683000000000001</v>
      </c>
      <c r="X89" s="3">
        <v>0.56749000000000005</v>
      </c>
      <c r="Y89" s="3">
        <v>0.5</v>
      </c>
      <c r="Z89" s="3">
        <v>0.43251000000000001</v>
      </c>
      <c r="AA89" s="3">
        <v>0.36316999999999999</v>
      </c>
      <c r="AB89" s="3">
        <v>0.30153000000000002</v>
      </c>
      <c r="AC89" s="3">
        <v>0.24510000000000001</v>
      </c>
      <c r="AD89" s="3">
        <v>0.19214999999999999</v>
      </c>
      <c r="AE89" s="3">
        <v>0.14917</v>
      </c>
      <c r="AF89" s="3">
        <v>0.11314</v>
      </c>
      <c r="AG89" s="3">
        <v>8.226E-2</v>
      </c>
      <c r="AH89" s="3">
        <v>1.191E-2</v>
      </c>
      <c r="AI89" s="3">
        <v>8.9999999999999998E-4</v>
      </c>
    </row>
    <row r="90" spans="1:35" x14ac:dyDescent="0.25">
      <c r="A90" s="10">
        <v>22400720</v>
      </c>
      <c r="B90" s="13" t="s">
        <v>95</v>
      </c>
      <c r="C90" s="13" t="s">
        <v>77</v>
      </c>
      <c r="D90" s="12">
        <v>0.8125</v>
      </c>
      <c r="E90" s="13" t="str">
        <f>HYPERLINK("https://www.nba.com/stats/player/1627763/boxscores-traditional", "Malcolm Brogdon")</f>
        <v>Malcolm Brogdon</v>
      </c>
      <c r="F90">
        <v>22</v>
      </c>
      <c r="G90">
        <v>4.359</v>
      </c>
      <c r="H90" s="3">
        <v>0.99702000000000002</v>
      </c>
      <c r="I90" s="3">
        <v>0.99412999999999996</v>
      </c>
      <c r="J90" s="3">
        <v>0.98899000000000004</v>
      </c>
      <c r="K90" s="3">
        <v>0.98029999999999995</v>
      </c>
      <c r="L90" s="3">
        <v>0.96711999999999998</v>
      </c>
      <c r="M90" s="3">
        <v>0.94630000000000003</v>
      </c>
      <c r="N90" s="3">
        <v>0.91620999999999997</v>
      </c>
      <c r="O90" s="3">
        <v>0.87492999999999999</v>
      </c>
      <c r="P90" s="3">
        <v>0.82121</v>
      </c>
      <c r="Q90" s="3">
        <v>0.75490000000000002</v>
      </c>
      <c r="R90" s="3">
        <v>0.67723999999999995</v>
      </c>
      <c r="S90" s="3">
        <v>0.59094999999999998</v>
      </c>
      <c r="T90" s="3">
        <v>0.5</v>
      </c>
      <c r="U90" s="3">
        <v>0.40905000000000002</v>
      </c>
      <c r="V90" s="3">
        <v>0.32275999999999999</v>
      </c>
      <c r="W90" s="3">
        <v>0.24510000000000001</v>
      </c>
      <c r="X90" s="3">
        <v>0.17879</v>
      </c>
      <c r="Y90" s="3">
        <v>0.12506999999999999</v>
      </c>
      <c r="Z90" s="3">
        <v>8.3790000000000003E-2</v>
      </c>
      <c r="AA90" s="3">
        <v>5.3699999999999998E-2</v>
      </c>
      <c r="AB90" s="3">
        <v>3.288E-2</v>
      </c>
      <c r="AC90" s="3">
        <v>1.9699999999999999E-2</v>
      </c>
      <c r="AD90" s="3">
        <v>1.1010000000000001E-2</v>
      </c>
      <c r="AE90" s="3">
        <v>5.8700000000000002E-3</v>
      </c>
      <c r="AF90" s="3">
        <v>2.98E-3</v>
      </c>
      <c r="AG90" s="3">
        <v>1.4400000000000001E-3</v>
      </c>
      <c r="AH90" s="3">
        <v>0</v>
      </c>
      <c r="AI90" s="3">
        <v>0</v>
      </c>
    </row>
    <row r="91" spans="1:35" x14ac:dyDescent="0.25">
      <c r="A91" s="10">
        <v>22400720</v>
      </c>
      <c r="B91" s="13" t="s">
        <v>95</v>
      </c>
      <c r="C91" s="13" t="s">
        <v>77</v>
      </c>
      <c r="D91" s="12">
        <v>0.8125</v>
      </c>
      <c r="E91" s="13" t="str">
        <f>HYPERLINK("https://www.nba.com/stats/player/202685/boxscores-traditional", "Jonas Valanciunas")</f>
        <v>Jonas Valanciunas</v>
      </c>
      <c r="F91">
        <v>23</v>
      </c>
      <c r="G91">
        <v>5.0199999999999996</v>
      </c>
      <c r="H91" s="3">
        <v>0.99519999999999997</v>
      </c>
      <c r="I91" s="3">
        <v>0.99158000000000002</v>
      </c>
      <c r="J91" s="3">
        <v>0.98573999999999995</v>
      </c>
      <c r="K91" s="3">
        <v>0.97670000000000001</v>
      </c>
      <c r="L91" s="3">
        <v>0.96326999999999996</v>
      </c>
      <c r="M91" s="3">
        <v>0.94408000000000003</v>
      </c>
      <c r="N91" s="3">
        <v>0.91774</v>
      </c>
      <c r="O91" s="3">
        <v>0.88492999999999999</v>
      </c>
      <c r="P91" s="3">
        <v>0.84133999999999998</v>
      </c>
      <c r="Q91" s="3">
        <v>0.78813999999999995</v>
      </c>
      <c r="R91" s="3">
        <v>0.72575000000000001</v>
      </c>
      <c r="S91" s="3">
        <v>0.65542</v>
      </c>
      <c r="T91" s="3">
        <v>0.57926</v>
      </c>
      <c r="U91" s="3">
        <v>0.5</v>
      </c>
      <c r="V91" s="3">
        <v>0.42074</v>
      </c>
      <c r="W91" s="3">
        <v>0.34458</v>
      </c>
      <c r="X91" s="3">
        <v>0.27424999999999999</v>
      </c>
      <c r="Y91" s="3">
        <v>0.21185999999999999</v>
      </c>
      <c r="Z91" s="3">
        <v>0.15866</v>
      </c>
      <c r="AA91" s="3">
        <v>0.11507000000000001</v>
      </c>
      <c r="AB91" s="3">
        <v>8.226E-2</v>
      </c>
      <c r="AC91" s="3">
        <v>5.5919999999999997E-2</v>
      </c>
      <c r="AD91" s="3">
        <v>3.6729999999999999E-2</v>
      </c>
      <c r="AE91" s="3">
        <v>2.3300000000000001E-2</v>
      </c>
      <c r="AF91" s="3">
        <v>1.426E-2</v>
      </c>
      <c r="AG91" s="3">
        <v>8.4200000000000004E-3</v>
      </c>
      <c r="AH91" s="3">
        <v>3.5E-4</v>
      </c>
      <c r="AI91" s="3">
        <v>0</v>
      </c>
    </row>
    <row r="92" spans="1:35" x14ac:dyDescent="0.25">
      <c r="A92" s="10">
        <v>22400721</v>
      </c>
      <c r="B92" s="13" t="s">
        <v>76</v>
      </c>
      <c r="C92" s="13" t="s">
        <v>83</v>
      </c>
      <c r="D92" s="12">
        <v>0.8125</v>
      </c>
      <c r="E92" s="13" t="str">
        <f>HYPERLINK("https://www.nba.com/stats/player/1626162/boxscores-traditional", "Kelly Oubre Jr.")</f>
        <v>Kelly Oubre Jr.</v>
      </c>
      <c r="F92">
        <v>37</v>
      </c>
      <c r="G92">
        <v>4.4719999999999995</v>
      </c>
      <c r="H92" s="3">
        <v>1</v>
      </c>
      <c r="I92" s="3">
        <v>1</v>
      </c>
      <c r="J92" s="3">
        <v>1</v>
      </c>
      <c r="K92" s="3">
        <v>1</v>
      </c>
      <c r="L92" s="3">
        <v>1</v>
      </c>
      <c r="M92" s="3">
        <v>1</v>
      </c>
      <c r="N92" s="3">
        <v>1</v>
      </c>
      <c r="O92" s="3">
        <v>1</v>
      </c>
      <c r="P92" s="3">
        <v>1</v>
      </c>
      <c r="Q92" s="3">
        <v>1</v>
      </c>
      <c r="R92" s="3">
        <v>0.99992999999999999</v>
      </c>
      <c r="S92" s="3">
        <v>0.99983</v>
      </c>
      <c r="T92" s="3">
        <v>0.99960000000000004</v>
      </c>
      <c r="U92" s="3">
        <v>0.99912999999999996</v>
      </c>
      <c r="V92" s="3">
        <v>0.99819000000000002</v>
      </c>
      <c r="W92" s="3">
        <v>0.99631999999999998</v>
      </c>
      <c r="X92" s="3">
        <v>0.99304999999999999</v>
      </c>
      <c r="Y92" s="3">
        <v>0.98745000000000005</v>
      </c>
      <c r="Z92" s="3">
        <v>0.97777999999999998</v>
      </c>
      <c r="AA92" s="3">
        <v>0.96326999999999996</v>
      </c>
      <c r="AB92" s="3">
        <v>0.94179000000000002</v>
      </c>
      <c r="AC92" s="3">
        <v>0.90988000000000002</v>
      </c>
      <c r="AD92" s="3">
        <v>0.86863999999999997</v>
      </c>
      <c r="AE92" s="3">
        <v>0.81327000000000005</v>
      </c>
      <c r="AF92" s="3">
        <v>0.74856999999999996</v>
      </c>
      <c r="AG92" s="3">
        <v>0.67364000000000002</v>
      </c>
      <c r="AH92" s="3">
        <v>0.25142999999999999</v>
      </c>
      <c r="AI92" s="3">
        <v>3.6729999999999999E-2</v>
      </c>
    </row>
    <row r="93" spans="1:35" x14ac:dyDescent="0.25">
      <c r="A93" s="10">
        <v>22400721</v>
      </c>
      <c r="B93" s="13" t="s">
        <v>76</v>
      </c>
      <c r="C93" s="13" t="s">
        <v>83</v>
      </c>
      <c r="D93" s="12">
        <v>0.8125</v>
      </c>
      <c r="E93" s="13" t="str">
        <f>HYPERLINK("https://www.nba.com/stats/player/203954/boxscores-traditional", "Joel Embiid")</f>
        <v>Joel Embiid</v>
      </c>
      <c r="F93">
        <v>33</v>
      </c>
      <c r="G93">
        <v>2.7199999999999998</v>
      </c>
      <c r="H93" s="3">
        <v>1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1</v>
      </c>
      <c r="O93" s="3">
        <v>1</v>
      </c>
      <c r="P93" s="3">
        <v>1</v>
      </c>
      <c r="Q93" s="3">
        <v>1</v>
      </c>
      <c r="R93" s="3">
        <v>1</v>
      </c>
      <c r="S93" s="3">
        <v>1</v>
      </c>
      <c r="T93" s="3">
        <v>1</v>
      </c>
      <c r="U93" s="3">
        <v>0.99987999999999999</v>
      </c>
      <c r="V93" s="3">
        <v>0.99953000000000003</v>
      </c>
      <c r="W93" s="3">
        <v>0.99836000000000003</v>
      </c>
      <c r="X93" s="3">
        <v>0.99492000000000003</v>
      </c>
      <c r="Y93" s="3">
        <v>0.98645000000000005</v>
      </c>
      <c r="Z93" s="3">
        <v>0.96711999999999998</v>
      </c>
      <c r="AA93" s="3">
        <v>0.92922000000000005</v>
      </c>
      <c r="AB93" s="3">
        <v>0.86433000000000004</v>
      </c>
      <c r="AC93" s="3">
        <v>0.77034999999999998</v>
      </c>
      <c r="AD93" s="3">
        <v>0.64431000000000005</v>
      </c>
      <c r="AE93" s="3">
        <v>0.5</v>
      </c>
      <c r="AF93" s="3">
        <v>0.35569000000000001</v>
      </c>
      <c r="AG93" s="3">
        <v>0.22964999999999999</v>
      </c>
      <c r="AH93" s="3">
        <v>5.0800000000000003E-3</v>
      </c>
      <c r="AI93" s="3">
        <v>0</v>
      </c>
    </row>
    <row r="94" spans="1:35" x14ac:dyDescent="0.25">
      <c r="A94" s="10">
        <v>22400721</v>
      </c>
      <c r="B94" s="13" t="s">
        <v>76</v>
      </c>
      <c r="C94" s="13" t="s">
        <v>83</v>
      </c>
      <c r="D94" s="12">
        <v>0.8125</v>
      </c>
      <c r="E94" s="13" t="str">
        <f>HYPERLINK("https://www.nba.com/stats/player/202331/boxscores-traditional", "Paul George")</f>
        <v>Paul George</v>
      </c>
      <c r="F94">
        <v>36</v>
      </c>
      <c r="G94">
        <v>5.0990000000000002</v>
      </c>
      <c r="H94" s="3">
        <v>1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0.99995999999999996</v>
      </c>
      <c r="O94" s="3">
        <v>0.99990000000000001</v>
      </c>
      <c r="P94" s="3">
        <v>0.99978999999999996</v>
      </c>
      <c r="Q94" s="3">
        <v>0.99956999999999996</v>
      </c>
      <c r="R94" s="3">
        <v>0.99916000000000005</v>
      </c>
      <c r="S94" s="3">
        <v>0.99836000000000003</v>
      </c>
      <c r="T94" s="3">
        <v>0.99702000000000002</v>
      </c>
      <c r="U94" s="3">
        <v>0.99460999999999999</v>
      </c>
      <c r="V94" s="3">
        <v>0.99060999999999999</v>
      </c>
      <c r="W94" s="3">
        <v>0.98460999999999999</v>
      </c>
      <c r="X94" s="3">
        <v>0.97499999999999998</v>
      </c>
      <c r="Y94" s="3">
        <v>0.96164000000000005</v>
      </c>
      <c r="Z94" s="3">
        <v>0.94179000000000002</v>
      </c>
      <c r="AA94" s="3">
        <v>0.91466000000000003</v>
      </c>
      <c r="AB94" s="3">
        <v>0.88100000000000001</v>
      </c>
      <c r="AC94" s="3">
        <v>0.83645999999999998</v>
      </c>
      <c r="AD94" s="3">
        <v>0.7823</v>
      </c>
      <c r="AE94" s="3">
        <v>0.72240000000000004</v>
      </c>
      <c r="AF94" s="3">
        <v>0.65173000000000003</v>
      </c>
      <c r="AG94" s="3">
        <v>0.57926</v>
      </c>
      <c r="AH94" s="3">
        <v>0.2177</v>
      </c>
      <c r="AI94" s="3">
        <v>3.8359999999999998E-2</v>
      </c>
    </row>
    <row r="95" spans="1:35" x14ac:dyDescent="0.25">
      <c r="A95" s="10">
        <v>22400721</v>
      </c>
      <c r="B95" s="13" t="s">
        <v>76</v>
      </c>
      <c r="C95" s="13" t="s">
        <v>83</v>
      </c>
      <c r="D95" s="12">
        <v>0.8125</v>
      </c>
      <c r="E95" s="13" t="str">
        <f>HYPERLINK("https://www.nba.com/stats/player/1630178/boxscores-traditional", "Tyrese Maxey")</f>
        <v>Tyrese Maxey</v>
      </c>
      <c r="F95">
        <v>36</v>
      </c>
      <c r="G95">
        <v>4.6899999999999995</v>
      </c>
      <c r="H95" s="3">
        <v>1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0.99994000000000005</v>
      </c>
      <c r="Q95" s="3">
        <v>0.99985000000000002</v>
      </c>
      <c r="R95" s="3">
        <v>0.99968000000000001</v>
      </c>
      <c r="S95" s="3">
        <v>0.99931000000000003</v>
      </c>
      <c r="T95" s="3">
        <v>0.99861</v>
      </c>
      <c r="U95" s="3">
        <v>0.99719999999999998</v>
      </c>
      <c r="V95" s="3">
        <v>0.99477000000000004</v>
      </c>
      <c r="W95" s="3">
        <v>0.99060999999999999</v>
      </c>
      <c r="X95" s="3">
        <v>0.98341000000000001</v>
      </c>
      <c r="Y95" s="3">
        <v>0.97257000000000005</v>
      </c>
      <c r="Z95" s="3">
        <v>0.95637000000000005</v>
      </c>
      <c r="AA95" s="3">
        <v>0.93189</v>
      </c>
      <c r="AB95" s="3">
        <v>0.89973000000000003</v>
      </c>
      <c r="AC95" s="3">
        <v>0.85768999999999995</v>
      </c>
      <c r="AD95" s="3">
        <v>0.80234000000000005</v>
      </c>
      <c r="AE95" s="3">
        <v>0.73890999999999996</v>
      </c>
      <c r="AF95" s="3">
        <v>0.66639999999999999</v>
      </c>
      <c r="AG95" s="3">
        <v>0.58316999999999997</v>
      </c>
      <c r="AH95" s="3">
        <v>0.19766</v>
      </c>
      <c r="AI95" s="3">
        <v>2.743E-2</v>
      </c>
    </row>
    <row r="96" spans="1:35" x14ac:dyDescent="0.25">
      <c r="A96" s="10">
        <v>22400721</v>
      </c>
      <c r="B96" s="13" t="s">
        <v>76</v>
      </c>
      <c r="C96" s="13" t="s">
        <v>83</v>
      </c>
      <c r="D96" s="12">
        <v>0.8125</v>
      </c>
      <c r="E96" s="13" t="str">
        <f>HYPERLINK("https://www.nba.com/stats/player/1630231/boxscores-traditional", "KJ Martin")</f>
        <v>KJ Martin</v>
      </c>
      <c r="F96">
        <v>24</v>
      </c>
      <c r="G96">
        <v>3.1619999999999999</v>
      </c>
      <c r="H96" s="3">
        <v>1</v>
      </c>
      <c r="I96" s="3">
        <v>1</v>
      </c>
      <c r="J96" s="3">
        <v>0.99992999999999999</v>
      </c>
      <c r="K96" s="3">
        <v>0.99975000000000003</v>
      </c>
      <c r="L96" s="3">
        <v>0.99921000000000004</v>
      </c>
      <c r="M96" s="3">
        <v>0.99780999999999997</v>
      </c>
      <c r="N96" s="3">
        <v>0.99429999999999996</v>
      </c>
      <c r="O96" s="3">
        <v>0.98645000000000005</v>
      </c>
      <c r="P96" s="3">
        <v>0.97128000000000003</v>
      </c>
      <c r="Q96" s="3">
        <v>0.94294999999999995</v>
      </c>
      <c r="R96" s="3">
        <v>0.89795999999999998</v>
      </c>
      <c r="S96" s="3">
        <v>0.82894000000000001</v>
      </c>
      <c r="T96" s="3">
        <v>0.73565000000000003</v>
      </c>
      <c r="U96" s="3">
        <v>0.62551999999999996</v>
      </c>
      <c r="V96" s="3">
        <v>0.5</v>
      </c>
      <c r="W96" s="3">
        <v>0.37447999999999998</v>
      </c>
      <c r="X96" s="3">
        <v>0.26434999999999997</v>
      </c>
      <c r="Y96" s="3">
        <v>0.17105999999999999</v>
      </c>
      <c r="Z96" s="3">
        <v>0.10204000000000001</v>
      </c>
      <c r="AA96" s="3">
        <v>5.7049999999999997E-2</v>
      </c>
      <c r="AB96" s="3">
        <v>2.8719999999999999E-2</v>
      </c>
      <c r="AC96" s="3">
        <v>1.355E-2</v>
      </c>
      <c r="AD96" s="3">
        <v>5.7000000000000002E-3</v>
      </c>
      <c r="AE96" s="3">
        <v>2.1900000000000001E-3</v>
      </c>
      <c r="AF96" s="3">
        <v>7.9000000000000001E-4</v>
      </c>
      <c r="AG96" s="3">
        <v>2.5000000000000001E-4</v>
      </c>
      <c r="AH96" s="3">
        <v>0</v>
      </c>
      <c r="AI96" s="3">
        <v>0</v>
      </c>
    </row>
    <row r="97" spans="1:35" x14ac:dyDescent="0.25">
      <c r="A97" s="10">
        <v>22400721</v>
      </c>
      <c r="B97" s="13" t="s">
        <v>76</v>
      </c>
      <c r="C97" s="13" t="s">
        <v>83</v>
      </c>
      <c r="D97" s="12">
        <v>0.8125</v>
      </c>
      <c r="E97" s="13" t="str">
        <f>HYPERLINK("https://www.nba.com/stats/player/1642348/boxscores-traditional", "Justin Edwards")</f>
        <v>Justin Edwards</v>
      </c>
      <c r="F97">
        <v>30</v>
      </c>
      <c r="G97">
        <v>4.9399999999999995</v>
      </c>
      <c r="H97" s="3">
        <v>1</v>
      </c>
      <c r="I97" s="3">
        <v>0.99994000000000005</v>
      </c>
      <c r="J97" s="3">
        <v>0.99985999999999997</v>
      </c>
      <c r="K97" s="3">
        <v>0.99970999999999999</v>
      </c>
      <c r="L97" s="3">
        <v>0.99939999999999996</v>
      </c>
      <c r="M97" s="3">
        <v>0.99882000000000004</v>
      </c>
      <c r="N97" s="3">
        <v>0.99766999999999995</v>
      </c>
      <c r="O97" s="3">
        <v>0.99573</v>
      </c>
      <c r="P97" s="3">
        <v>0.99245000000000005</v>
      </c>
      <c r="Q97" s="3">
        <v>0.98712999999999995</v>
      </c>
      <c r="R97" s="3">
        <v>0.97831000000000001</v>
      </c>
      <c r="S97" s="3">
        <v>0.96562000000000003</v>
      </c>
      <c r="T97" s="3">
        <v>0.94738</v>
      </c>
      <c r="U97" s="3">
        <v>0.92220000000000002</v>
      </c>
      <c r="V97" s="3">
        <v>0.88685999999999998</v>
      </c>
      <c r="W97" s="3">
        <v>0.84375</v>
      </c>
      <c r="X97" s="3">
        <v>0.79103000000000001</v>
      </c>
      <c r="Y97" s="3">
        <v>0.72907</v>
      </c>
      <c r="Z97" s="3">
        <v>0.65542</v>
      </c>
      <c r="AA97" s="3">
        <v>0.57926</v>
      </c>
      <c r="AB97" s="3">
        <v>0.5</v>
      </c>
      <c r="AC97" s="3">
        <v>0.42074</v>
      </c>
      <c r="AD97" s="3">
        <v>0.34458</v>
      </c>
      <c r="AE97" s="3">
        <v>0.27093</v>
      </c>
      <c r="AF97" s="3">
        <v>0.20896999999999999</v>
      </c>
      <c r="AG97" s="3">
        <v>0.15625</v>
      </c>
      <c r="AH97" s="3">
        <v>2.1690000000000001E-2</v>
      </c>
      <c r="AI97" s="3">
        <v>1.1800000000000001E-3</v>
      </c>
    </row>
    <row r="98" spans="1:35" x14ac:dyDescent="0.25">
      <c r="A98" s="10">
        <v>22400721</v>
      </c>
      <c r="B98" s="13" t="s">
        <v>76</v>
      </c>
      <c r="C98" s="13" t="s">
        <v>83</v>
      </c>
      <c r="D98" s="12">
        <v>0.8125</v>
      </c>
      <c r="E98" s="13" t="str">
        <f>HYPERLINK("https://www.nba.com/stats/player/201569/boxscores-traditional", "Eric Gordon")</f>
        <v>Eric Gordon</v>
      </c>
      <c r="F98">
        <v>29</v>
      </c>
      <c r="G98">
        <v>5.1769999999999996</v>
      </c>
      <c r="H98" s="3">
        <v>0.99987999999999999</v>
      </c>
      <c r="I98" s="3">
        <v>0.99975000000000003</v>
      </c>
      <c r="J98" s="3">
        <v>0.99948000000000004</v>
      </c>
      <c r="K98" s="3">
        <v>0.999</v>
      </c>
      <c r="L98" s="3">
        <v>0.99812999999999996</v>
      </c>
      <c r="M98" s="3">
        <v>0.99653000000000003</v>
      </c>
      <c r="N98" s="3">
        <v>0.99395999999999995</v>
      </c>
      <c r="O98" s="3">
        <v>0.98982999999999999</v>
      </c>
      <c r="P98" s="3">
        <v>0.98299999999999998</v>
      </c>
      <c r="Q98" s="3">
        <v>0.97319999999999995</v>
      </c>
      <c r="R98" s="3">
        <v>0.95906999999999998</v>
      </c>
      <c r="S98" s="3">
        <v>0.93942999999999999</v>
      </c>
      <c r="T98" s="3">
        <v>0.91149000000000002</v>
      </c>
      <c r="U98" s="3">
        <v>0.87697999999999998</v>
      </c>
      <c r="V98" s="3">
        <v>0.83398000000000005</v>
      </c>
      <c r="W98" s="3">
        <v>0.77934999999999999</v>
      </c>
      <c r="X98" s="3">
        <v>0.71904000000000001</v>
      </c>
      <c r="Y98" s="3">
        <v>0.65173000000000003</v>
      </c>
      <c r="Z98" s="3">
        <v>0.57535000000000003</v>
      </c>
      <c r="AA98" s="3">
        <v>0.5</v>
      </c>
      <c r="AB98" s="3">
        <v>0.42465000000000003</v>
      </c>
      <c r="AC98" s="3">
        <v>0.34827000000000002</v>
      </c>
      <c r="AD98" s="3">
        <v>0.28095999999999999</v>
      </c>
      <c r="AE98" s="3">
        <v>0.22065000000000001</v>
      </c>
      <c r="AF98" s="3">
        <v>0.16602</v>
      </c>
      <c r="AG98" s="3">
        <v>0.12302</v>
      </c>
      <c r="AH98" s="3">
        <v>1.7000000000000001E-2</v>
      </c>
      <c r="AI98" s="3">
        <v>1E-3</v>
      </c>
    </row>
    <row r="99" spans="1:35" x14ac:dyDescent="0.25">
      <c r="A99" s="10">
        <v>22400721</v>
      </c>
      <c r="B99" s="13" t="s">
        <v>76</v>
      </c>
      <c r="C99" s="13" t="s">
        <v>83</v>
      </c>
      <c r="D99" s="12">
        <v>0.8125</v>
      </c>
      <c r="E99" s="13" t="str">
        <f>HYPERLINK("https://www.nba.com/stats/player/1627824/boxscores-traditional", "Guerschon Yabusele")</f>
        <v>Guerschon Yabusele</v>
      </c>
      <c r="F99">
        <v>29</v>
      </c>
      <c r="G99">
        <v>5.2729999999999997</v>
      </c>
      <c r="H99" s="3">
        <v>0.99983999999999995</v>
      </c>
      <c r="I99" s="3">
        <v>0.99968000000000001</v>
      </c>
      <c r="J99" s="3">
        <v>0.99936000000000003</v>
      </c>
      <c r="K99" s="3">
        <v>0.99878</v>
      </c>
      <c r="L99" s="3">
        <v>0.99773999999999996</v>
      </c>
      <c r="M99" s="3">
        <v>0.99609000000000003</v>
      </c>
      <c r="N99" s="3">
        <v>0.99324000000000001</v>
      </c>
      <c r="O99" s="3">
        <v>0.98870000000000002</v>
      </c>
      <c r="P99" s="3">
        <v>0.98168999999999995</v>
      </c>
      <c r="Q99" s="3">
        <v>0.97128000000000003</v>
      </c>
      <c r="R99" s="3">
        <v>0.95637000000000005</v>
      </c>
      <c r="S99" s="3">
        <v>0.93574000000000002</v>
      </c>
      <c r="T99" s="3">
        <v>0.90824000000000005</v>
      </c>
      <c r="U99" s="3">
        <v>0.87285999999999997</v>
      </c>
      <c r="V99" s="3">
        <v>0.82894000000000001</v>
      </c>
      <c r="W99" s="3">
        <v>0.77637</v>
      </c>
      <c r="X99" s="3">
        <v>0.71565999999999996</v>
      </c>
      <c r="Y99" s="3">
        <v>0.64802999999999999</v>
      </c>
      <c r="Z99" s="3">
        <v>0.57535000000000003</v>
      </c>
      <c r="AA99" s="3">
        <v>0.5</v>
      </c>
      <c r="AB99" s="3">
        <v>0.42465000000000003</v>
      </c>
      <c r="AC99" s="3">
        <v>0.35197000000000001</v>
      </c>
      <c r="AD99" s="3">
        <v>0.28433999999999998</v>
      </c>
      <c r="AE99" s="3">
        <v>0.22363</v>
      </c>
      <c r="AF99" s="3">
        <v>0.17105999999999999</v>
      </c>
      <c r="AG99" s="3">
        <v>0.12714</v>
      </c>
      <c r="AH99" s="3">
        <v>1.831E-2</v>
      </c>
      <c r="AI99" s="3">
        <v>1.2199999999999999E-3</v>
      </c>
    </row>
    <row r="100" spans="1:35" x14ac:dyDescent="0.25">
      <c r="A100" s="10">
        <v>22400721</v>
      </c>
      <c r="B100" s="13" t="s">
        <v>76</v>
      </c>
      <c r="C100" s="13" t="s">
        <v>83</v>
      </c>
      <c r="D100" s="12">
        <v>0.8125</v>
      </c>
      <c r="E100" s="13" t="str">
        <f>HYPERLINK("https://www.nba.com/stats/player/1628997/boxscores-traditional", "Caleb Martin")</f>
        <v>Caleb Martin</v>
      </c>
      <c r="F100">
        <v>31</v>
      </c>
      <c r="G100">
        <v>6.2290000000000001</v>
      </c>
      <c r="H100" s="3">
        <v>0.99961999999999995</v>
      </c>
      <c r="I100" s="3">
        <v>0.99934000000000001</v>
      </c>
      <c r="J100" s="3">
        <v>0.99885999999999997</v>
      </c>
      <c r="K100" s="3">
        <v>0.99807000000000001</v>
      </c>
      <c r="L100" s="3">
        <v>0.99682999999999999</v>
      </c>
      <c r="M100" s="3">
        <v>0.99492000000000003</v>
      </c>
      <c r="N100" s="3">
        <v>0.99202000000000001</v>
      </c>
      <c r="O100" s="3">
        <v>0.98777999999999999</v>
      </c>
      <c r="P100" s="3">
        <v>0.98168999999999995</v>
      </c>
      <c r="Q100" s="3">
        <v>0.97319999999999995</v>
      </c>
      <c r="R100" s="3">
        <v>0.96164000000000005</v>
      </c>
      <c r="S100" s="3">
        <v>0.94630000000000003</v>
      </c>
      <c r="T100" s="3">
        <v>0.92506999999999995</v>
      </c>
      <c r="U100" s="3">
        <v>0.89973000000000003</v>
      </c>
      <c r="V100" s="3">
        <v>0.86863999999999997</v>
      </c>
      <c r="W100" s="3">
        <v>0.83147000000000004</v>
      </c>
      <c r="X100" s="3">
        <v>0.78813999999999995</v>
      </c>
      <c r="Y100" s="3">
        <v>0.73890999999999996</v>
      </c>
      <c r="Z100" s="3">
        <v>0.68439000000000005</v>
      </c>
      <c r="AA100" s="3">
        <v>0.62551999999999996</v>
      </c>
      <c r="AB100" s="3">
        <v>0.56355999999999995</v>
      </c>
      <c r="AC100" s="3">
        <v>0.5</v>
      </c>
      <c r="AD100" s="3">
        <v>0.43643999999999999</v>
      </c>
      <c r="AE100" s="3">
        <v>0.37447999999999998</v>
      </c>
      <c r="AF100" s="3">
        <v>0.31561</v>
      </c>
      <c r="AG100" s="3">
        <v>0.26108999999999999</v>
      </c>
      <c r="AH100" s="3">
        <v>7.4929999999999997E-2</v>
      </c>
      <c r="AI100" s="3">
        <v>1.222E-2</v>
      </c>
    </row>
    <row r="101" spans="1:35" x14ac:dyDescent="0.25">
      <c r="A101" s="10">
        <v>22400721</v>
      </c>
      <c r="B101" s="13" t="s">
        <v>76</v>
      </c>
      <c r="C101" s="13" t="s">
        <v>83</v>
      </c>
      <c r="D101" s="12">
        <v>0.8125</v>
      </c>
      <c r="E101" s="13" t="str">
        <f>HYPERLINK("https://www.nba.com/stats/player/1642272/boxscores-traditional", "Jared McCain")</f>
        <v>Jared McCain</v>
      </c>
      <c r="F101">
        <v>27</v>
      </c>
      <c r="G101">
        <v>6.4809999999999999</v>
      </c>
      <c r="H101" s="3">
        <v>0.99560000000000004</v>
      </c>
      <c r="I101" s="3">
        <v>0.99324000000000001</v>
      </c>
      <c r="J101" s="3">
        <v>0.98956</v>
      </c>
      <c r="K101" s="3">
        <v>0.98460999999999999</v>
      </c>
      <c r="L101" s="3">
        <v>0.97777999999999998</v>
      </c>
      <c r="M101" s="3">
        <v>0.96784000000000003</v>
      </c>
      <c r="N101" s="3">
        <v>0.95543</v>
      </c>
      <c r="O101" s="3">
        <v>0.93822000000000005</v>
      </c>
      <c r="P101" s="3">
        <v>0.91774</v>
      </c>
      <c r="Q101" s="3">
        <v>0.89065000000000005</v>
      </c>
      <c r="R101" s="3">
        <v>0.85992999999999997</v>
      </c>
      <c r="S101" s="3">
        <v>0.82381000000000004</v>
      </c>
      <c r="T101" s="3">
        <v>0.77934999999999999</v>
      </c>
      <c r="U101" s="3">
        <v>0.73236999999999997</v>
      </c>
      <c r="V101" s="3">
        <v>0.67723999999999995</v>
      </c>
      <c r="W101" s="3">
        <v>0.62172000000000005</v>
      </c>
      <c r="X101" s="3">
        <v>0.55962000000000001</v>
      </c>
      <c r="Y101" s="3">
        <v>0.5</v>
      </c>
      <c r="Z101" s="3">
        <v>0.44037999999999999</v>
      </c>
      <c r="AA101" s="3">
        <v>0.37828000000000001</v>
      </c>
      <c r="AB101" s="3">
        <v>0.32275999999999999</v>
      </c>
      <c r="AC101" s="3">
        <v>0.26762999999999998</v>
      </c>
      <c r="AD101" s="3">
        <v>0.22065000000000001</v>
      </c>
      <c r="AE101" s="3">
        <v>0.17619000000000001</v>
      </c>
      <c r="AF101" s="3">
        <v>0.14007</v>
      </c>
      <c r="AG101" s="3">
        <v>0.10935</v>
      </c>
      <c r="AH101" s="3">
        <v>2.222E-2</v>
      </c>
      <c r="AI101" s="3">
        <v>2.7200000000000002E-3</v>
      </c>
    </row>
    <row r="102" spans="1:35" x14ac:dyDescent="0.25">
      <c r="A102" s="10">
        <v>22400721</v>
      </c>
      <c r="B102" s="13" t="s">
        <v>76</v>
      </c>
      <c r="C102" s="13" t="s">
        <v>83</v>
      </c>
      <c r="D102" s="12">
        <v>0.8125</v>
      </c>
      <c r="E102" s="13" t="str">
        <f>HYPERLINK("https://www.nba.com/stats/player/1641741/boxscores-traditional", "Ricky Council IV")</f>
        <v>Ricky Council IV</v>
      </c>
      <c r="F102">
        <v>21</v>
      </c>
      <c r="G102">
        <v>4.5170000000000003</v>
      </c>
      <c r="H102" s="3">
        <v>0.99265999999999999</v>
      </c>
      <c r="I102" s="3">
        <v>0.98645000000000005</v>
      </c>
      <c r="J102" s="3">
        <v>0.97670000000000001</v>
      </c>
      <c r="K102" s="3">
        <v>0.96164000000000005</v>
      </c>
      <c r="L102" s="3">
        <v>0.93942999999999999</v>
      </c>
      <c r="M102" s="3">
        <v>0.90824000000000005</v>
      </c>
      <c r="N102" s="3">
        <v>0.86650000000000005</v>
      </c>
      <c r="O102" s="3">
        <v>0.81327000000000005</v>
      </c>
      <c r="P102" s="3">
        <v>0.74536999999999998</v>
      </c>
      <c r="Q102" s="3">
        <v>0.67003000000000001</v>
      </c>
      <c r="R102" s="3">
        <v>0.58706000000000003</v>
      </c>
      <c r="S102" s="3">
        <v>0.5</v>
      </c>
      <c r="T102" s="3">
        <v>0.41293999999999997</v>
      </c>
      <c r="U102" s="3">
        <v>0.32996999999999999</v>
      </c>
      <c r="V102" s="3">
        <v>0.25463000000000002</v>
      </c>
      <c r="W102" s="3">
        <v>0.18673000000000001</v>
      </c>
      <c r="X102" s="3">
        <v>0.13350000000000001</v>
      </c>
      <c r="Y102" s="3">
        <v>9.1759999999999994E-2</v>
      </c>
      <c r="Z102" s="3">
        <v>6.0569999999999999E-2</v>
      </c>
      <c r="AA102" s="3">
        <v>3.8359999999999998E-2</v>
      </c>
      <c r="AB102" s="3">
        <v>2.3300000000000001E-2</v>
      </c>
      <c r="AC102" s="3">
        <v>1.355E-2</v>
      </c>
      <c r="AD102" s="3">
        <v>7.3400000000000002E-3</v>
      </c>
      <c r="AE102" s="3">
        <v>3.9100000000000003E-3</v>
      </c>
      <c r="AF102" s="3">
        <v>1.99E-3</v>
      </c>
      <c r="AG102" s="3">
        <v>9.7000000000000005E-4</v>
      </c>
      <c r="AH102" s="3">
        <v>0</v>
      </c>
      <c r="AI102" s="3">
        <v>0</v>
      </c>
    </row>
    <row r="103" spans="1:35" x14ac:dyDescent="0.25">
      <c r="A103" s="10">
        <v>22400721</v>
      </c>
      <c r="B103" s="13" t="s">
        <v>76</v>
      </c>
      <c r="C103" s="13" t="s">
        <v>83</v>
      </c>
      <c r="D103" s="12">
        <v>0.8125</v>
      </c>
      <c r="E103" s="13" t="str">
        <f>HYPERLINK("https://www.nba.com/stats/player/203083/boxscores-traditional", "Andre Drummond")</f>
        <v>Andre Drummond</v>
      </c>
      <c r="F103">
        <v>18</v>
      </c>
      <c r="G103">
        <v>5.6040000000000001</v>
      </c>
      <c r="H103" s="3">
        <v>0.92364000000000002</v>
      </c>
      <c r="I103" s="3">
        <v>0.89434999999999998</v>
      </c>
      <c r="J103" s="3">
        <v>0.85768999999999995</v>
      </c>
      <c r="K103" s="3">
        <v>0.81327000000000005</v>
      </c>
      <c r="L103" s="3">
        <v>0.76114999999999999</v>
      </c>
      <c r="M103" s="3">
        <v>0.70540000000000003</v>
      </c>
      <c r="N103" s="3">
        <v>0.64058000000000004</v>
      </c>
      <c r="O103" s="3">
        <v>0.57142000000000004</v>
      </c>
      <c r="P103" s="3">
        <v>0.5</v>
      </c>
      <c r="Q103" s="3">
        <v>0.42858000000000002</v>
      </c>
      <c r="R103" s="3">
        <v>0.35942000000000002</v>
      </c>
      <c r="S103" s="3">
        <v>0.29459999999999997</v>
      </c>
      <c r="T103" s="3">
        <v>0.23885000000000001</v>
      </c>
      <c r="U103" s="3">
        <v>0.18673000000000001</v>
      </c>
      <c r="V103" s="3">
        <v>0.14230999999999999</v>
      </c>
      <c r="W103" s="3">
        <v>0.10564999999999999</v>
      </c>
      <c r="X103" s="3">
        <v>7.6359999999999997E-2</v>
      </c>
      <c r="Y103" s="3">
        <v>5.3699999999999998E-2</v>
      </c>
      <c r="Z103" s="3">
        <v>3.7539999999999997E-2</v>
      </c>
      <c r="AA103" s="3">
        <v>2.5000000000000001E-2</v>
      </c>
      <c r="AB103" s="3">
        <v>1.618E-2</v>
      </c>
      <c r="AC103" s="3">
        <v>1.017E-2</v>
      </c>
      <c r="AD103" s="3">
        <v>6.2100000000000002E-3</v>
      </c>
      <c r="AE103" s="3">
        <v>3.6800000000000001E-3</v>
      </c>
      <c r="AF103" s="3">
        <v>2.1199999999999999E-3</v>
      </c>
      <c r="AG103" s="3">
        <v>1.2199999999999999E-3</v>
      </c>
      <c r="AH103" s="3">
        <v>4.0000000000000003E-5</v>
      </c>
      <c r="AI103" s="3">
        <v>0</v>
      </c>
    </row>
    <row r="104" spans="1:35" x14ac:dyDescent="0.25">
      <c r="A104" s="10">
        <v>22400721</v>
      </c>
      <c r="B104" s="13" t="s">
        <v>76</v>
      </c>
      <c r="C104" s="13" t="s">
        <v>83</v>
      </c>
      <c r="D104" s="12">
        <v>0.8125</v>
      </c>
      <c r="E104" s="13" t="str">
        <f>HYPERLINK("https://www.nba.com/stats/player/200768/boxscores-traditional", "Kyle Lowry")</f>
        <v>Kyle Lowry</v>
      </c>
      <c r="F104">
        <v>17</v>
      </c>
      <c r="G104">
        <v>5.1189999999999998</v>
      </c>
      <c r="H104" s="3">
        <v>0.91466000000000003</v>
      </c>
      <c r="I104" s="3">
        <v>0.879</v>
      </c>
      <c r="J104" s="3">
        <v>0.83645999999999998</v>
      </c>
      <c r="K104" s="3">
        <v>0.7823</v>
      </c>
      <c r="L104" s="3">
        <v>0.72240000000000004</v>
      </c>
      <c r="M104" s="3">
        <v>0.65173000000000003</v>
      </c>
      <c r="N104" s="3">
        <v>0.57926</v>
      </c>
      <c r="O104" s="3">
        <v>0.5</v>
      </c>
      <c r="P104" s="3">
        <v>0.42074</v>
      </c>
      <c r="Q104" s="3">
        <v>0.34827000000000002</v>
      </c>
      <c r="R104" s="3">
        <v>0.27760000000000001</v>
      </c>
      <c r="S104" s="3">
        <v>0.2177</v>
      </c>
      <c r="T104" s="3">
        <v>0.16353999999999999</v>
      </c>
      <c r="U104" s="3">
        <v>0.121</v>
      </c>
      <c r="V104" s="3">
        <v>8.5339999999999999E-2</v>
      </c>
      <c r="W104" s="3">
        <v>5.9380000000000002E-2</v>
      </c>
      <c r="X104" s="3">
        <v>3.9199999999999999E-2</v>
      </c>
      <c r="Y104" s="3">
        <v>2.5590000000000002E-2</v>
      </c>
      <c r="Z104" s="3">
        <v>1.5779999999999999E-2</v>
      </c>
      <c r="AA104" s="3">
        <v>9.6399999999999993E-3</v>
      </c>
      <c r="AB104" s="3">
        <v>5.5399999999999998E-3</v>
      </c>
      <c r="AC104" s="3">
        <v>3.1700000000000001E-3</v>
      </c>
      <c r="AD104" s="3">
        <v>1.6900000000000001E-3</v>
      </c>
      <c r="AE104" s="3">
        <v>8.7000000000000001E-4</v>
      </c>
      <c r="AF104" s="3">
        <v>4.4999999999999999E-4</v>
      </c>
      <c r="AG104" s="3">
        <v>2.2000000000000001E-4</v>
      </c>
      <c r="AH104" s="3">
        <v>0</v>
      </c>
      <c r="AI104" s="3">
        <v>0</v>
      </c>
    </row>
    <row r="105" spans="1:35" x14ac:dyDescent="0.25">
      <c r="A105" s="10">
        <v>22400721</v>
      </c>
      <c r="B105" s="13" t="s">
        <v>83</v>
      </c>
      <c r="C105" s="13" t="s">
        <v>76</v>
      </c>
      <c r="D105" s="12">
        <v>0.8125</v>
      </c>
      <c r="E105" s="13" t="str">
        <f>HYPERLINK("https://www.nba.com/stats/player/202710/boxscores-traditional", "Jimmy Butler")</f>
        <v>Jimmy Butler</v>
      </c>
      <c r="F105">
        <v>28</v>
      </c>
      <c r="G105">
        <v>2.6829999999999998</v>
      </c>
      <c r="H105" s="3">
        <v>1</v>
      </c>
      <c r="I105" s="3">
        <v>1</v>
      </c>
      <c r="J105" s="3">
        <v>1</v>
      </c>
      <c r="K105" s="3">
        <v>1</v>
      </c>
      <c r="L105" s="3">
        <v>1</v>
      </c>
      <c r="M105" s="3">
        <v>1</v>
      </c>
      <c r="N105" s="3">
        <v>1</v>
      </c>
      <c r="O105" s="3">
        <v>1</v>
      </c>
      <c r="P105" s="3">
        <v>0.99990000000000001</v>
      </c>
      <c r="Q105" s="3">
        <v>0.99960000000000004</v>
      </c>
      <c r="R105" s="3">
        <v>0.99856</v>
      </c>
      <c r="S105" s="3">
        <v>0.99546999999999997</v>
      </c>
      <c r="T105" s="3">
        <v>0.98745000000000005</v>
      </c>
      <c r="U105" s="3">
        <v>0.96855999999999998</v>
      </c>
      <c r="V105" s="3">
        <v>0.93189</v>
      </c>
      <c r="W105" s="3">
        <v>0.86863999999999997</v>
      </c>
      <c r="X105" s="3">
        <v>0.77337</v>
      </c>
      <c r="Y105" s="3">
        <v>0.64431000000000005</v>
      </c>
      <c r="Z105" s="3">
        <v>0.5</v>
      </c>
      <c r="AA105" s="3">
        <v>0.35569000000000001</v>
      </c>
      <c r="AB105" s="3">
        <v>0.22663</v>
      </c>
      <c r="AC105" s="3">
        <v>0.13136</v>
      </c>
      <c r="AD105" s="3">
        <v>6.8110000000000004E-2</v>
      </c>
      <c r="AE105" s="3">
        <v>3.1440000000000003E-2</v>
      </c>
      <c r="AF105" s="3">
        <v>1.255E-2</v>
      </c>
      <c r="AG105" s="3">
        <v>4.5300000000000002E-3</v>
      </c>
      <c r="AH105" s="3">
        <v>0</v>
      </c>
      <c r="AI105" s="3">
        <v>0</v>
      </c>
    </row>
    <row r="106" spans="1:35" x14ac:dyDescent="0.25">
      <c r="A106" s="10">
        <v>22400721</v>
      </c>
      <c r="B106" s="13" t="s">
        <v>83</v>
      </c>
      <c r="C106" s="13" t="s">
        <v>76</v>
      </c>
      <c r="D106" s="12">
        <v>0.8125</v>
      </c>
      <c r="E106" s="13" t="str">
        <f>HYPERLINK("https://www.nba.com/stats/player/1626179/boxscores-traditional", "Terry Rozier")</f>
        <v>Terry Rozier</v>
      </c>
      <c r="F106">
        <v>29</v>
      </c>
      <c r="G106">
        <v>3.7149999999999999</v>
      </c>
      <c r="H106" s="3">
        <v>1</v>
      </c>
      <c r="I106" s="3">
        <v>1</v>
      </c>
      <c r="J106" s="3">
        <v>1</v>
      </c>
      <c r="K106" s="3">
        <v>1</v>
      </c>
      <c r="L106" s="3">
        <v>1</v>
      </c>
      <c r="M106" s="3">
        <v>0.99992000000000003</v>
      </c>
      <c r="N106" s="3">
        <v>0.99977000000000005</v>
      </c>
      <c r="O106" s="3">
        <v>0.99938000000000005</v>
      </c>
      <c r="P106" s="3">
        <v>0.99846000000000001</v>
      </c>
      <c r="Q106" s="3">
        <v>0.99643000000000004</v>
      </c>
      <c r="R106" s="3">
        <v>0.99224000000000001</v>
      </c>
      <c r="S106" s="3">
        <v>0.98421999999999998</v>
      </c>
      <c r="T106" s="3">
        <v>0.96994999999999998</v>
      </c>
      <c r="U106" s="3">
        <v>0.94738</v>
      </c>
      <c r="V106" s="3">
        <v>0.91149000000000002</v>
      </c>
      <c r="W106" s="3">
        <v>0.85992999999999997</v>
      </c>
      <c r="X106" s="3">
        <v>0.79103000000000001</v>
      </c>
      <c r="Y106" s="3">
        <v>0.70540000000000003</v>
      </c>
      <c r="Z106" s="3">
        <v>0.60641999999999996</v>
      </c>
      <c r="AA106" s="3">
        <v>0.5</v>
      </c>
      <c r="AB106" s="3">
        <v>0.39357999999999999</v>
      </c>
      <c r="AC106" s="3">
        <v>0.29459999999999997</v>
      </c>
      <c r="AD106" s="3">
        <v>0.20896999999999999</v>
      </c>
      <c r="AE106" s="3">
        <v>0.14007</v>
      </c>
      <c r="AF106" s="3">
        <v>8.8510000000000005E-2</v>
      </c>
      <c r="AG106" s="3">
        <v>5.262E-2</v>
      </c>
      <c r="AH106" s="3">
        <v>1.5399999999999999E-3</v>
      </c>
      <c r="AI106" s="3">
        <v>0</v>
      </c>
    </row>
    <row r="107" spans="1:35" x14ac:dyDescent="0.25">
      <c r="A107" s="10">
        <v>22400721</v>
      </c>
      <c r="B107" s="13" t="s">
        <v>83</v>
      </c>
      <c r="C107" s="13" t="s">
        <v>76</v>
      </c>
      <c r="D107" s="12">
        <v>0.8125</v>
      </c>
      <c r="E107" s="13" t="str">
        <f>HYPERLINK("https://www.nba.com/stats/player/1629312/boxscores-traditional", "Haywood Highsmith")</f>
        <v>Haywood Highsmith</v>
      </c>
      <c r="F107">
        <v>21</v>
      </c>
      <c r="G107">
        <v>2.6080000000000001</v>
      </c>
      <c r="H107" s="3">
        <v>1</v>
      </c>
      <c r="I107" s="3">
        <v>0.99994000000000005</v>
      </c>
      <c r="J107" s="3">
        <v>0.99972000000000005</v>
      </c>
      <c r="K107" s="3">
        <v>0.99892999999999998</v>
      </c>
      <c r="L107" s="3">
        <v>0.99631999999999998</v>
      </c>
      <c r="M107" s="3">
        <v>0.98928000000000005</v>
      </c>
      <c r="N107" s="3">
        <v>0.97257000000000005</v>
      </c>
      <c r="O107" s="3">
        <v>0.93698999999999999</v>
      </c>
      <c r="P107" s="3">
        <v>0.87492999999999999</v>
      </c>
      <c r="Q107" s="3">
        <v>0.77934999999999999</v>
      </c>
      <c r="R107" s="3">
        <v>0.64802999999999999</v>
      </c>
      <c r="S107" s="3">
        <v>0.5</v>
      </c>
      <c r="T107" s="3">
        <v>0.35197000000000001</v>
      </c>
      <c r="U107" s="3">
        <v>0.22065000000000001</v>
      </c>
      <c r="V107" s="3">
        <v>0.12506999999999999</v>
      </c>
      <c r="W107" s="3">
        <v>6.3009999999999997E-2</v>
      </c>
      <c r="X107" s="3">
        <v>2.743E-2</v>
      </c>
      <c r="Y107" s="3">
        <v>1.072E-2</v>
      </c>
      <c r="Z107" s="3">
        <v>3.6800000000000001E-3</v>
      </c>
      <c r="AA107" s="3">
        <v>1.07E-3</v>
      </c>
      <c r="AB107" s="3">
        <v>2.7999999999999998E-4</v>
      </c>
      <c r="AC107" s="3">
        <v>6.0000000000000002E-5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</row>
    <row r="108" spans="1:35" x14ac:dyDescent="0.25">
      <c r="A108" s="10">
        <v>22400721</v>
      </c>
      <c r="B108" s="13" t="s">
        <v>83</v>
      </c>
      <c r="C108" s="13" t="s">
        <v>76</v>
      </c>
      <c r="D108" s="12">
        <v>0.8125</v>
      </c>
      <c r="E108" s="13" t="str">
        <f>HYPERLINK("https://www.nba.com/stats/player/1628389/boxscores-traditional", "Bam Adebayo")</f>
        <v>Bam Adebayo</v>
      </c>
      <c r="F108">
        <v>38</v>
      </c>
      <c r="G108">
        <v>2.9660000000000002</v>
      </c>
      <c r="H108" s="3">
        <v>1</v>
      </c>
      <c r="I108" s="3">
        <v>1</v>
      </c>
      <c r="J108" s="3">
        <v>1</v>
      </c>
      <c r="K108" s="3">
        <v>1</v>
      </c>
      <c r="L108" s="3">
        <v>1</v>
      </c>
      <c r="M108" s="3">
        <v>1</v>
      </c>
      <c r="N108" s="3">
        <v>1</v>
      </c>
      <c r="O108" s="3">
        <v>1</v>
      </c>
      <c r="P108" s="3">
        <v>1</v>
      </c>
      <c r="Q108" s="3">
        <v>1</v>
      </c>
      <c r="R108" s="3">
        <v>1</v>
      </c>
      <c r="S108" s="3">
        <v>1</v>
      </c>
      <c r="T108" s="3">
        <v>1</v>
      </c>
      <c r="U108" s="3">
        <v>1</v>
      </c>
      <c r="V108" s="3">
        <v>1</v>
      </c>
      <c r="W108" s="3">
        <v>1</v>
      </c>
      <c r="X108" s="3">
        <v>1</v>
      </c>
      <c r="Y108" s="3">
        <v>0.99990000000000001</v>
      </c>
      <c r="Z108" s="3">
        <v>0.99961999999999995</v>
      </c>
      <c r="AA108" s="3">
        <v>0.99878</v>
      </c>
      <c r="AB108" s="3">
        <v>0.99653000000000003</v>
      </c>
      <c r="AC108" s="3">
        <v>0.99085999999999996</v>
      </c>
      <c r="AD108" s="3">
        <v>0.97831000000000001</v>
      </c>
      <c r="AE108" s="3">
        <v>0.95448999999999995</v>
      </c>
      <c r="AF108" s="3">
        <v>0.91149000000000002</v>
      </c>
      <c r="AG108" s="3">
        <v>0.84375</v>
      </c>
      <c r="AH108" s="3">
        <v>0.25142999999999999</v>
      </c>
      <c r="AI108" s="3">
        <v>9.1400000000000006E-3</v>
      </c>
    </row>
    <row r="109" spans="1:35" x14ac:dyDescent="0.25">
      <c r="A109" s="10">
        <v>22400721</v>
      </c>
      <c r="B109" s="13" t="s">
        <v>83</v>
      </c>
      <c r="C109" s="13" t="s">
        <v>76</v>
      </c>
      <c r="D109" s="12">
        <v>0.8125</v>
      </c>
      <c r="E109" s="13" t="str">
        <f>HYPERLINK("https://www.nba.com/stats/player/1629639/boxscores-traditional", "Tyler Herro")</f>
        <v>Tyler Herro</v>
      </c>
      <c r="F109">
        <v>38</v>
      </c>
      <c r="G109">
        <v>5.0599999999999996</v>
      </c>
      <c r="H109" s="3">
        <v>1</v>
      </c>
      <c r="I109" s="3">
        <v>1</v>
      </c>
      <c r="J109" s="3">
        <v>1</v>
      </c>
      <c r="K109" s="3">
        <v>1</v>
      </c>
      <c r="L109" s="3">
        <v>1</v>
      </c>
      <c r="M109" s="3">
        <v>1</v>
      </c>
      <c r="N109" s="3">
        <v>1</v>
      </c>
      <c r="O109" s="3">
        <v>1</v>
      </c>
      <c r="P109" s="3">
        <v>0.99995999999999996</v>
      </c>
      <c r="Q109" s="3">
        <v>0.99990999999999997</v>
      </c>
      <c r="R109" s="3">
        <v>0.99980999999999998</v>
      </c>
      <c r="S109" s="3">
        <v>0.99961</v>
      </c>
      <c r="T109" s="3">
        <v>0.99921000000000004</v>
      </c>
      <c r="U109" s="3">
        <v>0.99846000000000001</v>
      </c>
      <c r="V109" s="3">
        <v>0.99719999999999998</v>
      </c>
      <c r="W109" s="3">
        <v>0.99492000000000003</v>
      </c>
      <c r="X109" s="3">
        <v>0.99111000000000005</v>
      </c>
      <c r="Y109" s="3">
        <v>0.98499999999999999</v>
      </c>
      <c r="Z109" s="3">
        <v>0.97614999999999996</v>
      </c>
      <c r="AA109" s="3">
        <v>0.96245999999999998</v>
      </c>
      <c r="AB109" s="3">
        <v>0.94294999999999995</v>
      </c>
      <c r="AC109" s="3">
        <v>0.91620999999999997</v>
      </c>
      <c r="AD109" s="3">
        <v>0.88297999999999999</v>
      </c>
      <c r="AE109" s="3">
        <v>0.83891000000000004</v>
      </c>
      <c r="AF109" s="3">
        <v>0.78524000000000005</v>
      </c>
      <c r="AG109" s="3">
        <v>0.72240000000000004</v>
      </c>
      <c r="AH109" s="3">
        <v>0.34458</v>
      </c>
      <c r="AI109" s="3">
        <v>8.3790000000000003E-2</v>
      </c>
    </row>
    <row r="110" spans="1:35" x14ac:dyDescent="0.25">
      <c r="A110" s="10">
        <v>22400721</v>
      </c>
      <c r="B110" s="13" t="s">
        <v>83</v>
      </c>
      <c r="C110" s="13" t="s">
        <v>76</v>
      </c>
      <c r="D110" s="12">
        <v>0.8125</v>
      </c>
      <c r="E110" s="13" t="str">
        <f>HYPERLINK("https://www.nba.com/stats/player/1631170/boxscores-traditional", "Jaime Jaquez Jr.")</f>
        <v>Jaime Jaquez Jr.</v>
      </c>
      <c r="F110">
        <v>24</v>
      </c>
      <c r="G110">
        <v>2.2800000000000002</v>
      </c>
      <c r="H110" s="3">
        <v>1</v>
      </c>
      <c r="I110" s="3">
        <v>1</v>
      </c>
      <c r="J110" s="3">
        <v>1</v>
      </c>
      <c r="K110" s="3">
        <v>1</v>
      </c>
      <c r="L110" s="3">
        <v>1</v>
      </c>
      <c r="M110" s="3">
        <v>0.99995999999999996</v>
      </c>
      <c r="N110" s="3">
        <v>0.99978</v>
      </c>
      <c r="O110" s="3">
        <v>0.99892999999999998</v>
      </c>
      <c r="P110" s="3">
        <v>0.99573</v>
      </c>
      <c r="Q110" s="3">
        <v>0.98573999999999995</v>
      </c>
      <c r="R110" s="3">
        <v>0.95994000000000002</v>
      </c>
      <c r="S110" s="3">
        <v>0.90658000000000005</v>
      </c>
      <c r="T110" s="3">
        <v>0.81057000000000001</v>
      </c>
      <c r="U110" s="3">
        <v>0.67003000000000001</v>
      </c>
      <c r="V110" s="3">
        <v>0.5</v>
      </c>
      <c r="W110" s="3">
        <v>0.32996999999999999</v>
      </c>
      <c r="X110" s="3">
        <v>0.18942999999999999</v>
      </c>
      <c r="Y110" s="3">
        <v>9.3420000000000003E-2</v>
      </c>
      <c r="Z110" s="3">
        <v>4.0059999999999998E-2</v>
      </c>
      <c r="AA110" s="3">
        <v>1.426E-2</v>
      </c>
      <c r="AB110" s="3">
        <v>4.2700000000000004E-3</v>
      </c>
      <c r="AC110" s="3">
        <v>1.07E-3</v>
      </c>
      <c r="AD110" s="3">
        <v>2.2000000000000001E-4</v>
      </c>
      <c r="AE110" s="3">
        <v>4.0000000000000003E-5</v>
      </c>
      <c r="AF110" s="3">
        <v>0</v>
      </c>
      <c r="AG110" s="3">
        <v>0</v>
      </c>
      <c r="AH110" s="3">
        <v>0</v>
      </c>
      <c r="AI110" s="3">
        <v>0</v>
      </c>
    </row>
    <row r="111" spans="1:35" x14ac:dyDescent="0.25">
      <c r="A111" s="10">
        <v>22400721</v>
      </c>
      <c r="B111" s="13" t="s">
        <v>83</v>
      </c>
      <c r="C111" s="13" t="s">
        <v>76</v>
      </c>
      <c r="D111" s="12">
        <v>0.8125</v>
      </c>
      <c r="E111" s="13" t="str">
        <f>HYPERLINK("https://www.nba.com/stats/player/1630696/boxscores-traditional", "Dru Smith")</f>
        <v>Dru Smith</v>
      </c>
      <c r="F111">
        <v>29</v>
      </c>
      <c r="G111">
        <v>3.0979999999999999</v>
      </c>
      <c r="H111" s="3">
        <v>1</v>
      </c>
      <c r="I111" s="3">
        <v>1</v>
      </c>
      <c r="J111" s="3">
        <v>1</v>
      </c>
      <c r="K111" s="3">
        <v>1</v>
      </c>
      <c r="L111" s="3">
        <v>1</v>
      </c>
      <c r="M111" s="3">
        <v>1</v>
      </c>
      <c r="N111" s="3">
        <v>1</v>
      </c>
      <c r="O111" s="3">
        <v>0.99995000000000001</v>
      </c>
      <c r="P111" s="3">
        <v>0.99980999999999998</v>
      </c>
      <c r="Q111" s="3">
        <v>0.99938000000000005</v>
      </c>
      <c r="R111" s="3">
        <v>0.99819000000000002</v>
      </c>
      <c r="S111" s="3">
        <v>0.99505999999999994</v>
      </c>
      <c r="T111" s="3">
        <v>0.98809000000000002</v>
      </c>
      <c r="U111" s="3">
        <v>0.97380999999999995</v>
      </c>
      <c r="V111" s="3">
        <v>0.94630000000000003</v>
      </c>
      <c r="W111" s="3">
        <v>0.90146999999999999</v>
      </c>
      <c r="X111" s="3">
        <v>0.83398000000000005</v>
      </c>
      <c r="Y111" s="3">
        <v>0.74214999999999998</v>
      </c>
      <c r="Z111" s="3">
        <v>0.62551999999999996</v>
      </c>
      <c r="AA111" s="3">
        <v>0.5</v>
      </c>
      <c r="AB111" s="3">
        <v>0.37447999999999998</v>
      </c>
      <c r="AC111" s="3">
        <v>0.25785000000000002</v>
      </c>
      <c r="AD111" s="3">
        <v>0.16602</v>
      </c>
      <c r="AE111" s="3">
        <v>9.8530000000000006E-2</v>
      </c>
      <c r="AF111" s="3">
        <v>5.3699999999999998E-2</v>
      </c>
      <c r="AG111" s="3">
        <v>2.6190000000000001E-2</v>
      </c>
      <c r="AH111" s="3">
        <v>1.9000000000000001E-4</v>
      </c>
      <c r="AI111" s="3">
        <v>0</v>
      </c>
    </row>
    <row r="112" spans="1:35" x14ac:dyDescent="0.25">
      <c r="A112" s="10">
        <v>22400721</v>
      </c>
      <c r="B112" s="13" t="s">
        <v>83</v>
      </c>
      <c r="C112" s="13" t="s">
        <v>76</v>
      </c>
      <c r="D112" s="12">
        <v>0.8125</v>
      </c>
      <c r="E112" s="13" t="str">
        <f>HYPERLINK("https://www.nba.com/stats/player/1642276/boxscores-traditional", "Kel'el Ware")</f>
        <v>Kel'el Ware</v>
      </c>
      <c r="F112">
        <v>32</v>
      </c>
      <c r="G112">
        <v>6.5730000000000004</v>
      </c>
      <c r="H112" s="3">
        <v>0.99960000000000004</v>
      </c>
      <c r="I112" s="3">
        <v>0.99929000000000001</v>
      </c>
      <c r="J112" s="3">
        <v>0.99882000000000004</v>
      </c>
      <c r="K112" s="3">
        <v>0.99807000000000001</v>
      </c>
      <c r="L112" s="3">
        <v>0.99692999999999998</v>
      </c>
      <c r="M112" s="3">
        <v>0.99519999999999997</v>
      </c>
      <c r="N112" s="3">
        <v>0.99245000000000005</v>
      </c>
      <c r="O112" s="3">
        <v>0.98870000000000002</v>
      </c>
      <c r="P112" s="3">
        <v>0.98341000000000001</v>
      </c>
      <c r="Q112" s="3">
        <v>0.97614999999999996</v>
      </c>
      <c r="R112" s="3">
        <v>0.96638000000000002</v>
      </c>
      <c r="S112" s="3">
        <v>0.95254000000000005</v>
      </c>
      <c r="T112" s="3">
        <v>0.93574000000000002</v>
      </c>
      <c r="U112" s="3">
        <v>0.91466000000000003</v>
      </c>
      <c r="V112" s="3">
        <v>0.88876999999999995</v>
      </c>
      <c r="W112" s="3">
        <v>0.85543000000000002</v>
      </c>
      <c r="X112" s="3">
        <v>0.81859000000000004</v>
      </c>
      <c r="Y112" s="3">
        <v>0.77637</v>
      </c>
      <c r="Z112" s="3">
        <v>0.72907</v>
      </c>
      <c r="AA112" s="3">
        <v>0.67723999999999995</v>
      </c>
      <c r="AB112" s="3">
        <v>0.61790999999999996</v>
      </c>
      <c r="AC112" s="3">
        <v>0.55962000000000001</v>
      </c>
      <c r="AD112" s="3">
        <v>0.5</v>
      </c>
      <c r="AE112" s="3">
        <v>0.44037999999999999</v>
      </c>
      <c r="AF112" s="3">
        <v>0.38208999999999999</v>
      </c>
      <c r="AG112" s="3">
        <v>0.32275999999999999</v>
      </c>
      <c r="AH112" s="3">
        <v>0.11123</v>
      </c>
      <c r="AI112" s="3">
        <v>2.385E-2</v>
      </c>
    </row>
    <row r="113" spans="1:35" x14ac:dyDescent="0.25">
      <c r="A113" s="10">
        <v>22400721</v>
      </c>
      <c r="B113" s="13" t="s">
        <v>83</v>
      </c>
      <c r="C113" s="13" t="s">
        <v>76</v>
      </c>
      <c r="D113" s="12">
        <v>0.8125</v>
      </c>
      <c r="E113" s="13" t="str">
        <f>HYPERLINK("https://www.nba.com/stats/player/1629130/boxscores-traditional", "Duncan Robinson")</f>
        <v>Duncan Robinson</v>
      </c>
      <c r="F113">
        <v>32</v>
      </c>
      <c r="G113">
        <v>6.633</v>
      </c>
      <c r="H113" s="3">
        <v>0.99955000000000005</v>
      </c>
      <c r="I113" s="3">
        <v>0.99924000000000002</v>
      </c>
      <c r="J113" s="3">
        <v>0.99873999999999996</v>
      </c>
      <c r="K113" s="3">
        <v>0.99787999999999999</v>
      </c>
      <c r="L113" s="3">
        <v>0.99663999999999997</v>
      </c>
      <c r="M113" s="3">
        <v>0.99477000000000004</v>
      </c>
      <c r="N113" s="3">
        <v>0.99202000000000001</v>
      </c>
      <c r="O113" s="3">
        <v>0.98809000000000002</v>
      </c>
      <c r="P113" s="3">
        <v>0.98257000000000005</v>
      </c>
      <c r="Q113" s="3">
        <v>0.97499999999999998</v>
      </c>
      <c r="R113" s="3">
        <v>0.96484999999999999</v>
      </c>
      <c r="S113" s="3">
        <v>0.95154000000000005</v>
      </c>
      <c r="T113" s="3">
        <v>0.93447999999999998</v>
      </c>
      <c r="U113" s="3">
        <v>0.91308999999999996</v>
      </c>
      <c r="V113" s="3">
        <v>0.88685999999999998</v>
      </c>
      <c r="W113" s="3">
        <v>0.85543000000000002</v>
      </c>
      <c r="X113" s="3">
        <v>0.81594</v>
      </c>
      <c r="Y113" s="3">
        <v>0.77337</v>
      </c>
      <c r="Z113" s="3">
        <v>0.72575000000000001</v>
      </c>
      <c r="AA113" s="3">
        <v>0.67364000000000002</v>
      </c>
      <c r="AB113" s="3">
        <v>0.61790999999999996</v>
      </c>
      <c r="AC113" s="3">
        <v>0.55962000000000001</v>
      </c>
      <c r="AD113" s="3">
        <v>0.5</v>
      </c>
      <c r="AE113" s="3">
        <v>0.44037999999999999</v>
      </c>
      <c r="AF113" s="3">
        <v>0.38208999999999999</v>
      </c>
      <c r="AG113" s="3">
        <v>0.32635999999999998</v>
      </c>
      <c r="AH113" s="3">
        <v>0.11314</v>
      </c>
      <c r="AI113" s="3">
        <v>2.5000000000000001E-2</v>
      </c>
    </row>
    <row r="114" spans="1:35" x14ac:dyDescent="0.25">
      <c r="A114" s="10">
        <v>22400721</v>
      </c>
      <c r="B114" s="13" t="s">
        <v>83</v>
      </c>
      <c r="C114" s="13" t="s">
        <v>76</v>
      </c>
      <c r="D114" s="12">
        <v>0.8125</v>
      </c>
      <c r="E114" s="13" t="str">
        <f>HYPERLINK("https://www.nba.com/stats/player/1631107/boxscores-traditional", "Nikola Jovic")</f>
        <v>Nikola Jovic</v>
      </c>
      <c r="F114">
        <v>33</v>
      </c>
      <c r="G114">
        <v>7.6029999999999998</v>
      </c>
      <c r="H114" s="3">
        <v>0.99878</v>
      </c>
      <c r="I114" s="3">
        <v>0.99807000000000001</v>
      </c>
      <c r="J114" s="3">
        <v>0.99711000000000005</v>
      </c>
      <c r="K114" s="3">
        <v>0.99573</v>
      </c>
      <c r="L114" s="3">
        <v>0.99378999999999995</v>
      </c>
      <c r="M114" s="3">
        <v>0.99111000000000005</v>
      </c>
      <c r="N114" s="3">
        <v>0.98745000000000005</v>
      </c>
      <c r="O114" s="3">
        <v>0.98214000000000001</v>
      </c>
      <c r="P114" s="3">
        <v>0.97558</v>
      </c>
      <c r="Q114" s="3">
        <v>0.96711999999999998</v>
      </c>
      <c r="R114" s="3">
        <v>0.95637000000000005</v>
      </c>
      <c r="S114" s="3">
        <v>0.94294999999999995</v>
      </c>
      <c r="T114" s="3">
        <v>0.92647000000000002</v>
      </c>
      <c r="U114" s="3">
        <v>0.90658000000000005</v>
      </c>
      <c r="V114" s="3">
        <v>0.88100000000000001</v>
      </c>
      <c r="W114" s="3">
        <v>0.85314000000000001</v>
      </c>
      <c r="X114" s="3">
        <v>0.82121</v>
      </c>
      <c r="Y114" s="3">
        <v>0.78524000000000005</v>
      </c>
      <c r="Z114" s="3">
        <v>0.74536999999999998</v>
      </c>
      <c r="AA114" s="3">
        <v>0.70194000000000001</v>
      </c>
      <c r="AB114" s="3">
        <v>0.65173000000000003</v>
      </c>
      <c r="AC114" s="3">
        <v>0.60257000000000005</v>
      </c>
      <c r="AD114" s="3">
        <v>0.55171999999999999</v>
      </c>
      <c r="AE114" s="3">
        <v>0.5</v>
      </c>
      <c r="AF114" s="3">
        <v>0.44828000000000001</v>
      </c>
      <c r="AG114" s="3">
        <v>0.39743000000000001</v>
      </c>
      <c r="AH114" s="3">
        <v>0.17879</v>
      </c>
      <c r="AI114" s="3">
        <v>5.7049999999999997E-2</v>
      </c>
    </row>
    <row r="115" spans="1:35" x14ac:dyDescent="0.25">
      <c r="A115" s="10">
        <v>22400721</v>
      </c>
      <c r="B115" s="13" t="s">
        <v>83</v>
      </c>
      <c r="C115" s="13" t="s">
        <v>76</v>
      </c>
      <c r="D115" s="12">
        <v>0.8125</v>
      </c>
      <c r="E115" s="13" t="str">
        <f>HYPERLINK("https://www.nba.com/stats/player/1626196/boxscores-traditional", "Josh Richardson")</f>
        <v>Josh Richardson</v>
      </c>
      <c r="F115">
        <v>20</v>
      </c>
      <c r="G115">
        <v>3.95</v>
      </c>
      <c r="H115" s="3">
        <v>0.99429999999999996</v>
      </c>
      <c r="I115" s="3">
        <v>0.98870000000000002</v>
      </c>
      <c r="J115" s="3">
        <v>0.97882000000000002</v>
      </c>
      <c r="K115" s="3">
        <v>0.96164000000000005</v>
      </c>
      <c r="L115" s="3">
        <v>0.93574000000000002</v>
      </c>
      <c r="M115" s="3">
        <v>0.89795999999999998</v>
      </c>
      <c r="N115" s="3">
        <v>0.84375</v>
      </c>
      <c r="O115" s="3">
        <v>0.77637</v>
      </c>
      <c r="P115" s="3">
        <v>0.69496999999999998</v>
      </c>
      <c r="Q115" s="3">
        <v>0.59870999999999996</v>
      </c>
      <c r="R115" s="3">
        <v>0.5</v>
      </c>
      <c r="S115" s="3">
        <v>0.40128999999999998</v>
      </c>
      <c r="T115" s="3">
        <v>0.30503000000000002</v>
      </c>
      <c r="U115" s="3">
        <v>0.22363</v>
      </c>
      <c r="V115" s="3">
        <v>0.15625</v>
      </c>
      <c r="W115" s="3">
        <v>0.10204000000000001</v>
      </c>
      <c r="X115" s="3">
        <v>6.4259999999999998E-2</v>
      </c>
      <c r="Y115" s="3">
        <v>3.8359999999999998E-2</v>
      </c>
      <c r="Z115" s="3">
        <v>2.1180000000000001E-2</v>
      </c>
      <c r="AA115" s="3">
        <v>1.1299999999999999E-2</v>
      </c>
      <c r="AB115" s="3">
        <v>5.7000000000000002E-3</v>
      </c>
      <c r="AC115" s="3">
        <v>2.7200000000000002E-3</v>
      </c>
      <c r="AD115" s="3">
        <v>1.1800000000000001E-3</v>
      </c>
      <c r="AE115" s="3">
        <v>5.0000000000000001E-4</v>
      </c>
      <c r="AF115" s="3">
        <v>2.0000000000000001E-4</v>
      </c>
      <c r="AG115" s="3">
        <v>6.9999999999999994E-5</v>
      </c>
      <c r="AH115" s="3">
        <v>0</v>
      </c>
      <c r="AI115" s="3">
        <v>0</v>
      </c>
    </row>
    <row r="116" spans="1:35" x14ac:dyDescent="0.25">
      <c r="A116" s="10">
        <v>22400721</v>
      </c>
      <c r="B116" s="13" t="s">
        <v>83</v>
      </c>
      <c r="C116" s="13" t="s">
        <v>76</v>
      </c>
      <c r="D116" s="12">
        <v>0.8125</v>
      </c>
      <c r="E116" s="13" t="str">
        <f>HYPERLINK("https://www.nba.com/stats/player/202692/boxscores-traditional", "Alec Burks")</f>
        <v>Alec Burks</v>
      </c>
      <c r="F116">
        <v>16</v>
      </c>
      <c r="G116">
        <v>3.95</v>
      </c>
      <c r="H116" s="3">
        <v>0.93574000000000002</v>
      </c>
      <c r="I116" s="3">
        <v>0.89795999999999998</v>
      </c>
      <c r="J116" s="3">
        <v>0.84375</v>
      </c>
      <c r="K116" s="3">
        <v>0.77637</v>
      </c>
      <c r="L116" s="3">
        <v>0.69496999999999998</v>
      </c>
      <c r="M116" s="3">
        <v>0.59870999999999996</v>
      </c>
      <c r="N116" s="3">
        <v>0.5</v>
      </c>
      <c r="O116" s="3">
        <v>0.40128999999999998</v>
      </c>
      <c r="P116" s="3">
        <v>0.30503000000000002</v>
      </c>
      <c r="Q116" s="3">
        <v>0.22363</v>
      </c>
      <c r="R116" s="3">
        <v>0.15625</v>
      </c>
      <c r="S116" s="3">
        <v>0.10204000000000001</v>
      </c>
      <c r="T116" s="3">
        <v>6.4259999999999998E-2</v>
      </c>
      <c r="U116" s="3">
        <v>3.8359999999999998E-2</v>
      </c>
      <c r="V116" s="3">
        <v>2.1180000000000001E-2</v>
      </c>
      <c r="W116" s="3">
        <v>1.1299999999999999E-2</v>
      </c>
      <c r="X116" s="3">
        <v>5.7000000000000002E-3</v>
      </c>
      <c r="Y116" s="3">
        <v>2.7200000000000002E-3</v>
      </c>
      <c r="Z116" s="3">
        <v>1.1800000000000001E-3</v>
      </c>
      <c r="AA116" s="3">
        <v>5.0000000000000001E-4</v>
      </c>
      <c r="AB116" s="3">
        <v>2.0000000000000001E-4</v>
      </c>
      <c r="AC116" s="3">
        <v>6.9999999999999994E-5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</row>
    <row r="117" spans="1:35" x14ac:dyDescent="0.25">
      <c r="A117" s="10">
        <v>22400722</v>
      </c>
      <c r="B117" s="13" t="s">
        <v>96</v>
      </c>
      <c r="C117" s="13" t="s">
        <v>79</v>
      </c>
      <c r="D117" s="12">
        <v>0.8125</v>
      </c>
      <c r="E117" s="13" t="str">
        <f>HYPERLINK("https://www.nba.com/stats/player/1629630/boxscores-traditional", "Ja Morant")</f>
        <v>Ja Morant</v>
      </c>
      <c r="F117">
        <v>28</v>
      </c>
      <c r="G117">
        <v>2.2800000000000002</v>
      </c>
      <c r="H117" s="3">
        <v>1</v>
      </c>
      <c r="I117" s="3">
        <v>1</v>
      </c>
      <c r="J117" s="3">
        <v>1</v>
      </c>
      <c r="K117" s="3">
        <v>1</v>
      </c>
      <c r="L117" s="3">
        <v>1</v>
      </c>
      <c r="M117" s="3">
        <v>1</v>
      </c>
      <c r="N117" s="3">
        <v>1</v>
      </c>
      <c r="O117" s="3">
        <v>1</v>
      </c>
      <c r="P117" s="3">
        <v>1</v>
      </c>
      <c r="Q117" s="3">
        <v>0.99995999999999996</v>
      </c>
      <c r="R117" s="3">
        <v>0.99978</v>
      </c>
      <c r="S117" s="3">
        <v>0.99892999999999998</v>
      </c>
      <c r="T117" s="3">
        <v>0.99573</v>
      </c>
      <c r="U117" s="3">
        <v>0.98573999999999995</v>
      </c>
      <c r="V117" s="3">
        <v>0.95994000000000002</v>
      </c>
      <c r="W117" s="3">
        <v>0.90658000000000005</v>
      </c>
      <c r="X117" s="3">
        <v>0.81057000000000001</v>
      </c>
      <c r="Y117" s="3">
        <v>0.67003000000000001</v>
      </c>
      <c r="Z117" s="3">
        <v>0.5</v>
      </c>
      <c r="AA117" s="3">
        <v>0.32996999999999999</v>
      </c>
      <c r="AB117" s="3">
        <v>0.18942999999999999</v>
      </c>
      <c r="AC117" s="3">
        <v>9.3420000000000003E-2</v>
      </c>
      <c r="AD117" s="3">
        <v>4.0059999999999998E-2</v>
      </c>
      <c r="AE117" s="3">
        <v>1.426E-2</v>
      </c>
      <c r="AF117" s="3">
        <v>4.2700000000000004E-3</v>
      </c>
      <c r="AG117" s="3">
        <v>1.07E-3</v>
      </c>
      <c r="AH117" s="3">
        <v>0</v>
      </c>
      <c r="AI117" s="3">
        <v>0</v>
      </c>
    </row>
    <row r="118" spans="1:35" x14ac:dyDescent="0.25">
      <c r="A118" s="10">
        <v>22400722</v>
      </c>
      <c r="B118" s="13" t="s">
        <v>96</v>
      </c>
      <c r="C118" s="13" t="s">
        <v>79</v>
      </c>
      <c r="D118" s="12">
        <v>0.8125</v>
      </c>
      <c r="E118" s="13" t="str">
        <f>HYPERLINK("https://www.nba.com/stats/player/1628991/boxscores-traditional", "Jaren Jackson Jr.")</f>
        <v>Jaren Jackson Jr.</v>
      </c>
      <c r="F118">
        <v>31</v>
      </c>
      <c r="G118">
        <v>1.3420000000000001</v>
      </c>
      <c r="H118" s="3">
        <v>1</v>
      </c>
      <c r="I118" s="3">
        <v>1</v>
      </c>
      <c r="J118" s="3">
        <v>1</v>
      </c>
      <c r="K118" s="3">
        <v>1</v>
      </c>
      <c r="L118" s="3">
        <v>1</v>
      </c>
      <c r="M118" s="3">
        <v>1</v>
      </c>
      <c r="N118" s="3">
        <v>1</v>
      </c>
      <c r="O118" s="3">
        <v>1</v>
      </c>
      <c r="P118" s="3">
        <v>1</v>
      </c>
      <c r="Q118" s="3">
        <v>1</v>
      </c>
      <c r="R118" s="3">
        <v>1</v>
      </c>
      <c r="S118" s="3">
        <v>1</v>
      </c>
      <c r="T118" s="3">
        <v>1</v>
      </c>
      <c r="U118" s="3">
        <v>1</v>
      </c>
      <c r="V118" s="3">
        <v>1</v>
      </c>
      <c r="W118" s="3">
        <v>1</v>
      </c>
      <c r="X118" s="3">
        <v>0.99990000000000001</v>
      </c>
      <c r="Y118" s="3">
        <v>0.99856</v>
      </c>
      <c r="Z118" s="3">
        <v>0.98745000000000005</v>
      </c>
      <c r="AA118" s="3">
        <v>0.93189</v>
      </c>
      <c r="AB118" s="3">
        <v>0.77337</v>
      </c>
      <c r="AC118" s="3">
        <v>0.5</v>
      </c>
      <c r="AD118" s="3">
        <v>0.22663</v>
      </c>
      <c r="AE118" s="3">
        <v>6.8110000000000004E-2</v>
      </c>
      <c r="AF118" s="3">
        <v>1.255E-2</v>
      </c>
      <c r="AG118" s="3">
        <v>1.4400000000000001E-3</v>
      </c>
      <c r="AH118" s="3">
        <v>0</v>
      </c>
      <c r="AI118" s="3">
        <v>0</v>
      </c>
    </row>
    <row r="119" spans="1:35" x14ac:dyDescent="0.25">
      <c r="A119" s="10">
        <v>22400722</v>
      </c>
      <c r="B119" s="13" t="s">
        <v>96</v>
      </c>
      <c r="C119" s="13" t="s">
        <v>79</v>
      </c>
      <c r="D119" s="12">
        <v>0.8125</v>
      </c>
      <c r="E119" s="13" t="str">
        <f>HYPERLINK("https://www.nba.com/stats/player/1630583/boxscores-traditional", "Santi Aldama")</f>
        <v>Santi Aldama</v>
      </c>
      <c r="F119">
        <v>22</v>
      </c>
      <c r="G119">
        <v>2.8980000000000001</v>
      </c>
      <c r="H119" s="3">
        <v>1</v>
      </c>
      <c r="I119" s="3">
        <v>0.99992999999999999</v>
      </c>
      <c r="J119" s="3">
        <v>0.99972000000000005</v>
      </c>
      <c r="K119" s="3">
        <v>0.99905999999999995</v>
      </c>
      <c r="L119" s="3">
        <v>0.99711000000000005</v>
      </c>
      <c r="M119" s="3">
        <v>0.99224000000000001</v>
      </c>
      <c r="N119" s="3">
        <v>0.98077000000000003</v>
      </c>
      <c r="O119" s="3">
        <v>0.95818000000000003</v>
      </c>
      <c r="P119" s="3">
        <v>0.91620999999999997</v>
      </c>
      <c r="Q119" s="3">
        <v>0.85082999999999998</v>
      </c>
      <c r="R119" s="3">
        <v>0.75490000000000002</v>
      </c>
      <c r="S119" s="3">
        <v>0.63683000000000001</v>
      </c>
      <c r="T119" s="3">
        <v>0.5</v>
      </c>
      <c r="U119" s="3">
        <v>0.36316999999999999</v>
      </c>
      <c r="V119" s="3">
        <v>0.24510000000000001</v>
      </c>
      <c r="W119" s="3">
        <v>0.14917</v>
      </c>
      <c r="X119" s="3">
        <v>8.3790000000000003E-2</v>
      </c>
      <c r="Y119" s="3">
        <v>4.1820000000000003E-2</v>
      </c>
      <c r="Z119" s="3">
        <v>1.9230000000000001E-2</v>
      </c>
      <c r="AA119" s="3">
        <v>7.7600000000000004E-3</v>
      </c>
      <c r="AB119" s="3">
        <v>2.8900000000000002E-3</v>
      </c>
      <c r="AC119" s="3">
        <v>9.3999999999999997E-4</v>
      </c>
      <c r="AD119" s="3">
        <v>2.7999999999999998E-4</v>
      </c>
      <c r="AE119" s="3">
        <v>6.9999999999999994E-5</v>
      </c>
      <c r="AF119" s="3">
        <v>0</v>
      </c>
      <c r="AG119" s="3">
        <v>0</v>
      </c>
      <c r="AH119" s="3">
        <v>0</v>
      </c>
      <c r="AI119" s="3">
        <v>0</v>
      </c>
    </row>
    <row r="120" spans="1:35" x14ac:dyDescent="0.25">
      <c r="A120" s="10">
        <v>22400722</v>
      </c>
      <c r="B120" s="13" t="s">
        <v>96</v>
      </c>
      <c r="C120" s="13" t="s">
        <v>79</v>
      </c>
      <c r="D120" s="12">
        <v>0.8125</v>
      </c>
      <c r="E120" s="13" t="str">
        <f>HYPERLINK("https://www.nba.com/stats/player/1630217/boxscores-traditional", "Desmond Bane")</f>
        <v>Desmond Bane</v>
      </c>
      <c r="F120">
        <v>32</v>
      </c>
      <c r="G120">
        <v>4.4050000000000002</v>
      </c>
      <c r="H120" s="3">
        <v>1</v>
      </c>
      <c r="I120" s="3">
        <v>1</v>
      </c>
      <c r="J120" s="3">
        <v>1</v>
      </c>
      <c r="K120" s="3">
        <v>1</v>
      </c>
      <c r="L120" s="3">
        <v>1</v>
      </c>
      <c r="M120" s="3">
        <v>0.99994000000000005</v>
      </c>
      <c r="N120" s="3">
        <v>0.99985999999999997</v>
      </c>
      <c r="O120" s="3">
        <v>0.99968000000000001</v>
      </c>
      <c r="P120" s="3">
        <v>0.99926000000000004</v>
      </c>
      <c r="Q120" s="3">
        <v>0.99841000000000002</v>
      </c>
      <c r="R120" s="3">
        <v>0.99673999999999996</v>
      </c>
      <c r="S120" s="3">
        <v>0.99378999999999995</v>
      </c>
      <c r="T120" s="3">
        <v>0.98839999999999995</v>
      </c>
      <c r="U120" s="3">
        <v>0.97931999999999997</v>
      </c>
      <c r="V120" s="3">
        <v>0.96562000000000003</v>
      </c>
      <c r="W120" s="3">
        <v>0.94408000000000003</v>
      </c>
      <c r="X120" s="3">
        <v>0.91308999999999996</v>
      </c>
      <c r="Y120" s="3">
        <v>0.87285999999999997</v>
      </c>
      <c r="Z120" s="3">
        <v>0.81859000000000004</v>
      </c>
      <c r="AA120" s="3">
        <v>0.75175000000000003</v>
      </c>
      <c r="AB120" s="3">
        <v>0.67364000000000002</v>
      </c>
      <c r="AC120" s="3">
        <v>0.59094999999999998</v>
      </c>
      <c r="AD120" s="3">
        <v>0.5</v>
      </c>
      <c r="AE120" s="3">
        <v>0.40905000000000002</v>
      </c>
      <c r="AF120" s="3">
        <v>0.32635999999999998</v>
      </c>
      <c r="AG120" s="3">
        <v>0.24825</v>
      </c>
      <c r="AH120" s="3">
        <v>3.4380000000000001E-2</v>
      </c>
      <c r="AI120" s="3">
        <v>1.5900000000000001E-3</v>
      </c>
    </row>
    <row r="121" spans="1:35" x14ac:dyDescent="0.25">
      <c r="A121" s="10">
        <v>22400722</v>
      </c>
      <c r="B121" s="13" t="s">
        <v>96</v>
      </c>
      <c r="C121" s="13" t="s">
        <v>79</v>
      </c>
      <c r="D121" s="12">
        <v>0.8125</v>
      </c>
      <c r="E121" s="13" t="str">
        <f>HYPERLINK("https://www.nba.com/stats/player/203935/boxscores-traditional", "Marcus Smart")</f>
        <v>Marcus Smart</v>
      </c>
      <c r="F121">
        <v>23</v>
      </c>
      <c r="G121">
        <v>3.6059999999999999</v>
      </c>
      <c r="H121" s="3">
        <v>0.99985000000000002</v>
      </c>
      <c r="I121" s="3">
        <v>0.99956999999999996</v>
      </c>
      <c r="J121" s="3">
        <v>0.99885999999999997</v>
      </c>
      <c r="K121" s="3">
        <v>0.99719999999999998</v>
      </c>
      <c r="L121" s="3">
        <v>0.99378999999999995</v>
      </c>
      <c r="M121" s="3">
        <v>0.98678999999999994</v>
      </c>
      <c r="N121" s="3">
        <v>0.97380999999999995</v>
      </c>
      <c r="O121" s="3">
        <v>0.95154000000000005</v>
      </c>
      <c r="P121" s="3">
        <v>0.91774</v>
      </c>
      <c r="Q121" s="3">
        <v>0.86650000000000005</v>
      </c>
      <c r="R121" s="3">
        <v>0.79673000000000005</v>
      </c>
      <c r="S121" s="3">
        <v>0.70884000000000003</v>
      </c>
      <c r="T121" s="3">
        <v>0.61026000000000002</v>
      </c>
      <c r="U121" s="3">
        <v>0.5</v>
      </c>
      <c r="V121" s="3">
        <v>0.38973999999999998</v>
      </c>
      <c r="W121" s="3">
        <v>0.29115999999999997</v>
      </c>
      <c r="X121" s="3">
        <v>0.20327000000000001</v>
      </c>
      <c r="Y121" s="3">
        <v>0.13350000000000001</v>
      </c>
      <c r="Z121" s="3">
        <v>8.226E-2</v>
      </c>
      <c r="AA121" s="3">
        <v>4.8460000000000003E-2</v>
      </c>
      <c r="AB121" s="3">
        <v>2.6190000000000001E-2</v>
      </c>
      <c r="AC121" s="3">
        <v>1.321E-2</v>
      </c>
      <c r="AD121" s="3">
        <v>6.2100000000000002E-3</v>
      </c>
      <c r="AE121" s="3">
        <v>2.8E-3</v>
      </c>
      <c r="AF121" s="3">
        <v>1.14E-3</v>
      </c>
      <c r="AG121" s="3">
        <v>4.2999999999999999E-4</v>
      </c>
      <c r="AH121" s="3">
        <v>0</v>
      </c>
      <c r="AI121" s="3">
        <v>0</v>
      </c>
    </row>
    <row r="122" spans="1:35" x14ac:dyDescent="0.25">
      <c r="A122" s="10">
        <v>22400722</v>
      </c>
      <c r="B122" s="13" t="s">
        <v>96</v>
      </c>
      <c r="C122" s="13" t="s">
        <v>79</v>
      </c>
      <c r="D122" s="12">
        <v>0.8125</v>
      </c>
      <c r="E122" s="13" t="str">
        <f>HYPERLINK("https://www.nba.com/stats/player/1628379/boxscores-traditional", "Luke Kennard")</f>
        <v>Luke Kennard</v>
      </c>
      <c r="F122">
        <v>25</v>
      </c>
      <c r="G122">
        <v>5.4409999999999998</v>
      </c>
      <c r="H122" s="3">
        <v>0.99711000000000005</v>
      </c>
      <c r="I122" s="3">
        <v>0.99492000000000003</v>
      </c>
      <c r="J122" s="3">
        <v>0.99158000000000002</v>
      </c>
      <c r="K122" s="3">
        <v>0.98645000000000005</v>
      </c>
      <c r="L122" s="3">
        <v>0.97831000000000001</v>
      </c>
      <c r="M122" s="3">
        <v>0.96711999999999998</v>
      </c>
      <c r="N122" s="3">
        <v>0.95052999999999999</v>
      </c>
      <c r="O122" s="3">
        <v>0.92922000000000005</v>
      </c>
      <c r="P122" s="3">
        <v>0.90146999999999999</v>
      </c>
      <c r="Q122" s="3">
        <v>0.86433000000000004</v>
      </c>
      <c r="R122" s="3">
        <v>0.82121</v>
      </c>
      <c r="S122" s="3">
        <v>0.77034999999999998</v>
      </c>
      <c r="T122" s="3">
        <v>0.70884000000000003</v>
      </c>
      <c r="U122" s="3">
        <v>0.64431000000000005</v>
      </c>
      <c r="V122" s="3">
        <v>0.57142000000000004</v>
      </c>
      <c r="W122" s="3">
        <v>0.5</v>
      </c>
      <c r="X122" s="3">
        <v>0.42858000000000002</v>
      </c>
      <c r="Y122" s="3">
        <v>0.35569000000000001</v>
      </c>
      <c r="Z122" s="3">
        <v>0.29115999999999997</v>
      </c>
      <c r="AA122" s="3">
        <v>0.22964999999999999</v>
      </c>
      <c r="AB122" s="3">
        <v>0.17879</v>
      </c>
      <c r="AC122" s="3">
        <v>0.13567000000000001</v>
      </c>
      <c r="AD122" s="3">
        <v>9.8530000000000006E-2</v>
      </c>
      <c r="AE122" s="3">
        <v>7.0779999999999996E-2</v>
      </c>
      <c r="AF122" s="3">
        <v>4.947E-2</v>
      </c>
      <c r="AG122" s="3">
        <v>3.288E-2</v>
      </c>
      <c r="AH122" s="3">
        <v>2.8900000000000002E-3</v>
      </c>
      <c r="AI122" s="3">
        <v>1.2E-4</v>
      </c>
    </row>
    <row r="123" spans="1:35" x14ac:dyDescent="0.25">
      <c r="A123" s="10">
        <v>22400722</v>
      </c>
      <c r="B123" s="13" t="s">
        <v>96</v>
      </c>
      <c r="C123" s="13" t="s">
        <v>79</v>
      </c>
      <c r="D123" s="12">
        <v>0.8125</v>
      </c>
      <c r="E123" s="13" t="str">
        <f>HYPERLINK("https://www.nba.com/stats/player/1642377/boxscores-traditional", "Jaylen Wells")</f>
        <v>Jaylen Wells</v>
      </c>
      <c r="F123">
        <v>25</v>
      </c>
      <c r="G123">
        <v>5.4770000000000003</v>
      </c>
      <c r="H123" s="3">
        <v>0.99692999999999998</v>
      </c>
      <c r="I123" s="3">
        <v>0.99477000000000004</v>
      </c>
      <c r="J123" s="3">
        <v>0.99111000000000005</v>
      </c>
      <c r="K123" s="3">
        <v>0.98573999999999995</v>
      </c>
      <c r="L123" s="3">
        <v>0.97777999999999998</v>
      </c>
      <c r="M123" s="3">
        <v>0.96638000000000002</v>
      </c>
      <c r="N123" s="3">
        <v>0.94950000000000001</v>
      </c>
      <c r="O123" s="3">
        <v>0.92784999999999995</v>
      </c>
      <c r="P123" s="3">
        <v>0.89973000000000003</v>
      </c>
      <c r="Q123" s="3">
        <v>0.86433000000000004</v>
      </c>
      <c r="R123" s="3">
        <v>0.81859000000000004</v>
      </c>
      <c r="S123" s="3">
        <v>0.76729999999999998</v>
      </c>
      <c r="T123" s="3">
        <v>0.70884000000000003</v>
      </c>
      <c r="U123" s="3">
        <v>0.64431000000000005</v>
      </c>
      <c r="V123" s="3">
        <v>0.57142000000000004</v>
      </c>
      <c r="W123" s="3">
        <v>0.5</v>
      </c>
      <c r="X123" s="3">
        <v>0.42858000000000002</v>
      </c>
      <c r="Y123" s="3">
        <v>0.35569000000000001</v>
      </c>
      <c r="Z123" s="3">
        <v>0.29115999999999997</v>
      </c>
      <c r="AA123" s="3">
        <v>0.23269999999999999</v>
      </c>
      <c r="AB123" s="3">
        <v>0.18140999999999999</v>
      </c>
      <c r="AC123" s="3">
        <v>0.13567000000000001</v>
      </c>
      <c r="AD123" s="3">
        <v>0.10027</v>
      </c>
      <c r="AE123" s="3">
        <v>7.2150000000000006E-2</v>
      </c>
      <c r="AF123" s="3">
        <v>5.0500000000000003E-2</v>
      </c>
      <c r="AG123" s="3">
        <v>3.3619999999999997E-2</v>
      </c>
      <c r="AH123" s="3">
        <v>3.0699999999999998E-3</v>
      </c>
      <c r="AI123" s="3">
        <v>1.2999999999999999E-4</v>
      </c>
    </row>
    <row r="124" spans="1:35" x14ac:dyDescent="0.25">
      <c r="A124" s="10">
        <v>22400722</v>
      </c>
      <c r="B124" s="13" t="s">
        <v>96</v>
      </c>
      <c r="C124" s="13" t="s">
        <v>79</v>
      </c>
      <c r="D124" s="12">
        <v>0.8125</v>
      </c>
      <c r="E124" s="13" t="str">
        <f>HYPERLINK("https://www.nba.com/stats/player/1641744/boxscores-traditional", "Zach Edey")</f>
        <v>Zach Edey</v>
      </c>
      <c r="F124">
        <v>21</v>
      </c>
      <c r="G124">
        <v>4.3360000000000003</v>
      </c>
      <c r="H124" s="3">
        <v>0.99446000000000001</v>
      </c>
      <c r="I124" s="3">
        <v>0.98956</v>
      </c>
      <c r="J124" s="3">
        <v>0.98124</v>
      </c>
      <c r="K124" s="3">
        <v>0.96784000000000003</v>
      </c>
      <c r="L124" s="3">
        <v>0.94630000000000003</v>
      </c>
      <c r="M124" s="3">
        <v>0.91620999999999997</v>
      </c>
      <c r="N124" s="3">
        <v>0.87492999999999999</v>
      </c>
      <c r="O124" s="3">
        <v>0.82121</v>
      </c>
      <c r="P124" s="3">
        <v>0.75490000000000002</v>
      </c>
      <c r="Q124" s="3">
        <v>0.67723999999999995</v>
      </c>
      <c r="R124" s="3">
        <v>0.59094999999999998</v>
      </c>
      <c r="S124" s="3">
        <v>0.5</v>
      </c>
      <c r="T124" s="3">
        <v>0.40905000000000002</v>
      </c>
      <c r="U124" s="3">
        <v>0.32275999999999999</v>
      </c>
      <c r="V124" s="3">
        <v>0.24510000000000001</v>
      </c>
      <c r="W124" s="3">
        <v>0.17879</v>
      </c>
      <c r="X124" s="3">
        <v>0.12506999999999999</v>
      </c>
      <c r="Y124" s="3">
        <v>8.3790000000000003E-2</v>
      </c>
      <c r="Z124" s="3">
        <v>5.3699999999999998E-2</v>
      </c>
      <c r="AA124" s="3">
        <v>3.2160000000000001E-2</v>
      </c>
      <c r="AB124" s="3">
        <v>1.8759999999999999E-2</v>
      </c>
      <c r="AC124" s="3">
        <v>1.044E-2</v>
      </c>
      <c r="AD124" s="3">
        <v>5.5399999999999998E-3</v>
      </c>
      <c r="AE124" s="3">
        <v>2.8E-3</v>
      </c>
      <c r="AF124" s="3">
        <v>1.3500000000000001E-3</v>
      </c>
      <c r="AG124" s="3">
        <v>6.2E-4</v>
      </c>
      <c r="AH124" s="3">
        <v>0</v>
      </c>
      <c r="AI124" s="3">
        <v>0</v>
      </c>
    </row>
    <row r="125" spans="1:35" x14ac:dyDescent="0.25">
      <c r="A125" s="10">
        <v>22400722</v>
      </c>
      <c r="B125" s="13" t="s">
        <v>96</v>
      </c>
      <c r="C125" s="13" t="s">
        <v>79</v>
      </c>
      <c r="D125" s="12">
        <v>0.8125</v>
      </c>
      <c r="E125" s="13" t="str">
        <f>HYPERLINK("https://www.nba.com/stats/player/1629634/boxscores-traditional", "Brandon Clarke")</f>
        <v>Brandon Clarke</v>
      </c>
      <c r="F125">
        <v>21</v>
      </c>
      <c r="G125">
        <v>5.0789999999999997</v>
      </c>
      <c r="H125" s="3">
        <v>0.98499999999999999</v>
      </c>
      <c r="I125" s="3">
        <v>0.97558</v>
      </c>
      <c r="J125" s="3">
        <v>0.96164000000000005</v>
      </c>
      <c r="K125" s="3">
        <v>0.94294999999999995</v>
      </c>
      <c r="L125" s="3">
        <v>0.91620999999999997</v>
      </c>
      <c r="M125" s="3">
        <v>0.88100000000000001</v>
      </c>
      <c r="N125" s="3">
        <v>0.83645999999999998</v>
      </c>
      <c r="O125" s="3">
        <v>0.78524000000000005</v>
      </c>
      <c r="P125" s="3">
        <v>0.72240000000000004</v>
      </c>
      <c r="Q125" s="3">
        <v>0.65173000000000003</v>
      </c>
      <c r="R125" s="3">
        <v>0.57926</v>
      </c>
      <c r="S125" s="3">
        <v>0.5</v>
      </c>
      <c r="T125" s="3">
        <v>0.42074</v>
      </c>
      <c r="U125" s="3">
        <v>0.34827000000000002</v>
      </c>
      <c r="V125" s="3">
        <v>0.27760000000000001</v>
      </c>
      <c r="W125" s="3">
        <v>0.21476000000000001</v>
      </c>
      <c r="X125" s="3">
        <v>0.16353999999999999</v>
      </c>
      <c r="Y125" s="3">
        <v>0.11899999999999999</v>
      </c>
      <c r="Z125" s="3">
        <v>8.3790000000000003E-2</v>
      </c>
      <c r="AA125" s="3">
        <v>5.7049999999999997E-2</v>
      </c>
      <c r="AB125" s="3">
        <v>3.8359999999999998E-2</v>
      </c>
      <c r="AC125" s="3">
        <v>2.4420000000000001E-2</v>
      </c>
      <c r="AD125" s="3">
        <v>1.4999999999999999E-2</v>
      </c>
      <c r="AE125" s="3">
        <v>9.1400000000000006E-3</v>
      </c>
      <c r="AF125" s="3">
        <v>5.2300000000000003E-3</v>
      </c>
      <c r="AG125" s="3">
        <v>2.8900000000000002E-3</v>
      </c>
      <c r="AH125" s="3">
        <v>9.0000000000000006E-5</v>
      </c>
      <c r="AI125" s="3">
        <v>0</v>
      </c>
    </row>
    <row r="126" spans="1:35" x14ac:dyDescent="0.25">
      <c r="A126" s="10">
        <v>22400722</v>
      </c>
      <c r="B126" s="13" t="s">
        <v>96</v>
      </c>
      <c r="C126" s="13" t="s">
        <v>79</v>
      </c>
      <c r="D126" s="12">
        <v>0.8125</v>
      </c>
      <c r="E126" s="13" t="str">
        <f>HYPERLINK("https://www.nba.com/stats/player/1630590/boxscores-traditional", "Scotty Pippen Jr.")</f>
        <v>Scotty Pippen Jr.</v>
      </c>
      <c r="F126">
        <v>18</v>
      </c>
      <c r="G126">
        <v>3.9750000000000001</v>
      </c>
      <c r="H126" s="3">
        <v>0.97777999999999998</v>
      </c>
      <c r="I126" s="3">
        <v>0.96079999999999999</v>
      </c>
      <c r="J126" s="3">
        <v>0.93447999999999998</v>
      </c>
      <c r="K126" s="3">
        <v>0.89617000000000002</v>
      </c>
      <c r="L126" s="3">
        <v>0.84375</v>
      </c>
      <c r="M126" s="3">
        <v>0.77337</v>
      </c>
      <c r="N126" s="3">
        <v>0.69145999999999996</v>
      </c>
      <c r="O126" s="3">
        <v>0.59870999999999996</v>
      </c>
      <c r="P126" s="3">
        <v>0.5</v>
      </c>
      <c r="Q126" s="3">
        <v>0.40128999999999998</v>
      </c>
      <c r="R126" s="3">
        <v>0.30853999999999998</v>
      </c>
      <c r="S126" s="3">
        <v>0.22663</v>
      </c>
      <c r="T126" s="3">
        <v>0.15625</v>
      </c>
      <c r="U126" s="3">
        <v>0.10383000000000001</v>
      </c>
      <c r="V126" s="3">
        <v>6.5519999999999995E-2</v>
      </c>
      <c r="W126" s="3">
        <v>3.9199999999999999E-2</v>
      </c>
      <c r="X126" s="3">
        <v>2.222E-2</v>
      </c>
      <c r="Y126" s="3">
        <v>1.191E-2</v>
      </c>
      <c r="Z126" s="3">
        <v>5.8700000000000002E-3</v>
      </c>
      <c r="AA126" s="3">
        <v>2.8E-3</v>
      </c>
      <c r="AB126" s="3">
        <v>1.2600000000000001E-3</v>
      </c>
      <c r="AC126" s="3">
        <v>5.4000000000000001E-4</v>
      </c>
      <c r="AD126" s="3">
        <v>2.2000000000000001E-4</v>
      </c>
      <c r="AE126" s="3">
        <v>8.0000000000000007E-5</v>
      </c>
      <c r="AF126" s="3">
        <v>0</v>
      </c>
      <c r="AG126" s="3">
        <v>0</v>
      </c>
      <c r="AH126" s="3">
        <v>0</v>
      </c>
      <c r="AI126" s="3">
        <v>0</v>
      </c>
    </row>
    <row r="127" spans="1:35" x14ac:dyDescent="0.25">
      <c r="A127" s="10">
        <v>22400722</v>
      </c>
      <c r="B127" s="13" t="s">
        <v>96</v>
      </c>
      <c r="C127" s="13" t="s">
        <v>79</v>
      </c>
      <c r="D127" s="12">
        <v>0.8125</v>
      </c>
      <c r="E127" s="13" t="str">
        <f>HYPERLINK("https://www.nba.com/stats/player/1631246/boxscores-traditional", "Vince Williams Jr.")</f>
        <v>Vince Williams Jr.</v>
      </c>
      <c r="F127">
        <v>19</v>
      </c>
      <c r="G127">
        <v>5</v>
      </c>
      <c r="H127" s="3">
        <v>0.96406999999999998</v>
      </c>
      <c r="I127" s="3">
        <v>0.94520000000000004</v>
      </c>
      <c r="J127" s="3">
        <v>0.91923999999999995</v>
      </c>
      <c r="K127" s="3">
        <v>0.88492999999999999</v>
      </c>
      <c r="L127" s="3">
        <v>0.84133999999999998</v>
      </c>
      <c r="M127" s="3">
        <v>0.78813999999999995</v>
      </c>
      <c r="N127" s="3">
        <v>0.72575000000000001</v>
      </c>
      <c r="O127" s="3">
        <v>0.65542</v>
      </c>
      <c r="P127" s="3">
        <v>0.57926</v>
      </c>
      <c r="Q127" s="3">
        <v>0.5</v>
      </c>
      <c r="R127" s="3">
        <v>0.42074</v>
      </c>
      <c r="S127" s="3">
        <v>0.34458</v>
      </c>
      <c r="T127" s="3">
        <v>0.27424999999999999</v>
      </c>
      <c r="U127" s="3">
        <v>0.21185999999999999</v>
      </c>
      <c r="V127" s="3">
        <v>0.15866</v>
      </c>
      <c r="W127" s="3">
        <v>0.11507000000000001</v>
      </c>
      <c r="X127" s="3">
        <v>8.0759999999999998E-2</v>
      </c>
      <c r="Y127" s="3">
        <v>5.4800000000000001E-2</v>
      </c>
      <c r="Z127" s="3">
        <v>3.5929999999999997E-2</v>
      </c>
      <c r="AA127" s="3">
        <v>2.2749999999999999E-2</v>
      </c>
      <c r="AB127" s="3">
        <v>1.3899999999999999E-2</v>
      </c>
      <c r="AC127" s="3">
        <v>8.2000000000000007E-3</v>
      </c>
      <c r="AD127" s="3">
        <v>4.6600000000000001E-3</v>
      </c>
      <c r="AE127" s="3">
        <v>2.5600000000000002E-3</v>
      </c>
      <c r="AF127" s="3">
        <v>1.3500000000000001E-3</v>
      </c>
      <c r="AG127" s="3">
        <v>6.8999999999999997E-4</v>
      </c>
      <c r="AH127" s="3">
        <v>0</v>
      </c>
      <c r="AI127" s="3">
        <v>0</v>
      </c>
    </row>
    <row r="128" spans="1:35" x14ac:dyDescent="0.25">
      <c r="A128" s="10">
        <v>22400722</v>
      </c>
      <c r="B128" s="13" t="s">
        <v>96</v>
      </c>
      <c r="C128" s="13" t="s">
        <v>79</v>
      </c>
      <c r="D128" s="12">
        <v>0.8125</v>
      </c>
      <c r="E128" s="13" t="str">
        <f>HYPERLINK("https://www.nba.com/stats/player/1629723/boxscores-traditional", "John Konchar")</f>
        <v>John Konchar</v>
      </c>
      <c r="F128">
        <v>17</v>
      </c>
      <c r="G128">
        <v>4.3360000000000003</v>
      </c>
      <c r="H128" s="3">
        <v>0.94630000000000003</v>
      </c>
      <c r="I128" s="3">
        <v>0.91620999999999997</v>
      </c>
      <c r="J128" s="3">
        <v>0.87492999999999999</v>
      </c>
      <c r="K128" s="3">
        <v>0.82121</v>
      </c>
      <c r="L128" s="3">
        <v>0.75490000000000002</v>
      </c>
      <c r="M128" s="3">
        <v>0.67723999999999995</v>
      </c>
      <c r="N128" s="3">
        <v>0.59094999999999998</v>
      </c>
      <c r="O128" s="3">
        <v>0.5</v>
      </c>
      <c r="P128" s="3">
        <v>0.40905000000000002</v>
      </c>
      <c r="Q128" s="3">
        <v>0.32275999999999999</v>
      </c>
      <c r="R128" s="3">
        <v>0.24510000000000001</v>
      </c>
      <c r="S128" s="3">
        <v>0.17879</v>
      </c>
      <c r="T128" s="3">
        <v>0.12506999999999999</v>
      </c>
      <c r="U128" s="3">
        <v>8.3790000000000003E-2</v>
      </c>
      <c r="V128" s="3">
        <v>5.3699999999999998E-2</v>
      </c>
      <c r="W128" s="3">
        <v>3.2160000000000001E-2</v>
      </c>
      <c r="X128" s="3">
        <v>1.8759999999999999E-2</v>
      </c>
      <c r="Y128" s="3">
        <v>1.044E-2</v>
      </c>
      <c r="Z128" s="3">
        <v>5.5399999999999998E-3</v>
      </c>
      <c r="AA128" s="3">
        <v>2.8E-3</v>
      </c>
      <c r="AB128" s="3">
        <v>1.3500000000000001E-3</v>
      </c>
      <c r="AC128" s="3">
        <v>6.2E-4</v>
      </c>
      <c r="AD128" s="3">
        <v>2.7E-4</v>
      </c>
      <c r="AE128" s="3">
        <v>1.1E-4</v>
      </c>
      <c r="AF128" s="3">
        <v>4.0000000000000003E-5</v>
      </c>
      <c r="AG128" s="3">
        <v>0</v>
      </c>
      <c r="AH128" s="3">
        <v>0</v>
      </c>
      <c r="AI128" s="3">
        <v>0</v>
      </c>
    </row>
    <row r="129" spans="1:35" x14ac:dyDescent="0.25">
      <c r="A129" s="10">
        <v>22400722</v>
      </c>
      <c r="B129" s="13" t="s">
        <v>96</v>
      </c>
      <c r="C129" s="13" t="s">
        <v>79</v>
      </c>
      <c r="D129" s="12">
        <v>0.8125</v>
      </c>
      <c r="E129" s="13" t="str">
        <f>HYPERLINK("https://www.nba.com/stats/player/1641713/boxscores-traditional", "GG Jackson")</f>
        <v>GG Jackson</v>
      </c>
      <c r="F129">
        <v>18</v>
      </c>
      <c r="G129">
        <v>6.45</v>
      </c>
      <c r="H129" s="3">
        <v>0.89251000000000003</v>
      </c>
      <c r="I129" s="3">
        <v>0.86214000000000002</v>
      </c>
      <c r="J129" s="3">
        <v>0.82381000000000004</v>
      </c>
      <c r="K129" s="3">
        <v>0.7823</v>
      </c>
      <c r="L129" s="3">
        <v>0.73236999999999997</v>
      </c>
      <c r="M129" s="3">
        <v>0.68081999999999998</v>
      </c>
      <c r="N129" s="3">
        <v>0.62172000000000005</v>
      </c>
      <c r="O129" s="3">
        <v>0.56355999999999995</v>
      </c>
      <c r="P129" s="3">
        <v>0.5</v>
      </c>
      <c r="Q129" s="3">
        <v>0.43643999999999999</v>
      </c>
      <c r="R129" s="3">
        <v>0.37828000000000001</v>
      </c>
      <c r="S129" s="3">
        <v>0.31918000000000002</v>
      </c>
      <c r="T129" s="3">
        <v>0.26762999999999998</v>
      </c>
      <c r="U129" s="3">
        <v>0.2177</v>
      </c>
      <c r="V129" s="3">
        <v>0.17619000000000001</v>
      </c>
      <c r="W129" s="3">
        <v>0.13786000000000001</v>
      </c>
      <c r="X129" s="3">
        <v>0.10749</v>
      </c>
      <c r="Y129" s="3">
        <v>8.0759999999999998E-2</v>
      </c>
      <c r="Z129" s="3">
        <v>6.0569999999999999E-2</v>
      </c>
      <c r="AA129" s="3">
        <v>4.3630000000000002E-2</v>
      </c>
      <c r="AB129" s="3">
        <v>3.1440000000000003E-2</v>
      </c>
      <c r="AC129" s="3">
        <v>2.1690000000000001E-2</v>
      </c>
      <c r="AD129" s="3">
        <v>1.4999999999999999E-2</v>
      </c>
      <c r="AE129" s="3">
        <v>9.9000000000000008E-3</v>
      </c>
      <c r="AF129" s="3">
        <v>6.5700000000000003E-3</v>
      </c>
      <c r="AG129" s="3">
        <v>4.15E-3</v>
      </c>
      <c r="AH129" s="3">
        <v>3.2000000000000003E-4</v>
      </c>
      <c r="AI129" s="3">
        <v>0</v>
      </c>
    </row>
    <row r="130" spans="1:35" x14ac:dyDescent="0.25">
      <c r="A130" s="10">
        <v>22400722</v>
      </c>
      <c r="B130" s="13" t="s">
        <v>79</v>
      </c>
      <c r="C130" s="13" t="s">
        <v>96</v>
      </c>
      <c r="D130" s="12">
        <v>0.8125</v>
      </c>
      <c r="E130" s="13" t="str">
        <f>HYPERLINK("https://www.nba.com/stats/player/1630558/boxscores-traditional", "Davion Mitchell")</f>
        <v>Davion Mitchell</v>
      </c>
      <c r="F130">
        <v>26</v>
      </c>
      <c r="G130">
        <v>2.7930000000000001</v>
      </c>
      <c r="H130" s="3">
        <v>1</v>
      </c>
      <c r="I130" s="3">
        <v>1</v>
      </c>
      <c r="J130" s="3">
        <v>1</v>
      </c>
      <c r="K130" s="3">
        <v>1</v>
      </c>
      <c r="L130" s="3">
        <v>1</v>
      </c>
      <c r="M130" s="3">
        <v>0.99995999999999996</v>
      </c>
      <c r="N130" s="3">
        <v>0.99983</v>
      </c>
      <c r="O130" s="3">
        <v>0.99936000000000003</v>
      </c>
      <c r="P130" s="3">
        <v>0.99787999999999999</v>
      </c>
      <c r="Q130" s="3">
        <v>0.99395999999999995</v>
      </c>
      <c r="R130" s="3">
        <v>0.98421999999999998</v>
      </c>
      <c r="S130" s="3">
        <v>0.96326999999999996</v>
      </c>
      <c r="T130" s="3">
        <v>0.92364000000000002</v>
      </c>
      <c r="U130" s="3">
        <v>0.85768999999999995</v>
      </c>
      <c r="V130" s="3">
        <v>0.76424000000000003</v>
      </c>
      <c r="W130" s="3">
        <v>0.64058000000000004</v>
      </c>
      <c r="X130" s="3">
        <v>0.5</v>
      </c>
      <c r="Y130" s="3">
        <v>0.35942000000000002</v>
      </c>
      <c r="Z130" s="3">
        <v>0.23576</v>
      </c>
      <c r="AA130" s="3">
        <v>0.14230999999999999</v>
      </c>
      <c r="AB130" s="3">
        <v>7.6359999999999997E-2</v>
      </c>
      <c r="AC130" s="3">
        <v>3.6729999999999999E-2</v>
      </c>
      <c r="AD130" s="3">
        <v>1.5779999999999999E-2</v>
      </c>
      <c r="AE130" s="3">
        <v>6.0400000000000002E-3</v>
      </c>
      <c r="AF130" s="3">
        <v>2.1199999999999999E-3</v>
      </c>
      <c r="AG130" s="3">
        <v>6.4000000000000005E-4</v>
      </c>
      <c r="AH130" s="3">
        <v>0</v>
      </c>
      <c r="AI130" s="3">
        <v>0</v>
      </c>
    </row>
    <row r="131" spans="1:35" x14ac:dyDescent="0.25">
      <c r="A131" s="10">
        <v>22400722</v>
      </c>
      <c r="B131" s="13" t="s">
        <v>79</v>
      </c>
      <c r="C131" s="13" t="s">
        <v>96</v>
      </c>
      <c r="D131" s="12">
        <v>0.8125</v>
      </c>
      <c r="E131" s="13" t="str">
        <f>HYPERLINK("https://www.nba.com/stats/player/1642347/boxscores-traditional", "Jamal Shead")</f>
        <v>Jamal Shead</v>
      </c>
      <c r="F131">
        <v>21</v>
      </c>
      <c r="G131">
        <v>2.4489999999999998</v>
      </c>
      <c r="H131" s="3">
        <v>1</v>
      </c>
      <c r="I131" s="3">
        <v>1</v>
      </c>
      <c r="J131" s="3">
        <v>0.99987999999999999</v>
      </c>
      <c r="K131" s="3">
        <v>0.99946000000000002</v>
      </c>
      <c r="L131" s="3">
        <v>0.99787999999999999</v>
      </c>
      <c r="M131" s="3">
        <v>0.99285999999999996</v>
      </c>
      <c r="N131" s="3">
        <v>0.97931999999999997</v>
      </c>
      <c r="O131" s="3">
        <v>0.94845000000000002</v>
      </c>
      <c r="P131" s="3">
        <v>0.88876999999999995</v>
      </c>
      <c r="Q131" s="3">
        <v>0.79388999999999998</v>
      </c>
      <c r="R131" s="3">
        <v>0.65910000000000002</v>
      </c>
      <c r="S131" s="3">
        <v>0.5</v>
      </c>
      <c r="T131" s="3">
        <v>0.34089999999999998</v>
      </c>
      <c r="U131" s="3">
        <v>0.20610999999999999</v>
      </c>
      <c r="V131" s="3">
        <v>0.11123</v>
      </c>
      <c r="W131" s="3">
        <v>5.1549999999999999E-2</v>
      </c>
      <c r="X131" s="3">
        <v>2.068E-2</v>
      </c>
      <c r="Y131" s="3">
        <v>7.1399999999999996E-3</v>
      </c>
      <c r="Z131" s="3">
        <v>2.1199999999999999E-3</v>
      </c>
      <c r="AA131" s="3">
        <v>5.4000000000000001E-4</v>
      </c>
      <c r="AB131" s="3">
        <v>1.2E-4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</row>
    <row r="132" spans="1:35" x14ac:dyDescent="0.25">
      <c r="A132" s="10">
        <v>22400722</v>
      </c>
      <c r="B132" s="13" t="s">
        <v>79</v>
      </c>
      <c r="C132" s="13" t="s">
        <v>96</v>
      </c>
      <c r="D132" s="12">
        <v>0.8125</v>
      </c>
      <c r="E132" s="13" t="str">
        <f>HYPERLINK("https://www.nba.com/stats/player/1627751/boxscores-traditional", "Jakob Pöltl")</f>
        <v>Jakob Pöltl</v>
      </c>
      <c r="F132">
        <v>30</v>
      </c>
      <c r="G132">
        <v>2.7930000000000001</v>
      </c>
      <c r="H132" s="3">
        <v>1</v>
      </c>
      <c r="I132" s="3">
        <v>1</v>
      </c>
      <c r="J132" s="3">
        <v>1</v>
      </c>
      <c r="K132" s="3">
        <v>1</v>
      </c>
      <c r="L132" s="3">
        <v>1</v>
      </c>
      <c r="M132" s="3">
        <v>1</v>
      </c>
      <c r="N132" s="3">
        <v>1</v>
      </c>
      <c r="O132" s="3">
        <v>1</v>
      </c>
      <c r="P132" s="3">
        <v>1</v>
      </c>
      <c r="Q132" s="3">
        <v>0.99995999999999996</v>
      </c>
      <c r="R132" s="3">
        <v>0.99983</v>
      </c>
      <c r="S132" s="3">
        <v>0.99936000000000003</v>
      </c>
      <c r="T132" s="3">
        <v>0.99787999999999999</v>
      </c>
      <c r="U132" s="3">
        <v>0.99395999999999995</v>
      </c>
      <c r="V132" s="3">
        <v>0.98421999999999998</v>
      </c>
      <c r="W132" s="3">
        <v>0.96326999999999996</v>
      </c>
      <c r="X132" s="3">
        <v>0.92364000000000002</v>
      </c>
      <c r="Y132" s="3">
        <v>0.85768999999999995</v>
      </c>
      <c r="Z132" s="3">
        <v>0.76424000000000003</v>
      </c>
      <c r="AA132" s="3">
        <v>0.64058000000000004</v>
      </c>
      <c r="AB132" s="3">
        <v>0.5</v>
      </c>
      <c r="AC132" s="3">
        <v>0.35942000000000002</v>
      </c>
      <c r="AD132" s="3">
        <v>0.23576</v>
      </c>
      <c r="AE132" s="3">
        <v>0.14230999999999999</v>
      </c>
      <c r="AF132" s="3">
        <v>7.6359999999999997E-2</v>
      </c>
      <c r="AG132" s="3">
        <v>3.6729999999999999E-2</v>
      </c>
      <c r="AH132" s="3">
        <v>1.7000000000000001E-4</v>
      </c>
      <c r="AI132" s="3">
        <v>0</v>
      </c>
    </row>
    <row r="133" spans="1:35" x14ac:dyDescent="0.25">
      <c r="A133" s="10">
        <v>22400722</v>
      </c>
      <c r="B133" s="13" t="s">
        <v>79</v>
      </c>
      <c r="C133" s="13" t="s">
        <v>96</v>
      </c>
      <c r="D133" s="12">
        <v>0.8125</v>
      </c>
      <c r="E133" s="13" t="str">
        <f>HYPERLINK("https://www.nba.com/stats/player/1629628/boxscores-traditional", "RJ Barrett")</f>
        <v>RJ Barrett</v>
      </c>
      <c r="F133">
        <v>31</v>
      </c>
      <c r="G133">
        <v>2.1909999999999998</v>
      </c>
      <c r="H133" s="3">
        <v>1</v>
      </c>
      <c r="I133" s="3">
        <v>1</v>
      </c>
      <c r="J133" s="3">
        <v>1</v>
      </c>
      <c r="K133" s="3">
        <v>1</v>
      </c>
      <c r="L133" s="3">
        <v>1</v>
      </c>
      <c r="M133" s="3">
        <v>1</v>
      </c>
      <c r="N133" s="3">
        <v>1</v>
      </c>
      <c r="O133" s="3">
        <v>1</v>
      </c>
      <c r="P133" s="3">
        <v>1</v>
      </c>
      <c r="Q133" s="3">
        <v>1</v>
      </c>
      <c r="R133" s="3">
        <v>1</v>
      </c>
      <c r="S133" s="3">
        <v>1</v>
      </c>
      <c r="T133" s="3">
        <v>1</v>
      </c>
      <c r="U133" s="3">
        <v>0.99987000000000004</v>
      </c>
      <c r="V133" s="3">
        <v>0.99929000000000001</v>
      </c>
      <c r="W133" s="3">
        <v>0.99692999999999998</v>
      </c>
      <c r="X133" s="3">
        <v>0.98870000000000002</v>
      </c>
      <c r="Y133" s="3">
        <v>0.96638000000000002</v>
      </c>
      <c r="Z133" s="3">
        <v>0.91466000000000003</v>
      </c>
      <c r="AA133" s="3">
        <v>0.81859000000000004</v>
      </c>
      <c r="AB133" s="3">
        <v>0.67723999999999995</v>
      </c>
      <c r="AC133" s="3">
        <v>0.5</v>
      </c>
      <c r="AD133" s="3">
        <v>0.32275999999999999</v>
      </c>
      <c r="AE133" s="3">
        <v>0.18140999999999999</v>
      </c>
      <c r="AF133" s="3">
        <v>8.5339999999999999E-2</v>
      </c>
      <c r="AG133" s="3">
        <v>3.3619999999999997E-2</v>
      </c>
      <c r="AH133" s="3">
        <v>0</v>
      </c>
      <c r="AI133" s="3">
        <v>0</v>
      </c>
    </row>
    <row r="134" spans="1:35" x14ac:dyDescent="0.25">
      <c r="A134" s="10">
        <v>22400722</v>
      </c>
      <c r="B134" s="13" t="s">
        <v>79</v>
      </c>
      <c r="C134" s="13" t="s">
        <v>96</v>
      </c>
      <c r="D134" s="12">
        <v>0.8125</v>
      </c>
      <c r="E134" s="13" t="str">
        <f>HYPERLINK("https://www.nba.com/stats/player/1630567/boxscores-traditional", "Scottie Barnes")</f>
        <v>Scottie Barnes</v>
      </c>
      <c r="F134">
        <v>33</v>
      </c>
      <c r="G134">
        <v>2.6080000000000001</v>
      </c>
      <c r="H134" s="3">
        <v>1</v>
      </c>
      <c r="I134" s="3">
        <v>1</v>
      </c>
      <c r="J134" s="3">
        <v>1</v>
      </c>
      <c r="K134" s="3">
        <v>1</v>
      </c>
      <c r="L134" s="3">
        <v>1</v>
      </c>
      <c r="M134" s="3">
        <v>1</v>
      </c>
      <c r="N134" s="3">
        <v>1</v>
      </c>
      <c r="O134" s="3">
        <v>1</v>
      </c>
      <c r="P134" s="3">
        <v>1</v>
      </c>
      <c r="Q134" s="3">
        <v>1</v>
      </c>
      <c r="R134" s="3">
        <v>1</v>
      </c>
      <c r="S134" s="3">
        <v>1</v>
      </c>
      <c r="T134" s="3">
        <v>1</v>
      </c>
      <c r="U134" s="3">
        <v>0.99994000000000005</v>
      </c>
      <c r="V134" s="3">
        <v>0.99972000000000005</v>
      </c>
      <c r="W134" s="3">
        <v>0.99892999999999998</v>
      </c>
      <c r="X134" s="3">
        <v>0.99631999999999998</v>
      </c>
      <c r="Y134" s="3">
        <v>0.98928000000000005</v>
      </c>
      <c r="Z134" s="3">
        <v>0.97257000000000005</v>
      </c>
      <c r="AA134" s="3">
        <v>0.93698999999999999</v>
      </c>
      <c r="AB134" s="3">
        <v>0.87492999999999999</v>
      </c>
      <c r="AC134" s="3">
        <v>0.77934999999999999</v>
      </c>
      <c r="AD134" s="3">
        <v>0.64802999999999999</v>
      </c>
      <c r="AE134" s="3">
        <v>0.5</v>
      </c>
      <c r="AF134" s="3">
        <v>0.35197000000000001</v>
      </c>
      <c r="AG134" s="3">
        <v>0.22065000000000001</v>
      </c>
      <c r="AH134" s="3">
        <v>3.6800000000000001E-3</v>
      </c>
      <c r="AI134" s="3">
        <v>0</v>
      </c>
    </row>
    <row r="135" spans="1:35" x14ac:dyDescent="0.25">
      <c r="A135" s="10">
        <v>22400722</v>
      </c>
      <c r="B135" s="13" t="s">
        <v>79</v>
      </c>
      <c r="C135" s="13" t="s">
        <v>96</v>
      </c>
      <c r="D135" s="12">
        <v>0.8125</v>
      </c>
      <c r="E135" s="13" t="str">
        <f>HYPERLINK("https://www.nba.com/stats/player/1630534/boxscores-traditional", "Ochai Agbaji")</f>
        <v>Ochai Agbaji</v>
      </c>
      <c r="F135">
        <v>22</v>
      </c>
      <c r="G135">
        <v>1.8439999999999999</v>
      </c>
      <c r="H135" s="3">
        <v>1</v>
      </c>
      <c r="I135" s="3">
        <v>1</v>
      </c>
      <c r="J135" s="3">
        <v>1</v>
      </c>
      <c r="K135" s="3">
        <v>1</v>
      </c>
      <c r="L135" s="3">
        <v>1</v>
      </c>
      <c r="M135" s="3">
        <v>0.99992999999999999</v>
      </c>
      <c r="N135" s="3">
        <v>0.99941999999999998</v>
      </c>
      <c r="O135" s="3">
        <v>0.99663999999999997</v>
      </c>
      <c r="P135" s="3">
        <v>0.98499999999999999</v>
      </c>
      <c r="Q135" s="3">
        <v>0.94845000000000002</v>
      </c>
      <c r="R135" s="3">
        <v>0.85992999999999997</v>
      </c>
      <c r="S135" s="3">
        <v>0.70540000000000003</v>
      </c>
      <c r="T135" s="3">
        <v>0.5</v>
      </c>
      <c r="U135" s="3">
        <v>0.29459999999999997</v>
      </c>
      <c r="V135" s="3">
        <v>0.14007</v>
      </c>
      <c r="W135" s="3">
        <v>5.1549999999999999E-2</v>
      </c>
      <c r="X135" s="3">
        <v>1.4999999999999999E-2</v>
      </c>
      <c r="Y135" s="3">
        <v>3.3600000000000001E-3</v>
      </c>
      <c r="Z135" s="3">
        <v>5.8E-4</v>
      </c>
      <c r="AA135" s="3">
        <v>6.9999999999999994E-5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</row>
    <row r="136" spans="1:35" x14ac:dyDescent="0.25">
      <c r="A136" s="10">
        <v>22400722</v>
      </c>
      <c r="B136" s="13" t="s">
        <v>79</v>
      </c>
      <c r="C136" s="13" t="s">
        <v>96</v>
      </c>
      <c r="D136" s="12">
        <v>0.8125</v>
      </c>
      <c r="E136" s="13" t="str">
        <f>HYPERLINK("https://www.nba.com/stats/player/1641711/boxscores-traditional", "Gradey Dick")</f>
        <v>Gradey Dick</v>
      </c>
      <c r="F136">
        <v>28</v>
      </c>
      <c r="G136">
        <v>5</v>
      </c>
      <c r="H136" s="3">
        <v>0.99983999999999995</v>
      </c>
      <c r="I136" s="3">
        <v>0.99965999999999999</v>
      </c>
      <c r="J136" s="3">
        <v>0.99931000000000003</v>
      </c>
      <c r="K136" s="3">
        <v>0.99865000000000004</v>
      </c>
      <c r="L136" s="3">
        <v>0.99743999999999999</v>
      </c>
      <c r="M136" s="3">
        <v>0.99534</v>
      </c>
      <c r="N136" s="3">
        <v>0.99180000000000001</v>
      </c>
      <c r="O136" s="3">
        <v>0.98609999999999998</v>
      </c>
      <c r="P136" s="3">
        <v>0.97724999999999995</v>
      </c>
      <c r="Q136" s="3">
        <v>0.96406999999999998</v>
      </c>
      <c r="R136" s="3">
        <v>0.94520000000000004</v>
      </c>
      <c r="S136" s="3">
        <v>0.91923999999999995</v>
      </c>
      <c r="T136" s="3">
        <v>0.88492999999999999</v>
      </c>
      <c r="U136" s="3">
        <v>0.84133999999999998</v>
      </c>
      <c r="V136" s="3">
        <v>0.78813999999999995</v>
      </c>
      <c r="W136" s="3">
        <v>0.72575000000000001</v>
      </c>
      <c r="X136" s="3">
        <v>0.65542</v>
      </c>
      <c r="Y136" s="3">
        <v>0.57926</v>
      </c>
      <c r="Z136" s="3">
        <v>0.5</v>
      </c>
      <c r="AA136" s="3">
        <v>0.42074</v>
      </c>
      <c r="AB136" s="3">
        <v>0.34458</v>
      </c>
      <c r="AC136" s="3">
        <v>0.27424999999999999</v>
      </c>
      <c r="AD136" s="3">
        <v>0.21185999999999999</v>
      </c>
      <c r="AE136" s="3">
        <v>0.15866</v>
      </c>
      <c r="AF136" s="3">
        <v>0.11507000000000001</v>
      </c>
      <c r="AG136" s="3">
        <v>8.0759999999999998E-2</v>
      </c>
      <c r="AH136" s="3">
        <v>8.2000000000000007E-3</v>
      </c>
      <c r="AI136" s="3">
        <v>3.4000000000000002E-4</v>
      </c>
    </row>
    <row r="137" spans="1:35" x14ac:dyDescent="0.25">
      <c r="A137" s="10">
        <v>22400722</v>
      </c>
      <c r="B137" s="13" t="s">
        <v>79</v>
      </c>
      <c r="C137" s="13" t="s">
        <v>96</v>
      </c>
      <c r="D137" s="12">
        <v>0.8125</v>
      </c>
      <c r="E137" s="13" t="str">
        <f>HYPERLINK("https://www.nba.com/stats/player/1628449/boxscores-traditional", "Chris Boucher")</f>
        <v>Chris Boucher</v>
      </c>
      <c r="F137">
        <v>17</v>
      </c>
      <c r="G137">
        <v>2.145</v>
      </c>
      <c r="H137" s="3">
        <v>0.99944</v>
      </c>
      <c r="I137" s="3">
        <v>0.99743999999999999</v>
      </c>
      <c r="J137" s="3">
        <v>0.99009999999999998</v>
      </c>
      <c r="K137" s="3">
        <v>0.96855999999999998</v>
      </c>
      <c r="L137" s="3">
        <v>0.91923999999999995</v>
      </c>
      <c r="M137" s="3">
        <v>0.82381000000000004</v>
      </c>
      <c r="N137" s="3">
        <v>0.68081999999999998</v>
      </c>
      <c r="O137" s="3">
        <v>0.5</v>
      </c>
      <c r="P137" s="3">
        <v>0.31918000000000002</v>
      </c>
      <c r="Q137" s="3">
        <v>0.17619000000000001</v>
      </c>
      <c r="R137" s="3">
        <v>8.0759999999999998E-2</v>
      </c>
      <c r="S137" s="3">
        <v>3.1440000000000003E-2</v>
      </c>
      <c r="T137" s="3">
        <v>9.9000000000000008E-3</v>
      </c>
      <c r="U137" s="3">
        <v>2.5600000000000002E-3</v>
      </c>
      <c r="V137" s="3">
        <v>5.5999999999999995E-4</v>
      </c>
      <c r="W137" s="3">
        <v>1E-4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</row>
    <row r="138" spans="1:35" x14ac:dyDescent="0.25">
      <c r="A138" s="10">
        <v>22400722</v>
      </c>
      <c r="B138" s="13" t="s">
        <v>79</v>
      </c>
      <c r="C138" s="13" t="s">
        <v>96</v>
      </c>
      <c r="D138" s="12">
        <v>0.8125</v>
      </c>
      <c r="E138" s="13" t="str">
        <f>HYPERLINK("https://www.nba.com/stats/player/203482/boxscores-traditional", "Kelly Olynyk")</f>
        <v>Kelly Olynyk</v>
      </c>
      <c r="F138">
        <v>19</v>
      </c>
      <c r="G138">
        <v>3.286</v>
      </c>
      <c r="H138" s="3">
        <v>0.99692999999999998</v>
      </c>
      <c r="I138" s="3">
        <v>0.99245000000000005</v>
      </c>
      <c r="J138" s="3">
        <v>0.98341000000000001</v>
      </c>
      <c r="K138" s="3">
        <v>0.96638000000000002</v>
      </c>
      <c r="L138" s="3">
        <v>0.93574000000000002</v>
      </c>
      <c r="M138" s="3">
        <v>0.88876999999999995</v>
      </c>
      <c r="N138" s="3">
        <v>0.81859000000000004</v>
      </c>
      <c r="O138" s="3">
        <v>0.72907</v>
      </c>
      <c r="P138" s="3">
        <v>0.61790999999999996</v>
      </c>
      <c r="Q138" s="3">
        <v>0.5</v>
      </c>
      <c r="R138" s="3">
        <v>0.38208999999999999</v>
      </c>
      <c r="S138" s="3">
        <v>0.27093</v>
      </c>
      <c r="T138" s="3">
        <v>0.18140999999999999</v>
      </c>
      <c r="U138" s="3">
        <v>0.11123</v>
      </c>
      <c r="V138" s="3">
        <v>6.4259999999999998E-2</v>
      </c>
      <c r="W138" s="3">
        <v>3.3619999999999997E-2</v>
      </c>
      <c r="X138" s="3">
        <v>1.6590000000000001E-2</v>
      </c>
      <c r="Y138" s="3">
        <v>7.5500000000000003E-3</v>
      </c>
      <c r="Z138" s="3">
        <v>3.0699999999999998E-3</v>
      </c>
      <c r="AA138" s="3">
        <v>1.1800000000000001E-3</v>
      </c>
      <c r="AB138" s="3">
        <v>4.0000000000000002E-4</v>
      </c>
      <c r="AC138" s="3">
        <v>1.2999999999999999E-4</v>
      </c>
      <c r="AD138" s="3">
        <v>4.0000000000000003E-5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</row>
    <row r="139" spans="1:35" x14ac:dyDescent="0.25">
      <c r="A139" s="10">
        <v>22400722</v>
      </c>
      <c r="B139" s="13" t="s">
        <v>79</v>
      </c>
      <c r="C139" s="13" t="s">
        <v>96</v>
      </c>
      <c r="D139" s="12">
        <v>0.8125</v>
      </c>
      <c r="E139" s="13" t="str">
        <f>HYPERLINK("https://www.nba.com/stats/player/1642367/boxscores-traditional", "Jonathan Mogbo")</f>
        <v>Jonathan Mogbo</v>
      </c>
      <c r="F139">
        <v>19</v>
      </c>
      <c r="G139">
        <v>3.286</v>
      </c>
      <c r="H139" s="3">
        <v>0.99692999999999998</v>
      </c>
      <c r="I139" s="3">
        <v>0.99245000000000005</v>
      </c>
      <c r="J139" s="3">
        <v>0.98341000000000001</v>
      </c>
      <c r="K139" s="3">
        <v>0.96638000000000002</v>
      </c>
      <c r="L139" s="3">
        <v>0.93574000000000002</v>
      </c>
      <c r="M139" s="3">
        <v>0.88876999999999995</v>
      </c>
      <c r="N139" s="3">
        <v>0.81859000000000004</v>
      </c>
      <c r="O139" s="3">
        <v>0.72907</v>
      </c>
      <c r="P139" s="3">
        <v>0.61790999999999996</v>
      </c>
      <c r="Q139" s="3">
        <v>0.5</v>
      </c>
      <c r="R139" s="3">
        <v>0.38208999999999999</v>
      </c>
      <c r="S139" s="3">
        <v>0.27093</v>
      </c>
      <c r="T139" s="3">
        <v>0.18140999999999999</v>
      </c>
      <c r="U139" s="3">
        <v>0.11123</v>
      </c>
      <c r="V139" s="3">
        <v>6.4259999999999998E-2</v>
      </c>
      <c r="W139" s="3">
        <v>3.3619999999999997E-2</v>
      </c>
      <c r="X139" s="3">
        <v>1.6590000000000001E-2</v>
      </c>
      <c r="Y139" s="3">
        <v>7.5500000000000003E-3</v>
      </c>
      <c r="Z139" s="3">
        <v>3.0699999999999998E-3</v>
      </c>
      <c r="AA139" s="3">
        <v>1.1800000000000001E-3</v>
      </c>
      <c r="AB139" s="3">
        <v>4.0000000000000002E-4</v>
      </c>
      <c r="AC139" s="3">
        <v>1.2999999999999999E-4</v>
      </c>
      <c r="AD139" s="3">
        <v>4.0000000000000003E-5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</row>
    <row r="140" spans="1:35" x14ac:dyDescent="0.25">
      <c r="A140" s="10">
        <v>22400722</v>
      </c>
      <c r="B140" s="13" t="s">
        <v>79</v>
      </c>
      <c r="C140" s="13" t="s">
        <v>96</v>
      </c>
      <c r="D140" s="12">
        <v>0.8125</v>
      </c>
      <c r="E140" s="13" t="str">
        <f>HYPERLINK("https://www.nba.com/stats/player/1642266/boxscores-traditional", "Ja'Kobe Walter")</f>
        <v>Ja'Kobe Walter</v>
      </c>
      <c r="F140">
        <v>21</v>
      </c>
      <c r="G140">
        <v>4.2430000000000003</v>
      </c>
      <c r="H140" s="3">
        <v>0.99519999999999997</v>
      </c>
      <c r="I140" s="3">
        <v>0.99085999999999996</v>
      </c>
      <c r="J140" s="3">
        <v>0.98299999999999998</v>
      </c>
      <c r="K140" s="3">
        <v>0.97062000000000004</v>
      </c>
      <c r="L140" s="3">
        <v>0.95052999999999999</v>
      </c>
      <c r="M140" s="3">
        <v>0.92073000000000005</v>
      </c>
      <c r="N140" s="3">
        <v>0.88100000000000001</v>
      </c>
      <c r="O140" s="3">
        <v>0.82638999999999996</v>
      </c>
      <c r="P140" s="3">
        <v>0.76114999999999999</v>
      </c>
      <c r="Q140" s="3">
        <v>0.68081999999999998</v>
      </c>
      <c r="R140" s="3">
        <v>0.59482999999999997</v>
      </c>
      <c r="S140" s="3">
        <v>0.5</v>
      </c>
      <c r="T140" s="3">
        <v>0.40516999999999997</v>
      </c>
      <c r="U140" s="3">
        <v>0.31918000000000002</v>
      </c>
      <c r="V140" s="3">
        <v>0.23885000000000001</v>
      </c>
      <c r="W140" s="3">
        <v>0.17360999999999999</v>
      </c>
      <c r="X140" s="3">
        <v>0.11899999999999999</v>
      </c>
      <c r="Y140" s="3">
        <v>7.9269999999999993E-2</v>
      </c>
      <c r="Z140" s="3">
        <v>4.947E-2</v>
      </c>
      <c r="AA140" s="3">
        <v>2.938E-2</v>
      </c>
      <c r="AB140" s="3">
        <v>1.7000000000000001E-2</v>
      </c>
      <c r="AC140" s="3">
        <v>9.1400000000000006E-3</v>
      </c>
      <c r="AD140" s="3">
        <v>4.7999999999999996E-3</v>
      </c>
      <c r="AE140" s="3">
        <v>2.33E-3</v>
      </c>
      <c r="AF140" s="3">
        <v>1.1100000000000001E-3</v>
      </c>
      <c r="AG140" s="3">
        <v>4.8000000000000001E-4</v>
      </c>
      <c r="AH140" s="3">
        <v>0</v>
      </c>
      <c r="AI140" s="3">
        <v>0</v>
      </c>
    </row>
    <row r="141" spans="1:35" x14ac:dyDescent="0.25">
      <c r="A141" s="10">
        <v>22400722</v>
      </c>
      <c r="B141" s="13" t="s">
        <v>79</v>
      </c>
      <c r="C141" s="13" t="s">
        <v>96</v>
      </c>
      <c r="D141" s="12">
        <v>0.8125</v>
      </c>
      <c r="E141" s="13" t="str">
        <f>HYPERLINK("https://www.nba.com/stats/player/1628971/boxscores-traditional", "Bruce Brown")</f>
        <v>Bruce Brown</v>
      </c>
      <c r="F141">
        <v>20</v>
      </c>
      <c r="G141">
        <v>4.6899999999999995</v>
      </c>
      <c r="H141" s="3">
        <v>0.98341000000000001</v>
      </c>
      <c r="I141" s="3">
        <v>0.97257000000000005</v>
      </c>
      <c r="J141" s="3">
        <v>0.95637000000000005</v>
      </c>
      <c r="K141" s="3">
        <v>0.93189</v>
      </c>
      <c r="L141" s="3">
        <v>0.89973000000000003</v>
      </c>
      <c r="M141" s="3">
        <v>0.85768999999999995</v>
      </c>
      <c r="N141" s="3">
        <v>0.80234000000000005</v>
      </c>
      <c r="O141" s="3">
        <v>0.73890999999999996</v>
      </c>
      <c r="P141" s="3">
        <v>0.66639999999999999</v>
      </c>
      <c r="Q141" s="3">
        <v>0.58316999999999997</v>
      </c>
      <c r="R141" s="3">
        <v>0.5</v>
      </c>
      <c r="S141" s="3">
        <v>0.41682999999999998</v>
      </c>
      <c r="T141" s="3">
        <v>0.33360000000000001</v>
      </c>
      <c r="U141" s="3">
        <v>0.26108999999999999</v>
      </c>
      <c r="V141" s="3">
        <v>0.19766</v>
      </c>
      <c r="W141" s="3">
        <v>0.14230999999999999</v>
      </c>
      <c r="X141" s="3">
        <v>0.10027</v>
      </c>
      <c r="Y141" s="3">
        <v>6.8110000000000004E-2</v>
      </c>
      <c r="Z141" s="3">
        <v>4.3630000000000002E-2</v>
      </c>
      <c r="AA141" s="3">
        <v>2.743E-2</v>
      </c>
      <c r="AB141" s="3">
        <v>1.6590000000000001E-2</v>
      </c>
      <c r="AC141" s="3">
        <v>9.3900000000000008E-3</v>
      </c>
      <c r="AD141" s="3">
        <v>5.2300000000000003E-3</v>
      </c>
      <c r="AE141" s="3">
        <v>2.8E-3</v>
      </c>
      <c r="AF141" s="3">
        <v>1.39E-3</v>
      </c>
      <c r="AG141" s="3">
        <v>6.8999999999999997E-4</v>
      </c>
      <c r="AH141" s="3">
        <v>0</v>
      </c>
      <c r="AI141" s="3">
        <v>0</v>
      </c>
    </row>
    <row r="142" spans="1:35" x14ac:dyDescent="0.25">
      <c r="A142" s="10">
        <v>22400722</v>
      </c>
      <c r="B142" s="13" t="s">
        <v>79</v>
      </c>
      <c r="C142" s="13" t="s">
        <v>96</v>
      </c>
      <c r="D142" s="12">
        <v>0.8125</v>
      </c>
      <c r="E142" s="13" t="str">
        <f>HYPERLINK("https://www.nba.com/stats/player/1630193/boxscores-traditional", "Immanuel Quickley")</f>
        <v>Immanuel Quickley</v>
      </c>
      <c r="F142">
        <v>23</v>
      </c>
      <c r="G142">
        <v>6.8410000000000002</v>
      </c>
      <c r="H142" s="3">
        <v>0.97128000000000003</v>
      </c>
      <c r="I142" s="3">
        <v>0.95994000000000002</v>
      </c>
      <c r="J142" s="3">
        <v>0.94630000000000003</v>
      </c>
      <c r="K142" s="3">
        <v>0.92784999999999995</v>
      </c>
      <c r="L142" s="3">
        <v>0.90658000000000005</v>
      </c>
      <c r="M142" s="3">
        <v>0.879</v>
      </c>
      <c r="N142" s="3">
        <v>0.84614</v>
      </c>
      <c r="O142" s="3">
        <v>0.81057000000000001</v>
      </c>
      <c r="P142" s="3">
        <v>0.76729999999999998</v>
      </c>
      <c r="Q142" s="3">
        <v>0.71904000000000001</v>
      </c>
      <c r="R142" s="3">
        <v>0.67003000000000001</v>
      </c>
      <c r="S142" s="3">
        <v>0.61409000000000002</v>
      </c>
      <c r="T142" s="3">
        <v>0.55962000000000001</v>
      </c>
      <c r="U142" s="3">
        <v>0.5</v>
      </c>
      <c r="V142" s="3">
        <v>0.44037999999999999</v>
      </c>
      <c r="W142" s="3">
        <v>0.38590999999999998</v>
      </c>
      <c r="X142" s="3">
        <v>0.32996999999999999</v>
      </c>
      <c r="Y142" s="3">
        <v>0.28095999999999999</v>
      </c>
      <c r="Z142" s="3">
        <v>0.23269999999999999</v>
      </c>
      <c r="AA142" s="3">
        <v>0.18942999999999999</v>
      </c>
      <c r="AB142" s="3">
        <v>0.15386</v>
      </c>
      <c r="AC142" s="3">
        <v>0.121</v>
      </c>
      <c r="AD142" s="3">
        <v>9.3420000000000003E-2</v>
      </c>
      <c r="AE142" s="3">
        <v>7.2150000000000006E-2</v>
      </c>
      <c r="AF142" s="3">
        <v>5.3699999999999998E-2</v>
      </c>
      <c r="AG142" s="3">
        <v>4.0059999999999998E-2</v>
      </c>
      <c r="AH142" s="3">
        <v>6.3899999999999998E-3</v>
      </c>
      <c r="AI142" s="3">
        <v>6.4000000000000005E-4</v>
      </c>
    </row>
    <row r="143" spans="1:35" x14ac:dyDescent="0.25">
      <c r="A143" s="10">
        <v>22400722</v>
      </c>
      <c r="B143" s="13" t="s">
        <v>79</v>
      </c>
      <c r="C143" s="13" t="s">
        <v>96</v>
      </c>
      <c r="D143" s="12">
        <v>0.8125</v>
      </c>
      <c r="E143" s="13" t="str">
        <f>HYPERLINK("https://www.nba.com/stats/player/1631115/boxscores-traditional", "Orlando Robinson")</f>
        <v>Orlando Robinson</v>
      </c>
      <c r="F143">
        <v>16</v>
      </c>
      <c r="G143">
        <v>4.444</v>
      </c>
      <c r="H143" s="3">
        <v>0.91149000000000002</v>
      </c>
      <c r="I143" s="3">
        <v>0.87075999999999998</v>
      </c>
      <c r="J143" s="3">
        <v>0.81594</v>
      </c>
      <c r="K143" s="3">
        <v>0.75175000000000003</v>
      </c>
      <c r="L143" s="3">
        <v>0.67364000000000002</v>
      </c>
      <c r="M143" s="3">
        <v>0.59094999999999998</v>
      </c>
      <c r="N143" s="3">
        <v>0.5</v>
      </c>
      <c r="O143" s="3">
        <v>0.40905000000000002</v>
      </c>
      <c r="P143" s="3">
        <v>0.32635999999999998</v>
      </c>
      <c r="Q143" s="3">
        <v>0.24825</v>
      </c>
      <c r="R143" s="3">
        <v>0.18406</v>
      </c>
      <c r="S143" s="3">
        <v>0.12923999999999999</v>
      </c>
      <c r="T143" s="3">
        <v>8.8510000000000005E-2</v>
      </c>
      <c r="U143" s="3">
        <v>5.7049999999999997E-2</v>
      </c>
      <c r="V143" s="3">
        <v>3.5929999999999997E-2</v>
      </c>
      <c r="W143" s="3">
        <v>2.1180000000000001E-2</v>
      </c>
      <c r="X143" s="3">
        <v>1.222E-2</v>
      </c>
      <c r="Y143" s="3">
        <v>6.5700000000000003E-3</v>
      </c>
      <c r="Z143" s="3">
        <v>3.47E-3</v>
      </c>
      <c r="AA143" s="3">
        <v>1.6900000000000001E-3</v>
      </c>
      <c r="AB143" s="3">
        <v>8.1999999999999998E-4</v>
      </c>
      <c r="AC143" s="3">
        <v>3.6000000000000002E-4</v>
      </c>
      <c r="AD143" s="3">
        <v>1.6000000000000001E-4</v>
      </c>
      <c r="AE143" s="3">
        <v>6.0000000000000002E-5</v>
      </c>
      <c r="AF143" s="3">
        <v>0</v>
      </c>
      <c r="AG143" s="3">
        <v>0</v>
      </c>
      <c r="AH143" s="3">
        <v>0</v>
      </c>
      <c r="AI143" s="3">
        <v>0</v>
      </c>
    </row>
    <row r="144" spans="1:35" x14ac:dyDescent="0.25">
      <c r="A144" s="10">
        <v>22400723</v>
      </c>
      <c r="B144" s="13" t="s">
        <v>80</v>
      </c>
      <c r="C144" s="13" t="s">
        <v>97</v>
      </c>
      <c r="D144" s="12">
        <v>0.83333333333333337</v>
      </c>
      <c r="E144" s="13" t="str">
        <f>HYPERLINK("https://www.nba.com/stats/player/1630581/boxscores-traditional", "Josh Giddey")</f>
        <v>Josh Giddey</v>
      </c>
      <c r="F144">
        <v>29</v>
      </c>
      <c r="G144">
        <v>3.847</v>
      </c>
      <c r="H144" s="3">
        <v>1</v>
      </c>
      <c r="I144" s="3">
        <v>1</v>
      </c>
      <c r="J144" s="3">
        <v>1</v>
      </c>
      <c r="K144" s="3">
        <v>1</v>
      </c>
      <c r="L144" s="3">
        <v>0.99995000000000001</v>
      </c>
      <c r="M144" s="3">
        <v>0.99985999999999997</v>
      </c>
      <c r="N144" s="3">
        <v>0.99963999999999997</v>
      </c>
      <c r="O144" s="3">
        <v>0.99909999999999999</v>
      </c>
      <c r="P144" s="3">
        <v>0.99787999999999999</v>
      </c>
      <c r="Q144" s="3">
        <v>0.99534</v>
      </c>
      <c r="R144" s="3">
        <v>0.99036000000000002</v>
      </c>
      <c r="S144" s="3">
        <v>0.98124</v>
      </c>
      <c r="T144" s="3">
        <v>0.96562000000000003</v>
      </c>
      <c r="U144" s="3">
        <v>0.94062000000000001</v>
      </c>
      <c r="V144" s="3">
        <v>0.9032</v>
      </c>
      <c r="W144" s="3">
        <v>0.85082999999999998</v>
      </c>
      <c r="X144" s="3">
        <v>0.7823</v>
      </c>
      <c r="Y144" s="3">
        <v>0.69847000000000004</v>
      </c>
      <c r="Z144" s="3">
        <v>0.60257000000000005</v>
      </c>
      <c r="AA144" s="3">
        <v>0.5</v>
      </c>
      <c r="AB144" s="3">
        <v>0.39743000000000001</v>
      </c>
      <c r="AC144" s="3">
        <v>0.30153000000000002</v>
      </c>
      <c r="AD144" s="3">
        <v>0.2177</v>
      </c>
      <c r="AE144" s="3">
        <v>0.14917</v>
      </c>
      <c r="AF144" s="3">
        <v>9.6799999999999997E-2</v>
      </c>
      <c r="AG144" s="3">
        <v>5.9380000000000002E-2</v>
      </c>
      <c r="AH144" s="3">
        <v>2.1199999999999999E-3</v>
      </c>
      <c r="AI144" s="3">
        <v>0</v>
      </c>
    </row>
    <row r="145" spans="1:35" x14ac:dyDescent="0.25">
      <c r="A145" s="10">
        <v>22400723</v>
      </c>
      <c r="B145" s="13" t="s">
        <v>80</v>
      </c>
      <c r="C145" s="13" t="s">
        <v>97</v>
      </c>
      <c r="D145" s="12">
        <v>0.83333333333333337</v>
      </c>
      <c r="E145" s="13" t="str">
        <f>HYPERLINK("https://www.nba.com/stats/player/1630245/boxscores-traditional", "Ayo Dosunmu")</f>
        <v>Ayo Dosunmu</v>
      </c>
      <c r="F145">
        <v>32</v>
      </c>
      <c r="G145">
        <v>2.145</v>
      </c>
      <c r="H145" s="3">
        <v>1</v>
      </c>
      <c r="I145" s="3">
        <v>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1</v>
      </c>
      <c r="P145" s="3">
        <v>1</v>
      </c>
      <c r="Q145" s="3">
        <v>1</v>
      </c>
      <c r="R145" s="3">
        <v>1</v>
      </c>
      <c r="S145" s="3">
        <v>1</v>
      </c>
      <c r="T145" s="3">
        <v>1</v>
      </c>
      <c r="U145" s="3">
        <v>1</v>
      </c>
      <c r="V145" s="3">
        <v>0.99990000000000001</v>
      </c>
      <c r="W145" s="3">
        <v>0.99944</v>
      </c>
      <c r="X145" s="3">
        <v>0.99743999999999999</v>
      </c>
      <c r="Y145" s="3">
        <v>0.99009999999999998</v>
      </c>
      <c r="Z145" s="3">
        <v>0.96855999999999998</v>
      </c>
      <c r="AA145" s="3">
        <v>0.91923999999999995</v>
      </c>
      <c r="AB145" s="3">
        <v>0.82381000000000004</v>
      </c>
      <c r="AC145" s="3">
        <v>0.68081999999999998</v>
      </c>
      <c r="AD145" s="3">
        <v>0.5</v>
      </c>
      <c r="AE145" s="3">
        <v>0.31918000000000002</v>
      </c>
      <c r="AF145" s="3">
        <v>0.17619000000000001</v>
      </c>
      <c r="AG145" s="3">
        <v>8.0759999999999998E-2</v>
      </c>
      <c r="AH145" s="3">
        <v>1E-4</v>
      </c>
      <c r="AI145" s="3">
        <v>0</v>
      </c>
    </row>
    <row r="146" spans="1:35" x14ac:dyDescent="0.25">
      <c r="A146" s="10">
        <v>22400723</v>
      </c>
      <c r="B146" s="13" t="s">
        <v>80</v>
      </c>
      <c r="C146" s="13" t="s">
        <v>97</v>
      </c>
      <c r="D146" s="12">
        <v>0.83333333333333337</v>
      </c>
      <c r="E146" s="13" t="str">
        <f>HYPERLINK("https://www.nba.com/stats/player/1629632/boxscores-traditional", "Coby White")</f>
        <v>Coby White</v>
      </c>
      <c r="F146">
        <v>31</v>
      </c>
      <c r="G146">
        <v>2.2359999999999998</v>
      </c>
      <c r="H146" s="3">
        <v>1</v>
      </c>
      <c r="I146" s="3">
        <v>1</v>
      </c>
      <c r="J146" s="3">
        <v>1</v>
      </c>
      <c r="K146" s="3">
        <v>1</v>
      </c>
      <c r="L146" s="3">
        <v>1</v>
      </c>
      <c r="M146" s="3">
        <v>1</v>
      </c>
      <c r="N146" s="3">
        <v>1</v>
      </c>
      <c r="O146" s="3">
        <v>1</v>
      </c>
      <c r="P146" s="3">
        <v>1</v>
      </c>
      <c r="Q146" s="3">
        <v>1</v>
      </c>
      <c r="R146" s="3">
        <v>1</v>
      </c>
      <c r="S146" s="3">
        <v>1</v>
      </c>
      <c r="T146" s="3">
        <v>1</v>
      </c>
      <c r="U146" s="3">
        <v>0.99983</v>
      </c>
      <c r="V146" s="3">
        <v>0.99912999999999996</v>
      </c>
      <c r="W146" s="3">
        <v>0.99631999999999998</v>
      </c>
      <c r="X146" s="3">
        <v>0.98745000000000005</v>
      </c>
      <c r="Y146" s="3">
        <v>0.96326999999999996</v>
      </c>
      <c r="Z146" s="3">
        <v>0.90988000000000002</v>
      </c>
      <c r="AA146" s="3">
        <v>0.81327000000000005</v>
      </c>
      <c r="AB146" s="3">
        <v>0.67364000000000002</v>
      </c>
      <c r="AC146" s="3">
        <v>0.5</v>
      </c>
      <c r="AD146" s="3">
        <v>0.32635999999999998</v>
      </c>
      <c r="AE146" s="3">
        <v>0.18673000000000001</v>
      </c>
      <c r="AF146" s="3">
        <v>9.0120000000000006E-2</v>
      </c>
      <c r="AG146" s="3">
        <v>3.6729999999999999E-2</v>
      </c>
      <c r="AH146" s="3">
        <v>0</v>
      </c>
      <c r="AI146" s="3">
        <v>0</v>
      </c>
    </row>
    <row r="147" spans="1:35" x14ac:dyDescent="0.25">
      <c r="A147" s="10">
        <v>22400723</v>
      </c>
      <c r="B147" s="13" t="s">
        <v>80</v>
      </c>
      <c r="C147" s="13" t="s">
        <v>97</v>
      </c>
      <c r="D147" s="12">
        <v>0.83333333333333337</v>
      </c>
      <c r="E147" s="13" t="str">
        <f>HYPERLINK("https://www.nba.com/stats/player/1630172/boxscores-traditional", "Patrick Williams")</f>
        <v>Patrick Williams</v>
      </c>
      <c r="F147">
        <v>27</v>
      </c>
      <c r="G147">
        <v>3.9750000000000001</v>
      </c>
      <c r="H147" s="3">
        <v>1</v>
      </c>
      <c r="I147" s="3">
        <v>1</v>
      </c>
      <c r="J147" s="3">
        <v>0.99992000000000003</v>
      </c>
      <c r="K147" s="3">
        <v>0.99978</v>
      </c>
      <c r="L147" s="3">
        <v>0.99946000000000002</v>
      </c>
      <c r="M147" s="3">
        <v>0.99873999999999996</v>
      </c>
      <c r="N147" s="3">
        <v>0.99719999999999998</v>
      </c>
      <c r="O147" s="3">
        <v>0.99412999999999996</v>
      </c>
      <c r="P147" s="3">
        <v>0.98809000000000002</v>
      </c>
      <c r="Q147" s="3">
        <v>0.97777999999999998</v>
      </c>
      <c r="R147" s="3">
        <v>0.96079999999999999</v>
      </c>
      <c r="S147" s="3">
        <v>0.93447999999999998</v>
      </c>
      <c r="T147" s="3">
        <v>0.89617000000000002</v>
      </c>
      <c r="U147" s="3">
        <v>0.84375</v>
      </c>
      <c r="V147" s="3">
        <v>0.77337</v>
      </c>
      <c r="W147" s="3">
        <v>0.69145999999999996</v>
      </c>
      <c r="X147" s="3">
        <v>0.59870999999999996</v>
      </c>
      <c r="Y147" s="3">
        <v>0.5</v>
      </c>
      <c r="Z147" s="3">
        <v>0.40128999999999998</v>
      </c>
      <c r="AA147" s="3">
        <v>0.30853999999999998</v>
      </c>
      <c r="AB147" s="3">
        <v>0.22663</v>
      </c>
      <c r="AC147" s="3">
        <v>0.15625</v>
      </c>
      <c r="AD147" s="3">
        <v>0.10383000000000001</v>
      </c>
      <c r="AE147" s="3">
        <v>6.5519999999999995E-2</v>
      </c>
      <c r="AF147" s="3">
        <v>3.9199999999999999E-2</v>
      </c>
      <c r="AG147" s="3">
        <v>2.222E-2</v>
      </c>
      <c r="AH147" s="3">
        <v>5.4000000000000001E-4</v>
      </c>
      <c r="AI147" s="3">
        <v>0</v>
      </c>
    </row>
    <row r="148" spans="1:35" x14ac:dyDescent="0.25">
      <c r="A148" s="10">
        <v>22400723</v>
      </c>
      <c r="B148" s="13" t="s">
        <v>80</v>
      </c>
      <c r="C148" s="13" t="s">
        <v>97</v>
      </c>
      <c r="D148" s="12">
        <v>0.83333333333333337</v>
      </c>
      <c r="E148" s="13" t="str">
        <f>HYPERLINK("https://www.nba.com/stats/player/1628366/boxscores-traditional", "Lonzo Ball")</f>
        <v>Lonzo Ball</v>
      </c>
      <c r="F148">
        <v>26</v>
      </c>
      <c r="G148">
        <v>2.1909999999999998</v>
      </c>
      <c r="H148" s="3">
        <v>1</v>
      </c>
      <c r="I148" s="3">
        <v>1</v>
      </c>
      <c r="J148" s="3">
        <v>1</v>
      </c>
      <c r="K148" s="3">
        <v>1</v>
      </c>
      <c r="L148" s="3">
        <v>1</v>
      </c>
      <c r="M148" s="3">
        <v>1</v>
      </c>
      <c r="N148" s="3">
        <v>1</v>
      </c>
      <c r="O148" s="3">
        <v>1</v>
      </c>
      <c r="P148" s="3">
        <v>0.99987000000000004</v>
      </c>
      <c r="Q148" s="3">
        <v>0.99929000000000001</v>
      </c>
      <c r="R148" s="3">
        <v>0.99692999999999998</v>
      </c>
      <c r="S148" s="3">
        <v>0.98870000000000002</v>
      </c>
      <c r="T148" s="3">
        <v>0.96638000000000002</v>
      </c>
      <c r="U148" s="3">
        <v>0.91466000000000003</v>
      </c>
      <c r="V148" s="3">
        <v>0.81859000000000004</v>
      </c>
      <c r="W148" s="3">
        <v>0.67723999999999995</v>
      </c>
      <c r="X148" s="3">
        <v>0.5</v>
      </c>
      <c r="Y148" s="3">
        <v>0.32275999999999999</v>
      </c>
      <c r="Z148" s="3">
        <v>0.18140999999999999</v>
      </c>
      <c r="AA148" s="3">
        <v>8.5339999999999999E-2</v>
      </c>
      <c r="AB148" s="3">
        <v>3.3619999999999997E-2</v>
      </c>
      <c r="AC148" s="3">
        <v>1.1299999999999999E-2</v>
      </c>
      <c r="AD148" s="3">
        <v>3.0699999999999998E-3</v>
      </c>
      <c r="AE148" s="3">
        <v>7.1000000000000002E-4</v>
      </c>
      <c r="AF148" s="3">
        <v>1.2999999999999999E-4</v>
      </c>
      <c r="AG148" s="3">
        <v>0</v>
      </c>
      <c r="AH148" s="3">
        <v>0</v>
      </c>
      <c r="AI148" s="3">
        <v>0</v>
      </c>
    </row>
    <row r="149" spans="1:35" x14ac:dyDescent="0.25">
      <c r="A149" s="10">
        <v>22400723</v>
      </c>
      <c r="B149" s="13" t="s">
        <v>80</v>
      </c>
      <c r="C149" s="13" t="s">
        <v>97</v>
      </c>
      <c r="D149" s="12">
        <v>0.83333333333333337</v>
      </c>
      <c r="E149" s="13" t="str">
        <f>HYPERLINK("https://www.nba.com/stats/player/203897/boxscores-traditional", "Zach LaVine")</f>
        <v>Zach LaVine</v>
      </c>
      <c r="F149">
        <v>35</v>
      </c>
      <c r="G149">
        <v>2.145</v>
      </c>
      <c r="H149" s="3">
        <v>1</v>
      </c>
      <c r="I149" s="3">
        <v>1</v>
      </c>
      <c r="J149" s="3">
        <v>1</v>
      </c>
      <c r="K149" s="3">
        <v>1</v>
      </c>
      <c r="L149" s="3">
        <v>1</v>
      </c>
      <c r="M149" s="3">
        <v>1</v>
      </c>
      <c r="N149" s="3">
        <v>1</v>
      </c>
      <c r="O149" s="3">
        <v>1</v>
      </c>
      <c r="P149" s="3">
        <v>1</v>
      </c>
      <c r="Q149" s="3">
        <v>1</v>
      </c>
      <c r="R149" s="3">
        <v>1</v>
      </c>
      <c r="S149" s="3">
        <v>1</v>
      </c>
      <c r="T149" s="3">
        <v>1</v>
      </c>
      <c r="U149" s="3">
        <v>1</v>
      </c>
      <c r="V149" s="3">
        <v>1</v>
      </c>
      <c r="W149" s="3">
        <v>1</v>
      </c>
      <c r="X149" s="3">
        <v>1</v>
      </c>
      <c r="Y149" s="3">
        <v>0.99990000000000001</v>
      </c>
      <c r="Z149" s="3">
        <v>0.99944</v>
      </c>
      <c r="AA149" s="3">
        <v>0.99743999999999999</v>
      </c>
      <c r="AB149" s="3">
        <v>0.99009999999999998</v>
      </c>
      <c r="AC149" s="3">
        <v>0.96855999999999998</v>
      </c>
      <c r="AD149" s="3">
        <v>0.91923999999999995</v>
      </c>
      <c r="AE149" s="3">
        <v>0.82381000000000004</v>
      </c>
      <c r="AF149" s="3">
        <v>0.68081999999999998</v>
      </c>
      <c r="AG149" s="3">
        <v>0.5</v>
      </c>
      <c r="AH149" s="3">
        <v>9.9000000000000008E-3</v>
      </c>
      <c r="AI149" s="3">
        <v>0</v>
      </c>
    </row>
    <row r="150" spans="1:35" x14ac:dyDescent="0.25">
      <c r="A150" s="10">
        <v>22400723</v>
      </c>
      <c r="B150" s="13" t="s">
        <v>80</v>
      </c>
      <c r="C150" s="13" t="s">
        <v>97</v>
      </c>
      <c r="D150" s="12">
        <v>0.83333333333333337</v>
      </c>
      <c r="E150" s="13" t="str">
        <f>HYPERLINK("https://www.nba.com/stats/player/202696/boxscores-traditional", "Nikola Vucevic")</f>
        <v>Nikola Vucevic</v>
      </c>
      <c r="F150">
        <v>31</v>
      </c>
      <c r="G150">
        <v>3.847</v>
      </c>
      <c r="H150" s="3">
        <v>1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0.99995000000000001</v>
      </c>
      <c r="O150" s="3">
        <v>0.99985999999999997</v>
      </c>
      <c r="P150" s="3">
        <v>0.99963999999999997</v>
      </c>
      <c r="Q150" s="3">
        <v>0.99909999999999999</v>
      </c>
      <c r="R150" s="3">
        <v>0.99787999999999999</v>
      </c>
      <c r="S150" s="3">
        <v>0.99534</v>
      </c>
      <c r="T150" s="3">
        <v>0.99036000000000002</v>
      </c>
      <c r="U150" s="3">
        <v>0.98124</v>
      </c>
      <c r="V150" s="3">
        <v>0.96562000000000003</v>
      </c>
      <c r="W150" s="3">
        <v>0.94062000000000001</v>
      </c>
      <c r="X150" s="3">
        <v>0.9032</v>
      </c>
      <c r="Y150" s="3">
        <v>0.85082999999999998</v>
      </c>
      <c r="Z150" s="3">
        <v>0.7823</v>
      </c>
      <c r="AA150" s="3">
        <v>0.69847000000000004</v>
      </c>
      <c r="AB150" s="3">
        <v>0.60257000000000005</v>
      </c>
      <c r="AC150" s="3">
        <v>0.5</v>
      </c>
      <c r="AD150" s="3">
        <v>0.39743000000000001</v>
      </c>
      <c r="AE150" s="3">
        <v>0.30153000000000002</v>
      </c>
      <c r="AF150" s="3">
        <v>0.2177</v>
      </c>
      <c r="AG150" s="3">
        <v>0.14917</v>
      </c>
      <c r="AH150" s="3">
        <v>9.6399999999999993E-3</v>
      </c>
      <c r="AI150" s="3">
        <v>1.3999999999999999E-4</v>
      </c>
    </row>
    <row r="151" spans="1:35" x14ac:dyDescent="0.25">
      <c r="A151" s="10">
        <v>22400723</v>
      </c>
      <c r="B151" s="13" t="s">
        <v>80</v>
      </c>
      <c r="C151" s="13" t="s">
        <v>97</v>
      </c>
      <c r="D151" s="12">
        <v>0.83333333333333337</v>
      </c>
      <c r="E151" s="13" t="str">
        <f>HYPERLINK("https://www.nba.com/stats/player/1641824/boxscores-traditional", "Matas Buzelis")</f>
        <v>Matas Buzelis</v>
      </c>
      <c r="F151">
        <v>25</v>
      </c>
      <c r="G151">
        <v>3.7949999999999999</v>
      </c>
      <c r="H151" s="3">
        <v>0.99995999999999996</v>
      </c>
      <c r="I151" s="3">
        <v>0.99988999999999995</v>
      </c>
      <c r="J151" s="3">
        <v>0.99970000000000003</v>
      </c>
      <c r="K151" s="3">
        <v>0.99921000000000004</v>
      </c>
      <c r="L151" s="3">
        <v>0.99812999999999996</v>
      </c>
      <c r="M151" s="3">
        <v>0.99585000000000001</v>
      </c>
      <c r="N151" s="3">
        <v>0.99111000000000005</v>
      </c>
      <c r="O151" s="3">
        <v>0.98257000000000005</v>
      </c>
      <c r="P151" s="3">
        <v>0.96711999999999998</v>
      </c>
      <c r="Q151" s="3">
        <v>0.94294999999999995</v>
      </c>
      <c r="R151" s="3">
        <v>0.90658000000000005</v>
      </c>
      <c r="S151" s="3">
        <v>0.85314000000000001</v>
      </c>
      <c r="T151" s="3">
        <v>0.78524000000000005</v>
      </c>
      <c r="U151" s="3">
        <v>0.70194000000000001</v>
      </c>
      <c r="V151" s="3">
        <v>0.60257000000000005</v>
      </c>
      <c r="W151" s="3">
        <v>0.5</v>
      </c>
      <c r="X151" s="3">
        <v>0.39743000000000001</v>
      </c>
      <c r="Y151" s="3">
        <v>0.29805999999999999</v>
      </c>
      <c r="Z151" s="3">
        <v>0.21476000000000001</v>
      </c>
      <c r="AA151" s="3">
        <v>0.14685999999999999</v>
      </c>
      <c r="AB151" s="3">
        <v>9.3420000000000003E-2</v>
      </c>
      <c r="AC151" s="3">
        <v>5.7049999999999997E-2</v>
      </c>
      <c r="AD151" s="3">
        <v>3.288E-2</v>
      </c>
      <c r="AE151" s="3">
        <v>1.7430000000000001E-2</v>
      </c>
      <c r="AF151" s="3">
        <v>8.8900000000000003E-3</v>
      </c>
      <c r="AG151" s="3">
        <v>4.15E-3</v>
      </c>
      <c r="AH151" s="3">
        <v>4.0000000000000003E-5</v>
      </c>
      <c r="AI151" s="3">
        <v>0</v>
      </c>
    </row>
    <row r="152" spans="1:35" x14ac:dyDescent="0.25">
      <c r="A152" s="10">
        <v>22400723</v>
      </c>
      <c r="B152" s="13" t="s">
        <v>80</v>
      </c>
      <c r="C152" s="13" t="s">
        <v>97</v>
      </c>
      <c r="D152" s="12">
        <v>0.83333333333333337</v>
      </c>
      <c r="E152" s="13" t="str">
        <f>HYPERLINK("https://www.nba.com/stats/player/1630188/boxscores-traditional", "Jalen Smith")</f>
        <v>Jalen Smith</v>
      </c>
      <c r="F152">
        <v>16</v>
      </c>
      <c r="G152">
        <v>3.4350000000000001</v>
      </c>
      <c r="H152" s="3">
        <v>0.95994000000000002</v>
      </c>
      <c r="I152" s="3">
        <v>0.92784999999999995</v>
      </c>
      <c r="J152" s="3">
        <v>0.87697999999999998</v>
      </c>
      <c r="K152" s="3">
        <v>0.80784999999999996</v>
      </c>
      <c r="L152" s="3">
        <v>0.71904000000000001</v>
      </c>
      <c r="M152" s="3">
        <v>0.61409000000000002</v>
      </c>
      <c r="N152" s="3">
        <v>0.5</v>
      </c>
      <c r="O152" s="3">
        <v>0.38590999999999998</v>
      </c>
      <c r="P152" s="3">
        <v>0.28095999999999999</v>
      </c>
      <c r="Q152" s="3">
        <v>0.19214999999999999</v>
      </c>
      <c r="R152" s="3">
        <v>0.12302</v>
      </c>
      <c r="S152" s="3">
        <v>7.2150000000000006E-2</v>
      </c>
      <c r="T152" s="3">
        <v>4.0059999999999998E-2</v>
      </c>
      <c r="U152" s="3">
        <v>2.068E-2</v>
      </c>
      <c r="V152" s="3">
        <v>9.9000000000000008E-3</v>
      </c>
      <c r="W152" s="3">
        <v>4.4000000000000003E-3</v>
      </c>
      <c r="X152" s="3">
        <v>1.81E-3</v>
      </c>
      <c r="Y152" s="3">
        <v>6.8999999999999997E-4</v>
      </c>
      <c r="Z152" s="3">
        <v>2.4000000000000001E-4</v>
      </c>
      <c r="AA152" s="3">
        <v>8.0000000000000007E-5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</row>
    <row r="153" spans="1:35" x14ac:dyDescent="0.25">
      <c r="A153" s="10">
        <v>22400723</v>
      </c>
      <c r="B153" s="13" t="s">
        <v>97</v>
      </c>
      <c r="C153" s="13" t="s">
        <v>80</v>
      </c>
      <c r="D153" s="12">
        <v>0.83333333333333337</v>
      </c>
      <c r="E153" s="13" t="str">
        <f>HYPERLINK("https://www.nba.com/stats/player/1630183/boxscores-traditional", "Jaden McDaniels")</f>
        <v>Jaden McDaniels</v>
      </c>
      <c r="F153">
        <v>35</v>
      </c>
      <c r="G153">
        <v>2.9660000000000002</v>
      </c>
      <c r="H153" s="3">
        <v>1</v>
      </c>
      <c r="I153" s="3">
        <v>1</v>
      </c>
      <c r="J153" s="3">
        <v>1</v>
      </c>
      <c r="K153" s="3">
        <v>1</v>
      </c>
      <c r="L153" s="3">
        <v>1</v>
      </c>
      <c r="M153" s="3">
        <v>1</v>
      </c>
      <c r="N153" s="3">
        <v>1</v>
      </c>
      <c r="O153" s="3">
        <v>1</v>
      </c>
      <c r="P153" s="3">
        <v>1</v>
      </c>
      <c r="Q153" s="3">
        <v>1</v>
      </c>
      <c r="R153" s="3">
        <v>1</v>
      </c>
      <c r="S153" s="3">
        <v>1</v>
      </c>
      <c r="T153" s="3">
        <v>1</v>
      </c>
      <c r="U153" s="3">
        <v>1</v>
      </c>
      <c r="V153" s="3">
        <v>0.99990000000000001</v>
      </c>
      <c r="W153" s="3">
        <v>0.99961999999999995</v>
      </c>
      <c r="X153" s="3">
        <v>0.99878</v>
      </c>
      <c r="Y153" s="3">
        <v>0.99653000000000003</v>
      </c>
      <c r="Z153" s="3">
        <v>0.99085999999999996</v>
      </c>
      <c r="AA153" s="3">
        <v>0.97831000000000001</v>
      </c>
      <c r="AB153" s="3">
        <v>0.95448999999999995</v>
      </c>
      <c r="AC153" s="3">
        <v>0.91149000000000002</v>
      </c>
      <c r="AD153" s="3">
        <v>0.84375</v>
      </c>
      <c r="AE153" s="3">
        <v>0.74856999999999996</v>
      </c>
      <c r="AF153" s="3">
        <v>0.63307000000000002</v>
      </c>
      <c r="AG153" s="3">
        <v>0.5</v>
      </c>
      <c r="AH153" s="3">
        <v>4.5510000000000002E-2</v>
      </c>
      <c r="AI153" s="3">
        <v>3.8000000000000002E-4</v>
      </c>
    </row>
    <row r="154" spans="1:35" x14ac:dyDescent="0.25">
      <c r="A154" s="10">
        <v>22400723</v>
      </c>
      <c r="B154" s="13" t="s">
        <v>97</v>
      </c>
      <c r="C154" s="13" t="s">
        <v>80</v>
      </c>
      <c r="D154" s="12">
        <v>0.83333333333333337</v>
      </c>
      <c r="E154" s="13" t="str">
        <f>HYPERLINK("https://www.nba.com/stats/player/1630162/boxscores-traditional", "Anthony Edwards")</f>
        <v>Anthony Edwards</v>
      </c>
      <c r="F154">
        <v>36</v>
      </c>
      <c r="G154">
        <v>1.9489999999999998</v>
      </c>
      <c r="H154" s="3">
        <v>1</v>
      </c>
      <c r="I154" s="3">
        <v>1</v>
      </c>
      <c r="J154" s="3">
        <v>1</v>
      </c>
      <c r="K154" s="3">
        <v>1</v>
      </c>
      <c r="L154" s="3">
        <v>1</v>
      </c>
      <c r="M154" s="3">
        <v>1</v>
      </c>
      <c r="N154" s="3">
        <v>1</v>
      </c>
      <c r="O154" s="3">
        <v>1</v>
      </c>
      <c r="P154" s="3">
        <v>1</v>
      </c>
      <c r="Q154" s="3">
        <v>1</v>
      </c>
      <c r="R154" s="3">
        <v>1</v>
      </c>
      <c r="S154" s="3">
        <v>1</v>
      </c>
      <c r="T154" s="3">
        <v>1</v>
      </c>
      <c r="U154" s="3">
        <v>1</v>
      </c>
      <c r="V154" s="3">
        <v>1</v>
      </c>
      <c r="W154" s="3">
        <v>1</v>
      </c>
      <c r="X154" s="3">
        <v>1</v>
      </c>
      <c r="Y154" s="3">
        <v>1</v>
      </c>
      <c r="Z154" s="3">
        <v>1</v>
      </c>
      <c r="AA154" s="3">
        <v>0.99983</v>
      </c>
      <c r="AB154" s="3">
        <v>0.99895999999999996</v>
      </c>
      <c r="AC154" s="3">
        <v>0.99492000000000003</v>
      </c>
      <c r="AD154" s="3">
        <v>0.97982000000000002</v>
      </c>
      <c r="AE154" s="3">
        <v>0.93822000000000005</v>
      </c>
      <c r="AF154" s="3">
        <v>0.84848999999999997</v>
      </c>
      <c r="AG154" s="3">
        <v>0.69496999999999998</v>
      </c>
      <c r="AH154" s="3">
        <v>2.018E-2</v>
      </c>
      <c r="AI154" s="3">
        <v>0</v>
      </c>
    </row>
    <row r="155" spans="1:35" x14ac:dyDescent="0.25">
      <c r="A155" s="10">
        <v>22400723</v>
      </c>
      <c r="B155" s="13" t="s">
        <v>97</v>
      </c>
      <c r="C155" s="13" t="s">
        <v>80</v>
      </c>
      <c r="D155" s="12">
        <v>0.83333333333333337</v>
      </c>
      <c r="E155" s="13" t="str">
        <f>HYPERLINK("https://www.nba.com/stats/player/203497/boxscores-traditional", "Rudy Gobert")</f>
        <v>Rudy Gobert</v>
      </c>
      <c r="F155">
        <v>36</v>
      </c>
      <c r="G155">
        <v>2.4079999999999999</v>
      </c>
      <c r="H155" s="3">
        <v>1</v>
      </c>
      <c r="I155" s="3">
        <v>1</v>
      </c>
      <c r="J155" s="3">
        <v>1</v>
      </c>
      <c r="K155" s="3">
        <v>1</v>
      </c>
      <c r="L155" s="3">
        <v>1</v>
      </c>
      <c r="M155" s="3">
        <v>1</v>
      </c>
      <c r="N155" s="3">
        <v>1</v>
      </c>
      <c r="O155" s="3">
        <v>1</v>
      </c>
      <c r="P155" s="3">
        <v>1</v>
      </c>
      <c r="Q155" s="3">
        <v>1</v>
      </c>
      <c r="R155" s="3">
        <v>1</v>
      </c>
      <c r="S155" s="3">
        <v>1</v>
      </c>
      <c r="T155" s="3">
        <v>1</v>
      </c>
      <c r="U155" s="3">
        <v>1</v>
      </c>
      <c r="V155" s="3">
        <v>1</v>
      </c>
      <c r="W155" s="3">
        <v>1</v>
      </c>
      <c r="X155" s="3">
        <v>1</v>
      </c>
      <c r="Y155" s="3">
        <v>0.99990999999999997</v>
      </c>
      <c r="Z155" s="3">
        <v>0.99955000000000005</v>
      </c>
      <c r="AA155" s="3">
        <v>0.99819000000000002</v>
      </c>
      <c r="AB155" s="3">
        <v>0.99360999999999999</v>
      </c>
      <c r="AC155" s="3">
        <v>0.98124</v>
      </c>
      <c r="AD155" s="3">
        <v>0.95154000000000005</v>
      </c>
      <c r="AE155" s="3">
        <v>0.89434999999999998</v>
      </c>
      <c r="AF155" s="3">
        <v>0.79673000000000005</v>
      </c>
      <c r="AG155" s="3">
        <v>0.66276000000000002</v>
      </c>
      <c r="AH155" s="3">
        <v>4.8460000000000003E-2</v>
      </c>
      <c r="AI155" s="3">
        <v>9.0000000000000006E-5</v>
      </c>
    </row>
    <row r="156" spans="1:35" x14ac:dyDescent="0.25">
      <c r="A156" s="10">
        <v>22400723</v>
      </c>
      <c r="B156" s="13" t="s">
        <v>97</v>
      </c>
      <c r="C156" s="13" t="s">
        <v>80</v>
      </c>
      <c r="D156" s="12">
        <v>0.83333333333333337</v>
      </c>
      <c r="E156" s="13" t="str">
        <f>HYPERLINK("https://www.nba.com/stats/player/201144/boxscores-traditional", "Mike Conley")</f>
        <v>Mike Conley</v>
      </c>
      <c r="F156">
        <v>30</v>
      </c>
      <c r="G156">
        <v>2.7199999999999998</v>
      </c>
      <c r="H156" s="3">
        <v>1</v>
      </c>
      <c r="I156" s="3">
        <v>1</v>
      </c>
      <c r="J156" s="3">
        <v>1</v>
      </c>
      <c r="K156" s="3">
        <v>1</v>
      </c>
      <c r="L156" s="3">
        <v>1</v>
      </c>
      <c r="M156" s="3">
        <v>1</v>
      </c>
      <c r="N156" s="3">
        <v>1</v>
      </c>
      <c r="O156" s="3">
        <v>1</v>
      </c>
      <c r="P156" s="3">
        <v>1</v>
      </c>
      <c r="Q156" s="3">
        <v>1</v>
      </c>
      <c r="R156" s="3">
        <v>0.99987999999999999</v>
      </c>
      <c r="S156" s="3">
        <v>0.99953000000000003</v>
      </c>
      <c r="T156" s="3">
        <v>0.99836000000000003</v>
      </c>
      <c r="U156" s="3">
        <v>0.99492000000000003</v>
      </c>
      <c r="V156" s="3">
        <v>0.98645000000000005</v>
      </c>
      <c r="W156" s="3">
        <v>0.96711999999999998</v>
      </c>
      <c r="X156" s="3">
        <v>0.92922000000000005</v>
      </c>
      <c r="Y156" s="3">
        <v>0.86433000000000004</v>
      </c>
      <c r="Z156" s="3">
        <v>0.77034999999999998</v>
      </c>
      <c r="AA156" s="3">
        <v>0.64431000000000005</v>
      </c>
      <c r="AB156" s="3">
        <v>0.5</v>
      </c>
      <c r="AC156" s="3">
        <v>0.35569000000000001</v>
      </c>
      <c r="AD156" s="3">
        <v>0.22964999999999999</v>
      </c>
      <c r="AE156" s="3">
        <v>0.13567000000000001</v>
      </c>
      <c r="AF156" s="3">
        <v>7.0779999999999996E-2</v>
      </c>
      <c r="AG156" s="3">
        <v>3.288E-2</v>
      </c>
      <c r="AH156" s="3">
        <v>1.2E-4</v>
      </c>
      <c r="AI156" s="3">
        <v>0</v>
      </c>
    </row>
    <row r="157" spans="1:35" x14ac:dyDescent="0.25">
      <c r="A157" s="10">
        <v>22400723</v>
      </c>
      <c r="B157" s="13" t="s">
        <v>97</v>
      </c>
      <c r="C157" s="13" t="s">
        <v>80</v>
      </c>
      <c r="D157" s="12">
        <v>0.83333333333333337</v>
      </c>
      <c r="E157" s="13" t="str">
        <f>HYPERLINK("https://www.nba.com/stats/player/203944/boxscores-traditional", "Julius Randle")</f>
        <v>Julius Randle</v>
      </c>
      <c r="F157">
        <v>34</v>
      </c>
      <c r="G157">
        <v>2.0489999999999999</v>
      </c>
      <c r="H157" s="3">
        <v>1</v>
      </c>
      <c r="I157" s="3">
        <v>1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1</v>
      </c>
      <c r="P157" s="3">
        <v>1</v>
      </c>
      <c r="Q157" s="3">
        <v>1</v>
      </c>
      <c r="R157" s="3">
        <v>1</v>
      </c>
      <c r="S157" s="3">
        <v>1</v>
      </c>
      <c r="T157" s="3">
        <v>1</v>
      </c>
      <c r="U157" s="3">
        <v>1</v>
      </c>
      <c r="V157" s="3">
        <v>1</v>
      </c>
      <c r="W157" s="3">
        <v>1</v>
      </c>
      <c r="X157" s="3">
        <v>0.99995000000000001</v>
      </c>
      <c r="Y157" s="3">
        <v>0.99968999999999997</v>
      </c>
      <c r="Z157" s="3">
        <v>0.99831000000000003</v>
      </c>
      <c r="AA157" s="3">
        <v>0.99265999999999999</v>
      </c>
      <c r="AB157" s="3">
        <v>0.97441</v>
      </c>
      <c r="AC157" s="3">
        <v>0.92784999999999995</v>
      </c>
      <c r="AD157" s="3">
        <v>0.83645999999999998</v>
      </c>
      <c r="AE157" s="3">
        <v>0.68793000000000004</v>
      </c>
      <c r="AF157" s="3">
        <v>0.5</v>
      </c>
      <c r="AG157" s="3">
        <v>0.31207000000000001</v>
      </c>
      <c r="AH157" s="3">
        <v>1.6900000000000001E-3</v>
      </c>
      <c r="AI157" s="3">
        <v>0</v>
      </c>
    </row>
    <row r="158" spans="1:35" x14ac:dyDescent="0.25">
      <c r="A158" s="10">
        <v>22400723</v>
      </c>
      <c r="B158" s="13" t="s">
        <v>97</v>
      </c>
      <c r="C158" s="13" t="s">
        <v>80</v>
      </c>
      <c r="D158" s="12">
        <v>0.83333333333333337</v>
      </c>
      <c r="E158" s="13" t="str">
        <f>HYPERLINK("https://www.nba.com/stats/player/1628978/boxscores-traditional", "Donte DiVincenzo")</f>
        <v>Donte DiVincenzo</v>
      </c>
      <c r="F158">
        <v>31</v>
      </c>
      <c r="G158">
        <v>5.4039999999999999</v>
      </c>
      <c r="H158" s="3">
        <v>0.99995000000000001</v>
      </c>
      <c r="I158" s="3">
        <v>0.99988999999999995</v>
      </c>
      <c r="J158" s="3">
        <v>0.99978</v>
      </c>
      <c r="K158" s="3">
        <v>0.99956999999999996</v>
      </c>
      <c r="L158" s="3">
        <v>0.99917999999999996</v>
      </c>
      <c r="M158" s="3">
        <v>0.99846000000000001</v>
      </c>
      <c r="N158" s="3">
        <v>0.99728000000000006</v>
      </c>
      <c r="O158" s="3">
        <v>0.99519999999999997</v>
      </c>
      <c r="P158" s="3">
        <v>0.99202000000000001</v>
      </c>
      <c r="Q158" s="3">
        <v>0.98678999999999994</v>
      </c>
      <c r="R158" s="3">
        <v>0.97931999999999997</v>
      </c>
      <c r="S158" s="3">
        <v>0.96784000000000003</v>
      </c>
      <c r="T158" s="3">
        <v>0.95254000000000005</v>
      </c>
      <c r="U158" s="3">
        <v>0.93056000000000005</v>
      </c>
      <c r="V158" s="3">
        <v>0.9032</v>
      </c>
      <c r="W158" s="3">
        <v>0.86650000000000005</v>
      </c>
      <c r="X158" s="3">
        <v>0.82381000000000004</v>
      </c>
      <c r="Y158" s="3">
        <v>0.77034999999999998</v>
      </c>
      <c r="Z158" s="3">
        <v>0.71226</v>
      </c>
      <c r="AA158" s="3">
        <v>0.64431000000000005</v>
      </c>
      <c r="AB158" s="3">
        <v>0.57535000000000003</v>
      </c>
      <c r="AC158" s="3">
        <v>0.5</v>
      </c>
      <c r="AD158" s="3">
        <v>0.42465000000000003</v>
      </c>
      <c r="AE158" s="3">
        <v>0.35569000000000001</v>
      </c>
      <c r="AF158" s="3">
        <v>0.28774</v>
      </c>
      <c r="AG158" s="3">
        <v>0.22964999999999999</v>
      </c>
      <c r="AH158" s="3">
        <v>4.7460000000000002E-2</v>
      </c>
      <c r="AI158" s="3">
        <v>4.7999999999999996E-3</v>
      </c>
    </row>
    <row r="159" spans="1:35" x14ac:dyDescent="0.25">
      <c r="A159" s="10">
        <v>22400723</v>
      </c>
      <c r="B159" s="13" t="s">
        <v>97</v>
      </c>
      <c r="C159" s="13" t="s">
        <v>80</v>
      </c>
      <c r="D159" s="12">
        <v>0.83333333333333337</v>
      </c>
      <c r="E159" s="13" t="str">
        <f>HYPERLINK("https://www.nba.com/stats/player/1629675/boxscores-traditional", "Naz Reid")</f>
        <v>Naz Reid</v>
      </c>
      <c r="F159">
        <v>28</v>
      </c>
      <c r="G159">
        <v>6.4809999999999999</v>
      </c>
      <c r="H159" s="3">
        <v>0.99728000000000006</v>
      </c>
      <c r="I159" s="3">
        <v>0.99560000000000004</v>
      </c>
      <c r="J159" s="3">
        <v>0.99324000000000001</v>
      </c>
      <c r="K159" s="3">
        <v>0.98956</v>
      </c>
      <c r="L159" s="3">
        <v>0.98460999999999999</v>
      </c>
      <c r="M159" s="3">
        <v>0.97777999999999998</v>
      </c>
      <c r="N159" s="3">
        <v>0.96784000000000003</v>
      </c>
      <c r="O159" s="3">
        <v>0.95543</v>
      </c>
      <c r="P159" s="3">
        <v>0.93822000000000005</v>
      </c>
      <c r="Q159" s="3">
        <v>0.91774</v>
      </c>
      <c r="R159" s="3">
        <v>0.89065000000000005</v>
      </c>
      <c r="S159" s="3">
        <v>0.85992999999999997</v>
      </c>
      <c r="T159" s="3">
        <v>0.82381000000000004</v>
      </c>
      <c r="U159" s="3">
        <v>0.77934999999999999</v>
      </c>
      <c r="V159" s="3">
        <v>0.73236999999999997</v>
      </c>
      <c r="W159" s="3">
        <v>0.67723999999999995</v>
      </c>
      <c r="X159" s="3">
        <v>0.62172000000000005</v>
      </c>
      <c r="Y159" s="3">
        <v>0.55962000000000001</v>
      </c>
      <c r="Z159" s="3">
        <v>0.5</v>
      </c>
      <c r="AA159" s="3">
        <v>0.44037999999999999</v>
      </c>
      <c r="AB159" s="3">
        <v>0.37828000000000001</v>
      </c>
      <c r="AC159" s="3">
        <v>0.32275999999999999</v>
      </c>
      <c r="AD159" s="3">
        <v>0.26762999999999998</v>
      </c>
      <c r="AE159" s="3">
        <v>0.22065000000000001</v>
      </c>
      <c r="AF159" s="3">
        <v>0.17619000000000001</v>
      </c>
      <c r="AG159" s="3">
        <v>0.14007</v>
      </c>
      <c r="AH159" s="3">
        <v>3.2160000000000001E-2</v>
      </c>
      <c r="AI159" s="3">
        <v>4.4000000000000003E-3</v>
      </c>
    </row>
    <row r="160" spans="1:35" x14ac:dyDescent="0.25">
      <c r="A160" s="10">
        <v>22400723</v>
      </c>
      <c r="B160" s="13" t="s">
        <v>97</v>
      </c>
      <c r="C160" s="13" t="s">
        <v>80</v>
      </c>
      <c r="D160" s="12">
        <v>0.83333333333333337</v>
      </c>
      <c r="E160" s="13" t="str">
        <f>HYPERLINK("https://www.nba.com/stats/player/1629638/boxscores-traditional", "Nickeil Alexander-Walker")</f>
        <v>Nickeil Alexander-Walker</v>
      </c>
      <c r="F160">
        <v>30</v>
      </c>
      <c r="G160">
        <v>7.2530000000000001</v>
      </c>
      <c r="H160" s="3">
        <v>0.99711000000000005</v>
      </c>
      <c r="I160" s="3">
        <v>0.99560000000000004</v>
      </c>
      <c r="J160" s="3">
        <v>0.99343000000000004</v>
      </c>
      <c r="K160" s="3">
        <v>0.99036000000000002</v>
      </c>
      <c r="L160" s="3">
        <v>0.98645000000000005</v>
      </c>
      <c r="M160" s="3">
        <v>0.98077000000000003</v>
      </c>
      <c r="N160" s="3">
        <v>0.97319999999999995</v>
      </c>
      <c r="O160" s="3">
        <v>0.96326999999999996</v>
      </c>
      <c r="P160" s="3">
        <v>0.95052999999999999</v>
      </c>
      <c r="Q160" s="3">
        <v>0.93574000000000002</v>
      </c>
      <c r="R160" s="3">
        <v>0.91620999999999997</v>
      </c>
      <c r="S160" s="3">
        <v>0.89251000000000003</v>
      </c>
      <c r="T160" s="3">
        <v>0.86433000000000004</v>
      </c>
      <c r="U160" s="3">
        <v>0.83398000000000005</v>
      </c>
      <c r="V160" s="3">
        <v>0.79673000000000005</v>
      </c>
      <c r="W160" s="3">
        <v>0.75490000000000002</v>
      </c>
      <c r="X160" s="3">
        <v>0.70884000000000003</v>
      </c>
      <c r="Y160" s="3">
        <v>0.65910000000000002</v>
      </c>
      <c r="Z160" s="3">
        <v>0.61026000000000002</v>
      </c>
      <c r="AA160" s="3">
        <v>0.55567</v>
      </c>
      <c r="AB160" s="3">
        <v>0.5</v>
      </c>
      <c r="AC160" s="3">
        <v>0.44433</v>
      </c>
      <c r="AD160" s="3">
        <v>0.38973999999999998</v>
      </c>
      <c r="AE160" s="3">
        <v>0.34089999999999998</v>
      </c>
      <c r="AF160" s="3">
        <v>0.29115999999999997</v>
      </c>
      <c r="AG160" s="3">
        <v>0.24510000000000001</v>
      </c>
      <c r="AH160" s="3">
        <v>8.3790000000000003E-2</v>
      </c>
      <c r="AI160" s="3">
        <v>1.9230000000000001E-2</v>
      </c>
    </row>
    <row r="161" spans="1:35" x14ac:dyDescent="0.25">
      <c r="A161" s="10">
        <v>22400723</v>
      </c>
      <c r="B161" s="13" t="s">
        <v>97</v>
      </c>
      <c r="C161" s="13" t="s">
        <v>80</v>
      </c>
      <c r="D161" s="12">
        <v>0.83333333333333337</v>
      </c>
      <c r="E161" s="13" t="str">
        <f>HYPERLINK("https://www.nba.com/stats/player/1641740/boxscores-traditional", "Jaylen Clark")</f>
        <v>Jaylen Clark</v>
      </c>
      <c r="F161">
        <v>16</v>
      </c>
      <c r="G161">
        <v>3.7749999999999999</v>
      </c>
      <c r="H161" s="3">
        <v>0.94408000000000003</v>
      </c>
      <c r="I161" s="3">
        <v>0.90658000000000005</v>
      </c>
      <c r="J161" s="3">
        <v>0.85543000000000002</v>
      </c>
      <c r="K161" s="3">
        <v>0.78524000000000005</v>
      </c>
      <c r="L161" s="3">
        <v>0.70194000000000001</v>
      </c>
      <c r="M161" s="3">
        <v>0.60257000000000005</v>
      </c>
      <c r="N161" s="3">
        <v>0.5</v>
      </c>
      <c r="O161" s="3">
        <v>0.39743000000000001</v>
      </c>
      <c r="P161" s="3">
        <v>0.29805999999999999</v>
      </c>
      <c r="Q161" s="3">
        <v>0.21476000000000001</v>
      </c>
      <c r="R161" s="3">
        <v>0.14457</v>
      </c>
      <c r="S161" s="3">
        <v>9.3420000000000003E-2</v>
      </c>
      <c r="T161" s="3">
        <v>5.5919999999999997E-2</v>
      </c>
      <c r="U161" s="3">
        <v>3.2160000000000001E-2</v>
      </c>
      <c r="V161" s="3">
        <v>1.7000000000000001E-2</v>
      </c>
      <c r="W161" s="3">
        <v>8.6599999999999993E-3</v>
      </c>
      <c r="X161" s="3">
        <v>4.0200000000000001E-3</v>
      </c>
      <c r="Y161" s="3">
        <v>1.81E-3</v>
      </c>
      <c r="Z161" s="3">
        <v>7.3999999999999999E-4</v>
      </c>
      <c r="AA161" s="3">
        <v>2.9E-4</v>
      </c>
      <c r="AB161" s="3">
        <v>1E-4</v>
      </c>
      <c r="AC161" s="3">
        <v>4.0000000000000003E-5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</row>
    <row r="162" spans="1:35" x14ac:dyDescent="0.25">
      <c r="A162" s="10">
        <v>22400723</v>
      </c>
      <c r="B162" s="13" t="s">
        <v>97</v>
      </c>
      <c r="C162" s="13" t="s">
        <v>80</v>
      </c>
      <c r="D162" s="12">
        <v>0.83333333333333337</v>
      </c>
      <c r="E162" s="13" t="str">
        <f>HYPERLINK("https://www.nba.com/stats/player/1642265/boxscores-traditional", "Rob Dillingham")</f>
        <v>Rob Dillingham</v>
      </c>
      <c r="F162">
        <v>16</v>
      </c>
      <c r="G162">
        <v>4.0739999999999998</v>
      </c>
      <c r="H162" s="3">
        <v>0.92922000000000005</v>
      </c>
      <c r="I162" s="3">
        <v>0.89065000000000005</v>
      </c>
      <c r="J162" s="3">
        <v>0.83645999999999998</v>
      </c>
      <c r="K162" s="3">
        <v>0.77034999999999998</v>
      </c>
      <c r="L162" s="3">
        <v>0.68793000000000004</v>
      </c>
      <c r="M162" s="3">
        <v>0.59870999999999996</v>
      </c>
      <c r="N162" s="3">
        <v>0.5</v>
      </c>
      <c r="O162" s="3">
        <v>0.40128999999999998</v>
      </c>
      <c r="P162" s="3">
        <v>0.31207000000000001</v>
      </c>
      <c r="Q162" s="3">
        <v>0.22964999999999999</v>
      </c>
      <c r="R162" s="3">
        <v>0.16353999999999999</v>
      </c>
      <c r="S162" s="3">
        <v>0.10935</v>
      </c>
      <c r="T162" s="3">
        <v>7.0779999999999996E-2</v>
      </c>
      <c r="U162" s="3">
        <v>4.2720000000000001E-2</v>
      </c>
      <c r="V162" s="3">
        <v>2.5000000000000001E-2</v>
      </c>
      <c r="W162" s="3">
        <v>1.355E-2</v>
      </c>
      <c r="X162" s="3">
        <v>7.1399999999999996E-3</v>
      </c>
      <c r="Y162" s="3">
        <v>3.47E-3</v>
      </c>
      <c r="Z162" s="3">
        <v>1.5900000000000001E-3</v>
      </c>
      <c r="AA162" s="3">
        <v>7.1000000000000002E-4</v>
      </c>
      <c r="AB162" s="3">
        <v>2.9E-4</v>
      </c>
      <c r="AC162" s="3">
        <v>1.2E-4</v>
      </c>
      <c r="AD162" s="3">
        <v>4.0000000000000003E-5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</row>
    <row r="163" spans="1:35" x14ac:dyDescent="0.25">
      <c r="A163" s="10">
        <v>22400725</v>
      </c>
      <c r="B163" s="13" t="s">
        <v>98</v>
      </c>
      <c r="C163" s="13" t="s">
        <v>99</v>
      </c>
      <c r="D163" s="12">
        <v>0.875</v>
      </c>
      <c r="E163" s="13" t="str">
        <f>HYPERLINK("https://www.nba.com/stats/player/1642268/boxscores-traditional", "Isaiah Collier")</f>
        <v>Isaiah Collier</v>
      </c>
      <c r="F163">
        <v>30</v>
      </c>
      <c r="G163">
        <v>1.7890000000000001</v>
      </c>
      <c r="H163" s="3">
        <v>1</v>
      </c>
      <c r="I163" s="3">
        <v>1</v>
      </c>
      <c r="J163" s="3">
        <v>1</v>
      </c>
      <c r="K163" s="3">
        <v>1</v>
      </c>
      <c r="L163" s="3">
        <v>1</v>
      </c>
      <c r="M163" s="3">
        <v>1</v>
      </c>
      <c r="N163" s="3">
        <v>1</v>
      </c>
      <c r="O163" s="3">
        <v>1</v>
      </c>
      <c r="P163" s="3">
        <v>1</v>
      </c>
      <c r="Q163" s="3">
        <v>1</v>
      </c>
      <c r="R163" s="3">
        <v>1</v>
      </c>
      <c r="S163" s="3">
        <v>1</v>
      </c>
      <c r="T163" s="3">
        <v>1</v>
      </c>
      <c r="U163" s="3">
        <v>0.99995000000000001</v>
      </c>
      <c r="V163" s="3">
        <v>0.99960000000000004</v>
      </c>
      <c r="W163" s="3">
        <v>0.99736000000000002</v>
      </c>
      <c r="X163" s="3">
        <v>0.98745000000000005</v>
      </c>
      <c r="Y163" s="3">
        <v>0.95352000000000003</v>
      </c>
      <c r="Z163" s="3">
        <v>0.86863999999999997</v>
      </c>
      <c r="AA163" s="3">
        <v>0.71226</v>
      </c>
      <c r="AB163" s="3">
        <v>0.5</v>
      </c>
      <c r="AC163" s="3">
        <v>0.28774</v>
      </c>
      <c r="AD163" s="3">
        <v>0.13136</v>
      </c>
      <c r="AE163" s="3">
        <v>4.648E-2</v>
      </c>
      <c r="AF163" s="3">
        <v>1.255E-2</v>
      </c>
      <c r="AG163" s="3">
        <v>2.64E-3</v>
      </c>
      <c r="AH163" s="3">
        <v>0</v>
      </c>
      <c r="AI163" s="3">
        <v>0</v>
      </c>
    </row>
    <row r="164" spans="1:35" x14ac:dyDescent="0.25">
      <c r="A164" s="10">
        <v>22400725</v>
      </c>
      <c r="B164" s="13" t="s">
        <v>98</v>
      </c>
      <c r="C164" s="13" t="s">
        <v>99</v>
      </c>
      <c r="D164" s="12">
        <v>0.875</v>
      </c>
      <c r="E164" s="13" t="str">
        <f>HYPERLINK("https://www.nba.com/stats/player/1631117/boxscores-traditional", "Walker Kessler")</f>
        <v>Walker Kessler</v>
      </c>
      <c r="F164">
        <v>30</v>
      </c>
      <c r="G164">
        <v>2.6829999999999998</v>
      </c>
      <c r="H164" s="3">
        <v>1</v>
      </c>
      <c r="I164" s="3">
        <v>1</v>
      </c>
      <c r="J164" s="3">
        <v>1</v>
      </c>
      <c r="K164" s="3">
        <v>1</v>
      </c>
      <c r="L164" s="3">
        <v>1</v>
      </c>
      <c r="M164" s="3">
        <v>1</v>
      </c>
      <c r="N164" s="3">
        <v>1</v>
      </c>
      <c r="O164" s="3">
        <v>1</v>
      </c>
      <c r="P164" s="3">
        <v>1</v>
      </c>
      <c r="Q164" s="3">
        <v>1</v>
      </c>
      <c r="R164" s="3">
        <v>0.99990000000000001</v>
      </c>
      <c r="S164" s="3">
        <v>0.99960000000000004</v>
      </c>
      <c r="T164" s="3">
        <v>0.99856</v>
      </c>
      <c r="U164" s="3">
        <v>0.99546999999999997</v>
      </c>
      <c r="V164" s="3">
        <v>0.98745000000000005</v>
      </c>
      <c r="W164" s="3">
        <v>0.96855999999999998</v>
      </c>
      <c r="X164" s="3">
        <v>0.93189</v>
      </c>
      <c r="Y164" s="3">
        <v>0.86863999999999997</v>
      </c>
      <c r="Z164" s="3">
        <v>0.77337</v>
      </c>
      <c r="AA164" s="3">
        <v>0.64431000000000005</v>
      </c>
      <c r="AB164" s="3">
        <v>0.5</v>
      </c>
      <c r="AC164" s="3">
        <v>0.35569000000000001</v>
      </c>
      <c r="AD164" s="3">
        <v>0.22663</v>
      </c>
      <c r="AE164" s="3">
        <v>0.13136</v>
      </c>
      <c r="AF164" s="3">
        <v>6.8110000000000004E-2</v>
      </c>
      <c r="AG164" s="3">
        <v>3.1440000000000003E-2</v>
      </c>
      <c r="AH164" s="3">
        <v>1E-4</v>
      </c>
      <c r="AI164" s="3">
        <v>0</v>
      </c>
    </row>
    <row r="165" spans="1:35" x14ac:dyDescent="0.25">
      <c r="A165" s="10">
        <v>22400725</v>
      </c>
      <c r="B165" s="13" t="s">
        <v>98</v>
      </c>
      <c r="C165" s="13" t="s">
        <v>99</v>
      </c>
      <c r="D165" s="12">
        <v>0.875</v>
      </c>
      <c r="E165" s="13" t="str">
        <f>HYPERLINK("https://www.nba.com/stats/player/1641718/boxscores-traditional", "Keyonte George")</f>
        <v>Keyonte George</v>
      </c>
      <c r="F165">
        <v>29</v>
      </c>
      <c r="G165">
        <v>3.0329999999999999</v>
      </c>
      <c r="H165" s="3">
        <v>1</v>
      </c>
      <c r="I165" s="3">
        <v>1</v>
      </c>
      <c r="J165" s="3">
        <v>1</v>
      </c>
      <c r="K165" s="3">
        <v>1</v>
      </c>
      <c r="L165" s="3">
        <v>1</v>
      </c>
      <c r="M165" s="3">
        <v>1</v>
      </c>
      <c r="N165" s="3">
        <v>1</v>
      </c>
      <c r="O165" s="3">
        <v>0.99995999999999996</v>
      </c>
      <c r="P165" s="3">
        <v>0.99985999999999997</v>
      </c>
      <c r="Q165" s="3">
        <v>0.99951999999999996</v>
      </c>
      <c r="R165" s="3">
        <v>0.99851000000000001</v>
      </c>
      <c r="S165" s="3">
        <v>0.99585000000000001</v>
      </c>
      <c r="T165" s="3">
        <v>0.98956</v>
      </c>
      <c r="U165" s="3">
        <v>0.97614999999999996</v>
      </c>
      <c r="V165" s="3">
        <v>0.95052999999999999</v>
      </c>
      <c r="W165" s="3">
        <v>0.90658000000000005</v>
      </c>
      <c r="X165" s="3">
        <v>0.83891000000000004</v>
      </c>
      <c r="Y165" s="3">
        <v>0.74536999999999998</v>
      </c>
      <c r="Z165" s="3">
        <v>0.62929999999999997</v>
      </c>
      <c r="AA165" s="3">
        <v>0.5</v>
      </c>
      <c r="AB165" s="3">
        <v>0.37069999999999997</v>
      </c>
      <c r="AC165" s="3">
        <v>0.25463000000000002</v>
      </c>
      <c r="AD165" s="3">
        <v>0.16109000000000001</v>
      </c>
      <c r="AE165" s="3">
        <v>9.3420000000000003E-2</v>
      </c>
      <c r="AF165" s="3">
        <v>4.947E-2</v>
      </c>
      <c r="AG165" s="3">
        <v>2.385E-2</v>
      </c>
      <c r="AH165" s="3">
        <v>1.3999999999999999E-4</v>
      </c>
      <c r="AI165" s="3">
        <v>0</v>
      </c>
    </row>
    <row r="166" spans="1:35" x14ac:dyDescent="0.25">
      <c r="A166" s="10">
        <v>22400725</v>
      </c>
      <c r="B166" s="13" t="s">
        <v>98</v>
      </c>
      <c r="C166" s="13" t="s">
        <v>99</v>
      </c>
      <c r="D166" s="12">
        <v>0.875</v>
      </c>
      <c r="E166" s="13" t="str">
        <f>HYPERLINK("https://www.nba.com/stats/player/1641707/boxscores-traditional", "Taylor Hendricks")</f>
        <v>Taylor Hendricks</v>
      </c>
      <c r="F166">
        <v>25</v>
      </c>
      <c r="G166">
        <v>3.266</v>
      </c>
      <c r="H166" s="3">
        <v>1</v>
      </c>
      <c r="I166" s="3">
        <v>1</v>
      </c>
      <c r="J166" s="3">
        <v>0.99997000000000003</v>
      </c>
      <c r="K166" s="3">
        <v>0.99987999999999999</v>
      </c>
      <c r="L166" s="3">
        <v>0.99961999999999995</v>
      </c>
      <c r="M166" s="3">
        <v>0.99888999999999994</v>
      </c>
      <c r="N166" s="3">
        <v>0.99711000000000005</v>
      </c>
      <c r="O166" s="3">
        <v>0.99285999999999996</v>
      </c>
      <c r="P166" s="3">
        <v>0.98382000000000003</v>
      </c>
      <c r="Q166" s="3">
        <v>0.96711999999999998</v>
      </c>
      <c r="R166" s="3">
        <v>0.93698999999999999</v>
      </c>
      <c r="S166" s="3">
        <v>0.88876999999999995</v>
      </c>
      <c r="T166" s="3">
        <v>0.82121</v>
      </c>
      <c r="U166" s="3">
        <v>0.72907</v>
      </c>
      <c r="V166" s="3">
        <v>0.62172000000000005</v>
      </c>
      <c r="W166" s="3">
        <v>0.5</v>
      </c>
      <c r="X166" s="3">
        <v>0.37828000000000001</v>
      </c>
      <c r="Y166" s="3">
        <v>0.27093</v>
      </c>
      <c r="Z166" s="3">
        <v>0.17879</v>
      </c>
      <c r="AA166" s="3">
        <v>0.11123</v>
      </c>
      <c r="AB166" s="3">
        <v>6.3009999999999997E-2</v>
      </c>
      <c r="AC166" s="3">
        <v>3.288E-2</v>
      </c>
      <c r="AD166" s="3">
        <v>1.618E-2</v>
      </c>
      <c r="AE166" s="3">
        <v>7.1399999999999996E-3</v>
      </c>
      <c r="AF166" s="3">
        <v>2.8900000000000002E-3</v>
      </c>
      <c r="AG166" s="3">
        <v>1.1100000000000001E-3</v>
      </c>
      <c r="AH166" s="3">
        <v>0</v>
      </c>
      <c r="AI166" s="3">
        <v>0</v>
      </c>
    </row>
    <row r="167" spans="1:35" x14ac:dyDescent="0.25">
      <c r="A167" s="10">
        <v>22400725</v>
      </c>
      <c r="B167" s="13" t="s">
        <v>98</v>
      </c>
      <c r="C167" s="13" t="s">
        <v>99</v>
      </c>
      <c r="D167" s="12">
        <v>0.875</v>
      </c>
      <c r="E167" s="13" t="str">
        <f>HYPERLINK("https://www.nba.com/stats/player/1630548/boxscores-traditional", "Johnny Juzang")</f>
        <v>Johnny Juzang</v>
      </c>
      <c r="F167">
        <v>23</v>
      </c>
      <c r="G167">
        <v>1.4139999999999999</v>
      </c>
      <c r="H167" s="3">
        <v>1</v>
      </c>
      <c r="I167" s="3">
        <v>1</v>
      </c>
      <c r="J167" s="3">
        <v>1</v>
      </c>
      <c r="K167" s="3">
        <v>1</v>
      </c>
      <c r="L167" s="3">
        <v>1</v>
      </c>
      <c r="M167" s="3">
        <v>1</v>
      </c>
      <c r="N167" s="3">
        <v>1</v>
      </c>
      <c r="O167" s="3">
        <v>1</v>
      </c>
      <c r="P167" s="3">
        <v>0.99980000000000002</v>
      </c>
      <c r="Q167" s="3">
        <v>0.99766999999999995</v>
      </c>
      <c r="R167" s="3">
        <v>0.98299999999999998</v>
      </c>
      <c r="S167" s="3">
        <v>0.92073000000000005</v>
      </c>
      <c r="T167" s="3">
        <v>0.76114999999999999</v>
      </c>
      <c r="U167" s="3">
        <v>0.5</v>
      </c>
      <c r="V167" s="3">
        <v>0.23885000000000001</v>
      </c>
      <c r="W167" s="3">
        <v>7.9269999999999993E-2</v>
      </c>
      <c r="X167" s="3">
        <v>1.7000000000000001E-2</v>
      </c>
      <c r="Y167" s="3">
        <v>2.33E-3</v>
      </c>
      <c r="Z167" s="3">
        <v>2.0000000000000001E-4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</row>
    <row r="168" spans="1:35" x14ac:dyDescent="0.25">
      <c r="A168" s="10">
        <v>22400725</v>
      </c>
      <c r="B168" s="13" t="s">
        <v>98</v>
      </c>
      <c r="C168" s="13" t="s">
        <v>99</v>
      </c>
      <c r="D168" s="12">
        <v>0.875</v>
      </c>
      <c r="E168" s="13" t="str">
        <f>HYPERLINK("https://www.nba.com/stats/player/1628381/boxscores-traditional", "John Collins")</f>
        <v>John Collins</v>
      </c>
      <c r="F168">
        <v>29</v>
      </c>
      <c r="G168">
        <v>2.6829999999999998</v>
      </c>
      <c r="H168" s="3">
        <v>1</v>
      </c>
      <c r="I168" s="3">
        <v>1</v>
      </c>
      <c r="J168" s="3">
        <v>1</v>
      </c>
      <c r="K168" s="3">
        <v>1</v>
      </c>
      <c r="L168" s="3">
        <v>1</v>
      </c>
      <c r="M168" s="3">
        <v>1</v>
      </c>
      <c r="N168" s="3">
        <v>1</v>
      </c>
      <c r="O168" s="3">
        <v>1</v>
      </c>
      <c r="P168" s="3">
        <v>1</v>
      </c>
      <c r="Q168" s="3">
        <v>0.99990000000000001</v>
      </c>
      <c r="R168" s="3">
        <v>0.99960000000000004</v>
      </c>
      <c r="S168" s="3">
        <v>0.99856</v>
      </c>
      <c r="T168" s="3">
        <v>0.99546999999999997</v>
      </c>
      <c r="U168" s="3">
        <v>0.98745000000000005</v>
      </c>
      <c r="V168" s="3">
        <v>0.96855999999999998</v>
      </c>
      <c r="W168" s="3">
        <v>0.93189</v>
      </c>
      <c r="X168" s="3">
        <v>0.86863999999999997</v>
      </c>
      <c r="Y168" s="3">
        <v>0.77337</v>
      </c>
      <c r="Z168" s="3">
        <v>0.64431000000000005</v>
      </c>
      <c r="AA168" s="3">
        <v>0.5</v>
      </c>
      <c r="AB168" s="3">
        <v>0.35569000000000001</v>
      </c>
      <c r="AC168" s="3">
        <v>0.22663</v>
      </c>
      <c r="AD168" s="3">
        <v>0.13136</v>
      </c>
      <c r="AE168" s="3">
        <v>6.8110000000000004E-2</v>
      </c>
      <c r="AF168" s="3">
        <v>3.1440000000000003E-2</v>
      </c>
      <c r="AG168" s="3">
        <v>1.255E-2</v>
      </c>
      <c r="AH168" s="3">
        <v>0</v>
      </c>
      <c r="AI168" s="3">
        <v>0</v>
      </c>
    </row>
    <row r="169" spans="1:35" x14ac:dyDescent="0.25">
      <c r="A169" s="10">
        <v>22400725</v>
      </c>
      <c r="B169" s="13" t="s">
        <v>98</v>
      </c>
      <c r="C169" s="13" t="s">
        <v>99</v>
      </c>
      <c r="D169" s="12">
        <v>0.875</v>
      </c>
      <c r="E169" s="13" t="str">
        <f>HYPERLINK("https://www.nba.com/stats/player/1628374/boxscores-traditional", "Lauri Markkanen")</f>
        <v>Lauri Markkanen</v>
      </c>
      <c r="F169">
        <v>33</v>
      </c>
      <c r="G169">
        <v>1.673</v>
      </c>
      <c r="H169" s="3">
        <v>1</v>
      </c>
      <c r="I169" s="3">
        <v>1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1</v>
      </c>
      <c r="P169" s="3">
        <v>1</v>
      </c>
      <c r="Q169" s="3">
        <v>1</v>
      </c>
      <c r="R169" s="3">
        <v>1</v>
      </c>
      <c r="S169" s="3">
        <v>1</v>
      </c>
      <c r="T169" s="3">
        <v>1</v>
      </c>
      <c r="U169" s="3">
        <v>1</v>
      </c>
      <c r="V169" s="3">
        <v>1</v>
      </c>
      <c r="W169" s="3">
        <v>1</v>
      </c>
      <c r="X169" s="3">
        <v>1</v>
      </c>
      <c r="Y169" s="3">
        <v>0.99983</v>
      </c>
      <c r="Z169" s="3">
        <v>0.99861</v>
      </c>
      <c r="AA169" s="3">
        <v>0.99158000000000002</v>
      </c>
      <c r="AB169" s="3">
        <v>0.96326999999999996</v>
      </c>
      <c r="AC169" s="3">
        <v>0.88492999999999999</v>
      </c>
      <c r="AD169" s="3">
        <v>0.72575000000000001</v>
      </c>
      <c r="AE169" s="3">
        <v>0.5</v>
      </c>
      <c r="AF169" s="3">
        <v>0.27424999999999999</v>
      </c>
      <c r="AG169" s="3">
        <v>0.11507000000000001</v>
      </c>
      <c r="AH169" s="3">
        <v>0</v>
      </c>
      <c r="AI169" s="3">
        <v>0</v>
      </c>
    </row>
    <row r="170" spans="1:35" x14ac:dyDescent="0.25">
      <c r="A170" s="10">
        <v>22400725</v>
      </c>
      <c r="B170" s="13" t="s">
        <v>98</v>
      </c>
      <c r="C170" s="13" t="s">
        <v>99</v>
      </c>
      <c r="D170" s="12">
        <v>0.875</v>
      </c>
      <c r="E170" s="13" t="str">
        <f>HYPERLINK("https://www.nba.com/stats/player/1629012/boxscores-traditional", "Collin Sexton")</f>
        <v>Collin Sexton</v>
      </c>
      <c r="F170">
        <v>30</v>
      </c>
      <c r="G170">
        <v>2.6459999999999999</v>
      </c>
      <c r="H170" s="3">
        <v>1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>
        <v>1</v>
      </c>
      <c r="P170" s="3">
        <v>1</v>
      </c>
      <c r="Q170" s="3">
        <v>1</v>
      </c>
      <c r="R170" s="3">
        <v>0.99992000000000003</v>
      </c>
      <c r="S170" s="3">
        <v>0.99965999999999999</v>
      </c>
      <c r="T170" s="3">
        <v>0.99873999999999996</v>
      </c>
      <c r="U170" s="3">
        <v>0.99597999999999998</v>
      </c>
      <c r="V170" s="3">
        <v>0.98839999999999995</v>
      </c>
      <c r="W170" s="3">
        <v>0.97062000000000004</v>
      </c>
      <c r="X170" s="3">
        <v>0.93447999999999998</v>
      </c>
      <c r="Y170" s="3">
        <v>0.87075999999999998</v>
      </c>
      <c r="Z170" s="3">
        <v>0.77637</v>
      </c>
      <c r="AA170" s="3">
        <v>0.64802999999999999</v>
      </c>
      <c r="AB170" s="3">
        <v>0.5</v>
      </c>
      <c r="AC170" s="3">
        <v>0.35197000000000001</v>
      </c>
      <c r="AD170" s="3">
        <v>0.22363</v>
      </c>
      <c r="AE170" s="3">
        <v>0.12923999999999999</v>
      </c>
      <c r="AF170" s="3">
        <v>6.5519999999999995E-2</v>
      </c>
      <c r="AG170" s="3">
        <v>2.938E-2</v>
      </c>
      <c r="AH170" s="3">
        <v>8.0000000000000007E-5</v>
      </c>
      <c r="AI170" s="3">
        <v>0</v>
      </c>
    </row>
    <row r="171" spans="1:35" x14ac:dyDescent="0.25">
      <c r="A171" s="10">
        <v>22400725</v>
      </c>
      <c r="B171" s="13" t="s">
        <v>98</v>
      </c>
      <c r="C171" s="13" t="s">
        <v>99</v>
      </c>
      <c r="D171" s="12">
        <v>0.875</v>
      </c>
      <c r="E171" s="13" t="str">
        <f>HYPERLINK("https://www.nba.com/stats/player/1629004/boxscores-traditional", "Svi Mykhailiuk")</f>
        <v>Svi Mykhailiuk</v>
      </c>
      <c r="F171">
        <v>23</v>
      </c>
      <c r="G171">
        <v>4.05</v>
      </c>
      <c r="H171" s="3">
        <v>0.99934000000000001</v>
      </c>
      <c r="I171" s="3">
        <v>0.99846000000000001</v>
      </c>
      <c r="J171" s="3">
        <v>0.99673999999999996</v>
      </c>
      <c r="K171" s="3">
        <v>0.99324000000000001</v>
      </c>
      <c r="L171" s="3">
        <v>0.98678999999999994</v>
      </c>
      <c r="M171" s="3">
        <v>0.97614999999999996</v>
      </c>
      <c r="N171" s="3">
        <v>0.95818000000000003</v>
      </c>
      <c r="O171" s="3">
        <v>0.93056000000000005</v>
      </c>
      <c r="P171" s="3">
        <v>0.89065000000000005</v>
      </c>
      <c r="Q171" s="3">
        <v>0.83891000000000004</v>
      </c>
      <c r="R171" s="3">
        <v>0.77034999999999998</v>
      </c>
      <c r="S171" s="3">
        <v>0.68793000000000004</v>
      </c>
      <c r="T171" s="3">
        <v>0.59870999999999996</v>
      </c>
      <c r="U171" s="3">
        <v>0.5</v>
      </c>
      <c r="V171" s="3">
        <v>0.40128999999999998</v>
      </c>
      <c r="W171" s="3">
        <v>0.31207000000000001</v>
      </c>
      <c r="X171" s="3">
        <v>0.22964999999999999</v>
      </c>
      <c r="Y171" s="3">
        <v>0.16109000000000001</v>
      </c>
      <c r="Z171" s="3">
        <v>0.10935</v>
      </c>
      <c r="AA171" s="3">
        <v>6.9440000000000002E-2</v>
      </c>
      <c r="AB171" s="3">
        <v>4.1820000000000003E-2</v>
      </c>
      <c r="AC171" s="3">
        <v>2.385E-2</v>
      </c>
      <c r="AD171" s="3">
        <v>1.321E-2</v>
      </c>
      <c r="AE171" s="3">
        <v>6.7600000000000004E-3</v>
      </c>
      <c r="AF171" s="3">
        <v>3.2599999999999999E-3</v>
      </c>
      <c r="AG171" s="3">
        <v>1.5399999999999999E-3</v>
      </c>
      <c r="AH171" s="3">
        <v>0</v>
      </c>
      <c r="AI171" s="3">
        <v>0</v>
      </c>
    </row>
    <row r="172" spans="1:35" x14ac:dyDescent="0.25">
      <c r="A172" s="10">
        <v>22400725</v>
      </c>
      <c r="B172" s="13" t="s">
        <v>98</v>
      </c>
      <c r="C172" s="13" t="s">
        <v>99</v>
      </c>
      <c r="D172" s="12">
        <v>0.875</v>
      </c>
      <c r="E172" s="13" t="str">
        <f>HYPERLINK("https://www.nba.com/stats/player/203903/boxscores-traditional", "Jordan Clarkson")</f>
        <v>Jordan Clarkson</v>
      </c>
      <c r="F172">
        <v>27</v>
      </c>
      <c r="G172">
        <v>5.55</v>
      </c>
      <c r="H172" s="3">
        <v>0.99888999999999994</v>
      </c>
      <c r="I172" s="3">
        <v>0.99800999999999995</v>
      </c>
      <c r="J172" s="3">
        <v>0.99653000000000003</v>
      </c>
      <c r="K172" s="3">
        <v>0.99412999999999996</v>
      </c>
      <c r="L172" s="3">
        <v>0.99036000000000002</v>
      </c>
      <c r="M172" s="3">
        <v>0.98460999999999999</v>
      </c>
      <c r="N172" s="3">
        <v>0.97614999999999996</v>
      </c>
      <c r="O172" s="3">
        <v>0.96406999999999998</v>
      </c>
      <c r="P172" s="3">
        <v>0.94738</v>
      </c>
      <c r="Q172" s="3">
        <v>0.92506999999999995</v>
      </c>
      <c r="R172" s="3">
        <v>0.89617000000000002</v>
      </c>
      <c r="S172" s="3">
        <v>0.85992999999999997</v>
      </c>
      <c r="T172" s="3">
        <v>0.81594</v>
      </c>
      <c r="U172" s="3">
        <v>0.76424000000000003</v>
      </c>
      <c r="V172" s="3">
        <v>0.70540000000000003</v>
      </c>
      <c r="W172" s="3">
        <v>0.64058000000000004</v>
      </c>
      <c r="X172" s="3">
        <v>0.57142000000000004</v>
      </c>
      <c r="Y172" s="3">
        <v>0.5</v>
      </c>
      <c r="Z172" s="3">
        <v>0.42858000000000002</v>
      </c>
      <c r="AA172" s="3">
        <v>0.35942000000000002</v>
      </c>
      <c r="AB172" s="3">
        <v>0.29459999999999997</v>
      </c>
      <c r="AC172" s="3">
        <v>0.23576</v>
      </c>
      <c r="AD172" s="3">
        <v>0.18406</v>
      </c>
      <c r="AE172" s="3">
        <v>0.14007</v>
      </c>
      <c r="AF172" s="3">
        <v>0.10383000000000001</v>
      </c>
      <c r="AG172" s="3">
        <v>7.4929999999999997E-2</v>
      </c>
      <c r="AH172" s="3">
        <v>9.6399999999999993E-3</v>
      </c>
      <c r="AI172" s="3">
        <v>5.9999999999999995E-4</v>
      </c>
    </row>
    <row r="173" spans="1:35" x14ac:dyDescent="0.25">
      <c r="A173" s="10">
        <v>22400725</v>
      </c>
      <c r="B173" s="13" t="s">
        <v>98</v>
      </c>
      <c r="C173" s="13" t="s">
        <v>99</v>
      </c>
      <c r="D173" s="12">
        <v>0.875</v>
      </c>
      <c r="E173" s="13" t="str">
        <f>HYPERLINK("https://www.nba.com/stats/player/1642262/boxscores-traditional", "Cody Williams")</f>
        <v>Cody Williams</v>
      </c>
      <c r="F173">
        <v>25</v>
      </c>
      <c r="G173">
        <v>7.0990000000000002</v>
      </c>
      <c r="H173" s="3">
        <v>0.98257000000000005</v>
      </c>
      <c r="I173" s="3">
        <v>0.97558</v>
      </c>
      <c r="J173" s="3">
        <v>0.96638000000000002</v>
      </c>
      <c r="K173" s="3">
        <v>0.95448999999999995</v>
      </c>
      <c r="L173" s="3">
        <v>0.93942999999999999</v>
      </c>
      <c r="M173" s="3">
        <v>0.92073000000000005</v>
      </c>
      <c r="N173" s="3">
        <v>0.89795999999999998</v>
      </c>
      <c r="O173" s="3">
        <v>0.87075999999999998</v>
      </c>
      <c r="P173" s="3">
        <v>0.83891000000000004</v>
      </c>
      <c r="Q173" s="3">
        <v>0.80234000000000005</v>
      </c>
      <c r="R173" s="3">
        <v>0.75804000000000005</v>
      </c>
      <c r="S173" s="3">
        <v>0.71226</v>
      </c>
      <c r="T173" s="3">
        <v>0.66276000000000002</v>
      </c>
      <c r="U173" s="3">
        <v>0.61026000000000002</v>
      </c>
      <c r="V173" s="3">
        <v>0.55567</v>
      </c>
      <c r="W173" s="3">
        <v>0.5</v>
      </c>
      <c r="X173" s="3">
        <v>0.44433</v>
      </c>
      <c r="Y173" s="3">
        <v>0.38973999999999998</v>
      </c>
      <c r="Z173" s="3">
        <v>0.33723999999999998</v>
      </c>
      <c r="AA173" s="3">
        <v>0.28774</v>
      </c>
      <c r="AB173" s="3">
        <v>0.24196000000000001</v>
      </c>
      <c r="AC173" s="3">
        <v>0.19766</v>
      </c>
      <c r="AD173" s="3">
        <v>0.16109000000000001</v>
      </c>
      <c r="AE173" s="3">
        <v>0.12923999999999999</v>
      </c>
      <c r="AF173" s="3">
        <v>0.10204000000000001</v>
      </c>
      <c r="AG173" s="3">
        <v>7.9269999999999993E-2</v>
      </c>
      <c r="AH173" s="3">
        <v>1.7430000000000001E-2</v>
      </c>
      <c r="AI173" s="3">
        <v>2.3999999999999998E-3</v>
      </c>
    </row>
    <row r="174" spans="1:35" x14ac:dyDescent="0.25">
      <c r="A174" s="10">
        <v>22400725</v>
      </c>
      <c r="B174" s="13" t="s">
        <v>98</v>
      </c>
      <c r="C174" s="13" t="s">
        <v>99</v>
      </c>
      <c r="D174" s="12">
        <v>0.875</v>
      </c>
      <c r="E174" s="13" t="str">
        <f>HYPERLINK("https://www.nba.com/stats/player/1641729/boxscores-traditional", "Brice Sensabaugh")</f>
        <v>Brice Sensabaugh</v>
      </c>
      <c r="F174">
        <v>17</v>
      </c>
      <c r="G174">
        <v>4.9190000000000005</v>
      </c>
      <c r="H174" s="3">
        <v>0.92220000000000002</v>
      </c>
      <c r="I174" s="3">
        <v>0.88876999999999995</v>
      </c>
      <c r="J174" s="3">
        <v>0.84614</v>
      </c>
      <c r="K174" s="3">
        <v>0.79103000000000001</v>
      </c>
      <c r="L174" s="3">
        <v>0.72907</v>
      </c>
      <c r="M174" s="3">
        <v>0.65910000000000002</v>
      </c>
      <c r="N174" s="3">
        <v>0.57926</v>
      </c>
      <c r="O174" s="3">
        <v>0.5</v>
      </c>
      <c r="P174" s="3">
        <v>0.42074</v>
      </c>
      <c r="Q174" s="3">
        <v>0.34089999999999998</v>
      </c>
      <c r="R174" s="3">
        <v>0.27093</v>
      </c>
      <c r="S174" s="3">
        <v>0.20896999999999999</v>
      </c>
      <c r="T174" s="3">
        <v>0.15386</v>
      </c>
      <c r="U174" s="3">
        <v>0.11123</v>
      </c>
      <c r="V174" s="3">
        <v>7.7799999999999994E-2</v>
      </c>
      <c r="W174" s="3">
        <v>5.1549999999999999E-2</v>
      </c>
      <c r="X174" s="3">
        <v>3.3619999999999997E-2</v>
      </c>
      <c r="Y174" s="3">
        <v>2.1180000000000001E-2</v>
      </c>
      <c r="Z174" s="3">
        <v>1.255E-2</v>
      </c>
      <c r="AA174" s="3">
        <v>7.3400000000000002E-3</v>
      </c>
      <c r="AB174" s="3">
        <v>4.15E-3</v>
      </c>
      <c r="AC174" s="3">
        <v>2.1900000000000001E-3</v>
      </c>
      <c r="AD174" s="3">
        <v>1.14E-3</v>
      </c>
      <c r="AE174" s="3">
        <v>5.8E-4</v>
      </c>
      <c r="AF174" s="3">
        <v>2.7E-4</v>
      </c>
      <c r="AG174" s="3">
        <v>1.2999999999999999E-4</v>
      </c>
      <c r="AH174" s="3">
        <v>0</v>
      </c>
      <c r="AI174" s="3">
        <v>0</v>
      </c>
    </row>
    <row r="175" spans="1:35" x14ac:dyDescent="0.25">
      <c r="A175" s="10">
        <v>22400725</v>
      </c>
      <c r="B175" s="13" t="s">
        <v>98</v>
      </c>
      <c r="C175" s="13" t="s">
        <v>99</v>
      </c>
      <c r="D175" s="12">
        <v>0.875</v>
      </c>
      <c r="E175" s="13" t="str">
        <f>HYPERLINK("https://www.nba.com/stats/player/1642271/boxscores-traditional", "Kyle Filipowski")</f>
        <v>Kyle Filipowski</v>
      </c>
      <c r="F175">
        <v>17</v>
      </c>
      <c r="G175">
        <v>4.9800000000000004</v>
      </c>
      <c r="H175" s="3">
        <v>0.92073000000000005</v>
      </c>
      <c r="I175" s="3">
        <v>0.88492999999999999</v>
      </c>
      <c r="J175" s="3">
        <v>0.84133999999999998</v>
      </c>
      <c r="K175" s="3">
        <v>0.78813999999999995</v>
      </c>
      <c r="L175" s="3">
        <v>0.72575000000000001</v>
      </c>
      <c r="M175" s="3">
        <v>0.65542</v>
      </c>
      <c r="N175" s="3">
        <v>0.57926</v>
      </c>
      <c r="O175" s="3">
        <v>0.5</v>
      </c>
      <c r="P175" s="3">
        <v>0.42074</v>
      </c>
      <c r="Q175" s="3">
        <v>0.34458</v>
      </c>
      <c r="R175" s="3">
        <v>0.27424999999999999</v>
      </c>
      <c r="S175" s="3">
        <v>0.21185999999999999</v>
      </c>
      <c r="T175" s="3">
        <v>0.15866</v>
      </c>
      <c r="U175" s="3">
        <v>0.11507000000000001</v>
      </c>
      <c r="V175" s="3">
        <v>7.9269999999999993E-2</v>
      </c>
      <c r="W175" s="3">
        <v>5.3699999999999998E-2</v>
      </c>
      <c r="X175" s="3">
        <v>3.5150000000000001E-2</v>
      </c>
      <c r="Y175" s="3">
        <v>2.222E-2</v>
      </c>
      <c r="Z175" s="3">
        <v>1.355E-2</v>
      </c>
      <c r="AA175" s="3">
        <v>7.9799999999999992E-3</v>
      </c>
      <c r="AB175" s="3">
        <v>4.5300000000000002E-3</v>
      </c>
      <c r="AC175" s="3">
        <v>2.48E-3</v>
      </c>
      <c r="AD175" s="3">
        <v>1.31E-3</v>
      </c>
      <c r="AE175" s="3">
        <v>6.6E-4</v>
      </c>
      <c r="AF175" s="3">
        <v>3.2000000000000003E-4</v>
      </c>
      <c r="AG175" s="3">
        <v>1.4999999999999999E-4</v>
      </c>
      <c r="AH175" s="3">
        <v>0</v>
      </c>
      <c r="AI175" s="3">
        <v>0</v>
      </c>
    </row>
    <row r="176" spans="1:35" x14ac:dyDescent="0.25">
      <c r="A176" s="10">
        <v>22400725</v>
      </c>
      <c r="B176" s="13" t="s">
        <v>98</v>
      </c>
      <c r="C176" s="13" t="s">
        <v>99</v>
      </c>
      <c r="D176" s="12">
        <v>0.875</v>
      </c>
      <c r="E176" s="13" t="str">
        <f>HYPERLINK("https://www.nba.com/stats/player/1630695/boxscores-traditional", "Micah Potter")</f>
        <v>Micah Potter</v>
      </c>
      <c r="F176">
        <v>19</v>
      </c>
      <c r="G176">
        <v>7.5629999999999997</v>
      </c>
      <c r="H176" s="3">
        <v>0.88297999999999999</v>
      </c>
      <c r="I176" s="3">
        <v>0.85543000000000002</v>
      </c>
      <c r="J176" s="3">
        <v>0.82381000000000004</v>
      </c>
      <c r="K176" s="3">
        <v>0.78524000000000005</v>
      </c>
      <c r="L176" s="3">
        <v>0.74536999999999998</v>
      </c>
      <c r="M176" s="3">
        <v>0.70194000000000001</v>
      </c>
      <c r="N176" s="3">
        <v>0.65542</v>
      </c>
      <c r="O176" s="3">
        <v>0.60257000000000005</v>
      </c>
      <c r="P176" s="3">
        <v>0.55171999999999999</v>
      </c>
      <c r="Q176" s="3">
        <v>0.5</v>
      </c>
      <c r="R176" s="3">
        <v>0.44828000000000001</v>
      </c>
      <c r="S176" s="3">
        <v>0.39743000000000001</v>
      </c>
      <c r="T176" s="3">
        <v>0.34458</v>
      </c>
      <c r="U176" s="3">
        <v>0.29805999999999999</v>
      </c>
      <c r="V176" s="3">
        <v>0.25463000000000002</v>
      </c>
      <c r="W176" s="3">
        <v>0.21476000000000001</v>
      </c>
      <c r="X176" s="3">
        <v>0.17619000000000001</v>
      </c>
      <c r="Y176" s="3">
        <v>0.14457</v>
      </c>
      <c r="Z176" s="3">
        <v>0.11702</v>
      </c>
      <c r="AA176" s="3">
        <v>9.3420000000000003E-2</v>
      </c>
      <c r="AB176" s="3">
        <v>7.3529999999999998E-2</v>
      </c>
      <c r="AC176" s="3">
        <v>5.5919999999999997E-2</v>
      </c>
      <c r="AD176" s="3">
        <v>4.2720000000000001E-2</v>
      </c>
      <c r="AE176" s="3">
        <v>3.2160000000000001E-2</v>
      </c>
      <c r="AF176" s="3">
        <v>2.385E-2</v>
      </c>
      <c r="AG176" s="3">
        <v>1.7000000000000001E-2</v>
      </c>
      <c r="AH176" s="3">
        <v>2.7200000000000002E-3</v>
      </c>
      <c r="AI176" s="3">
        <v>2.9E-4</v>
      </c>
    </row>
    <row r="177" spans="1:35" x14ac:dyDescent="0.25">
      <c r="A177" s="10">
        <v>22400725</v>
      </c>
      <c r="B177" s="13" t="s">
        <v>98</v>
      </c>
      <c r="C177" s="13" t="s">
        <v>99</v>
      </c>
      <c r="D177" s="12">
        <v>0.875</v>
      </c>
      <c r="E177" s="13" t="str">
        <f>HYPERLINK("https://www.nba.com/stats/player/1629234/boxscores-traditional", "Drew Eubanks")</f>
        <v>Drew Eubanks</v>
      </c>
      <c r="F177">
        <v>16</v>
      </c>
      <c r="G177">
        <v>6.2850000000000001</v>
      </c>
      <c r="H177" s="3">
        <v>0.82894000000000001</v>
      </c>
      <c r="I177" s="3">
        <v>0.78813999999999995</v>
      </c>
      <c r="J177" s="3">
        <v>0.73890999999999996</v>
      </c>
      <c r="K177" s="3">
        <v>0.68439000000000005</v>
      </c>
      <c r="L177" s="3">
        <v>0.62551999999999996</v>
      </c>
      <c r="M177" s="3">
        <v>0.56355999999999995</v>
      </c>
      <c r="N177" s="3">
        <v>0.5</v>
      </c>
      <c r="O177" s="3">
        <v>0.43643999999999999</v>
      </c>
      <c r="P177" s="3">
        <v>0.37447999999999998</v>
      </c>
      <c r="Q177" s="3">
        <v>0.31561</v>
      </c>
      <c r="R177" s="3">
        <v>0.26108999999999999</v>
      </c>
      <c r="S177" s="3">
        <v>0.21185999999999999</v>
      </c>
      <c r="T177" s="3">
        <v>0.17105999999999999</v>
      </c>
      <c r="U177" s="3">
        <v>0.13350000000000001</v>
      </c>
      <c r="V177" s="3">
        <v>0.10204000000000001</v>
      </c>
      <c r="W177" s="3">
        <v>7.6359999999999997E-2</v>
      </c>
      <c r="X177" s="3">
        <v>5.5919999999999997E-2</v>
      </c>
      <c r="Y177" s="3">
        <v>4.0059999999999998E-2</v>
      </c>
      <c r="Z177" s="3">
        <v>2.8070000000000001E-2</v>
      </c>
      <c r="AA177" s="3">
        <v>1.9230000000000001E-2</v>
      </c>
      <c r="AB177" s="3">
        <v>1.2869999999999999E-2</v>
      </c>
      <c r="AC177" s="3">
        <v>8.4200000000000004E-3</v>
      </c>
      <c r="AD177" s="3">
        <v>5.3899999999999998E-3</v>
      </c>
      <c r="AE177" s="3">
        <v>3.47E-3</v>
      </c>
      <c r="AF177" s="3">
        <v>2.1199999999999999E-3</v>
      </c>
      <c r="AG177" s="3">
        <v>1.2600000000000001E-3</v>
      </c>
      <c r="AH177" s="3">
        <v>6.9999999999999994E-5</v>
      </c>
      <c r="AI177" s="3">
        <v>0</v>
      </c>
    </row>
    <row r="178" spans="1:35" x14ac:dyDescent="0.25">
      <c r="A178" s="10">
        <v>22400725</v>
      </c>
      <c r="B178" s="13" t="s">
        <v>99</v>
      </c>
      <c r="C178" s="13" t="s">
        <v>98</v>
      </c>
      <c r="D178" s="12">
        <v>0.875</v>
      </c>
      <c r="E178" s="13" t="str">
        <f>HYPERLINK("https://www.nba.com/stats/player/203952/boxscores-traditional", "Andrew Wiggins")</f>
        <v>Andrew Wiggins</v>
      </c>
      <c r="F178">
        <v>34</v>
      </c>
      <c r="G178">
        <v>2.7199999999999998</v>
      </c>
      <c r="H178" s="3">
        <v>1</v>
      </c>
      <c r="I178" s="3">
        <v>1</v>
      </c>
      <c r="J178" s="3">
        <v>1</v>
      </c>
      <c r="K178" s="3">
        <v>1</v>
      </c>
      <c r="L178" s="3">
        <v>1</v>
      </c>
      <c r="M178" s="3">
        <v>1</v>
      </c>
      <c r="N178" s="3">
        <v>1</v>
      </c>
      <c r="O178" s="3">
        <v>1</v>
      </c>
      <c r="P178" s="3">
        <v>1</v>
      </c>
      <c r="Q178" s="3">
        <v>1</v>
      </c>
      <c r="R178" s="3">
        <v>1</v>
      </c>
      <c r="S178" s="3">
        <v>1</v>
      </c>
      <c r="T178" s="3">
        <v>1</v>
      </c>
      <c r="U178" s="3">
        <v>1</v>
      </c>
      <c r="V178" s="3">
        <v>0.99987999999999999</v>
      </c>
      <c r="W178" s="3">
        <v>0.99953000000000003</v>
      </c>
      <c r="X178" s="3">
        <v>0.99836000000000003</v>
      </c>
      <c r="Y178" s="3">
        <v>0.99492000000000003</v>
      </c>
      <c r="Z178" s="3">
        <v>0.98645000000000005</v>
      </c>
      <c r="AA178" s="3">
        <v>0.96711999999999998</v>
      </c>
      <c r="AB178" s="3">
        <v>0.92922000000000005</v>
      </c>
      <c r="AC178" s="3">
        <v>0.86433000000000004</v>
      </c>
      <c r="AD178" s="3">
        <v>0.77034999999999998</v>
      </c>
      <c r="AE178" s="3">
        <v>0.64431000000000005</v>
      </c>
      <c r="AF178" s="3">
        <v>0.5</v>
      </c>
      <c r="AG178" s="3">
        <v>0.35569000000000001</v>
      </c>
      <c r="AH178" s="3">
        <v>1.355E-2</v>
      </c>
      <c r="AI178" s="3">
        <v>0</v>
      </c>
    </row>
    <row r="179" spans="1:35" x14ac:dyDescent="0.25">
      <c r="A179" s="10">
        <v>22400725</v>
      </c>
      <c r="B179" s="13" t="s">
        <v>99</v>
      </c>
      <c r="C179" s="13" t="s">
        <v>98</v>
      </c>
      <c r="D179" s="12">
        <v>0.875</v>
      </c>
      <c r="E179" s="13" t="str">
        <f>HYPERLINK("https://www.nba.com/stats/player/203110/boxscores-traditional", "Draymond Green")</f>
        <v>Draymond Green</v>
      </c>
      <c r="F179">
        <v>28</v>
      </c>
      <c r="G179">
        <v>2.6829999999999998</v>
      </c>
      <c r="H179" s="3">
        <v>1</v>
      </c>
      <c r="I179" s="3">
        <v>1</v>
      </c>
      <c r="J179" s="3">
        <v>1</v>
      </c>
      <c r="K179" s="3">
        <v>1</v>
      </c>
      <c r="L179" s="3">
        <v>1</v>
      </c>
      <c r="M179" s="3">
        <v>1</v>
      </c>
      <c r="N179" s="3">
        <v>1</v>
      </c>
      <c r="O179" s="3">
        <v>1</v>
      </c>
      <c r="P179" s="3">
        <v>0.99990000000000001</v>
      </c>
      <c r="Q179" s="3">
        <v>0.99960000000000004</v>
      </c>
      <c r="R179" s="3">
        <v>0.99856</v>
      </c>
      <c r="S179" s="3">
        <v>0.99546999999999997</v>
      </c>
      <c r="T179" s="3">
        <v>0.98745000000000005</v>
      </c>
      <c r="U179" s="3">
        <v>0.96855999999999998</v>
      </c>
      <c r="V179" s="3">
        <v>0.93189</v>
      </c>
      <c r="W179" s="3">
        <v>0.86863999999999997</v>
      </c>
      <c r="X179" s="3">
        <v>0.77337</v>
      </c>
      <c r="Y179" s="3">
        <v>0.64431000000000005</v>
      </c>
      <c r="Z179" s="3">
        <v>0.5</v>
      </c>
      <c r="AA179" s="3">
        <v>0.35569000000000001</v>
      </c>
      <c r="AB179" s="3">
        <v>0.22663</v>
      </c>
      <c r="AC179" s="3">
        <v>0.13136</v>
      </c>
      <c r="AD179" s="3">
        <v>6.8110000000000004E-2</v>
      </c>
      <c r="AE179" s="3">
        <v>3.1440000000000003E-2</v>
      </c>
      <c r="AF179" s="3">
        <v>1.255E-2</v>
      </c>
      <c r="AG179" s="3">
        <v>4.5300000000000002E-3</v>
      </c>
      <c r="AH179" s="3">
        <v>0</v>
      </c>
      <c r="AI179" s="3">
        <v>0</v>
      </c>
    </row>
    <row r="180" spans="1:35" x14ac:dyDescent="0.25">
      <c r="A180" s="10">
        <v>22400725</v>
      </c>
      <c r="B180" s="13" t="s">
        <v>99</v>
      </c>
      <c r="C180" s="13" t="s">
        <v>98</v>
      </c>
      <c r="D180" s="12">
        <v>0.875</v>
      </c>
      <c r="E180" s="13" t="str">
        <f>HYPERLINK("https://www.nba.com/stats/player/201939/boxscores-traditional", "Stephen Curry")</f>
        <v>Stephen Curry</v>
      </c>
      <c r="F180">
        <v>32</v>
      </c>
      <c r="G180">
        <v>1.1830000000000001</v>
      </c>
      <c r="H180" s="3">
        <v>1</v>
      </c>
      <c r="I180" s="3">
        <v>1</v>
      </c>
      <c r="J180" s="3">
        <v>1</v>
      </c>
      <c r="K180" s="3">
        <v>1</v>
      </c>
      <c r="L180" s="3">
        <v>1</v>
      </c>
      <c r="M180" s="3">
        <v>1</v>
      </c>
      <c r="N180" s="3">
        <v>1</v>
      </c>
      <c r="O180" s="3">
        <v>1</v>
      </c>
      <c r="P180" s="3">
        <v>1</v>
      </c>
      <c r="Q180" s="3">
        <v>1</v>
      </c>
      <c r="R180" s="3">
        <v>1</v>
      </c>
      <c r="S180" s="3">
        <v>1</v>
      </c>
      <c r="T180" s="3">
        <v>1</v>
      </c>
      <c r="U180" s="3">
        <v>1</v>
      </c>
      <c r="V180" s="3">
        <v>1</v>
      </c>
      <c r="W180" s="3">
        <v>1</v>
      </c>
      <c r="X180" s="3">
        <v>1</v>
      </c>
      <c r="Y180" s="3">
        <v>1</v>
      </c>
      <c r="Z180" s="3">
        <v>0.99963999999999997</v>
      </c>
      <c r="AA180" s="3">
        <v>0.99446000000000001</v>
      </c>
      <c r="AB180" s="3">
        <v>0.95448999999999995</v>
      </c>
      <c r="AC180" s="3">
        <v>0.80234000000000005</v>
      </c>
      <c r="AD180" s="3">
        <v>0.5</v>
      </c>
      <c r="AE180" s="3">
        <v>0.19766</v>
      </c>
      <c r="AF180" s="3">
        <v>4.5510000000000002E-2</v>
      </c>
      <c r="AG180" s="3">
        <v>5.5399999999999998E-3</v>
      </c>
      <c r="AH180" s="3">
        <v>0</v>
      </c>
      <c r="AI180" s="3">
        <v>0</v>
      </c>
    </row>
    <row r="181" spans="1:35" x14ac:dyDescent="0.25">
      <c r="A181" s="10">
        <v>22400725</v>
      </c>
      <c r="B181" s="13" t="s">
        <v>99</v>
      </c>
      <c r="C181" s="13" t="s">
        <v>98</v>
      </c>
      <c r="D181" s="12">
        <v>0.875</v>
      </c>
      <c r="E181" s="13" t="str">
        <f>HYPERLINK("https://www.nba.com/stats/player/1627741/boxscores-traditional", "Buddy Hield")</f>
        <v>Buddy Hield</v>
      </c>
      <c r="F181">
        <v>19</v>
      </c>
      <c r="G181">
        <v>2.4079999999999999</v>
      </c>
      <c r="H181" s="3">
        <v>0.99990999999999997</v>
      </c>
      <c r="I181" s="3">
        <v>0.99955000000000005</v>
      </c>
      <c r="J181" s="3">
        <v>0.99819000000000002</v>
      </c>
      <c r="K181" s="3">
        <v>0.99360999999999999</v>
      </c>
      <c r="L181" s="3">
        <v>0.98124</v>
      </c>
      <c r="M181" s="3">
        <v>0.95154000000000005</v>
      </c>
      <c r="N181" s="3">
        <v>0.89434999999999998</v>
      </c>
      <c r="O181" s="3">
        <v>0.79673000000000005</v>
      </c>
      <c r="P181" s="3">
        <v>0.66276000000000002</v>
      </c>
      <c r="Q181" s="3">
        <v>0.5</v>
      </c>
      <c r="R181" s="3">
        <v>0.33723999999999998</v>
      </c>
      <c r="S181" s="3">
        <v>0.20327000000000001</v>
      </c>
      <c r="T181" s="3">
        <v>0.10564999999999999</v>
      </c>
      <c r="U181" s="3">
        <v>4.8460000000000003E-2</v>
      </c>
      <c r="V181" s="3">
        <v>1.8759999999999999E-2</v>
      </c>
      <c r="W181" s="3">
        <v>6.3899999999999998E-3</v>
      </c>
      <c r="X181" s="3">
        <v>1.81E-3</v>
      </c>
      <c r="Y181" s="3">
        <v>4.4999999999999999E-4</v>
      </c>
      <c r="Z181" s="3">
        <v>9.0000000000000006E-5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</row>
    <row r="182" spans="1:35" x14ac:dyDescent="0.25">
      <c r="A182" s="10">
        <v>22400725</v>
      </c>
      <c r="B182" s="13" t="s">
        <v>99</v>
      </c>
      <c r="C182" s="13" t="s">
        <v>98</v>
      </c>
      <c r="D182" s="12">
        <v>0.875</v>
      </c>
      <c r="E182" s="13" t="str">
        <f>HYPERLINK("https://www.nba.com/stats/player/1630611/boxscores-traditional", "Gui Santos")</f>
        <v>Gui Santos</v>
      </c>
      <c r="F182">
        <v>21</v>
      </c>
      <c r="G182">
        <v>3.13</v>
      </c>
      <c r="H182" s="3">
        <v>0.99978</v>
      </c>
      <c r="I182" s="3">
        <v>0.99929000000000001</v>
      </c>
      <c r="J182" s="3">
        <v>0.99800999999999995</v>
      </c>
      <c r="K182" s="3">
        <v>0.99477000000000004</v>
      </c>
      <c r="L182" s="3">
        <v>0.98745000000000005</v>
      </c>
      <c r="M182" s="3">
        <v>0.97257000000000005</v>
      </c>
      <c r="N182" s="3">
        <v>0.94520000000000004</v>
      </c>
      <c r="O182" s="3">
        <v>0.89973000000000003</v>
      </c>
      <c r="P182" s="3">
        <v>0.83147000000000004</v>
      </c>
      <c r="Q182" s="3">
        <v>0.73890999999999996</v>
      </c>
      <c r="R182" s="3">
        <v>0.62551999999999996</v>
      </c>
      <c r="S182" s="3">
        <v>0.5</v>
      </c>
      <c r="T182" s="3">
        <v>0.37447999999999998</v>
      </c>
      <c r="U182" s="3">
        <v>0.26108999999999999</v>
      </c>
      <c r="V182" s="3">
        <v>0.16853000000000001</v>
      </c>
      <c r="W182" s="3">
        <v>0.10027</v>
      </c>
      <c r="X182" s="3">
        <v>5.4800000000000001E-2</v>
      </c>
      <c r="Y182" s="3">
        <v>2.743E-2</v>
      </c>
      <c r="Z182" s="3">
        <v>1.255E-2</v>
      </c>
      <c r="AA182" s="3">
        <v>5.2300000000000003E-3</v>
      </c>
      <c r="AB182" s="3">
        <v>1.99E-3</v>
      </c>
      <c r="AC182" s="3">
        <v>7.1000000000000002E-4</v>
      </c>
      <c r="AD182" s="3">
        <v>2.2000000000000001E-4</v>
      </c>
      <c r="AE182" s="3">
        <v>6.0000000000000002E-5</v>
      </c>
      <c r="AF182" s="3">
        <v>0</v>
      </c>
      <c r="AG182" s="3">
        <v>0</v>
      </c>
      <c r="AH182" s="3">
        <v>0</v>
      </c>
      <c r="AI182" s="3">
        <v>0</v>
      </c>
    </row>
    <row r="183" spans="1:35" x14ac:dyDescent="0.25">
      <c r="A183" s="10">
        <v>22400725</v>
      </c>
      <c r="B183" s="13" t="s">
        <v>99</v>
      </c>
      <c r="C183" s="13" t="s">
        <v>98</v>
      </c>
      <c r="D183" s="12">
        <v>0.875</v>
      </c>
      <c r="E183" s="13" t="str">
        <f>HYPERLINK("https://www.nba.com/stats/player/1630541/boxscores-traditional", "Moses Moody")</f>
        <v>Moses Moody</v>
      </c>
      <c r="F183">
        <v>22</v>
      </c>
      <c r="G183">
        <v>3.742</v>
      </c>
      <c r="H183" s="3">
        <v>0.99934000000000001</v>
      </c>
      <c r="I183" s="3">
        <v>0.99836000000000003</v>
      </c>
      <c r="J183" s="3">
        <v>0.99621000000000004</v>
      </c>
      <c r="K183" s="3">
        <v>0.99202000000000001</v>
      </c>
      <c r="L183" s="3">
        <v>0.98382000000000003</v>
      </c>
      <c r="M183" s="3">
        <v>0.96926000000000001</v>
      </c>
      <c r="N183" s="3">
        <v>0.94520000000000004</v>
      </c>
      <c r="O183" s="3">
        <v>0.90988000000000002</v>
      </c>
      <c r="P183" s="3">
        <v>0.85768999999999995</v>
      </c>
      <c r="Q183" s="3">
        <v>0.78813999999999995</v>
      </c>
      <c r="R183" s="3">
        <v>0.70194000000000001</v>
      </c>
      <c r="S183" s="3">
        <v>0.60641999999999996</v>
      </c>
      <c r="T183" s="3">
        <v>0.5</v>
      </c>
      <c r="U183" s="3">
        <v>0.39357999999999999</v>
      </c>
      <c r="V183" s="3">
        <v>0.29805999999999999</v>
      </c>
      <c r="W183" s="3">
        <v>0.21185999999999999</v>
      </c>
      <c r="X183" s="3">
        <v>0.14230999999999999</v>
      </c>
      <c r="Y183" s="3">
        <v>9.0120000000000006E-2</v>
      </c>
      <c r="Z183" s="3">
        <v>5.4800000000000001E-2</v>
      </c>
      <c r="AA183" s="3">
        <v>3.074E-2</v>
      </c>
      <c r="AB183" s="3">
        <v>1.618E-2</v>
      </c>
      <c r="AC183" s="3">
        <v>7.9799999999999992E-3</v>
      </c>
      <c r="AD183" s="3">
        <v>3.79E-3</v>
      </c>
      <c r="AE183" s="3">
        <v>1.64E-3</v>
      </c>
      <c r="AF183" s="3">
        <v>6.6E-4</v>
      </c>
      <c r="AG183" s="3">
        <v>2.5999999999999998E-4</v>
      </c>
      <c r="AH183" s="3">
        <v>0</v>
      </c>
      <c r="AI183" s="3">
        <v>0</v>
      </c>
    </row>
    <row r="184" spans="1:35" x14ac:dyDescent="0.25">
      <c r="A184" s="10">
        <v>22400725</v>
      </c>
      <c r="B184" s="13" t="s">
        <v>99</v>
      </c>
      <c r="C184" s="13" t="s">
        <v>98</v>
      </c>
      <c r="D184" s="12">
        <v>0.875</v>
      </c>
      <c r="E184" s="13" t="str">
        <f>HYPERLINK("https://www.nba.com/stats/player/203471/boxscores-traditional", "Dennis Schröder")</f>
        <v>Dennis Schröder</v>
      </c>
      <c r="F184">
        <v>24</v>
      </c>
      <c r="G184">
        <v>5.3289999999999997</v>
      </c>
      <c r="H184" s="3">
        <v>0.99573</v>
      </c>
      <c r="I184" s="3">
        <v>0.99265999999999999</v>
      </c>
      <c r="J184" s="3">
        <v>0.98777999999999999</v>
      </c>
      <c r="K184" s="3">
        <v>0.98029999999999995</v>
      </c>
      <c r="L184" s="3">
        <v>0.96994999999999998</v>
      </c>
      <c r="M184" s="3">
        <v>0.95448999999999995</v>
      </c>
      <c r="N184" s="3">
        <v>0.93318999999999996</v>
      </c>
      <c r="O184" s="3">
        <v>0.90490000000000004</v>
      </c>
      <c r="P184" s="3">
        <v>0.87075999999999998</v>
      </c>
      <c r="Q184" s="3">
        <v>0.82638999999999996</v>
      </c>
      <c r="R184" s="3">
        <v>0.77337</v>
      </c>
      <c r="S184" s="3">
        <v>0.71226</v>
      </c>
      <c r="T184" s="3">
        <v>0.64802999999999999</v>
      </c>
      <c r="U184" s="3">
        <v>0.57535000000000003</v>
      </c>
      <c r="V184" s="3">
        <v>0.5</v>
      </c>
      <c r="W184" s="3">
        <v>0.42465000000000003</v>
      </c>
      <c r="X184" s="3">
        <v>0.35197000000000001</v>
      </c>
      <c r="Y184" s="3">
        <v>0.28774</v>
      </c>
      <c r="Z184" s="3">
        <v>0.22663</v>
      </c>
      <c r="AA184" s="3">
        <v>0.17360999999999999</v>
      </c>
      <c r="AB184" s="3">
        <v>0.12923999999999999</v>
      </c>
      <c r="AC184" s="3">
        <v>9.5100000000000004E-2</v>
      </c>
      <c r="AD184" s="3">
        <v>6.6809999999999994E-2</v>
      </c>
      <c r="AE184" s="3">
        <v>4.5510000000000002E-2</v>
      </c>
      <c r="AF184" s="3">
        <v>3.005E-2</v>
      </c>
      <c r="AG184" s="3">
        <v>1.9699999999999999E-2</v>
      </c>
      <c r="AH184" s="3">
        <v>1.3500000000000001E-3</v>
      </c>
      <c r="AI184" s="3">
        <v>4.0000000000000003E-5</v>
      </c>
    </row>
    <row r="185" spans="1:35" x14ac:dyDescent="0.25">
      <c r="A185" s="10">
        <v>22400725</v>
      </c>
      <c r="B185" s="13" t="s">
        <v>99</v>
      </c>
      <c r="C185" s="13" t="s">
        <v>98</v>
      </c>
      <c r="D185" s="12">
        <v>0.875</v>
      </c>
      <c r="E185" s="13" t="str">
        <f>HYPERLINK("https://www.nba.com/stats/player/1641764/boxscores-traditional", "Brandin Podziemski")</f>
        <v>Brandin Podziemski</v>
      </c>
      <c r="F185">
        <v>23</v>
      </c>
      <c r="G185">
        <v>5.1189999999999998</v>
      </c>
      <c r="H185" s="3">
        <v>0.99446000000000001</v>
      </c>
      <c r="I185" s="3">
        <v>0.99036000000000002</v>
      </c>
      <c r="J185" s="3">
        <v>0.98421999999999998</v>
      </c>
      <c r="K185" s="3">
        <v>0.97441</v>
      </c>
      <c r="L185" s="3">
        <v>0.96079999999999999</v>
      </c>
      <c r="M185" s="3">
        <v>0.94062000000000001</v>
      </c>
      <c r="N185" s="3">
        <v>0.91466000000000003</v>
      </c>
      <c r="O185" s="3">
        <v>0.879</v>
      </c>
      <c r="P185" s="3">
        <v>0.83645999999999998</v>
      </c>
      <c r="Q185" s="3">
        <v>0.7823</v>
      </c>
      <c r="R185" s="3">
        <v>0.72240000000000004</v>
      </c>
      <c r="S185" s="3">
        <v>0.65173000000000003</v>
      </c>
      <c r="T185" s="3">
        <v>0.57926</v>
      </c>
      <c r="U185" s="3">
        <v>0.5</v>
      </c>
      <c r="V185" s="3">
        <v>0.42074</v>
      </c>
      <c r="W185" s="3">
        <v>0.34827000000000002</v>
      </c>
      <c r="X185" s="3">
        <v>0.27760000000000001</v>
      </c>
      <c r="Y185" s="3">
        <v>0.2177</v>
      </c>
      <c r="Z185" s="3">
        <v>0.16353999999999999</v>
      </c>
      <c r="AA185" s="3">
        <v>0.121</v>
      </c>
      <c r="AB185" s="3">
        <v>8.5339999999999999E-2</v>
      </c>
      <c r="AC185" s="3">
        <v>5.9380000000000002E-2</v>
      </c>
      <c r="AD185" s="3">
        <v>3.9199999999999999E-2</v>
      </c>
      <c r="AE185" s="3">
        <v>2.5590000000000002E-2</v>
      </c>
      <c r="AF185" s="3">
        <v>1.5779999999999999E-2</v>
      </c>
      <c r="AG185" s="3">
        <v>9.6399999999999993E-3</v>
      </c>
      <c r="AH185" s="3">
        <v>4.4999999999999999E-4</v>
      </c>
      <c r="AI185" s="3">
        <v>0</v>
      </c>
    </row>
    <row r="186" spans="1:35" x14ac:dyDescent="0.25">
      <c r="A186" s="10">
        <v>22400725</v>
      </c>
      <c r="B186" s="13" t="s">
        <v>99</v>
      </c>
      <c r="C186" s="13" t="s">
        <v>98</v>
      </c>
      <c r="D186" s="12">
        <v>0.875</v>
      </c>
      <c r="E186" s="13" t="str">
        <f>HYPERLINK("https://www.nba.com/stats/player/1630228/boxscores-traditional", "Jonathan Kuminga")</f>
        <v>Jonathan Kuminga</v>
      </c>
      <c r="F186">
        <v>28</v>
      </c>
      <c r="G186">
        <v>7.8870000000000005</v>
      </c>
      <c r="H186" s="3">
        <v>0.98870000000000002</v>
      </c>
      <c r="I186" s="3">
        <v>0.98460999999999999</v>
      </c>
      <c r="J186" s="3">
        <v>0.97882000000000002</v>
      </c>
      <c r="K186" s="3">
        <v>0.97128000000000003</v>
      </c>
      <c r="L186" s="3">
        <v>0.96245999999999998</v>
      </c>
      <c r="M186" s="3">
        <v>0.95052999999999999</v>
      </c>
      <c r="N186" s="3">
        <v>0.93574000000000002</v>
      </c>
      <c r="O186" s="3">
        <v>0.91774</v>
      </c>
      <c r="P186" s="3">
        <v>0.89795999999999998</v>
      </c>
      <c r="Q186" s="3">
        <v>0.87285999999999997</v>
      </c>
      <c r="R186" s="3">
        <v>0.84375</v>
      </c>
      <c r="S186" s="3">
        <v>0.81327000000000005</v>
      </c>
      <c r="T186" s="3">
        <v>0.77637</v>
      </c>
      <c r="U186" s="3">
        <v>0.73565000000000003</v>
      </c>
      <c r="V186" s="3">
        <v>0.69496999999999998</v>
      </c>
      <c r="W186" s="3">
        <v>0.64802999999999999</v>
      </c>
      <c r="X186" s="3">
        <v>0.59870999999999996</v>
      </c>
      <c r="Y186" s="3">
        <v>0.55171999999999999</v>
      </c>
      <c r="Z186" s="3">
        <v>0.5</v>
      </c>
      <c r="AA186" s="3">
        <v>0.44828000000000001</v>
      </c>
      <c r="AB186" s="3">
        <v>0.40128999999999998</v>
      </c>
      <c r="AC186" s="3">
        <v>0.35197000000000001</v>
      </c>
      <c r="AD186" s="3">
        <v>0.30503000000000002</v>
      </c>
      <c r="AE186" s="3">
        <v>0.26434999999999997</v>
      </c>
      <c r="AF186" s="3">
        <v>0.22363</v>
      </c>
      <c r="AG186" s="3">
        <v>0.18673000000000001</v>
      </c>
      <c r="AH186" s="3">
        <v>6.4259999999999998E-2</v>
      </c>
      <c r="AI186" s="3">
        <v>1.5389999999999999E-2</v>
      </c>
    </row>
    <row r="187" spans="1:35" x14ac:dyDescent="0.25">
      <c r="A187" s="10">
        <v>22400725</v>
      </c>
      <c r="B187" s="13" t="s">
        <v>99</v>
      </c>
      <c r="C187" s="13" t="s">
        <v>98</v>
      </c>
      <c r="D187" s="12">
        <v>0.875</v>
      </c>
      <c r="E187" s="13" t="str">
        <f>HYPERLINK("https://www.nba.com/stats/player/1629001/boxscores-traditional", "De'Anthony Melton")</f>
        <v>De'Anthony Melton</v>
      </c>
      <c r="F187">
        <v>20</v>
      </c>
      <c r="G187">
        <v>5.1769999999999996</v>
      </c>
      <c r="H187" s="3">
        <v>0.97319999999999995</v>
      </c>
      <c r="I187" s="3">
        <v>0.95906999999999998</v>
      </c>
      <c r="J187" s="3">
        <v>0.93942999999999999</v>
      </c>
      <c r="K187" s="3">
        <v>0.91149000000000002</v>
      </c>
      <c r="L187" s="3">
        <v>0.87697999999999998</v>
      </c>
      <c r="M187" s="3">
        <v>0.83398000000000005</v>
      </c>
      <c r="N187" s="3">
        <v>0.77934999999999999</v>
      </c>
      <c r="O187" s="3">
        <v>0.71904000000000001</v>
      </c>
      <c r="P187" s="3">
        <v>0.65173000000000003</v>
      </c>
      <c r="Q187" s="3">
        <v>0.57535000000000003</v>
      </c>
      <c r="R187" s="3">
        <v>0.5</v>
      </c>
      <c r="S187" s="3">
        <v>0.42465000000000003</v>
      </c>
      <c r="T187" s="3">
        <v>0.34827000000000002</v>
      </c>
      <c r="U187" s="3">
        <v>0.28095999999999999</v>
      </c>
      <c r="V187" s="3">
        <v>0.22065000000000001</v>
      </c>
      <c r="W187" s="3">
        <v>0.16602</v>
      </c>
      <c r="X187" s="3">
        <v>0.12302</v>
      </c>
      <c r="Y187" s="3">
        <v>8.8510000000000005E-2</v>
      </c>
      <c r="Z187" s="3">
        <v>6.0569999999999999E-2</v>
      </c>
      <c r="AA187" s="3">
        <v>4.0930000000000001E-2</v>
      </c>
      <c r="AB187" s="3">
        <v>2.6800000000000001E-2</v>
      </c>
      <c r="AC187" s="3">
        <v>1.7000000000000001E-2</v>
      </c>
      <c r="AD187" s="3">
        <v>1.017E-2</v>
      </c>
      <c r="AE187" s="3">
        <v>6.0400000000000002E-3</v>
      </c>
      <c r="AF187" s="3">
        <v>3.47E-3</v>
      </c>
      <c r="AG187" s="3">
        <v>1.8699999999999999E-3</v>
      </c>
      <c r="AH187" s="3">
        <v>6.0000000000000002E-5</v>
      </c>
      <c r="AI187" s="3">
        <v>0</v>
      </c>
    </row>
    <row r="188" spans="1:35" x14ac:dyDescent="0.25">
      <c r="A188" s="10">
        <v>22400725</v>
      </c>
      <c r="B188" s="13" t="s">
        <v>99</v>
      </c>
      <c r="C188" s="13" t="s">
        <v>98</v>
      </c>
      <c r="D188" s="12">
        <v>0.875</v>
      </c>
      <c r="E188" s="13" t="str">
        <f>HYPERLINK("https://www.nba.com/stats/player/1626172/boxscores-traditional", "Kevon Looney")</f>
        <v>Kevon Looney</v>
      </c>
      <c r="F188">
        <v>19</v>
      </c>
      <c r="G188">
        <v>5.3849999999999998</v>
      </c>
      <c r="H188" s="3">
        <v>0.95254000000000005</v>
      </c>
      <c r="I188" s="3">
        <v>0.93189</v>
      </c>
      <c r="J188" s="3">
        <v>0.9032</v>
      </c>
      <c r="K188" s="3">
        <v>0.86650000000000005</v>
      </c>
      <c r="L188" s="3">
        <v>0.82381000000000004</v>
      </c>
      <c r="M188" s="3">
        <v>0.77034999999999998</v>
      </c>
      <c r="N188" s="3">
        <v>0.71226</v>
      </c>
      <c r="O188" s="3">
        <v>0.64431000000000005</v>
      </c>
      <c r="P188" s="3">
        <v>0.57535000000000003</v>
      </c>
      <c r="Q188" s="3">
        <v>0.5</v>
      </c>
      <c r="R188" s="3">
        <v>0.42465000000000003</v>
      </c>
      <c r="S188" s="3">
        <v>0.35569000000000001</v>
      </c>
      <c r="T188" s="3">
        <v>0.28774</v>
      </c>
      <c r="U188" s="3">
        <v>0.22964999999999999</v>
      </c>
      <c r="V188" s="3">
        <v>0.17619000000000001</v>
      </c>
      <c r="W188" s="3">
        <v>0.13350000000000001</v>
      </c>
      <c r="X188" s="3">
        <v>9.6799999999999997E-2</v>
      </c>
      <c r="Y188" s="3">
        <v>6.8110000000000004E-2</v>
      </c>
      <c r="Z188" s="3">
        <v>4.7460000000000002E-2</v>
      </c>
      <c r="AA188" s="3">
        <v>3.1440000000000003E-2</v>
      </c>
      <c r="AB188" s="3">
        <v>2.068E-2</v>
      </c>
      <c r="AC188" s="3">
        <v>1.2869999999999999E-2</v>
      </c>
      <c r="AD188" s="3">
        <v>7.9799999999999992E-3</v>
      </c>
      <c r="AE188" s="3">
        <v>4.6600000000000001E-3</v>
      </c>
      <c r="AF188" s="3">
        <v>2.64E-3</v>
      </c>
      <c r="AG188" s="3">
        <v>1.49E-3</v>
      </c>
      <c r="AH188" s="3">
        <v>5.0000000000000002E-5</v>
      </c>
      <c r="AI188" s="3">
        <v>0</v>
      </c>
    </row>
    <row r="189" spans="1:35" x14ac:dyDescent="0.25">
      <c r="A189" s="10">
        <v>22400725</v>
      </c>
      <c r="B189" s="13" t="s">
        <v>99</v>
      </c>
      <c r="C189" s="13" t="s">
        <v>98</v>
      </c>
      <c r="D189" s="12">
        <v>0.875</v>
      </c>
      <c r="E189" s="13" t="str">
        <f>HYPERLINK("https://www.nba.com/stats/player/1631218/boxscores-traditional", "Trayce Jackson-Davis")</f>
        <v>Trayce Jackson-Davis</v>
      </c>
      <c r="F189">
        <v>18</v>
      </c>
      <c r="G189">
        <v>5.5140000000000002</v>
      </c>
      <c r="H189" s="3">
        <v>0.92647000000000002</v>
      </c>
      <c r="I189" s="3">
        <v>0.89795999999999998</v>
      </c>
      <c r="J189" s="3">
        <v>0.86214000000000002</v>
      </c>
      <c r="K189" s="3">
        <v>0.81859000000000004</v>
      </c>
      <c r="L189" s="3">
        <v>0.76729999999999998</v>
      </c>
      <c r="M189" s="3">
        <v>0.70540000000000003</v>
      </c>
      <c r="N189" s="3">
        <v>0.64058000000000004</v>
      </c>
      <c r="O189" s="3">
        <v>0.57142000000000004</v>
      </c>
      <c r="P189" s="3">
        <v>0.5</v>
      </c>
      <c r="Q189" s="3">
        <v>0.42858000000000002</v>
      </c>
      <c r="R189" s="3">
        <v>0.35942000000000002</v>
      </c>
      <c r="S189" s="3">
        <v>0.29459999999999997</v>
      </c>
      <c r="T189" s="3">
        <v>0.23269999999999999</v>
      </c>
      <c r="U189" s="3">
        <v>0.18140999999999999</v>
      </c>
      <c r="V189" s="3">
        <v>0.13786000000000001</v>
      </c>
      <c r="W189" s="3">
        <v>0.10204000000000001</v>
      </c>
      <c r="X189" s="3">
        <v>7.3529999999999998E-2</v>
      </c>
      <c r="Y189" s="3">
        <v>5.1549999999999999E-2</v>
      </c>
      <c r="Z189" s="3">
        <v>3.5150000000000001E-2</v>
      </c>
      <c r="AA189" s="3">
        <v>2.3300000000000001E-2</v>
      </c>
      <c r="AB189" s="3">
        <v>1.4630000000000001E-2</v>
      </c>
      <c r="AC189" s="3">
        <v>9.1400000000000006E-3</v>
      </c>
      <c r="AD189" s="3">
        <v>5.5399999999999998E-3</v>
      </c>
      <c r="AE189" s="3">
        <v>3.2599999999999999E-3</v>
      </c>
      <c r="AF189" s="3">
        <v>1.8699999999999999E-3</v>
      </c>
      <c r="AG189" s="3">
        <v>1.0399999999999999E-3</v>
      </c>
      <c r="AH189" s="3">
        <v>3.0000000000000001E-5</v>
      </c>
      <c r="AI189" s="3">
        <v>0</v>
      </c>
    </row>
    <row r="190" spans="1:35" x14ac:dyDescent="0.25">
      <c r="A190" s="10">
        <v>22400725</v>
      </c>
      <c r="B190" s="13" t="s">
        <v>99</v>
      </c>
      <c r="C190" s="13" t="s">
        <v>98</v>
      </c>
      <c r="D190" s="12">
        <v>0.875</v>
      </c>
      <c r="E190" s="13" t="str">
        <f>HYPERLINK("https://www.nba.com/stats/player/1642366/boxscores-traditional", "Quinten Post")</f>
        <v>Quinten Post</v>
      </c>
      <c r="F190">
        <v>17</v>
      </c>
      <c r="G190">
        <v>5.1189999999999998</v>
      </c>
      <c r="H190" s="3">
        <v>0.91466000000000003</v>
      </c>
      <c r="I190" s="3">
        <v>0.879</v>
      </c>
      <c r="J190" s="3">
        <v>0.83645999999999998</v>
      </c>
      <c r="K190" s="3">
        <v>0.7823</v>
      </c>
      <c r="L190" s="3">
        <v>0.72240000000000004</v>
      </c>
      <c r="M190" s="3">
        <v>0.65173000000000003</v>
      </c>
      <c r="N190" s="3">
        <v>0.57926</v>
      </c>
      <c r="O190" s="3">
        <v>0.5</v>
      </c>
      <c r="P190" s="3">
        <v>0.42074</v>
      </c>
      <c r="Q190" s="3">
        <v>0.34827000000000002</v>
      </c>
      <c r="R190" s="3">
        <v>0.27760000000000001</v>
      </c>
      <c r="S190" s="3">
        <v>0.2177</v>
      </c>
      <c r="T190" s="3">
        <v>0.16353999999999999</v>
      </c>
      <c r="U190" s="3">
        <v>0.121</v>
      </c>
      <c r="V190" s="3">
        <v>8.5339999999999999E-2</v>
      </c>
      <c r="W190" s="3">
        <v>5.9380000000000002E-2</v>
      </c>
      <c r="X190" s="3">
        <v>3.9199999999999999E-2</v>
      </c>
      <c r="Y190" s="3">
        <v>2.5590000000000002E-2</v>
      </c>
      <c r="Z190" s="3">
        <v>1.5779999999999999E-2</v>
      </c>
      <c r="AA190" s="3">
        <v>9.6399999999999993E-3</v>
      </c>
      <c r="AB190" s="3">
        <v>5.5399999999999998E-3</v>
      </c>
      <c r="AC190" s="3">
        <v>3.1700000000000001E-3</v>
      </c>
      <c r="AD190" s="3">
        <v>1.6900000000000001E-3</v>
      </c>
      <c r="AE190" s="3">
        <v>8.7000000000000001E-4</v>
      </c>
      <c r="AF190" s="3">
        <v>4.4999999999999999E-4</v>
      </c>
      <c r="AG190" s="3">
        <v>2.2000000000000001E-4</v>
      </c>
      <c r="AH190" s="3">
        <v>0</v>
      </c>
      <c r="AI190" s="3">
        <v>0</v>
      </c>
    </row>
    <row r="191" spans="1:35" x14ac:dyDescent="0.25">
      <c r="A191" s="10">
        <v>22400725</v>
      </c>
      <c r="B191" s="13" t="s">
        <v>99</v>
      </c>
      <c r="C191" s="13" t="s">
        <v>98</v>
      </c>
      <c r="D191" s="12">
        <v>0.875</v>
      </c>
      <c r="E191" s="13" t="str">
        <f>HYPERLINK("https://www.nba.com/stats/player/1630322/boxscores-traditional", "Lindy Waters III")</f>
        <v>Lindy Waters III</v>
      </c>
      <c r="F191">
        <v>20</v>
      </c>
      <c r="G191">
        <v>8.3309999999999995</v>
      </c>
      <c r="H191" s="3">
        <v>0.88492999999999999</v>
      </c>
      <c r="I191" s="3">
        <v>0.85992999999999997</v>
      </c>
      <c r="J191" s="3">
        <v>0.83147000000000004</v>
      </c>
      <c r="K191" s="3">
        <v>0.79954999999999998</v>
      </c>
      <c r="L191" s="3">
        <v>0.76424000000000003</v>
      </c>
      <c r="M191" s="3">
        <v>0.72575000000000001</v>
      </c>
      <c r="N191" s="3">
        <v>0.68439000000000005</v>
      </c>
      <c r="O191" s="3">
        <v>0.64058000000000004</v>
      </c>
      <c r="P191" s="3">
        <v>0.59482999999999997</v>
      </c>
      <c r="Q191" s="3">
        <v>0.54776000000000002</v>
      </c>
      <c r="R191" s="3">
        <v>0.5</v>
      </c>
      <c r="S191" s="3">
        <v>0.45223999999999998</v>
      </c>
      <c r="T191" s="3">
        <v>0.40516999999999997</v>
      </c>
      <c r="U191" s="3">
        <v>0.35942000000000002</v>
      </c>
      <c r="V191" s="3">
        <v>0.31561</v>
      </c>
      <c r="W191" s="3">
        <v>0.27424999999999999</v>
      </c>
      <c r="X191" s="3">
        <v>0.23576</v>
      </c>
      <c r="Y191" s="3">
        <v>0.20044999999999999</v>
      </c>
      <c r="Z191" s="3">
        <v>0.16853000000000001</v>
      </c>
      <c r="AA191" s="3">
        <v>0.14007</v>
      </c>
      <c r="AB191" s="3">
        <v>0.11507000000000001</v>
      </c>
      <c r="AC191" s="3">
        <v>9.3420000000000003E-2</v>
      </c>
      <c r="AD191" s="3">
        <v>7.4929999999999997E-2</v>
      </c>
      <c r="AE191" s="3">
        <v>5.9380000000000002E-2</v>
      </c>
      <c r="AF191" s="3">
        <v>4.648E-2</v>
      </c>
      <c r="AG191" s="3">
        <v>3.5929999999999997E-2</v>
      </c>
      <c r="AH191" s="3">
        <v>8.2000000000000007E-3</v>
      </c>
      <c r="AI191" s="3">
        <v>1.3500000000000001E-3</v>
      </c>
    </row>
    <row r="192" spans="1:35" x14ac:dyDescent="0.25">
      <c r="A192" s="10">
        <v>22400725</v>
      </c>
      <c r="B192" s="13" t="s">
        <v>99</v>
      </c>
      <c r="C192" s="13" t="s">
        <v>98</v>
      </c>
      <c r="D192" s="12">
        <v>0.875</v>
      </c>
      <c r="E192" s="13" t="str">
        <f>HYPERLINK("https://www.nba.com/stats/player/203937/boxscores-traditional", "Kyle Anderson")</f>
        <v>Kyle Anderson</v>
      </c>
      <c r="F192">
        <v>16</v>
      </c>
      <c r="G192">
        <v>5.3479999999999999</v>
      </c>
      <c r="H192" s="3">
        <v>0.86863999999999997</v>
      </c>
      <c r="I192" s="3">
        <v>0.82381000000000004</v>
      </c>
      <c r="J192" s="3">
        <v>0.77337</v>
      </c>
      <c r="K192" s="3">
        <v>0.71226</v>
      </c>
      <c r="L192" s="3">
        <v>0.64431000000000005</v>
      </c>
      <c r="M192" s="3">
        <v>0.57535000000000003</v>
      </c>
      <c r="N192" s="3">
        <v>0.5</v>
      </c>
      <c r="O192" s="3">
        <v>0.42465000000000003</v>
      </c>
      <c r="P192" s="3">
        <v>0.35569000000000001</v>
      </c>
      <c r="Q192" s="3">
        <v>0.28774</v>
      </c>
      <c r="R192" s="3">
        <v>0.22663</v>
      </c>
      <c r="S192" s="3">
        <v>0.17619000000000001</v>
      </c>
      <c r="T192" s="3">
        <v>0.13136</v>
      </c>
      <c r="U192" s="3">
        <v>9.5100000000000004E-2</v>
      </c>
      <c r="V192" s="3">
        <v>6.6809999999999994E-2</v>
      </c>
      <c r="W192" s="3">
        <v>4.648E-2</v>
      </c>
      <c r="X192" s="3">
        <v>3.074E-2</v>
      </c>
      <c r="Y192" s="3">
        <v>1.9699999999999999E-2</v>
      </c>
      <c r="Z192" s="3">
        <v>1.255E-2</v>
      </c>
      <c r="AA192" s="3">
        <v>7.5500000000000003E-3</v>
      </c>
      <c r="AB192" s="3">
        <v>4.4000000000000003E-3</v>
      </c>
      <c r="AC192" s="3">
        <v>2.5600000000000002E-3</v>
      </c>
      <c r="AD192" s="3">
        <v>1.39E-3</v>
      </c>
      <c r="AE192" s="3">
        <v>7.3999999999999999E-4</v>
      </c>
      <c r="AF192" s="3">
        <v>3.8000000000000002E-4</v>
      </c>
      <c r="AG192" s="3">
        <v>1.9000000000000001E-4</v>
      </c>
      <c r="AH192" s="3">
        <v>0</v>
      </c>
      <c r="AI192" s="3">
        <v>0</v>
      </c>
    </row>
    <row r="193" spans="1:35" x14ac:dyDescent="0.25">
      <c r="A193" s="10">
        <v>22400726</v>
      </c>
      <c r="B193" s="13" t="s">
        <v>100</v>
      </c>
      <c r="C193" s="13" t="s">
        <v>101</v>
      </c>
      <c r="D193" s="12">
        <v>0.875</v>
      </c>
      <c r="E193" s="13" t="str">
        <f>HYPERLINK("https://www.nba.com/stats/player/1627750/boxscores-traditional", "Jamal Murray")</f>
        <v>Jamal Murray</v>
      </c>
      <c r="F193">
        <v>37</v>
      </c>
      <c r="G193">
        <v>2.7570000000000001</v>
      </c>
      <c r="H193" s="3">
        <v>1</v>
      </c>
      <c r="I193" s="3">
        <v>1</v>
      </c>
      <c r="J193" s="3">
        <v>1</v>
      </c>
      <c r="K193" s="3">
        <v>1</v>
      </c>
      <c r="L193" s="3">
        <v>1</v>
      </c>
      <c r="M193" s="3">
        <v>1</v>
      </c>
      <c r="N193" s="3">
        <v>1</v>
      </c>
      <c r="O193" s="3">
        <v>1</v>
      </c>
      <c r="P193" s="3">
        <v>1</v>
      </c>
      <c r="Q193" s="3">
        <v>1</v>
      </c>
      <c r="R193" s="3">
        <v>1</v>
      </c>
      <c r="S193" s="3">
        <v>1</v>
      </c>
      <c r="T193" s="3">
        <v>1</v>
      </c>
      <c r="U193" s="3">
        <v>1</v>
      </c>
      <c r="V193" s="3">
        <v>1</v>
      </c>
      <c r="W193" s="3">
        <v>1</v>
      </c>
      <c r="X193" s="3">
        <v>0.99997000000000003</v>
      </c>
      <c r="Y193" s="3">
        <v>0.99985999999999997</v>
      </c>
      <c r="Z193" s="3">
        <v>0.99944</v>
      </c>
      <c r="AA193" s="3">
        <v>0.99812999999999996</v>
      </c>
      <c r="AB193" s="3">
        <v>0.99446000000000001</v>
      </c>
      <c r="AC193" s="3">
        <v>0.98536999999999997</v>
      </c>
      <c r="AD193" s="3">
        <v>0.96484999999999999</v>
      </c>
      <c r="AE193" s="3">
        <v>0.92647000000000002</v>
      </c>
      <c r="AF193" s="3">
        <v>0.86214000000000002</v>
      </c>
      <c r="AG193" s="3">
        <v>0.76729999999999998</v>
      </c>
      <c r="AH193" s="3">
        <v>0.13786000000000001</v>
      </c>
      <c r="AI193" s="3">
        <v>1.8699999999999999E-3</v>
      </c>
    </row>
    <row r="194" spans="1:35" x14ac:dyDescent="0.25">
      <c r="A194" s="10">
        <v>22400726</v>
      </c>
      <c r="B194" s="13" t="s">
        <v>100</v>
      </c>
      <c r="C194" s="13" t="s">
        <v>101</v>
      </c>
      <c r="D194" s="12">
        <v>0.875</v>
      </c>
      <c r="E194" s="13" t="str">
        <f>HYPERLINK("https://www.nba.com/stats/player/203999/boxscores-traditional", "Nikola Jokic")</f>
        <v>Nikola Jokic</v>
      </c>
      <c r="F194">
        <v>36</v>
      </c>
      <c r="G194">
        <v>2.3239999999999998</v>
      </c>
      <c r="H194" s="3">
        <v>1</v>
      </c>
      <c r="I194" s="3">
        <v>1</v>
      </c>
      <c r="J194" s="3">
        <v>1</v>
      </c>
      <c r="K194" s="3">
        <v>1</v>
      </c>
      <c r="L194" s="3">
        <v>1</v>
      </c>
      <c r="M194" s="3">
        <v>1</v>
      </c>
      <c r="N194" s="3">
        <v>1</v>
      </c>
      <c r="O194" s="3">
        <v>1</v>
      </c>
      <c r="P194" s="3">
        <v>1</v>
      </c>
      <c r="Q194" s="3">
        <v>1</v>
      </c>
      <c r="R194" s="3">
        <v>1</v>
      </c>
      <c r="S194" s="3">
        <v>1</v>
      </c>
      <c r="T194" s="3">
        <v>1</v>
      </c>
      <c r="U194" s="3">
        <v>1</v>
      </c>
      <c r="V194" s="3">
        <v>1</v>
      </c>
      <c r="W194" s="3">
        <v>1</v>
      </c>
      <c r="X194" s="3">
        <v>1</v>
      </c>
      <c r="Y194" s="3">
        <v>0.99995000000000001</v>
      </c>
      <c r="Z194" s="3">
        <v>0.99970999999999999</v>
      </c>
      <c r="AA194" s="3">
        <v>0.99868999999999997</v>
      </c>
      <c r="AB194" s="3">
        <v>0.99505999999999994</v>
      </c>
      <c r="AC194" s="3">
        <v>0.98421999999999998</v>
      </c>
      <c r="AD194" s="3">
        <v>0.95728000000000002</v>
      </c>
      <c r="AE194" s="3">
        <v>0.90146999999999999</v>
      </c>
      <c r="AF194" s="3">
        <v>0.80510999999999999</v>
      </c>
      <c r="AG194" s="3">
        <v>0.66639999999999999</v>
      </c>
      <c r="AH194" s="3">
        <v>4.2720000000000001E-2</v>
      </c>
      <c r="AI194" s="3">
        <v>5.0000000000000002E-5</v>
      </c>
    </row>
    <row r="195" spans="1:35" x14ac:dyDescent="0.25">
      <c r="A195" s="10">
        <v>22400726</v>
      </c>
      <c r="B195" s="13" t="s">
        <v>100</v>
      </c>
      <c r="C195" s="13" t="s">
        <v>101</v>
      </c>
      <c r="D195" s="12">
        <v>0.875</v>
      </c>
      <c r="E195" s="13" t="str">
        <f>HYPERLINK("https://www.nba.com/stats/player/1631128/boxscores-traditional", "Christian Braun")</f>
        <v>Christian Braun</v>
      </c>
      <c r="F195">
        <v>34</v>
      </c>
      <c r="G195">
        <v>4.4719999999999995</v>
      </c>
      <c r="H195" s="3">
        <v>1</v>
      </c>
      <c r="I195" s="3">
        <v>1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0.99992999999999999</v>
      </c>
      <c r="P195" s="3">
        <v>0.99983</v>
      </c>
      <c r="Q195" s="3">
        <v>0.99960000000000004</v>
      </c>
      <c r="R195" s="3">
        <v>0.99912999999999996</v>
      </c>
      <c r="S195" s="3">
        <v>0.99819000000000002</v>
      </c>
      <c r="T195" s="3">
        <v>0.99631999999999998</v>
      </c>
      <c r="U195" s="3">
        <v>0.99304999999999999</v>
      </c>
      <c r="V195" s="3">
        <v>0.98745000000000005</v>
      </c>
      <c r="W195" s="3">
        <v>0.97777999999999998</v>
      </c>
      <c r="X195" s="3">
        <v>0.96326999999999996</v>
      </c>
      <c r="Y195" s="3">
        <v>0.94179000000000002</v>
      </c>
      <c r="Z195" s="3">
        <v>0.90988000000000002</v>
      </c>
      <c r="AA195" s="3">
        <v>0.86863999999999997</v>
      </c>
      <c r="AB195" s="3">
        <v>0.81327000000000005</v>
      </c>
      <c r="AC195" s="3">
        <v>0.74856999999999996</v>
      </c>
      <c r="AD195" s="3">
        <v>0.67364000000000002</v>
      </c>
      <c r="AE195" s="3">
        <v>0.58706000000000003</v>
      </c>
      <c r="AF195" s="3">
        <v>0.5</v>
      </c>
      <c r="AG195" s="3">
        <v>0.41293999999999997</v>
      </c>
      <c r="AH195" s="3">
        <v>9.0120000000000006E-2</v>
      </c>
      <c r="AI195" s="3">
        <v>6.9499999999999996E-3</v>
      </c>
    </row>
    <row r="196" spans="1:35" x14ac:dyDescent="0.25">
      <c r="A196" s="10">
        <v>22400726</v>
      </c>
      <c r="B196" s="13" t="s">
        <v>100</v>
      </c>
      <c r="C196" s="13" t="s">
        <v>101</v>
      </c>
      <c r="D196" s="12">
        <v>0.875</v>
      </c>
      <c r="E196" s="13" t="str">
        <f>HYPERLINK("https://www.nba.com/stats/player/1629008/boxscores-traditional", "Michael Porter Jr.")</f>
        <v>Michael Porter Jr.</v>
      </c>
      <c r="F196">
        <v>33</v>
      </c>
      <c r="G196">
        <v>5.7620000000000005</v>
      </c>
      <c r="H196" s="3">
        <v>0.99997000000000003</v>
      </c>
      <c r="I196" s="3">
        <v>0.99992999999999999</v>
      </c>
      <c r="J196" s="3">
        <v>0.99985999999999997</v>
      </c>
      <c r="K196" s="3">
        <v>0.99973999999999996</v>
      </c>
      <c r="L196" s="3">
        <v>0.99951999999999996</v>
      </c>
      <c r="M196" s="3">
        <v>0.99909999999999999</v>
      </c>
      <c r="N196" s="3">
        <v>0.99841000000000002</v>
      </c>
      <c r="O196" s="3">
        <v>0.99728000000000006</v>
      </c>
      <c r="P196" s="3">
        <v>0.99534</v>
      </c>
      <c r="Q196" s="3">
        <v>0.99245000000000005</v>
      </c>
      <c r="R196" s="3">
        <v>0.98809000000000002</v>
      </c>
      <c r="S196" s="3">
        <v>0.98124</v>
      </c>
      <c r="T196" s="3">
        <v>0.97192999999999996</v>
      </c>
      <c r="U196" s="3">
        <v>0.95906999999999998</v>
      </c>
      <c r="V196" s="3">
        <v>0.94062000000000001</v>
      </c>
      <c r="W196" s="3">
        <v>0.91774</v>
      </c>
      <c r="X196" s="3">
        <v>0.88685999999999998</v>
      </c>
      <c r="Y196" s="3">
        <v>0.85082999999999998</v>
      </c>
      <c r="Z196" s="3">
        <v>0.80784999999999996</v>
      </c>
      <c r="AA196" s="3">
        <v>0.75490000000000002</v>
      </c>
      <c r="AB196" s="3">
        <v>0.69847000000000004</v>
      </c>
      <c r="AC196" s="3">
        <v>0.63683000000000001</v>
      </c>
      <c r="AD196" s="3">
        <v>0.56749000000000005</v>
      </c>
      <c r="AE196" s="3">
        <v>0.5</v>
      </c>
      <c r="AF196" s="3">
        <v>0.43251000000000001</v>
      </c>
      <c r="AG196" s="3">
        <v>0.36316999999999999</v>
      </c>
      <c r="AH196" s="3">
        <v>0.11314</v>
      </c>
      <c r="AI196" s="3">
        <v>1.8759999999999999E-2</v>
      </c>
    </row>
    <row r="197" spans="1:35" x14ac:dyDescent="0.25">
      <c r="A197" s="10">
        <v>22400726</v>
      </c>
      <c r="B197" s="13" t="s">
        <v>100</v>
      </c>
      <c r="C197" s="13" t="s">
        <v>101</v>
      </c>
      <c r="D197" s="12">
        <v>0.875</v>
      </c>
      <c r="E197" s="13" t="str">
        <f>HYPERLINK("https://www.nba.com/stats/player/201566/boxscores-traditional", "Russell Westbrook")</f>
        <v>Russell Westbrook</v>
      </c>
      <c r="F197">
        <v>30</v>
      </c>
      <c r="G197">
        <v>5.0599999999999996</v>
      </c>
      <c r="H197" s="3">
        <v>0.99995999999999996</v>
      </c>
      <c r="I197" s="3">
        <v>0.99990999999999997</v>
      </c>
      <c r="J197" s="3">
        <v>0.99980999999999998</v>
      </c>
      <c r="K197" s="3">
        <v>0.99961</v>
      </c>
      <c r="L197" s="3">
        <v>0.99921000000000004</v>
      </c>
      <c r="M197" s="3">
        <v>0.99846000000000001</v>
      </c>
      <c r="N197" s="3">
        <v>0.99719999999999998</v>
      </c>
      <c r="O197" s="3">
        <v>0.99492000000000003</v>
      </c>
      <c r="P197" s="3">
        <v>0.99111000000000005</v>
      </c>
      <c r="Q197" s="3">
        <v>0.98499999999999999</v>
      </c>
      <c r="R197" s="3">
        <v>0.97614999999999996</v>
      </c>
      <c r="S197" s="3">
        <v>0.96245999999999998</v>
      </c>
      <c r="T197" s="3">
        <v>0.94294999999999995</v>
      </c>
      <c r="U197" s="3">
        <v>0.91620999999999997</v>
      </c>
      <c r="V197" s="3">
        <v>0.88297999999999999</v>
      </c>
      <c r="W197" s="3">
        <v>0.83891000000000004</v>
      </c>
      <c r="X197" s="3">
        <v>0.78524000000000005</v>
      </c>
      <c r="Y197" s="3">
        <v>0.72240000000000004</v>
      </c>
      <c r="Z197" s="3">
        <v>0.65542</v>
      </c>
      <c r="AA197" s="3">
        <v>0.57926</v>
      </c>
      <c r="AB197" s="3">
        <v>0.5</v>
      </c>
      <c r="AC197" s="3">
        <v>0.42074</v>
      </c>
      <c r="AD197" s="3">
        <v>0.34458</v>
      </c>
      <c r="AE197" s="3">
        <v>0.27760000000000001</v>
      </c>
      <c r="AF197" s="3">
        <v>0.21476000000000001</v>
      </c>
      <c r="AG197" s="3">
        <v>0.16109000000000001</v>
      </c>
      <c r="AH197" s="3">
        <v>2.385E-2</v>
      </c>
      <c r="AI197" s="3">
        <v>1.5399999999999999E-3</v>
      </c>
    </row>
    <row r="198" spans="1:35" x14ac:dyDescent="0.25">
      <c r="A198" s="10">
        <v>22400726</v>
      </c>
      <c r="B198" s="13" t="s">
        <v>100</v>
      </c>
      <c r="C198" s="13" t="s">
        <v>101</v>
      </c>
      <c r="D198" s="12">
        <v>0.875</v>
      </c>
      <c r="E198" s="13" t="str">
        <f>HYPERLINK("https://www.nba.com/stats/player/1631212/boxscores-traditional", "Peyton Watson")</f>
        <v>Peyton Watson</v>
      </c>
      <c r="F198">
        <v>22</v>
      </c>
      <c r="G198">
        <v>3.3170000000000002</v>
      </c>
      <c r="H198" s="3">
        <v>0.99985000000000002</v>
      </c>
      <c r="I198" s="3">
        <v>0.99955000000000005</v>
      </c>
      <c r="J198" s="3">
        <v>0.99868999999999997</v>
      </c>
      <c r="K198" s="3">
        <v>0.99663999999999997</v>
      </c>
      <c r="L198" s="3">
        <v>0.99202000000000001</v>
      </c>
      <c r="M198" s="3">
        <v>0.98257000000000005</v>
      </c>
      <c r="N198" s="3">
        <v>0.96484999999999999</v>
      </c>
      <c r="O198" s="3">
        <v>0.93447999999999998</v>
      </c>
      <c r="P198" s="3">
        <v>0.88685999999999998</v>
      </c>
      <c r="Q198" s="3">
        <v>0.81594</v>
      </c>
      <c r="R198" s="3">
        <v>0.72575000000000001</v>
      </c>
      <c r="S198" s="3">
        <v>0.61790999999999996</v>
      </c>
      <c r="T198" s="3">
        <v>0.5</v>
      </c>
      <c r="U198" s="3">
        <v>0.38208999999999999</v>
      </c>
      <c r="V198" s="3">
        <v>0.27424999999999999</v>
      </c>
      <c r="W198" s="3">
        <v>0.18406</v>
      </c>
      <c r="X198" s="3">
        <v>0.11314</v>
      </c>
      <c r="Y198" s="3">
        <v>6.5519999999999995E-2</v>
      </c>
      <c r="Z198" s="3">
        <v>3.5150000000000001E-2</v>
      </c>
      <c r="AA198" s="3">
        <v>1.7430000000000001E-2</v>
      </c>
      <c r="AB198" s="3">
        <v>7.9799999999999992E-3</v>
      </c>
      <c r="AC198" s="3">
        <v>3.3600000000000001E-3</v>
      </c>
      <c r="AD198" s="3">
        <v>1.31E-3</v>
      </c>
      <c r="AE198" s="3">
        <v>4.4999999999999999E-4</v>
      </c>
      <c r="AF198" s="3">
        <v>1.4999999999999999E-4</v>
      </c>
      <c r="AG198" s="3">
        <v>4.0000000000000003E-5</v>
      </c>
      <c r="AH198" s="3">
        <v>0</v>
      </c>
      <c r="AI198" s="3">
        <v>0</v>
      </c>
    </row>
    <row r="199" spans="1:35" x14ac:dyDescent="0.25">
      <c r="A199" s="10">
        <v>22400726</v>
      </c>
      <c r="B199" s="13" t="s">
        <v>100</v>
      </c>
      <c r="C199" s="13" t="s">
        <v>101</v>
      </c>
      <c r="D199" s="12">
        <v>0.875</v>
      </c>
      <c r="E199" s="13" t="str">
        <f>HYPERLINK("https://www.nba.com/stats/player/1631124/boxscores-traditional", "Julian Strawther")</f>
        <v>Julian Strawther</v>
      </c>
      <c r="F199">
        <v>20</v>
      </c>
      <c r="G199">
        <v>3.4350000000000001</v>
      </c>
      <c r="H199" s="3">
        <v>0.99819000000000002</v>
      </c>
      <c r="I199" s="3">
        <v>0.99560000000000004</v>
      </c>
      <c r="J199" s="3">
        <v>0.99009999999999998</v>
      </c>
      <c r="K199" s="3">
        <v>0.97931999999999997</v>
      </c>
      <c r="L199" s="3">
        <v>0.95994000000000002</v>
      </c>
      <c r="M199" s="3">
        <v>0.92784999999999995</v>
      </c>
      <c r="N199" s="3">
        <v>0.87697999999999998</v>
      </c>
      <c r="O199" s="3">
        <v>0.80784999999999996</v>
      </c>
      <c r="P199" s="3">
        <v>0.71904000000000001</v>
      </c>
      <c r="Q199" s="3">
        <v>0.61409000000000002</v>
      </c>
      <c r="R199" s="3">
        <v>0.5</v>
      </c>
      <c r="S199" s="3">
        <v>0.38590999999999998</v>
      </c>
      <c r="T199" s="3">
        <v>0.28095999999999999</v>
      </c>
      <c r="U199" s="3">
        <v>0.19214999999999999</v>
      </c>
      <c r="V199" s="3">
        <v>0.12302</v>
      </c>
      <c r="W199" s="3">
        <v>7.2150000000000006E-2</v>
      </c>
      <c r="X199" s="3">
        <v>4.0059999999999998E-2</v>
      </c>
      <c r="Y199" s="3">
        <v>2.068E-2</v>
      </c>
      <c r="Z199" s="3">
        <v>9.9000000000000008E-3</v>
      </c>
      <c r="AA199" s="3">
        <v>4.4000000000000003E-3</v>
      </c>
      <c r="AB199" s="3">
        <v>1.81E-3</v>
      </c>
      <c r="AC199" s="3">
        <v>6.8999999999999997E-4</v>
      </c>
      <c r="AD199" s="3">
        <v>2.4000000000000001E-4</v>
      </c>
      <c r="AE199" s="3">
        <v>8.0000000000000007E-5</v>
      </c>
      <c r="AF199" s="3">
        <v>0</v>
      </c>
      <c r="AG199" s="3">
        <v>0</v>
      </c>
      <c r="AH199" s="3">
        <v>0</v>
      </c>
      <c r="AI199" s="3">
        <v>0</v>
      </c>
    </row>
    <row r="200" spans="1:35" x14ac:dyDescent="0.25">
      <c r="A200" s="10">
        <v>22400726</v>
      </c>
      <c r="B200" s="13" t="s">
        <v>100</v>
      </c>
      <c r="C200" s="13" t="s">
        <v>101</v>
      </c>
      <c r="D200" s="12">
        <v>0.875</v>
      </c>
      <c r="E200" s="13" t="str">
        <f>HYPERLINK("https://www.nba.com/stats/player/203932/boxscores-traditional", "Aaron Gordon")</f>
        <v>Aaron Gordon</v>
      </c>
      <c r="F200">
        <v>26</v>
      </c>
      <c r="G200">
        <v>5.899</v>
      </c>
      <c r="H200" s="3">
        <v>0.99663999999999997</v>
      </c>
      <c r="I200" s="3">
        <v>0.99446000000000001</v>
      </c>
      <c r="J200" s="3">
        <v>0.99111000000000005</v>
      </c>
      <c r="K200" s="3">
        <v>0.98609999999999998</v>
      </c>
      <c r="L200" s="3">
        <v>0.97882000000000002</v>
      </c>
      <c r="M200" s="3">
        <v>0.96855999999999998</v>
      </c>
      <c r="N200" s="3">
        <v>0.95543</v>
      </c>
      <c r="O200" s="3">
        <v>0.93698999999999999</v>
      </c>
      <c r="P200" s="3">
        <v>0.91308999999999996</v>
      </c>
      <c r="Q200" s="3">
        <v>0.88297999999999999</v>
      </c>
      <c r="R200" s="3">
        <v>0.84614</v>
      </c>
      <c r="S200" s="3">
        <v>0.80234000000000005</v>
      </c>
      <c r="T200" s="3">
        <v>0.75175000000000003</v>
      </c>
      <c r="U200" s="3">
        <v>0.69496999999999998</v>
      </c>
      <c r="V200" s="3">
        <v>0.63307000000000002</v>
      </c>
      <c r="W200" s="3">
        <v>0.56749000000000005</v>
      </c>
      <c r="X200" s="3">
        <v>0.5</v>
      </c>
      <c r="Y200" s="3">
        <v>0.43251000000000001</v>
      </c>
      <c r="Z200" s="3">
        <v>0.36692999999999998</v>
      </c>
      <c r="AA200" s="3">
        <v>0.30503000000000002</v>
      </c>
      <c r="AB200" s="3">
        <v>0.24825</v>
      </c>
      <c r="AC200" s="3">
        <v>0.19766</v>
      </c>
      <c r="AD200" s="3">
        <v>0.15386</v>
      </c>
      <c r="AE200" s="3">
        <v>0.11702</v>
      </c>
      <c r="AF200" s="3">
        <v>8.6910000000000001E-2</v>
      </c>
      <c r="AG200" s="3">
        <v>6.3009999999999997E-2</v>
      </c>
      <c r="AH200" s="3">
        <v>8.8900000000000003E-3</v>
      </c>
      <c r="AI200" s="3">
        <v>6.4000000000000005E-4</v>
      </c>
    </row>
    <row r="201" spans="1:35" x14ac:dyDescent="0.25">
      <c r="A201" s="10">
        <v>22400726</v>
      </c>
      <c r="B201" s="13" t="s">
        <v>100</v>
      </c>
      <c r="C201" s="13" t="s">
        <v>101</v>
      </c>
      <c r="D201" s="12">
        <v>0.875</v>
      </c>
      <c r="E201" s="13" t="str">
        <f>HYPERLINK("https://www.nba.com/stats/player/203967/boxscores-traditional", "Dario Šaric")</f>
        <v>Dario Šaric</v>
      </c>
      <c r="F201">
        <v>21</v>
      </c>
      <c r="G201">
        <v>5.657</v>
      </c>
      <c r="H201" s="3">
        <v>0.97380999999999995</v>
      </c>
      <c r="I201" s="3">
        <v>0.96164000000000005</v>
      </c>
      <c r="J201" s="3">
        <v>0.94408000000000003</v>
      </c>
      <c r="K201" s="3">
        <v>0.92073000000000005</v>
      </c>
      <c r="L201" s="3">
        <v>0.89251000000000003</v>
      </c>
      <c r="M201" s="3">
        <v>0.85543000000000002</v>
      </c>
      <c r="N201" s="3">
        <v>0.81057000000000001</v>
      </c>
      <c r="O201" s="3">
        <v>0.76114999999999999</v>
      </c>
      <c r="P201" s="3">
        <v>0.70194000000000001</v>
      </c>
      <c r="Q201" s="3">
        <v>0.63683000000000001</v>
      </c>
      <c r="R201" s="3">
        <v>0.57142000000000004</v>
      </c>
      <c r="S201" s="3">
        <v>0.5</v>
      </c>
      <c r="T201" s="3">
        <v>0.42858000000000002</v>
      </c>
      <c r="U201" s="3">
        <v>0.36316999999999999</v>
      </c>
      <c r="V201" s="3">
        <v>0.29805999999999999</v>
      </c>
      <c r="W201" s="3">
        <v>0.23885000000000001</v>
      </c>
      <c r="X201" s="3">
        <v>0.18942999999999999</v>
      </c>
      <c r="Y201" s="3">
        <v>0.14457</v>
      </c>
      <c r="Z201" s="3">
        <v>0.10749</v>
      </c>
      <c r="AA201" s="3">
        <v>7.9269999999999993E-2</v>
      </c>
      <c r="AB201" s="3">
        <v>5.5919999999999997E-2</v>
      </c>
      <c r="AC201" s="3">
        <v>3.8359999999999998E-2</v>
      </c>
      <c r="AD201" s="3">
        <v>2.6190000000000001E-2</v>
      </c>
      <c r="AE201" s="3">
        <v>1.7000000000000001E-2</v>
      </c>
      <c r="AF201" s="3">
        <v>1.072E-2</v>
      </c>
      <c r="AG201" s="3">
        <v>6.7600000000000004E-3</v>
      </c>
      <c r="AH201" s="3">
        <v>3.8999999999999999E-4</v>
      </c>
      <c r="AI201" s="3">
        <v>0</v>
      </c>
    </row>
    <row r="202" spans="1:35" x14ac:dyDescent="0.25">
      <c r="A202" s="10">
        <v>22400726</v>
      </c>
      <c r="B202" s="13" t="s">
        <v>101</v>
      </c>
      <c r="C202" s="13" t="s">
        <v>100</v>
      </c>
      <c r="D202" s="12">
        <v>0.875</v>
      </c>
      <c r="E202" s="13" t="str">
        <f>HYPERLINK("https://www.nba.com/stats/player/203468/boxscores-traditional", "CJ McCollum")</f>
        <v>CJ McCollum</v>
      </c>
      <c r="F202">
        <v>32</v>
      </c>
      <c r="G202">
        <v>5.0199999999999996</v>
      </c>
      <c r="H202" s="3">
        <v>1</v>
      </c>
      <c r="I202" s="3">
        <v>1</v>
      </c>
      <c r="J202" s="3">
        <v>0.99997000000000003</v>
      </c>
      <c r="K202" s="3">
        <v>0.99992000000000003</v>
      </c>
      <c r="L202" s="3">
        <v>0.99983</v>
      </c>
      <c r="M202" s="3">
        <v>0.99965000000000004</v>
      </c>
      <c r="N202" s="3">
        <v>0.99929000000000001</v>
      </c>
      <c r="O202" s="3">
        <v>0.99861</v>
      </c>
      <c r="P202" s="3">
        <v>0.99736000000000002</v>
      </c>
      <c r="Q202" s="3">
        <v>0.99519999999999997</v>
      </c>
      <c r="R202" s="3">
        <v>0.99158000000000002</v>
      </c>
      <c r="S202" s="3">
        <v>0.98573999999999995</v>
      </c>
      <c r="T202" s="3">
        <v>0.97670000000000001</v>
      </c>
      <c r="U202" s="3">
        <v>0.96326999999999996</v>
      </c>
      <c r="V202" s="3">
        <v>0.94408000000000003</v>
      </c>
      <c r="W202" s="3">
        <v>0.91774</v>
      </c>
      <c r="X202" s="3">
        <v>0.88492999999999999</v>
      </c>
      <c r="Y202" s="3">
        <v>0.84133999999999998</v>
      </c>
      <c r="Z202" s="3">
        <v>0.78813999999999995</v>
      </c>
      <c r="AA202" s="3">
        <v>0.72575000000000001</v>
      </c>
      <c r="AB202" s="3">
        <v>0.65542</v>
      </c>
      <c r="AC202" s="3">
        <v>0.57926</v>
      </c>
      <c r="AD202" s="3">
        <v>0.5</v>
      </c>
      <c r="AE202" s="3">
        <v>0.42074</v>
      </c>
      <c r="AF202" s="3">
        <v>0.34458</v>
      </c>
      <c r="AG202" s="3">
        <v>0.27424999999999999</v>
      </c>
      <c r="AH202" s="3">
        <v>5.5919999999999997E-2</v>
      </c>
      <c r="AI202" s="3">
        <v>4.7999999999999996E-3</v>
      </c>
    </row>
    <row r="203" spans="1:35" x14ac:dyDescent="0.25">
      <c r="A203" s="10">
        <v>22400726</v>
      </c>
      <c r="B203" s="13" t="s">
        <v>101</v>
      </c>
      <c r="C203" s="13" t="s">
        <v>100</v>
      </c>
      <c r="D203" s="12">
        <v>0.875</v>
      </c>
      <c r="E203" s="13" t="str">
        <f>HYPERLINK("https://www.nba.com/stats/player/1629627/boxscores-traditional", "Zion Williamson")</f>
        <v>Zion Williamson</v>
      </c>
      <c r="F203">
        <v>26</v>
      </c>
      <c r="G203">
        <v>1.897</v>
      </c>
      <c r="H203" s="3">
        <v>1</v>
      </c>
      <c r="I203" s="3">
        <v>1</v>
      </c>
      <c r="J203" s="3">
        <v>1</v>
      </c>
      <c r="K203" s="3">
        <v>1</v>
      </c>
      <c r="L203" s="3">
        <v>1</v>
      </c>
      <c r="M203" s="3">
        <v>1</v>
      </c>
      <c r="N203" s="3">
        <v>1</v>
      </c>
      <c r="O203" s="3">
        <v>1</v>
      </c>
      <c r="P203" s="3">
        <v>1</v>
      </c>
      <c r="Q203" s="3">
        <v>0.99988999999999995</v>
      </c>
      <c r="R203" s="3">
        <v>0.99921000000000004</v>
      </c>
      <c r="S203" s="3">
        <v>0.99585000000000001</v>
      </c>
      <c r="T203" s="3">
        <v>0.98257000000000005</v>
      </c>
      <c r="U203" s="3">
        <v>0.94294999999999995</v>
      </c>
      <c r="V203" s="3">
        <v>0.85314000000000001</v>
      </c>
      <c r="W203" s="3">
        <v>0.70194000000000001</v>
      </c>
      <c r="X203" s="3">
        <v>0.5</v>
      </c>
      <c r="Y203" s="3">
        <v>0.29805999999999999</v>
      </c>
      <c r="Z203" s="3">
        <v>0.14685999999999999</v>
      </c>
      <c r="AA203" s="3">
        <v>5.7049999999999997E-2</v>
      </c>
      <c r="AB203" s="3">
        <v>1.7430000000000001E-2</v>
      </c>
      <c r="AC203" s="3">
        <v>4.15E-3</v>
      </c>
      <c r="AD203" s="3">
        <v>7.9000000000000001E-4</v>
      </c>
      <c r="AE203" s="3">
        <v>1.1E-4</v>
      </c>
      <c r="AF203" s="3">
        <v>0</v>
      </c>
      <c r="AG203" s="3">
        <v>0</v>
      </c>
      <c r="AH203" s="3">
        <v>0</v>
      </c>
      <c r="AI203" s="3">
        <v>0</v>
      </c>
    </row>
    <row r="204" spans="1:35" x14ac:dyDescent="0.25">
      <c r="A204" s="10">
        <v>22400726</v>
      </c>
      <c r="B204" s="13" t="s">
        <v>101</v>
      </c>
      <c r="C204" s="13" t="s">
        <v>100</v>
      </c>
      <c r="D204" s="12">
        <v>0.875</v>
      </c>
      <c r="E204" s="13" t="str">
        <f>HYPERLINK("https://www.nba.com/stats/player/1630530/boxscores-traditional", "Trey Murphy III")</f>
        <v>Trey Murphy III</v>
      </c>
      <c r="F204">
        <v>38</v>
      </c>
      <c r="G204">
        <v>0.89400000000000002</v>
      </c>
      <c r="H204" s="3">
        <v>1</v>
      </c>
      <c r="I204" s="3">
        <v>1</v>
      </c>
      <c r="J204" s="3">
        <v>1</v>
      </c>
      <c r="K204" s="3">
        <v>1</v>
      </c>
      <c r="L204" s="3">
        <v>1</v>
      </c>
      <c r="M204" s="3">
        <v>1</v>
      </c>
      <c r="N204" s="3">
        <v>1</v>
      </c>
      <c r="O204" s="3">
        <v>1</v>
      </c>
      <c r="P204" s="3">
        <v>1</v>
      </c>
      <c r="Q204" s="3">
        <v>1</v>
      </c>
      <c r="R204" s="3">
        <v>1</v>
      </c>
      <c r="S204" s="3">
        <v>1</v>
      </c>
      <c r="T204" s="3">
        <v>1</v>
      </c>
      <c r="U204" s="3">
        <v>1</v>
      </c>
      <c r="V204" s="3">
        <v>1</v>
      </c>
      <c r="W204" s="3">
        <v>1</v>
      </c>
      <c r="X204" s="3">
        <v>1</v>
      </c>
      <c r="Y204" s="3">
        <v>1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0.99961</v>
      </c>
      <c r="AH204" s="3">
        <v>1.255E-2</v>
      </c>
      <c r="AI204" s="3">
        <v>0</v>
      </c>
    </row>
    <row r="205" spans="1:35" x14ac:dyDescent="0.25">
      <c r="A205" s="10">
        <v>22400726</v>
      </c>
      <c r="B205" s="13" t="s">
        <v>101</v>
      </c>
      <c r="C205" s="13" t="s">
        <v>100</v>
      </c>
      <c r="D205" s="12">
        <v>0.875</v>
      </c>
      <c r="E205" s="13" t="str">
        <f>HYPERLINK("https://www.nba.com/stats/player/1629750/boxscores-traditional", "Javonte Green")</f>
        <v>Javonte Green</v>
      </c>
      <c r="F205">
        <v>25</v>
      </c>
      <c r="G205">
        <v>3.3170000000000002</v>
      </c>
      <c r="H205" s="3">
        <v>1</v>
      </c>
      <c r="I205" s="3">
        <v>1</v>
      </c>
      <c r="J205" s="3">
        <v>0.99995999999999996</v>
      </c>
      <c r="K205" s="3">
        <v>0.99985000000000002</v>
      </c>
      <c r="L205" s="3">
        <v>0.99955000000000005</v>
      </c>
      <c r="M205" s="3">
        <v>0.99868999999999997</v>
      </c>
      <c r="N205" s="3">
        <v>0.99663999999999997</v>
      </c>
      <c r="O205" s="3">
        <v>0.99202000000000001</v>
      </c>
      <c r="P205" s="3">
        <v>0.98257000000000005</v>
      </c>
      <c r="Q205" s="3">
        <v>0.96484999999999999</v>
      </c>
      <c r="R205" s="3">
        <v>0.93447999999999998</v>
      </c>
      <c r="S205" s="3">
        <v>0.88685999999999998</v>
      </c>
      <c r="T205" s="3">
        <v>0.81594</v>
      </c>
      <c r="U205" s="3">
        <v>0.72575000000000001</v>
      </c>
      <c r="V205" s="3">
        <v>0.61790999999999996</v>
      </c>
      <c r="W205" s="3">
        <v>0.5</v>
      </c>
      <c r="X205" s="3">
        <v>0.38208999999999999</v>
      </c>
      <c r="Y205" s="3">
        <v>0.27424999999999999</v>
      </c>
      <c r="Z205" s="3">
        <v>0.18406</v>
      </c>
      <c r="AA205" s="3">
        <v>0.11314</v>
      </c>
      <c r="AB205" s="3">
        <v>6.5519999999999995E-2</v>
      </c>
      <c r="AC205" s="3">
        <v>3.5150000000000001E-2</v>
      </c>
      <c r="AD205" s="3">
        <v>1.7430000000000001E-2</v>
      </c>
      <c r="AE205" s="3">
        <v>7.9799999999999992E-3</v>
      </c>
      <c r="AF205" s="3">
        <v>3.3600000000000001E-3</v>
      </c>
      <c r="AG205" s="3">
        <v>1.31E-3</v>
      </c>
      <c r="AH205" s="3">
        <v>0</v>
      </c>
      <c r="AI205" s="3">
        <v>0</v>
      </c>
    </row>
    <row r="206" spans="1:35" x14ac:dyDescent="0.25">
      <c r="A206" s="10">
        <v>22400726</v>
      </c>
      <c r="B206" s="13" t="s">
        <v>101</v>
      </c>
      <c r="C206" s="13" t="s">
        <v>100</v>
      </c>
      <c r="D206" s="12">
        <v>0.875</v>
      </c>
      <c r="E206" s="13" t="str">
        <f>HYPERLINK("https://www.nba.com/stats/player/1627749/boxscores-traditional", "Dejounte Murray")</f>
        <v>Dejounte Murray</v>
      </c>
      <c r="F206">
        <v>34</v>
      </c>
      <c r="G206">
        <v>6.5730000000000004</v>
      </c>
      <c r="H206" s="3">
        <v>0.99987000000000004</v>
      </c>
      <c r="I206" s="3">
        <v>0.99977000000000005</v>
      </c>
      <c r="J206" s="3">
        <v>0.99960000000000004</v>
      </c>
      <c r="K206" s="3">
        <v>0.99929000000000001</v>
      </c>
      <c r="L206" s="3">
        <v>0.99882000000000004</v>
      </c>
      <c r="M206" s="3">
        <v>0.99807000000000001</v>
      </c>
      <c r="N206" s="3">
        <v>0.99692999999999998</v>
      </c>
      <c r="O206" s="3">
        <v>0.99519999999999997</v>
      </c>
      <c r="P206" s="3">
        <v>0.99245000000000005</v>
      </c>
      <c r="Q206" s="3">
        <v>0.98870000000000002</v>
      </c>
      <c r="R206" s="3">
        <v>0.98341000000000001</v>
      </c>
      <c r="S206" s="3">
        <v>0.97614999999999996</v>
      </c>
      <c r="T206" s="3">
        <v>0.96638000000000002</v>
      </c>
      <c r="U206" s="3">
        <v>0.95254000000000005</v>
      </c>
      <c r="V206" s="3">
        <v>0.93574000000000002</v>
      </c>
      <c r="W206" s="3">
        <v>0.91466000000000003</v>
      </c>
      <c r="X206" s="3">
        <v>0.88876999999999995</v>
      </c>
      <c r="Y206" s="3">
        <v>0.85543000000000002</v>
      </c>
      <c r="Z206" s="3">
        <v>0.81859000000000004</v>
      </c>
      <c r="AA206" s="3">
        <v>0.77637</v>
      </c>
      <c r="AB206" s="3">
        <v>0.72907</v>
      </c>
      <c r="AC206" s="3">
        <v>0.67723999999999995</v>
      </c>
      <c r="AD206" s="3">
        <v>0.61790999999999996</v>
      </c>
      <c r="AE206" s="3">
        <v>0.55962000000000001</v>
      </c>
      <c r="AF206" s="3">
        <v>0.5</v>
      </c>
      <c r="AG206" s="3">
        <v>0.44037999999999999</v>
      </c>
      <c r="AH206" s="3">
        <v>0.18140999999999999</v>
      </c>
      <c r="AI206" s="3">
        <v>4.7460000000000002E-2</v>
      </c>
    </row>
    <row r="207" spans="1:35" x14ac:dyDescent="0.25">
      <c r="A207" s="10">
        <v>22400726</v>
      </c>
      <c r="B207" s="13" t="s">
        <v>101</v>
      </c>
      <c r="C207" s="13" t="s">
        <v>100</v>
      </c>
      <c r="D207" s="12">
        <v>0.875</v>
      </c>
      <c r="E207" s="13" t="str">
        <f>HYPERLINK("https://www.nba.com/stats/player/1627742/boxscores-traditional", "Brandon Ingram")</f>
        <v>Brandon Ingram</v>
      </c>
      <c r="F207">
        <v>32</v>
      </c>
      <c r="G207">
        <v>6.87</v>
      </c>
      <c r="H207" s="3">
        <v>0.99931000000000003</v>
      </c>
      <c r="I207" s="3">
        <v>0.99888999999999994</v>
      </c>
      <c r="J207" s="3">
        <v>0.99819000000000002</v>
      </c>
      <c r="K207" s="3">
        <v>0.99719999999999998</v>
      </c>
      <c r="L207" s="3">
        <v>0.99560000000000004</v>
      </c>
      <c r="M207" s="3">
        <v>0.99324000000000001</v>
      </c>
      <c r="N207" s="3">
        <v>0.99009999999999998</v>
      </c>
      <c r="O207" s="3">
        <v>0.98536999999999997</v>
      </c>
      <c r="P207" s="3">
        <v>0.97931999999999997</v>
      </c>
      <c r="Q207" s="3">
        <v>0.97062000000000004</v>
      </c>
      <c r="R207" s="3">
        <v>0.95994000000000002</v>
      </c>
      <c r="S207" s="3">
        <v>0.94520000000000004</v>
      </c>
      <c r="T207" s="3">
        <v>0.92784999999999995</v>
      </c>
      <c r="U207" s="3">
        <v>0.90490000000000004</v>
      </c>
      <c r="V207" s="3">
        <v>0.87697999999999998</v>
      </c>
      <c r="W207" s="3">
        <v>0.84614</v>
      </c>
      <c r="X207" s="3">
        <v>0.80784999999999996</v>
      </c>
      <c r="Y207" s="3">
        <v>0.76729999999999998</v>
      </c>
      <c r="Z207" s="3">
        <v>0.71904000000000001</v>
      </c>
      <c r="AA207" s="3">
        <v>0.67003000000000001</v>
      </c>
      <c r="AB207" s="3">
        <v>0.61409000000000002</v>
      </c>
      <c r="AC207" s="3">
        <v>0.55962000000000001</v>
      </c>
      <c r="AD207" s="3">
        <v>0.5</v>
      </c>
      <c r="AE207" s="3">
        <v>0.44037999999999999</v>
      </c>
      <c r="AF207" s="3">
        <v>0.38590999999999998</v>
      </c>
      <c r="AG207" s="3">
        <v>0.32996999999999999</v>
      </c>
      <c r="AH207" s="3">
        <v>0.12302</v>
      </c>
      <c r="AI207" s="3">
        <v>2.938E-2</v>
      </c>
    </row>
    <row r="208" spans="1:35" x14ac:dyDescent="0.25">
      <c r="A208" s="10">
        <v>22400726</v>
      </c>
      <c r="B208" s="13" t="s">
        <v>101</v>
      </c>
      <c r="C208" s="13" t="s">
        <v>100</v>
      </c>
      <c r="D208" s="12">
        <v>0.875</v>
      </c>
      <c r="E208" s="13" t="str">
        <f>HYPERLINK("https://www.nba.com/stats/player/1629669/boxscores-traditional", "Jaylen Nowell")</f>
        <v>Jaylen Nowell</v>
      </c>
      <c r="F208">
        <v>25</v>
      </c>
      <c r="G208">
        <v>5.04</v>
      </c>
      <c r="H208" s="3">
        <v>0.99856</v>
      </c>
      <c r="I208" s="3">
        <v>0.99728000000000006</v>
      </c>
      <c r="J208" s="3">
        <v>0.99505999999999994</v>
      </c>
      <c r="K208" s="3">
        <v>0.99134</v>
      </c>
      <c r="L208" s="3">
        <v>0.98536999999999997</v>
      </c>
      <c r="M208" s="3">
        <v>0.97614999999999996</v>
      </c>
      <c r="N208" s="3">
        <v>0.96326999999999996</v>
      </c>
      <c r="O208" s="3">
        <v>0.94408000000000003</v>
      </c>
      <c r="P208" s="3">
        <v>0.91774</v>
      </c>
      <c r="Q208" s="3">
        <v>0.88297999999999999</v>
      </c>
      <c r="R208" s="3">
        <v>0.83891000000000004</v>
      </c>
      <c r="S208" s="3">
        <v>0.78524000000000005</v>
      </c>
      <c r="T208" s="3">
        <v>0.72575000000000001</v>
      </c>
      <c r="U208" s="3">
        <v>0.65542</v>
      </c>
      <c r="V208" s="3">
        <v>0.57926</v>
      </c>
      <c r="W208" s="3">
        <v>0.5</v>
      </c>
      <c r="X208" s="3">
        <v>0.42074</v>
      </c>
      <c r="Y208" s="3">
        <v>0.34458</v>
      </c>
      <c r="Z208" s="3">
        <v>0.27424999999999999</v>
      </c>
      <c r="AA208" s="3">
        <v>0.21476000000000001</v>
      </c>
      <c r="AB208" s="3">
        <v>0.16109000000000001</v>
      </c>
      <c r="AC208" s="3">
        <v>0.11702</v>
      </c>
      <c r="AD208" s="3">
        <v>8.226E-2</v>
      </c>
      <c r="AE208" s="3">
        <v>5.5919999999999997E-2</v>
      </c>
      <c r="AF208" s="3">
        <v>3.6729999999999999E-2</v>
      </c>
      <c r="AG208" s="3">
        <v>2.385E-2</v>
      </c>
      <c r="AH208" s="3">
        <v>1.4400000000000001E-3</v>
      </c>
      <c r="AI208" s="3">
        <v>4.0000000000000003E-5</v>
      </c>
    </row>
    <row r="209" spans="1:35" x14ac:dyDescent="0.25">
      <c r="A209" s="10">
        <v>22400726</v>
      </c>
      <c r="B209" s="13" t="s">
        <v>101</v>
      </c>
      <c r="C209" s="13" t="s">
        <v>100</v>
      </c>
      <c r="D209" s="12">
        <v>0.875</v>
      </c>
      <c r="E209" s="13" t="str">
        <f>HYPERLINK("https://www.nba.com/stats/player/1642274/boxscores-traditional", "Yves Missi")</f>
        <v>Yves Missi</v>
      </c>
      <c r="F209">
        <v>26</v>
      </c>
      <c r="G209">
        <v>5.55</v>
      </c>
      <c r="H209" s="3">
        <v>0.99800999999999995</v>
      </c>
      <c r="I209" s="3">
        <v>0.99653000000000003</v>
      </c>
      <c r="J209" s="3">
        <v>0.99412999999999996</v>
      </c>
      <c r="K209" s="3">
        <v>0.99036000000000002</v>
      </c>
      <c r="L209" s="3">
        <v>0.98460999999999999</v>
      </c>
      <c r="M209" s="3">
        <v>0.97614999999999996</v>
      </c>
      <c r="N209" s="3">
        <v>0.96406999999999998</v>
      </c>
      <c r="O209" s="3">
        <v>0.94738</v>
      </c>
      <c r="P209" s="3">
        <v>0.92506999999999995</v>
      </c>
      <c r="Q209" s="3">
        <v>0.89617000000000002</v>
      </c>
      <c r="R209" s="3">
        <v>0.85992999999999997</v>
      </c>
      <c r="S209" s="3">
        <v>0.81594</v>
      </c>
      <c r="T209" s="3">
        <v>0.76424000000000003</v>
      </c>
      <c r="U209" s="3">
        <v>0.70540000000000003</v>
      </c>
      <c r="V209" s="3">
        <v>0.64058000000000004</v>
      </c>
      <c r="W209" s="3">
        <v>0.57142000000000004</v>
      </c>
      <c r="X209" s="3">
        <v>0.5</v>
      </c>
      <c r="Y209" s="3">
        <v>0.42858000000000002</v>
      </c>
      <c r="Z209" s="3">
        <v>0.35942000000000002</v>
      </c>
      <c r="AA209" s="3">
        <v>0.29459999999999997</v>
      </c>
      <c r="AB209" s="3">
        <v>0.23576</v>
      </c>
      <c r="AC209" s="3">
        <v>0.18406</v>
      </c>
      <c r="AD209" s="3">
        <v>0.14007</v>
      </c>
      <c r="AE209" s="3">
        <v>0.10383000000000001</v>
      </c>
      <c r="AF209" s="3">
        <v>7.4929999999999997E-2</v>
      </c>
      <c r="AG209" s="3">
        <v>5.262E-2</v>
      </c>
      <c r="AH209" s="3">
        <v>5.8700000000000002E-3</v>
      </c>
      <c r="AI209" s="3">
        <v>3.1E-4</v>
      </c>
    </row>
    <row r="210" spans="1:35" x14ac:dyDescent="0.25">
      <c r="A210" s="10">
        <v>22400726</v>
      </c>
      <c r="B210" s="13" t="s">
        <v>101</v>
      </c>
      <c r="C210" s="13" t="s">
        <v>100</v>
      </c>
      <c r="D210" s="12">
        <v>0.875</v>
      </c>
      <c r="E210" s="13" t="str">
        <f>HYPERLINK("https://www.nba.com/stats/player/1630529/boxscores-traditional", "Herbert Jones")</f>
        <v>Herbert Jones</v>
      </c>
      <c r="F210">
        <v>31</v>
      </c>
      <c r="G210">
        <v>7.5629999999999997</v>
      </c>
      <c r="H210" s="3">
        <v>0.99728000000000006</v>
      </c>
      <c r="I210" s="3">
        <v>0.99585000000000001</v>
      </c>
      <c r="J210" s="3">
        <v>0.99395999999999995</v>
      </c>
      <c r="K210" s="3">
        <v>0.99134</v>
      </c>
      <c r="L210" s="3">
        <v>0.98777999999999999</v>
      </c>
      <c r="M210" s="3">
        <v>0.98299999999999998</v>
      </c>
      <c r="N210" s="3">
        <v>0.97614999999999996</v>
      </c>
      <c r="O210" s="3">
        <v>0.96784000000000003</v>
      </c>
      <c r="P210" s="3">
        <v>0.95728000000000002</v>
      </c>
      <c r="Q210" s="3">
        <v>0.94408000000000003</v>
      </c>
      <c r="R210" s="3">
        <v>0.92647000000000002</v>
      </c>
      <c r="S210" s="3">
        <v>0.90658000000000005</v>
      </c>
      <c r="T210" s="3">
        <v>0.88297999999999999</v>
      </c>
      <c r="U210" s="3">
        <v>0.85543000000000002</v>
      </c>
      <c r="V210" s="3">
        <v>0.82381000000000004</v>
      </c>
      <c r="W210" s="3">
        <v>0.78524000000000005</v>
      </c>
      <c r="X210" s="3">
        <v>0.74536999999999998</v>
      </c>
      <c r="Y210" s="3">
        <v>0.70194000000000001</v>
      </c>
      <c r="Z210" s="3">
        <v>0.65542</v>
      </c>
      <c r="AA210" s="3">
        <v>0.60257000000000005</v>
      </c>
      <c r="AB210" s="3">
        <v>0.55171999999999999</v>
      </c>
      <c r="AC210" s="3">
        <v>0.5</v>
      </c>
      <c r="AD210" s="3">
        <v>0.44828000000000001</v>
      </c>
      <c r="AE210" s="3">
        <v>0.39743000000000001</v>
      </c>
      <c r="AF210" s="3">
        <v>0.34458</v>
      </c>
      <c r="AG210" s="3">
        <v>0.29805999999999999</v>
      </c>
      <c r="AH210" s="3">
        <v>0.11702</v>
      </c>
      <c r="AI210" s="3">
        <v>3.2160000000000001E-2</v>
      </c>
    </row>
    <row r="211" spans="1:35" x14ac:dyDescent="0.25">
      <c r="A211" s="10">
        <v>22400726</v>
      </c>
      <c r="B211" s="13" t="s">
        <v>101</v>
      </c>
      <c r="C211" s="13" t="s">
        <v>100</v>
      </c>
      <c r="D211" s="12">
        <v>0.875</v>
      </c>
      <c r="E211" s="13" t="str">
        <f>HYPERLINK("https://www.nba.com/stats/player/1630527/boxscores-traditional", "Brandon Boston Jr.")</f>
        <v>Brandon Boston Jr.</v>
      </c>
      <c r="F211">
        <v>22</v>
      </c>
      <c r="G211">
        <v>4.8170000000000002</v>
      </c>
      <c r="H211" s="3">
        <v>0.99360999999999999</v>
      </c>
      <c r="I211" s="3">
        <v>0.98870000000000002</v>
      </c>
      <c r="J211" s="3">
        <v>0.98124</v>
      </c>
      <c r="K211" s="3">
        <v>0.96926000000000001</v>
      </c>
      <c r="L211" s="3">
        <v>0.95154000000000005</v>
      </c>
      <c r="M211" s="3">
        <v>0.92647000000000002</v>
      </c>
      <c r="N211" s="3">
        <v>0.89434999999999998</v>
      </c>
      <c r="O211" s="3">
        <v>0.85082999999999998</v>
      </c>
      <c r="P211" s="3">
        <v>0.79673000000000005</v>
      </c>
      <c r="Q211" s="3">
        <v>0.73236999999999997</v>
      </c>
      <c r="R211" s="3">
        <v>0.66276000000000002</v>
      </c>
      <c r="S211" s="3">
        <v>0.58316999999999997</v>
      </c>
      <c r="T211" s="3">
        <v>0.5</v>
      </c>
      <c r="U211" s="3">
        <v>0.41682999999999998</v>
      </c>
      <c r="V211" s="3">
        <v>0.33723999999999998</v>
      </c>
      <c r="W211" s="3">
        <v>0.26762999999999998</v>
      </c>
      <c r="X211" s="3">
        <v>0.20327000000000001</v>
      </c>
      <c r="Y211" s="3">
        <v>0.14917</v>
      </c>
      <c r="Z211" s="3">
        <v>0.10564999999999999</v>
      </c>
      <c r="AA211" s="3">
        <v>7.3529999999999998E-2</v>
      </c>
      <c r="AB211" s="3">
        <v>4.8460000000000003E-2</v>
      </c>
      <c r="AC211" s="3">
        <v>3.074E-2</v>
      </c>
      <c r="AD211" s="3">
        <v>1.8759999999999999E-2</v>
      </c>
      <c r="AE211" s="3">
        <v>1.1299999999999999E-2</v>
      </c>
      <c r="AF211" s="3">
        <v>6.3899999999999998E-3</v>
      </c>
      <c r="AG211" s="3">
        <v>3.47E-3</v>
      </c>
      <c r="AH211" s="3">
        <v>9.0000000000000006E-5</v>
      </c>
      <c r="AI211" s="3">
        <v>0</v>
      </c>
    </row>
    <row r="212" spans="1:35" x14ac:dyDescent="0.25">
      <c r="A212" s="10">
        <v>22400726</v>
      </c>
      <c r="B212" s="13" t="s">
        <v>101</v>
      </c>
      <c r="C212" s="13" t="s">
        <v>100</v>
      </c>
      <c r="D212" s="12">
        <v>0.875</v>
      </c>
      <c r="E212" s="13" t="str">
        <f>HYPERLINK("https://www.nba.com/stats/player/203901/boxscores-traditional", "Elfrid Payton")</f>
        <v>Elfrid Payton</v>
      </c>
      <c r="F212">
        <v>23</v>
      </c>
      <c r="G212">
        <v>6.1479999999999997</v>
      </c>
      <c r="H212" s="3">
        <v>0.98257000000000005</v>
      </c>
      <c r="I212" s="3">
        <v>0.97441</v>
      </c>
      <c r="J212" s="3">
        <v>0.96326999999999996</v>
      </c>
      <c r="K212" s="3">
        <v>0.94845000000000002</v>
      </c>
      <c r="L212" s="3">
        <v>0.92784999999999995</v>
      </c>
      <c r="M212" s="3">
        <v>0.9032</v>
      </c>
      <c r="N212" s="3">
        <v>0.87285999999999997</v>
      </c>
      <c r="O212" s="3">
        <v>0.83645999999999998</v>
      </c>
      <c r="P212" s="3">
        <v>0.79103000000000001</v>
      </c>
      <c r="Q212" s="3">
        <v>0.74214999999999998</v>
      </c>
      <c r="R212" s="3">
        <v>0.68793000000000004</v>
      </c>
      <c r="S212" s="3">
        <v>0.62929999999999997</v>
      </c>
      <c r="T212" s="3">
        <v>0.56355999999999995</v>
      </c>
      <c r="U212" s="3">
        <v>0.5</v>
      </c>
      <c r="V212" s="3">
        <v>0.43643999999999999</v>
      </c>
      <c r="W212" s="3">
        <v>0.37069999999999997</v>
      </c>
      <c r="X212" s="3">
        <v>0.31207000000000001</v>
      </c>
      <c r="Y212" s="3">
        <v>0.25785000000000002</v>
      </c>
      <c r="Z212" s="3">
        <v>0.20896999999999999</v>
      </c>
      <c r="AA212" s="3">
        <v>0.16353999999999999</v>
      </c>
      <c r="AB212" s="3">
        <v>0.12714</v>
      </c>
      <c r="AC212" s="3">
        <v>9.6799999999999997E-2</v>
      </c>
      <c r="AD212" s="3">
        <v>7.2150000000000006E-2</v>
      </c>
      <c r="AE212" s="3">
        <v>5.1549999999999999E-2</v>
      </c>
      <c r="AF212" s="3">
        <v>3.6729999999999999E-2</v>
      </c>
      <c r="AG212" s="3">
        <v>2.5590000000000002E-2</v>
      </c>
      <c r="AH212" s="3">
        <v>2.8E-3</v>
      </c>
      <c r="AI212" s="3">
        <v>1.7000000000000001E-4</v>
      </c>
    </row>
    <row r="213" spans="1:35" x14ac:dyDescent="0.25">
      <c r="A213" s="10">
        <v>22400726</v>
      </c>
      <c r="B213" s="13" t="s">
        <v>101</v>
      </c>
      <c r="C213" s="13" t="s">
        <v>100</v>
      </c>
      <c r="D213" s="12">
        <v>0.875</v>
      </c>
      <c r="E213" s="13" t="str">
        <f>HYPERLINK("https://www.nba.com/stats/player/1630631/boxscores-traditional", "Jose Alvarado")</f>
        <v>Jose Alvarado</v>
      </c>
      <c r="F213">
        <v>24</v>
      </c>
      <c r="G213">
        <v>7.55</v>
      </c>
      <c r="H213" s="3">
        <v>0.96784000000000003</v>
      </c>
      <c r="I213" s="3">
        <v>0.95728000000000002</v>
      </c>
      <c r="J213" s="3">
        <v>0.94408000000000003</v>
      </c>
      <c r="K213" s="3">
        <v>0.92784999999999995</v>
      </c>
      <c r="L213" s="3">
        <v>0.90658000000000005</v>
      </c>
      <c r="M213" s="3">
        <v>0.88297999999999999</v>
      </c>
      <c r="N213" s="3">
        <v>0.85543000000000002</v>
      </c>
      <c r="O213" s="3">
        <v>0.82381000000000004</v>
      </c>
      <c r="P213" s="3">
        <v>0.78524000000000005</v>
      </c>
      <c r="Q213" s="3">
        <v>0.74536999999999998</v>
      </c>
      <c r="R213" s="3">
        <v>0.70194000000000001</v>
      </c>
      <c r="S213" s="3">
        <v>0.65542</v>
      </c>
      <c r="T213" s="3">
        <v>0.60257000000000005</v>
      </c>
      <c r="U213" s="3">
        <v>0.55171999999999999</v>
      </c>
      <c r="V213" s="3">
        <v>0.5</v>
      </c>
      <c r="W213" s="3">
        <v>0.44828000000000001</v>
      </c>
      <c r="X213" s="3">
        <v>0.39743000000000001</v>
      </c>
      <c r="Y213" s="3">
        <v>0.34458</v>
      </c>
      <c r="Z213" s="3">
        <v>0.29805999999999999</v>
      </c>
      <c r="AA213" s="3">
        <v>0.25463000000000002</v>
      </c>
      <c r="AB213" s="3">
        <v>0.21476000000000001</v>
      </c>
      <c r="AC213" s="3">
        <v>0.17619000000000001</v>
      </c>
      <c r="AD213" s="3">
        <v>0.14457</v>
      </c>
      <c r="AE213" s="3">
        <v>0.11702</v>
      </c>
      <c r="AF213" s="3">
        <v>9.3420000000000003E-2</v>
      </c>
      <c r="AG213" s="3">
        <v>7.2150000000000006E-2</v>
      </c>
      <c r="AH213" s="3">
        <v>1.7000000000000001E-2</v>
      </c>
      <c r="AI213" s="3">
        <v>2.7200000000000002E-3</v>
      </c>
    </row>
    <row r="214" spans="1:35" x14ac:dyDescent="0.25">
      <c r="A214" s="10">
        <v>22400726</v>
      </c>
      <c r="B214" s="13" t="s">
        <v>101</v>
      </c>
      <c r="C214" s="13" t="s">
        <v>100</v>
      </c>
      <c r="D214" s="12">
        <v>0.875</v>
      </c>
      <c r="E214" s="13" t="str">
        <f>HYPERLINK("https://www.nba.com/stats/player/1641722/boxscores-traditional", "Jordan Hawkins")</f>
        <v>Jordan Hawkins</v>
      </c>
      <c r="F214">
        <v>25</v>
      </c>
      <c r="G214">
        <v>8.6829999999999998</v>
      </c>
      <c r="H214" s="3">
        <v>0.95818000000000003</v>
      </c>
      <c r="I214" s="3">
        <v>0.94630000000000003</v>
      </c>
      <c r="J214" s="3">
        <v>0.93318999999999996</v>
      </c>
      <c r="K214" s="3">
        <v>0.91620999999999997</v>
      </c>
      <c r="L214" s="3">
        <v>0.89795999999999998</v>
      </c>
      <c r="M214" s="3">
        <v>0.87492999999999999</v>
      </c>
      <c r="N214" s="3">
        <v>0.85082999999999998</v>
      </c>
      <c r="O214" s="3">
        <v>0.82121</v>
      </c>
      <c r="P214" s="3">
        <v>0.79103000000000001</v>
      </c>
      <c r="Q214" s="3">
        <v>0.75490000000000002</v>
      </c>
      <c r="R214" s="3">
        <v>0.71904000000000001</v>
      </c>
      <c r="S214" s="3">
        <v>0.67723999999999995</v>
      </c>
      <c r="T214" s="3">
        <v>0.63683000000000001</v>
      </c>
      <c r="U214" s="3">
        <v>0.59094999999999998</v>
      </c>
      <c r="V214" s="3">
        <v>0.54776000000000002</v>
      </c>
      <c r="W214" s="3">
        <v>0.5</v>
      </c>
      <c r="X214" s="3">
        <v>0.45223999999999998</v>
      </c>
      <c r="Y214" s="3">
        <v>0.40905000000000002</v>
      </c>
      <c r="Z214" s="3">
        <v>0.36316999999999999</v>
      </c>
      <c r="AA214" s="3">
        <v>0.32275999999999999</v>
      </c>
      <c r="AB214" s="3">
        <v>0.28095999999999999</v>
      </c>
      <c r="AC214" s="3">
        <v>0.24510000000000001</v>
      </c>
      <c r="AD214" s="3">
        <v>0.20896999999999999</v>
      </c>
      <c r="AE214" s="3">
        <v>0.17879</v>
      </c>
      <c r="AF214" s="3">
        <v>0.14917</v>
      </c>
      <c r="AG214" s="3">
        <v>0.12506999999999999</v>
      </c>
      <c r="AH214" s="3">
        <v>4.1820000000000003E-2</v>
      </c>
      <c r="AI214" s="3">
        <v>1.072E-2</v>
      </c>
    </row>
    <row r="215" spans="1:35" x14ac:dyDescent="0.25">
      <c r="A215" s="10">
        <v>22400726</v>
      </c>
      <c r="B215" s="13" t="s">
        <v>101</v>
      </c>
      <c r="C215" s="13" t="s">
        <v>100</v>
      </c>
      <c r="D215" s="12">
        <v>0.875</v>
      </c>
      <c r="E215" s="13" t="str">
        <f>HYPERLINK("https://www.nba.com/stats/player/1628464/boxscores-traditional", "Daniel Theis")</f>
        <v>Daniel Theis</v>
      </c>
      <c r="F215">
        <v>19</v>
      </c>
      <c r="G215">
        <v>9.1869999999999994</v>
      </c>
      <c r="H215" s="3">
        <v>0.83645999999999998</v>
      </c>
      <c r="I215" s="3">
        <v>0.80784999999999996</v>
      </c>
      <c r="J215" s="3">
        <v>0.77637</v>
      </c>
      <c r="K215" s="3">
        <v>0.74214999999999998</v>
      </c>
      <c r="L215" s="3">
        <v>0.70540000000000003</v>
      </c>
      <c r="M215" s="3">
        <v>0.67003000000000001</v>
      </c>
      <c r="N215" s="3">
        <v>0.62929999999999997</v>
      </c>
      <c r="O215" s="3">
        <v>0.58706000000000003</v>
      </c>
      <c r="P215" s="3">
        <v>0.54379999999999995</v>
      </c>
      <c r="Q215" s="3">
        <v>0.5</v>
      </c>
      <c r="R215" s="3">
        <v>0.45619999999999999</v>
      </c>
      <c r="S215" s="3">
        <v>0.41293999999999997</v>
      </c>
      <c r="T215" s="3">
        <v>0.37069999999999997</v>
      </c>
      <c r="U215" s="3">
        <v>0.32996999999999999</v>
      </c>
      <c r="V215" s="3">
        <v>0.29459999999999997</v>
      </c>
      <c r="W215" s="3">
        <v>0.25785000000000002</v>
      </c>
      <c r="X215" s="3">
        <v>0.22363</v>
      </c>
      <c r="Y215" s="3">
        <v>0.19214999999999999</v>
      </c>
      <c r="Z215" s="3">
        <v>0.16353999999999999</v>
      </c>
      <c r="AA215" s="3">
        <v>0.13786000000000001</v>
      </c>
      <c r="AB215" s="3">
        <v>0.11507000000000001</v>
      </c>
      <c r="AC215" s="3">
        <v>9.5100000000000004E-2</v>
      </c>
      <c r="AD215" s="3">
        <v>7.7799999999999994E-2</v>
      </c>
      <c r="AE215" s="3">
        <v>6.4259999999999998E-2</v>
      </c>
      <c r="AF215" s="3">
        <v>5.1549999999999999E-2</v>
      </c>
      <c r="AG215" s="3">
        <v>4.0930000000000001E-2</v>
      </c>
      <c r="AH215" s="3">
        <v>1.1010000000000001E-2</v>
      </c>
      <c r="AI215" s="3">
        <v>2.33E-3</v>
      </c>
    </row>
    <row r="216" spans="1:35" x14ac:dyDescent="0.25">
      <c r="A216" s="10">
        <v>22400724</v>
      </c>
      <c r="B216" s="13" t="s">
        <v>102</v>
      </c>
      <c r="C216" s="13" t="s">
        <v>103</v>
      </c>
      <c r="D216" s="12">
        <v>0.89583333333333337</v>
      </c>
      <c r="E216" s="13" t="str">
        <f>HYPERLINK("https://www.nba.com/stats/player/1628960/boxscores-traditional", "Grayson Allen")</f>
        <v>Grayson Allen</v>
      </c>
      <c r="F216">
        <v>27</v>
      </c>
      <c r="G216">
        <v>4.1470000000000002</v>
      </c>
      <c r="H216" s="3">
        <v>1</v>
      </c>
      <c r="I216" s="3">
        <v>0.99994000000000005</v>
      </c>
      <c r="J216" s="3">
        <v>0.99985000000000002</v>
      </c>
      <c r="K216" s="3">
        <v>0.99963999999999997</v>
      </c>
      <c r="L216" s="3">
        <v>0.99912999999999996</v>
      </c>
      <c r="M216" s="3">
        <v>0.99807000000000001</v>
      </c>
      <c r="N216" s="3">
        <v>0.99597999999999998</v>
      </c>
      <c r="O216" s="3">
        <v>0.99202000000000001</v>
      </c>
      <c r="P216" s="3">
        <v>0.98499999999999999</v>
      </c>
      <c r="Q216" s="3">
        <v>0.97319999999999995</v>
      </c>
      <c r="R216" s="3">
        <v>0.95448999999999995</v>
      </c>
      <c r="S216" s="3">
        <v>0.92647000000000002</v>
      </c>
      <c r="T216" s="3">
        <v>0.88685999999999998</v>
      </c>
      <c r="U216" s="3">
        <v>0.83147000000000004</v>
      </c>
      <c r="V216" s="3">
        <v>0.76424000000000003</v>
      </c>
      <c r="W216" s="3">
        <v>0.68439000000000005</v>
      </c>
      <c r="X216" s="3">
        <v>0.59482999999999997</v>
      </c>
      <c r="Y216" s="3">
        <v>0.5</v>
      </c>
      <c r="Z216" s="3">
        <v>0.40516999999999997</v>
      </c>
      <c r="AA216" s="3">
        <v>0.31561</v>
      </c>
      <c r="AB216" s="3">
        <v>0.23576</v>
      </c>
      <c r="AC216" s="3">
        <v>0.16853000000000001</v>
      </c>
      <c r="AD216" s="3">
        <v>0.11314</v>
      </c>
      <c r="AE216" s="3">
        <v>7.3529999999999998E-2</v>
      </c>
      <c r="AF216" s="3">
        <v>4.5510000000000002E-2</v>
      </c>
      <c r="AG216" s="3">
        <v>2.6800000000000001E-2</v>
      </c>
      <c r="AH216" s="3">
        <v>8.7000000000000001E-4</v>
      </c>
      <c r="AI216" s="3">
        <v>0</v>
      </c>
    </row>
    <row r="217" spans="1:35" x14ac:dyDescent="0.25">
      <c r="A217" s="10">
        <v>22400724</v>
      </c>
      <c r="B217" s="13" t="s">
        <v>102</v>
      </c>
      <c r="C217" s="13" t="s">
        <v>103</v>
      </c>
      <c r="D217" s="12">
        <v>0.89583333333333337</v>
      </c>
      <c r="E217" s="13" t="str">
        <f>HYPERLINK("https://www.nba.com/stats/player/1626164/boxscores-traditional", "Devin Booker")</f>
        <v>Devin Booker</v>
      </c>
      <c r="F217">
        <v>39</v>
      </c>
      <c r="G217">
        <v>4.6690000000000005</v>
      </c>
      <c r="H217" s="3">
        <v>1</v>
      </c>
      <c r="I217" s="3">
        <v>1</v>
      </c>
      <c r="J217" s="3">
        <v>1</v>
      </c>
      <c r="K217" s="3">
        <v>1</v>
      </c>
      <c r="L217" s="3">
        <v>1</v>
      </c>
      <c r="M217" s="3">
        <v>1</v>
      </c>
      <c r="N217" s="3">
        <v>1</v>
      </c>
      <c r="O217" s="3">
        <v>1</v>
      </c>
      <c r="P217" s="3">
        <v>1</v>
      </c>
      <c r="Q217" s="3">
        <v>1</v>
      </c>
      <c r="R217" s="3">
        <v>1</v>
      </c>
      <c r="S217" s="3">
        <v>0.99994000000000005</v>
      </c>
      <c r="T217" s="3">
        <v>0.99985999999999997</v>
      </c>
      <c r="U217" s="3">
        <v>0.99970000000000003</v>
      </c>
      <c r="V217" s="3">
        <v>0.99934000000000001</v>
      </c>
      <c r="W217" s="3">
        <v>0.99865000000000004</v>
      </c>
      <c r="X217" s="3">
        <v>0.99728000000000006</v>
      </c>
      <c r="Y217" s="3">
        <v>0.99492000000000003</v>
      </c>
      <c r="Z217" s="3">
        <v>0.99085999999999996</v>
      </c>
      <c r="AA217" s="3">
        <v>0.98382000000000003</v>
      </c>
      <c r="AB217" s="3">
        <v>0.97319999999999995</v>
      </c>
      <c r="AC217" s="3">
        <v>0.95637000000000005</v>
      </c>
      <c r="AD217" s="3">
        <v>0.93318999999999996</v>
      </c>
      <c r="AE217" s="3">
        <v>0.90146999999999999</v>
      </c>
      <c r="AF217" s="3">
        <v>0.85768999999999995</v>
      </c>
      <c r="AG217" s="3">
        <v>0.80510999999999999</v>
      </c>
      <c r="AH217" s="3">
        <v>0.41682999999999998</v>
      </c>
      <c r="AI217" s="3">
        <v>9.8530000000000006E-2</v>
      </c>
    </row>
    <row r="218" spans="1:35" x14ac:dyDescent="0.25">
      <c r="A218" s="10">
        <v>22400724</v>
      </c>
      <c r="B218" s="13" t="s">
        <v>102</v>
      </c>
      <c r="C218" s="13" t="s">
        <v>103</v>
      </c>
      <c r="D218" s="12">
        <v>0.89583333333333337</v>
      </c>
      <c r="E218" s="13" t="str">
        <f>HYPERLINK("https://www.nba.com/stats/player/201142/boxscores-traditional", "Kevin Durant")</f>
        <v>Kevin Durant</v>
      </c>
      <c r="F218">
        <v>37</v>
      </c>
      <c r="G218">
        <v>5.9829999999999997</v>
      </c>
      <c r="H218" s="3">
        <v>1</v>
      </c>
      <c r="I218" s="3">
        <v>1</v>
      </c>
      <c r="J218" s="3">
        <v>1</v>
      </c>
      <c r="K218" s="3">
        <v>1</v>
      </c>
      <c r="L218" s="3">
        <v>0.99994000000000005</v>
      </c>
      <c r="M218" s="3">
        <v>0.99987999999999999</v>
      </c>
      <c r="N218" s="3">
        <v>0.99978</v>
      </c>
      <c r="O218" s="3">
        <v>0.99958000000000002</v>
      </c>
      <c r="P218" s="3">
        <v>0.99926000000000004</v>
      </c>
      <c r="Q218" s="3">
        <v>0.99868999999999997</v>
      </c>
      <c r="R218" s="3">
        <v>0.99773999999999996</v>
      </c>
      <c r="S218" s="3">
        <v>0.99621000000000004</v>
      </c>
      <c r="T218" s="3">
        <v>0.99395999999999995</v>
      </c>
      <c r="U218" s="3">
        <v>0.99036000000000002</v>
      </c>
      <c r="V218" s="3">
        <v>0.98499999999999999</v>
      </c>
      <c r="W218" s="3">
        <v>0.97777999999999998</v>
      </c>
      <c r="X218" s="3">
        <v>0.96711999999999998</v>
      </c>
      <c r="Y218" s="3">
        <v>0.95254000000000005</v>
      </c>
      <c r="Z218" s="3">
        <v>0.93318999999999996</v>
      </c>
      <c r="AA218" s="3">
        <v>0.90988000000000002</v>
      </c>
      <c r="AB218" s="3">
        <v>0.879</v>
      </c>
      <c r="AC218" s="3">
        <v>0.84133999999999998</v>
      </c>
      <c r="AD218" s="3">
        <v>0.79954999999999998</v>
      </c>
      <c r="AE218" s="3">
        <v>0.74856999999999996</v>
      </c>
      <c r="AF218" s="3">
        <v>0.69145999999999996</v>
      </c>
      <c r="AG218" s="3">
        <v>0.62929999999999997</v>
      </c>
      <c r="AH218" s="3">
        <v>0.30853999999999998</v>
      </c>
      <c r="AI218" s="3">
        <v>9.0120000000000006E-2</v>
      </c>
    </row>
    <row r="219" spans="1:35" x14ac:dyDescent="0.25">
      <c r="A219" s="10">
        <v>22400724</v>
      </c>
      <c r="B219" s="13" t="s">
        <v>102</v>
      </c>
      <c r="C219" s="13" t="s">
        <v>103</v>
      </c>
      <c r="D219" s="12">
        <v>0.89583333333333337</v>
      </c>
      <c r="E219" s="13" t="str">
        <f>HYPERLINK("https://www.nba.com/stats/player/1630208/boxscores-traditional", "Nick Richards")</f>
        <v>Nick Richards</v>
      </c>
      <c r="F219">
        <v>22</v>
      </c>
      <c r="G219">
        <v>2.7930000000000001</v>
      </c>
      <c r="H219" s="3">
        <v>1</v>
      </c>
      <c r="I219" s="3">
        <v>0.99995999999999996</v>
      </c>
      <c r="J219" s="3">
        <v>0.99983</v>
      </c>
      <c r="K219" s="3">
        <v>0.99936000000000003</v>
      </c>
      <c r="L219" s="3">
        <v>0.99787999999999999</v>
      </c>
      <c r="M219" s="3">
        <v>0.99395999999999995</v>
      </c>
      <c r="N219" s="3">
        <v>0.98421999999999998</v>
      </c>
      <c r="O219" s="3">
        <v>0.96326999999999996</v>
      </c>
      <c r="P219" s="3">
        <v>0.92364000000000002</v>
      </c>
      <c r="Q219" s="3">
        <v>0.85768999999999995</v>
      </c>
      <c r="R219" s="3">
        <v>0.76424000000000003</v>
      </c>
      <c r="S219" s="3">
        <v>0.64058000000000004</v>
      </c>
      <c r="T219" s="3">
        <v>0.5</v>
      </c>
      <c r="U219" s="3">
        <v>0.35942000000000002</v>
      </c>
      <c r="V219" s="3">
        <v>0.23576</v>
      </c>
      <c r="W219" s="3">
        <v>0.14230999999999999</v>
      </c>
      <c r="X219" s="3">
        <v>7.6359999999999997E-2</v>
      </c>
      <c r="Y219" s="3">
        <v>3.6729999999999999E-2</v>
      </c>
      <c r="Z219" s="3">
        <v>1.5779999999999999E-2</v>
      </c>
      <c r="AA219" s="3">
        <v>6.0400000000000002E-3</v>
      </c>
      <c r="AB219" s="3">
        <v>2.1199999999999999E-3</v>
      </c>
      <c r="AC219" s="3">
        <v>6.4000000000000005E-4</v>
      </c>
      <c r="AD219" s="3">
        <v>1.7000000000000001E-4</v>
      </c>
      <c r="AE219" s="3">
        <v>4.0000000000000003E-5</v>
      </c>
      <c r="AF219" s="3">
        <v>0</v>
      </c>
      <c r="AG219" s="3">
        <v>0</v>
      </c>
      <c r="AH219" s="3">
        <v>0</v>
      </c>
      <c r="AI219" s="3">
        <v>0</v>
      </c>
    </row>
    <row r="220" spans="1:35" x14ac:dyDescent="0.25">
      <c r="A220" s="10">
        <v>22400724</v>
      </c>
      <c r="B220" s="13" t="s">
        <v>102</v>
      </c>
      <c r="C220" s="13" t="s">
        <v>103</v>
      </c>
      <c r="D220" s="12">
        <v>0.89583333333333337</v>
      </c>
      <c r="E220" s="13" t="str">
        <f>HYPERLINK("https://www.nba.com/stats/player/203078/boxscores-traditional", "Bradley Beal")</f>
        <v>Bradley Beal</v>
      </c>
      <c r="F220">
        <v>29</v>
      </c>
      <c r="G220">
        <v>5.2729999999999997</v>
      </c>
      <c r="H220" s="3">
        <v>0.99983999999999995</v>
      </c>
      <c r="I220" s="3">
        <v>0.99968000000000001</v>
      </c>
      <c r="J220" s="3">
        <v>0.99936000000000003</v>
      </c>
      <c r="K220" s="3">
        <v>0.99878</v>
      </c>
      <c r="L220" s="3">
        <v>0.99773999999999996</v>
      </c>
      <c r="M220" s="3">
        <v>0.99609000000000003</v>
      </c>
      <c r="N220" s="3">
        <v>0.99324000000000001</v>
      </c>
      <c r="O220" s="3">
        <v>0.98870000000000002</v>
      </c>
      <c r="P220" s="3">
        <v>0.98168999999999995</v>
      </c>
      <c r="Q220" s="3">
        <v>0.97128000000000003</v>
      </c>
      <c r="R220" s="3">
        <v>0.95637000000000005</v>
      </c>
      <c r="S220" s="3">
        <v>0.93574000000000002</v>
      </c>
      <c r="T220" s="3">
        <v>0.90824000000000005</v>
      </c>
      <c r="U220" s="3">
        <v>0.87285999999999997</v>
      </c>
      <c r="V220" s="3">
        <v>0.82894000000000001</v>
      </c>
      <c r="W220" s="3">
        <v>0.77637</v>
      </c>
      <c r="X220" s="3">
        <v>0.71565999999999996</v>
      </c>
      <c r="Y220" s="3">
        <v>0.64802999999999999</v>
      </c>
      <c r="Z220" s="3">
        <v>0.57535000000000003</v>
      </c>
      <c r="AA220" s="3">
        <v>0.5</v>
      </c>
      <c r="AB220" s="3">
        <v>0.42465000000000003</v>
      </c>
      <c r="AC220" s="3">
        <v>0.35197000000000001</v>
      </c>
      <c r="AD220" s="3">
        <v>0.28433999999999998</v>
      </c>
      <c r="AE220" s="3">
        <v>0.22363</v>
      </c>
      <c r="AF220" s="3">
        <v>0.17105999999999999</v>
      </c>
      <c r="AG220" s="3">
        <v>0.12714</v>
      </c>
      <c r="AH220" s="3">
        <v>1.831E-2</v>
      </c>
      <c r="AI220" s="3">
        <v>1.2199999999999999E-3</v>
      </c>
    </row>
    <row r="221" spans="1:35" x14ac:dyDescent="0.25">
      <c r="A221" s="10">
        <v>22400724</v>
      </c>
      <c r="B221" s="13" t="s">
        <v>102</v>
      </c>
      <c r="C221" s="13" t="s">
        <v>103</v>
      </c>
      <c r="D221" s="12">
        <v>0.89583333333333337</v>
      </c>
      <c r="E221" s="13" t="str">
        <f>HYPERLINK("https://www.nba.com/stats/player/1626145/boxscores-traditional", "Tyus Jones")</f>
        <v>Tyus Jones</v>
      </c>
      <c r="F221">
        <v>23</v>
      </c>
      <c r="G221">
        <v>3.7949999999999999</v>
      </c>
      <c r="H221" s="3">
        <v>0.99970000000000003</v>
      </c>
      <c r="I221" s="3">
        <v>0.99921000000000004</v>
      </c>
      <c r="J221" s="3">
        <v>0.99812999999999996</v>
      </c>
      <c r="K221" s="3">
        <v>0.99585000000000001</v>
      </c>
      <c r="L221" s="3">
        <v>0.99111000000000005</v>
      </c>
      <c r="M221" s="3">
        <v>0.98257000000000005</v>
      </c>
      <c r="N221" s="3">
        <v>0.96711999999999998</v>
      </c>
      <c r="O221" s="3">
        <v>0.94294999999999995</v>
      </c>
      <c r="P221" s="3">
        <v>0.90658000000000005</v>
      </c>
      <c r="Q221" s="3">
        <v>0.85314000000000001</v>
      </c>
      <c r="R221" s="3">
        <v>0.78524000000000005</v>
      </c>
      <c r="S221" s="3">
        <v>0.70194000000000001</v>
      </c>
      <c r="T221" s="3">
        <v>0.60257000000000005</v>
      </c>
      <c r="U221" s="3">
        <v>0.5</v>
      </c>
      <c r="V221" s="3">
        <v>0.39743000000000001</v>
      </c>
      <c r="W221" s="3">
        <v>0.29805999999999999</v>
      </c>
      <c r="X221" s="3">
        <v>0.21476000000000001</v>
      </c>
      <c r="Y221" s="3">
        <v>0.14685999999999999</v>
      </c>
      <c r="Z221" s="3">
        <v>9.3420000000000003E-2</v>
      </c>
      <c r="AA221" s="3">
        <v>5.7049999999999997E-2</v>
      </c>
      <c r="AB221" s="3">
        <v>3.288E-2</v>
      </c>
      <c r="AC221" s="3">
        <v>1.7430000000000001E-2</v>
      </c>
      <c r="AD221" s="3">
        <v>8.8900000000000003E-3</v>
      </c>
      <c r="AE221" s="3">
        <v>4.15E-3</v>
      </c>
      <c r="AF221" s="3">
        <v>1.8699999999999999E-3</v>
      </c>
      <c r="AG221" s="3">
        <v>7.9000000000000001E-4</v>
      </c>
      <c r="AH221" s="3">
        <v>0</v>
      </c>
      <c r="AI221" s="3">
        <v>0</v>
      </c>
    </row>
    <row r="222" spans="1:35" x14ac:dyDescent="0.25">
      <c r="A222" s="10">
        <v>22400724</v>
      </c>
      <c r="B222" s="13" t="s">
        <v>102</v>
      </c>
      <c r="C222" s="13" t="s">
        <v>103</v>
      </c>
      <c r="D222" s="12">
        <v>0.89583333333333337</v>
      </c>
      <c r="E222" s="13" t="str">
        <f>HYPERLINK("https://www.nba.com/stats/player/1626220/boxscores-traditional", "Royce O'Neale")</f>
        <v>Royce O'Neale</v>
      </c>
      <c r="F222">
        <v>25</v>
      </c>
      <c r="G222">
        <v>6.4340000000000002</v>
      </c>
      <c r="H222" s="3">
        <v>0.99009999999999998</v>
      </c>
      <c r="I222" s="3">
        <v>0.98536999999999997</v>
      </c>
      <c r="J222" s="3">
        <v>0.97831000000000001</v>
      </c>
      <c r="K222" s="3">
        <v>0.96926000000000001</v>
      </c>
      <c r="L222" s="3">
        <v>0.95637000000000005</v>
      </c>
      <c r="M222" s="3">
        <v>0.93942999999999999</v>
      </c>
      <c r="N222" s="3">
        <v>0.91923999999999995</v>
      </c>
      <c r="O222" s="3">
        <v>0.89251000000000003</v>
      </c>
      <c r="P222" s="3">
        <v>0.86214000000000002</v>
      </c>
      <c r="Q222" s="3">
        <v>0.82381000000000004</v>
      </c>
      <c r="R222" s="3">
        <v>0.7823</v>
      </c>
      <c r="S222" s="3">
        <v>0.73236999999999997</v>
      </c>
      <c r="T222" s="3">
        <v>0.68081999999999998</v>
      </c>
      <c r="U222" s="3">
        <v>0.62172000000000005</v>
      </c>
      <c r="V222" s="3">
        <v>0.56355999999999995</v>
      </c>
      <c r="W222" s="3">
        <v>0.5</v>
      </c>
      <c r="X222" s="3">
        <v>0.43643999999999999</v>
      </c>
      <c r="Y222" s="3">
        <v>0.37828000000000001</v>
      </c>
      <c r="Z222" s="3">
        <v>0.31918000000000002</v>
      </c>
      <c r="AA222" s="3">
        <v>0.26762999999999998</v>
      </c>
      <c r="AB222" s="3">
        <v>0.2177</v>
      </c>
      <c r="AC222" s="3">
        <v>0.17619000000000001</v>
      </c>
      <c r="AD222" s="3">
        <v>0.13786000000000001</v>
      </c>
      <c r="AE222" s="3">
        <v>0.10749</v>
      </c>
      <c r="AF222" s="3">
        <v>8.0759999999999998E-2</v>
      </c>
      <c r="AG222" s="3">
        <v>6.0569999999999999E-2</v>
      </c>
      <c r="AH222" s="3">
        <v>9.9000000000000008E-3</v>
      </c>
      <c r="AI222" s="3">
        <v>9.3999999999999997E-4</v>
      </c>
    </row>
    <row r="223" spans="1:35" x14ac:dyDescent="0.25">
      <c r="A223" s="10">
        <v>22400724</v>
      </c>
      <c r="B223" s="13" t="s">
        <v>102</v>
      </c>
      <c r="C223" s="13" t="s">
        <v>103</v>
      </c>
      <c r="D223" s="12">
        <v>0.89583333333333337</v>
      </c>
      <c r="E223" s="13" t="str">
        <f>HYPERLINK("https://www.nba.com/stats/player/203486/boxscores-traditional", "Mason Plumlee")</f>
        <v>Mason Plumlee</v>
      </c>
      <c r="F223">
        <v>18</v>
      </c>
      <c r="G223">
        <v>4.45</v>
      </c>
      <c r="H223" s="3">
        <v>0.96406999999999998</v>
      </c>
      <c r="I223" s="3">
        <v>0.94179000000000002</v>
      </c>
      <c r="J223" s="3">
        <v>0.91149000000000002</v>
      </c>
      <c r="K223" s="3">
        <v>0.86863999999999997</v>
      </c>
      <c r="L223" s="3">
        <v>0.81594</v>
      </c>
      <c r="M223" s="3">
        <v>0.74856999999999996</v>
      </c>
      <c r="N223" s="3">
        <v>0.67364000000000002</v>
      </c>
      <c r="O223" s="3">
        <v>0.58706000000000003</v>
      </c>
      <c r="P223" s="3">
        <v>0.5</v>
      </c>
      <c r="Q223" s="3">
        <v>0.41293999999999997</v>
      </c>
      <c r="R223" s="3">
        <v>0.32635999999999998</v>
      </c>
      <c r="S223" s="3">
        <v>0.25142999999999999</v>
      </c>
      <c r="T223" s="3">
        <v>0.18406</v>
      </c>
      <c r="U223" s="3">
        <v>0.13136</v>
      </c>
      <c r="V223" s="3">
        <v>8.8510000000000005E-2</v>
      </c>
      <c r="W223" s="3">
        <v>5.8209999999999998E-2</v>
      </c>
      <c r="X223" s="3">
        <v>3.5929999999999997E-2</v>
      </c>
      <c r="Y223" s="3">
        <v>2.1690000000000001E-2</v>
      </c>
      <c r="Z223" s="3">
        <v>1.222E-2</v>
      </c>
      <c r="AA223" s="3">
        <v>6.7600000000000004E-3</v>
      </c>
      <c r="AB223" s="3">
        <v>3.47E-3</v>
      </c>
      <c r="AC223" s="3">
        <v>1.75E-3</v>
      </c>
      <c r="AD223" s="3">
        <v>8.1999999999999998E-4</v>
      </c>
      <c r="AE223" s="3">
        <v>3.8000000000000002E-4</v>
      </c>
      <c r="AF223" s="3">
        <v>1.6000000000000001E-4</v>
      </c>
      <c r="AG223" s="3">
        <v>6.9999999999999994E-5</v>
      </c>
      <c r="AH223" s="3">
        <v>0</v>
      </c>
      <c r="AI223" s="3">
        <v>0</v>
      </c>
    </row>
    <row r="224" spans="1:35" x14ac:dyDescent="0.25">
      <c r="A224" s="10">
        <v>22400724</v>
      </c>
      <c r="B224" s="13" t="s">
        <v>102</v>
      </c>
      <c r="C224" s="13" t="s">
        <v>103</v>
      </c>
      <c r="D224" s="12">
        <v>0.89583333333333337</v>
      </c>
      <c r="E224" s="13" t="str">
        <f>HYPERLINK("https://www.nba.com/stats/player/1642346/boxscores-traditional", "Ryan Dunn")</f>
        <v>Ryan Dunn</v>
      </c>
      <c r="F224">
        <v>17</v>
      </c>
      <c r="G224">
        <v>4.359</v>
      </c>
      <c r="H224" s="3">
        <v>0.94630000000000003</v>
      </c>
      <c r="I224" s="3">
        <v>0.91620999999999997</v>
      </c>
      <c r="J224" s="3">
        <v>0.87492999999999999</v>
      </c>
      <c r="K224" s="3">
        <v>0.82121</v>
      </c>
      <c r="L224" s="3">
        <v>0.75490000000000002</v>
      </c>
      <c r="M224" s="3">
        <v>0.67723999999999995</v>
      </c>
      <c r="N224" s="3">
        <v>0.59094999999999998</v>
      </c>
      <c r="O224" s="3">
        <v>0.5</v>
      </c>
      <c r="P224" s="3">
        <v>0.40905000000000002</v>
      </c>
      <c r="Q224" s="3">
        <v>0.32275999999999999</v>
      </c>
      <c r="R224" s="3">
        <v>0.24510000000000001</v>
      </c>
      <c r="S224" s="3">
        <v>0.17879</v>
      </c>
      <c r="T224" s="3">
        <v>0.12506999999999999</v>
      </c>
      <c r="U224" s="3">
        <v>8.3790000000000003E-2</v>
      </c>
      <c r="V224" s="3">
        <v>5.3699999999999998E-2</v>
      </c>
      <c r="W224" s="3">
        <v>3.288E-2</v>
      </c>
      <c r="X224" s="3">
        <v>1.9699999999999999E-2</v>
      </c>
      <c r="Y224" s="3">
        <v>1.1010000000000001E-2</v>
      </c>
      <c r="Z224" s="3">
        <v>5.8700000000000002E-3</v>
      </c>
      <c r="AA224" s="3">
        <v>2.98E-3</v>
      </c>
      <c r="AB224" s="3">
        <v>1.4400000000000001E-3</v>
      </c>
      <c r="AC224" s="3">
        <v>6.6E-4</v>
      </c>
      <c r="AD224" s="3">
        <v>2.9E-4</v>
      </c>
      <c r="AE224" s="3">
        <v>1.2E-4</v>
      </c>
      <c r="AF224" s="3">
        <v>5.0000000000000002E-5</v>
      </c>
      <c r="AG224" s="3">
        <v>0</v>
      </c>
      <c r="AH224" s="3">
        <v>0</v>
      </c>
      <c r="AI224" s="3">
        <v>0</v>
      </c>
    </row>
    <row r="225" spans="1:35" x14ac:dyDescent="0.25">
      <c r="A225" s="10">
        <v>22400724</v>
      </c>
      <c r="B225" s="13" t="s">
        <v>102</v>
      </c>
      <c r="C225" s="13" t="s">
        <v>103</v>
      </c>
      <c r="D225" s="12">
        <v>0.89583333333333337</v>
      </c>
      <c r="E225" s="13" t="str">
        <f>HYPERLINK("https://www.nba.com/stats/player/203994/boxscores-traditional", "Jusuf Nurkic")</f>
        <v>Jusuf Nurkic</v>
      </c>
      <c r="F225">
        <v>18</v>
      </c>
      <c r="G225">
        <v>6.2450000000000001</v>
      </c>
      <c r="H225" s="3">
        <v>0.89973000000000003</v>
      </c>
      <c r="I225" s="3">
        <v>0.86863999999999997</v>
      </c>
      <c r="J225" s="3">
        <v>0.83147000000000004</v>
      </c>
      <c r="K225" s="3">
        <v>0.78813999999999995</v>
      </c>
      <c r="L225" s="3">
        <v>0.73890999999999996</v>
      </c>
      <c r="M225" s="3">
        <v>0.68439000000000005</v>
      </c>
      <c r="N225" s="3">
        <v>0.62551999999999996</v>
      </c>
      <c r="O225" s="3">
        <v>0.56355999999999995</v>
      </c>
      <c r="P225" s="3">
        <v>0.5</v>
      </c>
      <c r="Q225" s="3">
        <v>0.43643999999999999</v>
      </c>
      <c r="R225" s="3">
        <v>0.37447999999999998</v>
      </c>
      <c r="S225" s="3">
        <v>0.31561</v>
      </c>
      <c r="T225" s="3">
        <v>0.26108999999999999</v>
      </c>
      <c r="U225" s="3">
        <v>0.21185999999999999</v>
      </c>
      <c r="V225" s="3">
        <v>0.16853000000000001</v>
      </c>
      <c r="W225" s="3">
        <v>0.13136</v>
      </c>
      <c r="X225" s="3">
        <v>0.10027</v>
      </c>
      <c r="Y225" s="3">
        <v>7.4929999999999997E-2</v>
      </c>
      <c r="Z225" s="3">
        <v>5.4800000000000001E-2</v>
      </c>
      <c r="AA225" s="3">
        <v>3.9199999999999999E-2</v>
      </c>
      <c r="AB225" s="3">
        <v>2.743E-2</v>
      </c>
      <c r="AC225" s="3">
        <v>1.8759999999999999E-2</v>
      </c>
      <c r="AD225" s="3">
        <v>1.255E-2</v>
      </c>
      <c r="AE225" s="3">
        <v>8.2000000000000007E-3</v>
      </c>
      <c r="AF225" s="3">
        <v>5.2300000000000003E-3</v>
      </c>
      <c r="AG225" s="3">
        <v>3.2599999999999999E-3</v>
      </c>
      <c r="AH225" s="3">
        <v>2.2000000000000001E-4</v>
      </c>
      <c r="AI225" s="3">
        <v>0</v>
      </c>
    </row>
    <row r="226" spans="1:35" x14ac:dyDescent="0.25">
      <c r="A226" s="10">
        <v>22400724</v>
      </c>
      <c r="B226" s="13" t="s">
        <v>102</v>
      </c>
      <c r="C226" s="13" t="s">
        <v>103</v>
      </c>
      <c r="D226" s="12">
        <v>0.89583333333333337</v>
      </c>
      <c r="E226" s="13" t="str">
        <f>HYPERLINK("https://www.nba.com/stats/player/1642345/boxscores-traditional", "Oso Ighodaro")</f>
        <v>Oso Ighodaro</v>
      </c>
      <c r="F226">
        <v>17</v>
      </c>
      <c r="G226">
        <v>8.173</v>
      </c>
      <c r="H226" s="3">
        <v>0.80510999999999999</v>
      </c>
      <c r="I226" s="3">
        <v>0.76729999999999998</v>
      </c>
      <c r="J226" s="3">
        <v>0.72907</v>
      </c>
      <c r="K226" s="3">
        <v>0.68793000000000004</v>
      </c>
      <c r="L226" s="3">
        <v>0.64431000000000005</v>
      </c>
      <c r="M226" s="3">
        <v>0.59482999999999997</v>
      </c>
      <c r="N226" s="3">
        <v>0.54776000000000002</v>
      </c>
      <c r="O226" s="3">
        <v>0.5</v>
      </c>
      <c r="P226" s="3">
        <v>0.45223999999999998</v>
      </c>
      <c r="Q226" s="3">
        <v>0.40516999999999997</v>
      </c>
      <c r="R226" s="3">
        <v>0.35569000000000001</v>
      </c>
      <c r="S226" s="3">
        <v>0.31207000000000001</v>
      </c>
      <c r="T226" s="3">
        <v>0.27093</v>
      </c>
      <c r="U226" s="3">
        <v>0.23269999999999999</v>
      </c>
      <c r="V226" s="3">
        <v>0.19489000000000001</v>
      </c>
      <c r="W226" s="3">
        <v>0.16353999999999999</v>
      </c>
      <c r="X226" s="3">
        <v>0.13567000000000001</v>
      </c>
      <c r="Y226" s="3">
        <v>0.11123</v>
      </c>
      <c r="Z226" s="3">
        <v>8.8510000000000005E-2</v>
      </c>
      <c r="AA226" s="3">
        <v>7.0779999999999996E-2</v>
      </c>
      <c r="AB226" s="3">
        <v>5.5919999999999997E-2</v>
      </c>
      <c r="AC226" s="3">
        <v>4.3630000000000002E-2</v>
      </c>
      <c r="AD226" s="3">
        <v>3.288E-2</v>
      </c>
      <c r="AE226" s="3">
        <v>2.5000000000000001E-2</v>
      </c>
      <c r="AF226" s="3">
        <v>1.8759999999999999E-2</v>
      </c>
      <c r="AG226" s="3">
        <v>1.3899999999999999E-2</v>
      </c>
      <c r="AH226" s="3">
        <v>2.48E-3</v>
      </c>
      <c r="AI226" s="3">
        <v>2.9999999999999997E-4</v>
      </c>
    </row>
    <row r="227" spans="1:35" x14ac:dyDescent="0.25">
      <c r="A227" s="10">
        <v>22400724</v>
      </c>
      <c r="B227" s="13" t="s">
        <v>103</v>
      </c>
      <c r="C227" s="13" t="s">
        <v>102</v>
      </c>
      <c r="D227" s="12">
        <v>0.89583333333333337</v>
      </c>
      <c r="E227" s="13" t="str">
        <f>HYPERLINK("https://www.nba.com/stats/player/1641717/boxscores-traditional", "Cason Wallace")</f>
        <v>Cason Wallace</v>
      </c>
      <c r="F227">
        <v>28</v>
      </c>
      <c r="G227">
        <v>4</v>
      </c>
      <c r="H227" s="3">
        <v>1</v>
      </c>
      <c r="I227" s="3">
        <v>1</v>
      </c>
      <c r="J227" s="3">
        <v>1</v>
      </c>
      <c r="K227" s="3">
        <v>0.99990999999999997</v>
      </c>
      <c r="L227" s="3">
        <v>0.99977000000000005</v>
      </c>
      <c r="M227" s="3">
        <v>0.99941999999999998</v>
      </c>
      <c r="N227" s="3">
        <v>0.99865000000000004</v>
      </c>
      <c r="O227" s="3">
        <v>0.99702000000000002</v>
      </c>
      <c r="P227" s="3">
        <v>0.99378999999999995</v>
      </c>
      <c r="Q227" s="3">
        <v>0.98777999999999999</v>
      </c>
      <c r="R227" s="3">
        <v>0.97724999999999995</v>
      </c>
      <c r="S227" s="3">
        <v>0.95994000000000002</v>
      </c>
      <c r="T227" s="3">
        <v>0.93318999999999996</v>
      </c>
      <c r="U227" s="3">
        <v>0.89434999999999998</v>
      </c>
      <c r="V227" s="3">
        <v>0.84133999999999998</v>
      </c>
      <c r="W227" s="3">
        <v>0.77337</v>
      </c>
      <c r="X227" s="3">
        <v>0.69145999999999996</v>
      </c>
      <c r="Y227" s="3">
        <v>0.59870999999999996</v>
      </c>
      <c r="Z227" s="3">
        <v>0.5</v>
      </c>
      <c r="AA227" s="3">
        <v>0.40128999999999998</v>
      </c>
      <c r="AB227" s="3">
        <v>0.30853999999999998</v>
      </c>
      <c r="AC227" s="3">
        <v>0.22663</v>
      </c>
      <c r="AD227" s="3">
        <v>0.15866</v>
      </c>
      <c r="AE227" s="3">
        <v>0.10564999999999999</v>
      </c>
      <c r="AF227" s="3">
        <v>6.6809999999999994E-2</v>
      </c>
      <c r="AG227" s="3">
        <v>4.0059999999999998E-2</v>
      </c>
      <c r="AH227" s="3">
        <v>1.3500000000000001E-3</v>
      </c>
      <c r="AI227" s="3">
        <v>0</v>
      </c>
    </row>
    <row r="228" spans="1:35" x14ac:dyDescent="0.25">
      <c r="A228" s="10">
        <v>22400724</v>
      </c>
      <c r="B228" s="13" t="s">
        <v>103</v>
      </c>
      <c r="C228" s="13" t="s">
        <v>102</v>
      </c>
      <c r="D228" s="12">
        <v>0.89583333333333337</v>
      </c>
      <c r="E228" s="13" t="str">
        <f>HYPERLINK("https://www.nba.com/stats/player/1631114/boxscores-traditional", "Jalen Williams")</f>
        <v>Jalen Williams</v>
      </c>
      <c r="F228">
        <v>36</v>
      </c>
      <c r="G228">
        <v>2.0979999999999999</v>
      </c>
      <c r="H228" s="3">
        <v>1</v>
      </c>
      <c r="I228" s="3">
        <v>1</v>
      </c>
      <c r="J228" s="3">
        <v>1</v>
      </c>
      <c r="K228" s="3">
        <v>1</v>
      </c>
      <c r="L228" s="3">
        <v>1</v>
      </c>
      <c r="M228" s="3">
        <v>1</v>
      </c>
      <c r="N228" s="3">
        <v>1</v>
      </c>
      <c r="O228" s="3">
        <v>1</v>
      </c>
      <c r="P228" s="3">
        <v>1</v>
      </c>
      <c r="Q228" s="3">
        <v>1</v>
      </c>
      <c r="R228" s="3">
        <v>1</v>
      </c>
      <c r="S228" s="3">
        <v>1</v>
      </c>
      <c r="T228" s="3">
        <v>1</v>
      </c>
      <c r="U228" s="3">
        <v>1</v>
      </c>
      <c r="V228" s="3">
        <v>1</v>
      </c>
      <c r="W228" s="3">
        <v>1</v>
      </c>
      <c r="X228" s="3">
        <v>1</v>
      </c>
      <c r="Y228" s="3">
        <v>1</v>
      </c>
      <c r="Z228" s="3">
        <v>0.99992999999999999</v>
      </c>
      <c r="AA228" s="3">
        <v>0.99958000000000002</v>
      </c>
      <c r="AB228" s="3">
        <v>0.99787999999999999</v>
      </c>
      <c r="AC228" s="3">
        <v>0.99134</v>
      </c>
      <c r="AD228" s="3">
        <v>0.97192999999999996</v>
      </c>
      <c r="AE228" s="3">
        <v>0.92364000000000002</v>
      </c>
      <c r="AF228" s="3">
        <v>0.82894000000000001</v>
      </c>
      <c r="AG228" s="3">
        <v>0.68439000000000005</v>
      </c>
      <c r="AH228" s="3">
        <v>2.8070000000000001E-2</v>
      </c>
      <c r="AI228" s="3">
        <v>0</v>
      </c>
    </row>
    <row r="229" spans="1:35" x14ac:dyDescent="0.25">
      <c r="A229" s="10">
        <v>22400724</v>
      </c>
      <c r="B229" s="13" t="s">
        <v>103</v>
      </c>
      <c r="C229" s="13" t="s">
        <v>102</v>
      </c>
      <c r="D229" s="12">
        <v>0.89583333333333337</v>
      </c>
      <c r="E229" s="13" t="str">
        <f>HYPERLINK("https://www.nba.com/stats/player/1627936/boxscores-traditional", "Alex Caruso")</f>
        <v>Alex Caruso</v>
      </c>
      <c r="F229">
        <v>20</v>
      </c>
      <c r="G229">
        <v>1.4830000000000001</v>
      </c>
      <c r="H229" s="3">
        <v>1</v>
      </c>
      <c r="I229" s="3">
        <v>1</v>
      </c>
      <c r="J229" s="3">
        <v>1</v>
      </c>
      <c r="K229" s="3">
        <v>1</v>
      </c>
      <c r="L229" s="3">
        <v>1</v>
      </c>
      <c r="M229" s="3">
        <v>0.99961999999999995</v>
      </c>
      <c r="N229" s="3">
        <v>0.99653000000000003</v>
      </c>
      <c r="O229" s="3">
        <v>0.97831000000000001</v>
      </c>
      <c r="P229" s="3">
        <v>0.91149000000000002</v>
      </c>
      <c r="Q229" s="3">
        <v>0.74856999999999996</v>
      </c>
      <c r="R229" s="3">
        <v>0.5</v>
      </c>
      <c r="S229" s="3">
        <v>0.25142999999999999</v>
      </c>
      <c r="T229" s="3">
        <v>8.8510000000000005E-2</v>
      </c>
      <c r="U229" s="3">
        <v>2.1690000000000001E-2</v>
      </c>
      <c r="V229" s="3">
        <v>3.47E-3</v>
      </c>
      <c r="W229" s="3">
        <v>3.8000000000000002E-4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</row>
    <row r="230" spans="1:35" x14ac:dyDescent="0.25">
      <c r="A230" s="10">
        <v>22400724</v>
      </c>
      <c r="B230" s="13" t="s">
        <v>103</v>
      </c>
      <c r="C230" s="13" t="s">
        <v>102</v>
      </c>
      <c r="D230" s="12">
        <v>0.89583333333333337</v>
      </c>
      <c r="E230" s="13" t="str">
        <f>HYPERLINK("https://www.nba.com/stats/player/1630198/boxscores-traditional", "Isaiah Joe")</f>
        <v>Isaiah Joe</v>
      </c>
      <c r="F230">
        <v>24</v>
      </c>
      <c r="G230">
        <v>2.4900000000000002</v>
      </c>
      <c r="H230" s="3">
        <v>1</v>
      </c>
      <c r="I230" s="3">
        <v>1</v>
      </c>
      <c r="J230" s="3">
        <v>1</v>
      </c>
      <c r="K230" s="3">
        <v>1</v>
      </c>
      <c r="L230" s="3">
        <v>1</v>
      </c>
      <c r="M230" s="3">
        <v>0.99985000000000002</v>
      </c>
      <c r="N230" s="3">
        <v>0.99934000000000001</v>
      </c>
      <c r="O230" s="3">
        <v>0.99751999999999996</v>
      </c>
      <c r="P230" s="3">
        <v>0.99202000000000001</v>
      </c>
      <c r="Q230" s="3">
        <v>0.97777999999999998</v>
      </c>
      <c r="R230" s="3">
        <v>0.94630000000000003</v>
      </c>
      <c r="S230" s="3">
        <v>0.88492999999999999</v>
      </c>
      <c r="T230" s="3">
        <v>0.78813999999999995</v>
      </c>
      <c r="U230" s="3">
        <v>0.65542</v>
      </c>
      <c r="V230" s="3">
        <v>0.5</v>
      </c>
      <c r="W230" s="3">
        <v>0.34458</v>
      </c>
      <c r="X230" s="3">
        <v>0.21185999999999999</v>
      </c>
      <c r="Y230" s="3">
        <v>0.11507000000000001</v>
      </c>
      <c r="Z230" s="3">
        <v>5.3699999999999998E-2</v>
      </c>
      <c r="AA230" s="3">
        <v>2.222E-2</v>
      </c>
      <c r="AB230" s="3">
        <v>7.9799999999999992E-3</v>
      </c>
      <c r="AC230" s="3">
        <v>2.48E-3</v>
      </c>
      <c r="AD230" s="3">
        <v>6.6E-4</v>
      </c>
      <c r="AE230" s="3">
        <v>1.4999999999999999E-4</v>
      </c>
      <c r="AF230" s="3">
        <v>0</v>
      </c>
      <c r="AG230" s="3">
        <v>0</v>
      </c>
      <c r="AH230" s="3">
        <v>0</v>
      </c>
      <c r="AI230" s="3">
        <v>0</v>
      </c>
    </row>
    <row r="231" spans="1:35" x14ac:dyDescent="0.25">
      <c r="A231" s="10">
        <v>22400724</v>
      </c>
      <c r="B231" s="13" t="s">
        <v>103</v>
      </c>
      <c r="C231" s="13" t="s">
        <v>102</v>
      </c>
      <c r="D231" s="12">
        <v>0.89583333333333337</v>
      </c>
      <c r="E231" s="13" t="str">
        <f>HYPERLINK("https://www.nba.com/stats/player/1628983/boxscores-traditional", "Shai Gilgeous-Alexander")</f>
        <v>Shai Gilgeous-Alexander</v>
      </c>
      <c r="F231">
        <v>33</v>
      </c>
      <c r="G231">
        <v>6.7969999999999997</v>
      </c>
      <c r="H231" s="3">
        <v>0.99963999999999997</v>
      </c>
      <c r="I231" s="3">
        <v>0.99939999999999996</v>
      </c>
      <c r="J231" s="3">
        <v>0.999</v>
      </c>
      <c r="K231" s="3">
        <v>0.99836000000000003</v>
      </c>
      <c r="L231" s="3">
        <v>0.99743999999999999</v>
      </c>
      <c r="M231" s="3">
        <v>0.99597999999999998</v>
      </c>
      <c r="N231" s="3">
        <v>0.99378999999999995</v>
      </c>
      <c r="O231" s="3">
        <v>0.99060999999999999</v>
      </c>
      <c r="P231" s="3">
        <v>0.98645000000000005</v>
      </c>
      <c r="Q231" s="3">
        <v>0.98029999999999995</v>
      </c>
      <c r="R231" s="3">
        <v>0.97192999999999996</v>
      </c>
      <c r="S231" s="3">
        <v>0.96164000000000005</v>
      </c>
      <c r="T231" s="3">
        <v>0.94738</v>
      </c>
      <c r="U231" s="3">
        <v>0.92922000000000005</v>
      </c>
      <c r="V231" s="3">
        <v>0.90658000000000005</v>
      </c>
      <c r="W231" s="3">
        <v>0.88100000000000001</v>
      </c>
      <c r="X231" s="3">
        <v>0.84848999999999997</v>
      </c>
      <c r="Y231" s="3">
        <v>0.81057000000000001</v>
      </c>
      <c r="Z231" s="3">
        <v>0.77034999999999998</v>
      </c>
      <c r="AA231" s="3">
        <v>0.72240000000000004</v>
      </c>
      <c r="AB231" s="3">
        <v>0.67003000000000001</v>
      </c>
      <c r="AC231" s="3">
        <v>0.61409000000000002</v>
      </c>
      <c r="AD231" s="3">
        <v>0.55962000000000001</v>
      </c>
      <c r="AE231" s="3">
        <v>0.5</v>
      </c>
      <c r="AF231" s="3">
        <v>0.44037999999999999</v>
      </c>
      <c r="AG231" s="3">
        <v>0.38590999999999998</v>
      </c>
      <c r="AH231" s="3">
        <v>0.15151000000000001</v>
      </c>
      <c r="AI231" s="3">
        <v>3.8359999999999998E-2</v>
      </c>
    </row>
    <row r="232" spans="1:35" x14ac:dyDescent="0.25">
      <c r="A232" s="10">
        <v>22400724</v>
      </c>
      <c r="B232" s="13" t="s">
        <v>103</v>
      </c>
      <c r="C232" s="13" t="s">
        <v>102</v>
      </c>
      <c r="D232" s="12">
        <v>0.89583333333333337</v>
      </c>
      <c r="E232" s="13" t="str">
        <f>HYPERLINK("https://www.nba.com/stats/player/1628392/boxscores-traditional", "Isaiah Hartenstein")</f>
        <v>Isaiah Hartenstein</v>
      </c>
      <c r="F232">
        <v>28</v>
      </c>
      <c r="G232">
        <v>5.367</v>
      </c>
      <c r="H232" s="3">
        <v>0.99960000000000004</v>
      </c>
      <c r="I232" s="3">
        <v>0.99924000000000002</v>
      </c>
      <c r="J232" s="3">
        <v>0.99856</v>
      </c>
      <c r="K232" s="3">
        <v>0.99736000000000002</v>
      </c>
      <c r="L232" s="3">
        <v>0.99546999999999997</v>
      </c>
      <c r="M232" s="3">
        <v>0.99224000000000001</v>
      </c>
      <c r="N232" s="3">
        <v>0.98745000000000005</v>
      </c>
      <c r="O232" s="3">
        <v>0.97982000000000002</v>
      </c>
      <c r="P232" s="3">
        <v>0.96855999999999998</v>
      </c>
      <c r="Q232" s="3">
        <v>0.95352000000000003</v>
      </c>
      <c r="R232" s="3">
        <v>0.93189</v>
      </c>
      <c r="S232" s="3">
        <v>0.9032</v>
      </c>
      <c r="T232" s="3">
        <v>0.86863999999999997</v>
      </c>
      <c r="U232" s="3">
        <v>0.82381000000000004</v>
      </c>
      <c r="V232" s="3">
        <v>0.77337</v>
      </c>
      <c r="W232" s="3">
        <v>0.71226</v>
      </c>
      <c r="X232" s="3">
        <v>0.64431000000000005</v>
      </c>
      <c r="Y232" s="3">
        <v>0.57535000000000003</v>
      </c>
      <c r="Z232" s="3">
        <v>0.5</v>
      </c>
      <c r="AA232" s="3">
        <v>0.42465000000000003</v>
      </c>
      <c r="AB232" s="3">
        <v>0.35569000000000001</v>
      </c>
      <c r="AC232" s="3">
        <v>0.28774</v>
      </c>
      <c r="AD232" s="3">
        <v>0.22663</v>
      </c>
      <c r="AE232" s="3">
        <v>0.17619000000000001</v>
      </c>
      <c r="AF232" s="3">
        <v>0.13136</v>
      </c>
      <c r="AG232" s="3">
        <v>9.6799999999999997E-2</v>
      </c>
      <c r="AH232" s="3">
        <v>1.255E-2</v>
      </c>
      <c r="AI232" s="3">
        <v>7.6000000000000004E-4</v>
      </c>
    </row>
    <row r="233" spans="1:35" x14ac:dyDescent="0.25">
      <c r="A233" s="10">
        <v>22400724</v>
      </c>
      <c r="B233" s="13" t="s">
        <v>103</v>
      </c>
      <c r="C233" s="13" t="s">
        <v>102</v>
      </c>
      <c r="D233" s="12">
        <v>0.89583333333333337</v>
      </c>
      <c r="E233" s="13" t="str">
        <f>HYPERLINK("https://www.nba.com/stats/player/1629652/boxscores-traditional", "Luguentz Dort")</f>
        <v>Luguentz Dort</v>
      </c>
      <c r="F233">
        <v>28</v>
      </c>
      <c r="G233">
        <v>5.71</v>
      </c>
      <c r="H233" s="3">
        <v>0.99917999999999996</v>
      </c>
      <c r="I233" s="3">
        <v>0.99856</v>
      </c>
      <c r="J233" s="3">
        <v>0.99743999999999999</v>
      </c>
      <c r="K233" s="3">
        <v>0.99573</v>
      </c>
      <c r="L233" s="3">
        <v>0.99285999999999996</v>
      </c>
      <c r="M233" s="3">
        <v>0.98870000000000002</v>
      </c>
      <c r="N233" s="3">
        <v>0.98214000000000001</v>
      </c>
      <c r="O233" s="3">
        <v>0.97319999999999995</v>
      </c>
      <c r="P233" s="3">
        <v>0.95994000000000002</v>
      </c>
      <c r="Q233" s="3">
        <v>0.94294999999999995</v>
      </c>
      <c r="R233" s="3">
        <v>0.91923999999999995</v>
      </c>
      <c r="S233" s="3">
        <v>0.89065000000000005</v>
      </c>
      <c r="T233" s="3">
        <v>0.85314000000000001</v>
      </c>
      <c r="U233" s="3">
        <v>0.81057000000000001</v>
      </c>
      <c r="V233" s="3">
        <v>0.75804000000000005</v>
      </c>
      <c r="W233" s="3">
        <v>0.70194000000000001</v>
      </c>
      <c r="X233" s="3">
        <v>0.63683000000000001</v>
      </c>
      <c r="Y233" s="3">
        <v>0.57142000000000004</v>
      </c>
      <c r="Z233" s="3">
        <v>0.5</v>
      </c>
      <c r="AA233" s="3">
        <v>0.42858000000000002</v>
      </c>
      <c r="AB233" s="3">
        <v>0.36316999999999999</v>
      </c>
      <c r="AC233" s="3">
        <v>0.29805999999999999</v>
      </c>
      <c r="AD233" s="3">
        <v>0.24196000000000001</v>
      </c>
      <c r="AE233" s="3">
        <v>0.18942999999999999</v>
      </c>
      <c r="AF233" s="3">
        <v>0.14685999999999999</v>
      </c>
      <c r="AG233" s="3">
        <v>0.10935</v>
      </c>
      <c r="AH233" s="3">
        <v>1.7860000000000001E-2</v>
      </c>
      <c r="AI233" s="3">
        <v>1.4400000000000001E-3</v>
      </c>
    </row>
    <row r="234" spans="1:35" x14ac:dyDescent="0.25">
      <c r="A234" s="10">
        <v>22400724</v>
      </c>
      <c r="B234" s="13" t="s">
        <v>103</v>
      </c>
      <c r="C234" s="13" t="s">
        <v>102</v>
      </c>
      <c r="D234" s="12">
        <v>0.89583333333333337</v>
      </c>
      <c r="E234" s="13" t="str">
        <f>HYPERLINK("https://www.nba.com/stats/player/1631096/boxscores-traditional", "Chet Holmgren")</f>
        <v>Chet Holmgren</v>
      </c>
      <c r="F234">
        <v>26</v>
      </c>
      <c r="G234">
        <v>6.2930000000000001</v>
      </c>
      <c r="H234" s="3">
        <v>0.99446000000000001</v>
      </c>
      <c r="I234" s="3">
        <v>0.99134</v>
      </c>
      <c r="J234" s="3">
        <v>0.98678999999999994</v>
      </c>
      <c r="K234" s="3">
        <v>0.98077000000000003</v>
      </c>
      <c r="L234" s="3">
        <v>0.97192999999999996</v>
      </c>
      <c r="M234" s="3">
        <v>0.95994000000000002</v>
      </c>
      <c r="N234" s="3">
        <v>0.94408000000000003</v>
      </c>
      <c r="O234" s="3">
        <v>0.92364000000000002</v>
      </c>
      <c r="P234" s="3">
        <v>0.89795999999999998</v>
      </c>
      <c r="Q234" s="3">
        <v>0.86650000000000005</v>
      </c>
      <c r="R234" s="3">
        <v>0.82894000000000001</v>
      </c>
      <c r="S234" s="3">
        <v>0.78524000000000005</v>
      </c>
      <c r="T234" s="3">
        <v>0.73890999999999996</v>
      </c>
      <c r="U234" s="3">
        <v>0.68439000000000005</v>
      </c>
      <c r="V234" s="3">
        <v>0.62551999999999996</v>
      </c>
      <c r="W234" s="3">
        <v>0.56355999999999995</v>
      </c>
      <c r="X234" s="3">
        <v>0.5</v>
      </c>
      <c r="Y234" s="3">
        <v>0.43643999999999999</v>
      </c>
      <c r="Z234" s="3">
        <v>0.37447999999999998</v>
      </c>
      <c r="AA234" s="3">
        <v>0.31561</v>
      </c>
      <c r="AB234" s="3">
        <v>0.26108999999999999</v>
      </c>
      <c r="AC234" s="3">
        <v>0.21476000000000001</v>
      </c>
      <c r="AD234" s="3">
        <v>0.17105999999999999</v>
      </c>
      <c r="AE234" s="3">
        <v>0.13350000000000001</v>
      </c>
      <c r="AF234" s="3">
        <v>0.10204000000000001</v>
      </c>
      <c r="AG234" s="3">
        <v>7.6359999999999997E-2</v>
      </c>
      <c r="AH234" s="3">
        <v>1.321E-2</v>
      </c>
      <c r="AI234" s="3">
        <v>1.2600000000000001E-3</v>
      </c>
    </row>
    <row r="235" spans="1:35" x14ac:dyDescent="0.25">
      <c r="A235" s="10">
        <v>22400724</v>
      </c>
      <c r="B235" s="13" t="s">
        <v>103</v>
      </c>
      <c r="C235" s="13" t="s">
        <v>102</v>
      </c>
      <c r="D235" s="12">
        <v>0.89583333333333337</v>
      </c>
      <c r="E235" s="13" t="str">
        <f>HYPERLINK("https://www.nba.com/stats/player/1642349/boxscores-traditional", "Ajay Mitchell")</f>
        <v>Ajay Mitchell</v>
      </c>
      <c r="F235">
        <v>22</v>
      </c>
      <c r="G235">
        <v>6.4189999999999996</v>
      </c>
      <c r="H235" s="3">
        <v>0.96926000000000001</v>
      </c>
      <c r="I235" s="3">
        <v>0.95637000000000005</v>
      </c>
      <c r="J235" s="3">
        <v>0.94062000000000001</v>
      </c>
      <c r="K235" s="3">
        <v>0.91923999999999995</v>
      </c>
      <c r="L235" s="3">
        <v>0.89434999999999998</v>
      </c>
      <c r="M235" s="3">
        <v>0.86214000000000002</v>
      </c>
      <c r="N235" s="3">
        <v>0.82381000000000004</v>
      </c>
      <c r="O235" s="3">
        <v>0.7823</v>
      </c>
      <c r="P235" s="3">
        <v>0.73236999999999997</v>
      </c>
      <c r="Q235" s="3">
        <v>0.68081999999999998</v>
      </c>
      <c r="R235" s="3">
        <v>0.62172000000000005</v>
      </c>
      <c r="S235" s="3">
        <v>0.56355999999999995</v>
      </c>
      <c r="T235" s="3">
        <v>0.5</v>
      </c>
      <c r="U235" s="3">
        <v>0.43643999999999999</v>
      </c>
      <c r="V235" s="3">
        <v>0.37828000000000001</v>
      </c>
      <c r="W235" s="3">
        <v>0.31918000000000002</v>
      </c>
      <c r="X235" s="3">
        <v>0.26762999999999998</v>
      </c>
      <c r="Y235" s="3">
        <v>0.2177</v>
      </c>
      <c r="Z235" s="3">
        <v>0.17619000000000001</v>
      </c>
      <c r="AA235" s="3">
        <v>0.13786000000000001</v>
      </c>
      <c r="AB235" s="3">
        <v>0.10564999999999999</v>
      </c>
      <c r="AC235" s="3">
        <v>8.0759999999999998E-2</v>
      </c>
      <c r="AD235" s="3">
        <v>5.9380000000000002E-2</v>
      </c>
      <c r="AE235" s="3">
        <v>4.3630000000000002E-2</v>
      </c>
      <c r="AF235" s="3">
        <v>3.074E-2</v>
      </c>
      <c r="AG235" s="3">
        <v>2.1180000000000001E-2</v>
      </c>
      <c r="AH235" s="3">
        <v>2.5600000000000002E-3</v>
      </c>
      <c r="AI235" s="3">
        <v>1.7000000000000001E-4</v>
      </c>
    </row>
    <row r="236" spans="1:35" x14ac:dyDescent="0.25">
      <c r="A236" s="10">
        <v>22400724</v>
      </c>
      <c r="B236" s="13" t="s">
        <v>103</v>
      </c>
      <c r="C236" s="13" t="s">
        <v>102</v>
      </c>
      <c r="D236" s="12">
        <v>0.89583333333333337</v>
      </c>
      <c r="E236" s="13" t="str">
        <f>HYPERLINK("https://www.nba.com/stats/player/1631119/boxscores-traditional", "Jaylin Williams")</f>
        <v>Jaylin Williams</v>
      </c>
      <c r="F236">
        <v>20</v>
      </c>
      <c r="G236">
        <v>5.3849999999999998</v>
      </c>
      <c r="H236" s="3">
        <v>0.96855999999999998</v>
      </c>
      <c r="I236" s="3">
        <v>0.95254000000000005</v>
      </c>
      <c r="J236" s="3">
        <v>0.93189</v>
      </c>
      <c r="K236" s="3">
        <v>0.9032</v>
      </c>
      <c r="L236" s="3">
        <v>0.86650000000000005</v>
      </c>
      <c r="M236" s="3">
        <v>0.82381000000000004</v>
      </c>
      <c r="N236" s="3">
        <v>0.77034999999999998</v>
      </c>
      <c r="O236" s="3">
        <v>0.71226</v>
      </c>
      <c r="P236" s="3">
        <v>0.64431000000000005</v>
      </c>
      <c r="Q236" s="3">
        <v>0.57535000000000003</v>
      </c>
      <c r="R236" s="3">
        <v>0.5</v>
      </c>
      <c r="S236" s="3">
        <v>0.42465000000000003</v>
      </c>
      <c r="T236" s="3">
        <v>0.35569000000000001</v>
      </c>
      <c r="U236" s="3">
        <v>0.28774</v>
      </c>
      <c r="V236" s="3">
        <v>0.22964999999999999</v>
      </c>
      <c r="W236" s="3">
        <v>0.17619000000000001</v>
      </c>
      <c r="X236" s="3">
        <v>0.13350000000000001</v>
      </c>
      <c r="Y236" s="3">
        <v>9.6799999999999997E-2</v>
      </c>
      <c r="Z236" s="3">
        <v>6.8110000000000004E-2</v>
      </c>
      <c r="AA236" s="3">
        <v>4.7460000000000002E-2</v>
      </c>
      <c r="AB236" s="3">
        <v>3.1440000000000003E-2</v>
      </c>
      <c r="AC236" s="3">
        <v>2.068E-2</v>
      </c>
      <c r="AD236" s="3">
        <v>1.2869999999999999E-2</v>
      </c>
      <c r="AE236" s="3">
        <v>7.9799999999999992E-3</v>
      </c>
      <c r="AF236" s="3">
        <v>4.6600000000000001E-3</v>
      </c>
      <c r="AG236" s="3">
        <v>2.64E-3</v>
      </c>
      <c r="AH236" s="3">
        <v>1E-4</v>
      </c>
      <c r="AI236" s="3">
        <v>0</v>
      </c>
    </row>
    <row r="237" spans="1:35" x14ac:dyDescent="0.25">
      <c r="A237" s="10">
        <v>22400724</v>
      </c>
      <c r="B237" s="13" t="s">
        <v>103</v>
      </c>
      <c r="C237" s="13" t="s">
        <v>102</v>
      </c>
      <c r="D237" s="12">
        <v>0.89583333333333337</v>
      </c>
      <c r="E237" s="13" t="str">
        <f>HYPERLINK("https://www.nba.com/stats/player/1630598/boxscores-traditional", "Aaron Wiggins")</f>
        <v>Aaron Wiggins</v>
      </c>
      <c r="F237">
        <v>24</v>
      </c>
      <c r="G237">
        <v>9.3810000000000002</v>
      </c>
      <c r="H237" s="3">
        <v>0.93189</v>
      </c>
      <c r="I237" s="3">
        <v>0.91774</v>
      </c>
      <c r="J237" s="3">
        <v>0.89973000000000003</v>
      </c>
      <c r="K237" s="3">
        <v>0.879</v>
      </c>
      <c r="L237" s="3">
        <v>0.85768999999999995</v>
      </c>
      <c r="M237" s="3">
        <v>0.83147000000000004</v>
      </c>
      <c r="N237" s="3">
        <v>0.80234000000000005</v>
      </c>
      <c r="O237" s="3">
        <v>0.77337</v>
      </c>
      <c r="P237" s="3">
        <v>0.73890999999999996</v>
      </c>
      <c r="Q237" s="3">
        <v>0.70194000000000001</v>
      </c>
      <c r="R237" s="3">
        <v>0.66639999999999999</v>
      </c>
      <c r="S237" s="3">
        <v>0.62551999999999996</v>
      </c>
      <c r="T237" s="3">
        <v>0.58316999999999997</v>
      </c>
      <c r="U237" s="3">
        <v>0.54379999999999995</v>
      </c>
      <c r="V237" s="3">
        <v>0.5</v>
      </c>
      <c r="W237" s="3">
        <v>0.45619999999999999</v>
      </c>
      <c r="X237" s="3">
        <v>0.41682999999999998</v>
      </c>
      <c r="Y237" s="3">
        <v>0.37447999999999998</v>
      </c>
      <c r="Z237" s="3">
        <v>0.33360000000000001</v>
      </c>
      <c r="AA237" s="3">
        <v>0.29805999999999999</v>
      </c>
      <c r="AB237" s="3">
        <v>0.26108999999999999</v>
      </c>
      <c r="AC237" s="3">
        <v>0.22663</v>
      </c>
      <c r="AD237" s="3">
        <v>0.19766</v>
      </c>
      <c r="AE237" s="3">
        <v>0.16853000000000001</v>
      </c>
      <c r="AF237" s="3">
        <v>0.14230999999999999</v>
      </c>
      <c r="AG237" s="3">
        <v>0.121</v>
      </c>
      <c r="AH237" s="3">
        <v>4.3630000000000002E-2</v>
      </c>
      <c r="AI237" s="3">
        <v>1.255E-2</v>
      </c>
    </row>
    <row r="238" spans="1:35" x14ac:dyDescent="0.25">
      <c r="A238" s="10">
        <v>22400724</v>
      </c>
      <c r="B238" s="13" t="s">
        <v>103</v>
      </c>
      <c r="C238" s="13" t="s">
        <v>102</v>
      </c>
      <c r="D238" s="12">
        <v>0.89583333333333337</v>
      </c>
      <c r="E238" s="13" t="str">
        <f>HYPERLINK("https://www.nba.com/stats/player/1629026/boxscores-traditional", "Kenrich Williams")</f>
        <v>Kenrich Williams</v>
      </c>
      <c r="F238">
        <v>17</v>
      </c>
      <c r="G238">
        <v>5.1379999999999999</v>
      </c>
      <c r="H238" s="3">
        <v>0.91308999999999996</v>
      </c>
      <c r="I238" s="3">
        <v>0.879</v>
      </c>
      <c r="J238" s="3">
        <v>0.83398000000000005</v>
      </c>
      <c r="K238" s="3">
        <v>0.7823</v>
      </c>
      <c r="L238" s="3">
        <v>0.71904000000000001</v>
      </c>
      <c r="M238" s="3">
        <v>0.65173000000000003</v>
      </c>
      <c r="N238" s="3">
        <v>0.57535000000000003</v>
      </c>
      <c r="O238" s="3">
        <v>0.5</v>
      </c>
      <c r="P238" s="3">
        <v>0.42465000000000003</v>
      </c>
      <c r="Q238" s="3">
        <v>0.34827000000000002</v>
      </c>
      <c r="R238" s="3">
        <v>0.28095999999999999</v>
      </c>
      <c r="S238" s="3">
        <v>0.2177</v>
      </c>
      <c r="T238" s="3">
        <v>0.16602</v>
      </c>
      <c r="U238" s="3">
        <v>0.121</v>
      </c>
      <c r="V238" s="3">
        <v>8.6910000000000001E-2</v>
      </c>
      <c r="W238" s="3">
        <v>5.9380000000000002E-2</v>
      </c>
      <c r="X238" s="3">
        <v>4.0059999999999998E-2</v>
      </c>
      <c r="Y238" s="3">
        <v>2.5590000000000002E-2</v>
      </c>
      <c r="Z238" s="3">
        <v>1.618E-2</v>
      </c>
      <c r="AA238" s="3">
        <v>9.6399999999999993E-3</v>
      </c>
      <c r="AB238" s="3">
        <v>5.7000000000000002E-3</v>
      </c>
      <c r="AC238" s="3">
        <v>3.2599999999999999E-3</v>
      </c>
      <c r="AD238" s="3">
        <v>1.75E-3</v>
      </c>
      <c r="AE238" s="3">
        <v>9.3999999999999997E-4</v>
      </c>
      <c r="AF238" s="3">
        <v>4.6999999999999999E-4</v>
      </c>
      <c r="AG238" s="3">
        <v>2.3000000000000001E-4</v>
      </c>
      <c r="AH238" s="3">
        <v>0</v>
      </c>
      <c r="AI238" s="3">
        <v>0</v>
      </c>
    </row>
    <row r="239" spans="1:35" x14ac:dyDescent="0.25">
      <c r="A239" s="10">
        <v>22400724</v>
      </c>
      <c r="B239" s="13" t="s">
        <v>103</v>
      </c>
      <c r="C239" s="13" t="s">
        <v>102</v>
      </c>
      <c r="D239" s="12">
        <v>0.89583333333333337</v>
      </c>
      <c r="E239" s="13" t="str">
        <f>HYPERLINK("https://www.nba.com/stats/player/1631172/boxscores-traditional", "Ousmane Dieng")</f>
        <v>Ousmane Dieng</v>
      </c>
      <c r="F239">
        <v>16</v>
      </c>
      <c r="G239">
        <v>9.423</v>
      </c>
      <c r="H239" s="3">
        <v>0.73890999999999996</v>
      </c>
      <c r="I239" s="3">
        <v>0.70194000000000001</v>
      </c>
      <c r="J239" s="3">
        <v>0.66276000000000002</v>
      </c>
      <c r="K239" s="3">
        <v>0.62551999999999996</v>
      </c>
      <c r="L239" s="3">
        <v>0.58316999999999997</v>
      </c>
      <c r="M239" s="3">
        <v>0.54379999999999995</v>
      </c>
      <c r="N239" s="3">
        <v>0.5</v>
      </c>
      <c r="O239" s="3">
        <v>0.45619999999999999</v>
      </c>
      <c r="P239" s="3">
        <v>0.41682999999999998</v>
      </c>
      <c r="Q239" s="3">
        <v>0.37447999999999998</v>
      </c>
      <c r="R239" s="3">
        <v>0.33723999999999998</v>
      </c>
      <c r="S239" s="3">
        <v>0.29805999999999999</v>
      </c>
      <c r="T239" s="3">
        <v>0.26108999999999999</v>
      </c>
      <c r="U239" s="3">
        <v>0.22964999999999999</v>
      </c>
      <c r="V239" s="3">
        <v>0.19766</v>
      </c>
      <c r="W239" s="3">
        <v>0.16853000000000001</v>
      </c>
      <c r="X239" s="3">
        <v>0.14457</v>
      </c>
      <c r="Y239" s="3">
        <v>0.121</v>
      </c>
      <c r="Z239" s="3">
        <v>0.10204000000000001</v>
      </c>
      <c r="AA239" s="3">
        <v>8.3790000000000003E-2</v>
      </c>
      <c r="AB239" s="3">
        <v>6.8110000000000004E-2</v>
      </c>
      <c r="AC239" s="3">
        <v>5.5919999999999997E-2</v>
      </c>
      <c r="AD239" s="3">
        <v>4.4569999999999999E-2</v>
      </c>
      <c r="AE239" s="3">
        <v>3.5929999999999997E-2</v>
      </c>
      <c r="AF239" s="3">
        <v>2.8070000000000001E-2</v>
      </c>
      <c r="AG239" s="3">
        <v>2.1690000000000001E-2</v>
      </c>
      <c r="AH239" s="3">
        <v>5.3899999999999998E-3</v>
      </c>
      <c r="AI239" s="3">
        <v>1.0399999999999999E-3</v>
      </c>
    </row>
    <row r="240" spans="1:35" x14ac:dyDescent="0.25">
      <c r="A240" s="10">
        <v>22400727</v>
      </c>
      <c r="B240" s="13" t="s">
        <v>104</v>
      </c>
      <c r="C240" s="13" t="s">
        <v>105</v>
      </c>
      <c r="D240" s="12">
        <v>0.91666666666666663</v>
      </c>
      <c r="E240" s="13" t="str">
        <f>HYPERLINK("https://www.nba.com/stats/player/201942/boxscores-traditional", "DeMar DeRozan")</f>
        <v>DeMar DeRozan</v>
      </c>
      <c r="F240">
        <v>35</v>
      </c>
      <c r="G240">
        <v>2.7570000000000001</v>
      </c>
      <c r="H240" s="3">
        <v>1</v>
      </c>
      <c r="I240" s="3">
        <v>1</v>
      </c>
      <c r="J240" s="3">
        <v>1</v>
      </c>
      <c r="K240" s="3">
        <v>1</v>
      </c>
      <c r="L240" s="3">
        <v>1</v>
      </c>
      <c r="M240" s="3">
        <v>1</v>
      </c>
      <c r="N240" s="3">
        <v>1</v>
      </c>
      <c r="O240" s="3">
        <v>1</v>
      </c>
      <c r="P240" s="3">
        <v>1</v>
      </c>
      <c r="Q240" s="3">
        <v>1</v>
      </c>
      <c r="R240" s="3">
        <v>1</v>
      </c>
      <c r="S240" s="3">
        <v>1</v>
      </c>
      <c r="T240" s="3">
        <v>1</v>
      </c>
      <c r="U240" s="3">
        <v>1</v>
      </c>
      <c r="V240" s="3">
        <v>0.99997000000000003</v>
      </c>
      <c r="W240" s="3">
        <v>0.99985999999999997</v>
      </c>
      <c r="X240" s="3">
        <v>0.99944</v>
      </c>
      <c r="Y240" s="3">
        <v>0.99812999999999996</v>
      </c>
      <c r="Z240" s="3">
        <v>0.99446000000000001</v>
      </c>
      <c r="AA240" s="3">
        <v>0.98536999999999997</v>
      </c>
      <c r="AB240" s="3">
        <v>0.96484999999999999</v>
      </c>
      <c r="AC240" s="3">
        <v>0.92647000000000002</v>
      </c>
      <c r="AD240" s="3">
        <v>0.86214000000000002</v>
      </c>
      <c r="AE240" s="3">
        <v>0.76729999999999998</v>
      </c>
      <c r="AF240" s="3">
        <v>0.64058000000000004</v>
      </c>
      <c r="AG240" s="3">
        <v>0.5</v>
      </c>
      <c r="AH240" s="3">
        <v>3.5150000000000001E-2</v>
      </c>
      <c r="AI240" s="3">
        <v>1.3999999999999999E-4</v>
      </c>
    </row>
    <row r="241" spans="1:35" x14ac:dyDescent="0.25">
      <c r="A241" s="10">
        <v>22400727</v>
      </c>
      <c r="B241" s="13" t="s">
        <v>104</v>
      </c>
      <c r="C241" s="13" t="s">
        <v>105</v>
      </c>
      <c r="D241" s="12">
        <v>0.91666666666666663</v>
      </c>
      <c r="E241" s="13" t="str">
        <f>HYPERLINK("https://www.nba.com/stats/player/1627734/boxscores-traditional", "Domantas Sabonis")</f>
        <v>Domantas Sabonis</v>
      </c>
      <c r="F241">
        <v>36</v>
      </c>
      <c r="G241">
        <v>3.6879999999999997</v>
      </c>
      <c r="H241" s="3">
        <v>1</v>
      </c>
      <c r="I241" s="3">
        <v>1</v>
      </c>
      <c r="J241" s="3">
        <v>1</v>
      </c>
      <c r="K241" s="3">
        <v>1</v>
      </c>
      <c r="L241" s="3">
        <v>1</v>
      </c>
      <c r="M241" s="3">
        <v>1</v>
      </c>
      <c r="N241" s="3">
        <v>1</v>
      </c>
      <c r="O241" s="3">
        <v>1</v>
      </c>
      <c r="P241" s="3">
        <v>1</v>
      </c>
      <c r="Q241" s="3">
        <v>1</v>
      </c>
      <c r="R241" s="3">
        <v>1</v>
      </c>
      <c r="S241" s="3">
        <v>1</v>
      </c>
      <c r="T241" s="3">
        <v>0.99992999999999999</v>
      </c>
      <c r="U241" s="3">
        <v>0.99978</v>
      </c>
      <c r="V241" s="3">
        <v>0.99941999999999998</v>
      </c>
      <c r="W241" s="3">
        <v>0.99856</v>
      </c>
      <c r="X241" s="3">
        <v>0.99663999999999997</v>
      </c>
      <c r="Y241" s="3">
        <v>0.99265999999999999</v>
      </c>
      <c r="Z241" s="3">
        <v>0.98499999999999999</v>
      </c>
      <c r="AA241" s="3">
        <v>0.97128000000000003</v>
      </c>
      <c r="AB241" s="3">
        <v>0.94845000000000002</v>
      </c>
      <c r="AC241" s="3">
        <v>0.91308999999999996</v>
      </c>
      <c r="AD241" s="3">
        <v>0.85992999999999997</v>
      </c>
      <c r="AE241" s="3">
        <v>0.79103000000000001</v>
      </c>
      <c r="AF241" s="3">
        <v>0.70540000000000003</v>
      </c>
      <c r="AG241" s="3">
        <v>0.60641999999999996</v>
      </c>
      <c r="AH241" s="3">
        <v>0.14007</v>
      </c>
      <c r="AI241" s="3">
        <v>7.3400000000000002E-3</v>
      </c>
    </row>
    <row r="242" spans="1:35" x14ac:dyDescent="0.25">
      <c r="A242" s="10">
        <v>22400727</v>
      </c>
      <c r="B242" s="13" t="s">
        <v>104</v>
      </c>
      <c r="C242" s="13" t="s">
        <v>105</v>
      </c>
      <c r="D242" s="12">
        <v>0.91666666666666663</v>
      </c>
      <c r="E242" s="13" t="str">
        <f>HYPERLINK("https://www.nba.com/stats/player/1628368/boxscores-traditional", "De'Aaron Fox")</f>
        <v>De'Aaron Fox</v>
      </c>
      <c r="F242">
        <v>35</v>
      </c>
      <c r="G242">
        <v>3.3170000000000002</v>
      </c>
      <c r="H242" s="3">
        <v>1</v>
      </c>
      <c r="I242" s="3">
        <v>1</v>
      </c>
      <c r="J242" s="3">
        <v>1</v>
      </c>
      <c r="K242" s="3">
        <v>1</v>
      </c>
      <c r="L242" s="3">
        <v>1</v>
      </c>
      <c r="M242" s="3">
        <v>1</v>
      </c>
      <c r="N242" s="3">
        <v>1</v>
      </c>
      <c r="O242" s="3">
        <v>1</v>
      </c>
      <c r="P242" s="3">
        <v>1</v>
      </c>
      <c r="Q242" s="3">
        <v>1</v>
      </c>
      <c r="R242" s="3">
        <v>1</v>
      </c>
      <c r="S242" s="3">
        <v>1</v>
      </c>
      <c r="T242" s="3">
        <v>0.99995999999999996</v>
      </c>
      <c r="U242" s="3">
        <v>0.99985000000000002</v>
      </c>
      <c r="V242" s="3">
        <v>0.99955000000000005</v>
      </c>
      <c r="W242" s="3">
        <v>0.99868999999999997</v>
      </c>
      <c r="X242" s="3">
        <v>0.99663999999999997</v>
      </c>
      <c r="Y242" s="3">
        <v>0.99202000000000001</v>
      </c>
      <c r="Z242" s="3">
        <v>0.98257000000000005</v>
      </c>
      <c r="AA242" s="3">
        <v>0.96484999999999999</v>
      </c>
      <c r="AB242" s="3">
        <v>0.93447999999999998</v>
      </c>
      <c r="AC242" s="3">
        <v>0.88685999999999998</v>
      </c>
      <c r="AD242" s="3">
        <v>0.81594</v>
      </c>
      <c r="AE242" s="3">
        <v>0.72575000000000001</v>
      </c>
      <c r="AF242" s="3">
        <v>0.61790999999999996</v>
      </c>
      <c r="AG242" s="3">
        <v>0.5</v>
      </c>
      <c r="AH242" s="3">
        <v>6.5519999999999995E-2</v>
      </c>
      <c r="AI242" s="3">
        <v>1.31E-3</v>
      </c>
    </row>
    <row r="243" spans="1:35" x14ac:dyDescent="0.25">
      <c r="A243" s="10">
        <v>22400727</v>
      </c>
      <c r="B243" s="13" t="s">
        <v>104</v>
      </c>
      <c r="C243" s="13" t="s">
        <v>105</v>
      </c>
      <c r="D243" s="12">
        <v>0.91666666666666663</v>
      </c>
      <c r="E243" s="13" t="str">
        <f>HYPERLINK("https://www.nba.com/stats/player/1628370/boxscores-traditional", "Malik Monk")</f>
        <v>Malik Monk</v>
      </c>
      <c r="F243">
        <v>36</v>
      </c>
      <c r="G243">
        <v>4.3819999999999997</v>
      </c>
      <c r="H243" s="3">
        <v>1</v>
      </c>
      <c r="I243" s="3">
        <v>1</v>
      </c>
      <c r="J243" s="3">
        <v>1</v>
      </c>
      <c r="K243" s="3">
        <v>1</v>
      </c>
      <c r="L243" s="3">
        <v>1</v>
      </c>
      <c r="M243" s="3">
        <v>1</v>
      </c>
      <c r="N243" s="3">
        <v>1</v>
      </c>
      <c r="O243" s="3">
        <v>1</v>
      </c>
      <c r="P243" s="3">
        <v>1</v>
      </c>
      <c r="Q243" s="3">
        <v>0.99995000000000001</v>
      </c>
      <c r="R243" s="3">
        <v>0.99987000000000004</v>
      </c>
      <c r="S243" s="3">
        <v>0.99968999999999997</v>
      </c>
      <c r="T243" s="3">
        <v>0.99929000000000001</v>
      </c>
      <c r="U243" s="3">
        <v>0.99851000000000001</v>
      </c>
      <c r="V243" s="3">
        <v>0.99692999999999998</v>
      </c>
      <c r="W243" s="3">
        <v>0.99395999999999995</v>
      </c>
      <c r="X243" s="3">
        <v>0.98870000000000002</v>
      </c>
      <c r="Y243" s="3">
        <v>0.97982000000000002</v>
      </c>
      <c r="Z243" s="3">
        <v>0.96638000000000002</v>
      </c>
      <c r="AA243" s="3">
        <v>0.94520000000000004</v>
      </c>
      <c r="AB243" s="3">
        <v>0.91466000000000003</v>
      </c>
      <c r="AC243" s="3">
        <v>0.87285999999999997</v>
      </c>
      <c r="AD243" s="3">
        <v>0.81859000000000004</v>
      </c>
      <c r="AE243" s="3">
        <v>0.75175000000000003</v>
      </c>
      <c r="AF243" s="3">
        <v>0.67723999999999995</v>
      </c>
      <c r="AG243" s="3">
        <v>0.59094999999999998</v>
      </c>
      <c r="AH243" s="3">
        <v>0.18140999999999999</v>
      </c>
      <c r="AI243" s="3">
        <v>2.018E-2</v>
      </c>
    </row>
    <row r="244" spans="1:35" x14ac:dyDescent="0.25">
      <c r="A244" s="10">
        <v>22400727</v>
      </c>
      <c r="B244" s="13" t="s">
        <v>104</v>
      </c>
      <c r="C244" s="13" t="s">
        <v>105</v>
      </c>
      <c r="D244" s="12">
        <v>0.91666666666666663</v>
      </c>
      <c r="E244" s="13" t="str">
        <f>HYPERLINK("https://www.nba.com/stats/player/1631099/boxscores-traditional", "Keegan Murray")</f>
        <v>Keegan Murray</v>
      </c>
      <c r="F244">
        <v>33</v>
      </c>
      <c r="G244">
        <v>6.4340000000000002</v>
      </c>
      <c r="H244" s="3">
        <v>0.99982000000000004</v>
      </c>
      <c r="I244" s="3">
        <v>0.99968999999999997</v>
      </c>
      <c r="J244" s="3">
        <v>0.99944</v>
      </c>
      <c r="K244" s="3">
        <v>0.99905999999999995</v>
      </c>
      <c r="L244" s="3">
        <v>0.99841000000000002</v>
      </c>
      <c r="M244" s="3">
        <v>0.99743999999999999</v>
      </c>
      <c r="N244" s="3">
        <v>0.99585000000000001</v>
      </c>
      <c r="O244" s="3">
        <v>0.99360999999999999</v>
      </c>
      <c r="P244" s="3">
        <v>0.99009999999999998</v>
      </c>
      <c r="Q244" s="3">
        <v>0.98536999999999997</v>
      </c>
      <c r="R244" s="3">
        <v>0.97831000000000001</v>
      </c>
      <c r="S244" s="3">
        <v>0.96926000000000001</v>
      </c>
      <c r="T244" s="3">
        <v>0.95637000000000005</v>
      </c>
      <c r="U244" s="3">
        <v>0.93942999999999999</v>
      </c>
      <c r="V244" s="3">
        <v>0.91923999999999995</v>
      </c>
      <c r="W244" s="3">
        <v>0.89251000000000003</v>
      </c>
      <c r="X244" s="3">
        <v>0.86214000000000002</v>
      </c>
      <c r="Y244" s="3">
        <v>0.82381000000000004</v>
      </c>
      <c r="Z244" s="3">
        <v>0.7823</v>
      </c>
      <c r="AA244" s="3">
        <v>0.73236999999999997</v>
      </c>
      <c r="AB244" s="3">
        <v>0.68081999999999998</v>
      </c>
      <c r="AC244" s="3">
        <v>0.62172000000000005</v>
      </c>
      <c r="AD244" s="3">
        <v>0.56355999999999995</v>
      </c>
      <c r="AE244" s="3">
        <v>0.5</v>
      </c>
      <c r="AF244" s="3">
        <v>0.43643999999999999</v>
      </c>
      <c r="AG244" s="3">
        <v>0.37828000000000001</v>
      </c>
      <c r="AH244" s="3">
        <v>0.13786000000000001</v>
      </c>
      <c r="AI244" s="3">
        <v>3.074E-2</v>
      </c>
    </row>
    <row r="245" spans="1:35" x14ac:dyDescent="0.25">
      <c r="A245" s="10">
        <v>22400727</v>
      </c>
      <c r="B245" s="13" t="s">
        <v>104</v>
      </c>
      <c r="C245" s="13" t="s">
        <v>105</v>
      </c>
      <c r="D245" s="12">
        <v>0.91666666666666663</v>
      </c>
      <c r="E245" s="13" t="str">
        <f>HYPERLINK("https://www.nba.com/stats/player/1628989/boxscores-traditional", "Kevin Huerter")</f>
        <v>Kevin Huerter</v>
      </c>
      <c r="F245">
        <v>17</v>
      </c>
      <c r="G245">
        <v>2.3239999999999998</v>
      </c>
      <c r="H245" s="3">
        <v>0.99868999999999997</v>
      </c>
      <c r="I245" s="3">
        <v>0.99505999999999994</v>
      </c>
      <c r="J245" s="3">
        <v>0.98421999999999998</v>
      </c>
      <c r="K245" s="3">
        <v>0.95728000000000002</v>
      </c>
      <c r="L245" s="3">
        <v>0.90146999999999999</v>
      </c>
      <c r="M245" s="3">
        <v>0.80510999999999999</v>
      </c>
      <c r="N245" s="3">
        <v>0.66639999999999999</v>
      </c>
      <c r="O245" s="3">
        <v>0.5</v>
      </c>
      <c r="P245" s="3">
        <v>0.33360000000000001</v>
      </c>
      <c r="Q245" s="3">
        <v>0.19489000000000001</v>
      </c>
      <c r="R245" s="3">
        <v>9.8530000000000006E-2</v>
      </c>
      <c r="S245" s="3">
        <v>4.2720000000000001E-2</v>
      </c>
      <c r="T245" s="3">
        <v>1.5779999999999999E-2</v>
      </c>
      <c r="U245" s="3">
        <v>4.9399999999999999E-3</v>
      </c>
      <c r="V245" s="3">
        <v>1.31E-3</v>
      </c>
      <c r="W245" s="3">
        <v>2.9E-4</v>
      </c>
      <c r="X245" s="3">
        <v>5.0000000000000002E-5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</row>
    <row r="246" spans="1:35" x14ac:dyDescent="0.25">
      <c r="A246" s="10">
        <v>22400727</v>
      </c>
      <c r="B246" s="13" t="s">
        <v>104</v>
      </c>
      <c r="C246" s="13" t="s">
        <v>105</v>
      </c>
      <c r="D246" s="12">
        <v>0.91666666666666663</v>
      </c>
      <c r="E246" s="13" t="str">
        <f>HYPERLINK("https://www.nba.com/stats/player/1631165/boxscores-traditional", "Keon Ellis")</f>
        <v>Keon Ellis</v>
      </c>
      <c r="F246">
        <v>24</v>
      </c>
      <c r="G246">
        <v>6.7080000000000002</v>
      </c>
      <c r="H246" s="3">
        <v>0.98168999999999995</v>
      </c>
      <c r="I246" s="3">
        <v>0.97380999999999995</v>
      </c>
      <c r="J246" s="3">
        <v>0.96326999999999996</v>
      </c>
      <c r="K246" s="3">
        <v>0.94950000000000001</v>
      </c>
      <c r="L246" s="3">
        <v>0.93189</v>
      </c>
      <c r="M246" s="3">
        <v>0.90988000000000002</v>
      </c>
      <c r="N246" s="3">
        <v>0.88297999999999999</v>
      </c>
      <c r="O246" s="3">
        <v>0.85082999999999998</v>
      </c>
      <c r="P246" s="3">
        <v>0.81327000000000005</v>
      </c>
      <c r="Q246" s="3">
        <v>0.77337</v>
      </c>
      <c r="R246" s="3">
        <v>0.72575000000000001</v>
      </c>
      <c r="S246" s="3">
        <v>0.67364000000000002</v>
      </c>
      <c r="T246" s="3">
        <v>0.61790999999999996</v>
      </c>
      <c r="U246" s="3">
        <v>0.55962000000000001</v>
      </c>
      <c r="V246" s="3">
        <v>0.5</v>
      </c>
      <c r="W246" s="3">
        <v>0.44037999999999999</v>
      </c>
      <c r="X246" s="3">
        <v>0.38208999999999999</v>
      </c>
      <c r="Y246" s="3">
        <v>0.32635999999999998</v>
      </c>
      <c r="Z246" s="3">
        <v>0.27424999999999999</v>
      </c>
      <c r="AA246" s="3">
        <v>0.22663</v>
      </c>
      <c r="AB246" s="3">
        <v>0.18673000000000001</v>
      </c>
      <c r="AC246" s="3">
        <v>0.14917</v>
      </c>
      <c r="AD246" s="3">
        <v>0.11702</v>
      </c>
      <c r="AE246" s="3">
        <v>9.0120000000000006E-2</v>
      </c>
      <c r="AF246" s="3">
        <v>6.8110000000000004E-2</v>
      </c>
      <c r="AG246" s="3">
        <v>5.0500000000000003E-2</v>
      </c>
      <c r="AH246" s="3">
        <v>8.4200000000000004E-3</v>
      </c>
      <c r="AI246" s="3">
        <v>8.7000000000000001E-4</v>
      </c>
    </row>
    <row r="247" spans="1:35" x14ac:dyDescent="0.25">
      <c r="A247" s="10">
        <v>22400727</v>
      </c>
      <c r="B247" s="13" t="s">
        <v>104</v>
      </c>
      <c r="C247" s="13" t="s">
        <v>105</v>
      </c>
      <c r="D247" s="12">
        <v>0.91666666666666663</v>
      </c>
      <c r="E247" s="13" t="str">
        <f>HYPERLINK("https://www.nba.com/stats/player/203109/boxscores-traditional", "Jae Crowder")</f>
        <v>Jae Crowder</v>
      </c>
      <c r="F247">
        <v>16</v>
      </c>
      <c r="G247">
        <v>6.2610000000000001</v>
      </c>
      <c r="H247" s="3">
        <v>0.83147000000000004</v>
      </c>
      <c r="I247" s="3">
        <v>0.78813999999999995</v>
      </c>
      <c r="J247" s="3">
        <v>0.73890999999999996</v>
      </c>
      <c r="K247" s="3">
        <v>0.68439000000000005</v>
      </c>
      <c r="L247" s="3">
        <v>0.62551999999999996</v>
      </c>
      <c r="M247" s="3">
        <v>0.56355999999999995</v>
      </c>
      <c r="N247" s="3">
        <v>0.5</v>
      </c>
      <c r="O247" s="3">
        <v>0.43643999999999999</v>
      </c>
      <c r="P247" s="3">
        <v>0.37447999999999998</v>
      </c>
      <c r="Q247" s="3">
        <v>0.31561</v>
      </c>
      <c r="R247" s="3">
        <v>0.26108999999999999</v>
      </c>
      <c r="S247" s="3">
        <v>0.21185999999999999</v>
      </c>
      <c r="T247" s="3">
        <v>0.16853000000000001</v>
      </c>
      <c r="U247" s="3">
        <v>0.13136</v>
      </c>
      <c r="V247" s="3">
        <v>0.10027</v>
      </c>
      <c r="W247" s="3">
        <v>7.4929999999999997E-2</v>
      </c>
      <c r="X247" s="3">
        <v>5.4800000000000001E-2</v>
      </c>
      <c r="Y247" s="3">
        <v>3.9199999999999999E-2</v>
      </c>
      <c r="Z247" s="3">
        <v>2.743E-2</v>
      </c>
      <c r="AA247" s="3">
        <v>1.8759999999999999E-2</v>
      </c>
      <c r="AB247" s="3">
        <v>1.255E-2</v>
      </c>
      <c r="AC247" s="3">
        <v>8.2000000000000007E-3</v>
      </c>
      <c r="AD247" s="3">
        <v>5.2300000000000003E-3</v>
      </c>
      <c r="AE247" s="3">
        <v>3.2599999999999999E-3</v>
      </c>
      <c r="AF247" s="3">
        <v>2.0500000000000002E-3</v>
      </c>
      <c r="AG247" s="3">
        <v>1.2199999999999999E-3</v>
      </c>
      <c r="AH247" s="3">
        <v>6.0000000000000002E-5</v>
      </c>
      <c r="AI247" s="3">
        <v>0</v>
      </c>
    </row>
    <row r="248" spans="1:35" x14ac:dyDescent="0.25">
      <c r="A248" s="10">
        <v>22400727</v>
      </c>
      <c r="B248" s="13" t="s">
        <v>105</v>
      </c>
      <c r="C248" s="13" t="s">
        <v>104</v>
      </c>
      <c r="D248" s="12">
        <v>0.91666666666666663</v>
      </c>
      <c r="E248" s="13" t="str">
        <f>HYPERLINK("https://www.nba.com/stats/player/203484/boxscores-traditional", "Kentavious Caldwell-Pope")</f>
        <v>Kentavious Caldwell-Pope</v>
      </c>
      <c r="F248">
        <v>32</v>
      </c>
      <c r="G248">
        <v>4.6899999999999995</v>
      </c>
      <c r="H248" s="3">
        <v>1</v>
      </c>
      <c r="I248" s="3">
        <v>1</v>
      </c>
      <c r="J248" s="3">
        <v>1</v>
      </c>
      <c r="K248" s="3">
        <v>1</v>
      </c>
      <c r="L248" s="3">
        <v>0.99994000000000005</v>
      </c>
      <c r="M248" s="3">
        <v>0.99985000000000002</v>
      </c>
      <c r="N248" s="3">
        <v>0.99968000000000001</v>
      </c>
      <c r="O248" s="3">
        <v>0.99931000000000003</v>
      </c>
      <c r="P248" s="3">
        <v>0.99861</v>
      </c>
      <c r="Q248" s="3">
        <v>0.99719999999999998</v>
      </c>
      <c r="R248" s="3">
        <v>0.99477000000000004</v>
      </c>
      <c r="S248" s="3">
        <v>0.99060999999999999</v>
      </c>
      <c r="T248" s="3">
        <v>0.98341000000000001</v>
      </c>
      <c r="U248" s="3">
        <v>0.97257000000000005</v>
      </c>
      <c r="V248" s="3">
        <v>0.95637000000000005</v>
      </c>
      <c r="W248" s="3">
        <v>0.93189</v>
      </c>
      <c r="X248" s="3">
        <v>0.89973000000000003</v>
      </c>
      <c r="Y248" s="3">
        <v>0.85768999999999995</v>
      </c>
      <c r="Z248" s="3">
        <v>0.80234000000000005</v>
      </c>
      <c r="AA248" s="3">
        <v>0.73890999999999996</v>
      </c>
      <c r="AB248" s="3">
        <v>0.66639999999999999</v>
      </c>
      <c r="AC248" s="3">
        <v>0.58316999999999997</v>
      </c>
      <c r="AD248" s="3">
        <v>0.5</v>
      </c>
      <c r="AE248" s="3">
        <v>0.41682999999999998</v>
      </c>
      <c r="AF248" s="3">
        <v>0.33360000000000001</v>
      </c>
      <c r="AG248" s="3">
        <v>0.26108999999999999</v>
      </c>
      <c r="AH248" s="3">
        <v>4.3630000000000002E-2</v>
      </c>
      <c r="AI248" s="3">
        <v>2.8E-3</v>
      </c>
    </row>
    <row r="249" spans="1:35" x14ac:dyDescent="0.25">
      <c r="A249" s="10">
        <v>22400727</v>
      </c>
      <c r="B249" s="13" t="s">
        <v>105</v>
      </c>
      <c r="C249" s="13" t="s">
        <v>104</v>
      </c>
      <c r="D249" s="12">
        <v>0.91666666666666663</v>
      </c>
      <c r="E249" s="13" t="str">
        <f>HYPERLINK("https://www.nba.com/stats/player/1628976/boxscores-traditional", "Wendell Carter Jr.")</f>
        <v>Wendell Carter Jr.</v>
      </c>
      <c r="F249">
        <v>28</v>
      </c>
      <c r="G249">
        <v>4.4269999999999996</v>
      </c>
      <c r="H249" s="3">
        <v>1</v>
      </c>
      <c r="I249" s="3">
        <v>0.99994000000000005</v>
      </c>
      <c r="J249" s="3">
        <v>0.99985000000000002</v>
      </c>
      <c r="K249" s="3">
        <v>0.99965000000000004</v>
      </c>
      <c r="L249" s="3">
        <v>0.99921000000000004</v>
      </c>
      <c r="M249" s="3">
        <v>0.99836000000000003</v>
      </c>
      <c r="N249" s="3">
        <v>0.99663999999999997</v>
      </c>
      <c r="O249" s="3">
        <v>0.99343000000000004</v>
      </c>
      <c r="P249" s="3">
        <v>0.98809000000000002</v>
      </c>
      <c r="Q249" s="3">
        <v>0.97882000000000002</v>
      </c>
      <c r="R249" s="3">
        <v>0.96484999999999999</v>
      </c>
      <c r="S249" s="3">
        <v>0.94294999999999995</v>
      </c>
      <c r="T249" s="3">
        <v>0.91308999999999996</v>
      </c>
      <c r="U249" s="3">
        <v>0.87075999999999998</v>
      </c>
      <c r="V249" s="3">
        <v>0.81594</v>
      </c>
      <c r="W249" s="3">
        <v>0.75175000000000003</v>
      </c>
      <c r="X249" s="3">
        <v>0.67364000000000002</v>
      </c>
      <c r="Y249" s="3">
        <v>0.59094999999999998</v>
      </c>
      <c r="Z249" s="3">
        <v>0.5</v>
      </c>
      <c r="AA249" s="3">
        <v>0.40905000000000002</v>
      </c>
      <c r="AB249" s="3">
        <v>0.32635999999999998</v>
      </c>
      <c r="AC249" s="3">
        <v>0.24825</v>
      </c>
      <c r="AD249" s="3">
        <v>0.18406</v>
      </c>
      <c r="AE249" s="3">
        <v>0.12923999999999999</v>
      </c>
      <c r="AF249" s="3">
        <v>8.6910000000000001E-2</v>
      </c>
      <c r="AG249" s="3">
        <v>5.7049999999999997E-2</v>
      </c>
      <c r="AH249" s="3">
        <v>3.3600000000000001E-3</v>
      </c>
      <c r="AI249" s="3">
        <v>6.0000000000000002E-5</v>
      </c>
    </row>
    <row r="250" spans="1:35" x14ac:dyDescent="0.25">
      <c r="A250" s="10">
        <v>22400727</v>
      </c>
      <c r="B250" s="13" t="s">
        <v>105</v>
      </c>
      <c r="C250" s="13" t="s">
        <v>104</v>
      </c>
      <c r="D250" s="12">
        <v>0.91666666666666663</v>
      </c>
      <c r="E250" s="13" t="str">
        <f>HYPERLINK("https://www.nba.com/stats/player/1630532/boxscores-traditional", "Franz Wagner")</f>
        <v>Franz Wagner</v>
      </c>
      <c r="F250">
        <v>34</v>
      </c>
      <c r="G250">
        <v>3.742</v>
      </c>
      <c r="H250" s="3">
        <v>1</v>
      </c>
      <c r="I250" s="3">
        <v>1</v>
      </c>
      <c r="J250" s="3">
        <v>1</v>
      </c>
      <c r="K250" s="3">
        <v>1</v>
      </c>
      <c r="L250" s="3">
        <v>1</v>
      </c>
      <c r="M250" s="3">
        <v>1</v>
      </c>
      <c r="N250" s="3">
        <v>1</v>
      </c>
      <c r="O250" s="3">
        <v>1</v>
      </c>
      <c r="P250" s="3">
        <v>1</v>
      </c>
      <c r="Q250" s="3">
        <v>1</v>
      </c>
      <c r="R250" s="3">
        <v>0.99990999999999997</v>
      </c>
      <c r="S250" s="3">
        <v>0.99973999999999996</v>
      </c>
      <c r="T250" s="3">
        <v>0.99934000000000001</v>
      </c>
      <c r="U250" s="3">
        <v>0.99836000000000003</v>
      </c>
      <c r="V250" s="3">
        <v>0.99621000000000004</v>
      </c>
      <c r="W250" s="3">
        <v>0.99202000000000001</v>
      </c>
      <c r="X250" s="3">
        <v>0.98382000000000003</v>
      </c>
      <c r="Y250" s="3">
        <v>0.96926000000000001</v>
      </c>
      <c r="Z250" s="3">
        <v>0.94520000000000004</v>
      </c>
      <c r="AA250" s="3">
        <v>0.90988000000000002</v>
      </c>
      <c r="AB250" s="3">
        <v>0.85768999999999995</v>
      </c>
      <c r="AC250" s="3">
        <v>0.78813999999999995</v>
      </c>
      <c r="AD250" s="3">
        <v>0.70194000000000001</v>
      </c>
      <c r="AE250" s="3">
        <v>0.60641999999999996</v>
      </c>
      <c r="AF250" s="3">
        <v>0.5</v>
      </c>
      <c r="AG250" s="3">
        <v>0.39357999999999999</v>
      </c>
      <c r="AH250" s="3">
        <v>5.4800000000000001E-2</v>
      </c>
      <c r="AI250" s="3">
        <v>1.64E-3</v>
      </c>
    </row>
    <row r="251" spans="1:35" x14ac:dyDescent="0.25">
      <c r="A251" s="10">
        <v>22400727</v>
      </c>
      <c r="B251" s="13" t="s">
        <v>105</v>
      </c>
      <c r="C251" s="13" t="s">
        <v>104</v>
      </c>
      <c r="D251" s="12">
        <v>0.91666666666666663</v>
      </c>
      <c r="E251" s="13" t="str">
        <f>HYPERLINK("https://www.nba.com/stats/player/1630243/boxscores-traditional", "Trevelin Queen")</f>
        <v>Trevelin Queen</v>
      </c>
      <c r="F251">
        <v>25</v>
      </c>
      <c r="G251">
        <v>3.4350000000000001</v>
      </c>
      <c r="H251" s="3">
        <v>1</v>
      </c>
      <c r="I251" s="3">
        <v>1</v>
      </c>
      <c r="J251" s="3">
        <v>0.99992000000000003</v>
      </c>
      <c r="K251" s="3">
        <v>0.99975999999999998</v>
      </c>
      <c r="L251" s="3">
        <v>0.99931000000000003</v>
      </c>
      <c r="M251" s="3">
        <v>0.99819000000000002</v>
      </c>
      <c r="N251" s="3">
        <v>0.99560000000000004</v>
      </c>
      <c r="O251" s="3">
        <v>0.99009999999999998</v>
      </c>
      <c r="P251" s="3">
        <v>0.97931999999999997</v>
      </c>
      <c r="Q251" s="3">
        <v>0.95994000000000002</v>
      </c>
      <c r="R251" s="3">
        <v>0.92784999999999995</v>
      </c>
      <c r="S251" s="3">
        <v>0.87697999999999998</v>
      </c>
      <c r="T251" s="3">
        <v>0.80784999999999996</v>
      </c>
      <c r="U251" s="3">
        <v>0.71904000000000001</v>
      </c>
      <c r="V251" s="3">
        <v>0.61409000000000002</v>
      </c>
      <c r="W251" s="3">
        <v>0.5</v>
      </c>
      <c r="X251" s="3">
        <v>0.38590999999999998</v>
      </c>
      <c r="Y251" s="3">
        <v>0.28095999999999999</v>
      </c>
      <c r="Z251" s="3">
        <v>0.19214999999999999</v>
      </c>
      <c r="AA251" s="3">
        <v>0.12302</v>
      </c>
      <c r="AB251" s="3">
        <v>7.2150000000000006E-2</v>
      </c>
      <c r="AC251" s="3">
        <v>4.0059999999999998E-2</v>
      </c>
      <c r="AD251" s="3">
        <v>2.068E-2</v>
      </c>
      <c r="AE251" s="3">
        <v>9.9000000000000008E-3</v>
      </c>
      <c r="AF251" s="3">
        <v>4.4000000000000003E-3</v>
      </c>
      <c r="AG251" s="3">
        <v>1.81E-3</v>
      </c>
      <c r="AH251" s="3">
        <v>0</v>
      </c>
      <c r="AI251" s="3">
        <v>0</v>
      </c>
    </row>
    <row r="252" spans="1:35" x14ac:dyDescent="0.25">
      <c r="A252" s="10">
        <v>22400727</v>
      </c>
      <c r="B252" s="13" t="s">
        <v>105</v>
      </c>
      <c r="C252" s="13" t="s">
        <v>104</v>
      </c>
      <c r="D252" s="12">
        <v>0.91666666666666663</v>
      </c>
      <c r="E252" s="13" t="str">
        <f>HYPERLINK("https://www.nba.com/stats/player/1631094/boxscores-traditional", "Paolo Banchero")</f>
        <v>Paolo Banchero</v>
      </c>
      <c r="F252">
        <v>37</v>
      </c>
      <c r="G252">
        <v>4.0739999999999998</v>
      </c>
      <c r="H252" s="3">
        <v>1</v>
      </c>
      <c r="I252" s="3">
        <v>1</v>
      </c>
      <c r="J252" s="3">
        <v>1</v>
      </c>
      <c r="K252" s="3">
        <v>1</v>
      </c>
      <c r="L252" s="3">
        <v>1</v>
      </c>
      <c r="M252" s="3">
        <v>1</v>
      </c>
      <c r="N252" s="3">
        <v>1</v>
      </c>
      <c r="O252" s="3">
        <v>1</v>
      </c>
      <c r="P252" s="3">
        <v>1</v>
      </c>
      <c r="Q252" s="3">
        <v>1</v>
      </c>
      <c r="R252" s="3">
        <v>1</v>
      </c>
      <c r="S252" s="3">
        <v>0.99995999999999996</v>
      </c>
      <c r="T252" s="3">
        <v>0.99987999999999999</v>
      </c>
      <c r="U252" s="3">
        <v>0.99970999999999999</v>
      </c>
      <c r="V252" s="3">
        <v>0.99929000000000001</v>
      </c>
      <c r="W252" s="3">
        <v>0.99841000000000002</v>
      </c>
      <c r="X252" s="3">
        <v>0.99653000000000003</v>
      </c>
      <c r="Y252" s="3">
        <v>0.99285999999999996</v>
      </c>
      <c r="Z252" s="3">
        <v>0.98645000000000005</v>
      </c>
      <c r="AA252" s="3">
        <v>0.97499999999999998</v>
      </c>
      <c r="AB252" s="3">
        <v>0.95728000000000002</v>
      </c>
      <c r="AC252" s="3">
        <v>0.92922000000000005</v>
      </c>
      <c r="AD252" s="3">
        <v>0.89065000000000005</v>
      </c>
      <c r="AE252" s="3">
        <v>0.83645999999999998</v>
      </c>
      <c r="AF252" s="3">
        <v>0.77034999999999998</v>
      </c>
      <c r="AG252" s="3">
        <v>0.68793000000000004</v>
      </c>
      <c r="AH252" s="3">
        <v>0.22964999999999999</v>
      </c>
      <c r="AI252" s="3">
        <v>2.5000000000000001E-2</v>
      </c>
    </row>
    <row r="253" spans="1:35" x14ac:dyDescent="0.25">
      <c r="A253" s="10">
        <v>22400727</v>
      </c>
      <c r="B253" s="13" t="s">
        <v>105</v>
      </c>
      <c r="C253" s="13" t="s">
        <v>104</v>
      </c>
      <c r="D253" s="12">
        <v>0.91666666666666663</v>
      </c>
      <c r="E253" s="13" t="str">
        <f>HYPERLINK("https://www.nba.com/stats/player/1641783/boxscores-traditional", "Tristan da Silva")</f>
        <v>Tristan da Silva</v>
      </c>
      <c r="F253">
        <v>27</v>
      </c>
      <c r="G253">
        <v>4.3360000000000003</v>
      </c>
      <c r="H253" s="3">
        <v>0.99995999999999996</v>
      </c>
      <c r="I253" s="3">
        <v>0.99988999999999995</v>
      </c>
      <c r="J253" s="3">
        <v>0.99973000000000001</v>
      </c>
      <c r="K253" s="3">
        <v>0.99938000000000005</v>
      </c>
      <c r="L253" s="3">
        <v>0.99865000000000004</v>
      </c>
      <c r="M253" s="3">
        <v>0.99719999999999998</v>
      </c>
      <c r="N253" s="3">
        <v>0.99446000000000001</v>
      </c>
      <c r="O253" s="3">
        <v>0.98956</v>
      </c>
      <c r="P253" s="3">
        <v>0.98124</v>
      </c>
      <c r="Q253" s="3">
        <v>0.96784000000000003</v>
      </c>
      <c r="R253" s="3">
        <v>0.94630000000000003</v>
      </c>
      <c r="S253" s="3">
        <v>0.91620999999999997</v>
      </c>
      <c r="T253" s="3">
        <v>0.87492999999999999</v>
      </c>
      <c r="U253" s="3">
        <v>0.82121</v>
      </c>
      <c r="V253" s="3">
        <v>0.75490000000000002</v>
      </c>
      <c r="W253" s="3">
        <v>0.67723999999999995</v>
      </c>
      <c r="X253" s="3">
        <v>0.59094999999999998</v>
      </c>
      <c r="Y253" s="3">
        <v>0.5</v>
      </c>
      <c r="Z253" s="3">
        <v>0.40905000000000002</v>
      </c>
      <c r="AA253" s="3">
        <v>0.32275999999999999</v>
      </c>
      <c r="AB253" s="3">
        <v>0.24510000000000001</v>
      </c>
      <c r="AC253" s="3">
        <v>0.17879</v>
      </c>
      <c r="AD253" s="3">
        <v>0.12506999999999999</v>
      </c>
      <c r="AE253" s="3">
        <v>8.3790000000000003E-2</v>
      </c>
      <c r="AF253" s="3">
        <v>5.3699999999999998E-2</v>
      </c>
      <c r="AG253" s="3">
        <v>3.2160000000000001E-2</v>
      </c>
      <c r="AH253" s="3">
        <v>1.3500000000000001E-3</v>
      </c>
      <c r="AI253" s="3">
        <v>0</v>
      </c>
    </row>
    <row r="254" spans="1:35" x14ac:dyDescent="0.25">
      <c r="A254" s="10">
        <v>22400727</v>
      </c>
      <c r="B254" s="13" t="s">
        <v>105</v>
      </c>
      <c r="C254" s="13" t="s">
        <v>104</v>
      </c>
      <c r="D254" s="12">
        <v>0.91666666666666663</v>
      </c>
      <c r="E254" s="13" t="str">
        <f>HYPERLINK("https://www.nba.com/stats/player/1629048/boxscores-traditional", "Goga Bitadze")</f>
        <v>Goga Bitadze</v>
      </c>
      <c r="F254">
        <v>19</v>
      </c>
      <c r="G254">
        <v>2.6829999999999998</v>
      </c>
      <c r="H254" s="3">
        <v>0.99960000000000004</v>
      </c>
      <c r="I254" s="3">
        <v>0.99856</v>
      </c>
      <c r="J254" s="3">
        <v>0.99546999999999997</v>
      </c>
      <c r="K254" s="3">
        <v>0.98745000000000005</v>
      </c>
      <c r="L254" s="3">
        <v>0.96855999999999998</v>
      </c>
      <c r="M254" s="3">
        <v>0.93189</v>
      </c>
      <c r="N254" s="3">
        <v>0.86863999999999997</v>
      </c>
      <c r="O254" s="3">
        <v>0.77337</v>
      </c>
      <c r="P254" s="3">
        <v>0.64431000000000005</v>
      </c>
      <c r="Q254" s="3">
        <v>0.5</v>
      </c>
      <c r="R254" s="3">
        <v>0.35569000000000001</v>
      </c>
      <c r="S254" s="3">
        <v>0.22663</v>
      </c>
      <c r="T254" s="3">
        <v>0.13136</v>
      </c>
      <c r="U254" s="3">
        <v>6.8110000000000004E-2</v>
      </c>
      <c r="V254" s="3">
        <v>3.1440000000000003E-2</v>
      </c>
      <c r="W254" s="3">
        <v>1.255E-2</v>
      </c>
      <c r="X254" s="3">
        <v>4.5300000000000002E-3</v>
      </c>
      <c r="Y254" s="3">
        <v>1.4400000000000001E-3</v>
      </c>
      <c r="Z254" s="3">
        <v>4.0000000000000002E-4</v>
      </c>
      <c r="AA254" s="3">
        <v>1E-4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</row>
    <row r="255" spans="1:35" x14ac:dyDescent="0.25">
      <c r="A255" s="10">
        <v>22400727</v>
      </c>
      <c r="B255" s="13" t="s">
        <v>105</v>
      </c>
      <c r="C255" s="13" t="s">
        <v>104</v>
      </c>
      <c r="D255" s="12">
        <v>0.91666666666666663</v>
      </c>
      <c r="E255" s="13" t="str">
        <f>HYPERLINK("https://www.nba.com/stats/player/1630175/boxscores-traditional", "Cole Anthony")</f>
        <v>Cole Anthony</v>
      </c>
      <c r="F255">
        <v>23</v>
      </c>
      <c r="G255">
        <v>3.899</v>
      </c>
      <c r="H255" s="3">
        <v>0.99956999999999996</v>
      </c>
      <c r="I255" s="3">
        <v>0.99895999999999996</v>
      </c>
      <c r="J255" s="3">
        <v>0.99760000000000004</v>
      </c>
      <c r="K255" s="3">
        <v>0.99477000000000004</v>
      </c>
      <c r="L255" s="3">
        <v>0.98956</v>
      </c>
      <c r="M255" s="3">
        <v>0.97982000000000002</v>
      </c>
      <c r="N255" s="3">
        <v>0.96406999999999998</v>
      </c>
      <c r="O255" s="3">
        <v>0.93822000000000005</v>
      </c>
      <c r="P255" s="3">
        <v>0.89973000000000003</v>
      </c>
      <c r="Q255" s="3">
        <v>0.84848999999999997</v>
      </c>
      <c r="R255" s="3">
        <v>0.77934999999999999</v>
      </c>
      <c r="S255" s="3">
        <v>0.69496999999999998</v>
      </c>
      <c r="T255" s="3">
        <v>0.60257000000000005</v>
      </c>
      <c r="U255" s="3">
        <v>0.5</v>
      </c>
      <c r="V255" s="3">
        <v>0.39743000000000001</v>
      </c>
      <c r="W255" s="3">
        <v>0.30503000000000002</v>
      </c>
      <c r="X255" s="3">
        <v>0.22065000000000001</v>
      </c>
      <c r="Y255" s="3">
        <v>0.15151000000000001</v>
      </c>
      <c r="Z255" s="3">
        <v>0.10027</v>
      </c>
      <c r="AA255" s="3">
        <v>6.1780000000000002E-2</v>
      </c>
      <c r="AB255" s="3">
        <v>3.5929999999999997E-2</v>
      </c>
      <c r="AC255" s="3">
        <v>2.018E-2</v>
      </c>
      <c r="AD255" s="3">
        <v>1.044E-2</v>
      </c>
      <c r="AE255" s="3">
        <v>5.2300000000000003E-3</v>
      </c>
      <c r="AF255" s="3">
        <v>2.3999999999999998E-3</v>
      </c>
      <c r="AG255" s="3">
        <v>1.0399999999999999E-3</v>
      </c>
      <c r="AH255" s="3">
        <v>0</v>
      </c>
      <c r="AI255" s="3">
        <v>0</v>
      </c>
    </row>
    <row r="256" spans="1:35" x14ac:dyDescent="0.25">
      <c r="A256" s="10">
        <v>22400727</v>
      </c>
      <c r="B256" s="13" t="s">
        <v>105</v>
      </c>
      <c r="C256" s="13" t="s">
        <v>104</v>
      </c>
      <c r="D256" s="12">
        <v>0.91666666666666663</v>
      </c>
      <c r="E256" s="13" t="str">
        <f>HYPERLINK("https://www.nba.com/stats/player/1629021/boxscores-traditional", "Moritz Wagner")</f>
        <v>Moritz Wagner</v>
      </c>
      <c r="F256">
        <v>19</v>
      </c>
      <c r="G256">
        <v>3.286</v>
      </c>
      <c r="H256" s="3">
        <v>0.99692999999999998</v>
      </c>
      <c r="I256" s="3">
        <v>0.99245000000000005</v>
      </c>
      <c r="J256" s="3">
        <v>0.98341000000000001</v>
      </c>
      <c r="K256" s="3">
        <v>0.96638000000000002</v>
      </c>
      <c r="L256" s="3">
        <v>0.93574000000000002</v>
      </c>
      <c r="M256" s="3">
        <v>0.88876999999999995</v>
      </c>
      <c r="N256" s="3">
        <v>0.81859000000000004</v>
      </c>
      <c r="O256" s="3">
        <v>0.72907</v>
      </c>
      <c r="P256" s="3">
        <v>0.61790999999999996</v>
      </c>
      <c r="Q256" s="3">
        <v>0.5</v>
      </c>
      <c r="R256" s="3">
        <v>0.38208999999999999</v>
      </c>
      <c r="S256" s="3">
        <v>0.27093</v>
      </c>
      <c r="T256" s="3">
        <v>0.18140999999999999</v>
      </c>
      <c r="U256" s="3">
        <v>0.11123</v>
      </c>
      <c r="V256" s="3">
        <v>6.4259999999999998E-2</v>
      </c>
      <c r="W256" s="3">
        <v>3.3619999999999997E-2</v>
      </c>
      <c r="X256" s="3">
        <v>1.6590000000000001E-2</v>
      </c>
      <c r="Y256" s="3">
        <v>7.5500000000000003E-3</v>
      </c>
      <c r="Z256" s="3">
        <v>3.0699999999999998E-3</v>
      </c>
      <c r="AA256" s="3">
        <v>1.1800000000000001E-3</v>
      </c>
      <c r="AB256" s="3">
        <v>4.0000000000000002E-4</v>
      </c>
      <c r="AC256" s="3">
        <v>1.2999999999999999E-4</v>
      </c>
      <c r="AD256" s="3">
        <v>4.0000000000000003E-5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</row>
    <row r="257" spans="1:35" x14ac:dyDescent="0.25">
      <c r="A257" s="10">
        <v>22400727</v>
      </c>
      <c r="B257" s="13" t="s">
        <v>105</v>
      </c>
      <c r="C257" s="13" t="s">
        <v>104</v>
      </c>
      <c r="D257" s="12">
        <v>0.91666666666666663</v>
      </c>
      <c r="E257" s="13" t="str">
        <f>HYPERLINK("https://www.nba.com/stats/player/1630591/boxscores-traditional", "Jalen Suggs")</f>
        <v>Jalen Suggs</v>
      </c>
      <c r="F257">
        <v>27</v>
      </c>
      <c r="G257">
        <v>6.3250000000000002</v>
      </c>
      <c r="H257" s="3">
        <v>0.99643000000000004</v>
      </c>
      <c r="I257" s="3">
        <v>0.99429999999999996</v>
      </c>
      <c r="J257" s="3">
        <v>0.99111000000000005</v>
      </c>
      <c r="K257" s="3">
        <v>0.98645000000000005</v>
      </c>
      <c r="L257" s="3">
        <v>0.98029999999999995</v>
      </c>
      <c r="M257" s="3">
        <v>0.97128000000000003</v>
      </c>
      <c r="N257" s="3">
        <v>0.95906999999999998</v>
      </c>
      <c r="O257" s="3">
        <v>0.94294999999999995</v>
      </c>
      <c r="P257" s="3">
        <v>0.92220000000000002</v>
      </c>
      <c r="Q257" s="3">
        <v>0.89617000000000002</v>
      </c>
      <c r="R257" s="3">
        <v>0.86650000000000005</v>
      </c>
      <c r="S257" s="3">
        <v>0.82894000000000001</v>
      </c>
      <c r="T257" s="3">
        <v>0.78524000000000005</v>
      </c>
      <c r="U257" s="3">
        <v>0.73565000000000003</v>
      </c>
      <c r="V257" s="3">
        <v>0.68081999999999998</v>
      </c>
      <c r="W257" s="3">
        <v>0.62551999999999996</v>
      </c>
      <c r="X257" s="3">
        <v>0.56355999999999995</v>
      </c>
      <c r="Y257" s="3">
        <v>0.5</v>
      </c>
      <c r="Z257" s="3">
        <v>0.43643999999999999</v>
      </c>
      <c r="AA257" s="3">
        <v>0.37447999999999998</v>
      </c>
      <c r="AB257" s="3">
        <v>0.31918000000000002</v>
      </c>
      <c r="AC257" s="3">
        <v>0.26434999999999997</v>
      </c>
      <c r="AD257" s="3">
        <v>0.21476000000000001</v>
      </c>
      <c r="AE257" s="3">
        <v>0.17105999999999999</v>
      </c>
      <c r="AF257" s="3">
        <v>0.13350000000000001</v>
      </c>
      <c r="AG257" s="3">
        <v>0.10383000000000001</v>
      </c>
      <c r="AH257" s="3">
        <v>1.9699999999999999E-2</v>
      </c>
      <c r="AI257" s="3">
        <v>2.1900000000000001E-3</v>
      </c>
    </row>
    <row r="258" spans="1:35" x14ac:dyDescent="0.25">
      <c r="A258" s="10">
        <v>22400727</v>
      </c>
      <c r="B258" s="13" t="s">
        <v>105</v>
      </c>
      <c r="C258" s="13" t="s">
        <v>104</v>
      </c>
      <c r="D258" s="12">
        <v>0.91666666666666663</v>
      </c>
      <c r="E258" s="13" t="str">
        <f>HYPERLINK("https://www.nba.com/stats/player/1641710/boxscores-traditional", "Anthony Black")</f>
        <v>Anthony Black</v>
      </c>
      <c r="F258">
        <v>25</v>
      </c>
      <c r="G258">
        <v>9.91</v>
      </c>
      <c r="H258" s="3">
        <v>0.93447999999999998</v>
      </c>
      <c r="I258" s="3">
        <v>0.92073000000000005</v>
      </c>
      <c r="J258" s="3">
        <v>0.90490000000000004</v>
      </c>
      <c r="K258" s="3">
        <v>0.88685999999999998</v>
      </c>
      <c r="L258" s="3">
        <v>0.86650000000000005</v>
      </c>
      <c r="M258" s="3">
        <v>0.84375</v>
      </c>
      <c r="N258" s="3">
        <v>0.81859000000000004</v>
      </c>
      <c r="O258" s="3">
        <v>0.79103000000000001</v>
      </c>
      <c r="P258" s="3">
        <v>0.76114999999999999</v>
      </c>
      <c r="Q258" s="3">
        <v>0.72907</v>
      </c>
      <c r="R258" s="3">
        <v>0.69145999999999996</v>
      </c>
      <c r="S258" s="3">
        <v>0.65542</v>
      </c>
      <c r="T258" s="3">
        <v>0.61790999999999996</v>
      </c>
      <c r="U258" s="3">
        <v>0.57926</v>
      </c>
      <c r="V258" s="3">
        <v>0.53983000000000003</v>
      </c>
      <c r="W258" s="3">
        <v>0.5</v>
      </c>
      <c r="X258" s="3">
        <v>0.46017000000000002</v>
      </c>
      <c r="Y258" s="3">
        <v>0.42074</v>
      </c>
      <c r="Z258" s="3">
        <v>0.38208999999999999</v>
      </c>
      <c r="AA258" s="3">
        <v>0.34458</v>
      </c>
      <c r="AB258" s="3">
        <v>0.30853999999999998</v>
      </c>
      <c r="AC258" s="3">
        <v>0.27093</v>
      </c>
      <c r="AD258" s="3">
        <v>0.23885000000000001</v>
      </c>
      <c r="AE258" s="3">
        <v>0.20896999999999999</v>
      </c>
      <c r="AF258" s="3">
        <v>0.18140999999999999</v>
      </c>
      <c r="AG258" s="3">
        <v>0.15625</v>
      </c>
      <c r="AH258" s="3">
        <v>6.5519999999999995E-2</v>
      </c>
      <c r="AI258" s="3">
        <v>2.1690000000000001E-2</v>
      </c>
    </row>
    <row r="259" spans="1:35" x14ac:dyDescent="0.25">
      <c r="A259" s="10">
        <v>22400727</v>
      </c>
      <c r="B259" s="13" t="s">
        <v>105</v>
      </c>
      <c r="C259" s="13" t="s">
        <v>104</v>
      </c>
      <c r="D259" s="12">
        <v>0.91666666666666663</v>
      </c>
      <c r="E259" s="13" t="str">
        <f>HYPERLINK("https://www.nba.com/stats/player/1631216/boxscores-traditional", "Caleb Houstan")</f>
        <v>Caleb Houstan</v>
      </c>
      <c r="F259">
        <v>18</v>
      </c>
      <c r="G259">
        <v>6.1970000000000001</v>
      </c>
      <c r="H259" s="3">
        <v>0.90146999999999999</v>
      </c>
      <c r="I259" s="3">
        <v>0.87075999999999998</v>
      </c>
      <c r="J259" s="3">
        <v>0.83398000000000005</v>
      </c>
      <c r="K259" s="3">
        <v>0.79103000000000001</v>
      </c>
      <c r="L259" s="3">
        <v>0.74214999999999998</v>
      </c>
      <c r="M259" s="3">
        <v>0.68439000000000005</v>
      </c>
      <c r="N259" s="3">
        <v>0.62551999999999996</v>
      </c>
      <c r="O259" s="3">
        <v>0.56355999999999995</v>
      </c>
      <c r="P259" s="3">
        <v>0.5</v>
      </c>
      <c r="Q259" s="3">
        <v>0.43643999999999999</v>
      </c>
      <c r="R259" s="3">
        <v>0.37447999999999998</v>
      </c>
      <c r="S259" s="3">
        <v>0.31561</v>
      </c>
      <c r="T259" s="3">
        <v>0.25785000000000002</v>
      </c>
      <c r="U259" s="3">
        <v>0.20896999999999999</v>
      </c>
      <c r="V259" s="3">
        <v>0.16602</v>
      </c>
      <c r="W259" s="3">
        <v>0.12923999999999999</v>
      </c>
      <c r="X259" s="3">
        <v>9.8530000000000006E-2</v>
      </c>
      <c r="Y259" s="3">
        <v>7.3529999999999998E-2</v>
      </c>
      <c r="Z259" s="3">
        <v>5.3699999999999998E-2</v>
      </c>
      <c r="AA259" s="3">
        <v>3.7539999999999997E-2</v>
      </c>
      <c r="AB259" s="3">
        <v>2.6190000000000001E-2</v>
      </c>
      <c r="AC259" s="3">
        <v>1.7860000000000001E-2</v>
      </c>
      <c r="AD259" s="3">
        <v>1.191E-2</v>
      </c>
      <c r="AE259" s="3">
        <v>7.7600000000000004E-3</v>
      </c>
      <c r="AF259" s="3">
        <v>4.9399999999999999E-3</v>
      </c>
      <c r="AG259" s="3">
        <v>3.0699999999999998E-3</v>
      </c>
      <c r="AH259" s="3">
        <v>1.9000000000000001E-4</v>
      </c>
      <c r="AI259" s="3">
        <v>0</v>
      </c>
    </row>
    <row r="260" spans="1:35" x14ac:dyDescent="0.25">
      <c r="A260" s="10">
        <v>22400727</v>
      </c>
      <c r="B260" s="13" t="s">
        <v>105</v>
      </c>
      <c r="C260" s="13" t="s">
        <v>104</v>
      </c>
      <c r="D260" s="12">
        <v>0.91666666666666663</v>
      </c>
      <c r="E260" s="13" t="str">
        <f>HYPERLINK("https://www.nba.com/stats/player/1641724/boxscores-traditional", "Jett Howard")</f>
        <v>Jett Howard</v>
      </c>
      <c r="F260">
        <v>16</v>
      </c>
      <c r="G260">
        <v>5.2919999999999998</v>
      </c>
      <c r="H260" s="3">
        <v>0.87075999999999998</v>
      </c>
      <c r="I260" s="3">
        <v>0.82638999999999996</v>
      </c>
      <c r="J260" s="3">
        <v>0.77637</v>
      </c>
      <c r="K260" s="3">
        <v>0.71565999999999996</v>
      </c>
      <c r="L260" s="3">
        <v>0.64802999999999999</v>
      </c>
      <c r="M260" s="3">
        <v>0.57535000000000003</v>
      </c>
      <c r="N260" s="3">
        <v>0.5</v>
      </c>
      <c r="O260" s="3">
        <v>0.42465000000000003</v>
      </c>
      <c r="P260" s="3">
        <v>0.35197000000000001</v>
      </c>
      <c r="Q260" s="3">
        <v>0.28433999999999998</v>
      </c>
      <c r="R260" s="3">
        <v>0.22363</v>
      </c>
      <c r="S260" s="3">
        <v>0.17360999999999999</v>
      </c>
      <c r="T260" s="3">
        <v>0.12923999999999999</v>
      </c>
      <c r="U260" s="3">
        <v>9.3420000000000003E-2</v>
      </c>
      <c r="V260" s="3">
        <v>6.5519999999999995E-2</v>
      </c>
      <c r="W260" s="3">
        <v>4.4569999999999999E-2</v>
      </c>
      <c r="X260" s="3">
        <v>2.938E-2</v>
      </c>
      <c r="Y260" s="3">
        <v>1.8759999999999999E-2</v>
      </c>
      <c r="Z260" s="3">
        <v>1.1599999999999999E-2</v>
      </c>
      <c r="AA260" s="3">
        <v>6.9499999999999996E-3</v>
      </c>
      <c r="AB260" s="3">
        <v>4.0200000000000001E-3</v>
      </c>
      <c r="AC260" s="3">
        <v>2.33E-3</v>
      </c>
      <c r="AD260" s="3">
        <v>1.2600000000000001E-3</v>
      </c>
      <c r="AE260" s="3">
        <v>6.6E-4</v>
      </c>
      <c r="AF260" s="3">
        <v>3.4000000000000002E-4</v>
      </c>
      <c r="AG260" s="3">
        <v>1.7000000000000001E-4</v>
      </c>
      <c r="AH260" s="3">
        <v>0</v>
      </c>
      <c r="AI260" s="3">
        <v>0</v>
      </c>
    </row>
  </sheetData>
  <conditionalFormatting sqref="H2:AI26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BE031-7014-4883-93D6-C0D10281C5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Points</vt:lpstr>
      <vt:lpstr>Rebounds</vt:lpstr>
      <vt:lpstr>Assists</vt:lpstr>
      <vt:lpstr>FG3M</vt:lpstr>
      <vt:lpstr>P+A</vt:lpstr>
      <vt:lpstr>P+R</vt:lpstr>
      <vt:lpstr>A+R</vt:lpstr>
      <vt:lpstr>P+A+R</vt:lpstr>
      <vt:lpstr>Minutes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Jordan</dc:creator>
  <cp:lastModifiedBy>Jake Jordan</cp:lastModifiedBy>
  <dcterms:created xsi:type="dcterms:W3CDTF">2025-01-21T19:20:49Z</dcterms:created>
  <dcterms:modified xsi:type="dcterms:W3CDTF">2025-02-05T17:49:21Z</dcterms:modified>
</cp:coreProperties>
</file>